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fileSharing readOnlyRecommended="1"/>
  <workbookPr codeName="ThisWorkbook"/>
  <mc:AlternateContent xmlns:mc="http://schemas.openxmlformats.org/markup-compatibility/2006">
    <mc:Choice Requires="x15">
      <x15ac:absPath xmlns:x15ac="http://schemas.microsoft.com/office/spreadsheetml/2010/11/ac" url="C:\Users\NT940XHA\Downloads\"/>
    </mc:Choice>
  </mc:AlternateContent>
  <xr:revisionPtr revIDLastSave="0" documentId="8_{966FF73C-EC88-43BF-86DB-8F31821245F4}" xr6:coauthVersionLast="47" xr6:coauthVersionMax="47" xr10:uidLastSave="{00000000-0000-0000-0000-000000000000}"/>
  <workbookProtection workbookAlgorithmName="SHA-512" workbookHashValue="C+4/VXDNfZmrjXWv63gBt5WAtzoCMqJ0qI+0ArJ4Yzf4iB3K789GIlhrKrxvych5XLsFVN1fznz5vJLDs0NHNw==" workbookSaltValue="LMPpAG5iXCXslUqtqtrTsA==" workbookSpinCount="100000" lockStructure="1"/>
  <bookViews>
    <workbookView xWindow="-98" yWindow="-98" windowWidth="21795" windowHeight="12975" tabRatio="807" xr2:uid="{C42A1034-53F3-4455-92A2-800FBC9E2D12}"/>
  </bookViews>
  <sheets>
    <sheet name="Intro" sheetId="22" r:id="rId1"/>
    <sheet name="Client Info" sheetId="9" r:id="rId2"/>
    <sheet name="Overview" sheetId="2" r:id="rId3"/>
    <sheet name="Integrated Reduction" sheetId="4" r:id="rId4"/>
    <sheet name="Effective Employees" sheetId="8" r:id="rId5"/>
    <sheet name="Adjustment Factors" sheetId="5" r:id="rId6"/>
    <sheet name="Sampling" sheetId="6" r:id="rId7"/>
    <sheet name="Manual Adjustments" sheetId="10" r:id="rId8"/>
    <sheet name="SFDC Justification-SALES only!!" sheetId="25" r:id="rId9"/>
    <sheet name="Effective Employees - Guidance" sheetId="27" r:id="rId10"/>
    <sheet name="Multi-Site - Guidance" sheetId="28" r:id="rId11"/>
    <sheet name="EA vs NACE vs LRQA Codes" sheetId="20" r:id="rId12"/>
    <sheet name="Revision History" sheetId="24" r:id="rId13"/>
  </sheets>
  <definedNames>
    <definedName name="_xlnm.Print_Area" localSheetId="5">'Adjustment Factors'!$A$1:$M$399</definedName>
    <definedName name="_xlnm.Print_Area" localSheetId="1">'Client Info'!$A$1:$H$165</definedName>
    <definedName name="_xlnm.Print_Area" localSheetId="11">'EA vs NACE vs LRQA Codes'!$A$1:$E$68</definedName>
    <definedName name="_xlnm.Print_Area" localSheetId="4">'Effective Employees'!$A$1:$J$633</definedName>
    <definedName name="_xlnm.Print_Area" localSheetId="9">'Effective Employees - Guidance'!$1:$26</definedName>
    <definedName name="_xlnm.Print_Area" localSheetId="3">'Integrated Reduction'!$A$1:$N$32</definedName>
    <definedName name="_xlnm.Print_Area" localSheetId="0">Intro!$A$1:$D$45</definedName>
    <definedName name="_xlnm.Print_Area" localSheetId="7">'Manual Adjustments'!$B$1:$O$331</definedName>
    <definedName name="_xlnm.Print_Area" localSheetId="10">'Multi-Site - Guidance'!$1:$23</definedName>
    <definedName name="_xlnm.Print_Area" localSheetId="2">Overview!$A$1:$P$433</definedName>
    <definedName name="_xlnm.Print_Area" localSheetId="6">Sampling!$B$1:$L$338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2" l="1"/>
  <c r="E26" i="9"/>
  <c r="AIS447" i="10" l="1"/>
  <c r="AIJ447" i="10"/>
  <c r="AIA447" i="10"/>
  <c r="AHR447" i="10"/>
  <c r="AHI447" i="10"/>
  <c r="AGZ447" i="10"/>
  <c r="AGQ447" i="10"/>
  <c r="AGH447" i="10"/>
  <c r="AFY447" i="10"/>
  <c r="AFP447" i="10"/>
  <c r="AFG447" i="10"/>
  <c r="AEX447" i="10"/>
  <c r="AEO447" i="10"/>
  <c r="AEF447" i="10"/>
  <c r="ADW447" i="10"/>
  <c r="ADN447" i="10"/>
  <c r="ADE447" i="10"/>
  <c r="ACV447" i="10"/>
  <c r="ACM447" i="10"/>
  <c r="ACD447" i="10"/>
  <c r="ABU447" i="10"/>
  <c r="ABL447" i="10"/>
  <c r="ABC447" i="10"/>
  <c r="AAT447" i="10"/>
  <c r="AAK447" i="10"/>
  <c r="AAB447" i="10"/>
  <c r="ZS447" i="10"/>
  <c r="ZJ447" i="10"/>
  <c r="ZA447" i="10"/>
  <c r="YR447" i="10"/>
  <c r="YI447" i="10"/>
  <c r="XZ447" i="10"/>
  <c r="XQ447" i="10"/>
  <c r="XH447" i="10"/>
  <c r="WY447" i="10"/>
  <c r="WP447" i="10"/>
  <c r="WG447" i="10"/>
  <c r="VX447" i="10"/>
  <c r="VO447" i="10"/>
  <c r="VF447" i="10"/>
  <c r="UW447" i="10"/>
  <c r="UN447" i="10"/>
  <c r="UE447" i="10"/>
  <c r="TV447" i="10"/>
  <c r="TM447" i="10"/>
  <c r="TD447" i="10"/>
  <c r="SU447" i="10"/>
  <c r="SL447" i="10"/>
  <c r="SC447" i="10"/>
  <c r="RT447" i="10"/>
  <c r="RK447" i="10"/>
  <c r="RB447" i="10"/>
  <c r="QS447" i="10"/>
  <c r="QJ447" i="10"/>
  <c r="QA447" i="10"/>
  <c r="PR447" i="10"/>
  <c r="PI447" i="10"/>
  <c r="OZ447" i="10"/>
  <c r="OQ447" i="10"/>
  <c r="OH447" i="10"/>
  <c r="NY447" i="10"/>
  <c r="NP447" i="10"/>
  <c r="NG447" i="10"/>
  <c r="MX447" i="10"/>
  <c r="MO447" i="10"/>
  <c r="MF447" i="10"/>
  <c r="LW447" i="10"/>
  <c r="LN447" i="10"/>
  <c r="LE447" i="10"/>
  <c r="KV447" i="10"/>
  <c r="KM447" i="10"/>
  <c r="KD447" i="10"/>
  <c r="JU447" i="10"/>
  <c r="JL447" i="10"/>
  <c r="JC447" i="10"/>
  <c r="IT447" i="10"/>
  <c r="IK447" i="10"/>
  <c r="IB447" i="10"/>
  <c r="HS447" i="10"/>
  <c r="HJ447" i="10"/>
  <c r="HH447" i="10"/>
  <c r="HA447" i="10"/>
  <c r="EY447" i="10"/>
  <c r="AC312" i="10"/>
  <c r="AV508" i="5" l="1"/>
  <c r="AV507" i="5"/>
  <c r="AV506" i="5"/>
  <c r="AV505" i="5"/>
  <c r="AW505" i="5" s="1"/>
  <c r="AV504" i="5"/>
  <c r="AW503" i="5"/>
  <c r="AV503" i="5"/>
  <c r="AV502" i="5"/>
  <c r="AV501" i="5"/>
  <c r="AW501" i="5" s="1"/>
  <c r="AV500" i="5"/>
  <c r="AV499" i="5"/>
  <c r="AW499" i="5" s="1"/>
  <c r="AV498" i="5"/>
  <c r="AV497" i="5"/>
  <c r="AW497" i="5" s="1"/>
  <c r="AV496" i="5"/>
  <c r="AV495" i="5"/>
  <c r="AW495" i="5" s="1"/>
  <c r="AV494" i="5"/>
  <c r="AV493" i="5"/>
  <c r="AW493" i="5" s="1"/>
  <c r="AV492" i="5"/>
  <c r="AV491" i="5"/>
  <c r="AV490" i="5"/>
  <c r="AV489" i="5"/>
  <c r="AW489" i="5" s="1"/>
  <c r="AV488" i="5"/>
  <c r="AW487" i="5"/>
  <c r="AV487" i="5"/>
  <c r="AV486" i="5"/>
  <c r="AV485" i="5"/>
  <c r="AW485" i="5" s="1"/>
  <c r="AV484" i="5"/>
  <c r="AV483" i="5"/>
  <c r="AW483" i="5" s="1"/>
  <c r="AV482" i="5"/>
  <c r="AV481" i="5"/>
  <c r="AW481" i="5" s="1"/>
  <c r="AV480" i="5"/>
  <c r="AV479" i="5"/>
  <c r="AW479" i="5" s="1"/>
  <c r="AV478" i="5"/>
  <c r="AV477" i="5"/>
  <c r="AV476" i="5"/>
  <c r="AV475" i="5"/>
  <c r="AV474" i="5"/>
  <c r="AV473" i="5"/>
  <c r="AV472" i="5"/>
  <c r="AW471" i="5"/>
  <c r="AV471" i="5"/>
  <c r="AV470" i="5"/>
  <c r="AV469" i="5"/>
  <c r="AW469" i="5" s="1"/>
  <c r="AV468" i="5"/>
  <c r="AV467" i="5"/>
  <c r="AV466" i="5"/>
  <c r="AV465" i="5"/>
  <c r="AV464" i="5"/>
  <c r="AV463" i="5"/>
  <c r="AW463" i="5" s="1"/>
  <c r="AV462" i="5"/>
  <c r="AV461" i="5"/>
  <c r="AV460" i="5"/>
  <c r="AV459" i="5"/>
  <c r="AW459" i="5" s="1"/>
  <c r="AV458" i="5"/>
  <c r="AV457" i="5"/>
  <c r="AV456" i="5"/>
  <c r="AV455" i="5"/>
  <c r="AV454" i="5"/>
  <c r="AV453" i="5"/>
  <c r="AV452" i="5"/>
  <c r="AV451" i="5"/>
  <c r="AW451" i="5" s="1"/>
  <c r="AV450" i="5"/>
  <c r="AV449" i="5"/>
  <c r="AV448" i="5"/>
  <c r="AV447" i="5"/>
  <c r="AV446" i="5"/>
  <c r="AV445" i="5"/>
  <c r="AV444" i="5"/>
  <c r="AV443" i="5"/>
  <c r="AW443" i="5" s="1"/>
  <c r="AV442" i="5"/>
  <c r="AV441" i="5"/>
  <c r="AV440" i="5"/>
  <c r="AV439" i="5"/>
  <c r="AV438" i="5"/>
  <c r="AV437" i="5"/>
  <c r="AV436" i="5"/>
  <c r="AV435" i="5"/>
  <c r="AW435" i="5" s="1"/>
  <c r="AV434" i="5"/>
  <c r="AV433" i="5"/>
  <c r="AV432" i="5"/>
  <c r="AV431" i="5"/>
  <c r="AV430" i="5"/>
  <c r="AV429" i="5"/>
  <c r="AV428" i="5"/>
  <c r="AV427" i="5"/>
  <c r="AW427" i="5" s="1"/>
  <c r="AV426" i="5"/>
  <c r="AV425" i="5"/>
  <c r="AV424" i="5"/>
  <c r="AV423" i="5"/>
  <c r="AV422" i="5"/>
  <c r="AV421" i="5"/>
  <c r="AV420" i="5"/>
  <c r="AV419" i="5"/>
  <c r="AV418" i="5"/>
  <c r="AV417" i="5"/>
  <c r="AV416" i="5"/>
  <c r="AV415" i="5"/>
  <c r="AV414" i="5"/>
  <c r="AV413" i="5"/>
  <c r="AV412" i="5"/>
  <c r="AV411" i="5"/>
  <c r="AH414" i="5"/>
  <c r="AH417" i="5"/>
  <c r="AH430" i="5"/>
  <c r="AH433" i="5"/>
  <c r="AH449" i="5"/>
  <c r="AH465" i="5"/>
  <c r="AH481" i="5"/>
  <c r="AH497" i="5"/>
  <c r="AG413" i="5"/>
  <c r="AH413" i="5" s="1"/>
  <c r="AG414" i="5"/>
  <c r="AG415" i="5"/>
  <c r="AH415" i="5" s="1"/>
  <c r="AG416" i="5"/>
  <c r="AH416" i="5" s="1"/>
  <c r="AG417" i="5"/>
  <c r="AG418" i="5"/>
  <c r="AH418" i="5" s="1"/>
  <c r="AG419" i="5"/>
  <c r="AG420" i="5"/>
  <c r="AH420" i="5" s="1"/>
  <c r="AG421" i="5"/>
  <c r="AH421" i="5" s="1"/>
  <c r="AG422" i="5"/>
  <c r="AH422" i="5" s="1"/>
  <c r="AG423" i="5"/>
  <c r="AH423" i="5" s="1"/>
  <c r="AG424" i="5"/>
  <c r="AH424" i="5" s="1"/>
  <c r="AG425" i="5"/>
  <c r="AH425" i="5" s="1"/>
  <c r="AG426" i="5"/>
  <c r="AH426" i="5" s="1"/>
  <c r="AG427" i="5"/>
  <c r="AH427" i="5" s="1"/>
  <c r="AG428" i="5"/>
  <c r="AH428" i="5" s="1"/>
  <c r="AG429" i="5"/>
  <c r="AH429" i="5" s="1"/>
  <c r="AG430" i="5"/>
  <c r="AG431" i="5"/>
  <c r="AH431" i="5" s="1"/>
  <c r="AG432" i="5"/>
  <c r="AH432" i="5" s="1"/>
  <c r="AG433" i="5"/>
  <c r="AG434" i="5"/>
  <c r="AH434" i="5" s="1"/>
  <c r="AG435" i="5"/>
  <c r="AG436" i="5"/>
  <c r="AH436" i="5" s="1"/>
  <c r="AG437" i="5"/>
  <c r="AG438" i="5"/>
  <c r="AH438" i="5" s="1"/>
  <c r="AG439" i="5"/>
  <c r="AH439" i="5" s="1"/>
  <c r="AG440" i="5"/>
  <c r="AH440" i="5" s="1"/>
  <c r="AG441" i="5"/>
  <c r="AH441" i="5" s="1"/>
  <c r="AG442" i="5"/>
  <c r="AH442" i="5" s="1"/>
  <c r="AG443" i="5"/>
  <c r="AH443" i="5" s="1"/>
  <c r="AG444" i="5"/>
  <c r="AH444" i="5" s="1"/>
  <c r="AG445" i="5"/>
  <c r="AH445" i="5" s="1"/>
  <c r="AG446" i="5"/>
  <c r="AH446" i="5" s="1"/>
  <c r="AG447" i="5"/>
  <c r="AH447" i="5" s="1"/>
  <c r="AG448" i="5"/>
  <c r="AH448" i="5" s="1"/>
  <c r="AG449" i="5"/>
  <c r="AG450" i="5"/>
  <c r="AH450" i="5" s="1"/>
  <c r="AG451" i="5"/>
  <c r="AH451" i="5" s="1"/>
  <c r="AG452" i="5"/>
  <c r="AH452" i="5" s="1"/>
  <c r="AG453" i="5"/>
  <c r="AH453" i="5" s="1"/>
  <c r="AG454" i="5"/>
  <c r="AH454" i="5" s="1"/>
  <c r="AG455" i="5"/>
  <c r="AH455" i="5" s="1"/>
  <c r="AG456" i="5"/>
  <c r="AH456" i="5" s="1"/>
  <c r="AG457" i="5"/>
  <c r="AH457" i="5" s="1"/>
  <c r="AG458" i="5"/>
  <c r="AH458" i="5" s="1"/>
  <c r="AG459" i="5"/>
  <c r="AH459" i="5" s="1"/>
  <c r="AG460" i="5"/>
  <c r="AH460" i="5" s="1"/>
  <c r="AG461" i="5"/>
  <c r="AH461" i="5" s="1"/>
  <c r="AG462" i="5"/>
  <c r="AH462" i="5" s="1"/>
  <c r="AG463" i="5"/>
  <c r="AH463" i="5" s="1"/>
  <c r="AG464" i="5"/>
  <c r="AH464" i="5" s="1"/>
  <c r="AG465" i="5"/>
  <c r="AG466" i="5"/>
  <c r="AH466" i="5" s="1"/>
  <c r="AG467" i="5"/>
  <c r="AH467" i="5" s="1"/>
  <c r="AG468" i="5"/>
  <c r="AH468" i="5" s="1"/>
  <c r="AG469" i="5"/>
  <c r="AH469" i="5" s="1"/>
  <c r="AG470" i="5"/>
  <c r="AH470" i="5" s="1"/>
  <c r="AG471" i="5"/>
  <c r="AH471" i="5" s="1"/>
  <c r="AG472" i="5"/>
  <c r="AH472" i="5" s="1"/>
  <c r="AG473" i="5"/>
  <c r="AH473" i="5" s="1"/>
  <c r="AG474" i="5"/>
  <c r="AH474" i="5" s="1"/>
  <c r="AG475" i="5"/>
  <c r="AH475" i="5" s="1"/>
  <c r="AG476" i="5"/>
  <c r="AH476" i="5" s="1"/>
  <c r="AG477" i="5"/>
  <c r="AH477" i="5" s="1"/>
  <c r="AG478" i="5"/>
  <c r="AH478" i="5" s="1"/>
  <c r="AG479" i="5"/>
  <c r="AH479" i="5" s="1"/>
  <c r="AG480" i="5"/>
  <c r="AH480" i="5" s="1"/>
  <c r="AG481" i="5"/>
  <c r="AG482" i="5"/>
  <c r="AH482" i="5" s="1"/>
  <c r="AG483" i="5"/>
  <c r="AH483" i="5" s="1"/>
  <c r="AG484" i="5"/>
  <c r="AH484" i="5" s="1"/>
  <c r="AG485" i="5"/>
  <c r="AH485" i="5" s="1"/>
  <c r="AG486" i="5"/>
  <c r="AH486" i="5" s="1"/>
  <c r="AG487" i="5"/>
  <c r="AH487" i="5" s="1"/>
  <c r="AG488" i="5"/>
  <c r="AH488" i="5" s="1"/>
  <c r="AG489" i="5"/>
  <c r="AH489" i="5" s="1"/>
  <c r="AG490" i="5"/>
  <c r="AH490" i="5" s="1"/>
  <c r="AG491" i="5"/>
  <c r="AH491" i="5" s="1"/>
  <c r="AG492" i="5"/>
  <c r="AH492" i="5" s="1"/>
  <c r="AG493" i="5"/>
  <c r="AH493" i="5" s="1"/>
  <c r="AG494" i="5"/>
  <c r="AH494" i="5" s="1"/>
  <c r="AI494" i="5" s="1"/>
  <c r="AJ494" i="5" s="1"/>
  <c r="AG495" i="5"/>
  <c r="AH495" i="5" s="1"/>
  <c r="AG496" i="5"/>
  <c r="AH496" i="5" s="1"/>
  <c r="AG497" i="5"/>
  <c r="AG498" i="5"/>
  <c r="AH498" i="5" s="1"/>
  <c r="AG499" i="5"/>
  <c r="AH499" i="5" s="1"/>
  <c r="AG500" i="5"/>
  <c r="AG501" i="5"/>
  <c r="AH501" i="5" s="1"/>
  <c r="AG502" i="5"/>
  <c r="AH502" i="5" s="1"/>
  <c r="AI502" i="5" s="1"/>
  <c r="AJ502" i="5" s="1"/>
  <c r="AG503" i="5"/>
  <c r="AH503" i="5" s="1"/>
  <c r="AG504" i="5"/>
  <c r="AH504" i="5" s="1"/>
  <c r="AG505" i="5"/>
  <c r="AH505" i="5" s="1"/>
  <c r="AG506" i="5"/>
  <c r="AH506" i="5" s="1"/>
  <c r="AG507" i="5"/>
  <c r="AH507" i="5" s="1"/>
  <c r="AG508" i="5"/>
  <c r="BT415" i="5"/>
  <c r="BU415" i="5" s="1"/>
  <c r="BI415" i="5" s="1"/>
  <c r="BT416" i="5"/>
  <c r="BU416" i="5" s="1"/>
  <c r="BT417" i="5"/>
  <c r="BT418" i="5"/>
  <c r="BT419" i="5"/>
  <c r="BU419" i="5" s="1"/>
  <c r="BT420" i="5"/>
  <c r="BU420" i="5" s="1"/>
  <c r="BV420" i="5" s="1"/>
  <c r="BW420" i="5" s="1"/>
  <c r="BT421" i="5"/>
  <c r="BT422" i="5"/>
  <c r="BU422" i="5" s="1"/>
  <c r="BI422" i="5" s="1"/>
  <c r="BT423" i="5"/>
  <c r="BU423" i="5" s="1"/>
  <c r="BT424" i="5"/>
  <c r="BU424" i="5" s="1"/>
  <c r="BT425" i="5"/>
  <c r="BT426" i="5"/>
  <c r="BT427" i="5"/>
  <c r="BU427" i="5" s="1"/>
  <c r="BI427" i="5" s="1"/>
  <c r="BT428" i="5"/>
  <c r="BU428" i="5" s="1"/>
  <c r="BV428" i="5" s="1"/>
  <c r="BW428" i="5" s="1"/>
  <c r="BT429" i="5"/>
  <c r="BT430" i="5"/>
  <c r="BT431" i="5"/>
  <c r="BU431" i="5" s="1"/>
  <c r="BT432" i="5"/>
  <c r="BU432" i="5" s="1"/>
  <c r="BI432" i="5" s="1"/>
  <c r="BT433" i="5"/>
  <c r="BT434" i="5"/>
  <c r="BT435" i="5"/>
  <c r="BU435" i="5" s="1"/>
  <c r="BT436" i="5"/>
  <c r="BU436" i="5" s="1"/>
  <c r="BV436" i="5" s="1"/>
  <c r="BW436" i="5" s="1"/>
  <c r="BT437" i="5"/>
  <c r="BT438" i="5"/>
  <c r="BU438" i="5" s="1"/>
  <c r="BI438" i="5" s="1"/>
  <c r="BT439" i="5"/>
  <c r="BU439" i="5" s="1"/>
  <c r="BT440" i="5"/>
  <c r="BU440" i="5" s="1"/>
  <c r="BT441" i="5"/>
  <c r="BT442" i="5"/>
  <c r="BU442" i="5" s="1"/>
  <c r="BI442" i="5" s="1"/>
  <c r="BT443" i="5"/>
  <c r="BU443" i="5" s="1"/>
  <c r="BV443" i="5" s="1"/>
  <c r="BW443" i="5" s="1"/>
  <c r="BT444" i="5"/>
  <c r="BU444" i="5" s="1"/>
  <c r="BI444" i="5" s="1"/>
  <c r="BT445" i="5"/>
  <c r="BU445" i="5" s="1"/>
  <c r="BI445" i="5" s="1"/>
  <c r="BT446" i="5"/>
  <c r="BU446" i="5" s="1"/>
  <c r="BI446" i="5" s="1"/>
  <c r="BT447" i="5"/>
  <c r="BU447" i="5" s="1"/>
  <c r="BI447" i="5" s="1"/>
  <c r="BT448" i="5"/>
  <c r="BU448" i="5" s="1"/>
  <c r="BT449" i="5"/>
  <c r="BT450" i="5"/>
  <c r="BU450" i="5" s="1"/>
  <c r="BI450" i="5" s="1"/>
  <c r="BT451" i="5"/>
  <c r="BU451" i="5" s="1"/>
  <c r="BI451" i="5" s="1"/>
  <c r="BT452" i="5"/>
  <c r="BU452" i="5" s="1"/>
  <c r="BV452" i="5" s="1"/>
  <c r="BW452" i="5" s="1"/>
  <c r="BT453" i="5"/>
  <c r="BT454" i="5"/>
  <c r="BT455" i="5"/>
  <c r="BU455" i="5" s="1"/>
  <c r="BI455" i="5" s="1"/>
  <c r="BT456" i="5"/>
  <c r="BU456" i="5" s="1"/>
  <c r="BI456" i="5" s="1"/>
  <c r="BT457" i="5"/>
  <c r="BT458" i="5"/>
  <c r="BU458" i="5" s="1"/>
  <c r="BI458" i="5" s="1"/>
  <c r="BT459" i="5"/>
  <c r="BU459" i="5" s="1"/>
  <c r="BV459" i="5" s="1"/>
  <c r="BW459" i="5" s="1"/>
  <c r="BT460" i="5"/>
  <c r="BU460" i="5" s="1"/>
  <c r="BI460" i="5" s="1"/>
  <c r="BT461" i="5"/>
  <c r="BU461" i="5" s="1"/>
  <c r="BI461" i="5" s="1"/>
  <c r="BT462" i="5"/>
  <c r="BU462" i="5" s="1"/>
  <c r="BI462" i="5" s="1"/>
  <c r="BT463" i="5"/>
  <c r="BT464" i="5"/>
  <c r="BU464" i="5" s="1"/>
  <c r="BT465" i="5"/>
  <c r="BT466" i="5"/>
  <c r="BT467" i="5"/>
  <c r="BU467" i="5" s="1"/>
  <c r="BI467" i="5" s="1"/>
  <c r="BT468" i="5"/>
  <c r="BU468" i="5" s="1"/>
  <c r="BV468" i="5" s="1"/>
  <c r="BW468" i="5" s="1"/>
  <c r="BT469" i="5"/>
  <c r="BT470" i="5"/>
  <c r="BU470" i="5" s="1"/>
  <c r="BI470" i="5" s="1"/>
  <c r="BT471" i="5"/>
  <c r="BU471" i="5" s="1"/>
  <c r="BI471" i="5" s="1"/>
  <c r="BT472" i="5"/>
  <c r="BU472" i="5" s="1"/>
  <c r="BT473" i="5"/>
  <c r="BT474" i="5"/>
  <c r="BT475" i="5"/>
  <c r="BU475" i="5" s="1"/>
  <c r="BI475" i="5" s="1"/>
  <c r="BT476" i="5"/>
  <c r="BU476" i="5" s="1"/>
  <c r="BV476" i="5" s="1"/>
  <c r="BW476" i="5" s="1"/>
  <c r="BT477" i="5"/>
  <c r="BU477" i="5" s="1"/>
  <c r="BI477" i="5" s="1"/>
  <c r="BT478" i="5"/>
  <c r="BT479" i="5"/>
  <c r="BT480" i="5"/>
  <c r="BU480" i="5" s="1"/>
  <c r="BT481" i="5"/>
  <c r="BT482" i="5"/>
  <c r="BT483" i="5"/>
  <c r="BU483" i="5" s="1"/>
  <c r="BI483" i="5" s="1"/>
  <c r="BT484" i="5"/>
  <c r="BU484" i="5" s="1"/>
  <c r="BV484" i="5" s="1"/>
  <c r="BW484" i="5" s="1"/>
  <c r="BT485" i="5"/>
  <c r="BT486" i="5"/>
  <c r="BU486" i="5" s="1"/>
  <c r="BI486" i="5" s="1"/>
  <c r="BT487" i="5"/>
  <c r="BU487" i="5" s="1"/>
  <c r="BI487" i="5" s="1"/>
  <c r="BT488" i="5"/>
  <c r="BU488" i="5" s="1"/>
  <c r="BI488" i="5" s="1"/>
  <c r="BT489" i="5"/>
  <c r="BT490" i="5"/>
  <c r="BU490" i="5" s="1"/>
  <c r="BI490" i="5" s="1"/>
  <c r="BT491" i="5"/>
  <c r="BU491" i="5" s="1"/>
  <c r="BI491" i="5" s="1"/>
  <c r="BT492" i="5"/>
  <c r="BU492" i="5" s="1"/>
  <c r="BV492" i="5" s="1"/>
  <c r="BW492" i="5" s="1"/>
  <c r="BT493" i="5"/>
  <c r="BU493" i="5" s="1"/>
  <c r="BI493" i="5" s="1"/>
  <c r="BT494" i="5"/>
  <c r="BU494" i="5" s="1"/>
  <c r="BI494" i="5" s="1"/>
  <c r="BT495" i="5"/>
  <c r="BU495" i="5" s="1"/>
  <c r="BI495" i="5" s="1"/>
  <c r="BT496" i="5"/>
  <c r="BU496" i="5" s="1"/>
  <c r="BI496" i="5" s="1"/>
  <c r="BT497" i="5"/>
  <c r="BT498" i="5"/>
  <c r="BT499" i="5"/>
  <c r="BU499" i="5" s="1"/>
  <c r="BI499" i="5" s="1"/>
  <c r="BT500" i="5"/>
  <c r="BU500" i="5" s="1"/>
  <c r="BV500" i="5" s="1"/>
  <c r="BW500" i="5" s="1"/>
  <c r="BT501" i="5"/>
  <c r="BT502" i="5"/>
  <c r="BU502" i="5" s="1"/>
  <c r="BI502" i="5" s="1"/>
  <c r="BT503" i="5"/>
  <c r="BT504" i="5"/>
  <c r="BU504" i="5" s="1"/>
  <c r="BT505" i="5"/>
  <c r="BT506" i="5"/>
  <c r="BU506" i="5" s="1"/>
  <c r="BI506" i="5" s="1"/>
  <c r="BT507" i="5"/>
  <c r="BU507" i="5" s="1"/>
  <c r="BI507" i="5" s="1"/>
  <c r="BT508" i="5"/>
  <c r="BU508" i="5" s="1"/>
  <c r="BV508" i="5" s="1"/>
  <c r="BW508" i="5" s="1"/>
  <c r="BB511" i="5" a="1"/>
  <c r="BB511" i="5" s="1"/>
  <c r="BI419" i="5"/>
  <c r="BI459" i="5"/>
  <c r="AX431" i="5" l="1"/>
  <c r="AY431" i="5" s="1"/>
  <c r="AX419" i="5"/>
  <c r="AY419" i="5" s="1"/>
  <c r="AW415" i="5"/>
  <c r="AX415" i="5" s="1"/>
  <c r="AY415" i="5" s="1"/>
  <c r="AW423" i="5"/>
  <c r="AX423" i="5" s="1"/>
  <c r="AY423" i="5" s="1"/>
  <c r="AW431" i="5"/>
  <c r="AW439" i="5"/>
  <c r="AX439" i="5" s="1"/>
  <c r="AY439" i="5" s="1"/>
  <c r="AW447" i="5"/>
  <c r="AX447" i="5" s="1"/>
  <c r="AY447" i="5" s="1"/>
  <c r="AW455" i="5"/>
  <c r="AX455" i="5" s="1"/>
  <c r="AY455" i="5" s="1"/>
  <c r="AW467" i="5"/>
  <c r="AX467" i="5" s="1"/>
  <c r="AY467" i="5" s="1"/>
  <c r="AX435" i="5"/>
  <c r="AY435" i="5" s="1"/>
  <c r="AX452" i="5"/>
  <c r="AY452" i="5" s="1"/>
  <c r="AW473" i="5"/>
  <c r="AX473" i="5" s="1"/>
  <c r="AY473" i="5" s="1"/>
  <c r="AX479" i="5"/>
  <c r="AY479" i="5" s="1"/>
  <c r="AX495" i="5"/>
  <c r="AY495" i="5" s="1"/>
  <c r="AX483" i="5"/>
  <c r="AY483" i="5" s="1"/>
  <c r="AH437" i="5"/>
  <c r="AI437" i="5" s="1"/>
  <c r="AJ437" i="5" s="1"/>
  <c r="AW413" i="5"/>
  <c r="AX413" i="5" s="1"/>
  <c r="AY413" i="5" s="1"/>
  <c r="AW417" i="5"/>
  <c r="AX417" i="5" s="1"/>
  <c r="AY417" i="5" s="1"/>
  <c r="AW421" i="5"/>
  <c r="AX421" i="5" s="1"/>
  <c r="AY421" i="5" s="1"/>
  <c r="AW425" i="5"/>
  <c r="AX425" i="5" s="1"/>
  <c r="AY425" i="5" s="1"/>
  <c r="AW429" i="5"/>
  <c r="AX429" i="5" s="1"/>
  <c r="AY429" i="5" s="1"/>
  <c r="AW433" i="5"/>
  <c r="AX433" i="5" s="1"/>
  <c r="AY433" i="5" s="1"/>
  <c r="AW437" i="5"/>
  <c r="AX437" i="5" s="1"/>
  <c r="AY437" i="5" s="1"/>
  <c r="AW441" i="5"/>
  <c r="AX441" i="5" s="1"/>
  <c r="AY441" i="5" s="1"/>
  <c r="AW445" i="5"/>
  <c r="AX445" i="5" s="1"/>
  <c r="AY445" i="5" s="1"/>
  <c r="AW449" i="5"/>
  <c r="AX449" i="5" s="1"/>
  <c r="AY449" i="5" s="1"/>
  <c r="AW453" i="5"/>
  <c r="AX453" i="5" s="1"/>
  <c r="AY453" i="5" s="1"/>
  <c r="AW457" i="5"/>
  <c r="AX457" i="5" s="1"/>
  <c r="AY457" i="5" s="1"/>
  <c r="AW461" i="5"/>
  <c r="AX461" i="5" s="1"/>
  <c r="AY461" i="5" s="1"/>
  <c r="AW465" i="5"/>
  <c r="AX465" i="5" s="1"/>
  <c r="AY465" i="5" s="1"/>
  <c r="AX507" i="5"/>
  <c r="AY507" i="5" s="1"/>
  <c r="AX499" i="5"/>
  <c r="AY499" i="5" s="1"/>
  <c r="AX427" i="5"/>
  <c r="AY427" i="5" s="1"/>
  <c r="AX443" i="5"/>
  <c r="AY443" i="5" s="1"/>
  <c r="AX451" i="5"/>
  <c r="AY451" i="5" s="1"/>
  <c r="AX459" i="5"/>
  <c r="AY459" i="5" s="1"/>
  <c r="AX463" i="5"/>
  <c r="AY463" i="5" s="1"/>
  <c r="AX505" i="5"/>
  <c r="AY505" i="5" s="1"/>
  <c r="AX469" i="5"/>
  <c r="AY469" i="5" s="1"/>
  <c r="AX485" i="5"/>
  <c r="AY485" i="5" s="1"/>
  <c r="AX501" i="5"/>
  <c r="AY501" i="5" s="1"/>
  <c r="AH508" i="5"/>
  <c r="AI508" i="5" s="1"/>
  <c r="AJ508" i="5" s="1"/>
  <c r="AH500" i="5"/>
  <c r="AI500" i="5" s="1"/>
  <c r="AJ500" i="5" s="1"/>
  <c r="AW475" i="5"/>
  <c r="AX475" i="5" s="1"/>
  <c r="AY475" i="5" s="1"/>
  <c r="AX481" i="5"/>
  <c r="AY481" i="5" s="1"/>
  <c r="AW491" i="5"/>
  <c r="AX491" i="5" s="1"/>
  <c r="AY491" i="5" s="1"/>
  <c r="AX497" i="5"/>
  <c r="AY497" i="5" s="1"/>
  <c r="AW507" i="5"/>
  <c r="AX493" i="5"/>
  <c r="AY493" i="5" s="1"/>
  <c r="AW411" i="5"/>
  <c r="AX411" i="5" s="1"/>
  <c r="AY411" i="5" s="1"/>
  <c r="AW419" i="5"/>
  <c r="AW477" i="5"/>
  <c r="AX477" i="5" s="1"/>
  <c r="AY477" i="5" s="1"/>
  <c r="AX489" i="5"/>
  <c r="AY489" i="5" s="1"/>
  <c r="AH435" i="5"/>
  <c r="AI435" i="5"/>
  <c r="AJ435" i="5" s="1"/>
  <c r="AH419" i="5"/>
  <c r="AI419" i="5"/>
  <c r="AJ419" i="5" s="1"/>
  <c r="AX430" i="5"/>
  <c r="AY430" i="5" s="1"/>
  <c r="AX471" i="5"/>
  <c r="AY471" i="5" s="1"/>
  <c r="AX487" i="5"/>
  <c r="AY487" i="5" s="1"/>
  <c r="AX503" i="5"/>
  <c r="AY503" i="5" s="1"/>
  <c r="AI506" i="5"/>
  <c r="AJ506" i="5" s="1"/>
  <c r="AI498" i="5"/>
  <c r="AJ498" i="5" s="1"/>
  <c r="AI504" i="5"/>
  <c r="AJ504" i="5" s="1"/>
  <c r="AI496" i="5"/>
  <c r="AJ496" i="5" s="1"/>
  <c r="AW412" i="5"/>
  <c r="AX412" i="5" s="1"/>
  <c r="AY412" i="5" s="1"/>
  <c r="AW414" i="5"/>
  <c r="AX414" i="5" s="1"/>
  <c r="AY414" i="5" s="1"/>
  <c r="AW416" i="5"/>
  <c r="AX416" i="5" s="1"/>
  <c r="AY416" i="5" s="1"/>
  <c r="AW418" i="5"/>
  <c r="AX418" i="5" s="1"/>
  <c r="AY418" i="5" s="1"/>
  <c r="AW420" i="5"/>
  <c r="AX420" i="5" s="1"/>
  <c r="AY420" i="5" s="1"/>
  <c r="AW422" i="5"/>
  <c r="AX422" i="5" s="1"/>
  <c r="AY422" i="5" s="1"/>
  <c r="AW424" i="5"/>
  <c r="AX424" i="5" s="1"/>
  <c r="AY424" i="5" s="1"/>
  <c r="AW426" i="5"/>
  <c r="AX426" i="5" s="1"/>
  <c r="AY426" i="5" s="1"/>
  <c r="AW428" i="5"/>
  <c r="AX428" i="5" s="1"/>
  <c r="AY428" i="5" s="1"/>
  <c r="AW430" i="5"/>
  <c r="AW432" i="5"/>
  <c r="AX432" i="5" s="1"/>
  <c r="AY432" i="5" s="1"/>
  <c r="AW434" i="5"/>
  <c r="AX434" i="5" s="1"/>
  <c r="AY434" i="5" s="1"/>
  <c r="AW436" i="5"/>
  <c r="AX436" i="5" s="1"/>
  <c r="AY436" i="5" s="1"/>
  <c r="AW438" i="5"/>
  <c r="AX438" i="5" s="1"/>
  <c r="AY438" i="5" s="1"/>
  <c r="AW440" i="5"/>
  <c r="AX440" i="5" s="1"/>
  <c r="AY440" i="5" s="1"/>
  <c r="AW442" i="5"/>
  <c r="AX442" i="5" s="1"/>
  <c r="AY442" i="5" s="1"/>
  <c r="AW444" i="5"/>
  <c r="AX444" i="5" s="1"/>
  <c r="AY444" i="5" s="1"/>
  <c r="AW446" i="5"/>
  <c r="AX446" i="5" s="1"/>
  <c r="AY446" i="5" s="1"/>
  <c r="AW448" i="5"/>
  <c r="AX448" i="5" s="1"/>
  <c r="AY448" i="5" s="1"/>
  <c r="AW450" i="5"/>
  <c r="AX450" i="5" s="1"/>
  <c r="AY450" i="5" s="1"/>
  <c r="AW452" i="5"/>
  <c r="AW454" i="5"/>
  <c r="AX454" i="5" s="1"/>
  <c r="AY454" i="5" s="1"/>
  <c r="AW456" i="5"/>
  <c r="AX456" i="5" s="1"/>
  <c r="AY456" i="5" s="1"/>
  <c r="AW458" i="5"/>
  <c r="AX458" i="5" s="1"/>
  <c r="AY458" i="5" s="1"/>
  <c r="AW460" i="5"/>
  <c r="AX460" i="5" s="1"/>
  <c r="AY460" i="5" s="1"/>
  <c r="AW462" i="5"/>
  <c r="AX462" i="5" s="1"/>
  <c r="AY462" i="5" s="1"/>
  <c r="AW464" i="5"/>
  <c r="AX464" i="5" s="1"/>
  <c r="AY464" i="5" s="1"/>
  <c r="AW466" i="5"/>
  <c r="AX466" i="5" s="1"/>
  <c r="AY466" i="5" s="1"/>
  <c r="AW468" i="5"/>
  <c r="AX468" i="5" s="1"/>
  <c r="AY468" i="5" s="1"/>
  <c r="AW470" i="5"/>
  <c r="AX470" i="5" s="1"/>
  <c r="AY470" i="5" s="1"/>
  <c r="AW472" i="5"/>
  <c r="AX472" i="5" s="1"/>
  <c r="AY472" i="5" s="1"/>
  <c r="AW474" i="5"/>
  <c r="AX474" i="5" s="1"/>
  <c r="AY474" i="5" s="1"/>
  <c r="AW476" i="5"/>
  <c r="AX476" i="5" s="1"/>
  <c r="AY476" i="5" s="1"/>
  <c r="AW478" i="5"/>
  <c r="AX478" i="5" s="1"/>
  <c r="AY478" i="5" s="1"/>
  <c r="AW480" i="5"/>
  <c r="AX480" i="5" s="1"/>
  <c r="AY480" i="5" s="1"/>
  <c r="AW482" i="5"/>
  <c r="AX482" i="5" s="1"/>
  <c r="AY482" i="5" s="1"/>
  <c r="AW484" i="5"/>
  <c r="AX484" i="5" s="1"/>
  <c r="AY484" i="5" s="1"/>
  <c r="AW486" i="5"/>
  <c r="AX486" i="5" s="1"/>
  <c r="AY486" i="5" s="1"/>
  <c r="AW488" i="5"/>
  <c r="AX488" i="5" s="1"/>
  <c r="AY488" i="5" s="1"/>
  <c r="AW490" i="5"/>
  <c r="AX490" i="5" s="1"/>
  <c r="AY490" i="5" s="1"/>
  <c r="AW492" i="5"/>
  <c r="AX492" i="5" s="1"/>
  <c r="AY492" i="5" s="1"/>
  <c r="AW494" i="5"/>
  <c r="AX494" i="5" s="1"/>
  <c r="AY494" i="5" s="1"/>
  <c r="AW496" i="5"/>
  <c r="AX496" i="5" s="1"/>
  <c r="AY496" i="5" s="1"/>
  <c r="AW498" i="5"/>
  <c r="AX498" i="5" s="1"/>
  <c r="AY498" i="5" s="1"/>
  <c r="AW500" i="5"/>
  <c r="AX500" i="5" s="1"/>
  <c r="AY500" i="5" s="1"/>
  <c r="AW502" i="5"/>
  <c r="AX502" i="5" s="1"/>
  <c r="AY502" i="5" s="1"/>
  <c r="AW504" i="5"/>
  <c r="AX504" i="5" s="1"/>
  <c r="AY504" i="5" s="1"/>
  <c r="AW506" i="5"/>
  <c r="AX506" i="5" s="1"/>
  <c r="AY506" i="5" s="1"/>
  <c r="AW508" i="5"/>
  <c r="AX508" i="5" s="1"/>
  <c r="AY508" i="5" s="1"/>
  <c r="AI445" i="5"/>
  <c r="AJ445" i="5" s="1"/>
  <c r="AI485" i="5"/>
  <c r="AJ485" i="5" s="1"/>
  <c r="AI439" i="5"/>
  <c r="AJ439" i="5" s="1"/>
  <c r="AI463" i="5"/>
  <c r="AJ463" i="5" s="1"/>
  <c r="AI487" i="5"/>
  <c r="AJ487" i="5" s="1"/>
  <c r="AI495" i="5"/>
  <c r="AJ495" i="5" s="1"/>
  <c r="AI413" i="5"/>
  <c r="AJ413" i="5" s="1"/>
  <c r="AI429" i="5"/>
  <c r="AJ429" i="5" s="1"/>
  <c r="AI441" i="5"/>
  <c r="AJ441" i="5" s="1"/>
  <c r="AI449" i="5"/>
  <c r="AJ449" i="5" s="1"/>
  <c r="AI457" i="5"/>
  <c r="AJ457" i="5" s="1"/>
  <c r="AI465" i="5"/>
  <c r="AJ465" i="5" s="1"/>
  <c r="AI473" i="5"/>
  <c r="AJ473" i="5" s="1"/>
  <c r="AI481" i="5"/>
  <c r="AJ481" i="5" s="1"/>
  <c r="AI489" i="5"/>
  <c r="AJ489" i="5" s="1"/>
  <c r="AI497" i="5"/>
  <c r="AJ497" i="5" s="1"/>
  <c r="AI453" i="5"/>
  <c r="AJ453" i="5" s="1"/>
  <c r="AI469" i="5"/>
  <c r="AJ469" i="5" s="1"/>
  <c r="AI493" i="5"/>
  <c r="AJ493" i="5" s="1"/>
  <c r="AI417" i="5"/>
  <c r="AJ417" i="5" s="1"/>
  <c r="AI425" i="5"/>
  <c r="AJ425" i="5" s="1"/>
  <c r="AI490" i="5"/>
  <c r="AJ490" i="5" s="1"/>
  <c r="AI461" i="5"/>
  <c r="AJ461" i="5" s="1"/>
  <c r="AI477" i="5"/>
  <c r="AJ477" i="5" s="1"/>
  <c r="AI427" i="5"/>
  <c r="AJ427" i="5" s="1"/>
  <c r="AI447" i="5"/>
  <c r="AJ447" i="5" s="1"/>
  <c r="AI471" i="5"/>
  <c r="AJ471" i="5" s="1"/>
  <c r="AI415" i="5"/>
  <c r="AJ415" i="5" s="1"/>
  <c r="AI431" i="5"/>
  <c r="AJ431" i="5" s="1"/>
  <c r="AI443" i="5"/>
  <c r="AJ443" i="5" s="1"/>
  <c r="AI451" i="5"/>
  <c r="AJ451" i="5" s="1"/>
  <c r="AI459" i="5"/>
  <c r="AJ459" i="5" s="1"/>
  <c r="AI467" i="5"/>
  <c r="AJ467" i="5" s="1"/>
  <c r="AI475" i="5"/>
  <c r="AJ475" i="5" s="1"/>
  <c r="AI483" i="5"/>
  <c r="AJ483" i="5" s="1"/>
  <c r="AI491" i="5"/>
  <c r="AJ491" i="5" s="1"/>
  <c r="AI499" i="5"/>
  <c r="AJ499" i="5" s="1"/>
  <c r="AI423" i="5"/>
  <c r="AJ423" i="5" s="1"/>
  <c r="AI433" i="5"/>
  <c r="AJ433" i="5" s="1"/>
  <c r="AI455" i="5"/>
  <c r="AJ455" i="5" s="1"/>
  <c r="AI479" i="5"/>
  <c r="AJ479" i="5" s="1"/>
  <c r="AI421" i="5"/>
  <c r="AJ421" i="5" s="1"/>
  <c r="AI492" i="5"/>
  <c r="AJ492" i="5" s="1"/>
  <c r="AI501" i="5"/>
  <c r="AJ501" i="5" s="1"/>
  <c r="AI503" i="5"/>
  <c r="AJ503" i="5" s="1"/>
  <c r="AI505" i="5"/>
  <c r="AJ505" i="5" s="1"/>
  <c r="AI507" i="5"/>
  <c r="AJ507" i="5" s="1"/>
  <c r="AI414" i="5"/>
  <c r="AJ414" i="5" s="1"/>
  <c r="AI416" i="5"/>
  <c r="AJ416" i="5" s="1"/>
  <c r="AI418" i="5"/>
  <c r="AJ418" i="5" s="1"/>
  <c r="AI420" i="5"/>
  <c r="AJ420" i="5" s="1"/>
  <c r="AI422" i="5"/>
  <c r="AJ422" i="5" s="1"/>
  <c r="AI424" i="5"/>
  <c r="AJ424" i="5" s="1"/>
  <c r="AI426" i="5"/>
  <c r="AJ426" i="5" s="1"/>
  <c r="AI428" i="5"/>
  <c r="AJ428" i="5" s="1"/>
  <c r="AI430" i="5"/>
  <c r="AJ430" i="5" s="1"/>
  <c r="AI432" i="5"/>
  <c r="AJ432" i="5" s="1"/>
  <c r="AI434" i="5"/>
  <c r="AJ434" i="5" s="1"/>
  <c r="AI436" i="5"/>
  <c r="AJ436" i="5" s="1"/>
  <c r="AI438" i="5"/>
  <c r="AJ438" i="5" s="1"/>
  <c r="AI440" i="5"/>
  <c r="AJ440" i="5" s="1"/>
  <c r="AI442" i="5"/>
  <c r="AJ442" i="5" s="1"/>
  <c r="AI444" i="5"/>
  <c r="AJ444" i="5" s="1"/>
  <c r="AI446" i="5"/>
  <c r="AJ446" i="5" s="1"/>
  <c r="AI448" i="5"/>
  <c r="AJ448" i="5" s="1"/>
  <c r="AI450" i="5"/>
  <c r="AJ450" i="5" s="1"/>
  <c r="AI452" i="5"/>
  <c r="AJ452" i="5" s="1"/>
  <c r="AI454" i="5"/>
  <c r="AJ454" i="5" s="1"/>
  <c r="AI456" i="5"/>
  <c r="AJ456" i="5" s="1"/>
  <c r="AI458" i="5"/>
  <c r="AJ458" i="5" s="1"/>
  <c r="AI460" i="5"/>
  <c r="AJ460" i="5" s="1"/>
  <c r="AI462" i="5"/>
  <c r="AJ462" i="5" s="1"/>
  <c r="AI464" i="5"/>
  <c r="AJ464" i="5" s="1"/>
  <c r="AI466" i="5"/>
  <c r="AJ466" i="5" s="1"/>
  <c r="AI468" i="5"/>
  <c r="AJ468" i="5" s="1"/>
  <c r="AI470" i="5"/>
  <c r="AJ470" i="5" s="1"/>
  <c r="AI472" i="5"/>
  <c r="AJ472" i="5" s="1"/>
  <c r="AI474" i="5"/>
  <c r="AJ474" i="5" s="1"/>
  <c r="AI476" i="5"/>
  <c r="AJ476" i="5" s="1"/>
  <c r="AI478" i="5"/>
  <c r="AJ478" i="5" s="1"/>
  <c r="AI480" i="5"/>
  <c r="AJ480" i="5" s="1"/>
  <c r="AI482" i="5"/>
  <c r="AJ482" i="5" s="1"/>
  <c r="AI484" i="5"/>
  <c r="AJ484" i="5" s="1"/>
  <c r="AI486" i="5"/>
  <c r="AJ486" i="5" s="1"/>
  <c r="AI488" i="5"/>
  <c r="AJ488" i="5" s="1"/>
  <c r="BI476" i="5"/>
  <c r="BI468" i="5"/>
  <c r="BV499" i="5"/>
  <c r="BW499" i="5" s="1"/>
  <c r="BV483" i="5"/>
  <c r="BW483" i="5" s="1"/>
  <c r="BV456" i="5"/>
  <c r="BW456" i="5" s="1"/>
  <c r="BV440" i="5"/>
  <c r="BW440" i="5" s="1"/>
  <c r="BV416" i="5"/>
  <c r="BW416" i="5" s="1"/>
  <c r="BI484" i="5"/>
  <c r="BV480" i="5"/>
  <c r="BW480" i="5" s="1"/>
  <c r="BV435" i="5"/>
  <c r="BW435" i="5" s="1"/>
  <c r="BI436" i="5"/>
  <c r="BV472" i="5"/>
  <c r="BW472" i="5" s="1"/>
  <c r="BV432" i="5"/>
  <c r="BW432" i="5" s="1"/>
  <c r="BV495" i="5"/>
  <c r="BW495" i="5" s="1"/>
  <c r="BI508" i="5"/>
  <c r="BI428" i="5"/>
  <c r="BU463" i="5"/>
  <c r="BI463" i="5" s="1"/>
  <c r="BV467" i="5"/>
  <c r="BW467" i="5" s="1"/>
  <c r="BV424" i="5"/>
  <c r="BW424" i="5" s="1"/>
  <c r="BV471" i="5"/>
  <c r="BW471" i="5" s="1"/>
  <c r="BI500" i="5"/>
  <c r="BV504" i="5"/>
  <c r="BW504" i="5" s="1"/>
  <c r="BV464" i="5"/>
  <c r="BW464" i="5" s="1"/>
  <c r="BV419" i="5"/>
  <c r="BW419" i="5" s="1"/>
  <c r="BV487" i="5"/>
  <c r="BW487" i="5" s="1"/>
  <c r="BV415" i="5"/>
  <c r="BW415" i="5" s="1"/>
  <c r="BI492" i="5"/>
  <c r="BI452" i="5"/>
  <c r="BV502" i="5"/>
  <c r="BW502" i="5" s="1"/>
  <c r="BV494" i="5"/>
  <c r="BW494" i="5" s="1"/>
  <c r="BV486" i="5"/>
  <c r="BW486" i="5" s="1"/>
  <c r="BV470" i="5"/>
  <c r="BW470" i="5" s="1"/>
  <c r="BV462" i="5"/>
  <c r="BW462" i="5" s="1"/>
  <c r="BV446" i="5"/>
  <c r="BW446" i="5" s="1"/>
  <c r="BV438" i="5"/>
  <c r="BW438" i="5" s="1"/>
  <c r="BV422" i="5"/>
  <c r="BW422" i="5" s="1"/>
  <c r="BU479" i="5"/>
  <c r="BI479" i="5" s="1"/>
  <c r="BU430" i="5"/>
  <c r="BV430" i="5" s="1"/>
  <c r="BW430" i="5" s="1"/>
  <c r="BV496" i="5"/>
  <c r="BW496" i="5" s="1"/>
  <c r="BV451" i="5"/>
  <c r="BW451" i="5" s="1"/>
  <c r="BV493" i="5"/>
  <c r="BW493" i="5" s="1"/>
  <c r="BV477" i="5"/>
  <c r="BW477" i="5" s="1"/>
  <c r="BV461" i="5"/>
  <c r="BW461" i="5" s="1"/>
  <c r="BV445" i="5"/>
  <c r="BW445" i="5" s="1"/>
  <c r="BU503" i="5"/>
  <c r="BI503" i="5" s="1"/>
  <c r="BU478" i="5"/>
  <c r="BI478" i="5" s="1"/>
  <c r="BU454" i="5"/>
  <c r="BI454" i="5" s="1"/>
  <c r="BU429" i="5"/>
  <c r="BI429" i="5" s="1"/>
  <c r="BV488" i="5"/>
  <c r="BW488" i="5" s="1"/>
  <c r="BV448" i="5"/>
  <c r="BW448" i="5" s="1"/>
  <c r="BU497" i="5"/>
  <c r="BI497" i="5" s="1"/>
  <c r="BU473" i="5"/>
  <c r="BI473" i="5" s="1"/>
  <c r="BU449" i="5"/>
  <c r="BI449" i="5" s="1"/>
  <c r="BU417" i="5"/>
  <c r="BI417" i="5" s="1"/>
  <c r="BU489" i="5"/>
  <c r="BI489" i="5" s="1"/>
  <c r="BU465" i="5"/>
  <c r="BI465" i="5" s="1"/>
  <c r="BU441" i="5"/>
  <c r="BI441" i="5" s="1"/>
  <c r="BU425" i="5"/>
  <c r="BV425" i="5" s="1"/>
  <c r="BW425" i="5" s="1"/>
  <c r="BU426" i="5"/>
  <c r="BI426" i="5" s="1"/>
  <c r="BV460" i="5"/>
  <c r="BW460" i="5" s="1"/>
  <c r="BV444" i="5"/>
  <c r="BW444" i="5" s="1"/>
  <c r="BV506" i="5"/>
  <c r="BW506" i="5" s="1"/>
  <c r="BU505" i="5"/>
  <c r="BI505" i="5" s="1"/>
  <c r="BU481" i="5"/>
  <c r="BI481" i="5" s="1"/>
  <c r="BU457" i="5"/>
  <c r="BI457" i="5" s="1"/>
  <c r="BU433" i="5"/>
  <c r="BI433" i="5" s="1"/>
  <c r="BU474" i="5"/>
  <c r="BI474" i="5" s="1"/>
  <c r="BU501" i="5"/>
  <c r="BI501" i="5" s="1"/>
  <c r="BU485" i="5"/>
  <c r="BI485" i="5" s="1"/>
  <c r="BU469" i="5"/>
  <c r="BI469" i="5" s="1"/>
  <c r="BU453" i="5"/>
  <c r="BI453" i="5" s="1"/>
  <c r="BU437" i="5"/>
  <c r="BI437" i="5" s="1"/>
  <c r="BU421" i="5"/>
  <c r="BI421" i="5" s="1"/>
  <c r="BV507" i="5"/>
  <c r="BW507" i="5" s="1"/>
  <c r="BV491" i="5"/>
  <c r="BW491" i="5" s="1"/>
  <c r="BV475" i="5"/>
  <c r="BW475" i="5" s="1"/>
  <c r="BV427" i="5"/>
  <c r="BW427" i="5" s="1"/>
  <c r="BV490" i="5"/>
  <c r="BW490" i="5" s="1"/>
  <c r="BV450" i="5"/>
  <c r="BW450" i="5" s="1"/>
  <c r="BU482" i="5"/>
  <c r="BI482" i="5" s="1"/>
  <c r="BU434" i="5"/>
  <c r="BV434" i="5" s="1"/>
  <c r="BW434" i="5" s="1"/>
  <c r="BV458" i="5"/>
  <c r="BW458" i="5" s="1"/>
  <c r="BV442" i="5"/>
  <c r="BW442" i="5" s="1"/>
  <c r="BU498" i="5"/>
  <c r="BI498" i="5" s="1"/>
  <c r="BU466" i="5"/>
  <c r="BI466" i="5" s="1"/>
  <c r="BU418" i="5"/>
  <c r="BI418" i="5" s="1"/>
  <c r="BI431" i="5"/>
  <c r="BV455" i="5"/>
  <c r="BW455" i="5" s="1"/>
  <c r="BV447" i="5"/>
  <c r="BW447" i="5" s="1"/>
  <c r="BV439" i="5"/>
  <c r="BW439" i="5" s="1"/>
  <c r="BV431" i="5"/>
  <c r="BW431" i="5" s="1"/>
  <c r="BV423" i="5"/>
  <c r="BW423" i="5" s="1"/>
  <c r="BI504" i="5"/>
  <c r="BI472" i="5"/>
  <c r="BI464" i="5"/>
  <c r="BI448" i="5"/>
  <c r="BI440" i="5"/>
  <c r="BI416" i="5"/>
  <c r="BI480" i="5"/>
  <c r="BI439" i="5"/>
  <c r="BI420" i="5"/>
  <c r="BI424" i="5"/>
  <c r="BI435" i="5"/>
  <c r="BI443" i="5"/>
  <c r="BI423" i="5"/>
  <c r="BI434" i="5" l="1"/>
  <c r="BV449" i="5"/>
  <c r="BW449" i="5" s="1"/>
  <c r="BI430" i="5"/>
  <c r="BV457" i="5"/>
  <c r="BW457" i="5" s="1"/>
  <c r="BV441" i="5"/>
  <c r="BW441" i="5" s="1"/>
  <c r="BV454" i="5"/>
  <c r="BW454" i="5" s="1"/>
  <c r="BV503" i="5"/>
  <c r="BW503" i="5" s="1"/>
  <c r="BV465" i="5"/>
  <c r="BW465" i="5" s="1"/>
  <c r="BV479" i="5"/>
  <c r="BW479" i="5" s="1"/>
  <c r="BV437" i="5"/>
  <c r="BW437" i="5" s="1"/>
  <c r="BV429" i="5"/>
  <c r="BW429" i="5" s="1"/>
  <c r="BV478" i="5"/>
  <c r="BW478" i="5" s="1"/>
  <c r="BV498" i="5"/>
  <c r="BW498" i="5" s="1"/>
  <c r="BV501" i="5"/>
  <c r="BW501" i="5" s="1"/>
  <c r="BV433" i="5"/>
  <c r="BW433" i="5" s="1"/>
  <c r="BV417" i="5"/>
  <c r="BW417" i="5" s="1"/>
  <c r="BV463" i="5"/>
  <c r="BW463" i="5" s="1"/>
  <c r="BV418" i="5"/>
  <c r="BW418" i="5" s="1"/>
  <c r="BV466" i="5"/>
  <c r="BW466" i="5" s="1"/>
  <c r="BV482" i="5"/>
  <c r="BW482" i="5" s="1"/>
  <c r="BV474" i="5"/>
  <c r="BW474" i="5" s="1"/>
  <c r="BV481" i="5"/>
  <c r="BW481" i="5" s="1"/>
  <c r="BV489" i="5"/>
  <c r="BW489" i="5" s="1"/>
  <c r="BV473" i="5"/>
  <c r="BW473" i="5" s="1"/>
  <c r="BV453" i="5"/>
  <c r="BW453" i="5" s="1"/>
  <c r="BI425" i="5"/>
  <c r="BV469" i="5"/>
  <c r="BW469" i="5" s="1"/>
  <c r="BV421" i="5"/>
  <c r="BW421" i="5" s="1"/>
  <c r="BV505" i="5"/>
  <c r="BW505" i="5" s="1"/>
  <c r="BV426" i="5"/>
  <c r="BW426" i="5" s="1"/>
  <c r="BV497" i="5"/>
  <c r="BW497" i="5" s="1"/>
  <c r="BV485" i="5"/>
  <c r="BW485" i="5" s="1"/>
  <c r="C19" i="2" l="1"/>
  <c r="C18" i="2"/>
  <c r="E18" i="2"/>
  <c r="C18" i="4" l="1"/>
  <c r="C20" i="4" s="1"/>
  <c r="E28" i="9"/>
  <c r="E27" i="9"/>
  <c r="AF477" i="5"/>
  <c r="AK477" i="5"/>
  <c r="AU477" i="5"/>
  <c r="BH477" i="5"/>
  <c r="AF478" i="5"/>
  <c r="AK478" i="5"/>
  <c r="AU478" i="5"/>
  <c r="BH478" i="5"/>
  <c r="AF479" i="5"/>
  <c r="AU479" i="5"/>
  <c r="BH479" i="5"/>
  <c r="AF480" i="5"/>
  <c r="AU480" i="5"/>
  <c r="BH480" i="5"/>
  <c r="AF481" i="5"/>
  <c r="AU481" i="5"/>
  <c r="BH481" i="5"/>
  <c r="AF482" i="5"/>
  <c r="AU482" i="5"/>
  <c r="BH482" i="5"/>
  <c r="AF483" i="5"/>
  <c r="AU483" i="5"/>
  <c r="BH483" i="5"/>
  <c r="AF484" i="5"/>
  <c r="AU484" i="5"/>
  <c r="BH484" i="5"/>
  <c r="AF485" i="5"/>
  <c r="AU485" i="5"/>
  <c r="BH485" i="5"/>
  <c r="AF486" i="5"/>
  <c r="AU486" i="5"/>
  <c r="BH486" i="5"/>
  <c r="AF487" i="5"/>
  <c r="AU487" i="5"/>
  <c r="BH487" i="5"/>
  <c r="AF488" i="5"/>
  <c r="AU488" i="5"/>
  <c r="BH488" i="5"/>
  <c r="AF489" i="5"/>
  <c r="AU489" i="5"/>
  <c r="BH489" i="5"/>
  <c r="AF490" i="5"/>
  <c r="AU490" i="5"/>
  <c r="BH490" i="5"/>
  <c r="AF491" i="5"/>
  <c r="AU491" i="5"/>
  <c r="BH491" i="5"/>
  <c r="AF492" i="5"/>
  <c r="AU492" i="5"/>
  <c r="BH492" i="5"/>
  <c r="AF493" i="5"/>
  <c r="AU493" i="5"/>
  <c r="BH493" i="5"/>
  <c r="AF494" i="5"/>
  <c r="AU494" i="5"/>
  <c r="BH494" i="5"/>
  <c r="AF495" i="5"/>
  <c r="AU495" i="5"/>
  <c r="BH495" i="5"/>
  <c r="AF496" i="5"/>
  <c r="AU496" i="5"/>
  <c r="BH496" i="5"/>
  <c r="AF497" i="5"/>
  <c r="AU497" i="5"/>
  <c r="BH497" i="5"/>
  <c r="AF498" i="5"/>
  <c r="AU498" i="5"/>
  <c r="BH498" i="5"/>
  <c r="AF499" i="5"/>
  <c r="AK499" i="5"/>
  <c r="AU499" i="5"/>
  <c r="BH499" i="5"/>
  <c r="AF500" i="5"/>
  <c r="AK500" i="5"/>
  <c r="AU500" i="5"/>
  <c r="BH500" i="5"/>
  <c r="AF501" i="5"/>
  <c r="AU501" i="5"/>
  <c r="BH501" i="5"/>
  <c r="T195" i="25"/>
  <c r="T92" i="25"/>
  <c r="T194" i="25"/>
  <c r="T297" i="25"/>
  <c r="T298" i="25"/>
  <c r="T299" i="25"/>
  <c r="T300" i="25"/>
  <c r="T301" i="25"/>
  <c r="T302" i="25"/>
  <c r="T303" i="25"/>
  <c r="T304" i="25"/>
  <c r="T13" i="25"/>
  <c r="B143" i="5"/>
  <c r="T42" i="25" s="1"/>
  <c r="B144" i="5"/>
  <c r="T43" i="25" s="1"/>
  <c r="B145" i="5"/>
  <c r="T44" i="25" s="1"/>
  <c r="B146" i="5"/>
  <c r="T45" i="25" s="1"/>
  <c r="B147" i="5"/>
  <c r="T46" i="25" s="1"/>
  <c r="B148" i="5"/>
  <c r="T47" i="25" s="1"/>
  <c r="B149" i="5"/>
  <c r="T48" i="25" s="1"/>
  <c r="B150" i="5"/>
  <c r="T49" i="25" s="1"/>
  <c r="B151" i="5"/>
  <c r="T50" i="25" s="1"/>
  <c r="B152" i="5"/>
  <c r="T51" i="25" s="1"/>
  <c r="B153" i="5"/>
  <c r="T52" i="25" s="1"/>
  <c r="B154" i="5"/>
  <c r="T53" i="25" s="1"/>
  <c r="B155" i="5"/>
  <c r="T54" i="25" s="1"/>
  <c r="B156" i="5"/>
  <c r="T55" i="25" s="1"/>
  <c r="B157" i="5"/>
  <c r="T56" i="25" s="1"/>
  <c r="B158" i="5"/>
  <c r="T57" i="25" s="1"/>
  <c r="B159" i="5"/>
  <c r="T58" i="25" s="1"/>
  <c r="B160" i="5"/>
  <c r="T59" i="25" s="1"/>
  <c r="B161" i="5"/>
  <c r="T60" i="25" s="1"/>
  <c r="B162" i="5"/>
  <c r="T61" i="25" s="1"/>
  <c r="B163" i="5"/>
  <c r="T62" i="25" s="1"/>
  <c r="B164" i="5"/>
  <c r="T63" i="25" s="1"/>
  <c r="B165" i="5"/>
  <c r="T64" i="25" s="1"/>
  <c r="B166" i="5"/>
  <c r="T65" i="25" s="1"/>
  <c r="B167" i="5"/>
  <c r="T66" i="25" s="1"/>
  <c r="B168" i="5"/>
  <c r="T67" i="25" s="1"/>
  <c r="B169" i="5"/>
  <c r="T68" i="25" s="1"/>
  <c r="B170" i="5"/>
  <c r="T69" i="25" s="1"/>
  <c r="B171" i="5"/>
  <c r="T70" i="25" s="1"/>
  <c r="B172" i="5"/>
  <c r="T71" i="25" s="1"/>
  <c r="B173" i="5"/>
  <c r="T72" i="25" s="1"/>
  <c r="B174" i="5"/>
  <c r="T73" i="25" s="1"/>
  <c r="B175" i="5"/>
  <c r="T74" i="25" s="1"/>
  <c r="B176" i="5"/>
  <c r="T75" i="25" s="1"/>
  <c r="B177" i="5"/>
  <c r="T76" i="25" s="1"/>
  <c r="B178" i="5"/>
  <c r="T77" i="25" s="1"/>
  <c r="B179" i="5"/>
  <c r="T78" i="25" s="1"/>
  <c r="B180" i="5"/>
  <c r="T79" i="25" s="1"/>
  <c r="B181" i="5"/>
  <c r="T80" i="25" s="1"/>
  <c r="B182" i="5"/>
  <c r="T81" i="25" s="1"/>
  <c r="B183" i="5"/>
  <c r="T82" i="25" s="1"/>
  <c r="B184" i="5"/>
  <c r="T83" i="25" s="1"/>
  <c r="B185" i="5"/>
  <c r="T84" i="25" s="1"/>
  <c r="B186" i="5"/>
  <c r="T85" i="25" s="1"/>
  <c r="B187" i="5"/>
  <c r="T86" i="25" s="1"/>
  <c r="B188" i="5"/>
  <c r="T87" i="25" s="1"/>
  <c r="B189" i="5"/>
  <c r="T88" i="25" s="1"/>
  <c r="B190" i="5"/>
  <c r="T89" i="25" s="1"/>
  <c r="B191" i="5"/>
  <c r="T90" i="25" s="1"/>
  <c r="B306" i="5"/>
  <c r="T205" i="25" s="1"/>
  <c r="B307" i="5"/>
  <c r="T206" i="25" s="1"/>
  <c r="B308" i="5"/>
  <c r="T207" i="25" s="1"/>
  <c r="B309" i="5"/>
  <c r="T208" i="25" s="1"/>
  <c r="B310" i="5"/>
  <c r="T209" i="25" s="1"/>
  <c r="B311" i="5"/>
  <c r="T210" i="25" s="1"/>
  <c r="B312" i="5"/>
  <c r="T211" i="25" s="1"/>
  <c r="B313" i="5"/>
  <c r="T212" i="25" s="1"/>
  <c r="B314" i="5"/>
  <c r="T213" i="25" s="1"/>
  <c r="B315" i="5"/>
  <c r="T214" i="25" s="1"/>
  <c r="B316" i="5"/>
  <c r="T215" i="25" s="1"/>
  <c r="B317" i="5"/>
  <c r="T216" i="25" s="1"/>
  <c r="B318" i="5"/>
  <c r="T217" i="25" s="1"/>
  <c r="B319" i="5"/>
  <c r="T218" i="25" s="1"/>
  <c r="B320" i="5"/>
  <c r="T219" i="25" s="1"/>
  <c r="B321" i="5"/>
  <c r="T220" i="25" s="1"/>
  <c r="B322" i="5"/>
  <c r="T221" i="25" s="1"/>
  <c r="B323" i="5"/>
  <c r="T222" i="25" s="1"/>
  <c r="B324" i="5"/>
  <c r="T223" i="25" s="1"/>
  <c r="B325" i="5"/>
  <c r="T224" i="25" s="1"/>
  <c r="B326" i="5"/>
  <c r="T225" i="25" s="1"/>
  <c r="B327" i="5"/>
  <c r="T226" i="25" s="1"/>
  <c r="B328" i="5"/>
  <c r="T227" i="25" s="1"/>
  <c r="B329" i="5"/>
  <c r="T228" i="25" s="1"/>
  <c r="B330" i="5"/>
  <c r="T229" i="25" s="1"/>
  <c r="B331" i="5"/>
  <c r="T230" i="25" s="1"/>
  <c r="B332" i="5"/>
  <c r="T231" i="25" s="1"/>
  <c r="B333" i="5"/>
  <c r="T232" i="25" s="1"/>
  <c r="B334" i="5"/>
  <c r="T233" i="25" s="1"/>
  <c r="B335" i="5"/>
  <c r="T234" i="25" s="1"/>
  <c r="B336" i="5"/>
  <c r="T235" i="25" s="1"/>
  <c r="B337" i="5"/>
  <c r="T236" i="25" s="1"/>
  <c r="B338" i="5"/>
  <c r="T237" i="25" s="1"/>
  <c r="B339" i="5"/>
  <c r="T238" i="25" s="1"/>
  <c r="B340" i="5"/>
  <c r="T239" i="25" s="1"/>
  <c r="B341" i="5"/>
  <c r="T240" i="25" s="1"/>
  <c r="B342" i="5"/>
  <c r="T241" i="25" s="1"/>
  <c r="B343" i="5"/>
  <c r="T242" i="25" s="1"/>
  <c r="B344" i="5"/>
  <c r="T243" i="25" s="1"/>
  <c r="B345" i="5"/>
  <c r="T244" i="25" s="1"/>
  <c r="B346" i="5"/>
  <c r="T245" i="25" s="1"/>
  <c r="B347" i="5"/>
  <c r="T246" i="25" s="1"/>
  <c r="B348" i="5"/>
  <c r="T247" i="25" s="1"/>
  <c r="B349" i="5"/>
  <c r="T248" i="25" s="1"/>
  <c r="B350" i="5"/>
  <c r="T249" i="25" s="1"/>
  <c r="B351" i="5"/>
  <c r="T250" i="25" s="1"/>
  <c r="B352" i="5"/>
  <c r="T251" i="25" s="1"/>
  <c r="B353" i="5"/>
  <c r="T252" i="25" s="1"/>
  <c r="B354" i="5"/>
  <c r="T253" i="25" s="1"/>
  <c r="B355" i="5"/>
  <c r="T254" i="25" s="1"/>
  <c r="B356" i="5"/>
  <c r="T255" i="25" s="1"/>
  <c r="B357" i="5"/>
  <c r="T256" i="25" s="1"/>
  <c r="B358" i="5"/>
  <c r="T257" i="25" s="1"/>
  <c r="B359" i="5"/>
  <c r="T258" i="25" s="1"/>
  <c r="B360" i="5"/>
  <c r="T259" i="25" s="1"/>
  <c r="B361" i="5"/>
  <c r="T260" i="25" s="1"/>
  <c r="B362" i="5"/>
  <c r="T261" i="25" s="1"/>
  <c r="B363" i="5"/>
  <c r="T262" i="25" s="1"/>
  <c r="B364" i="5"/>
  <c r="T263" i="25" s="1"/>
  <c r="B365" i="5"/>
  <c r="T264" i="25" s="1"/>
  <c r="B366" i="5"/>
  <c r="T265" i="25" s="1"/>
  <c r="B367" i="5"/>
  <c r="T266" i="25" s="1"/>
  <c r="B368" i="5"/>
  <c r="T267" i="25" s="1"/>
  <c r="B369" i="5"/>
  <c r="T268" i="25" s="1"/>
  <c r="B370" i="5"/>
  <c r="T269" i="25" s="1"/>
  <c r="B371" i="5"/>
  <c r="T270" i="25" s="1"/>
  <c r="B372" i="5"/>
  <c r="T271" i="25" s="1"/>
  <c r="B373" i="5"/>
  <c r="T272" i="25" s="1"/>
  <c r="B374" i="5"/>
  <c r="T273" i="25" s="1"/>
  <c r="B375" i="5"/>
  <c r="T274" i="25" s="1"/>
  <c r="B376" i="5"/>
  <c r="T275" i="25" s="1"/>
  <c r="B377" i="5"/>
  <c r="T276" i="25" s="1"/>
  <c r="B378" i="5"/>
  <c r="T277" i="25" s="1"/>
  <c r="B379" i="5"/>
  <c r="T278" i="25" s="1"/>
  <c r="B380" i="5"/>
  <c r="T279" i="25" s="1"/>
  <c r="B381" i="5"/>
  <c r="T280" i="25" s="1"/>
  <c r="B382" i="5"/>
  <c r="T281" i="25" s="1"/>
  <c r="B383" i="5"/>
  <c r="T282" i="25" s="1"/>
  <c r="B384" i="5"/>
  <c r="T283" i="25" s="1"/>
  <c r="B385" i="5"/>
  <c r="T284" i="25" s="1"/>
  <c r="B386" i="5"/>
  <c r="T285" i="25" s="1"/>
  <c r="B387" i="5"/>
  <c r="T286" i="25" s="1"/>
  <c r="B388" i="5"/>
  <c r="T287" i="25" s="1"/>
  <c r="B389" i="5"/>
  <c r="T288" i="25" s="1"/>
  <c r="B390" i="5"/>
  <c r="T289" i="25" s="1"/>
  <c r="B391" i="5"/>
  <c r="T290" i="25" s="1"/>
  <c r="B392" i="5"/>
  <c r="T291" i="25" s="1"/>
  <c r="B393" i="5"/>
  <c r="T292" i="25" s="1"/>
  <c r="B394" i="5"/>
  <c r="T293" i="25" s="1"/>
  <c r="B395" i="5"/>
  <c r="T294" i="25" s="1"/>
  <c r="B396" i="5"/>
  <c r="T295" i="25" s="1"/>
  <c r="B397" i="5"/>
  <c r="T296" i="25" s="1"/>
  <c r="B205" i="5"/>
  <c r="T104" i="25" s="1"/>
  <c r="B206" i="5"/>
  <c r="T105" i="25" s="1"/>
  <c r="B207" i="5"/>
  <c r="T106" i="25" s="1"/>
  <c r="B208" i="5"/>
  <c r="T107" i="25" s="1"/>
  <c r="B209" i="5"/>
  <c r="T108" i="25" s="1"/>
  <c r="B210" i="5"/>
  <c r="T109" i="25" s="1"/>
  <c r="B211" i="5"/>
  <c r="T110" i="25" s="1"/>
  <c r="B212" i="5"/>
  <c r="T111" i="25" s="1"/>
  <c r="B213" i="5"/>
  <c r="T112" i="25" s="1"/>
  <c r="B214" i="5"/>
  <c r="T113" i="25" s="1"/>
  <c r="B215" i="5"/>
  <c r="T114" i="25" s="1"/>
  <c r="B216" i="5"/>
  <c r="T115" i="25" s="1"/>
  <c r="B217" i="5"/>
  <c r="T116" i="25" s="1"/>
  <c r="B218" i="5"/>
  <c r="T117" i="25" s="1"/>
  <c r="B219" i="5"/>
  <c r="T118" i="25" s="1"/>
  <c r="B220" i="5"/>
  <c r="T119" i="25" s="1"/>
  <c r="B221" i="5"/>
  <c r="T120" i="25" s="1"/>
  <c r="B222" i="5"/>
  <c r="T121" i="25" s="1"/>
  <c r="B223" i="5"/>
  <c r="T122" i="25" s="1"/>
  <c r="B224" i="5"/>
  <c r="T123" i="25" s="1"/>
  <c r="B225" i="5"/>
  <c r="T124" i="25" s="1"/>
  <c r="B226" i="5"/>
  <c r="T125" i="25" s="1"/>
  <c r="B227" i="5"/>
  <c r="T126" i="25" s="1"/>
  <c r="B228" i="5"/>
  <c r="T127" i="25" s="1"/>
  <c r="B229" i="5"/>
  <c r="T128" i="25" s="1"/>
  <c r="B230" i="5"/>
  <c r="T129" i="25" s="1"/>
  <c r="B231" i="5"/>
  <c r="T130" i="25" s="1"/>
  <c r="B232" i="5"/>
  <c r="T131" i="25" s="1"/>
  <c r="B233" i="5"/>
  <c r="T132" i="25" s="1"/>
  <c r="B234" i="5"/>
  <c r="T133" i="25" s="1"/>
  <c r="B235" i="5"/>
  <c r="T134" i="25" s="1"/>
  <c r="B236" i="5"/>
  <c r="T135" i="25" s="1"/>
  <c r="B237" i="5"/>
  <c r="T136" i="25" s="1"/>
  <c r="B238" i="5"/>
  <c r="T137" i="25" s="1"/>
  <c r="B239" i="5"/>
  <c r="T138" i="25" s="1"/>
  <c r="B240" i="5"/>
  <c r="T139" i="25" s="1"/>
  <c r="B241" i="5"/>
  <c r="T140" i="25" s="1"/>
  <c r="B242" i="5"/>
  <c r="T141" i="25" s="1"/>
  <c r="B243" i="5"/>
  <c r="T142" i="25" s="1"/>
  <c r="B244" i="5"/>
  <c r="T143" i="25" s="1"/>
  <c r="B245" i="5"/>
  <c r="T144" i="25" s="1"/>
  <c r="B246" i="5"/>
  <c r="T145" i="25" s="1"/>
  <c r="B247" i="5"/>
  <c r="T146" i="25" s="1"/>
  <c r="B248" i="5"/>
  <c r="T147" i="25" s="1"/>
  <c r="B249" i="5"/>
  <c r="T148" i="25" s="1"/>
  <c r="B250" i="5"/>
  <c r="T149" i="25" s="1"/>
  <c r="B251" i="5"/>
  <c r="T150" i="25" s="1"/>
  <c r="B252" i="5"/>
  <c r="T151" i="25" s="1"/>
  <c r="B253" i="5"/>
  <c r="T152" i="25" s="1"/>
  <c r="B254" i="5"/>
  <c r="T153" i="25" s="1"/>
  <c r="B255" i="5"/>
  <c r="T154" i="25" s="1"/>
  <c r="B256" i="5"/>
  <c r="T155" i="25" s="1"/>
  <c r="B257" i="5"/>
  <c r="T156" i="25" s="1"/>
  <c r="B258" i="5"/>
  <c r="T157" i="25" s="1"/>
  <c r="B259" i="5"/>
  <c r="T158" i="25" s="1"/>
  <c r="B260" i="5"/>
  <c r="T159" i="25" s="1"/>
  <c r="B261" i="5"/>
  <c r="T160" i="25" s="1"/>
  <c r="B262" i="5"/>
  <c r="T161" i="25" s="1"/>
  <c r="B263" i="5"/>
  <c r="T162" i="25" s="1"/>
  <c r="B264" i="5"/>
  <c r="T163" i="25" s="1"/>
  <c r="B265" i="5"/>
  <c r="T164" i="25" s="1"/>
  <c r="B266" i="5"/>
  <c r="T165" i="25" s="1"/>
  <c r="B267" i="5"/>
  <c r="T166" i="25" s="1"/>
  <c r="B268" i="5"/>
  <c r="T167" i="25" s="1"/>
  <c r="B269" i="5"/>
  <c r="T168" i="25" s="1"/>
  <c r="B270" i="5"/>
  <c r="T169" i="25" s="1"/>
  <c r="B271" i="5"/>
  <c r="T170" i="25" s="1"/>
  <c r="B272" i="5"/>
  <c r="T171" i="25" s="1"/>
  <c r="B273" i="5"/>
  <c r="T172" i="25" s="1"/>
  <c r="B274" i="5"/>
  <c r="T173" i="25" s="1"/>
  <c r="B275" i="5"/>
  <c r="T174" i="25" s="1"/>
  <c r="B276" i="5"/>
  <c r="T175" i="25" s="1"/>
  <c r="B277" i="5"/>
  <c r="T176" i="25" s="1"/>
  <c r="B278" i="5"/>
  <c r="T177" i="25" s="1"/>
  <c r="B279" i="5"/>
  <c r="T178" i="25" s="1"/>
  <c r="B280" i="5"/>
  <c r="T179" i="25" s="1"/>
  <c r="B281" i="5"/>
  <c r="T180" i="25" s="1"/>
  <c r="B282" i="5"/>
  <c r="T181" i="25" s="1"/>
  <c r="B283" i="5"/>
  <c r="T182" i="25" s="1"/>
  <c r="B284" i="5"/>
  <c r="T183" i="25" s="1"/>
  <c r="B285" i="5"/>
  <c r="T184" i="25" s="1"/>
  <c r="B286" i="5"/>
  <c r="T185" i="25" s="1"/>
  <c r="B287" i="5"/>
  <c r="T186" i="25" s="1"/>
  <c r="B288" i="5"/>
  <c r="T187" i="25" s="1"/>
  <c r="B289" i="5"/>
  <c r="T188" i="25" s="1"/>
  <c r="B290" i="5"/>
  <c r="T189" i="25" s="1"/>
  <c r="B291" i="5"/>
  <c r="T190" i="25" s="1"/>
  <c r="B292" i="5"/>
  <c r="T191" i="25" s="1"/>
  <c r="B293" i="5"/>
  <c r="T192" i="25" s="1"/>
  <c r="B294" i="5"/>
  <c r="T193" i="25" s="1"/>
  <c r="T91" i="25"/>
  <c r="BH417" i="5"/>
  <c r="BH418" i="5"/>
  <c r="BH419" i="5"/>
  <c r="BH420" i="5"/>
  <c r="BH421" i="5"/>
  <c r="BH422" i="5"/>
  <c r="BH423" i="5"/>
  <c r="BH424" i="5"/>
  <c r="BH425" i="5"/>
  <c r="BH426" i="5"/>
  <c r="BH427" i="5"/>
  <c r="BH428" i="5"/>
  <c r="BH429" i="5"/>
  <c r="BH430" i="5"/>
  <c r="BH431" i="5"/>
  <c r="BH432" i="5"/>
  <c r="BH433" i="5"/>
  <c r="BH434" i="5"/>
  <c r="BH435" i="5"/>
  <c r="BH436" i="5"/>
  <c r="BH437" i="5"/>
  <c r="BH438" i="5"/>
  <c r="BH439" i="5"/>
  <c r="BH440" i="5"/>
  <c r="BH441" i="5"/>
  <c r="BH442" i="5"/>
  <c r="BH443" i="5"/>
  <c r="BH444" i="5"/>
  <c r="BH445" i="5"/>
  <c r="BH446" i="5"/>
  <c r="BH447" i="5"/>
  <c r="BH448" i="5"/>
  <c r="BH449" i="5"/>
  <c r="BH450" i="5"/>
  <c r="BH451" i="5"/>
  <c r="BH452" i="5"/>
  <c r="BH453" i="5"/>
  <c r="BH454" i="5"/>
  <c r="BH455" i="5"/>
  <c r="BH456" i="5"/>
  <c r="BH457" i="5"/>
  <c r="BH458" i="5"/>
  <c r="BH459" i="5"/>
  <c r="BH460" i="5"/>
  <c r="BH461" i="5"/>
  <c r="BH462" i="5"/>
  <c r="BH463" i="5"/>
  <c r="BH464" i="5"/>
  <c r="BH465" i="5"/>
  <c r="BH466" i="5"/>
  <c r="BH467" i="5"/>
  <c r="BH468" i="5"/>
  <c r="BH469" i="5"/>
  <c r="BH470" i="5"/>
  <c r="BH471" i="5"/>
  <c r="BH472" i="5"/>
  <c r="BH473" i="5"/>
  <c r="BH474" i="5"/>
  <c r="BH475" i="5"/>
  <c r="BH476" i="5"/>
  <c r="BH502" i="5"/>
  <c r="BH503" i="5"/>
  <c r="BH504" i="5"/>
  <c r="BH505" i="5"/>
  <c r="BH506" i="5"/>
  <c r="BH507" i="5"/>
  <c r="BH508" i="5"/>
  <c r="AU419" i="5"/>
  <c r="AU420" i="5"/>
  <c r="AU421" i="5"/>
  <c r="AU422" i="5"/>
  <c r="AU423" i="5"/>
  <c r="AU424" i="5"/>
  <c r="AU425" i="5"/>
  <c r="AU426" i="5"/>
  <c r="AU427" i="5"/>
  <c r="AU428" i="5"/>
  <c r="AU429" i="5"/>
  <c r="AU430" i="5"/>
  <c r="AU431" i="5"/>
  <c r="AU432" i="5"/>
  <c r="AU433" i="5"/>
  <c r="AU434" i="5"/>
  <c r="AU435" i="5"/>
  <c r="AU436" i="5"/>
  <c r="AU437" i="5"/>
  <c r="AU438" i="5"/>
  <c r="AU439" i="5"/>
  <c r="AU440" i="5"/>
  <c r="AU441" i="5"/>
  <c r="AU442" i="5"/>
  <c r="AU443" i="5"/>
  <c r="AU444" i="5"/>
  <c r="AU445" i="5"/>
  <c r="AU446" i="5"/>
  <c r="AU447" i="5"/>
  <c r="AU448" i="5"/>
  <c r="AU449" i="5"/>
  <c r="AU450" i="5"/>
  <c r="AU451" i="5"/>
  <c r="AU452" i="5"/>
  <c r="AU453" i="5"/>
  <c r="AU454" i="5"/>
  <c r="AU455" i="5"/>
  <c r="AU456" i="5"/>
  <c r="AU457" i="5"/>
  <c r="AU458" i="5"/>
  <c r="AU459" i="5"/>
  <c r="AU460" i="5"/>
  <c r="AU461" i="5"/>
  <c r="AU462" i="5"/>
  <c r="AU463" i="5"/>
  <c r="AU464" i="5"/>
  <c r="AU465" i="5"/>
  <c r="AU466" i="5"/>
  <c r="AU467" i="5"/>
  <c r="AU468" i="5"/>
  <c r="AU469" i="5"/>
  <c r="AU470" i="5"/>
  <c r="AU471" i="5"/>
  <c r="AU472" i="5"/>
  <c r="AU473" i="5"/>
  <c r="AU474" i="5"/>
  <c r="AU475" i="5"/>
  <c r="AU476" i="5"/>
  <c r="AU502" i="5"/>
  <c r="AU503" i="5"/>
  <c r="AU504" i="5"/>
  <c r="AU505" i="5"/>
  <c r="AU506" i="5"/>
  <c r="AU507" i="5"/>
  <c r="AU508" i="5"/>
  <c r="AF437" i="5"/>
  <c r="AF438" i="5"/>
  <c r="AF439" i="5"/>
  <c r="AF440" i="5"/>
  <c r="AF441" i="5"/>
  <c r="AF442" i="5"/>
  <c r="AF443" i="5"/>
  <c r="AF444" i="5"/>
  <c r="AF445" i="5"/>
  <c r="AF446" i="5"/>
  <c r="AF447" i="5"/>
  <c r="AF448" i="5"/>
  <c r="AF449" i="5"/>
  <c r="AF450" i="5"/>
  <c r="AF451" i="5"/>
  <c r="AF452" i="5"/>
  <c r="AF453" i="5"/>
  <c r="AF454" i="5"/>
  <c r="AF455" i="5"/>
  <c r="AF456" i="5"/>
  <c r="AF457" i="5"/>
  <c r="AF458" i="5"/>
  <c r="AF459" i="5"/>
  <c r="AF460" i="5"/>
  <c r="AF461" i="5"/>
  <c r="AF462" i="5"/>
  <c r="AF463" i="5"/>
  <c r="AF464" i="5"/>
  <c r="AF465" i="5"/>
  <c r="AF466" i="5"/>
  <c r="AF467" i="5"/>
  <c r="AF468" i="5"/>
  <c r="AF469" i="5"/>
  <c r="AF470" i="5"/>
  <c r="AF471" i="5"/>
  <c r="AF472" i="5"/>
  <c r="AF473" i="5"/>
  <c r="AF474" i="5"/>
  <c r="AF475" i="5"/>
  <c r="AF476" i="5"/>
  <c r="AF502" i="5"/>
  <c r="AF503" i="5"/>
  <c r="AF504" i="5"/>
  <c r="AF505" i="5"/>
  <c r="AF506" i="5"/>
  <c r="AF507" i="5"/>
  <c r="AF508" i="5"/>
  <c r="AK437" i="5"/>
  <c r="AK438" i="5"/>
  <c r="AK439" i="5"/>
  <c r="AK440" i="5"/>
  <c r="AK441" i="5"/>
  <c r="AK442" i="5"/>
  <c r="AK443" i="5"/>
  <c r="AK444" i="5"/>
  <c r="AK445" i="5"/>
  <c r="AK446" i="5"/>
  <c r="AK447" i="5"/>
  <c r="AK448" i="5"/>
  <c r="AK449" i="5"/>
  <c r="AK450" i="5"/>
  <c r="AK451" i="5"/>
  <c r="AK452" i="5"/>
  <c r="AK453" i="5"/>
  <c r="AK454" i="5"/>
  <c r="AK455" i="5"/>
  <c r="AK456" i="5"/>
  <c r="AK457" i="5"/>
  <c r="AK458" i="5"/>
  <c r="AK459" i="5"/>
  <c r="AK460" i="5"/>
  <c r="AK461" i="5"/>
  <c r="AK462" i="5"/>
  <c r="AK463" i="5"/>
  <c r="AK464" i="5"/>
  <c r="AK465" i="5"/>
  <c r="AK466" i="5"/>
  <c r="AK467" i="5"/>
  <c r="AK468" i="5"/>
  <c r="AK469" i="5"/>
  <c r="AK470" i="5"/>
  <c r="AK471" i="5"/>
  <c r="AK472" i="5"/>
  <c r="AK473" i="5"/>
  <c r="AK474" i="5"/>
  <c r="AK475" i="5"/>
  <c r="AK476" i="5"/>
  <c r="AK505" i="5"/>
  <c r="AK506" i="5"/>
  <c r="AK507" i="5"/>
  <c r="AK508" i="5"/>
  <c r="AG30" i="10" l="1"/>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8"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7" i="10"/>
  <c r="AG168" i="10"/>
  <c r="AG169" i="10"/>
  <c r="AG170" i="10"/>
  <c r="AG171" i="10"/>
  <c r="AG172" i="10"/>
  <c r="AG173" i="10"/>
  <c r="AG174" i="10"/>
  <c r="AG175" i="10"/>
  <c r="AG176" i="10"/>
  <c r="AG177" i="10"/>
  <c r="AG178" i="10"/>
  <c r="AG179" i="10"/>
  <c r="AG180" i="10"/>
  <c r="AG181" i="10"/>
  <c r="AG182" i="10"/>
  <c r="AG183" i="10"/>
  <c r="AG184" i="10"/>
  <c r="AG185" i="10"/>
  <c r="AG186" i="10"/>
  <c r="AG187" i="10"/>
  <c r="AG188" i="10"/>
  <c r="AG189" i="10"/>
  <c r="AG190" i="10"/>
  <c r="AG191" i="10"/>
  <c r="AG192" i="10"/>
  <c r="AG193" i="10"/>
  <c r="AG194" i="10"/>
  <c r="AG195" i="10"/>
  <c r="AG196" i="10"/>
  <c r="AG197" i="10"/>
  <c r="AG198" i="10"/>
  <c r="AG199" i="10"/>
  <c r="AG200" i="10"/>
  <c r="AG201" i="10"/>
  <c r="AG202" i="10"/>
  <c r="AG203" i="10"/>
  <c r="AG204" i="10"/>
  <c r="AG205" i="10"/>
  <c r="AG206" i="10"/>
  <c r="AG207" i="10"/>
  <c r="AG208" i="10"/>
  <c r="AG209" i="10"/>
  <c r="AG210" i="10"/>
  <c r="AG211" i="10"/>
  <c r="AG212" i="10"/>
  <c r="AG213" i="10"/>
  <c r="AG214" i="10"/>
  <c r="AG215" i="10"/>
  <c r="AG216" i="10"/>
  <c r="AG217" i="10"/>
  <c r="AG218" i="10"/>
  <c r="AG219" i="10"/>
  <c r="AG220" i="10"/>
  <c r="AG221" i="10"/>
  <c r="AG222" i="10"/>
  <c r="AG223" i="10"/>
  <c r="AG224" i="10"/>
  <c r="AG225" i="10"/>
  <c r="AG226" i="10"/>
  <c r="AG227" i="10"/>
  <c r="AG228" i="10"/>
  <c r="AG229" i="10"/>
  <c r="AG230" i="10"/>
  <c r="AG231" i="10"/>
  <c r="AG232" i="10"/>
  <c r="AG233" i="10"/>
  <c r="AG234" i="10"/>
  <c r="AG235" i="10"/>
  <c r="AG236"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0" i="10"/>
  <c r="AG271" i="10"/>
  <c r="AG272" i="10"/>
  <c r="AG273" i="10"/>
  <c r="AG274" i="10"/>
  <c r="AG275" i="10"/>
  <c r="AG276" i="10"/>
  <c r="AG277" i="10"/>
  <c r="AG278" i="10"/>
  <c r="AG279" i="10"/>
  <c r="AG280" i="10"/>
  <c r="AG281" i="10"/>
  <c r="AG282" i="10"/>
  <c r="AG283" i="10"/>
  <c r="AG284" i="10"/>
  <c r="AG285" i="10"/>
  <c r="AG286" i="10"/>
  <c r="AG287" i="10"/>
  <c r="AG288" i="10"/>
  <c r="AG289" i="10"/>
  <c r="AG290" i="10"/>
  <c r="AG291" i="10"/>
  <c r="AG292" i="10"/>
  <c r="AG293" i="10"/>
  <c r="AG294" i="10"/>
  <c r="AG295" i="10"/>
  <c r="AG296" i="10"/>
  <c r="AG297" i="10"/>
  <c r="AG298" i="10"/>
  <c r="AG299" i="10"/>
  <c r="AG300" i="10"/>
  <c r="AG301" i="10"/>
  <c r="AG302" i="10"/>
  <c r="AG303" i="10"/>
  <c r="AG304" i="10"/>
  <c r="AG305" i="10"/>
  <c r="AG306" i="10"/>
  <c r="AG307" i="10"/>
  <c r="AG308" i="10"/>
  <c r="AG309" i="10"/>
  <c r="AG310" i="10"/>
  <c r="AG311" i="10"/>
  <c r="AG312" i="10"/>
  <c r="AG313" i="10"/>
  <c r="AG314" i="10"/>
  <c r="AG315" i="10"/>
  <c r="AG316" i="10"/>
  <c r="AG317" i="10"/>
  <c r="AG318" i="10"/>
  <c r="AG319" i="10"/>
  <c r="AG320" i="10"/>
  <c r="AG321" i="10"/>
  <c r="AG322" i="10"/>
  <c r="AG323" i="10"/>
  <c r="AG324" i="10"/>
  <c r="AG325" i="10"/>
  <c r="AG326" i="10"/>
  <c r="AG327" i="10"/>
  <c r="AG328" i="10"/>
  <c r="AG3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7" i="10"/>
  <c r="AF168" i="10"/>
  <c r="AF169" i="10"/>
  <c r="AF170" i="10"/>
  <c r="AF171" i="10"/>
  <c r="AF172" i="10"/>
  <c r="AF173" i="10"/>
  <c r="AF174" i="10"/>
  <c r="AF175" i="10"/>
  <c r="AF176" i="10"/>
  <c r="AF177" i="10"/>
  <c r="AF178" i="10"/>
  <c r="AF179" i="10"/>
  <c r="AF180" i="10"/>
  <c r="AF181" i="10"/>
  <c r="AF182" i="10"/>
  <c r="AF183" i="10"/>
  <c r="AF184" i="10"/>
  <c r="AF185" i="10"/>
  <c r="AF186" i="10"/>
  <c r="AF187" i="10"/>
  <c r="AF188" i="10"/>
  <c r="AF189" i="10"/>
  <c r="AF190" i="10"/>
  <c r="AF191" i="10"/>
  <c r="AF192" i="10"/>
  <c r="AF193" i="10"/>
  <c r="AF194" i="10"/>
  <c r="AF195" i="10"/>
  <c r="AF196" i="10"/>
  <c r="AF197" i="10"/>
  <c r="AF198" i="10"/>
  <c r="AF199" i="10"/>
  <c r="AF200" i="10"/>
  <c r="AF201" i="10"/>
  <c r="AF202" i="10"/>
  <c r="AF203" i="10"/>
  <c r="AF204" i="10"/>
  <c r="AF205" i="10"/>
  <c r="AF206" i="10"/>
  <c r="AF207" i="10"/>
  <c r="AF208" i="10"/>
  <c r="AF209" i="10"/>
  <c r="AF210" i="10"/>
  <c r="AF211" i="10"/>
  <c r="AF212" i="10"/>
  <c r="AF213" i="10"/>
  <c r="AF214" i="10"/>
  <c r="AF215" i="10"/>
  <c r="AF216" i="10"/>
  <c r="AF217" i="10"/>
  <c r="AF218" i="10"/>
  <c r="AF219" i="10"/>
  <c r="AF220"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0" i="10"/>
  <c r="AF271" i="10"/>
  <c r="AF272" i="10"/>
  <c r="AF273" i="10"/>
  <c r="AF274" i="10"/>
  <c r="AF275" i="10"/>
  <c r="AF276" i="10"/>
  <c r="AF277" i="10"/>
  <c r="AF278" i="10"/>
  <c r="AF279" i="10"/>
  <c r="AF280" i="10"/>
  <c r="AF281" i="10"/>
  <c r="AF282" i="10"/>
  <c r="AF283" i="10"/>
  <c r="AF284" i="10"/>
  <c r="AF285" i="10"/>
  <c r="AF286" i="10"/>
  <c r="AF287" i="10"/>
  <c r="AF288" i="10"/>
  <c r="AF289" i="10"/>
  <c r="AF290" i="10"/>
  <c r="AF291" i="10"/>
  <c r="AF292" i="10"/>
  <c r="AF293" i="10"/>
  <c r="AF294" i="10"/>
  <c r="AF295" i="10"/>
  <c r="AF296" i="10"/>
  <c r="AF297" i="10"/>
  <c r="AF298" i="10"/>
  <c r="AF299" i="10"/>
  <c r="AF300" i="10"/>
  <c r="AF301" i="10"/>
  <c r="AF302" i="10"/>
  <c r="AF303" i="10"/>
  <c r="AF304" i="10"/>
  <c r="AF305" i="10"/>
  <c r="AF306" i="10"/>
  <c r="AF307" i="10"/>
  <c r="AF308" i="10"/>
  <c r="AF309" i="10"/>
  <c r="AF310" i="10"/>
  <c r="AF311" i="10"/>
  <c r="AF312" i="10"/>
  <c r="AF313" i="10"/>
  <c r="AF314" i="10"/>
  <c r="AF315" i="10"/>
  <c r="AF316" i="10"/>
  <c r="AF317" i="10"/>
  <c r="AF318" i="10"/>
  <c r="AF319" i="10"/>
  <c r="AF320" i="10"/>
  <c r="AF321" i="10"/>
  <c r="AF322" i="10"/>
  <c r="AF323" i="10"/>
  <c r="AF324" i="10"/>
  <c r="AF325" i="10"/>
  <c r="AF326" i="10"/>
  <c r="AF327" i="10"/>
  <c r="AF328" i="10"/>
  <c r="AF3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7" i="10"/>
  <c r="AE168" i="10"/>
  <c r="AE169" i="10"/>
  <c r="AE170" i="10"/>
  <c r="AE171" i="10"/>
  <c r="AE172" i="10"/>
  <c r="AE173" i="10"/>
  <c r="AE174" i="10"/>
  <c r="AE175" i="10"/>
  <c r="AE176" i="10"/>
  <c r="AE177" i="10"/>
  <c r="AE178" i="10"/>
  <c r="AE179" i="10"/>
  <c r="AE180" i="10"/>
  <c r="AE181" i="10"/>
  <c r="AE182" i="10"/>
  <c r="AE183" i="10"/>
  <c r="AE184" i="10"/>
  <c r="AE185" i="10"/>
  <c r="AE186" i="10"/>
  <c r="AE187" i="10"/>
  <c r="AE188" i="10"/>
  <c r="AE189" i="10"/>
  <c r="AE190" i="10"/>
  <c r="AE191" i="10"/>
  <c r="AE192" i="10"/>
  <c r="AE193" i="10"/>
  <c r="AE194" i="10"/>
  <c r="AE195" i="10"/>
  <c r="AE196" i="10"/>
  <c r="AE197" i="10"/>
  <c r="AE198" i="10"/>
  <c r="AE199" i="10"/>
  <c r="AE200" i="10"/>
  <c r="AE201" i="10"/>
  <c r="AE202" i="10"/>
  <c r="AE203" i="10"/>
  <c r="AE204" i="10"/>
  <c r="AE205" i="10"/>
  <c r="AE206" i="10"/>
  <c r="AE207" i="10"/>
  <c r="AE208" i="10"/>
  <c r="AE209" i="10"/>
  <c r="AE210" i="10"/>
  <c r="AE211" i="10"/>
  <c r="AE212" i="10"/>
  <c r="AE213" i="10"/>
  <c r="AE214" i="10"/>
  <c r="AE215" i="10"/>
  <c r="AE216" i="10"/>
  <c r="AE217" i="10"/>
  <c r="AE218" i="10"/>
  <c r="AE219" i="10"/>
  <c r="AE220"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0" i="10"/>
  <c r="AE271" i="10"/>
  <c r="AE272" i="10"/>
  <c r="AE273" i="10"/>
  <c r="AE274" i="10"/>
  <c r="AE275" i="10"/>
  <c r="AE276" i="10"/>
  <c r="AE277" i="10"/>
  <c r="AE278" i="10"/>
  <c r="AE279" i="10"/>
  <c r="AE280" i="10"/>
  <c r="AE281" i="10"/>
  <c r="AE282" i="10"/>
  <c r="AE283" i="10"/>
  <c r="AE284" i="10"/>
  <c r="AE285" i="10"/>
  <c r="AE286" i="10"/>
  <c r="AE287" i="10"/>
  <c r="AE288" i="10"/>
  <c r="AE289" i="10"/>
  <c r="AE290" i="10"/>
  <c r="AE291" i="10"/>
  <c r="AE292" i="10"/>
  <c r="AE293" i="10"/>
  <c r="AE294" i="10"/>
  <c r="AE295" i="10"/>
  <c r="AE296" i="10"/>
  <c r="AE297" i="10"/>
  <c r="AE298" i="10"/>
  <c r="AE299" i="10"/>
  <c r="AE300" i="10"/>
  <c r="AE301" i="10"/>
  <c r="AE302" i="10"/>
  <c r="AE303" i="10"/>
  <c r="AE304" i="10"/>
  <c r="AE305" i="10"/>
  <c r="AE306" i="10"/>
  <c r="AE307" i="10"/>
  <c r="AE308" i="10"/>
  <c r="AE309" i="10"/>
  <c r="AE310" i="10"/>
  <c r="AE311" i="10"/>
  <c r="AE312" i="10"/>
  <c r="AE313" i="10"/>
  <c r="AE314" i="10"/>
  <c r="AE315" i="10"/>
  <c r="AE316" i="10"/>
  <c r="AE317" i="10"/>
  <c r="AE318" i="10"/>
  <c r="AE319" i="10"/>
  <c r="AE320" i="10"/>
  <c r="AE321" i="10"/>
  <c r="AE322" i="10"/>
  <c r="AE323" i="10"/>
  <c r="AE324" i="10"/>
  <c r="AE325" i="10"/>
  <c r="AE326" i="10"/>
  <c r="AE327" i="10"/>
  <c r="AE328" i="10"/>
  <c r="AE3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7" i="10"/>
  <c r="AD168" i="10"/>
  <c r="AD169" i="10"/>
  <c r="AD170" i="10"/>
  <c r="AD171" i="10"/>
  <c r="AD172" i="10"/>
  <c r="AD173" i="10"/>
  <c r="AD174" i="10"/>
  <c r="AD175" i="10"/>
  <c r="AD176" i="10"/>
  <c r="AD177" i="10"/>
  <c r="AD178" i="10"/>
  <c r="AD179" i="10"/>
  <c r="AD180" i="10"/>
  <c r="AD181" i="10"/>
  <c r="AD182" i="10"/>
  <c r="AD183" i="10"/>
  <c r="AD184" i="10"/>
  <c r="AD185" i="10"/>
  <c r="AD186" i="10"/>
  <c r="AD187" i="10"/>
  <c r="AD188" i="10"/>
  <c r="AD189" i="10"/>
  <c r="AD190" i="10"/>
  <c r="AD191" i="10"/>
  <c r="AD192" i="10"/>
  <c r="AD193" i="10"/>
  <c r="AD194" i="10"/>
  <c r="AD195" i="10"/>
  <c r="AD196" i="10"/>
  <c r="AD197" i="10"/>
  <c r="AD198" i="10"/>
  <c r="AD199" i="10"/>
  <c r="AD200" i="10"/>
  <c r="AD201" i="10"/>
  <c r="AD202" i="10"/>
  <c r="AD203" i="10"/>
  <c r="AD204" i="10"/>
  <c r="AD205" i="10"/>
  <c r="AD206" i="10"/>
  <c r="AD207" i="10"/>
  <c r="AD208" i="10"/>
  <c r="AD209" i="10"/>
  <c r="AD210" i="10"/>
  <c r="AD211" i="10"/>
  <c r="AD212" i="10"/>
  <c r="AD213" i="10"/>
  <c r="AD214" i="10"/>
  <c r="AD215" i="10"/>
  <c r="AD216" i="10"/>
  <c r="AD217" i="10"/>
  <c r="AD218" i="10"/>
  <c r="AD219" i="10"/>
  <c r="AD220"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0" i="10"/>
  <c r="AD271" i="10"/>
  <c r="AD272" i="10"/>
  <c r="AD273" i="10"/>
  <c r="AD274" i="10"/>
  <c r="AD275" i="10"/>
  <c r="AD276" i="10"/>
  <c r="AD277" i="10"/>
  <c r="AD278" i="10"/>
  <c r="AD279" i="10"/>
  <c r="AD280" i="10"/>
  <c r="AD281" i="10"/>
  <c r="AD282" i="10"/>
  <c r="AD283" i="10"/>
  <c r="AD284" i="10"/>
  <c r="AD285" i="10"/>
  <c r="AD286" i="10"/>
  <c r="AD287" i="10"/>
  <c r="AD288" i="10"/>
  <c r="AD289" i="10"/>
  <c r="AD290" i="10"/>
  <c r="AD291" i="10"/>
  <c r="AD292" i="10"/>
  <c r="AD293" i="10"/>
  <c r="AD294" i="10"/>
  <c r="AD295" i="10"/>
  <c r="AD296" i="10"/>
  <c r="AD297" i="10"/>
  <c r="AD298" i="10"/>
  <c r="AD299" i="10"/>
  <c r="AD300" i="10"/>
  <c r="AD301" i="10"/>
  <c r="AD302" i="10"/>
  <c r="AD303" i="10"/>
  <c r="AD304" i="10"/>
  <c r="AD305" i="10"/>
  <c r="AD306" i="10"/>
  <c r="AD307" i="10"/>
  <c r="AD308" i="10"/>
  <c r="AD309" i="10"/>
  <c r="AD310" i="10"/>
  <c r="AD311" i="10"/>
  <c r="AD312" i="10"/>
  <c r="AD313" i="10"/>
  <c r="AD314" i="10"/>
  <c r="AD315" i="10"/>
  <c r="AD316" i="10"/>
  <c r="AD317" i="10"/>
  <c r="AD318" i="10"/>
  <c r="AD319" i="10"/>
  <c r="AD320" i="10"/>
  <c r="AD321" i="10"/>
  <c r="AD322" i="10"/>
  <c r="AD323" i="10"/>
  <c r="AD324" i="10"/>
  <c r="AD325" i="10"/>
  <c r="AD326" i="10"/>
  <c r="AD327" i="10"/>
  <c r="AD328" i="10"/>
  <c r="AD3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7" i="10"/>
  <c r="AC168" i="10"/>
  <c r="AC169" i="10"/>
  <c r="AC170" i="10"/>
  <c r="AC171" i="10"/>
  <c r="AC172" i="10"/>
  <c r="AC173" i="10"/>
  <c r="AC174" i="10"/>
  <c r="AC175" i="10"/>
  <c r="AC176" i="10"/>
  <c r="AC177" i="10"/>
  <c r="AC178" i="10"/>
  <c r="AC179" i="10"/>
  <c r="AC180" i="10"/>
  <c r="AC181" i="10"/>
  <c r="AC182" i="10"/>
  <c r="AC183" i="10"/>
  <c r="AC184" i="10"/>
  <c r="AC185" i="10"/>
  <c r="AC186" i="10"/>
  <c r="AC187" i="10"/>
  <c r="AC188" i="10"/>
  <c r="AC189" i="10"/>
  <c r="AC190" i="10"/>
  <c r="AC191" i="10"/>
  <c r="AC192" i="10"/>
  <c r="AC193" i="10"/>
  <c r="AC194" i="10"/>
  <c r="AC195" i="10"/>
  <c r="AC196" i="10"/>
  <c r="AC197" i="10"/>
  <c r="AC198" i="10"/>
  <c r="AC199" i="10"/>
  <c r="AC200" i="10"/>
  <c r="AC201" i="10"/>
  <c r="AC202" i="10"/>
  <c r="AC203" i="10"/>
  <c r="AC204" i="10"/>
  <c r="AC205" i="10"/>
  <c r="AC206" i="10"/>
  <c r="AC207" i="10"/>
  <c r="AC208" i="10"/>
  <c r="AC209" i="10"/>
  <c r="AC210" i="10"/>
  <c r="AC211" i="10"/>
  <c r="AC212" i="10"/>
  <c r="AC213" i="10"/>
  <c r="AC214" i="10"/>
  <c r="AC215" i="10"/>
  <c r="AC216" i="10"/>
  <c r="AC217" i="10"/>
  <c r="AC218" i="10"/>
  <c r="AC219" i="10"/>
  <c r="AC220"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0" i="10"/>
  <c r="AC271" i="10"/>
  <c r="AC272" i="10"/>
  <c r="AC273" i="10"/>
  <c r="AC274" i="10"/>
  <c r="AC275" i="10"/>
  <c r="AC276" i="10"/>
  <c r="AC277" i="10"/>
  <c r="AC278" i="10"/>
  <c r="AC279" i="10"/>
  <c r="AC280" i="10"/>
  <c r="AC281" i="10"/>
  <c r="AC282" i="10"/>
  <c r="AC283" i="10"/>
  <c r="AC284" i="10"/>
  <c r="AC285" i="10"/>
  <c r="AC286" i="10"/>
  <c r="AC287" i="10"/>
  <c r="AC288" i="10"/>
  <c r="AC289" i="10"/>
  <c r="AC290" i="10"/>
  <c r="AC291" i="10"/>
  <c r="AC292" i="10"/>
  <c r="AC293" i="10"/>
  <c r="AC294" i="10"/>
  <c r="AC295" i="10"/>
  <c r="AC296" i="10"/>
  <c r="AC297" i="10"/>
  <c r="AC298" i="10"/>
  <c r="AC299" i="10"/>
  <c r="AC300" i="10"/>
  <c r="AC301" i="10"/>
  <c r="AC302" i="10"/>
  <c r="AC303" i="10"/>
  <c r="AC304" i="10"/>
  <c r="AC305" i="10"/>
  <c r="AC306" i="10"/>
  <c r="AC307" i="10"/>
  <c r="AC308" i="10"/>
  <c r="AC309" i="10"/>
  <c r="AC310" i="10"/>
  <c r="AC311" i="10"/>
  <c r="AC313" i="10"/>
  <c r="AC314" i="10"/>
  <c r="AC315" i="10"/>
  <c r="AC316" i="10"/>
  <c r="AC317" i="10"/>
  <c r="AC318" i="10"/>
  <c r="AC319" i="10"/>
  <c r="AC320" i="10"/>
  <c r="AC321" i="10"/>
  <c r="AC322" i="10"/>
  <c r="AC323" i="10"/>
  <c r="AC324" i="10"/>
  <c r="AC325" i="10"/>
  <c r="AC326" i="10"/>
  <c r="AC327" i="10"/>
  <c r="AC328" i="10"/>
  <c r="AC329" i="10"/>
  <c r="AB30" i="10"/>
  <c r="AB31" i="10"/>
  <c r="AB32" i="10"/>
  <c r="AB33" i="10"/>
  <c r="AB34" i="10"/>
  <c r="AB35" i="10"/>
  <c r="AB36" i="10"/>
  <c r="AB37" i="10"/>
  <c r="AB38" i="10"/>
  <c r="AB39" i="10"/>
  <c r="AB40" i="10"/>
  <c r="AB41" i="10"/>
  <c r="AB42" i="10"/>
  <c r="AB43" i="10"/>
  <c r="AB44" i="10"/>
  <c r="AB45" i="10"/>
  <c r="AB46" i="10"/>
  <c r="AB47" i="10"/>
  <c r="AB48" i="10"/>
  <c r="AB49" i="10"/>
  <c r="AB50" i="10"/>
  <c r="AB51" i="10"/>
  <c r="AB52" i="10"/>
  <c r="AB53" i="10"/>
  <c r="AB54" i="10"/>
  <c r="AB55" i="10"/>
  <c r="AB56" i="10"/>
  <c r="AB57" i="10"/>
  <c r="AB58" i="10"/>
  <c r="AB59" i="10"/>
  <c r="AB60" i="10"/>
  <c r="AB61" i="10"/>
  <c r="AB62" i="10"/>
  <c r="AB63" i="10"/>
  <c r="AB64" i="10"/>
  <c r="AB65" i="10"/>
  <c r="AB66" i="10"/>
  <c r="AB67" i="10"/>
  <c r="AB68" i="10"/>
  <c r="AB69" i="10"/>
  <c r="AB70" i="10"/>
  <c r="AB71" i="10"/>
  <c r="AB72" i="10"/>
  <c r="AB73" i="10"/>
  <c r="AB74" i="10"/>
  <c r="AB75" i="10"/>
  <c r="AB76" i="10"/>
  <c r="AB77" i="10"/>
  <c r="AB78" i="10"/>
  <c r="AB79" i="10"/>
  <c r="AB80" i="10"/>
  <c r="AB81" i="10"/>
  <c r="AB82" i="10"/>
  <c r="AB83" i="10"/>
  <c r="AB84" i="10"/>
  <c r="AB85" i="10"/>
  <c r="AB86" i="10"/>
  <c r="AB87" i="10"/>
  <c r="AB88" i="10"/>
  <c r="AB89" i="10"/>
  <c r="AB90" i="10"/>
  <c r="AB91" i="10"/>
  <c r="AB92" i="10"/>
  <c r="AB93" i="10"/>
  <c r="AB94" i="10"/>
  <c r="AB95" i="10"/>
  <c r="AB96" i="10"/>
  <c r="AB97" i="10"/>
  <c r="AB98" i="10"/>
  <c r="AB99" i="10"/>
  <c r="AB100" i="10"/>
  <c r="AB101" i="10"/>
  <c r="AB102" i="10"/>
  <c r="AB103" i="10"/>
  <c r="AB104" i="10"/>
  <c r="AB105" i="10"/>
  <c r="AB106" i="10"/>
  <c r="AB107" i="10"/>
  <c r="AB108" i="10"/>
  <c r="AB109" i="10"/>
  <c r="AB110" i="10"/>
  <c r="AB111" i="10"/>
  <c r="AB112" i="10"/>
  <c r="AB113" i="10"/>
  <c r="AB114" i="10"/>
  <c r="AB115" i="10"/>
  <c r="AB116" i="10"/>
  <c r="AB117" i="10"/>
  <c r="AB118" i="10"/>
  <c r="AB119" i="10"/>
  <c r="AB120" i="10"/>
  <c r="AB121" i="10"/>
  <c r="AB122" i="10"/>
  <c r="AB123" i="10"/>
  <c r="AB124" i="10"/>
  <c r="AB125" i="10"/>
  <c r="AB126" i="10"/>
  <c r="AB127" i="10"/>
  <c r="AB128" i="10"/>
  <c r="AB129" i="10"/>
  <c r="AB130" i="10"/>
  <c r="AB131" i="10"/>
  <c r="AB132" i="10"/>
  <c r="AB133" i="10"/>
  <c r="AB134" i="10"/>
  <c r="AB135" i="10"/>
  <c r="AB136" i="10"/>
  <c r="AB137" i="10"/>
  <c r="AB138" i="10"/>
  <c r="AB139" i="10"/>
  <c r="AB140" i="10"/>
  <c r="AB141" i="10"/>
  <c r="AB142" i="10"/>
  <c r="AB143" i="10"/>
  <c r="AB144" i="10"/>
  <c r="AB145" i="10"/>
  <c r="AB146" i="10"/>
  <c r="AB147" i="10"/>
  <c r="AB148" i="10"/>
  <c r="AB149" i="10"/>
  <c r="AB150" i="10"/>
  <c r="AB151" i="10"/>
  <c r="AB152" i="10"/>
  <c r="AB153" i="10"/>
  <c r="AB154" i="10"/>
  <c r="AB155" i="10"/>
  <c r="AB156" i="10"/>
  <c r="AB157" i="10"/>
  <c r="AB158" i="10"/>
  <c r="AB159" i="10"/>
  <c r="AB160" i="10"/>
  <c r="AB161" i="10"/>
  <c r="AB162" i="10"/>
  <c r="AB163" i="10"/>
  <c r="AB164" i="10"/>
  <c r="AB165" i="10"/>
  <c r="AB166" i="10"/>
  <c r="AB167" i="10"/>
  <c r="AB168" i="10"/>
  <c r="AB169" i="10"/>
  <c r="AB170" i="10"/>
  <c r="AB171" i="10"/>
  <c r="AB172" i="10"/>
  <c r="AB173" i="10"/>
  <c r="AB174" i="10"/>
  <c r="AB175" i="10"/>
  <c r="AB176" i="10"/>
  <c r="AB177" i="10"/>
  <c r="AB178" i="10"/>
  <c r="AB179" i="10"/>
  <c r="AB180" i="10"/>
  <c r="AB181" i="10"/>
  <c r="AB182" i="10"/>
  <c r="AB183" i="10"/>
  <c r="AB184" i="10"/>
  <c r="AB185" i="10"/>
  <c r="AB186" i="10"/>
  <c r="AB187" i="10"/>
  <c r="AB188" i="10"/>
  <c r="AB189" i="10"/>
  <c r="AB190" i="10"/>
  <c r="AB191" i="10"/>
  <c r="AB192" i="10"/>
  <c r="AB193" i="10"/>
  <c r="AB194" i="10"/>
  <c r="AB195" i="10"/>
  <c r="AB196" i="10"/>
  <c r="AB197" i="10"/>
  <c r="AB198" i="10"/>
  <c r="AB199" i="10"/>
  <c r="AB200" i="10"/>
  <c r="AB201" i="10"/>
  <c r="AB202" i="10"/>
  <c r="AB203" i="10"/>
  <c r="AB204" i="10"/>
  <c r="AB205" i="10"/>
  <c r="AB206" i="10"/>
  <c r="AB207" i="10"/>
  <c r="AB208" i="10"/>
  <c r="AB209" i="10"/>
  <c r="AB210" i="10"/>
  <c r="AB211" i="10"/>
  <c r="AB212" i="10"/>
  <c r="AB213" i="10"/>
  <c r="AB214" i="10"/>
  <c r="AB215" i="10"/>
  <c r="AB216" i="10"/>
  <c r="AB217" i="10"/>
  <c r="AB218" i="10"/>
  <c r="AB219" i="10"/>
  <c r="AB220" i="10"/>
  <c r="AB221" i="10"/>
  <c r="AB222" i="10"/>
  <c r="AB223" i="10"/>
  <c r="AB224" i="10"/>
  <c r="AB225" i="10"/>
  <c r="AB226" i="10"/>
  <c r="AB227" i="10"/>
  <c r="AB228" i="10"/>
  <c r="AB229" i="10"/>
  <c r="AB230" i="10"/>
  <c r="AB231" i="10"/>
  <c r="AB232" i="10"/>
  <c r="AB233" i="10"/>
  <c r="AB234" i="10"/>
  <c r="AB235" i="10"/>
  <c r="AB236" i="10"/>
  <c r="AB237" i="10"/>
  <c r="AB238" i="10"/>
  <c r="AB239" i="10"/>
  <c r="AB240" i="10"/>
  <c r="AB241" i="10"/>
  <c r="AB242" i="10"/>
  <c r="AB243" i="10"/>
  <c r="AB244" i="10"/>
  <c r="AB245" i="10"/>
  <c r="AB246" i="10"/>
  <c r="AB247" i="10"/>
  <c r="AB248" i="10"/>
  <c r="AB249" i="10"/>
  <c r="AB250" i="10"/>
  <c r="AB251" i="10"/>
  <c r="AB252" i="10"/>
  <c r="AB253" i="10"/>
  <c r="AB254" i="10"/>
  <c r="AB255" i="10"/>
  <c r="AB256" i="10"/>
  <c r="AB257" i="10"/>
  <c r="AB258" i="10"/>
  <c r="AB259" i="10"/>
  <c r="AB260" i="10"/>
  <c r="AB261" i="10"/>
  <c r="AB262" i="10"/>
  <c r="AB263" i="10"/>
  <c r="AB264" i="10"/>
  <c r="AB265" i="10"/>
  <c r="AB266" i="10"/>
  <c r="AB267" i="10"/>
  <c r="AB268" i="10"/>
  <c r="AB269" i="10"/>
  <c r="AB270" i="10"/>
  <c r="AB271" i="10"/>
  <c r="AB272" i="10"/>
  <c r="AB273" i="10"/>
  <c r="AB274" i="10"/>
  <c r="AB275" i="10"/>
  <c r="AB276" i="10"/>
  <c r="AB277" i="10"/>
  <c r="AB278" i="10"/>
  <c r="AB279" i="10"/>
  <c r="AB280" i="10"/>
  <c r="AB281" i="10"/>
  <c r="AB282" i="10"/>
  <c r="AB283" i="10"/>
  <c r="AB284" i="10"/>
  <c r="AB285" i="10"/>
  <c r="AB286" i="10"/>
  <c r="AB287" i="10"/>
  <c r="AB288" i="10"/>
  <c r="AB289" i="10"/>
  <c r="AB290" i="10"/>
  <c r="AB291" i="10"/>
  <c r="AB292" i="10"/>
  <c r="AB293" i="10"/>
  <c r="AB294" i="10"/>
  <c r="AB295" i="10"/>
  <c r="AB296" i="10"/>
  <c r="AB297" i="10"/>
  <c r="AB298" i="10"/>
  <c r="AB299" i="10"/>
  <c r="AB300" i="10"/>
  <c r="AB301" i="10"/>
  <c r="AB302" i="10"/>
  <c r="AB303" i="10"/>
  <c r="AB304" i="10"/>
  <c r="AB305" i="10"/>
  <c r="AB306" i="10"/>
  <c r="AB307" i="10"/>
  <c r="AB308" i="10"/>
  <c r="AB309" i="10"/>
  <c r="AB310" i="10"/>
  <c r="AB311" i="10"/>
  <c r="AB312" i="10"/>
  <c r="AB313" i="10"/>
  <c r="AB314" i="10"/>
  <c r="AB315" i="10"/>
  <c r="AB316" i="10"/>
  <c r="AB317" i="10"/>
  <c r="AB318" i="10"/>
  <c r="AB319" i="10"/>
  <c r="AB320" i="10"/>
  <c r="AB321" i="10"/>
  <c r="AB322" i="10"/>
  <c r="AB323" i="10"/>
  <c r="AB324" i="10"/>
  <c r="AB325" i="10"/>
  <c r="AB326" i="10"/>
  <c r="AB327" i="10"/>
  <c r="AB328" i="10"/>
  <c r="AB329" i="10"/>
  <c r="AA30" i="10"/>
  <c r="AA31" i="10"/>
  <c r="AA32" i="10"/>
  <c r="AA33" i="10"/>
  <c r="AA34" i="10"/>
  <c r="AA35" i="10"/>
  <c r="AA36" i="10"/>
  <c r="AA37" i="10"/>
  <c r="AA38" i="10"/>
  <c r="AA39" i="10"/>
  <c r="AA40" i="10"/>
  <c r="AA41" i="10"/>
  <c r="AA42" i="10"/>
  <c r="AA43" i="10"/>
  <c r="AA44" i="10"/>
  <c r="AA45" i="10"/>
  <c r="AA46" i="10"/>
  <c r="AA47" i="10"/>
  <c r="AA48" i="10"/>
  <c r="AA49" i="10"/>
  <c r="AA50" i="10"/>
  <c r="AA51" i="10"/>
  <c r="AA52" i="10"/>
  <c r="AA53" i="10"/>
  <c r="AA54" i="10"/>
  <c r="AA55" i="10"/>
  <c r="AA56" i="10"/>
  <c r="AA57" i="10"/>
  <c r="AA58" i="10"/>
  <c r="AA59" i="10"/>
  <c r="AA60" i="10"/>
  <c r="AA61" i="10"/>
  <c r="AA62" i="10"/>
  <c r="AA63" i="10"/>
  <c r="AA64" i="10"/>
  <c r="AA65" i="10"/>
  <c r="AA66" i="10"/>
  <c r="AA67" i="10"/>
  <c r="AA68" i="10"/>
  <c r="AA69" i="10"/>
  <c r="AA70" i="10"/>
  <c r="AA71" i="10"/>
  <c r="AA72" i="10"/>
  <c r="AA73" i="10"/>
  <c r="AA74" i="10"/>
  <c r="AA75" i="10"/>
  <c r="AA76" i="10"/>
  <c r="AA77" i="10"/>
  <c r="AA78" i="10"/>
  <c r="AA79" i="10"/>
  <c r="AA80" i="10"/>
  <c r="AA81" i="10"/>
  <c r="AA82" i="10"/>
  <c r="AA83" i="10"/>
  <c r="AA84" i="10"/>
  <c r="AA85" i="10"/>
  <c r="AA86" i="10"/>
  <c r="AA87" i="10"/>
  <c r="AA88" i="10"/>
  <c r="AA89" i="10"/>
  <c r="AA90" i="10"/>
  <c r="AA91" i="10"/>
  <c r="AA92" i="10"/>
  <c r="AA93" i="10"/>
  <c r="AA94" i="10"/>
  <c r="AA95" i="10"/>
  <c r="AA96" i="10"/>
  <c r="AA97" i="10"/>
  <c r="AA98" i="10"/>
  <c r="AA99" i="10"/>
  <c r="AA100" i="10"/>
  <c r="AA101" i="10"/>
  <c r="AA102" i="10"/>
  <c r="AA103" i="10"/>
  <c r="AA104" i="10"/>
  <c r="AA105" i="10"/>
  <c r="AA106" i="10"/>
  <c r="AA107" i="10"/>
  <c r="AA108" i="10"/>
  <c r="AA109" i="10"/>
  <c r="AA110" i="10"/>
  <c r="AA111" i="10"/>
  <c r="AA112" i="10"/>
  <c r="AA113" i="10"/>
  <c r="AA114" i="10"/>
  <c r="AA115" i="10"/>
  <c r="AA116" i="10"/>
  <c r="AA117" i="10"/>
  <c r="AA118" i="10"/>
  <c r="AA119" i="10"/>
  <c r="AA120" i="10"/>
  <c r="AA121" i="10"/>
  <c r="AA122" i="10"/>
  <c r="AA123" i="10"/>
  <c r="AA124" i="10"/>
  <c r="AA125" i="10"/>
  <c r="AA126" i="10"/>
  <c r="AA127" i="10"/>
  <c r="AA128" i="10"/>
  <c r="AA129" i="10"/>
  <c r="AA130" i="10"/>
  <c r="AA131" i="10"/>
  <c r="AA132" i="10"/>
  <c r="AA133" i="10"/>
  <c r="AA134" i="10"/>
  <c r="AA135" i="10"/>
  <c r="AA136" i="10"/>
  <c r="AA137" i="10"/>
  <c r="AA138" i="10"/>
  <c r="AA139" i="10"/>
  <c r="AA140" i="10"/>
  <c r="AA141" i="10"/>
  <c r="AA142" i="10"/>
  <c r="AA143" i="10"/>
  <c r="AA144" i="10"/>
  <c r="AA145" i="10"/>
  <c r="AA146" i="10"/>
  <c r="AA147" i="10"/>
  <c r="AA148" i="10"/>
  <c r="AA149" i="10"/>
  <c r="AA150" i="10"/>
  <c r="AA151" i="10"/>
  <c r="AA152" i="10"/>
  <c r="AA153" i="10"/>
  <c r="AA154" i="10"/>
  <c r="AA155" i="10"/>
  <c r="AA156" i="10"/>
  <c r="AA157" i="10"/>
  <c r="AA158" i="10"/>
  <c r="AA159" i="10"/>
  <c r="AA160" i="10"/>
  <c r="AA161" i="10"/>
  <c r="AA162" i="10"/>
  <c r="AA163" i="10"/>
  <c r="AA164" i="10"/>
  <c r="AA165" i="10"/>
  <c r="AA166" i="10"/>
  <c r="AA167" i="10"/>
  <c r="AA168" i="10"/>
  <c r="AA169" i="10"/>
  <c r="AA170" i="10"/>
  <c r="AA171" i="10"/>
  <c r="AA172" i="10"/>
  <c r="AA173" i="10"/>
  <c r="AA174" i="10"/>
  <c r="AA175" i="10"/>
  <c r="AA176" i="10"/>
  <c r="AA177" i="10"/>
  <c r="AA178" i="10"/>
  <c r="AA179" i="10"/>
  <c r="AA180" i="10"/>
  <c r="AA181" i="10"/>
  <c r="AA182" i="10"/>
  <c r="AA183" i="10"/>
  <c r="AA184" i="10"/>
  <c r="AA185" i="10"/>
  <c r="AA186" i="10"/>
  <c r="AA187" i="10"/>
  <c r="AA188" i="10"/>
  <c r="AA189" i="10"/>
  <c r="AA190" i="10"/>
  <c r="AA191" i="10"/>
  <c r="AA192" i="10"/>
  <c r="AA193" i="10"/>
  <c r="AA194" i="10"/>
  <c r="AA195" i="10"/>
  <c r="AA196" i="10"/>
  <c r="AA197" i="10"/>
  <c r="AA198" i="10"/>
  <c r="AA199" i="10"/>
  <c r="AA200" i="10"/>
  <c r="AA201" i="10"/>
  <c r="AA202" i="10"/>
  <c r="AA203" i="10"/>
  <c r="AA204" i="10"/>
  <c r="AA205" i="10"/>
  <c r="AA206" i="10"/>
  <c r="AA207" i="10"/>
  <c r="AA208" i="10"/>
  <c r="AA209" i="10"/>
  <c r="AA210" i="10"/>
  <c r="AA211" i="10"/>
  <c r="AA212" i="10"/>
  <c r="AA213" i="10"/>
  <c r="AA214" i="10"/>
  <c r="AA215" i="10"/>
  <c r="AA216" i="10"/>
  <c r="AA217" i="10"/>
  <c r="AA218" i="10"/>
  <c r="AA219" i="10"/>
  <c r="AA220" i="10"/>
  <c r="AA221" i="10"/>
  <c r="AA222" i="10"/>
  <c r="AA223" i="10"/>
  <c r="AA224" i="10"/>
  <c r="AA225" i="10"/>
  <c r="AA226" i="10"/>
  <c r="AA227" i="10"/>
  <c r="AA228" i="10"/>
  <c r="AA229" i="10"/>
  <c r="AA230" i="10"/>
  <c r="AA231" i="10"/>
  <c r="AA232" i="10"/>
  <c r="AA233" i="10"/>
  <c r="AA234" i="10"/>
  <c r="AA235" i="10"/>
  <c r="AA236" i="10"/>
  <c r="AA237" i="10"/>
  <c r="AA238" i="10"/>
  <c r="AA239" i="10"/>
  <c r="AA240" i="10"/>
  <c r="AA241" i="10"/>
  <c r="AA242" i="10"/>
  <c r="AA243" i="10"/>
  <c r="AA244" i="10"/>
  <c r="AA245" i="10"/>
  <c r="AA246" i="10"/>
  <c r="AA247" i="10"/>
  <c r="AA248" i="10"/>
  <c r="AA249" i="10"/>
  <c r="AA250" i="10"/>
  <c r="AA251" i="10"/>
  <c r="AA252" i="10"/>
  <c r="AA253" i="10"/>
  <c r="AA254" i="10"/>
  <c r="AA255" i="10"/>
  <c r="AA256" i="10"/>
  <c r="AA257" i="10"/>
  <c r="AA258" i="10"/>
  <c r="AA259" i="10"/>
  <c r="AA260" i="10"/>
  <c r="AA261" i="10"/>
  <c r="AA262" i="10"/>
  <c r="AA263" i="10"/>
  <c r="AA264" i="10"/>
  <c r="AA265" i="10"/>
  <c r="AA266" i="10"/>
  <c r="AA267" i="10"/>
  <c r="AA268" i="10"/>
  <c r="AA269" i="10"/>
  <c r="AA270" i="10"/>
  <c r="AA271" i="10"/>
  <c r="AA272" i="10"/>
  <c r="AA273" i="10"/>
  <c r="AA274" i="10"/>
  <c r="AA275" i="10"/>
  <c r="AA276" i="10"/>
  <c r="AA277" i="10"/>
  <c r="AA278" i="10"/>
  <c r="AA279" i="10"/>
  <c r="AA280" i="10"/>
  <c r="AA281" i="10"/>
  <c r="AA282" i="10"/>
  <c r="AA283" i="10"/>
  <c r="AA284" i="10"/>
  <c r="AA285" i="10"/>
  <c r="AA286" i="10"/>
  <c r="AA287" i="10"/>
  <c r="AA288" i="10"/>
  <c r="AA289" i="10"/>
  <c r="AA290" i="10"/>
  <c r="AA291" i="10"/>
  <c r="AA292" i="10"/>
  <c r="AA293" i="10"/>
  <c r="AA294" i="10"/>
  <c r="AA295" i="10"/>
  <c r="AA296" i="10"/>
  <c r="AA297" i="10"/>
  <c r="AA298" i="10"/>
  <c r="AA299" i="10"/>
  <c r="AA300" i="10"/>
  <c r="AA301" i="10"/>
  <c r="AA302" i="10"/>
  <c r="AA303" i="10"/>
  <c r="AA304" i="10"/>
  <c r="AA305" i="10"/>
  <c r="AA306" i="10"/>
  <c r="AA307" i="10"/>
  <c r="AA308" i="10"/>
  <c r="AA309" i="10"/>
  <c r="AA310" i="10"/>
  <c r="AA311" i="10"/>
  <c r="AA312" i="10"/>
  <c r="AA313" i="10"/>
  <c r="AA314" i="10"/>
  <c r="AA315" i="10"/>
  <c r="AA316" i="10"/>
  <c r="AA317" i="10"/>
  <c r="AA318" i="10"/>
  <c r="AA319" i="10"/>
  <c r="AA320" i="10"/>
  <c r="AA321" i="10"/>
  <c r="AA322" i="10"/>
  <c r="AA323" i="10"/>
  <c r="AA324" i="10"/>
  <c r="AA325" i="10"/>
  <c r="AA326" i="10"/>
  <c r="AA327" i="10"/>
  <c r="AA328" i="10"/>
  <c r="AA329" i="10"/>
  <c r="Y28" i="10"/>
  <c r="C26" i="6"/>
  <c r="C25" i="6"/>
  <c r="C24" i="6"/>
  <c r="R3" i="6"/>
  <c r="AA8" i="10"/>
  <c r="AA10" i="10" s="1" a="1"/>
  <c r="AA10" i="10" s="1"/>
  <c r="B17" i="6"/>
  <c r="E17" i="6" s="1"/>
  <c r="H17" i="6" s="1"/>
  <c r="B16" i="6"/>
  <c r="E16" i="6" s="1"/>
  <c r="B15" i="6"/>
  <c r="E15" i="6" s="1"/>
  <c r="B14" i="6"/>
  <c r="E14" i="6" s="1"/>
  <c r="B13" i="6"/>
  <c r="E13" i="6" s="1"/>
  <c r="F13" i="6" s="1"/>
  <c r="D328" i="6"/>
  <c r="D331" i="6"/>
  <c r="D334" i="6"/>
  <c r="D337" i="6"/>
  <c r="D304" i="6"/>
  <c r="D307" i="6"/>
  <c r="D310" i="6"/>
  <c r="D313" i="6"/>
  <c r="D316" i="6"/>
  <c r="D319" i="6"/>
  <c r="D322" i="6"/>
  <c r="D325" i="6"/>
  <c r="D241" i="6"/>
  <c r="D244" i="6"/>
  <c r="D247" i="6"/>
  <c r="D250" i="6"/>
  <c r="D253" i="6"/>
  <c r="D256" i="6"/>
  <c r="D259" i="6"/>
  <c r="D262" i="6"/>
  <c r="D265" i="6"/>
  <c r="D268" i="6"/>
  <c r="D271" i="6"/>
  <c r="D274" i="6"/>
  <c r="D277" i="6"/>
  <c r="D280" i="6"/>
  <c r="D283" i="6"/>
  <c r="D286" i="6"/>
  <c r="D289" i="6"/>
  <c r="D292" i="6"/>
  <c r="D295" i="6"/>
  <c r="D298" i="6"/>
  <c r="D301" i="6"/>
  <c r="D181" i="6"/>
  <c r="D184" i="6"/>
  <c r="D187" i="6"/>
  <c r="D190" i="6"/>
  <c r="D193" i="6"/>
  <c r="D196" i="6"/>
  <c r="D199" i="6"/>
  <c r="D202" i="6"/>
  <c r="D205" i="6"/>
  <c r="D208" i="6"/>
  <c r="D211" i="6"/>
  <c r="D214" i="6"/>
  <c r="D217" i="6"/>
  <c r="D220" i="6"/>
  <c r="D223" i="6"/>
  <c r="D226" i="6"/>
  <c r="D229" i="6"/>
  <c r="D232" i="6"/>
  <c r="D235" i="6"/>
  <c r="D238" i="6"/>
  <c r="D178" i="6"/>
  <c r="D133" i="6"/>
  <c r="D136" i="6"/>
  <c r="D139" i="6"/>
  <c r="D142" i="6"/>
  <c r="D145" i="6"/>
  <c r="D148" i="6"/>
  <c r="D151" i="6"/>
  <c r="D154" i="6"/>
  <c r="D157" i="6"/>
  <c r="D160" i="6"/>
  <c r="D163" i="6"/>
  <c r="D166" i="6"/>
  <c r="D169" i="6"/>
  <c r="D172" i="6"/>
  <c r="D175" i="6"/>
  <c r="D97" i="6"/>
  <c r="D100" i="6"/>
  <c r="D103" i="6"/>
  <c r="D106" i="6"/>
  <c r="D109" i="6"/>
  <c r="D112" i="6"/>
  <c r="D115" i="6"/>
  <c r="D118" i="6"/>
  <c r="D121" i="6"/>
  <c r="D124" i="6"/>
  <c r="D127" i="6"/>
  <c r="D130" i="6"/>
  <c r="D40" i="6"/>
  <c r="D43" i="6"/>
  <c r="D46" i="6"/>
  <c r="D49" i="6"/>
  <c r="D52" i="6"/>
  <c r="D55" i="6"/>
  <c r="D58" i="6"/>
  <c r="D61" i="6"/>
  <c r="D64" i="6"/>
  <c r="D67" i="6"/>
  <c r="D70" i="6"/>
  <c r="D73" i="6"/>
  <c r="D76" i="6"/>
  <c r="D79" i="6"/>
  <c r="D82" i="6"/>
  <c r="D85" i="6"/>
  <c r="D88" i="6"/>
  <c r="D91" i="6"/>
  <c r="D94" i="6"/>
  <c r="D330" i="6"/>
  <c r="D333" i="6"/>
  <c r="D336" i="6"/>
  <c r="D189" i="6"/>
  <c r="D192" i="6"/>
  <c r="D195" i="6"/>
  <c r="D198" i="6"/>
  <c r="D201" i="6"/>
  <c r="D204" i="6"/>
  <c r="D207" i="6"/>
  <c r="D210" i="6"/>
  <c r="D213" i="6"/>
  <c r="D216" i="6"/>
  <c r="D219" i="6"/>
  <c r="D222" i="6"/>
  <c r="D225" i="6"/>
  <c r="D228" i="6"/>
  <c r="D231" i="6"/>
  <c r="D234" i="6"/>
  <c r="D237" i="6"/>
  <c r="D240" i="6"/>
  <c r="D243" i="6"/>
  <c r="D246" i="6"/>
  <c r="D249" i="6"/>
  <c r="D252" i="6"/>
  <c r="D255" i="6"/>
  <c r="D258" i="6"/>
  <c r="D261" i="6"/>
  <c r="D264" i="6"/>
  <c r="D267" i="6"/>
  <c r="D270" i="6"/>
  <c r="D273" i="6"/>
  <c r="D276" i="6"/>
  <c r="D279" i="6"/>
  <c r="D282" i="6"/>
  <c r="D285" i="6"/>
  <c r="D288" i="6"/>
  <c r="D291" i="6"/>
  <c r="D294" i="6"/>
  <c r="D297" i="6"/>
  <c r="D300" i="6"/>
  <c r="D303" i="6"/>
  <c r="D306" i="6"/>
  <c r="D309" i="6"/>
  <c r="D312" i="6"/>
  <c r="D315" i="6"/>
  <c r="D318" i="6"/>
  <c r="D321" i="6"/>
  <c r="D324" i="6"/>
  <c r="D327" i="6"/>
  <c r="D75" i="6"/>
  <c r="D78" i="6"/>
  <c r="D81" i="6"/>
  <c r="D84" i="6"/>
  <c r="D87" i="6"/>
  <c r="D90" i="6"/>
  <c r="D93" i="6"/>
  <c r="D96" i="6"/>
  <c r="D99" i="6"/>
  <c r="D102" i="6"/>
  <c r="D105" i="6"/>
  <c r="D108" i="6"/>
  <c r="D111" i="6"/>
  <c r="D114" i="6"/>
  <c r="D117" i="6"/>
  <c r="D120" i="6"/>
  <c r="D123" i="6"/>
  <c r="D126" i="6"/>
  <c r="D129" i="6"/>
  <c r="D132" i="6"/>
  <c r="D135" i="6"/>
  <c r="D138" i="6"/>
  <c r="D141" i="6"/>
  <c r="D144" i="6"/>
  <c r="D147" i="6"/>
  <c r="D150" i="6"/>
  <c r="D153" i="6"/>
  <c r="D156" i="6"/>
  <c r="D159" i="6"/>
  <c r="D162" i="6"/>
  <c r="D165" i="6"/>
  <c r="D168" i="6"/>
  <c r="D171" i="6"/>
  <c r="D174" i="6"/>
  <c r="D177" i="6"/>
  <c r="D180" i="6"/>
  <c r="D183" i="6"/>
  <c r="D186" i="6"/>
  <c r="D39" i="6"/>
  <c r="D42" i="6"/>
  <c r="D45" i="6"/>
  <c r="D48" i="6"/>
  <c r="D51" i="6"/>
  <c r="D54" i="6"/>
  <c r="D57" i="6"/>
  <c r="D60" i="6"/>
  <c r="D63" i="6"/>
  <c r="D66" i="6"/>
  <c r="D69" i="6"/>
  <c r="D72" i="6"/>
  <c r="D302" i="6"/>
  <c r="D305" i="6"/>
  <c r="D308" i="6"/>
  <c r="D311" i="6"/>
  <c r="D314" i="6"/>
  <c r="D317" i="6"/>
  <c r="D320" i="6"/>
  <c r="D323" i="6"/>
  <c r="D326" i="6"/>
  <c r="D329" i="6"/>
  <c r="D332" i="6"/>
  <c r="D335" i="6"/>
  <c r="D38" i="6"/>
  <c r="D41" i="6"/>
  <c r="D44" i="6"/>
  <c r="D47" i="6"/>
  <c r="D50" i="6"/>
  <c r="D53" i="6"/>
  <c r="D56" i="6"/>
  <c r="D59" i="6"/>
  <c r="D62" i="6"/>
  <c r="D65" i="6"/>
  <c r="D68" i="6"/>
  <c r="D71" i="6"/>
  <c r="D74" i="6"/>
  <c r="D77" i="6"/>
  <c r="D80" i="6"/>
  <c r="D83" i="6"/>
  <c r="D86" i="6"/>
  <c r="D89" i="6"/>
  <c r="D92" i="6"/>
  <c r="D95" i="6"/>
  <c r="D98" i="6"/>
  <c r="D101" i="6"/>
  <c r="D104" i="6"/>
  <c r="D107" i="6"/>
  <c r="D110" i="6"/>
  <c r="D113" i="6"/>
  <c r="D116" i="6"/>
  <c r="D119" i="6"/>
  <c r="D122" i="6"/>
  <c r="D125" i="6"/>
  <c r="D128" i="6"/>
  <c r="D131" i="6"/>
  <c r="D134" i="6"/>
  <c r="D137" i="6"/>
  <c r="D140" i="6"/>
  <c r="D143" i="6"/>
  <c r="D146" i="6"/>
  <c r="D149" i="6"/>
  <c r="D152" i="6"/>
  <c r="D155" i="6"/>
  <c r="D158" i="6"/>
  <c r="D161" i="6"/>
  <c r="D164" i="6"/>
  <c r="D167" i="6"/>
  <c r="D170" i="6"/>
  <c r="D173" i="6"/>
  <c r="D176" i="6"/>
  <c r="D179" i="6"/>
  <c r="D182" i="6"/>
  <c r="D185" i="6"/>
  <c r="D188" i="6"/>
  <c r="D191" i="6"/>
  <c r="D194" i="6"/>
  <c r="D197" i="6"/>
  <c r="D200" i="6"/>
  <c r="D203" i="6"/>
  <c r="D206" i="6"/>
  <c r="D209" i="6"/>
  <c r="D212" i="6"/>
  <c r="D215" i="6"/>
  <c r="D218" i="6"/>
  <c r="D221" i="6"/>
  <c r="D224" i="6"/>
  <c r="D227" i="6"/>
  <c r="D230" i="6"/>
  <c r="D233" i="6"/>
  <c r="D236" i="6"/>
  <c r="D239" i="6"/>
  <c r="D242" i="6"/>
  <c r="D245" i="6"/>
  <c r="D248" i="6"/>
  <c r="D251" i="6"/>
  <c r="D254" i="6"/>
  <c r="D257" i="6"/>
  <c r="D260" i="6"/>
  <c r="D263" i="6"/>
  <c r="D266" i="6"/>
  <c r="D269" i="6"/>
  <c r="D272" i="6"/>
  <c r="D275" i="6"/>
  <c r="D278" i="6"/>
  <c r="D281" i="6"/>
  <c r="D284" i="6"/>
  <c r="D287" i="6"/>
  <c r="D290" i="6"/>
  <c r="D293" i="6"/>
  <c r="D296" i="6"/>
  <c r="D299" i="6"/>
  <c r="D35" i="6"/>
  <c r="D37" i="6"/>
  <c r="D36" i="6"/>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5" i="5"/>
  <c r="J44" i="5"/>
  <c r="J36" i="5"/>
  <c r="J35" i="5"/>
  <c r="J34" i="5"/>
  <c r="J33" i="5"/>
  <c r="J32" i="5"/>
  <c r="J31" i="5"/>
  <c r="J30" i="5"/>
  <c r="J29" i="5"/>
  <c r="J28" i="5"/>
  <c r="J27" i="5"/>
  <c r="J26" i="5"/>
  <c r="J25" i="5"/>
  <c r="J24" i="5"/>
  <c r="J23" i="5"/>
  <c r="J22" i="5"/>
  <c r="J21" i="5"/>
  <c r="J20" i="5"/>
  <c r="J19" i="5"/>
  <c r="J18" i="5"/>
  <c r="J17" i="5"/>
  <c r="I108" i="5"/>
  <c r="I107" i="5"/>
  <c r="I106" i="5"/>
  <c r="I105" i="5"/>
  <c r="I104" i="5"/>
  <c r="I103" i="5"/>
  <c r="I102" i="5"/>
  <c r="I101" i="5"/>
  <c r="I100" i="5"/>
  <c r="I99" i="5"/>
  <c r="I98" i="5"/>
  <c r="I97" i="5"/>
  <c r="I96" i="5"/>
  <c r="I95" i="5"/>
  <c r="I94" i="5"/>
  <c r="I93" i="5"/>
  <c r="I92" i="5"/>
  <c r="I91" i="5"/>
  <c r="I90" i="5"/>
  <c r="I89" i="5"/>
  <c r="I88" i="5"/>
  <c r="I87" i="5"/>
  <c r="I86" i="5"/>
  <c r="I85" i="5"/>
  <c r="I84" i="5"/>
  <c r="I83" i="5"/>
  <c r="I82" i="5"/>
  <c r="I81" i="5"/>
  <c r="I80" i="5"/>
  <c r="I79" i="5"/>
  <c r="I78" i="5"/>
  <c r="I77" i="5"/>
  <c r="I76" i="5"/>
  <c r="I75" i="5"/>
  <c r="I74" i="5"/>
  <c r="I73" i="5"/>
  <c r="I72" i="5"/>
  <c r="I70" i="5"/>
  <c r="I69" i="5"/>
  <c r="I68" i="5"/>
  <c r="I67" i="5"/>
  <c r="I66" i="5"/>
  <c r="I65" i="5"/>
  <c r="I64" i="5"/>
  <c r="I63" i="5"/>
  <c r="I62" i="5"/>
  <c r="I61" i="5"/>
  <c r="I60" i="5"/>
  <c r="I59" i="5"/>
  <c r="I58" i="5"/>
  <c r="I57" i="5"/>
  <c r="I56" i="5"/>
  <c r="I55" i="5"/>
  <c r="I54" i="5"/>
  <c r="I53" i="5"/>
  <c r="I52" i="5"/>
  <c r="I51" i="5"/>
  <c r="I50" i="5"/>
  <c r="I49" i="5"/>
  <c r="I48" i="5"/>
  <c r="I47" i="5"/>
  <c r="I46" i="5"/>
  <c r="I45" i="5"/>
  <c r="I43" i="5"/>
  <c r="I42" i="5"/>
  <c r="I41" i="5"/>
  <c r="I40" i="5"/>
  <c r="I39" i="5"/>
  <c r="I38" i="5"/>
  <c r="I37" i="5"/>
  <c r="I28" i="5"/>
  <c r="I27" i="5"/>
  <c r="I26" i="5"/>
  <c r="I25" i="5"/>
  <c r="I24" i="5"/>
  <c r="I23" i="5"/>
  <c r="I22" i="5"/>
  <c r="I21" i="5"/>
  <c r="I20" i="5"/>
  <c r="I19" i="5"/>
  <c r="I18" i="5"/>
  <c r="I17" i="5"/>
  <c r="I16" i="5"/>
  <c r="I13" i="5"/>
  <c r="I11" i="5"/>
  <c r="I10" i="5"/>
  <c r="H68" i="5"/>
  <c r="H67" i="5"/>
  <c r="H66" i="5"/>
  <c r="H65" i="5"/>
  <c r="H64" i="5"/>
  <c r="H63" i="5"/>
  <c r="H62" i="5"/>
  <c r="H61" i="5"/>
  <c r="H60" i="5"/>
  <c r="H59" i="5"/>
  <c r="H58" i="5"/>
  <c r="H57" i="5"/>
  <c r="H56" i="5"/>
  <c r="H55" i="5"/>
  <c r="H54" i="5"/>
  <c r="H53" i="5"/>
  <c r="H52" i="5"/>
  <c r="H51" i="5"/>
  <c r="H50" i="5"/>
  <c r="H49" i="5"/>
  <c r="H48" i="5"/>
  <c r="H46" i="5"/>
  <c r="H44" i="5"/>
  <c r="H43" i="5"/>
  <c r="H42" i="5"/>
  <c r="H41" i="5"/>
  <c r="H40" i="5"/>
  <c r="H39" i="5"/>
  <c r="H38" i="5"/>
  <c r="H37" i="5"/>
  <c r="H36" i="5"/>
  <c r="H35" i="5"/>
  <c r="H34" i="5"/>
  <c r="H33" i="5"/>
  <c r="H32" i="5"/>
  <c r="H31" i="5"/>
  <c r="H30" i="5"/>
  <c r="H29" i="5"/>
  <c r="H10"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1" i="5"/>
  <c r="AF436" i="5"/>
  <c r="Z511" i="5" a="1"/>
  <c r="E407" i="5"/>
  <c r="H524" i="5"/>
  <c r="H523" i="5"/>
  <c r="H522" i="5"/>
  <c r="H521" i="5"/>
  <c r="H520" i="5"/>
  <c r="H519" i="5"/>
  <c r="H518" i="5"/>
  <c r="H517" i="5"/>
  <c r="H516" i="5"/>
  <c r="H515" i="5"/>
  <c r="H514" i="5"/>
  <c r="H513" i="5"/>
  <c r="H512" i="5"/>
  <c r="H511" i="5"/>
  <c r="H510" i="5"/>
  <c r="H540" i="5"/>
  <c r="H539" i="5"/>
  <c r="H538" i="5"/>
  <c r="H537" i="5"/>
  <c r="H536" i="5"/>
  <c r="H535" i="5"/>
  <c r="H534" i="5"/>
  <c r="H533" i="5"/>
  <c r="H532" i="5"/>
  <c r="H531" i="5"/>
  <c r="H530" i="5"/>
  <c r="H529" i="5"/>
  <c r="H528" i="5"/>
  <c r="H527" i="5"/>
  <c r="H526" i="5"/>
  <c r="H525" i="5"/>
  <c r="H548" i="5"/>
  <c r="H547" i="5"/>
  <c r="H546" i="5"/>
  <c r="H545" i="5"/>
  <c r="H544" i="5"/>
  <c r="H543" i="5"/>
  <c r="H542" i="5"/>
  <c r="H541" i="5"/>
  <c r="H552" i="5"/>
  <c r="H551" i="5"/>
  <c r="H550" i="5"/>
  <c r="H549" i="5"/>
  <c r="H554" i="5"/>
  <c r="H553" i="5"/>
  <c r="H555" i="5"/>
  <c r="H564" i="5"/>
  <c r="H567" i="5"/>
  <c r="H566" i="5"/>
  <c r="H565" i="5"/>
  <c r="H563" i="5"/>
  <c r="H562" i="5"/>
  <c r="H561" i="5"/>
  <c r="H560" i="5"/>
  <c r="H559" i="5"/>
  <c r="H558" i="5"/>
  <c r="H557" i="5"/>
  <c r="H556" i="5"/>
  <c r="G408" i="5" a="1"/>
  <c r="G408" i="5" s="1"/>
  <c r="H408" i="5" s="1"/>
  <c r="C55" i="9"/>
  <c r="D61" i="9"/>
  <c r="E61" i="9"/>
  <c r="F61" i="9"/>
  <c r="B314" i="10" l="1"/>
  <c r="B290" i="10"/>
  <c r="B266" i="10"/>
  <c r="B242" i="10"/>
  <c r="B227" i="10"/>
  <c r="B218" i="10"/>
  <c r="B305" i="10"/>
  <c r="B281" i="10"/>
  <c r="B257" i="10"/>
  <c r="B233" i="10"/>
  <c r="B209" i="10"/>
  <c r="B320" i="10"/>
  <c r="B296" i="10"/>
  <c r="B272" i="10"/>
  <c r="B248" i="10"/>
  <c r="B224" i="10"/>
  <c r="B200" i="10"/>
  <c r="B215" i="10"/>
  <c r="B311" i="10"/>
  <c r="B287" i="10"/>
  <c r="B263" i="10"/>
  <c r="B239" i="10"/>
  <c r="B326" i="10"/>
  <c r="B302" i="10"/>
  <c r="B278" i="10"/>
  <c r="B254" i="10"/>
  <c r="B230" i="10"/>
  <c r="B206" i="10"/>
  <c r="B317" i="10"/>
  <c r="B293" i="10"/>
  <c r="B269" i="10"/>
  <c r="B245" i="10"/>
  <c r="B221" i="10"/>
  <c r="B308" i="10"/>
  <c r="B284" i="10"/>
  <c r="B260" i="10"/>
  <c r="B236" i="10"/>
  <c r="B212" i="10"/>
  <c r="B323" i="10"/>
  <c r="B299" i="10"/>
  <c r="B275" i="10"/>
  <c r="B251" i="10"/>
  <c r="B203" i="10"/>
  <c r="B322" i="10"/>
  <c r="B298" i="10"/>
  <c r="B274" i="10"/>
  <c r="B250" i="10"/>
  <c r="B202" i="10"/>
  <c r="B217" i="10"/>
  <c r="B313" i="10"/>
  <c r="B289" i="10"/>
  <c r="B265" i="10"/>
  <c r="B241" i="10"/>
  <c r="B226" i="10"/>
  <c r="B304" i="10"/>
  <c r="B280" i="10"/>
  <c r="B256" i="10"/>
  <c r="B232" i="10"/>
  <c r="B208" i="10"/>
  <c r="B319" i="10"/>
  <c r="B295" i="10"/>
  <c r="B271" i="10"/>
  <c r="B247" i="10"/>
  <c r="B223" i="10"/>
  <c r="B199" i="10"/>
  <c r="B310" i="10"/>
  <c r="B286" i="10"/>
  <c r="B262" i="10"/>
  <c r="B238" i="10"/>
  <c r="B214" i="10"/>
  <c r="B325" i="10"/>
  <c r="B301" i="10"/>
  <c r="B277" i="10"/>
  <c r="B253" i="10"/>
  <c r="B229" i="10"/>
  <c r="B205" i="10"/>
  <c r="B316" i="10"/>
  <c r="B292" i="10"/>
  <c r="B268" i="10"/>
  <c r="B244" i="10"/>
  <c r="B220" i="10"/>
  <c r="B307" i="10"/>
  <c r="B283" i="10"/>
  <c r="B259" i="10"/>
  <c r="B235" i="10"/>
  <c r="B211" i="10"/>
  <c r="B306" i="10"/>
  <c r="B282" i="10"/>
  <c r="B258" i="10"/>
  <c r="B234" i="10"/>
  <c r="B210" i="10"/>
  <c r="B321" i="10"/>
  <c r="B297" i="10"/>
  <c r="B273" i="10"/>
  <c r="B249" i="10"/>
  <c r="B201" i="10"/>
  <c r="B312" i="10"/>
  <c r="B288" i="10"/>
  <c r="B264" i="10"/>
  <c r="B240" i="10"/>
  <c r="B216" i="10"/>
  <c r="B303" i="10"/>
  <c r="B279" i="10"/>
  <c r="B255" i="10"/>
  <c r="B231" i="10"/>
  <c r="B207" i="10"/>
  <c r="B318" i="10"/>
  <c r="B294" i="10"/>
  <c r="B270" i="10"/>
  <c r="B246" i="10"/>
  <c r="B222" i="10"/>
  <c r="B198" i="10"/>
  <c r="B309" i="10"/>
  <c r="B285" i="10"/>
  <c r="B261" i="10"/>
  <c r="B237" i="10"/>
  <c r="B213" i="10"/>
  <c r="B324" i="10"/>
  <c r="B300" i="10"/>
  <c r="B276" i="10"/>
  <c r="B252" i="10"/>
  <c r="B228" i="10"/>
  <c r="B204" i="10"/>
  <c r="B315" i="10"/>
  <c r="B291" i="10"/>
  <c r="B267" i="10"/>
  <c r="B243" i="10"/>
  <c r="B225" i="10"/>
  <c r="B219" i="10"/>
  <c r="R5" i="6" a="1"/>
  <c r="R5" i="6" s="1"/>
  <c r="B197" i="10"/>
  <c r="B173" i="10"/>
  <c r="B149" i="10"/>
  <c r="B125" i="10"/>
  <c r="B101" i="10"/>
  <c r="B158" i="10"/>
  <c r="B194" i="10"/>
  <c r="B170" i="10"/>
  <c r="B146" i="10"/>
  <c r="B122" i="10"/>
  <c r="B98" i="10"/>
  <c r="B110" i="10"/>
  <c r="B131" i="10"/>
  <c r="B191" i="10"/>
  <c r="B167" i="10"/>
  <c r="B143" i="10"/>
  <c r="B119" i="10"/>
  <c r="B95" i="10"/>
  <c r="B155" i="10"/>
  <c r="B188" i="10"/>
  <c r="B164" i="10"/>
  <c r="B140" i="10"/>
  <c r="B116" i="10"/>
  <c r="B92" i="10"/>
  <c r="B86" i="10"/>
  <c r="B185" i="10"/>
  <c r="B161" i="10"/>
  <c r="B137" i="10"/>
  <c r="B113" i="10"/>
  <c r="B89" i="10"/>
  <c r="B182" i="10"/>
  <c r="B179" i="10"/>
  <c r="B176" i="10"/>
  <c r="B152" i="10"/>
  <c r="B128" i="10"/>
  <c r="B104" i="10"/>
  <c r="B134" i="10"/>
  <c r="B107" i="10"/>
  <c r="B163" i="10"/>
  <c r="B100" i="10"/>
  <c r="B196" i="10"/>
  <c r="B184" i="10"/>
  <c r="B160" i="10"/>
  <c r="B148" i="10"/>
  <c r="B136" i="10"/>
  <c r="B124" i="10"/>
  <c r="B112" i="10"/>
  <c r="B88" i="10"/>
  <c r="B97" i="10"/>
  <c r="B193" i="10"/>
  <c r="B181" i="10"/>
  <c r="B157" i="10"/>
  <c r="B145" i="10"/>
  <c r="B133" i="10"/>
  <c r="B121" i="10"/>
  <c r="B109" i="10"/>
  <c r="B85" i="10"/>
  <c r="B106" i="10"/>
  <c r="B190" i="10"/>
  <c r="B178" i="10"/>
  <c r="B172" i="10"/>
  <c r="B154" i="10"/>
  <c r="B142" i="10"/>
  <c r="B130" i="10"/>
  <c r="B118" i="10"/>
  <c r="B94" i="10"/>
  <c r="B169" i="10"/>
  <c r="B187" i="10"/>
  <c r="B175" i="10"/>
  <c r="B166" i="10"/>
  <c r="B151" i="10"/>
  <c r="B139" i="10"/>
  <c r="B127" i="10"/>
  <c r="B115" i="10"/>
  <c r="B103" i="10"/>
  <c r="B91" i="10"/>
  <c r="B24" i="6"/>
  <c r="B189" i="10"/>
  <c r="B168" i="10"/>
  <c r="B141" i="10"/>
  <c r="B117" i="10"/>
  <c r="B93" i="10"/>
  <c r="B120" i="10"/>
  <c r="B150" i="10"/>
  <c r="B180" i="10"/>
  <c r="B156" i="10"/>
  <c r="B132" i="10"/>
  <c r="B108" i="10"/>
  <c r="B84" i="10"/>
  <c r="B192" i="10"/>
  <c r="B102" i="10"/>
  <c r="B195" i="10"/>
  <c r="B165" i="10"/>
  <c r="B147" i="10"/>
  <c r="B123" i="10"/>
  <c r="B99" i="10"/>
  <c r="B96" i="10"/>
  <c r="B186" i="10"/>
  <c r="B138" i="10"/>
  <c r="B114" i="10"/>
  <c r="B90" i="10"/>
  <c r="B126" i="10"/>
  <c r="B177" i="10"/>
  <c r="B174" i="10"/>
  <c r="B162" i="10"/>
  <c r="B153" i="10"/>
  <c r="B129" i="10"/>
  <c r="B105" i="10"/>
  <c r="B144" i="10"/>
  <c r="B183" i="10"/>
  <c r="B171" i="10"/>
  <c r="B159" i="10"/>
  <c r="B135" i="10"/>
  <c r="B111" i="10"/>
  <c r="B87" i="10"/>
  <c r="E26" i="6"/>
  <c r="E25" i="6"/>
  <c r="Z511" i="5"/>
  <c r="E9" i="2"/>
  <c r="D55" i="9"/>
  <c r="E24" i="6"/>
  <c r="F24" i="6" s="1"/>
  <c r="E18" i="6"/>
  <c r="G17" i="6"/>
  <c r="F17" i="6"/>
  <c r="F16" i="6"/>
  <c r="H13" i="6"/>
  <c r="G16" i="6"/>
  <c r="H16" i="6"/>
  <c r="G13" i="6"/>
  <c r="H506" i="5"/>
  <c r="H450" i="5"/>
  <c r="H490" i="5"/>
  <c r="H493" i="5"/>
  <c r="H509" i="5"/>
  <c r="H437" i="5"/>
  <c r="H461" i="5"/>
  <c r="H485" i="5"/>
  <c r="H494" i="5"/>
  <c r="H502" i="5"/>
  <c r="H430" i="5"/>
  <c r="H438" i="5"/>
  <c r="H446" i="5"/>
  <c r="H454" i="5"/>
  <c r="H462" i="5"/>
  <c r="H470" i="5"/>
  <c r="H478" i="5"/>
  <c r="H486" i="5"/>
  <c r="H434" i="5"/>
  <c r="H466" i="5"/>
  <c r="H507" i="5"/>
  <c r="H429" i="5"/>
  <c r="H453" i="5"/>
  <c r="H477" i="5"/>
  <c r="H495" i="5"/>
  <c r="H503" i="5"/>
  <c r="H431" i="5"/>
  <c r="H439" i="5"/>
  <c r="H447" i="5"/>
  <c r="H455" i="5"/>
  <c r="H463" i="5"/>
  <c r="H471" i="5"/>
  <c r="H479" i="5"/>
  <c r="H487" i="5"/>
  <c r="H498" i="5"/>
  <c r="H458" i="5"/>
  <c r="H482" i="5"/>
  <c r="H499" i="5"/>
  <c r="H501" i="5"/>
  <c r="H445" i="5"/>
  <c r="H469" i="5"/>
  <c r="H496" i="5"/>
  <c r="H504" i="5"/>
  <c r="H432" i="5"/>
  <c r="H440" i="5"/>
  <c r="H448" i="5"/>
  <c r="H456" i="5"/>
  <c r="H464" i="5"/>
  <c r="H472" i="5"/>
  <c r="H480" i="5"/>
  <c r="H488" i="5"/>
  <c r="H497" i="5"/>
  <c r="H505" i="5"/>
  <c r="H433" i="5"/>
  <c r="H441" i="5"/>
  <c r="H449" i="5"/>
  <c r="H457" i="5"/>
  <c r="H465" i="5"/>
  <c r="H473" i="5"/>
  <c r="H481" i="5"/>
  <c r="H489" i="5"/>
  <c r="H442" i="5"/>
  <c r="H474" i="5"/>
  <c r="H435" i="5"/>
  <c r="H443" i="5"/>
  <c r="H451" i="5"/>
  <c r="H459" i="5"/>
  <c r="H467" i="5"/>
  <c r="H475" i="5"/>
  <c r="H483" i="5"/>
  <c r="H491" i="5"/>
  <c r="H500" i="5"/>
  <c r="H508" i="5"/>
  <c r="H436" i="5"/>
  <c r="H444" i="5"/>
  <c r="H452" i="5"/>
  <c r="H460" i="5"/>
  <c r="H468" i="5"/>
  <c r="H476" i="5"/>
  <c r="H484" i="5"/>
  <c r="H492" i="5"/>
  <c r="E107" i="5" a="1"/>
  <c r="E107" i="5" s="1"/>
  <c r="G107" i="5" s="1"/>
  <c r="E106" i="5" a="1"/>
  <c r="E106" i="5" s="1"/>
  <c r="G106" i="5" s="1"/>
  <c r="E105" i="5" a="1"/>
  <c r="E105" i="5" s="1"/>
  <c r="G105" i="5" s="1"/>
  <c r="E104" i="5" a="1"/>
  <c r="E104" i="5" s="1"/>
  <c r="G104" i="5" s="1"/>
  <c r="E103" i="5" a="1"/>
  <c r="E103" i="5" s="1"/>
  <c r="G103" i="5" s="1"/>
  <c r="E102" i="5" a="1"/>
  <c r="E102" i="5" s="1"/>
  <c r="G102" i="5" s="1"/>
  <c r="E101" i="5" a="1"/>
  <c r="E101" i="5" s="1"/>
  <c r="G101" i="5" s="1"/>
  <c r="E100" i="5" a="1"/>
  <c r="E100" i="5" s="1"/>
  <c r="G100" i="5" s="1"/>
  <c r="E99" i="5" a="1"/>
  <c r="E99" i="5" s="1"/>
  <c r="G99" i="5" s="1"/>
  <c r="E98" i="5" a="1"/>
  <c r="E98" i="5" s="1"/>
  <c r="G98" i="5" s="1"/>
  <c r="E97" i="5" a="1"/>
  <c r="E97" i="5" s="1"/>
  <c r="G97" i="5" s="1"/>
  <c r="E96" i="5" a="1"/>
  <c r="E96" i="5" s="1"/>
  <c r="G96" i="5" s="1"/>
  <c r="E95" i="5" a="1"/>
  <c r="E95" i="5" s="1"/>
  <c r="G95" i="5" s="1"/>
  <c r="E94" i="5" a="1"/>
  <c r="E94" i="5" s="1"/>
  <c r="G94" i="5" s="1"/>
  <c r="E79" i="5" a="1"/>
  <c r="E79" i="5" s="1"/>
  <c r="G79" i="5" s="1"/>
  <c r="E78" i="5" a="1"/>
  <c r="E78" i="5" s="1"/>
  <c r="G78" i="5" s="1"/>
  <c r="E77" i="5" a="1"/>
  <c r="E77" i="5" s="1"/>
  <c r="G77" i="5" s="1"/>
  <c r="E76" i="5" a="1"/>
  <c r="E76" i="5" s="1"/>
  <c r="G76" i="5" s="1"/>
  <c r="E75" i="5" a="1"/>
  <c r="E75" i="5" s="1"/>
  <c r="G75" i="5" s="1"/>
  <c r="E74" i="5" a="1"/>
  <c r="E74" i="5" s="1"/>
  <c r="G74" i="5" s="1"/>
  <c r="E73" i="5" a="1"/>
  <c r="E73" i="5" s="1"/>
  <c r="G73" i="5" s="1"/>
  <c r="E72" i="5" a="1"/>
  <c r="E72" i="5" s="1"/>
  <c r="G72" i="5" s="1"/>
  <c r="E71" i="5" a="1"/>
  <c r="E71" i="5" s="1"/>
  <c r="G71" i="5" s="1"/>
  <c r="E70" i="5" a="1"/>
  <c r="E70" i="5" s="1"/>
  <c r="G70" i="5" s="1"/>
  <c r="E69" i="5" a="1"/>
  <c r="E69" i="5" s="1"/>
  <c r="G69" i="5" s="1"/>
  <c r="E68" i="5" a="1"/>
  <c r="E68" i="5" s="1"/>
  <c r="G68" i="5" s="1"/>
  <c r="E67" i="5" a="1"/>
  <c r="E67" i="5" s="1"/>
  <c r="G67" i="5" s="1"/>
  <c r="E66" i="5" a="1"/>
  <c r="E66" i="5" s="1"/>
  <c r="G66" i="5" s="1"/>
  <c r="E65" i="5" a="1"/>
  <c r="E65" i="5" s="1"/>
  <c r="G65" i="5" s="1"/>
  <c r="E64" i="5" a="1"/>
  <c r="E64" i="5" s="1"/>
  <c r="G64" i="5" s="1"/>
  <c r="E63" i="5" a="1"/>
  <c r="E63" i="5" s="1"/>
  <c r="G63" i="5" s="1"/>
  <c r="E62" i="5" a="1"/>
  <c r="E62" i="5" s="1"/>
  <c r="G62" i="5" s="1"/>
  <c r="E61" i="5" a="1"/>
  <c r="E61" i="5" s="1"/>
  <c r="G61" i="5" s="1"/>
  <c r="E60" i="5" a="1"/>
  <c r="E60" i="5" s="1"/>
  <c r="G60" i="5" s="1"/>
  <c r="E59" i="5" a="1"/>
  <c r="E59" i="5" s="1"/>
  <c r="G59" i="5" s="1"/>
  <c r="E58" i="5" a="1"/>
  <c r="E58" i="5" s="1"/>
  <c r="G58" i="5" s="1"/>
  <c r="E57" i="5" a="1"/>
  <c r="E57" i="5" s="1"/>
  <c r="G57" i="5" s="1"/>
  <c r="E56" i="5" a="1"/>
  <c r="E56" i="5" s="1"/>
  <c r="G56" i="5" s="1"/>
  <c r="E55" i="5" a="1"/>
  <c r="E55" i="5" s="1"/>
  <c r="G55" i="5" s="1"/>
  <c r="E54" i="5" a="1"/>
  <c r="E54" i="5" s="1"/>
  <c r="G54" i="5" s="1"/>
  <c r="E53" i="5" a="1"/>
  <c r="E53" i="5" s="1"/>
  <c r="G53" i="5" s="1"/>
  <c r="E52" i="5" a="1"/>
  <c r="E52" i="5" s="1"/>
  <c r="G52" i="5" s="1"/>
  <c r="E51" i="5" a="1"/>
  <c r="E51" i="5" s="1"/>
  <c r="G51" i="5" s="1"/>
  <c r="E81" i="5" a="1"/>
  <c r="E81" i="5" s="1"/>
  <c r="G81" i="5" s="1"/>
  <c r="E82" i="5" a="1"/>
  <c r="E82" i="5" s="1"/>
  <c r="G82" i="5" s="1"/>
  <c r="E83" i="5" a="1"/>
  <c r="E83" i="5" s="1"/>
  <c r="G83" i="5" s="1"/>
  <c r="E84" i="5" a="1"/>
  <c r="E84" i="5" s="1"/>
  <c r="G84" i="5" s="1"/>
  <c r="F106" i="5" l="1" a="1"/>
  <c r="F106" i="5" s="1"/>
  <c r="F107" i="5" a="1"/>
  <c r="F107" i="5" s="1"/>
  <c r="F103" i="5" a="1"/>
  <c r="F103" i="5" s="1"/>
  <c r="F100" i="5" a="1"/>
  <c r="F100" i="5" s="1"/>
  <c r="F94" i="5" a="1"/>
  <c r="F94" i="5" s="1"/>
  <c r="F102" i="5" a="1"/>
  <c r="F102" i="5" s="1"/>
  <c r="F105" i="5" a="1"/>
  <c r="F105" i="5" s="1"/>
  <c r="F96" i="5" a="1"/>
  <c r="F96" i="5" s="1"/>
  <c r="F98" i="5" a="1"/>
  <c r="F98" i="5" s="1"/>
  <c r="F101" i="5" a="1"/>
  <c r="F101" i="5" s="1"/>
  <c r="F104" i="5" a="1"/>
  <c r="F104" i="5" s="1"/>
  <c r="F97" i="5" a="1"/>
  <c r="F97" i="5" s="1"/>
  <c r="F95" i="5" a="1"/>
  <c r="F95" i="5" s="1"/>
  <c r="F99" i="5" a="1"/>
  <c r="F99" i="5" s="1"/>
  <c r="F77" i="5" a="1"/>
  <c r="F77" i="5" s="1"/>
  <c r="F67" i="5" a="1"/>
  <c r="F67" i="5" s="1"/>
  <c r="F70" i="5" a="1"/>
  <c r="F70" i="5" s="1"/>
  <c r="F73" i="5" a="1"/>
  <c r="F73" i="5" s="1"/>
  <c r="F76" i="5" a="1"/>
  <c r="F76" i="5" s="1"/>
  <c r="F66" i="5" a="1"/>
  <c r="F66" i="5" s="1"/>
  <c r="F79" i="5" a="1"/>
  <c r="F79" i="5" s="1"/>
  <c r="F69" i="5" a="1"/>
  <c r="F69" i="5" s="1"/>
  <c r="F72" i="5" a="1"/>
  <c r="F72" i="5" s="1"/>
  <c r="F75" i="5" a="1"/>
  <c r="F75" i="5" s="1"/>
  <c r="F78" i="5" a="1"/>
  <c r="F78" i="5" s="1"/>
  <c r="F68" i="5" a="1"/>
  <c r="F68" i="5" s="1"/>
  <c r="F71" i="5" a="1"/>
  <c r="F71" i="5" s="1"/>
  <c r="F74" i="5" a="1"/>
  <c r="F74" i="5" s="1"/>
  <c r="F54" i="5" a="1"/>
  <c r="F54" i="5" s="1"/>
  <c r="F58" i="5" a="1"/>
  <c r="F58" i="5" s="1"/>
  <c r="F62" i="5" a="1"/>
  <c r="F62" i="5" s="1"/>
  <c r="F53" i="5" a="1"/>
  <c r="F53" i="5" s="1"/>
  <c r="F57" i="5" a="1"/>
  <c r="F57" i="5" s="1"/>
  <c r="F61" i="5" a="1"/>
  <c r="F61" i="5" s="1"/>
  <c r="F65" i="5" a="1"/>
  <c r="F65" i="5" s="1"/>
  <c r="F52" i="5" a="1"/>
  <c r="F52" i="5" s="1"/>
  <c r="F56" i="5" a="1"/>
  <c r="F56" i="5" s="1"/>
  <c r="F60" i="5" a="1"/>
  <c r="F60" i="5" s="1"/>
  <c r="F64" i="5" a="1"/>
  <c r="F64" i="5" s="1"/>
  <c r="F51" i="5" a="1"/>
  <c r="F51" i="5" s="1"/>
  <c r="F55" i="5" a="1"/>
  <c r="F55" i="5" s="1"/>
  <c r="F59" i="5" a="1"/>
  <c r="F59" i="5" s="1"/>
  <c r="F63" i="5" a="1"/>
  <c r="F63" i="5" s="1"/>
  <c r="F81" i="5" a="1"/>
  <c r="F81" i="5" s="1"/>
  <c r="F82" i="5" a="1"/>
  <c r="F82" i="5" s="1"/>
  <c r="F83" i="5" a="1"/>
  <c r="F83" i="5" s="1"/>
  <c r="F84" i="5" a="1"/>
  <c r="F84" i="5" s="1"/>
  <c r="E19" i="2"/>
  <c r="F15" i="6" l="1"/>
  <c r="H18" i="6"/>
  <c r="B24" i="10" a="1"/>
  <c r="B24" i="10" s="1"/>
  <c r="C24" i="10" a="1"/>
  <c r="C24" i="10" s="1"/>
  <c r="B25" i="10" a="1"/>
  <c r="B25" i="10" s="1"/>
  <c r="F14" i="6"/>
  <c r="H14" i="6"/>
  <c r="H15" i="6"/>
  <c r="G14" i="6"/>
  <c r="G15" i="6"/>
  <c r="E5" i="2"/>
  <c r="C5" i="2"/>
  <c r="C29" i="4"/>
  <c r="H19" i="6" l="1"/>
  <c r="F18" i="6"/>
  <c r="F19" i="6" s="1"/>
  <c r="G18" i="6"/>
  <c r="G19" i="6" s="1"/>
  <c r="AJ350" i="10"/>
  <c r="AI350" i="10"/>
  <c r="AJ341" i="10"/>
  <c r="AI341" i="10"/>
  <c r="AJ334" i="10"/>
  <c r="AJ335" i="10"/>
  <c r="AJ336" i="10"/>
  <c r="AJ337" i="10"/>
  <c r="AJ338" i="10"/>
  <c r="AI334" i="10"/>
  <c r="AI335" i="10"/>
  <c r="AI336" i="10"/>
  <c r="AI337" i="10"/>
  <c r="AI338" i="10"/>
  <c r="G24" i="6" l="1"/>
  <c r="W350" i="10" l="1"/>
  <c r="E326" i="10"/>
  <c r="CY367" i="10" s="1"/>
  <c r="AIF451" i="10" s="1"/>
  <c r="E325" i="10"/>
  <c r="E324" i="10"/>
  <c r="E323" i="10"/>
  <c r="E322" i="10"/>
  <c r="E321" i="10"/>
  <c r="E320" i="10"/>
  <c r="E319" i="10"/>
  <c r="CW349" i="10" s="1"/>
  <c r="ASY417" i="10" s="1"/>
  <c r="E318" i="10"/>
  <c r="CW340" i="10" s="1"/>
  <c r="E317" i="10"/>
  <c r="E316" i="10"/>
  <c r="E315" i="10"/>
  <c r="E314" i="10"/>
  <c r="CU367" i="10" s="1"/>
  <c r="AGS454" i="10" s="1"/>
  <c r="E313" i="10"/>
  <c r="E312" i="10"/>
  <c r="E311" i="10"/>
  <c r="CT367" i="10" s="1"/>
  <c r="AGQ469" i="10" s="1"/>
  <c r="E310" i="10"/>
  <c r="CT349" i="10" s="1"/>
  <c r="ARJ417" i="10" s="1"/>
  <c r="E309" i="10"/>
  <c r="CT340" i="10" s="1"/>
  <c r="E308" i="10"/>
  <c r="E307" i="10"/>
  <c r="CS349" i="10" s="1"/>
  <c r="E306" i="10"/>
  <c r="E305" i="10"/>
  <c r="E304" i="10"/>
  <c r="E303" i="10"/>
  <c r="CR340" i="10" s="1"/>
  <c r="E302" i="10"/>
  <c r="CQ367" i="10" s="1"/>
  <c r="AFJ467" i="10" s="1"/>
  <c r="E301" i="10"/>
  <c r="E300" i="10"/>
  <c r="E299" i="10"/>
  <c r="E298" i="10"/>
  <c r="E297" i="10"/>
  <c r="E296" i="10"/>
  <c r="E295" i="10"/>
  <c r="CO349" i="10" s="1"/>
  <c r="E294" i="10"/>
  <c r="CO340" i="10" s="1"/>
  <c r="E293" i="10"/>
  <c r="E292" i="10"/>
  <c r="E291" i="10"/>
  <c r="E290" i="10"/>
  <c r="CM367" i="10" s="1"/>
  <c r="AEE467" i="10" s="1"/>
  <c r="E289" i="10"/>
  <c r="E288" i="10"/>
  <c r="CM340" i="10" s="1"/>
  <c r="E287" i="10"/>
  <c r="CL367" i="10" s="1"/>
  <c r="ADW467" i="10" s="1"/>
  <c r="E286" i="10"/>
  <c r="CL349" i="10" s="1"/>
  <c r="ANX417" i="10" s="1"/>
  <c r="E285" i="10"/>
  <c r="E284" i="10"/>
  <c r="E283" i="10"/>
  <c r="CK349" i="10" s="1"/>
  <c r="E282" i="10"/>
  <c r="E281" i="10"/>
  <c r="E280" i="10"/>
  <c r="E279" i="10"/>
  <c r="CJ340" i="10" s="1"/>
  <c r="E278" i="10"/>
  <c r="CI367" i="10" s="1"/>
  <c r="ACP469" i="10" s="1"/>
  <c r="E277" i="10"/>
  <c r="E276" i="10"/>
  <c r="E275" i="10"/>
  <c r="E274" i="10"/>
  <c r="E273" i="10"/>
  <c r="E272" i="10"/>
  <c r="E271" i="10"/>
  <c r="CG349" i="10" s="1"/>
  <c r="ALM417" i="10" s="1"/>
  <c r="E270" i="10"/>
  <c r="CG340" i="10" s="1"/>
  <c r="E269" i="10"/>
  <c r="E268" i="10"/>
  <c r="E267" i="10"/>
  <c r="E266" i="10"/>
  <c r="CE367" i="10" s="1"/>
  <c r="ABF457" i="10" s="1"/>
  <c r="E265" i="10"/>
  <c r="E264" i="10"/>
  <c r="E263" i="10"/>
  <c r="CD367" i="10" s="1"/>
  <c r="ABC465" i="10" s="1"/>
  <c r="E262" i="10"/>
  <c r="CD349" i="10" s="1"/>
  <c r="AJV417" i="10" s="1"/>
  <c r="E261" i="10"/>
  <c r="E260" i="10"/>
  <c r="E259" i="10"/>
  <c r="CC349" i="10" s="1"/>
  <c r="E258" i="10"/>
  <c r="E257" i="10"/>
  <c r="E256" i="10"/>
  <c r="CB349" i="10" s="1"/>
  <c r="E255" i="10"/>
  <c r="CB340" i="10" s="1"/>
  <c r="E254" i="10"/>
  <c r="CA367" i="10" s="1"/>
  <c r="ZY466" i="10" s="1"/>
  <c r="E253" i="10"/>
  <c r="E252" i="10"/>
  <c r="E251" i="10"/>
  <c r="E250" i="10"/>
  <c r="E249" i="10"/>
  <c r="E248" i="10"/>
  <c r="E247" i="10"/>
  <c r="BY349" i="10" s="1"/>
  <c r="E246" i="10"/>
  <c r="BY340" i="10" s="1"/>
  <c r="E245" i="10"/>
  <c r="E244" i="10"/>
  <c r="E243" i="10"/>
  <c r="E242" i="10"/>
  <c r="BW367" i="10" s="1"/>
  <c r="YL464" i="10" s="1"/>
  <c r="E241" i="10"/>
  <c r="E240" i="10"/>
  <c r="E239" i="10"/>
  <c r="BV367" i="10" s="1"/>
  <c r="YI463" i="10" s="1"/>
  <c r="E238" i="10"/>
  <c r="BV349" i="10" s="1"/>
  <c r="AGD417" i="10" s="1"/>
  <c r="E237" i="10"/>
  <c r="E236" i="10"/>
  <c r="E235" i="10"/>
  <c r="E234" i="10"/>
  <c r="E233" i="10"/>
  <c r="E232" i="10"/>
  <c r="E231" i="10"/>
  <c r="E230" i="10"/>
  <c r="BS367" i="10" s="1"/>
  <c r="XG463" i="10" s="1"/>
  <c r="E229" i="10"/>
  <c r="E228" i="10"/>
  <c r="E227" i="10"/>
  <c r="E226" i="10"/>
  <c r="E225" i="10"/>
  <c r="E224" i="10"/>
  <c r="E223" i="10"/>
  <c r="E222" i="10"/>
  <c r="BQ340" i="10" s="1"/>
  <c r="E221" i="10"/>
  <c r="E220" i="10"/>
  <c r="E219" i="10"/>
  <c r="BP340" i="10" s="1"/>
  <c r="E218" i="10"/>
  <c r="E217" i="10"/>
  <c r="E216" i="10"/>
  <c r="E215" i="10"/>
  <c r="E214" i="10"/>
  <c r="BN349" i="10" s="1"/>
  <c r="ACV417" i="10" s="1"/>
  <c r="E213" i="10"/>
  <c r="BN340" i="10" s="1"/>
  <c r="E212" i="10"/>
  <c r="E211" i="10"/>
  <c r="E210" i="10"/>
  <c r="E209" i="10"/>
  <c r="E208" i="10"/>
  <c r="E207" i="10"/>
  <c r="BL340" i="10" s="1"/>
  <c r="E206" i="10"/>
  <c r="BK367" i="10" s="1"/>
  <c r="UK466" i="10" s="1"/>
  <c r="E205" i="10"/>
  <c r="E204" i="10"/>
  <c r="BK340" i="10" s="1"/>
  <c r="GN394" i="10" s="1"/>
  <c r="E203" i="10"/>
  <c r="E202" i="10"/>
  <c r="E201" i="10"/>
  <c r="E200" i="10"/>
  <c r="E199" i="10"/>
  <c r="E198" i="10"/>
  <c r="BI340" i="10" s="1"/>
  <c r="E197" i="10"/>
  <c r="E196" i="10"/>
  <c r="E195" i="10"/>
  <c r="E194" i="10"/>
  <c r="E193" i="10"/>
  <c r="E192" i="10"/>
  <c r="E191" i="10"/>
  <c r="E190" i="10"/>
  <c r="BF349" i="10" s="1"/>
  <c r="ZB417" i="10" s="1"/>
  <c r="E189" i="10"/>
  <c r="E188" i="10"/>
  <c r="E187" i="10"/>
  <c r="E186" i="10"/>
  <c r="E185" i="10"/>
  <c r="E184" i="10"/>
  <c r="E183" i="10"/>
  <c r="E182" i="10"/>
  <c r="BC367" i="10" s="1"/>
  <c r="RT452" i="10" s="1"/>
  <c r="E181" i="10"/>
  <c r="E180" i="10"/>
  <c r="BC340" i="10" s="1"/>
  <c r="E179" i="10"/>
  <c r="E178" i="10"/>
  <c r="E177" i="10"/>
  <c r="E176" i="10"/>
  <c r="E175" i="10"/>
  <c r="E174" i="10"/>
  <c r="BA340" i="10" s="1"/>
  <c r="E173" i="10"/>
  <c r="E172" i="10"/>
  <c r="E171" i="10"/>
  <c r="E170" i="10"/>
  <c r="E169" i="10"/>
  <c r="E168" i="10"/>
  <c r="E167" i="10"/>
  <c r="E166" i="10"/>
  <c r="AX349" i="10" s="1"/>
  <c r="VH417" i="10" s="1"/>
  <c r="E165" i="10"/>
  <c r="AX340" i="10" s="1"/>
  <c r="E164" i="10"/>
  <c r="E163" i="10"/>
  <c r="E162" i="10"/>
  <c r="E161" i="10"/>
  <c r="E160" i="10"/>
  <c r="E159" i="10"/>
  <c r="AV340" i="10" s="1"/>
  <c r="E158" i="10"/>
  <c r="AU367" i="10" s="1"/>
  <c r="OW448" i="10" s="1"/>
  <c r="E157" i="10"/>
  <c r="E156" i="10"/>
  <c r="AU340" i="10" s="1"/>
  <c r="E155" i="10"/>
  <c r="E154" i="10"/>
  <c r="E153" i="10"/>
  <c r="E152" i="10"/>
  <c r="E151" i="10"/>
  <c r="E150" i="10"/>
  <c r="AS340" i="10" s="1"/>
  <c r="E149" i="10"/>
  <c r="E148" i="10"/>
  <c r="E147" i="10"/>
  <c r="E146" i="10"/>
  <c r="E145" i="10"/>
  <c r="E144" i="10"/>
  <c r="E143" i="10"/>
  <c r="E142" i="10"/>
  <c r="AP349" i="10" s="1"/>
  <c r="E141" i="10"/>
  <c r="AP340" i="10" s="1"/>
  <c r="E140" i="10"/>
  <c r="E139" i="10"/>
  <c r="E138" i="10"/>
  <c r="E137" i="10"/>
  <c r="E136" i="10"/>
  <c r="E135" i="10"/>
  <c r="AN340" i="10" s="1"/>
  <c r="E134" i="10"/>
  <c r="AM367" i="10" s="1"/>
  <c r="ME467" i="10" s="1"/>
  <c r="E133" i="10"/>
  <c r="E132" i="10"/>
  <c r="AM340" i="10" s="1"/>
  <c r="E131" i="10"/>
  <c r="E130" i="10"/>
  <c r="E129" i="10"/>
  <c r="E128" i="10"/>
  <c r="E127" i="10"/>
  <c r="E126" i="10"/>
  <c r="AK340" i="10" s="1"/>
  <c r="E125" i="10"/>
  <c r="E124" i="10"/>
  <c r="AJ349" i="10" s="1"/>
  <c r="E123" i="10"/>
  <c r="AJ340" i="10" s="1"/>
  <c r="E122" i="10"/>
  <c r="E121" i="10"/>
  <c r="AI349" i="10" s="1"/>
  <c r="E120" i="10"/>
  <c r="E119" i="10"/>
  <c r="E118" i="10"/>
  <c r="AH349" i="10" s="1"/>
  <c r="E117" i="10"/>
  <c r="AH340" i="10" s="1"/>
  <c r="E116" i="10"/>
  <c r="E115" i="10"/>
  <c r="E114" i="10"/>
  <c r="E113" i="10"/>
  <c r="E112" i="10"/>
  <c r="E111" i="10"/>
  <c r="AF340" i="10" s="1"/>
  <c r="E110" i="10"/>
  <c r="AE367" i="10" s="1"/>
  <c r="JL457" i="10" s="1"/>
  <c r="E109" i="10"/>
  <c r="AE349" i="10" s="1"/>
  <c r="E108" i="10"/>
  <c r="AE340" i="10" s="1"/>
  <c r="E107" i="10"/>
  <c r="E106" i="10"/>
  <c r="E105" i="10"/>
  <c r="E104" i="10"/>
  <c r="E103" i="10"/>
  <c r="AC349" i="10" s="1"/>
  <c r="E102" i="10"/>
  <c r="AC340" i="10" s="1"/>
  <c r="E101" i="10"/>
  <c r="E100" i="10"/>
  <c r="AB349" i="10" s="1"/>
  <c r="E99" i="10"/>
  <c r="E98" i="10"/>
  <c r="E97" i="10"/>
  <c r="E96" i="10"/>
  <c r="E95" i="10"/>
  <c r="E94" i="10"/>
  <c r="Z349" i="10" s="1"/>
  <c r="E93" i="10"/>
  <c r="E92" i="10"/>
  <c r="E91" i="10"/>
  <c r="Y349" i="10" s="1"/>
  <c r="E90" i="10"/>
  <c r="Y340" i="10" s="1"/>
  <c r="Y326" i="10"/>
  <c r="Z326" i="10" s="1"/>
  <c r="S326" i="10"/>
  <c r="T326" i="10" s="1"/>
  <c r="Y325" i="10"/>
  <c r="Z325" i="10" s="1"/>
  <c r="S325" i="10"/>
  <c r="T325" i="10" s="1"/>
  <c r="Y324" i="10"/>
  <c r="Z324" i="10" s="1"/>
  <c r="S324" i="10"/>
  <c r="T324" i="10" s="1"/>
  <c r="Y293" i="10"/>
  <c r="Z293" i="10" s="1"/>
  <c r="S293" i="10"/>
  <c r="T293" i="10" s="1"/>
  <c r="Y292" i="10"/>
  <c r="Z292" i="10" s="1"/>
  <c r="S292" i="10"/>
  <c r="T292" i="10" s="1"/>
  <c r="Y291" i="10"/>
  <c r="Z291" i="10" s="1"/>
  <c r="S291" i="10"/>
  <c r="T291" i="10" s="1"/>
  <c r="Y296" i="10"/>
  <c r="Z296" i="10" s="1"/>
  <c r="S296" i="10"/>
  <c r="T296" i="10" s="1"/>
  <c r="Y295" i="10"/>
  <c r="Z295" i="10" s="1"/>
  <c r="S295" i="10"/>
  <c r="T295" i="10" s="1"/>
  <c r="Y294" i="10"/>
  <c r="Z294" i="10" s="1"/>
  <c r="S294" i="10"/>
  <c r="T294" i="10" s="1"/>
  <c r="Y290" i="10"/>
  <c r="Z290" i="10" s="1"/>
  <c r="S290" i="10"/>
  <c r="T290" i="10" s="1"/>
  <c r="Y289" i="10"/>
  <c r="Z289" i="10" s="1"/>
  <c r="S289" i="10"/>
  <c r="T289" i="10" s="1"/>
  <c r="Y288" i="10"/>
  <c r="Z288" i="10" s="1"/>
  <c r="S288" i="10"/>
  <c r="T288" i="10" s="1"/>
  <c r="Y299" i="10"/>
  <c r="Z299" i="10" s="1"/>
  <c r="S299" i="10"/>
  <c r="T299" i="10" s="1"/>
  <c r="Y298" i="10"/>
  <c r="Z298" i="10" s="1"/>
  <c r="S298" i="10"/>
  <c r="T298" i="10" s="1"/>
  <c r="Y297" i="10"/>
  <c r="Z297" i="10" s="1"/>
  <c r="S297" i="10"/>
  <c r="T297" i="10" s="1"/>
  <c r="Y284" i="10"/>
  <c r="Z284" i="10" s="1"/>
  <c r="S284" i="10"/>
  <c r="T284" i="10" s="1"/>
  <c r="Y283" i="10"/>
  <c r="Z283" i="10" s="1"/>
  <c r="S283" i="10"/>
  <c r="T283" i="10" s="1"/>
  <c r="Y282" i="10"/>
  <c r="Z282" i="10" s="1"/>
  <c r="S282" i="10"/>
  <c r="T282" i="10" s="1"/>
  <c r="Y287" i="10"/>
  <c r="Z287" i="10" s="1"/>
  <c r="S287" i="10"/>
  <c r="T287" i="10" s="1"/>
  <c r="Y286" i="10"/>
  <c r="Z286" i="10" s="1"/>
  <c r="S286" i="10"/>
  <c r="T286" i="10" s="1"/>
  <c r="Y285" i="10"/>
  <c r="Z285" i="10" s="1"/>
  <c r="S285" i="10"/>
  <c r="T285" i="10" s="1"/>
  <c r="Y272" i="10"/>
  <c r="Z272" i="10" s="1"/>
  <c r="S272" i="10"/>
  <c r="T272" i="10" s="1"/>
  <c r="Y271" i="10"/>
  <c r="Z271" i="10" s="1"/>
  <c r="S271" i="10"/>
  <c r="T271" i="10" s="1"/>
  <c r="Y270" i="10"/>
  <c r="Z270" i="10" s="1"/>
  <c r="S270" i="10"/>
  <c r="T270" i="10" s="1"/>
  <c r="Y236" i="10"/>
  <c r="Z236" i="10" s="1"/>
  <c r="S236" i="10"/>
  <c r="T236" i="10" s="1"/>
  <c r="Y235" i="10"/>
  <c r="Z235" i="10" s="1"/>
  <c r="S235" i="10"/>
  <c r="T235" i="10" s="1"/>
  <c r="Y234" i="10"/>
  <c r="Z234" i="10" s="1"/>
  <c r="S234" i="10"/>
  <c r="T234" i="10" s="1"/>
  <c r="Y212" i="10"/>
  <c r="Z212" i="10" s="1"/>
  <c r="S212" i="10"/>
  <c r="T212" i="10" s="1"/>
  <c r="Y211" i="10"/>
  <c r="Z211" i="10" s="1"/>
  <c r="S211" i="10"/>
  <c r="T211" i="10" s="1"/>
  <c r="Y210" i="10"/>
  <c r="Z210" i="10" s="1"/>
  <c r="S210" i="10"/>
  <c r="T210" i="10" s="1"/>
  <c r="Y230" i="10"/>
  <c r="Z230" i="10" s="1"/>
  <c r="S230" i="10"/>
  <c r="T230" i="10" s="1"/>
  <c r="Y229" i="10"/>
  <c r="Z229" i="10" s="1"/>
  <c r="S229" i="10"/>
  <c r="T229" i="10" s="1"/>
  <c r="Y228" i="10"/>
  <c r="Z228" i="10" s="1"/>
  <c r="S228" i="10"/>
  <c r="T228" i="10" s="1"/>
  <c r="Y281" i="10"/>
  <c r="Z281" i="10" s="1"/>
  <c r="S281" i="10"/>
  <c r="T281" i="10" s="1"/>
  <c r="Y280" i="10"/>
  <c r="Z280" i="10" s="1"/>
  <c r="S280" i="10"/>
  <c r="T280" i="10" s="1"/>
  <c r="Y279" i="10"/>
  <c r="Z279" i="10" s="1"/>
  <c r="S279" i="10"/>
  <c r="T279" i="10" s="1"/>
  <c r="Y278" i="10"/>
  <c r="Z278" i="10" s="1"/>
  <c r="S278" i="10"/>
  <c r="T278" i="10" s="1"/>
  <c r="Y277" i="10"/>
  <c r="Z277" i="10" s="1"/>
  <c r="S277" i="10"/>
  <c r="T277" i="10" s="1"/>
  <c r="Y276" i="10"/>
  <c r="Z276" i="10" s="1"/>
  <c r="S276" i="10"/>
  <c r="T276" i="10" s="1"/>
  <c r="Y251" i="10"/>
  <c r="Z251" i="10" s="1"/>
  <c r="S251" i="10"/>
  <c r="T251" i="10" s="1"/>
  <c r="Y250" i="10"/>
  <c r="Z250" i="10" s="1"/>
  <c r="S250" i="10"/>
  <c r="T250" i="10" s="1"/>
  <c r="Y249" i="10"/>
  <c r="Z249" i="10" s="1"/>
  <c r="S249" i="10"/>
  <c r="T249" i="10" s="1"/>
  <c r="Y248" i="10"/>
  <c r="Z248" i="10" s="1"/>
  <c r="S248" i="10"/>
  <c r="T248" i="10" s="1"/>
  <c r="Y247" i="10"/>
  <c r="Z247" i="10" s="1"/>
  <c r="S247" i="10"/>
  <c r="T247" i="10" s="1"/>
  <c r="Y246" i="10"/>
  <c r="Z246" i="10" s="1"/>
  <c r="S246" i="10"/>
  <c r="T246" i="10" s="1"/>
  <c r="Y245" i="10"/>
  <c r="Z245" i="10" s="1"/>
  <c r="S245" i="10"/>
  <c r="T245" i="10" s="1"/>
  <c r="Y244" i="10"/>
  <c r="Z244" i="10" s="1"/>
  <c r="S244" i="10"/>
  <c r="T244" i="10" s="1"/>
  <c r="Y243" i="10"/>
  <c r="Z243" i="10" s="1"/>
  <c r="S243" i="10"/>
  <c r="T243" i="10" s="1"/>
  <c r="Y242" i="10"/>
  <c r="Z242" i="10" s="1"/>
  <c r="S242" i="10"/>
  <c r="T242" i="10" s="1"/>
  <c r="Y241" i="10"/>
  <c r="Z241" i="10" s="1"/>
  <c r="S241" i="10"/>
  <c r="T241" i="10" s="1"/>
  <c r="Y240" i="10"/>
  <c r="Z240" i="10" s="1"/>
  <c r="S240" i="10"/>
  <c r="T240" i="10" s="1"/>
  <c r="Y239" i="10"/>
  <c r="Z239" i="10" s="1"/>
  <c r="S239" i="10"/>
  <c r="T239" i="10" s="1"/>
  <c r="Y238" i="10"/>
  <c r="Z238" i="10" s="1"/>
  <c r="S238" i="10"/>
  <c r="T238" i="10" s="1"/>
  <c r="Y237" i="10"/>
  <c r="Z237" i="10" s="1"/>
  <c r="S237" i="10"/>
  <c r="T237" i="10" s="1"/>
  <c r="Y317" i="10"/>
  <c r="Z317" i="10" s="1"/>
  <c r="S317" i="10"/>
  <c r="T317" i="10" s="1"/>
  <c r="Y316" i="10"/>
  <c r="Z316" i="10" s="1"/>
  <c r="S316" i="10"/>
  <c r="T316" i="10" s="1"/>
  <c r="Y315" i="10"/>
  <c r="Z315" i="10" s="1"/>
  <c r="S315" i="10"/>
  <c r="T315" i="10" s="1"/>
  <c r="Y314" i="10"/>
  <c r="Z314" i="10" s="1"/>
  <c r="S314" i="10"/>
  <c r="T314" i="10" s="1"/>
  <c r="Y313" i="10"/>
  <c r="Z313" i="10" s="1"/>
  <c r="S313" i="10"/>
  <c r="T313" i="10" s="1"/>
  <c r="Y312" i="10"/>
  <c r="Z312" i="10" s="1"/>
  <c r="S312" i="10"/>
  <c r="T312" i="10" s="1"/>
  <c r="Y311" i="10"/>
  <c r="Z311" i="10" s="1"/>
  <c r="S311" i="10"/>
  <c r="T311" i="10" s="1"/>
  <c r="Y310" i="10"/>
  <c r="Z310" i="10" s="1"/>
  <c r="S310" i="10"/>
  <c r="T310" i="10" s="1"/>
  <c r="Y309" i="10"/>
  <c r="Z309" i="10" s="1"/>
  <c r="S309" i="10"/>
  <c r="T309" i="10" s="1"/>
  <c r="Y308" i="10"/>
  <c r="Z308" i="10" s="1"/>
  <c r="S308" i="10"/>
  <c r="T308" i="10" s="1"/>
  <c r="Y307" i="10"/>
  <c r="Z307" i="10" s="1"/>
  <c r="S307" i="10"/>
  <c r="T307" i="10" s="1"/>
  <c r="Y306" i="10"/>
  <c r="Z306" i="10" s="1"/>
  <c r="S306" i="10"/>
  <c r="T306" i="10" s="1"/>
  <c r="Y305" i="10"/>
  <c r="Z305" i="10" s="1"/>
  <c r="S305" i="10"/>
  <c r="T305" i="10" s="1"/>
  <c r="Y304" i="10"/>
  <c r="Z304" i="10" s="1"/>
  <c r="S304" i="10"/>
  <c r="T304" i="10" s="1"/>
  <c r="Y303" i="10"/>
  <c r="Z303" i="10" s="1"/>
  <c r="S303" i="10"/>
  <c r="T303" i="10" s="1"/>
  <c r="Y302" i="10"/>
  <c r="Z302" i="10" s="1"/>
  <c r="S302" i="10"/>
  <c r="T302" i="10" s="1"/>
  <c r="Y301" i="10"/>
  <c r="Z301" i="10" s="1"/>
  <c r="S301" i="10"/>
  <c r="T301" i="10" s="1"/>
  <c r="Y300" i="10"/>
  <c r="Z300" i="10" s="1"/>
  <c r="S300" i="10"/>
  <c r="T300" i="10" s="1"/>
  <c r="Y224" i="10"/>
  <c r="Z224" i="10" s="1"/>
  <c r="S224" i="10"/>
  <c r="T224" i="10" s="1"/>
  <c r="Y223" i="10"/>
  <c r="Z223" i="10" s="1"/>
  <c r="S223" i="10"/>
  <c r="T223" i="10" s="1"/>
  <c r="Y222" i="10"/>
  <c r="Z222" i="10" s="1"/>
  <c r="S222" i="10"/>
  <c r="T222" i="10" s="1"/>
  <c r="Y197" i="10"/>
  <c r="Z197" i="10" s="1"/>
  <c r="S197" i="10"/>
  <c r="T197" i="10" s="1"/>
  <c r="Y196" i="10"/>
  <c r="Z196" i="10" s="1"/>
  <c r="S196" i="10"/>
  <c r="T196" i="10" s="1"/>
  <c r="Y195" i="10"/>
  <c r="Z195" i="10" s="1"/>
  <c r="S195" i="10"/>
  <c r="T195" i="10" s="1"/>
  <c r="Y215" i="10"/>
  <c r="Z215" i="10" s="1"/>
  <c r="S215" i="10"/>
  <c r="T215" i="10" s="1"/>
  <c r="Y214" i="10"/>
  <c r="Z214" i="10" s="1"/>
  <c r="S214" i="10"/>
  <c r="T214" i="10" s="1"/>
  <c r="Y213" i="10"/>
  <c r="Z213" i="10" s="1"/>
  <c r="S213" i="10"/>
  <c r="T213" i="10" s="1"/>
  <c r="Y227" i="10"/>
  <c r="Z227" i="10" s="1"/>
  <c r="S227" i="10"/>
  <c r="T227" i="10" s="1"/>
  <c r="Y226" i="10"/>
  <c r="Z226" i="10" s="1"/>
  <c r="S226" i="10"/>
  <c r="T226" i="10" s="1"/>
  <c r="Y225" i="10"/>
  <c r="Z225" i="10" s="1"/>
  <c r="S225" i="10"/>
  <c r="T225" i="10" s="1"/>
  <c r="Y194" i="10"/>
  <c r="Z194" i="10" s="1"/>
  <c r="S194" i="10"/>
  <c r="T194" i="10" s="1"/>
  <c r="Y193" i="10"/>
  <c r="Z193" i="10" s="1"/>
  <c r="S193" i="10"/>
  <c r="T193" i="10" s="1"/>
  <c r="Y192" i="10"/>
  <c r="Z192" i="10" s="1"/>
  <c r="S192" i="10"/>
  <c r="T192" i="10" s="1"/>
  <c r="Y185" i="10"/>
  <c r="Z185" i="10" s="1"/>
  <c r="S185" i="10"/>
  <c r="T185" i="10" s="1"/>
  <c r="Y184" i="10"/>
  <c r="Z184" i="10" s="1"/>
  <c r="S184" i="10"/>
  <c r="T184" i="10" s="1"/>
  <c r="Y183" i="10"/>
  <c r="Z183" i="10" s="1"/>
  <c r="S183" i="10"/>
  <c r="T183" i="10" s="1"/>
  <c r="Y188" i="10"/>
  <c r="Z188" i="10" s="1"/>
  <c r="S188" i="10"/>
  <c r="T188" i="10" s="1"/>
  <c r="Y187" i="10"/>
  <c r="Z187" i="10" s="1"/>
  <c r="S187" i="10"/>
  <c r="T187" i="10" s="1"/>
  <c r="Y186" i="10"/>
  <c r="Z186" i="10" s="1"/>
  <c r="S186" i="10"/>
  <c r="T186" i="10" s="1"/>
  <c r="Y218" i="10"/>
  <c r="Z218" i="10" s="1"/>
  <c r="S218" i="10"/>
  <c r="T218" i="10" s="1"/>
  <c r="Y217" i="10"/>
  <c r="Z217" i="10" s="1"/>
  <c r="S217" i="10"/>
  <c r="T217" i="10" s="1"/>
  <c r="Y216" i="10"/>
  <c r="Z216" i="10" s="1"/>
  <c r="S216" i="10"/>
  <c r="T216" i="10" s="1"/>
  <c r="Y206" i="10"/>
  <c r="Z206" i="10" s="1"/>
  <c r="S206" i="10"/>
  <c r="T206" i="10" s="1"/>
  <c r="Y205" i="10"/>
  <c r="Z205" i="10" s="1"/>
  <c r="S205" i="10"/>
  <c r="T205" i="10" s="1"/>
  <c r="Y204" i="10"/>
  <c r="Z204" i="10" s="1"/>
  <c r="S204" i="10"/>
  <c r="T204" i="10" s="1"/>
  <c r="Y203" i="10"/>
  <c r="Z203" i="10" s="1"/>
  <c r="S203" i="10"/>
  <c r="T203" i="10" s="1"/>
  <c r="Y202" i="10"/>
  <c r="Z202" i="10" s="1"/>
  <c r="S202" i="10"/>
  <c r="T202" i="10" s="1"/>
  <c r="Y201" i="10"/>
  <c r="Z201" i="10" s="1"/>
  <c r="S201" i="10"/>
  <c r="T201" i="10" s="1"/>
  <c r="Y320" i="10"/>
  <c r="Z320" i="10" s="1"/>
  <c r="S320" i="10"/>
  <c r="T320" i="10" s="1"/>
  <c r="Y319" i="10"/>
  <c r="Z319" i="10" s="1"/>
  <c r="S319" i="10"/>
  <c r="T319" i="10" s="1"/>
  <c r="Y318" i="10"/>
  <c r="Z318" i="10" s="1"/>
  <c r="S318" i="10"/>
  <c r="T318" i="10" s="1"/>
  <c r="Y266" i="10"/>
  <c r="Z266" i="10" s="1"/>
  <c r="S266" i="10"/>
  <c r="T266" i="10" s="1"/>
  <c r="Y265" i="10"/>
  <c r="Z265" i="10" s="1"/>
  <c r="S265" i="10"/>
  <c r="T265" i="10" s="1"/>
  <c r="Y264" i="10"/>
  <c r="Z264" i="10" s="1"/>
  <c r="S264" i="10"/>
  <c r="T264" i="10" s="1"/>
  <c r="Y263" i="10"/>
  <c r="Z263" i="10" s="1"/>
  <c r="S263" i="10"/>
  <c r="T263" i="10" s="1"/>
  <c r="Y262" i="10"/>
  <c r="Z262" i="10" s="1"/>
  <c r="S262" i="10"/>
  <c r="T262" i="10" s="1"/>
  <c r="Y261" i="10"/>
  <c r="Z261" i="10" s="1"/>
  <c r="S261" i="10"/>
  <c r="T261" i="10" s="1"/>
  <c r="Y260" i="10"/>
  <c r="Z260" i="10" s="1"/>
  <c r="S260" i="10"/>
  <c r="T260" i="10" s="1"/>
  <c r="Y259" i="10"/>
  <c r="Z259" i="10" s="1"/>
  <c r="S259" i="10"/>
  <c r="T259" i="10" s="1"/>
  <c r="Y258" i="10"/>
  <c r="Z258" i="10" s="1"/>
  <c r="S258" i="10"/>
  <c r="T258" i="10" s="1"/>
  <c r="Y257" i="10"/>
  <c r="Z257" i="10" s="1"/>
  <c r="S257" i="10"/>
  <c r="T257" i="10" s="1"/>
  <c r="Y256" i="10"/>
  <c r="Z256" i="10" s="1"/>
  <c r="S256" i="10"/>
  <c r="T256" i="10" s="1"/>
  <c r="Y255" i="10"/>
  <c r="Z255" i="10" s="1"/>
  <c r="S255" i="10"/>
  <c r="T255" i="10" s="1"/>
  <c r="Y254" i="10"/>
  <c r="Z254" i="10" s="1"/>
  <c r="S254" i="10"/>
  <c r="T254" i="10" s="1"/>
  <c r="Y253" i="10"/>
  <c r="Z253" i="10" s="1"/>
  <c r="S253" i="10"/>
  <c r="T253" i="10" s="1"/>
  <c r="Y252" i="10"/>
  <c r="Z252" i="10" s="1"/>
  <c r="S252" i="10"/>
  <c r="T252" i="10" s="1"/>
  <c r="Y170" i="10"/>
  <c r="Z170" i="10" s="1"/>
  <c r="S170" i="10"/>
  <c r="T170" i="10" s="1"/>
  <c r="Y169" i="10"/>
  <c r="Z169" i="10" s="1"/>
  <c r="S169" i="10"/>
  <c r="T169" i="10" s="1"/>
  <c r="Y168" i="10"/>
  <c r="Z168" i="10" s="1"/>
  <c r="S168" i="10"/>
  <c r="T168" i="10" s="1"/>
  <c r="Y167" i="10"/>
  <c r="Z167" i="10" s="1"/>
  <c r="S167" i="10"/>
  <c r="T167" i="10" s="1"/>
  <c r="Y166" i="10"/>
  <c r="Z166" i="10" s="1"/>
  <c r="S166" i="10"/>
  <c r="T166" i="10" s="1"/>
  <c r="Y165" i="10"/>
  <c r="Z165" i="10" s="1"/>
  <c r="S165" i="10"/>
  <c r="T165" i="10" s="1"/>
  <c r="Y158" i="10"/>
  <c r="Z158" i="10" s="1"/>
  <c r="S158" i="10"/>
  <c r="T158" i="10" s="1"/>
  <c r="Y157" i="10"/>
  <c r="Z157" i="10" s="1"/>
  <c r="S157" i="10"/>
  <c r="T157" i="10" s="1"/>
  <c r="Y156" i="10"/>
  <c r="Z156" i="10" s="1"/>
  <c r="S156" i="10"/>
  <c r="T156" i="10" s="1"/>
  <c r="Y161" i="10"/>
  <c r="Z161" i="10" s="1"/>
  <c r="S161" i="10"/>
  <c r="T161" i="10" s="1"/>
  <c r="Y160" i="10"/>
  <c r="Z160" i="10" s="1"/>
  <c r="S160" i="10"/>
  <c r="T160" i="10" s="1"/>
  <c r="Y159" i="10"/>
  <c r="Z159" i="10" s="1"/>
  <c r="S159" i="10"/>
  <c r="T159" i="10" s="1"/>
  <c r="Y137" i="10"/>
  <c r="Z137" i="10" s="1"/>
  <c r="S137" i="10"/>
  <c r="T137" i="10" s="1"/>
  <c r="Y136" i="10"/>
  <c r="Z136" i="10" s="1"/>
  <c r="S136" i="10"/>
  <c r="T136" i="10" s="1"/>
  <c r="Y135" i="10"/>
  <c r="Z135" i="10" s="1"/>
  <c r="S135" i="10"/>
  <c r="T135" i="10" s="1"/>
  <c r="Y140" i="10"/>
  <c r="Z140" i="10" s="1"/>
  <c r="S140" i="10"/>
  <c r="T140" i="10" s="1"/>
  <c r="Y139" i="10"/>
  <c r="Z139" i="10" s="1"/>
  <c r="S139" i="10"/>
  <c r="T139" i="10" s="1"/>
  <c r="Y138" i="10"/>
  <c r="Z138" i="10" s="1"/>
  <c r="S138" i="10"/>
  <c r="T138" i="10" s="1"/>
  <c r="Y128" i="10"/>
  <c r="Z128" i="10" s="1"/>
  <c r="S128" i="10"/>
  <c r="T128" i="10" s="1"/>
  <c r="Y127" i="10"/>
  <c r="Z127" i="10" s="1"/>
  <c r="S127" i="10"/>
  <c r="T127" i="10" s="1"/>
  <c r="Y126" i="10"/>
  <c r="Z126" i="10" s="1"/>
  <c r="S126" i="10"/>
  <c r="T126" i="10" s="1"/>
  <c r="Y131" i="10"/>
  <c r="Z131" i="10" s="1"/>
  <c r="S131" i="10"/>
  <c r="T131" i="10" s="1"/>
  <c r="Y130" i="10"/>
  <c r="Z130" i="10" s="1"/>
  <c r="S130" i="10"/>
  <c r="T130" i="10" s="1"/>
  <c r="Y129" i="10"/>
  <c r="Z129" i="10" s="1"/>
  <c r="S129" i="10"/>
  <c r="T129" i="10" s="1"/>
  <c r="Y134" i="10"/>
  <c r="Z134" i="10" s="1"/>
  <c r="S134" i="10"/>
  <c r="T134" i="10" s="1"/>
  <c r="Y133" i="10"/>
  <c r="Z133" i="10" s="1"/>
  <c r="S133" i="10"/>
  <c r="T133" i="10" s="1"/>
  <c r="Y132" i="10"/>
  <c r="Z132" i="10" s="1"/>
  <c r="S132" i="10"/>
  <c r="T132" i="10" s="1"/>
  <c r="Y113" i="10"/>
  <c r="Z113" i="10" s="1"/>
  <c r="S113" i="10"/>
  <c r="T113" i="10" s="1"/>
  <c r="Y112" i="10"/>
  <c r="Z112" i="10" s="1"/>
  <c r="S112" i="10"/>
  <c r="T112" i="10" s="1"/>
  <c r="Y111" i="10"/>
  <c r="Z111" i="10" s="1"/>
  <c r="S111" i="10"/>
  <c r="T111" i="10" s="1"/>
  <c r="Y110" i="10"/>
  <c r="Z110" i="10" s="1"/>
  <c r="S110" i="10"/>
  <c r="T110" i="10" s="1"/>
  <c r="Y109" i="10"/>
  <c r="Z109" i="10" s="1"/>
  <c r="S109" i="10"/>
  <c r="T109" i="10" s="1"/>
  <c r="Y108" i="10"/>
  <c r="Z108" i="10" s="1"/>
  <c r="S108" i="10"/>
  <c r="T108" i="10" s="1"/>
  <c r="Y176" i="10"/>
  <c r="Z176" i="10" s="1"/>
  <c r="S176" i="10"/>
  <c r="T176" i="10" s="1"/>
  <c r="Y175" i="10"/>
  <c r="Z175" i="10" s="1"/>
  <c r="S175" i="10"/>
  <c r="T175" i="10" s="1"/>
  <c r="Y174" i="10"/>
  <c r="Z174" i="10" s="1"/>
  <c r="S174" i="10"/>
  <c r="T174" i="10" s="1"/>
  <c r="Y152" i="10"/>
  <c r="Z152" i="10" s="1"/>
  <c r="S152" i="10"/>
  <c r="T152" i="10" s="1"/>
  <c r="Y151" i="10"/>
  <c r="Z151" i="10" s="1"/>
  <c r="S151" i="10"/>
  <c r="T151" i="10" s="1"/>
  <c r="Y150" i="10"/>
  <c r="Z150" i="10" s="1"/>
  <c r="S150" i="10"/>
  <c r="T150" i="10" s="1"/>
  <c r="Y155" i="10"/>
  <c r="Z155" i="10" s="1"/>
  <c r="S155" i="10"/>
  <c r="T155" i="10" s="1"/>
  <c r="Y154" i="10"/>
  <c r="Z154" i="10" s="1"/>
  <c r="S154" i="10"/>
  <c r="T154" i="10" s="1"/>
  <c r="Y153" i="10"/>
  <c r="Z153" i="10" s="1"/>
  <c r="S153" i="10"/>
  <c r="T153" i="10" s="1"/>
  <c r="Y164" i="10"/>
  <c r="Z164" i="10" s="1"/>
  <c r="S164" i="10"/>
  <c r="T164" i="10" s="1"/>
  <c r="Y163" i="10"/>
  <c r="Z163" i="10" s="1"/>
  <c r="S163" i="10"/>
  <c r="T163" i="10" s="1"/>
  <c r="Y162" i="10"/>
  <c r="Z162" i="10" s="1"/>
  <c r="S162" i="10"/>
  <c r="T162" i="10" s="1"/>
  <c r="Y173" i="10"/>
  <c r="Z173" i="10" s="1"/>
  <c r="S173" i="10"/>
  <c r="T173" i="10" s="1"/>
  <c r="Y172" i="10"/>
  <c r="Z172" i="10" s="1"/>
  <c r="S172" i="10"/>
  <c r="T172" i="10" s="1"/>
  <c r="Y171" i="10"/>
  <c r="Z171" i="10" s="1"/>
  <c r="S171" i="10"/>
  <c r="T171" i="10" s="1"/>
  <c r="Y182" i="10"/>
  <c r="Z182" i="10" s="1"/>
  <c r="S182" i="10"/>
  <c r="T182" i="10" s="1"/>
  <c r="Y181" i="10"/>
  <c r="Z181" i="10" s="1"/>
  <c r="S181" i="10"/>
  <c r="T181" i="10" s="1"/>
  <c r="Y180" i="10"/>
  <c r="Z180" i="10" s="1"/>
  <c r="S180" i="10"/>
  <c r="T180" i="10" s="1"/>
  <c r="Y191" i="10"/>
  <c r="Z191" i="10" s="1"/>
  <c r="S191" i="10"/>
  <c r="T191" i="10" s="1"/>
  <c r="Y190" i="10"/>
  <c r="Z190" i="10" s="1"/>
  <c r="S190" i="10"/>
  <c r="T190" i="10" s="1"/>
  <c r="Y189" i="10"/>
  <c r="Z189" i="10" s="1"/>
  <c r="S189" i="10"/>
  <c r="T189" i="10" s="1"/>
  <c r="Y200" i="10"/>
  <c r="Z200" i="10" s="1"/>
  <c r="S200" i="10"/>
  <c r="T200" i="10" s="1"/>
  <c r="Y199" i="10"/>
  <c r="Z199" i="10" s="1"/>
  <c r="S199" i="10"/>
  <c r="T199" i="10" s="1"/>
  <c r="Y198" i="10"/>
  <c r="Z198" i="10" s="1"/>
  <c r="S198" i="10"/>
  <c r="T198" i="10" s="1"/>
  <c r="Y209" i="10"/>
  <c r="Z209" i="10" s="1"/>
  <c r="S209" i="10"/>
  <c r="T209" i="10" s="1"/>
  <c r="Y208" i="10"/>
  <c r="Z208" i="10" s="1"/>
  <c r="S208" i="10"/>
  <c r="T208" i="10" s="1"/>
  <c r="Y207" i="10"/>
  <c r="Z207" i="10" s="1"/>
  <c r="S207" i="10"/>
  <c r="T207" i="10" s="1"/>
  <c r="Y233" i="10"/>
  <c r="Z233" i="10" s="1"/>
  <c r="S233" i="10"/>
  <c r="T233" i="10" s="1"/>
  <c r="Y232" i="10"/>
  <c r="Z232" i="10" s="1"/>
  <c r="S232" i="10"/>
  <c r="T232" i="10" s="1"/>
  <c r="Y231" i="10"/>
  <c r="Z231" i="10" s="1"/>
  <c r="S231" i="10"/>
  <c r="T231" i="10" s="1"/>
  <c r="Y221" i="10"/>
  <c r="Z221" i="10" s="1"/>
  <c r="S221" i="10"/>
  <c r="T221" i="10" s="1"/>
  <c r="Y220" i="10"/>
  <c r="Z220" i="10" s="1"/>
  <c r="S220" i="10"/>
  <c r="T220" i="10" s="1"/>
  <c r="Y219" i="10"/>
  <c r="Z219" i="10" s="1"/>
  <c r="S219" i="10"/>
  <c r="T219" i="10" s="1"/>
  <c r="Y179" i="10"/>
  <c r="Z179" i="10" s="1"/>
  <c r="S179" i="10"/>
  <c r="T179" i="10" s="1"/>
  <c r="Y178" i="10"/>
  <c r="Z178" i="10" s="1"/>
  <c r="S178" i="10"/>
  <c r="T178" i="10" s="1"/>
  <c r="Y177" i="10"/>
  <c r="Z177" i="10" s="1"/>
  <c r="S177" i="10"/>
  <c r="T177" i="10" s="1"/>
  <c r="Y149" i="10"/>
  <c r="Z149" i="10" s="1"/>
  <c r="S149" i="10"/>
  <c r="T149" i="10" s="1"/>
  <c r="Y148" i="10"/>
  <c r="Z148" i="10" s="1"/>
  <c r="S148" i="10"/>
  <c r="T148" i="10" s="1"/>
  <c r="Y147" i="10"/>
  <c r="Z147" i="10" s="1"/>
  <c r="S147" i="10"/>
  <c r="T147" i="10" s="1"/>
  <c r="Y146" i="10"/>
  <c r="Z146" i="10" s="1"/>
  <c r="S146" i="10"/>
  <c r="T146" i="10" s="1"/>
  <c r="Y145" i="10"/>
  <c r="Z145" i="10" s="1"/>
  <c r="S145" i="10"/>
  <c r="T145" i="10" s="1"/>
  <c r="Y144" i="10"/>
  <c r="Z144" i="10" s="1"/>
  <c r="S144" i="10"/>
  <c r="T144" i="10" s="1"/>
  <c r="Y143" i="10"/>
  <c r="Z143" i="10" s="1"/>
  <c r="S143" i="10"/>
  <c r="T143" i="10" s="1"/>
  <c r="Y142" i="10"/>
  <c r="Z142" i="10" s="1"/>
  <c r="S142" i="10"/>
  <c r="T142" i="10" s="1"/>
  <c r="Y141" i="10"/>
  <c r="Z141" i="10" s="1"/>
  <c r="S141" i="10"/>
  <c r="T141" i="10" s="1"/>
  <c r="Y125" i="10"/>
  <c r="Z125" i="10" s="1"/>
  <c r="S125" i="10"/>
  <c r="T125" i="10" s="1"/>
  <c r="Y124" i="10"/>
  <c r="Z124" i="10" s="1"/>
  <c r="S124" i="10"/>
  <c r="T124" i="10" s="1"/>
  <c r="Y123" i="10"/>
  <c r="Z123" i="10" s="1"/>
  <c r="S123" i="10"/>
  <c r="T123" i="10" s="1"/>
  <c r="Y104" i="10"/>
  <c r="Z104" i="10" s="1"/>
  <c r="S104" i="10"/>
  <c r="T104" i="10" s="1"/>
  <c r="Y103" i="10"/>
  <c r="Z103" i="10" s="1"/>
  <c r="S103" i="10"/>
  <c r="T103" i="10" s="1"/>
  <c r="Y102" i="10"/>
  <c r="Z102" i="10" s="1"/>
  <c r="S102" i="10"/>
  <c r="T102" i="10" s="1"/>
  <c r="Y101" i="10"/>
  <c r="Z101" i="10" s="1"/>
  <c r="S101" i="10"/>
  <c r="T101" i="10" s="1"/>
  <c r="Y100" i="10"/>
  <c r="Z100" i="10" s="1"/>
  <c r="S100" i="10"/>
  <c r="T100" i="10" s="1"/>
  <c r="Y99" i="10"/>
  <c r="Z99" i="10" s="1"/>
  <c r="S99" i="10"/>
  <c r="T99" i="10" s="1"/>
  <c r="Y98" i="10"/>
  <c r="Z98" i="10" s="1"/>
  <c r="S98" i="10"/>
  <c r="T98" i="10" s="1"/>
  <c r="Y97" i="10"/>
  <c r="Z97" i="10" s="1"/>
  <c r="S97" i="10"/>
  <c r="T97" i="10" s="1"/>
  <c r="Y96" i="10"/>
  <c r="Z96" i="10" s="1"/>
  <c r="S96" i="10"/>
  <c r="T96" i="10" s="1"/>
  <c r="Y95" i="10"/>
  <c r="Z95" i="10" s="1"/>
  <c r="S95" i="10"/>
  <c r="T95" i="10" s="1"/>
  <c r="Y94" i="10"/>
  <c r="Z94" i="10" s="1"/>
  <c r="S94" i="10"/>
  <c r="T94" i="10" s="1"/>
  <c r="Y93" i="10"/>
  <c r="Z93" i="10" s="1"/>
  <c r="S93" i="10"/>
  <c r="T93" i="10" s="1"/>
  <c r="Y275" i="10"/>
  <c r="Z275" i="10" s="1"/>
  <c r="S275" i="10"/>
  <c r="T275" i="10" s="1"/>
  <c r="Y274" i="10"/>
  <c r="Z274" i="10" s="1"/>
  <c r="S274" i="10"/>
  <c r="T274" i="10" s="1"/>
  <c r="Y273" i="10"/>
  <c r="Z273" i="10" s="1"/>
  <c r="S273" i="10"/>
  <c r="T273" i="10" s="1"/>
  <c r="Y269" i="10"/>
  <c r="Z269" i="10" s="1"/>
  <c r="S269" i="10"/>
  <c r="T269" i="10" s="1"/>
  <c r="Y268" i="10"/>
  <c r="Z268" i="10" s="1"/>
  <c r="S268" i="10"/>
  <c r="T268" i="10" s="1"/>
  <c r="Y267" i="10"/>
  <c r="Z267" i="10" s="1"/>
  <c r="S267" i="10"/>
  <c r="T267" i="10" s="1"/>
  <c r="Y107" i="10"/>
  <c r="Z107" i="10" s="1"/>
  <c r="S107" i="10"/>
  <c r="T107" i="10" s="1"/>
  <c r="Y106" i="10"/>
  <c r="Z106" i="10" s="1"/>
  <c r="S106" i="10"/>
  <c r="T106" i="10" s="1"/>
  <c r="Y105" i="10"/>
  <c r="Z105" i="10" s="1"/>
  <c r="S105" i="10"/>
  <c r="T105" i="10" s="1"/>
  <c r="Y122" i="10"/>
  <c r="Z122" i="10" s="1"/>
  <c r="S122" i="10"/>
  <c r="T122" i="10" s="1"/>
  <c r="Y121" i="10"/>
  <c r="Z121" i="10" s="1"/>
  <c r="S121" i="10"/>
  <c r="T121" i="10" s="1"/>
  <c r="Y120" i="10"/>
  <c r="Z120" i="10" s="1"/>
  <c r="S120" i="10"/>
  <c r="T120" i="10" s="1"/>
  <c r="Y119" i="10"/>
  <c r="Z119" i="10" s="1"/>
  <c r="S119" i="10"/>
  <c r="T119" i="10" s="1"/>
  <c r="Y118" i="10"/>
  <c r="Z118" i="10" s="1"/>
  <c r="S118" i="10"/>
  <c r="T118" i="10" s="1"/>
  <c r="Y117" i="10"/>
  <c r="Z117" i="10" s="1"/>
  <c r="S117" i="10"/>
  <c r="T117" i="10" s="1"/>
  <c r="Y116" i="10"/>
  <c r="Z116" i="10" s="1"/>
  <c r="S116" i="10"/>
  <c r="T116" i="10" s="1"/>
  <c r="Y115" i="10"/>
  <c r="Z115" i="10" s="1"/>
  <c r="S115" i="10"/>
  <c r="T115" i="10" s="1"/>
  <c r="Y114" i="10"/>
  <c r="Z114" i="10" s="1"/>
  <c r="S114" i="10"/>
  <c r="T114" i="10" s="1"/>
  <c r="AIJ450" i="10"/>
  <c r="AFP464" i="10"/>
  <c r="AFP448" i="10"/>
  <c r="ADW468" i="10"/>
  <c r="ADW460" i="10"/>
  <c r="ADW452" i="10"/>
  <c r="ACV450" i="10"/>
  <c r="ABC466" i="10"/>
  <c r="ABC458" i="10"/>
  <c r="ABC450" i="10"/>
  <c r="YI456" i="10"/>
  <c r="YI448" i="10"/>
  <c r="RT460" i="10"/>
  <c r="AFM462" i="10"/>
  <c r="ADT466" i="10"/>
  <c r="ADT458" i="10"/>
  <c r="ADT450" i="10"/>
  <c r="AAZ464" i="10"/>
  <c r="AAZ456" i="10"/>
  <c r="AAZ448" i="10"/>
  <c r="ZY458" i="10"/>
  <c r="YF462" i="10"/>
  <c r="YF454" i="10"/>
  <c r="AID464" i="10"/>
  <c r="AFJ459" i="10"/>
  <c r="ADQ464" i="10"/>
  <c r="ADQ456" i="10"/>
  <c r="ADQ448" i="10"/>
  <c r="AAW462" i="10"/>
  <c r="AAW454" i="10"/>
  <c r="ZV454" i="10"/>
  <c r="YC468" i="10"/>
  <c r="YC460" i="10"/>
  <c r="YC452" i="10"/>
  <c r="UH455" i="10"/>
  <c r="AGP460" i="10"/>
  <c r="AFO463" i="10"/>
  <c r="AFO455" i="10"/>
  <c r="AFO454" i="10"/>
  <c r="AFO447" i="10"/>
  <c r="ADV466" i="10"/>
  <c r="ADV458" i="10"/>
  <c r="ADV450" i="10"/>
  <c r="ACU461" i="10"/>
  <c r="ACU459" i="10"/>
  <c r="ACU453" i="10"/>
  <c r="ABB464" i="10"/>
  <c r="ABB456" i="10"/>
  <c r="ABB448" i="10"/>
  <c r="AAA469" i="10"/>
  <c r="AAA464" i="10"/>
  <c r="AAA461" i="10"/>
  <c r="AAA455" i="10"/>
  <c r="AAA447" i="10"/>
  <c r="YH462" i="10"/>
  <c r="YH454" i="10"/>
  <c r="XG457" i="10"/>
  <c r="UM469" i="10"/>
  <c r="UM461" i="10"/>
  <c r="UM456" i="10"/>
  <c r="UM453" i="10"/>
  <c r="UM447" i="10"/>
  <c r="RS462" i="10"/>
  <c r="RS460" i="10"/>
  <c r="RS447" i="10"/>
  <c r="OY454" i="10"/>
  <c r="ME466" i="10"/>
  <c r="JK459" i="10"/>
  <c r="AIF467" i="10"/>
  <c r="AIF465" i="10"/>
  <c r="AIF457" i="10"/>
  <c r="AIF449" i="10"/>
  <c r="AFL467" i="10"/>
  <c r="AFL466" i="10"/>
  <c r="AFL464" i="10"/>
  <c r="AFL462" i="10"/>
  <c r="AFL459" i="10"/>
  <c r="AFL458" i="10"/>
  <c r="AFL456" i="10"/>
  <c r="AFL454" i="10"/>
  <c r="AFL451" i="10"/>
  <c r="AFL450" i="10"/>
  <c r="AFL448" i="10"/>
  <c r="ADS467" i="10"/>
  <c r="ADS459" i="10"/>
  <c r="ADS451" i="10"/>
  <c r="ACR469" i="10"/>
  <c r="ACR468" i="10"/>
  <c r="ACR466" i="10"/>
  <c r="ACR464" i="10"/>
  <c r="ACR461" i="10"/>
  <c r="ACR460" i="10"/>
  <c r="ACR458" i="10"/>
  <c r="ACR456" i="10"/>
  <c r="ACR453" i="10"/>
  <c r="ACR452" i="10"/>
  <c r="ACR450" i="10"/>
  <c r="ACR448" i="10"/>
  <c r="AAY465" i="10"/>
  <c r="AAY457" i="10"/>
  <c r="AAY449" i="10"/>
  <c r="ZX468" i="10"/>
  <c r="ZX466" i="10"/>
  <c r="ZX463" i="10"/>
  <c r="ZX462" i="10"/>
  <c r="ZX460" i="10"/>
  <c r="ZX458" i="10"/>
  <c r="ZX455" i="10"/>
  <c r="ZX454" i="10"/>
  <c r="ZX452" i="10"/>
  <c r="ZX450" i="10"/>
  <c r="ZX447" i="10"/>
  <c r="YE463" i="10"/>
  <c r="YE455" i="10"/>
  <c r="YE447" i="10"/>
  <c r="XD464" i="10"/>
  <c r="XD452" i="10"/>
  <c r="XD450" i="10"/>
  <c r="UJ469" i="10"/>
  <c r="UJ467" i="10"/>
  <c r="UJ464" i="10"/>
  <c r="UJ463" i="10"/>
  <c r="UJ461" i="10"/>
  <c r="UJ459" i="10"/>
  <c r="UJ456" i="10"/>
  <c r="UJ455" i="10"/>
  <c r="UJ453" i="10"/>
  <c r="UJ451" i="10"/>
  <c r="UJ448" i="10"/>
  <c r="UJ447" i="10"/>
  <c r="RP468" i="10"/>
  <c r="RP466" i="10"/>
  <c r="RP463" i="10"/>
  <c r="RP462" i="10"/>
  <c r="RP460" i="10"/>
  <c r="RP458" i="10"/>
  <c r="RP455" i="10"/>
  <c r="RP454" i="10"/>
  <c r="RP452" i="10"/>
  <c r="RP450" i="10"/>
  <c r="RP447" i="10"/>
  <c r="OV469" i="10"/>
  <c r="OV467" i="10"/>
  <c r="OV465" i="10"/>
  <c r="OV462" i="10"/>
  <c r="OV461" i="10"/>
  <c r="OV459" i="10"/>
  <c r="OV457" i="10"/>
  <c r="OV454" i="10"/>
  <c r="OV453" i="10"/>
  <c r="OV451" i="10"/>
  <c r="OV449" i="10"/>
  <c r="MB469" i="10"/>
  <c r="MB468" i="10"/>
  <c r="MB466" i="10"/>
  <c r="MB464" i="10"/>
  <c r="MB461" i="10"/>
  <c r="MB460" i="10"/>
  <c r="MB458" i="10"/>
  <c r="MB456" i="10"/>
  <c r="MB453" i="10"/>
  <c r="MB452" i="10"/>
  <c r="MB450" i="10"/>
  <c r="MB448" i="10"/>
  <c r="JH468" i="10"/>
  <c r="JH467" i="10"/>
  <c r="JH465" i="10"/>
  <c r="JH463" i="10"/>
  <c r="JH460" i="10"/>
  <c r="JH459" i="10"/>
  <c r="JH457" i="10"/>
  <c r="JH455" i="10"/>
  <c r="JH452" i="10"/>
  <c r="JH451" i="10"/>
  <c r="JH449" i="10"/>
  <c r="JH447" i="10"/>
  <c r="AIC461" i="10"/>
  <c r="AIC459" i="10"/>
  <c r="AIC451" i="10"/>
  <c r="AFI468" i="10"/>
  <c r="AFI465" i="10"/>
  <c r="AFI464" i="10"/>
  <c r="AFI462" i="10"/>
  <c r="AFI460" i="10"/>
  <c r="AFI457" i="10"/>
  <c r="AFI456" i="10"/>
  <c r="AFI454" i="10"/>
  <c r="AFI452" i="10"/>
  <c r="AFI449" i="10"/>
  <c r="AFI448" i="10"/>
  <c r="ADP468" i="10"/>
  <c r="ADP460" i="10"/>
  <c r="ADP452" i="10"/>
  <c r="ACO467" i="10"/>
  <c r="ACO466" i="10"/>
  <c r="ACO464" i="10"/>
  <c r="ACO462" i="10"/>
  <c r="ACO459" i="10"/>
  <c r="ACO458" i="10"/>
  <c r="ACO456" i="10"/>
  <c r="ACO454" i="10"/>
  <c r="ACO451" i="10"/>
  <c r="ACO450" i="10"/>
  <c r="ACO448" i="10"/>
  <c r="AAV466" i="10"/>
  <c r="AAV458" i="10"/>
  <c r="AAV450" i="10"/>
  <c r="ZU469" i="10"/>
  <c r="ZU468" i="10"/>
  <c r="ZU466" i="10"/>
  <c r="ZU464" i="10"/>
  <c r="ZU461" i="10"/>
  <c r="ZU460" i="10"/>
  <c r="ZU458" i="10"/>
  <c r="ZU456" i="10"/>
  <c r="ZU453" i="10"/>
  <c r="ZU452" i="10"/>
  <c r="ZU450" i="10"/>
  <c r="ZU448" i="10"/>
  <c r="YB464" i="10"/>
  <c r="YB456" i="10"/>
  <c r="YB448" i="10"/>
  <c r="XA466" i="10"/>
  <c r="XA460" i="10"/>
  <c r="XA453" i="10"/>
  <c r="XA452" i="10"/>
  <c r="XA448" i="10"/>
  <c r="UG468" i="10"/>
  <c r="UG465" i="10"/>
  <c r="UG464" i="10"/>
  <c r="UG462" i="10"/>
  <c r="UG460" i="10"/>
  <c r="UG457" i="10"/>
  <c r="UG456" i="10"/>
  <c r="UG454" i="10"/>
  <c r="UG452" i="10"/>
  <c r="UG449" i="10"/>
  <c r="UG448" i="10"/>
  <c r="RM469" i="10"/>
  <c r="RM467" i="10"/>
  <c r="RM464" i="10"/>
  <c r="RM463" i="10"/>
  <c r="RM461" i="10"/>
  <c r="RM459" i="10"/>
  <c r="RM456" i="10"/>
  <c r="RM455" i="10"/>
  <c r="RM453" i="10"/>
  <c r="RM451" i="10"/>
  <c r="RM448" i="10"/>
  <c r="RM447" i="10"/>
  <c r="OS468" i="10"/>
  <c r="OS466" i="10"/>
  <c r="OS463" i="10"/>
  <c r="OS462" i="10"/>
  <c r="OS460" i="10"/>
  <c r="OS458" i="10"/>
  <c r="OS455" i="10"/>
  <c r="OS454" i="10"/>
  <c r="OS452" i="10"/>
  <c r="OS450" i="10"/>
  <c r="OS447" i="10"/>
  <c r="LY469" i="10"/>
  <c r="LY467" i="10"/>
  <c r="LY465" i="10"/>
  <c r="LY462" i="10"/>
  <c r="LY461" i="10"/>
  <c r="LY459" i="10"/>
  <c r="LY457" i="10"/>
  <c r="LY454" i="10"/>
  <c r="LY453" i="10"/>
  <c r="LY451" i="10"/>
  <c r="LY449" i="10"/>
  <c r="JE469" i="10"/>
  <c r="JE468" i="10"/>
  <c r="JE466" i="10"/>
  <c r="JE464" i="10"/>
  <c r="JE461" i="10"/>
  <c r="JE460" i="10"/>
  <c r="JE458" i="10"/>
  <c r="JE456" i="10"/>
  <c r="JE453" i="10"/>
  <c r="JE452" i="10"/>
  <c r="JE450" i="10"/>
  <c r="JE448" i="10"/>
  <c r="JK465" i="10" l="1"/>
  <c r="OY461" i="10"/>
  <c r="UK458" i="10"/>
  <c r="JK467" i="10"/>
  <c r="OY462" i="10"/>
  <c r="JF459" i="10"/>
  <c r="XE459" i="10"/>
  <c r="ME452" i="10"/>
  <c r="LZ468" i="10"/>
  <c r="ME458" i="10"/>
  <c r="RS454" i="10"/>
  <c r="RN454" i="10"/>
  <c r="ME461" i="10"/>
  <c r="JL465" i="10"/>
  <c r="JK452" i="10"/>
  <c r="OY451" i="10"/>
  <c r="RT468" i="10"/>
  <c r="YI464" i="10"/>
  <c r="JE451" i="10"/>
  <c r="JE459" i="10"/>
  <c r="JE467" i="10"/>
  <c r="LY452" i="10"/>
  <c r="LY460" i="10"/>
  <c r="LY468" i="10"/>
  <c r="OS453" i="10"/>
  <c r="OS461" i="10"/>
  <c r="OS469" i="10"/>
  <c r="RM454" i="10"/>
  <c r="RM462" i="10"/>
  <c r="UG447" i="10"/>
  <c r="UG455" i="10"/>
  <c r="UG463" i="10"/>
  <c r="XA450" i="10"/>
  <c r="XA468" i="10"/>
  <c r="ZU451" i="10"/>
  <c r="ZU459" i="10"/>
  <c r="ZU467" i="10"/>
  <c r="ACO449" i="10"/>
  <c r="ACO457" i="10"/>
  <c r="ACO465" i="10"/>
  <c r="AFI447" i="10"/>
  <c r="AFI455" i="10"/>
  <c r="AFI463" i="10"/>
  <c r="AIC453" i="10"/>
  <c r="JH450" i="10"/>
  <c r="JH458" i="10"/>
  <c r="JH466" i="10"/>
  <c r="MB451" i="10"/>
  <c r="MB459" i="10"/>
  <c r="MB467" i="10"/>
  <c r="OV452" i="10"/>
  <c r="OV460" i="10"/>
  <c r="OV468" i="10"/>
  <c r="RP453" i="10"/>
  <c r="RP461" i="10"/>
  <c r="RP469" i="10"/>
  <c r="UJ454" i="10"/>
  <c r="UJ462" i="10"/>
  <c r="XD448" i="10"/>
  <c r="ZX453" i="10"/>
  <c r="ZX461" i="10"/>
  <c r="ZX469" i="10"/>
  <c r="ACR451" i="10"/>
  <c r="ACR459" i="10"/>
  <c r="ACR467" i="10"/>
  <c r="AFL449" i="10"/>
  <c r="AFL457" i="10"/>
  <c r="AFL465" i="10"/>
  <c r="AIF459" i="10"/>
  <c r="JK460" i="10"/>
  <c r="ME460" i="10"/>
  <c r="OY459" i="10"/>
  <c r="RS455" i="10"/>
  <c r="UM455" i="10"/>
  <c r="AAA463" i="10"/>
  <c r="ACU454" i="10"/>
  <c r="AFO452" i="10"/>
  <c r="AII462" i="10"/>
  <c r="UH447" i="10"/>
  <c r="ACP461" i="10"/>
  <c r="MC463" i="10"/>
  <c r="MF450" i="10"/>
  <c r="AFP456" i="10"/>
  <c r="JE454" i="10"/>
  <c r="JE462" i="10"/>
  <c r="LY447" i="10"/>
  <c r="LY455" i="10"/>
  <c r="LY463" i="10"/>
  <c r="OS448" i="10"/>
  <c r="OS456" i="10"/>
  <c r="OS464" i="10"/>
  <c r="RM449" i="10"/>
  <c r="RM457" i="10"/>
  <c r="RM465" i="10"/>
  <c r="UG450" i="10"/>
  <c r="UG458" i="10"/>
  <c r="UG466" i="10"/>
  <c r="XA456" i="10"/>
  <c r="ZU454" i="10"/>
  <c r="ZU462" i="10"/>
  <c r="ACO452" i="10"/>
  <c r="ACO460" i="10"/>
  <c r="ACO468" i="10"/>
  <c r="AFI450" i="10"/>
  <c r="AFI458" i="10"/>
  <c r="AFI466" i="10"/>
  <c r="AIC467" i="10"/>
  <c r="JH453" i="10"/>
  <c r="JH461" i="10"/>
  <c r="JH469" i="10"/>
  <c r="MB454" i="10"/>
  <c r="MB462" i="10"/>
  <c r="OV447" i="10"/>
  <c r="OV455" i="10"/>
  <c r="OV463" i="10"/>
  <c r="RP448" i="10"/>
  <c r="RP456" i="10"/>
  <c r="RP464" i="10"/>
  <c r="UJ449" i="10"/>
  <c r="UJ457" i="10"/>
  <c r="UJ465" i="10"/>
  <c r="XD456" i="10"/>
  <c r="ZX448" i="10"/>
  <c r="ZX456" i="10"/>
  <c r="ZX464" i="10"/>
  <c r="ACR454" i="10"/>
  <c r="ACR462" i="10"/>
  <c r="AFL452" i="10"/>
  <c r="AFL460" i="10"/>
  <c r="AFL468" i="10"/>
  <c r="JK449" i="10"/>
  <c r="JK468" i="10"/>
  <c r="ME468" i="10"/>
  <c r="OY467" i="10"/>
  <c r="RS463" i="10"/>
  <c r="UM463" i="10"/>
  <c r="AAA448" i="10"/>
  <c r="ACU462" i="10"/>
  <c r="AFO460" i="10"/>
  <c r="JF467" i="10"/>
  <c r="XH462" i="10"/>
  <c r="ACV458" i="10"/>
  <c r="JE447" i="10"/>
  <c r="JE455" i="10"/>
  <c r="JE463" i="10"/>
  <c r="LY448" i="10"/>
  <c r="LY456" i="10"/>
  <c r="LY464" i="10"/>
  <c r="OS449" i="10"/>
  <c r="OS457" i="10"/>
  <c r="OS465" i="10"/>
  <c r="RM450" i="10"/>
  <c r="RM458" i="10"/>
  <c r="RM466" i="10"/>
  <c r="UG451" i="10"/>
  <c r="UG459" i="10"/>
  <c r="UG467" i="10"/>
  <c r="XA458" i="10"/>
  <c r="ZU447" i="10"/>
  <c r="ZU455" i="10"/>
  <c r="ZU463" i="10"/>
  <c r="ACO453" i="10"/>
  <c r="ACO461" i="10"/>
  <c r="ACO469" i="10"/>
  <c r="AFI451" i="10"/>
  <c r="AFI459" i="10"/>
  <c r="AFI467" i="10"/>
  <c r="AIC469" i="10"/>
  <c r="JH454" i="10"/>
  <c r="JH462" i="10"/>
  <c r="MB447" i="10"/>
  <c r="MB455" i="10"/>
  <c r="MB463" i="10"/>
  <c r="OV448" i="10"/>
  <c r="OV456" i="10"/>
  <c r="OV464" i="10"/>
  <c r="RP449" i="10"/>
  <c r="RP457" i="10"/>
  <c r="RP465" i="10"/>
  <c r="UJ450" i="10"/>
  <c r="UJ458" i="10"/>
  <c r="UJ466" i="10"/>
  <c r="XD460" i="10"/>
  <c r="ZX449" i="10"/>
  <c r="ZX457" i="10"/>
  <c r="ZX465" i="10"/>
  <c r="ACR447" i="10"/>
  <c r="ACR455" i="10"/>
  <c r="ACR463" i="10"/>
  <c r="AFL453" i="10"/>
  <c r="AFL461" i="10"/>
  <c r="AFL469" i="10"/>
  <c r="JK451" i="10"/>
  <c r="ME450" i="10"/>
  <c r="ME469" i="10"/>
  <c r="OY469" i="10"/>
  <c r="RS468" i="10"/>
  <c r="UM464" i="10"/>
  <c r="AAA453" i="10"/>
  <c r="AFO462" i="10"/>
  <c r="JF469" i="10"/>
  <c r="AFJ451" i="10"/>
  <c r="AFM454" i="10"/>
  <c r="JE449" i="10"/>
  <c r="JE457" i="10"/>
  <c r="JE465" i="10"/>
  <c r="LY450" i="10"/>
  <c r="LY458" i="10"/>
  <c r="LY466" i="10"/>
  <c r="OS451" i="10"/>
  <c r="OS459" i="10"/>
  <c r="OS467" i="10"/>
  <c r="RM452" i="10"/>
  <c r="RM460" i="10"/>
  <c r="RM468" i="10"/>
  <c r="UG453" i="10"/>
  <c r="UG461" i="10"/>
  <c r="UG469" i="10"/>
  <c r="XA464" i="10"/>
  <c r="ZU449" i="10"/>
  <c r="ZU457" i="10"/>
  <c r="ZU465" i="10"/>
  <c r="ACO447" i="10"/>
  <c r="ACO455" i="10"/>
  <c r="ACO463" i="10"/>
  <c r="AFI453" i="10"/>
  <c r="AFI461" i="10"/>
  <c r="AFI469" i="10"/>
  <c r="JH448" i="10"/>
  <c r="JH456" i="10"/>
  <c r="JH464" i="10"/>
  <c r="MB449" i="10"/>
  <c r="MB457" i="10"/>
  <c r="MB465" i="10"/>
  <c r="OV450" i="10"/>
  <c r="OV458" i="10"/>
  <c r="OV466" i="10"/>
  <c r="RP451" i="10"/>
  <c r="RP459" i="10"/>
  <c r="RP467" i="10"/>
  <c r="UJ452" i="10"/>
  <c r="UJ460" i="10"/>
  <c r="UJ468" i="10"/>
  <c r="XD468" i="10"/>
  <c r="ZX451" i="10"/>
  <c r="ZX459" i="10"/>
  <c r="ZX467" i="10"/>
  <c r="ACR449" i="10"/>
  <c r="ACR457" i="10"/>
  <c r="ACR465" i="10"/>
  <c r="AFL447" i="10"/>
  <c r="AFL455" i="10"/>
  <c r="AFL463" i="10"/>
  <c r="JK457" i="10"/>
  <c r="ME453" i="10"/>
  <c r="OY453" i="10"/>
  <c r="RS452" i="10"/>
  <c r="UM448" i="10"/>
  <c r="XG448" i="10"/>
  <c r="AAA456" i="10"/>
  <c r="ACU451" i="10"/>
  <c r="AFO468" i="10"/>
  <c r="OT453" i="10"/>
  <c r="JL449" i="10"/>
  <c r="AGK450" i="10"/>
  <c r="AGJ454" i="10"/>
  <c r="AGM453" i="10"/>
  <c r="AGK458" i="10"/>
  <c r="AGQ454" i="10"/>
  <c r="AGJ462" i="10"/>
  <c r="AGM461" i="10"/>
  <c r="AGK466" i="10"/>
  <c r="AGN452" i="10"/>
  <c r="AGQ462" i="10"/>
  <c r="AGP468" i="10"/>
  <c r="AGM469" i="10"/>
  <c r="AGN460" i="10"/>
  <c r="AGN468" i="10"/>
  <c r="AGP452" i="10"/>
  <c r="XD458" i="10"/>
  <c r="XD466" i="10"/>
  <c r="XG454" i="10"/>
  <c r="XA451" i="10"/>
  <c r="XA459" i="10"/>
  <c r="XA467" i="10"/>
  <c r="XD451" i="10"/>
  <c r="XD459" i="10"/>
  <c r="XD467" i="10"/>
  <c r="XG456" i="10"/>
  <c r="XA461" i="10"/>
  <c r="XD461" i="10"/>
  <c r="XA454" i="10"/>
  <c r="XA462" i="10"/>
  <c r="XD454" i="10"/>
  <c r="XD462" i="10"/>
  <c r="XG464" i="10"/>
  <c r="XA469" i="10"/>
  <c r="XD453" i="10"/>
  <c r="XD469" i="10"/>
  <c r="XG462" i="10"/>
  <c r="XA447" i="10"/>
  <c r="XA455" i="10"/>
  <c r="XA463" i="10"/>
  <c r="XD447" i="10"/>
  <c r="XD455" i="10"/>
  <c r="XD463" i="10"/>
  <c r="XG465" i="10"/>
  <c r="XE451" i="10"/>
  <c r="XA449" i="10"/>
  <c r="XA457" i="10"/>
  <c r="XA465" i="10"/>
  <c r="XD449" i="10"/>
  <c r="XD457" i="10"/>
  <c r="XD465" i="10"/>
  <c r="XG449" i="10"/>
  <c r="OW456" i="10"/>
  <c r="OW464" i="10"/>
  <c r="OT455" i="10"/>
  <c r="OZ467" i="10"/>
  <c r="JK453" i="10"/>
  <c r="JK461" i="10"/>
  <c r="JK469" i="10"/>
  <c r="ME454" i="10"/>
  <c r="ME462" i="10"/>
  <c r="OY447" i="10"/>
  <c r="OY455" i="10"/>
  <c r="OY463" i="10"/>
  <c r="RS448" i="10"/>
  <c r="RS456" i="10"/>
  <c r="RS464" i="10"/>
  <c r="UM449" i="10"/>
  <c r="UM457" i="10"/>
  <c r="UM465" i="10"/>
  <c r="XG450" i="10"/>
  <c r="XG458" i="10"/>
  <c r="XG466" i="10"/>
  <c r="AAA449" i="10"/>
  <c r="AAA457" i="10"/>
  <c r="AAA465" i="10"/>
  <c r="ACU447" i="10"/>
  <c r="ACU455" i="10"/>
  <c r="ACU464" i="10"/>
  <c r="LZ452" i="10"/>
  <c r="OT461" i="10"/>
  <c r="UH463" i="10"/>
  <c r="ZV462" i="10"/>
  <c r="JI454" i="10"/>
  <c r="RQ449" i="10"/>
  <c r="XE467" i="10"/>
  <c r="MF458" i="10"/>
  <c r="UN453" i="10"/>
  <c r="AAB452" i="10"/>
  <c r="ACV466" i="10"/>
  <c r="JK454" i="10"/>
  <c r="JK462" i="10"/>
  <c r="ME447" i="10"/>
  <c r="ME455" i="10"/>
  <c r="ME463" i="10"/>
  <c r="OY448" i="10"/>
  <c r="OY456" i="10"/>
  <c r="OY464" i="10"/>
  <c r="RS449" i="10"/>
  <c r="RS457" i="10"/>
  <c r="RS465" i="10"/>
  <c r="UM450" i="10"/>
  <c r="UM458" i="10"/>
  <c r="UM466" i="10"/>
  <c r="XG451" i="10"/>
  <c r="XG459" i="10"/>
  <c r="XG467" i="10"/>
  <c r="AAA450" i="10"/>
  <c r="AAA458" i="10"/>
  <c r="AAA466" i="10"/>
  <c r="ACU448" i="10"/>
  <c r="ACU456" i="10"/>
  <c r="ACU465" i="10"/>
  <c r="LZ454" i="10"/>
  <c r="OT463" i="10"/>
  <c r="XB448" i="10"/>
  <c r="JI462" i="10"/>
  <c r="RQ457" i="10"/>
  <c r="ACS448" i="10"/>
  <c r="MF466" i="10"/>
  <c r="UN461" i="10"/>
  <c r="AAB460" i="10"/>
  <c r="JK447" i="10"/>
  <c r="JK455" i="10"/>
  <c r="JK463" i="10"/>
  <c r="ME448" i="10"/>
  <c r="ME456" i="10"/>
  <c r="ME464" i="10"/>
  <c r="OY449" i="10"/>
  <c r="OY457" i="10"/>
  <c r="OY465" i="10"/>
  <c r="RS450" i="10"/>
  <c r="RS458" i="10"/>
  <c r="RS466" i="10"/>
  <c r="UM451" i="10"/>
  <c r="UM459" i="10"/>
  <c r="UM467" i="10"/>
  <c r="XG452" i="10"/>
  <c r="XG460" i="10"/>
  <c r="XG468" i="10"/>
  <c r="AAA451" i="10"/>
  <c r="AAA459" i="10"/>
  <c r="AAA467" i="10"/>
  <c r="ACU449" i="10"/>
  <c r="ACU457" i="10"/>
  <c r="JF451" i="10"/>
  <c r="LZ460" i="10"/>
  <c r="OT469" i="10"/>
  <c r="XB456" i="10"/>
  <c r="MC447" i="10"/>
  <c r="RQ465" i="10"/>
  <c r="ACS456" i="10"/>
  <c r="OZ451" i="10"/>
  <c r="UN469" i="10"/>
  <c r="AAB468" i="10"/>
  <c r="JK448" i="10"/>
  <c r="JK456" i="10"/>
  <c r="JK464" i="10"/>
  <c r="ME449" i="10"/>
  <c r="ME457" i="10"/>
  <c r="ME465" i="10"/>
  <c r="OY450" i="10"/>
  <c r="OY458" i="10"/>
  <c r="OY466" i="10"/>
  <c r="RS451" i="10"/>
  <c r="RS459" i="10"/>
  <c r="RS467" i="10"/>
  <c r="UM452" i="10"/>
  <c r="UM460" i="10"/>
  <c r="UM468" i="10"/>
  <c r="XG453" i="10"/>
  <c r="XG461" i="10"/>
  <c r="XG469" i="10"/>
  <c r="AAA452" i="10"/>
  <c r="AAA460" i="10"/>
  <c r="AAA468" i="10"/>
  <c r="ACU450" i="10"/>
  <c r="ACU458" i="10"/>
  <c r="JF453" i="10"/>
  <c r="LZ462" i="10"/>
  <c r="RN448" i="10"/>
  <c r="XB464" i="10"/>
  <c r="ACP453" i="10"/>
  <c r="MC455" i="10"/>
  <c r="UK450" i="10"/>
  <c r="ZY450" i="10"/>
  <c r="ACS464" i="10"/>
  <c r="OZ459" i="10"/>
  <c r="XH454" i="10"/>
  <c r="JK450" i="10"/>
  <c r="JK458" i="10"/>
  <c r="JK466" i="10"/>
  <c r="ME451" i="10"/>
  <c r="ME459" i="10"/>
  <c r="OY452" i="10"/>
  <c r="OY460" i="10"/>
  <c r="OY468" i="10"/>
  <c r="RS453" i="10"/>
  <c r="RS461" i="10"/>
  <c r="RS469" i="10"/>
  <c r="UM454" i="10"/>
  <c r="UM462" i="10"/>
  <c r="XG447" i="10"/>
  <c r="XG455" i="10"/>
  <c r="AAA454" i="10"/>
  <c r="AAA462" i="10"/>
  <c r="ACU452" i="10"/>
  <c r="ACU460" i="10"/>
  <c r="JF461" i="10"/>
  <c r="OT447" i="10"/>
  <c r="RN462" i="10"/>
  <c r="CB388" i="10"/>
  <c r="CD404" i="10"/>
  <c r="CD396" i="10"/>
  <c r="CC411" i="10"/>
  <c r="CC403" i="10"/>
  <c r="CC395" i="10"/>
  <c r="CB409" i="10"/>
  <c r="CB401" i="10"/>
  <c r="CB393" i="10"/>
  <c r="CD411" i="10"/>
  <c r="CD403" i="10"/>
  <c r="CD395" i="10"/>
  <c r="CC410" i="10"/>
  <c r="CC402" i="10"/>
  <c r="CC394" i="10"/>
  <c r="CB408" i="10"/>
  <c r="CB400" i="10"/>
  <c r="CB392" i="10"/>
  <c r="CD409" i="10"/>
  <c r="CD401" i="10"/>
  <c r="CD393" i="10"/>
  <c r="CC408" i="10"/>
  <c r="CC400" i="10"/>
  <c r="CC392" i="10"/>
  <c r="CB406" i="10"/>
  <c r="CB398" i="10"/>
  <c r="CB390" i="10"/>
  <c r="CD406" i="10"/>
  <c r="CD398" i="10"/>
  <c r="CD390" i="10"/>
  <c r="CC405" i="10"/>
  <c r="CC397" i="10"/>
  <c r="CC389" i="10"/>
  <c r="CB403" i="10"/>
  <c r="CB395" i="10"/>
  <c r="CD388" i="10"/>
  <c r="CD405" i="10"/>
  <c r="CD397" i="10"/>
  <c r="CD389" i="10"/>
  <c r="CC404" i="10"/>
  <c r="CC396" i="10"/>
  <c r="CB410" i="10"/>
  <c r="CB402" i="10"/>
  <c r="CB394" i="10"/>
  <c r="CD399" i="10"/>
  <c r="CC399" i="10"/>
  <c r="CB399" i="10"/>
  <c r="CD394" i="10"/>
  <c r="CC398" i="10"/>
  <c r="CB397" i="10"/>
  <c r="CD392" i="10"/>
  <c r="CC393" i="10"/>
  <c r="CB396" i="10"/>
  <c r="CD410" i="10"/>
  <c r="CD391" i="10"/>
  <c r="CC391" i="10"/>
  <c r="CB391" i="10"/>
  <c r="CD408" i="10"/>
  <c r="CC409" i="10"/>
  <c r="CC390" i="10"/>
  <c r="CB389" i="10"/>
  <c r="CD407" i="10"/>
  <c r="CC407" i="10"/>
  <c r="CB407" i="10"/>
  <c r="CC388" i="10"/>
  <c r="CD402" i="10"/>
  <c r="CC406" i="10"/>
  <c r="CB405" i="10"/>
  <c r="CD400" i="10"/>
  <c r="CC401" i="10"/>
  <c r="CB404" i="10"/>
  <c r="JL466" i="10"/>
  <c r="JL458" i="10"/>
  <c r="JL450" i="10"/>
  <c r="JI463" i="10"/>
  <c r="JI455" i="10"/>
  <c r="JI447" i="10"/>
  <c r="JF468" i="10"/>
  <c r="JF460" i="10"/>
  <c r="JF452" i="10"/>
  <c r="JL464" i="10"/>
  <c r="JL456" i="10"/>
  <c r="JL448" i="10"/>
  <c r="JI469" i="10"/>
  <c r="JI461" i="10"/>
  <c r="JI453" i="10"/>
  <c r="JF466" i="10"/>
  <c r="JF458" i="10"/>
  <c r="JF450" i="10"/>
  <c r="JL463" i="10"/>
  <c r="JL455" i="10"/>
  <c r="JI468" i="10"/>
  <c r="JI460" i="10"/>
  <c r="JI452" i="10"/>
  <c r="JF465" i="10"/>
  <c r="JF457" i="10"/>
  <c r="JF449" i="10"/>
  <c r="JL462" i="10"/>
  <c r="JL454" i="10"/>
  <c r="JI467" i="10"/>
  <c r="JI459" i="10"/>
  <c r="JI451" i="10"/>
  <c r="JF464" i="10"/>
  <c r="JF456" i="10"/>
  <c r="JF448" i="10"/>
  <c r="JL469" i="10"/>
  <c r="JL461" i="10"/>
  <c r="JL453" i="10"/>
  <c r="JI466" i="10"/>
  <c r="JI458" i="10"/>
  <c r="JI450" i="10"/>
  <c r="JF463" i="10"/>
  <c r="JF455" i="10"/>
  <c r="JF447" i="10"/>
  <c r="JL468" i="10"/>
  <c r="JL460" i="10"/>
  <c r="JL452" i="10"/>
  <c r="JI465" i="10"/>
  <c r="JI457" i="10"/>
  <c r="JI449" i="10"/>
  <c r="JF462" i="10"/>
  <c r="JF454" i="10"/>
  <c r="JL467" i="10"/>
  <c r="JL459" i="10"/>
  <c r="JL451" i="10"/>
  <c r="JI464" i="10"/>
  <c r="JI456" i="10"/>
  <c r="JI448" i="10"/>
  <c r="MF467" i="10"/>
  <c r="MF459" i="10"/>
  <c r="MF451" i="10"/>
  <c r="MC464" i="10"/>
  <c r="MC456" i="10"/>
  <c r="MC448" i="10"/>
  <c r="LZ469" i="10"/>
  <c r="LZ461" i="10"/>
  <c r="LZ453" i="10"/>
  <c r="MF465" i="10"/>
  <c r="MF457" i="10"/>
  <c r="MF449" i="10"/>
  <c r="MC462" i="10"/>
  <c r="MC454" i="10"/>
  <c r="LZ467" i="10"/>
  <c r="LZ459" i="10"/>
  <c r="LZ451" i="10"/>
  <c r="MF464" i="10"/>
  <c r="MF456" i="10"/>
  <c r="MF448" i="10"/>
  <c r="MC469" i="10"/>
  <c r="MC461" i="10"/>
  <c r="MC453" i="10"/>
  <c r="LZ466" i="10"/>
  <c r="LZ458" i="10"/>
  <c r="LZ450" i="10"/>
  <c r="MF463" i="10"/>
  <c r="MF455" i="10"/>
  <c r="MC468" i="10"/>
  <c r="MC460" i="10"/>
  <c r="MC452" i="10"/>
  <c r="LZ465" i="10"/>
  <c r="LZ457" i="10"/>
  <c r="LZ449" i="10"/>
  <c r="MF462" i="10"/>
  <c r="MF454" i="10"/>
  <c r="MC467" i="10"/>
  <c r="MC459" i="10"/>
  <c r="MC451" i="10"/>
  <c r="LZ464" i="10"/>
  <c r="LZ456" i="10"/>
  <c r="LZ448" i="10"/>
  <c r="MF469" i="10"/>
  <c r="MF461" i="10"/>
  <c r="MF453" i="10"/>
  <c r="MC466" i="10"/>
  <c r="MC458" i="10"/>
  <c r="MC450" i="10"/>
  <c r="LZ463" i="10"/>
  <c r="LZ455" i="10"/>
  <c r="LZ447" i="10"/>
  <c r="MF468" i="10"/>
  <c r="MF460" i="10"/>
  <c r="MF452" i="10"/>
  <c r="MC465" i="10"/>
  <c r="MC457" i="10"/>
  <c r="MC449" i="10"/>
  <c r="OZ468" i="10"/>
  <c r="OZ460" i="10"/>
  <c r="OZ452" i="10"/>
  <c r="OW465" i="10"/>
  <c r="OW457" i="10"/>
  <c r="OW449" i="10"/>
  <c r="OT462" i="10"/>
  <c r="OT454" i="10"/>
  <c r="OZ466" i="10"/>
  <c r="OZ458" i="10"/>
  <c r="OZ450" i="10"/>
  <c r="OW463" i="10"/>
  <c r="OW455" i="10"/>
  <c r="OW447" i="10"/>
  <c r="OT468" i="10"/>
  <c r="OT460" i="10"/>
  <c r="OT452" i="10"/>
  <c r="OZ465" i="10"/>
  <c r="OZ457" i="10"/>
  <c r="OZ449" i="10"/>
  <c r="OW462" i="10"/>
  <c r="OW454" i="10"/>
  <c r="OT467" i="10"/>
  <c r="OT459" i="10"/>
  <c r="OT451" i="10"/>
  <c r="OZ464" i="10"/>
  <c r="OZ456" i="10"/>
  <c r="OZ448" i="10"/>
  <c r="OW469" i="10"/>
  <c r="OW461" i="10"/>
  <c r="OW453" i="10"/>
  <c r="OT466" i="10"/>
  <c r="OT458" i="10"/>
  <c r="OT450" i="10"/>
  <c r="OZ463" i="10"/>
  <c r="OZ455" i="10"/>
  <c r="OW468" i="10"/>
  <c r="OW460" i="10"/>
  <c r="OW452" i="10"/>
  <c r="OT465" i="10"/>
  <c r="OT457" i="10"/>
  <c r="OT449" i="10"/>
  <c r="OZ462" i="10"/>
  <c r="OZ454" i="10"/>
  <c r="OW467" i="10"/>
  <c r="OW459" i="10"/>
  <c r="OW451" i="10"/>
  <c r="OT464" i="10"/>
  <c r="OT456" i="10"/>
  <c r="OT448" i="10"/>
  <c r="OZ469" i="10"/>
  <c r="OZ461" i="10"/>
  <c r="OZ453" i="10"/>
  <c r="OW466" i="10"/>
  <c r="OW458" i="10"/>
  <c r="OW450" i="10"/>
  <c r="RT469" i="10"/>
  <c r="RT461" i="10"/>
  <c r="RT453" i="10"/>
  <c r="RQ466" i="10"/>
  <c r="RQ458" i="10"/>
  <c r="RQ450" i="10"/>
  <c r="RN463" i="10"/>
  <c r="RN455" i="10"/>
  <c r="RN447" i="10"/>
  <c r="RT467" i="10"/>
  <c r="RT459" i="10"/>
  <c r="RT451" i="10"/>
  <c r="RQ464" i="10"/>
  <c r="RQ456" i="10"/>
  <c r="RQ448" i="10"/>
  <c r="RN469" i="10"/>
  <c r="RN461" i="10"/>
  <c r="RN453" i="10"/>
  <c r="RT466" i="10"/>
  <c r="RT458" i="10"/>
  <c r="RT450" i="10"/>
  <c r="RQ463" i="10"/>
  <c r="RQ455" i="10"/>
  <c r="RQ447" i="10"/>
  <c r="RN468" i="10"/>
  <c r="RN460" i="10"/>
  <c r="RN452" i="10"/>
  <c r="RT465" i="10"/>
  <c r="RT457" i="10"/>
  <c r="RT449" i="10"/>
  <c r="RQ462" i="10"/>
  <c r="RQ454" i="10"/>
  <c r="RN467" i="10"/>
  <c r="RN459" i="10"/>
  <c r="RN451" i="10"/>
  <c r="RT464" i="10"/>
  <c r="RT456" i="10"/>
  <c r="RT448" i="10"/>
  <c r="RQ469" i="10"/>
  <c r="RQ461" i="10"/>
  <c r="RQ453" i="10"/>
  <c r="RN466" i="10"/>
  <c r="RN458" i="10"/>
  <c r="RN450" i="10"/>
  <c r="RT463" i="10"/>
  <c r="RT455" i="10"/>
  <c r="RQ468" i="10"/>
  <c r="RQ460" i="10"/>
  <c r="RQ452" i="10"/>
  <c r="RN465" i="10"/>
  <c r="RN457" i="10"/>
  <c r="RN449" i="10"/>
  <c r="RT462" i="10"/>
  <c r="RT454" i="10"/>
  <c r="RQ467" i="10"/>
  <c r="RQ459" i="10"/>
  <c r="RQ451" i="10"/>
  <c r="RN464" i="10"/>
  <c r="RN456" i="10"/>
  <c r="UN462" i="10"/>
  <c r="UN454" i="10"/>
  <c r="UK467" i="10"/>
  <c r="UK459" i="10"/>
  <c r="UK451" i="10"/>
  <c r="UH464" i="10"/>
  <c r="UH456" i="10"/>
  <c r="UH448" i="10"/>
  <c r="UN468" i="10"/>
  <c r="UN460" i="10"/>
  <c r="UN452" i="10"/>
  <c r="UK465" i="10"/>
  <c r="UK457" i="10"/>
  <c r="UK449" i="10"/>
  <c r="UH462" i="10"/>
  <c r="UH454" i="10"/>
  <c r="UN467" i="10"/>
  <c r="UN459" i="10"/>
  <c r="UN451" i="10"/>
  <c r="UK464" i="10"/>
  <c r="UK456" i="10"/>
  <c r="UK448" i="10"/>
  <c r="UH469" i="10"/>
  <c r="UH461" i="10"/>
  <c r="UH453" i="10"/>
  <c r="UN466" i="10"/>
  <c r="UN458" i="10"/>
  <c r="UN450" i="10"/>
  <c r="UK463" i="10"/>
  <c r="UK455" i="10"/>
  <c r="UK447" i="10"/>
  <c r="UH468" i="10"/>
  <c r="UH460" i="10"/>
  <c r="UH452" i="10"/>
  <c r="UN465" i="10"/>
  <c r="UN457" i="10"/>
  <c r="UN449" i="10"/>
  <c r="UK462" i="10"/>
  <c r="UK454" i="10"/>
  <c r="UH467" i="10"/>
  <c r="UH459" i="10"/>
  <c r="UH451" i="10"/>
  <c r="UN464" i="10"/>
  <c r="UN456" i="10"/>
  <c r="UN448" i="10"/>
  <c r="UK469" i="10"/>
  <c r="UK461" i="10"/>
  <c r="UK453" i="10"/>
  <c r="UH466" i="10"/>
  <c r="UH458" i="10"/>
  <c r="UH450" i="10"/>
  <c r="UN463" i="10"/>
  <c r="UN455" i="10"/>
  <c r="UK468" i="10"/>
  <c r="UK460" i="10"/>
  <c r="UK452" i="10"/>
  <c r="UH465" i="10"/>
  <c r="UH457" i="10"/>
  <c r="UH449" i="10"/>
  <c r="XH463" i="10"/>
  <c r="XH455" i="10"/>
  <c r="XE468" i="10"/>
  <c r="XE460" i="10"/>
  <c r="XE452" i="10"/>
  <c r="XB465" i="10"/>
  <c r="XB457" i="10"/>
  <c r="XB449" i="10"/>
  <c r="XH469" i="10"/>
  <c r="XH461" i="10"/>
  <c r="XH453" i="10"/>
  <c r="XE466" i="10"/>
  <c r="XE458" i="10"/>
  <c r="XE450" i="10"/>
  <c r="XB463" i="10"/>
  <c r="XB455" i="10"/>
  <c r="XB447" i="10"/>
  <c r="XH468" i="10"/>
  <c r="XH460" i="10"/>
  <c r="XH452" i="10"/>
  <c r="XE465" i="10"/>
  <c r="XE457" i="10"/>
  <c r="XE449" i="10"/>
  <c r="XB462" i="10"/>
  <c r="XB454" i="10"/>
  <c r="XH467" i="10"/>
  <c r="XH459" i="10"/>
  <c r="XH451" i="10"/>
  <c r="XE464" i="10"/>
  <c r="XE456" i="10"/>
  <c r="XE448" i="10"/>
  <c r="XB469" i="10"/>
  <c r="XB461" i="10"/>
  <c r="XB453" i="10"/>
  <c r="XH466" i="10"/>
  <c r="XH458" i="10"/>
  <c r="XH450" i="10"/>
  <c r="XE463" i="10"/>
  <c r="XE455" i="10"/>
  <c r="XE447" i="10"/>
  <c r="XB468" i="10"/>
  <c r="XB460" i="10"/>
  <c r="XB452" i="10"/>
  <c r="XH465" i="10"/>
  <c r="XH457" i="10"/>
  <c r="XH449" i="10"/>
  <c r="XE462" i="10"/>
  <c r="XE454" i="10"/>
  <c r="XB467" i="10"/>
  <c r="XB459" i="10"/>
  <c r="XB451" i="10"/>
  <c r="XH464" i="10"/>
  <c r="XH456" i="10"/>
  <c r="XH448" i="10"/>
  <c r="XE469" i="10"/>
  <c r="XE461" i="10"/>
  <c r="XE453" i="10"/>
  <c r="XB466" i="10"/>
  <c r="XB458" i="10"/>
  <c r="XB450" i="10"/>
  <c r="AAB469" i="10"/>
  <c r="AAB461" i="10"/>
  <c r="AAB453" i="10"/>
  <c r="ZY467" i="10"/>
  <c r="ZY459" i="10"/>
  <c r="ZY451" i="10"/>
  <c r="ZV463" i="10"/>
  <c r="ZV455" i="10"/>
  <c r="ZV447" i="10"/>
  <c r="AAB467" i="10"/>
  <c r="AAB459" i="10"/>
  <c r="AAB451" i="10"/>
  <c r="ZY465" i="10"/>
  <c r="ZY457" i="10"/>
  <c r="ZY449" i="10"/>
  <c r="ZV469" i="10"/>
  <c r="ZV461" i="10"/>
  <c r="ZV453" i="10"/>
  <c r="AAB466" i="10"/>
  <c r="AAB458" i="10"/>
  <c r="AAB450" i="10"/>
  <c r="ZY464" i="10"/>
  <c r="ZY456" i="10"/>
  <c r="ZY448" i="10"/>
  <c r="ZV468" i="10"/>
  <c r="ZV460" i="10"/>
  <c r="ZV452" i="10"/>
  <c r="AAB465" i="10"/>
  <c r="AAB457" i="10"/>
  <c r="AAB449" i="10"/>
  <c r="ZY463" i="10"/>
  <c r="ZY455" i="10"/>
  <c r="ZY447" i="10"/>
  <c r="ZV467" i="10"/>
  <c r="ZV459" i="10"/>
  <c r="ZV451" i="10"/>
  <c r="AAB464" i="10"/>
  <c r="AAB456" i="10"/>
  <c r="AAB448" i="10"/>
  <c r="ZY462" i="10"/>
  <c r="ZY454" i="10"/>
  <c r="ZV466" i="10"/>
  <c r="ZV458" i="10"/>
  <c r="ZV450" i="10"/>
  <c r="AAB463" i="10"/>
  <c r="AAB455" i="10"/>
  <c r="ZY469" i="10"/>
  <c r="ZY461" i="10"/>
  <c r="ZY453" i="10"/>
  <c r="ZV465" i="10"/>
  <c r="ZV457" i="10"/>
  <c r="ZV449" i="10"/>
  <c r="AAB462" i="10"/>
  <c r="AAB454" i="10"/>
  <c r="ZY468" i="10"/>
  <c r="ZY460" i="10"/>
  <c r="ZY452" i="10"/>
  <c r="ZV464" i="10"/>
  <c r="ZV456" i="10"/>
  <c r="ZV448" i="10"/>
  <c r="ACV467" i="10"/>
  <c r="ACV459" i="10"/>
  <c r="ACV451" i="10"/>
  <c r="ACS465" i="10"/>
  <c r="ACS457" i="10"/>
  <c r="ACS449" i="10"/>
  <c r="ACP462" i="10"/>
  <c r="ACP454" i="10"/>
  <c r="ACU463" i="10"/>
  <c r="ACV465" i="10"/>
  <c r="ACV457" i="10"/>
  <c r="ACV449" i="10"/>
  <c r="ACS463" i="10"/>
  <c r="ACS455" i="10"/>
  <c r="ACS447" i="10"/>
  <c r="ACP468" i="10"/>
  <c r="ACP460" i="10"/>
  <c r="ACP452" i="10"/>
  <c r="ACU469" i="10"/>
  <c r="ACV464" i="10"/>
  <c r="ACV456" i="10"/>
  <c r="ACV448" i="10"/>
  <c r="ACS462" i="10"/>
  <c r="ACS454" i="10"/>
  <c r="ACP467" i="10"/>
  <c r="ACP459" i="10"/>
  <c r="ACP451" i="10"/>
  <c r="ACU468" i="10"/>
  <c r="ACV463" i="10"/>
  <c r="ACV455" i="10"/>
  <c r="ACS469" i="10"/>
  <c r="ACS461" i="10"/>
  <c r="ACS453" i="10"/>
  <c r="ACP466" i="10"/>
  <c r="ACP458" i="10"/>
  <c r="ACP450" i="10"/>
  <c r="ACU467" i="10"/>
  <c r="ACV462" i="10"/>
  <c r="ACV454" i="10"/>
  <c r="ACS468" i="10"/>
  <c r="ACS460" i="10"/>
  <c r="ACS452" i="10"/>
  <c r="ACP465" i="10"/>
  <c r="ACP457" i="10"/>
  <c r="ACP449" i="10"/>
  <c r="ACU466" i="10"/>
  <c r="ACV469" i="10"/>
  <c r="ACV461" i="10"/>
  <c r="ACV453" i="10"/>
  <c r="ACS467" i="10"/>
  <c r="ACS459" i="10"/>
  <c r="ACS451" i="10"/>
  <c r="ACP464" i="10"/>
  <c r="ACP456" i="10"/>
  <c r="ACP448" i="10"/>
  <c r="ACV468" i="10"/>
  <c r="ACV460" i="10"/>
  <c r="ACV452" i="10"/>
  <c r="ACS466" i="10"/>
  <c r="ACS458" i="10"/>
  <c r="ACS450" i="10"/>
  <c r="ACP463" i="10"/>
  <c r="ACP455" i="10"/>
  <c r="ACP447" i="10"/>
  <c r="AFP465" i="10"/>
  <c r="AFP457" i="10"/>
  <c r="AFP449" i="10"/>
  <c r="AFM463" i="10"/>
  <c r="AFM455" i="10"/>
  <c r="AFM447" i="10"/>
  <c r="AFJ468" i="10"/>
  <c r="AFJ460" i="10"/>
  <c r="AFJ452" i="10"/>
  <c r="AFO469" i="10"/>
  <c r="AFO461" i="10"/>
  <c r="AFO453" i="10"/>
  <c r="AFP463" i="10"/>
  <c r="AFP455" i="10"/>
  <c r="AFM469" i="10"/>
  <c r="AFM461" i="10"/>
  <c r="AFM453" i="10"/>
  <c r="AFJ466" i="10"/>
  <c r="AFJ458" i="10"/>
  <c r="AFJ450" i="10"/>
  <c r="AFO467" i="10"/>
  <c r="AFO459" i="10"/>
  <c r="AFO451" i="10"/>
  <c r="AFP462" i="10"/>
  <c r="AFP454" i="10"/>
  <c r="AFM468" i="10"/>
  <c r="AFM460" i="10"/>
  <c r="AFM452" i="10"/>
  <c r="AFJ465" i="10"/>
  <c r="AFJ457" i="10"/>
  <c r="AFJ449" i="10"/>
  <c r="AFO466" i="10"/>
  <c r="AFO458" i="10"/>
  <c r="AFO450" i="10"/>
  <c r="AFP469" i="10"/>
  <c r="AFP461" i="10"/>
  <c r="AFP453" i="10"/>
  <c r="AFM467" i="10"/>
  <c r="AFM459" i="10"/>
  <c r="AFM451" i="10"/>
  <c r="AFJ464" i="10"/>
  <c r="AFJ456" i="10"/>
  <c r="AFJ448" i="10"/>
  <c r="AFO465" i="10"/>
  <c r="AFO457" i="10"/>
  <c r="AFO449" i="10"/>
  <c r="AFP468" i="10"/>
  <c r="AFP460" i="10"/>
  <c r="AFP452" i="10"/>
  <c r="AFM466" i="10"/>
  <c r="AFM458" i="10"/>
  <c r="AFM450" i="10"/>
  <c r="AFJ463" i="10"/>
  <c r="AFJ455" i="10"/>
  <c r="AFJ447" i="10"/>
  <c r="AFO464" i="10"/>
  <c r="AFO456" i="10"/>
  <c r="AFO448" i="10"/>
  <c r="AFP467" i="10"/>
  <c r="AFP459" i="10"/>
  <c r="AFP451" i="10"/>
  <c r="AFM465" i="10"/>
  <c r="AFM457" i="10"/>
  <c r="AFM449" i="10"/>
  <c r="AFJ462" i="10"/>
  <c r="AFJ454" i="10"/>
  <c r="AFP466" i="10"/>
  <c r="AFP458" i="10"/>
  <c r="AFP450" i="10"/>
  <c r="AFM464" i="10"/>
  <c r="AFM456" i="10"/>
  <c r="AFM448" i="10"/>
  <c r="AFJ469" i="10"/>
  <c r="AFJ461" i="10"/>
  <c r="AFJ453" i="10"/>
  <c r="AIJ463" i="10"/>
  <c r="AIJ458" i="10"/>
  <c r="AII468" i="10"/>
  <c r="AID456" i="10"/>
  <c r="AII460" i="10"/>
  <c r="AID448" i="10"/>
  <c r="AII454" i="10"/>
  <c r="AIG468" i="10"/>
  <c r="AII452" i="10"/>
  <c r="AIG460" i="10"/>
  <c r="AIG452" i="10"/>
  <c r="AIJ466" i="10"/>
  <c r="YB449" i="10"/>
  <c r="YB457" i="10"/>
  <c r="YB465" i="10"/>
  <c r="AAV451" i="10"/>
  <c r="AAV459" i="10"/>
  <c r="AAV467" i="10"/>
  <c r="ADP453" i="10"/>
  <c r="ADP461" i="10"/>
  <c r="ADP469" i="10"/>
  <c r="AGJ447" i="10"/>
  <c r="AGJ455" i="10"/>
  <c r="AGJ463" i="10"/>
  <c r="YE448" i="10"/>
  <c r="YE456" i="10"/>
  <c r="YE464" i="10"/>
  <c r="AAY450" i="10"/>
  <c r="AAY458" i="10"/>
  <c r="AAY466" i="10"/>
  <c r="ADS452" i="10"/>
  <c r="ADS460" i="10"/>
  <c r="ADS468" i="10"/>
  <c r="AGM454" i="10"/>
  <c r="AGM462" i="10"/>
  <c r="YH447" i="10"/>
  <c r="YH455" i="10"/>
  <c r="YH463" i="10"/>
  <c r="ABB449" i="10"/>
  <c r="ABB457" i="10"/>
  <c r="ABB465" i="10"/>
  <c r="ADV451" i="10"/>
  <c r="ADV459" i="10"/>
  <c r="ADV467" i="10"/>
  <c r="AGP453" i="10"/>
  <c r="AGP461" i="10"/>
  <c r="AGP469" i="10"/>
  <c r="YC453" i="10"/>
  <c r="YC461" i="10"/>
  <c r="YC469" i="10"/>
  <c r="AAW447" i="10"/>
  <c r="AAW455" i="10"/>
  <c r="AAW463" i="10"/>
  <c r="ADQ449" i="10"/>
  <c r="ADQ457" i="10"/>
  <c r="ADQ465" i="10"/>
  <c r="AGK451" i="10"/>
  <c r="AGK459" i="10"/>
  <c r="AGK467" i="10"/>
  <c r="YF447" i="10"/>
  <c r="YF455" i="10"/>
  <c r="YF463" i="10"/>
  <c r="AAZ449" i="10"/>
  <c r="AAZ457" i="10"/>
  <c r="AAZ465" i="10"/>
  <c r="ADT451" i="10"/>
  <c r="ADT459" i="10"/>
  <c r="ADT467" i="10"/>
  <c r="AGN453" i="10"/>
  <c r="AGN461" i="10"/>
  <c r="AGN469" i="10"/>
  <c r="YI449" i="10"/>
  <c r="YI457" i="10"/>
  <c r="YI465" i="10"/>
  <c r="ABC451" i="10"/>
  <c r="ABC459" i="10"/>
  <c r="ABC467" i="10"/>
  <c r="ADW453" i="10"/>
  <c r="ADW461" i="10"/>
  <c r="ADW469" i="10"/>
  <c r="AGQ455" i="10"/>
  <c r="AGQ463" i="10"/>
  <c r="YB450" i="10"/>
  <c r="YB458" i="10"/>
  <c r="YB466" i="10"/>
  <c r="AAV452" i="10"/>
  <c r="AAV460" i="10"/>
  <c r="AAV468" i="10"/>
  <c r="ADP454" i="10"/>
  <c r="ADP462" i="10"/>
  <c r="AGJ448" i="10"/>
  <c r="AGJ456" i="10"/>
  <c r="AGJ464" i="10"/>
  <c r="YE449" i="10"/>
  <c r="YE457" i="10"/>
  <c r="YE465" i="10"/>
  <c r="AAY451" i="10"/>
  <c r="AAY459" i="10"/>
  <c r="AAY467" i="10"/>
  <c r="ADS453" i="10"/>
  <c r="ADS461" i="10"/>
  <c r="ADS469" i="10"/>
  <c r="AGM447" i="10"/>
  <c r="AGM455" i="10"/>
  <c r="AGM463" i="10"/>
  <c r="YH448" i="10"/>
  <c r="YH456" i="10"/>
  <c r="YH464" i="10"/>
  <c r="ABB450" i="10"/>
  <c r="ABB458" i="10"/>
  <c r="ABB466" i="10"/>
  <c r="ADV452" i="10"/>
  <c r="ADV460" i="10"/>
  <c r="ADV468" i="10"/>
  <c r="AGP454" i="10"/>
  <c r="AGP462" i="10"/>
  <c r="YC454" i="10"/>
  <c r="YC462" i="10"/>
  <c r="AAW448" i="10"/>
  <c r="AAW456" i="10"/>
  <c r="AAW464" i="10"/>
  <c r="ADQ450" i="10"/>
  <c r="ADQ458" i="10"/>
  <c r="ADQ466" i="10"/>
  <c r="AGK452" i="10"/>
  <c r="AGK460" i="10"/>
  <c r="AGK468" i="10"/>
  <c r="YF448" i="10"/>
  <c r="YF456" i="10"/>
  <c r="YF464" i="10"/>
  <c r="AAZ450" i="10"/>
  <c r="AAZ458" i="10"/>
  <c r="AAZ466" i="10"/>
  <c r="ADT452" i="10"/>
  <c r="ADT460" i="10"/>
  <c r="ADT468" i="10"/>
  <c r="AGN454" i="10"/>
  <c r="AGN462" i="10"/>
  <c r="YI450" i="10"/>
  <c r="YI458" i="10"/>
  <c r="YI466" i="10"/>
  <c r="ABC452" i="10"/>
  <c r="ABC460" i="10"/>
  <c r="ABC468" i="10"/>
  <c r="ADW454" i="10"/>
  <c r="ADW462" i="10"/>
  <c r="AGQ448" i="10"/>
  <c r="AGQ456" i="10"/>
  <c r="AGQ464" i="10"/>
  <c r="YB451" i="10"/>
  <c r="YB459" i="10"/>
  <c r="YB467" i="10"/>
  <c r="AAV453" i="10"/>
  <c r="AAV461" i="10"/>
  <c r="AAV469" i="10"/>
  <c r="ADP447" i="10"/>
  <c r="ADP455" i="10"/>
  <c r="ADP463" i="10"/>
  <c r="AGJ449" i="10"/>
  <c r="AGJ457" i="10"/>
  <c r="AGJ465" i="10"/>
  <c r="YE450" i="10"/>
  <c r="YE458" i="10"/>
  <c r="YE466" i="10"/>
  <c r="AAY452" i="10"/>
  <c r="AAY460" i="10"/>
  <c r="AAY468" i="10"/>
  <c r="ADS454" i="10"/>
  <c r="ADS462" i="10"/>
  <c r="AGM448" i="10"/>
  <c r="AGM456" i="10"/>
  <c r="AGM464" i="10"/>
  <c r="YH449" i="10"/>
  <c r="YH457" i="10"/>
  <c r="YH465" i="10"/>
  <c r="ABB451" i="10"/>
  <c r="ABB459" i="10"/>
  <c r="ABB467" i="10"/>
  <c r="ADV453" i="10"/>
  <c r="ADV461" i="10"/>
  <c r="ADV469" i="10"/>
  <c r="AGP447" i="10"/>
  <c r="AGP455" i="10"/>
  <c r="AGP463" i="10"/>
  <c r="YC447" i="10"/>
  <c r="YC455" i="10"/>
  <c r="YC463" i="10"/>
  <c r="AAW449" i="10"/>
  <c r="AAW457" i="10"/>
  <c r="AAW465" i="10"/>
  <c r="ADQ451" i="10"/>
  <c r="ADQ459" i="10"/>
  <c r="ADQ467" i="10"/>
  <c r="AGK453" i="10"/>
  <c r="AGK461" i="10"/>
  <c r="AGK469" i="10"/>
  <c r="YF449" i="10"/>
  <c r="YF457" i="10"/>
  <c r="YF465" i="10"/>
  <c r="AAZ451" i="10"/>
  <c r="AAZ459" i="10"/>
  <c r="AAZ467" i="10"/>
  <c r="ADT453" i="10"/>
  <c r="ADT461" i="10"/>
  <c r="ADT469" i="10"/>
  <c r="AGN447" i="10"/>
  <c r="AGN455" i="10"/>
  <c r="AGN463" i="10"/>
  <c r="YI451" i="10"/>
  <c r="YI459" i="10"/>
  <c r="YI467" i="10"/>
  <c r="ABC453" i="10"/>
  <c r="ABC461" i="10"/>
  <c r="ABC469" i="10"/>
  <c r="ADW455" i="10"/>
  <c r="ADW463" i="10"/>
  <c r="AGQ449" i="10"/>
  <c r="AGQ457" i="10"/>
  <c r="AGQ465" i="10"/>
  <c r="YB452" i="10"/>
  <c r="YB460" i="10"/>
  <c r="YB468" i="10"/>
  <c r="AAV454" i="10"/>
  <c r="AAV462" i="10"/>
  <c r="ADP448" i="10"/>
  <c r="ADP456" i="10"/>
  <c r="ADP464" i="10"/>
  <c r="AGJ450" i="10"/>
  <c r="AGJ458" i="10"/>
  <c r="AGJ466" i="10"/>
  <c r="YE451" i="10"/>
  <c r="YE459" i="10"/>
  <c r="YE467" i="10"/>
  <c r="AAY453" i="10"/>
  <c r="AAY461" i="10"/>
  <c r="AAY469" i="10"/>
  <c r="ADS447" i="10"/>
  <c r="ADS455" i="10"/>
  <c r="ADS463" i="10"/>
  <c r="AGM449" i="10"/>
  <c r="AGM457" i="10"/>
  <c r="AGM465" i="10"/>
  <c r="YH450" i="10"/>
  <c r="YH458" i="10"/>
  <c r="YH466" i="10"/>
  <c r="ABB452" i="10"/>
  <c r="ABB460" i="10"/>
  <c r="ABB468" i="10"/>
  <c r="ADV454" i="10"/>
  <c r="ADV462" i="10"/>
  <c r="AGP448" i="10"/>
  <c r="AGP456" i="10"/>
  <c r="AGP464" i="10"/>
  <c r="YC448" i="10"/>
  <c r="YC456" i="10"/>
  <c r="YC464" i="10"/>
  <c r="AAW450" i="10"/>
  <c r="AAW458" i="10"/>
  <c r="AAW466" i="10"/>
  <c r="ADQ452" i="10"/>
  <c r="ADQ460" i="10"/>
  <c r="ADQ468" i="10"/>
  <c r="AGK454" i="10"/>
  <c r="AGK462" i="10"/>
  <c r="YF450" i="10"/>
  <c r="YF458" i="10"/>
  <c r="YF466" i="10"/>
  <c r="AAZ452" i="10"/>
  <c r="AAZ460" i="10"/>
  <c r="AAZ468" i="10"/>
  <c r="ADT454" i="10"/>
  <c r="ADT462" i="10"/>
  <c r="AGN448" i="10"/>
  <c r="AGN456" i="10"/>
  <c r="AGN464" i="10"/>
  <c r="YI452" i="10"/>
  <c r="YI460" i="10"/>
  <c r="YI468" i="10"/>
  <c r="ABC454" i="10"/>
  <c r="ABC462" i="10"/>
  <c r="ADW448" i="10"/>
  <c r="ADW456" i="10"/>
  <c r="ADW464" i="10"/>
  <c r="AGQ450" i="10"/>
  <c r="AGQ458" i="10"/>
  <c r="AGQ466" i="10"/>
  <c r="YB453" i="10"/>
  <c r="YB461" i="10"/>
  <c r="YB469" i="10"/>
  <c r="AAV447" i="10"/>
  <c r="AAV455" i="10"/>
  <c r="AAV463" i="10"/>
  <c r="ADP449" i="10"/>
  <c r="ADP457" i="10"/>
  <c r="ADP465" i="10"/>
  <c r="AGJ451" i="10"/>
  <c r="AGJ459" i="10"/>
  <c r="AGJ467" i="10"/>
  <c r="YE452" i="10"/>
  <c r="YE460" i="10"/>
  <c r="YE468" i="10"/>
  <c r="AAY454" i="10"/>
  <c r="AAY462" i="10"/>
  <c r="ADS448" i="10"/>
  <c r="ADS456" i="10"/>
  <c r="ADS464" i="10"/>
  <c r="AGM450" i="10"/>
  <c r="AGM458" i="10"/>
  <c r="AGM466" i="10"/>
  <c r="YH451" i="10"/>
  <c r="YH459" i="10"/>
  <c r="YH467" i="10"/>
  <c r="ABB453" i="10"/>
  <c r="ABB461" i="10"/>
  <c r="ABB469" i="10"/>
  <c r="ADV447" i="10"/>
  <c r="ADV455" i="10"/>
  <c r="ADV463" i="10"/>
  <c r="AGP449" i="10"/>
  <c r="AGP457" i="10"/>
  <c r="AGP465" i="10"/>
  <c r="YC449" i="10"/>
  <c r="YC457" i="10"/>
  <c r="YC465" i="10"/>
  <c r="AAW451" i="10"/>
  <c r="AAW459" i="10"/>
  <c r="AAW467" i="10"/>
  <c r="ADQ453" i="10"/>
  <c r="ADQ461" i="10"/>
  <c r="ADQ469" i="10"/>
  <c r="AGK447" i="10"/>
  <c r="AGK455" i="10"/>
  <c r="AGK463" i="10"/>
  <c r="YF451" i="10"/>
  <c r="YF459" i="10"/>
  <c r="YF467" i="10"/>
  <c r="AAZ453" i="10"/>
  <c r="AAZ461" i="10"/>
  <c r="AAZ469" i="10"/>
  <c r="ADT447" i="10"/>
  <c r="ADT455" i="10"/>
  <c r="ADT463" i="10"/>
  <c r="AGN449" i="10"/>
  <c r="AGN457" i="10"/>
  <c r="AGN465" i="10"/>
  <c r="YI453" i="10"/>
  <c r="YI461" i="10"/>
  <c r="YI469" i="10"/>
  <c r="ABC455" i="10"/>
  <c r="ABC463" i="10"/>
  <c r="ADW449" i="10"/>
  <c r="ADW457" i="10"/>
  <c r="ADW465" i="10"/>
  <c r="AGQ451" i="10"/>
  <c r="AGQ459" i="10"/>
  <c r="AGQ467" i="10"/>
  <c r="YB454" i="10"/>
  <c r="YB462" i="10"/>
  <c r="AAV448" i="10"/>
  <c r="AAV456" i="10"/>
  <c r="AAV464" i="10"/>
  <c r="ADP450" i="10"/>
  <c r="ADP458" i="10"/>
  <c r="ADP466" i="10"/>
  <c r="AGJ452" i="10"/>
  <c r="AGJ460" i="10"/>
  <c r="AGJ468" i="10"/>
  <c r="YE453" i="10"/>
  <c r="YE461" i="10"/>
  <c r="YE469" i="10"/>
  <c r="AAY447" i="10"/>
  <c r="AAY455" i="10"/>
  <c r="AAY463" i="10"/>
  <c r="ADS449" i="10"/>
  <c r="ADS457" i="10"/>
  <c r="ADS465" i="10"/>
  <c r="AGM451" i="10"/>
  <c r="AGM459" i="10"/>
  <c r="AGM467" i="10"/>
  <c r="YH452" i="10"/>
  <c r="YH460" i="10"/>
  <c r="YH468" i="10"/>
  <c r="ABB454" i="10"/>
  <c r="ABB462" i="10"/>
  <c r="ADV448" i="10"/>
  <c r="ADV456" i="10"/>
  <c r="ADV464" i="10"/>
  <c r="AGP450" i="10"/>
  <c r="AGP458" i="10"/>
  <c r="AGP466" i="10"/>
  <c r="YC450" i="10"/>
  <c r="YC458" i="10"/>
  <c r="YC466" i="10"/>
  <c r="AAW452" i="10"/>
  <c r="AAW460" i="10"/>
  <c r="AAW468" i="10"/>
  <c r="ADQ454" i="10"/>
  <c r="ADQ462" i="10"/>
  <c r="AGK448" i="10"/>
  <c r="AGK456" i="10"/>
  <c r="AGK464" i="10"/>
  <c r="YF452" i="10"/>
  <c r="YF460" i="10"/>
  <c r="YF468" i="10"/>
  <c r="AAZ454" i="10"/>
  <c r="AAZ462" i="10"/>
  <c r="ADT448" i="10"/>
  <c r="ADT456" i="10"/>
  <c r="ADT464" i="10"/>
  <c r="AGN450" i="10"/>
  <c r="AGN458" i="10"/>
  <c r="AGN466" i="10"/>
  <c r="YI454" i="10"/>
  <c r="YI462" i="10"/>
  <c r="ABC448" i="10"/>
  <c r="ABC456" i="10"/>
  <c r="ABC464" i="10"/>
  <c r="ADW450" i="10"/>
  <c r="ADW458" i="10"/>
  <c r="ADW466" i="10"/>
  <c r="AGQ452" i="10"/>
  <c r="AGQ460" i="10"/>
  <c r="AGQ468" i="10"/>
  <c r="YB447" i="10"/>
  <c r="YB455" i="10"/>
  <c r="YB463" i="10"/>
  <c r="AAV449" i="10"/>
  <c r="AAV457" i="10"/>
  <c r="AAV465" i="10"/>
  <c r="ADP451" i="10"/>
  <c r="ADP459" i="10"/>
  <c r="ADP467" i="10"/>
  <c r="AGJ453" i="10"/>
  <c r="AGJ461" i="10"/>
  <c r="AGJ469" i="10"/>
  <c r="YE454" i="10"/>
  <c r="YE462" i="10"/>
  <c r="AAY448" i="10"/>
  <c r="AAY456" i="10"/>
  <c r="AAY464" i="10"/>
  <c r="ADS450" i="10"/>
  <c r="ADS458" i="10"/>
  <c r="ADS466" i="10"/>
  <c r="AGM452" i="10"/>
  <c r="AGM460" i="10"/>
  <c r="AGM468" i="10"/>
  <c r="YH453" i="10"/>
  <c r="YH461" i="10"/>
  <c r="YH469" i="10"/>
  <c r="ABB447" i="10"/>
  <c r="ABB455" i="10"/>
  <c r="ABB463" i="10"/>
  <c r="ADV449" i="10"/>
  <c r="ADV457" i="10"/>
  <c r="ADV465" i="10"/>
  <c r="AGP451" i="10"/>
  <c r="AGP459" i="10"/>
  <c r="AGP467" i="10"/>
  <c r="YC451" i="10"/>
  <c r="YC459" i="10"/>
  <c r="YC467" i="10"/>
  <c r="AAW453" i="10"/>
  <c r="AAW461" i="10"/>
  <c r="AAW469" i="10"/>
  <c r="ADQ447" i="10"/>
  <c r="ADQ455" i="10"/>
  <c r="ADQ463" i="10"/>
  <c r="AGK449" i="10"/>
  <c r="AGK457" i="10"/>
  <c r="AGK465" i="10"/>
  <c r="YF453" i="10"/>
  <c r="YF461" i="10"/>
  <c r="YF469" i="10"/>
  <c r="AAZ447" i="10"/>
  <c r="AAZ455" i="10"/>
  <c r="AAZ463" i="10"/>
  <c r="ADT449" i="10"/>
  <c r="ADT457" i="10"/>
  <c r="ADT465" i="10"/>
  <c r="AGN451" i="10"/>
  <c r="AGN459" i="10"/>
  <c r="AGN467" i="10"/>
  <c r="YI455" i="10"/>
  <c r="ABC449" i="10"/>
  <c r="ABC457" i="10"/>
  <c r="ADW451" i="10"/>
  <c r="ADW459" i="10"/>
  <c r="AGQ453" i="10"/>
  <c r="AGQ461" i="10"/>
  <c r="AGV452" i="10"/>
  <c r="ABH454" i="10"/>
  <c r="AEB453" i="10"/>
  <c r="ADY465" i="10"/>
  <c r="YN460" i="10"/>
  <c r="AGS461" i="10"/>
  <c r="YN462" i="10"/>
  <c r="ABH461" i="10"/>
  <c r="AEB460" i="10"/>
  <c r="AGV454" i="10"/>
  <c r="AGW463" i="10"/>
  <c r="YK451" i="10"/>
  <c r="YK453" i="10"/>
  <c r="AGY448" i="10"/>
  <c r="YK462" i="10"/>
  <c r="ABE453" i="10"/>
  <c r="AGY466" i="10"/>
  <c r="ADZ456" i="10"/>
  <c r="YK467" i="10"/>
  <c r="ABE457" i="10"/>
  <c r="ADY449" i="10"/>
  <c r="YL462" i="10"/>
  <c r="YO469" i="10"/>
  <c r="ABE469" i="10"/>
  <c r="ADY461" i="10"/>
  <c r="ABK456" i="10"/>
  <c r="AI340" i="10"/>
  <c r="AID454" i="10"/>
  <c r="AID462" i="10"/>
  <c r="AIG450" i="10"/>
  <c r="AIG458" i="10"/>
  <c r="AIG466" i="10"/>
  <c r="AIJ448" i="10"/>
  <c r="AIJ456" i="10"/>
  <c r="AIJ464" i="10"/>
  <c r="AIC452" i="10"/>
  <c r="AIC460" i="10"/>
  <c r="AIC468" i="10"/>
  <c r="AIF450" i="10"/>
  <c r="AIF458" i="10"/>
  <c r="AIF466" i="10"/>
  <c r="AII453" i="10"/>
  <c r="AII461" i="10"/>
  <c r="AII469" i="10"/>
  <c r="AID447" i="10"/>
  <c r="AID455" i="10"/>
  <c r="AID463" i="10"/>
  <c r="AIG451" i="10"/>
  <c r="AIG459" i="10"/>
  <c r="AIG467" i="10"/>
  <c r="AIJ449" i="10"/>
  <c r="AIJ457" i="10"/>
  <c r="AIJ465" i="10"/>
  <c r="AIC462" i="10"/>
  <c r="AIF452" i="10"/>
  <c r="AII455" i="10"/>
  <c r="AID465" i="10"/>
  <c r="AIJ451" i="10"/>
  <c r="AIJ459" i="10"/>
  <c r="AIC447" i="10"/>
  <c r="AIC455" i="10"/>
  <c r="AIC463" i="10"/>
  <c r="AIF453" i="10"/>
  <c r="AIF461" i="10"/>
  <c r="AIF469" i="10"/>
  <c r="AII448" i="10"/>
  <c r="AII456" i="10"/>
  <c r="AII464" i="10"/>
  <c r="AID450" i="10"/>
  <c r="AID458" i="10"/>
  <c r="AID466" i="10"/>
  <c r="AIG454" i="10"/>
  <c r="AIG462" i="10"/>
  <c r="AIJ452" i="10"/>
  <c r="AIJ460" i="10"/>
  <c r="AIJ468" i="10"/>
  <c r="AIC448" i="10"/>
  <c r="AIC456" i="10"/>
  <c r="AIC464" i="10"/>
  <c r="AIF454" i="10"/>
  <c r="AIF462" i="10"/>
  <c r="AII449" i="10"/>
  <c r="AII457" i="10"/>
  <c r="AII465" i="10"/>
  <c r="AID451" i="10"/>
  <c r="AID459" i="10"/>
  <c r="AID467" i="10"/>
  <c r="AIG447" i="10"/>
  <c r="AIG455" i="10"/>
  <c r="AIG463" i="10"/>
  <c r="AIJ453" i="10"/>
  <c r="AIJ461" i="10"/>
  <c r="AIJ469" i="10"/>
  <c r="AIC454" i="10"/>
  <c r="AIF460" i="10"/>
  <c r="AII447" i="10"/>
  <c r="AII463" i="10"/>
  <c r="AID457" i="10"/>
  <c r="AIG453" i="10"/>
  <c r="AIG469" i="10"/>
  <c r="AIC449" i="10"/>
  <c r="AIC457" i="10"/>
  <c r="AIC465" i="10"/>
  <c r="AIF447" i="10"/>
  <c r="AIF455" i="10"/>
  <c r="AIF463" i="10"/>
  <c r="AII450" i="10"/>
  <c r="AII458" i="10"/>
  <c r="AII466" i="10"/>
  <c r="AID452" i="10"/>
  <c r="AID460" i="10"/>
  <c r="AID468" i="10"/>
  <c r="AIG448" i="10"/>
  <c r="AIG456" i="10"/>
  <c r="AIG464" i="10"/>
  <c r="AIJ454" i="10"/>
  <c r="AIJ462" i="10"/>
  <c r="AIF468" i="10"/>
  <c r="AID449" i="10"/>
  <c r="AIG461" i="10"/>
  <c r="AIJ467" i="10"/>
  <c r="AIC450" i="10"/>
  <c r="AIC458" i="10"/>
  <c r="AIC466" i="10"/>
  <c r="AIF448" i="10"/>
  <c r="AIF456" i="10"/>
  <c r="AIF464" i="10"/>
  <c r="AII451" i="10"/>
  <c r="AII459" i="10"/>
  <c r="AII467" i="10"/>
  <c r="AID453" i="10"/>
  <c r="AID461" i="10"/>
  <c r="AID469" i="10"/>
  <c r="AIG449" i="10"/>
  <c r="AIG457" i="10"/>
  <c r="AIG465" i="10"/>
  <c r="AIJ455" i="10"/>
  <c r="GW410" i="10"/>
  <c r="GW402" i="10"/>
  <c r="GW394" i="10"/>
  <c r="GV410" i="10"/>
  <c r="GV402" i="10"/>
  <c r="GV394" i="10"/>
  <c r="GU410" i="10"/>
  <c r="GU402" i="10"/>
  <c r="GU394" i="10"/>
  <c r="GW409" i="10"/>
  <c r="GW401" i="10"/>
  <c r="GW393" i="10"/>
  <c r="GV409" i="10"/>
  <c r="GV401" i="10"/>
  <c r="GV393" i="10"/>
  <c r="GU409" i="10"/>
  <c r="GU401" i="10"/>
  <c r="GU393" i="10"/>
  <c r="GW411" i="10"/>
  <c r="GV395" i="10"/>
  <c r="GW408" i="10"/>
  <c r="GW400" i="10"/>
  <c r="GW392" i="10"/>
  <c r="GV408" i="10"/>
  <c r="GV400" i="10"/>
  <c r="GV392" i="10"/>
  <c r="GU408" i="10"/>
  <c r="GU400" i="10"/>
  <c r="GU392" i="10"/>
  <c r="GV403" i="10"/>
  <c r="GW407" i="10"/>
  <c r="GW399" i="10"/>
  <c r="GW391" i="10"/>
  <c r="GV407" i="10"/>
  <c r="GV399" i="10"/>
  <c r="GV391" i="10"/>
  <c r="GU407" i="10"/>
  <c r="GU399" i="10"/>
  <c r="GU391" i="10"/>
  <c r="GW403" i="10"/>
  <c r="GW406" i="10"/>
  <c r="GW398" i="10"/>
  <c r="GW390" i="10"/>
  <c r="GV406" i="10"/>
  <c r="GV398" i="10"/>
  <c r="GV390" i="10"/>
  <c r="GU406" i="10"/>
  <c r="GU398" i="10"/>
  <c r="GU390" i="10"/>
  <c r="GV411" i="10"/>
  <c r="GU403" i="10"/>
  <c r="GW405" i="10"/>
  <c r="GW397" i="10"/>
  <c r="GW389" i="10"/>
  <c r="GV405" i="10"/>
  <c r="GV397" i="10"/>
  <c r="GV389" i="10"/>
  <c r="GU405" i="10"/>
  <c r="GU397" i="10"/>
  <c r="GU389" i="10"/>
  <c r="GW395" i="10"/>
  <c r="GU395" i="10"/>
  <c r="GW404" i="10"/>
  <c r="GW396" i="10"/>
  <c r="GW388" i="10"/>
  <c r="GV404" i="10"/>
  <c r="GV396" i="10"/>
  <c r="GV388" i="10"/>
  <c r="GU404" i="10"/>
  <c r="GU396" i="10"/>
  <c r="GU388" i="10"/>
  <c r="KO409" i="10"/>
  <c r="KO401" i="10"/>
  <c r="KO393" i="10"/>
  <c r="KN409" i="10"/>
  <c r="KN401" i="10"/>
  <c r="KN393" i="10"/>
  <c r="KM409" i="10"/>
  <c r="KM401" i="10"/>
  <c r="KM393" i="10"/>
  <c r="KO408" i="10"/>
  <c r="KO400" i="10"/>
  <c r="KO392" i="10"/>
  <c r="KN408" i="10"/>
  <c r="KN400" i="10"/>
  <c r="KN392" i="10"/>
  <c r="KM408" i="10"/>
  <c r="KM400" i="10"/>
  <c r="KM392" i="10"/>
  <c r="KO407" i="10"/>
  <c r="KO399" i="10"/>
  <c r="KO391" i="10"/>
  <c r="KN407" i="10"/>
  <c r="KN399" i="10"/>
  <c r="KN391" i="10"/>
  <c r="KM407" i="10"/>
  <c r="KM399" i="10"/>
  <c r="KM391" i="10"/>
  <c r="KO406" i="10"/>
  <c r="KO398" i="10"/>
  <c r="KO390" i="10"/>
  <c r="KN406" i="10"/>
  <c r="KN398" i="10"/>
  <c r="KN390" i="10"/>
  <c r="KM406" i="10"/>
  <c r="KM398" i="10"/>
  <c r="KM390" i="10"/>
  <c r="KO405" i="10"/>
  <c r="KO397" i="10"/>
  <c r="KO389" i="10"/>
  <c r="KN405" i="10"/>
  <c r="KN397" i="10"/>
  <c r="KN389" i="10"/>
  <c r="KM405" i="10"/>
  <c r="KM397" i="10"/>
  <c r="KM389" i="10"/>
  <c r="KO404" i="10"/>
  <c r="KO396" i="10"/>
  <c r="KO388" i="10"/>
  <c r="KN404" i="10"/>
  <c r="KN396" i="10"/>
  <c r="KN388" i="10"/>
  <c r="KM404" i="10"/>
  <c r="KM396" i="10"/>
  <c r="KM388" i="10"/>
  <c r="KO411" i="10"/>
  <c r="KO403" i="10"/>
  <c r="KO395" i="10"/>
  <c r="KN411" i="10"/>
  <c r="KN403" i="10"/>
  <c r="KN395" i="10"/>
  <c r="KM403" i="10"/>
  <c r="KM395" i="10"/>
  <c r="KO410" i="10"/>
  <c r="KM394" i="10"/>
  <c r="KO402" i="10"/>
  <c r="KO394" i="10"/>
  <c r="KN410" i="10"/>
  <c r="KN402" i="10"/>
  <c r="KN394" i="10"/>
  <c r="KM410" i="10"/>
  <c r="KM402" i="10"/>
  <c r="HF411" i="10"/>
  <c r="HF403" i="10"/>
  <c r="HF395" i="10"/>
  <c r="HF404" i="10"/>
  <c r="HF394" i="10"/>
  <c r="HE410" i="10"/>
  <c r="HE402" i="10"/>
  <c r="HE394" i="10"/>
  <c r="HD410" i="10"/>
  <c r="HD402" i="10"/>
  <c r="HD394" i="10"/>
  <c r="HF402" i="10"/>
  <c r="HF393" i="10"/>
  <c r="HE409" i="10"/>
  <c r="HE401" i="10"/>
  <c r="HE393" i="10"/>
  <c r="HD409" i="10"/>
  <c r="HD401" i="10"/>
  <c r="HD393" i="10"/>
  <c r="HD403" i="10"/>
  <c r="HF410" i="10"/>
  <c r="HF401" i="10"/>
  <c r="HF392" i="10"/>
  <c r="HE408" i="10"/>
  <c r="HE400" i="10"/>
  <c r="HE392" i="10"/>
  <c r="HD408" i="10"/>
  <c r="HD400" i="10"/>
  <c r="HD392" i="10"/>
  <c r="HF409" i="10"/>
  <c r="HF400" i="10"/>
  <c r="HF391" i="10"/>
  <c r="HE407" i="10"/>
  <c r="HE399" i="10"/>
  <c r="HE391" i="10"/>
  <c r="HD407" i="10"/>
  <c r="HD399" i="10"/>
  <c r="HD391" i="10"/>
  <c r="HF405" i="10"/>
  <c r="HF396" i="10"/>
  <c r="HD395" i="10"/>
  <c r="HF408" i="10"/>
  <c r="HF399" i="10"/>
  <c r="HF390" i="10"/>
  <c r="HE406" i="10"/>
  <c r="HE398" i="10"/>
  <c r="HE390" i="10"/>
  <c r="HD406" i="10"/>
  <c r="HD398" i="10"/>
  <c r="HD390" i="10"/>
  <c r="HF407" i="10"/>
  <c r="HF398" i="10"/>
  <c r="HF389" i="10"/>
  <c r="HE405" i="10"/>
  <c r="HE397" i="10"/>
  <c r="HE389" i="10"/>
  <c r="HD405" i="10"/>
  <c r="HD397" i="10"/>
  <c r="HD389" i="10"/>
  <c r="HE403" i="10"/>
  <c r="HE395" i="10"/>
  <c r="HF406" i="10"/>
  <c r="HF397" i="10"/>
  <c r="HF388" i="10"/>
  <c r="HE404" i="10"/>
  <c r="HE396" i="10"/>
  <c r="HE388" i="10"/>
  <c r="HD404" i="10"/>
  <c r="HD396" i="10"/>
  <c r="HD388" i="10"/>
  <c r="HE411" i="10"/>
  <c r="ID411" i="10"/>
  <c r="ID403" i="10"/>
  <c r="ID395" i="10"/>
  <c r="IC411" i="10"/>
  <c r="IC403" i="10"/>
  <c r="IC395" i="10"/>
  <c r="IB403" i="10"/>
  <c r="IB395" i="10"/>
  <c r="ID410" i="10"/>
  <c r="ID402" i="10"/>
  <c r="ID394" i="10"/>
  <c r="IC410" i="10"/>
  <c r="IC402" i="10"/>
  <c r="IC394" i="10"/>
  <c r="IB410" i="10"/>
  <c r="IB402" i="10"/>
  <c r="IB394" i="10"/>
  <c r="ID409" i="10"/>
  <c r="ID401" i="10"/>
  <c r="ID393" i="10"/>
  <c r="IC409" i="10"/>
  <c r="IC401" i="10"/>
  <c r="IC393" i="10"/>
  <c r="IB409" i="10"/>
  <c r="IB401" i="10"/>
  <c r="IB393" i="10"/>
  <c r="ID408" i="10"/>
  <c r="ID400" i="10"/>
  <c r="ID392" i="10"/>
  <c r="IC408" i="10"/>
  <c r="IC400" i="10"/>
  <c r="IC392" i="10"/>
  <c r="IB408" i="10"/>
  <c r="IB400" i="10"/>
  <c r="IB392" i="10"/>
  <c r="ID407" i="10"/>
  <c r="ID399" i="10"/>
  <c r="ID391" i="10"/>
  <c r="IC407" i="10"/>
  <c r="IC399" i="10"/>
  <c r="IC391" i="10"/>
  <c r="IB407" i="10"/>
  <c r="IB399" i="10"/>
  <c r="IB391" i="10"/>
  <c r="ID406" i="10"/>
  <c r="ID398" i="10"/>
  <c r="ID390" i="10"/>
  <c r="IC406" i="10"/>
  <c r="IC398" i="10"/>
  <c r="IC390" i="10"/>
  <c r="IB406" i="10"/>
  <c r="IB398" i="10"/>
  <c r="IB390" i="10"/>
  <c r="ID405" i="10"/>
  <c r="ID397" i="10"/>
  <c r="ID389" i="10"/>
  <c r="IC405" i="10"/>
  <c r="IC397" i="10"/>
  <c r="IC389" i="10"/>
  <c r="IB405" i="10"/>
  <c r="IB397" i="10"/>
  <c r="IB389" i="10"/>
  <c r="IB396" i="10"/>
  <c r="ID404" i="10"/>
  <c r="IB388" i="10"/>
  <c r="IB404" i="10"/>
  <c r="ID396" i="10"/>
  <c r="ID388" i="10"/>
  <c r="IC404" i="10"/>
  <c r="IC396" i="10"/>
  <c r="IC388" i="10"/>
  <c r="JB409" i="10"/>
  <c r="JB401" i="10"/>
  <c r="JB393" i="10"/>
  <c r="JA409" i="10"/>
  <c r="JA401" i="10"/>
  <c r="JA393" i="10"/>
  <c r="IZ409" i="10"/>
  <c r="IZ401" i="10"/>
  <c r="IZ393" i="10"/>
  <c r="JB407" i="10"/>
  <c r="JB399" i="10"/>
  <c r="JB391" i="10"/>
  <c r="JA407" i="10"/>
  <c r="JA399" i="10"/>
  <c r="JA391" i="10"/>
  <c r="IZ407" i="10"/>
  <c r="IZ399" i="10"/>
  <c r="IZ391" i="10"/>
  <c r="JB404" i="10"/>
  <c r="JB396" i="10"/>
  <c r="JB411" i="10"/>
  <c r="JB403" i="10"/>
  <c r="JB395" i="10"/>
  <c r="JA411" i="10"/>
  <c r="JA403" i="10"/>
  <c r="JB397" i="10"/>
  <c r="JA406" i="10"/>
  <c r="JA395" i="10"/>
  <c r="IZ408" i="10"/>
  <c r="IZ397" i="10"/>
  <c r="JB410" i="10"/>
  <c r="JB394" i="10"/>
  <c r="JA405" i="10"/>
  <c r="JA394" i="10"/>
  <c r="IZ406" i="10"/>
  <c r="IZ396" i="10"/>
  <c r="JB408" i="10"/>
  <c r="JB392" i="10"/>
  <c r="JA404" i="10"/>
  <c r="JA392" i="10"/>
  <c r="IZ405" i="10"/>
  <c r="IZ395" i="10"/>
  <c r="JB406" i="10"/>
  <c r="JB390" i="10"/>
  <c r="JA402" i="10"/>
  <c r="JA390" i="10"/>
  <c r="IZ404" i="10"/>
  <c r="IZ394" i="10"/>
  <c r="JB405" i="10"/>
  <c r="JB389" i="10"/>
  <c r="JA400" i="10"/>
  <c r="JA389" i="10"/>
  <c r="IZ403" i="10"/>
  <c r="IZ392" i="10"/>
  <c r="JB402" i="10"/>
  <c r="JB388" i="10"/>
  <c r="JA398" i="10"/>
  <c r="JA388" i="10"/>
  <c r="IZ402" i="10"/>
  <c r="IZ390" i="10"/>
  <c r="JB400" i="10"/>
  <c r="JA410" i="10"/>
  <c r="JA397" i="10"/>
  <c r="IZ400" i="10"/>
  <c r="IZ389" i="10"/>
  <c r="JA396" i="10"/>
  <c r="IZ410" i="10"/>
  <c r="IZ398" i="10"/>
  <c r="IZ388" i="10"/>
  <c r="JA408" i="10"/>
  <c r="JB398" i="10"/>
  <c r="JZ409" i="10"/>
  <c r="JZ401" i="10"/>
  <c r="JZ393" i="10"/>
  <c r="JY409" i="10"/>
  <c r="JY401" i="10"/>
  <c r="JY393" i="10"/>
  <c r="JX409" i="10"/>
  <c r="JZ408" i="10"/>
  <c r="JZ407" i="10"/>
  <c r="JZ399" i="10"/>
  <c r="JZ411" i="10"/>
  <c r="JZ403" i="10"/>
  <c r="JZ398" i="10"/>
  <c r="JZ389" i="10"/>
  <c r="JY404" i="10"/>
  <c r="JY395" i="10"/>
  <c r="JX410" i="10"/>
  <c r="JX401" i="10"/>
  <c r="JX393" i="10"/>
  <c r="JZ410" i="10"/>
  <c r="JZ396" i="10"/>
  <c r="JY411" i="10"/>
  <c r="JY402" i="10"/>
  <c r="JY392" i="10"/>
  <c r="JX407" i="10"/>
  <c r="JX399" i="10"/>
  <c r="JX391" i="10"/>
  <c r="JZ405" i="10"/>
  <c r="JZ394" i="10"/>
  <c r="JY408" i="10"/>
  <c r="JY399" i="10"/>
  <c r="JY390" i="10"/>
  <c r="JX405" i="10"/>
  <c r="JX397" i="10"/>
  <c r="JX389" i="10"/>
  <c r="JZ404" i="10"/>
  <c r="JZ392" i="10"/>
  <c r="JY407" i="10"/>
  <c r="JY398" i="10"/>
  <c r="JY389" i="10"/>
  <c r="JX404" i="10"/>
  <c r="JX396" i="10"/>
  <c r="JX388" i="10"/>
  <c r="JZ402" i="10"/>
  <c r="JZ391" i="10"/>
  <c r="JY406" i="10"/>
  <c r="JY397" i="10"/>
  <c r="JY388" i="10"/>
  <c r="JX403" i="10"/>
  <c r="JX395" i="10"/>
  <c r="JZ397" i="10"/>
  <c r="JY396" i="10"/>
  <c r="JX398" i="10"/>
  <c r="JZ395" i="10"/>
  <c r="JY394" i="10"/>
  <c r="JX394" i="10"/>
  <c r="JZ390" i="10"/>
  <c r="JY391" i="10"/>
  <c r="JX392" i="10"/>
  <c r="JZ388" i="10"/>
  <c r="JX390" i="10"/>
  <c r="JY410" i="10"/>
  <c r="JX408" i="10"/>
  <c r="JY405" i="10"/>
  <c r="JX406" i="10"/>
  <c r="JZ406" i="10"/>
  <c r="JY403" i="10"/>
  <c r="JX402" i="10"/>
  <c r="JZ400" i="10"/>
  <c r="JY400" i="10"/>
  <c r="JX400" i="10"/>
  <c r="KX409" i="10"/>
  <c r="KX401" i="10"/>
  <c r="KX393" i="10"/>
  <c r="KW409" i="10"/>
  <c r="KW401" i="10"/>
  <c r="KW393" i="10"/>
  <c r="KV409" i="10"/>
  <c r="KV401" i="10"/>
  <c r="KV393" i="10"/>
  <c r="KX408" i="10"/>
  <c r="KX400" i="10"/>
  <c r="KX392" i="10"/>
  <c r="KW408" i="10"/>
  <c r="KW400" i="10"/>
  <c r="KW392" i="10"/>
  <c r="KV408" i="10"/>
  <c r="KV400" i="10"/>
  <c r="KV392" i="10"/>
  <c r="KX407" i="10"/>
  <c r="KX399" i="10"/>
  <c r="KX391" i="10"/>
  <c r="KW407" i="10"/>
  <c r="KW399" i="10"/>
  <c r="KW391" i="10"/>
  <c r="KV407" i="10"/>
  <c r="KV399" i="10"/>
  <c r="KV391" i="10"/>
  <c r="KX406" i="10"/>
  <c r="KX398" i="10"/>
  <c r="KX390" i="10"/>
  <c r="KW406" i="10"/>
  <c r="KW398" i="10"/>
  <c r="KW390" i="10"/>
  <c r="KV406" i="10"/>
  <c r="KV398" i="10"/>
  <c r="KV390" i="10"/>
  <c r="KX405" i="10"/>
  <c r="KX397" i="10"/>
  <c r="KX389" i="10"/>
  <c r="KW405" i="10"/>
  <c r="KW397" i="10"/>
  <c r="KW389" i="10"/>
  <c r="KV405" i="10"/>
  <c r="KV397" i="10"/>
  <c r="KV389" i="10"/>
  <c r="KX404" i="10"/>
  <c r="KX396" i="10"/>
  <c r="KX388" i="10"/>
  <c r="KW404" i="10"/>
  <c r="KW396" i="10"/>
  <c r="KW388" i="10"/>
  <c r="KV404" i="10"/>
  <c r="KV396" i="10"/>
  <c r="KV388" i="10"/>
  <c r="KX411" i="10"/>
  <c r="KX403" i="10"/>
  <c r="KX395" i="10"/>
  <c r="KW411" i="10"/>
  <c r="KW403" i="10"/>
  <c r="KW395" i="10"/>
  <c r="KV403" i="10"/>
  <c r="KV395" i="10"/>
  <c r="KW410" i="10"/>
  <c r="KW402" i="10"/>
  <c r="KW394" i="10"/>
  <c r="KV410" i="10"/>
  <c r="KV402" i="10"/>
  <c r="KX410" i="10"/>
  <c r="KV394" i="10"/>
  <c r="KX402" i="10"/>
  <c r="KX394" i="10"/>
  <c r="GP396" i="10"/>
  <c r="GO388" i="10"/>
  <c r="GQ410" i="10"/>
  <c r="GQ402" i="10"/>
  <c r="GQ394" i="10"/>
  <c r="GP410" i="10"/>
  <c r="GP402" i="10"/>
  <c r="GP393" i="10"/>
  <c r="GO409" i="10"/>
  <c r="GO401" i="10"/>
  <c r="GO393" i="10"/>
  <c r="GQ409" i="10"/>
  <c r="GQ401" i="10"/>
  <c r="GQ393" i="10"/>
  <c r="GP409" i="10"/>
  <c r="GP401" i="10"/>
  <c r="GP392" i="10"/>
  <c r="GO408" i="10"/>
  <c r="GO400" i="10"/>
  <c r="GO392" i="10"/>
  <c r="GQ403" i="10"/>
  <c r="GO402" i="10"/>
  <c r="GQ408" i="10"/>
  <c r="GQ400" i="10"/>
  <c r="GQ392" i="10"/>
  <c r="GP408" i="10"/>
  <c r="GP400" i="10"/>
  <c r="GP391" i="10"/>
  <c r="GO407" i="10"/>
  <c r="GO399" i="10"/>
  <c r="GO391" i="10"/>
  <c r="GQ395" i="10"/>
  <c r="GO394" i="10"/>
  <c r="GQ407" i="10"/>
  <c r="GQ399" i="10"/>
  <c r="GQ391" i="10"/>
  <c r="GP407" i="10"/>
  <c r="GP399" i="10"/>
  <c r="GP390" i="10"/>
  <c r="GO406" i="10"/>
  <c r="GO398" i="10"/>
  <c r="GO390" i="10"/>
  <c r="GP403" i="10"/>
  <c r="GQ406" i="10"/>
  <c r="GQ398" i="10"/>
  <c r="GQ390" i="10"/>
  <c r="GP406" i="10"/>
  <c r="GP398" i="10"/>
  <c r="GP389" i="10"/>
  <c r="GO405" i="10"/>
  <c r="GO397" i="10"/>
  <c r="GO389" i="10"/>
  <c r="GO410" i="10"/>
  <c r="GQ405" i="10"/>
  <c r="GQ397" i="10"/>
  <c r="GQ389" i="10"/>
  <c r="GP405" i="10"/>
  <c r="GP397" i="10"/>
  <c r="GP388" i="10"/>
  <c r="GO404" i="10"/>
  <c r="GO396" i="10"/>
  <c r="GP411" i="10"/>
  <c r="GQ404" i="10"/>
  <c r="GQ396" i="10"/>
  <c r="GQ388" i="10"/>
  <c r="GP404" i="10"/>
  <c r="GP395" i="10"/>
  <c r="GO403" i="10"/>
  <c r="GO395" i="10"/>
  <c r="GQ411" i="10"/>
  <c r="GP394" i="10"/>
  <c r="IM411" i="10"/>
  <c r="IM403" i="10"/>
  <c r="IM395" i="10"/>
  <c r="IL411" i="10"/>
  <c r="IL403" i="10"/>
  <c r="IL395" i="10"/>
  <c r="IK403" i="10"/>
  <c r="IK395" i="10"/>
  <c r="IM410" i="10"/>
  <c r="IM402" i="10"/>
  <c r="IM394" i="10"/>
  <c r="IL410" i="10"/>
  <c r="IL402" i="10"/>
  <c r="IL394" i="10"/>
  <c r="IK410" i="10"/>
  <c r="IK402" i="10"/>
  <c r="IK394" i="10"/>
  <c r="IM409" i="10"/>
  <c r="IM401" i="10"/>
  <c r="IM393" i="10"/>
  <c r="IL409" i="10"/>
  <c r="IL401" i="10"/>
  <c r="IL393" i="10"/>
  <c r="IK409" i="10"/>
  <c r="IK401" i="10"/>
  <c r="IK393" i="10"/>
  <c r="IM408" i="10"/>
  <c r="IM400" i="10"/>
  <c r="IM392" i="10"/>
  <c r="IL408" i="10"/>
  <c r="IL400" i="10"/>
  <c r="IL392" i="10"/>
  <c r="IK408" i="10"/>
  <c r="IK400" i="10"/>
  <c r="IK392" i="10"/>
  <c r="IM407" i="10"/>
  <c r="IM399" i="10"/>
  <c r="IM391" i="10"/>
  <c r="IL407" i="10"/>
  <c r="IL399" i="10"/>
  <c r="IL391" i="10"/>
  <c r="IK407" i="10"/>
  <c r="IK399" i="10"/>
  <c r="IK391" i="10"/>
  <c r="IM406" i="10"/>
  <c r="IM398" i="10"/>
  <c r="IM390" i="10"/>
  <c r="IL406" i="10"/>
  <c r="IL398" i="10"/>
  <c r="IL390" i="10"/>
  <c r="IK406" i="10"/>
  <c r="IK398" i="10"/>
  <c r="IK390" i="10"/>
  <c r="IM405" i="10"/>
  <c r="IM397" i="10"/>
  <c r="IM389" i="10"/>
  <c r="IL405" i="10"/>
  <c r="IL397" i="10"/>
  <c r="IL389" i="10"/>
  <c r="IK405" i="10"/>
  <c r="IK397" i="10"/>
  <c r="IK389" i="10"/>
  <c r="IM388" i="10"/>
  <c r="IL404" i="10"/>
  <c r="IM396" i="10"/>
  <c r="IL396" i="10"/>
  <c r="IL388" i="10"/>
  <c r="IK404" i="10"/>
  <c r="IK396" i="10"/>
  <c r="IM404" i="10"/>
  <c r="IK388" i="10"/>
  <c r="JK409" i="10"/>
  <c r="JK401" i="10"/>
  <c r="JK393" i="10"/>
  <c r="JJ409" i="10"/>
  <c r="JJ401" i="10"/>
  <c r="JJ393" i="10"/>
  <c r="JI409" i="10"/>
  <c r="JI401" i="10"/>
  <c r="JI393" i="10"/>
  <c r="JK407" i="10"/>
  <c r="JK399" i="10"/>
  <c r="JK391" i="10"/>
  <c r="JJ407" i="10"/>
  <c r="JJ399" i="10"/>
  <c r="JJ391" i="10"/>
  <c r="JI407" i="10"/>
  <c r="JI399" i="10"/>
  <c r="JI391" i="10"/>
  <c r="JK405" i="10"/>
  <c r="JK397" i="10"/>
  <c r="JK389" i="10"/>
  <c r="JJ405" i="10"/>
  <c r="JJ397" i="10"/>
  <c r="JJ389" i="10"/>
  <c r="JI405" i="10"/>
  <c r="JI397" i="10"/>
  <c r="JI389" i="10"/>
  <c r="JK404" i="10"/>
  <c r="JK396" i="10"/>
  <c r="JK388" i="10"/>
  <c r="JJ404" i="10"/>
  <c r="JJ396" i="10"/>
  <c r="JJ388" i="10"/>
  <c r="JI404" i="10"/>
  <c r="JI396" i="10"/>
  <c r="JI388" i="10"/>
  <c r="JK411" i="10"/>
  <c r="JK403" i="10"/>
  <c r="JK395" i="10"/>
  <c r="JJ411" i="10"/>
  <c r="JJ403" i="10"/>
  <c r="JJ395" i="10"/>
  <c r="JI403" i="10"/>
  <c r="JI395" i="10"/>
  <c r="JK410" i="10"/>
  <c r="JK390" i="10"/>
  <c r="JJ392" i="10"/>
  <c r="JI394" i="10"/>
  <c r="JK408" i="10"/>
  <c r="JJ410" i="10"/>
  <c r="JJ390" i="10"/>
  <c r="JI392" i="10"/>
  <c r="JK406" i="10"/>
  <c r="JJ408" i="10"/>
  <c r="JI410" i="10"/>
  <c r="JI390" i="10"/>
  <c r="JK402" i="10"/>
  <c r="JJ406" i="10"/>
  <c r="JI408" i="10"/>
  <c r="JK400" i="10"/>
  <c r="JJ402" i="10"/>
  <c r="JI406" i="10"/>
  <c r="JK398" i="10"/>
  <c r="JJ400" i="10"/>
  <c r="JI402" i="10"/>
  <c r="JK394" i="10"/>
  <c r="JJ398" i="10"/>
  <c r="JI400" i="10"/>
  <c r="JK392" i="10"/>
  <c r="JJ394" i="10"/>
  <c r="JI398" i="10"/>
  <c r="KI409" i="10"/>
  <c r="KI401" i="10"/>
  <c r="KI393" i="10"/>
  <c r="KH409" i="10"/>
  <c r="KH401" i="10"/>
  <c r="KH393" i="10"/>
  <c r="KG409" i="10"/>
  <c r="KG401" i="10"/>
  <c r="KG393" i="10"/>
  <c r="KI408" i="10"/>
  <c r="KI400" i="10"/>
  <c r="KI392" i="10"/>
  <c r="KH408" i="10"/>
  <c r="KH400" i="10"/>
  <c r="KH392" i="10"/>
  <c r="KG408" i="10"/>
  <c r="KG400" i="10"/>
  <c r="KG392" i="10"/>
  <c r="KI407" i="10"/>
  <c r="KI399" i="10"/>
  <c r="KI391" i="10"/>
  <c r="KH407" i="10"/>
  <c r="KH399" i="10"/>
  <c r="KH391" i="10"/>
  <c r="KG407" i="10"/>
  <c r="KG399" i="10"/>
  <c r="KG391" i="10"/>
  <c r="KI406" i="10"/>
  <c r="KI398" i="10"/>
  <c r="KI390" i="10"/>
  <c r="KH406" i="10"/>
  <c r="KH398" i="10"/>
  <c r="KH390" i="10"/>
  <c r="KG406" i="10"/>
  <c r="KG398" i="10"/>
  <c r="KG390" i="10"/>
  <c r="KI405" i="10"/>
  <c r="KI397" i="10"/>
  <c r="KI389" i="10"/>
  <c r="KH405" i="10"/>
  <c r="KH397" i="10"/>
  <c r="KH389" i="10"/>
  <c r="KG405" i="10"/>
  <c r="KG397" i="10"/>
  <c r="KG389" i="10"/>
  <c r="KI404" i="10"/>
  <c r="KI396" i="10"/>
  <c r="KI388" i="10"/>
  <c r="KH404" i="10"/>
  <c r="KH396" i="10"/>
  <c r="KH388" i="10"/>
  <c r="KG404" i="10"/>
  <c r="KG396" i="10"/>
  <c r="KG388" i="10"/>
  <c r="KI411" i="10"/>
  <c r="KI403" i="10"/>
  <c r="KI395" i="10"/>
  <c r="KH411" i="10"/>
  <c r="KH403" i="10"/>
  <c r="KH395" i="10"/>
  <c r="KG403" i="10"/>
  <c r="KG395" i="10"/>
  <c r="KG410" i="10"/>
  <c r="KG402" i="10"/>
  <c r="KI410" i="10"/>
  <c r="KG394" i="10"/>
  <c r="KI402" i="10"/>
  <c r="KI394" i="10"/>
  <c r="KH410" i="10"/>
  <c r="KH402" i="10"/>
  <c r="KH394" i="10"/>
  <c r="JT409" i="10"/>
  <c r="JT401" i="10"/>
  <c r="JT393" i="10"/>
  <c r="JS409" i="10"/>
  <c r="JS401" i="10"/>
  <c r="JS393" i="10"/>
  <c r="JR409" i="10"/>
  <c r="JR401" i="10"/>
  <c r="JR393" i="10"/>
  <c r="JT407" i="10"/>
  <c r="JT399" i="10"/>
  <c r="JT391" i="10"/>
  <c r="JS407" i="10"/>
  <c r="JS399" i="10"/>
  <c r="JS391" i="10"/>
  <c r="JR407" i="10"/>
  <c r="JR399" i="10"/>
  <c r="JR391" i="10"/>
  <c r="JT405" i="10"/>
  <c r="JT397" i="10"/>
  <c r="JT389" i="10"/>
  <c r="JS405" i="10"/>
  <c r="JS397" i="10"/>
  <c r="JS389" i="10"/>
  <c r="JR405" i="10"/>
  <c r="JR397" i="10"/>
  <c r="JR389" i="10"/>
  <c r="JT404" i="10"/>
  <c r="JT396" i="10"/>
  <c r="JT388" i="10"/>
  <c r="JS404" i="10"/>
  <c r="JS396" i="10"/>
  <c r="JS388" i="10"/>
  <c r="JR404" i="10"/>
  <c r="JR396" i="10"/>
  <c r="JR388" i="10"/>
  <c r="JT411" i="10"/>
  <c r="JT403" i="10"/>
  <c r="JT395" i="10"/>
  <c r="JS411" i="10"/>
  <c r="JS403" i="10"/>
  <c r="JS395" i="10"/>
  <c r="JR403" i="10"/>
  <c r="JR395" i="10"/>
  <c r="JT408" i="10"/>
  <c r="JS410" i="10"/>
  <c r="JS390" i="10"/>
  <c r="JR392" i="10"/>
  <c r="JT406" i="10"/>
  <c r="JS408" i="10"/>
  <c r="JR410" i="10"/>
  <c r="JR390" i="10"/>
  <c r="JT402" i="10"/>
  <c r="JS406" i="10"/>
  <c r="JR408" i="10"/>
  <c r="JT400" i="10"/>
  <c r="JS402" i="10"/>
  <c r="JR406" i="10"/>
  <c r="JT398" i="10"/>
  <c r="JS400" i="10"/>
  <c r="JR402" i="10"/>
  <c r="JT394" i="10"/>
  <c r="JS398" i="10"/>
  <c r="JR400" i="10"/>
  <c r="JT392" i="10"/>
  <c r="JS394" i="10"/>
  <c r="JR398" i="10"/>
  <c r="JT410" i="10"/>
  <c r="JT390" i="10"/>
  <c r="JS392" i="10"/>
  <c r="JR394" i="10"/>
  <c r="HC410" i="10"/>
  <c r="HC402" i="10"/>
  <c r="HC394" i="10"/>
  <c r="HB410" i="10"/>
  <c r="HB402" i="10"/>
  <c r="HB394" i="10"/>
  <c r="HA410" i="10"/>
  <c r="HA402" i="10"/>
  <c r="HA394" i="10"/>
  <c r="HC409" i="10"/>
  <c r="HC401" i="10"/>
  <c r="HC393" i="10"/>
  <c r="HB409" i="10"/>
  <c r="HB401" i="10"/>
  <c r="HB393" i="10"/>
  <c r="HA409" i="10"/>
  <c r="HA401" i="10"/>
  <c r="HA393" i="10"/>
  <c r="HB411" i="10"/>
  <c r="HA395" i="10"/>
  <c r="HC408" i="10"/>
  <c r="HC400" i="10"/>
  <c r="HC392" i="10"/>
  <c r="HB408" i="10"/>
  <c r="HB400" i="10"/>
  <c r="HB392" i="10"/>
  <c r="HA408" i="10"/>
  <c r="HA400" i="10"/>
  <c r="HA392" i="10"/>
  <c r="HC411" i="10"/>
  <c r="HC407" i="10"/>
  <c r="HC399" i="10"/>
  <c r="HC391" i="10"/>
  <c r="HB407" i="10"/>
  <c r="HB399" i="10"/>
  <c r="HB391" i="10"/>
  <c r="HA407" i="10"/>
  <c r="HA399" i="10"/>
  <c r="HA391" i="10"/>
  <c r="HC395" i="10"/>
  <c r="HB395" i="10"/>
  <c r="HC406" i="10"/>
  <c r="HC398" i="10"/>
  <c r="HC390" i="10"/>
  <c r="HB406" i="10"/>
  <c r="HB398" i="10"/>
  <c r="HB390" i="10"/>
  <c r="HA406" i="10"/>
  <c r="HA398" i="10"/>
  <c r="HA390" i="10"/>
  <c r="HC403" i="10"/>
  <c r="HC405" i="10"/>
  <c r="HC397" i="10"/>
  <c r="HC389" i="10"/>
  <c r="HB405" i="10"/>
  <c r="HB397" i="10"/>
  <c r="HB389" i="10"/>
  <c r="HA405" i="10"/>
  <c r="HA397" i="10"/>
  <c r="HA389" i="10"/>
  <c r="HC404" i="10"/>
  <c r="HC396" i="10"/>
  <c r="HC388" i="10"/>
  <c r="HB404" i="10"/>
  <c r="HB396" i="10"/>
  <c r="HB388" i="10"/>
  <c r="HA404" i="10"/>
  <c r="HA396" i="10"/>
  <c r="HA388" i="10"/>
  <c r="HB403" i="10"/>
  <c r="HA403" i="10"/>
  <c r="AGT456" i="10"/>
  <c r="AJD417" i="10"/>
  <c r="AJC417" i="10"/>
  <c r="AJB417" i="10"/>
  <c r="AJA417" i="10"/>
  <c r="AJH417" i="10"/>
  <c r="AIZ417" i="10"/>
  <c r="AJF417" i="10"/>
  <c r="AIX417" i="10"/>
  <c r="AIY417" i="10"/>
  <c r="AIW417" i="10"/>
  <c r="AJG417" i="10"/>
  <c r="AJE417" i="10"/>
  <c r="AB340" i="10"/>
  <c r="AD367" i="10"/>
  <c r="AG349" i="10"/>
  <c r="NE421" i="10" s="1"/>
  <c r="AL367" i="10"/>
  <c r="LU467" i="10" s="1"/>
  <c r="AO349" i="10"/>
  <c r="QX429" i="10" s="1"/>
  <c r="AR340" i="10"/>
  <c r="EG402" i="10" s="1"/>
  <c r="AT367" i="10"/>
  <c r="AW349" i="10"/>
  <c r="UY422" i="10" s="1"/>
  <c r="AZ340" i="10"/>
  <c r="FF403" i="10" s="1"/>
  <c r="BB367" i="10"/>
  <c r="RC450" i="10" s="1"/>
  <c r="BE349" i="10"/>
  <c r="YP419" i="10" s="1"/>
  <c r="BH340" i="10"/>
  <c r="GC409" i="10" s="1"/>
  <c r="BJ367" i="10"/>
  <c r="TW460" i="10" s="1"/>
  <c r="BM349" i="10"/>
  <c r="ABZ431" i="10" s="1"/>
  <c r="BR367" i="10"/>
  <c r="BU349" i="10"/>
  <c r="AGB418" i="10" s="1"/>
  <c r="BX340" i="10"/>
  <c r="BZ367" i="10"/>
  <c r="ZK458" i="10" s="1"/>
  <c r="AJN417" i="10"/>
  <c r="AJQ417" i="10"/>
  <c r="AJO417" i="10"/>
  <c r="AJI417" i="10"/>
  <c r="CF340" i="10"/>
  <c r="CH367" i="10"/>
  <c r="ANF417" i="10"/>
  <c r="ANI417" i="10"/>
  <c r="ANG417" i="10"/>
  <c r="CN340" i="10"/>
  <c r="CP367" i="10"/>
  <c r="AQX417" i="10"/>
  <c r="AQY417" i="10"/>
  <c r="CV340" i="10"/>
  <c r="CX367" i="10"/>
  <c r="VA417" i="10"/>
  <c r="VI417" i="10"/>
  <c r="YU417" i="10"/>
  <c r="ZC417" i="10"/>
  <c r="ACO417" i="10"/>
  <c r="AQS417" i="10"/>
  <c r="ASQ417" i="10"/>
  <c r="AY340" i="10"/>
  <c r="FD406" i="10" s="1"/>
  <c r="CE340" i="10"/>
  <c r="AT349" i="10"/>
  <c r="TL440" i="10" s="1"/>
  <c r="BZ349" i="10"/>
  <c r="AO367" i="10"/>
  <c r="MX448" i="10" s="1"/>
  <c r="BU367" i="10"/>
  <c r="AR349" i="10"/>
  <c r="SR425" i="10" s="1"/>
  <c r="AZ349" i="10"/>
  <c r="WI418" i="10" s="1"/>
  <c r="BH349" i="10"/>
  <c r="ZY428" i="10" s="1"/>
  <c r="BP349" i="10"/>
  <c r="ADT432" i="10" s="1"/>
  <c r="BS340" i="10"/>
  <c r="BX349" i="10"/>
  <c r="AHL418" i="10" s="1"/>
  <c r="CA340" i="10"/>
  <c r="CF349" i="10"/>
  <c r="ALA429" i="10" s="1"/>
  <c r="CI340" i="10"/>
  <c r="CN349" i="10"/>
  <c r="AOP419" i="10" s="1"/>
  <c r="CQ340" i="10"/>
  <c r="CV349" i="10"/>
  <c r="ASM433" i="10" s="1"/>
  <c r="CY340" i="10"/>
  <c r="VB417" i="10"/>
  <c r="VJ417" i="10"/>
  <c r="YV417" i="10"/>
  <c r="ZD417" i="10"/>
  <c r="ACP417" i="10"/>
  <c r="ALE417" i="10"/>
  <c r="ARA417" i="10"/>
  <c r="ASS417" i="10"/>
  <c r="AV349" i="10"/>
  <c r="AQ367" i="10"/>
  <c r="NJ469" i="10" s="1"/>
  <c r="Z340" i="10"/>
  <c r="CE388" i="10" s="1"/>
  <c r="AB367" i="10"/>
  <c r="II468" i="10" s="1"/>
  <c r="AJ367" i="10"/>
  <c r="LB446" i="10" s="1"/>
  <c r="AM349" i="10"/>
  <c r="QC426" i="10" s="1"/>
  <c r="AR367" i="10"/>
  <c r="AU349" i="10"/>
  <c r="TW419" i="10" s="1"/>
  <c r="AZ367" i="10"/>
  <c r="BC349" i="10"/>
  <c r="XQ428" i="10" s="1"/>
  <c r="BF340" i="10"/>
  <c r="FW406" i="10" s="1"/>
  <c r="BH367" i="10"/>
  <c r="BK349" i="10"/>
  <c r="ABJ422" i="10" s="1"/>
  <c r="BP367" i="10"/>
  <c r="VY451" i="10" s="1"/>
  <c r="BS349" i="10"/>
  <c r="AEX421" i="10" s="1"/>
  <c r="BV340" i="10"/>
  <c r="BX367" i="10"/>
  <c r="CA349" i="10"/>
  <c r="CD340" i="10"/>
  <c r="CF367" i="10"/>
  <c r="CI349" i="10"/>
  <c r="AME421" i="10" s="1"/>
  <c r="CL340" i="10"/>
  <c r="CN367" i="10"/>
  <c r="AEM465" i="10" s="1"/>
  <c r="CQ349" i="10"/>
  <c r="APU423" i="10" s="1"/>
  <c r="CV367" i="10"/>
  <c r="AHD461" i="10" s="1"/>
  <c r="CY349" i="10"/>
  <c r="ATU418" i="10" s="1"/>
  <c r="VC417" i="10"/>
  <c r="VK417" i="10"/>
  <c r="YW417" i="10"/>
  <c r="ACQ417" i="10"/>
  <c r="ALK417" i="10"/>
  <c r="AA340" i="10"/>
  <c r="BG340" i="10"/>
  <c r="GB410" i="10" s="1"/>
  <c r="BB349" i="10"/>
  <c r="CH349" i="10"/>
  <c r="ALS437" i="10" s="1"/>
  <c r="AW367" i="10"/>
  <c r="CC367" i="10"/>
  <c r="AGI417" i="10"/>
  <c r="AGH417" i="10"/>
  <c r="AGN417" i="10"/>
  <c r="AGF417" i="10"/>
  <c r="AGM417" i="10"/>
  <c r="AGE417" i="10"/>
  <c r="AGK417" i="10"/>
  <c r="AGC417" i="10"/>
  <c r="AKC417" i="10"/>
  <c r="AJU417" i="10"/>
  <c r="AKB417" i="10"/>
  <c r="AKA417" i="10"/>
  <c r="AJZ417" i="10"/>
  <c r="AJY417" i="10"/>
  <c r="AKE417" i="10"/>
  <c r="AJW417" i="10"/>
  <c r="ANW417" i="10"/>
  <c r="ANO417" i="10"/>
  <c r="ANV417" i="10"/>
  <c r="ANN417" i="10"/>
  <c r="ANU417" i="10"/>
  <c r="ANM417" i="10"/>
  <c r="ANT417" i="10"/>
  <c r="ANS417" i="10"/>
  <c r="ANQ417" i="10"/>
  <c r="ARI417" i="10"/>
  <c r="ARP417" i="10"/>
  <c r="ARH417" i="10"/>
  <c r="ARO417" i="10"/>
  <c r="ARG417" i="10"/>
  <c r="ARN417" i="10"/>
  <c r="ARF417" i="10"/>
  <c r="ARM417" i="10"/>
  <c r="ARE417" i="10"/>
  <c r="ARK417" i="10"/>
  <c r="VD417" i="10"/>
  <c r="VL417" i="10"/>
  <c r="YX417" i="10"/>
  <c r="ACR417" i="10"/>
  <c r="AGG417" i="10"/>
  <c r="AJX417" i="10"/>
  <c r="ARL417" i="10"/>
  <c r="BD349" i="10"/>
  <c r="XV427" i="10" s="1"/>
  <c r="CJ349" i="10"/>
  <c r="AY367" i="10"/>
  <c r="Z367" i="10"/>
  <c r="HK462" i="10" s="1"/>
  <c r="AH367" i="10"/>
  <c r="AK349" i="10"/>
  <c r="PG418" i="10" s="1"/>
  <c r="AP367" i="10"/>
  <c r="AS349" i="10"/>
  <c r="SY424" i="10" s="1"/>
  <c r="AX367" i="10"/>
  <c r="BA349" i="10"/>
  <c r="WS418" i="10" s="1"/>
  <c r="BD340" i="10"/>
  <c r="FQ408" i="10" s="1"/>
  <c r="BF367" i="10"/>
  <c r="BI349" i="10"/>
  <c r="AAJ439" i="10" s="1"/>
  <c r="BN367" i="10"/>
  <c r="BQ349" i="10"/>
  <c r="ADZ431" i="10" s="1"/>
  <c r="BT340" i="10"/>
  <c r="AHX417" i="10"/>
  <c r="AHP417" i="10"/>
  <c r="AHW417" i="10"/>
  <c r="AHO417" i="10"/>
  <c r="AHU417" i="10"/>
  <c r="AHM417" i="10"/>
  <c r="AHT417" i="10"/>
  <c r="AHR417" i="10"/>
  <c r="ALJ417" i="10"/>
  <c r="ALI417" i="10"/>
  <c r="ALP417" i="10"/>
  <c r="ALH417" i="10"/>
  <c r="ALO417" i="10"/>
  <c r="ALG417" i="10"/>
  <c r="ALN417" i="10"/>
  <c r="ALF417" i="10"/>
  <c r="ALL417" i="10"/>
  <c r="APD417" i="10"/>
  <c r="APC417" i="10"/>
  <c r="APB417" i="10"/>
  <c r="APA417" i="10"/>
  <c r="APH417" i="10"/>
  <c r="AOZ417" i="10"/>
  <c r="APF417" i="10"/>
  <c r="AOX417" i="10"/>
  <c r="ASX417" i="10"/>
  <c r="ASP417" i="10"/>
  <c r="ASW417" i="10"/>
  <c r="ASO417" i="10"/>
  <c r="ASV417" i="10"/>
  <c r="ASU417" i="10"/>
  <c r="AST417" i="10"/>
  <c r="ASZ417" i="10"/>
  <c r="ASR417" i="10"/>
  <c r="VE417" i="10"/>
  <c r="YY417" i="10"/>
  <c r="ACK417" i="10"/>
  <c r="ACS417" i="10"/>
  <c r="AGJ417" i="10"/>
  <c r="AHN417" i="10"/>
  <c r="AKD417" i="10"/>
  <c r="AOW417" i="10"/>
  <c r="BO340" i="10"/>
  <c r="CU340" i="10"/>
  <c r="AD349" i="10"/>
  <c r="LU439" i="10" s="1"/>
  <c r="BJ349" i="10"/>
  <c r="AAS420" i="10" s="1"/>
  <c r="CP349" i="10"/>
  <c r="APL431" i="10" s="1"/>
  <c r="Y367" i="10"/>
  <c r="HH448" i="10" s="1"/>
  <c r="BE367" i="10"/>
  <c r="CK367" i="10"/>
  <c r="ADL456" i="10" s="1"/>
  <c r="AC367" i="10"/>
  <c r="IO453" i="10" s="1"/>
  <c r="AK367" i="10"/>
  <c r="AS367" i="10"/>
  <c r="OF450" i="10" s="1"/>
  <c r="BA367" i="10"/>
  <c r="QT465" i="10" s="1"/>
  <c r="BI367" i="10"/>
  <c r="TN463" i="10" s="1"/>
  <c r="BQ367" i="10"/>
  <c r="BY367" i="10"/>
  <c r="CG367" i="10"/>
  <c r="ACB466" i="10" s="1"/>
  <c r="CO367" i="10"/>
  <c r="CW367" i="10"/>
  <c r="AHM447" i="10" s="1"/>
  <c r="VF417" i="10"/>
  <c r="YZ417" i="10"/>
  <c r="ACL417" i="10"/>
  <c r="ACT417" i="10"/>
  <c r="AGL417" i="10"/>
  <c r="AHQ417" i="10"/>
  <c r="AKF417" i="10"/>
  <c r="ANA417" i="10"/>
  <c r="AOY417" i="10"/>
  <c r="AF349" i="10"/>
  <c r="NA430" i="10" s="1"/>
  <c r="BL349" i="10"/>
  <c r="ABM427" i="10" s="1"/>
  <c r="CR349" i="10"/>
  <c r="AQQ432" i="10" s="1"/>
  <c r="AA367" i="10"/>
  <c r="BG367" i="10"/>
  <c r="AA349" i="10"/>
  <c r="KU423" i="10" s="1"/>
  <c r="AD340" i="10"/>
  <c r="AF367" i="10"/>
  <c r="JS451" i="10" s="1"/>
  <c r="AL340" i="10"/>
  <c r="AN367" i="10"/>
  <c r="MM453" i="10" s="1"/>
  <c r="AQ349" i="10"/>
  <c r="SC427" i="10" s="1"/>
  <c r="AT340" i="10"/>
  <c r="EN393" i="10" s="1"/>
  <c r="AV367" i="10"/>
  <c r="PG467" i="10" s="1"/>
  <c r="AY349" i="10"/>
  <c r="VV431" i="10" s="1"/>
  <c r="BB340" i="10"/>
  <c r="FM389" i="10" s="1"/>
  <c r="BD367" i="10"/>
  <c r="BG349" i="10"/>
  <c r="ZL428" i="10" s="1"/>
  <c r="BJ340" i="10"/>
  <c r="GI395" i="10" s="1"/>
  <c r="BL367" i="10"/>
  <c r="BO349" i="10"/>
  <c r="ADB420" i="10" s="1"/>
  <c r="BR340" i="10"/>
  <c r="BT367" i="10"/>
  <c r="BW349" i="10"/>
  <c r="AGU440" i="10" s="1"/>
  <c r="BZ340" i="10"/>
  <c r="CB367" i="10"/>
  <c r="CE349" i="10"/>
  <c r="AKJ438" i="10" s="1"/>
  <c r="CH340" i="10"/>
  <c r="CJ367" i="10"/>
  <c r="CM349" i="10"/>
  <c r="ANY424" i="10" s="1"/>
  <c r="CP340" i="10"/>
  <c r="CR367" i="10"/>
  <c r="AFQ468" i="10" s="1"/>
  <c r="CU349" i="10"/>
  <c r="ARV427" i="10" s="1"/>
  <c r="CX340" i="10"/>
  <c r="VG417" i="10"/>
  <c r="YS417" i="10"/>
  <c r="ZA417" i="10"/>
  <c r="ACM417" i="10"/>
  <c r="ACU417" i="10"/>
  <c r="AHS417" i="10"/>
  <c r="ANP417" i="10"/>
  <c r="APE417" i="10"/>
  <c r="AQ340" i="10"/>
  <c r="BW340" i="10"/>
  <c r="AL349" i="10"/>
  <c r="PS418" i="10" s="1"/>
  <c r="BR349" i="10"/>
  <c r="AEK428" i="10" s="1"/>
  <c r="CX349" i="10"/>
  <c r="ATK439" i="10" s="1"/>
  <c r="AG367" i="10"/>
  <c r="BM367" i="10"/>
  <c r="CS367" i="10"/>
  <c r="AG340" i="10"/>
  <c r="AO340" i="10"/>
  <c r="AW340" i="10"/>
  <c r="EV409" i="10" s="1"/>
  <c r="BE340" i="10"/>
  <c r="FV406" i="10" s="1"/>
  <c r="BM340" i="10"/>
  <c r="BU340" i="10"/>
  <c r="CC340" i="10"/>
  <c r="CK340" i="10"/>
  <c r="CS340" i="10"/>
  <c r="YT417" i="10"/>
  <c r="ACN417" i="10"/>
  <c r="AHV417" i="10"/>
  <c r="ANR417" i="10"/>
  <c r="APG417" i="10"/>
  <c r="AN349" i="10"/>
  <c r="QU437" i="10" s="1"/>
  <c r="BT349" i="10"/>
  <c r="AFG438" i="10" s="1"/>
  <c r="AI367" i="10"/>
  <c r="BO367" i="10"/>
  <c r="YK452" i="10"/>
  <c r="YK465" i="10"/>
  <c r="ABE454" i="10"/>
  <c r="ADY462" i="10"/>
  <c r="AGS460" i="10"/>
  <c r="YN461" i="10"/>
  <c r="ABH460" i="10"/>
  <c r="AEB454" i="10"/>
  <c r="AGV453" i="10"/>
  <c r="ABK458" i="10"/>
  <c r="AGY464" i="10"/>
  <c r="ADZ457" i="10"/>
  <c r="ABI447" i="10"/>
  <c r="YR468" i="10"/>
  <c r="YR460" i="10"/>
  <c r="YR452" i="10"/>
  <c r="YR467" i="10"/>
  <c r="YR459" i="10"/>
  <c r="YR451" i="10"/>
  <c r="YR466" i="10"/>
  <c r="YR458" i="10"/>
  <c r="YR450" i="10"/>
  <c r="YR465" i="10"/>
  <c r="YR457" i="10"/>
  <c r="YR449" i="10"/>
  <c r="YO465" i="10"/>
  <c r="YO457" i="10"/>
  <c r="YO449" i="10"/>
  <c r="YR464" i="10"/>
  <c r="YR456" i="10"/>
  <c r="YR448" i="10"/>
  <c r="YO464" i="10"/>
  <c r="YO456" i="10"/>
  <c r="YO448" i="10"/>
  <c r="YR462" i="10"/>
  <c r="YR454" i="10"/>
  <c r="YO462" i="10"/>
  <c r="YO454" i="10"/>
  <c r="YO466" i="10"/>
  <c r="YO452" i="10"/>
  <c r="YL469" i="10"/>
  <c r="YL461" i="10"/>
  <c r="YL453" i="10"/>
  <c r="YQ463" i="10"/>
  <c r="YQ455" i="10"/>
  <c r="YQ447" i="10"/>
  <c r="YR469" i="10"/>
  <c r="YO463" i="10"/>
  <c r="YO451" i="10"/>
  <c r="YL468" i="10"/>
  <c r="YL460" i="10"/>
  <c r="YL452" i="10"/>
  <c r="YQ462" i="10"/>
  <c r="YQ454" i="10"/>
  <c r="YR463" i="10"/>
  <c r="YO461" i="10"/>
  <c r="YO450" i="10"/>
  <c r="YL467" i="10"/>
  <c r="YL459" i="10"/>
  <c r="YL451" i="10"/>
  <c r="YQ469" i="10"/>
  <c r="YQ461" i="10"/>
  <c r="YQ453" i="10"/>
  <c r="YR461" i="10"/>
  <c r="YO460" i="10"/>
  <c r="YO447" i="10"/>
  <c r="YL466" i="10"/>
  <c r="YL458" i="10"/>
  <c r="YL450" i="10"/>
  <c r="YQ468" i="10"/>
  <c r="YQ460" i="10"/>
  <c r="YQ452" i="10"/>
  <c r="YO468" i="10"/>
  <c r="YO455" i="10"/>
  <c r="YL463" i="10"/>
  <c r="YL455" i="10"/>
  <c r="YL447" i="10"/>
  <c r="YQ465" i="10"/>
  <c r="YQ457" i="10"/>
  <c r="YQ449" i="10"/>
  <c r="YO459" i="10"/>
  <c r="YL456" i="10"/>
  <c r="YQ456" i="10"/>
  <c r="YN467" i="10"/>
  <c r="YN459" i="10"/>
  <c r="YN451" i="10"/>
  <c r="YO458" i="10"/>
  <c r="YL454" i="10"/>
  <c r="YQ451" i="10"/>
  <c r="YN466" i="10"/>
  <c r="YN458" i="10"/>
  <c r="YN450" i="10"/>
  <c r="YK466" i="10"/>
  <c r="YK458" i="10"/>
  <c r="YK450" i="10"/>
  <c r="YO453" i="10"/>
  <c r="YL449" i="10"/>
  <c r="YQ450" i="10"/>
  <c r="YN465" i="10"/>
  <c r="YN457" i="10"/>
  <c r="YN449" i="10"/>
  <c r="YR455" i="10"/>
  <c r="YL448" i="10"/>
  <c r="YQ467" i="10"/>
  <c r="YQ448" i="10"/>
  <c r="YN464" i="10"/>
  <c r="YN456" i="10"/>
  <c r="YN448" i="10"/>
  <c r="YK464" i="10"/>
  <c r="YK456" i="10"/>
  <c r="YK448" i="10"/>
  <c r="YR453" i="10"/>
  <c r="YL465" i="10"/>
  <c r="YQ466" i="10"/>
  <c r="YN463" i="10"/>
  <c r="YN455" i="10"/>
  <c r="YN447" i="10"/>
  <c r="YK463" i="10"/>
  <c r="YK455" i="10"/>
  <c r="YK447" i="10"/>
  <c r="YK468" i="10"/>
  <c r="AGT449" i="10"/>
  <c r="YK457" i="10"/>
  <c r="YK469" i="10"/>
  <c r="ABE461" i="10"/>
  <c r="ADY453" i="10"/>
  <c r="ADY469" i="10"/>
  <c r="AGS468" i="10"/>
  <c r="YN469" i="10"/>
  <c r="ABH468" i="10"/>
  <c r="AEB462" i="10"/>
  <c r="AGV461" i="10"/>
  <c r="YQ459" i="10"/>
  <c r="AEE450" i="10"/>
  <c r="AGT454" i="10"/>
  <c r="ABL468" i="10"/>
  <c r="ABL460" i="10"/>
  <c r="ABL452" i="10"/>
  <c r="ABI468" i="10"/>
  <c r="ABI460" i="10"/>
  <c r="ABI452" i="10"/>
  <c r="ABL467" i="10"/>
  <c r="ABL459" i="10"/>
  <c r="ABL451" i="10"/>
  <c r="ABI467" i="10"/>
  <c r="ABI459" i="10"/>
  <c r="ABI451" i="10"/>
  <c r="ABL466" i="10"/>
  <c r="ABL458" i="10"/>
  <c r="ABL450" i="10"/>
  <c r="ABI466" i="10"/>
  <c r="ABI458" i="10"/>
  <c r="ABI450" i="10"/>
  <c r="ABL465" i="10"/>
  <c r="ABL457" i="10"/>
  <c r="ABL449" i="10"/>
  <c r="ABI465" i="10"/>
  <c r="ABI457" i="10"/>
  <c r="ABI449" i="10"/>
  <c r="ABL464" i="10"/>
  <c r="ABL456" i="10"/>
  <c r="ABL448" i="10"/>
  <c r="ABI464" i="10"/>
  <c r="ABI456" i="10"/>
  <c r="ABI448" i="10"/>
  <c r="ABL462" i="10"/>
  <c r="ABL454" i="10"/>
  <c r="ABI462" i="10"/>
  <c r="ABI454" i="10"/>
  <c r="ABI463" i="10"/>
  <c r="ABF469" i="10"/>
  <c r="ABF461" i="10"/>
  <c r="ABF453" i="10"/>
  <c r="ABK463" i="10"/>
  <c r="ABK455" i="10"/>
  <c r="ABK447" i="10"/>
  <c r="ABI461" i="10"/>
  <c r="ABF468" i="10"/>
  <c r="ABF460" i="10"/>
  <c r="ABF452" i="10"/>
  <c r="ABK462" i="10"/>
  <c r="ABK454" i="10"/>
  <c r="ABI455" i="10"/>
  <c r="ABF467" i="10"/>
  <c r="ABF459" i="10"/>
  <c r="ABF451" i="10"/>
  <c r="ABK469" i="10"/>
  <c r="ABK461" i="10"/>
  <c r="ABK453" i="10"/>
  <c r="ABL469" i="10"/>
  <c r="ABI453" i="10"/>
  <c r="ABF466" i="10"/>
  <c r="ABF458" i="10"/>
  <c r="ABF450" i="10"/>
  <c r="ABK468" i="10"/>
  <c r="ABK460" i="10"/>
  <c r="ABK452" i="10"/>
  <c r="ABL455" i="10"/>
  <c r="ABF463" i="10"/>
  <c r="ABF455" i="10"/>
  <c r="ABF447" i="10"/>
  <c r="ABK465" i="10"/>
  <c r="ABK457" i="10"/>
  <c r="ABK449" i="10"/>
  <c r="ABL453" i="10"/>
  <c r="ABF454" i="10"/>
  <c r="ABK450" i="10"/>
  <c r="ABH467" i="10"/>
  <c r="ABH459" i="10"/>
  <c r="ABH451" i="10"/>
  <c r="ABE467" i="10"/>
  <c r="ABE459" i="10"/>
  <c r="ABE451" i="10"/>
  <c r="ABL463" i="10"/>
  <c r="ABF449" i="10"/>
  <c r="ABK467" i="10"/>
  <c r="ABK448" i="10"/>
  <c r="ABH466" i="10"/>
  <c r="ABH458" i="10"/>
  <c r="ABH450" i="10"/>
  <c r="ABE466" i="10"/>
  <c r="ABE458" i="10"/>
  <c r="ABE450" i="10"/>
  <c r="ABL461" i="10"/>
  <c r="ABF448" i="10"/>
  <c r="ABK466" i="10"/>
  <c r="ABH465" i="10"/>
  <c r="ABH457" i="10"/>
  <c r="ABH449" i="10"/>
  <c r="ABF465" i="10"/>
  <c r="ABK464" i="10"/>
  <c r="ABH464" i="10"/>
  <c r="ABH456" i="10"/>
  <c r="ABH448" i="10"/>
  <c r="ABE464" i="10"/>
  <c r="ABE456" i="10"/>
  <c r="ABE448" i="10"/>
  <c r="ABI469" i="10"/>
  <c r="ABF464" i="10"/>
  <c r="ABK459" i="10"/>
  <c r="ABH463" i="10"/>
  <c r="ABH455" i="10"/>
  <c r="ABH447" i="10"/>
  <c r="ABE463" i="10"/>
  <c r="ABE455" i="10"/>
  <c r="ABE447" i="10"/>
  <c r="ABE460" i="10"/>
  <c r="ADY452" i="10"/>
  <c r="AEE448" i="10"/>
  <c r="ABF456" i="10"/>
  <c r="YK459" i="10"/>
  <c r="ABE462" i="10"/>
  <c r="ADY454" i="10"/>
  <c r="AGS469" i="10"/>
  <c r="YN452" i="10"/>
  <c r="ABH469" i="10"/>
  <c r="AEB468" i="10"/>
  <c r="AGV462" i="10"/>
  <c r="YQ464" i="10"/>
  <c r="AEE451" i="10"/>
  <c r="ABF462" i="10"/>
  <c r="AGZ468" i="10"/>
  <c r="AGZ460" i="10"/>
  <c r="AGZ452" i="10"/>
  <c r="AGW468" i="10"/>
  <c r="AGW460" i="10"/>
  <c r="AGW452" i="10"/>
  <c r="AGZ467" i="10"/>
  <c r="AGZ459" i="10"/>
  <c r="AGZ451" i="10"/>
  <c r="AGW467" i="10"/>
  <c r="AGW459" i="10"/>
  <c r="AGW451" i="10"/>
  <c r="AGZ466" i="10"/>
  <c r="AGZ458" i="10"/>
  <c r="AGZ450" i="10"/>
  <c r="AGW466" i="10"/>
  <c r="AGW458" i="10"/>
  <c r="AGW450" i="10"/>
  <c r="AGZ465" i="10"/>
  <c r="AGZ457" i="10"/>
  <c r="AGZ449" i="10"/>
  <c r="AGW465" i="10"/>
  <c r="AGW457" i="10"/>
  <c r="AGW449" i="10"/>
  <c r="AGZ464" i="10"/>
  <c r="AGZ456" i="10"/>
  <c r="AGZ448" i="10"/>
  <c r="AGW464" i="10"/>
  <c r="AGW456" i="10"/>
  <c r="AGW448" i="10"/>
  <c r="AGZ462" i="10"/>
  <c r="AGZ454" i="10"/>
  <c r="AGW462" i="10"/>
  <c r="AGW454" i="10"/>
  <c r="AGZ463" i="10"/>
  <c r="AGW447" i="10"/>
  <c r="AGT469" i="10"/>
  <c r="AGT461" i="10"/>
  <c r="AGT453" i="10"/>
  <c r="AGY463" i="10"/>
  <c r="AGY455" i="10"/>
  <c r="AGY447" i="10"/>
  <c r="AGZ461" i="10"/>
  <c r="AGT468" i="10"/>
  <c r="AGT460" i="10"/>
  <c r="AGT452" i="10"/>
  <c r="AGY462" i="10"/>
  <c r="AGY454" i="10"/>
  <c r="AGZ455" i="10"/>
  <c r="AGT467" i="10"/>
  <c r="AGT459" i="10"/>
  <c r="AGT451" i="10"/>
  <c r="AGY469" i="10"/>
  <c r="AGY461" i="10"/>
  <c r="AGY453" i="10"/>
  <c r="AGZ453" i="10"/>
  <c r="AGW469" i="10"/>
  <c r="AGT466" i="10"/>
  <c r="AGT458" i="10"/>
  <c r="AGT450" i="10"/>
  <c r="AGY468" i="10"/>
  <c r="AGY460" i="10"/>
  <c r="AGY452" i="10"/>
  <c r="AGW455" i="10"/>
  <c r="AGT463" i="10"/>
  <c r="AGT455" i="10"/>
  <c r="AGT447" i="10"/>
  <c r="AGY465" i="10"/>
  <c r="AGY457" i="10"/>
  <c r="AGY449" i="10"/>
  <c r="AGZ469" i="10"/>
  <c r="AGW461" i="10"/>
  <c r="AGT448" i="10"/>
  <c r="AGY459" i="10"/>
  <c r="AGV467" i="10"/>
  <c r="AGV459" i="10"/>
  <c r="AGV451" i="10"/>
  <c r="AGS467" i="10"/>
  <c r="AGS459" i="10"/>
  <c r="AGS451" i="10"/>
  <c r="AGW453" i="10"/>
  <c r="AGT465" i="10"/>
  <c r="AGY458" i="10"/>
  <c r="AGV466" i="10"/>
  <c r="AGV458" i="10"/>
  <c r="AGV450" i="10"/>
  <c r="AGS466" i="10"/>
  <c r="AGS458" i="10"/>
  <c r="AGS450" i="10"/>
  <c r="AGT464" i="10"/>
  <c r="AGY456" i="10"/>
  <c r="AGV465" i="10"/>
  <c r="AGV457" i="10"/>
  <c r="AGV449" i="10"/>
  <c r="AGS465" i="10"/>
  <c r="AGS457" i="10"/>
  <c r="AGS449" i="10"/>
  <c r="AGT462" i="10"/>
  <c r="AGY451" i="10"/>
  <c r="AGV464" i="10"/>
  <c r="AGV456" i="10"/>
  <c r="AGV448" i="10"/>
  <c r="AGS464" i="10"/>
  <c r="AGS456" i="10"/>
  <c r="AGS448" i="10"/>
  <c r="AGT457" i="10"/>
  <c r="AGY450" i="10"/>
  <c r="AGV463" i="10"/>
  <c r="AGV455" i="10"/>
  <c r="AGV447" i="10"/>
  <c r="AGS463" i="10"/>
  <c r="AGS455" i="10"/>
  <c r="AGS447" i="10"/>
  <c r="ADY468" i="10"/>
  <c r="YN468" i="10"/>
  <c r="AEB461" i="10"/>
  <c r="AGV460" i="10"/>
  <c r="YQ458" i="10"/>
  <c r="AGY467" i="10"/>
  <c r="YK460" i="10"/>
  <c r="ABE449" i="10"/>
  <c r="ABE465" i="10"/>
  <c r="ADY457" i="10"/>
  <c r="AGS452" i="10"/>
  <c r="YN453" i="10"/>
  <c r="ABH452" i="10"/>
  <c r="AEB469" i="10"/>
  <c r="AGV468" i="10"/>
  <c r="AEF468" i="10"/>
  <c r="AEF460" i="10"/>
  <c r="AEF452" i="10"/>
  <c r="AEC468" i="10"/>
  <c r="AEC460" i="10"/>
  <c r="AEC452" i="10"/>
  <c r="AEF467" i="10"/>
  <c r="AEF459" i="10"/>
  <c r="AEF451" i="10"/>
  <c r="AEC467" i="10"/>
  <c r="AEC459" i="10"/>
  <c r="AEC451" i="10"/>
  <c r="AEF466" i="10"/>
  <c r="AEF458" i="10"/>
  <c r="AEF450" i="10"/>
  <c r="AEC466" i="10"/>
  <c r="AEC458" i="10"/>
  <c r="AEC450" i="10"/>
  <c r="AEF465" i="10"/>
  <c r="AEF457" i="10"/>
  <c r="AEF449" i="10"/>
  <c r="AEC465" i="10"/>
  <c r="AEC457" i="10"/>
  <c r="AEC449" i="10"/>
  <c r="AEF464" i="10"/>
  <c r="AEF456" i="10"/>
  <c r="AEF448" i="10"/>
  <c r="AEC464" i="10"/>
  <c r="AEC456" i="10"/>
  <c r="AEC448" i="10"/>
  <c r="AEF462" i="10"/>
  <c r="AEF454" i="10"/>
  <c r="AEC462" i="10"/>
  <c r="AEC454" i="10"/>
  <c r="AEF455" i="10"/>
  <c r="ADZ469" i="10"/>
  <c r="ADZ461" i="10"/>
  <c r="ADZ453" i="10"/>
  <c r="AEE463" i="10"/>
  <c r="AEE455" i="10"/>
  <c r="AEE447" i="10"/>
  <c r="AEF453" i="10"/>
  <c r="AEC469" i="10"/>
  <c r="ADZ468" i="10"/>
  <c r="ADZ460" i="10"/>
  <c r="ADZ452" i="10"/>
  <c r="AEE462" i="10"/>
  <c r="AEE454" i="10"/>
  <c r="AEC463" i="10"/>
  <c r="ADZ467" i="10"/>
  <c r="ADZ459" i="10"/>
  <c r="ADZ451" i="10"/>
  <c r="AEE469" i="10"/>
  <c r="AEE461" i="10"/>
  <c r="AEE453" i="10"/>
  <c r="AEC461" i="10"/>
  <c r="ADZ466" i="10"/>
  <c r="ADZ458" i="10"/>
  <c r="ADZ450" i="10"/>
  <c r="AEE468" i="10"/>
  <c r="AEE460" i="10"/>
  <c r="AEE452" i="10"/>
  <c r="AEF463" i="10"/>
  <c r="AEC447" i="10"/>
  <c r="ADZ463" i="10"/>
  <c r="ADZ455" i="10"/>
  <c r="ADZ447" i="10"/>
  <c r="AEE465" i="10"/>
  <c r="AEE457" i="10"/>
  <c r="AEE449" i="10"/>
  <c r="AEF461" i="10"/>
  <c r="AEF469" i="10"/>
  <c r="ADZ449" i="10"/>
  <c r="AEE466" i="10"/>
  <c r="AEB467" i="10"/>
  <c r="AEB459" i="10"/>
  <c r="AEB451" i="10"/>
  <c r="ADY467" i="10"/>
  <c r="ADY459" i="10"/>
  <c r="ADY451" i="10"/>
  <c r="ADZ448" i="10"/>
  <c r="AEE464" i="10"/>
  <c r="AEB466" i="10"/>
  <c r="AEB458" i="10"/>
  <c r="AEB450" i="10"/>
  <c r="ADY466" i="10"/>
  <c r="ADY458" i="10"/>
  <c r="ADY450" i="10"/>
  <c r="AEC455" i="10"/>
  <c r="ADZ465" i="10"/>
  <c r="AEE459" i="10"/>
  <c r="AEB465" i="10"/>
  <c r="AEB457" i="10"/>
  <c r="AEB449" i="10"/>
  <c r="AEC453" i="10"/>
  <c r="ADZ464" i="10"/>
  <c r="AEE458" i="10"/>
  <c r="AEB464" i="10"/>
  <c r="AEB456" i="10"/>
  <c r="AEB448" i="10"/>
  <c r="ADY464" i="10"/>
  <c r="ADY456" i="10"/>
  <c r="ADY448" i="10"/>
  <c r="ADZ462" i="10"/>
  <c r="AEE456" i="10"/>
  <c r="AEB463" i="10"/>
  <c r="AEB455" i="10"/>
  <c r="AEB447" i="10"/>
  <c r="ADY463" i="10"/>
  <c r="ADY455" i="10"/>
  <c r="ADY447" i="10"/>
  <c r="YK454" i="10"/>
  <c r="AGS462" i="10"/>
  <c r="ABH462" i="10"/>
  <c r="YK449" i="10"/>
  <c r="YK461" i="10"/>
  <c r="ABE452" i="10"/>
  <c r="ABE468" i="10"/>
  <c r="ADY460" i="10"/>
  <c r="AGS453" i="10"/>
  <c r="YN454" i="10"/>
  <c r="ABH453" i="10"/>
  <c r="AEB452" i="10"/>
  <c r="AGV469" i="10"/>
  <c r="ABK451" i="10"/>
  <c r="YL457" i="10"/>
  <c r="ADZ454" i="10"/>
  <c r="YO467" i="10"/>
  <c r="AJP417" i="10"/>
  <c r="ANH417" i="10"/>
  <c r="AQZ417" i="10"/>
  <c r="AJJ417" i="10"/>
  <c r="AJR417" i="10"/>
  <c r="ANB417" i="10"/>
  <c r="ANJ417" i="10"/>
  <c r="AQT417" i="10"/>
  <c r="ARB417" i="10"/>
  <c r="AJK417" i="10"/>
  <c r="AJS417" i="10"/>
  <c r="ANC417" i="10"/>
  <c r="ANK417" i="10"/>
  <c r="AQU417" i="10"/>
  <c r="ARC417" i="10"/>
  <c r="AJL417" i="10"/>
  <c r="AJT417" i="10"/>
  <c r="AND417" i="10"/>
  <c r="ANL417" i="10"/>
  <c r="AQV417" i="10"/>
  <c r="ARD417" i="10"/>
  <c r="AJM417" i="10"/>
  <c r="ANE417" i="10"/>
  <c r="AQW417" i="10"/>
  <c r="LH417" i="10"/>
  <c r="RJ417" i="10"/>
  <c r="LI417" i="10"/>
  <c r="LR417" i="10"/>
  <c r="MN417" i="10"/>
  <c r="MO417" i="10"/>
  <c r="MP417" i="10"/>
  <c r="MQ417" i="10"/>
  <c r="MH417" i="10"/>
  <c r="MG417" i="10"/>
  <c r="MI417" i="10"/>
  <c r="MK417" i="10"/>
  <c r="ML417" i="10"/>
  <c r="MM417" i="10"/>
  <c r="NU417" i="10"/>
  <c r="NR417" i="10"/>
  <c r="OB417" i="10"/>
  <c r="NS417" i="10"/>
  <c r="NT417" i="10"/>
  <c r="NV417" i="10"/>
  <c r="NW417" i="10"/>
  <c r="NX417" i="10"/>
  <c r="NZ417" i="10"/>
  <c r="OA417" i="10"/>
  <c r="NY417" i="10"/>
  <c r="NQ417" i="10"/>
  <c r="LS417" i="10"/>
  <c r="LL417" i="10"/>
  <c r="LP417" i="10"/>
  <c r="LJ417" i="10"/>
  <c r="MR417" i="10"/>
  <c r="MJ417" i="10"/>
  <c r="LK417" i="10"/>
  <c r="LQ417" i="10"/>
  <c r="LO417" i="10"/>
  <c r="LN417" i="10"/>
  <c r="LM417" i="10"/>
  <c r="LT417" i="10"/>
  <c r="AIH469" i="10"/>
  <c r="AGX469" i="10"/>
  <c r="AGO469" i="10"/>
  <c r="AFN469" i="10"/>
  <c r="AED469" i="10"/>
  <c r="ADU469" i="10"/>
  <c r="ACT469" i="10"/>
  <c r="ABJ469" i="10"/>
  <c r="ABA469" i="10"/>
  <c r="ZZ469" i="10"/>
  <c r="YP469" i="10"/>
  <c r="YG469" i="10"/>
  <c r="XF469" i="10"/>
  <c r="UL469" i="10"/>
  <c r="RR469" i="10"/>
  <c r="OX469" i="10"/>
  <c r="MD469" i="10"/>
  <c r="AIH468" i="10"/>
  <c r="AGX468" i="10"/>
  <c r="AGO468" i="10"/>
  <c r="AFN468" i="10"/>
  <c r="AED468" i="10"/>
  <c r="ADU468" i="10"/>
  <c r="ACT468" i="10"/>
  <c r="ABJ468" i="10"/>
  <c r="ABA468" i="10"/>
  <c r="ZZ468" i="10"/>
  <c r="YP468" i="10"/>
  <c r="YG468" i="10"/>
  <c r="XF468" i="10"/>
  <c r="UL468" i="10"/>
  <c r="RR468" i="10"/>
  <c r="OX468" i="10"/>
  <c r="MD468" i="10"/>
  <c r="AIH467" i="10"/>
  <c r="AGX467" i="10"/>
  <c r="AGO467" i="10"/>
  <c r="AFN467" i="10"/>
  <c r="AED467" i="10"/>
  <c r="ADU467" i="10"/>
  <c r="ACT467" i="10"/>
  <c r="ABJ467" i="10"/>
  <c r="ABA467" i="10"/>
  <c r="ZZ467" i="10"/>
  <c r="YP467" i="10"/>
  <c r="YG467" i="10"/>
  <c r="XF467" i="10"/>
  <c r="UL467" i="10"/>
  <c r="RR467" i="10"/>
  <c r="OX467" i="10"/>
  <c r="MD467" i="10"/>
  <c r="AIH466" i="10"/>
  <c r="AGX466" i="10"/>
  <c r="AGO466" i="10"/>
  <c r="AFN466" i="10"/>
  <c r="AED466" i="10"/>
  <c r="ADU466" i="10"/>
  <c r="ACT466" i="10"/>
  <c r="ABJ466" i="10"/>
  <c r="ABA466" i="10"/>
  <c r="ZZ466" i="10"/>
  <c r="YP466" i="10"/>
  <c r="YG466" i="10"/>
  <c r="XF466" i="10"/>
  <c r="UL466" i="10"/>
  <c r="RR466" i="10"/>
  <c r="OX466" i="10"/>
  <c r="MD466" i="10"/>
  <c r="AIH465" i="10"/>
  <c r="AGX465" i="10"/>
  <c r="AGO465" i="10"/>
  <c r="AFN465" i="10"/>
  <c r="AED465" i="10"/>
  <c r="ADU465" i="10"/>
  <c r="ACT465" i="10"/>
  <c r="ABJ465" i="10"/>
  <c r="ABA465" i="10"/>
  <c r="ZZ465" i="10"/>
  <c r="YP465" i="10"/>
  <c r="YG465" i="10"/>
  <c r="XF465" i="10"/>
  <c r="UL465" i="10"/>
  <c r="RR465" i="10"/>
  <c r="OX465" i="10"/>
  <c r="MD465" i="10"/>
  <c r="AIH464" i="10"/>
  <c r="AGX464" i="10"/>
  <c r="AGO464" i="10"/>
  <c r="AFN464" i="10"/>
  <c r="AED464" i="10"/>
  <c r="ADU464" i="10"/>
  <c r="ACT464" i="10"/>
  <c r="ABJ464" i="10"/>
  <c r="ABA464" i="10"/>
  <c r="ZZ464" i="10"/>
  <c r="YP464" i="10"/>
  <c r="YG464" i="10"/>
  <c r="XF464" i="10"/>
  <c r="UL464" i="10"/>
  <c r="RR464" i="10"/>
  <c r="OX464" i="10"/>
  <c r="MD464" i="10"/>
  <c r="AIH463" i="10"/>
  <c r="AGX463" i="10"/>
  <c r="AGO463" i="10"/>
  <c r="AFN463" i="10"/>
  <c r="AED463" i="10"/>
  <c r="ADU463" i="10"/>
  <c r="ACT463" i="10"/>
  <c r="ABJ463" i="10"/>
  <c r="ABA463" i="10"/>
  <c r="ZZ463" i="10"/>
  <c r="YP463" i="10"/>
  <c r="YG463" i="10"/>
  <c r="XF463" i="10"/>
  <c r="UL463" i="10"/>
  <c r="RR463" i="10"/>
  <c r="OX463" i="10"/>
  <c r="MD463" i="10"/>
  <c r="AIH462" i="10"/>
  <c r="AGX462" i="10"/>
  <c r="AGO462" i="10"/>
  <c r="AFN462" i="10"/>
  <c r="AED462" i="10"/>
  <c r="ADU462" i="10"/>
  <c r="ACT462" i="10"/>
  <c r="ABJ462" i="10"/>
  <c r="ABA462" i="10"/>
  <c r="ZZ462" i="10"/>
  <c r="YP462" i="10"/>
  <c r="YG462" i="10"/>
  <c r="XF462" i="10"/>
  <c r="UL462" i="10"/>
  <c r="RR462" i="10"/>
  <c r="OX462" i="10"/>
  <c r="MD462" i="10"/>
  <c r="AIH461" i="10"/>
  <c r="AGX461" i="10"/>
  <c r="AGO461" i="10"/>
  <c r="AFN461" i="10"/>
  <c r="AED461" i="10"/>
  <c r="ADU461" i="10"/>
  <c r="ACT461" i="10"/>
  <c r="ABJ461" i="10"/>
  <c r="ABA461" i="10"/>
  <c r="ZZ461" i="10"/>
  <c r="YP461" i="10"/>
  <c r="YG461" i="10"/>
  <c r="XF461" i="10"/>
  <c r="UL461" i="10"/>
  <c r="RR461" i="10"/>
  <c r="OX461" i="10"/>
  <c r="MD461" i="10"/>
  <c r="AIH460" i="10"/>
  <c r="AGX460" i="10"/>
  <c r="AGO460" i="10"/>
  <c r="AFN460" i="10"/>
  <c r="AED460" i="10"/>
  <c r="ADU460" i="10"/>
  <c r="ACT460" i="10"/>
  <c r="ABJ460" i="10"/>
  <c r="ABA460" i="10"/>
  <c r="ZZ460" i="10"/>
  <c r="YP460" i="10"/>
  <c r="YG460" i="10"/>
  <c r="XF460" i="10"/>
  <c r="UL460" i="10"/>
  <c r="RR460" i="10"/>
  <c r="OX460" i="10"/>
  <c r="MD460" i="10"/>
  <c r="AIH459" i="10"/>
  <c r="AGX459" i="10"/>
  <c r="AGO459" i="10"/>
  <c r="AFN459" i="10"/>
  <c r="AED459" i="10"/>
  <c r="ADU459" i="10"/>
  <c r="ACT459" i="10"/>
  <c r="ABJ459" i="10"/>
  <c r="ABA459" i="10"/>
  <c r="ZZ459" i="10"/>
  <c r="YP459" i="10"/>
  <c r="YG459" i="10"/>
  <c r="XF459" i="10"/>
  <c r="UL459" i="10"/>
  <c r="RR459" i="10"/>
  <c r="OX459" i="10"/>
  <c r="MD459" i="10"/>
  <c r="AIH458" i="10"/>
  <c r="AGX458" i="10"/>
  <c r="AGO458" i="10"/>
  <c r="AFN458" i="10"/>
  <c r="AED458" i="10"/>
  <c r="ADU458" i="10"/>
  <c r="ACT458" i="10"/>
  <c r="ABJ458" i="10"/>
  <c r="ABA458" i="10"/>
  <c r="ZZ458" i="10"/>
  <c r="YP458" i="10"/>
  <c r="YG458" i="10"/>
  <c r="XF458" i="10"/>
  <c r="UL458" i="10"/>
  <c r="RR458" i="10"/>
  <c r="OX458" i="10"/>
  <c r="MD458" i="10"/>
  <c r="AIH457" i="10"/>
  <c r="AGX457" i="10"/>
  <c r="AGO457" i="10"/>
  <c r="AFN457" i="10"/>
  <c r="AED457" i="10"/>
  <c r="ADU457" i="10"/>
  <c r="ACT457" i="10"/>
  <c r="ABJ457" i="10"/>
  <c r="ABA457" i="10"/>
  <c r="ZZ457" i="10"/>
  <c r="YP457" i="10"/>
  <c r="YG457" i="10"/>
  <c r="XF457" i="10"/>
  <c r="UL457" i="10"/>
  <c r="RR457" i="10"/>
  <c r="OX457" i="10"/>
  <c r="MD457" i="10"/>
  <c r="AIH456" i="10"/>
  <c r="AGX456" i="10"/>
  <c r="AGO456" i="10"/>
  <c r="AFN456" i="10"/>
  <c r="AED456" i="10"/>
  <c r="ADU456" i="10"/>
  <c r="ACT456" i="10"/>
  <c r="ABJ456" i="10"/>
  <c r="ABA456" i="10"/>
  <c r="ZZ456" i="10"/>
  <c r="YP456" i="10"/>
  <c r="YG456" i="10"/>
  <c r="XF456" i="10"/>
  <c r="UL456" i="10"/>
  <c r="RR456" i="10"/>
  <c r="OX456" i="10"/>
  <c r="MD456" i="10"/>
  <c r="AIH455" i="10"/>
  <c r="AGX455" i="10"/>
  <c r="AGO455" i="10"/>
  <c r="AFN455" i="10"/>
  <c r="AED455" i="10"/>
  <c r="ADU455" i="10"/>
  <c r="ACT455" i="10"/>
  <c r="ABJ455" i="10"/>
  <c r="ABA455" i="10"/>
  <c r="ZZ455" i="10"/>
  <c r="YP455" i="10"/>
  <c r="YG455" i="10"/>
  <c r="XF455" i="10"/>
  <c r="UL455" i="10"/>
  <c r="RR455" i="10"/>
  <c r="OX455" i="10"/>
  <c r="MD455" i="10"/>
  <c r="AIH454" i="10"/>
  <c r="AGX454" i="10"/>
  <c r="AGO454" i="10"/>
  <c r="AFN454" i="10"/>
  <c r="AED454" i="10"/>
  <c r="ADU454" i="10"/>
  <c r="ACT454" i="10"/>
  <c r="ABJ454" i="10"/>
  <c r="ABA454" i="10"/>
  <c r="ZZ454" i="10"/>
  <c r="YP454" i="10"/>
  <c r="YG454" i="10"/>
  <c r="XF454" i="10"/>
  <c r="UL454" i="10"/>
  <c r="RR454" i="10"/>
  <c r="OX454" i="10"/>
  <c r="MD454" i="10"/>
  <c r="AIH453" i="10"/>
  <c r="AGX453" i="10"/>
  <c r="AGO453" i="10"/>
  <c r="AFN453" i="10"/>
  <c r="AED453" i="10"/>
  <c r="ADU453" i="10"/>
  <c r="ACT453" i="10"/>
  <c r="ABJ453" i="10"/>
  <c r="ABA453" i="10"/>
  <c r="ZZ453" i="10"/>
  <c r="YP453" i="10"/>
  <c r="YG453" i="10"/>
  <c r="XF453" i="10"/>
  <c r="UL453" i="10"/>
  <c r="RR453" i="10"/>
  <c r="OX453" i="10"/>
  <c r="MD453" i="10"/>
  <c r="AIH452" i="10"/>
  <c r="AGX452" i="10"/>
  <c r="AGO452" i="10"/>
  <c r="AFN452" i="10"/>
  <c r="AED452" i="10"/>
  <c r="ADU452" i="10"/>
  <c r="ACT452" i="10"/>
  <c r="ABJ452" i="10"/>
  <c r="ABA452" i="10"/>
  <c r="ZZ452" i="10"/>
  <c r="YP452" i="10"/>
  <c r="YG452" i="10"/>
  <c r="XF452" i="10"/>
  <c r="UL452" i="10"/>
  <c r="RR452" i="10"/>
  <c r="OX452" i="10"/>
  <c r="MD452" i="10"/>
  <c r="AIH451" i="10"/>
  <c r="AGX451" i="10"/>
  <c r="AGO451" i="10"/>
  <c r="AFN451" i="10"/>
  <c r="AED451" i="10"/>
  <c r="ADU451" i="10"/>
  <c r="ACT451" i="10"/>
  <c r="ABJ451" i="10"/>
  <c r="ABA451" i="10"/>
  <c r="ZZ451" i="10"/>
  <c r="YP451" i="10"/>
  <c r="YG451" i="10"/>
  <c r="XF451" i="10"/>
  <c r="UL451" i="10"/>
  <c r="RR451" i="10"/>
  <c r="OX451" i="10"/>
  <c r="MD451" i="10"/>
  <c r="AIH450" i="10"/>
  <c r="AGX450" i="10"/>
  <c r="AGO450" i="10"/>
  <c r="AFN450" i="10"/>
  <c r="AED450" i="10"/>
  <c r="ADU450" i="10"/>
  <c r="ACT450" i="10"/>
  <c r="ABJ450" i="10"/>
  <c r="ABA450" i="10"/>
  <c r="ZZ450" i="10"/>
  <c r="YP450" i="10"/>
  <c r="YG450" i="10"/>
  <c r="XF450" i="10"/>
  <c r="UL450" i="10"/>
  <c r="RR450" i="10"/>
  <c r="OX450" i="10"/>
  <c r="MD450" i="10"/>
  <c r="AIH449" i="10"/>
  <c r="AGX449" i="10"/>
  <c r="AGO449" i="10"/>
  <c r="AFN449" i="10"/>
  <c r="AED449" i="10"/>
  <c r="ADU449" i="10"/>
  <c r="ACT449" i="10"/>
  <c r="ABJ449" i="10"/>
  <c r="ABA449" i="10"/>
  <c r="ZZ449" i="10"/>
  <c r="YP449" i="10"/>
  <c r="YG449" i="10"/>
  <c r="XF449" i="10"/>
  <c r="UL449" i="10"/>
  <c r="RR449" i="10"/>
  <c r="OX449" i="10"/>
  <c r="MD449" i="10"/>
  <c r="AIH448" i="10"/>
  <c r="AGX448" i="10"/>
  <c r="AGO448" i="10"/>
  <c r="AFN448" i="10"/>
  <c r="AED448" i="10"/>
  <c r="ADU448" i="10"/>
  <c r="ACT448" i="10"/>
  <c r="ABJ448" i="10"/>
  <c r="ABA448" i="10"/>
  <c r="ZZ448" i="10"/>
  <c r="YP448" i="10"/>
  <c r="YG448" i="10"/>
  <c r="XF448" i="10"/>
  <c r="UL448" i="10"/>
  <c r="RR448" i="10"/>
  <c r="OX448" i="10"/>
  <c r="MD448" i="10"/>
  <c r="AIH447" i="10"/>
  <c r="AGX447" i="10"/>
  <c r="AGO447" i="10"/>
  <c r="AFN447" i="10"/>
  <c r="AED447" i="10"/>
  <c r="ADU447" i="10"/>
  <c r="ACT447" i="10"/>
  <c r="ABJ447" i="10"/>
  <c r="ABA447" i="10"/>
  <c r="ZZ447" i="10"/>
  <c r="YP447" i="10"/>
  <c r="YG447" i="10"/>
  <c r="XF447" i="10"/>
  <c r="UL447" i="10"/>
  <c r="RR447" i="10"/>
  <c r="OX447" i="10"/>
  <c r="MD447" i="10"/>
  <c r="AIE469" i="10"/>
  <c r="AIB469" i="10"/>
  <c r="AGU469" i="10"/>
  <c r="AGR469" i="10"/>
  <c r="AGL469" i="10"/>
  <c r="AGI469" i="10"/>
  <c r="AFK469" i="10"/>
  <c r="AFH469" i="10"/>
  <c r="AEA469" i="10"/>
  <c r="ADX469" i="10"/>
  <c r="ADR469" i="10"/>
  <c r="ADO469" i="10"/>
  <c r="ACQ469" i="10"/>
  <c r="ACN469" i="10"/>
  <c r="ABG469" i="10"/>
  <c r="ABD469" i="10"/>
  <c r="AAX469" i="10"/>
  <c r="AAU469" i="10"/>
  <c r="ZW469" i="10"/>
  <c r="ZT469" i="10"/>
  <c r="YM469" i="10"/>
  <c r="YJ469" i="10"/>
  <c r="YD469" i="10"/>
  <c r="YA469" i="10"/>
  <c r="XC469" i="10"/>
  <c r="WZ469" i="10"/>
  <c r="UI469" i="10"/>
  <c r="UF469" i="10"/>
  <c r="RO469" i="10"/>
  <c r="RL469" i="10"/>
  <c r="OU469" i="10"/>
  <c r="OR469" i="10"/>
  <c r="MA469" i="10"/>
  <c r="LX469" i="10"/>
  <c r="JJ469" i="10"/>
  <c r="JG469" i="10"/>
  <c r="JD469" i="10"/>
  <c r="AIE468" i="10"/>
  <c r="AIB468" i="10"/>
  <c r="AGU468" i="10"/>
  <c r="AGR468" i="10"/>
  <c r="AGL468" i="10"/>
  <c r="AGI468" i="10"/>
  <c r="AFK468" i="10"/>
  <c r="AFH468" i="10"/>
  <c r="AEA468" i="10"/>
  <c r="ADX468" i="10"/>
  <c r="ADR468" i="10"/>
  <c r="ADO468" i="10"/>
  <c r="ACQ468" i="10"/>
  <c r="ACN468" i="10"/>
  <c r="ABG468" i="10"/>
  <c r="ABD468" i="10"/>
  <c r="AAX468" i="10"/>
  <c r="AAU468" i="10"/>
  <c r="ZW468" i="10"/>
  <c r="ZT468" i="10"/>
  <c r="YM468" i="10"/>
  <c r="YJ468" i="10"/>
  <c r="YD468" i="10"/>
  <c r="YA468" i="10"/>
  <c r="XC468" i="10"/>
  <c r="WZ468" i="10"/>
  <c r="UI468" i="10"/>
  <c r="UF468" i="10"/>
  <c r="RO468" i="10"/>
  <c r="RL468" i="10"/>
  <c r="OU468" i="10"/>
  <c r="OR468" i="10"/>
  <c r="MA468" i="10"/>
  <c r="LX468" i="10"/>
  <c r="JJ468" i="10"/>
  <c r="JG468" i="10"/>
  <c r="JD468" i="10"/>
  <c r="AIE467" i="10"/>
  <c r="AIB467" i="10"/>
  <c r="AGU467" i="10"/>
  <c r="AGR467" i="10"/>
  <c r="AGL467" i="10"/>
  <c r="AGI467" i="10"/>
  <c r="AFK467" i="10"/>
  <c r="AFH467" i="10"/>
  <c r="AEA467" i="10"/>
  <c r="ADX467" i="10"/>
  <c r="ADR467" i="10"/>
  <c r="ADO467" i="10"/>
  <c r="ACQ467" i="10"/>
  <c r="ACN467" i="10"/>
  <c r="ABG467" i="10"/>
  <c r="ABD467" i="10"/>
  <c r="AAX467" i="10"/>
  <c r="AAU467" i="10"/>
  <c r="ZW467" i="10"/>
  <c r="ZT467" i="10"/>
  <c r="YM467" i="10"/>
  <c r="YJ467" i="10"/>
  <c r="YD467" i="10"/>
  <c r="YA467" i="10"/>
  <c r="XC467" i="10"/>
  <c r="WZ467" i="10"/>
  <c r="UI467" i="10"/>
  <c r="UF467" i="10"/>
  <c r="RO467" i="10"/>
  <c r="RL467" i="10"/>
  <c r="OU467" i="10"/>
  <c r="OR467" i="10"/>
  <c r="MA467" i="10"/>
  <c r="LX467" i="10"/>
  <c r="JJ467" i="10"/>
  <c r="JG467" i="10"/>
  <c r="JD467" i="10"/>
  <c r="AIE466" i="10"/>
  <c r="AIB466" i="10"/>
  <c r="AGU466" i="10"/>
  <c r="AGR466" i="10"/>
  <c r="AGL466" i="10"/>
  <c r="AGI466" i="10"/>
  <c r="AFK466" i="10"/>
  <c r="AFH466" i="10"/>
  <c r="AEA466" i="10"/>
  <c r="ADX466" i="10"/>
  <c r="ADR466" i="10"/>
  <c r="ADO466" i="10"/>
  <c r="ACQ466" i="10"/>
  <c r="ACN466" i="10"/>
  <c r="ABG466" i="10"/>
  <c r="ABD466" i="10"/>
  <c r="AAX466" i="10"/>
  <c r="AAU466" i="10"/>
  <c r="ZW466" i="10"/>
  <c r="ZT466" i="10"/>
  <c r="YM466" i="10"/>
  <c r="YJ466" i="10"/>
  <c r="YD466" i="10"/>
  <c r="YA466" i="10"/>
  <c r="XC466" i="10"/>
  <c r="WZ466" i="10"/>
  <c r="UI466" i="10"/>
  <c r="UF466" i="10"/>
  <c r="RO466" i="10"/>
  <c r="RL466" i="10"/>
  <c r="OU466" i="10"/>
  <c r="OR466" i="10"/>
  <c r="MA466" i="10"/>
  <c r="LX466" i="10"/>
  <c r="JJ466" i="10"/>
  <c r="JG466" i="10"/>
  <c r="JD466" i="10"/>
  <c r="AIE465" i="10"/>
  <c r="AIB465" i="10"/>
  <c r="AGU465" i="10"/>
  <c r="AGR465" i="10"/>
  <c r="AGL465" i="10"/>
  <c r="AGI465" i="10"/>
  <c r="AFK465" i="10"/>
  <c r="AFH465" i="10"/>
  <c r="AEA465" i="10"/>
  <c r="ADX465" i="10"/>
  <c r="ADR465" i="10"/>
  <c r="ADO465" i="10"/>
  <c r="ACQ465" i="10"/>
  <c r="ACN465" i="10"/>
  <c r="ABG465" i="10"/>
  <c r="ABD465" i="10"/>
  <c r="AAX465" i="10"/>
  <c r="AAU465" i="10"/>
  <c r="ZW465" i="10"/>
  <c r="ZT465" i="10"/>
  <c r="YM465" i="10"/>
  <c r="YJ465" i="10"/>
  <c r="YD465" i="10"/>
  <c r="YA465" i="10"/>
  <c r="XC465" i="10"/>
  <c r="WZ465" i="10"/>
  <c r="UI465" i="10"/>
  <c r="UF465" i="10"/>
  <c r="RO465" i="10"/>
  <c r="RL465" i="10"/>
  <c r="OU465" i="10"/>
  <c r="OR465" i="10"/>
  <c r="MA465" i="10"/>
  <c r="LX465" i="10"/>
  <c r="JJ465" i="10"/>
  <c r="JG465" i="10"/>
  <c r="JD465" i="10"/>
  <c r="AIE464" i="10"/>
  <c r="AIB464" i="10"/>
  <c r="AGU464" i="10"/>
  <c r="AGR464" i="10"/>
  <c r="AGL464" i="10"/>
  <c r="AGI464" i="10"/>
  <c r="AFK464" i="10"/>
  <c r="AFH464" i="10"/>
  <c r="AEA464" i="10"/>
  <c r="ADX464" i="10"/>
  <c r="ADR464" i="10"/>
  <c r="ADO464" i="10"/>
  <c r="ACQ464" i="10"/>
  <c r="ACN464" i="10"/>
  <c r="ABG464" i="10"/>
  <c r="ABD464" i="10"/>
  <c r="AAX464" i="10"/>
  <c r="AAU464" i="10"/>
  <c r="ZW464" i="10"/>
  <c r="ZT464" i="10"/>
  <c r="YM464" i="10"/>
  <c r="YJ464" i="10"/>
  <c r="YD464" i="10"/>
  <c r="YA464" i="10"/>
  <c r="XC464" i="10"/>
  <c r="WZ464" i="10"/>
  <c r="UI464" i="10"/>
  <c r="UF464" i="10"/>
  <c r="RO464" i="10"/>
  <c r="RL464" i="10"/>
  <c r="OU464" i="10"/>
  <c r="OR464" i="10"/>
  <c r="MA464" i="10"/>
  <c r="LX464" i="10"/>
  <c r="JJ464" i="10"/>
  <c r="JG464" i="10"/>
  <c r="JD464" i="10"/>
  <c r="AIE463" i="10"/>
  <c r="AIB463" i="10"/>
  <c r="AGU463" i="10"/>
  <c r="AGR463" i="10"/>
  <c r="AGL463" i="10"/>
  <c r="AGI463" i="10"/>
  <c r="AFK463" i="10"/>
  <c r="AFH463" i="10"/>
  <c r="AEA463" i="10"/>
  <c r="ADX463" i="10"/>
  <c r="ADR463" i="10"/>
  <c r="ADO463" i="10"/>
  <c r="ACQ463" i="10"/>
  <c r="ACN463" i="10"/>
  <c r="ABG463" i="10"/>
  <c r="ABD463" i="10"/>
  <c r="AAX463" i="10"/>
  <c r="AAU463" i="10"/>
  <c r="ZW463" i="10"/>
  <c r="ZT463" i="10"/>
  <c r="YM463" i="10"/>
  <c r="YJ463" i="10"/>
  <c r="YD463" i="10"/>
  <c r="YA463" i="10"/>
  <c r="XC463" i="10"/>
  <c r="WZ463" i="10"/>
  <c r="UI463" i="10"/>
  <c r="UF463" i="10"/>
  <c r="RO463" i="10"/>
  <c r="RL463" i="10"/>
  <c r="OU463" i="10"/>
  <c r="OR463" i="10"/>
  <c r="MA463" i="10"/>
  <c r="LX463" i="10"/>
  <c r="JJ463" i="10"/>
  <c r="JG463" i="10"/>
  <c r="JD463" i="10"/>
  <c r="AIE462" i="10"/>
  <c r="AIB462" i="10"/>
  <c r="AGU462" i="10"/>
  <c r="AGR462" i="10"/>
  <c r="AGL462" i="10"/>
  <c r="AGI462" i="10"/>
  <c r="AFK462" i="10"/>
  <c r="AFH462" i="10"/>
  <c r="AEA462" i="10"/>
  <c r="ADX462" i="10"/>
  <c r="ADR462" i="10"/>
  <c r="ADO462" i="10"/>
  <c r="ACQ462" i="10"/>
  <c r="ACN462" i="10"/>
  <c r="ABG462" i="10"/>
  <c r="ABD462" i="10"/>
  <c r="AAX462" i="10"/>
  <c r="AAU462" i="10"/>
  <c r="ZW462" i="10"/>
  <c r="ZT462" i="10"/>
  <c r="YM462" i="10"/>
  <c r="YJ462" i="10"/>
  <c r="YD462" i="10"/>
  <c r="YA462" i="10"/>
  <c r="XC462" i="10"/>
  <c r="WZ462" i="10"/>
  <c r="UI462" i="10"/>
  <c r="UF462" i="10"/>
  <c r="RO462" i="10"/>
  <c r="RL462" i="10"/>
  <c r="OU462" i="10"/>
  <c r="OR462" i="10"/>
  <c r="MA462" i="10"/>
  <c r="LX462" i="10"/>
  <c r="JJ462" i="10"/>
  <c r="JG462" i="10"/>
  <c r="JD462" i="10"/>
  <c r="AIE461" i="10"/>
  <c r="AIB461" i="10"/>
  <c r="AGU461" i="10"/>
  <c r="AGR461" i="10"/>
  <c r="AGL461" i="10"/>
  <c r="AGI461" i="10"/>
  <c r="AFK461" i="10"/>
  <c r="AFH461" i="10"/>
  <c r="AEA461" i="10"/>
  <c r="ADX461" i="10"/>
  <c r="ADR461" i="10"/>
  <c r="ADO461" i="10"/>
  <c r="ACQ461" i="10"/>
  <c r="ACN461" i="10"/>
  <c r="ABG461" i="10"/>
  <c r="ABD461" i="10"/>
  <c r="AAX461" i="10"/>
  <c r="AAU461" i="10"/>
  <c r="ZW461" i="10"/>
  <c r="ZT461" i="10"/>
  <c r="YM461" i="10"/>
  <c r="YJ461" i="10"/>
  <c r="YD461" i="10"/>
  <c r="YA461" i="10"/>
  <c r="XC461" i="10"/>
  <c r="WZ461" i="10"/>
  <c r="UI461" i="10"/>
  <c r="UF461" i="10"/>
  <c r="RO461" i="10"/>
  <c r="RL461" i="10"/>
  <c r="OU461" i="10"/>
  <c r="OR461" i="10"/>
  <c r="MA461" i="10"/>
  <c r="LX461" i="10"/>
  <c r="JJ461" i="10"/>
  <c r="JG461" i="10"/>
  <c r="JD461" i="10"/>
  <c r="AIE460" i="10"/>
  <c r="AIB460" i="10"/>
  <c r="AGU460" i="10"/>
  <c r="AGR460" i="10"/>
  <c r="AGL460" i="10"/>
  <c r="AGI460" i="10"/>
  <c r="AFK460" i="10"/>
  <c r="AFH460" i="10"/>
  <c r="AEA460" i="10"/>
  <c r="ADX460" i="10"/>
  <c r="ADR460" i="10"/>
  <c r="ADO460" i="10"/>
  <c r="ACQ460" i="10"/>
  <c r="ACN460" i="10"/>
  <c r="ABG460" i="10"/>
  <c r="ABD460" i="10"/>
  <c r="AAX460" i="10"/>
  <c r="AAU460" i="10"/>
  <c r="ZW460" i="10"/>
  <c r="ZT460" i="10"/>
  <c r="YM460" i="10"/>
  <c r="YJ460" i="10"/>
  <c r="YD460" i="10"/>
  <c r="YA460" i="10"/>
  <c r="XC460" i="10"/>
  <c r="WZ460" i="10"/>
  <c r="UI460" i="10"/>
  <c r="UF460" i="10"/>
  <c r="RO460" i="10"/>
  <c r="RL460" i="10"/>
  <c r="OU460" i="10"/>
  <c r="OR460" i="10"/>
  <c r="MA460" i="10"/>
  <c r="LX460" i="10"/>
  <c r="JJ460" i="10"/>
  <c r="JG460" i="10"/>
  <c r="JD460" i="10"/>
  <c r="AIE459" i="10"/>
  <c r="AIB459" i="10"/>
  <c r="AGU459" i="10"/>
  <c r="AGR459" i="10"/>
  <c r="AGL459" i="10"/>
  <c r="AGI459" i="10"/>
  <c r="AFK459" i="10"/>
  <c r="AFH459" i="10"/>
  <c r="AEA459" i="10"/>
  <c r="ADX459" i="10"/>
  <c r="ADR459" i="10"/>
  <c r="ADO459" i="10"/>
  <c r="ACQ459" i="10"/>
  <c r="ACN459" i="10"/>
  <c r="ABG459" i="10"/>
  <c r="ABD459" i="10"/>
  <c r="AAX459" i="10"/>
  <c r="AAU459" i="10"/>
  <c r="ZW459" i="10"/>
  <c r="ZT459" i="10"/>
  <c r="YM459" i="10"/>
  <c r="YJ459" i="10"/>
  <c r="YD459" i="10"/>
  <c r="YA459" i="10"/>
  <c r="XC459" i="10"/>
  <c r="WZ459" i="10"/>
  <c r="UI459" i="10"/>
  <c r="UF459" i="10"/>
  <c r="RO459" i="10"/>
  <c r="RL459" i="10"/>
  <c r="OU459" i="10"/>
  <c r="OR459" i="10"/>
  <c r="MA459" i="10"/>
  <c r="LX459" i="10"/>
  <c r="JJ459" i="10"/>
  <c r="JG459" i="10"/>
  <c r="JD459" i="10"/>
  <c r="AIE458" i="10"/>
  <c r="AIB458" i="10"/>
  <c r="AGU458" i="10"/>
  <c r="AGR458" i="10"/>
  <c r="AGL458" i="10"/>
  <c r="AGI458" i="10"/>
  <c r="AFK458" i="10"/>
  <c r="AFH458" i="10"/>
  <c r="AEA458" i="10"/>
  <c r="ADX458" i="10"/>
  <c r="ADR458" i="10"/>
  <c r="ADO458" i="10"/>
  <c r="ACQ458" i="10"/>
  <c r="ACN458" i="10"/>
  <c r="ABG458" i="10"/>
  <c r="ABD458" i="10"/>
  <c r="AAX458" i="10"/>
  <c r="AAU458" i="10"/>
  <c r="ZW458" i="10"/>
  <c r="ZT458" i="10"/>
  <c r="YM458" i="10"/>
  <c r="YJ458" i="10"/>
  <c r="YD458" i="10"/>
  <c r="YA458" i="10"/>
  <c r="XC458" i="10"/>
  <c r="WZ458" i="10"/>
  <c r="UI458" i="10"/>
  <c r="UF458" i="10"/>
  <c r="RO458" i="10"/>
  <c r="RL458" i="10"/>
  <c r="OU458" i="10"/>
  <c r="OR458" i="10"/>
  <c r="MA458" i="10"/>
  <c r="LX458" i="10"/>
  <c r="JJ458" i="10"/>
  <c r="JG458" i="10"/>
  <c r="JD458" i="10"/>
  <c r="AIE457" i="10"/>
  <c r="AIB457" i="10"/>
  <c r="AGU457" i="10"/>
  <c r="AGR457" i="10"/>
  <c r="AGL457" i="10"/>
  <c r="AGI457" i="10"/>
  <c r="AFK457" i="10"/>
  <c r="AFH457" i="10"/>
  <c r="AEA457" i="10"/>
  <c r="ADX457" i="10"/>
  <c r="ADR457" i="10"/>
  <c r="ADO457" i="10"/>
  <c r="ACQ457" i="10"/>
  <c r="ACN457" i="10"/>
  <c r="ABG457" i="10"/>
  <c r="ABD457" i="10"/>
  <c r="AAX457" i="10"/>
  <c r="AAU457" i="10"/>
  <c r="ZW457" i="10"/>
  <c r="ZT457" i="10"/>
  <c r="YM457" i="10"/>
  <c r="YJ457" i="10"/>
  <c r="YD457" i="10"/>
  <c r="YA457" i="10"/>
  <c r="XC457" i="10"/>
  <c r="WZ457" i="10"/>
  <c r="UI457" i="10"/>
  <c r="UF457" i="10"/>
  <c r="RO457" i="10"/>
  <c r="RL457" i="10"/>
  <c r="OU457" i="10"/>
  <c r="OR457" i="10"/>
  <c r="MA457" i="10"/>
  <c r="LX457" i="10"/>
  <c r="JJ457" i="10"/>
  <c r="JG457" i="10"/>
  <c r="JD457" i="10"/>
  <c r="AIE456" i="10"/>
  <c r="AIB456" i="10"/>
  <c r="AGU456" i="10"/>
  <c r="AGR456" i="10"/>
  <c r="AGL456" i="10"/>
  <c r="AGI456" i="10"/>
  <c r="AFK456" i="10"/>
  <c r="AFH456" i="10"/>
  <c r="AEA456" i="10"/>
  <c r="ADX456" i="10"/>
  <c r="ADR456" i="10"/>
  <c r="ADO456" i="10"/>
  <c r="ACQ456" i="10"/>
  <c r="ACN456" i="10"/>
  <c r="ABG456" i="10"/>
  <c r="ABD456" i="10"/>
  <c r="AAX456" i="10"/>
  <c r="AAU456" i="10"/>
  <c r="ZW456" i="10"/>
  <c r="ZT456" i="10"/>
  <c r="YM456" i="10"/>
  <c r="YJ456" i="10"/>
  <c r="YD456" i="10"/>
  <c r="YA456" i="10"/>
  <c r="XC456" i="10"/>
  <c r="WZ456" i="10"/>
  <c r="UI456" i="10"/>
  <c r="UF456" i="10"/>
  <c r="RO456" i="10"/>
  <c r="RL456" i="10"/>
  <c r="OU456" i="10"/>
  <c r="OR456" i="10"/>
  <c r="MA456" i="10"/>
  <c r="LX456" i="10"/>
  <c r="JJ456" i="10"/>
  <c r="JG456" i="10"/>
  <c r="JD456" i="10"/>
  <c r="AIE455" i="10"/>
  <c r="AIB455" i="10"/>
  <c r="AGU455" i="10"/>
  <c r="AGR455" i="10"/>
  <c r="AGL455" i="10"/>
  <c r="AGI455" i="10"/>
  <c r="AFK455" i="10"/>
  <c r="AFH455" i="10"/>
  <c r="AEA455" i="10"/>
  <c r="ADX455" i="10"/>
  <c r="ADR455" i="10"/>
  <c r="ADO455" i="10"/>
  <c r="ACQ455" i="10"/>
  <c r="ACN455" i="10"/>
  <c r="ABG455" i="10"/>
  <c r="ABD455" i="10"/>
  <c r="AAX455" i="10"/>
  <c r="AAU455" i="10"/>
  <c r="ZW455" i="10"/>
  <c r="ZT455" i="10"/>
  <c r="YM455" i="10"/>
  <c r="YJ455" i="10"/>
  <c r="YD455" i="10"/>
  <c r="YA455" i="10"/>
  <c r="XC455" i="10"/>
  <c r="WZ455" i="10"/>
  <c r="UI455" i="10"/>
  <c r="UF455" i="10"/>
  <c r="RO455" i="10"/>
  <c r="RL455" i="10"/>
  <c r="OU455" i="10"/>
  <c r="OR455" i="10"/>
  <c r="MA455" i="10"/>
  <c r="LX455" i="10"/>
  <c r="JJ455" i="10"/>
  <c r="JG455" i="10"/>
  <c r="JD455" i="10"/>
  <c r="AIE454" i="10"/>
  <c r="AIB454" i="10"/>
  <c r="AGU454" i="10"/>
  <c r="AGR454" i="10"/>
  <c r="AGL454" i="10"/>
  <c r="AGI454" i="10"/>
  <c r="AFK454" i="10"/>
  <c r="AFH454" i="10"/>
  <c r="AEA454" i="10"/>
  <c r="ADX454" i="10"/>
  <c r="ADR454" i="10"/>
  <c r="ADO454" i="10"/>
  <c r="ACQ454" i="10"/>
  <c r="ACN454" i="10"/>
  <c r="ABG454" i="10"/>
  <c r="ABD454" i="10"/>
  <c r="AAX454" i="10"/>
  <c r="AAU454" i="10"/>
  <c r="ZW454" i="10"/>
  <c r="ZT454" i="10"/>
  <c r="YM454" i="10"/>
  <c r="YJ454" i="10"/>
  <c r="YD454" i="10"/>
  <c r="YA454" i="10"/>
  <c r="XC454" i="10"/>
  <c r="WZ454" i="10"/>
  <c r="UI454" i="10"/>
  <c r="UF454" i="10"/>
  <c r="RO454" i="10"/>
  <c r="RL454" i="10"/>
  <c r="OU454" i="10"/>
  <c r="OR454" i="10"/>
  <c r="MA454" i="10"/>
  <c r="LX454" i="10"/>
  <c r="JJ454" i="10"/>
  <c r="JG454" i="10"/>
  <c r="JD454" i="10"/>
  <c r="AIE453" i="10"/>
  <c r="AIB453" i="10"/>
  <c r="AGU453" i="10"/>
  <c r="AGR453" i="10"/>
  <c r="AGL453" i="10"/>
  <c r="AGI453" i="10"/>
  <c r="AFK453" i="10"/>
  <c r="AFH453" i="10"/>
  <c r="AEA453" i="10"/>
  <c r="ADX453" i="10"/>
  <c r="ADR453" i="10"/>
  <c r="ADO453" i="10"/>
  <c r="ACQ453" i="10"/>
  <c r="ACN453" i="10"/>
  <c r="ABG453" i="10"/>
  <c r="ABD453" i="10"/>
  <c r="AAX453" i="10"/>
  <c r="AAU453" i="10"/>
  <c r="ZW453" i="10"/>
  <c r="ZT453" i="10"/>
  <c r="YM453" i="10"/>
  <c r="YJ453" i="10"/>
  <c r="YD453" i="10"/>
  <c r="YA453" i="10"/>
  <c r="XC453" i="10"/>
  <c r="WZ453" i="10"/>
  <c r="UI453" i="10"/>
  <c r="UF453" i="10"/>
  <c r="RO453" i="10"/>
  <c r="RL453" i="10"/>
  <c r="OU453" i="10"/>
  <c r="OR453" i="10"/>
  <c r="MA453" i="10"/>
  <c r="LX453" i="10"/>
  <c r="JJ453" i="10"/>
  <c r="JG453" i="10"/>
  <c r="JD453" i="10"/>
  <c r="AIE452" i="10"/>
  <c r="AIB452" i="10"/>
  <c r="AGU452" i="10"/>
  <c r="AGR452" i="10"/>
  <c r="AGL452" i="10"/>
  <c r="AGI452" i="10"/>
  <c r="AFK452" i="10"/>
  <c r="AFH452" i="10"/>
  <c r="AEA452" i="10"/>
  <c r="ADX452" i="10"/>
  <c r="ADR452" i="10"/>
  <c r="ADO452" i="10"/>
  <c r="ACQ452" i="10"/>
  <c r="ACN452" i="10"/>
  <c r="ABG452" i="10"/>
  <c r="ABD452" i="10"/>
  <c r="AAX452" i="10"/>
  <c r="AAU452" i="10"/>
  <c r="ZW452" i="10"/>
  <c r="ZT452" i="10"/>
  <c r="YM452" i="10"/>
  <c r="YJ452" i="10"/>
  <c r="YD452" i="10"/>
  <c r="YA452" i="10"/>
  <c r="XC452" i="10"/>
  <c r="WZ452" i="10"/>
  <c r="UI452" i="10"/>
  <c r="UF452" i="10"/>
  <c r="RO452" i="10"/>
  <c r="RL452" i="10"/>
  <c r="OU452" i="10"/>
  <c r="OR452" i="10"/>
  <c r="MA452" i="10"/>
  <c r="LX452" i="10"/>
  <c r="JJ452" i="10"/>
  <c r="JG452" i="10"/>
  <c r="JD452" i="10"/>
  <c r="AIE451" i="10"/>
  <c r="AIB451" i="10"/>
  <c r="AGU451" i="10"/>
  <c r="AGR451" i="10"/>
  <c r="AGL451" i="10"/>
  <c r="AGI451" i="10"/>
  <c r="AFK451" i="10"/>
  <c r="AFH451" i="10"/>
  <c r="AEA451" i="10"/>
  <c r="ADX451" i="10"/>
  <c r="ADR451" i="10"/>
  <c r="ADO451" i="10"/>
  <c r="ACQ451" i="10"/>
  <c r="ACN451" i="10"/>
  <c r="ABG451" i="10"/>
  <c r="ABD451" i="10"/>
  <c r="AAX451" i="10"/>
  <c r="AAU451" i="10"/>
  <c r="ZW451" i="10"/>
  <c r="ZT451" i="10"/>
  <c r="YM451" i="10"/>
  <c r="YJ451" i="10"/>
  <c r="YD451" i="10"/>
  <c r="YA451" i="10"/>
  <c r="XC451" i="10"/>
  <c r="WZ451" i="10"/>
  <c r="UI451" i="10"/>
  <c r="UF451" i="10"/>
  <c r="RO451" i="10"/>
  <c r="RL451" i="10"/>
  <c r="OU451" i="10"/>
  <c r="OR451" i="10"/>
  <c r="MA451" i="10"/>
  <c r="LX451" i="10"/>
  <c r="JJ451" i="10"/>
  <c r="JG451" i="10"/>
  <c r="JD451" i="10"/>
  <c r="AIE450" i="10"/>
  <c r="AIB450" i="10"/>
  <c r="AGU450" i="10"/>
  <c r="AGR450" i="10"/>
  <c r="AGL450" i="10"/>
  <c r="AGI450" i="10"/>
  <c r="AFK450" i="10"/>
  <c r="AFH450" i="10"/>
  <c r="AEA450" i="10"/>
  <c r="ADX450" i="10"/>
  <c r="ADR450" i="10"/>
  <c r="ADO450" i="10"/>
  <c r="ACQ450" i="10"/>
  <c r="ACN450" i="10"/>
  <c r="ABG450" i="10"/>
  <c r="ABD450" i="10"/>
  <c r="AAX450" i="10"/>
  <c r="AAU450" i="10"/>
  <c r="ZW450" i="10"/>
  <c r="ZT450" i="10"/>
  <c r="YM450" i="10"/>
  <c r="YJ450" i="10"/>
  <c r="YD450" i="10"/>
  <c r="YA450" i="10"/>
  <c r="XC450" i="10"/>
  <c r="WZ450" i="10"/>
  <c r="UI450" i="10"/>
  <c r="UF450" i="10"/>
  <c r="RO450" i="10"/>
  <c r="RL450" i="10"/>
  <c r="OU450" i="10"/>
  <c r="OR450" i="10"/>
  <c r="MA450" i="10"/>
  <c r="LX450" i="10"/>
  <c r="JJ450" i="10"/>
  <c r="JG450" i="10"/>
  <c r="JD450" i="10"/>
  <c r="AIE449" i="10"/>
  <c r="AIB449" i="10"/>
  <c r="AGU449" i="10"/>
  <c r="AGR449" i="10"/>
  <c r="AGL449" i="10"/>
  <c r="AGI449" i="10"/>
  <c r="AFK449" i="10"/>
  <c r="AFH449" i="10"/>
  <c r="AEA449" i="10"/>
  <c r="ADX449" i="10"/>
  <c r="ADR449" i="10"/>
  <c r="ADO449" i="10"/>
  <c r="ACQ449" i="10"/>
  <c r="ACN449" i="10"/>
  <c r="ABG449" i="10"/>
  <c r="ABD449" i="10"/>
  <c r="AAX449" i="10"/>
  <c r="AAU449" i="10"/>
  <c r="ZW449" i="10"/>
  <c r="ZT449" i="10"/>
  <c r="YM449" i="10"/>
  <c r="YJ449" i="10"/>
  <c r="YD449" i="10"/>
  <c r="YA449" i="10"/>
  <c r="XC449" i="10"/>
  <c r="WZ449" i="10"/>
  <c r="UI449" i="10"/>
  <c r="UF449" i="10"/>
  <c r="RO449" i="10"/>
  <c r="RL449" i="10"/>
  <c r="OU449" i="10"/>
  <c r="OR449" i="10"/>
  <c r="MA449" i="10"/>
  <c r="LX449" i="10"/>
  <c r="JJ449" i="10"/>
  <c r="JG449" i="10"/>
  <c r="JD449" i="10"/>
  <c r="AIE448" i="10"/>
  <c r="AIB448" i="10"/>
  <c r="AGU448" i="10"/>
  <c r="AGR448" i="10"/>
  <c r="AGL448" i="10"/>
  <c r="AGI448" i="10"/>
  <c r="AFK448" i="10"/>
  <c r="AFH448" i="10"/>
  <c r="AEA448" i="10"/>
  <c r="ADX448" i="10"/>
  <c r="ADR448" i="10"/>
  <c r="ADO448" i="10"/>
  <c r="ACQ448" i="10"/>
  <c r="ACN448" i="10"/>
  <c r="ABG448" i="10"/>
  <c r="ABD448" i="10"/>
  <c r="AAX448" i="10"/>
  <c r="AAU448" i="10"/>
  <c r="ZW448" i="10"/>
  <c r="ZT448" i="10"/>
  <c r="YM448" i="10"/>
  <c r="YJ448" i="10"/>
  <c r="YD448" i="10"/>
  <c r="YA448" i="10"/>
  <c r="XC448" i="10"/>
  <c r="WZ448" i="10"/>
  <c r="UI448" i="10"/>
  <c r="UF448" i="10"/>
  <c r="RO448" i="10"/>
  <c r="RL448" i="10"/>
  <c r="OU448" i="10"/>
  <c r="OR448" i="10"/>
  <c r="MA448" i="10"/>
  <c r="LX448" i="10"/>
  <c r="JJ448" i="10"/>
  <c r="JG448" i="10"/>
  <c r="JD448" i="10"/>
  <c r="AIE447" i="10"/>
  <c r="AIB447" i="10"/>
  <c r="AGU447" i="10"/>
  <c r="AGR447" i="10"/>
  <c r="AGL447" i="10"/>
  <c r="AGI447" i="10"/>
  <c r="AFK447" i="10"/>
  <c r="AFH447" i="10"/>
  <c r="AEA447" i="10"/>
  <c r="ADX447" i="10"/>
  <c r="ADR447" i="10"/>
  <c r="ADO447" i="10"/>
  <c r="ACQ447" i="10"/>
  <c r="ACN447" i="10"/>
  <c r="ABG447" i="10"/>
  <c r="ABD447" i="10"/>
  <c r="AAX447" i="10"/>
  <c r="AAU447" i="10"/>
  <c r="ZW447" i="10"/>
  <c r="ZT447" i="10"/>
  <c r="YM447" i="10"/>
  <c r="YJ447" i="10"/>
  <c r="YD447" i="10"/>
  <c r="YA447" i="10"/>
  <c r="XC447" i="10"/>
  <c r="WZ447" i="10"/>
  <c r="UI447" i="10"/>
  <c r="UF447" i="10"/>
  <c r="RO447" i="10"/>
  <c r="RL447" i="10"/>
  <c r="OU447" i="10"/>
  <c r="OR447" i="10"/>
  <c r="MA447" i="10"/>
  <c r="LX447" i="10"/>
  <c r="JJ447" i="10"/>
  <c r="JG447" i="10"/>
  <c r="JD447" i="10"/>
  <c r="AIJ446" i="10"/>
  <c r="AII446" i="10"/>
  <c r="AIH446" i="10"/>
  <c r="AIG446" i="10"/>
  <c r="AIF446" i="10"/>
  <c r="AIE446" i="10"/>
  <c r="AID446" i="10"/>
  <c r="AIC446" i="10"/>
  <c r="AIB446" i="10"/>
  <c r="AGZ446" i="10"/>
  <c r="AGY446" i="10"/>
  <c r="AGX446" i="10"/>
  <c r="AGW446" i="10"/>
  <c r="AGV446" i="10"/>
  <c r="AGU446" i="10"/>
  <c r="AGT446" i="10"/>
  <c r="AGS446" i="10"/>
  <c r="AGR446" i="10"/>
  <c r="AGQ446" i="10"/>
  <c r="AGP446" i="10"/>
  <c r="AGO446" i="10"/>
  <c r="AGN446" i="10"/>
  <c r="AGM446" i="10"/>
  <c r="AGL446" i="10"/>
  <c r="AGK446" i="10"/>
  <c r="AGJ446" i="10"/>
  <c r="AGI446" i="10"/>
  <c r="AFP446" i="10"/>
  <c r="AFO446" i="10"/>
  <c r="AFN446" i="10"/>
  <c r="AFM446" i="10"/>
  <c r="AFL446" i="10"/>
  <c r="AFK446" i="10"/>
  <c r="AFJ446" i="10"/>
  <c r="AFI446" i="10"/>
  <c r="AFH446" i="10"/>
  <c r="AEF446" i="10"/>
  <c r="AEE446" i="10"/>
  <c r="AED446" i="10"/>
  <c r="AEC446" i="10"/>
  <c r="AEB446" i="10"/>
  <c r="AEA446" i="10"/>
  <c r="ADZ446" i="10"/>
  <c r="ADY446" i="10"/>
  <c r="ADX446" i="10"/>
  <c r="ADW446" i="10"/>
  <c r="ADV446" i="10"/>
  <c r="ADU446" i="10"/>
  <c r="ADT446" i="10"/>
  <c r="ADS446" i="10"/>
  <c r="ADR446" i="10"/>
  <c r="ADQ446" i="10"/>
  <c r="ADP446" i="10"/>
  <c r="ADO446" i="10"/>
  <c r="ACV446" i="10"/>
  <c r="ACU446" i="10"/>
  <c r="ACT446" i="10"/>
  <c r="ACS446" i="10"/>
  <c r="ACR446" i="10"/>
  <c r="ACQ446" i="10"/>
  <c r="ACP446" i="10"/>
  <c r="ACO446" i="10"/>
  <c r="ACN446" i="10"/>
  <c r="ABL446" i="10"/>
  <c r="ABK446" i="10"/>
  <c r="ABJ446" i="10"/>
  <c r="ABI446" i="10"/>
  <c r="ABH446" i="10"/>
  <c r="ABG446" i="10"/>
  <c r="ABF446" i="10"/>
  <c r="ABE446" i="10"/>
  <c r="ABD446" i="10"/>
  <c r="ABC446" i="10"/>
  <c r="ABB446" i="10"/>
  <c r="ABA446" i="10"/>
  <c r="AAZ446" i="10"/>
  <c r="AAY446" i="10"/>
  <c r="AAX446" i="10"/>
  <c r="AAW446" i="10"/>
  <c r="AAV446" i="10"/>
  <c r="AAU446" i="10"/>
  <c r="AAB446" i="10"/>
  <c r="AAA446" i="10"/>
  <c r="ZZ446" i="10"/>
  <c r="ZY446" i="10"/>
  <c r="ZX446" i="10"/>
  <c r="ZW446" i="10"/>
  <c r="ZV446" i="10"/>
  <c r="ZU446" i="10"/>
  <c r="ZT446" i="10"/>
  <c r="YR446" i="10"/>
  <c r="YQ446" i="10"/>
  <c r="YP446" i="10"/>
  <c r="YO446" i="10"/>
  <c r="YN446" i="10"/>
  <c r="YM446" i="10"/>
  <c r="YL446" i="10"/>
  <c r="YK446" i="10"/>
  <c r="YJ446" i="10"/>
  <c r="YI446" i="10"/>
  <c r="YH446" i="10"/>
  <c r="YG446" i="10"/>
  <c r="YF446" i="10"/>
  <c r="YE446" i="10"/>
  <c r="YD446" i="10"/>
  <c r="YC446" i="10"/>
  <c r="YB446" i="10"/>
  <c r="YA446" i="10"/>
  <c r="XH446" i="10"/>
  <c r="XG446" i="10"/>
  <c r="XF446" i="10"/>
  <c r="XE446" i="10"/>
  <c r="XD446" i="10"/>
  <c r="XC446" i="10"/>
  <c r="XB446" i="10"/>
  <c r="XA446" i="10"/>
  <c r="WZ446" i="10"/>
  <c r="UN446" i="10"/>
  <c r="UM446" i="10"/>
  <c r="UL446" i="10"/>
  <c r="UK446" i="10"/>
  <c r="UJ446" i="10"/>
  <c r="UI446" i="10"/>
  <c r="UH446" i="10"/>
  <c r="UG446" i="10"/>
  <c r="UF446" i="10"/>
  <c r="RT446" i="10"/>
  <c r="RS446" i="10"/>
  <c r="RR446" i="10"/>
  <c r="RQ446" i="10"/>
  <c r="RP446" i="10"/>
  <c r="RO446" i="10"/>
  <c r="RN446" i="10"/>
  <c r="RM446" i="10"/>
  <c r="RL446" i="10"/>
  <c r="OZ446" i="10"/>
  <c r="OY446" i="10"/>
  <c r="OX446" i="10"/>
  <c r="OW446" i="10"/>
  <c r="OV446" i="10"/>
  <c r="OU446" i="10"/>
  <c r="OT446" i="10"/>
  <c r="OS446" i="10"/>
  <c r="OR446" i="10"/>
  <c r="MF446" i="10"/>
  <c r="ME446" i="10"/>
  <c r="MD446" i="10"/>
  <c r="MC446" i="10"/>
  <c r="MB446" i="10"/>
  <c r="MA446" i="10"/>
  <c r="LZ446" i="10"/>
  <c r="LY446" i="10"/>
  <c r="LX446" i="10"/>
  <c r="JL446" i="10"/>
  <c r="JK446" i="10"/>
  <c r="JJ446" i="10"/>
  <c r="JI446" i="10"/>
  <c r="JH446" i="10"/>
  <c r="JG446" i="10"/>
  <c r="JF446" i="10"/>
  <c r="JE446" i="10"/>
  <c r="JD446" i="10"/>
  <c r="ASZ440" i="10"/>
  <c r="ASY440" i="10"/>
  <c r="ASX440" i="10"/>
  <c r="ASW440" i="10"/>
  <c r="ASV440" i="10"/>
  <c r="ASU440" i="10"/>
  <c r="AST440" i="10"/>
  <c r="ASS440" i="10"/>
  <c r="ASR440" i="10"/>
  <c r="ASQ440" i="10"/>
  <c r="ASP440" i="10"/>
  <c r="ASO440" i="10"/>
  <c r="ARP440" i="10"/>
  <c r="ARO440" i="10"/>
  <c r="ARN440" i="10"/>
  <c r="ARM440" i="10"/>
  <c r="ARL440" i="10"/>
  <c r="ARK440" i="10"/>
  <c r="ARJ440" i="10"/>
  <c r="ARI440" i="10"/>
  <c r="ARH440" i="10"/>
  <c r="ARG440" i="10"/>
  <c r="ARF440" i="10"/>
  <c r="ARE440" i="10"/>
  <c r="ARD440" i="10"/>
  <c r="ARC440" i="10"/>
  <c r="ARB440" i="10"/>
  <c r="ARA440" i="10"/>
  <c r="AQZ440" i="10"/>
  <c r="AQY440" i="10"/>
  <c r="AQX440" i="10"/>
  <c r="AQW440" i="10"/>
  <c r="AQV440" i="10"/>
  <c r="AQU440" i="10"/>
  <c r="AQT440" i="10"/>
  <c r="AQS440" i="10"/>
  <c r="APH440" i="10"/>
  <c r="APG440" i="10"/>
  <c r="APF440" i="10"/>
  <c r="APE440" i="10"/>
  <c r="APD440" i="10"/>
  <c r="APC440" i="10"/>
  <c r="APB440" i="10"/>
  <c r="APA440" i="10"/>
  <c r="AOZ440" i="10"/>
  <c r="AOY440" i="10"/>
  <c r="AOX440" i="10"/>
  <c r="AOW440" i="10"/>
  <c r="ANX440" i="10"/>
  <c r="ANW440" i="10"/>
  <c r="ANV440" i="10"/>
  <c r="ANU440" i="10"/>
  <c r="ANT440" i="10"/>
  <c r="ANS440" i="10"/>
  <c r="ANR440" i="10"/>
  <c r="ANQ440" i="10"/>
  <c r="ANP440" i="10"/>
  <c r="ANO440" i="10"/>
  <c r="ANN440" i="10"/>
  <c r="ANM440" i="10"/>
  <c r="ANL440" i="10"/>
  <c r="ANK440" i="10"/>
  <c r="ANJ440" i="10"/>
  <c r="ANI440" i="10"/>
  <c r="ANH440" i="10"/>
  <c r="ANG440" i="10"/>
  <c r="ANF440" i="10"/>
  <c r="ANE440" i="10"/>
  <c r="AND440" i="10"/>
  <c r="ANC440" i="10"/>
  <c r="ANB440" i="10"/>
  <c r="ANA440" i="10"/>
  <c r="ALP440" i="10"/>
  <c r="ALO440" i="10"/>
  <c r="ALN440" i="10"/>
  <c r="ALM440" i="10"/>
  <c r="ALL440" i="10"/>
  <c r="ALK440" i="10"/>
  <c r="ALJ440" i="10"/>
  <c r="ALI440" i="10"/>
  <c r="ALH440" i="10"/>
  <c r="ALG440" i="10"/>
  <c r="ALF440" i="10"/>
  <c r="ALE440" i="10"/>
  <c r="AKF440" i="10"/>
  <c r="AKE440" i="10"/>
  <c r="AKD440" i="10"/>
  <c r="AKC440" i="10"/>
  <c r="AKB440" i="10"/>
  <c r="AKA440" i="10"/>
  <c r="AJZ440" i="10"/>
  <c r="AJY440" i="10"/>
  <c r="AJX440" i="10"/>
  <c r="AJW440" i="10"/>
  <c r="AJV440" i="10"/>
  <c r="AJU440" i="10"/>
  <c r="AJT440" i="10"/>
  <c r="AJS440" i="10"/>
  <c r="AJR440" i="10"/>
  <c r="AJQ440" i="10"/>
  <c r="AJP440" i="10"/>
  <c r="AJO440" i="10"/>
  <c r="AJN440" i="10"/>
  <c r="AJM440" i="10"/>
  <c r="AJL440" i="10"/>
  <c r="AJK440" i="10"/>
  <c r="AJJ440" i="10"/>
  <c r="AJI440" i="10"/>
  <c r="AJH440" i="10"/>
  <c r="AJG440" i="10"/>
  <c r="AJF440" i="10"/>
  <c r="AJE440" i="10"/>
  <c r="AJD440" i="10"/>
  <c r="AJC440" i="10"/>
  <c r="AJB440" i="10"/>
  <c r="AJA440" i="10"/>
  <c r="AIZ440" i="10"/>
  <c r="AIY440" i="10"/>
  <c r="AIX440" i="10"/>
  <c r="AIW440" i="10"/>
  <c r="AHX440" i="10"/>
  <c r="AHW440" i="10"/>
  <c r="AHV440" i="10"/>
  <c r="AHU440" i="10"/>
  <c r="AHT440" i="10"/>
  <c r="AHS440" i="10"/>
  <c r="AHR440" i="10"/>
  <c r="AHQ440" i="10"/>
  <c r="AHP440" i="10"/>
  <c r="AHO440" i="10"/>
  <c r="AHN440" i="10"/>
  <c r="AHM440" i="10"/>
  <c r="AGN440" i="10"/>
  <c r="AGM440" i="10"/>
  <c r="AGL440" i="10"/>
  <c r="AGK440" i="10"/>
  <c r="AGJ440" i="10"/>
  <c r="AGI440" i="10"/>
  <c r="AGH440" i="10"/>
  <c r="AGG440" i="10"/>
  <c r="AGF440" i="10"/>
  <c r="AGE440" i="10"/>
  <c r="AGD440" i="10"/>
  <c r="AGC440" i="10"/>
  <c r="ACV440" i="10"/>
  <c r="ACU440" i="10"/>
  <c r="ACT440" i="10"/>
  <c r="ACS440" i="10"/>
  <c r="ACR440" i="10"/>
  <c r="ACQ440" i="10"/>
  <c r="ACP440" i="10"/>
  <c r="ACO440" i="10"/>
  <c r="ACN440" i="10"/>
  <c r="ACM440" i="10"/>
  <c r="ACL440" i="10"/>
  <c r="ACK440" i="10"/>
  <c r="ZD440" i="10"/>
  <c r="ZC440" i="10"/>
  <c r="ZB440" i="10"/>
  <c r="ZA440" i="10"/>
  <c r="YZ440" i="10"/>
  <c r="YY440" i="10"/>
  <c r="YX440" i="10"/>
  <c r="YW440" i="10"/>
  <c r="YV440" i="10"/>
  <c r="YU440" i="10"/>
  <c r="YT440" i="10"/>
  <c r="YS440" i="10"/>
  <c r="VL440" i="10"/>
  <c r="VK440" i="10"/>
  <c r="VJ440" i="10"/>
  <c r="VI440" i="10"/>
  <c r="VH440" i="10"/>
  <c r="VG440" i="10"/>
  <c r="VF440" i="10"/>
  <c r="VE440" i="10"/>
  <c r="VD440" i="10"/>
  <c r="VC440" i="10"/>
  <c r="VB440" i="10"/>
  <c r="VA440" i="10"/>
  <c r="RS440" i="10"/>
  <c r="RK440" i="10"/>
  <c r="OB440" i="10"/>
  <c r="OA440" i="10"/>
  <c r="NZ440" i="10"/>
  <c r="NY440" i="10"/>
  <c r="NX440" i="10"/>
  <c r="NW440" i="10"/>
  <c r="NV440" i="10"/>
  <c r="NU440" i="10"/>
  <c r="NT440" i="10"/>
  <c r="NS440" i="10"/>
  <c r="NR440" i="10"/>
  <c r="NQ440" i="10"/>
  <c r="MR440" i="10"/>
  <c r="MQ440" i="10"/>
  <c r="MP440" i="10"/>
  <c r="MO440" i="10"/>
  <c r="MN440" i="10"/>
  <c r="MM440" i="10"/>
  <c r="ML440" i="10"/>
  <c r="MK440" i="10"/>
  <c r="MJ440" i="10"/>
  <c r="MI440" i="10"/>
  <c r="MH440" i="10"/>
  <c r="MG440" i="10"/>
  <c r="LT440" i="10"/>
  <c r="LS440" i="10"/>
  <c r="LR440" i="10"/>
  <c r="LQ440" i="10"/>
  <c r="LP440" i="10"/>
  <c r="LO440" i="10"/>
  <c r="LN440" i="10"/>
  <c r="LM440" i="10"/>
  <c r="LL440" i="10"/>
  <c r="LK440" i="10"/>
  <c r="LJ440" i="10"/>
  <c r="LI440" i="10"/>
  <c r="LH440" i="10"/>
  <c r="LG440" i="10"/>
  <c r="LF440" i="10"/>
  <c r="LE440" i="10"/>
  <c r="LD440" i="10"/>
  <c r="LC440" i="10"/>
  <c r="LB440" i="10"/>
  <c r="LA440" i="10"/>
  <c r="KZ440" i="10"/>
  <c r="KY440" i="10"/>
  <c r="KX440" i="10"/>
  <c r="KW440" i="10"/>
  <c r="KJ440" i="10"/>
  <c r="KI440" i="10"/>
  <c r="KH440" i="10"/>
  <c r="KG440" i="10"/>
  <c r="KF440" i="10"/>
  <c r="KE440" i="10"/>
  <c r="KD440" i="10"/>
  <c r="KC440" i="10"/>
  <c r="KB440" i="10"/>
  <c r="KA440" i="10"/>
  <c r="JZ440" i="10"/>
  <c r="JY440" i="10"/>
  <c r="JX440" i="10"/>
  <c r="JW440" i="10"/>
  <c r="JV440" i="10"/>
  <c r="JU440" i="10"/>
  <c r="JT440" i="10"/>
  <c r="JS440" i="10"/>
  <c r="JR440" i="10"/>
  <c r="JQ440" i="10"/>
  <c r="JP440" i="10"/>
  <c r="JO440" i="10"/>
  <c r="JN440" i="10"/>
  <c r="JM440" i="10"/>
  <c r="ASZ439" i="10"/>
  <c r="ASY439" i="10"/>
  <c r="ASX439" i="10"/>
  <c r="ASW439" i="10"/>
  <c r="ASV439" i="10"/>
  <c r="ASU439" i="10"/>
  <c r="AST439" i="10"/>
  <c r="ASS439" i="10"/>
  <c r="ASR439" i="10"/>
  <c r="ASQ439" i="10"/>
  <c r="ASP439" i="10"/>
  <c r="ASO439" i="10"/>
  <c r="ARP439" i="10"/>
  <c r="ARO439" i="10"/>
  <c r="ARN439" i="10"/>
  <c r="ARM439" i="10"/>
  <c r="ARL439" i="10"/>
  <c r="ARK439" i="10"/>
  <c r="ARJ439" i="10"/>
  <c r="ARI439" i="10"/>
  <c r="ARH439" i="10"/>
  <c r="ARG439" i="10"/>
  <c r="ARF439" i="10"/>
  <c r="ARE439" i="10"/>
  <c r="ARD439" i="10"/>
  <c r="ARC439" i="10"/>
  <c r="ARB439" i="10"/>
  <c r="ARA439" i="10"/>
  <c r="AQZ439" i="10"/>
  <c r="AQY439" i="10"/>
  <c r="AQX439" i="10"/>
  <c r="AQW439" i="10"/>
  <c r="AQV439" i="10"/>
  <c r="AQU439" i="10"/>
  <c r="AQT439" i="10"/>
  <c r="AQS439" i="10"/>
  <c r="APH439" i="10"/>
  <c r="APG439" i="10"/>
  <c r="APF439" i="10"/>
  <c r="APE439" i="10"/>
  <c r="APD439" i="10"/>
  <c r="APC439" i="10"/>
  <c r="APB439" i="10"/>
  <c r="APA439" i="10"/>
  <c r="AOZ439" i="10"/>
  <c r="AOY439" i="10"/>
  <c r="AOX439" i="10"/>
  <c r="AOW439" i="10"/>
  <c r="ANX439" i="10"/>
  <c r="ANW439" i="10"/>
  <c r="ANV439" i="10"/>
  <c r="ANU439" i="10"/>
  <c r="ANT439" i="10"/>
  <c r="ANS439" i="10"/>
  <c r="ANR439" i="10"/>
  <c r="ANQ439" i="10"/>
  <c r="ANP439" i="10"/>
  <c r="ANO439" i="10"/>
  <c r="ANN439" i="10"/>
  <c r="ANM439" i="10"/>
  <c r="ANL439" i="10"/>
  <c r="ANK439" i="10"/>
  <c r="ANJ439" i="10"/>
  <c r="ANI439" i="10"/>
  <c r="ANH439" i="10"/>
  <c r="ANG439" i="10"/>
  <c r="ANF439" i="10"/>
  <c r="ANE439" i="10"/>
  <c r="AND439" i="10"/>
  <c r="ANC439" i="10"/>
  <c r="ANB439" i="10"/>
  <c r="ANA439" i="10"/>
  <c r="ALP439" i="10"/>
  <c r="ALO439" i="10"/>
  <c r="ALN439" i="10"/>
  <c r="ALM439" i="10"/>
  <c r="ALL439" i="10"/>
  <c r="ALK439" i="10"/>
  <c r="ALJ439" i="10"/>
  <c r="ALI439" i="10"/>
  <c r="ALH439" i="10"/>
  <c r="ALG439" i="10"/>
  <c r="ALF439" i="10"/>
  <c r="ALE439" i="10"/>
  <c r="AKF439" i="10"/>
  <c r="AKE439" i="10"/>
  <c r="AKD439" i="10"/>
  <c r="AKC439" i="10"/>
  <c r="AKB439" i="10"/>
  <c r="AKA439" i="10"/>
  <c r="AJZ439" i="10"/>
  <c r="AJY439" i="10"/>
  <c r="AJX439" i="10"/>
  <c r="AJW439" i="10"/>
  <c r="AJV439" i="10"/>
  <c r="AJU439" i="10"/>
  <c r="AJT439" i="10"/>
  <c r="AJS439" i="10"/>
  <c r="AJR439" i="10"/>
  <c r="AJQ439" i="10"/>
  <c r="AJP439" i="10"/>
  <c r="AJO439" i="10"/>
  <c r="AJN439" i="10"/>
  <c r="AJM439" i="10"/>
  <c r="AJL439" i="10"/>
  <c r="AJK439" i="10"/>
  <c r="AJJ439" i="10"/>
  <c r="AJI439" i="10"/>
  <c r="AJH439" i="10"/>
  <c r="AJG439" i="10"/>
  <c r="AJF439" i="10"/>
  <c r="AJE439" i="10"/>
  <c r="AJD439" i="10"/>
  <c r="AJC439" i="10"/>
  <c r="AJB439" i="10"/>
  <c r="AJA439" i="10"/>
  <c r="AIZ439" i="10"/>
  <c r="AIY439" i="10"/>
  <c r="AIX439" i="10"/>
  <c r="AIW439" i="10"/>
  <c r="AHX439" i="10"/>
  <c r="AHW439" i="10"/>
  <c r="AHV439" i="10"/>
  <c r="AHU439" i="10"/>
  <c r="AHT439" i="10"/>
  <c r="AHS439" i="10"/>
  <c r="AHR439" i="10"/>
  <c r="AHQ439" i="10"/>
  <c r="AHP439" i="10"/>
  <c r="AHO439" i="10"/>
  <c r="AHN439" i="10"/>
  <c r="AHM439" i="10"/>
  <c r="AGN439" i="10"/>
  <c r="AGM439" i="10"/>
  <c r="AGL439" i="10"/>
  <c r="AGK439" i="10"/>
  <c r="AGJ439" i="10"/>
  <c r="AGI439" i="10"/>
  <c r="AGH439" i="10"/>
  <c r="AGG439" i="10"/>
  <c r="AGF439" i="10"/>
  <c r="AGE439" i="10"/>
  <c r="AGD439" i="10"/>
  <c r="AGC439" i="10"/>
  <c r="ACV439" i="10"/>
  <c r="ACU439" i="10"/>
  <c r="ACT439" i="10"/>
  <c r="ACS439" i="10"/>
  <c r="ACR439" i="10"/>
  <c r="ACQ439" i="10"/>
  <c r="ACP439" i="10"/>
  <c r="ACO439" i="10"/>
  <c r="ACN439" i="10"/>
  <c r="ACM439" i="10"/>
  <c r="ACL439" i="10"/>
  <c r="ACK439" i="10"/>
  <c r="ZD439" i="10"/>
  <c r="ZC439" i="10"/>
  <c r="ZB439" i="10"/>
  <c r="ZA439" i="10"/>
  <c r="YZ439" i="10"/>
  <c r="YY439" i="10"/>
  <c r="YX439" i="10"/>
  <c r="YW439" i="10"/>
  <c r="YV439" i="10"/>
  <c r="YU439" i="10"/>
  <c r="YT439" i="10"/>
  <c r="YS439" i="10"/>
  <c r="VL439" i="10"/>
  <c r="VK439" i="10"/>
  <c r="VJ439" i="10"/>
  <c r="VI439" i="10"/>
  <c r="VH439" i="10"/>
  <c r="VG439" i="10"/>
  <c r="VF439" i="10"/>
  <c r="VE439" i="10"/>
  <c r="VD439" i="10"/>
  <c r="VC439" i="10"/>
  <c r="VB439" i="10"/>
  <c r="VA439" i="10"/>
  <c r="RQ439" i="10"/>
  <c r="RI439" i="10"/>
  <c r="OB439" i="10"/>
  <c r="OA439" i="10"/>
  <c r="NZ439" i="10"/>
  <c r="NY439" i="10"/>
  <c r="NX439" i="10"/>
  <c r="NW439" i="10"/>
  <c r="NV439" i="10"/>
  <c r="NU439" i="10"/>
  <c r="NT439" i="10"/>
  <c r="NS439" i="10"/>
  <c r="NR439" i="10"/>
  <c r="NQ439" i="10"/>
  <c r="MR439" i="10"/>
  <c r="MQ439" i="10"/>
  <c r="MP439" i="10"/>
  <c r="MO439" i="10"/>
  <c r="MN439" i="10"/>
  <c r="MM439" i="10"/>
  <c r="ML439" i="10"/>
  <c r="MK439" i="10"/>
  <c r="MJ439" i="10"/>
  <c r="MI439" i="10"/>
  <c r="MH439" i="10"/>
  <c r="MG439" i="10"/>
  <c r="LT439" i="10"/>
  <c r="LS439" i="10"/>
  <c r="LR439" i="10"/>
  <c r="LQ439" i="10"/>
  <c r="LP439" i="10"/>
  <c r="LO439" i="10"/>
  <c r="LN439" i="10"/>
  <c r="LM439" i="10"/>
  <c r="LL439" i="10"/>
  <c r="LK439" i="10"/>
  <c r="LJ439" i="10"/>
  <c r="LI439" i="10"/>
  <c r="LH439" i="10"/>
  <c r="LG439" i="10"/>
  <c r="LF439" i="10"/>
  <c r="LE439" i="10"/>
  <c r="LD439" i="10"/>
  <c r="LC439" i="10"/>
  <c r="LB439" i="10"/>
  <c r="LA439" i="10"/>
  <c r="KZ439" i="10"/>
  <c r="KY439" i="10"/>
  <c r="KX439" i="10"/>
  <c r="KW439" i="10"/>
  <c r="KJ439" i="10"/>
  <c r="KI439" i="10"/>
  <c r="KH439" i="10"/>
  <c r="KG439" i="10"/>
  <c r="KF439" i="10"/>
  <c r="KE439" i="10"/>
  <c r="KD439" i="10"/>
  <c r="KC439" i="10"/>
  <c r="KB439" i="10"/>
  <c r="KA439" i="10"/>
  <c r="JZ439" i="10"/>
  <c r="JY439" i="10"/>
  <c r="JX439" i="10"/>
  <c r="JW439" i="10"/>
  <c r="JV439" i="10"/>
  <c r="JU439" i="10"/>
  <c r="JT439" i="10"/>
  <c r="JS439" i="10"/>
  <c r="JR439" i="10"/>
  <c r="JQ439" i="10"/>
  <c r="JP439" i="10"/>
  <c r="JO439" i="10"/>
  <c r="JN439" i="10"/>
  <c r="JM439" i="10"/>
  <c r="ASZ438" i="10"/>
  <c r="ASY438" i="10"/>
  <c r="ASX438" i="10"/>
  <c r="ASW438" i="10"/>
  <c r="ASV438" i="10"/>
  <c r="ASU438" i="10"/>
  <c r="AST438" i="10"/>
  <c r="ASS438" i="10"/>
  <c r="ASR438" i="10"/>
  <c r="ASQ438" i="10"/>
  <c r="ASP438" i="10"/>
  <c r="ASO438" i="10"/>
  <c r="ARP438" i="10"/>
  <c r="ARO438" i="10"/>
  <c r="ARN438" i="10"/>
  <c r="ARM438" i="10"/>
  <c r="ARL438" i="10"/>
  <c r="ARK438" i="10"/>
  <c r="ARJ438" i="10"/>
  <c r="ARI438" i="10"/>
  <c r="ARH438" i="10"/>
  <c r="ARG438" i="10"/>
  <c r="ARF438" i="10"/>
  <c r="ARE438" i="10"/>
  <c r="ARD438" i="10"/>
  <c r="ARC438" i="10"/>
  <c r="ARB438" i="10"/>
  <c r="ARA438" i="10"/>
  <c r="AQZ438" i="10"/>
  <c r="AQY438" i="10"/>
  <c r="AQX438" i="10"/>
  <c r="AQW438" i="10"/>
  <c r="AQV438" i="10"/>
  <c r="AQU438" i="10"/>
  <c r="AQT438" i="10"/>
  <c r="AQS438" i="10"/>
  <c r="APH438" i="10"/>
  <c r="APG438" i="10"/>
  <c r="APF438" i="10"/>
  <c r="APE438" i="10"/>
  <c r="APD438" i="10"/>
  <c r="APC438" i="10"/>
  <c r="APB438" i="10"/>
  <c r="APA438" i="10"/>
  <c r="AOZ438" i="10"/>
  <c r="AOY438" i="10"/>
  <c r="AOX438" i="10"/>
  <c r="AOW438" i="10"/>
  <c r="ANX438" i="10"/>
  <c r="ANW438" i="10"/>
  <c r="ANV438" i="10"/>
  <c r="ANU438" i="10"/>
  <c r="ANT438" i="10"/>
  <c r="ANS438" i="10"/>
  <c r="ANR438" i="10"/>
  <c r="ANQ438" i="10"/>
  <c r="ANP438" i="10"/>
  <c r="ANO438" i="10"/>
  <c r="ANN438" i="10"/>
  <c r="ANM438" i="10"/>
  <c r="ANL438" i="10"/>
  <c r="ANK438" i="10"/>
  <c r="ANJ438" i="10"/>
  <c r="ANI438" i="10"/>
  <c r="ANH438" i="10"/>
  <c r="ANG438" i="10"/>
  <c r="ANF438" i="10"/>
  <c r="ANE438" i="10"/>
  <c r="AND438" i="10"/>
  <c r="ANC438" i="10"/>
  <c r="ANB438" i="10"/>
  <c r="ANA438" i="10"/>
  <c r="ALP438" i="10"/>
  <c r="ALO438" i="10"/>
  <c r="ALN438" i="10"/>
  <c r="ALM438" i="10"/>
  <c r="ALL438" i="10"/>
  <c r="ALK438" i="10"/>
  <c r="ALJ438" i="10"/>
  <c r="ALI438" i="10"/>
  <c r="ALH438" i="10"/>
  <c r="ALG438" i="10"/>
  <c r="ALF438" i="10"/>
  <c r="ALE438" i="10"/>
  <c r="AKF438" i="10"/>
  <c r="AKE438" i="10"/>
  <c r="AKD438" i="10"/>
  <c r="AKC438" i="10"/>
  <c r="AKB438" i="10"/>
  <c r="AKA438" i="10"/>
  <c r="AJZ438" i="10"/>
  <c r="AJY438" i="10"/>
  <c r="AJX438" i="10"/>
  <c r="AJW438" i="10"/>
  <c r="AJV438" i="10"/>
  <c r="AJU438" i="10"/>
  <c r="AJT438" i="10"/>
  <c r="AJS438" i="10"/>
  <c r="AJR438" i="10"/>
  <c r="AJQ438" i="10"/>
  <c r="AJP438" i="10"/>
  <c r="AJO438" i="10"/>
  <c r="AJN438" i="10"/>
  <c r="AJM438" i="10"/>
  <c r="AJL438" i="10"/>
  <c r="AJK438" i="10"/>
  <c r="AJJ438" i="10"/>
  <c r="AJI438" i="10"/>
  <c r="AJH438" i="10"/>
  <c r="AJG438" i="10"/>
  <c r="AJF438" i="10"/>
  <c r="AJE438" i="10"/>
  <c r="AJD438" i="10"/>
  <c r="AJC438" i="10"/>
  <c r="AJB438" i="10"/>
  <c r="AJA438" i="10"/>
  <c r="AIZ438" i="10"/>
  <c r="AIY438" i="10"/>
  <c r="AIX438" i="10"/>
  <c r="AIW438" i="10"/>
  <c r="AHX438" i="10"/>
  <c r="AHW438" i="10"/>
  <c r="AHV438" i="10"/>
  <c r="AHU438" i="10"/>
  <c r="AHT438" i="10"/>
  <c r="AHS438" i="10"/>
  <c r="AHR438" i="10"/>
  <c r="AHQ438" i="10"/>
  <c r="AHP438" i="10"/>
  <c r="AHO438" i="10"/>
  <c r="AHN438" i="10"/>
  <c r="AHM438" i="10"/>
  <c r="AGN438" i="10"/>
  <c r="AGM438" i="10"/>
  <c r="AGL438" i="10"/>
  <c r="AGK438" i="10"/>
  <c r="AGJ438" i="10"/>
  <c r="AGI438" i="10"/>
  <c r="AGH438" i="10"/>
  <c r="AGG438" i="10"/>
  <c r="AGF438" i="10"/>
  <c r="AGE438" i="10"/>
  <c r="AGD438" i="10"/>
  <c r="AGC438" i="10"/>
  <c r="ACV438" i="10"/>
  <c r="ACU438" i="10"/>
  <c r="ACT438" i="10"/>
  <c r="ACS438" i="10"/>
  <c r="ACR438" i="10"/>
  <c r="ACQ438" i="10"/>
  <c r="ACP438" i="10"/>
  <c r="ACO438" i="10"/>
  <c r="ACN438" i="10"/>
  <c r="ACM438" i="10"/>
  <c r="ACL438" i="10"/>
  <c r="ACK438" i="10"/>
  <c r="ZD438" i="10"/>
  <c r="ZC438" i="10"/>
  <c r="ZB438" i="10"/>
  <c r="ZA438" i="10"/>
  <c r="YZ438" i="10"/>
  <c r="YY438" i="10"/>
  <c r="YX438" i="10"/>
  <c r="YW438" i="10"/>
  <c r="YV438" i="10"/>
  <c r="YU438" i="10"/>
  <c r="YT438" i="10"/>
  <c r="YS438" i="10"/>
  <c r="VL438" i="10"/>
  <c r="VK438" i="10"/>
  <c r="VJ438" i="10"/>
  <c r="VI438" i="10"/>
  <c r="VH438" i="10"/>
  <c r="VG438" i="10"/>
  <c r="VF438" i="10"/>
  <c r="VE438" i="10"/>
  <c r="VD438" i="10"/>
  <c r="VC438" i="10"/>
  <c r="VB438" i="10"/>
  <c r="VA438" i="10"/>
  <c r="RN438" i="10"/>
  <c r="OB438" i="10"/>
  <c r="OA438" i="10"/>
  <c r="NZ438" i="10"/>
  <c r="NY438" i="10"/>
  <c r="NX438" i="10"/>
  <c r="NW438" i="10"/>
  <c r="NV438" i="10"/>
  <c r="NU438" i="10"/>
  <c r="NT438" i="10"/>
  <c r="NS438" i="10"/>
  <c r="NR438" i="10"/>
  <c r="NQ438" i="10"/>
  <c r="MR438" i="10"/>
  <c r="MQ438" i="10"/>
  <c r="MP438" i="10"/>
  <c r="MO438" i="10"/>
  <c r="MN438" i="10"/>
  <c r="MM438" i="10"/>
  <c r="ML438" i="10"/>
  <c r="MK438" i="10"/>
  <c r="MJ438" i="10"/>
  <c r="MI438" i="10"/>
  <c r="MH438" i="10"/>
  <c r="MG438" i="10"/>
  <c r="LT438" i="10"/>
  <c r="LS438" i="10"/>
  <c r="LR438" i="10"/>
  <c r="LQ438" i="10"/>
  <c r="LP438" i="10"/>
  <c r="LO438" i="10"/>
  <c r="LN438" i="10"/>
  <c r="LM438" i="10"/>
  <c r="LL438" i="10"/>
  <c r="LK438" i="10"/>
  <c r="LJ438" i="10"/>
  <c r="LI438" i="10"/>
  <c r="LH438" i="10"/>
  <c r="LG438" i="10"/>
  <c r="LF438" i="10"/>
  <c r="LE438" i="10"/>
  <c r="LD438" i="10"/>
  <c r="LC438" i="10"/>
  <c r="LB438" i="10"/>
  <c r="LA438" i="10"/>
  <c r="KZ438" i="10"/>
  <c r="KY438" i="10"/>
  <c r="KX438" i="10"/>
  <c r="KW438" i="10"/>
  <c r="KJ438" i="10"/>
  <c r="KI438" i="10"/>
  <c r="KH438" i="10"/>
  <c r="KG438" i="10"/>
  <c r="KF438" i="10"/>
  <c r="KE438" i="10"/>
  <c r="KD438" i="10"/>
  <c r="KC438" i="10"/>
  <c r="KB438" i="10"/>
  <c r="KA438" i="10"/>
  <c r="JZ438" i="10"/>
  <c r="JY438" i="10"/>
  <c r="JX438" i="10"/>
  <c r="JW438" i="10"/>
  <c r="JV438" i="10"/>
  <c r="JU438" i="10"/>
  <c r="JT438" i="10"/>
  <c r="JS438" i="10"/>
  <c r="JR438" i="10"/>
  <c r="JQ438" i="10"/>
  <c r="JP438" i="10"/>
  <c r="JO438" i="10"/>
  <c r="JN438" i="10"/>
  <c r="JM438" i="10"/>
  <c r="ASZ437" i="10"/>
  <c r="ASY437" i="10"/>
  <c r="ASX437" i="10"/>
  <c r="ASW437" i="10"/>
  <c r="ASV437" i="10"/>
  <c r="ASU437" i="10"/>
  <c r="AST437" i="10"/>
  <c r="ASS437" i="10"/>
  <c r="ASR437" i="10"/>
  <c r="ASQ437" i="10"/>
  <c r="ASP437" i="10"/>
  <c r="ASO437" i="10"/>
  <c r="ARP437" i="10"/>
  <c r="ARO437" i="10"/>
  <c r="ARN437" i="10"/>
  <c r="ARM437" i="10"/>
  <c r="ARL437" i="10"/>
  <c r="ARK437" i="10"/>
  <c r="ARJ437" i="10"/>
  <c r="ARI437" i="10"/>
  <c r="ARH437" i="10"/>
  <c r="ARG437" i="10"/>
  <c r="ARF437" i="10"/>
  <c r="ARE437" i="10"/>
  <c r="ARD437" i="10"/>
  <c r="ARC437" i="10"/>
  <c r="ARB437" i="10"/>
  <c r="ARA437" i="10"/>
  <c r="AQZ437" i="10"/>
  <c r="AQY437" i="10"/>
  <c r="AQX437" i="10"/>
  <c r="AQW437" i="10"/>
  <c r="AQV437" i="10"/>
  <c r="AQU437" i="10"/>
  <c r="AQT437" i="10"/>
  <c r="AQS437" i="10"/>
  <c r="APH437" i="10"/>
  <c r="APG437" i="10"/>
  <c r="APF437" i="10"/>
  <c r="APE437" i="10"/>
  <c r="APD437" i="10"/>
  <c r="APC437" i="10"/>
  <c r="APB437" i="10"/>
  <c r="APA437" i="10"/>
  <c r="AOZ437" i="10"/>
  <c r="AOY437" i="10"/>
  <c r="AOX437" i="10"/>
  <c r="AOW437" i="10"/>
  <c r="ANX437" i="10"/>
  <c r="ANW437" i="10"/>
  <c r="ANV437" i="10"/>
  <c r="ANU437" i="10"/>
  <c r="ANT437" i="10"/>
  <c r="ANS437" i="10"/>
  <c r="ANR437" i="10"/>
  <c r="ANQ437" i="10"/>
  <c r="ANP437" i="10"/>
  <c r="ANO437" i="10"/>
  <c r="ANN437" i="10"/>
  <c r="ANM437" i="10"/>
  <c r="ANL437" i="10"/>
  <c r="ANK437" i="10"/>
  <c r="ANJ437" i="10"/>
  <c r="ANI437" i="10"/>
  <c r="ANH437" i="10"/>
  <c r="ANG437" i="10"/>
  <c r="ANF437" i="10"/>
  <c r="ANE437" i="10"/>
  <c r="AND437" i="10"/>
  <c r="ANC437" i="10"/>
  <c r="ANB437" i="10"/>
  <c r="ANA437" i="10"/>
  <c r="ALP437" i="10"/>
  <c r="ALO437" i="10"/>
  <c r="ALN437" i="10"/>
  <c r="ALM437" i="10"/>
  <c r="ALL437" i="10"/>
  <c r="ALK437" i="10"/>
  <c r="ALJ437" i="10"/>
  <c r="ALI437" i="10"/>
  <c r="ALH437" i="10"/>
  <c r="ALG437" i="10"/>
  <c r="ALF437" i="10"/>
  <c r="ALE437" i="10"/>
  <c r="AKF437" i="10"/>
  <c r="AKE437" i="10"/>
  <c r="AKD437" i="10"/>
  <c r="AKC437" i="10"/>
  <c r="AKB437" i="10"/>
  <c r="AKA437" i="10"/>
  <c r="AJZ437" i="10"/>
  <c r="AJY437" i="10"/>
  <c r="AJX437" i="10"/>
  <c r="AJW437" i="10"/>
  <c r="AJV437" i="10"/>
  <c r="AJU437" i="10"/>
  <c r="AJT437" i="10"/>
  <c r="AJS437" i="10"/>
  <c r="AJR437" i="10"/>
  <c r="AJQ437" i="10"/>
  <c r="AJP437" i="10"/>
  <c r="AJO437" i="10"/>
  <c r="AJN437" i="10"/>
  <c r="AJM437" i="10"/>
  <c r="AJL437" i="10"/>
  <c r="AJK437" i="10"/>
  <c r="AJJ437" i="10"/>
  <c r="AJI437" i="10"/>
  <c r="AJH437" i="10"/>
  <c r="AJG437" i="10"/>
  <c r="AJF437" i="10"/>
  <c r="AJE437" i="10"/>
  <c r="AJD437" i="10"/>
  <c r="AJC437" i="10"/>
  <c r="AJB437" i="10"/>
  <c r="AJA437" i="10"/>
  <c r="AIZ437" i="10"/>
  <c r="AIY437" i="10"/>
  <c r="AIX437" i="10"/>
  <c r="AIW437" i="10"/>
  <c r="AHX437" i="10"/>
  <c r="AHW437" i="10"/>
  <c r="AHV437" i="10"/>
  <c r="AHU437" i="10"/>
  <c r="AHT437" i="10"/>
  <c r="AHS437" i="10"/>
  <c r="AHR437" i="10"/>
  <c r="AHQ437" i="10"/>
  <c r="AHP437" i="10"/>
  <c r="AHO437" i="10"/>
  <c r="AHN437" i="10"/>
  <c r="AHM437" i="10"/>
  <c r="AGN437" i="10"/>
  <c r="AGM437" i="10"/>
  <c r="AGL437" i="10"/>
  <c r="AGK437" i="10"/>
  <c r="AGJ437" i="10"/>
  <c r="AGI437" i="10"/>
  <c r="AGH437" i="10"/>
  <c r="AGG437" i="10"/>
  <c r="AGF437" i="10"/>
  <c r="AGE437" i="10"/>
  <c r="AGD437" i="10"/>
  <c r="AGC437" i="10"/>
  <c r="ACV437" i="10"/>
  <c r="ACU437" i="10"/>
  <c r="ACT437" i="10"/>
  <c r="ACS437" i="10"/>
  <c r="ACR437" i="10"/>
  <c r="ACQ437" i="10"/>
  <c r="ACP437" i="10"/>
  <c r="ACO437" i="10"/>
  <c r="ACN437" i="10"/>
  <c r="ACM437" i="10"/>
  <c r="ACL437" i="10"/>
  <c r="ACK437" i="10"/>
  <c r="ZD437" i="10"/>
  <c r="ZC437" i="10"/>
  <c r="ZB437" i="10"/>
  <c r="ZA437" i="10"/>
  <c r="YZ437" i="10"/>
  <c r="YY437" i="10"/>
  <c r="YX437" i="10"/>
  <c r="YW437" i="10"/>
  <c r="YV437" i="10"/>
  <c r="YU437" i="10"/>
  <c r="YT437" i="10"/>
  <c r="YS437" i="10"/>
  <c r="VL437" i="10"/>
  <c r="VK437" i="10"/>
  <c r="VJ437" i="10"/>
  <c r="VI437" i="10"/>
  <c r="VH437" i="10"/>
  <c r="VG437" i="10"/>
  <c r="VF437" i="10"/>
  <c r="VE437" i="10"/>
  <c r="VD437" i="10"/>
  <c r="VC437" i="10"/>
  <c r="VB437" i="10"/>
  <c r="VA437" i="10"/>
  <c r="RM437" i="10"/>
  <c r="OB437" i="10"/>
  <c r="OA437" i="10"/>
  <c r="NZ437" i="10"/>
  <c r="NY437" i="10"/>
  <c r="NX437" i="10"/>
  <c r="NW437" i="10"/>
  <c r="NV437" i="10"/>
  <c r="NU437" i="10"/>
  <c r="NT437" i="10"/>
  <c r="NS437" i="10"/>
  <c r="NR437" i="10"/>
  <c r="NQ437" i="10"/>
  <c r="MR437" i="10"/>
  <c r="MQ437" i="10"/>
  <c r="MP437" i="10"/>
  <c r="MO437" i="10"/>
  <c r="MN437" i="10"/>
  <c r="MM437" i="10"/>
  <c r="ML437" i="10"/>
  <c r="MK437" i="10"/>
  <c r="MJ437" i="10"/>
  <c r="MI437" i="10"/>
  <c r="MH437" i="10"/>
  <c r="MG437" i="10"/>
  <c r="LT437" i="10"/>
  <c r="LS437" i="10"/>
  <c r="LR437" i="10"/>
  <c r="LQ437" i="10"/>
  <c r="LP437" i="10"/>
  <c r="LO437" i="10"/>
  <c r="LN437" i="10"/>
  <c r="LM437" i="10"/>
  <c r="LL437" i="10"/>
  <c r="LK437" i="10"/>
  <c r="LJ437" i="10"/>
  <c r="LI437" i="10"/>
  <c r="LH437" i="10"/>
  <c r="LG437" i="10"/>
  <c r="LF437" i="10"/>
  <c r="LE437" i="10"/>
  <c r="LD437" i="10"/>
  <c r="LC437" i="10"/>
  <c r="LB437" i="10"/>
  <c r="LA437" i="10"/>
  <c r="KZ437" i="10"/>
  <c r="KY437" i="10"/>
  <c r="KX437" i="10"/>
  <c r="KW437" i="10"/>
  <c r="KJ437" i="10"/>
  <c r="KI437" i="10"/>
  <c r="KH437" i="10"/>
  <c r="KG437" i="10"/>
  <c r="KF437" i="10"/>
  <c r="KE437" i="10"/>
  <c r="KD437" i="10"/>
  <c r="KC437" i="10"/>
  <c r="KB437" i="10"/>
  <c r="KA437" i="10"/>
  <c r="JZ437" i="10"/>
  <c r="JY437" i="10"/>
  <c r="JX437" i="10"/>
  <c r="JW437" i="10"/>
  <c r="JV437" i="10"/>
  <c r="JU437" i="10"/>
  <c r="JT437" i="10"/>
  <c r="JS437" i="10"/>
  <c r="JR437" i="10"/>
  <c r="JQ437" i="10"/>
  <c r="JP437" i="10"/>
  <c r="JO437" i="10"/>
  <c r="JN437" i="10"/>
  <c r="JM437" i="10"/>
  <c r="ASZ436" i="10"/>
  <c r="ASY436" i="10"/>
  <c r="ASX436" i="10"/>
  <c r="ASW436" i="10"/>
  <c r="ASV436" i="10"/>
  <c r="ASU436" i="10"/>
  <c r="AST436" i="10"/>
  <c r="ASS436" i="10"/>
  <c r="ASR436" i="10"/>
  <c r="ASQ436" i="10"/>
  <c r="ASP436" i="10"/>
  <c r="ASO436" i="10"/>
  <c r="ARP436" i="10"/>
  <c r="ARO436" i="10"/>
  <c r="ARN436" i="10"/>
  <c r="ARM436" i="10"/>
  <c r="ARL436" i="10"/>
  <c r="ARK436" i="10"/>
  <c r="ARJ436" i="10"/>
  <c r="ARI436" i="10"/>
  <c r="ARH436" i="10"/>
  <c r="ARG436" i="10"/>
  <c r="ARF436" i="10"/>
  <c r="ARE436" i="10"/>
  <c r="ARD436" i="10"/>
  <c r="ARC436" i="10"/>
  <c r="ARB436" i="10"/>
  <c r="ARA436" i="10"/>
  <c r="AQZ436" i="10"/>
  <c r="AQY436" i="10"/>
  <c r="AQX436" i="10"/>
  <c r="AQW436" i="10"/>
  <c r="AQV436" i="10"/>
  <c r="AQU436" i="10"/>
  <c r="AQT436" i="10"/>
  <c r="AQS436" i="10"/>
  <c r="APH436" i="10"/>
  <c r="APG436" i="10"/>
  <c r="APF436" i="10"/>
  <c r="APE436" i="10"/>
  <c r="APD436" i="10"/>
  <c r="APC436" i="10"/>
  <c r="APB436" i="10"/>
  <c r="APA436" i="10"/>
  <c r="AOZ436" i="10"/>
  <c r="AOY436" i="10"/>
  <c r="AOX436" i="10"/>
  <c r="AOW436" i="10"/>
  <c r="ANX436" i="10"/>
  <c r="ANW436" i="10"/>
  <c r="ANV436" i="10"/>
  <c r="ANU436" i="10"/>
  <c r="ANT436" i="10"/>
  <c r="ANS436" i="10"/>
  <c r="ANR436" i="10"/>
  <c r="ANQ436" i="10"/>
  <c r="ANP436" i="10"/>
  <c r="ANO436" i="10"/>
  <c r="ANN436" i="10"/>
  <c r="ANM436" i="10"/>
  <c r="ANL436" i="10"/>
  <c r="ANK436" i="10"/>
  <c r="ANJ436" i="10"/>
  <c r="ANI436" i="10"/>
  <c r="ANH436" i="10"/>
  <c r="ANG436" i="10"/>
  <c r="ANF436" i="10"/>
  <c r="ANE436" i="10"/>
  <c r="AND436" i="10"/>
  <c r="ANC436" i="10"/>
  <c r="ANB436" i="10"/>
  <c r="ANA436" i="10"/>
  <c r="ALP436" i="10"/>
  <c r="ALO436" i="10"/>
  <c r="ALN436" i="10"/>
  <c r="ALM436" i="10"/>
  <c r="ALL436" i="10"/>
  <c r="ALK436" i="10"/>
  <c r="ALJ436" i="10"/>
  <c r="ALI436" i="10"/>
  <c r="ALH436" i="10"/>
  <c r="ALG436" i="10"/>
  <c r="ALF436" i="10"/>
  <c r="ALE436" i="10"/>
  <c r="AKF436" i="10"/>
  <c r="AKE436" i="10"/>
  <c r="AKD436" i="10"/>
  <c r="AKC436" i="10"/>
  <c r="AKB436" i="10"/>
  <c r="AKA436" i="10"/>
  <c r="AJZ436" i="10"/>
  <c r="AJY436" i="10"/>
  <c r="AJX436" i="10"/>
  <c r="AJW436" i="10"/>
  <c r="AJV436" i="10"/>
  <c r="AJU436" i="10"/>
  <c r="AJT436" i="10"/>
  <c r="AJS436" i="10"/>
  <c r="AJR436" i="10"/>
  <c r="AJQ436" i="10"/>
  <c r="AJP436" i="10"/>
  <c r="AJO436" i="10"/>
  <c r="AJN436" i="10"/>
  <c r="AJM436" i="10"/>
  <c r="AJL436" i="10"/>
  <c r="AJK436" i="10"/>
  <c r="AJJ436" i="10"/>
  <c r="AJI436" i="10"/>
  <c r="AJH436" i="10"/>
  <c r="AJG436" i="10"/>
  <c r="AJF436" i="10"/>
  <c r="AJE436" i="10"/>
  <c r="AJD436" i="10"/>
  <c r="AJC436" i="10"/>
  <c r="AJB436" i="10"/>
  <c r="AJA436" i="10"/>
  <c r="AIZ436" i="10"/>
  <c r="AIY436" i="10"/>
  <c r="AIX436" i="10"/>
  <c r="AIW436" i="10"/>
  <c r="AHX436" i="10"/>
  <c r="AHW436" i="10"/>
  <c r="AHV436" i="10"/>
  <c r="AHU436" i="10"/>
  <c r="AHT436" i="10"/>
  <c r="AHS436" i="10"/>
  <c r="AHR436" i="10"/>
  <c r="AHQ436" i="10"/>
  <c r="AHP436" i="10"/>
  <c r="AHO436" i="10"/>
  <c r="AHN436" i="10"/>
  <c r="AHM436" i="10"/>
  <c r="AGN436" i="10"/>
  <c r="AGM436" i="10"/>
  <c r="AGL436" i="10"/>
  <c r="AGK436" i="10"/>
  <c r="AGJ436" i="10"/>
  <c r="AGI436" i="10"/>
  <c r="AGH436" i="10"/>
  <c r="AGG436" i="10"/>
  <c r="AGF436" i="10"/>
  <c r="AGE436" i="10"/>
  <c r="AGD436" i="10"/>
  <c r="AGC436" i="10"/>
  <c r="ACV436" i="10"/>
  <c r="ACU436" i="10"/>
  <c r="ACT436" i="10"/>
  <c r="ACS436" i="10"/>
  <c r="ACR436" i="10"/>
  <c r="ACQ436" i="10"/>
  <c r="ACP436" i="10"/>
  <c r="ACO436" i="10"/>
  <c r="ACN436" i="10"/>
  <c r="ACM436" i="10"/>
  <c r="ACL436" i="10"/>
  <c r="ACK436" i="10"/>
  <c r="ZD436" i="10"/>
  <c r="ZC436" i="10"/>
  <c r="ZB436" i="10"/>
  <c r="ZA436" i="10"/>
  <c r="YZ436" i="10"/>
  <c r="YY436" i="10"/>
  <c r="YX436" i="10"/>
  <c r="YW436" i="10"/>
  <c r="YV436" i="10"/>
  <c r="YU436" i="10"/>
  <c r="YT436" i="10"/>
  <c r="YS436" i="10"/>
  <c r="VL436" i="10"/>
  <c r="VK436" i="10"/>
  <c r="VJ436" i="10"/>
  <c r="VI436" i="10"/>
  <c r="VH436" i="10"/>
  <c r="VG436" i="10"/>
  <c r="VF436" i="10"/>
  <c r="VE436" i="10"/>
  <c r="VD436" i="10"/>
  <c r="VC436" i="10"/>
  <c r="VB436" i="10"/>
  <c r="VA436" i="10"/>
  <c r="RR436" i="10"/>
  <c r="RJ436" i="10"/>
  <c r="OB436" i="10"/>
  <c r="OA436" i="10"/>
  <c r="NZ436" i="10"/>
  <c r="NY436" i="10"/>
  <c r="NX436" i="10"/>
  <c r="NW436" i="10"/>
  <c r="NV436" i="10"/>
  <c r="NU436" i="10"/>
  <c r="NT436" i="10"/>
  <c r="NS436" i="10"/>
  <c r="NR436" i="10"/>
  <c r="NQ436" i="10"/>
  <c r="MR436" i="10"/>
  <c r="MQ436" i="10"/>
  <c r="MP436" i="10"/>
  <c r="MO436" i="10"/>
  <c r="MN436" i="10"/>
  <c r="MM436" i="10"/>
  <c r="ML436" i="10"/>
  <c r="MK436" i="10"/>
  <c r="MJ436" i="10"/>
  <c r="MI436" i="10"/>
  <c r="MH436" i="10"/>
  <c r="MG436" i="10"/>
  <c r="LT436" i="10"/>
  <c r="LS436" i="10"/>
  <c r="LR436" i="10"/>
  <c r="LQ436" i="10"/>
  <c r="LP436" i="10"/>
  <c r="LO436" i="10"/>
  <c r="LN436" i="10"/>
  <c r="LM436" i="10"/>
  <c r="LL436" i="10"/>
  <c r="LK436" i="10"/>
  <c r="LJ436" i="10"/>
  <c r="LI436" i="10"/>
  <c r="LH436" i="10"/>
  <c r="LG436" i="10"/>
  <c r="LF436" i="10"/>
  <c r="LE436" i="10"/>
  <c r="LD436" i="10"/>
  <c r="LC436" i="10"/>
  <c r="LB436" i="10"/>
  <c r="LA436" i="10"/>
  <c r="KZ436" i="10"/>
  <c r="KY436" i="10"/>
  <c r="KX436" i="10"/>
  <c r="KW436" i="10"/>
  <c r="KJ436" i="10"/>
  <c r="KI436" i="10"/>
  <c r="KH436" i="10"/>
  <c r="KG436" i="10"/>
  <c r="KF436" i="10"/>
  <c r="KE436" i="10"/>
  <c r="KD436" i="10"/>
  <c r="KC436" i="10"/>
  <c r="KB436" i="10"/>
  <c r="KA436" i="10"/>
  <c r="JZ436" i="10"/>
  <c r="JY436" i="10"/>
  <c r="JX436" i="10"/>
  <c r="JW436" i="10"/>
  <c r="JV436" i="10"/>
  <c r="JU436" i="10"/>
  <c r="JT436" i="10"/>
  <c r="JS436" i="10"/>
  <c r="JR436" i="10"/>
  <c r="JQ436" i="10"/>
  <c r="JP436" i="10"/>
  <c r="JO436" i="10"/>
  <c r="JN436" i="10"/>
  <c r="JM436" i="10"/>
  <c r="ASZ435" i="10"/>
  <c r="ASY435" i="10"/>
  <c r="ASX435" i="10"/>
  <c r="ASW435" i="10"/>
  <c r="ASV435" i="10"/>
  <c r="ASU435" i="10"/>
  <c r="AST435" i="10"/>
  <c r="ASS435" i="10"/>
  <c r="ASR435" i="10"/>
  <c r="ASQ435" i="10"/>
  <c r="ASP435" i="10"/>
  <c r="ASO435" i="10"/>
  <c r="ARP435" i="10"/>
  <c r="ARO435" i="10"/>
  <c r="ARN435" i="10"/>
  <c r="ARM435" i="10"/>
  <c r="ARL435" i="10"/>
  <c r="ARK435" i="10"/>
  <c r="ARJ435" i="10"/>
  <c r="ARI435" i="10"/>
  <c r="ARH435" i="10"/>
  <c r="ARG435" i="10"/>
  <c r="ARF435" i="10"/>
  <c r="ARE435" i="10"/>
  <c r="ARD435" i="10"/>
  <c r="ARC435" i="10"/>
  <c r="ARB435" i="10"/>
  <c r="ARA435" i="10"/>
  <c r="AQZ435" i="10"/>
  <c r="AQY435" i="10"/>
  <c r="AQX435" i="10"/>
  <c r="AQW435" i="10"/>
  <c r="AQV435" i="10"/>
  <c r="AQU435" i="10"/>
  <c r="AQT435" i="10"/>
  <c r="AQS435" i="10"/>
  <c r="APH435" i="10"/>
  <c r="APG435" i="10"/>
  <c r="APF435" i="10"/>
  <c r="APE435" i="10"/>
  <c r="APD435" i="10"/>
  <c r="APC435" i="10"/>
  <c r="APB435" i="10"/>
  <c r="APA435" i="10"/>
  <c r="AOZ435" i="10"/>
  <c r="AOY435" i="10"/>
  <c r="AOX435" i="10"/>
  <c r="AOW435" i="10"/>
  <c r="ANX435" i="10"/>
  <c r="ANW435" i="10"/>
  <c r="ANV435" i="10"/>
  <c r="ANU435" i="10"/>
  <c r="ANT435" i="10"/>
  <c r="ANS435" i="10"/>
  <c r="ANR435" i="10"/>
  <c r="ANQ435" i="10"/>
  <c r="ANP435" i="10"/>
  <c r="ANO435" i="10"/>
  <c r="ANN435" i="10"/>
  <c r="ANM435" i="10"/>
  <c r="ANL435" i="10"/>
  <c r="ANK435" i="10"/>
  <c r="ANJ435" i="10"/>
  <c r="ANI435" i="10"/>
  <c r="ANH435" i="10"/>
  <c r="ANG435" i="10"/>
  <c r="ANF435" i="10"/>
  <c r="ANE435" i="10"/>
  <c r="AND435" i="10"/>
  <c r="ANC435" i="10"/>
  <c r="ANB435" i="10"/>
  <c r="ANA435" i="10"/>
  <c r="ALP435" i="10"/>
  <c r="ALO435" i="10"/>
  <c r="ALN435" i="10"/>
  <c r="ALM435" i="10"/>
  <c r="ALL435" i="10"/>
  <c r="ALK435" i="10"/>
  <c r="ALJ435" i="10"/>
  <c r="ALI435" i="10"/>
  <c r="ALH435" i="10"/>
  <c r="ALG435" i="10"/>
  <c r="ALF435" i="10"/>
  <c r="ALE435" i="10"/>
  <c r="AKF435" i="10"/>
  <c r="AKE435" i="10"/>
  <c r="AKD435" i="10"/>
  <c r="AKC435" i="10"/>
  <c r="AKB435" i="10"/>
  <c r="AKA435" i="10"/>
  <c r="AJZ435" i="10"/>
  <c r="AJY435" i="10"/>
  <c r="AJX435" i="10"/>
  <c r="AJW435" i="10"/>
  <c r="AJV435" i="10"/>
  <c r="AJU435" i="10"/>
  <c r="AJT435" i="10"/>
  <c r="AJS435" i="10"/>
  <c r="AJR435" i="10"/>
  <c r="AJQ435" i="10"/>
  <c r="AJP435" i="10"/>
  <c r="AJO435" i="10"/>
  <c r="AJN435" i="10"/>
  <c r="AJM435" i="10"/>
  <c r="AJL435" i="10"/>
  <c r="AJK435" i="10"/>
  <c r="AJJ435" i="10"/>
  <c r="AJI435" i="10"/>
  <c r="AJH435" i="10"/>
  <c r="AJG435" i="10"/>
  <c r="AJF435" i="10"/>
  <c r="AJE435" i="10"/>
  <c r="AJD435" i="10"/>
  <c r="AJC435" i="10"/>
  <c r="AJB435" i="10"/>
  <c r="AJA435" i="10"/>
  <c r="AIZ435" i="10"/>
  <c r="AIY435" i="10"/>
  <c r="AIX435" i="10"/>
  <c r="AIW435" i="10"/>
  <c r="AHX435" i="10"/>
  <c r="AHW435" i="10"/>
  <c r="AHV435" i="10"/>
  <c r="AHU435" i="10"/>
  <c r="AHT435" i="10"/>
  <c r="AHS435" i="10"/>
  <c r="AHR435" i="10"/>
  <c r="AHQ435" i="10"/>
  <c r="AHP435" i="10"/>
  <c r="AHO435" i="10"/>
  <c r="AHN435" i="10"/>
  <c r="AHM435" i="10"/>
  <c r="AGN435" i="10"/>
  <c r="AGM435" i="10"/>
  <c r="AGL435" i="10"/>
  <c r="AGK435" i="10"/>
  <c r="AGJ435" i="10"/>
  <c r="AGI435" i="10"/>
  <c r="AGH435" i="10"/>
  <c r="AGG435" i="10"/>
  <c r="AGF435" i="10"/>
  <c r="AGE435" i="10"/>
  <c r="AGD435" i="10"/>
  <c r="AGC435" i="10"/>
  <c r="ACV435" i="10"/>
  <c r="ACU435" i="10"/>
  <c r="ACT435" i="10"/>
  <c r="ACS435" i="10"/>
  <c r="ACR435" i="10"/>
  <c r="ACQ435" i="10"/>
  <c r="ACP435" i="10"/>
  <c r="ACO435" i="10"/>
  <c r="ACN435" i="10"/>
  <c r="ACM435" i="10"/>
  <c r="ACL435" i="10"/>
  <c r="ACK435" i="10"/>
  <c r="ZD435" i="10"/>
  <c r="ZC435" i="10"/>
  <c r="ZB435" i="10"/>
  <c r="ZA435" i="10"/>
  <c r="YZ435" i="10"/>
  <c r="YY435" i="10"/>
  <c r="YX435" i="10"/>
  <c r="YW435" i="10"/>
  <c r="YV435" i="10"/>
  <c r="YU435" i="10"/>
  <c r="YT435" i="10"/>
  <c r="YS435" i="10"/>
  <c r="VL435" i="10"/>
  <c r="VK435" i="10"/>
  <c r="VJ435" i="10"/>
  <c r="VI435" i="10"/>
  <c r="VH435" i="10"/>
  <c r="VG435" i="10"/>
  <c r="VF435" i="10"/>
  <c r="VE435" i="10"/>
  <c r="VD435" i="10"/>
  <c r="VC435" i="10"/>
  <c r="VB435" i="10"/>
  <c r="VA435" i="10"/>
  <c r="RS435" i="10"/>
  <c r="RK435" i="10"/>
  <c r="OB435" i="10"/>
  <c r="OA435" i="10"/>
  <c r="NZ435" i="10"/>
  <c r="NY435" i="10"/>
  <c r="NX435" i="10"/>
  <c r="NW435" i="10"/>
  <c r="NV435" i="10"/>
  <c r="NU435" i="10"/>
  <c r="NT435" i="10"/>
  <c r="NS435" i="10"/>
  <c r="NR435" i="10"/>
  <c r="NQ435" i="10"/>
  <c r="MR435" i="10"/>
  <c r="MQ435" i="10"/>
  <c r="MP435" i="10"/>
  <c r="MO435" i="10"/>
  <c r="MN435" i="10"/>
  <c r="MM435" i="10"/>
  <c r="ML435" i="10"/>
  <c r="MK435" i="10"/>
  <c r="MJ435" i="10"/>
  <c r="MI435" i="10"/>
  <c r="MH435" i="10"/>
  <c r="MG435" i="10"/>
  <c r="LT435" i="10"/>
  <c r="LS435" i="10"/>
  <c r="LR435" i="10"/>
  <c r="LQ435" i="10"/>
  <c r="LP435" i="10"/>
  <c r="LO435" i="10"/>
  <c r="LN435" i="10"/>
  <c r="LM435" i="10"/>
  <c r="LL435" i="10"/>
  <c r="LK435" i="10"/>
  <c r="LJ435" i="10"/>
  <c r="LI435" i="10"/>
  <c r="LH435" i="10"/>
  <c r="LG435" i="10"/>
  <c r="LF435" i="10"/>
  <c r="LE435" i="10"/>
  <c r="LD435" i="10"/>
  <c r="LC435" i="10"/>
  <c r="LB435" i="10"/>
  <c r="LA435" i="10"/>
  <c r="KZ435" i="10"/>
  <c r="KY435" i="10"/>
  <c r="KX435" i="10"/>
  <c r="KW435" i="10"/>
  <c r="KJ435" i="10"/>
  <c r="KI435" i="10"/>
  <c r="KH435" i="10"/>
  <c r="KG435" i="10"/>
  <c r="KF435" i="10"/>
  <c r="KE435" i="10"/>
  <c r="KD435" i="10"/>
  <c r="KC435" i="10"/>
  <c r="KB435" i="10"/>
  <c r="KA435" i="10"/>
  <c r="JZ435" i="10"/>
  <c r="JY435" i="10"/>
  <c r="JX435" i="10"/>
  <c r="JW435" i="10"/>
  <c r="JV435" i="10"/>
  <c r="JU435" i="10"/>
  <c r="JT435" i="10"/>
  <c r="JS435" i="10"/>
  <c r="JR435" i="10"/>
  <c r="JQ435" i="10"/>
  <c r="JP435" i="10"/>
  <c r="JO435" i="10"/>
  <c r="JN435" i="10"/>
  <c r="JM435" i="10"/>
  <c r="ASZ434" i="10"/>
  <c r="ASY434" i="10"/>
  <c r="ASX434" i="10"/>
  <c r="ASW434" i="10"/>
  <c r="ASV434" i="10"/>
  <c r="ASU434" i="10"/>
  <c r="AST434" i="10"/>
  <c r="ASS434" i="10"/>
  <c r="ASR434" i="10"/>
  <c r="ASQ434" i="10"/>
  <c r="ASP434" i="10"/>
  <c r="ASO434" i="10"/>
  <c r="ARP434" i="10"/>
  <c r="ARO434" i="10"/>
  <c r="ARN434" i="10"/>
  <c r="ARM434" i="10"/>
  <c r="ARL434" i="10"/>
  <c r="ARK434" i="10"/>
  <c r="ARJ434" i="10"/>
  <c r="ARI434" i="10"/>
  <c r="ARH434" i="10"/>
  <c r="ARG434" i="10"/>
  <c r="ARF434" i="10"/>
  <c r="ARE434" i="10"/>
  <c r="ARD434" i="10"/>
  <c r="ARC434" i="10"/>
  <c r="ARB434" i="10"/>
  <c r="ARA434" i="10"/>
  <c r="AQZ434" i="10"/>
  <c r="AQY434" i="10"/>
  <c r="AQX434" i="10"/>
  <c r="AQW434" i="10"/>
  <c r="AQV434" i="10"/>
  <c r="AQU434" i="10"/>
  <c r="AQT434" i="10"/>
  <c r="AQS434" i="10"/>
  <c r="APH434" i="10"/>
  <c r="APG434" i="10"/>
  <c r="APF434" i="10"/>
  <c r="APE434" i="10"/>
  <c r="APD434" i="10"/>
  <c r="APC434" i="10"/>
  <c r="APB434" i="10"/>
  <c r="APA434" i="10"/>
  <c r="AOZ434" i="10"/>
  <c r="AOY434" i="10"/>
  <c r="AOX434" i="10"/>
  <c r="AOW434" i="10"/>
  <c r="ANX434" i="10"/>
  <c r="ANW434" i="10"/>
  <c r="ANV434" i="10"/>
  <c r="ANU434" i="10"/>
  <c r="ANT434" i="10"/>
  <c r="ANS434" i="10"/>
  <c r="ANR434" i="10"/>
  <c r="ANQ434" i="10"/>
  <c r="ANP434" i="10"/>
  <c r="ANO434" i="10"/>
  <c r="ANN434" i="10"/>
  <c r="ANM434" i="10"/>
  <c r="ANL434" i="10"/>
  <c r="ANK434" i="10"/>
  <c r="ANJ434" i="10"/>
  <c r="ANI434" i="10"/>
  <c r="ANH434" i="10"/>
  <c r="ANG434" i="10"/>
  <c r="ANF434" i="10"/>
  <c r="ANE434" i="10"/>
  <c r="AND434" i="10"/>
  <c r="ANC434" i="10"/>
  <c r="ANB434" i="10"/>
  <c r="ANA434" i="10"/>
  <c r="ALP434" i="10"/>
  <c r="ALO434" i="10"/>
  <c r="ALN434" i="10"/>
  <c r="ALM434" i="10"/>
  <c r="ALL434" i="10"/>
  <c r="ALK434" i="10"/>
  <c r="ALJ434" i="10"/>
  <c r="ALI434" i="10"/>
  <c r="ALH434" i="10"/>
  <c r="ALG434" i="10"/>
  <c r="ALF434" i="10"/>
  <c r="ALE434" i="10"/>
  <c r="AKF434" i="10"/>
  <c r="AKE434" i="10"/>
  <c r="AKD434" i="10"/>
  <c r="AKC434" i="10"/>
  <c r="AKB434" i="10"/>
  <c r="AKA434" i="10"/>
  <c r="AJZ434" i="10"/>
  <c r="AJY434" i="10"/>
  <c r="AJX434" i="10"/>
  <c r="AJW434" i="10"/>
  <c r="AJV434" i="10"/>
  <c r="AJU434" i="10"/>
  <c r="AJT434" i="10"/>
  <c r="AJS434" i="10"/>
  <c r="AJR434" i="10"/>
  <c r="AJQ434" i="10"/>
  <c r="AJP434" i="10"/>
  <c r="AJO434" i="10"/>
  <c r="AJN434" i="10"/>
  <c r="AJM434" i="10"/>
  <c r="AJL434" i="10"/>
  <c r="AJK434" i="10"/>
  <c r="AJJ434" i="10"/>
  <c r="AJI434" i="10"/>
  <c r="AJH434" i="10"/>
  <c r="AJG434" i="10"/>
  <c r="AJF434" i="10"/>
  <c r="AJE434" i="10"/>
  <c r="AJD434" i="10"/>
  <c r="AJC434" i="10"/>
  <c r="AJB434" i="10"/>
  <c r="AJA434" i="10"/>
  <c r="AIZ434" i="10"/>
  <c r="AIY434" i="10"/>
  <c r="AIX434" i="10"/>
  <c r="AIW434" i="10"/>
  <c r="AHX434" i="10"/>
  <c r="AHW434" i="10"/>
  <c r="AHV434" i="10"/>
  <c r="AHU434" i="10"/>
  <c r="AHT434" i="10"/>
  <c r="AHS434" i="10"/>
  <c r="AHR434" i="10"/>
  <c r="AHQ434" i="10"/>
  <c r="AHP434" i="10"/>
  <c r="AHO434" i="10"/>
  <c r="AHN434" i="10"/>
  <c r="AHM434" i="10"/>
  <c r="AGN434" i="10"/>
  <c r="AGM434" i="10"/>
  <c r="AGL434" i="10"/>
  <c r="AGK434" i="10"/>
  <c r="AGJ434" i="10"/>
  <c r="AGI434" i="10"/>
  <c r="AGH434" i="10"/>
  <c r="AGG434" i="10"/>
  <c r="AGF434" i="10"/>
  <c r="AGE434" i="10"/>
  <c r="AGD434" i="10"/>
  <c r="AGC434" i="10"/>
  <c r="ACV434" i="10"/>
  <c r="ACU434" i="10"/>
  <c r="ACT434" i="10"/>
  <c r="ACS434" i="10"/>
  <c r="ACR434" i="10"/>
  <c r="ACQ434" i="10"/>
  <c r="ACP434" i="10"/>
  <c r="ACO434" i="10"/>
  <c r="ACN434" i="10"/>
  <c r="ACM434" i="10"/>
  <c r="ACL434" i="10"/>
  <c r="ACK434" i="10"/>
  <c r="ZD434" i="10"/>
  <c r="ZC434" i="10"/>
  <c r="ZB434" i="10"/>
  <c r="ZA434" i="10"/>
  <c r="YZ434" i="10"/>
  <c r="YY434" i="10"/>
  <c r="YX434" i="10"/>
  <c r="YW434" i="10"/>
  <c r="YV434" i="10"/>
  <c r="YU434" i="10"/>
  <c r="YT434" i="10"/>
  <c r="YS434" i="10"/>
  <c r="VL434" i="10"/>
  <c r="VK434" i="10"/>
  <c r="VJ434" i="10"/>
  <c r="VI434" i="10"/>
  <c r="VH434" i="10"/>
  <c r="VG434" i="10"/>
  <c r="VF434" i="10"/>
  <c r="VE434" i="10"/>
  <c r="VD434" i="10"/>
  <c r="VC434" i="10"/>
  <c r="VB434" i="10"/>
  <c r="VA434" i="10"/>
  <c r="RQ434" i="10"/>
  <c r="RI434" i="10"/>
  <c r="OB434" i="10"/>
  <c r="OA434" i="10"/>
  <c r="NZ434" i="10"/>
  <c r="NY434" i="10"/>
  <c r="NX434" i="10"/>
  <c r="NW434" i="10"/>
  <c r="NV434" i="10"/>
  <c r="NU434" i="10"/>
  <c r="NT434" i="10"/>
  <c r="NS434" i="10"/>
  <c r="NR434" i="10"/>
  <c r="NQ434" i="10"/>
  <c r="MR434" i="10"/>
  <c r="MQ434" i="10"/>
  <c r="MP434" i="10"/>
  <c r="MO434" i="10"/>
  <c r="MN434" i="10"/>
  <c r="MM434" i="10"/>
  <c r="ML434" i="10"/>
  <c r="MK434" i="10"/>
  <c r="MJ434" i="10"/>
  <c r="MI434" i="10"/>
  <c r="MH434" i="10"/>
  <c r="MG434" i="10"/>
  <c r="LT434" i="10"/>
  <c r="LS434" i="10"/>
  <c r="LR434" i="10"/>
  <c r="LQ434" i="10"/>
  <c r="LP434" i="10"/>
  <c r="LO434" i="10"/>
  <c r="LN434" i="10"/>
  <c r="LM434" i="10"/>
  <c r="LL434" i="10"/>
  <c r="LK434" i="10"/>
  <c r="LJ434" i="10"/>
  <c r="LI434" i="10"/>
  <c r="LH434" i="10"/>
  <c r="LG434" i="10"/>
  <c r="LF434" i="10"/>
  <c r="LE434" i="10"/>
  <c r="LD434" i="10"/>
  <c r="LC434" i="10"/>
  <c r="LB434" i="10"/>
  <c r="LA434" i="10"/>
  <c r="KZ434" i="10"/>
  <c r="KY434" i="10"/>
  <c r="KX434" i="10"/>
  <c r="KW434" i="10"/>
  <c r="KJ434" i="10"/>
  <c r="KI434" i="10"/>
  <c r="KH434" i="10"/>
  <c r="KG434" i="10"/>
  <c r="KF434" i="10"/>
  <c r="KE434" i="10"/>
  <c r="KD434" i="10"/>
  <c r="KC434" i="10"/>
  <c r="KB434" i="10"/>
  <c r="KA434" i="10"/>
  <c r="JZ434" i="10"/>
  <c r="JY434" i="10"/>
  <c r="JX434" i="10"/>
  <c r="JW434" i="10"/>
  <c r="JV434" i="10"/>
  <c r="JU434" i="10"/>
  <c r="JT434" i="10"/>
  <c r="JS434" i="10"/>
  <c r="JR434" i="10"/>
  <c r="JQ434" i="10"/>
  <c r="JP434" i="10"/>
  <c r="JO434" i="10"/>
  <c r="JN434" i="10"/>
  <c r="JM434" i="10"/>
  <c r="ASZ433" i="10"/>
  <c r="ASY433" i="10"/>
  <c r="ASX433" i="10"/>
  <c r="ASW433" i="10"/>
  <c r="ASV433" i="10"/>
  <c r="ASU433" i="10"/>
  <c r="AST433" i="10"/>
  <c r="ASS433" i="10"/>
  <c r="ASR433" i="10"/>
  <c r="ASQ433" i="10"/>
  <c r="ASP433" i="10"/>
  <c r="ASO433" i="10"/>
  <c r="ARP433" i="10"/>
  <c r="ARO433" i="10"/>
  <c r="ARN433" i="10"/>
  <c r="ARM433" i="10"/>
  <c r="ARL433" i="10"/>
  <c r="ARK433" i="10"/>
  <c r="ARJ433" i="10"/>
  <c r="ARI433" i="10"/>
  <c r="ARH433" i="10"/>
  <c r="ARG433" i="10"/>
  <c r="ARF433" i="10"/>
  <c r="ARE433" i="10"/>
  <c r="ARD433" i="10"/>
  <c r="ARC433" i="10"/>
  <c r="ARB433" i="10"/>
  <c r="ARA433" i="10"/>
  <c r="AQZ433" i="10"/>
  <c r="AQY433" i="10"/>
  <c r="AQX433" i="10"/>
  <c r="AQW433" i="10"/>
  <c r="AQV433" i="10"/>
  <c r="AQU433" i="10"/>
  <c r="AQT433" i="10"/>
  <c r="AQS433" i="10"/>
  <c r="APH433" i="10"/>
  <c r="APG433" i="10"/>
  <c r="APF433" i="10"/>
  <c r="APE433" i="10"/>
  <c r="APD433" i="10"/>
  <c r="APC433" i="10"/>
  <c r="APB433" i="10"/>
  <c r="APA433" i="10"/>
  <c r="AOZ433" i="10"/>
  <c r="AOY433" i="10"/>
  <c r="AOX433" i="10"/>
  <c r="AOW433" i="10"/>
  <c r="ANX433" i="10"/>
  <c r="ANW433" i="10"/>
  <c r="ANV433" i="10"/>
  <c r="ANU433" i="10"/>
  <c r="ANT433" i="10"/>
  <c r="ANS433" i="10"/>
  <c r="ANR433" i="10"/>
  <c r="ANQ433" i="10"/>
  <c r="ANP433" i="10"/>
  <c r="ANO433" i="10"/>
  <c r="ANN433" i="10"/>
  <c r="ANM433" i="10"/>
  <c r="ANL433" i="10"/>
  <c r="ANK433" i="10"/>
  <c r="ANJ433" i="10"/>
  <c r="ANI433" i="10"/>
  <c r="ANH433" i="10"/>
  <c r="ANG433" i="10"/>
  <c r="ANF433" i="10"/>
  <c r="ANE433" i="10"/>
  <c r="AND433" i="10"/>
  <c r="ANC433" i="10"/>
  <c r="ANB433" i="10"/>
  <c r="ANA433" i="10"/>
  <c r="ALP433" i="10"/>
  <c r="ALO433" i="10"/>
  <c r="ALN433" i="10"/>
  <c r="ALM433" i="10"/>
  <c r="ALL433" i="10"/>
  <c r="ALK433" i="10"/>
  <c r="ALJ433" i="10"/>
  <c r="ALI433" i="10"/>
  <c r="ALH433" i="10"/>
  <c r="ALG433" i="10"/>
  <c r="ALF433" i="10"/>
  <c r="ALE433" i="10"/>
  <c r="AKF433" i="10"/>
  <c r="AKE433" i="10"/>
  <c r="AKD433" i="10"/>
  <c r="AKC433" i="10"/>
  <c r="AKB433" i="10"/>
  <c r="AKA433" i="10"/>
  <c r="AJZ433" i="10"/>
  <c r="AJY433" i="10"/>
  <c r="AJX433" i="10"/>
  <c r="AJW433" i="10"/>
  <c r="AJV433" i="10"/>
  <c r="AJU433" i="10"/>
  <c r="AJT433" i="10"/>
  <c r="AJS433" i="10"/>
  <c r="AJR433" i="10"/>
  <c r="AJQ433" i="10"/>
  <c r="AJP433" i="10"/>
  <c r="AJO433" i="10"/>
  <c r="AJN433" i="10"/>
  <c r="AJM433" i="10"/>
  <c r="AJL433" i="10"/>
  <c r="AJK433" i="10"/>
  <c r="AJJ433" i="10"/>
  <c r="AJI433" i="10"/>
  <c r="AJH433" i="10"/>
  <c r="AJG433" i="10"/>
  <c r="AJF433" i="10"/>
  <c r="AJE433" i="10"/>
  <c r="AJD433" i="10"/>
  <c r="AJC433" i="10"/>
  <c r="AJB433" i="10"/>
  <c r="AJA433" i="10"/>
  <c r="AIZ433" i="10"/>
  <c r="AIY433" i="10"/>
  <c r="AIX433" i="10"/>
  <c r="AIW433" i="10"/>
  <c r="AHX433" i="10"/>
  <c r="AHW433" i="10"/>
  <c r="AHV433" i="10"/>
  <c r="AHU433" i="10"/>
  <c r="AHT433" i="10"/>
  <c r="AHS433" i="10"/>
  <c r="AHR433" i="10"/>
  <c r="AHQ433" i="10"/>
  <c r="AHP433" i="10"/>
  <c r="AHO433" i="10"/>
  <c r="AHN433" i="10"/>
  <c r="AHM433" i="10"/>
  <c r="AGN433" i="10"/>
  <c r="AGM433" i="10"/>
  <c r="AGL433" i="10"/>
  <c r="AGK433" i="10"/>
  <c r="AGJ433" i="10"/>
  <c r="AGI433" i="10"/>
  <c r="AGH433" i="10"/>
  <c r="AGG433" i="10"/>
  <c r="AGF433" i="10"/>
  <c r="AGE433" i="10"/>
  <c r="AGD433" i="10"/>
  <c r="AGC433" i="10"/>
  <c r="ACV433" i="10"/>
  <c r="ACU433" i="10"/>
  <c r="ACT433" i="10"/>
  <c r="ACS433" i="10"/>
  <c r="ACR433" i="10"/>
  <c r="ACQ433" i="10"/>
  <c r="ACP433" i="10"/>
  <c r="ACO433" i="10"/>
  <c r="ACN433" i="10"/>
  <c r="ACM433" i="10"/>
  <c r="ACL433" i="10"/>
  <c r="ACK433" i="10"/>
  <c r="ZD433" i="10"/>
  <c r="ZC433" i="10"/>
  <c r="ZB433" i="10"/>
  <c r="ZA433" i="10"/>
  <c r="YZ433" i="10"/>
  <c r="YY433" i="10"/>
  <c r="YX433" i="10"/>
  <c r="YW433" i="10"/>
  <c r="YV433" i="10"/>
  <c r="YU433" i="10"/>
  <c r="YT433" i="10"/>
  <c r="YS433" i="10"/>
  <c r="VL433" i="10"/>
  <c r="VK433" i="10"/>
  <c r="VJ433" i="10"/>
  <c r="VI433" i="10"/>
  <c r="VH433" i="10"/>
  <c r="VG433" i="10"/>
  <c r="VF433" i="10"/>
  <c r="VE433" i="10"/>
  <c r="VD433" i="10"/>
  <c r="VC433" i="10"/>
  <c r="VB433" i="10"/>
  <c r="VA433" i="10"/>
  <c r="RT433" i="10"/>
  <c r="RR433" i="10"/>
  <c r="RL433" i="10"/>
  <c r="RJ433" i="10"/>
  <c r="OB433" i="10"/>
  <c r="OA433" i="10"/>
  <c r="NZ433" i="10"/>
  <c r="NY433" i="10"/>
  <c r="NX433" i="10"/>
  <c r="NW433" i="10"/>
  <c r="NV433" i="10"/>
  <c r="NU433" i="10"/>
  <c r="NT433" i="10"/>
  <c r="NS433" i="10"/>
  <c r="NR433" i="10"/>
  <c r="NQ433" i="10"/>
  <c r="MR433" i="10"/>
  <c r="MQ433" i="10"/>
  <c r="MP433" i="10"/>
  <c r="MO433" i="10"/>
  <c r="MN433" i="10"/>
  <c r="MM433" i="10"/>
  <c r="ML433" i="10"/>
  <c r="MK433" i="10"/>
  <c r="MJ433" i="10"/>
  <c r="MI433" i="10"/>
  <c r="MH433" i="10"/>
  <c r="MG433" i="10"/>
  <c r="LT433" i="10"/>
  <c r="LS433" i="10"/>
  <c r="LR433" i="10"/>
  <c r="LQ433" i="10"/>
  <c r="LP433" i="10"/>
  <c r="LO433" i="10"/>
  <c r="LN433" i="10"/>
  <c r="LM433" i="10"/>
  <c r="LL433" i="10"/>
  <c r="LK433" i="10"/>
  <c r="LJ433" i="10"/>
  <c r="LI433" i="10"/>
  <c r="LH433" i="10"/>
  <c r="LG433" i="10"/>
  <c r="LF433" i="10"/>
  <c r="LE433" i="10"/>
  <c r="LD433" i="10"/>
  <c r="LC433" i="10"/>
  <c r="LB433" i="10"/>
  <c r="LA433" i="10"/>
  <c r="KZ433" i="10"/>
  <c r="KY433" i="10"/>
  <c r="KX433" i="10"/>
  <c r="KW433" i="10"/>
  <c r="KJ433" i="10"/>
  <c r="KI433" i="10"/>
  <c r="KH433" i="10"/>
  <c r="KG433" i="10"/>
  <c r="KF433" i="10"/>
  <c r="KE433" i="10"/>
  <c r="KD433" i="10"/>
  <c r="KC433" i="10"/>
  <c r="KB433" i="10"/>
  <c r="KA433" i="10"/>
  <c r="JZ433" i="10"/>
  <c r="JY433" i="10"/>
  <c r="JX433" i="10"/>
  <c r="JW433" i="10"/>
  <c r="JV433" i="10"/>
  <c r="JU433" i="10"/>
  <c r="JT433" i="10"/>
  <c r="JS433" i="10"/>
  <c r="JR433" i="10"/>
  <c r="JQ433" i="10"/>
  <c r="JP433" i="10"/>
  <c r="JO433" i="10"/>
  <c r="JN433" i="10"/>
  <c r="JM433" i="10"/>
  <c r="ASZ432" i="10"/>
  <c r="ASY432" i="10"/>
  <c r="ASX432" i="10"/>
  <c r="ASW432" i="10"/>
  <c r="ASV432" i="10"/>
  <c r="ASU432" i="10"/>
  <c r="AST432" i="10"/>
  <c r="ASS432" i="10"/>
  <c r="ASR432" i="10"/>
  <c r="ASQ432" i="10"/>
  <c r="ASP432" i="10"/>
  <c r="ASO432" i="10"/>
  <c r="ARP432" i="10"/>
  <c r="ARO432" i="10"/>
  <c r="ARN432" i="10"/>
  <c r="ARM432" i="10"/>
  <c r="ARL432" i="10"/>
  <c r="ARK432" i="10"/>
  <c r="ARJ432" i="10"/>
  <c r="ARI432" i="10"/>
  <c r="ARH432" i="10"/>
  <c r="ARG432" i="10"/>
  <c r="ARF432" i="10"/>
  <c r="ARE432" i="10"/>
  <c r="ARD432" i="10"/>
  <c r="ARC432" i="10"/>
  <c r="ARB432" i="10"/>
  <c r="ARA432" i="10"/>
  <c r="AQZ432" i="10"/>
  <c r="AQY432" i="10"/>
  <c r="AQX432" i="10"/>
  <c r="AQW432" i="10"/>
  <c r="AQV432" i="10"/>
  <c r="AQU432" i="10"/>
  <c r="AQT432" i="10"/>
  <c r="AQS432" i="10"/>
  <c r="APH432" i="10"/>
  <c r="APG432" i="10"/>
  <c r="APF432" i="10"/>
  <c r="APE432" i="10"/>
  <c r="APD432" i="10"/>
  <c r="APC432" i="10"/>
  <c r="APB432" i="10"/>
  <c r="APA432" i="10"/>
  <c r="AOZ432" i="10"/>
  <c r="AOY432" i="10"/>
  <c r="AOX432" i="10"/>
  <c r="AOW432" i="10"/>
  <c r="ANX432" i="10"/>
  <c r="ANW432" i="10"/>
  <c r="ANV432" i="10"/>
  <c r="ANU432" i="10"/>
  <c r="ANT432" i="10"/>
  <c r="ANS432" i="10"/>
  <c r="ANR432" i="10"/>
  <c r="ANQ432" i="10"/>
  <c r="ANP432" i="10"/>
  <c r="ANO432" i="10"/>
  <c r="ANN432" i="10"/>
  <c r="ANM432" i="10"/>
  <c r="ANL432" i="10"/>
  <c r="ANK432" i="10"/>
  <c r="ANJ432" i="10"/>
  <c r="ANI432" i="10"/>
  <c r="ANH432" i="10"/>
  <c r="ANG432" i="10"/>
  <c r="ANF432" i="10"/>
  <c r="ANE432" i="10"/>
  <c r="AND432" i="10"/>
  <c r="ANC432" i="10"/>
  <c r="ANB432" i="10"/>
  <c r="ANA432" i="10"/>
  <c r="ALP432" i="10"/>
  <c r="ALO432" i="10"/>
  <c r="ALN432" i="10"/>
  <c r="ALM432" i="10"/>
  <c r="ALL432" i="10"/>
  <c r="ALK432" i="10"/>
  <c r="ALJ432" i="10"/>
  <c r="ALI432" i="10"/>
  <c r="ALH432" i="10"/>
  <c r="ALG432" i="10"/>
  <c r="ALF432" i="10"/>
  <c r="ALE432" i="10"/>
  <c r="AKF432" i="10"/>
  <c r="AKE432" i="10"/>
  <c r="AKD432" i="10"/>
  <c r="AKC432" i="10"/>
  <c r="AKB432" i="10"/>
  <c r="AKA432" i="10"/>
  <c r="AJZ432" i="10"/>
  <c r="AJY432" i="10"/>
  <c r="AJX432" i="10"/>
  <c r="AJW432" i="10"/>
  <c r="AJV432" i="10"/>
  <c r="AJU432" i="10"/>
  <c r="AJT432" i="10"/>
  <c r="AJS432" i="10"/>
  <c r="AJR432" i="10"/>
  <c r="AJQ432" i="10"/>
  <c r="AJP432" i="10"/>
  <c r="AJO432" i="10"/>
  <c r="AJN432" i="10"/>
  <c r="AJM432" i="10"/>
  <c r="AJL432" i="10"/>
  <c r="AJK432" i="10"/>
  <c r="AJJ432" i="10"/>
  <c r="AJI432" i="10"/>
  <c r="AJH432" i="10"/>
  <c r="AJG432" i="10"/>
  <c r="AJF432" i="10"/>
  <c r="AJE432" i="10"/>
  <c r="AJD432" i="10"/>
  <c r="AJC432" i="10"/>
  <c r="AJB432" i="10"/>
  <c r="AJA432" i="10"/>
  <c r="AIZ432" i="10"/>
  <c r="AIY432" i="10"/>
  <c r="AIX432" i="10"/>
  <c r="AIW432" i="10"/>
  <c r="AHX432" i="10"/>
  <c r="AHW432" i="10"/>
  <c r="AHV432" i="10"/>
  <c r="AHU432" i="10"/>
  <c r="AHT432" i="10"/>
  <c r="AHS432" i="10"/>
  <c r="AHR432" i="10"/>
  <c r="AHQ432" i="10"/>
  <c r="AHP432" i="10"/>
  <c r="AHO432" i="10"/>
  <c r="AHN432" i="10"/>
  <c r="AHM432" i="10"/>
  <c r="AGN432" i="10"/>
  <c r="AGM432" i="10"/>
  <c r="AGL432" i="10"/>
  <c r="AGK432" i="10"/>
  <c r="AGJ432" i="10"/>
  <c r="AGI432" i="10"/>
  <c r="AGH432" i="10"/>
  <c r="AGG432" i="10"/>
  <c r="AGF432" i="10"/>
  <c r="AGE432" i="10"/>
  <c r="AGD432" i="10"/>
  <c r="AGC432" i="10"/>
  <c r="ACV432" i="10"/>
  <c r="ACU432" i="10"/>
  <c r="ACT432" i="10"/>
  <c r="ACS432" i="10"/>
  <c r="ACR432" i="10"/>
  <c r="ACQ432" i="10"/>
  <c r="ACP432" i="10"/>
  <c r="ACO432" i="10"/>
  <c r="ACN432" i="10"/>
  <c r="ACM432" i="10"/>
  <c r="ACL432" i="10"/>
  <c r="ACK432" i="10"/>
  <c r="ZD432" i="10"/>
  <c r="ZC432" i="10"/>
  <c r="ZB432" i="10"/>
  <c r="ZA432" i="10"/>
  <c r="YZ432" i="10"/>
  <c r="YY432" i="10"/>
  <c r="YX432" i="10"/>
  <c r="YW432" i="10"/>
  <c r="YV432" i="10"/>
  <c r="YU432" i="10"/>
  <c r="YT432" i="10"/>
  <c r="YS432" i="10"/>
  <c r="VL432" i="10"/>
  <c r="VK432" i="10"/>
  <c r="VJ432" i="10"/>
  <c r="VI432" i="10"/>
  <c r="VH432" i="10"/>
  <c r="VG432" i="10"/>
  <c r="VF432" i="10"/>
  <c r="VE432" i="10"/>
  <c r="VD432" i="10"/>
  <c r="VC432" i="10"/>
  <c r="VB432" i="10"/>
  <c r="VA432" i="10"/>
  <c r="RO432" i="10"/>
  <c r="RM432" i="10"/>
  <c r="OB432" i="10"/>
  <c r="OA432" i="10"/>
  <c r="NZ432" i="10"/>
  <c r="NY432" i="10"/>
  <c r="NX432" i="10"/>
  <c r="NW432" i="10"/>
  <c r="NV432" i="10"/>
  <c r="NU432" i="10"/>
  <c r="NT432" i="10"/>
  <c r="NS432" i="10"/>
  <c r="NR432" i="10"/>
  <c r="NQ432" i="10"/>
  <c r="MR432" i="10"/>
  <c r="MQ432" i="10"/>
  <c r="MP432" i="10"/>
  <c r="MO432" i="10"/>
  <c r="MN432" i="10"/>
  <c r="MM432" i="10"/>
  <c r="ML432" i="10"/>
  <c r="MK432" i="10"/>
  <c r="MJ432" i="10"/>
  <c r="MI432" i="10"/>
  <c r="MH432" i="10"/>
  <c r="MG432" i="10"/>
  <c r="LT432" i="10"/>
  <c r="LS432" i="10"/>
  <c r="LR432" i="10"/>
  <c r="LQ432" i="10"/>
  <c r="LP432" i="10"/>
  <c r="LO432" i="10"/>
  <c r="LN432" i="10"/>
  <c r="LM432" i="10"/>
  <c r="LL432" i="10"/>
  <c r="LK432" i="10"/>
  <c r="LJ432" i="10"/>
  <c r="LI432" i="10"/>
  <c r="LH432" i="10"/>
  <c r="LG432" i="10"/>
  <c r="LF432" i="10"/>
  <c r="LE432" i="10"/>
  <c r="LD432" i="10"/>
  <c r="LC432" i="10"/>
  <c r="LB432" i="10"/>
  <c r="LA432" i="10"/>
  <c r="KZ432" i="10"/>
  <c r="KY432" i="10"/>
  <c r="KX432" i="10"/>
  <c r="KW432" i="10"/>
  <c r="KJ432" i="10"/>
  <c r="KI432" i="10"/>
  <c r="KH432" i="10"/>
  <c r="KG432" i="10"/>
  <c r="KF432" i="10"/>
  <c r="KE432" i="10"/>
  <c r="KD432" i="10"/>
  <c r="KC432" i="10"/>
  <c r="KB432" i="10"/>
  <c r="KA432" i="10"/>
  <c r="JZ432" i="10"/>
  <c r="JY432" i="10"/>
  <c r="JX432" i="10"/>
  <c r="JW432" i="10"/>
  <c r="JV432" i="10"/>
  <c r="JU432" i="10"/>
  <c r="JT432" i="10"/>
  <c r="JS432" i="10"/>
  <c r="JR432" i="10"/>
  <c r="JQ432" i="10"/>
  <c r="JP432" i="10"/>
  <c r="JO432" i="10"/>
  <c r="JN432" i="10"/>
  <c r="JM432" i="10"/>
  <c r="ASZ431" i="10"/>
  <c r="ASY431" i="10"/>
  <c r="ASX431" i="10"/>
  <c r="ASW431" i="10"/>
  <c r="ASV431" i="10"/>
  <c r="ASU431" i="10"/>
  <c r="AST431" i="10"/>
  <c r="ASS431" i="10"/>
  <c r="ASR431" i="10"/>
  <c r="ASQ431" i="10"/>
  <c r="ASP431" i="10"/>
  <c r="ASO431" i="10"/>
  <c r="ARP431" i="10"/>
  <c r="ARO431" i="10"/>
  <c r="ARN431" i="10"/>
  <c r="ARM431" i="10"/>
  <c r="ARL431" i="10"/>
  <c r="ARK431" i="10"/>
  <c r="ARJ431" i="10"/>
  <c r="ARI431" i="10"/>
  <c r="ARH431" i="10"/>
  <c r="ARG431" i="10"/>
  <c r="ARF431" i="10"/>
  <c r="ARE431" i="10"/>
  <c r="ARD431" i="10"/>
  <c r="ARC431" i="10"/>
  <c r="ARB431" i="10"/>
  <c r="ARA431" i="10"/>
  <c r="AQZ431" i="10"/>
  <c r="AQY431" i="10"/>
  <c r="AQX431" i="10"/>
  <c r="AQW431" i="10"/>
  <c r="AQV431" i="10"/>
  <c r="AQU431" i="10"/>
  <c r="AQT431" i="10"/>
  <c r="AQS431" i="10"/>
  <c r="APH431" i="10"/>
  <c r="APG431" i="10"/>
  <c r="APF431" i="10"/>
  <c r="APE431" i="10"/>
  <c r="APD431" i="10"/>
  <c r="APC431" i="10"/>
  <c r="APB431" i="10"/>
  <c r="APA431" i="10"/>
  <c r="AOZ431" i="10"/>
  <c r="AOY431" i="10"/>
  <c r="AOX431" i="10"/>
  <c r="AOW431" i="10"/>
  <c r="ANX431" i="10"/>
  <c r="ANW431" i="10"/>
  <c r="ANV431" i="10"/>
  <c r="ANU431" i="10"/>
  <c r="ANT431" i="10"/>
  <c r="ANS431" i="10"/>
  <c r="ANR431" i="10"/>
  <c r="ANQ431" i="10"/>
  <c r="ANP431" i="10"/>
  <c r="ANO431" i="10"/>
  <c r="ANN431" i="10"/>
  <c r="ANM431" i="10"/>
  <c r="ANL431" i="10"/>
  <c r="ANK431" i="10"/>
  <c r="ANJ431" i="10"/>
  <c r="ANI431" i="10"/>
  <c r="ANH431" i="10"/>
  <c r="ANG431" i="10"/>
  <c r="ANF431" i="10"/>
  <c r="ANE431" i="10"/>
  <c r="AND431" i="10"/>
  <c r="ANC431" i="10"/>
  <c r="ANB431" i="10"/>
  <c r="ANA431" i="10"/>
  <c r="ALP431" i="10"/>
  <c r="ALO431" i="10"/>
  <c r="ALN431" i="10"/>
  <c r="ALM431" i="10"/>
  <c r="ALL431" i="10"/>
  <c r="ALK431" i="10"/>
  <c r="ALJ431" i="10"/>
  <c r="ALI431" i="10"/>
  <c r="ALH431" i="10"/>
  <c r="ALG431" i="10"/>
  <c r="ALF431" i="10"/>
  <c r="ALE431" i="10"/>
  <c r="AKF431" i="10"/>
  <c r="AKE431" i="10"/>
  <c r="AKD431" i="10"/>
  <c r="AKC431" i="10"/>
  <c r="AKB431" i="10"/>
  <c r="AKA431" i="10"/>
  <c r="AJZ431" i="10"/>
  <c r="AJY431" i="10"/>
  <c r="AJX431" i="10"/>
  <c r="AJW431" i="10"/>
  <c r="AJV431" i="10"/>
  <c r="AJU431" i="10"/>
  <c r="AJT431" i="10"/>
  <c r="AJS431" i="10"/>
  <c r="AJR431" i="10"/>
  <c r="AJQ431" i="10"/>
  <c r="AJP431" i="10"/>
  <c r="AJO431" i="10"/>
  <c r="AJN431" i="10"/>
  <c r="AJM431" i="10"/>
  <c r="AJL431" i="10"/>
  <c r="AJK431" i="10"/>
  <c r="AJJ431" i="10"/>
  <c r="AJI431" i="10"/>
  <c r="AJH431" i="10"/>
  <c r="AJG431" i="10"/>
  <c r="AJF431" i="10"/>
  <c r="AJE431" i="10"/>
  <c r="AJD431" i="10"/>
  <c r="AJC431" i="10"/>
  <c r="AJB431" i="10"/>
  <c r="AJA431" i="10"/>
  <c r="AIZ431" i="10"/>
  <c r="AIY431" i="10"/>
  <c r="AIX431" i="10"/>
  <c r="AIW431" i="10"/>
  <c r="AHX431" i="10"/>
  <c r="AHW431" i="10"/>
  <c r="AHV431" i="10"/>
  <c r="AHU431" i="10"/>
  <c r="AHT431" i="10"/>
  <c r="AHS431" i="10"/>
  <c r="AHR431" i="10"/>
  <c r="AHQ431" i="10"/>
  <c r="AHP431" i="10"/>
  <c r="AHO431" i="10"/>
  <c r="AHN431" i="10"/>
  <c r="AHM431" i="10"/>
  <c r="AGN431" i="10"/>
  <c r="AGM431" i="10"/>
  <c r="AGL431" i="10"/>
  <c r="AGK431" i="10"/>
  <c r="AGJ431" i="10"/>
  <c r="AGI431" i="10"/>
  <c r="AGH431" i="10"/>
  <c r="AGG431" i="10"/>
  <c r="AGF431" i="10"/>
  <c r="AGE431" i="10"/>
  <c r="AGD431" i="10"/>
  <c r="AGC431" i="10"/>
  <c r="ACV431" i="10"/>
  <c r="ACU431" i="10"/>
  <c r="ACT431" i="10"/>
  <c r="ACS431" i="10"/>
  <c r="ACR431" i="10"/>
  <c r="ACQ431" i="10"/>
  <c r="ACP431" i="10"/>
  <c r="ACO431" i="10"/>
  <c r="ACN431" i="10"/>
  <c r="ACM431" i="10"/>
  <c r="ACL431" i="10"/>
  <c r="ACK431" i="10"/>
  <c r="ZD431" i="10"/>
  <c r="ZC431" i="10"/>
  <c r="ZB431" i="10"/>
  <c r="ZA431" i="10"/>
  <c r="YZ431" i="10"/>
  <c r="YY431" i="10"/>
  <c r="YX431" i="10"/>
  <c r="YW431" i="10"/>
  <c r="YV431" i="10"/>
  <c r="YU431" i="10"/>
  <c r="YT431" i="10"/>
  <c r="YS431" i="10"/>
  <c r="VL431" i="10"/>
  <c r="VK431" i="10"/>
  <c r="VJ431" i="10"/>
  <c r="VI431" i="10"/>
  <c r="VH431" i="10"/>
  <c r="VG431" i="10"/>
  <c r="VF431" i="10"/>
  <c r="VE431" i="10"/>
  <c r="VD431" i="10"/>
  <c r="VC431" i="10"/>
  <c r="VB431" i="10"/>
  <c r="VA431" i="10"/>
  <c r="RQ431" i="10"/>
  <c r="RO431" i="10"/>
  <c r="RI431" i="10"/>
  <c r="OB431" i="10"/>
  <c r="OA431" i="10"/>
  <c r="NZ431" i="10"/>
  <c r="NY431" i="10"/>
  <c r="NX431" i="10"/>
  <c r="NW431" i="10"/>
  <c r="NV431" i="10"/>
  <c r="NU431" i="10"/>
  <c r="NT431" i="10"/>
  <c r="NS431" i="10"/>
  <c r="NR431" i="10"/>
  <c r="NQ431" i="10"/>
  <c r="MR431" i="10"/>
  <c r="MQ431" i="10"/>
  <c r="MP431" i="10"/>
  <c r="MO431" i="10"/>
  <c r="MN431" i="10"/>
  <c r="MM431" i="10"/>
  <c r="ML431" i="10"/>
  <c r="MK431" i="10"/>
  <c r="MJ431" i="10"/>
  <c r="MI431" i="10"/>
  <c r="MH431" i="10"/>
  <c r="MG431" i="10"/>
  <c r="LT431" i="10"/>
  <c r="LS431" i="10"/>
  <c r="LR431" i="10"/>
  <c r="LQ431" i="10"/>
  <c r="LP431" i="10"/>
  <c r="LO431" i="10"/>
  <c r="LN431" i="10"/>
  <c r="LM431" i="10"/>
  <c r="LL431" i="10"/>
  <c r="LK431" i="10"/>
  <c r="LJ431" i="10"/>
  <c r="LI431" i="10"/>
  <c r="LH431" i="10"/>
  <c r="LG431" i="10"/>
  <c r="LF431" i="10"/>
  <c r="LE431" i="10"/>
  <c r="LD431" i="10"/>
  <c r="LC431" i="10"/>
  <c r="LB431" i="10"/>
  <c r="LA431" i="10"/>
  <c r="KZ431" i="10"/>
  <c r="KY431" i="10"/>
  <c r="KX431" i="10"/>
  <c r="KW431" i="10"/>
  <c r="KJ431" i="10"/>
  <c r="KI431" i="10"/>
  <c r="KH431" i="10"/>
  <c r="KG431" i="10"/>
  <c r="KF431" i="10"/>
  <c r="KE431" i="10"/>
  <c r="KD431" i="10"/>
  <c r="KC431" i="10"/>
  <c r="KB431" i="10"/>
  <c r="KA431" i="10"/>
  <c r="JZ431" i="10"/>
  <c r="JY431" i="10"/>
  <c r="JX431" i="10"/>
  <c r="JW431" i="10"/>
  <c r="JV431" i="10"/>
  <c r="JU431" i="10"/>
  <c r="JT431" i="10"/>
  <c r="JS431" i="10"/>
  <c r="JR431" i="10"/>
  <c r="JQ431" i="10"/>
  <c r="JP431" i="10"/>
  <c r="JO431" i="10"/>
  <c r="JN431" i="10"/>
  <c r="JM431" i="10"/>
  <c r="ASZ430" i="10"/>
  <c r="ASY430" i="10"/>
  <c r="ASX430" i="10"/>
  <c r="ASW430" i="10"/>
  <c r="ASV430" i="10"/>
  <c r="ASU430" i="10"/>
  <c r="AST430" i="10"/>
  <c r="ASS430" i="10"/>
  <c r="ASR430" i="10"/>
  <c r="ASQ430" i="10"/>
  <c r="ASP430" i="10"/>
  <c r="ASO430" i="10"/>
  <c r="ARP430" i="10"/>
  <c r="ARO430" i="10"/>
  <c r="ARN430" i="10"/>
  <c r="ARM430" i="10"/>
  <c r="ARL430" i="10"/>
  <c r="ARK430" i="10"/>
  <c r="ARJ430" i="10"/>
  <c r="ARI430" i="10"/>
  <c r="ARH430" i="10"/>
  <c r="ARG430" i="10"/>
  <c r="ARF430" i="10"/>
  <c r="ARE430" i="10"/>
  <c r="ARD430" i="10"/>
  <c r="ARC430" i="10"/>
  <c r="ARB430" i="10"/>
  <c r="ARA430" i="10"/>
  <c r="AQZ430" i="10"/>
  <c r="AQY430" i="10"/>
  <c r="AQX430" i="10"/>
  <c r="AQW430" i="10"/>
  <c r="AQV430" i="10"/>
  <c r="AQU430" i="10"/>
  <c r="AQT430" i="10"/>
  <c r="AQS430" i="10"/>
  <c r="APH430" i="10"/>
  <c r="APG430" i="10"/>
  <c r="APF430" i="10"/>
  <c r="APE430" i="10"/>
  <c r="APD430" i="10"/>
  <c r="APC430" i="10"/>
  <c r="APB430" i="10"/>
  <c r="APA430" i="10"/>
  <c r="AOZ430" i="10"/>
  <c r="AOY430" i="10"/>
  <c r="AOX430" i="10"/>
  <c r="AOW430" i="10"/>
  <c r="ANX430" i="10"/>
  <c r="ANW430" i="10"/>
  <c r="ANV430" i="10"/>
  <c r="ANU430" i="10"/>
  <c r="ANT430" i="10"/>
  <c r="ANS430" i="10"/>
  <c r="ANR430" i="10"/>
  <c r="ANQ430" i="10"/>
  <c r="ANP430" i="10"/>
  <c r="ANO430" i="10"/>
  <c r="ANN430" i="10"/>
  <c r="ANM430" i="10"/>
  <c r="ANL430" i="10"/>
  <c r="ANK430" i="10"/>
  <c r="ANJ430" i="10"/>
  <c r="ANI430" i="10"/>
  <c r="ANH430" i="10"/>
  <c r="ANG430" i="10"/>
  <c r="ANF430" i="10"/>
  <c r="ANE430" i="10"/>
  <c r="AND430" i="10"/>
  <c r="ANC430" i="10"/>
  <c r="ANB430" i="10"/>
  <c r="ANA430" i="10"/>
  <c r="ALP430" i="10"/>
  <c r="ALO430" i="10"/>
  <c r="ALN430" i="10"/>
  <c r="ALM430" i="10"/>
  <c r="ALL430" i="10"/>
  <c r="ALK430" i="10"/>
  <c r="ALJ430" i="10"/>
  <c r="ALI430" i="10"/>
  <c r="ALH430" i="10"/>
  <c r="ALG430" i="10"/>
  <c r="ALF430" i="10"/>
  <c r="ALE430" i="10"/>
  <c r="AKF430" i="10"/>
  <c r="AKE430" i="10"/>
  <c r="AKD430" i="10"/>
  <c r="AKC430" i="10"/>
  <c r="AKB430" i="10"/>
  <c r="AKA430" i="10"/>
  <c r="AJZ430" i="10"/>
  <c r="AJY430" i="10"/>
  <c r="AJX430" i="10"/>
  <c r="AJW430" i="10"/>
  <c r="AJV430" i="10"/>
  <c r="AJU430" i="10"/>
  <c r="AJT430" i="10"/>
  <c r="AJS430" i="10"/>
  <c r="AJR430" i="10"/>
  <c r="AJQ430" i="10"/>
  <c r="AJP430" i="10"/>
  <c r="AJO430" i="10"/>
  <c r="AJN430" i="10"/>
  <c r="AJM430" i="10"/>
  <c r="AJL430" i="10"/>
  <c r="AJK430" i="10"/>
  <c r="AJJ430" i="10"/>
  <c r="AJI430" i="10"/>
  <c r="AJH430" i="10"/>
  <c r="AJG430" i="10"/>
  <c r="AJF430" i="10"/>
  <c r="AJE430" i="10"/>
  <c r="AJD430" i="10"/>
  <c r="AJC430" i="10"/>
  <c r="AJB430" i="10"/>
  <c r="AJA430" i="10"/>
  <c r="AIZ430" i="10"/>
  <c r="AIY430" i="10"/>
  <c r="AIX430" i="10"/>
  <c r="AIW430" i="10"/>
  <c r="AHX430" i="10"/>
  <c r="AHW430" i="10"/>
  <c r="AHV430" i="10"/>
  <c r="AHU430" i="10"/>
  <c r="AHT430" i="10"/>
  <c r="AHS430" i="10"/>
  <c r="AHR430" i="10"/>
  <c r="AHQ430" i="10"/>
  <c r="AHP430" i="10"/>
  <c r="AHO430" i="10"/>
  <c r="AHN430" i="10"/>
  <c r="AHM430" i="10"/>
  <c r="AGN430" i="10"/>
  <c r="AGM430" i="10"/>
  <c r="AGL430" i="10"/>
  <c r="AGK430" i="10"/>
  <c r="AGJ430" i="10"/>
  <c r="AGI430" i="10"/>
  <c r="AGH430" i="10"/>
  <c r="AGG430" i="10"/>
  <c r="AGF430" i="10"/>
  <c r="AGE430" i="10"/>
  <c r="AGD430" i="10"/>
  <c r="AGC430" i="10"/>
  <c r="ACV430" i="10"/>
  <c r="ACU430" i="10"/>
  <c r="ACT430" i="10"/>
  <c r="ACS430" i="10"/>
  <c r="ACR430" i="10"/>
  <c r="ACQ430" i="10"/>
  <c r="ACP430" i="10"/>
  <c r="ACO430" i="10"/>
  <c r="ACN430" i="10"/>
  <c r="ACM430" i="10"/>
  <c r="ACL430" i="10"/>
  <c r="ACK430" i="10"/>
  <c r="ZD430" i="10"/>
  <c r="ZC430" i="10"/>
  <c r="ZB430" i="10"/>
  <c r="ZA430" i="10"/>
  <c r="YZ430" i="10"/>
  <c r="YY430" i="10"/>
  <c r="YX430" i="10"/>
  <c r="YW430" i="10"/>
  <c r="YV430" i="10"/>
  <c r="YU430" i="10"/>
  <c r="YT430" i="10"/>
  <c r="YS430" i="10"/>
  <c r="VL430" i="10"/>
  <c r="VK430" i="10"/>
  <c r="VJ430" i="10"/>
  <c r="VI430" i="10"/>
  <c r="VH430" i="10"/>
  <c r="VG430" i="10"/>
  <c r="VF430" i="10"/>
  <c r="VE430" i="10"/>
  <c r="VD430" i="10"/>
  <c r="VC430" i="10"/>
  <c r="VB430" i="10"/>
  <c r="VA430" i="10"/>
  <c r="RT430" i="10"/>
  <c r="RR430" i="10"/>
  <c r="RM430" i="10"/>
  <c r="RL430" i="10"/>
  <c r="RJ430" i="10"/>
  <c r="OB430" i="10"/>
  <c r="OA430" i="10"/>
  <c r="NZ430" i="10"/>
  <c r="NY430" i="10"/>
  <c r="NX430" i="10"/>
  <c r="NW430" i="10"/>
  <c r="NV430" i="10"/>
  <c r="NU430" i="10"/>
  <c r="NT430" i="10"/>
  <c r="NS430" i="10"/>
  <c r="NR430" i="10"/>
  <c r="NQ430" i="10"/>
  <c r="MR430" i="10"/>
  <c r="MQ430" i="10"/>
  <c r="MP430" i="10"/>
  <c r="MO430" i="10"/>
  <c r="MN430" i="10"/>
  <c r="MM430" i="10"/>
  <c r="ML430" i="10"/>
  <c r="MK430" i="10"/>
  <c r="MJ430" i="10"/>
  <c r="MI430" i="10"/>
  <c r="MH430" i="10"/>
  <c r="MG430" i="10"/>
  <c r="LT430" i="10"/>
  <c r="LS430" i="10"/>
  <c r="LR430" i="10"/>
  <c r="LQ430" i="10"/>
  <c r="LP430" i="10"/>
  <c r="LO430" i="10"/>
  <c r="LN430" i="10"/>
  <c r="LM430" i="10"/>
  <c r="LL430" i="10"/>
  <c r="LK430" i="10"/>
  <c r="LJ430" i="10"/>
  <c r="LI430" i="10"/>
  <c r="LH430" i="10"/>
  <c r="LG430" i="10"/>
  <c r="LF430" i="10"/>
  <c r="LE430" i="10"/>
  <c r="LD430" i="10"/>
  <c r="LC430" i="10"/>
  <c r="LB430" i="10"/>
  <c r="LA430" i="10"/>
  <c r="KZ430" i="10"/>
  <c r="KY430" i="10"/>
  <c r="KX430" i="10"/>
  <c r="KW430" i="10"/>
  <c r="KJ430" i="10"/>
  <c r="KI430" i="10"/>
  <c r="KH430" i="10"/>
  <c r="KG430" i="10"/>
  <c r="KF430" i="10"/>
  <c r="KE430" i="10"/>
  <c r="KD430" i="10"/>
  <c r="KC430" i="10"/>
  <c r="KB430" i="10"/>
  <c r="KA430" i="10"/>
  <c r="JZ430" i="10"/>
  <c r="JY430" i="10"/>
  <c r="JX430" i="10"/>
  <c r="JW430" i="10"/>
  <c r="JV430" i="10"/>
  <c r="JU430" i="10"/>
  <c r="JT430" i="10"/>
  <c r="JS430" i="10"/>
  <c r="JR430" i="10"/>
  <c r="JQ430" i="10"/>
  <c r="JP430" i="10"/>
  <c r="JO430" i="10"/>
  <c r="JN430" i="10"/>
  <c r="JM430" i="10"/>
  <c r="ASZ429" i="10"/>
  <c r="ASY429" i="10"/>
  <c r="ASX429" i="10"/>
  <c r="ASW429" i="10"/>
  <c r="ASV429" i="10"/>
  <c r="ASU429" i="10"/>
  <c r="AST429" i="10"/>
  <c r="ASS429" i="10"/>
  <c r="ASR429" i="10"/>
  <c r="ASQ429" i="10"/>
  <c r="ASP429" i="10"/>
  <c r="ASO429" i="10"/>
  <c r="ARP429" i="10"/>
  <c r="ARO429" i="10"/>
  <c r="ARN429" i="10"/>
  <c r="ARM429" i="10"/>
  <c r="ARL429" i="10"/>
  <c r="ARK429" i="10"/>
  <c r="ARJ429" i="10"/>
  <c r="ARI429" i="10"/>
  <c r="ARH429" i="10"/>
  <c r="ARG429" i="10"/>
  <c r="ARF429" i="10"/>
  <c r="ARE429" i="10"/>
  <c r="ARD429" i="10"/>
  <c r="ARC429" i="10"/>
  <c r="ARB429" i="10"/>
  <c r="ARA429" i="10"/>
  <c r="AQZ429" i="10"/>
  <c r="AQY429" i="10"/>
  <c r="AQX429" i="10"/>
  <c r="AQW429" i="10"/>
  <c r="AQV429" i="10"/>
  <c r="AQU429" i="10"/>
  <c r="AQT429" i="10"/>
  <c r="AQS429" i="10"/>
  <c r="APH429" i="10"/>
  <c r="APG429" i="10"/>
  <c r="APF429" i="10"/>
  <c r="APE429" i="10"/>
  <c r="APD429" i="10"/>
  <c r="APC429" i="10"/>
  <c r="APB429" i="10"/>
  <c r="APA429" i="10"/>
  <c r="AOZ429" i="10"/>
  <c r="AOY429" i="10"/>
  <c r="AOX429" i="10"/>
  <c r="AOW429" i="10"/>
  <c r="ANX429" i="10"/>
  <c r="ANW429" i="10"/>
  <c r="ANV429" i="10"/>
  <c r="ANU429" i="10"/>
  <c r="ANT429" i="10"/>
  <c r="ANS429" i="10"/>
  <c r="ANR429" i="10"/>
  <c r="ANQ429" i="10"/>
  <c r="ANP429" i="10"/>
  <c r="ANO429" i="10"/>
  <c r="ANN429" i="10"/>
  <c r="ANM429" i="10"/>
  <c r="ANL429" i="10"/>
  <c r="ANK429" i="10"/>
  <c r="ANJ429" i="10"/>
  <c r="ANI429" i="10"/>
  <c r="ANH429" i="10"/>
  <c r="ANG429" i="10"/>
  <c r="ANF429" i="10"/>
  <c r="ANE429" i="10"/>
  <c r="AND429" i="10"/>
  <c r="ANC429" i="10"/>
  <c r="ANB429" i="10"/>
  <c r="ANA429" i="10"/>
  <c r="ALP429" i="10"/>
  <c r="ALO429" i="10"/>
  <c r="ALN429" i="10"/>
  <c r="ALM429" i="10"/>
  <c r="ALL429" i="10"/>
  <c r="ALK429" i="10"/>
  <c r="ALJ429" i="10"/>
  <c r="ALI429" i="10"/>
  <c r="ALH429" i="10"/>
  <c r="ALG429" i="10"/>
  <c r="ALF429" i="10"/>
  <c r="ALE429" i="10"/>
  <c r="AKF429" i="10"/>
  <c r="AKE429" i="10"/>
  <c r="AKD429" i="10"/>
  <c r="AKC429" i="10"/>
  <c r="AKB429" i="10"/>
  <c r="AKA429" i="10"/>
  <c r="AJZ429" i="10"/>
  <c r="AJY429" i="10"/>
  <c r="AJX429" i="10"/>
  <c r="AJW429" i="10"/>
  <c r="AJV429" i="10"/>
  <c r="AJU429" i="10"/>
  <c r="AJT429" i="10"/>
  <c r="AJS429" i="10"/>
  <c r="AJR429" i="10"/>
  <c r="AJQ429" i="10"/>
  <c r="AJP429" i="10"/>
  <c r="AJO429" i="10"/>
  <c r="AJN429" i="10"/>
  <c r="AJM429" i="10"/>
  <c r="AJL429" i="10"/>
  <c r="AJK429" i="10"/>
  <c r="AJJ429" i="10"/>
  <c r="AJI429" i="10"/>
  <c r="AJH429" i="10"/>
  <c r="AJG429" i="10"/>
  <c r="AJF429" i="10"/>
  <c r="AJE429" i="10"/>
  <c r="AJD429" i="10"/>
  <c r="AJC429" i="10"/>
  <c r="AJB429" i="10"/>
  <c r="AJA429" i="10"/>
  <c r="AIZ429" i="10"/>
  <c r="AIY429" i="10"/>
  <c r="AIX429" i="10"/>
  <c r="AIW429" i="10"/>
  <c r="AHX429" i="10"/>
  <c r="AHW429" i="10"/>
  <c r="AHV429" i="10"/>
  <c r="AHU429" i="10"/>
  <c r="AHT429" i="10"/>
  <c r="AHS429" i="10"/>
  <c r="AHR429" i="10"/>
  <c r="AHQ429" i="10"/>
  <c r="AHP429" i="10"/>
  <c r="AHO429" i="10"/>
  <c r="AHN429" i="10"/>
  <c r="AHM429" i="10"/>
  <c r="AGN429" i="10"/>
  <c r="AGM429" i="10"/>
  <c r="AGL429" i="10"/>
  <c r="AGK429" i="10"/>
  <c r="AGJ429" i="10"/>
  <c r="AGI429" i="10"/>
  <c r="AGH429" i="10"/>
  <c r="AGG429" i="10"/>
  <c r="AGF429" i="10"/>
  <c r="AGE429" i="10"/>
  <c r="AGD429" i="10"/>
  <c r="AGC429" i="10"/>
  <c r="ACV429" i="10"/>
  <c r="ACU429" i="10"/>
  <c r="ACT429" i="10"/>
  <c r="ACS429" i="10"/>
  <c r="ACR429" i="10"/>
  <c r="ACQ429" i="10"/>
  <c r="ACP429" i="10"/>
  <c r="ACO429" i="10"/>
  <c r="ACN429" i="10"/>
  <c r="ACM429" i="10"/>
  <c r="ACL429" i="10"/>
  <c r="ACK429" i="10"/>
  <c r="ZD429" i="10"/>
  <c r="ZC429" i="10"/>
  <c r="ZB429" i="10"/>
  <c r="ZA429" i="10"/>
  <c r="YZ429" i="10"/>
  <c r="YY429" i="10"/>
  <c r="YX429" i="10"/>
  <c r="YW429" i="10"/>
  <c r="YV429" i="10"/>
  <c r="YU429" i="10"/>
  <c r="YT429" i="10"/>
  <c r="YS429" i="10"/>
  <c r="VL429" i="10"/>
  <c r="VK429" i="10"/>
  <c r="VJ429" i="10"/>
  <c r="VI429" i="10"/>
  <c r="VH429" i="10"/>
  <c r="VG429" i="10"/>
  <c r="VF429" i="10"/>
  <c r="VE429" i="10"/>
  <c r="VD429" i="10"/>
  <c r="VC429" i="10"/>
  <c r="VB429" i="10"/>
  <c r="VA429" i="10"/>
  <c r="RP429" i="10"/>
  <c r="RO429" i="10"/>
  <c r="RM429" i="10"/>
  <c r="OB429" i="10"/>
  <c r="OA429" i="10"/>
  <c r="NZ429" i="10"/>
  <c r="NY429" i="10"/>
  <c r="NX429" i="10"/>
  <c r="NW429" i="10"/>
  <c r="NV429" i="10"/>
  <c r="NU429" i="10"/>
  <c r="NT429" i="10"/>
  <c r="NS429" i="10"/>
  <c r="NR429" i="10"/>
  <c r="NQ429" i="10"/>
  <c r="MR429" i="10"/>
  <c r="MQ429" i="10"/>
  <c r="MP429" i="10"/>
  <c r="MO429" i="10"/>
  <c r="MN429" i="10"/>
  <c r="MM429" i="10"/>
  <c r="ML429" i="10"/>
  <c r="MK429" i="10"/>
  <c r="MJ429" i="10"/>
  <c r="MI429" i="10"/>
  <c r="MH429" i="10"/>
  <c r="MG429" i="10"/>
  <c r="LT429" i="10"/>
  <c r="LS429" i="10"/>
  <c r="LR429" i="10"/>
  <c r="LQ429" i="10"/>
  <c r="LP429" i="10"/>
  <c r="LO429" i="10"/>
  <c r="LN429" i="10"/>
  <c r="LM429" i="10"/>
  <c r="LL429" i="10"/>
  <c r="LK429" i="10"/>
  <c r="LJ429" i="10"/>
  <c r="LI429" i="10"/>
  <c r="LH429" i="10"/>
  <c r="LG429" i="10"/>
  <c r="LF429" i="10"/>
  <c r="LE429" i="10"/>
  <c r="LD429" i="10"/>
  <c r="LC429" i="10"/>
  <c r="LB429" i="10"/>
  <c r="LA429" i="10"/>
  <c r="KZ429" i="10"/>
  <c r="KY429" i="10"/>
  <c r="KX429" i="10"/>
  <c r="KW429" i="10"/>
  <c r="KJ429" i="10"/>
  <c r="KI429" i="10"/>
  <c r="KH429" i="10"/>
  <c r="KG429" i="10"/>
  <c r="KF429" i="10"/>
  <c r="KE429" i="10"/>
  <c r="KD429" i="10"/>
  <c r="KC429" i="10"/>
  <c r="KB429" i="10"/>
  <c r="KA429" i="10"/>
  <c r="JZ429" i="10"/>
  <c r="JY429" i="10"/>
  <c r="JX429" i="10"/>
  <c r="JW429" i="10"/>
  <c r="JV429" i="10"/>
  <c r="JU429" i="10"/>
  <c r="JT429" i="10"/>
  <c r="JS429" i="10"/>
  <c r="JR429" i="10"/>
  <c r="JQ429" i="10"/>
  <c r="JP429" i="10"/>
  <c r="JO429" i="10"/>
  <c r="JN429" i="10"/>
  <c r="JM429" i="10"/>
  <c r="ASZ428" i="10"/>
  <c r="ASY428" i="10"/>
  <c r="ASX428" i="10"/>
  <c r="ASW428" i="10"/>
  <c r="ASV428" i="10"/>
  <c r="ASU428" i="10"/>
  <c r="AST428" i="10"/>
  <c r="ASS428" i="10"/>
  <c r="ASR428" i="10"/>
  <c r="ASQ428" i="10"/>
  <c r="ASP428" i="10"/>
  <c r="ASO428" i="10"/>
  <c r="ARP428" i="10"/>
  <c r="ARO428" i="10"/>
  <c r="ARN428" i="10"/>
  <c r="ARM428" i="10"/>
  <c r="ARL428" i="10"/>
  <c r="ARK428" i="10"/>
  <c r="ARJ428" i="10"/>
  <c r="ARI428" i="10"/>
  <c r="ARH428" i="10"/>
  <c r="ARG428" i="10"/>
  <c r="ARF428" i="10"/>
  <c r="ARE428" i="10"/>
  <c r="ARD428" i="10"/>
  <c r="ARC428" i="10"/>
  <c r="ARB428" i="10"/>
  <c r="ARA428" i="10"/>
  <c r="AQZ428" i="10"/>
  <c r="AQY428" i="10"/>
  <c r="AQX428" i="10"/>
  <c r="AQW428" i="10"/>
  <c r="AQV428" i="10"/>
  <c r="AQU428" i="10"/>
  <c r="AQT428" i="10"/>
  <c r="AQS428" i="10"/>
  <c r="APH428" i="10"/>
  <c r="APG428" i="10"/>
  <c r="APF428" i="10"/>
  <c r="APE428" i="10"/>
  <c r="APD428" i="10"/>
  <c r="APC428" i="10"/>
  <c r="APB428" i="10"/>
  <c r="APA428" i="10"/>
  <c r="AOZ428" i="10"/>
  <c r="AOY428" i="10"/>
  <c r="AOX428" i="10"/>
  <c r="AOW428" i="10"/>
  <c r="ANX428" i="10"/>
  <c r="ANW428" i="10"/>
  <c r="ANV428" i="10"/>
  <c r="ANU428" i="10"/>
  <c r="ANT428" i="10"/>
  <c r="ANS428" i="10"/>
  <c r="ANR428" i="10"/>
  <c r="ANQ428" i="10"/>
  <c r="ANP428" i="10"/>
  <c r="ANO428" i="10"/>
  <c r="ANN428" i="10"/>
  <c r="ANM428" i="10"/>
  <c r="ANL428" i="10"/>
  <c r="ANK428" i="10"/>
  <c r="ANJ428" i="10"/>
  <c r="ANI428" i="10"/>
  <c r="ANH428" i="10"/>
  <c r="ANG428" i="10"/>
  <c r="ANF428" i="10"/>
  <c r="ANE428" i="10"/>
  <c r="AND428" i="10"/>
  <c r="ANC428" i="10"/>
  <c r="ANB428" i="10"/>
  <c r="ANA428" i="10"/>
  <c r="ALP428" i="10"/>
  <c r="ALO428" i="10"/>
  <c r="ALN428" i="10"/>
  <c r="ALM428" i="10"/>
  <c r="ALL428" i="10"/>
  <c r="ALK428" i="10"/>
  <c r="ALJ428" i="10"/>
  <c r="ALI428" i="10"/>
  <c r="ALH428" i="10"/>
  <c r="ALG428" i="10"/>
  <c r="ALF428" i="10"/>
  <c r="ALE428" i="10"/>
  <c r="AKF428" i="10"/>
  <c r="AKE428" i="10"/>
  <c r="AKD428" i="10"/>
  <c r="AKC428" i="10"/>
  <c r="AKB428" i="10"/>
  <c r="AKA428" i="10"/>
  <c r="AJZ428" i="10"/>
  <c r="AJY428" i="10"/>
  <c r="AJX428" i="10"/>
  <c r="AJW428" i="10"/>
  <c r="AJV428" i="10"/>
  <c r="AJU428" i="10"/>
  <c r="AJT428" i="10"/>
  <c r="AJS428" i="10"/>
  <c r="AJR428" i="10"/>
  <c r="AJQ428" i="10"/>
  <c r="AJP428" i="10"/>
  <c r="AJO428" i="10"/>
  <c r="AJN428" i="10"/>
  <c r="AJM428" i="10"/>
  <c r="AJL428" i="10"/>
  <c r="AJK428" i="10"/>
  <c r="AJJ428" i="10"/>
  <c r="AJI428" i="10"/>
  <c r="AJH428" i="10"/>
  <c r="AJG428" i="10"/>
  <c r="AJF428" i="10"/>
  <c r="AJE428" i="10"/>
  <c r="AJD428" i="10"/>
  <c r="AJC428" i="10"/>
  <c r="AJB428" i="10"/>
  <c r="AJA428" i="10"/>
  <c r="AIZ428" i="10"/>
  <c r="AIY428" i="10"/>
  <c r="AIX428" i="10"/>
  <c r="AIW428" i="10"/>
  <c r="AHX428" i="10"/>
  <c r="AHW428" i="10"/>
  <c r="AHV428" i="10"/>
  <c r="AHU428" i="10"/>
  <c r="AHT428" i="10"/>
  <c r="AHS428" i="10"/>
  <c r="AHR428" i="10"/>
  <c r="AHQ428" i="10"/>
  <c r="AHP428" i="10"/>
  <c r="AHO428" i="10"/>
  <c r="AHN428" i="10"/>
  <c r="AHM428" i="10"/>
  <c r="AGN428" i="10"/>
  <c r="AGM428" i="10"/>
  <c r="AGL428" i="10"/>
  <c r="AGK428" i="10"/>
  <c r="AGJ428" i="10"/>
  <c r="AGI428" i="10"/>
  <c r="AGH428" i="10"/>
  <c r="AGG428" i="10"/>
  <c r="AGF428" i="10"/>
  <c r="AGE428" i="10"/>
  <c r="AGD428" i="10"/>
  <c r="AGC428" i="10"/>
  <c r="ACV428" i="10"/>
  <c r="ACU428" i="10"/>
  <c r="ACT428" i="10"/>
  <c r="ACS428" i="10"/>
  <c r="ACR428" i="10"/>
  <c r="ACQ428" i="10"/>
  <c r="ACP428" i="10"/>
  <c r="ACO428" i="10"/>
  <c r="ACN428" i="10"/>
  <c r="ACM428" i="10"/>
  <c r="ACL428" i="10"/>
  <c r="ACK428" i="10"/>
  <c r="ZD428" i="10"/>
  <c r="ZC428" i="10"/>
  <c r="ZB428" i="10"/>
  <c r="ZA428" i="10"/>
  <c r="YZ428" i="10"/>
  <c r="YY428" i="10"/>
  <c r="YX428" i="10"/>
  <c r="YW428" i="10"/>
  <c r="YV428" i="10"/>
  <c r="YU428" i="10"/>
  <c r="YT428" i="10"/>
  <c r="YS428" i="10"/>
  <c r="VL428" i="10"/>
  <c r="VK428" i="10"/>
  <c r="VJ428" i="10"/>
  <c r="VI428" i="10"/>
  <c r="VH428" i="10"/>
  <c r="VG428" i="10"/>
  <c r="VF428" i="10"/>
  <c r="VE428" i="10"/>
  <c r="VD428" i="10"/>
  <c r="VC428" i="10"/>
  <c r="VB428" i="10"/>
  <c r="VA428" i="10"/>
  <c r="RT428" i="10"/>
  <c r="RS428" i="10"/>
  <c r="RQ428" i="10"/>
  <c r="RL428" i="10"/>
  <c r="RK428" i="10"/>
  <c r="RI428" i="10"/>
  <c r="OB428" i="10"/>
  <c r="OA428" i="10"/>
  <c r="NZ428" i="10"/>
  <c r="NY428" i="10"/>
  <c r="NX428" i="10"/>
  <c r="NW428" i="10"/>
  <c r="NV428" i="10"/>
  <c r="NU428" i="10"/>
  <c r="NT428" i="10"/>
  <c r="NS428" i="10"/>
  <c r="NR428" i="10"/>
  <c r="NQ428" i="10"/>
  <c r="MR428" i="10"/>
  <c r="MQ428" i="10"/>
  <c r="MP428" i="10"/>
  <c r="MO428" i="10"/>
  <c r="MN428" i="10"/>
  <c r="MM428" i="10"/>
  <c r="ML428" i="10"/>
  <c r="MK428" i="10"/>
  <c r="MJ428" i="10"/>
  <c r="MI428" i="10"/>
  <c r="MH428" i="10"/>
  <c r="MG428" i="10"/>
  <c r="LT428" i="10"/>
  <c r="LS428" i="10"/>
  <c r="LR428" i="10"/>
  <c r="LQ428" i="10"/>
  <c r="LP428" i="10"/>
  <c r="LO428" i="10"/>
  <c r="LN428" i="10"/>
  <c r="LM428" i="10"/>
  <c r="LL428" i="10"/>
  <c r="LK428" i="10"/>
  <c r="LJ428" i="10"/>
  <c r="LI428" i="10"/>
  <c r="LH428" i="10"/>
  <c r="LG428" i="10"/>
  <c r="LF428" i="10"/>
  <c r="LE428" i="10"/>
  <c r="LD428" i="10"/>
  <c r="LC428" i="10"/>
  <c r="LB428" i="10"/>
  <c r="LA428" i="10"/>
  <c r="KZ428" i="10"/>
  <c r="KY428" i="10"/>
  <c r="KX428" i="10"/>
  <c r="KW428" i="10"/>
  <c r="KJ428" i="10"/>
  <c r="KI428" i="10"/>
  <c r="KH428" i="10"/>
  <c r="KG428" i="10"/>
  <c r="KF428" i="10"/>
  <c r="KE428" i="10"/>
  <c r="KD428" i="10"/>
  <c r="KC428" i="10"/>
  <c r="KB428" i="10"/>
  <c r="KA428" i="10"/>
  <c r="JZ428" i="10"/>
  <c r="JY428" i="10"/>
  <c r="JX428" i="10"/>
  <c r="JW428" i="10"/>
  <c r="JV428" i="10"/>
  <c r="JU428" i="10"/>
  <c r="JT428" i="10"/>
  <c r="JS428" i="10"/>
  <c r="JR428" i="10"/>
  <c r="JQ428" i="10"/>
  <c r="JP428" i="10"/>
  <c r="JO428" i="10"/>
  <c r="JN428" i="10"/>
  <c r="JM428" i="10"/>
  <c r="ASZ427" i="10"/>
  <c r="ASY427" i="10"/>
  <c r="ASX427" i="10"/>
  <c r="ASW427" i="10"/>
  <c r="ASV427" i="10"/>
  <c r="ASU427" i="10"/>
  <c r="AST427" i="10"/>
  <c r="ASS427" i="10"/>
  <c r="ASR427" i="10"/>
  <c r="ASQ427" i="10"/>
  <c r="ASP427" i="10"/>
  <c r="ASO427" i="10"/>
  <c r="ARP427" i="10"/>
  <c r="ARO427" i="10"/>
  <c r="ARN427" i="10"/>
  <c r="ARM427" i="10"/>
  <c r="ARL427" i="10"/>
  <c r="ARK427" i="10"/>
  <c r="ARJ427" i="10"/>
  <c r="ARI427" i="10"/>
  <c r="ARH427" i="10"/>
  <c r="ARG427" i="10"/>
  <c r="ARF427" i="10"/>
  <c r="ARE427" i="10"/>
  <c r="ARD427" i="10"/>
  <c r="ARC427" i="10"/>
  <c r="ARB427" i="10"/>
  <c r="ARA427" i="10"/>
  <c r="AQZ427" i="10"/>
  <c r="AQY427" i="10"/>
  <c r="AQX427" i="10"/>
  <c r="AQW427" i="10"/>
  <c r="AQV427" i="10"/>
  <c r="AQU427" i="10"/>
  <c r="AQT427" i="10"/>
  <c r="AQS427" i="10"/>
  <c r="APH427" i="10"/>
  <c r="APG427" i="10"/>
  <c r="APF427" i="10"/>
  <c r="APE427" i="10"/>
  <c r="APD427" i="10"/>
  <c r="APC427" i="10"/>
  <c r="APB427" i="10"/>
  <c r="APA427" i="10"/>
  <c r="AOZ427" i="10"/>
  <c r="AOY427" i="10"/>
  <c r="AOX427" i="10"/>
  <c r="AOW427" i="10"/>
  <c r="ANX427" i="10"/>
  <c r="ANW427" i="10"/>
  <c r="ANV427" i="10"/>
  <c r="ANU427" i="10"/>
  <c r="ANT427" i="10"/>
  <c r="ANS427" i="10"/>
  <c r="ANR427" i="10"/>
  <c r="ANQ427" i="10"/>
  <c r="ANP427" i="10"/>
  <c r="ANO427" i="10"/>
  <c r="ANN427" i="10"/>
  <c r="ANM427" i="10"/>
  <c r="ANL427" i="10"/>
  <c r="ANK427" i="10"/>
  <c r="ANJ427" i="10"/>
  <c r="ANI427" i="10"/>
  <c r="ANH427" i="10"/>
  <c r="ANG427" i="10"/>
  <c r="ANF427" i="10"/>
  <c r="ANE427" i="10"/>
  <c r="AND427" i="10"/>
  <c r="ANC427" i="10"/>
  <c r="ANB427" i="10"/>
  <c r="ANA427" i="10"/>
  <c r="ALP427" i="10"/>
  <c r="ALO427" i="10"/>
  <c r="ALN427" i="10"/>
  <c r="ALM427" i="10"/>
  <c r="ALL427" i="10"/>
  <c r="ALK427" i="10"/>
  <c r="ALJ427" i="10"/>
  <c r="ALI427" i="10"/>
  <c r="ALH427" i="10"/>
  <c r="ALG427" i="10"/>
  <c r="ALF427" i="10"/>
  <c r="ALE427" i="10"/>
  <c r="AKF427" i="10"/>
  <c r="AKE427" i="10"/>
  <c r="AKD427" i="10"/>
  <c r="AKC427" i="10"/>
  <c r="AKB427" i="10"/>
  <c r="AKA427" i="10"/>
  <c r="AJZ427" i="10"/>
  <c r="AJY427" i="10"/>
  <c r="AJX427" i="10"/>
  <c r="AJW427" i="10"/>
  <c r="AJV427" i="10"/>
  <c r="AJU427" i="10"/>
  <c r="AJT427" i="10"/>
  <c r="AJS427" i="10"/>
  <c r="AJR427" i="10"/>
  <c r="AJQ427" i="10"/>
  <c r="AJP427" i="10"/>
  <c r="AJO427" i="10"/>
  <c r="AJN427" i="10"/>
  <c r="AJM427" i="10"/>
  <c r="AJL427" i="10"/>
  <c r="AJK427" i="10"/>
  <c r="AJJ427" i="10"/>
  <c r="AJI427" i="10"/>
  <c r="AJH427" i="10"/>
  <c r="AJG427" i="10"/>
  <c r="AJF427" i="10"/>
  <c r="AJE427" i="10"/>
  <c r="AJD427" i="10"/>
  <c r="AJC427" i="10"/>
  <c r="AJB427" i="10"/>
  <c r="AJA427" i="10"/>
  <c r="AIZ427" i="10"/>
  <c r="AIY427" i="10"/>
  <c r="AIX427" i="10"/>
  <c r="AIW427" i="10"/>
  <c r="AHX427" i="10"/>
  <c r="AHW427" i="10"/>
  <c r="AHV427" i="10"/>
  <c r="AHU427" i="10"/>
  <c r="AHT427" i="10"/>
  <c r="AHS427" i="10"/>
  <c r="AHR427" i="10"/>
  <c r="AHQ427" i="10"/>
  <c r="AHP427" i="10"/>
  <c r="AHO427" i="10"/>
  <c r="AHN427" i="10"/>
  <c r="AHM427" i="10"/>
  <c r="AGN427" i="10"/>
  <c r="AGM427" i="10"/>
  <c r="AGL427" i="10"/>
  <c r="AGK427" i="10"/>
  <c r="AGJ427" i="10"/>
  <c r="AGI427" i="10"/>
  <c r="AGH427" i="10"/>
  <c r="AGG427" i="10"/>
  <c r="AGF427" i="10"/>
  <c r="AGE427" i="10"/>
  <c r="AGD427" i="10"/>
  <c r="AGC427" i="10"/>
  <c r="ACV427" i="10"/>
  <c r="ACU427" i="10"/>
  <c r="ACT427" i="10"/>
  <c r="ACS427" i="10"/>
  <c r="ACR427" i="10"/>
  <c r="ACQ427" i="10"/>
  <c r="ACP427" i="10"/>
  <c r="ACO427" i="10"/>
  <c r="ACN427" i="10"/>
  <c r="ACM427" i="10"/>
  <c r="ACL427" i="10"/>
  <c r="ACK427" i="10"/>
  <c r="ZD427" i="10"/>
  <c r="ZC427" i="10"/>
  <c r="ZB427" i="10"/>
  <c r="ZA427" i="10"/>
  <c r="YZ427" i="10"/>
  <c r="YY427" i="10"/>
  <c r="YX427" i="10"/>
  <c r="YW427" i="10"/>
  <c r="YV427" i="10"/>
  <c r="YU427" i="10"/>
  <c r="YT427" i="10"/>
  <c r="YS427" i="10"/>
  <c r="VL427" i="10"/>
  <c r="VK427" i="10"/>
  <c r="VJ427" i="10"/>
  <c r="VI427" i="10"/>
  <c r="VH427" i="10"/>
  <c r="VG427" i="10"/>
  <c r="VF427" i="10"/>
  <c r="VE427" i="10"/>
  <c r="VD427" i="10"/>
  <c r="VC427" i="10"/>
  <c r="VB427" i="10"/>
  <c r="VA427" i="10"/>
  <c r="RR427" i="10"/>
  <c r="RQ427" i="10"/>
  <c r="RO427" i="10"/>
  <c r="RJ427" i="10"/>
  <c r="RI427" i="10"/>
  <c r="OB427" i="10"/>
  <c r="OA427" i="10"/>
  <c r="NZ427" i="10"/>
  <c r="NY427" i="10"/>
  <c r="NX427" i="10"/>
  <c r="NW427" i="10"/>
  <c r="NV427" i="10"/>
  <c r="NU427" i="10"/>
  <c r="NT427" i="10"/>
  <c r="NS427" i="10"/>
  <c r="NR427" i="10"/>
  <c r="NQ427" i="10"/>
  <c r="MR427" i="10"/>
  <c r="MQ427" i="10"/>
  <c r="MP427" i="10"/>
  <c r="MO427" i="10"/>
  <c r="MN427" i="10"/>
  <c r="MM427" i="10"/>
  <c r="ML427" i="10"/>
  <c r="MK427" i="10"/>
  <c r="MJ427" i="10"/>
  <c r="MI427" i="10"/>
  <c r="MH427" i="10"/>
  <c r="MG427" i="10"/>
  <c r="LT427" i="10"/>
  <c r="LS427" i="10"/>
  <c r="LR427" i="10"/>
  <c r="LQ427" i="10"/>
  <c r="LP427" i="10"/>
  <c r="LO427" i="10"/>
  <c r="LN427" i="10"/>
  <c r="LM427" i="10"/>
  <c r="LL427" i="10"/>
  <c r="LK427" i="10"/>
  <c r="LJ427" i="10"/>
  <c r="LI427" i="10"/>
  <c r="LH427" i="10"/>
  <c r="LG427" i="10"/>
  <c r="LF427" i="10"/>
  <c r="LE427" i="10"/>
  <c r="LD427" i="10"/>
  <c r="LC427" i="10"/>
  <c r="LB427" i="10"/>
  <c r="LA427" i="10"/>
  <c r="KZ427" i="10"/>
  <c r="KY427" i="10"/>
  <c r="KX427" i="10"/>
  <c r="KW427" i="10"/>
  <c r="KJ427" i="10"/>
  <c r="KI427" i="10"/>
  <c r="KH427" i="10"/>
  <c r="KG427" i="10"/>
  <c r="KF427" i="10"/>
  <c r="KE427" i="10"/>
  <c r="KD427" i="10"/>
  <c r="KC427" i="10"/>
  <c r="KB427" i="10"/>
  <c r="KA427" i="10"/>
  <c r="JZ427" i="10"/>
  <c r="JY427" i="10"/>
  <c r="JX427" i="10"/>
  <c r="JW427" i="10"/>
  <c r="JV427" i="10"/>
  <c r="JU427" i="10"/>
  <c r="JT427" i="10"/>
  <c r="JS427" i="10"/>
  <c r="JR427" i="10"/>
  <c r="JQ427" i="10"/>
  <c r="JP427" i="10"/>
  <c r="JO427" i="10"/>
  <c r="JN427" i="10"/>
  <c r="JM427" i="10"/>
  <c r="ASZ426" i="10"/>
  <c r="ASY426" i="10"/>
  <c r="ASX426" i="10"/>
  <c r="ASW426" i="10"/>
  <c r="ASV426" i="10"/>
  <c r="ASU426" i="10"/>
  <c r="AST426" i="10"/>
  <c r="ASS426" i="10"/>
  <c r="ASR426" i="10"/>
  <c r="ASQ426" i="10"/>
  <c r="ASP426" i="10"/>
  <c r="ASO426" i="10"/>
  <c r="ARP426" i="10"/>
  <c r="ARO426" i="10"/>
  <c r="ARN426" i="10"/>
  <c r="ARM426" i="10"/>
  <c r="ARL426" i="10"/>
  <c r="ARK426" i="10"/>
  <c r="ARJ426" i="10"/>
  <c r="ARI426" i="10"/>
  <c r="ARH426" i="10"/>
  <c r="ARG426" i="10"/>
  <c r="ARF426" i="10"/>
  <c r="ARE426" i="10"/>
  <c r="ARD426" i="10"/>
  <c r="ARC426" i="10"/>
  <c r="ARB426" i="10"/>
  <c r="ARA426" i="10"/>
  <c r="AQZ426" i="10"/>
  <c r="AQY426" i="10"/>
  <c r="AQX426" i="10"/>
  <c r="AQW426" i="10"/>
  <c r="AQV426" i="10"/>
  <c r="AQU426" i="10"/>
  <c r="AQT426" i="10"/>
  <c r="AQS426" i="10"/>
  <c r="APH426" i="10"/>
  <c r="APG426" i="10"/>
  <c r="APF426" i="10"/>
  <c r="APE426" i="10"/>
  <c r="APD426" i="10"/>
  <c r="APC426" i="10"/>
  <c r="APB426" i="10"/>
  <c r="APA426" i="10"/>
  <c r="AOZ426" i="10"/>
  <c r="AOY426" i="10"/>
  <c r="AOX426" i="10"/>
  <c r="AOW426" i="10"/>
  <c r="ANX426" i="10"/>
  <c r="ANW426" i="10"/>
  <c r="ANV426" i="10"/>
  <c r="ANU426" i="10"/>
  <c r="ANT426" i="10"/>
  <c r="ANS426" i="10"/>
  <c r="ANR426" i="10"/>
  <c r="ANQ426" i="10"/>
  <c r="ANP426" i="10"/>
  <c r="ANO426" i="10"/>
  <c r="ANN426" i="10"/>
  <c r="ANM426" i="10"/>
  <c r="ANL426" i="10"/>
  <c r="ANK426" i="10"/>
  <c r="ANJ426" i="10"/>
  <c r="ANI426" i="10"/>
  <c r="ANH426" i="10"/>
  <c r="ANG426" i="10"/>
  <c r="ANF426" i="10"/>
  <c r="ANE426" i="10"/>
  <c r="AND426" i="10"/>
  <c r="ANC426" i="10"/>
  <c r="ANB426" i="10"/>
  <c r="ANA426" i="10"/>
  <c r="ALP426" i="10"/>
  <c r="ALO426" i="10"/>
  <c r="ALN426" i="10"/>
  <c r="ALM426" i="10"/>
  <c r="ALL426" i="10"/>
  <c r="ALK426" i="10"/>
  <c r="ALJ426" i="10"/>
  <c r="ALI426" i="10"/>
  <c r="ALH426" i="10"/>
  <c r="ALG426" i="10"/>
  <c r="ALF426" i="10"/>
  <c r="ALE426" i="10"/>
  <c r="AKF426" i="10"/>
  <c r="AKE426" i="10"/>
  <c r="AKD426" i="10"/>
  <c r="AKC426" i="10"/>
  <c r="AKB426" i="10"/>
  <c r="AKA426" i="10"/>
  <c r="AJZ426" i="10"/>
  <c r="AJY426" i="10"/>
  <c r="AJX426" i="10"/>
  <c r="AJW426" i="10"/>
  <c r="AJV426" i="10"/>
  <c r="AJU426" i="10"/>
  <c r="AJT426" i="10"/>
  <c r="AJS426" i="10"/>
  <c r="AJR426" i="10"/>
  <c r="AJQ426" i="10"/>
  <c r="AJP426" i="10"/>
  <c r="AJO426" i="10"/>
  <c r="AJN426" i="10"/>
  <c r="AJM426" i="10"/>
  <c r="AJL426" i="10"/>
  <c r="AJK426" i="10"/>
  <c r="AJJ426" i="10"/>
  <c r="AJI426" i="10"/>
  <c r="AJH426" i="10"/>
  <c r="AJG426" i="10"/>
  <c r="AJF426" i="10"/>
  <c r="AJE426" i="10"/>
  <c r="AJD426" i="10"/>
  <c r="AJC426" i="10"/>
  <c r="AJB426" i="10"/>
  <c r="AJA426" i="10"/>
  <c r="AIZ426" i="10"/>
  <c r="AIY426" i="10"/>
  <c r="AIX426" i="10"/>
  <c r="AIW426" i="10"/>
  <c r="AHX426" i="10"/>
  <c r="AHW426" i="10"/>
  <c r="AHV426" i="10"/>
  <c r="AHU426" i="10"/>
  <c r="AHT426" i="10"/>
  <c r="AHS426" i="10"/>
  <c r="AHR426" i="10"/>
  <c r="AHQ426" i="10"/>
  <c r="AHP426" i="10"/>
  <c r="AHO426" i="10"/>
  <c r="AHN426" i="10"/>
  <c r="AHM426" i="10"/>
  <c r="AGN426" i="10"/>
  <c r="AGM426" i="10"/>
  <c r="AGL426" i="10"/>
  <c r="AGK426" i="10"/>
  <c r="AGJ426" i="10"/>
  <c r="AGI426" i="10"/>
  <c r="AGH426" i="10"/>
  <c r="AGG426" i="10"/>
  <c r="AGF426" i="10"/>
  <c r="AGE426" i="10"/>
  <c r="AGD426" i="10"/>
  <c r="AGC426" i="10"/>
  <c r="ACV426" i="10"/>
  <c r="ACU426" i="10"/>
  <c r="ACT426" i="10"/>
  <c r="ACS426" i="10"/>
  <c r="ACR426" i="10"/>
  <c r="ACQ426" i="10"/>
  <c r="ACP426" i="10"/>
  <c r="ACO426" i="10"/>
  <c r="ACN426" i="10"/>
  <c r="ACM426" i="10"/>
  <c r="ACL426" i="10"/>
  <c r="ACK426" i="10"/>
  <c r="ZD426" i="10"/>
  <c r="ZC426" i="10"/>
  <c r="ZB426" i="10"/>
  <c r="ZA426" i="10"/>
  <c r="YZ426" i="10"/>
  <c r="YY426" i="10"/>
  <c r="YX426" i="10"/>
  <c r="YW426" i="10"/>
  <c r="YV426" i="10"/>
  <c r="YU426" i="10"/>
  <c r="YT426" i="10"/>
  <c r="YS426" i="10"/>
  <c r="VL426" i="10"/>
  <c r="VK426" i="10"/>
  <c r="VJ426" i="10"/>
  <c r="VI426" i="10"/>
  <c r="VH426" i="10"/>
  <c r="VG426" i="10"/>
  <c r="VF426" i="10"/>
  <c r="VE426" i="10"/>
  <c r="VD426" i="10"/>
  <c r="VC426" i="10"/>
  <c r="VB426" i="10"/>
  <c r="VA426" i="10"/>
  <c r="RT426" i="10"/>
  <c r="RS426" i="10"/>
  <c r="RQ426" i="10"/>
  <c r="RL426" i="10"/>
  <c r="RK426" i="10"/>
  <c r="RI426" i="10"/>
  <c r="OB426" i="10"/>
  <c r="OA426" i="10"/>
  <c r="NZ426" i="10"/>
  <c r="NY426" i="10"/>
  <c r="NX426" i="10"/>
  <c r="NW426" i="10"/>
  <c r="NV426" i="10"/>
  <c r="NU426" i="10"/>
  <c r="NT426" i="10"/>
  <c r="NS426" i="10"/>
  <c r="NR426" i="10"/>
  <c r="NQ426" i="10"/>
  <c r="MR426" i="10"/>
  <c r="MQ426" i="10"/>
  <c r="MP426" i="10"/>
  <c r="MO426" i="10"/>
  <c r="MN426" i="10"/>
  <c r="MM426" i="10"/>
  <c r="ML426" i="10"/>
  <c r="MK426" i="10"/>
  <c r="MJ426" i="10"/>
  <c r="MI426" i="10"/>
  <c r="MH426" i="10"/>
  <c r="MG426" i="10"/>
  <c r="LT426" i="10"/>
  <c r="LS426" i="10"/>
  <c r="LR426" i="10"/>
  <c r="LQ426" i="10"/>
  <c r="LP426" i="10"/>
  <c r="LO426" i="10"/>
  <c r="LN426" i="10"/>
  <c r="LM426" i="10"/>
  <c r="LL426" i="10"/>
  <c r="LK426" i="10"/>
  <c r="LJ426" i="10"/>
  <c r="LI426" i="10"/>
  <c r="LH426" i="10"/>
  <c r="LG426" i="10"/>
  <c r="LF426" i="10"/>
  <c r="LE426" i="10"/>
  <c r="LD426" i="10"/>
  <c r="LC426" i="10"/>
  <c r="LB426" i="10"/>
  <c r="LA426" i="10"/>
  <c r="KZ426" i="10"/>
  <c r="KY426" i="10"/>
  <c r="KX426" i="10"/>
  <c r="KW426" i="10"/>
  <c r="KJ426" i="10"/>
  <c r="KI426" i="10"/>
  <c r="KH426" i="10"/>
  <c r="KG426" i="10"/>
  <c r="KF426" i="10"/>
  <c r="KE426" i="10"/>
  <c r="KD426" i="10"/>
  <c r="KC426" i="10"/>
  <c r="KB426" i="10"/>
  <c r="KA426" i="10"/>
  <c r="JZ426" i="10"/>
  <c r="JY426" i="10"/>
  <c r="JX426" i="10"/>
  <c r="JW426" i="10"/>
  <c r="JV426" i="10"/>
  <c r="JU426" i="10"/>
  <c r="JT426" i="10"/>
  <c r="JS426" i="10"/>
  <c r="JR426" i="10"/>
  <c r="JQ426" i="10"/>
  <c r="JP426" i="10"/>
  <c r="JO426" i="10"/>
  <c r="JN426" i="10"/>
  <c r="JM426" i="10"/>
  <c r="ASZ425" i="10"/>
  <c r="ASY425" i="10"/>
  <c r="ASX425" i="10"/>
  <c r="ASW425" i="10"/>
  <c r="ASV425" i="10"/>
  <c r="ASU425" i="10"/>
  <c r="AST425" i="10"/>
  <c r="ASS425" i="10"/>
  <c r="ASR425" i="10"/>
  <c r="ASQ425" i="10"/>
  <c r="ASP425" i="10"/>
  <c r="ASO425" i="10"/>
  <c r="ARP425" i="10"/>
  <c r="ARO425" i="10"/>
  <c r="ARN425" i="10"/>
  <c r="ARM425" i="10"/>
  <c r="ARL425" i="10"/>
  <c r="ARK425" i="10"/>
  <c r="ARJ425" i="10"/>
  <c r="ARI425" i="10"/>
  <c r="ARH425" i="10"/>
  <c r="ARG425" i="10"/>
  <c r="ARF425" i="10"/>
  <c r="ARE425" i="10"/>
  <c r="ARD425" i="10"/>
  <c r="ARC425" i="10"/>
  <c r="ARB425" i="10"/>
  <c r="ARA425" i="10"/>
  <c r="AQZ425" i="10"/>
  <c r="AQY425" i="10"/>
  <c r="AQX425" i="10"/>
  <c r="AQW425" i="10"/>
  <c r="AQV425" i="10"/>
  <c r="AQU425" i="10"/>
  <c r="AQT425" i="10"/>
  <c r="AQS425" i="10"/>
  <c r="APH425" i="10"/>
  <c r="APG425" i="10"/>
  <c r="APF425" i="10"/>
  <c r="APE425" i="10"/>
  <c r="APD425" i="10"/>
  <c r="APC425" i="10"/>
  <c r="APB425" i="10"/>
  <c r="APA425" i="10"/>
  <c r="AOZ425" i="10"/>
  <c r="AOY425" i="10"/>
  <c r="AOX425" i="10"/>
  <c r="AOW425" i="10"/>
  <c r="ANX425" i="10"/>
  <c r="ANW425" i="10"/>
  <c r="ANV425" i="10"/>
  <c r="ANU425" i="10"/>
  <c r="ANT425" i="10"/>
  <c r="ANS425" i="10"/>
  <c r="ANR425" i="10"/>
  <c r="ANQ425" i="10"/>
  <c r="ANP425" i="10"/>
  <c r="ANO425" i="10"/>
  <c r="ANN425" i="10"/>
  <c r="ANM425" i="10"/>
  <c r="ANL425" i="10"/>
  <c r="ANK425" i="10"/>
  <c r="ANJ425" i="10"/>
  <c r="ANI425" i="10"/>
  <c r="ANH425" i="10"/>
  <c r="ANG425" i="10"/>
  <c r="ANF425" i="10"/>
  <c r="ANE425" i="10"/>
  <c r="AND425" i="10"/>
  <c r="ANC425" i="10"/>
  <c r="ANB425" i="10"/>
  <c r="ANA425" i="10"/>
  <c r="ALP425" i="10"/>
  <c r="ALO425" i="10"/>
  <c r="ALN425" i="10"/>
  <c r="ALM425" i="10"/>
  <c r="ALL425" i="10"/>
  <c r="ALK425" i="10"/>
  <c r="ALJ425" i="10"/>
  <c r="ALI425" i="10"/>
  <c r="ALH425" i="10"/>
  <c r="ALG425" i="10"/>
  <c r="ALF425" i="10"/>
  <c r="ALE425" i="10"/>
  <c r="AKF425" i="10"/>
  <c r="AKE425" i="10"/>
  <c r="AKD425" i="10"/>
  <c r="AKC425" i="10"/>
  <c r="AKB425" i="10"/>
  <c r="AKA425" i="10"/>
  <c r="AJZ425" i="10"/>
  <c r="AJY425" i="10"/>
  <c r="AJX425" i="10"/>
  <c r="AJW425" i="10"/>
  <c r="AJV425" i="10"/>
  <c r="AJU425" i="10"/>
  <c r="AJT425" i="10"/>
  <c r="AJS425" i="10"/>
  <c r="AJR425" i="10"/>
  <c r="AJQ425" i="10"/>
  <c r="AJP425" i="10"/>
  <c r="AJO425" i="10"/>
  <c r="AJN425" i="10"/>
  <c r="AJM425" i="10"/>
  <c r="AJL425" i="10"/>
  <c r="AJK425" i="10"/>
  <c r="AJJ425" i="10"/>
  <c r="AJI425" i="10"/>
  <c r="AJH425" i="10"/>
  <c r="AJG425" i="10"/>
  <c r="AJF425" i="10"/>
  <c r="AJE425" i="10"/>
  <c r="AJD425" i="10"/>
  <c r="AJC425" i="10"/>
  <c r="AJB425" i="10"/>
  <c r="AJA425" i="10"/>
  <c r="AIZ425" i="10"/>
  <c r="AIY425" i="10"/>
  <c r="AIX425" i="10"/>
  <c r="AIW425" i="10"/>
  <c r="AHX425" i="10"/>
  <c r="AHW425" i="10"/>
  <c r="AHV425" i="10"/>
  <c r="AHU425" i="10"/>
  <c r="AHT425" i="10"/>
  <c r="AHS425" i="10"/>
  <c r="AHR425" i="10"/>
  <c r="AHQ425" i="10"/>
  <c r="AHP425" i="10"/>
  <c r="AHO425" i="10"/>
  <c r="AHN425" i="10"/>
  <c r="AHM425" i="10"/>
  <c r="AGN425" i="10"/>
  <c r="AGM425" i="10"/>
  <c r="AGL425" i="10"/>
  <c r="AGK425" i="10"/>
  <c r="AGJ425" i="10"/>
  <c r="AGI425" i="10"/>
  <c r="AGH425" i="10"/>
  <c r="AGG425" i="10"/>
  <c r="AGF425" i="10"/>
  <c r="AGE425" i="10"/>
  <c r="AGD425" i="10"/>
  <c r="AGC425" i="10"/>
  <c r="ACV425" i="10"/>
  <c r="ACU425" i="10"/>
  <c r="ACT425" i="10"/>
  <c r="ACS425" i="10"/>
  <c r="ACR425" i="10"/>
  <c r="ACQ425" i="10"/>
  <c r="ACP425" i="10"/>
  <c r="ACO425" i="10"/>
  <c r="ACN425" i="10"/>
  <c r="ACM425" i="10"/>
  <c r="ACL425" i="10"/>
  <c r="ACK425" i="10"/>
  <c r="ZD425" i="10"/>
  <c r="ZC425" i="10"/>
  <c r="ZB425" i="10"/>
  <c r="ZA425" i="10"/>
  <c r="YZ425" i="10"/>
  <c r="YY425" i="10"/>
  <c r="YX425" i="10"/>
  <c r="YW425" i="10"/>
  <c r="YV425" i="10"/>
  <c r="YU425" i="10"/>
  <c r="YT425" i="10"/>
  <c r="YS425" i="10"/>
  <c r="VL425" i="10"/>
  <c r="VK425" i="10"/>
  <c r="VJ425" i="10"/>
  <c r="VI425" i="10"/>
  <c r="VH425" i="10"/>
  <c r="VG425" i="10"/>
  <c r="VF425" i="10"/>
  <c r="VE425" i="10"/>
  <c r="VD425" i="10"/>
  <c r="VC425" i="10"/>
  <c r="VB425" i="10"/>
  <c r="VA425" i="10"/>
  <c r="RP425" i="10"/>
  <c r="RO425" i="10"/>
  <c r="RM425" i="10"/>
  <c r="OB425" i="10"/>
  <c r="OA425" i="10"/>
  <c r="NZ425" i="10"/>
  <c r="NY425" i="10"/>
  <c r="NX425" i="10"/>
  <c r="NW425" i="10"/>
  <c r="NV425" i="10"/>
  <c r="NU425" i="10"/>
  <c r="NT425" i="10"/>
  <c r="NS425" i="10"/>
  <c r="NR425" i="10"/>
  <c r="NQ425" i="10"/>
  <c r="MR425" i="10"/>
  <c r="MQ425" i="10"/>
  <c r="MP425" i="10"/>
  <c r="MO425" i="10"/>
  <c r="MN425" i="10"/>
  <c r="MM425" i="10"/>
  <c r="ML425" i="10"/>
  <c r="MK425" i="10"/>
  <c r="MJ425" i="10"/>
  <c r="MI425" i="10"/>
  <c r="MH425" i="10"/>
  <c r="MG425" i="10"/>
  <c r="LT425" i="10"/>
  <c r="LS425" i="10"/>
  <c r="LR425" i="10"/>
  <c r="LQ425" i="10"/>
  <c r="LP425" i="10"/>
  <c r="LO425" i="10"/>
  <c r="LN425" i="10"/>
  <c r="LM425" i="10"/>
  <c r="LL425" i="10"/>
  <c r="LK425" i="10"/>
  <c r="LJ425" i="10"/>
  <c r="LI425" i="10"/>
  <c r="LH425" i="10"/>
  <c r="LG425" i="10"/>
  <c r="LF425" i="10"/>
  <c r="LE425" i="10"/>
  <c r="LD425" i="10"/>
  <c r="LC425" i="10"/>
  <c r="LB425" i="10"/>
  <c r="LA425" i="10"/>
  <c r="KZ425" i="10"/>
  <c r="KY425" i="10"/>
  <c r="KX425" i="10"/>
  <c r="KW425" i="10"/>
  <c r="KJ425" i="10"/>
  <c r="KI425" i="10"/>
  <c r="KH425" i="10"/>
  <c r="KG425" i="10"/>
  <c r="KF425" i="10"/>
  <c r="KE425" i="10"/>
  <c r="KD425" i="10"/>
  <c r="KC425" i="10"/>
  <c r="KB425" i="10"/>
  <c r="KA425" i="10"/>
  <c r="JZ425" i="10"/>
  <c r="JY425" i="10"/>
  <c r="JX425" i="10"/>
  <c r="JW425" i="10"/>
  <c r="JV425" i="10"/>
  <c r="JU425" i="10"/>
  <c r="JT425" i="10"/>
  <c r="JS425" i="10"/>
  <c r="JR425" i="10"/>
  <c r="JQ425" i="10"/>
  <c r="JP425" i="10"/>
  <c r="JO425" i="10"/>
  <c r="JN425" i="10"/>
  <c r="JM425" i="10"/>
  <c r="ASZ424" i="10"/>
  <c r="ASY424" i="10"/>
  <c r="ASX424" i="10"/>
  <c r="ASW424" i="10"/>
  <c r="ASV424" i="10"/>
  <c r="ASU424" i="10"/>
  <c r="AST424" i="10"/>
  <c r="ASS424" i="10"/>
  <c r="ASR424" i="10"/>
  <c r="ASQ424" i="10"/>
  <c r="ASP424" i="10"/>
  <c r="ASO424" i="10"/>
  <c r="ARP424" i="10"/>
  <c r="ARO424" i="10"/>
  <c r="ARN424" i="10"/>
  <c r="ARM424" i="10"/>
  <c r="ARL424" i="10"/>
  <c r="ARK424" i="10"/>
  <c r="ARJ424" i="10"/>
  <c r="ARI424" i="10"/>
  <c r="ARH424" i="10"/>
  <c r="ARG424" i="10"/>
  <c r="ARF424" i="10"/>
  <c r="ARE424" i="10"/>
  <c r="ARD424" i="10"/>
  <c r="ARC424" i="10"/>
  <c r="ARB424" i="10"/>
  <c r="ARA424" i="10"/>
  <c r="AQZ424" i="10"/>
  <c r="AQY424" i="10"/>
  <c r="AQX424" i="10"/>
  <c r="AQW424" i="10"/>
  <c r="AQV424" i="10"/>
  <c r="AQU424" i="10"/>
  <c r="AQT424" i="10"/>
  <c r="AQS424" i="10"/>
  <c r="APH424" i="10"/>
  <c r="APG424" i="10"/>
  <c r="APF424" i="10"/>
  <c r="APE424" i="10"/>
  <c r="APD424" i="10"/>
  <c r="APC424" i="10"/>
  <c r="APB424" i="10"/>
  <c r="APA424" i="10"/>
  <c r="AOZ424" i="10"/>
  <c r="AOY424" i="10"/>
  <c r="AOX424" i="10"/>
  <c r="AOW424" i="10"/>
  <c r="ANX424" i="10"/>
  <c r="ANW424" i="10"/>
  <c r="ANV424" i="10"/>
  <c r="ANU424" i="10"/>
  <c r="ANT424" i="10"/>
  <c r="ANS424" i="10"/>
  <c r="ANR424" i="10"/>
  <c r="ANQ424" i="10"/>
  <c r="ANP424" i="10"/>
  <c r="ANO424" i="10"/>
  <c r="ANN424" i="10"/>
  <c r="ANM424" i="10"/>
  <c r="ANL424" i="10"/>
  <c r="ANK424" i="10"/>
  <c r="ANJ424" i="10"/>
  <c r="ANI424" i="10"/>
  <c r="ANH424" i="10"/>
  <c r="ANG424" i="10"/>
  <c r="ANF424" i="10"/>
  <c r="ANE424" i="10"/>
  <c r="AND424" i="10"/>
  <c r="ANC424" i="10"/>
  <c r="ANB424" i="10"/>
  <c r="ANA424" i="10"/>
  <c r="ALP424" i="10"/>
  <c r="ALO424" i="10"/>
  <c r="ALN424" i="10"/>
  <c r="ALM424" i="10"/>
  <c r="ALL424" i="10"/>
  <c r="ALK424" i="10"/>
  <c r="ALJ424" i="10"/>
  <c r="ALI424" i="10"/>
  <c r="ALH424" i="10"/>
  <c r="ALG424" i="10"/>
  <c r="ALF424" i="10"/>
  <c r="ALE424" i="10"/>
  <c r="AKF424" i="10"/>
  <c r="AKE424" i="10"/>
  <c r="AKD424" i="10"/>
  <c r="AKC424" i="10"/>
  <c r="AKB424" i="10"/>
  <c r="AKA424" i="10"/>
  <c r="AJZ424" i="10"/>
  <c r="AJY424" i="10"/>
  <c r="AJX424" i="10"/>
  <c r="AJW424" i="10"/>
  <c r="AJV424" i="10"/>
  <c r="AJU424" i="10"/>
  <c r="AJT424" i="10"/>
  <c r="AJS424" i="10"/>
  <c r="AJR424" i="10"/>
  <c r="AJQ424" i="10"/>
  <c r="AJP424" i="10"/>
  <c r="AJO424" i="10"/>
  <c r="AJN424" i="10"/>
  <c r="AJM424" i="10"/>
  <c r="AJL424" i="10"/>
  <c r="AJK424" i="10"/>
  <c r="AJJ424" i="10"/>
  <c r="AJI424" i="10"/>
  <c r="AJH424" i="10"/>
  <c r="AJG424" i="10"/>
  <c r="AJF424" i="10"/>
  <c r="AJE424" i="10"/>
  <c r="AJD424" i="10"/>
  <c r="AJC424" i="10"/>
  <c r="AJB424" i="10"/>
  <c r="AJA424" i="10"/>
  <c r="AIZ424" i="10"/>
  <c r="AIY424" i="10"/>
  <c r="AIX424" i="10"/>
  <c r="AIW424" i="10"/>
  <c r="AHX424" i="10"/>
  <c r="AHW424" i="10"/>
  <c r="AHV424" i="10"/>
  <c r="AHU424" i="10"/>
  <c r="AHT424" i="10"/>
  <c r="AHS424" i="10"/>
  <c r="AHR424" i="10"/>
  <c r="AHQ424" i="10"/>
  <c r="AHP424" i="10"/>
  <c r="AHO424" i="10"/>
  <c r="AHN424" i="10"/>
  <c r="AHM424" i="10"/>
  <c r="AGN424" i="10"/>
  <c r="AGM424" i="10"/>
  <c r="AGL424" i="10"/>
  <c r="AGK424" i="10"/>
  <c r="AGJ424" i="10"/>
  <c r="AGI424" i="10"/>
  <c r="AGH424" i="10"/>
  <c r="AGG424" i="10"/>
  <c r="AGF424" i="10"/>
  <c r="AGE424" i="10"/>
  <c r="AGD424" i="10"/>
  <c r="AGC424" i="10"/>
  <c r="ACV424" i="10"/>
  <c r="ACU424" i="10"/>
  <c r="ACT424" i="10"/>
  <c r="ACS424" i="10"/>
  <c r="ACR424" i="10"/>
  <c r="ACQ424" i="10"/>
  <c r="ACP424" i="10"/>
  <c r="ACO424" i="10"/>
  <c r="ACN424" i="10"/>
  <c r="ACM424" i="10"/>
  <c r="ACL424" i="10"/>
  <c r="ACK424" i="10"/>
  <c r="ZD424" i="10"/>
  <c r="ZC424" i="10"/>
  <c r="ZB424" i="10"/>
  <c r="ZA424" i="10"/>
  <c r="YZ424" i="10"/>
  <c r="YY424" i="10"/>
  <c r="YX424" i="10"/>
  <c r="YW424" i="10"/>
  <c r="YV424" i="10"/>
  <c r="YU424" i="10"/>
  <c r="YT424" i="10"/>
  <c r="YS424" i="10"/>
  <c r="VL424" i="10"/>
  <c r="VK424" i="10"/>
  <c r="VJ424" i="10"/>
  <c r="VI424" i="10"/>
  <c r="VH424" i="10"/>
  <c r="VG424" i="10"/>
  <c r="VF424" i="10"/>
  <c r="VE424" i="10"/>
  <c r="VD424" i="10"/>
  <c r="VC424" i="10"/>
  <c r="VB424" i="10"/>
  <c r="VA424" i="10"/>
  <c r="RR424" i="10"/>
  <c r="RQ424" i="10"/>
  <c r="RP424" i="10"/>
  <c r="RO424" i="10"/>
  <c r="RN424" i="10"/>
  <c r="RJ424" i="10"/>
  <c r="RI424" i="10"/>
  <c r="OB424" i="10"/>
  <c r="OA424" i="10"/>
  <c r="NZ424" i="10"/>
  <c r="NY424" i="10"/>
  <c r="NX424" i="10"/>
  <c r="NW424" i="10"/>
  <c r="NV424" i="10"/>
  <c r="NU424" i="10"/>
  <c r="NT424" i="10"/>
  <c r="NS424" i="10"/>
  <c r="NR424" i="10"/>
  <c r="NQ424" i="10"/>
  <c r="MR424" i="10"/>
  <c r="MQ424" i="10"/>
  <c r="MP424" i="10"/>
  <c r="MO424" i="10"/>
  <c r="MN424" i="10"/>
  <c r="MM424" i="10"/>
  <c r="ML424" i="10"/>
  <c r="MK424" i="10"/>
  <c r="MJ424" i="10"/>
  <c r="MI424" i="10"/>
  <c r="MH424" i="10"/>
  <c r="MG424" i="10"/>
  <c r="LT424" i="10"/>
  <c r="LS424" i="10"/>
  <c r="LR424" i="10"/>
  <c r="LQ424" i="10"/>
  <c r="LP424" i="10"/>
  <c r="LO424" i="10"/>
  <c r="LN424" i="10"/>
  <c r="LM424" i="10"/>
  <c r="LL424" i="10"/>
  <c r="LK424" i="10"/>
  <c r="LJ424" i="10"/>
  <c r="LI424" i="10"/>
  <c r="LH424" i="10"/>
  <c r="LG424" i="10"/>
  <c r="LF424" i="10"/>
  <c r="LE424" i="10"/>
  <c r="LD424" i="10"/>
  <c r="LC424" i="10"/>
  <c r="LB424" i="10"/>
  <c r="LA424" i="10"/>
  <c r="KZ424" i="10"/>
  <c r="KY424" i="10"/>
  <c r="KX424" i="10"/>
  <c r="KW424" i="10"/>
  <c r="KJ424" i="10"/>
  <c r="KI424" i="10"/>
  <c r="KH424" i="10"/>
  <c r="KG424" i="10"/>
  <c r="KF424" i="10"/>
  <c r="KE424" i="10"/>
  <c r="KD424" i="10"/>
  <c r="KC424" i="10"/>
  <c r="KB424" i="10"/>
  <c r="KA424" i="10"/>
  <c r="JZ424" i="10"/>
  <c r="JY424" i="10"/>
  <c r="JX424" i="10"/>
  <c r="JW424" i="10"/>
  <c r="JV424" i="10"/>
  <c r="JU424" i="10"/>
  <c r="JT424" i="10"/>
  <c r="JS424" i="10"/>
  <c r="JR424" i="10"/>
  <c r="JQ424" i="10"/>
  <c r="JP424" i="10"/>
  <c r="JO424" i="10"/>
  <c r="JN424" i="10"/>
  <c r="JM424" i="10"/>
  <c r="ASZ423" i="10"/>
  <c r="ASY423" i="10"/>
  <c r="ASX423" i="10"/>
  <c r="ASW423" i="10"/>
  <c r="ASV423" i="10"/>
  <c r="ASU423" i="10"/>
  <c r="AST423" i="10"/>
  <c r="ASS423" i="10"/>
  <c r="ASR423" i="10"/>
  <c r="ASQ423" i="10"/>
  <c r="ASP423" i="10"/>
  <c r="ASO423" i="10"/>
  <c r="ARP423" i="10"/>
  <c r="ARO423" i="10"/>
  <c r="ARN423" i="10"/>
  <c r="ARM423" i="10"/>
  <c r="ARL423" i="10"/>
  <c r="ARK423" i="10"/>
  <c r="ARJ423" i="10"/>
  <c r="ARI423" i="10"/>
  <c r="ARH423" i="10"/>
  <c r="ARG423" i="10"/>
  <c r="ARF423" i="10"/>
  <c r="ARE423" i="10"/>
  <c r="ARD423" i="10"/>
  <c r="ARC423" i="10"/>
  <c r="ARB423" i="10"/>
  <c r="ARA423" i="10"/>
  <c r="AQZ423" i="10"/>
  <c r="AQY423" i="10"/>
  <c r="AQX423" i="10"/>
  <c r="AQW423" i="10"/>
  <c r="AQV423" i="10"/>
  <c r="AQU423" i="10"/>
  <c r="AQT423" i="10"/>
  <c r="AQS423" i="10"/>
  <c r="APH423" i="10"/>
  <c r="APG423" i="10"/>
  <c r="APF423" i="10"/>
  <c r="APE423" i="10"/>
  <c r="APD423" i="10"/>
  <c r="APC423" i="10"/>
  <c r="APB423" i="10"/>
  <c r="APA423" i="10"/>
  <c r="AOZ423" i="10"/>
  <c r="AOY423" i="10"/>
  <c r="AOX423" i="10"/>
  <c r="AOW423" i="10"/>
  <c r="ANX423" i="10"/>
  <c r="ANW423" i="10"/>
  <c r="ANV423" i="10"/>
  <c r="ANU423" i="10"/>
  <c r="ANT423" i="10"/>
  <c r="ANS423" i="10"/>
  <c r="ANR423" i="10"/>
  <c r="ANQ423" i="10"/>
  <c r="ANP423" i="10"/>
  <c r="ANO423" i="10"/>
  <c r="ANN423" i="10"/>
  <c r="ANM423" i="10"/>
  <c r="ANL423" i="10"/>
  <c r="ANK423" i="10"/>
  <c r="ANJ423" i="10"/>
  <c r="ANI423" i="10"/>
  <c r="ANH423" i="10"/>
  <c r="ANG423" i="10"/>
  <c r="ANF423" i="10"/>
  <c r="ANE423" i="10"/>
  <c r="AND423" i="10"/>
  <c r="ANC423" i="10"/>
  <c r="ANB423" i="10"/>
  <c r="ANA423" i="10"/>
  <c r="ALP423" i="10"/>
  <c r="ALO423" i="10"/>
  <c r="ALN423" i="10"/>
  <c r="ALM423" i="10"/>
  <c r="ALL423" i="10"/>
  <c r="ALK423" i="10"/>
  <c r="ALJ423" i="10"/>
  <c r="ALI423" i="10"/>
  <c r="ALH423" i="10"/>
  <c r="ALG423" i="10"/>
  <c r="ALF423" i="10"/>
  <c r="ALE423" i="10"/>
  <c r="AKF423" i="10"/>
  <c r="AKE423" i="10"/>
  <c r="AKD423" i="10"/>
  <c r="AKC423" i="10"/>
  <c r="AKB423" i="10"/>
  <c r="AKA423" i="10"/>
  <c r="AJZ423" i="10"/>
  <c r="AJY423" i="10"/>
  <c r="AJX423" i="10"/>
  <c r="AJW423" i="10"/>
  <c r="AJV423" i="10"/>
  <c r="AJU423" i="10"/>
  <c r="AJT423" i="10"/>
  <c r="AJS423" i="10"/>
  <c r="AJR423" i="10"/>
  <c r="AJQ423" i="10"/>
  <c r="AJP423" i="10"/>
  <c r="AJO423" i="10"/>
  <c r="AJN423" i="10"/>
  <c r="AJM423" i="10"/>
  <c r="AJL423" i="10"/>
  <c r="AJK423" i="10"/>
  <c r="AJJ423" i="10"/>
  <c r="AJI423" i="10"/>
  <c r="AJH423" i="10"/>
  <c r="AJG423" i="10"/>
  <c r="AJF423" i="10"/>
  <c r="AJE423" i="10"/>
  <c r="AJD423" i="10"/>
  <c r="AJC423" i="10"/>
  <c r="AJB423" i="10"/>
  <c r="AJA423" i="10"/>
  <c r="AIZ423" i="10"/>
  <c r="AIY423" i="10"/>
  <c r="AIX423" i="10"/>
  <c r="AIW423" i="10"/>
  <c r="AHX423" i="10"/>
  <c r="AHW423" i="10"/>
  <c r="AHV423" i="10"/>
  <c r="AHU423" i="10"/>
  <c r="AHT423" i="10"/>
  <c r="AHS423" i="10"/>
  <c r="AHR423" i="10"/>
  <c r="AHQ423" i="10"/>
  <c r="AHP423" i="10"/>
  <c r="AHO423" i="10"/>
  <c r="AHN423" i="10"/>
  <c r="AHM423" i="10"/>
  <c r="AGN423" i="10"/>
  <c r="AGM423" i="10"/>
  <c r="AGL423" i="10"/>
  <c r="AGK423" i="10"/>
  <c r="AGJ423" i="10"/>
  <c r="AGI423" i="10"/>
  <c r="AGH423" i="10"/>
  <c r="AGG423" i="10"/>
  <c r="AGF423" i="10"/>
  <c r="AGE423" i="10"/>
  <c r="AGD423" i="10"/>
  <c r="AGC423" i="10"/>
  <c r="ACV423" i="10"/>
  <c r="ACU423" i="10"/>
  <c r="ACT423" i="10"/>
  <c r="ACS423" i="10"/>
  <c r="ACR423" i="10"/>
  <c r="ACQ423" i="10"/>
  <c r="ACP423" i="10"/>
  <c r="ACO423" i="10"/>
  <c r="ACN423" i="10"/>
  <c r="ACM423" i="10"/>
  <c r="ACL423" i="10"/>
  <c r="ACK423" i="10"/>
  <c r="ZD423" i="10"/>
  <c r="ZC423" i="10"/>
  <c r="ZB423" i="10"/>
  <c r="ZA423" i="10"/>
  <c r="YZ423" i="10"/>
  <c r="YY423" i="10"/>
  <c r="YX423" i="10"/>
  <c r="YW423" i="10"/>
  <c r="YV423" i="10"/>
  <c r="YU423" i="10"/>
  <c r="YT423" i="10"/>
  <c r="YS423" i="10"/>
  <c r="VL423" i="10"/>
  <c r="VK423" i="10"/>
  <c r="VJ423" i="10"/>
  <c r="VI423" i="10"/>
  <c r="VH423" i="10"/>
  <c r="VG423" i="10"/>
  <c r="VF423" i="10"/>
  <c r="VE423" i="10"/>
  <c r="VD423" i="10"/>
  <c r="VC423" i="10"/>
  <c r="VB423" i="10"/>
  <c r="VA423" i="10"/>
  <c r="RT423" i="10"/>
  <c r="RS423" i="10"/>
  <c r="RR423" i="10"/>
  <c r="RQ423" i="10"/>
  <c r="RP423" i="10"/>
  <c r="RO423" i="10"/>
  <c r="RN423" i="10"/>
  <c r="RM423" i="10"/>
  <c r="RL423" i="10"/>
  <c r="RK423" i="10"/>
  <c r="RJ423" i="10"/>
  <c r="RI423" i="10"/>
  <c r="OB423" i="10"/>
  <c r="OA423" i="10"/>
  <c r="NZ423" i="10"/>
  <c r="NY423" i="10"/>
  <c r="NX423" i="10"/>
  <c r="NW423" i="10"/>
  <c r="NV423" i="10"/>
  <c r="NU423" i="10"/>
  <c r="NT423" i="10"/>
  <c r="NS423" i="10"/>
  <c r="NR423" i="10"/>
  <c r="NQ423" i="10"/>
  <c r="MR423" i="10"/>
  <c r="MQ423" i="10"/>
  <c r="MP423" i="10"/>
  <c r="MO423" i="10"/>
  <c r="MN423" i="10"/>
  <c r="MM423" i="10"/>
  <c r="ML423" i="10"/>
  <c r="MK423" i="10"/>
  <c r="MJ423" i="10"/>
  <c r="MI423" i="10"/>
  <c r="MH423" i="10"/>
  <c r="MG423" i="10"/>
  <c r="LT423" i="10"/>
  <c r="LS423" i="10"/>
  <c r="LR423" i="10"/>
  <c r="LQ423" i="10"/>
  <c r="LP423" i="10"/>
  <c r="LO423" i="10"/>
  <c r="LN423" i="10"/>
  <c r="LM423" i="10"/>
  <c r="LL423" i="10"/>
  <c r="LK423" i="10"/>
  <c r="LJ423" i="10"/>
  <c r="LI423" i="10"/>
  <c r="LH423" i="10"/>
  <c r="LG423" i="10"/>
  <c r="LF423" i="10"/>
  <c r="LE423" i="10"/>
  <c r="LD423" i="10"/>
  <c r="LC423" i="10"/>
  <c r="LB423" i="10"/>
  <c r="LA423" i="10"/>
  <c r="KZ423" i="10"/>
  <c r="KY423" i="10"/>
  <c r="KX423" i="10"/>
  <c r="KW423" i="10"/>
  <c r="KJ423" i="10"/>
  <c r="KI423" i="10"/>
  <c r="KH423" i="10"/>
  <c r="KG423" i="10"/>
  <c r="KF423" i="10"/>
  <c r="KE423" i="10"/>
  <c r="KD423" i="10"/>
  <c r="KC423" i="10"/>
  <c r="KB423" i="10"/>
  <c r="KA423" i="10"/>
  <c r="JZ423" i="10"/>
  <c r="JY423" i="10"/>
  <c r="JX423" i="10"/>
  <c r="JW423" i="10"/>
  <c r="JV423" i="10"/>
  <c r="JU423" i="10"/>
  <c r="JT423" i="10"/>
  <c r="JS423" i="10"/>
  <c r="JR423" i="10"/>
  <c r="JQ423" i="10"/>
  <c r="JP423" i="10"/>
  <c r="JO423" i="10"/>
  <c r="JN423" i="10"/>
  <c r="JM423" i="10"/>
  <c r="ASZ422" i="10"/>
  <c r="ASY422" i="10"/>
  <c r="ASX422" i="10"/>
  <c r="ASW422" i="10"/>
  <c r="ASV422" i="10"/>
  <c r="ASU422" i="10"/>
  <c r="AST422" i="10"/>
  <c r="ASS422" i="10"/>
  <c r="ASR422" i="10"/>
  <c r="ASQ422" i="10"/>
  <c r="ASP422" i="10"/>
  <c r="ASO422" i="10"/>
  <c r="ARP422" i="10"/>
  <c r="ARO422" i="10"/>
  <c r="ARN422" i="10"/>
  <c r="ARM422" i="10"/>
  <c r="ARL422" i="10"/>
  <c r="ARK422" i="10"/>
  <c r="ARJ422" i="10"/>
  <c r="ARI422" i="10"/>
  <c r="ARH422" i="10"/>
  <c r="ARG422" i="10"/>
  <c r="ARF422" i="10"/>
  <c r="ARE422" i="10"/>
  <c r="ARD422" i="10"/>
  <c r="ARC422" i="10"/>
  <c r="ARB422" i="10"/>
  <c r="ARA422" i="10"/>
  <c r="AQZ422" i="10"/>
  <c r="AQY422" i="10"/>
  <c r="AQX422" i="10"/>
  <c r="AQW422" i="10"/>
  <c r="AQV422" i="10"/>
  <c r="AQU422" i="10"/>
  <c r="AQT422" i="10"/>
  <c r="AQS422" i="10"/>
  <c r="APH422" i="10"/>
  <c r="APG422" i="10"/>
  <c r="APF422" i="10"/>
  <c r="APE422" i="10"/>
  <c r="APD422" i="10"/>
  <c r="APC422" i="10"/>
  <c r="APB422" i="10"/>
  <c r="APA422" i="10"/>
  <c r="AOZ422" i="10"/>
  <c r="AOY422" i="10"/>
  <c r="AOX422" i="10"/>
  <c r="AOW422" i="10"/>
  <c r="ANX422" i="10"/>
  <c r="ANW422" i="10"/>
  <c r="ANV422" i="10"/>
  <c r="ANU422" i="10"/>
  <c r="ANT422" i="10"/>
  <c r="ANS422" i="10"/>
  <c r="ANR422" i="10"/>
  <c r="ANQ422" i="10"/>
  <c r="ANP422" i="10"/>
  <c r="ANO422" i="10"/>
  <c r="ANN422" i="10"/>
  <c r="ANM422" i="10"/>
  <c r="ANL422" i="10"/>
  <c r="ANK422" i="10"/>
  <c r="ANJ422" i="10"/>
  <c r="ANI422" i="10"/>
  <c r="ANH422" i="10"/>
  <c r="ANG422" i="10"/>
  <c r="ANF422" i="10"/>
  <c r="ANE422" i="10"/>
  <c r="AND422" i="10"/>
  <c r="ANC422" i="10"/>
  <c r="ANB422" i="10"/>
  <c r="ANA422" i="10"/>
  <c r="ALP422" i="10"/>
  <c r="ALO422" i="10"/>
  <c r="ALN422" i="10"/>
  <c r="ALM422" i="10"/>
  <c r="ALL422" i="10"/>
  <c r="ALK422" i="10"/>
  <c r="ALJ422" i="10"/>
  <c r="ALI422" i="10"/>
  <c r="ALH422" i="10"/>
  <c r="ALG422" i="10"/>
  <c r="ALF422" i="10"/>
  <c r="ALE422" i="10"/>
  <c r="AKF422" i="10"/>
  <c r="AKE422" i="10"/>
  <c r="AKD422" i="10"/>
  <c r="AKC422" i="10"/>
  <c r="AKB422" i="10"/>
  <c r="AKA422" i="10"/>
  <c r="AJZ422" i="10"/>
  <c r="AJY422" i="10"/>
  <c r="AJX422" i="10"/>
  <c r="AJW422" i="10"/>
  <c r="AJV422" i="10"/>
  <c r="AJU422" i="10"/>
  <c r="AJT422" i="10"/>
  <c r="AJS422" i="10"/>
  <c r="AJR422" i="10"/>
  <c r="AJQ422" i="10"/>
  <c r="AJP422" i="10"/>
  <c r="AJO422" i="10"/>
  <c r="AJN422" i="10"/>
  <c r="AJM422" i="10"/>
  <c r="AJL422" i="10"/>
  <c r="AJK422" i="10"/>
  <c r="AJJ422" i="10"/>
  <c r="AJI422" i="10"/>
  <c r="AJH422" i="10"/>
  <c r="AJG422" i="10"/>
  <c r="AJF422" i="10"/>
  <c r="AJE422" i="10"/>
  <c r="AJD422" i="10"/>
  <c r="AJC422" i="10"/>
  <c r="AJB422" i="10"/>
  <c r="AJA422" i="10"/>
  <c r="AIZ422" i="10"/>
  <c r="AIY422" i="10"/>
  <c r="AIX422" i="10"/>
  <c r="AIW422" i="10"/>
  <c r="AHX422" i="10"/>
  <c r="AHW422" i="10"/>
  <c r="AHV422" i="10"/>
  <c r="AHU422" i="10"/>
  <c r="AHT422" i="10"/>
  <c r="AHS422" i="10"/>
  <c r="AHR422" i="10"/>
  <c r="AHQ422" i="10"/>
  <c r="AHP422" i="10"/>
  <c r="AHO422" i="10"/>
  <c r="AHN422" i="10"/>
  <c r="AHM422" i="10"/>
  <c r="AGN422" i="10"/>
  <c r="AGM422" i="10"/>
  <c r="AGL422" i="10"/>
  <c r="AGK422" i="10"/>
  <c r="AGJ422" i="10"/>
  <c r="AGI422" i="10"/>
  <c r="AGH422" i="10"/>
  <c r="AGG422" i="10"/>
  <c r="AGF422" i="10"/>
  <c r="AGE422" i="10"/>
  <c r="AGD422" i="10"/>
  <c r="AGC422" i="10"/>
  <c r="ACV422" i="10"/>
  <c r="ACU422" i="10"/>
  <c r="ACT422" i="10"/>
  <c r="ACS422" i="10"/>
  <c r="ACR422" i="10"/>
  <c r="ACQ422" i="10"/>
  <c r="ACP422" i="10"/>
  <c r="ACO422" i="10"/>
  <c r="ACN422" i="10"/>
  <c r="ACM422" i="10"/>
  <c r="ACL422" i="10"/>
  <c r="ACK422" i="10"/>
  <c r="ZD422" i="10"/>
  <c r="ZC422" i="10"/>
  <c r="ZB422" i="10"/>
  <c r="ZA422" i="10"/>
  <c r="YZ422" i="10"/>
  <c r="YY422" i="10"/>
  <c r="YX422" i="10"/>
  <c r="YW422" i="10"/>
  <c r="YV422" i="10"/>
  <c r="YU422" i="10"/>
  <c r="YT422" i="10"/>
  <c r="YS422" i="10"/>
  <c r="VL422" i="10"/>
  <c r="VK422" i="10"/>
  <c r="VJ422" i="10"/>
  <c r="VI422" i="10"/>
  <c r="VH422" i="10"/>
  <c r="VG422" i="10"/>
  <c r="VF422" i="10"/>
  <c r="VE422" i="10"/>
  <c r="VD422" i="10"/>
  <c r="VC422" i="10"/>
  <c r="VB422" i="10"/>
  <c r="VA422" i="10"/>
  <c r="RT422" i="10"/>
  <c r="RS422" i="10"/>
  <c r="RR422" i="10"/>
  <c r="RQ422" i="10"/>
  <c r="RP422" i="10"/>
  <c r="RO422" i="10"/>
  <c r="RN422" i="10"/>
  <c r="RM422" i="10"/>
  <c r="RL422" i="10"/>
  <c r="RK422" i="10"/>
  <c r="RJ422" i="10"/>
  <c r="RI422" i="10"/>
  <c r="OB422" i="10"/>
  <c r="OA422" i="10"/>
  <c r="NZ422" i="10"/>
  <c r="NY422" i="10"/>
  <c r="NX422" i="10"/>
  <c r="NW422" i="10"/>
  <c r="NV422" i="10"/>
  <c r="NU422" i="10"/>
  <c r="NT422" i="10"/>
  <c r="NS422" i="10"/>
  <c r="NR422" i="10"/>
  <c r="NQ422" i="10"/>
  <c r="MR422" i="10"/>
  <c r="MQ422" i="10"/>
  <c r="MP422" i="10"/>
  <c r="MO422" i="10"/>
  <c r="MN422" i="10"/>
  <c r="MM422" i="10"/>
  <c r="ML422" i="10"/>
  <c r="MK422" i="10"/>
  <c r="MJ422" i="10"/>
  <c r="MI422" i="10"/>
  <c r="MH422" i="10"/>
  <c r="MG422" i="10"/>
  <c r="LT422" i="10"/>
  <c r="LS422" i="10"/>
  <c r="LR422" i="10"/>
  <c r="LQ422" i="10"/>
  <c r="LP422" i="10"/>
  <c r="LO422" i="10"/>
  <c r="LN422" i="10"/>
  <c r="LM422" i="10"/>
  <c r="LL422" i="10"/>
  <c r="LK422" i="10"/>
  <c r="LJ422" i="10"/>
  <c r="LI422" i="10"/>
  <c r="LH422" i="10"/>
  <c r="LG422" i="10"/>
  <c r="LF422" i="10"/>
  <c r="LE422" i="10"/>
  <c r="LD422" i="10"/>
  <c r="LC422" i="10"/>
  <c r="LB422" i="10"/>
  <c r="LA422" i="10"/>
  <c r="KZ422" i="10"/>
  <c r="KY422" i="10"/>
  <c r="KX422" i="10"/>
  <c r="KW422" i="10"/>
  <c r="KJ422" i="10"/>
  <c r="KI422" i="10"/>
  <c r="KH422" i="10"/>
  <c r="KG422" i="10"/>
  <c r="KF422" i="10"/>
  <c r="KE422" i="10"/>
  <c r="KD422" i="10"/>
  <c r="KC422" i="10"/>
  <c r="KB422" i="10"/>
  <c r="KA422" i="10"/>
  <c r="JZ422" i="10"/>
  <c r="JY422" i="10"/>
  <c r="JX422" i="10"/>
  <c r="JW422" i="10"/>
  <c r="JV422" i="10"/>
  <c r="JU422" i="10"/>
  <c r="JT422" i="10"/>
  <c r="JS422" i="10"/>
  <c r="JR422" i="10"/>
  <c r="JQ422" i="10"/>
  <c r="JP422" i="10"/>
  <c r="JO422" i="10"/>
  <c r="JN422" i="10"/>
  <c r="JM422" i="10"/>
  <c r="ASZ421" i="10"/>
  <c r="ASY421" i="10"/>
  <c r="ASX421" i="10"/>
  <c r="ASW421" i="10"/>
  <c r="ASV421" i="10"/>
  <c r="ASU421" i="10"/>
  <c r="AST421" i="10"/>
  <c r="ASS421" i="10"/>
  <c r="ASR421" i="10"/>
  <c r="ASQ421" i="10"/>
  <c r="ASP421" i="10"/>
  <c r="ASO421" i="10"/>
  <c r="ARP421" i="10"/>
  <c r="ARO421" i="10"/>
  <c r="ARN421" i="10"/>
  <c r="ARM421" i="10"/>
  <c r="ARL421" i="10"/>
  <c r="ARK421" i="10"/>
  <c r="ARJ421" i="10"/>
  <c r="ARI421" i="10"/>
  <c r="ARH421" i="10"/>
  <c r="ARG421" i="10"/>
  <c r="ARF421" i="10"/>
  <c r="ARE421" i="10"/>
  <c r="ARD421" i="10"/>
  <c r="ARC421" i="10"/>
  <c r="ARB421" i="10"/>
  <c r="ARA421" i="10"/>
  <c r="AQZ421" i="10"/>
  <c r="AQY421" i="10"/>
  <c r="AQX421" i="10"/>
  <c r="AQW421" i="10"/>
  <c r="AQV421" i="10"/>
  <c r="AQU421" i="10"/>
  <c r="AQT421" i="10"/>
  <c r="AQS421" i="10"/>
  <c r="APH421" i="10"/>
  <c r="APG421" i="10"/>
  <c r="APF421" i="10"/>
  <c r="APE421" i="10"/>
  <c r="APD421" i="10"/>
  <c r="APC421" i="10"/>
  <c r="APB421" i="10"/>
  <c r="APA421" i="10"/>
  <c r="AOZ421" i="10"/>
  <c r="AOY421" i="10"/>
  <c r="AOX421" i="10"/>
  <c r="AOW421" i="10"/>
  <c r="ANX421" i="10"/>
  <c r="ANW421" i="10"/>
  <c r="ANV421" i="10"/>
  <c r="ANU421" i="10"/>
  <c r="ANT421" i="10"/>
  <c r="ANS421" i="10"/>
  <c r="ANR421" i="10"/>
  <c r="ANQ421" i="10"/>
  <c r="ANP421" i="10"/>
  <c r="ANO421" i="10"/>
  <c r="ANN421" i="10"/>
  <c r="ANM421" i="10"/>
  <c r="ANL421" i="10"/>
  <c r="ANK421" i="10"/>
  <c r="ANJ421" i="10"/>
  <c r="ANI421" i="10"/>
  <c r="ANH421" i="10"/>
  <c r="ANG421" i="10"/>
  <c r="ANF421" i="10"/>
  <c r="ANE421" i="10"/>
  <c r="AND421" i="10"/>
  <c r="ANC421" i="10"/>
  <c r="ANB421" i="10"/>
  <c r="ANA421" i="10"/>
  <c r="ALP421" i="10"/>
  <c r="ALO421" i="10"/>
  <c r="ALN421" i="10"/>
  <c r="ALM421" i="10"/>
  <c r="ALL421" i="10"/>
  <c r="ALK421" i="10"/>
  <c r="ALJ421" i="10"/>
  <c r="ALI421" i="10"/>
  <c r="ALH421" i="10"/>
  <c r="ALG421" i="10"/>
  <c r="ALF421" i="10"/>
  <c r="ALE421" i="10"/>
  <c r="AKF421" i="10"/>
  <c r="AKE421" i="10"/>
  <c r="AKD421" i="10"/>
  <c r="AKC421" i="10"/>
  <c r="AKB421" i="10"/>
  <c r="AKA421" i="10"/>
  <c r="AJZ421" i="10"/>
  <c r="AJY421" i="10"/>
  <c r="AJX421" i="10"/>
  <c r="AJW421" i="10"/>
  <c r="AJV421" i="10"/>
  <c r="AJU421" i="10"/>
  <c r="AJT421" i="10"/>
  <c r="AJS421" i="10"/>
  <c r="AJR421" i="10"/>
  <c r="AJQ421" i="10"/>
  <c r="AJP421" i="10"/>
  <c r="AJO421" i="10"/>
  <c r="AJN421" i="10"/>
  <c r="AJM421" i="10"/>
  <c r="AJL421" i="10"/>
  <c r="AJK421" i="10"/>
  <c r="AJJ421" i="10"/>
  <c r="AJI421" i="10"/>
  <c r="AJH421" i="10"/>
  <c r="AJG421" i="10"/>
  <c r="AJF421" i="10"/>
  <c r="AJE421" i="10"/>
  <c r="AJD421" i="10"/>
  <c r="AJC421" i="10"/>
  <c r="AJB421" i="10"/>
  <c r="AJA421" i="10"/>
  <c r="AIZ421" i="10"/>
  <c r="AIY421" i="10"/>
  <c r="AIX421" i="10"/>
  <c r="AIW421" i="10"/>
  <c r="AHX421" i="10"/>
  <c r="AHW421" i="10"/>
  <c r="AHV421" i="10"/>
  <c r="AHU421" i="10"/>
  <c r="AHT421" i="10"/>
  <c r="AHS421" i="10"/>
  <c r="AHR421" i="10"/>
  <c r="AHQ421" i="10"/>
  <c r="AHP421" i="10"/>
  <c r="AHO421" i="10"/>
  <c r="AHN421" i="10"/>
  <c r="AHM421" i="10"/>
  <c r="AGN421" i="10"/>
  <c r="AGM421" i="10"/>
  <c r="AGL421" i="10"/>
  <c r="AGK421" i="10"/>
  <c r="AGJ421" i="10"/>
  <c r="AGI421" i="10"/>
  <c r="AGH421" i="10"/>
  <c r="AGG421" i="10"/>
  <c r="AGF421" i="10"/>
  <c r="AGE421" i="10"/>
  <c r="AGD421" i="10"/>
  <c r="AGC421" i="10"/>
  <c r="ACV421" i="10"/>
  <c r="ACU421" i="10"/>
  <c r="ACT421" i="10"/>
  <c r="ACS421" i="10"/>
  <c r="ACR421" i="10"/>
  <c r="ACQ421" i="10"/>
  <c r="ACP421" i="10"/>
  <c r="ACO421" i="10"/>
  <c r="ACN421" i="10"/>
  <c r="ACM421" i="10"/>
  <c r="ACL421" i="10"/>
  <c r="ACK421" i="10"/>
  <c r="ZD421" i="10"/>
  <c r="ZC421" i="10"/>
  <c r="ZB421" i="10"/>
  <c r="ZA421" i="10"/>
  <c r="YZ421" i="10"/>
  <c r="YY421" i="10"/>
  <c r="YX421" i="10"/>
  <c r="YW421" i="10"/>
  <c r="YV421" i="10"/>
  <c r="YU421" i="10"/>
  <c r="YT421" i="10"/>
  <c r="YS421" i="10"/>
  <c r="VL421" i="10"/>
  <c r="VK421" i="10"/>
  <c r="VJ421" i="10"/>
  <c r="VI421" i="10"/>
  <c r="VH421" i="10"/>
  <c r="VG421" i="10"/>
  <c r="VF421" i="10"/>
  <c r="VE421" i="10"/>
  <c r="VD421" i="10"/>
  <c r="VC421" i="10"/>
  <c r="VB421" i="10"/>
  <c r="VA421" i="10"/>
  <c r="RT421" i="10"/>
  <c r="RS421" i="10"/>
  <c r="RR421" i="10"/>
  <c r="RQ421" i="10"/>
  <c r="RP421" i="10"/>
  <c r="RO421" i="10"/>
  <c r="RN421" i="10"/>
  <c r="RM421" i="10"/>
  <c r="RL421" i="10"/>
  <c r="RK421" i="10"/>
  <c r="RJ421" i="10"/>
  <c r="RI421" i="10"/>
  <c r="OB421" i="10"/>
  <c r="OA421" i="10"/>
  <c r="NZ421" i="10"/>
  <c r="NY421" i="10"/>
  <c r="NX421" i="10"/>
  <c r="NW421" i="10"/>
  <c r="NV421" i="10"/>
  <c r="NU421" i="10"/>
  <c r="NT421" i="10"/>
  <c r="NS421" i="10"/>
  <c r="NR421" i="10"/>
  <c r="NQ421" i="10"/>
  <c r="MR421" i="10"/>
  <c r="MQ421" i="10"/>
  <c r="MP421" i="10"/>
  <c r="MO421" i="10"/>
  <c r="MN421" i="10"/>
  <c r="MM421" i="10"/>
  <c r="ML421" i="10"/>
  <c r="MK421" i="10"/>
  <c r="MJ421" i="10"/>
  <c r="MI421" i="10"/>
  <c r="MH421" i="10"/>
  <c r="MG421" i="10"/>
  <c r="LT421" i="10"/>
  <c r="LS421" i="10"/>
  <c r="LR421" i="10"/>
  <c r="LQ421" i="10"/>
  <c r="LP421" i="10"/>
  <c r="LO421" i="10"/>
  <c r="LN421" i="10"/>
  <c r="LM421" i="10"/>
  <c r="LL421" i="10"/>
  <c r="LK421" i="10"/>
  <c r="LJ421" i="10"/>
  <c r="LI421" i="10"/>
  <c r="LH421" i="10"/>
  <c r="LG421" i="10"/>
  <c r="LF421" i="10"/>
  <c r="LE421" i="10"/>
  <c r="LD421" i="10"/>
  <c r="LC421" i="10"/>
  <c r="LB421" i="10"/>
  <c r="LA421" i="10"/>
  <c r="KZ421" i="10"/>
  <c r="KY421" i="10"/>
  <c r="KX421" i="10"/>
  <c r="KW421" i="10"/>
  <c r="KJ421" i="10"/>
  <c r="KI421" i="10"/>
  <c r="KH421" i="10"/>
  <c r="KG421" i="10"/>
  <c r="KF421" i="10"/>
  <c r="KE421" i="10"/>
  <c r="KD421" i="10"/>
  <c r="KC421" i="10"/>
  <c r="KB421" i="10"/>
  <c r="KA421" i="10"/>
  <c r="JZ421" i="10"/>
  <c r="JY421" i="10"/>
  <c r="JX421" i="10"/>
  <c r="JW421" i="10"/>
  <c r="JV421" i="10"/>
  <c r="JU421" i="10"/>
  <c r="JT421" i="10"/>
  <c r="JS421" i="10"/>
  <c r="JR421" i="10"/>
  <c r="JQ421" i="10"/>
  <c r="JP421" i="10"/>
  <c r="JO421" i="10"/>
  <c r="JN421" i="10"/>
  <c r="JM421" i="10"/>
  <c r="ASZ420" i="10"/>
  <c r="ASY420" i="10"/>
  <c r="ASX420" i="10"/>
  <c r="ASW420" i="10"/>
  <c r="ASV420" i="10"/>
  <c r="ASU420" i="10"/>
  <c r="AST420" i="10"/>
  <c r="ASS420" i="10"/>
  <c r="ASR420" i="10"/>
  <c r="ASQ420" i="10"/>
  <c r="ASP420" i="10"/>
  <c r="ASO420" i="10"/>
  <c r="ARP420" i="10"/>
  <c r="ARO420" i="10"/>
  <c r="ARN420" i="10"/>
  <c r="ARM420" i="10"/>
  <c r="ARL420" i="10"/>
  <c r="ARK420" i="10"/>
  <c r="ARJ420" i="10"/>
  <c r="ARI420" i="10"/>
  <c r="ARH420" i="10"/>
  <c r="ARG420" i="10"/>
  <c r="ARF420" i="10"/>
  <c r="ARE420" i="10"/>
  <c r="ARD420" i="10"/>
  <c r="ARC420" i="10"/>
  <c r="ARB420" i="10"/>
  <c r="ARA420" i="10"/>
  <c r="AQZ420" i="10"/>
  <c r="AQY420" i="10"/>
  <c r="AQX420" i="10"/>
  <c r="AQW420" i="10"/>
  <c r="AQV420" i="10"/>
  <c r="AQU420" i="10"/>
  <c r="AQT420" i="10"/>
  <c r="AQS420" i="10"/>
  <c r="APH420" i="10"/>
  <c r="APG420" i="10"/>
  <c r="APF420" i="10"/>
  <c r="APE420" i="10"/>
  <c r="APD420" i="10"/>
  <c r="APC420" i="10"/>
  <c r="APB420" i="10"/>
  <c r="APA420" i="10"/>
  <c r="AOZ420" i="10"/>
  <c r="AOY420" i="10"/>
  <c r="AOX420" i="10"/>
  <c r="AOW420" i="10"/>
  <c r="ANX420" i="10"/>
  <c r="ANW420" i="10"/>
  <c r="ANV420" i="10"/>
  <c r="ANU420" i="10"/>
  <c r="ANT420" i="10"/>
  <c r="ANS420" i="10"/>
  <c r="ANR420" i="10"/>
  <c r="ANQ420" i="10"/>
  <c r="ANP420" i="10"/>
  <c r="ANO420" i="10"/>
  <c r="ANN420" i="10"/>
  <c r="ANM420" i="10"/>
  <c r="ANL420" i="10"/>
  <c r="ANK420" i="10"/>
  <c r="ANJ420" i="10"/>
  <c r="ANI420" i="10"/>
  <c r="ANH420" i="10"/>
  <c r="ANG420" i="10"/>
  <c r="ANF420" i="10"/>
  <c r="ANE420" i="10"/>
  <c r="AND420" i="10"/>
  <c r="ANC420" i="10"/>
  <c r="ANB420" i="10"/>
  <c r="ANA420" i="10"/>
  <c r="ALP420" i="10"/>
  <c r="ALO420" i="10"/>
  <c r="ALN420" i="10"/>
  <c r="ALM420" i="10"/>
  <c r="ALL420" i="10"/>
  <c r="ALK420" i="10"/>
  <c r="ALJ420" i="10"/>
  <c r="ALI420" i="10"/>
  <c r="ALH420" i="10"/>
  <c r="ALG420" i="10"/>
  <c r="ALF420" i="10"/>
  <c r="ALE420" i="10"/>
  <c r="AKF420" i="10"/>
  <c r="AKE420" i="10"/>
  <c r="AKD420" i="10"/>
  <c r="AKC420" i="10"/>
  <c r="AKB420" i="10"/>
  <c r="AKA420" i="10"/>
  <c r="AJZ420" i="10"/>
  <c r="AJY420" i="10"/>
  <c r="AJX420" i="10"/>
  <c r="AJW420" i="10"/>
  <c r="AJV420" i="10"/>
  <c r="AJU420" i="10"/>
  <c r="AJT420" i="10"/>
  <c r="AJS420" i="10"/>
  <c r="AJR420" i="10"/>
  <c r="AJQ420" i="10"/>
  <c r="AJP420" i="10"/>
  <c r="AJO420" i="10"/>
  <c r="AJN420" i="10"/>
  <c r="AJM420" i="10"/>
  <c r="AJL420" i="10"/>
  <c r="AJK420" i="10"/>
  <c r="AJJ420" i="10"/>
  <c r="AJI420" i="10"/>
  <c r="AJH420" i="10"/>
  <c r="AJG420" i="10"/>
  <c r="AJF420" i="10"/>
  <c r="AJE420" i="10"/>
  <c r="AJD420" i="10"/>
  <c r="AJC420" i="10"/>
  <c r="AJB420" i="10"/>
  <c r="AJA420" i="10"/>
  <c r="AIZ420" i="10"/>
  <c r="AIY420" i="10"/>
  <c r="AIX420" i="10"/>
  <c r="AIW420" i="10"/>
  <c r="AHX420" i="10"/>
  <c r="AHW420" i="10"/>
  <c r="AHV420" i="10"/>
  <c r="AHU420" i="10"/>
  <c r="AHT420" i="10"/>
  <c r="AHS420" i="10"/>
  <c r="AHR420" i="10"/>
  <c r="AHQ420" i="10"/>
  <c r="AHP420" i="10"/>
  <c r="AHO420" i="10"/>
  <c r="AHN420" i="10"/>
  <c r="AHM420" i="10"/>
  <c r="AGN420" i="10"/>
  <c r="AGM420" i="10"/>
  <c r="AGL420" i="10"/>
  <c r="AGK420" i="10"/>
  <c r="AGJ420" i="10"/>
  <c r="AGI420" i="10"/>
  <c r="AGH420" i="10"/>
  <c r="AGG420" i="10"/>
  <c r="AGF420" i="10"/>
  <c r="AGE420" i="10"/>
  <c r="AGD420" i="10"/>
  <c r="AGC420" i="10"/>
  <c r="ACV420" i="10"/>
  <c r="ACU420" i="10"/>
  <c r="ACT420" i="10"/>
  <c r="ACS420" i="10"/>
  <c r="ACR420" i="10"/>
  <c r="ACQ420" i="10"/>
  <c r="ACP420" i="10"/>
  <c r="ACO420" i="10"/>
  <c r="ACN420" i="10"/>
  <c r="ACM420" i="10"/>
  <c r="ACL420" i="10"/>
  <c r="ACK420" i="10"/>
  <c r="ZD420" i="10"/>
  <c r="ZC420" i="10"/>
  <c r="ZB420" i="10"/>
  <c r="ZA420" i="10"/>
  <c r="YZ420" i="10"/>
  <c r="YY420" i="10"/>
  <c r="YX420" i="10"/>
  <c r="YW420" i="10"/>
  <c r="YV420" i="10"/>
  <c r="YU420" i="10"/>
  <c r="YT420" i="10"/>
  <c r="YS420" i="10"/>
  <c r="VL420" i="10"/>
  <c r="VK420" i="10"/>
  <c r="VJ420" i="10"/>
  <c r="VI420" i="10"/>
  <c r="VH420" i="10"/>
  <c r="VG420" i="10"/>
  <c r="VF420" i="10"/>
  <c r="VE420" i="10"/>
  <c r="VD420" i="10"/>
  <c r="VC420" i="10"/>
  <c r="VB420" i="10"/>
  <c r="VA420" i="10"/>
  <c r="RT420" i="10"/>
  <c r="RS420" i="10"/>
  <c r="RR420" i="10"/>
  <c r="RQ420" i="10"/>
  <c r="RP420" i="10"/>
  <c r="RO420" i="10"/>
  <c r="RN420" i="10"/>
  <c r="RM420" i="10"/>
  <c r="RL420" i="10"/>
  <c r="RK420" i="10"/>
  <c r="RJ420" i="10"/>
  <c r="RI420" i="10"/>
  <c r="OB420" i="10"/>
  <c r="OA420" i="10"/>
  <c r="NZ420" i="10"/>
  <c r="NY420" i="10"/>
  <c r="NX420" i="10"/>
  <c r="NW420" i="10"/>
  <c r="NV420" i="10"/>
  <c r="NU420" i="10"/>
  <c r="NT420" i="10"/>
  <c r="NS420" i="10"/>
  <c r="NR420" i="10"/>
  <c r="NQ420" i="10"/>
  <c r="MR420" i="10"/>
  <c r="MQ420" i="10"/>
  <c r="MP420" i="10"/>
  <c r="MO420" i="10"/>
  <c r="MN420" i="10"/>
  <c r="MM420" i="10"/>
  <c r="ML420" i="10"/>
  <c r="MK420" i="10"/>
  <c r="MJ420" i="10"/>
  <c r="MI420" i="10"/>
  <c r="MH420" i="10"/>
  <c r="MG420" i="10"/>
  <c r="LT420" i="10"/>
  <c r="LS420" i="10"/>
  <c r="LR420" i="10"/>
  <c r="LQ420" i="10"/>
  <c r="LP420" i="10"/>
  <c r="LO420" i="10"/>
  <c r="LN420" i="10"/>
  <c r="LM420" i="10"/>
  <c r="LL420" i="10"/>
  <c r="LK420" i="10"/>
  <c r="LJ420" i="10"/>
  <c r="LI420" i="10"/>
  <c r="LH420" i="10"/>
  <c r="LG420" i="10"/>
  <c r="LF420" i="10"/>
  <c r="LE420" i="10"/>
  <c r="LD420" i="10"/>
  <c r="LC420" i="10"/>
  <c r="LB420" i="10"/>
  <c r="LA420" i="10"/>
  <c r="KZ420" i="10"/>
  <c r="KY420" i="10"/>
  <c r="KX420" i="10"/>
  <c r="KW420" i="10"/>
  <c r="KJ420" i="10"/>
  <c r="KI420" i="10"/>
  <c r="KH420" i="10"/>
  <c r="KG420" i="10"/>
  <c r="KF420" i="10"/>
  <c r="KE420" i="10"/>
  <c r="KD420" i="10"/>
  <c r="KC420" i="10"/>
  <c r="KB420" i="10"/>
  <c r="KA420" i="10"/>
  <c r="JZ420" i="10"/>
  <c r="JY420" i="10"/>
  <c r="JX420" i="10"/>
  <c r="JW420" i="10"/>
  <c r="JV420" i="10"/>
  <c r="JU420" i="10"/>
  <c r="JT420" i="10"/>
  <c r="JS420" i="10"/>
  <c r="JR420" i="10"/>
  <c r="JQ420" i="10"/>
  <c r="JP420" i="10"/>
  <c r="JO420" i="10"/>
  <c r="JN420" i="10"/>
  <c r="JM420" i="10"/>
  <c r="ASZ419" i="10"/>
  <c r="ASY419" i="10"/>
  <c r="ASX419" i="10"/>
  <c r="ASW419" i="10"/>
  <c r="ASV419" i="10"/>
  <c r="ASU419" i="10"/>
  <c r="AST419" i="10"/>
  <c r="ASS419" i="10"/>
  <c r="ASR419" i="10"/>
  <c r="ASQ419" i="10"/>
  <c r="ASP419" i="10"/>
  <c r="ASO419" i="10"/>
  <c r="ARP419" i="10"/>
  <c r="ARO419" i="10"/>
  <c r="ARN419" i="10"/>
  <c r="ARM419" i="10"/>
  <c r="ARL419" i="10"/>
  <c r="ARK419" i="10"/>
  <c r="ARJ419" i="10"/>
  <c r="ARI419" i="10"/>
  <c r="ARH419" i="10"/>
  <c r="ARG419" i="10"/>
  <c r="ARF419" i="10"/>
  <c r="ARE419" i="10"/>
  <c r="ARD419" i="10"/>
  <c r="ARC419" i="10"/>
  <c r="ARB419" i="10"/>
  <c r="ARA419" i="10"/>
  <c r="AQZ419" i="10"/>
  <c r="AQY419" i="10"/>
  <c r="AQX419" i="10"/>
  <c r="AQW419" i="10"/>
  <c r="AQV419" i="10"/>
  <c r="AQU419" i="10"/>
  <c r="AQT419" i="10"/>
  <c r="AQS419" i="10"/>
  <c r="APH419" i="10"/>
  <c r="APG419" i="10"/>
  <c r="APF419" i="10"/>
  <c r="APE419" i="10"/>
  <c r="APD419" i="10"/>
  <c r="APC419" i="10"/>
  <c r="APB419" i="10"/>
  <c r="APA419" i="10"/>
  <c r="AOZ419" i="10"/>
  <c r="AOY419" i="10"/>
  <c r="AOX419" i="10"/>
  <c r="AOW419" i="10"/>
  <c r="ANX419" i="10"/>
  <c r="ANW419" i="10"/>
  <c r="ANV419" i="10"/>
  <c r="ANU419" i="10"/>
  <c r="ANT419" i="10"/>
  <c r="ANS419" i="10"/>
  <c r="ANR419" i="10"/>
  <c r="ANQ419" i="10"/>
  <c r="ANP419" i="10"/>
  <c r="ANO419" i="10"/>
  <c r="ANN419" i="10"/>
  <c r="ANM419" i="10"/>
  <c r="ANL419" i="10"/>
  <c r="ANK419" i="10"/>
  <c r="ANJ419" i="10"/>
  <c r="ANI419" i="10"/>
  <c r="ANH419" i="10"/>
  <c r="ANG419" i="10"/>
  <c r="ANF419" i="10"/>
  <c r="ANE419" i="10"/>
  <c r="AND419" i="10"/>
  <c r="ANC419" i="10"/>
  <c r="ANB419" i="10"/>
  <c r="ANA419" i="10"/>
  <c r="ALP419" i="10"/>
  <c r="ALO419" i="10"/>
  <c r="ALN419" i="10"/>
  <c r="ALM419" i="10"/>
  <c r="ALL419" i="10"/>
  <c r="ALK419" i="10"/>
  <c r="ALJ419" i="10"/>
  <c r="ALI419" i="10"/>
  <c r="ALH419" i="10"/>
  <c r="ALG419" i="10"/>
  <c r="ALF419" i="10"/>
  <c r="ALE419" i="10"/>
  <c r="AKF419" i="10"/>
  <c r="AKE419" i="10"/>
  <c r="AKD419" i="10"/>
  <c r="AKC419" i="10"/>
  <c r="AKB419" i="10"/>
  <c r="AKA419" i="10"/>
  <c r="AJZ419" i="10"/>
  <c r="AJY419" i="10"/>
  <c r="AJX419" i="10"/>
  <c r="AJW419" i="10"/>
  <c r="AJV419" i="10"/>
  <c r="AJU419" i="10"/>
  <c r="AJT419" i="10"/>
  <c r="AJS419" i="10"/>
  <c r="AJR419" i="10"/>
  <c r="AJQ419" i="10"/>
  <c r="AJP419" i="10"/>
  <c r="AJO419" i="10"/>
  <c r="AJN419" i="10"/>
  <c r="AJM419" i="10"/>
  <c r="AJL419" i="10"/>
  <c r="AJK419" i="10"/>
  <c r="AJJ419" i="10"/>
  <c r="AJI419" i="10"/>
  <c r="AJH419" i="10"/>
  <c r="AJG419" i="10"/>
  <c r="AJF419" i="10"/>
  <c r="AJE419" i="10"/>
  <c r="AJD419" i="10"/>
  <c r="AJC419" i="10"/>
  <c r="AJB419" i="10"/>
  <c r="AJA419" i="10"/>
  <c r="AIZ419" i="10"/>
  <c r="AIY419" i="10"/>
  <c r="AIX419" i="10"/>
  <c r="AIW419" i="10"/>
  <c r="AHX419" i="10"/>
  <c r="AHW419" i="10"/>
  <c r="AHV419" i="10"/>
  <c r="AHU419" i="10"/>
  <c r="AHT419" i="10"/>
  <c r="AHS419" i="10"/>
  <c r="AHR419" i="10"/>
  <c r="AHQ419" i="10"/>
  <c r="AHP419" i="10"/>
  <c r="AHO419" i="10"/>
  <c r="AHN419" i="10"/>
  <c r="AHM419" i="10"/>
  <c r="AGN419" i="10"/>
  <c r="AGM419" i="10"/>
  <c r="AGL419" i="10"/>
  <c r="AGK419" i="10"/>
  <c r="AGJ419" i="10"/>
  <c r="AGI419" i="10"/>
  <c r="AGH419" i="10"/>
  <c r="AGG419" i="10"/>
  <c r="AGF419" i="10"/>
  <c r="AGE419" i="10"/>
  <c r="AGD419" i="10"/>
  <c r="AGC419" i="10"/>
  <c r="ACV419" i="10"/>
  <c r="ACU419" i="10"/>
  <c r="ACT419" i="10"/>
  <c r="ACS419" i="10"/>
  <c r="ACR419" i="10"/>
  <c r="ACQ419" i="10"/>
  <c r="ACP419" i="10"/>
  <c r="ACO419" i="10"/>
  <c r="ACN419" i="10"/>
  <c r="ACM419" i="10"/>
  <c r="ACL419" i="10"/>
  <c r="ACK419" i="10"/>
  <c r="ZD419" i="10"/>
  <c r="ZC419" i="10"/>
  <c r="ZB419" i="10"/>
  <c r="ZA419" i="10"/>
  <c r="YZ419" i="10"/>
  <c r="YY419" i="10"/>
  <c r="YX419" i="10"/>
  <c r="YW419" i="10"/>
  <c r="YV419" i="10"/>
  <c r="YU419" i="10"/>
  <c r="YT419" i="10"/>
  <c r="YS419" i="10"/>
  <c r="VL419" i="10"/>
  <c r="VK419" i="10"/>
  <c r="VJ419" i="10"/>
  <c r="VI419" i="10"/>
  <c r="VH419" i="10"/>
  <c r="VG419" i="10"/>
  <c r="VF419" i="10"/>
  <c r="VE419" i="10"/>
  <c r="VD419" i="10"/>
  <c r="VC419" i="10"/>
  <c r="VB419" i="10"/>
  <c r="VA419" i="10"/>
  <c r="RT419" i="10"/>
  <c r="RS419" i="10"/>
  <c r="RR419" i="10"/>
  <c r="RQ419" i="10"/>
  <c r="RP419" i="10"/>
  <c r="RO419" i="10"/>
  <c r="RN419" i="10"/>
  <c r="RM419" i="10"/>
  <c r="RL419" i="10"/>
  <c r="RK419" i="10"/>
  <c r="RJ419" i="10"/>
  <c r="RI419" i="10"/>
  <c r="OB419" i="10"/>
  <c r="OA419" i="10"/>
  <c r="NZ419" i="10"/>
  <c r="NY419" i="10"/>
  <c r="NX419" i="10"/>
  <c r="NW419" i="10"/>
  <c r="NV419" i="10"/>
  <c r="NU419" i="10"/>
  <c r="NT419" i="10"/>
  <c r="NS419" i="10"/>
  <c r="NR419" i="10"/>
  <c r="NQ419" i="10"/>
  <c r="MR419" i="10"/>
  <c r="MQ419" i="10"/>
  <c r="MP419" i="10"/>
  <c r="MO419" i="10"/>
  <c r="MN419" i="10"/>
  <c r="MM419" i="10"/>
  <c r="ML419" i="10"/>
  <c r="MK419" i="10"/>
  <c r="MJ419" i="10"/>
  <c r="MI419" i="10"/>
  <c r="MH419" i="10"/>
  <c r="MG419" i="10"/>
  <c r="LT419" i="10"/>
  <c r="LS419" i="10"/>
  <c r="LR419" i="10"/>
  <c r="LQ419" i="10"/>
  <c r="LP419" i="10"/>
  <c r="LO419" i="10"/>
  <c r="LN419" i="10"/>
  <c r="LM419" i="10"/>
  <c r="LL419" i="10"/>
  <c r="LK419" i="10"/>
  <c r="LJ419" i="10"/>
  <c r="LI419" i="10"/>
  <c r="LH419" i="10"/>
  <c r="LG419" i="10"/>
  <c r="LF419" i="10"/>
  <c r="LE419" i="10"/>
  <c r="LD419" i="10"/>
  <c r="LC419" i="10"/>
  <c r="LB419" i="10"/>
  <c r="LA419" i="10"/>
  <c r="KZ419" i="10"/>
  <c r="KY419" i="10"/>
  <c r="KX419" i="10"/>
  <c r="KW419" i="10"/>
  <c r="KJ419" i="10"/>
  <c r="KI419" i="10"/>
  <c r="KH419" i="10"/>
  <c r="KG419" i="10"/>
  <c r="KF419" i="10"/>
  <c r="KE419" i="10"/>
  <c r="KD419" i="10"/>
  <c r="KC419" i="10"/>
  <c r="KB419" i="10"/>
  <c r="KA419" i="10"/>
  <c r="JZ419" i="10"/>
  <c r="JY419" i="10"/>
  <c r="JX419" i="10"/>
  <c r="JW419" i="10"/>
  <c r="JV419" i="10"/>
  <c r="JU419" i="10"/>
  <c r="JT419" i="10"/>
  <c r="JS419" i="10"/>
  <c r="JR419" i="10"/>
  <c r="JQ419" i="10"/>
  <c r="JP419" i="10"/>
  <c r="JO419" i="10"/>
  <c r="JN419" i="10"/>
  <c r="JM419" i="10"/>
  <c r="ASZ418" i="10"/>
  <c r="ASY418" i="10"/>
  <c r="ASX418" i="10"/>
  <c r="ASW418" i="10"/>
  <c r="ASV418" i="10"/>
  <c r="ASU418" i="10"/>
  <c r="AST418" i="10"/>
  <c r="ASS418" i="10"/>
  <c r="ASR418" i="10"/>
  <c r="ASQ418" i="10"/>
  <c r="ASP418" i="10"/>
  <c r="ASO418" i="10"/>
  <c r="ARP418" i="10"/>
  <c r="ARO418" i="10"/>
  <c r="ARN418" i="10"/>
  <c r="ARM418" i="10"/>
  <c r="ARL418" i="10"/>
  <c r="ARK418" i="10"/>
  <c r="ARJ418" i="10"/>
  <c r="ARI418" i="10"/>
  <c r="ARH418" i="10"/>
  <c r="ARG418" i="10"/>
  <c r="ARF418" i="10"/>
  <c r="ARE418" i="10"/>
  <c r="ARD418" i="10"/>
  <c r="ARC418" i="10"/>
  <c r="ARB418" i="10"/>
  <c r="ARA418" i="10"/>
  <c r="AQZ418" i="10"/>
  <c r="AQY418" i="10"/>
  <c r="AQX418" i="10"/>
  <c r="AQW418" i="10"/>
  <c r="AQV418" i="10"/>
  <c r="AQU418" i="10"/>
  <c r="AQT418" i="10"/>
  <c r="AQS418" i="10"/>
  <c r="APH418" i="10"/>
  <c r="APG418" i="10"/>
  <c r="APF418" i="10"/>
  <c r="APE418" i="10"/>
  <c r="APD418" i="10"/>
  <c r="APC418" i="10"/>
  <c r="APB418" i="10"/>
  <c r="APA418" i="10"/>
  <c r="AOZ418" i="10"/>
  <c r="AOY418" i="10"/>
  <c r="AOX418" i="10"/>
  <c r="AOW418" i="10"/>
  <c r="ANX418" i="10"/>
  <c r="ANW418" i="10"/>
  <c r="ANV418" i="10"/>
  <c r="ANU418" i="10"/>
  <c r="ANT418" i="10"/>
  <c r="ANS418" i="10"/>
  <c r="ANR418" i="10"/>
  <c r="ANQ418" i="10"/>
  <c r="ANP418" i="10"/>
  <c r="ANO418" i="10"/>
  <c r="ANN418" i="10"/>
  <c r="ANM418" i="10"/>
  <c r="ANL418" i="10"/>
  <c r="ANK418" i="10"/>
  <c r="ANJ418" i="10"/>
  <c r="ANI418" i="10"/>
  <c r="ANH418" i="10"/>
  <c r="ANG418" i="10"/>
  <c r="ANF418" i="10"/>
  <c r="ANE418" i="10"/>
  <c r="AND418" i="10"/>
  <c r="ANC418" i="10"/>
  <c r="ANB418" i="10"/>
  <c r="ANA418" i="10"/>
  <c r="ALP418" i="10"/>
  <c r="ALO418" i="10"/>
  <c r="ALN418" i="10"/>
  <c r="ALM418" i="10"/>
  <c r="ALL418" i="10"/>
  <c r="ALK418" i="10"/>
  <c r="ALJ418" i="10"/>
  <c r="ALI418" i="10"/>
  <c r="ALH418" i="10"/>
  <c r="ALG418" i="10"/>
  <c r="ALF418" i="10"/>
  <c r="ALE418" i="10"/>
  <c r="AKF418" i="10"/>
  <c r="AKE418" i="10"/>
  <c r="AKD418" i="10"/>
  <c r="AKC418" i="10"/>
  <c r="AKB418" i="10"/>
  <c r="AKA418" i="10"/>
  <c r="AJZ418" i="10"/>
  <c r="AJY418" i="10"/>
  <c r="AJX418" i="10"/>
  <c r="AJW418" i="10"/>
  <c r="AJV418" i="10"/>
  <c r="AJU418" i="10"/>
  <c r="AJT418" i="10"/>
  <c r="AJS418" i="10"/>
  <c r="AJR418" i="10"/>
  <c r="AJQ418" i="10"/>
  <c r="AJP418" i="10"/>
  <c r="AJO418" i="10"/>
  <c r="AJN418" i="10"/>
  <c r="AJM418" i="10"/>
  <c r="AJL418" i="10"/>
  <c r="AJK418" i="10"/>
  <c r="AJJ418" i="10"/>
  <c r="AJI418" i="10"/>
  <c r="AJH418" i="10"/>
  <c r="AJG418" i="10"/>
  <c r="AJF418" i="10"/>
  <c r="AJE418" i="10"/>
  <c r="AJD418" i="10"/>
  <c r="AJC418" i="10"/>
  <c r="AJB418" i="10"/>
  <c r="AJA418" i="10"/>
  <c r="AIZ418" i="10"/>
  <c r="AIY418" i="10"/>
  <c r="AIX418" i="10"/>
  <c r="AIW418" i="10"/>
  <c r="AHX418" i="10"/>
  <c r="AHW418" i="10"/>
  <c r="AHV418" i="10"/>
  <c r="AHU418" i="10"/>
  <c r="AHT418" i="10"/>
  <c r="AHS418" i="10"/>
  <c r="AHR418" i="10"/>
  <c r="AHQ418" i="10"/>
  <c r="AHP418" i="10"/>
  <c r="AHO418" i="10"/>
  <c r="AHN418" i="10"/>
  <c r="AHM418" i="10"/>
  <c r="AGN418" i="10"/>
  <c r="AGM418" i="10"/>
  <c r="AGL418" i="10"/>
  <c r="AGK418" i="10"/>
  <c r="AGJ418" i="10"/>
  <c r="AGI418" i="10"/>
  <c r="AGH418" i="10"/>
  <c r="AGG418" i="10"/>
  <c r="AGF418" i="10"/>
  <c r="AGE418" i="10"/>
  <c r="AGD418" i="10"/>
  <c r="AGC418" i="10"/>
  <c r="ACV418" i="10"/>
  <c r="ACU418" i="10"/>
  <c r="ACT418" i="10"/>
  <c r="ACS418" i="10"/>
  <c r="ACR418" i="10"/>
  <c r="ACQ418" i="10"/>
  <c r="ACP418" i="10"/>
  <c r="ACO418" i="10"/>
  <c r="ACN418" i="10"/>
  <c r="ACM418" i="10"/>
  <c r="ACL418" i="10"/>
  <c r="ACK418" i="10"/>
  <c r="ZD418" i="10"/>
  <c r="ZC418" i="10"/>
  <c r="ZB418" i="10"/>
  <c r="ZA418" i="10"/>
  <c r="YZ418" i="10"/>
  <c r="YY418" i="10"/>
  <c r="YX418" i="10"/>
  <c r="YW418" i="10"/>
  <c r="YV418" i="10"/>
  <c r="YU418" i="10"/>
  <c r="YT418" i="10"/>
  <c r="YS418" i="10"/>
  <c r="VL418" i="10"/>
  <c r="VK418" i="10"/>
  <c r="VJ418" i="10"/>
  <c r="VI418" i="10"/>
  <c r="VH418" i="10"/>
  <c r="VG418" i="10"/>
  <c r="VF418" i="10"/>
  <c r="VE418" i="10"/>
  <c r="VD418" i="10"/>
  <c r="VC418" i="10"/>
  <c r="VB418" i="10"/>
  <c r="VA418" i="10"/>
  <c r="RT418" i="10"/>
  <c r="RS418" i="10"/>
  <c r="RR418" i="10"/>
  <c r="RQ418" i="10"/>
  <c r="RP418" i="10"/>
  <c r="RO418" i="10"/>
  <c r="RN418" i="10"/>
  <c r="RM418" i="10"/>
  <c r="RL418" i="10"/>
  <c r="RK418" i="10"/>
  <c r="RJ418" i="10"/>
  <c r="RI418" i="10"/>
  <c r="OB418" i="10"/>
  <c r="OA418" i="10"/>
  <c r="NZ418" i="10"/>
  <c r="NY418" i="10"/>
  <c r="NX418" i="10"/>
  <c r="NW418" i="10"/>
  <c r="NV418" i="10"/>
  <c r="NU418" i="10"/>
  <c r="NT418" i="10"/>
  <c r="NS418" i="10"/>
  <c r="NR418" i="10"/>
  <c r="NQ418" i="10"/>
  <c r="MR418" i="10"/>
  <c r="MQ418" i="10"/>
  <c r="MP418" i="10"/>
  <c r="MO418" i="10"/>
  <c r="MN418" i="10"/>
  <c r="MM418" i="10"/>
  <c r="ML418" i="10"/>
  <c r="MK418" i="10"/>
  <c r="MJ418" i="10"/>
  <c r="MI418" i="10"/>
  <c r="MH418" i="10"/>
  <c r="MG418" i="10"/>
  <c r="LT418" i="10"/>
  <c r="LS418" i="10"/>
  <c r="LR418" i="10"/>
  <c r="LQ418" i="10"/>
  <c r="LP418" i="10"/>
  <c r="LO418" i="10"/>
  <c r="LN418" i="10"/>
  <c r="LM418" i="10"/>
  <c r="LL418" i="10"/>
  <c r="LK418" i="10"/>
  <c r="LJ418" i="10"/>
  <c r="LI418" i="10"/>
  <c r="LH418" i="10"/>
  <c r="LG418" i="10"/>
  <c r="LF418" i="10"/>
  <c r="LE418" i="10"/>
  <c r="LD418" i="10"/>
  <c r="LC418" i="10"/>
  <c r="LB418" i="10"/>
  <c r="LA418" i="10"/>
  <c r="KZ418" i="10"/>
  <c r="KY418" i="10"/>
  <c r="KX418" i="10"/>
  <c r="KW418" i="10"/>
  <c r="KJ418" i="10"/>
  <c r="KI418" i="10"/>
  <c r="KH418" i="10"/>
  <c r="KG418" i="10"/>
  <c r="KF418" i="10"/>
  <c r="KE418" i="10"/>
  <c r="KD418" i="10"/>
  <c r="KC418" i="10"/>
  <c r="KB418" i="10"/>
  <c r="KA418" i="10"/>
  <c r="JZ418" i="10"/>
  <c r="JY418" i="10"/>
  <c r="JX418" i="10"/>
  <c r="JW418" i="10"/>
  <c r="JV418" i="10"/>
  <c r="JU418" i="10"/>
  <c r="JT418" i="10"/>
  <c r="JS418" i="10"/>
  <c r="JR418" i="10"/>
  <c r="JQ418" i="10"/>
  <c r="JP418" i="10"/>
  <c r="JO418" i="10"/>
  <c r="JN418" i="10"/>
  <c r="JM418" i="10"/>
  <c r="LG417" i="10"/>
  <c r="LF417" i="10"/>
  <c r="LE417" i="10"/>
  <c r="LD417" i="10"/>
  <c r="LC417" i="10"/>
  <c r="LB417" i="10"/>
  <c r="LA417" i="10"/>
  <c r="KZ417" i="10"/>
  <c r="KY417" i="10"/>
  <c r="KX417" i="10"/>
  <c r="KW417" i="10"/>
  <c r="KJ417" i="10"/>
  <c r="KI417" i="10"/>
  <c r="KH417" i="10"/>
  <c r="KG417" i="10"/>
  <c r="KF417" i="10"/>
  <c r="KE417" i="10"/>
  <c r="KD417" i="10"/>
  <c r="KC417" i="10"/>
  <c r="KB417" i="10"/>
  <c r="KA417" i="10"/>
  <c r="JZ417" i="10"/>
  <c r="JY417" i="10"/>
  <c r="JX417" i="10"/>
  <c r="JW417" i="10"/>
  <c r="JV417" i="10"/>
  <c r="JU417" i="10"/>
  <c r="JT417" i="10"/>
  <c r="JS417" i="10"/>
  <c r="JR417" i="10"/>
  <c r="JQ417" i="10"/>
  <c r="JP417" i="10"/>
  <c r="JO417" i="10"/>
  <c r="JN417" i="10"/>
  <c r="JM417" i="10"/>
  <c r="GN411" i="10"/>
  <c r="GM411" i="10"/>
  <c r="GH411" i="10"/>
  <c r="GG411" i="10"/>
  <c r="FP411" i="10"/>
  <c r="FO411" i="10"/>
  <c r="FJ411" i="10"/>
  <c r="FI411" i="10"/>
  <c r="FA411" i="10"/>
  <c r="EZ411" i="10"/>
  <c r="EU411" i="10"/>
  <c r="ET411" i="10"/>
  <c r="GN410" i="10"/>
  <c r="GM410" i="10"/>
  <c r="GL410" i="10"/>
  <c r="GH410" i="10"/>
  <c r="GG410" i="10"/>
  <c r="GF410" i="10"/>
  <c r="FP410" i="10"/>
  <c r="FO410" i="10"/>
  <c r="FN410" i="10"/>
  <c r="FJ410" i="10"/>
  <c r="FI410" i="10"/>
  <c r="FH410" i="10"/>
  <c r="FA410" i="10"/>
  <c r="EZ410" i="10"/>
  <c r="EY410" i="10"/>
  <c r="EU410" i="10"/>
  <c r="ET410" i="10"/>
  <c r="ES410" i="10"/>
  <c r="GN409" i="10"/>
  <c r="GM409" i="10"/>
  <c r="GL409" i="10"/>
  <c r="GH409" i="10"/>
  <c r="GG409" i="10"/>
  <c r="GF409" i="10"/>
  <c r="FP409" i="10"/>
  <c r="FO409" i="10"/>
  <c r="FN409" i="10"/>
  <c r="FJ409" i="10"/>
  <c r="FI409" i="10"/>
  <c r="FH409" i="10"/>
  <c r="FA409" i="10"/>
  <c r="EZ409" i="10"/>
  <c r="EY409" i="10"/>
  <c r="EU409" i="10"/>
  <c r="ET409" i="10"/>
  <c r="ES409" i="10"/>
  <c r="GN408" i="10"/>
  <c r="GM408" i="10"/>
  <c r="GL408" i="10"/>
  <c r="GH408" i="10"/>
  <c r="GG408" i="10"/>
  <c r="GF408" i="10"/>
  <c r="FP408" i="10"/>
  <c r="FO408" i="10"/>
  <c r="FN408" i="10"/>
  <c r="FJ408" i="10"/>
  <c r="FI408" i="10"/>
  <c r="FH408" i="10"/>
  <c r="FA408" i="10"/>
  <c r="EZ408" i="10"/>
  <c r="EY408" i="10"/>
  <c r="EU408" i="10"/>
  <c r="ET408" i="10"/>
  <c r="ES408" i="10"/>
  <c r="GN407" i="10"/>
  <c r="GM407" i="10"/>
  <c r="GL407" i="10"/>
  <c r="GH407" i="10"/>
  <c r="GG407" i="10"/>
  <c r="GF407" i="10"/>
  <c r="FP407" i="10"/>
  <c r="FO407" i="10"/>
  <c r="FN407" i="10"/>
  <c r="FJ407" i="10"/>
  <c r="FI407" i="10"/>
  <c r="FH407" i="10"/>
  <c r="FA407" i="10"/>
  <c r="EZ407" i="10"/>
  <c r="EY407" i="10"/>
  <c r="EU407" i="10"/>
  <c r="ET407" i="10"/>
  <c r="ES407" i="10"/>
  <c r="GN406" i="10"/>
  <c r="GM406" i="10"/>
  <c r="GL406" i="10"/>
  <c r="GH406" i="10"/>
  <c r="GG406" i="10"/>
  <c r="GF406" i="10"/>
  <c r="FP406" i="10"/>
  <c r="FO406" i="10"/>
  <c r="FN406" i="10"/>
  <c r="FJ406" i="10"/>
  <c r="FI406" i="10"/>
  <c r="FH406" i="10"/>
  <c r="FA406" i="10"/>
  <c r="EZ406" i="10"/>
  <c r="EY406" i="10"/>
  <c r="EU406" i="10"/>
  <c r="ET406" i="10"/>
  <c r="ES406" i="10"/>
  <c r="GN405" i="10"/>
  <c r="GM405" i="10"/>
  <c r="GL405" i="10"/>
  <c r="GH405" i="10"/>
  <c r="GG405" i="10"/>
  <c r="GF405" i="10"/>
  <c r="FP405" i="10"/>
  <c r="FO405" i="10"/>
  <c r="FN405" i="10"/>
  <c r="FJ405" i="10"/>
  <c r="FI405" i="10"/>
  <c r="FH405" i="10"/>
  <c r="FA405" i="10"/>
  <c r="EZ405" i="10"/>
  <c r="EY405" i="10"/>
  <c r="EU405" i="10"/>
  <c r="ET405" i="10"/>
  <c r="ES405" i="10"/>
  <c r="GN404" i="10"/>
  <c r="GM404" i="10"/>
  <c r="GL404" i="10"/>
  <c r="GH404" i="10"/>
  <c r="GG404" i="10"/>
  <c r="GF404" i="10"/>
  <c r="FP404" i="10"/>
  <c r="FO404" i="10"/>
  <c r="FN404" i="10"/>
  <c r="FJ404" i="10"/>
  <c r="FI404" i="10"/>
  <c r="FH404" i="10"/>
  <c r="FA404" i="10"/>
  <c r="EZ404" i="10"/>
  <c r="EY404" i="10"/>
  <c r="EU404" i="10"/>
  <c r="ET404" i="10"/>
  <c r="ES404" i="10"/>
  <c r="GN403" i="10"/>
  <c r="GM403" i="10"/>
  <c r="GL403" i="10"/>
  <c r="GH403" i="10"/>
  <c r="GG403" i="10"/>
  <c r="GF403" i="10"/>
  <c r="FP403" i="10"/>
  <c r="FO403" i="10"/>
  <c r="FN403" i="10"/>
  <c r="FJ403" i="10"/>
  <c r="FI403" i="10"/>
  <c r="FH403" i="10"/>
  <c r="FA403" i="10"/>
  <c r="EZ403" i="10"/>
  <c r="EY403" i="10"/>
  <c r="EU403" i="10"/>
  <c r="ET403" i="10"/>
  <c r="ES403" i="10"/>
  <c r="GN402" i="10"/>
  <c r="GM402" i="10"/>
  <c r="GL402" i="10"/>
  <c r="GH402" i="10"/>
  <c r="GG402" i="10"/>
  <c r="GF402" i="10"/>
  <c r="FP402" i="10"/>
  <c r="FO402" i="10"/>
  <c r="FN402" i="10"/>
  <c r="FJ402" i="10"/>
  <c r="FI402" i="10"/>
  <c r="FH402" i="10"/>
  <c r="FA402" i="10"/>
  <c r="EZ402" i="10"/>
  <c r="EY402" i="10"/>
  <c r="EU402" i="10"/>
  <c r="ET402" i="10"/>
  <c r="ES402" i="10"/>
  <c r="GN401" i="10"/>
  <c r="GM401" i="10"/>
  <c r="GL401" i="10"/>
  <c r="GH401" i="10"/>
  <c r="GG401" i="10"/>
  <c r="GF401" i="10"/>
  <c r="FP401" i="10"/>
  <c r="FO401" i="10"/>
  <c r="FN401" i="10"/>
  <c r="FJ401" i="10"/>
  <c r="FI401" i="10"/>
  <c r="FH401" i="10"/>
  <c r="FA401" i="10"/>
  <c r="EZ401" i="10"/>
  <c r="EY401" i="10"/>
  <c r="EU401" i="10"/>
  <c r="ET401" i="10"/>
  <c r="ES401" i="10"/>
  <c r="GN400" i="10"/>
  <c r="GM400" i="10"/>
  <c r="GL400" i="10"/>
  <c r="GH400" i="10"/>
  <c r="GG400" i="10"/>
  <c r="GF400" i="10"/>
  <c r="FP400" i="10"/>
  <c r="FO400" i="10"/>
  <c r="FN400" i="10"/>
  <c r="FJ400" i="10"/>
  <c r="FI400" i="10"/>
  <c r="FH400" i="10"/>
  <c r="FA400" i="10"/>
  <c r="EZ400" i="10"/>
  <c r="EY400" i="10"/>
  <c r="EU400" i="10"/>
  <c r="ET400" i="10"/>
  <c r="ES400" i="10"/>
  <c r="GN399" i="10"/>
  <c r="GM399" i="10"/>
  <c r="GL399" i="10"/>
  <c r="GH399" i="10"/>
  <c r="GG399" i="10"/>
  <c r="GF399" i="10"/>
  <c r="FP399" i="10"/>
  <c r="FO399" i="10"/>
  <c r="FN399" i="10"/>
  <c r="FJ399" i="10"/>
  <c r="FI399" i="10"/>
  <c r="FH399" i="10"/>
  <c r="FA399" i="10"/>
  <c r="EZ399" i="10"/>
  <c r="EY399" i="10"/>
  <c r="EU399" i="10"/>
  <c r="ET399" i="10"/>
  <c r="ES399" i="10"/>
  <c r="GN398" i="10"/>
  <c r="GM398" i="10"/>
  <c r="GL398" i="10"/>
  <c r="GH398" i="10"/>
  <c r="GG398" i="10"/>
  <c r="GF398" i="10"/>
  <c r="FP398" i="10"/>
  <c r="FO398" i="10"/>
  <c r="FN398" i="10"/>
  <c r="FJ398" i="10"/>
  <c r="FI398" i="10"/>
  <c r="FH398" i="10"/>
  <c r="FA398" i="10"/>
  <c r="EZ398" i="10"/>
  <c r="EY398" i="10"/>
  <c r="EU398" i="10"/>
  <c r="ET398" i="10"/>
  <c r="ES398" i="10"/>
  <c r="GN397" i="10"/>
  <c r="GM397" i="10"/>
  <c r="GL397" i="10"/>
  <c r="GH397" i="10"/>
  <c r="GG397" i="10"/>
  <c r="GF397" i="10"/>
  <c r="FP397" i="10"/>
  <c r="FO397" i="10"/>
  <c r="FN397" i="10"/>
  <c r="FJ397" i="10"/>
  <c r="FI397" i="10"/>
  <c r="FH397" i="10"/>
  <c r="FA397" i="10"/>
  <c r="EZ397" i="10"/>
  <c r="EY397" i="10"/>
  <c r="EU397" i="10"/>
  <c r="ET397" i="10"/>
  <c r="ES397" i="10"/>
  <c r="GN396" i="10"/>
  <c r="GM396" i="10"/>
  <c r="GL396" i="10"/>
  <c r="GH396" i="10"/>
  <c r="GG396" i="10"/>
  <c r="GF396" i="10"/>
  <c r="FP396" i="10"/>
  <c r="FO396" i="10"/>
  <c r="FN396" i="10"/>
  <c r="FJ396" i="10"/>
  <c r="FI396" i="10"/>
  <c r="FH396" i="10"/>
  <c r="FA396" i="10"/>
  <c r="EZ396" i="10"/>
  <c r="EY396" i="10"/>
  <c r="EU396" i="10"/>
  <c r="ET396" i="10"/>
  <c r="ES396" i="10"/>
  <c r="GN395" i="10"/>
  <c r="GM395" i="10"/>
  <c r="GL395" i="10"/>
  <c r="GH395" i="10"/>
  <c r="GG395" i="10"/>
  <c r="GF395" i="10"/>
  <c r="FP395" i="10"/>
  <c r="FO395" i="10"/>
  <c r="FN395" i="10"/>
  <c r="FJ395" i="10"/>
  <c r="FI395" i="10"/>
  <c r="FH395" i="10"/>
  <c r="FA395" i="10"/>
  <c r="EZ395" i="10"/>
  <c r="EY395" i="10"/>
  <c r="EU395" i="10"/>
  <c r="ET395" i="10"/>
  <c r="ES395" i="10"/>
  <c r="GM394" i="10"/>
  <c r="GL394" i="10"/>
  <c r="GH394" i="10"/>
  <c r="GG394" i="10"/>
  <c r="GF394" i="10"/>
  <c r="FP394" i="10"/>
  <c r="FO394" i="10"/>
  <c r="FN394" i="10"/>
  <c r="FJ394" i="10"/>
  <c r="FI394" i="10"/>
  <c r="FH394" i="10"/>
  <c r="FA394" i="10"/>
  <c r="EZ394" i="10"/>
  <c r="EY394" i="10"/>
  <c r="EU394" i="10"/>
  <c r="ET394" i="10"/>
  <c r="ES394" i="10"/>
  <c r="GN393" i="10"/>
  <c r="GM393" i="10"/>
  <c r="GL393" i="10"/>
  <c r="GH393" i="10"/>
  <c r="GG393" i="10"/>
  <c r="GF393" i="10"/>
  <c r="FP393" i="10"/>
  <c r="FO393" i="10"/>
  <c r="FN393" i="10"/>
  <c r="FJ393" i="10"/>
  <c r="FI393" i="10"/>
  <c r="FH393" i="10"/>
  <c r="FA393" i="10"/>
  <c r="EZ393" i="10"/>
  <c r="EY393" i="10"/>
  <c r="EU393" i="10"/>
  <c r="ET393" i="10"/>
  <c r="ES393" i="10"/>
  <c r="GN392" i="10"/>
  <c r="GM392" i="10"/>
  <c r="GL392" i="10"/>
  <c r="GH392" i="10"/>
  <c r="GG392" i="10"/>
  <c r="GF392" i="10"/>
  <c r="FP392" i="10"/>
  <c r="FO392" i="10"/>
  <c r="FN392" i="10"/>
  <c r="FJ392" i="10"/>
  <c r="FI392" i="10"/>
  <c r="FH392" i="10"/>
  <c r="FA392" i="10"/>
  <c r="EZ392" i="10"/>
  <c r="EY392" i="10"/>
  <c r="EU392" i="10"/>
  <c r="ET392" i="10"/>
  <c r="ES392" i="10"/>
  <c r="GN391" i="10"/>
  <c r="GM391" i="10"/>
  <c r="GL391" i="10"/>
  <c r="GH391" i="10"/>
  <c r="GG391" i="10"/>
  <c r="GF391" i="10"/>
  <c r="FP391" i="10"/>
  <c r="FO391" i="10"/>
  <c r="FN391" i="10"/>
  <c r="FJ391" i="10"/>
  <c r="FI391" i="10"/>
  <c r="FH391" i="10"/>
  <c r="FA391" i="10"/>
  <c r="EZ391" i="10"/>
  <c r="EY391" i="10"/>
  <c r="EU391" i="10"/>
  <c r="ET391" i="10"/>
  <c r="ES391" i="10"/>
  <c r="GN390" i="10"/>
  <c r="GM390" i="10"/>
  <c r="GL390" i="10"/>
  <c r="GH390" i="10"/>
  <c r="GG390" i="10"/>
  <c r="GF390" i="10"/>
  <c r="FP390" i="10"/>
  <c r="FO390" i="10"/>
  <c r="FN390" i="10"/>
  <c r="FJ390" i="10"/>
  <c r="FI390" i="10"/>
  <c r="FH390" i="10"/>
  <c r="FA390" i="10"/>
  <c r="EZ390" i="10"/>
  <c r="EY390" i="10"/>
  <c r="EU390" i="10"/>
  <c r="ET390" i="10"/>
  <c r="ES390" i="10"/>
  <c r="GN389" i="10"/>
  <c r="GM389" i="10"/>
  <c r="GL389" i="10"/>
  <c r="GH389" i="10"/>
  <c r="GG389" i="10"/>
  <c r="GF389" i="10"/>
  <c r="FP389" i="10"/>
  <c r="FO389" i="10"/>
  <c r="FN389" i="10"/>
  <c r="FJ389" i="10"/>
  <c r="FI389" i="10"/>
  <c r="FH389" i="10"/>
  <c r="FA389" i="10"/>
  <c r="EZ389" i="10"/>
  <c r="EY389" i="10"/>
  <c r="EU389" i="10"/>
  <c r="ET389" i="10"/>
  <c r="ES389" i="10"/>
  <c r="GN388" i="10"/>
  <c r="GM388" i="10"/>
  <c r="GL388" i="10"/>
  <c r="GH388" i="10"/>
  <c r="GG388" i="10"/>
  <c r="GF388" i="10"/>
  <c r="FP388" i="10"/>
  <c r="FO388" i="10"/>
  <c r="FN388" i="10"/>
  <c r="FJ388" i="10"/>
  <c r="FI388" i="10"/>
  <c r="FH388" i="10"/>
  <c r="FA388" i="10"/>
  <c r="EZ388" i="10"/>
  <c r="EY388" i="10"/>
  <c r="EU388" i="10"/>
  <c r="ET388" i="10"/>
  <c r="ES388" i="10"/>
  <c r="CZ368" i="10"/>
  <c r="CY368" i="10"/>
  <c r="CX368" i="10"/>
  <c r="CW368" i="10"/>
  <c r="CV368" i="10"/>
  <c r="CU368" i="10"/>
  <c r="CT368" i="10"/>
  <c r="CS368" i="10"/>
  <c r="CR368" i="10"/>
  <c r="CQ368" i="10"/>
  <c r="CP368" i="10"/>
  <c r="CO368" i="10"/>
  <c r="CN368" i="10"/>
  <c r="CM368" i="10"/>
  <c r="CL368" i="10"/>
  <c r="CK368" i="10"/>
  <c r="CJ368" i="10"/>
  <c r="CI368" i="10"/>
  <c r="CH368" i="10"/>
  <c r="CG368" i="10"/>
  <c r="CF368" i="10"/>
  <c r="CE368" i="10"/>
  <c r="CD368" i="10"/>
  <c r="CC368" i="10"/>
  <c r="CB368" i="10"/>
  <c r="CA368" i="10"/>
  <c r="BZ368" i="10"/>
  <c r="BY368" i="10"/>
  <c r="BX368" i="10"/>
  <c r="BW368" i="10"/>
  <c r="BV368" i="10"/>
  <c r="BU368" i="10"/>
  <c r="BT368" i="10"/>
  <c r="BS368" i="10"/>
  <c r="BR368" i="10"/>
  <c r="BQ368" i="10"/>
  <c r="BP368" i="10"/>
  <c r="BO368" i="10"/>
  <c r="BN368" i="10"/>
  <c r="BM368" i="10"/>
  <c r="BL368" i="10"/>
  <c r="BK368" i="10"/>
  <c r="BJ368" i="10"/>
  <c r="BI368" i="10"/>
  <c r="BH368" i="10"/>
  <c r="BG368" i="10"/>
  <c r="BF368" i="10"/>
  <c r="BE368" i="10"/>
  <c r="BD368" i="10"/>
  <c r="BC368" i="10"/>
  <c r="BB368" i="10"/>
  <c r="BA368" i="10"/>
  <c r="AZ368" i="10"/>
  <c r="AY368" i="10"/>
  <c r="AX368" i="10"/>
  <c r="AW368" i="10"/>
  <c r="AV368" i="10"/>
  <c r="AU368" i="10"/>
  <c r="AT368" i="10"/>
  <c r="AS368" i="10"/>
  <c r="AR368" i="10"/>
  <c r="AQ368" i="10"/>
  <c r="AP368" i="10"/>
  <c r="AO368" i="10"/>
  <c r="AN368" i="10"/>
  <c r="AM368" i="10"/>
  <c r="AL368" i="10"/>
  <c r="AK368" i="10"/>
  <c r="AJ368" i="10"/>
  <c r="AI368" i="10"/>
  <c r="AH368" i="10"/>
  <c r="AG368" i="10"/>
  <c r="AF368" i="10"/>
  <c r="AE368" i="10"/>
  <c r="AD368" i="10"/>
  <c r="AC368" i="10"/>
  <c r="AB368" i="10"/>
  <c r="AA368" i="10"/>
  <c r="Z368" i="10"/>
  <c r="Y368" i="10"/>
  <c r="X368" i="10"/>
  <c r="W368" i="10"/>
  <c r="V368" i="10"/>
  <c r="U368" i="10"/>
  <c r="T368" i="10"/>
  <c r="S368" i="10"/>
  <c r="R368" i="10"/>
  <c r="Q368" i="10"/>
  <c r="P368" i="10"/>
  <c r="O368" i="10"/>
  <c r="N368" i="10"/>
  <c r="M368" i="10"/>
  <c r="L368" i="10"/>
  <c r="K368" i="10"/>
  <c r="J368" i="10"/>
  <c r="H368" i="10"/>
  <c r="G368" i="10"/>
  <c r="F368" i="10"/>
  <c r="E368" i="10"/>
  <c r="D368" i="10"/>
  <c r="C368" i="10"/>
  <c r="CZ350" i="10"/>
  <c r="CY350" i="10"/>
  <c r="CX350" i="10"/>
  <c r="CW350" i="10"/>
  <c r="CV350" i="10"/>
  <c r="CU350" i="10"/>
  <c r="CT350" i="10"/>
  <c r="CS350" i="10"/>
  <c r="CR350" i="10"/>
  <c r="CQ350" i="10"/>
  <c r="CP350" i="10"/>
  <c r="CO350" i="10"/>
  <c r="CN350" i="10"/>
  <c r="CM350" i="10"/>
  <c r="CL350" i="10"/>
  <c r="CK350" i="10"/>
  <c r="CJ350" i="10"/>
  <c r="CI350" i="10"/>
  <c r="CH350" i="10"/>
  <c r="CG350" i="10"/>
  <c r="CF350" i="10"/>
  <c r="CE350" i="10"/>
  <c r="CD350" i="10"/>
  <c r="CC350" i="10"/>
  <c r="CB350" i="10"/>
  <c r="CA350" i="10"/>
  <c r="BZ350" i="10"/>
  <c r="BY350" i="10"/>
  <c r="BX350" i="10"/>
  <c r="BW350" i="10"/>
  <c r="BV350" i="10"/>
  <c r="BU350" i="10"/>
  <c r="BT350" i="10"/>
  <c r="BS350" i="10"/>
  <c r="BR350" i="10"/>
  <c r="BQ350" i="10"/>
  <c r="BP350" i="10"/>
  <c r="BO350" i="10"/>
  <c r="BN350" i="10"/>
  <c r="BM350" i="10"/>
  <c r="BL350" i="10"/>
  <c r="BK350" i="10"/>
  <c r="BJ350" i="10"/>
  <c r="BI350" i="10"/>
  <c r="BH350" i="10"/>
  <c r="BG350" i="10"/>
  <c r="BF350" i="10"/>
  <c r="BE350" i="10"/>
  <c r="BD350" i="10"/>
  <c r="BC350" i="10"/>
  <c r="BB350" i="10"/>
  <c r="BA350" i="10"/>
  <c r="AZ350" i="10"/>
  <c r="AY350" i="10"/>
  <c r="AX350" i="10"/>
  <c r="AW350" i="10"/>
  <c r="AV350" i="10"/>
  <c r="AU350" i="10"/>
  <c r="AT350" i="10"/>
  <c r="AS350" i="10"/>
  <c r="AR350" i="10"/>
  <c r="AQ350" i="10"/>
  <c r="AP350" i="10"/>
  <c r="AO350" i="10"/>
  <c r="AN350" i="10"/>
  <c r="AM350" i="10"/>
  <c r="AL350" i="10"/>
  <c r="AK350" i="10"/>
  <c r="AH350" i="10"/>
  <c r="AG350" i="10"/>
  <c r="AF350" i="10"/>
  <c r="AE350" i="10"/>
  <c r="AD350" i="10"/>
  <c r="AC350" i="10"/>
  <c r="AB350" i="10"/>
  <c r="AA350" i="10"/>
  <c r="Z350" i="10"/>
  <c r="Y350" i="10"/>
  <c r="X350" i="10"/>
  <c r="V350" i="10"/>
  <c r="U350" i="10"/>
  <c r="T350" i="10"/>
  <c r="S350" i="10"/>
  <c r="R350" i="10"/>
  <c r="Q350" i="10"/>
  <c r="P350" i="10"/>
  <c r="O350" i="10"/>
  <c r="N350" i="10"/>
  <c r="M350" i="10"/>
  <c r="L350" i="10"/>
  <c r="K350" i="10"/>
  <c r="J350" i="10"/>
  <c r="H350" i="10"/>
  <c r="G350" i="10"/>
  <c r="F350" i="10"/>
  <c r="E350" i="10"/>
  <c r="D350" i="10"/>
  <c r="C350" i="10"/>
  <c r="CZ341" i="10"/>
  <c r="CY341" i="10"/>
  <c r="CX341" i="10"/>
  <c r="CW341" i="10"/>
  <c r="CV341" i="10"/>
  <c r="CU341" i="10"/>
  <c r="CT341" i="10"/>
  <c r="CS341" i="10"/>
  <c r="CR341" i="10"/>
  <c r="CQ341" i="10"/>
  <c r="CP341" i="10"/>
  <c r="CO341" i="10"/>
  <c r="CN341" i="10"/>
  <c r="CM341" i="10"/>
  <c r="CL341" i="10"/>
  <c r="CK341" i="10"/>
  <c r="CJ341" i="10"/>
  <c r="CI341" i="10"/>
  <c r="CH341" i="10"/>
  <c r="CG341" i="10"/>
  <c r="CF341" i="10"/>
  <c r="CE341" i="10"/>
  <c r="CD341" i="10"/>
  <c r="CC341" i="10"/>
  <c r="CB341" i="10"/>
  <c r="CA341" i="10"/>
  <c r="BZ341" i="10"/>
  <c r="BY341" i="10"/>
  <c r="BX341" i="10"/>
  <c r="BW341" i="10"/>
  <c r="BV341" i="10"/>
  <c r="BU341" i="10"/>
  <c r="BT341" i="10"/>
  <c r="BS341" i="10"/>
  <c r="BR341" i="10"/>
  <c r="BQ341" i="10"/>
  <c r="BP341" i="10"/>
  <c r="BO341" i="10"/>
  <c r="BN341" i="10"/>
  <c r="BM341" i="10"/>
  <c r="BL341" i="10"/>
  <c r="BK341" i="10"/>
  <c r="BJ341" i="10"/>
  <c r="BI341" i="10"/>
  <c r="BH341" i="10"/>
  <c r="BG341" i="10"/>
  <c r="BF341" i="10"/>
  <c r="BE341" i="10"/>
  <c r="BD341" i="10"/>
  <c r="BC341" i="10"/>
  <c r="BB341" i="10"/>
  <c r="BA341" i="10"/>
  <c r="AZ341" i="10"/>
  <c r="AY341" i="10"/>
  <c r="AX341" i="10"/>
  <c r="AW341" i="10"/>
  <c r="AV341" i="10"/>
  <c r="AU341" i="10"/>
  <c r="AT341" i="10"/>
  <c r="AS341" i="10"/>
  <c r="AR341" i="10"/>
  <c r="AQ341" i="10"/>
  <c r="AP341" i="10"/>
  <c r="AO341" i="10"/>
  <c r="AN341" i="10"/>
  <c r="AM341" i="10"/>
  <c r="AL341" i="10"/>
  <c r="AK341" i="10"/>
  <c r="AH341" i="10"/>
  <c r="AG341" i="10"/>
  <c r="AF341" i="10"/>
  <c r="AE341" i="10"/>
  <c r="AD341" i="10"/>
  <c r="AC341" i="10"/>
  <c r="AB341" i="10"/>
  <c r="AA341" i="10"/>
  <c r="Z341" i="10"/>
  <c r="Y341" i="10"/>
  <c r="X341" i="10"/>
  <c r="W341" i="10"/>
  <c r="V341" i="10"/>
  <c r="U341" i="10"/>
  <c r="T341" i="10"/>
  <c r="S341" i="10"/>
  <c r="R341" i="10"/>
  <c r="Q341" i="10"/>
  <c r="P341" i="10"/>
  <c r="O341" i="10"/>
  <c r="N341" i="10"/>
  <c r="M341" i="10"/>
  <c r="L341" i="10"/>
  <c r="K341" i="10"/>
  <c r="J341" i="10"/>
  <c r="H341" i="10"/>
  <c r="G341" i="10"/>
  <c r="F341" i="10"/>
  <c r="E341" i="10"/>
  <c r="D341" i="10"/>
  <c r="C341" i="10"/>
  <c r="EJ409" i="10"/>
  <c r="DR388" i="10"/>
  <c r="Y329" i="10"/>
  <c r="Z329" i="10" s="1"/>
  <c r="S329" i="10"/>
  <c r="T329" i="10" s="1"/>
  <c r="E329" i="10"/>
  <c r="CZ367" i="10" s="1"/>
  <c r="AIQ466" i="10" s="1"/>
  <c r="Y328" i="10"/>
  <c r="Z328" i="10" s="1"/>
  <c r="S328" i="10"/>
  <c r="T328" i="10" s="1"/>
  <c r="E328" i="10"/>
  <c r="CZ349" i="10" s="1"/>
  <c r="Y327" i="10"/>
  <c r="Z327" i="10" s="1"/>
  <c r="S327" i="10"/>
  <c r="T327" i="10" s="1"/>
  <c r="E327" i="10"/>
  <c r="CZ340" i="10" s="1"/>
  <c r="Y323" i="10"/>
  <c r="Z323" i="10" s="1"/>
  <c r="S323" i="10"/>
  <c r="T323" i="10" s="1"/>
  <c r="Y322" i="10"/>
  <c r="Z322" i="10" s="1"/>
  <c r="S322" i="10"/>
  <c r="T322" i="10" s="1"/>
  <c r="Y321" i="10"/>
  <c r="Z321" i="10" s="1"/>
  <c r="S321" i="10"/>
  <c r="T321" i="10" s="1"/>
  <c r="Y92" i="10"/>
  <c r="Z92" i="10" s="1"/>
  <c r="S92" i="10"/>
  <c r="T92" i="10" s="1"/>
  <c r="Y91" i="10"/>
  <c r="Z91" i="10" s="1"/>
  <c r="S91" i="10"/>
  <c r="T91" i="10" s="1"/>
  <c r="Y90" i="10"/>
  <c r="Z90" i="10" s="1"/>
  <c r="S90" i="10"/>
  <c r="T90" i="10" s="1"/>
  <c r="Y89" i="10"/>
  <c r="Z89" i="10" s="1"/>
  <c r="S89" i="10"/>
  <c r="T89" i="10" s="1"/>
  <c r="E89" i="10"/>
  <c r="X367" i="10" s="1"/>
  <c r="Y88" i="10"/>
  <c r="Z88" i="10" s="1"/>
  <c r="S88" i="10"/>
  <c r="T88" i="10" s="1"/>
  <c r="E88" i="10"/>
  <c r="X349" i="10" s="1"/>
  <c r="Y87" i="10"/>
  <c r="Z87" i="10" s="1"/>
  <c r="S87" i="10"/>
  <c r="T87" i="10" s="1"/>
  <c r="E87" i="10"/>
  <c r="X340" i="10" s="1"/>
  <c r="CA388" i="10" s="1"/>
  <c r="Y86" i="10"/>
  <c r="Z86" i="10" s="1"/>
  <c r="S86" i="10"/>
  <c r="T86" i="10" s="1"/>
  <c r="E86" i="10"/>
  <c r="W367" i="10" s="1"/>
  <c r="Y85" i="10"/>
  <c r="Z85" i="10" s="1"/>
  <c r="S85" i="10"/>
  <c r="T85" i="10" s="1"/>
  <c r="E85" i="10"/>
  <c r="W349" i="10" s="1"/>
  <c r="Y84" i="10"/>
  <c r="Z84" i="10" s="1"/>
  <c r="S84" i="10"/>
  <c r="T84" i="10" s="1"/>
  <c r="E84" i="10"/>
  <c r="W340" i="10" s="1"/>
  <c r="Y83" i="10"/>
  <c r="Z83" i="10" s="1"/>
  <c r="S83" i="10"/>
  <c r="T83" i="10" s="1"/>
  <c r="E83" i="10"/>
  <c r="V367" i="10" s="1"/>
  <c r="Y82" i="10"/>
  <c r="Z82" i="10" s="1"/>
  <c r="S82" i="10"/>
  <c r="T82" i="10" s="1"/>
  <c r="E82" i="10"/>
  <c r="V349" i="10" s="1"/>
  <c r="Y81" i="10"/>
  <c r="Z81" i="10" s="1"/>
  <c r="S81" i="10"/>
  <c r="T81" i="10" s="1"/>
  <c r="E81" i="10"/>
  <c r="V340" i="10" s="1"/>
  <c r="Y80" i="10"/>
  <c r="Z80" i="10" s="1"/>
  <c r="S80" i="10"/>
  <c r="T80" i="10" s="1"/>
  <c r="E80" i="10"/>
  <c r="U367" i="10" s="1"/>
  <c r="Y79" i="10"/>
  <c r="Z79" i="10" s="1"/>
  <c r="S79" i="10"/>
  <c r="T79" i="10" s="1"/>
  <c r="E79" i="10"/>
  <c r="U349" i="10" s="1"/>
  <c r="Y78" i="10"/>
  <c r="Z78" i="10" s="1"/>
  <c r="S78" i="10"/>
  <c r="T78" i="10" s="1"/>
  <c r="E78" i="10"/>
  <c r="U340" i="10" s="1"/>
  <c r="Y77" i="10"/>
  <c r="Z77" i="10" s="1"/>
  <c r="S77" i="10"/>
  <c r="T77" i="10" s="1"/>
  <c r="E77" i="10"/>
  <c r="T367" i="10" s="1"/>
  <c r="Y76" i="10"/>
  <c r="Z76" i="10" s="1"/>
  <c r="S76" i="10"/>
  <c r="T76" i="10" s="1"/>
  <c r="E76" i="10"/>
  <c r="T349" i="10" s="1"/>
  <c r="Y75" i="10"/>
  <c r="Z75" i="10" s="1"/>
  <c r="S75" i="10"/>
  <c r="T75" i="10" s="1"/>
  <c r="E75" i="10"/>
  <c r="T340" i="10" s="1"/>
  <c r="Y74" i="10"/>
  <c r="Z74" i="10" s="1"/>
  <c r="S74" i="10"/>
  <c r="T74" i="10" s="1"/>
  <c r="E74" i="10"/>
  <c r="S367" i="10" s="1"/>
  <c r="Y73" i="10"/>
  <c r="Z73" i="10" s="1"/>
  <c r="S73" i="10"/>
  <c r="T73" i="10" s="1"/>
  <c r="E73" i="10"/>
  <c r="S349" i="10" s="1"/>
  <c r="Y72" i="10"/>
  <c r="Z72" i="10" s="1"/>
  <c r="S72" i="10"/>
  <c r="T72" i="10" s="1"/>
  <c r="E72" i="10"/>
  <c r="S340" i="10" s="1"/>
  <c r="Y71" i="10"/>
  <c r="Z71" i="10" s="1"/>
  <c r="S71" i="10"/>
  <c r="T71" i="10" s="1"/>
  <c r="E71" i="10"/>
  <c r="R367" i="10" s="1"/>
  <c r="Y70" i="10"/>
  <c r="Z70" i="10" s="1"/>
  <c r="S70" i="10"/>
  <c r="T70" i="10" s="1"/>
  <c r="E70" i="10"/>
  <c r="R349" i="10" s="1"/>
  <c r="Y69" i="10"/>
  <c r="Z69" i="10" s="1"/>
  <c r="S69" i="10"/>
  <c r="T69" i="10" s="1"/>
  <c r="E69" i="10"/>
  <c r="R340" i="10" s="1"/>
  <c r="Y68" i="10"/>
  <c r="Z68" i="10" s="1"/>
  <c r="S68" i="10"/>
  <c r="T68" i="10" s="1"/>
  <c r="E68" i="10"/>
  <c r="Q367" i="10" s="1"/>
  <c r="Y67" i="10"/>
  <c r="Z67" i="10" s="1"/>
  <c r="S67" i="10"/>
  <c r="T67" i="10" s="1"/>
  <c r="E67" i="10"/>
  <c r="Q349" i="10" s="1"/>
  <c r="Y66" i="10"/>
  <c r="Z66" i="10" s="1"/>
  <c r="S66" i="10"/>
  <c r="T66" i="10" s="1"/>
  <c r="E66" i="10"/>
  <c r="Q340" i="10" s="1"/>
  <c r="Y65" i="10"/>
  <c r="Z65" i="10" s="1"/>
  <c r="S65" i="10"/>
  <c r="T65" i="10" s="1"/>
  <c r="E65" i="10"/>
  <c r="P367" i="10" s="1"/>
  <c r="Y64" i="10"/>
  <c r="Z64" i="10" s="1"/>
  <c r="S64" i="10"/>
  <c r="T64" i="10" s="1"/>
  <c r="E64" i="10"/>
  <c r="P349" i="10" s="1"/>
  <c r="Y63" i="10"/>
  <c r="Z63" i="10" s="1"/>
  <c r="S63" i="10"/>
  <c r="T63" i="10" s="1"/>
  <c r="E63" i="10"/>
  <c r="P340" i="10" s="1"/>
  <c r="Y62" i="10"/>
  <c r="Z62" i="10" s="1"/>
  <c r="S62" i="10"/>
  <c r="T62" i="10" s="1"/>
  <c r="E62" i="10"/>
  <c r="O367" i="10" s="1"/>
  <c r="Y61" i="10"/>
  <c r="Z61" i="10" s="1"/>
  <c r="S61" i="10"/>
  <c r="T61" i="10" s="1"/>
  <c r="E61" i="10"/>
  <c r="O349" i="10" s="1"/>
  <c r="OD420" i="10" s="1"/>
  <c r="Y60" i="10"/>
  <c r="Z60" i="10" s="1"/>
  <c r="S60" i="10"/>
  <c r="T60" i="10" s="1"/>
  <c r="E60" i="10"/>
  <c r="O340" i="10" s="1"/>
  <c r="Y59" i="10"/>
  <c r="Z59" i="10" s="1"/>
  <c r="S59" i="10"/>
  <c r="T59" i="10" s="1"/>
  <c r="E59" i="10"/>
  <c r="N367" i="10" s="1"/>
  <c r="Y58" i="10"/>
  <c r="Z58" i="10" s="1"/>
  <c r="S58" i="10"/>
  <c r="T58" i="10" s="1"/>
  <c r="E58" i="10"/>
  <c r="N349" i="10" s="1"/>
  <c r="Y57" i="10"/>
  <c r="Z57" i="10" s="1"/>
  <c r="S57" i="10"/>
  <c r="T57" i="10" s="1"/>
  <c r="E57" i="10"/>
  <c r="N340" i="10" s="1"/>
  <c r="Y56" i="10"/>
  <c r="Z56" i="10" s="1"/>
  <c r="S56" i="10"/>
  <c r="T56" i="10" s="1"/>
  <c r="E56" i="10"/>
  <c r="M367" i="10" s="1"/>
  <c r="Y55" i="10"/>
  <c r="Z55" i="10" s="1"/>
  <c r="S55" i="10"/>
  <c r="T55" i="10" s="1"/>
  <c r="E55" i="10"/>
  <c r="M349" i="10" s="1"/>
  <c r="Y54" i="10"/>
  <c r="Z54" i="10" s="1"/>
  <c r="S54" i="10"/>
  <c r="T54" i="10" s="1"/>
  <c r="E54" i="10"/>
  <c r="M340" i="10" s="1"/>
  <c r="Y53" i="10"/>
  <c r="Z53" i="10" s="1"/>
  <c r="S53" i="10"/>
  <c r="T53" i="10" s="1"/>
  <c r="E53" i="10"/>
  <c r="L367" i="10" s="1"/>
  <c r="Y52" i="10"/>
  <c r="Z52" i="10" s="1"/>
  <c r="S52" i="10"/>
  <c r="T52" i="10" s="1"/>
  <c r="E52" i="10"/>
  <c r="L349" i="10" s="1"/>
  <c r="Y51" i="10"/>
  <c r="Z51" i="10" s="1"/>
  <c r="S51" i="10"/>
  <c r="T51" i="10" s="1"/>
  <c r="E51" i="10"/>
  <c r="L340" i="10" s="1"/>
  <c r="Y50" i="10"/>
  <c r="Z50" i="10" s="1"/>
  <c r="S50" i="10"/>
  <c r="T50" i="10" s="1"/>
  <c r="E50" i="10"/>
  <c r="K367" i="10" s="1"/>
  <c r="Y49" i="10"/>
  <c r="Z49" i="10" s="1"/>
  <c r="S49" i="10"/>
  <c r="T49" i="10" s="1"/>
  <c r="E49" i="10"/>
  <c r="K349" i="10" s="1"/>
  <c r="Y48" i="10"/>
  <c r="Z48" i="10" s="1"/>
  <c r="S48" i="10"/>
  <c r="T48" i="10" s="1"/>
  <c r="E48" i="10"/>
  <c r="K340" i="10" s="1"/>
  <c r="Y47" i="10"/>
  <c r="Z47" i="10" s="1"/>
  <c r="S47" i="10"/>
  <c r="T47" i="10" s="1"/>
  <c r="E47" i="10"/>
  <c r="J367" i="10" s="1"/>
  <c r="Y46" i="10"/>
  <c r="Z46" i="10" s="1"/>
  <c r="S46" i="10"/>
  <c r="T46" i="10" s="1"/>
  <c r="E46" i="10"/>
  <c r="J349" i="10" s="1"/>
  <c r="Y45" i="10"/>
  <c r="Z45" i="10" s="1"/>
  <c r="S45" i="10"/>
  <c r="T45" i="10" s="1"/>
  <c r="E45" i="10"/>
  <c r="J340" i="10" s="1"/>
  <c r="Y44" i="10"/>
  <c r="Z44" i="10" s="1"/>
  <c r="S44" i="10"/>
  <c r="T44" i="10" s="1"/>
  <c r="E44" i="10"/>
  <c r="H367" i="10" s="1"/>
  <c r="Y43" i="10"/>
  <c r="Z43" i="10" s="1"/>
  <c r="S43" i="10"/>
  <c r="T43" i="10" s="1"/>
  <c r="E43" i="10"/>
  <c r="H349" i="10" s="1"/>
  <c r="Y42" i="10"/>
  <c r="Z42" i="10" s="1"/>
  <c r="S42" i="10"/>
  <c r="T42" i="10" s="1"/>
  <c r="E42" i="10"/>
  <c r="H340" i="10" s="1"/>
  <c r="Y41" i="10"/>
  <c r="Z41" i="10" s="1"/>
  <c r="S41" i="10"/>
  <c r="T41" i="10" s="1"/>
  <c r="E41" i="10"/>
  <c r="G367" i="10" s="1"/>
  <c r="Y40" i="10"/>
  <c r="Z40" i="10" s="1"/>
  <c r="S40" i="10"/>
  <c r="T40" i="10" s="1"/>
  <c r="E40" i="10"/>
  <c r="G349" i="10" s="1"/>
  <c r="BX418" i="10" s="1"/>
  <c r="Y39" i="10"/>
  <c r="Z39" i="10" s="1"/>
  <c r="S39" i="10"/>
  <c r="T39" i="10" s="1"/>
  <c r="E39" i="10"/>
  <c r="G340" i="10" s="1"/>
  <c r="Y38" i="10"/>
  <c r="Z38" i="10" s="1"/>
  <c r="S38" i="10"/>
  <c r="T38" i="10" s="1"/>
  <c r="E38" i="10"/>
  <c r="F367" i="10" s="1"/>
  <c r="Y37" i="10"/>
  <c r="Z37" i="10" s="1"/>
  <c r="S37" i="10"/>
  <c r="T37" i="10" s="1"/>
  <c r="E37" i="10"/>
  <c r="F349" i="10" s="1"/>
  <c r="Y36" i="10"/>
  <c r="Z36" i="10" s="1"/>
  <c r="S36" i="10"/>
  <c r="T36" i="10" s="1"/>
  <c r="E36" i="10"/>
  <c r="F340" i="10" s="1"/>
  <c r="Y35" i="10"/>
  <c r="Z35" i="10" s="1"/>
  <c r="S35" i="10"/>
  <c r="T35" i="10" s="1"/>
  <c r="E35" i="10"/>
  <c r="E367" i="10" s="1"/>
  <c r="Y34" i="10"/>
  <c r="Z34" i="10" s="1"/>
  <c r="S34" i="10"/>
  <c r="T34" i="10" s="1"/>
  <c r="E34" i="10"/>
  <c r="E349" i="10" s="1"/>
  <c r="Y33" i="10"/>
  <c r="Z33" i="10" s="1"/>
  <c r="S33" i="10"/>
  <c r="T33" i="10" s="1"/>
  <c r="E33" i="10"/>
  <c r="E340" i="10" s="1"/>
  <c r="Y32" i="10"/>
  <c r="Z32" i="10" s="1"/>
  <c r="S32" i="10"/>
  <c r="T32" i="10" s="1"/>
  <c r="E32" i="10"/>
  <c r="D367" i="10" s="1"/>
  <c r="Y31" i="10"/>
  <c r="Z31" i="10" s="1"/>
  <c r="S31" i="10"/>
  <c r="T31" i="10" s="1"/>
  <c r="E31" i="10"/>
  <c r="D349" i="10" s="1"/>
  <c r="Y30" i="10"/>
  <c r="Z30" i="10" s="1"/>
  <c r="S30" i="10"/>
  <c r="T30" i="10" s="1"/>
  <c r="E30" i="10"/>
  <c r="D340" i="10" s="1"/>
  <c r="Y29" i="10"/>
  <c r="Z29" i="10" s="1"/>
  <c r="S29" i="10"/>
  <c r="T29" i="10" s="1"/>
  <c r="E29" i="10"/>
  <c r="C367" i="10" s="1"/>
  <c r="Z28" i="10"/>
  <c r="S28" i="10"/>
  <c r="T28" i="10" s="1"/>
  <c r="E28" i="10"/>
  <c r="C349" i="10" s="1"/>
  <c r="U418" i="10" s="1"/>
  <c r="Y27" i="10"/>
  <c r="Z27" i="10" s="1"/>
  <c r="S27" i="10"/>
  <c r="T27" i="10" s="1"/>
  <c r="E27" i="10"/>
  <c r="C340" i="10" s="1"/>
  <c r="D26" i="10" a="1"/>
  <c r="D26" i="10" s="1"/>
  <c r="H26" i="10" s="1"/>
  <c r="AH26" i="10" s="1"/>
  <c r="C26" i="10" a="1"/>
  <c r="C26" i="10" s="1"/>
  <c r="B26" i="10" a="1"/>
  <c r="B26" i="10" s="1"/>
  <c r="D25" i="10" a="1"/>
  <c r="D25" i="10" s="1"/>
  <c r="H25" i="10" s="1"/>
  <c r="AH25" i="10" s="1"/>
  <c r="C25" i="10" a="1"/>
  <c r="C25" i="10" s="1"/>
  <c r="D24" i="10" a="1"/>
  <c r="D24" i="10" s="1"/>
  <c r="M19" i="10"/>
  <c r="L19" i="10"/>
  <c r="L312" i="10" s="1"/>
  <c r="K19" i="10"/>
  <c r="K312" i="10" s="1"/>
  <c r="C12" i="10"/>
  <c r="B12" i="10"/>
  <c r="C10" i="10"/>
  <c r="B10" i="10"/>
  <c r="C8" i="10"/>
  <c r="B8" i="10"/>
  <c r="M6" i="10"/>
  <c r="L6" i="10"/>
  <c r="K6" i="10"/>
  <c r="G2" i="10"/>
  <c r="F2" i="10"/>
  <c r="E2" i="10"/>
  <c r="Z338" i="6"/>
  <c r="Y338" i="6"/>
  <c r="X338" i="6"/>
  <c r="W338" i="6"/>
  <c r="V338" i="6"/>
  <c r="U338" i="6"/>
  <c r="S338" i="6"/>
  <c r="R338" i="6"/>
  <c r="Q338" i="6"/>
  <c r="Z337" i="6"/>
  <c r="Y337" i="6"/>
  <c r="X337" i="6"/>
  <c r="W337" i="6"/>
  <c r="V337" i="6"/>
  <c r="U337" i="6"/>
  <c r="T337" i="6"/>
  <c r="E337" i="6"/>
  <c r="S337" i="6" s="1"/>
  <c r="Z336" i="6"/>
  <c r="Y336" i="6"/>
  <c r="X336" i="6"/>
  <c r="W336" i="6"/>
  <c r="V336" i="6"/>
  <c r="U336" i="6"/>
  <c r="T336" i="6"/>
  <c r="E336" i="6"/>
  <c r="S336" i="6" s="1"/>
  <c r="Z335" i="6"/>
  <c r="Y335" i="6"/>
  <c r="X335" i="6"/>
  <c r="W335" i="6"/>
  <c r="V335" i="6"/>
  <c r="U335" i="6"/>
  <c r="T335" i="6"/>
  <c r="E335" i="6"/>
  <c r="S335" i="6" s="1"/>
  <c r="Z334" i="6"/>
  <c r="Y334" i="6"/>
  <c r="X334" i="6"/>
  <c r="W334" i="6"/>
  <c r="V334" i="6"/>
  <c r="U334" i="6"/>
  <c r="T334" i="6"/>
  <c r="E334" i="6"/>
  <c r="S334" i="6" s="1"/>
  <c r="Z333" i="6"/>
  <c r="Y333" i="6"/>
  <c r="X333" i="6"/>
  <c r="W333" i="6"/>
  <c r="V333" i="6"/>
  <c r="U333" i="6"/>
  <c r="T333" i="6"/>
  <c r="E333" i="6"/>
  <c r="S333" i="6" s="1"/>
  <c r="Z332" i="6"/>
  <c r="Y332" i="6"/>
  <c r="X332" i="6"/>
  <c r="W332" i="6"/>
  <c r="V332" i="6"/>
  <c r="U332" i="6"/>
  <c r="T332" i="6"/>
  <c r="E332" i="6"/>
  <c r="S332" i="6" s="1"/>
  <c r="Z331" i="6"/>
  <c r="Y331" i="6"/>
  <c r="X331" i="6"/>
  <c r="W331" i="6"/>
  <c r="V331" i="6"/>
  <c r="U331" i="6"/>
  <c r="T331" i="6"/>
  <c r="E331" i="6"/>
  <c r="S331" i="6" s="1"/>
  <c r="Z330" i="6"/>
  <c r="Y330" i="6"/>
  <c r="X330" i="6"/>
  <c r="W330" i="6"/>
  <c r="V330" i="6"/>
  <c r="U330" i="6"/>
  <c r="T330" i="6"/>
  <c r="E330" i="6"/>
  <c r="S330" i="6" s="1"/>
  <c r="Z329" i="6"/>
  <c r="Y329" i="6"/>
  <c r="X329" i="6"/>
  <c r="W329" i="6"/>
  <c r="V329" i="6"/>
  <c r="U329" i="6"/>
  <c r="T329" i="6"/>
  <c r="E329" i="6"/>
  <c r="S329" i="6" s="1"/>
  <c r="Z328" i="6"/>
  <c r="Y328" i="6"/>
  <c r="X328" i="6"/>
  <c r="W328" i="6"/>
  <c r="V328" i="6"/>
  <c r="U328" i="6"/>
  <c r="T328" i="6"/>
  <c r="E328" i="6"/>
  <c r="S328" i="6" s="1"/>
  <c r="Z327" i="6"/>
  <c r="Y327" i="6"/>
  <c r="X327" i="6"/>
  <c r="W327" i="6"/>
  <c r="V327" i="6"/>
  <c r="U327" i="6"/>
  <c r="T327" i="6"/>
  <c r="E327" i="6"/>
  <c r="S327" i="6" s="1"/>
  <c r="Z326" i="6"/>
  <c r="Y326" i="6"/>
  <c r="X326" i="6"/>
  <c r="W326" i="6"/>
  <c r="V326" i="6"/>
  <c r="U326" i="6"/>
  <c r="T326" i="6"/>
  <c r="E326" i="6"/>
  <c r="S326" i="6" s="1"/>
  <c r="Z325" i="6"/>
  <c r="Y325" i="6"/>
  <c r="X325" i="6"/>
  <c r="W325" i="6"/>
  <c r="V325" i="6"/>
  <c r="U325" i="6"/>
  <c r="T325" i="6"/>
  <c r="E325" i="6"/>
  <c r="S325" i="6" s="1"/>
  <c r="Z324" i="6"/>
  <c r="Y324" i="6"/>
  <c r="X324" i="6"/>
  <c r="W324" i="6"/>
  <c r="V324" i="6"/>
  <c r="U324" i="6"/>
  <c r="T324" i="6"/>
  <c r="E324" i="6"/>
  <c r="S324" i="6" s="1"/>
  <c r="Z323" i="6"/>
  <c r="Y323" i="6"/>
  <c r="X323" i="6"/>
  <c r="W323" i="6"/>
  <c r="V323" i="6"/>
  <c r="U323" i="6"/>
  <c r="T323" i="6"/>
  <c r="E323" i="6"/>
  <c r="S323" i="6" s="1"/>
  <c r="Z322" i="6"/>
  <c r="Y322" i="6"/>
  <c r="X322" i="6"/>
  <c r="W322" i="6"/>
  <c r="V322" i="6"/>
  <c r="U322" i="6"/>
  <c r="T322" i="6"/>
  <c r="E322" i="6"/>
  <c r="S322" i="6" s="1"/>
  <c r="Z321" i="6"/>
  <c r="Y321" i="6"/>
  <c r="X321" i="6"/>
  <c r="W321" i="6"/>
  <c r="V321" i="6"/>
  <c r="U321" i="6"/>
  <c r="T321" i="6"/>
  <c r="E321" i="6"/>
  <c r="S321" i="6" s="1"/>
  <c r="Z320" i="6"/>
  <c r="Y320" i="6"/>
  <c r="X320" i="6"/>
  <c r="W320" i="6"/>
  <c r="V320" i="6"/>
  <c r="U320" i="6"/>
  <c r="T320" i="6"/>
  <c r="E320" i="6"/>
  <c r="S320" i="6" s="1"/>
  <c r="Z319" i="6"/>
  <c r="Y319" i="6"/>
  <c r="X319" i="6"/>
  <c r="W319" i="6"/>
  <c r="V319" i="6"/>
  <c r="U319" i="6"/>
  <c r="T319" i="6"/>
  <c r="E319" i="6"/>
  <c r="S319" i="6" s="1"/>
  <c r="Z318" i="6"/>
  <c r="Y318" i="6"/>
  <c r="X318" i="6"/>
  <c r="W318" i="6"/>
  <c r="V318" i="6"/>
  <c r="U318" i="6"/>
  <c r="T318" i="6"/>
  <c r="E318" i="6"/>
  <c r="S318" i="6" s="1"/>
  <c r="Z317" i="6"/>
  <c r="Y317" i="6"/>
  <c r="X317" i="6"/>
  <c r="W317" i="6"/>
  <c r="V317" i="6"/>
  <c r="U317" i="6"/>
  <c r="T317" i="6"/>
  <c r="E317" i="6"/>
  <c r="S317" i="6" s="1"/>
  <c r="Z316" i="6"/>
  <c r="Y316" i="6"/>
  <c r="X316" i="6"/>
  <c r="W316" i="6"/>
  <c r="V316" i="6"/>
  <c r="U316" i="6"/>
  <c r="T316" i="6"/>
  <c r="E316" i="6"/>
  <c r="S316" i="6" s="1"/>
  <c r="Z315" i="6"/>
  <c r="Y315" i="6"/>
  <c r="X315" i="6"/>
  <c r="W315" i="6"/>
  <c r="V315" i="6"/>
  <c r="U315" i="6"/>
  <c r="T315" i="6"/>
  <c r="E315" i="6"/>
  <c r="S315" i="6" s="1"/>
  <c r="Z314" i="6"/>
  <c r="Y314" i="6"/>
  <c r="X314" i="6"/>
  <c r="W314" i="6"/>
  <c r="V314" i="6"/>
  <c r="U314" i="6"/>
  <c r="T314" i="6"/>
  <c r="E314" i="6"/>
  <c r="S314" i="6" s="1"/>
  <c r="Z313" i="6"/>
  <c r="Y313" i="6"/>
  <c r="X313" i="6"/>
  <c r="W313" i="6"/>
  <c r="V313" i="6"/>
  <c r="U313" i="6"/>
  <c r="T313" i="6"/>
  <c r="E313" i="6"/>
  <c r="S313" i="6" s="1"/>
  <c r="Z312" i="6"/>
  <c r="Y312" i="6"/>
  <c r="X312" i="6"/>
  <c r="W312" i="6"/>
  <c r="V312" i="6"/>
  <c r="U312" i="6"/>
  <c r="T312" i="6"/>
  <c r="E312" i="6"/>
  <c r="S312" i="6" s="1"/>
  <c r="Z311" i="6"/>
  <c r="Y311" i="6"/>
  <c r="X311" i="6"/>
  <c r="W311" i="6"/>
  <c r="V311" i="6"/>
  <c r="U311" i="6"/>
  <c r="T311" i="6"/>
  <c r="E311" i="6"/>
  <c r="S311" i="6" s="1"/>
  <c r="Z310" i="6"/>
  <c r="Y310" i="6"/>
  <c r="X310" i="6"/>
  <c r="W310" i="6"/>
  <c r="V310" i="6"/>
  <c r="U310" i="6"/>
  <c r="T310" i="6"/>
  <c r="E310" i="6"/>
  <c r="S310" i="6" s="1"/>
  <c r="Z309" i="6"/>
  <c r="Y309" i="6"/>
  <c r="X309" i="6"/>
  <c r="W309" i="6"/>
  <c r="V309" i="6"/>
  <c r="U309" i="6"/>
  <c r="T309" i="6"/>
  <c r="E309" i="6"/>
  <c r="S309" i="6" s="1"/>
  <c r="Z308" i="6"/>
  <c r="Y308" i="6"/>
  <c r="X308" i="6"/>
  <c r="W308" i="6"/>
  <c r="V308" i="6"/>
  <c r="U308" i="6"/>
  <c r="T308" i="6"/>
  <c r="E308" i="6"/>
  <c r="S308" i="6" s="1"/>
  <c r="Z307" i="6"/>
  <c r="Y307" i="6"/>
  <c r="X307" i="6"/>
  <c r="W307" i="6"/>
  <c r="V307" i="6"/>
  <c r="U307" i="6"/>
  <c r="T307" i="6"/>
  <c r="E307" i="6"/>
  <c r="S307" i="6" s="1"/>
  <c r="Z306" i="6"/>
  <c r="Y306" i="6"/>
  <c r="X306" i="6"/>
  <c r="W306" i="6"/>
  <c r="V306" i="6"/>
  <c r="U306" i="6"/>
  <c r="T306" i="6"/>
  <c r="E306" i="6"/>
  <c r="S306" i="6" s="1"/>
  <c r="Z305" i="6"/>
  <c r="Y305" i="6"/>
  <c r="X305" i="6"/>
  <c r="W305" i="6"/>
  <c r="V305" i="6"/>
  <c r="U305" i="6"/>
  <c r="T305" i="6"/>
  <c r="E305" i="6"/>
  <c r="S305" i="6" s="1"/>
  <c r="Z304" i="6"/>
  <c r="Y304" i="6"/>
  <c r="X304" i="6"/>
  <c r="W304" i="6"/>
  <c r="V304" i="6"/>
  <c r="U304" i="6"/>
  <c r="T304" i="6"/>
  <c r="E304" i="6"/>
  <c r="S304" i="6" s="1"/>
  <c r="Z303" i="6"/>
  <c r="Y303" i="6"/>
  <c r="X303" i="6"/>
  <c r="W303" i="6"/>
  <c r="V303" i="6"/>
  <c r="U303" i="6"/>
  <c r="T303" i="6"/>
  <c r="E303" i="6"/>
  <c r="S303" i="6" s="1"/>
  <c r="Z302" i="6"/>
  <c r="Y302" i="6"/>
  <c r="X302" i="6"/>
  <c r="W302" i="6"/>
  <c r="V302" i="6"/>
  <c r="U302" i="6"/>
  <c r="T302" i="6"/>
  <c r="E302" i="6"/>
  <c r="S302" i="6" s="1"/>
  <c r="Z301" i="6"/>
  <c r="Y301" i="6"/>
  <c r="X301" i="6"/>
  <c r="W301" i="6"/>
  <c r="V301" i="6"/>
  <c r="U301" i="6"/>
  <c r="T301" i="6"/>
  <c r="E301" i="6"/>
  <c r="S301" i="6" s="1"/>
  <c r="Z300" i="6"/>
  <c r="Y300" i="6"/>
  <c r="X300" i="6"/>
  <c r="W300" i="6"/>
  <c r="V300" i="6"/>
  <c r="U300" i="6"/>
  <c r="T300" i="6"/>
  <c r="E300" i="6"/>
  <c r="S300" i="6" s="1"/>
  <c r="Z299" i="6"/>
  <c r="Y299" i="6"/>
  <c r="X299" i="6"/>
  <c r="W299" i="6"/>
  <c r="V299" i="6"/>
  <c r="U299" i="6"/>
  <c r="T299" i="6"/>
  <c r="E299" i="6"/>
  <c r="S299" i="6" s="1"/>
  <c r="Z298" i="6"/>
  <c r="Y298" i="6"/>
  <c r="X298" i="6"/>
  <c r="W298" i="6"/>
  <c r="V298" i="6"/>
  <c r="U298" i="6"/>
  <c r="T298" i="6"/>
  <c r="E298" i="6"/>
  <c r="S298" i="6" s="1"/>
  <c r="Z297" i="6"/>
  <c r="Y297" i="6"/>
  <c r="X297" i="6"/>
  <c r="W297" i="6"/>
  <c r="V297" i="6"/>
  <c r="U297" i="6"/>
  <c r="T297" i="6"/>
  <c r="E297" i="6"/>
  <c r="S297" i="6" s="1"/>
  <c r="Z296" i="6"/>
  <c r="Y296" i="6"/>
  <c r="X296" i="6"/>
  <c r="W296" i="6"/>
  <c r="V296" i="6"/>
  <c r="U296" i="6"/>
  <c r="T296" i="6"/>
  <c r="E296" i="6"/>
  <c r="S296" i="6" s="1"/>
  <c r="Z295" i="6"/>
  <c r="Y295" i="6"/>
  <c r="X295" i="6"/>
  <c r="W295" i="6"/>
  <c r="V295" i="6"/>
  <c r="U295" i="6"/>
  <c r="T295" i="6"/>
  <c r="E295" i="6"/>
  <c r="S295" i="6" s="1"/>
  <c r="Z294" i="6"/>
  <c r="Y294" i="6"/>
  <c r="X294" i="6"/>
  <c r="W294" i="6"/>
  <c r="V294" i="6"/>
  <c r="U294" i="6"/>
  <c r="T294" i="6"/>
  <c r="E294" i="6"/>
  <c r="S294" i="6" s="1"/>
  <c r="Z293" i="6"/>
  <c r="Y293" i="6"/>
  <c r="X293" i="6"/>
  <c r="W293" i="6"/>
  <c r="V293" i="6"/>
  <c r="U293" i="6"/>
  <c r="T293" i="6"/>
  <c r="E293" i="6"/>
  <c r="S293" i="6" s="1"/>
  <c r="Z292" i="6"/>
  <c r="Y292" i="6"/>
  <c r="X292" i="6"/>
  <c r="W292" i="6"/>
  <c r="V292" i="6"/>
  <c r="U292" i="6"/>
  <c r="T292" i="6"/>
  <c r="E292" i="6"/>
  <c r="S292" i="6" s="1"/>
  <c r="Z291" i="6"/>
  <c r="Y291" i="6"/>
  <c r="X291" i="6"/>
  <c r="W291" i="6"/>
  <c r="V291" i="6"/>
  <c r="U291" i="6"/>
  <c r="T291" i="6"/>
  <c r="E291" i="6"/>
  <c r="S291" i="6" s="1"/>
  <c r="Z290" i="6"/>
  <c r="Y290" i="6"/>
  <c r="X290" i="6"/>
  <c r="W290" i="6"/>
  <c r="V290" i="6"/>
  <c r="U290" i="6"/>
  <c r="T290" i="6"/>
  <c r="E290" i="6"/>
  <c r="S290" i="6" s="1"/>
  <c r="Z289" i="6"/>
  <c r="Y289" i="6"/>
  <c r="X289" i="6"/>
  <c r="W289" i="6"/>
  <c r="V289" i="6"/>
  <c r="U289" i="6"/>
  <c r="T289" i="6"/>
  <c r="E289" i="6"/>
  <c r="S289" i="6" s="1"/>
  <c r="Z288" i="6"/>
  <c r="Y288" i="6"/>
  <c r="X288" i="6"/>
  <c r="W288" i="6"/>
  <c r="V288" i="6"/>
  <c r="U288" i="6"/>
  <c r="T288" i="6"/>
  <c r="E288" i="6"/>
  <c r="S288" i="6" s="1"/>
  <c r="Z287" i="6"/>
  <c r="Y287" i="6"/>
  <c r="X287" i="6"/>
  <c r="W287" i="6"/>
  <c r="V287" i="6"/>
  <c r="U287" i="6"/>
  <c r="T287" i="6"/>
  <c r="E287" i="6"/>
  <c r="S287" i="6" s="1"/>
  <c r="Z286" i="6"/>
  <c r="Y286" i="6"/>
  <c r="X286" i="6"/>
  <c r="W286" i="6"/>
  <c r="V286" i="6"/>
  <c r="U286" i="6"/>
  <c r="T286" i="6"/>
  <c r="E286" i="6"/>
  <c r="S286" i="6" s="1"/>
  <c r="Z285" i="6"/>
  <c r="Y285" i="6"/>
  <c r="X285" i="6"/>
  <c r="W285" i="6"/>
  <c r="V285" i="6"/>
  <c r="U285" i="6"/>
  <c r="T285" i="6"/>
  <c r="E285" i="6"/>
  <c r="S285" i="6" s="1"/>
  <c r="Z284" i="6"/>
  <c r="Y284" i="6"/>
  <c r="X284" i="6"/>
  <c r="W284" i="6"/>
  <c r="V284" i="6"/>
  <c r="U284" i="6"/>
  <c r="T284" i="6"/>
  <c r="E284" i="6"/>
  <c r="S284" i="6" s="1"/>
  <c r="Z283" i="6"/>
  <c r="Y283" i="6"/>
  <c r="X283" i="6"/>
  <c r="W283" i="6"/>
  <c r="V283" i="6"/>
  <c r="U283" i="6"/>
  <c r="T283" i="6"/>
  <c r="E283" i="6"/>
  <c r="S283" i="6" s="1"/>
  <c r="Z282" i="6"/>
  <c r="Y282" i="6"/>
  <c r="X282" i="6"/>
  <c r="W282" i="6"/>
  <c r="V282" i="6"/>
  <c r="U282" i="6"/>
  <c r="T282" i="6"/>
  <c r="E282" i="6"/>
  <c r="S282" i="6" s="1"/>
  <c r="Z281" i="6"/>
  <c r="Y281" i="6"/>
  <c r="X281" i="6"/>
  <c r="W281" i="6"/>
  <c r="V281" i="6"/>
  <c r="U281" i="6"/>
  <c r="T281" i="6"/>
  <c r="E281" i="6"/>
  <c r="S281" i="6" s="1"/>
  <c r="Z280" i="6"/>
  <c r="Y280" i="6"/>
  <c r="X280" i="6"/>
  <c r="W280" i="6"/>
  <c r="V280" i="6"/>
  <c r="U280" i="6"/>
  <c r="T280" i="6"/>
  <c r="E280" i="6"/>
  <c r="S280" i="6" s="1"/>
  <c r="Z279" i="6"/>
  <c r="Y279" i="6"/>
  <c r="X279" i="6"/>
  <c r="W279" i="6"/>
  <c r="V279" i="6"/>
  <c r="U279" i="6"/>
  <c r="T279" i="6"/>
  <c r="E279" i="6"/>
  <c r="S279" i="6" s="1"/>
  <c r="Z278" i="6"/>
  <c r="Y278" i="6"/>
  <c r="X278" i="6"/>
  <c r="W278" i="6"/>
  <c r="V278" i="6"/>
  <c r="U278" i="6"/>
  <c r="T278" i="6"/>
  <c r="E278" i="6"/>
  <c r="S278" i="6" s="1"/>
  <c r="Z277" i="6"/>
  <c r="Y277" i="6"/>
  <c r="X277" i="6"/>
  <c r="W277" i="6"/>
  <c r="V277" i="6"/>
  <c r="U277" i="6"/>
  <c r="T277" i="6"/>
  <c r="E277" i="6"/>
  <c r="S277" i="6" s="1"/>
  <c r="Z276" i="6"/>
  <c r="Y276" i="6"/>
  <c r="X276" i="6"/>
  <c r="W276" i="6"/>
  <c r="V276" i="6"/>
  <c r="U276" i="6"/>
  <c r="T276" i="6"/>
  <c r="E276" i="6"/>
  <c r="S276" i="6" s="1"/>
  <c r="Z275" i="6"/>
  <c r="Y275" i="6"/>
  <c r="X275" i="6"/>
  <c r="W275" i="6"/>
  <c r="V275" i="6"/>
  <c r="U275" i="6"/>
  <c r="T275" i="6"/>
  <c r="E275" i="6"/>
  <c r="S275" i="6" s="1"/>
  <c r="Z274" i="6"/>
  <c r="Y274" i="6"/>
  <c r="X274" i="6"/>
  <c r="W274" i="6"/>
  <c r="V274" i="6"/>
  <c r="U274" i="6"/>
  <c r="T274" i="6"/>
  <c r="E274" i="6"/>
  <c r="S274" i="6" s="1"/>
  <c r="Z273" i="6"/>
  <c r="Y273" i="6"/>
  <c r="X273" i="6"/>
  <c r="W273" i="6"/>
  <c r="V273" i="6"/>
  <c r="U273" i="6"/>
  <c r="T273" i="6"/>
  <c r="E273" i="6"/>
  <c r="S273" i="6" s="1"/>
  <c r="Z272" i="6"/>
  <c r="Y272" i="6"/>
  <c r="X272" i="6"/>
  <c r="W272" i="6"/>
  <c r="V272" i="6"/>
  <c r="U272" i="6"/>
  <c r="T272" i="6"/>
  <c r="E272" i="6"/>
  <c r="S272" i="6" s="1"/>
  <c r="Z271" i="6"/>
  <c r="Y271" i="6"/>
  <c r="X271" i="6"/>
  <c r="W271" i="6"/>
  <c r="V271" i="6"/>
  <c r="U271" i="6"/>
  <c r="T271" i="6"/>
  <c r="E271" i="6"/>
  <c r="S271" i="6" s="1"/>
  <c r="Z270" i="6"/>
  <c r="Y270" i="6"/>
  <c r="X270" i="6"/>
  <c r="W270" i="6"/>
  <c r="V270" i="6"/>
  <c r="U270" i="6"/>
  <c r="T270" i="6"/>
  <c r="E270" i="6"/>
  <c r="S270" i="6" s="1"/>
  <c r="Z269" i="6"/>
  <c r="Y269" i="6"/>
  <c r="X269" i="6"/>
  <c r="W269" i="6"/>
  <c r="V269" i="6"/>
  <c r="U269" i="6"/>
  <c r="T269" i="6"/>
  <c r="E269" i="6"/>
  <c r="S269" i="6" s="1"/>
  <c r="Z268" i="6"/>
  <c r="Y268" i="6"/>
  <c r="X268" i="6"/>
  <c r="W268" i="6"/>
  <c r="V268" i="6"/>
  <c r="U268" i="6"/>
  <c r="T268" i="6"/>
  <c r="E268" i="6"/>
  <c r="S268" i="6" s="1"/>
  <c r="Z267" i="6"/>
  <c r="Y267" i="6"/>
  <c r="X267" i="6"/>
  <c r="W267" i="6"/>
  <c r="V267" i="6"/>
  <c r="U267" i="6"/>
  <c r="T267" i="6"/>
  <c r="E267" i="6"/>
  <c r="S267" i="6" s="1"/>
  <c r="Z266" i="6"/>
  <c r="Y266" i="6"/>
  <c r="X266" i="6"/>
  <c r="W266" i="6"/>
  <c r="V266" i="6"/>
  <c r="U266" i="6"/>
  <c r="T266" i="6"/>
  <c r="E266" i="6"/>
  <c r="S266" i="6" s="1"/>
  <c r="Z265" i="6"/>
  <c r="Y265" i="6"/>
  <c r="X265" i="6"/>
  <c r="W265" i="6"/>
  <c r="V265" i="6"/>
  <c r="U265" i="6"/>
  <c r="T265" i="6"/>
  <c r="E265" i="6"/>
  <c r="S265" i="6" s="1"/>
  <c r="Z264" i="6"/>
  <c r="Y264" i="6"/>
  <c r="X264" i="6"/>
  <c r="W264" i="6"/>
  <c r="V264" i="6"/>
  <c r="U264" i="6"/>
  <c r="T264" i="6"/>
  <c r="E264" i="6"/>
  <c r="S264" i="6" s="1"/>
  <c r="Z263" i="6"/>
  <c r="Y263" i="6"/>
  <c r="X263" i="6"/>
  <c r="W263" i="6"/>
  <c r="V263" i="6"/>
  <c r="U263" i="6"/>
  <c r="T263" i="6"/>
  <c r="E263" i="6"/>
  <c r="S263" i="6" s="1"/>
  <c r="Z262" i="6"/>
  <c r="Y262" i="6"/>
  <c r="X262" i="6"/>
  <c r="W262" i="6"/>
  <c r="V262" i="6"/>
  <c r="U262" i="6"/>
  <c r="T262" i="6"/>
  <c r="E262" i="6"/>
  <c r="S262" i="6" s="1"/>
  <c r="Z261" i="6"/>
  <c r="Y261" i="6"/>
  <c r="X261" i="6"/>
  <c r="W261" i="6"/>
  <c r="V261" i="6"/>
  <c r="U261" i="6"/>
  <c r="T261" i="6"/>
  <c r="E261" i="6"/>
  <c r="S261" i="6" s="1"/>
  <c r="Z260" i="6"/>
  <c r="Y260" i="6"/>
  <c r="X260" i="6"/>
  <c r="W260" i="6"/>
  <c r="V260" i="6"/>
  <c r="U260" i="6"/>
  <c r="T260" i="6"/>
  <c r="E260" i="6"/>
  <c r="S260" i="6" s="1"/>
  <c r="Z259" i="6"/>
  <c r="Y259" i="6"/>
  <c r="X259" i="6"/>
  <c r="W259" i="6"/>
  <c r="V259" i="6"/>
  <c r="U259" i="6"/>
  <c r="T259" i="6"/>
  <c r="E259" i="6"/>
  <c r="S259" i="6" s="1"/>
  <c r="Z258" i="6"/>
  <c r="Y258" i="6"/>
  <c r="X258" i="6"/>
  <c r="W258" i="6"/>
  <c r="V258" i="6"/>
  <c r="U258" i="6"/>
  <c r="T258" i="6"/>
  <c r="E258" i="6"/>
  <c r="S258" i="6" s="1"/>
  <c r="Z257" i="6"/>
  <c r="Y257" i="6"/>
  <c r="X257" i="6"/>
  <c r="W257" i="6"/>
  <c r="V257" i="6"/>
  <c r="U257" i="6"/>
  <c r="T257" i="6"/>
  <c r="E257" i="6"/>
  <c r="S257" i="6" s="1"/>
  <c r="Z256" i="6"/>
  <c r="Y256" i="6"/>
  <c r="X256" i="6"/>
  <c r="W256" i="6"/>
  <c r="V256" i="6"/>
  <c r="U256" i="6"/>
  <c r="T256" i="6"/>
  <c r="E256" i="6"/>
  <c r="S256" i="6" s="1"/>
  <c r="Z255" i="6"/>
  <c r="Y255" i="6"/>
  <c r="X255" i="6"/>
  <c r="W255" i="6"/>
  <c r="V255" i="6"/>
  <c r="U255" i="6"/>
  <c r="T255" i="6"/>
  <c r="E255" i="6"/>
  <c r="S255" i="6" s="1"/>
  <c r="Z254" i="6"/>
  <c r="Y254" i="6"/>
  <c r="X254" i="6"/>
  <c r="W254" i="6"/>
  <c r="V254" i="6"/>
  <c r="U254" i="6"/>
  <c r="T254" i="6"/>
  <c r="E254" i="6"/>
  <c r="S254" i="6" s="1"/>
  <c r="Z253" i="6"/>
  <c r="Y253" i="6"/>
  <c r="X253" i="6"/>
  <c r="W253" i="6"/>
  <c r="V253" i="6"/>
  <c r="U253" i="6"/>
  <c r="T253" i="6"/>
  <c r="E253" i="6"/>
  <c r="S253" i="6" s="1"/>
  <c r="Z252" i="6"/>
  <c r="Y252" i="6"/>
  <c r="X252" i="6"/>
  <c r="W252" i="6"/>
  <c r="V252" i="6"/>
  <c r="U252" i="6"/>
  <c r="T252" i="6"/>
  <c r="E252" i="6"/>
  <c r="S252" i="6" s="1"/>
  <c r="Z251" i="6"/>
  <c r="Y251" i="6"/>
  <c r="X251" i="6"/>
  <c r="W251" i="6"/>
  <c r="V251" i="6"/>
  <c r="U251" i="6"/>
  <c r="T251" i="6"/>
  <c r="E251" i="6"/>
  <c r="S251" i="6" s="1"/>
  <c r="Z250" i="6"/>
  <c r="Y250" i="6"/>
  <c r="X250" i="6"/>
  <c r="W250" i="6"/>
  <c r="V250" i="6"/>
  <c r="U250" i="6"/>
  <c r="T250" i="6"/>
  <c r="E250" i="6"/>
  <c r="S250" i="6" s="1"/>
  <c r="Z249" i="6"/>
  <c r="Y249" i="6"/>
  <c r="X249" i="6"/>
  <c r="W249" i="6"/>
  <c r="V249" i="6"/>
  <c r="U249" i="6"/>
  <c r="T249" i="6"/>
  <c r="E249" i="6"/>
  <c r="S249" i="6" s="1"/>
  <c r="Z248" i="6"/>
  <c r="Y248" i="6"/>
  <c r="X248" i="6"/>
  <c r="W248" i="6"/>
  <c r="V248" i="6"/>
  <c r="U248" i="6"/>
  <c r="T248" i="6"/>
  <c r="E248" i="6"/>
  <c r="S248" i="6" s="1"/>
  <c r="Z247" i="6"/>
  <c r="Y247" i="6"/>
  <c r="X247" i="6"/>
  <c r="W247" i="6"/>
  <c r="V247" i="6"/>
  <c r="U247" i="6"/>
  <c r="T247" i="6"/>
  <c r="E247" i="6"/>
  <c r="S247" i="6" s="1"/>
  <c r="Z246" i="6"/>
  <c r="Y246" i="6"/>
  <c r="X246" i="6"/>
  <c r="W246" i="6"/>
  <c r="V246" i="6"/>
  <c r="U246" i="6"/>
  <c r="T246" i="6"/>
  <c r="E246" i="6"/>
  <c r="S246" i="6" s="1"/>
  <c r="Z245" i="6"/>
  <c r="Y245" i="6"/>
  <c r="X245" i="6"/>
  <c r="W245" i="6"/>
  <c r="V245" i="6"/>
  <c r="U245" i="6"/>
  <c r="T245" i="6"/>
  <c r="E245" i="6"/>
  <c r="S245" i="6" s="1"/>
  <c r="Z244" i="6"/>
  <c r="Y244" i="6"/>
  <c r="X244" i="6"/>
  <c r="W244" i="6"/>
  <c r="V244" i="6"/>
  <c r="U244" i="6"/>
  <c r="T244" i="6"/>
  <c r="E244" i="6"/>
  <c r="S244" i="6" s="1"/>
  <c r="Z243" i="6"/>
  <c r="Y243" i="6"/>
  <c r="X243" i="6"/>
  <c r="W243" i="6"/>
  <c r="V243" i="6"/>
  <c r="U243" i="6"/>
  <c r="T243" i="6"/>
  <c r="E243" i="6"/>
  <c r="S243" i="6" s="1"/>
  <c r="Z242" i="6"/>
  <c r="Y242" i="6"/>
  <c r="X242" i="6"/>
  <c r="W242" i="6"/>
  <c r="V242" i="6"/>
  <c r="U242" i="6"/>
  <c r="T242" i="6"/>
  <c r="E242" i="6"/>
  <c r="S242" i="6" s="1"/>
  <c r="Z241" i="6"/>
  <c r="Y241" i="6"/>
  <c r="X241" i="6"/>
  <c r="W241" i="6"/>
  <c r="V241" i="6"/>
  <c r="U241" i="6"/>
  <c r="T241" i="6"/>
  <c r="E241" i="6"/>
  <c r="S241" i="6" s="1"/>
  <c r="Z240" i="6"/>
  <c r="Y240" i="6"/>
  <c r="X240" i="6"/>
  <c r="W240" i="6"/>
  <c r="V240" i="6"/>
  <c r="U240" i="6"/>
  <c r="T240" i="6"/>
  <c r="E240" i="6"/>
  <c r="S240" i="6" s="1"/>
  <c r="Z239" i="6"/>
  <c r="Y239" i="6"/>
  <c r="X239" i="6"/>
  <c r="W239" i="6"/>
  <c r="V239" i="6"/>
  <c r="U239" i="6"/>
  <c r="T239" i="6"/>
  <c r="E239" i="6"/>
  <c r="S239" i="6" s="1"/>
  <c r="Z238" i="6"/>
  <c r="Y238" i="6"/>
  <c r="X238" i="6"/>
  <c r="W238" i="6"/>
  <c r="V238" i="6"/>
  <c r="U238" i="6"/>
  <c r="T238" i="6"/>
  <c r="E238" i="6"/>
  <c r="S238" i="6" s="1"/>
  <c r="Z237" i="6"/>
  <c r="Y237" i="6"/>
  <c r="X237" i="6"/>
  <c r="W237" i="6"/>
  <c r="V237" i="6"/>
  <c r="U237" i="6"/>
  <c r="T237" i="6"/>
  <c r="E237" i="6"/>
  <c r="S237" i="6" s="1"/>
  <c r="Z236" i="6"/>
  <c r="Y236" i="6"/>
  <c r="X236" i="6"/>
  <c r="W236" i="6"/>
  <c r="V236" i="6"/>
  <c r="U236" i="6"/>
  <c r="T236" i="6"/>
  <c r="E236" i="6"/>
  <c r="S236" i="6" s="1"/>
  <c r="Z235" i="6"/>
  <c r="Y235" i="6"/>
  <c r="X235" i="6"/>
  <c r="W235" i="6"/>
  <c r="V235" i="6"/>
  <c r="U235" i="6"/>
  <c r="T235" i="6"/>
  <c r="E235" i="6"/>
  <c r="S235" i="6" s="1"/>
  <c r="Z234" i="6"/>
  <c r="Y234" i="6"/>
  <c r="X234" i="6"/>
  <c r="W234" i="6"/>
  <c r="V234" i="6"/>
  <c r="U234" i="6"/>
  <c r="T234" i="6"/>
  <c r="E234" i="6"/>
  <c r="S234" i="6" s="1"/>
  <c r="Z233" i="6"/>
  <c r="Y233" i="6"/>
  <c r="X233" i="6"/>
  <c r="W233" i="6"/>
  <c r="V233" i="6"/>
  <c r="U233" i="6"/>
  <c r="T233" i="6"/>
  <c r="E233" i="6"/>
  <c r="S233" i="6" s="1"/>
  <c r="Z232" i="6"/>
  <c r="Y232" i="6"/>
  <c r="X232" i="6"/>
  <c r="W232" i="6"/>
  <c r="V232" i="6"/>
  <c r="U232" i="6"/>
  <c r="T232" i="6"/>
  <c r="E232" i="6"/>
  <c r="S232" i="6" s="1"/>
  <c r="Z231" i="6"/>
  <c r="Y231" i="6"/>
  <c r="X231" i="6"/>
  <c r="W231" i="6"/>
  <c r="V231" i="6"/>
  <c r="U231" i="6"/>
  <c r="T231" i="6"/>
  <c r="E231" i="6"/>
  <c r="S231" i="6" s="1"/>
  <c r="Z230" i="6"/>
  <c r="Y230" i="6"/>
  <c r="X230" i="6"/>
  <c r="W230" i="6"/>
  <c r="V230" i="6"/>
  <c r="U230" i="6"/>
  <c r="T230" i="6"/>
  <c r="E230" i="6"/>
  <c r="S230" i="6" s="1"/>
  <c r="Z229" i="6"/>
  <c r="Y229" i="6"/>
  <c r="X229" i="6"/>
  <c r="W229" i="6"/>
  <c r="V229" i="6"/>
  <c r="U229" i="6"/>
  <c r="T229" i="6"/>
  <c r="E229" i="6"/>
  <c r="S229" i="6" s="1"/>
  <c r="Z228" i="6"/>
  <c r="Y228" i="6"/>
  <c r="X228" i="6"/>
  <c r="W228" i="6"/>
  <c r="V228" i="6"/>
  <c r="U228" i="6"/>
  <c r="T228" i="6"/>
  <c r="E228" i="6"/>
  <c r="S228" i="6" s="1"/>
  <c r="Z227" i="6"/>
  <c r="Y227" i="6"/>
  <c r="X227" i="6"/>
  <c r="W227" i="6"/>
  <c r="V227" i="6"/>
  <c r="U227" i="6"/>
  <c r="T227" i="6"/>
  <c r="E227" i="6"/>
  <c r="S227" i="6" s="1"/>
  <c r="Z226" i="6"/>
  <c r="Y226" i="6"/>
  <c r="X226" i="6"/>
  <c r="W226" i="6"/>
  <c r="V226" i="6"/>
  <c r="U226" i="6"/>
  <c r="T226" i="6"/>
  <c r="E226" i="6"/>
  <c r="S226" i="6" s="1"/>
  <c r="Z225" i="6"/>
  <c r="Y225" i="6"/>
  <c r="X225" i="6"/>
  <c r="W225" i="6"/>
  <c r="V225" i="6"/>
  <c r="U225" i="6"/>
  <c r="T225" i="6"/>
  <c r="E225" i="6"/>
  <c r="S225" i="6" s="1"/>
  <c r="Z224" i="6"/>
  <c r="Y224" i="6"/>
  <c r="X224" i="6"/>
  <c r="W224" i="6"/>
  <c r="V224" i="6"/>
  <c r="U224" i="6"/>
  <c r="T224" i="6"/>
  <c r="E224" i="6"/>
  <c r="S224" i="6" s="1"/>
  <c r="Z223" i="6"/>
  <c r="Y223" i="6"/>
  <c r="X223" i="6"/>
  <c r="W223" i="6"/>
  <c r="V223" i="6"/>
  <c r="U223" i="6"/>
  <c r="T223" i="6"/>
  <c r="E223" i="6"/>
  <c r="S223" i="6" s="1"/>
  <c r="Z222" i="6"/>
  <c r="Y222" i="6"/>
  <c r="X222" i="6"/>
  <c r="W222" i="6"/>
  <c r="V222" i="6"/>
  <c r="U222" i="6"/>
  <c r="T222" i="6"/>
  <c r="E222" i="6"/>
  <c r="S222" i="6" s="1"/>
  <c r="Z221" i="6"/>
  <c r="Y221" i="6"/>
  <c r="X221" i="6"/>
  <c r="W221" i="6"/>
  <c r="V221" i="6"/>
  <c r="U221" i="6"/>
  <c r="T221" i="6"/>
  <c r="E221" i="6"/>
  <c r="S221" i="6" s="1"/>
  <c r="Z220" i="6"/>
  <c r="Y220" i="6"/>
  <c r="X220" i="6"/>
  <c r="W220" i="6"/>
  <c r="V220" i="6"/>
  <c r="U220" i="6"/>
  <c r="T220" i="6"/>
  <c r="E220" i="6"/>
  <c r="S220" i="6" s="1"/>
  <c r="Z219" i="6"/>
  <c r="Y219" i="6"/>
  <c r="X219" i="6"/>
  <c r="W219" i="6"/>
  <c r="V219" i="6"/>
  <c r="U219" i="6"/>
  <c r="T219" i="6"/>
  <c r="E219" i="6"/>
  <c r="S219" i="6" s="1"/>
  <c r="Z218" i="6"/>
  <c r="Y218" i="6"/>
  <c r="X218" i="6"/>
  <c r="W218" i="6"/>
  <c r="V218" i="6"/>
  <c r="U218" i="6"/>
  <c r="T218" i="6"/>
  <c r="E218" i="6"/>
  <c r="S218" i="6" s="1"/>
  <c r="Z217" i="6"/>
  <c r="Y217" i="6"/>
  <c r="X217" i="6"/>
  <c r="W217" i="6"/>
  <c r="V217" i="6"/>
  <c r="U217" i="6"/>
  <c r="T217" i="6"/>
  <c r="E217" i="6"/>
  <c r="S217" i="6" s="1"/>
  <c r="Z216" i="6"/>
  <c r="Y216" i="6"/>
  <c r="X216" i="6"/>
  <c r="W216" i="6"/>
  <c r="V216" i="6"/>
  <c r="U216" i="6"/>
  <c r="T216" i="6"/>
  <c r="E216" i="6"/>
  <c r="S216" i="6" s="1"/>
  <c r="Z215" i="6"/>
  <c r="Y215" i="6"/>
  <c r="X215" i="6"/>
  <c r="W215" i="6"/>
  <c r="V215" i="6"/>
  <c r="U215" i="6"/>
  <c r="T215" i="6"/>
  <c r="E215" i="6"/>
  <c r="S215" i="6" s="1"/>
  <c r="Z214" i="6"/>
  <c r="Y214" i="6"/>
  <c r="X214" i="6"/>
  <c r="W214" i="6"/>
  <c r="V214" i="6"/>
  <c r="U214" i="6"/>
  <c r="T214" i="6"/>
  <c r="E214" i="6"/>
  <c r="S214" i="6" s="1"/>
  <c r="Z213" i="6"/>
  <c r="Y213" i="6"/>
  <c r="X213" i="6"/>
  <c r="W213" i="6"/>
  <c r="V213" i="6"/>
  <c r="U213" i="6"/>
  <c r="T213" i="6"/>
  <c r="E213" i="6"/>
  <c r="S213" i="6" s="1"/>
  <c r="Z212" i="6"/>
  <c r="Y212" i="6"/>
  <c r="X212" i="6"/>
  <c r="W212" i="6"/>
  <c r="V212" i="6"/>
  <c r="U212" i="6"/>
  <c r="T212" i="6"/>
  <c r="E212" i="6"/>
  <c r="S212" i="6" s="1"/>
  <c r="Z211" i="6"/>
  <c r="Y211" i="6"/>
  <c r="X211" i="6"/>
  <c r="W211" i="6"/>
  <c r="V211" i="6"/>
  <c r="U211" i="6"/>
  <c r="T211" i="6"/>
  <c r="E211" i="6"/>
  <c r="S211" i="6" s="1"/>
  <c r="Z210" i="6"/>
  <c r="Y210" i="6"/>
  <c r="X210" i="6"/>
  <c r="W210" i="6"/>
  <c r="V210" i="6"/>
  <c r="U210" i="6"/>
  <c r="T210" i="6"/>
  <c r="E210" i="6"/>
  <c r="S210" i="6" s="1"/>
  <c r="Z209" i="6"/>
  <c r="Y209" i="6"/>
  <c r="X209" i="6"/>
  <c r="W209" i="6"/>
  <c r="V209" i="6"/>
  <c r="U209" i="6"/>
  <c r="T209" i="6"/>
  <c r="E209" i="6"/>
  <c r="S209" i="6" s="1"/>
  <c r="Z208" i="6"/>
  <c r="Y208" i="6"/>
  <c r="X208" i="6"/>
  <c r="W208" i="6"/>
  <c r="V208" i="6"/>
  <c r="U208" i="6"/>
  <c r="T208" i="6"/>
  <c r="E208" i="6"/>
  <c r="S208" i="6" s="1"/>
  <c r="Z207" i="6"/>
  <c r="Y207" i="6"/>
  <c r="X207" i="6"/>
  <c r="W207" i="6"/>
  <c r="V207" i="6"/>
  <c r="U207" i="6"/>
  <c r="T207" i="6"/>
  <c r="E207" i="6"/>
  <c r="S207" i="6" s="1"/>
  <c r="Z206" i="6"/>
  <c r="Y206" i="6"/>
  <c r="X206" i="6"/>
  <c r="W206" i="6"/>
  <c r="V206" i="6"/>
  <c r="U206" i="6"/>
  <c r="T206" i="6"/>
  <c r="E206" i="6"/>
  <c r="S206" i="6" s="1"/>
  <c r="Z205" i="6"/>
  <c r="Y205" i="6"/>
  <c r="X205" i="6"/>
  <c r="W205" i="6"/>
  <c r="V205" i="6"/>
  <c r="U205" i="6"/>
  <c r="T205" i="6"/>
  <c r="E205" i="6"/>
  <c r="S205" i="6" s="1"/>
  <c r="Z204" i="6"/>
  <c r="Y204" i="6"/>
  <c r="X204" i="6"/>
  <c r="W204" i="6"/>
  <c r="V204" i="6"/>
  <c r="U204" i="6"/>
  <c r="T204" i="6"/>
  <c r="E204" i="6"/>
  <c r="S204" i="6" s="1"/>
  <c r="Z203" i="6"/>
  <c r="Y203" i="6"/>
  <c r="X203" i="6"/>
  <c r="W203" i="6"/>
  <c r="V203" i="6"/>
  <c r="U203" i="6"/>
  <c r="T203" i="6"/>
  <c r="E203" i="6"/>
  <c r="S203" i="6" s="1"/>
  <c r="Z202" i="6"/>
  <c r="Y202" i="6"/>
  <c r="X202" i="6"/>
  <c r="W202" i="6"/>
  <c r="V202" i="6"/>
  <c r="U202" i="6"/>
  <c r="T202" i="6"/>
  <c r="E202" i="6"/>
  <c r="S202" i="6" s="1"/>
  <c r="Z201" i="6"/>
  <c r="Y201" i="6"/>
  <c r="X201" i="6"/>
  <c r="W201" i="6"/>
  <c r="V201" i="6"/>
  <c r="U201" i="6"/>
  <c r="T201" i="6"/>
  <c r="E201" i="6"/>
  <c r="S201" i="6" s="1"/>
  <c r="Z200" i="6"/>
  <c r="Y200" i="6"/>
  <c r="X200" i="6"/>
  <c r="W200" i="6"/>
  <c r="V200" i="6"/>
  <c r="U200" i="6"/>
  <c r="T200" i="6"/>
  <c r="E200" i="6"/>
  <c r="S200" i="6" s="1"/>
  <c r="Z199" i="6"/>
  <c r="Y199" i="6"/>
  <c r="X199" i="6"/>
  <c r="W199" i="6"/>
  <c r="V199" i="6"/>
  <c r="U199" i="6"/>
  <c r="T199" i="6"/>
  <c r="E199" i="6"/>
  <c r="S199" i="6" s="1"/>
  <c r="Z198" i="6"/>
  <c r="Y198" i="6"/>
  <c r="X198" i="6"/>
  <c r="W198" i="6"/>
  <c r="V198" i="6"/>
  <c r="U198" i="6"/>
  <c r="T198" i="6"/>
  <c r="E198" i="6"/>
  <c r="S198" i="6" s="1"/>
  <c r="Z197" i="6"/>
  <c r="Y197" i="6"/>
  <c r="X197" i="6"/>
  <c r="W197" i="6"/>
  <c r="V197" i="6"/>
  <c r="U197" i="6"/>
  <c r="T197" i="6"/>
  <c r="E197" i="6"/>
  <c r="S197" i="6" s="1"/>
  <c r="Z196" i="6"/>
  <c r="Y196" i="6"/>
  <c r="X196" i="6"/>
  <c r="W196" i="6"/>
  <c r="V196" i="6"/>
  <c r="U196" i="6"/>
  <c r="T196" i="6"/>
  <c r="E196" i="6"/>
  <c r="S196" i="6" s="1"/>
  <c r="Z195" i="6"/>
  <c r="Y195" i="6"/>
  <c r="X195" i="6"/>
  <c r="W195" i="6"/>
  <c r="V195" i="6"/>
  <c r="U195" i="6"/>
  <c r="T195" i="6"/>
  <c r="E195" i="6"/>
  <c r="S195" i="6" s="1"/>
  <c r="Z194" i="6"/>
  <c r="Y194" i="6"/>
  <c r="X194" i="6"/>
  <c r="W194" i="6"/>
  <c r="V194" i="6"/>
  <c r="U194" i="6"/>
  <c r="T194" i="6"/>
  <c r="E194" i="6"/>
  <c r="S194" i="6" s="1"/>
  <c r="Z193" i="6"/>
  <c r="Y193" i="6"/>
  <c r="X193" i="6"/>
  <c r="W193" i="6"/>
  <c r="V193" i="6"/>
  <c r="U193" i="6"/>
  <c r="T193" i="6"/>
  <c r="E193" i="6"/>
  <c r="S193" i="6" s="1"/>
  <c r="Z192" i="6"/>
  <c r="Y192" i="6"/>
  <c r="X192" i="6"/>
  <c r="W192" i="6"/>
  <c r="V192" i="6"/>
  <c r="U192" i="6"/>
  <c r="T192" i="6"/>
  <c r="E192" i="6"/>
  <c r="S192" i="6" s="1"/>
  <c r="Z191" i="6"/>
  <c r="Y191" i="6"/>
  <c r="X191" i="6"/>
  <c r="W191" i="6"/>
  <c r="V191" i="6"/>
  <c r="U191" i="6"/>
  <c r="T191" i="6"/>
  <c r="E191" i="6"/>
  <c r="S191" i="6" s="1"/>
  <c r="Z190" i="6"/>
  <c r="Y190" i="6"/>
  <c r="X190" i="6"/>
  <c r="W190" i="6"/>
  <c r="V190" i="6"/>
  <c r="U190" i="6"/>
  <c r="T190" i="6"/>
  <c r="E190" i="6"/>
  <c r="S190" i="6" s="1"/>
  <c r="Z189" i="6"/>
  <c r="Y189" i="6"/>
  <c r="X189" i="6"/>
  <c r="W189" i="6"/>
  <c r="V189" i="6"/>
  <c r="U189" i="6"/>
  <c r="T189" i="6"/>
  <c r="E189" i="6"/>
  <c r="S189" i="6" s="1"/>
  <c r="Z188" i="6"/>
  <c r="Y188" i="6"/>
  <c r="X188" i="6"/>
  <c r="W188" i="6"/>
  <c r="V188" i="6"/>
  <c r="U188" i="6"/>
  <c r="T188" i="6"/>
  <c r="E188" i="6"/>
  <c r="S188" i="6" s="1"/>
  <c r="Z187" i="6"/>
  <c r="Y187" i="6"/>
  <c r="X187" i="6"/>
  <c r="W187" i="6"/>
  <c r="V187" i="6"/>
  <c r="U187" i="6"/>
  <c r="T187" i="6"/>
  <c r="E187" i="6"/>
  <c r="S187" i="6" s="1"/>
  <c r="Z186" i="6"/>
  <c r="Y186" i="6"/>
  <c r="X186" i="6"/>
  <c r="W186" i="6"/>
  <c r="V186" i="6"/>
  <c r="U186" i="6"/>
  <c r="T186" i="6"/>
  <c r="E186" i="6"/>
  <c r="S186" i="6" s="1"/>
  <c r="Z185" i="6"/>
  <c r="Y185" i="6"/>
  <c r="X185" i="6"/>
  <c r="W185" i="6"/>
  <c r="V185" i="6"/>
  <c r="U185" i="6"/>
  <c r="T185" i="6"/>
  <c r="E185" i="6"/>
  <c r="S185" i="6" s="1"/>
  <c r="Z184" i="6"/>
  <c r="Y184" i="6"/>
  <c r="X184" i="6"/>
  <c r="W184" i="6"/>
  <c r="V184" i="6"/>
  <c r="U184" i="6"/>
  <c r="T184" i="6"/>
  <c r="E184" i="6"/>
  <c r="S184" i="6" s="1"/>
  <c r="Z183" i="6"/>
  <c r="Y183" i="6"/>
  <c r="X183" i="6"/>
  <c r="W183" i="6"/>
  <c r="V183" i="6"/>
  <c r="U183" i="6"/>
  <c r="T183" i="6"/>
  <c r="E183" i="6"/>
  <c r="S183" i="6" s="1"/>
  <c r="Z182" i="6"/>
  <c r="Y182" i="6"/>
  <c r="X182" i="6"/>
  <c r="W182" i="6"/>
  <c r="V182" i="6"/>
  <c r="U182" i="6"/>
  <c r="T182" i="6"/>
  <c r="E182" i="6"/>
  <c r="S182" i="6" s="1"/>
  <c r="Z181" i="6"/>
  <c r="Y181" i="6"/>
  <c r="X181" i="6"/>
  <c r="W181" i="6"/>
  <c r="V181" i="6"/>
  <c r="U181" i="6"/>
  <c r="T181" i="6"/>
  <c r="E181" i="6"/>
  <c r="S181" i="6" s="1"/>
  <c r="Z180" i="6"/>
  <c r="Y180" i="6"/>
  <c r="X180" i="6"/>
  <c r="W180" i="6"/>
  <c r="V180" i="6"/>
  <c r="U180" i="6"/>
  <c r="T180" i="6"/>
  <c r="E180" i="6"/>
  <c r="S180" i="6" s="1"/>
  <c r="Z179" i="6"/>
  <c r="Y179" i="6"/>
  <c r="X179" i="6"/>
  <c r="W179" i="6"/>
  <c r="V179" i="6"/>
  <c r="U179" i="6"/>
  <c r="T179" i="6"/>
  <c r="E179" i="6"/>
  <c r="S179" i="6" s="1"/>
  <c r="Z178" i="6"/>
  <c r="Y178" i="6"/>
  <c r="X178" i="6"/>
  <c r="W178" i="6"/>
  <c r="V178" i="6"/>
  <c r="U178" i="6"/>
  <c r="T178" i="6"/>
  <c r="E178" i="6"/>
  <c r="S178" i="6" s="1"/>
  <c r="Z177" i="6"/>
  <c r="Y177" i="6"/>
  <c r="X177" i="6"/>
  <c r="W177" i="6"/>
  <c r="V177" i="6"/>
  <c r="U177" i="6"/>
  <c r="T177" i="6"/>
  <c r="E177" i="6"/>
  <c r="S177" i="6" s="1"/>
  <c r="Z176" i="6"/>
  <c r="Y176" i="6"/>
  <c r="X176" i="6"/>
  <c r="W176" i="6"/>
  <c r="V176" i="6"/>
  <c r="U176" i="6"/>
  <c r="T176" i="6"/>
  <c r="E176" i="6"/>
  <c r="S176" i="6" s="1"/>
  <c r="Z175" i="6"/>
  <c r="Y175" i="6"/>
  <c r="X175" i="6"/>
  <c r="W175" i="6"/>
  <c r="V175" i="6"/>
  <c r="U175" i="6"/>
  <c r="T175" i="6"/>
  <c r="E175" i="6"/>
  <c r="S175" i="6" s="1"/>
  <c r="Z174" i="6"/>
  <c r="Y174" i="6"/>
  <c r="X174" i="6"/>
  <c r="W174" i="6"/>
  <c r="V174" i="6"/>
  <c r="U174" i="6"/>
  <c r="T174" i="6"/>
  <c r="E174" i="6"/>
  <c r="S174" i="6" s="1"/>
  <c r="Z173" i="6"/>
  <c r="Y173" i="6"/>
  <c r="X173" i="6"/>
  <c r="W173" i="6"/>
  <c r="V173" i="6"/>
  <c r="U173" i="6"/>
  <c r="T173" i="6"/>
  <c r="E173" i="6"/>
  <c r="S173" i="6" s="1"/>
  <c r="Z172" i="6"/>
  <c r="Y172" i="6"/>
  <c r="X172" i="6"/>
  <c r="W172" i="6"/>
  <c r="V172" i="6"/>
  <c r="U172" i="6"/>
  <c r="T172" i="6"/>
  <c r="E172" i="6"/>
  <c r="S172" i="6" s="1"/>
  <c r="Z171" i="6"/>
  <c r="Y171" i="6"/>
  <c r="X171" i="6"/>
  <c r="W171" i="6"/>
  <c r="V171" i="6"/>
  <c r="U171" i="6"/>
  <c r="T171" i="6"/>
  <c r="E171" i="6"/>
  <c r="S171" i="6" s="1"/>
  <c r="Z170" i="6"/>
  <c r="Y170" i="6"/>
  <c r="X170" i="6"/>
  <c r="W170" i="6"/>
  <c r="V170" i="6"/>
  <c r="U170" i="6"/>
  <c r="T170" i="6"/>
  <c r="E170" i="6"/>
  <c r="S170" i="6" s="1"/>
  <c r="Z169" i="6"/>
  <c r="Y169" i="6"/>
  <c r="X169" i="6"/>
  <c r="W169" i="6"/>
  <c r="V169" i="6"/>
  <c r="U169" i="6"/>
  <c r="T169" i="6"/>
  <c r="E169" i="6"/>
  <c r="S169" i="6" s="1"/>
  <c r="Z168" i="6"/>
  <c r="Y168" i="6"/>
  <c r="X168" i="6"/>
  <c r="W168" i="6"/>
  <c r="V168" i="6"/>
  <c r="U168" i="6"/>
  <c r="T168" i="6"/>
  <c r="E168" i="6"/>
  <c r="S168" i="6" s="1"/>
  <c r="Z167" i="6"/>
  <c r="Y167" i="6"/>
  <c r="X167" i="6"/>
  <c r="W167" i="6"/>
  <c r="V167" i="6"/>
  <c r="U167" i="6"/>
  <c r="T167" i="6"/>
  <c r="E167" i="6"/>
  <c r="S167" i="6" s="1"/>
  <c r="Z166" i="6"/>
  <c r="Y166" i="6"/>
  <c r="X166" i="6"/>
  <c r="W166" i="6"/>
  <c r="V166" i="6"/>
  <c r="U166" i="6"/>
  <c r="T166" i="6"/>
  <c r="E166" i="6"/>
  <c r="S166" i="6" s="1"/>
  <c r="Z165" i="6"/>
  <c r="Y165" i="6"/>
  <c r="X165" i="6"/>
  <c r="W165" i="6"/>
  <c r="V165" i="6"/>
  <c r="U165" i="6"/>
  <c r="T165" i="6"/>
  <c r="E165" i="6"/>
  <c r="S165" i="6" s="1"/>
  <c r="Z164" i="6"/>
  <c r="Y164" i="6"/>
  <c r="X164" i="6"/>
  <c r="W164" i="6"/>
  <c r="V164" i="6"/>
  <c r="U164" i="6"/>
  <c r="T164" i="6"/>
  <c r="E164" i="6"/>
  <c r="S164" i="6" s="1"/>
  <c r="Z163" i="6"/>
  <c r="Y163" i="6"/>
  <c r="X163" i="6"/>
  <c r="W163" i="6"/>
  <c r="V163" i="6"/>
  <c r="U163" i="6"/>
  <c r="T163" i="6"/>
  <c r="E163" i="6"/>
  <c r="S163" i="6" s="1"/>
  <c r="Z162" i="6"/>
  <c r="Y162" i="6"/>
  <c r="X162" i="6"/>
  <c r="W162" i="6"/>
  <c r="V162" i="6"/>
  <c r="U162" i="6"/>
  <c r="T162" i="6"/>
  <c r="E162" i="6"/>
  <c r="S162" i="6" s="1"/>
  <c r="Z161" i="6"/>
  <c r="Y161" i="6"/>
  <c r="X161" i="6"/>
  <c r="W161" i="6"/>
  <c r="V161" i="6"/>
  <c r="U161" i="6"/>
  <c r="T161" i="6"/>
  <c r="E161" i="6"/>
  <c r="S161" i="6" s="1"/>
  <c r="Z160" i="6"/>
  <c r="Y160" i="6"/>
  <c r="X160" i="6"/>
  <c r="W160" i="6"/>
  <c r="V160" i="6"/>
  <c r="U160" i="6"/>
  <c r="T160" i="6"/>
  <c r="E160" i="6"/>
  <c r="S160" i="6" s="1"/>
  <c r="Z159" i="6"/>
  <c r="Y159" i="6"/>
  <c r="X159" i="6"/>
  <c r="W159" i="6"/>
  <c r="V159" i="6"/>
  <c r="U159" i="6"/>
  <c r="T159" i="6"/>
  <c r="E159" i="6"/>
  <c r="S159" i="6" s="1"/>
  <c r="Z158" i="6"/>
  <c r="Y158" i="6"/>
  <c r="X158" i="6"/>
  <c r="W158" i="6"/>
  <c r="V158" i="6"/>
  <c r="U158" i="6"/>
  <c r="T158" i="6"/>
  <c r="E158" i="6"/>
  <c r="S158" i="6" s="1"/>
  <c r="Z157" i="6"/>
  <c r="Y157" i="6"/>
  <c r="X157" i="6"/>
  <c r="W157" i="6"/>
  <c r="V157" i="6"/>
  <c r="U157" i="6"/>
  <c r="T157" i="6"/>
  <c r="E157" i="6"/>
  <c r="S157" i="6" s="1"/>
  <c r="Z156" i="6"/>
  <c r="Y156" i="6"/>
  <c r="X156" i="6"/>
  <c r="W156" i="6"/>
  <c r="V156" i="6"/>
  <c r="U156" i="6"/>
  <c r="T156" i="6"/>
  <c r="E156" i="6"/>
  <c r="S156" i="6" s="1"/>
  <c r="Z155" i="6"/>
  <c r="Y155" i="6"/>
  <c r="X155" i="6"/>
  <c r="W155" i="6"/>
  <c r="V155" i="6"/>
  <c r="U155" i="6"/>
  <c r="T155" i="6"/>
  <c r="E155" i="6"/>
  <c r="S155" i="6" s="1"/>
  <c r="Z154" i="6"/>
  <c r="Y154" i="6"/>
  <c r="X154" i="6"/>
  <c r="W154" i="6"/>
  <c r="V154" i="6"/>
  <c r="U154" i="6"/>
  <c r="T154" i="6"/>
  <c r="E154" i="6"/>
  <c r="S154" i="6" s="1"/>
  <c r="Z153" i="6"/>
  <c r="Y153" i="6"/>
  <c r="X153" i="6"/>
  <c r="W153" i="6"/>
  <c r="V153" i="6"/>
  <c r="U153" i="6"/>
  <c r="T153" i="6"/>
  <c r="E153" i="6"/>
  <c r="S153" i="6" s="1"/>
  <c r="Z152" i="6"/>
  <c r="Y152" i="6"/>
  <c r="X152" i="6"/>
  <c r="W152" i="6"/>
  <c r="V152" i="6"/>
  <c r="U152" i="6"/>
  <c r="T152" i="6"/>
  <c r="E152" i="6"/>
  <c r="S152" i="6" s="1"/>
  <c r="Z151" i="6"/>
  <c r="Y151" i="6"/>
  <c r="X151" i="6"/>
  <c r="W151" i="6"/>
  <c r="V151" i="6"/>
  <c r="U151" i="6"/>
  <c r="T151" i="6"/>
  <c r="E151" i="6"/>
  <c r="S151" i="6" s="1"/>
  <c r="Z150" i="6"/>
  <c r="Y150" i="6"/>
  <c r="X150" i="6"/>
  <c r="W150" i="6"/>
  <c r="V150" i="6"/>
  <c r="U150" i="6"/>
  <c r="T150" i="6"/>
  <c r="E150" i="6"/>
  <c r="S150" i="6" s="1"/>
  <c r="Z149" i="6"/>
  <c r="Y149" i="6"/>
  <c r="X149" i="6"/>
  <c r="W149" i="6"/>
  <c r="V149" i="6"/>
  <c r="U149" i="6"/>
  <c r="T149" i="6"/>
  <c r="E149" i="6"/>
  <c r="S149" i="6" s="1"/>
  <c r="Z148" i="6"/>
  <c r="Y148" i="6"/>
  <c r="X148" i="6"/>
  <c r="W148" i="6"/>
  <c r="V148" i="6"/>
  <c r="U148" i="6"/>
  <c r="T148" i="6"/>
  <c r="E148" i="6"/>
  <c r="S148" i="6" s="1"/>
  <c r="Z147" i="6"/>
  <c r="Y147" i="6"/>
  <c r="X147" i="6"/>
  <c r="W147" i="6"/>
  <c r="V147" i="6"/>
  <c r="U147" i="6"/>
  <c r="T147" i="6"/>
  <c r="E147" i="6"/>
  <c r="S147" i="6" s="1"/>
  <c r="Z146" i="6"/>
  <c r="Y146" i="6"/>
  <c r="X146" i="6"/>
  <c r="W146" i="6"/>
  <c r="V146" i="6"/>
  <c r="U146" i="6"/>
  <c r="T146" i="6"/>
  <c r="E146" i="6"/>
  <c r="S146" i="6" s="1"/>
  <c r="Z145" i="6"/>
  <c r="Y145" i="6"/>
  <c r="X145" i="6"/>
  <c r="W145" i="6"/>
  <c r="V145" i="6"/>
  <c r="U145" i="6"/>
  <c r="T145" i="6"/>
  <c r="E145" i="6"/>
  <c r="S145" i="6" s="1"/>
  <c r="Z144" i="6"/>
  <c r="Y144" i="6"/>
  <c r="X144" i="6"/>
  <c r="W144" i="6"/>
  <c r="V144" i="6"/>
  <c r="U144" i="6"/>
  <c r="T144" i="6"/>
  <c r="E144" i="6"/>
  <c r="S144" i="6" s="1"/>
  <c r="Z143" i="6"/>
  <c r="Y143" i="6"/>
  <c r="X143" i="6"/>
  <c r="W143" i="6"/>
  <c r="V143" i="6"/>
  <c r="U143" i="6"/>
  <c r="T143" i="6"/>
  <c r="E143" i="6"/>
  <c r="S143" i="6" s="1"/>
  <c r="Z142" i="6"/>
  <c r="Y142" i="6"/>
  <c r="X142" i="6"/>
  <c r="W142" i="6"/>
  <c r="V142" i="6"/>
  <c r="U142" i="6"/>
  <c r="T142" i="6"/>
  <c r="E142" i="6"/>
  <c r="S142" i="6" s="1"/>
  <c r="Z141" i="6"/>
  <c r="Y141" i="6"/>
  <c r="X141" i="6"/>
  <c r="W141" i="6"/>
  <c r="V141" i="6"/>
  <c r="U141" i="6"/>
  <c r="T141" i="6"/>
  <c r="E141" i="6"/>
  <c r="S141" i="6" s="1"/>
  <c r="Z140" i="6"/>
  <c r="Y140" i="6"/>
  <c r="X140" i="6"/>
  <c r="W140" i="6"/>
  <c r="V140" i="6"/>
  <c r="U140" i="6"/>
  <c r="T140" i="6"/>
  <c r="E140" i="6"/>
  <c r="S140" i="6" s="1"/>
  <c r="Z139" i="6"/>
  <c r="Y139" i="6"/>
  <c r="X139" i="6"/>
  <c r="W139" i="6"/>
  <c r="V139" i="6"/>
  <c r="U139" i="6"/>
  <c r="T139" i="6"/>
  <c r="E139" i="6"/>
  <c r="S139" i="6" s="1"/>
  <c r="Z138" i="6"/>
  <c r="Y138" i="6"/>
  <c r="X138" i="6"/>
  <c r="W138" i="6"/>
  <c r="V138" i="6"/>
  <c r="U138" i="6"/>
  <c r="T138" i="6"/>
  <c r="E138" i="6"/>
  <c r="S138" i="6" s="1"/>
  <c r="Z137" i="6"/>
  <c r="Y137" i="6"/>
  <c r="X137" i="6"/>
  <c r="W137" i="6"/>
  <c r="V137" i="6"/>
  <c r="U137" i="6"/>
  <c r="T137" i="6"/>
  <c r="E137" i="6"/>
  <c r="S137" i="6" s="1"/>
  <c r="Z136" i="6"/>
  <c r="Y136" i="6"/>
  <c r="X136" i="6"/>
  <c r="W136" i="6"/>
  <c r="V136" i="6"/>
  <c r="U136" i="6"/>
  <c r="T136" i="6"/>
  <c r="E136" i="6"/>
  <c r="S136" i="6" s="1"/>
  <c r="Z135" i="6"/>
  <c r="Y135" i="6"/>
  <c r="X135" i="6"/>
  <c r="W135" i="6"/>
  <c r="V135" i="6"/>
  <c r="U135" i="6"/>
  <c r="T135" i="6"/>
  <c r="E135" i="6"/>
  <c r="S135" i="6" s="1"/>
  <c r="Z134" i="6"/>
  <c r="Y134" i="6"/>
  <c r="X134" i="6"/>
  <c r="W134" i="6"/>
  <c r="V134" i="6"/>
  <c r="U134" i="6"/>
  <c r="T134" i="6"/>
  <c r="E134" i="6"/>
  <c r="S134" i="6" s="1"/>
  <c r="Z133" i="6"/>
  <c r="Y133" i="6"/>
  <c r="X133" i="6"/>
  <c r="W133" i="6"/>
  <c r="V133" i="6"/>
  <c r="U133" i="6"/>
  <c r="T133" i="6"/>
  <c r="E133" i="6"/>
  <c r="S133" i="6" s="1"/>
  <c r="Z132" i="6"/>
  <c r="Y132" i="6"/>
  <c r="X132" i="6"/>
  <c r="W132" i="6"/>
  <c r="V132" i="6"/>
  <c r="U132" i="6"/>
  <c r="T132" i="6"/>
  <c r="E132" i="6"/>
  <c r="S132" i="6" s="1"/>
  <c r="Z131" i="6"/>
  <c r="Y131" i="6"/>
  <c r="X131" i="6"/>
  <c r="W131" i="6"/>
  <c r="V131" i="6"/>
  <c r="U131" i="6"/>
  <c r="T131" i="6"/>
  <c r="E131" i="6"/>
  <c r="S131" i="6" s="1"/>
  <c r="Z130" i="6"/>
  <c r="Y130" i="6"/>
  <c r="X130" i="6"/>
  <c r="W130" i="6"/>
  <c r="V130" i="6"/>
  <c r="U130" i="6"/>
  <c r="T130" i="6"/>
  <c r="E130" i="6"/>
  <c r="S130" i="6" s="1"/>
  <c r="Z129" i="6"/>
  <c r="Y129" i="6"/>
  <c r="X129" i="6"/>
  <c r="W129" i="6"/>
  <c r="V129" i="6"/>
  <c r="U129" i="6"/>
  <c r="T129" i="6"/>
  <c r="E129" i="6"/>
  <c r="S129" i="6" s="1"/>
  <c r="Z128" i="6"/>
  <c r="Y128" i="6"/>
  <c r="X128" i="6"/>
  <c r="W128" i="6"/>
  <c r="V128" i="6"/>
  <c r="U128" i="6"/>
  <c r="T128" i="6"/>
  <c r="E128" i="6"/>
  <c r="S128" i="6" s="1"/>
  <c r="Z127" i="6"/>
  <c r="Y127" i="6"/>
  <c r="X127" i="6"/>
  <c r="W127" i="6"/>
  <c r="V127" i="6"/>
  <c r="U127" i="6"/>
  <c r="T127" i="6"/>
  <c r="E127" i="6"/>
  <c r="S127" i="6" s="1"/>
  <c r="Z126" i="6"/>
  <c r="Y126" i="6"/>
  <c r="X126" i="6"/>
  <c r="W126" i="6"/>
  <c r="V126" i="6"/>
  <c r="U126" i="6"/>
  <c r="T126" i="6"/>
  <c r="E126" i="6"/>
  <c r="S126" i="6" s="1"/>
  <c r="Z125" i="6"/>
  <c r="Y125" i="6"/>
  <c r="X125" i="6"/>
  <c r="W125" i="6"/>
  <c r="V125" i="6"/>
  <c r="U125" i="6"/>
  <c r="T125" i="6"/>
  <c r="E125" i="6"/>
  <c r="S125" i="6" s="1"/>
  <c r="Z124" i="6"/>
  <c r="Y124" i="6"/>
  <c r="X124" i="6"/>
  <c r="W124" i="6"/>
  <c r="V124" i="6"/>
  <c r="U124" i="6"/>
  <c r="T124" i="6"/>
  <c r="E124" i="6"/>
  <c r="S124" i="6" s="1"/>
  <c r="Z123" i="6"/>
  <c r="Y123" i="6"/>
  <c r="X123" i="6"/>
  <c r="W123" i="6"/>
  <c r="V123" i="6"/>
  <c r="U123" i="6"/>
  <c r="T123" i="6"/>
  <c r="E123" i="6"/>
  <c r="S123" i="6" s="1"/>
  <c r="Z122" i="6"/>
  <c r="Y122" i="6"/>
  <c r="X122" i="6"/>
  <c r="W122" i="6"/>
  <c r="V122" i="6"/>
  <c r="U122" i="6"/>
  <c r="T122" i="6"/>
  <c r="E122" i="6"/>
  <c r="S122" i="6" s="1"/>
  <c r="Z121" i="6"/>
  <c r="Y121" i="6"/>
  <c r="X121" i="6"/>
  <c r="W121" i="6"/>
  <c r="V121" i="6"/>
  <c r="U121" i="6"/>
  <c r="T121" i="6"/>
  <c r="E121" i="6"/>
  <c r="S121" i="6" s="1"/>
  <c r="Z120" i="6"/>
  <c r="Y120" i="6"/>
  <c r="X120" i="6"/>
  <c r="W120" i="6"/>
  <c r="V120" i="6"/>
  <c r="U120" i="6"/>
  <c r="T120" i="6"/>
  <c r="E120" i="6"/>
  <c r="S120" i="6" s="1"/>
  <c r="Z119" i="6"/>
  <c r="Y119" i="6"/>
  <c r="X119" i="6"/>
  <c r="W119" i="6"/>
  <c r="V119" i="6"/>
  <c r="U119" i="6"/>
  <c r="T119" i="6"/>
  <c r="E119" i="6"/>
  <c r="S119" i="6" s="1"/>
  <c r="Z118" i="6"/>
  <c r="Y118" i="6"/>
  <c r="X118" i="6"/>
  <c r="W118" i="6"/>
  <c r="V118" i="6"/>
  <c r="U118" i="6"/>
  <c r="T118" i="6"/>
  <c r="E118" i="6"/>
  <c r="S118" i="6" s="1"/>
  <c r="Z117" i="6"/>
  <c r="Y117" i="6"/>
  <c r="X117" i="6"/>
  <c r="W117" i="6"/>
  <c r="V117" i="6"/>
  <c r="U117" i="6"/>
  <c r="T117" i="6"/>
  <c r="E117" i="6"/>
  <c r="S117" i="6" s="1"/>
  <c r="Z116" i="6"/>
  <c r="Y116" i="6"/>
  <c r="X116" i="6"/>
  <c r="W116" i="6"/>
  <c r="V116" i="6"/>
  <c r="U116" i="6"/>
  <c r="T116" i="6"/>
  <c r="E116" i="6"/>
  <c r="S116" i="6" s="1"/>
  <c r="Z115" i="6"/>
  <c r="Y115" i="6"/>
  <c r="X115" i="6"/>
  <c r="W115" i="6"/>
  <c r="V115" i="6"/>
  <c r="U115" i="6"/>
  <c r="T115" i="6"/>
  <c r="E115" i="6"/>
  <c r="S115" i="6" s="1"/>
  <c r="Z114" i="6"/>
  <c r="Y114" i="6"/>
  <c r="X114" i="6"/>
  <c r="W114" i="6"/>
  <c r="V114" i="6"/>
  <c r="U114" i="6"/>
  <c r="T114" i="6"/>
  <c r="E114" i="6"/>
  <c r="S114" i="6" s="1"/>
  <c r="Z113" i="6"/>
  <c r="Y113" i="6"/>
  <c r="X113" i="6"/>
  <c r="W113" i="6"/>
  <c r="V113" i="6"/>
  <c r="U113" i="6"/>
  <c r="T113" i="6"/>
  <c r="E113" i="6"/>
  <c r="S113" i="6" s="1"/>
  <c r="Z112" i="6"/>
  <c r="Y112" i="6"/>
  <c r="X112" i="6"/>
  <c r="W112" i="6"/>
  <c r="V112" i="6"/>
  <c r="U112" i="6"/>
  <c r="T112" i="6"/>
  <c r="E112" i="6"/>
  <c r="S112" i="6" s="1"/>
  <c r="Z111" i="6"/>
  <c r="Y111" i="6"/>
  <c r="X111" i="6"/>
  <c r="W111" i="6"/>
  <c r="V111" i="6"/>
  <c r="U111" i="6"/>
  <c r="T111" i="6"/>
  <c r="E111" i="6"/>
  <c r="S111" i="6" s="1"/>
  <c r="Z110" i="6"/>
  <c r="Y110" i="6"/>
  <c r="X110" i="6"/>
  <c r="W110" i="6"/>
  <c r="V110" i="6"/>
  <c r="U110" i="6"/>
  <c r="T110" i="6"/>
  <c r="E110" i="6"/>
  <c r="S110" i="6" s="1"/>
  <c r="Z109" i="6"/>
  <c r="Y109" i="6"/>
  <c r="X109" i="6"/>
  <c r="W109" i="6"/>
  <c r="V109" i="6"/>
  <c r="U109" i="6"/>
  <c r="T109" i="6"/>
  <c r="E109" i="6"/>
  <c r="S109" i="6" s="1"/>
  <c r="Z108" i="6"/>
  <c r="Y108" i="6"/>
  <c r="X108" i="6"/>
  <c r="W108" i="6"/>
  <c r="V108" i="6"/>
  <c r="U108" i="6"/>
  <c r="T108" i="6"/>
  <c r="E108" i="6"/>
  <c r="S108" i="6" s="1"/>
  <c r="Z107" i="6"/>
  <c r="Y107" i="6"/>
  <c r="X107" i="6"/>
  <c r="W107" i="6"/>
  <c r="V107" i="6"/>
  <c r="U107" i="6"/>
  <c r="T107" i="6"/>
  <c r="E107" i="6"/>
  <c r="S107" i="6" s="1"/>
  <c r="Z106" i="6"/>
  <c r="Y106" i="6"/>
  <c r="X106" i="6"/>
  <c r="W106" i="6"/>
  <c r="V106" i="6"/>
  <c r="U106" i="6"/>
  <c r="T106" i="6"/>
  <c r="E106" i="6"/>
  <c r="S106" i="6" s="1"/>
  <c r="Z105" i="6"/>
  <c r="Y105" i="6"/>
  <c r="X105" i="6"/>
  <c r="W105" i="6"/>
  <c r="V105" i="6"/>
  <c r="U105" i="6"/>
  <c r="T105" i="6"/>
  <c r="E105" i="6"/>
  <c r="S105" i="6" s="1"/>
  <c r="Z104" i="6"/>
  <c r="Y104" i="6"/>
  <c r="X104" i="6"/>
  <c r="W104" i="6"/>
  <c r="V104" i="6"/>
  <c r="U104" i="6"/>
  <c r="T104" i="6"/>
  <c r="E104" i="6"/>
  <c r="S104" i="6" s="1"/>
  <c r="Z103" i="6"/>
  <c r="Y103" i="6"/>
  <c r="X103" i="6"/>
  <c r="W103" i="6"/>
  <c r="V103" i="6"/>
  <c r="U103" i="6"/>
  <c r="T103" i="6"/>
  <c r="E103" i="6"/>
  <c r="S103" i="6" s="1"/>
  <c r="Z102" i="6"/>
  <c r="Y102" i="6"/>
  <c r="X102" i="6"/>
  <c r="W102" i="6"/>
  <c r="V102" i="6"/>
  <c r="U102" i="6"/>
  <c r="T102" i="6"/>
  <c r="E102" i="6"/>
  <c r="S102" i="6" s="1"/>
  <c r="Z101" i="6"/>
  <c r="Y101" i="6"/>
  <c r="X101" i="6"/>
  <c r="W101" i="6"/>
  <c r="V101" i="6"/>
  <c r="U101" i="6"/>
  <c r="T101" i="6"/>
  <c r="E101" i="6"/>
  <c r="S101" i="6" s="1"/>
  <c r="Z100" i="6"/>
  <c r="Y100" i="6"/>
  <c r="X100" i="6"/>
  <c r="W100" i="6"/>
  <c r="V100" i="6"/>
  <c r="U100" i="6"/>
  <c r="T100" i="6"/>
  <c r="E100" i="6"/>
  <c r="S100" i="6" s="1"/>
  <c r="Z99" i="6"/>
  <c r="Y99" i="6"/>
  <c r="X99" i="6"/>
  <c r="W99" i="6"/>
  <c r="V99" i="6"/>
  <c r="U99" i="6"/>
  <c r="T99" i="6"/>
  <c r="E99" i="6"/>
  <c r="S99" i="6" s="1"/>
  <c r="Z98" i="6"/>
  <c r="Y98" i="6"/>
  <c r="X98" i="6"/>
  <c r="W98" i="6"/>
  <c r="V98" i="6"/>
  <c r="U98" i="6"/>
  <c r="T98" i="6"/>
  <c r="E98" i="6"/>
  <c r="S98" i="6" s="1"/>
  <c r="Z97" i="6"/>
  <c r="Y97" i="6"/>
  <c r="X97" i="6"/>
  <c r="W97" i="6"/>
  <c r="V97" i="6"/>
  <c r="U97" i="6"/>
  <c r="T97" i="6"/>
  <c r="E97" i="6"/>
  <c r="S97" i="6" s="1"/>
  <c r="Z96" i="6"/>
  <c r="Y96" i="6"/>
  <c r="X96" i="6"/>
  <c r="W96" i="6"/>
  <c r="V96" i="6"/>
  <c r="U96" i="6"/>
  <c r="T96" i="6"/>
  <c r="E96" i="6"/>
  <c r="S96" i="6" s="1"/>
  <c r="Z95" i="6"/>
  <c r="Y95" i="6"/>
  <c r="X95" i="6"/>
  <c r="W95" i="6"/>
  <c r="V95" i="6"/>
  <c r="U95" i="6"/>
  <c r="T95" i="6"/>
  <c r="E95" i="6"/>
  <c r="S95" i="6" s="1"/>
  <c r="Z94" i="6"/>
  <c r="Y94" i="6"/>
  <c r="X94" i="6"/>
  <c r="W94" i="6"/>
  <c r="V94" i="6"/>
  <c r="U94" i="6"/>
  <c r="T94" i="6"/>
  <c r="E94" i="6"/>
  <c r="S94" i="6" s="1"/>
  <c r="Z93" i="6"/>
  <c r="Y93" i="6"/>
  <c r="X93" i="6"/>
  <c r="W93" i="6"/>
  <c r="V93" i="6"/>
  <c r="U93" i="6"/>
  <c r="T93" i="6"/>
  <c r="E93" i="6"/>
  <c r="S93" i="6" s="1"/>
  <c r="Z92" i="6"/>
  <c r="Y92" i="6"/>
  <c r="X92" i="6"/>
  <c r="W92" i="6"/>
  <c r="V92" i="6"/>
  <c r="U92" i="6"/>
  <c r="T92" i="6"/>
  <c r="E92" i="6"/>
  <c r="S92" i="6" s="1"/>
  <c r="Z91" i="6"/>
  <c r="Y91" i="6"/>
  <c r="X91" i="6"/>
  <c r="W91" i="6"/>
  <c r="V91" i="6"/>
  <c r="U91" i="6"/>
  <c r="T91" i="6"/>
  <c r="E91" i="6"/>
  <c r="S91" i="6" s="1"/>
  <c r="Z90" i="6"/>
  <c r="Y90" i="6"/>
  <c r="X90" i="6"/>
  <c r="W90" i="6"/>
  <c r="V90" i="6"/>
  <c r="U90" i="6"/>
  <c r="T90" i="6"/>
  <c r="E90" i="6"/>
  <c r="S90" i="6" s="1"/>
  <c r="Z89" i="6"/>
  <c r="Y89" i="6"/>
  <c r="X89" i="6"/>
  <c r="W89" i="6"/>
  <c r="V89" i="6"/>
  <c r="U89" i="6"/>
  <c r="T89" i="6"/>
  <c r="E89" i="6"/>
  <c r="S89" i="6" s="1"/>
  <c r="Z88" i="6"/>
  <c r="Y88" i="6"/>
  <c r="X88" i="6"/>
  <c r="W88" i="6"/>
  <c r="V88" i="6"/>
  <c r="U88" i="6"/>
  <c r="T88" i="6"/>
  <c r="E88" i="6"/>
  <c r="S88" i="6" s="1"/>
  <c r="Z87" i="6"/>
  <c r="Y87" i="6"/>
  <c r="X87" i="6"/>
  <c r="W87" i="6"/>
  <c r="V87" i="6"/>
  <c r="U87" i="6"/>
  <c r="T87" i="6"/>
  <c r="E87" i="6"/>
  <c r="S87" i="6" s="1"/>
  <c r="Z86" i="6"/>
  <c r="Y86" i="6"/>
  <c r="X86" i="6"/>
  <c r="W86" i="6"/>
  <c r="V86" i="6"/>
  <c r="U86" i="6"/>
  <c r="T86" i="6"/>
  <c r="E86" i="6"/>
  <c r="S86" i="6" s="1"/>
  <c r="Z85" i="6"/>
  <c r="Y85" i="6"/>
  <c r="X85" i="6"/>
  <c r="W85" i="6"/>
  <c r="V85" i="6"/>
  <c r="U85" i="6"/>
  <c r="T85" i="6"/>
  <c r="E85" i="6"/>
  <c r="S85" i="6" s="1"/>
  <c r="Z84" i="6"/>
  <c r="Y84" i="6"/>
  <c r="X84" i="6"/>
  <c r="W84" i="6"/>
  <c r="V84" i="6"/>
  <c r="U84" i="6"/>
  <c r="T84" i="6"/>
  <c r="E84" i="6"/>
  <c r="S84" i="6" s="1"/>
  <c r="Z83" i="6"/>
  <c r="Y83" i="6"/>
  <c r="X83" i="6"/>
  <c r="W83" i="6"/>
  <c r="V83" i="6"/>
  <c r="U83" i="6"/>
  <c r="T83" i="6"/>
  <c r="E83" i="6"/>
  <c r="S83" i="6" s="1"/>
  <c r="Z82" i="6"/>
  <c r="Y82" i="6"/>
  <c r="X82" i="6"/>
  <c r="W82" i="6"/>
  <c r="V82" i="6"/>
  <c r="U82" i="6"/>
  <c r="T82" i="6"/>
  <c r="E82" i="6"/>
  <c r="S82" i="6" s="1"/>
  <c r="Z81" i="6"/>
  <c r="Y81" i="6"/>
  <c r="X81" i="6"/>
  <c r="W81" i="6"/>
  <c r="V81" i="6"/>
  <c r="U81" i="6"/>
  <c r="T81" i="6"/>
  <c r="E81" i="6"/>
  <c r="S81" i="6" s="1"/>
  <c r="Z80" i="6"/>
  <c r="Y80" i="6"/>
  <c r="X80" i="6"/>
  <c r="W80" i="6"/>
  <c r="V80" i="6"/>
  <c r="U80" i="6"/>
  <c r="T80" i="6"/>
  <c r="E80" i="6"/>
  <c r="S80" i="6" s="1"/>
  <c r="Z79" i="6"/>
  <c r="Y79" i="6"/>
  <c r="X79" i="6"/>
  <c r="W79" i="6"/>
  <c r="V79" i="6"/>
  <c r="U79" i="6"/>
  <c r="T79" i="6"/>
  <c r="E79" i="6"/>
  <c r="S79" i="6" s="1"/>
  <c r="Z78" i="6"/>
  <c r="Y78" i="6"/>
  <c r="X78" i="6"/>
  <c r="W78" i="6"/>
  <c r="V78" i="6"/>
  <c r="U78" i="6"/>
  <c r="T78" i="6"/>
  <c r="E78" i="6"/>
  <c r="S78" i="6" s="1"/>
  <c r="Z77" i="6"/>
  <c r="Y77" i="6"/>
  <c r="X77" i="6"/>
  <c r="W77" i="6"/>
  <c r="V77" i="6"/>
  <c r="U77" i="6"/>
  <c r="T77" i="6"/>
  <c r="E77" i="6"/>
  <c r="S77" i="6" s="1"/>
  <c r="Z76" i="6"/>
  <c r="Y76" i="6"/>
  <c r="X76" i="6"/>
  <c r="W76" i="6"/>
  <c r="V76" i="6"/>
  <c r="U76" i="6"/>
  <c r="T76" i="6"/>
  <c r="E76" i="6"/>
  <c r="S76" i="6" s="1"/>
  <c r="Z75" i="6"/>
  <c r="Y75" i="6"/>
  <c r="X75" i="6"/>
  <c r="W75" i="6"/>
  <c r="V75" i="6"/>
  <c r="U75" i="6"/>
  <c r="T75" i="6"/>
  <c r="E75" i="6"/>
  <c r="S75" i="6" s="1"/>
  <c r="Z74" i="6"/>
  <c r="Y74" i="6"/>
  <c r="X74" i="6"/>
  <c r="W74" i="6"/>
  <c r="V74" i="6"/>
  <c r="U74" i="6"/>
  <c r="T74" i="6"/>
  <c r="E74" i="6"/>
  <c r="S74" i="6" s="1"/>
  <c r="Z73" i="6"/>
  <c r="Y73" i="6"/>
  <c r="X73" i="6"/>
  <c r="W73" i="6"/>
  <c r="V73" i="6"/>
  <c r="U73" i="6"/>
  <c r="T73" i="6"/>
  <c r="E73" i="6"/>
  <c r="S73" i="6" s="1"/>
  <c r="Z72" i="6"/>
  <c r="Y72" i="6"/>
  <c r="X72" i="6"/>
  <c r="W72" i="6"/>
  <c r="V72" i="6"/>
  <c r="U72" i="6"/>
  <c r="T72" i="6"/>
  <c r="E72" i="6"/>
  <c r="S72" i="6" s="1"/>
  <c r="Z71" i="6"/>
  <c r="Y71" i="6"/>
  <c r="X71" i="6"/>
  <c r="W71" i="6"/>
  <c r="V71" i="6"/>
  <c r="U71" i="6"/>
  <c r="T71" i="6"/>
  <c r="E71" i="6"/>
  <c r="S71" i="6" s="1"/>
  <c r="Z70" i="6"/>
  <c r="Y70" i="6"/>
  <c r="X70" i="6"/>
  <c r="W70" i="6"/>
  <c r="V70" i="6"/>
  <c r="U70" i="6"/>
  <c r="T70" i="6"/>
  <c r="E70" i="6"/>
  <c r="S70" i="6" s="1"/>
  <c r="Z69" i="6"/>
  <c r="Y69" i="6"/>
  <c r="X69" i="6"/>
  <c r="W69" i="6"/>
  <c r="V69" i="6"/>
  <c r="U69" i="6"/>
  <c r="T69" i="6"/>
  <c r="E69" i="6"/>
  <c r="S69" i="6" s="1"/>
  <c r="Z68" i="6"/>
  <c r="Y68" i="6"/>
  <c r="X68" i="6"/>
  <c r="W68" i="6"/>
  <c r="V68" i="6"/>
  <c r="U68" i="6"/>
  <c r="T68" i="6"/>
  <c r="E68" i="6"/>
  <c r="S68" i="6" s="1"/>
  <c r="Z67" i="6"/>
  <c r="Y67" i="6"/>
  <c r="X67" i="6"/>
  <c r="W67" i="6"/>
  <c r="V67" i="6"/>
  <c r="U67" i="6"/>
  <c r="T67" i="6"/>
  <c r="E67" i="6"/>
  <c r="S67" i="6" s="1"/>
  <c r="Z66" i="6"/>
  <c r="Y66" i="6"/>
  <c r="X66" i="6"/>
  <c r="W66" i="6"/>
  <c r="V66" i="6"/>
  <c r="U66" i="6"/>
  <c r="T66" i="6"/>
  <c r="E66" i="6"/>
  <c r="S66" i="6" s="1"/>
  <c r="Z65" i="6"/>
  <c r="Y65" i="6"/>
  <c r="X65" i="6"/>
  <c r="W65" i="6"/>
  <c r="V65" i="6"/>
  <c r="U65" i="6"/>
  <c r="T65" i="6"/>
  <c r="E65" i="6"/>
  <c r="S65" i="6" s="1"/>
  <c r="Z64" i="6"/>
  <c r="Y64" i="6"/>
  <c r="X64" i="6"/>
  <c r="W64" i="6"/>
  <c r="V64" i="6"/>
  <c r="U64" i="6"/>
  <c r="T64" i="6"/>
  <c r="E64" i="6"/>
  <c r="S64" i="6" s="1"/>
  <c r="Z63" i="6"/>
  <c r="Y63" i="6"/>
  <c r="X63" i="6"/>
  <c r="W63" i="6"/>
  <c r="V63" i="6"/>
  <c r="U63" i="6"/>
  <c r="T63" i="6"/>
  <c r="E63" i="6"/>
  <c r="S63" i="6" s="1"/>
  <c r="Z62" i="6"/>
  <c r="Y62" i="6"/>
  <c r="X62" i="6"/>
  <c r="W62" i="6"/>
  <c r="V62" i="6"/>
  <c r="U62" i="6"/>
  <c r="T62" i="6"/>
  <c r="E62" i="6"/>
  <c r="S62" i="6" s="1"/>
  <c r="Z61" i="6"/>
  <c r="Y61" i="6"/>
  <c r="X61" i="6"/>
  <c r="W61" i="6"/>
  <c r="V61" i="6"/>
  <c r="U61" i="6"/>
  <c r="T61" i="6"/>
  <c r="E61" i="6"/>
  <c r="S61" i="6" s="1"/>
  <c r="Z60" i="6"/>
  <c r="Y60" i="6"/>
  <c r="X60" i="6"/>
  <c r="W60" i="6"/>
  <c r="V60" i="6"/>
  <c r="U60" i="6"/>
  <c r="T60" i="6"/>
  <c r="E60" i="6"/>
  <c r="S60" i="6" s="1"/>
  <c r="Z59" i="6"/>
  <c r="Y59" i="6"/>
  <c r="X59" i="6"/>
  <c r="W59" i="6"/>
  <c r="V59" i="6"/>
  <c r="U59" i="6"/>
  <c r="T59" i="6"/>
  <c r="E59" i="6"/>
  <c r="S59" i="6" s="1"/>
  <c r="Z58" i="6"/>
  <c r="Y58" i="6"/>
  <c r="X58" i="6"/>
  <c r="W58" i="6"/>
  <c r="V58" i="6"/>
  <c r="U58" i="6"/>
  <c r="T58" i="6"/>
  <c r="E58" i="6"/>
  <c r="S58" i="6" s="1"/>
  <c r="Z57" i="6"/>
  <c r="Y57" i="6"/>
  <c r="X57" i="6"/>
  <c r="W57" i="6"/>
  <c r="V57" i="6"/>
  <c r="U57" i="6"/>
  <c r="T57" i="6"/>
  <c r="E57" i="6"/>
  <c r="S57" i="6" s="1"/>
  <c r="Z56" i="6"/>
  <c r="Y56" i="6"/>
  <c r="X56" i="6"/>
  <c r="W56" i="6"/>
  <c r="V56" i="6"/>
  <c r="U56" i="6"/>
  <c r="T56" i="6"/>
  <c r="E56" i="6"/>
  <c r="S56" i="6" s="1"/>
  <c r="Z55" i="6"/>
  <c r="Y55" i="6"/>
  <c r="X55" i="6"/>
  <c r="W55" i="6"/>
  <c r="V55" i="6"/>
  <c r="U55" i="6"/>
  <c r="T55" i="6"/>
  <c r="E55" i="6"/>
  <c r="S55" i="6" s="1"/>
  <c r="Z54" i="6"/>
  <c r="Y54" i="6"/>
  <c r="X54" i="6"/>
  <c r="W54" i="6"/>
  <c r="V54" i="6"/>
  <c r="U54" i="6"/>
  <c r="T54" i="6"/>
  <c r="E54" i="6"/>
  <c r="S54" i="6" s="1"/>
  <c r="Z53" i="6"/>
  <c r="Y53" i="6"/>
  <c r="X53" i="6"/>
  <c r="W53" i="6"/>
  <c r="V53" i="6"/>
  <c r="U53" i="6"/>
  <c r="T53" i="6"/>
  <c r="E53" i="6"/>
  <c r="S53" i="6" s="1"/>
  <c r="Z52" i="6"/>
  <c r="Y52" i="6"/>
  <c r="X52" i="6"/>
  <c r="W52" i="6"/>
  <c r="V52" i="6"/>
  <c r="U52" i="6"/>
  <c r="T52" i="6"/>
  <c r="E52" i="6"/>
  <c r="S52" i="6" s="1"/>
  <c r="Z51" i="6"/>
  <c r="Y51" i="6"/>
  <c r="X51" i="6"/>
  <c r="W51" i="6"/>
  <c r="V51" i="6"/>
  <c r="U51" i="6"/>
  <c r="T51" i="6"/>
  <c r="E51" i="6"/>
  <c r="S51" i="6" s="1"/>
  <c r="Z50" i="6"/>
  <c r="Y50" i="6"/>
  <c r="X50" i="6"/>
  <c r="W50" i="6"/>
  <c r="V50" i="6"/>
  <c r="U50" i="6"/>
  <c r="T50" i="6"/>
  <c r="E50" i="6"/>
  <c r="S50" i="6" s="1"/>
  <c r="Z49" i="6"/>
  <c r="Y49" i="6"/>
  <c r="X49" i="6"/>
  <c r="W49" i="6"/>
  <c r="V49" i="6"/>
  <c r="U49" i="6"/>
  <c r="T49" i="6"/>
  <c r="E49" i="6"/>
  <c r="S49" i="6" s="1"/>
  <c r="Z48" i="6"/>
  <c r="Y48" i="6"/>
  <c r="X48" i="6"/>
  <c r="W48" i="6"/>
  <c r="V48" i="6"/>
  <c r="U48" i="6"/>
  <c r="T48" i="6"/>
  <c r="E48" i="6"/>
  <c r="S48" i="6" s="1"/>
  <c r="Z47" i="6"/>
  <c r="Y47" i="6"/>
  <c r="X47" i="6"/>
  <c r="W47" i="6"/>
  <c r="V47" i="6"/>
  <c r="U47" i="6"/>
  <c r="T47" i="6"/>
  <c r="E47" i="6"/>
  <c r="S47" i="6" s="1"/>
  <c r="Z46" i="6"/>
  <c r="Y46" i="6"/>
  <c r="X46" i="6"/>
  <c r="W46" i="6"/>
  <c r="V46" i="6"/>
  <c r="U46" i="6"/>
  <c r="T46" i="6"/>
  <c r="E46" i="6"/>
  <c r="S46" i="6" s="1"/>
  <c r="Z45" i="6"/>
  <c r="Y45" i="6"/>
  <c r="X45" i="6"/>
  <c r="W45" i="6"/>
  <c r="V45" i="6"/>
  <c r="U45" i="6"/>
  <c r="T45" i="6"/>
  <c r="E45" i="6"/>
  <c r="S45" i="6" s="1"/>
  <c r="Z44" i="6"/>
  <c r="Y44" i="6"/>
  <c r="X44" i="6"/>
  <c r="W44" i="6"/>
  <c r="V44" i="6"/>
  <c r="U44" i="6"/>
  <c r="T44" i="6"/>
  <c r="E44" i="6"/>
  <c r="S44" i="6" s="1"/>
  <c r="Z43" i="6"/>
  <c r="Y43" i="6"/>
  <c r="X43" i="6"/>
  <c r="W43" i="6"/>
  <c r="V43" i="6"/>
  <c r="U43" i="6"/>
  <c r="T43" i="6"/>
  <c r="E43" i="6"/>
  <c r="S43" i="6" s="1"/>
  <c r="Z42" i="6"/>
  <c r="Y42" i="6"/>
  <c r="X42" i="6"/>
  <c r="W42" i="6"/>
  <c r="V42" i="6"/>
  <c r="U42" i="6"/>
  <c r="T42" i="6"/>
  <c r="E42" i="6"/>
  <c r="S42" i="6" s="1"/>
  <c r="Z41" i="6"/>
  <c r="Y41" i="6"/>
  <c r="X41" i="6"/>
  <c r="W41" i="6"/>
  <c r="V41" i="6"/>
  <c r="U41" i="6"/>
  <c r="T41" i="6"/>
  <c r="E41" i="6"/>
  <c r="S41" i="6" s="1"/>
  <c r="Z40" i="6"/>
  <c r="Y40" i="6"/>
  <c r="X40" i="6"/>
  <c r="W40" i="6"/>
  <c r="V40" i="6"/>
  <c r="U40" i="6"/>
  <c r="T40" i="6"/>
  <c r="E40" i="6"/>
  <c r="S40" i="6" s="1"/>
  <c r="Z39" i="6"/>
  <c r="Y39" i="6"/>
  <c r="X39" i="6"/>
  <c r="W39" i="6"/>
  <c r="V39" i="6"/>
  <c r="U39" i="6"/>
  <c r="T39" i="6"/>
  <c r="E39" i="6"/>
  <c r="S39" i="6" s="1"/>
  <c r="Z38" i="6"/>
  <c r="Y38" i="6"/>
  <c r="X38" i="6"/>
  <c r="W38" i="6"/>
  <c r="V38" i="6"/>
  <c r="U38" i="6"/>
  <c r="T38" i="6"/>
  <c r="E38" i="6"/>
  <c r="S38" i="6" s="1"/>
  <c r="E37" i="6"/>
  <c r="S37" i="6" s="1"/>
  <c r="E36" i="6"/>
  <c r="S36" i="6" s="1"/>
  <c r="E35" i="6"/>
  <c r="S35" i="6" s="1"/>
  <c r="Z34" i="6"/>
  <c r="Y34" i="6"/>
  <c r="U34" i="6"/>
  <c r="J30" i="6"/>
  <c r="I30" i="6"/>
  <c r="H30" i="6"/>
  <c r="AO511" i="5" a="1"/>
  <c r="H428" i="5"/>
  <c r="H427" i="5"/>
  <c r="H426" i="5"/>
  <c r="H425" i="5"/>
  <c r="H424" i="5"/>
  <c r="H423" i="5"/>
  <c r="H422" i="5"/>
  <c r="H421" i="5"/>
  <c r="H420" i="5"/>
  <c r="H419" i="5"/>
  <c r="H418" i="5"/>
  <c r="H417" i="5"/>
  <c r="H416" i="5"/>
  <c r="H415" i="5"/>
  <c r="H414" i="5"/>
  <c r="H413" i="5"/>
  <c r="H412" i="5"/>
  <c r="H411" i="5"/>
  <c r="H410" i="5"/>
  <c r="H409" i="5"/>
  <c r="E108" i="5" a="1"/>
  <c r="E108" i="5" s="1"/>
  <c r="G108" i="5" s="1"/>
  <c r="E93" i="5" a="1"/>
  <c r="E93" i="5" s="1"/>
  <c r="G93" i="5" s="1"/>
  <c r="E92" i="5" a="1"/>
  <c r="E92" i="5" s="1"/>
  <c r="G92" i="5" s="1"/>
  <c r="E91" i="5" a="1"/>
  <c r="E91" i="5" s="1"/>
  <c r="G91" i="5" s="1"/>
  <c r="E90" i="5" a="1"/>
  <c r="E90" i="5" s="1"/>
  <c r="G90" i="5" s="1"/>
  <c r="E89" i="5" a="1"/>
  <c r="E89" i="5" s="1"/>
  <c r="G89" i="5" s="1"/>
  <c r="E88" i="5" a="1"/>
  <c r="E88" i="5" s="1"/>
  <c r="G88" i="5" s="1"/>
  <c r="E87" i="5" a="1"/>
  <c r="E87" i="5" s="1"/>
  <c r="G87" i="5" s="1"/>
  <c r="E86" i="5" a="1"/>
  <c r="E86" i="5" s="1"/>
  <c r="G86" i="5" s="1"/>
  <c r="E85" i="5" a="1"/>
  <c r="E85" i="5" s="1"/>
  <c r="G85" i="5" s="1"/>
  <c r="E80" i="5" a="1"/>
  <c r="E80" i="5" s="1"/>
  <c r="G80" i="5" s="1"/>
  <c r="E50" i="5" a="1"/>
  <c r="E50" i="5" s="1"/>
  <c r="G50" i="5" s="1"/>
  <c r="E49" i="5" a="1"/>
  <c r="E49" i="5" s="1"/>
  <c r="G49" i="5" s="1"/>
  <c r="E48" i="5" a="1"/>
  <c r="E48" i="5" s="1"/>
  <c r="G48" i="5" s="1"/>
  <c r="E47" i="5" a="1"/>
  <c r="E47" i="5" s="1"/>
  <c r="G47" i="5" s="1"/>
  <c r="E46" i="5" a="1"/>
  <c r="E46" i="5" s="1"/>
  <c r="G46" i="5" s="1"/>
  <c r="E45" i="5" a="1"/>
  <c r="E45" i="5" s="1"/>
  <c r="G45" i="5" s="1"/>
  <c r="E44" i="5" a="1"/>
  <c r="E44" i="5" s="1"/>
  <c r="G44" i="5" s="1"/>
  <c r="E43" i="5" a="1"/>
  <c r="E43" i="5" s="1"/>
  <c r="G43" i="5" s="1"/>
  <c r="E42" i="5" a="1"/>
  <c r="E42" i="5" s="1"/>
  <c r="G42" i="5" s="1"/>
  <c r="E41" i="5" a="1"/>
  <c r="E41" i="5" s="1"/>
  <c r="G41" i="5" s="1"/>
  <c r="E40" i="5" a="1"/>
  <c r="E40" i="5" s="1"/>
  <c r="G40" i="5" s="1"/>
  <c r="E39" i="5" a="1"/>
  <c r="E39" i="5" s="1"/>
  <c r="G39" i="5" s="1"/>
  <c r="E38" i="5" a="1"/>
  <c r="E38" i="5" s="1"/>
  <c r="G38" i="5" s="1"/>
  <c r="E37" i="5" a="1"/>
  <c r="E37" i="5" s="1"/>
  <c r="G37" i="5" s="1"/>
  <c r="E36" i="5" a="1"/>
  <c r="E36" i="5" s="1"/>
  <c r="G36" i="5" s="1"/>
  <c r="E35" i="5" a="1"/>
  <c r="E35" i="5" s="1"/>
  <c r="G35" i="5" s="1"/>
  <c r="E34" i="5" a="1"/>
  <c r="E34" i="5" s="1"/>
  <c r="G34" i="5" s="1"/>
  <c r="E33" i="5" a="1"/>
  <c r="E33" i="5" s="1"/>
  <c r="G33" i="5" s="1"/>
  <c r="E32" i="5" a="1"/>
  <c r="E32" i="5" s="1"/>
  <c r="G32" i="5" s="1"/>
  <c r="E31" i="5" a="1"/>
  <c r="E31" i="5" s="1"/>
  <c r="G31" i="5" s="1"/>
  <c r="E30" i="5" a="1"/>
  <c r="E30" i="5" s="1"/>
  <c r="G30" i="5" s="1"/>
  <c r="E29" i="5" a="1"/>
  <c r="E29" i="5" s="1"/>
  <c r="G29" i="5" s="1"/>
  <c r="E28" i="5" a="1"/>
  <c r="E28" i="5" s="1"/>
  <c r="G28" i="5" s="1"/>
  <c r="E27" i="5" a="1"/>
  <c r="E27" i="5" s="1"/>
  <c r="G27" i="5" s="1"/>
  <c r="E26" i="5" a="1"/>
  <c r="E26" i="5" s="1"/>
  <c r="G26" i="5" s="1"/>
  <c r="E25" i="5" a="1"/>
  <c r="E25" i="5" s="1"/>
  <c r="G25" i="5" s="1"/>
  <c r="E24" i="5" a="1"/>
  <c r="E24" i="5" s="1"/>
  <c r="G24" i="5" s="1"/>
  <c r="E23" i="5" a="1"/>
  <c r="E23" i="5" s="1"/>
  <c r="G23" i="5" s="1"/>
  <c r="E22" i="5" a="1"/>
  <c r="E22" i="5" s="1"/>
  <c r="G22" i="5" s="1"/>
  <c r="E21" i="5" a="1"/>
  <c r="E21" i="5" s="1"/>
  <c r="G21" i="5" s="1"/>
  <c r="E20" i="5" a="1"/>
  <c r="E20" i="5" s="1"/>
  <c r="G20" i="5" s="1"/>
  <c r="E19" i="5" a="1"/>
  <c r="E19" i="5" s="1"/>
  <c r="G19" i="5" s="1"/>
  <c r="E18" i="5" a="1"/>
  <c r="E18" i="5" s="1"/>
  <c r="G18" i="5" s="1"/>
  <c r="E17" i="5" a="1"/>
  <c r="E17" i="5" s="1"/>
  <c r="G17" i="5" s="1"/>
  <c r="E16" i="5" a="1"/>
  <c r="E16" i="5" s="1"/>
  <c r="G16" i="5" s="1"/>
  <c r="E15" i="5" a="1"/>
  <c r="E15" i="5" s="1"/>
  <c r="G15" i="5" s="1"/>
  <c r="E14" i="5" a="1"/>
  <c r="E14" i="5" s="1"/>
  <c r="G14" i="5" s="1"/>
  <c r="E13" i="5" a="1"/>
  <c r="E13" i="5" s="1"/>
  <c r="E12" i="5" a="1"/>
  <c r="E12" i="5" s="1"/>
  <c r="G12" i="5" s="1"/>
  <c r="E11" i="5" a="1"/>
  <c r="E11" i="5" s="1"/>
  <c r="G11" i="5" s="1"/>
  <c r="E10" i="5" a="1"/>
  <c r="E10" i="5" s="1"/>
  <c r="G10" i="5" s="1"/>
  <c r="E9" i="5" a="1"/>
  <c r="E9" i="5" s="1"/>
  <c r="G9" i="5" s="1"/>
  <c r="E8" i="5" a="1"/>
  <c r="E8" i="5" s="1"/>
  <c r="G8" i="5" s="1"/>
  <c r="H2" i="5"/>
  <c r="B296" i="5" s="1"/>
  <c r="G2" i="5"/>
  <c r="B193" i="5" s="1"/>
  <c r="E2" i="5"/>
  <c r="B114" i="5" s="1"/>
  <c r="E2" i="8"/>
  <c r="B530" i="8" s="1"/>
  <c r="D2" i="8"/>
  <c r="B427" i="8" s="1"/>
  <c r="C2" i="8"/>
  <c r="C9" i="2"/>
  <c r="C26" i="4"/>
  <c r="C428" i="2"/>
  <c r="C427" i="2"/>
  <c r="C426" i="2"/>
  <c r="B425" i="2"/>
  <c r="C424" i="2"/>
  <c r="C423" i="2"/>
  <c r="C422" i="2"/>
  <c r="B421" i="2"/>
  <c r="C420" i="2"/>
  <c r="C419" i="2"/>
  <c r="C418" i="2"/>
  <c r="B417" i="2"/>
  <c r="C416" i="2"/>
  <c r="C415" i="2"/>
  <c r="C414" i="2"/>
  <c r="B413" i="2"/>
  <c r="C412" i="2"/>
  <c r="C411" i="2"/>
  <c r="C410" i="2"/>
  <c r="B409" i="2"/>
  <c r="C408" i="2"/>
  <c r="C407" i="2"/>
  <c r="C406" i="2"/>
  <c r="B405" i="2"/>
  <c r="C404" i="2"/>
  <c r="C403" i="2"/>
  <c r="C402" i="2"/>
  <c r="B401" i="2"/>
  <c r="C400" i="2"/>
  <c r="C399" i="2"/>
  <c r="C398" i="2"/>
  <c r="B397" i="2"/>
  <c r="C396" i="2"/>
  <c r="C395" i="2"/>
  <c r="C394" i="2"/>
  <c r="B393" i="2"/>
  <c r="C392" i="2"/>
  <c r="C391" i="2"/>
  <c r="C390" i="2"/>
  <c r="B389" i="2"/>
  <c r="C388" i="2"/>
  <c r="C387" i="2"/>
  <c r="C386" i="2"/>
  <c r="B385" i="2"/>
  <c r="C384" i="2"/>
  <c r="C383" i="2"/>
  <c r="C382" i="2"/>
  <c r="B381" i="2"/>
  <c r="C380" i="2"/>
  <c r="C379" i="2"/>
  <c r="C378" i="2"/>
  <c r="B377" i="2"/>
  <c r="C376" i="2"/>
  <c r="C375" i="2"/>
  <c r="C374" i="2"/>
  <c r="B373" i="2"/>
  <c r="C372" i="2"/>
  <c r="C371" i="2"/>
  <c r="C370" i="2"/>
  <c r="B369" i="2"/>
  <c r="C368" i="2"/>
  <c r="C367" i="2"/>
  <c r="C366" i="2"/>
  <c r="B365" i="2"/>
  <c r="C364" i="2"/>
  <c r="C363" i="2"/>
  <c r="C362" i="2"/>
  <c r="B361" i="2"/>
  <c r="C360" i="2"/>
  <c r="C359" i="2"/>
  <c r="C358" i="2"/>
  <c r="B357" i="2"/>
  <c r="C356" i="2"/>
  <c r="C355" i="2"/>
  <c r="C354" i="2"/>
  <c r="B353" i="2"/>
  <c r="C352" i="2"/>
  <c r="C351" i="2"/>
  <c r="C350" i="2"/>
  <c r="B349" i="2"/>
  <c r="C348" i="2"/>
  <c r="C347" i="2"/>
  <c r="C346" i="2"/>
  <c r="B345" i="2"/>
  <c r="C344" i="2"/>
  <c r="C343" i="2"/>
  <c r="C342" i="2"/>
  <c r="B341" i="2"/>
  <c r="C340" i="2"/>
  <c r="C339" i="2"/>
  <c r="C338" i="2"/>
  <c r="B337" i="2"/>
  <c r="C336" i="2"/>
  <c r="C335" i="2"/>
  <c r="C334" i="2"/>
  <c r="B333" i="2"/>
  <c r="C332" i="2"/>
  <c r="C331" i="2"/>
  <c r="C330" i="2"/>
  <c r="B329" i="2"/>
  <c r="C328" i="2"/>
  <c r="C327" i="2"/>
  <c r="C326" i="2"/>
  <c r="B325" i="2"/>
  <c r="C324" i="2"/>
  <c r="C323" i="2"/>
  <c r="C322" i="2"/>
  <c r="B321" i="2"/>
  <c r="C320" i="2"/>
  <c r="C319" i="2"/>
  <c r="C318" i="2"/>
  <c r="B317" i="2"/>
  <c r="C316" i="2"/>
  <c r="C315" i="2"/>
  <c r="C314" i="2"/>
  <c r="B313" i="2"/>
  <c r="C312" i="2"/>
  <c r="C311" i="2"/>
  <c r="C310" i="2"/>
  <c r="B309" i="2"/>
  <c r="C308" i="2"/>
  <c r="C307" i="2"/>
  <c r="C306" i="2"/>
  <c r="B305" i="2"/>
  <c r="C304" i="2"/>
  <c r="C303" i="2"/>
  <c r="C302" i="2"/>
  <c r="B301" i="2"/>
  <c r="C300" i="2"/>
  <c r="C299" i="2"/>
  <c r="C298" i="2"/>
  <c r="B297" i="2"/>
  <c r="C296" i="2"/>
  <c r="C295" i="2"/>
  <c r="C294" i="2"/>
  <c r="B293" i="2"/>
  <c r="C292" i="2"/>
  <c r="C291" i="2"/>
  <c r="C290" i="2"/>
  <c r="B289" i="2"/>
  <c r="C288" i="2"/>
  <c r="C287" i="2"/>
  <c r="C286" i="2"/>
  <c r="B285" i="2"/>
  <c r="C284" i="2"/>
  <c r="C283" i="2"/>
  <c r="C282" i="2"/>
  <c r="B281" i="2"/>
  <c r="C280" i="2"/>
  <c r="C279" i="2"/>
  <c r="C278" i="2"/>
  <c r="B277" i="2"/>
  <c r="C276" i="2"/>
  <c r="C275" i="2"/>
  <c r="C274" i="2"/>
  <c r="B273" i="2"/>
  <c r="C272" i="2"/>
  <c r="C271" i="2"/>
  <c r="C270" i="2"/>
  <c r="B269" i="2"/>
  <c r="C268" i="2"/>
  <c r="C267" i="2"/>
  <c r="C266" i="2"/>
  <c r="B265" i="2"/>
  <c r="C264" i="2"/>
  <c r="C263" i="2"/>
  <c r="C262" i="2"/>
  <c r="B261" i="2"/>
  <c r="C260" i="2"/>
  <c r="C259" i="2"/>
  <c r="C258" i="2"/>
  <c r="B257" i="2"/>
  <c r="C256" i="2"/>
  <c r="C255" i="2"/>
  <c r="C254" i="2"/>
  <c r="B253" i="2"/>
  <c r="C252" i="2"/>
  <c r="C251" i="2"/>
  <c r="C250" i="2"/>
  <c r="B249" i="2"/>
  <c r="C248" i="2"/>
  <c r="C247" i="2"/>
  <c r="C246" i="2"/>
  <c r="B245" i="2"/>
  <c r="C244" i="2"/>
  <c r="C243" i="2"/>
  <c r="C242" i="2"/>
  <c r="B241" i="2"/>
  <c r="C240" i="2"/>
  <c r="C239" i="2"/>
  <c r="C238" i="2"/>
  <c r="B237" i="2"/>
  <c r="C236" i="2"/>
  <c r="C235" i="2"/>
  <c r="C234" i="2"/>
  <c r="B233" i="2"/>
  <c r="C232" i="2"/>
  <c r="C231" i="2"/>
  <c r="C230" i="2"/>
  <c r="B229" i="2"/>
  <c r="C228" i="2"/>
  <c r="C227" i="2"/>
  <c r="C226" i="2"/>
  <c r="B225" i="2"/>
  <c r="C224" i="2"/>
  <c r="C223" i="2"/>
  <c r="C222" i="2"/>
  <c r="B221" i="2"/>
  <c r="C220" i="2"/>
  <c r="C219" i="2"/>
  <c r="C218" i="2"/>
  <c r="B217" i="2"/>
  <c r="C216" i="2"/>
  <c r="C215" i="2"/>
  <c r="C214" i="2"/>
  <c r="B213" i="2"/>
  <c r="C212" i="2"/>
  <c r="C211" i="2"/>
  <c r="C210" i="2"/>
  <c r="B209" i="2"/>
  <c r="C208" i="2"/>
  <c r="C207" i="2"/>
  <c r="C206" i="2"/>
  <c r="B205" i="2"/>
  <c r="C204" i="2"/>
  <c r="C203" i="2"/>
  <c r="C202" i="2"/>
  <c r="B201" i="2"/>
  <c r="C200" i="2"/>
  <c r="C199" i="2"/>
  <c r="C198" i="2"/>
  <c r="B197" i="2"/>
  <c r="C196" i="2"/>
  <c r="C195" i="2"/>
  <c r="C194" i="2"/>
  <c r="B193" i="2"/>
  <c r="C192" i="2"/>
  <c r="C191" i="2"/>
  <c r="C190" i="2"/>
  <c r="B189" i="2"/>
  <c r="C188" i="2"/>
  <c r="C187" i="2"/>
  <c r="C186" i="2"/>
  <c r="B185" i="2"/>
  <c r="C184" i="2"/>
  <c r="C183" i="2"/>
  <c r="C182" i="2"/>
  <c r="B181" i="2"/>
  <c r="C180" i="2"/>
  <c r="C179" i="2"/>
  <c r="C178" i="2"/>
  <c r="B177" i="2"/>
  <c r="C176" i="2"/>
  <c r="C175" i="2"/>
  <c r="C174" i="2"/>
  <c r="B173" i="2"/>
  <c r="C172" i="2"/>
  <c r="C171" i="2"/>
  <c r="C170" i="2"/>
  <c r="B169" i="2"/>
  <c r="C168" i="2"/>
  <c r="C167" i="2"/>
  <c r="C166" i="2"/>
  <c r="B165" i="2"/>
  <c r="C164" i="2"/>
  <c r="C163" i="2"/>
  <c r="C162" i="2"/>
  <c r="B161" i="2"/>
  <c r="C160" i="2"/>
  <c r="C159" i="2"/>
  <c r="C158" i="2"/>
  <c r="B157" i="2"/>
  <c r="C156" i="2"/>
  <c r="C155" i="2"/>
  <c r="C154" i="2"/>
  <c r="B153" i="2"/>
  <c r="C152" i="2"/>
  <c r="C151" i="2"/>
  <c r="C150" i="2"/>
  <c r="B149" i="2"/>
  <c r="C148" i="2"/>
  <c r="C147" i="2"/>
  <c r="C146" i="2"/>
  <c r="B145" i="2"/>
  <c r="C144" i="2"/>
  <c r="C143" i="2"/>
  <c r="C142" i="2"/>
  <c r="B141" i="2"/>
  <c r="C140" i="2"/>
  <c r="C139" i="2"/>
  <c r="C138" i="2"/>
  <c r="B137" i="2"/>
  <c r="C136" i="2"/>
  <c r="C135" i="2"/>
  <c r="C134" i="2"/>
  <c r="B133" i="2"/>
  <c r="C132" i="2"/>
  <c r="C131" i="2"/>
  <c r="C130" i="2"/>
  <c r="B129" i="2"/>
  <c r="C128" i="2"/>
  <c r="C127" i="2"/>
  <c r="C126" i="2"/>
  <c r="B125" i="2"/>
  <c r="C124" i="2"/>
  <c r="C123" i="2"/>
  <c r="C122" i="2"/>
  <c r="B121" i="2"/>
  <c r="C120" i="2"/>
  <c r="C119" i="2"/>
  <c r="C118" i="2"/>
  <c r="B117" i="2"/>
  <c r="C116" i="2"/>
  <c r="C115" i="2"/>
  <c r="C114" i="2"/>
  <c r="B113" i="2"/>
  <c r="C112" i="2"/>
  <c r="C111" i="2"/>
  <c r="C110" i="2"/>
  <c r="B109" i="2"/>
  <c r="C108" i="2"/>
  <c r="C107" i="2"/>
  <c r="C106" i="2"/>
  <c r="B105" i="2"/>
  <c r="C104" i="2"/>
  <c r="C103" i="2"/>
  <c r="C102" i="2"/>
  <c r="B101" i="2"/>
  <c r="C100" i="2"/>
  <c r="C99" i="2"/>
  <c r="C98" i="2"/>
  <c r="B97" i="2"/>
  <c r="C96" i="2"/>
  <c r="C95" i="2"/>
  <c r="C94" i="2"/>
  <c r="B93" i="2"/>
  <c r="C92" i="2"/>
  <c r="C91" i="2"/>
  <c r="C90" i="2"/>
  <c r="B89" i="2"/>
  <c r="C88" i="2"/>
  <c r="C87" i="2"/>
  <c r="C86" i="2"/>
  <c r="B85" i="2"/>
  <c r="C84" i="2"/>
  <c r="C83" i="2"/>
  <c r="C82" i="2"/>
  <c r="B81" i="2"/>
  <c r="C80" i="2"/>
  <c r="C79" i="2"/>
  <c r="C78" i="2"/>
  <c r="B77" i="2"/>
  <c r="C76" i="2"/>
  <c r="C75" i="2"/>
  <c r="C74" i="2"/>
  <c r="B73" i="2"/>
  <c r="C72" i="2"/>
  <c r="C71" i="2"/>
  <c r="C70" i="2"/>
  <c r="B69" i="2"/>
  <c r="C68" i="2"/>
  <c r="C67" i="2"/>
  <c r="C66" i="2"/>
  <c r="B65" i="2"/>
  <c r="C64" i="2"/>
  <c r="C63" i="2"/>
  <c r="C62" i="2"/>
  <c r="B61" i="2"/>
  <c r="C60" i="2"/>
  <c r="C59" i="2"/>
  <c r="C58" i="2"/>
  <c r="B57" i="2"/>
  <c r="C56" i="2"/>
  <c r="C55" i="2"/>
  <c r="C54" i="2"/>
  <c r="B53" i="2"/>
  <c r="C52" i="2"/>
  <c r="C51" i="2"/>
  <c r="C50" i="2"/>
  <c r="B49" i="2"/>
  <c r="C48" i="2"/>
  <c r="C47" i="2"/>
  <c r="C46" i="2"/>
  <c r="B45" i="2"/>
  <c r="C44" i="2"/>
  <c r="C43" i="2"/>
  <c r="C42" i="2"/>
  <c r="B41" i="2"/>
  <c r="C40" i="2"/>
  <c r="C39" i="2"/>
  <c r="C38" i="2"/>
  <c r="B37" i="2"/>
  <c r="C36" i="2"/>
  <c r="C35" i="2"/>
  <c r="C34" i="2"/>
  <c r="B33" i="2"/>
  <c r="C32" i="2"/>
  <c r="C31" i="2"/>
  <c r="C30" i="2"/>
  <c r="B29" i="2"/>
  <c r="C28" i="2"/>
  <c r="C27" i="2"/>
  <c r="C26" i="2"/>
  <c r="B25" i="2"/>
  <c r="J23" i="2"/>
  <c r="I23" i="2"/>
  <c r="H23" i="2"/>
  <c r="D15" i="2"/>
  <c r="B15" i="2"/>
  <c r="A409" i="5" s="1"/>
  <c r="D14" i="2"/>
  <c r="B14" i="2"/>
  <c r="A408" i="5" s="1"/>
  <c r="D13" i="2"/>
  <c r="B13" i="2"/>
  <c r="A407" i="5" s="1"/>
  <c r="J12" i="2"/>
  <c r="I12" i="2"/>
  <c r="H12" i="2"/>
  <c r="C10" i="2"/>
  <c r="B10" i="2"/>
  <c r="K3" i="2"/>
  <c r="C3" i="2"/>
  <c r="F63" i="9" a="1"/>
  <c r="F63" i="9" s="1"/>
  <c r="E63" i="9" a="1"/>
  <c r="E63" i="9" s="1"/>
  <c r="D63" i="9" a="1"/>
  <c r="D63" i="9" s="1"/>
  <c r="D29" i="9"/>
  <c r="Q447" i="10" l="1"/>
  <c r="U447" i="10"/>
  <c r="T447" i="10"/>
  <c r="S447" i="10"/>
  <c r="DL462" i="10"/>
  <c r="DL454" i="10"/>
  <c r="DK454" i="10"/>
  <c r="DL469" i="10"/>
  <c r="DL461" i="10"/>
  <c r="DL453" i="10"/>
  <c r="DL468" i="10"/>
  <c r="DL460" i="10"/>
  <c r="DL452" i="10"/>
  <c r="DL466" i="10"/>
  <c r="DL450" i="10"/>
  <c r="DL448" i="10"/>
  <c r="DL463" i="10"/>
  <c r="DL467" i="10"/>
  <c r="DL459" i="10"/>
  <c r="DL451" i="10"/>
  <c r="DL458" i="10"/>
  <c r="DL464" i="10"/>
  <c r="DL455" i="10"/>
  <c r="DL465" i="10"/>
  <c r="DL457" i="10"/>
  <c r="DL449" i="10"/>
  <c r="DL456" i="10"/>
  <c r="DL447" i="10"/>
  <c r="EL433" i="10"/>
  <c r="EL425" i="10"/>
  <c r="EK418" i="10"/>
  <c r="EL440" i="10"/>
  <c r="EL432" i="10"/>
  <c r="EL424" i="10"/>
  <c r="EL439" i="10"/>
  <c r="EL431" i="10"/>
  <c r="EL423" i="10"/>
  <c r="EL429" i="10"/>
  <c r="EL438" i="10"/>
  <c r="EL430" i="10"/>
  <c r="EL422" i="10"/>
  <c r="EL437" i="10"/>
  <c r="EL421" i="10"/>
  <c r="EL426" i="10"/>
  <c r="EL436" i="10"/>
  <c r="EL428" i="10"/>
  <c r="EL420" i="10"/>
  <c r="EL435" i="10"/>
  <c r="EL427" i="10"/>
  <c r="EL419" i="10"/>
  <c r="EL434" i="10"/>
  <c r="EL418" i="10"/>
  <c r="UN435" i="10"/>
  <c r="UE439" i="10"/>
  <c r="UE431" i="10"/>
  <c r="UE423" i="10"/>
  <c r="UE438" i="10"/>
  <c r="UE430" i="10"/>
  <c r="UE422" i="10"/>
  <c r="UE437" i="10"/>
  <c r="UE429" i="10"/>
  <c r="UE421" i="10"/>
  <c r="UE435" i="10"/>
  <c r="UE419" i="10"/>
  <c r="UE432" i="10"/>
  <c r="UE436" i="10"/>
  <c r="UE428" i="10"/>
  <c r="UE420" i="10"/>
  <c r="UE427" i="10"/>
  <c r="UE424" i="10"/>
  <c r="UE434" i="10"/>
  <c r="UE426" i="10"/>
  <c r="UE418" i="10"/>
  <c r="UE433" i="10"/>
  <c r="UE425" i="10"/>
  <c r="UE440" i="10"/>
  <c r="FT402" i="10"/>
  <c r="UG424" i="10"/>
  <c r="GE399" i="10"/>
  <c r="UF418" i="10"/>
  <c r="UG418" i="10"/>
  <c r="FT389" i="10"/>
  <c r="GC408" i="10"/>
  <c r="G13" i="5"/>
  <c r="F13" i="5" s="1" a="1"/>
  <c r="F13" i="5" s="1"/>
  <c r="PA456" i="10"/>
  <c r="PA459" i="10"/>
  <c r="FT396" i="10"/>
  <c r="GD408" i="10"/>
  <c r="UF420" i="10"/>
  <c r="GC406" i="10"/>
  <c r="UG420" i="10"/>
  <c r="FU390" i="10"/>
  <c r="FT393" i="10"/>
  <c r="GD406" i="10"/>
  <c r="UN420" i="10"/>
  <c r="UJ433" i="10"/>
  <c r="PC446" i="10"/>
  <c r="PD462" i="10"/>
  <c r="FT404" i="10"/>
  <c r="UC421" i="10"/>
  <c r="PA461" i="10"/>
  <c r="FV388" i="10"/>
  <c r="FU404" i="10"/>
  <c r="UL430" i="10"/>
  <c r="PA460" i="10"/>
  <c r="PD461" i="10"/>
  <c r="FT391" i="10"/>
  <c r="PD460" i="10"/>
  <c r="PD446" i="10"/>
  <c r="PD459" i="10"/>
  <c r="LR466" i="10"/>
  <c r="FU389" i="10"/>
  <c r="FU391" i="10"/>
  <c r="UN418" i="10"/>
  <c r="UJ421" i="10"/>
  <c r="AM373" i="10"/>
  <c r="AM379" i="10" s="1" a="1"/>
  <c r="AM379" i="10" s="1"/>
  <c r="PD458" i="10"/>
  <c r="PD464" i="10"/>
  <c r="FT394" i="10"/>
  <c r="FT397" i="10"/>
  <c r="GE400" i="10"/>
  <c r="FT403" i="10"/>
  <c r="FU405" i="10"/>
  <c r="GC407" i="10"/>
  <c r="GD411" i="10"/>
  <c r="UC419" i="10"/>
  <c r="UK421" i="10"/>
  <c r="UH426" i="10"/>
  <c r="BC376" i="10"/>
  <c r="CA373" i="10"/>
  <c r="CI376" i="10"/>
  <c r="FU403" i="10"/>
  <c r="FV405" i="10"/>
  <c r="GE407" i="10"/>
  <c r="GE411" i="10"/>
  <c r="UJ419" i="10"/>
  <c r="UI422" i="10"/>
  <c r="AE376" i="10"/>
  <c r="LP446" i="10"/>
  <c r="LO447" i="10"/>
  <c r="PA457" i="10"/>
  <c r="PA463" i="10"/>
  <c r="PG454" i="10"/>
  <c r="FU388" i="10"/>
  <c r="FT390" i="10"/>
  <c r="FT392" i="10"/>
  <c r="FT395" i="10"/>
  <c r="UK419" i="10"/>
  <c r="UL422" i="10"/>
  <c r="UH432" i="10"/>
  <c r="LQ446" i="10"/>
  <c r="PA462" i="10"/>
  <c r="FV391" i="10"/>
  <c r="FU396" i="10"/>
  <c r="LT446" i="10"/>
  <c r="PE446" i="10"/>
  <c r="PA451" i="10"/>
  <c r="PA452" i="10"/>
  <c r="PA453" i="10"/>
  <c r="PA454" i="10"/>
  <c r="PD456" i="10"/>
  <c r="PD457" i="10"/>
  <c r="LR464" i="10"/>
  <c r="PG449" i="10"/>
  <c r="LU469" i="10"/>
  <c r="UD419" i="10"/>
  <c r="UL421" i="10"/>
  <c r="UF425" i="10"/>
  <c r="UC427" i="10"/>
  <c r="PA455" i="10"/>
  <c r="GC388" i="10"/>
  <c r="GC389" i="10"/>
  <c r="GC390" i="10"/>
  <c r="GA391" i="10"/>
  <c r="FV392" i="10"/>
  <c r="FV393" i="10"/>
  <c r="FV394" i="10"/>
  <c r="FV395" i="10"/>
  <c r="FV396" i="10"/>
  <c r="FV397" i="10"/>
  <c r="FU398" i="10"/>
  <c r="FU399" i="10"/>
  <c r="FT400" i="10"/>
  <c r="FT401" i="10"/>
  <c r="FV402" i="10"/>
  <c r="GA403" i="10"/>
  <c r="GC404" i="10"/>
  <c r="FU410" i="10"/>
  <c r="UI418" i="10"/>
  <c r="UM419" i="10"/>
  <c r="UI420" i="10"/>
  <c r="UM421" i="10"/>
  <c r="UG423" i="10"/>
  <c r="UG425" i="10"/>
  <c r="LU446" i="10"/>
  <c r="PF446" i="10"/>
  <c r="PA450" i="10"/>
  <c r="PD451" i="10"/>
  <c r="PD452" i="10"/>
  <c r="PD453" i="10"/>
  <c r="PD454" i="10"/>
  <c r="LO459" i="10"/>
  <c r="LR460" i="10"/>
  <c r="LR461" i="10"/>
  <c r="LR462" i="10"/>
  <c r="LO463" i="10"/>
  <c r="PD467" i="10"/>
  <c r="LU451" i="10"/>
  <c r="FU402" i="10"/>
  <c r="GD405" i="10"/>
  <c r="UN422" i="10"/>
  <c r="UH424" i="10"/>
  <c r="UK433" i="10"/>
  <c r="GD388" i="10"/>
  <c r="GD389" i="10"/>
  <c r="GD390" i="10"/>
  <c r="GC391" i="10"/>
  <c r="GC392" i="10"/>
  <c r="GC393" i="10"/>
  <c r="FZ394" i="10"/>
  <c r="GC395" i="10"/>
  <c r="GC396" i="10"/>
  <c r="FZ397" i="10"/>
  <c r="FV398" i="10"/>
  <c r="FV399" i="10"/>
  <c r="FU400" i="10"/>
  <c r="FU401" i="10"/>
  <c r="GC402" i="10"/>
  <c r="GD403" i="10"/>
  <c r="GE404" i="10"/>
  <c r="FT407" i="10"/>
  <c r="FT408" i="10"/>
  <c r="FT409" i="10"/>
  <c r="FV410" i="10"/>
  <c r="UJ418" i="10"/>
  <c r="UF419" i="10"/>
  <c r="UN419" i="10"/>
  <c r="UJ420" i="10"/>
  <c r="UF421" i="10"/>
  <c r="UN421" i="10"/>
  <c r="UI423" i="10"/>
  <c r="UN425" i="10"/>
  <c r="PG446" i="10"/>
  <c r="PA449" i="10"/>
  <c r="PD450" i="10"/>
  <c r="LR456" i="10"/>
  <c r="LO457" i="10"/>
  <c r="LR458" i="10"/>
  <c r="LU458" i="10"/>
  <c r="UG419" i="10"/>
  <c r="UC420" i="10"/>
  <c r="UK420" i="10"/>
  <c r="UG421" i="10"/>
  <c r="UD422" i="10"/>
  <c r="UJ423" i="10"/>
  <c r="UI428" i="10"/>
  <c r="PH446" i="10"/>
  <c r="PA448" i="10"/>
  <c r="PD449" i="10"/>
  <c r="LR452" i="10"/>
  <c r="LR453" i="10"/>
  <c r="LR454" i="10"/>
  <c r="LO455" i="10"/>
  <c r="PG469" i="10"/>
  <c r="GB388" i="10"/>
  <c r="FV389" i="10"/>
  <c r="FU392" i="10"/>
  <c r="FU393" i="10"/>
  <c r="FU394" i="10"/>
  <c r="FU395" i="10"/>
  <c r="FV403" i="10"/>
  <c r="FV404" i="10"/>
  <c r="FT410" i="10"/>
  <c r="UH420" i="10"/>
  <c r="UD421" i="10"/>
  <c r="GD391" i="10"/>
  <c r="GD392" i="10"/>
  <c r="GD393" i="10"/>
  <c r="GC394" i="10"/>
  <c r="GD395" i="10"/>
  <c r="GD396" i="10"/>
  <c r="GC397" i="10"/>
  <c r="GC398" i="10"/>
  <c r="GB399" i="10"/>
  <c r="FV400" i="10"/>
  <c r="FV401" i="10"/>
  <c r="GE402" i="10"/>
  <c r="GE403" i="10"/>
  <c r="FU407" i="10"/>
  <c r="FU408" i="10"/>
  <c r="FU409" i="10"/>
  <c r="FU411" i="10"/>
  <c r="UK418" i="10"/>
  <c r="GE391" i="10"/>
  <c r="GE392" i="10"/>
  <c r="GE393" i="10"/>
  <c r="GD394" i="10"/>
  <c r="GE395" i="10"/>
  <c r="GE396" i="10"/>
  <c r="GD397" i="10"/>
  <c r="GD398" i="10"/>
  <c r="GC399" i="10"/>
  <c r="GC400" i="10"/>
  <c r="GD401" i="10"/>
  <c r="FU406" i="10"/>
  <c r="FV407" i="10"/>
  <c r="FV408" i="10"/>
  <c r="FV409" i="10"/>
  <c r="GD410" i="10"/>
  <c r="FV411" i="10"/>
  <c r="UD418" i="10"/>
  <c r="UL418" i="10"/>
  <c r="UH419" i="10"/>
  <c r="UD420" i="10"/>
  <c r="UL420" i="10"/>
  <c r="UH421" i="10"/>
  <c r="UF422" i="10"/>
  <c r="UJ428" i="10"/>
  <c r="UL429" i="10"/>
  <c r="PA446" i="10"/>
  <c r="PI446" i="10"/>
  <c r="PA447" i="10"/>
  <c r="PD448" i="10"/>
  <c r="PA465" i="10"/>
  <c r="LO467" i="10"/>
  <c r="PD469" i="10"/>
  <c r="LU459" i="10"/>
  <c r="FV390" i="10"/>
  <c r="FU397" i="10"/>
  <c r="FT398" i="10"/>
  <c r="FT399" i="10"/>
  <c r="UH418" i="10"/>
  <c r="UL419" i="10"/>
  <c r="GE388" i="10"/>
  <c r="GE389" i="10"/>
  <c r="GE390" i="10"/>
  <c r="FT406" i="10"/>
  <c r="GC410" i="10"/>
  <c r="UC418" i="10"/>
  <c r="FT388" i="10"/>
  <c r="GE394" i="10"/>
  <c r="GE397" i="10"/>
  <c r="GE398" i="10"/>
  <c r="GD399" i="10"/>
  <c r="GD400" i="10"/>
  <c r="FT405" i="10"/>
  <c r="GB407" i="10"/>
  <c r="FZ408" i="10"/>
  <c r="GA411" i="10"/>
  <c r="UM418" i="10"/>
  <c r="UI419" i="10"/>
  <c r="UM420" i="10"/>
  <c r="UI421" i="10"/>
  <c r="UG422" i="10"/>
  <c r="UC426" i="10"/>
  <c r="UM429" i="10"/>
  <c r="UG432" i="10"/>
  <c r="PB446" i="10"/>
  <c r="PD447" i="10"/>
  <c r="PA464" i="10"/>
  <c r="LU449" i="10"/>
  <c r="PG465" i="10"/>
  <c r="ATF420" i="10"/>
  <c r="AU373" i="10"/>
  <c r="BK376" i="10"/>
  <c r="VO429" i="10"/>
  <c r="AE373" i="10"/>
  <c r="AE379" i="10" s="1" a="1"/>
  <c r="AE379" i="10" s="1"/>
  <c r="BC373" i="10"/>
  <c r="CI373" i="10"/>
  <c r="CQ376" i="10"/>
  <c r="QY420" i="10"/>
  <c r="BK373" i="10"/>
  <c r="VN422" i="10"/>
  <c r="AM376" i="10"/>
  <c r="CA376" i="10"/>
  <c r="ATI421" i="10"/>
  <c r="AU376" i="10"/>
  <c r="CQ373" i="10"/>
  <c r="CA370" i="10"/>
  <c r="BS373" i="10"/>
  <c r="BS376" i="10"/>
  <c r="FZ389" i="10"/>
  <c r="FZ404" i="10"/>
  <c r="FZ388" i="10"/>
  <c r="GB390" i="10"/>
  <c r="GA393" i="10"/>
  <c r="GA396" i="10"/>
  <c r="FZ399" i="10"/>
  <c r="GB401" i="10"/>
  <c r="GA402" i="10"/>
  <c r="GB406" i="10"/>
  <c r="FZ407" i="10"/>
  <c r="GA408" i="10"/>
  <c r="GA388" i="10"/>
  <c r="FZ391" i="10"/>
  <c r="GB393" i="10"/>
  <c r="GB396" i="10"/>
  <c r="GA399" i="10"/>
  <c r="GB402" i="10"/>
  <c r="FZ403" i="10"/>
  <c r="GA407" i="10"/>
  <c r="GB391" i="10"/>
  <c r="GB403" i="10"/>
  <c r="GA389" i="10"/>
  <c r="FZ392" i="10"/>
  <c r="GB394" i="10"/>
  <c r="FZ395" i="10"/>
  <c r="GB397" i="10"/>
  <c r="GA400" i="10"/>
  <c r="GA404" i="10"/>
  <c r="GB408" i="10"/>
  <c r="FZ409" i="10"/>
  <c r="GA397" i="10"/>
  <c r="GB389" i="10"/>
  <c r="GA392" i="10"/>
  <c r="GA395" i="10"/>
  <c r="FZ398" i="10"/>
  <c r="GB400" i="10"/>
  <c r="GB404" i="10"/>
  <c r="FZ405" i="10"/>
  <c r="GA409" i="10"/>
  <c r="FZ410" i="10"/>
  <c r="GB411" i="10"/>
  <c r="FZ390" i="10"/>
  <c r="GB392" i="10"/>
  <c r="GB395" i="10"/>
  <c r="GA398" i="10"/>
  <c r="FZ401" i="10"/>
  <c r="GA405" i="10"/>
  <c r="FZ406" i="10"/>
  <c r="GB409" i="10"/>
  <c r="GA410" i="10"/>
  <c r="GA394" i="10"/>
  <c r="FZ400" i="10"/>
  <c r="GA390" i="10"/>
  <c r="FZ393" i="10"/>
  <c r="FZ396" i="10"/>
  <c r="GB398" i="10"/>
  <c r="GA401" i="10"/>
  <c r="FZ402" i="10"/>
  <c r="GB405" i="10"/>
  <c r="GA406" i="10"/>
  <c r="AM370" i="10"/>
  <c r="J10" i="25"/>
  <c r="I10" i="25"/>
  <c r="H10" i="25"/>
  <c r="F8" i="5" a="1"/>
  <c r="F8" i="5" s="1"/>
  <c r="D4" i="4"/>
  <c r="E4" i="4"/>
  <c r="AU370" i="10"/>
  <c r="ASG420" i="10"/>
  <c r="ADI418" i="10"/>
  <c r="AE370" i="10"/>
  <c r="BC370" i="10"/>
  <c r="BK370" i="10"/>
  <c r="BK379" i="10" s="1" a="1"/>
  <c r="BK379" i="10" s="1"/>
  <c r="BS370" i="10"/>
  <c r="RY419" i="10"/>
  <c r="FQ406" i="10"/>
  <c r="KN421" i="10"/>
  <c r="RF422" i="10"/>
  <c r="XQ422" i="10"/>
  <c r="VP425" i="10"/>
  <c r="KQ417" i="10"/>
  <c r="ATE425" i="10"/>
  <c r="VO427" i="10"/>
  <c r="VM418" i="10"/>
  <c r="VN430" i="10"/>
  <c r="VX418" i="10"/>
  <c r="ATC430" i="10"/>
  <c r="XL431" i="10"/>
  <c r="VR419" i="10"/>
  <c r="VR420" i="10"/>
  <c r="VT424" i="10"/>
  <c r="FS408" i="10"/>
  <c r="QY418" i="10"/>
  <c r="ATA418" i="10"/>
  <c r="XP419" i="10"/>
  <c r="XM420" i="10"/>
  <c r="VN421" i="10"/>
  <c r="VP423" i="10"/>
  <c r="ATE424" i="10"/>
  <c r="ATJ419" i="10"/>
  <c r="XL421" i="10"/>
  <c r="XQ423" i="10"/>
  <c r="ATB426" i="10"/>
  <c r="XV421" i="10"/>
  <c r="RC432" i="10"/>
  <c r="ATD427" i="10"/>
  <c r="ATD429" i="10"/>
  <c r="BF351" i="10"/>
  <c r="KQ430" i="10"/>
  <c r="KT426" i="10"/>
  <c r="KM423" i="10"/>
  <c r="KV423" i="10"/>
  <c r="KM422" i="10"/>
  <c r="KM425" i="10"/>
  <c r="KU424" i="10"/>
  <c r="KN423" i="10"/>
  <c r="KN422" i="10"/>
  <c r="KO420" i="10"/>
  <c r="KV421" i="10"/>
  <c r="KN420" i="10"/>
  <c r="KT418" i="10"/>
  <c r="KV417" i="10"/>
  <c r="KU421" i="10"/>
  <c r="KR418" i="10"/>
  <c r="KS417" i="10"/>
  <c r="QC458" i="10"/>
  <c r="QH465" i="10"/>
  <c r="QH453" i="10"/>
  <c r="QH451" i="10"/>
  <c r="QH449" i="10"/>
  <c r="QE469" i="10"/>
  <c r="QE468" i="10"/>
  <c r="QE464" i="10"/>
  <c r="QB462" i="10"/>
  <c r="QE461" i="10"/>
  <c r="QE459" i="10"/>
  <c r="QB453" i="10"/>
  <c r="QB450" i="10"/>
  <c r="QC446" i="10"/>
  <c r="QI458" i="10"/>
  <c r="QH468" i="10"/>
  <c r="QB469" i="10"/>
  <c r="QB464" i="10"/>
  <c r="QE463" i="10"/>
  <c r="QB461" i="10"/>
  <c r="QB459" i="10"/>
  <c r="QE458" i="10"/>
  <c r="QE449" i="10"/>
  <c r="QJ446" i="10"/>
  <c r="QB446" i="10"/>
  <c r="QH455" i="10"/>
  <c r="QB463" i="10"/>
  <c r="QE460" i="10"/>
  <c r="QB458" i="10"/>
  <c r="QB457" i="10"/>
  <c r="QE456" i="10"/>
  <c r="QE452" i="10"/>
  <c r="QB449" i="10"/>
  <c r="QI446" i="10"/>
  <c r="QG465" i="10"/>
  <c r="QB456" i="10"/>
  <c r="QB452" i="10"/>
  <c r="QE448" i="10"/>
  <c r="QH446" i="10"/>
  <c r="QH452" i="10"/>
  <c r="QH447" i="10"/>
  <c r="QE467" i="10"/>
  <c r="QB465" i="10"/>
  <c r="QE454" i="10"/>
  <c r="QB448" i="10"/>
  <c r="QG446" i="10"/>
  <c r="QH458" i="10"/>
  <c r="QH450" i="10"/>
  <c r="QB467" i="10"/>
  <c r="QE466" i="10"/>
  <c r="QE455" i="10"/>
  <c r="QB454" i="10"/>
  <c r="QE451" i="10"/>
  <c r="QF446" i="10"/>
  <c r="QH466" i="10"/>
  <c r="QE462" i="10"/>
  <c r="QB455" i="10"/>
  <c r="QE450" i="10"/>
  <c r="QE446" i="10"/>
  <c r="QB447" i="10"/>
  <c r="QH448" i="10"/>
  <c r="QE453" i="10"/>
  <c r="QB466" i="10"/>
  <c r="QD446" i="10"/>
  <c r="ATT440" i="10"/>
  <c r="ATV438" i="10"/>
  <c r="ATX436" i="10"/>
  <c r="ATO435" i="10"/>
  <c r="ATN432" i="10"/>
  <c r="ATR438" i="10"/>
  <c r="ATT436" i="10"/>
  <c r="ATN438" i="10"/>
  <c r="ATP436" i="10"/>
  <c r="ATU433" i="10"/>
  <c r="ATX439" i="10"/>
  <c r="ATU434" i="10"/>
  <c r="ATQ433" i="10"/>
  <c r="ATT439" i="10"/>
  <c r="ATW437" i="10"/>
  <c r="ATU440" i="10"/>
  <c r="ATP439" i="10"/>
  <c r="ATS437" i="10"/>
  <c r="ATM434" i="10"/>
  <c r="ATS435" i="10"/>
  <c r="ATO430" i="10"/>
  <c r="ATS428" i="10"/>
  <c r="ATR427" i="10"/>
  <c r="ATW424" i="10"/>
  <c r="ATU423" i="10"/>
  <c r="ATO437" i="10"/>
  <c r="ATV432" i="10"/>
  <c r="ATO428" i="10"/>
  <c r="ATN427" i="10"/>
  <c r="ATV425" i="10"/>
  <c r="ATS424" i="10"/>
  <c r="ATQ423" i="10"/>
  <c r="ATW422" i="10"/>
  <c r="ATX431" i="10"/>
  <c r="ATM429" i="10"/>
  <c r="ATQ440" i="10"/>
  <c r="ATS430" i="10"/>
  <c r="ATW428" i="10"/>
  <c r="ATV427" i="10"/>
  <c r="ATQ418" i="10"/>
  <c r="ATM440" i="10"/>
  <c r="ATQ434" i="10"/>
  <c r="ATM433" i="10"/>
  <c r="ATR425" i="10"/>
  <c r="ATO424" i="10"/>
  <c r="ATM423" i="10"/>
  <c r="ATS422" i="10"/>
  <c r="ATV421" i="10"/>
  <c r="ATM418" i="10"/>
  <c r="ATV426" i="10"/>
  <c r="ATN425" i="10"/>
  <c r="ATO422" i="10"/>
  <c r="ATR421" i="10"/>
  <c r="ATU419" i="10"/>
  <c r="ATW435" i="10"/>
  <c r="ATQ429" i="10"/>
  <c r="XP440" i="10"/>
  <c r="XN439" i="10"/>
  <c r="XS438" i="10"/>
  <c r="XK438" i="10"/>
  <c r="XO437" i="10"/>
  <c r="XS436" i="10"/>
  <c r="XK436" i="10"/>
  <c r="XQ435" i="10"/>
  <c r="XI435" i="10"/>
  <c r="XN434" i="10"/>
  <c r="XM433" i="10"/>
  <c r="XO440" i="10"/>
  <c r="XM439" i="10"/>
  <c r="XR438" i="10"/>
  <c r="XJ438" i="10"/>
  <c r="XN437" i="10"/>
  <c r="XR436" i="10"/>
  <c r="XJ436" i="10"/>
  <c r="XP435" i="10"/>
  <c r="XM434" i="10"/>
  <c r="XT433" i="10"/>
  <c r="XL433" i="10"/>
  <c r="XP432" i="10"/>
  <c r="XN440" i="10"/>
  <c r="XT439" i="10"/>
  <c r="XL439" i="10"/>
  <c r="XQ438" i="10"/>
  <c r="XI438" i="10"/>
  <c r="XM437" i="10"/>
  <c r="XQ436" i="10"/>
  <c r="XI436" i="10"/>
  <c r="XO435" i="10"/>
  <c r="XT434" i="10"/>
  <c r="XL434" i="10"/>
  <c r="XS433" i="10"/>
  <c r="XK433" i="10"/>
  <c r="XO432" i="10"/>
  <c r="XM440" i="10"/>
  <c r="XS439" i="10"/>
  <c r="XK439" i="10"/>
  <c r="XP438" i="10"/>
  <c r="XT437" i="10"/>
  <c r="XL437" i="10"/>
  <c r="XP436" i="10"/>
  <c r="XN435" i="10"/>
  <c r="XS434" i="10"/>
  <c r="XK434" i="10"/>
  <c r="XR433" i="10"/>
  <c r="XJ433" i="10"/>
  <c r="XT440" i="10"/>
  <c r="XL440" i="10"/>
  <c r="XR439" i="10"/>
  <c r="XJ439" i="10"/>
  <c r="XO438" i="10"/>
  <c r="XS437" i="10"/>
  <c r="XK437" i="10"/>
  <c r="XO436" i="10"/>
  <c r="XS440" i="10"/>
  <c r="XK440" i="10"/>
  <c r="XQ439" i="10"/>
  <c r="XI439" i="10"/>
  <c r="XN438" i="10"/>
  <c r="XR437" i="10"/>
  <c r="XJ437" i="10"/>
  <c r="XN436" i="10"/>
  <c r="XT435" i="10"/>
  <c r="XL435" i="10"/>
  <c r="XQ434" i="10"/>
  <c r="XI434" i="10"/>
  <c r="XP433" i="10"/>
  <c r="XT432" i="10"/>
  <c r="XL432" i="10"/>
  <c r="XQ440" i="10"/>
  <c r="XO439" i="10"/>
  <c r="XL438" i="10"/>
  <c r="XR434" i="10"/>
  <c r="XI433" i="10"/>
  <c r="XS432" i="10"/>
  <c r="XP431" i="10"/>
  <c r="XQ430" i="10"/>
  <c r="XI430" i="10"/>
  <c r="XN429" i="10"/>
  <c r="XS428" i="10"/>
  <c r="XK428" i="10"/>
  <c r="XR427" i="10"/>
  <c r="XJ427" i="10"/>
  <c r="XM426" i="10"/>
  <c r="XT425" i="10"/>
  <c r="XL425" i="10"/>
  <c r="XS424" i="10"/>
  <c r="XK424" i="10"/>
  <c r="XS423" i="10"/>
  <c r="XK423" i="10"/>
  <c r="XJ440" i="10"/>
  <c r="XP434" i="10"/>
  <c r="XR432" i="10"/>
  <c r="XO431" i="10"/>
  <c r="XP430" i="10"/>
  <c r="XM429" i="10"/>
  <c r="XR428" i="10"/>
  <c r="XJ428" i="10"/>
  <c r="XQ427" i="10"/>
  <c r="XI427" i="10"/>
  <c r="XT426" i="10"/>
  <c r="XL426" i="10"/>
  <c r="XS425" i="10"/>
  <c r="XK425" i="10"/>
  <c r="XR424" i="10"/>
  <c r="XJ424" i="10"/>
  <c r="XR423" i="10"/>
  <c r="XJ423" i="10"/>
  <c r="XS422" i="10"/>
  <c r="XK422" i="10"/>
  <c r="XQ421" i="10"/>
  <c r="XI421" i="10"/>
  <c r="XQ437" i="10"/>
  <c r="XL436" i="10"/>
  <c r="XM435" i="10"/>
  <c r="XQ433" i="10"/>
  <c r="XK432" i="10"/>
  <c r="XS431" i="10"/>
  <c r="XK431" i="10"/>
  <c r="XT430" i="10"/>
  <c r="XL430" i="10"/>
  <c r="XQ429" i="10"/>
  <c r="XI429" i="10"/>
  <c r="XN428" i="10"/>
  <c r="XM427" i="10"/>
  <c r="XP426" i="10"/>
  <c r="XO425" i="10"/>
  <c r="XN424" i="10"/>
  <c r="XN423" i="10"/>
  <c r="XO422" i="10"/>
  <c r="XM421" i="10"/>
  <c r="XK435" i="10"/>
  <c r="XJ434" i="10"/>
  <c r="XP439" i="10"/>
  <c r="XP437" i="10"/>
  <c r="XJ435" i="10"/>
  <c r="XR431" i="10"/>
  <c r="XP429" i="10"/>
  <c r="XI428" i="10"/>
  <c r="XN426" i="10"/>
  <c r="XJ425" i="10"/>
  <c r="XI424" i="10"/>
  <c r="XI423" i="10"/>
  <c r="XM422" i="10"/>
  <c r="XR421" i="10"/>
  <c r="XQ420" i="10"/>
  <c r="XI420" i="10"/>
  <c r="XM419" i="10"/>
  <c r="XS418" i="10"/>
  <c r="XK418" i="10"/>
  <c r="XR440" i="10"/>
  <c r="XI437" i="10"/>
  <c r="XT436" i="10"/>
  <c r="XQ432" i="10"/>
  <c r="XQ431" i="10"/>
  <c r="XS430" i="10"/>
  <c r="XO429" i="10"/>
  <c r="XT427" i="10"/>
  <c r="XK426" i="10"/>
  <c r="XI425" i="10"/>
  <c r="XL422" i="10"/>
  <c r="XP421" i="10"/>
  <c r="XP420" i="10"/>
  <c r="XT419" i="10"/>
  <c r="XL419" i="10"/>
  <c r="XR418" i="10"/>
  <c r="XJ418" i="10"/>
  <c r="XM436" i="10"/>
  <c r="XN432" i="10"/>
  <c r="XN431" i="10"/>
  <c r="XR430" i="10"/>
  <c r="XL429" i="10"/>
  <c r="XT428" i="10"/>
  <c r="XS427" i="10"/>
  <c r="XJ426" i="10"/>
  <c r="XT424" i="10"/>
  <c r="XT423" i="10"/>
  <c r="XJ422" i="10"/>
  <c r="XO421" i="10"/>
  <c r="XO420" i="10"/>
  <c r="XS419" i="10"/>
  <c r="XK419" i="10"/>
  <c r="XQ418" i="10"/>
  <c r="XI418" i="10"/>
  <c r="XM432" i="10"/>
  <c r="XM438" i="10"/>
  <c r="XS435" i="10"/>
  <c r="XO433" i="10"/>
  <c r="XI432" i="10"/>
  <c r="XJ431" i="10"/>
  <c r="XM430" i="10"/>
  <c r="XT429" i="10"/>
  <c r="XO428" i="10"/>
  <c r="XN427" i="10"/>
  <c r="XR426" i="10"/>
  <c r="XP425" i="10"/>
  <c r="AFE467" i="10"/>
  <c r="AFE450" i="10"/>
  <c r="AEY469" i="10"/>
  <c r="AEY464" i="10"/>
  <c r="AEY463" i="10"/>
  <c r="AEY461" i="10"/>
  <c r="AFB460" i="10"/>
  <c r="AEY458" i="10"/>
  <c r="AFB457" i="10"/>
  <c r="AFB452" i="10"/>
  <c r="AEY449" i="10"/>
  <c r="AFC446" i="10"/>
  <c r="AFE464" i="10"/>
  <c r="AEY460" i="10"/>
  <c r="AEY457" i="10"/>
  <c r="AFB456" i="10"/>
  <c r="AEY452" i="10"/>
  <c r="AFB448" i="10"/>
  <c r="AFB446" i="10"/>
  <c r="AFE469" i="10"/>
  <c r="AFE448" i="10"/>
  <c r="AFB465" i="10"/>
  <c r="AEY456" i="10"/>
  <c r="AEY448" i="10"/>
  <c r="AFA446" i="10"/>
  <c r="AFE451" i="10"/>
  <c r="AEY467" i="10"/>
  <c r="AFB466" i="10"/>
  <c r="AEY465" i="10"/>
  <c r="AFB455" i="10"/>
  <c r="AFB454" i="10"/>
  <c r="AFB451" i="10"/>
  <c r="AEZ446" i="10"/>
  <c r="AEY466" i="10"/>
  <c r="AEY455" i="10"/>
  <c r="AEY451" i="10"/>
  <c r="AFB447" i="10"/>
  <c r="AFG446" i="10"/>
  <c r="AEY446" i="10"/>
  <c r="AFB453" i="10"/>
  <c r="AFB450" i="10"/>
  <c r="AEY447" i="10"/>
  <c r="AFF446" i="10"/>
  <c r="AFE452" i="10"/>
  <c r="AFB463" i="10"/>
  <c r="AFB449" i="10"/>
  <c r="AFB469" i="10"/>
  <c r="AEY468" i="10"/>
  <c r="AFE447" i="10"/>
  <c r="AFB461" i="10"/>
  <c r="AFE446" i="10"/>
  <c r="AFB462" i="10"/>
  <c r="AFD446" i="10"/>
  <c r="AEY453" i="10"/>
  <c r="AFB468" i="10"/>
  <c r="AFB458" i="10"/>
  <c r="FR406" i="10"/>
  <c r="VN418" i="10"/>
  <c r="BV361" i="10"/>
  <c r="CD361" i="10"/>
  <c r="KO419" i="10"/>
  <c r="VV419" i="10"/>
  <c r="RE420" i="10"/>
  <c r="VS420" i="10"/>
  <c r="ATG420" i="10"/>
  <c r="VO421" i="10"/>
  <c r="ATD423" i="10"/>
  <c r="VU424" i="10"/>
  <c r="ATI424" i="10"/>
  <c r="ATF425" i="10"/>
  <c r="ATG426" i="10"/>
  <c r="VS427" i="10"/>
  <c r="ATH427" i="10"/>
  <c r="ATC428" i="10"/>
  <c r="VT429" i="10"/>
  <c r="ATK429" i="10"/>
  <c r="ATG430" i="10"/>
  <c r="VT436" i="10"/>
  <c r="FQ395" i="10"/>
  <c r="FQ397" i="10"/>
  <c r="FQ401" i="10"/>
  <c r="FR404" i="10"/>
  <c r="RF418" i="10"/>
  <c r="VO418" i="10"/>
  <c r="XM418" i="10"/>
  <c r="ATC418" i="10"/>
  <c r="KP419" i="10"/>
  <c r="VW419" i="10"/>
  <c r="XR419" i="10"/>
  <c r="ATL419" i="10"/>
  <c r="VT420" i="10"/>
  <c r="XR420" i="10"/>
  <c r="ATH420" i="10"/>
  <c r="RE421" i="10"/>
  <c r="VP421" i="10"/>
  <c r="XS421" i="10"/>
  <c r="ATK421" i="10"/>
  <c r="VU422" i="10"/>
  <c r="XT422" i="10"/>
  <c r="RD423" i="10"/>
  <c r="VT423" i="10"/>
  <c r="ATE423" i="10"/>
  <c r="XL424" i="10"/>
  <c r="ATK424" i="10"/>
  <c r="VU425" i="10"/>
  <c r="ATJ425" i="10"/>
  <c r="VS426" i="10"/>
  <c r="ATJ426" i="10"/>
  <c r="VT427" i="10"/>
  <c r="ATJ427" i="10"/>
  <c r="VP428" i="10"/>
  <c r="ATD428" i="10"/>
  <c r="VW429" i="10"/>
  <c r="ATL429" i="10"/>
  <c r="VS430" i="10"/>
  <c r="ATI430" i="10"/>
  <c r="XT431" i="10"/>
  <c r="VT432" i="10"/>
  <c r="ATB433" i="10"/>
  <c r="ATD434" i="10"/>
  <c r="ATF435" i="10"/>
  <c r="MX452" i="10"/>
  <c r="MP457" i="10"/>
  <c r="MS456" i="10"/>
  <c r="MS452" i="10"/>
  <c r="MP449" i="10"/>
  <c r="MT446" i="10"/>
  <c r="MV448" i="10"/>
  <c r="MP467" i="10"/>
  <c r="MP456" i="10"/>
  <c r="MP452" i="10"/>
  <c r="MS448" i="10"/>
  <c r="MS446" i="10"/>
  <c r="MP455" i="10"/>
  <c r="MS454" i="10"/>
  <c r="MP448" i="10"/>
  <c r="MR446" i="10"/>
  <c r="MV465" i="10"/>
  <c r="MV449" i="10"/>
  <c r="MP468" i="10"/>
  <c r="MP454" i="10"/>
  <c r="MS451" i="10"/>
  <c r="MQ446" i="10"/>
  <c r="MP451" i="10"/>
  <c r="MS447" i="10"/>
  <c r="MX446" i="10"/>
  <c r="MP446" i="10"/>
  <c r="MP469" i="10"/>
  <c r="MS453" i="10"/>
  <c r="MS450" i="10"/>
  <c r="MP447" i="10"/>
  <c r="MW446" i="10"/>
  <c r="MP461" i="10"/>
  <c r="MS458" i="10"/>
  <c r="MV446" i="10"/>
  <c r="MS449" i="10"/>
  <c r="MU446" i="10"/>
  <c r="MP450" i="10"/>
  <c r="MS457" i="10"/>
  <c r="MP453" i="10"/>
  <c r="FR390" i="10"/>
  <c r="RE418" i="10"/>
  <c r="XL418" i="10"/>
  <c r="ATB418" i="10"/>
  <c r="XQ419" i="10"/>
  <c r="ATK419" i="10"/>
  <c r="XN420" i="10"/>
  <c r="QX421" i="10"/>
  <c r="XN421" i="10"/>
  <c r="ATJ421" i="10"/>
  <c r="VT422" i="10"/>
  <c r="XR422" i="10"/>
  <c r="QW423" i="10"/>
  <c r="VQ423" i="10"/>
  <c r="VQ425" i="10"/>
  <c r="VR426" i="10"/>
  <c r="VO428" i="10"/>
  <c r="VR430" i="10"/>
  <c r="XM431" i="10"/>
  <c r="VM432" i="10"/>
  <c r="XN433" i="10"/>
  <c r="XO434" i="10"/>
  <c r="XR435" i="10"/>
  <c r="FR393" i="10"/>
  <c r="FR395" i="10"/>
  <c r="FR397" i="10"/>
  <c r="FS399" i="10"/>
  <c r="FR401" i="10"/>
  <c r="FS404" i="10"/>
  <c r="RG418" i="10"/>
  <c r="AX355" i="10"/>
  <c r="VP418" i="10"/>
  <c r="XN418" i="10"/>
  <c r="ATG418" i="10"/>
  <c r="KR419" i="10"/>
  <c r="VX419" i="10"/>
  <c r="ATB419" i="10"/>
  <c r="ATM419" i="10"/>
  <c r="VU420" i="10"/>
  <c r="XS420" i="10"/>
  <c r="ATI420" i="10"/>
  <c r="RF421" i="10"/>
  <c r="VR421" i="10"/>
  <c r="XT421" i="10"/>
  <c r="ATN421" i="10"/>
  <c r="VV422" i="10"/>
  <c r="ATE422" i="10"/>
  <c r="RE423" i="10"/>
  <c r="VU423" i="10"/>
  <c r="ATH423" i="10"/>
  <c r="XM424" i="10"/>
  <c r="KU425" i="10"/>
  <c r="VV425" i="10"/>
  <c r="ATL425" i="10"/>
  <c r="VW426" i="10"/>
  <c r="ATN426" i="10"/>
  <c r="XK427" i="10"/>
  <c r="QY428" i="10"/>
  <c r="VT428" i="10"/>
  <c r="ATH428" i="10"/>
  <c r="XJ429" i="10"/>
  <c r="ATU429" i="10"/>
  <c r="XJ430" i="10"/>
  <c r="ATW430" i="10"/>
  <c r="ATA431" i="10"/>
  <c r="VU432" i="10"/>
  <c r="AEY450" i="10"/>
  <c r="AEY459" i="10"/>
  <c r="IR466" i="10"/>
  <c r="XE422" i="10"/>
  <c r="XE440" i="10"/>
  <c r="ATH418" i="10"/>
  <c r="XI419" i="10"/>
  <c r="ATC419" i="10"/>
  <c r="XO424" i="10"/>
  <c r="XM425" i="10"/>
  <c r="ATR426" i="10"/>
  <c r="VU428" i="10"/>
  <c r="XK430" i="10"/>
  <c r="VR440" i="10"/>
  <c r="KK417" i="10"/>
  <c r="KO418" i="10"/>
  <c r="VU418" i="10"/>
  <c r="XP418" i="10"/>
  <c r="ATI418" i="10"/>
  <c r="RF419" i="10"/>
  <c r="VO419" i="10"/>
  <c r="XJ419" i="10"/>
  <c r="ATD419" i="10"/>
  <c r="KV420" i="10"/>
  <c r="XJ420" i="10"/>
  <c r="ATR420" i="10"/>
  <c r="VX421" i="10"/>
  <c r="ATA421" i="10"/>
  <c r="KV422" i="10"/>
  <c r="XI422" i="10"/>
  <c r="ATI422" i="10"/>
  <c r="XM423" i="10"/>
  <c r="ATK423" i="10"/>
  <c r="VO424" i="10"/>
  <c r="XP424" i="10"/>
  <c r="RG425" i="10"/>
  <c r="XN425" i="10"/>
  <c r="XO426" i="10"/>
  <c r="XO427" i="10"/>
  <c r="XL428" i="10"/>
  <c r="XR429" i="10"/>
  <c r="XN430" i="10"/>
  <c r="VQ431" i="10"/>
  <c r="ATF431" i="10"/>
  <c r="ATG432" i="10"/>
  <c r="VT438" i="10"/>
  <c r="XI440" i="10"/>
  <c r="QB451" i="10"/>
  <c r="ATL440" i="10"/>
  <c r="ATD440" i="10"/>
  <c r="ATJ439" i="10"/>
  <c r="ATB439" i="10"/>
  <c r="ATG438" i="10"/>
  <c r="ATK437" i="10"/>
  <c r="ATC437" i="10"/>
  <c r="ATG436" i="10"/>
  <c r="ATE435" i="10"/>
  <c r="ATJ434" i="10"/>
  <c r="ATB434" i="10"/>
  <c r="ATI433" i="10"/>
  <c r="ATA433" i="10"/>
  <c r="ATK440" i="10"/>
  <c r="ATC440" i="10"/>
  <c r="ATI439" i="10"/>
  <c r="ATA439" i="10"/>
  <c r="ATF438" i="10"/>
  <c r="ATJ437" i="10"/>
  <c r="ATB437" i="10"/>
  <c r="ATF436" i="10"/>
  <c r="ATL435" i="10"/>
  <c r="ATD435" i="10"/>
  <c r="ATI434" i="10"/>
  <c r="ATA434" i="10"/>
  <c r="ATH433" i="10"/>
  <c r="ATL432" i="10"/>
  <c r="ATD432" i="10"/>
  <c r="ATJ440" i="10"/>
  <c r="ATB440" i="10"/>
  <c r="ATH439" i="10"/>
  <c r="ATE438" i="10"/>
  <c r="ATI437" i="10"/>
  <c r="ATA437" i="10"/>
  <c r="ATE436" i="10"/>
  <c r="ATK435" i="10"/>
  <c r="ATC435" i="10"/>
  <c r="ATH434" i="10"/>
  <c r="ATG433" i="10"/>
  <c r="ATK432" i="10"/>
  <c r="ATC432" i="10"/>
  <c r="ATI440" i="10"/>
  <c r="ATA440" i="10"/>
  <c r="ATG439" i="10"/>
  <c r="ATL438" i="10"/>
  <c r="ATD438" i="10"/>
  <c r="ATH437" i="10"/>
  <c r="ATL436" i="10"/>
  <c r="ATD436" i="10"/>
  <c r="ATJ435" i="10"/>
  <c r="ATB435" i="10"/>
  <c r="ATG434" i="10"/>
  <c r="ATF433" i="10"/>
  <c r="ATJ432" i="10"/>
  <c r="ATB432" i="10"/>
  <c r="ATH440" i="10"/>
  <c r="ATF439" i="10"/>
  <c r="ATK438" i="10"/>
  <c r="ATC438" i="10"/>
  <c r="ATG437" i="10"/>
  <c r="ATK436" i="10"/>
  <c r="ATC436" i="10"/>
  <c r="ATI435" i="10"/>
  <c r="ATA435" i="10"/>
  <c r="ATG440" i="10"/>
  <c r="ATE439" i="10"/>
  <c r="ATJ438" i="10"/>
  <c r="ATB438" i="10"/>
  <c r="ATF437" i="10"/>
  <c r="ATJ436" i="10"/>
  <c r="ATB436" i="10"/>
  <c r="ATH435" i="10"/>
  <c r="ATE434" i="10"/>
  <c r="ATL433" i="10"/>
  <c r="ATD433" i="10"/>
  <c r="ATH432" i="10"/>
  <c r="ATI436" i="10"/>
  <c r="ATK433" i="10"/>
  <c r="ATL431" i="10"/>
  <c r="ATD431" i="10"/>
  <c r="ATE430" i="10"/>
  <c r="ATJ429" i="10"/>
  <c r="ATB429" i="10"/>
  <c r="ATF428" i="10"/>
  <c r="ATF427" i="10"/>
  <c r="ATI426" i="10"/>
  <c r="ATA426" i="10"/>
  <c r="ATH425" i="10"/>
  <c r="ATG424" i="10"/>
  <c r="ATG423" i="10"/>
  <c r="ATH422" i="10"/>
  <c r="ATH436" i="10"/>
  <c r="ATG435" i="10"/>
  <c r="ATJ433" i="10"/>
  <c r="ATK431" i="10"/>
  <c r="ATC431" i="10"/>
  <c r="ATL430" i="10"/>
  <c r="ATD430" i="10"/>
  <c r="ATI429" i="10"/>
  <c r="ATA429" i="10"/>
  <c r="ATE428" i="10"/>
  <c r="ATE427" i="10"/>
  <c r="ATH426" i="10"/>
  <c r="ATG425" i="10"/>
  <c r="ATF424" i="10"/>
  <c r="ATF423" i="10"/>
  <c r="ATG422" i="10"/>
  <c r="ATL421" i="10"/>
  <c r="ATD421" i="10"/>
  <c r="ATF440" i="10"/>
  <c r="ATD439" i="10"/>
  <c r="ATA438" i="10"/>
  <c r="ATF434" i="10"/>
  <c r="ATF432" i="10"/>
  <c r="ATG431" i="10"/>
  <c r="ATH430" i="10"/>
  <c r="ATE429" i="10"/>
  <c r="ATI428" i="10"/>
  <c r="ATA428" i="10"/>
  <c r="ATI427" i="10"/>
  <c r="ATA427" i="10"/>
  <c r="ATL426" i="10"/>
  <c r="ATD426" i="10"/>
  <c r="ATK425" i="10"/>
  <c r="ATC425" i="10"/>
  <c r="ATJ424" i="10"/>
  <c r="ATB424" i="10"/>
  <c r="ATJ423" i="10"/>
  <c r="ATB423" i="10"/>
  <c r="ATK422" i="10"/>
  <c r="ATC422" i="10"/>
  <c r="ATH421" i="10"/>
  <c r="ATC439" i="10"/>
  <c r="ATD437" i="10"/>
  <c r="ATE432" i="10"/>
  <c r="ATA436" i="10"/>
  <c r="ATA432" i="10"/>
  <c r="ATJ431" i="10"/>
  <c r="ATA430" i="10"/>
  <c r="ATH429" i="10"/>
  <c r="ATB428" i="10"/>
  <c r="ATB427" i="10"/>
  <c r="ATF426" i="10"/>
  <c r="ATD425" i="10"/>
  <c r="ATC424" i="10"/>
  <c r="ATC423" i="10"/>
  <c r="ATD422" i="10"/>
  <c r="ATF421" i="10"/>
  <c r="ATL420" i="10"/>
  <c r="ATD420" i="10"/>
  <c r="ATI419" i="10"/>
  <c r="ATA419" i="10"/>
  <c r="ATF418" i="10"/>
  <c r="ATH438" i="10"/>
  <c r="ATK434" i="10"/>
  <c r="ATI431" i="10"/>
  <c r="ATK430" i="10"/>
  <c r="ATG429" i="10"/>
  <c r="ATL428" i="10"/>
  <c r="ATL427" i="10"/>
  <c r="ATE426" i="10"/>
  <c r="ATB425" i="10"/>
  <c r="ATA424" i="10"/>
  <c r="ATA423" i="10"/>
  <c r="ATB422" i="10"/>
  <c r="ATE421" i="10"/>
  <c r="ATK420" i="10"/>
  <c r="ATC420" i="10"/>
  <c r="ATH419" i="10"/>
  <c r="ATE418" i="10"/>
  <c r="ATE440" i="10"/>
  <c r="ATI438" i="10"/>
  <c r="ATL434" i="10"/>
  <c r="ATE433" i="10"/>
  <c r="ATH431" i="10"/>
  <c r="ATJ430" i="10"/>
  <c r="ATF429" i="10"/>
  <c r="ATK428" i="10"/>
  <c r="ATK427" i="10"/>
  <c r="ATC426" i="10"/>
  <c r="ATA425" i="10"/>
  <c r="ATL424" i="10"/>
  <c r="ATL423" i="10"/>
  <c r="ATA422" i="10"/>
  <c r="ATC421" i="10"/>
  <c r="ATJ420" i="10"/>
  <c r="ATB420" i="10"/>
  <c r="ATG419" i="10"/>
  <c r="ATL418" i="10"/>
  <c r="ATD418" i="10"/>
  <c r="ATC433" i="10"/>
  <c r="ATL439" i="10"/>
  <c r="ATL437" i="10"/>
  <c r="ATC434" i="10"/>
  <c r="ATI432" i="10"/>
  <c r="ATB431" i="10"/>
  <c r="ATF430" i="10"/>
  <c r="ATG428" i="10"/>
  <c r="ATG427" i="10"/>
  <c r="ATK426" i="10"/>
  <c r="ATI425" i="10"/>
  <c r="ATH424" i="10"/>
  <c r="IR467" i="10"/>
  <c r="IO466" i="10"/>
  <c r="IL457" i="10"/>
  <c r="IR456" i="10"/>
  <c r="IR452" i="10"/>
  <c r="IL449" i="10"/>
  <c r="IR448" i="10"/>
  <c r="IO446" i="10"/>
  <c r="IR468" i="10"/>
  <c r="IO467" i="10"/>
  <c r="IL466" i="10"/>
  <c r="IO456" i="10"/>
  <c r="IR455" i="10"/>
  <c r="IO452" i="10"/>
  <c r="IO448" i="10"/>
  <c r="IN446" i="10"/>
  <c r="IL468" i="10"/>
  <c r="IL467" i="10"/>
  <c r="IL456" i="10"/>
  <c r="IO455" i="10"/>
  <c r="IR454" i="10"/>
  <c r="IL452" i="10"/>
  <c r="IR451" i="10"/>
  <c r="IL448" i="10"/>
  <c r="IM446" i="10"/>
  <c r="IR469" i="10"/>
  <c r="IR462" i="10"/>
  <c r="IO454" i="10"/>
  <c r="IO451" i="10"/>
  <c r="IT446" i="10"/>
  <c r="IL446" i="10"/>
  <c r="IO469" i="10"/>
  <c r="IR464" i="10"/>
  <c r="IR463" i="10"/>
  <c r="IO462" i="10"/>
  <c r="IR459" i="10"/>
  <c r="IL454" i="10"/>
  <c r="IL451" i="10"/>
  <c r="IR450" i="10"/>
  <c r="IR447" i="10"/>
  <c r="IS446" i="10"/>
  <c r="IL469" i="10"/>
  <c r="IO465" i="10"/>
  <c r="IO464" i="10"/>
  <c r="IO463" i="10"/>
  <c r="IL462" i="10"/>
  <c r="IR461" i="10"/>
  <c r="IR460" i="10"/>
  <c r="IO459" i="10"/>
  <c r="IR458" i="10"/>
  <c r="IR453" i="10"/>
  <c r="IO450" i="10"/>
  <c r="IO447" i="10"/>
  <c r="IR446" i="10"/>
  <c r="IL464" i="10"/>
  <c r="IL461" i="10"/>
  <c r="IO458" i="10"/>
  <c r="IL450" i="10"/>
  <c r="IL458" i="10"/>
  <c r="IQ446" i="10"/>
  <c r="IL459" i="10"/>
  <c r="IO457" i="10"/>
  <c r="IR449" i="10"/>
  <c r="IP446" i="10"/>
  <c r="IO449" i="10"/>
  <c r="IL460" i="10"/>
  <c r="IO461" i="10"/>
  <c r="IL447" i="10"/>
  <c r="IL465" i="10"/>
  <c r="IL453" i="10"/>
  <c r="QZ417" i="10"/>
  <c r="RA434" i="10"/>
  <c r="QZ434" i="10"/>
  <c r="RH433" i="10"/>
  <c r="QZ436" i="10"/>
  <c r="QZ433" i="10"/>
  <c r="RA433" i="10"/>
  <c r="RE430" i="10"/>
  <c r="RB427" i="10"/>
  <c r="QX430" i="10"/>
  <c r="RA427" i="10"/>
  <c r="QW422" i="10"/>
  <c r="QW431" i="10"/>
  <c r="QY429" i="10"/>
  <c r="QZ428" i="10"/>
  <c r="RE426" i="10"/>
  <c r="QX425" i="10"/>
  <c r="RD424" i="10"/>
  <c r="QW426" i="10"/>
  <c r="QW421" i="10"/>
  <c r="RE419" i="10"/>
  <c r="QW418" i="10"/>
  <c r="RG420" i="10"/>
  <c r="QY419" i="10"/>
  <c r="RF430" i="10"/>
  <c r="RF420" i="10"/>
  <c r="QX419" i="10"/>
  <c r="RB432" i="10"/>
  <c r="RE431" i="10"/>
  <c r="RG429" i="10"/>
  <c r="RH428" i="10"/>
  <c r="RF425" i="10"/>
  <c r="FS393" i="10"/>
  <c r="FS397" i="10"/>
  <c r="FS401" i="10"/>
  <c r="KL418" i="10"/>
  <c r="VT418" i="10"/>
  <c r="VV420" i="10"/>
  <c r="VS421" i="10"/>
  <c r="VX422" i="10"/>
  <c r="RD426" i="10"/>
  <c r="XL427" i="10"/>
  <c r="RG428" i="10"/>
  <c r="RD431" i="10"/>
  <c r="FS405" i="10"/>
  <c r="KN417" i="10"/>
  <c r="KP418" i="10"/>
  <c r="VV418" i="10"/>
  <c r="XT418" i="10"/>
  <c r="BN353" i="10"/>
  <c r="CW352" i="10"/>
  <c r="ATJ418" i="10"/>
  <c r="RG419" i="10"/>
  <c r="VP419" i="10"/>
  <c r="XN419" i="10"/>
  <c r="ATE419" i="10"/>
  <c r="QW420" i="10"/>
  <c r="VM420" i="10"/>
  <c r="XK420" i="10"/>
  <c r="ATA420" i="10"/>
  <c r="ATV420" i="10"/>
  <c r="XJ421" i="10"/>
  <c r="ATB421" i="10"/>
  <c r="QX422" i="10"/>
  <c r="XN422" i="10"/>
  <c r="ATJ422" i="10"/>
  <c r="XO423" i="10"/>
  <c r="QW424" i="10"/>
  <c r="VP424" i="10"/>
  <c r="XQ424" i="10"/>
  <c r="XQ425" i="10"/>
  <c r="XQ426" i="10"/>
  <c r="XP427" i="10"/>
  <c r="XM428" i="10"/>
  <c r="RF429" i="10"/>
  <c r="XS429" i="10"/>
  <c r="XO430" i="10"/>
  <c r="ATP431" i="10"/>
  <c r="ATR432" i="10"/>
  <c r="XT438" i="10"/>
  <c r="VN417" i="10"/>
  <c r="VQ440" i="10"/>
  <c r="VV439" i="10"/>
  <c r="VN439" i="10"/>
  <c r="VS438" i="10"/>
  <c r="VW437" i="10"/>
  <c r="VO437" i="10"/>
  <c r="VS436" i="10"/>
  <c r="VQ435" i="10"/>
  <c r="VV434" i="10"/>
  <c r="VN434" i="10"/>
  <c r="VU433" i="10"/>
  <c r="VM433" i="10"/>
  <c r="VX440" i="10"/>
  <c r="VP440" i="10"/>
  <c r="VU439" i="10"/>
  <c r="VM439" i="10"/>
  <c r="VR438" i="10"/>
  <c r="VV437" i="10"/>
  <c r="VN437" i="10"/>
  <c r="VR436" i="10"/>
  <c r="VX435" i="10"/>
  <c r="VP435" i="10"/>
  <c r="VU434" i="10"/>
  <c r="VM434" i="10"/>
  <c r="VT433" i="10"/>
  <c r="VW440" i="10"/>
  <c r="VO440" i="10"/>
  <c r="VT439" i="10"/>
  <c r="VQ438" i="10"/>
  <c r="VU437" i="10"/>
  <c r="VM437" i="10"/>
  <c r="VQ436" i="10"/>
  <c r="VW435" i="10"/>
  <c r="VO435" i="10"/>
  <c r="VT434" i="10"/>
  <c r="VS433" i="10"/>
  <c r="VW432" i="10"/>
  <c r="VV440" i="10"/>
  <c r="VN440" i="10"/>
  <c r="VS439" i="10"/>
  <c r="VX438" i="10"/>
  <c r="VP438" i="10"/>
  <c r="VT437" i="10"/>
  <c r="VX436" i="10"/>
  <c r="VP436" i="10"/>
  <c r="VV435" i="10"/>
  <c r="VN435" i="10"/>
  <c r="VS434" i="10"/>
  <c r="VR433" i="10"/>
  <c r="VU440" i="10"/>
  <c r="VM440" i="10"/>
  <c r="VR439" i="10"/>
  <c r="VW438" i="10"/>
  <c r="VO438" i="10"/>
  <c r="VS437" i="10"/>
  <c r="VW436" i="10"/>
  <c r="VO436" i="10"/>
  <c r="VT440" i="10"/>
  <c r="VQ439" i="10"/>
  <c r="VV438" i="10"/>
  <c r="VN438" i="10"/>
  <c r="VR437" i="10"/>
  <c r="VV436" i="10"/>
  <c r="VN436" i="10"/>
  <c r="VT435" i="10"/>
  <c r="VQ434" i="10"/>
  <c r="VX433" i="10"/>
  <c r="VP433" i="10"/>
  <c r="VX437" i="10"/>
  <c r="VM436" i="10"/>
  <c r="VU435" i="10"/>
  <c r="VO434" i="10"/>
  <c r="VX432" i="10"/>
  <c r="VO432" i="10"/>
  <c r="VX431" i="10"/>
  <c r="VP431" i="10"/>
  <c r="VQ430" i="10"/>
  <c r="VV429" i="10"/>
  <c r="VN429" i="10"/>
  <c r="VS428" i="10"/>
  <c r="VR427" i="10"/>
  <c r="VU426" i="10"/>
  <c r="VM426" i="10"/>
  <c r="VT425" i="10"/>
  <c r="VS424" i="10"/>
  <c r="VS423" i="10"/>
  <c r="VX439" i="10"/>
  <c r="VU438" i="10"/>
  <c r="VQ437" i="10"/>
  <c r="VS435" i="10"/>
  <c r="VW433" i="10"/>
  <c r="VV432" i="10"/>
  <c r="VN432" i="10"/>
  <c r="VW431" i="10"/>
  <c r="VO431" i="10"/>
  <c r="VX430" i="10"/>
  <c r="VP430" i="10"/>
  <c r="VU429" i="10"/>
  <c r="VM429" i="10"/>
  <c r="VR428" i="10"/>
  <c r="VQ427" i="10"/>
  <c r="VT426" i="10"/>
  <c r="VS425" i="10"/>
  <c r="VR424" i="10"/>
  <c r="VR423" i="10"/>
  <c r="VS422" i="10"/>
  <c r="VQ421" i="10"/>
  <c r="VW434" i="10"/>
  <c r="VN433" i="10"/>
  <c r="VR432" i="10"/>
  <c r="VS431" i="10"/>
  <c r="VT430" i="10"/>
  <c r="VQ429" i="10"/>
  <c r="VV428" i="10"/>
  <c r="VN428" i="10"/>
  <c r="VU427" i="10"/>
  <c r="VM427" i="10"/>
  <c r="VX426" i="10"/>
  <c r="VP426" i="10"/>
  <c r="VW425" i="10"/>
  <c r="VO425" i="10"/>
  <c r="VV424" i="10"/>
  <c r="VN424" i="10"/>
  <c r="VV423" i="10"/>
  <c r="VN423" i="10"/>
  <c r="VW422" i="10"/>
  <c r="VO422" i="10"/>
  <c r="VU421" i="10"/>
  <c r="VM438" i="10"/>
  <c r="VV433" i="10"/>
  <c r="VX434" i="10"/>
  <c r="VQ433" i="10"/>
  <c r="VS432" i="10"/>
  <c r="VU431" i="10"/>
  <c r="VW430" i="10"/>
  <c r="VS429" i="10"/>
  <c r="VM428" i="10"/>
  <c r="VX427" i="10"/>
  <c r="VQ426" i="10"/>
  <c r="VN425" i="10"/>
  <c r="VM424" i="10"/>
  <c r="VM423" i="10"/>
  <c r="VR422" i="10"/>
  <c r="VW421" i="10"/>
  <c r="VM421" i="10"/>
  <c r="VQ420" i="10"/>
  <c r="VU419" i="10"/>
  <c r="VM419" i="10"/>
  <c r="VS418" i="10"/>
  <c r="VU436" i="10"/>
  <c r="VW439" i="10"/>
  <c r="VR435" i="10"/>
  <c r="VR434" i="10"/>
  <c r="VO433" i="10"/>
  <c r="VQ432" i="10"/>
  <c r="VT431" i="10"/>
  <c r="VV430" i="10"/>
  <c r="VR429" i="10"/>
  <c r="VX428" i="10"/>
  <c r="VW427" i="10"/>
  <c r="VO426" i="10"/>
  <c r="VM425" i="10"/>
  <c r="VX424" i="10"/>
  <c r="VX423" i="10"/>
  <c r="VQ422" i="10"/>
  <c r="VV421" i="10"/>
  <c r="VX420" i="10"/>
  <c r="VP420" i="10"/>
  <c r="VT419" i="10"/>
  <c r="VR418" i="10"/>
  <c r="VP439" i="10"/>
  <c r="VP437" i="10"/>
  <c r="VM435" i="10"/>
  <c r="VP434" i="10"/>
  <c r="VP432" i="10"/>
  <c r="VR431" i="10"/>
  <c r="VU430" i="10"/>
  <c r="VP429" i="10"/>
  <c r="VW428" i="10"/>
  <c r="VV427" i="10"/>
  <c r="VN426" i="10"/>
  <c r="VX425" i="10"/>
  <c r="VW424" i="10"/>
  <c r="VW423" i="10"/>
  <c r="VP422" i="10"/>
  <c r="VT421" i="10"/>
  <c r="VW420" i="10"/>
  <c r="VO420" i="10"/>
  <c r="VS419" i="10"/>
  <c r="VQ418" i="10"/>
  <c r="VO439" i="10"/>
  <c r="VS440" i="10"/>
  <c r="VM431" i="10"/>
  <c r="VO430" i="10"/>
  <c r="VX429" i="10"/>
  <c r="VQ428" i="10"/>
  <c r="VP427" i="10"/>
  <c r="VV426" i="10"/>
  <c r="VR425" i="10"/>
  <c r="FS409" i="10"/>
  <c r="FR410" i="10"/>
  <c r="FR405" i="10"/>
  <c r="FQ393" i="10"/>
  <c r="FQ410" i="10"/>
  <c r="FS402" i="10"/>
  <c r="FR400" i="10"/>
  <c r="FQ400" i="10"/>
  <c r="FS394" i="10"/>
  <c r="FS390" i="10"/>
  <c r="FQ388" i="10"/>
  <c r="AIM424" i="10"/>
  <c r="AIM428" i="10"/>
  <c r="TZ467" i="10"/>
  <c r="TZ465" i="10"/>
  <c r="TZ454" i="10"/>
  <c r="TW448" i="10"/>
  <c r="UD446" i="10"/>
  <c r="TW467" i="10"/>
  <c r="TZ466" i="10"/>
  <c r="TW465" i="10"/>
  <c r="TZ455" i="10"/>
  <c r="TW454" i="10"/>
  <c r="TZ451" i="10"/>
  <c r="UC446" i="10"/>
  <c r="UC452" i="10"/>
  <c r="UC447" i="10"/>
  <c r="TW466" i="10"/>
  <c r="TW455" i="10"/>
  <c r="TW451" i="10"/>
  <c r="TZ447" i="10"/>
  <c r="UB446" i="10"/>
  <c r="UC467" i="10"/>
  <c r="UC454" i="10"/>
  <c r="UC450" i="10"/>
  <c r="TZ462" i="10"/>
  <c r="TZ453" i="10"/>
  <c r="TZ450" i="10"/>
  <c r="TW447" i="10"/>
  <c r="UA446" i="10"/>
  <c r="UC464" i="10"/>
  <c r="TZ468" i="10"/>
  <c r="TW462" i="10"/>
  <c r="TZ459" i="10"/>
  <c r="TW453" i="10"/>
  <c r="TW450" i="10"/>
  <c r="TZ446" i="10"/>
  <c r="UC448" i="10"/>
  <c r="TW469" i="10"/>
  <c r="TW468" i="10"/>
  <c r="TZ464" i="10"/>
  <c r="TZ463" i="10"/>
  <c r="TW461" i="10"/>
  <c r="TW459" i="10"/>
  <c r="TZ458" i="10"/>
  <c r="TZ449" i="10"/>
  <c r="TY446" i="10"/>
  <c r="TZ452" i="10"/>
  <c r="UC453" i="10"/>
  <c r="UC449" i="10"/>
  <c r="TW452" i="10"/>
  <c r="TZ448" i="10"/>
  <c r="UE446" i="10"/>
  <c r="UC451" i="10"/>
  <c r="TZ460" i="10"/>
  <c r="TW463" i="10"/>
  <c r="TW458" i="10"/>
  <c r="TZ457" i="10"/>
  <c r="TX446" i="10"/>
  <c r="TW457" i="10"/>
  <c r="TW449" i="10"/>
  <c r="TW446" i="10"/>
  <c r="TZ456" i="10"/>
  <c r="FS410" i="10"/>
  <c r="XO418" i="10"/>
  <c r="QW419" i="10"/>
  <c r="VN419" i="10"/>
  <c r="ATQ419" i="10"/>
  <c r="XT420" i="10"/>
  <c r="ATN420" i="10"/>
  <c r="KU422" i="10"/>
  <c r="ATF422" i="10"/>
  <c r="XL423" i="10"/>
  <c r="ATI423" i="10"/>
  <c r="QY425" i="10"/>
  <c r="XI426" i="10"/>
  <c r="ATJ428" i="10"/>
  <c r="XK429" i="10"/>
  <c r="QW430" i="10"/>
  <c r="VN431" i="10"/>
  <c r="ATE431" i="10"/>
  <c r="XJ432" i="10"/>
  <c r="AFB464" i="10"/>
  <c r="FR408" i="10"/>
  <c r="KO417" i="10"/>
  <c r="QX418" i="10"/>
  <c r="VW418" i="10"/>
  <c r="CL353" i="10"/>
  <c r="ATK418" i="10"/>
  <c r="VQ419" i="10"/>
  <c r="XO419" i="10"/>
  <c r="ATF419" i="10"/>
  <c r="QX420" i="10"/>
  <c r="VN420" i="10"/>
  <c r="XL420" i="10"/>
  <c r="ATE420" i="10"/>
  <c r="KM421" i="10"/>
  <c r="XK421" i="10"/>
  <c r="ATG421" i="10"/>
  <c r="RE422" i="10"/>
  <c r="VM422" i="10"/>
  <c r="XP422" i="10"/>
  <c r="ATL422" i="10"/>
  <c r="VO423" i="10"/>
  <c r="XP423" i="10"/>
  <c r="RE424" i="10"/>
  <c r="VQ424" i="10"/>
  <c r="ATD424" i="10"/>
  <c r="XR425" i="10"/>
  <c r="XS426" i="10"/>
  <c r="VN427" i="10"/>
  <c r="ATC427" i="10"/>
  <c r="XP428" i="10"/>
  <c r="ATC429" i="10"/>
  <c r="VM430" i="10"/>
  <c r="ATB430" i="10"/>
  <c r="XI431" i="10"/>
  <c r="ATT431" i="10"/>
  <c r="ATE437" i="10"/>
  <c r="QE447" i="10"/>
  <c r="CG356" i="10"/>
  <c r="CT359" i="10"/>
  <c r="HK469" i="10"/>
  <c r="HK448" i="10"/>
  <c r="HO446" i="10"/>
  <c r="HQ447" i="10"/>
  <c r="F28" i="5" a="1"/>
  <c r="F28" i="5" s="1"/>
  <c r="F38" i="5" a="1"/>
  <c r="F38" i="5" s="1"/>
  <c r="F39" i="5" a="1"/>
  <c r="F39" i="5" s="1"/>
  <c r="AB361" i="10"/>
  <c r="AB351" i="10"/>
  <c r="CC358" i="10"/>
  <c r="CS362" i="10"/>
  <c r="CK361" i="10"/>
  <c r="BY351" i="10"/>
  <c r="BN362" i="10"/>
  <c r="BY358" i="10"/>
  <c r="CO360" i="10"/>
  <c r="CW357" i="10"/>
  <c r="CW351" i="10"/>
  <c r="CO355" i="10"/>
  <c r="CG358" i="10"/>
  <c r="BY357" i="10"/>
  <c r="AX357" i="10"/>
  <c r="CT357" i="10"/>
  <c r="CL361" i="10"/>
  <c r="CL364" i="10" s="1" a="1"/>
  <c r="CL364" i="10" s="1"/>
  <c r="CD354" i="10"/>
  <c r="BV357" i="10"/>
  <c r="AX361" i="10"/>
  <c r="BF362" i="10"/>
  <c r="CC356" i="10"/>
  <c r="CB361" i="10"/>
  <c r="Y360" i="10"/>
  <c r="Y356" i="10"/>
  <c r="Z358" i="10"/>
  <c r="AB362" i="10"/>
  <c r="AB352" i="10"/>
  <c r="HQ460" i="10"/>
  <c r="HN461" i="10"/>
  <c r="HN469" i="10"/>
  <c r="LU453" i="10"/>
  <c r="PG462" i="10"/>
  <c r="LU463" i="10"/>
  <c r="CS353" i="10"/>
  <c r="CK352" i="10"/>
  <c r="CC351" i="10"/>
  <c r="BN357" i="10"/>
  <c r="BF356" i="10"/>
  <c r="BV351" i="10"/>
  <c r="CD351" i="10"/>
  <c r="CW353" i="10"/>
  <c r="CO361" i="10"/>
  <c r="CG355" i="10"/>
  <c r="CG359" i="10"/>
  <c r="BY353" i="10"/>
  <c r="CT354" i="10"/>
  <c r="CT353" i="10"/>
  <c r="CL351" i="10"/>
  <c r="CD355" i="10"/>
  <c r="BV353" i="10"/>
  <c r="CW358" i="10"/>
  <c r="AX356" i="10"/>
  <c r="CK354" i="10"/>
  <c r="CC359" i="10"/>
  <c r="CB351" i="10"/>
  <c r="PG451" i="10"/>
  <c r="PG458" i="10"/>
  <c r="CS357" i="10"/>
  <c r="CK362" i="10"/>
  <c r="CC361" i="10"/>
  <c r="BF361" i="10"/>
  <c r="BF360" i="10"/>
  <c r="BN351" i="10"/>
  <c r="BY361" i="10"/>
  <c r="CW359" i="10"/>
  <c r="CO351" i="10"/>
  <c r="CG361" i="10"/>
  <c r="BY359" i="10"/>
  <c r="CT355" i="10"/>
  <c r="CT360" i="10"/>
  <c r="CT358" i="10"/>
  <c r="CL362" i="10"/>
  <c r="CD360" i="10"/>
  <c r="BV359" i="10"/>
  <c r="CG354" i="10"/>
  <c r="CS356" i="10"/>
  <c r="AX360" i="10"/>
  <c r="CK356" i="10"/>
  <c r="CB357" i="10"/>
  <c r="CC352" i="10"/>
  <c r="AX354" i="10"/>
  <c r="BV355" i="10"/>
  <c r="CO357" i="10"/>
  <c r="BY355" i="10"/>
  <c r="CD357" i="10"/>
  <c r="CL352" i="10"/>
  <c r="BN354" i="10"/>
  <c r="HN452" i="10"/>
  <c r="PD466" i="10"/>
  <c r="PA468" i="10"/>
  <c r="PG447" i="10"/>
  <c r="PG450" i="10"/>
  <c r="PG453" i="10"/>
  <c r="PG463" i="10"/>
  <c r="LU464" i="10"/>
  <c r="CK357" i="10"/>
  <c r="CK363" i="10" s="1" a="1"/>
  <c r="CK363" i="10" s="1"/>
  <c r="CC362" i="10"/>
  <c r="CK355" i="10"/>
  <c r="CO356" i="10"/>
  <c r="BF355" i="10"/>
  <c r="BN356" i="10"/>
  <c r="CW355" i="10"/>
  <c r="CO353" i="10"/>
  <c r="CG362" i="10"/>
  <c r="CG365" i="10" s="1" a="1"/>
  <c r="CG365" i="10" s="1"/>
  <c r="BY360" i="10"/>
  <c r="BV358" i="10"/>
  <c r="CT361" i="10"/>
  <c r="CL354" i="10"/>
  <c r="CD362" i="10"/>
  <c r="BV360" i="10"/>
  <c r="BF358" i="10"/>
  <c r="BN359" i="10"/>
  <c r="CW362" i="10"/>
  <c r="CB356" i="10"/>
  <c r="CB358" i="10"/>
  <c r="CK353" i="10"/>
  <c r="CS355" i="10"/>
  <c r="CW354" i="10"/>
  <c r="CG351" i="10"/>
  <c r="CT356" i="10"/>
  <c r="CL358" i="10"/>
  <c r="CD356" i="10"/>
  <c r="BV354" i="10"/>
  <c r="CG360" i="10"/>
  <c r="CK359" i="10"/>
  <c r="CB353" i="10"/>
  <c r="PD465" i="10"/>
  <c r="PA467" i="10"/>
  <c r="PD468" i="10"/>
  <c r="PA469" i="10"/>
  <c r="PG456" i="10"/>
  <c r="LU457" i="10"/>
  <c r="CC353" i="10"/>
  <c r="CS351" i="10"/>
  <c r="CC355" i="10"/>
  <c r="CL357" i="10"/>
  <c r="CL363" i="10" s="1" a="1"/>
  <c r="CL363" i="10" s="1"/>
  <c r="CO362" i="10"/>
  <c r="AX359" i="10"/>
  <c r="BN360" i="10"/>
  <c r="CW360" i="10"/>
  <c r="CO358" i="10"/>
  <c r="CG352" i="10"/>
  <c r="BY356" i="10"/>
  <c r="BN355" i="10"/>
  <c r="CT351" i="10"/>
  <c r="CL355" i="10"/>
  <c r="CD352" i="10"/>
  <c r="BV356" i="10"/>
  <c r="AX352" i="10"/>
  <c r="BF353" i="10"/>
  <c r="CS360" i="10"/>
  <c r="CS354" i="10"/>
  <c r="CB352" i="10"/>
  <c r="CB359" i="10"/>
  <c r="BN361" i="10"/>
  <c r="CS358" i="10"/>
  <c r="CC357" i="10"/>
  <c r="CS361" i="10"/>
  <c r="CO352" i="10"/>
  <c r="BY354" i="10"/>
  <c r="CK360" i="10"/>
  <c r="BF354" i="10"/>
  <c r="CW356" i="10"/>
  <c r="CO359" i="10"/>
  <c r="CG357" i="10"/>
  <c r="CG363" i="10" s="1" a="1"/>
  <c r="CG363" i="10" s="1"/>
  <c r="BY362" i="10"/>
  <c r="BF359" i="10"/>
  <c r="CT362" i="10"/>
  <c r="CL360" i="10"/>
  <c r="CD358" i="10"/>
  <c r="BV362" i="10"/>
  <c r="AX362" i="10"/>
  <c r="BF357" i="10"/>
  <c r="BN358" i="10"/>
  <c r="CS359" i="10"/>
  <c r="CC360" i="10"/>
  <c r="CB360" i="10"/>
  <c r="CB354" i="10"/>
  <c r="CK358" i="10"/>
  <c r="CS352" i="10"/>
  <c r="CK351" i="10"/>
  <c r="CL359" i="10"/>
  <c r="BN352" i="10"/>
  <c r="CD353" i="10"/>
  <c r="AX358" i="10"/>
  <c r="CW361" i="10"/>
  <c r="CO354" i="10"/>
  <c r="CG353" i="10"/>
  <c r="BY352" i="10"/>
  <c r="AX353" i="10"/>
  <c r="CT352" i="10"/>
  <c r="CL356" i="10"/>
  <c r="CD359" i="10"/>
  <c r="BV352" i="10"/>
  <c r="AX351" i="10"/>
  <c r="BF352" i="10"/>
  <c r="CC354" i="10"/>
  <c r="CB362" i="10"/>
  <c r="CB355" i="10"/>
  <c r="AO511" i="5"/>
  <c r="C4" i="4"/>
  <c r="B13" i="8"/>
  <c r="I13" i="8" s="1" a="1"/>
  <c r="I13" i="8" s="1"/>
  <c r="B105" i="6"/>
  <c r="Q105" i="6" s="1"/>
  <c r="B25" i="6"/>
  <c r="Y361" i="10"/>
  <c r="Y351" i="10"/>
  <c r="Z359" i="10"/>
  <c r="AB357" i="10"/>
  <c r="AE357" i="10"/>
  <c r="AE361" i="10"/>
  <c r="AB353" i="10"/>
  <c r="AE360" i="10"/>
  <c r="Y362" i="10"/>
  <c r="Y352" i="10"/>
  <c r="Z354" i="10"/>
  <c r="AB358" i="10"/>
  <c r="MT418" i="10"/>
  <c r="AE353" i="10"/>
  <c r="AE352" i="10"/>
  <c r="AC362" i="10"/>
  <c r="Y357" i="10"/>
  <c r="Y353" i="10"/>
  <c r="Z355" i="10"/>
  <c r="AB359" i="10"/>
  <c r="NB418" i="10"/>
  <c r="UR422" i="10"/>
  <c r="AC353" i="10"/>
  <c r="AC361" i="10"/>
  <c r="AE351" i="10"/>
  <c r="Z356" i="10"/>
  <c r="CU372" i="10"/>
  <c r="CY377" i="10"/>
  <c r="AC358" i="10"/>
  <c r="AC355" i="10"/>
  <c r="AE354" i="10"/>
  <c r="AE356" i="10"/>
  <c r="Z360" i="10"/>
  <c r="AB354" i="10"/>
  <c r="Y359" i="10"/>
  <c r="Z361" i="10"/>
  <c r="Z364" i="10" s="1" a="1"/>
  <c r="Z364" i="10" s="1"/>
  <c r="Z351" i="10"/>
  <c r="AB355" i="10"/>
  <c r="UW428" i="10"/>
  <c r="CU373" i="10"/>
  <c r="AC359" i="10"/>
  <c r="AC357" i="10"/>
  <c r="AE359" i="10"/>
  <c r="AE355" i="10"/>
  <c r="Y358" i="10"/>
  <c r="Y354" i="10"/>
  <c r="Z362" i="10"/>
  <c r="Z352" i="10"/>
  <c r="AB360" i="10"/>
  <c r="AB356" i="10"/>
  <c r="ZL418" i="10"/>
  <c r="AC354" i="10"/>
  <c r="AC352" i="10"/>
  <c r="AE358" i="10"/>
  <c r="AC351" i="10"/>
  <c r="Y355" i="10"/>
  <c r="Z357" i="10"/>
  <c r="Z353" i="10"/>
  <c r="AC356" i="10"/>
  <c r="AE362" i="10"/>
  <c r="AC360" i="10"/>
  <c r="ABC422" i="10"/>
  <c r="ABG421" i="10"/>
  <c r="ZH420" i="10"/>
  <c r="ZO424" i="10"/>
  <c r="ZP420" i="10"/>
  <c r="ZO419" i="10"/>
  <c r="FW388" i="10"/>
  <c r="MS466" i="10"/>
  <c r="MV453" i="10"/>
  <c r="MV458" i="10"/>
  <c r="AH351" i="10"/>
  <c r="AH358" i="10"/>
  <c r="AH355" i="10"/>
  <c r="MS461" i="10"/>
  <c r="MS467" i="10"/>
  <c r="MS468" i="10"/>
  <c r="MV452" i="10"/>
  <c r="MV468" i="10"/>
  <c r="AH354" i="10"/>
  <c r="MX465" i="10"/>
  <c r="AH359" i="10"/>
  <c r="MP459" i="10"/>
  <c r="MP462" i="10"/>
  <c r="MS469" i="10"/>
  <c r="MV451" i="10"/>
  <c r="AH360" i="10"/>
  <c r="AH357" i="10"/>
  <c r="AH363" i="10" s="1" a="1"/>
  <c r="AH363" i="10" s="1"/>
  <c r="G118" i="10" s="1"/>
  <c r="MS459" i="10"/>
  <c r="MS462" i="10"/>
  <c r="MP463" i="10"/>
  <c r="MV447" i="10"/>
  <c r="MV457" i="10"/>
  <c r="AH356" i="10"/>
  <c r="AH362" i="10"/>
  <c r="MP460" i="10"/>
  <c r="MP464" i="10"/>
  <c r="MP465" i="10"/>
  <c r="AH353" i="10"/>
  <c r="MS460" i="10"/>
  <c r="MS464" i="10"/>
  <c r="MS465" i="10"/>
  <c r="AH352" i="10"/>
  <c r="AH361" i="10"/>
  <c r="QR420" i="10"/>
  <c r="LR446" i="10"/>
  <c r="LO448" i="10"/>
  <c r="LO450" i="10"/>
  <c r="LR463" i="10"/>
  <c r="LR467" i="10"/>
  <c r="LU448" i="10"/>
  <c r="QM421" i="10"/>
  <c r="LS446" i="10"/>
  <c r="LR448" i="10"/>
  <c r="LR450" i="10"/>
  <c r="LO452" i="10"/>
  <c r="LO454" i="10"/>
  <c r="LO458" i="10"/>
  <c r="LO461" i="10"/>
  <c r="LO464" i="10"/>
  <c r="LR468" i="10"/>
  <c r="LU447" i="10"/>
  <c r="LU452" i="10"/>
  <c r="LU455" i="10"/>
  <c r="LU460" i="10"/>
  <c r="QM418" i="10"/>
  <c r="LO465" i="10"/>
  <c r="LV446" i="10"/>
  <c r="LR447" i="10"/>
  <c r="LO449" i="10"/>
  <c r="LO451" i="10"/>
  <c r="LR455" i="10"/>
  <c r="LR459" i="10"/>
  <c r="LO469" i="10"/>
  <c r="LU450" i="10"/>
  <c r="LU456" i="10"/>
  <c r="LU462" i="10"/>
  <c r="LO446" i="10"/>
  <c r="LW446" i="10"/>
  <c r="LR449" i="10"/>
  <c r="LR451" i="10"/>
  <c r="LO453" i="10"/>
  <c r="LO456" i="10"/>
  <c r="LO462" i="10"/>
  <c r="LO466" i="10"/>
  <c r="LR469" i="10"/>
  <c r="LU454" i="10"/>
  <c r="ADQ418" i="10"/>
  <c r="SW419" i="10"/>
  <c r="ASC419" i="10"/>
  <c r="SA421" i="10"/>
  <c r="ASK419" i="10"/>
  <c r="ADN420" i="10"/>
  <c r="SY421" i="10"/>
  <c r="ADO419" i="10"/>
  <c r="AEV420" i="10"/>
  <c r="ASH421" i="10"/>
  <c r="RY422" i="10"/>
  <c r="AFB419" i="10"/>
  <c r="RV420" i="10"/>
  <c r="SU422" i="10"/>
  <c r="SB418" i="10"/>
  <c r="SD420" i="10"/>
  <c r="ADN421" i="10"/>
  <c r="TC422" i="10"/>
  <c r="HE450" i="10"/>
  <c r="SZ418" i="10"/>
  <c r="ASF418" i="10"/>
  <c r="ST420" i="10"/>
  <c r="TA429" i="10"/>
  <c r="ASN418" i="10"/>
  <c r="TB420" i="10"/>
  <c r="ASM425" i="10"/>
  <c r="SU428" i="10"/>
  <c r="RX431" i="10"/>
  <c r="CQ372" i="10"/>
  <c r="CU376" i="10"/>
  <c r="CY375" i="10"/>
  <c r="CY371" i="10"/>
  <c r="CU377" i="10"/>
  <c r="CY376" i="10"/>
  <c r="CY372" i="10"/>
  <c r="CU374" i="10"/>
  <c r="CY373" i="10"/>
  <c r="CY379" i="10" s="1" a="1"/>
  <c r="CY379" i="10" s="1"/>
  <c r="CU369" i="10"/>
  <c r="CY374" i="10"/>
  <c r="CU370" i="10"/>
  <c r="CY369" i="10"/>
  <c r="CU375" i="10"/>
  <c r="CU371" i="10"/>
  <c r="CY370" i="10"/>
  <c r="CQ374" i="10"/>
  <c r="CT373" i="10"/>
  <c r="BS375" i="10"/>
  <c r="BS371" i="10"/>
  <c r="BV370" i="10"/>
  <c r="BW369" i="10"/>
  <c r="CA374" i="10"/>
  <c r="CD373" i="10"/>
  <c r="CE372" i="10"/>
  <c r="CI377" i="10"/>
  <c r="CQ369" i="10"/>
  <c r="CT374" i="10"/>
  <c r="CT380" i="10" s="1" a="1"/>
  <c r="CT380" i="10" s="1"/>
  <c r="CT377" i="10"/>
  <c r="BK377" i="10"/>
  <c r="BV371" i="10"/>
  <c r="BW370" i="10"/>
  <c r="CD374" i="10"/>
  <c r="CE373" i="10"/>
  <c r="CI372" i="10"/>
  <c r="CI378" i="10" s="1" a="1"/>
  <c r="CI378" i="10" s="1"/>
  <c r="CQ370" i="10"/>
  <c r="CT369" i="10"/>
  <c r="CQ375" i="10"/>
  <c r="CQ371" i="10"/>
  <c r="CT370" i="10"/>
  <c r="CT372" i="10"/>
  <c r="CT375" i="10"/>
  <c r="CT371" i="10"/>
  <c r="CQ377" i="10"/>
  <c r="CT376" i="10"/>
  <c r="CL376" i="10"/>
  <c r="CM375" i="10"/>
  <c r="CM371" i="10"/>
  <c r="BV375" i="10"/>
  <c r="CA369" i="10"/>
  <c r="CL377" i="10"/>
  <c r="CM376" i="10"/>
  <c r="BK372" i="10"/>
  <c r="BS377" i="10"/>
  <c r="BV376" i="10"/>
  <c r="BW375" i="10"/>
  <c r="BW371" i="10"/>
  <c r="CD369" i="10"/>
  <c r="CE374" i="10"/>
  <c r="CL372" i="10"/>
  <c r="CM377" i="10"/>
  <c r="BS372" i="10"/>
  <c r="BV377" i="10"/>
  <c r="BW376" i="10"/>
  <c r="CA375" i="10"/>
  <c r="CA371" i="10"/>
  <c r="CD370" i="10"/>
  <c r="CE369" i="10"/>
  <c r="CI374" i="10"/>
  <c r="CI380" i="10" s="1" a="1"/>
  <c r="CI380" i="10" s="1"/>
  <c r="CL373" i="10"/>
  <c r="CM372" i="10"/>
  <c r="BK374" i="10"/>
  <c r="BV372" i="10"/>
  <c r="BW377" i="10"/>
  <c r="CD375" i="10"/>
  <c r="CD371" i="10"/>
  <c r="CE370" i="10"/>
  <c r="CE379" i="10" s="1" a="1"/>
  <c r="CE379" i="10" s="1"/>
  <c r="CI369" i="10"/>
  <c r="CL374" i="10"/>
  <c r="CM373" i="10"/>
  <c r="BK369" i="10"/>
  <c r="BK378" i="10" s="1" a="1"/>
  <c r="BK378" i="10" s="1"/>
  <c r="BS374" i="10"/>
  <c r="BV373" i="10"/>
  <c r="BW372" i="10"/>
  <c r="CA377" i="10"/>
  <c r="CD376" i="10"/>
  <c r="CE375" i="10"/>
  <c r="CE371" i="10"/>
  <c r="CI370" i="10"/>
  <c r="CI379" i="10" s="1" a="1"/>
  <c r="CI379" i="10" s="1"/>
  <c r="CL369" i="10"/>
  <c r="CM374" i="10"/>
  <c r="BS369" i="10"/>
  <c r="BV374" i="10"/>
  <c r="BW373" i="10"/>
  <c r="CA372" i="10"/>
  <c r="CD377" i="10"/>
  <c r="CE376" i="10"/>
  <c r="CI375" i="10"/>
  <c r="CI371" i="10"/>
  <c r="CL370" i="10"/>
  <c r="CM369" i="10"/>
  <c r="BK375" i="10"/>
  <c r="BK371" i="10"/>
  <c r="BK380" i="10" s="1" a="1"/>
  <c r="BK380" i="10" s="1"/>
  <c r="BV369" i="10"/>
  <c r="BW374" i="10"/>
  <c r="CD372" i="10"/>
  <c r="CE377" i="10"/>
  <c r="CL375" i="10"/>
  <c r="CL371" i="10"/>
  <c r="CM370" i="10"/>
  <c r="ATV418" i="10"/>
  <c r="ATR419" i="10"/>
  <c r="ATS420" i="10"/>
  <c r="ATO421" i="10"/>
  <c r="ATT422" i="10"/>
  <c r="ATP424" i="10"/>
  <c r="ATO425" i="10"/>
  <c r="ATW426" i="10"/>
  <c r="ATS427" i="10"/>
  <c r="ATX428" i="10"/>
  <c r="ATR429" i="10"/>
  <c r="ATR433" i="10"/>
  <c r="ATR434" i="10"/>
  <c r="ATM436" i="10"/>
  <c r="ATX437" i="10"/>
  <c r="ATS438" i="10"/>
  <c r="ATM439" i="10"/>
  <c r="ATN440" i="10"/>
  <c r="ATO418" i="10"/>
  <c r="ATW418" i="10"/>
  <c r="ATS419" i="10"/>
  <c r="ATT420" i="10"/>
  <c r="ATP421" i="10"/>
  <c r="ATX421" i="10"/>
  <c r="ATM422" i="10"/>
  <c r="ATU422" i="10"/>
  <c r="ATS423" i="10"/>
  <c r="ATQ424" i="10"/>
  <c r="ATP425" i="10"/>
  <c r="ATX425" i="10"/>
  <c r="ATP426" i="10"/>
  <c r="ATX426" i="10"/>
  <c r="ATT427" i="10"/>
  <c r="ATQ428" i="10"/>
  <c r="ATS429" i="10"/>
  <c r="ATM430" i="10"/>
  <c r="ATU430" i="10"/>
  <c r="ATR431" i="10"/>
  <c r="ATP432" i="10"/>
  <c r="ATX432" i="10"/>
  <c r="ATS433" i="10"/>
  <c r="ATS434" i="10"/>
  <c r="ATM435" i="10"/>
  <c r="ATU435" i="10"/>
  <c r="ATN436" i="10"/>
  <c r="ATV436" i="10"/>
  <c r="ATQ437" i="10"/>
  <c r="ATT438" i="10"/>
  <c r="ATN439" i="10"/>
  <c r="ATV439" i="10"/>
  <c r="ATO440" i="10"/>
  <c r="ATW440" i="10"/>
  <c r="ATN418" i="10"/>
  <c r="ATW421" i="10"/>
  <c r="ATR423" i="10"/>
  <c r="ATX424" i="10"/>
  <c r="ATW425" i="10"/>
  <c r="ATO426" i="10"/>
  <c r="ATP428" i="10"/>
  <c r="ATT430" i="10"/>
  <c r="ATQ431" i="10"/>
  <c r="ATO432" i="10"/>
  <c r="ATW432" i="10"/>
  <c r="ATT435" i="10"/>
  <c r="ATU436" i="10"/>
  <c r="ATP437" i="10"/>
  <c r="ATU439" i="10"/>
  <c r="ATV440" i="10"/>
  <c r="ATP418" i="10"/>
  <c r="ATX418" i="10"/>
  <c r="ATT419" i="10"/>
  <c r="ATM420" i="10"/>
  <c r="ATU420" i="10"/>
  <c r="ATQ421" i="10"/>
  <c r="ATN422" i="10"/>
  <c r="ATV422" i="10"/>
  <c r="ATT423" i="10"/>
  <c r="ATR424" i="10"/>
  <c r="ATQ425" i="10"/>
  <c r="ATQ426" i="10"/>
  <c r="ATM427" i="10"/>
  <c r="ATU427" i="10"/>
  <c r="ATR428" i="10"/>
  <c r="ATT429" i="10"/>
  <c r="ATN430" i="10"/>
  <c r="ATV430" i="10"/>
  <c r="ATS431" i="10"/>
  <c r="ATQ432" i="10"/>
  <c r="ATT433" i="10"/>
  <c r="ATT434" i="10"/>
  <c r="ATN435" i="10"/>
  <c r="ATV435" i="10"/>
  <c r="ATO436" i="10"/>
  <c r="ATW436" i="10"/>
  <c r="ATR437" i="10"/>
  <c r="ATM438" i="10"/>
  <c r="ATU438" i="10"/>
  <c r="ATO439" i="10"/>
  <c r="ATW439" i="10"/>
  <c r="ATP440" i="10"/>
  <c r="ATX440" i="10"/>
  <c r="ATR418" i="10"/>
  <c r="ATN419" i="10"/>
  <c r="ATW420" i="10"/>
  <c r="ATP422" i="10"/>
  <c r="ATT424" i="10"/>
  <c r="ATS426" i="10"/>
  <c r="ATO427" i="10"/>
  <c r="ATV429" i="10"/>
  <c r="ATP430" i="10"/>
  <c r="ATM431" i="10"/>
  <c r="ATU431" i="10"/>
  <c r="ATV433" i="10"/>
  <c r="ATN434" i="10"/>
  <c r="ATX435" i="10"/>
  <c r="ATQ436" i="10"/>
  <c r="ATT437" i="10"/>
  <c r="ATO438" i="10"/>
  <c r="ATQ439" i="10"/>
  <c r="ATR440" i="10"/>
  <c r="ATS418" i="10"/>
  <c r="ATO419" i="10"/>
  <c r="ATW419" i="10"/>
  <c r="ATP420" i="10"/>
  <c r="ATX420" i="10"/>
  <c r="ATT421" i="10"/>
  <c r="ATQ422" i="10"/>
  <c r="ATO423" i="10"/>
  <c r="ATW423" i="10"/>
  <c r="ATM424" i="10"/>
  <c r="ATU424" i="10"/>
  <c r="ATT425" i="10"/>
  <c r="ATT426" i="10"/>
  <c r="ATP427" i="10"/>
  <c r="ATX427" i="10"/>
  <c r="ATM428" i="10"/>
  <c r="ATU428" i="10"/>
  <c r="ATO429" i="10"/>
  <c r="ATW429" i="10"/>
  <c r="ATQ430" i="10"/>
  <c r="ATN431" i="10"/>
  <c r="ATV431" i="10"/>
  <c r="ATT432" i="10"/>
  <c r="ATO433" i="10"/>
  <c r="ATW433" i="10"/>
  <c r="ATO434" i="10"/>
  <c r="ATW434" i="10"/>
  <c r="ATQ435" i="10"/>
  <c r="ATR436" i="10"/>
  <c r="ATM437" i="10"/>
  <c r="ATU437" i="10"/>
  <c r="ATP438" i="10"/>
  <c r="ATX438" i="10"/>
  <c r="ATR439" i="10"/>
  <c r="ATS440" i="10"/>
  <c r="ATV419" i="10"/>
  <c r="ATO420" i="10"/>
  <c r="ATS421" i="10"/>
  <c r="ATX422" i="10"/>
  <c r="ATN423" i="10"/>
  <c r="ATV423" i="10"/>
  <c r="ATS425" i="10"/>
  <c r="ATW427" i="10"/>
  <c r="ATT428" i="10"/>
  <c r="ATN429" i="10"/>
  <c r="ATX430" i="10"/>
  <c r="ATS432" i="10"/>
  <c r="ATN433" i="10"/>
  <c r="ATV434" i="10"/>
  <c r="ATP435" i="10"/>
  <c r="ATW438" i="10"/>
  <c r="ATT418" i="10"/>
  <c r="ATP419" i="10"/>
  <c r="ATX419" i="10"/>
  <c r="ATQ420" i="10"/>
  <c r="ATM421" i="10"/>
  <c r="ATU421" i="10"/>
  <c r="ATR422" i="10"/>
  <c r="ATP423" i="10"/>
  <c r="ATX423" i="10"/>
  <c r="ATN424" i="10"/>
  <c r="ATV424" i="10"/>
  <c r="ATM425" i="10"/>
  <c r="ATU425" i="10"/>
  <c r="ATM426" i="10"/>
  <c r="ATU426" i="10"/>
  <c r="ATQ427" i="10"/>
  <c r="ATN428" i="10"/>
  <c r="ATV428" i="10"/>
  <c r="ATP429" i="10"/>
  <c r="ATX429" i="10"/>
  <c r="ATR430" i="10"/>
  <c r="ATO431" i="10"/>
  <c r="ATW431" i="10"/>
  <c r="ATM432" i="10"/>
  <c r="ATU432" i="10"/>
  <c r="ATP433" i="10"/>
  <c r="ATX433" i="10"/>
  <c r="ATP434" i="10"/>
  <c r="ATX434" i="10"/>
  <c r="ATR435" i="10"/>
  <c r="ATS436" i="10"/>
  <c r="ATN437" i="10"/>
  <c r="ATV437" i="10"/>
  <c r="ATQ438" i="10"/>
  <c r="ATS439" i="10"/>
  <c r="GI397" i="10"/>
  <c r="HP446" i="10"/>
  <c r="HN448" i="10"/>
  <c r="HQ452" i="10"/>
  <c r="HK459" i="10"/>
  <c r="HQ462" i="10"/>
  <c r="HN464" i="10"/>
  <c r="ABS422" i="10"/>
  <c r="HQ448" i="10"/>
  <c r="HN459" i="10"/>
  <c r="HK461" i="10"/>
  <c r="HQ464" i="10"/>
  <c r="ZX419" i="10"/>
  <c r="HK450" i="10"/>
  <c r="HQ461" i="10"/>
  <c r="HL446" i="10"/>
  <c r="HN450" i="10"/>
  <c r="HK458" i="10"/>
  <c r="HK463" i="10"/>
  <c r="HK468" i="10"/>
  <c r="FG389" i="10"/>
  <c r="HM446" i="10"/>
  <c r="HQ450" i="10"/>
  <c r="HK453" i="10"/>
  <c r="HN458" i="10"/>
  <c r="HK460" i="10"/>
  <c r="HN463" i="10"/>
  <c r="HQ465" i="10"/>
  <c r="QF422" i="10"/>
  <c r="FY403" i="10"/>
  <c r="ZQ418" i="10"/>
  <c r="AGR420" i="10"/>
  <c r="HN446" i="10"/>
  <c r="HK452" i="10"/>
  <c r="HN453" i="10"/>
  <c r="HQ455" i="10"/>
  <c r="HN460" i="10"/>
  <c r="HQ463" i="10"/>
  <c r="OC457" i="10"/>
  <c r="QN424" i="10"/>
  <c r="QQ435" i="10"/>
  <c r="ZQ425" i="10"/>
  <c r="ZT423" i="10"/>
  <c r="PG461" i="10"/>
  <c r="QP432" i="10"/>
  <c r="QL427" i="10"/>
  <c r="QP428" i="10"/>
  <c r="QU418" i="10"/>
  <c r="QO419" i="10"/>
  <c r="QO422" i="10"/>
  <c r="QV424" i="10"/>
  <c r="SO426" i="10"/>
  <c r="QT427" i="10"/>
  <c r="QM434" i="10"/>
  <c r="QK436" i="10"/>
  <c r="QV437" i="10"/>
  <c r="JM465" i="10"/>
  <c r="LU466" i="10"/>
  <c r="LU468" i="10"/>
  <c r="QU421" i="10"/>
  <c r="QN431" i="10"/>
  <c r="ZZ431" i="10"/>
  <c r="QQ433" i="10"/>
  <c r="QM429" i="10"/>
  <c r="QR430" i="10"/>
  <c r="LU465" i="10"/>
  <c r="SJ418" i="10"/>
  <c r="SL419" i="10"/>
  <c r="SN420" i="10"/>
  <c r="SL421" i="10"/>
  <c r="QQ425" i="10"/>
  <c r="SR418" i="10"/>
  <c r="QO423" i="10"/>
  <c r="SM423" i="10"/>
  <c r="OF451" i="10"/>
  <c r="PG455" i="10"/>
  <c r="PG457" i="10"/>
  <c r="PG459" i="10"/>
  <c r="QP426" i="10"/>
  <c r="QE428" i="10"/>
  <c r="ZZ429" i="10"/>
  <c r="GJ394" i="10"/>
  <c r="GK408" i="10"/>
  <c r="GI403" i="10"/>
  <c r="GI390" i="10"/>
  <c r="GI409" i="10"/>
  <c r="GJ405" i="10"/>
  <c r="GK409" i="10"/>
  <c r="GJ408" i="10"/>
  <c r="GK402" i="10"/>
  <c r="GK399" i="10"/>
  <c r="GK392" i="10"/>
  <c r="GK389" i="10"/>
  <c r="GK404" i="10"/>
  <c r="GJ409" i="10"/>
  <c r="GI408" i="10"/>
  <c r="GK405" i="10"/>
  <c r="GJ402" i="10"/>
  <c r="GK401" i="10"/>
  <c r="GJ399" i="10"/>
  <c r="GK396" i="10"/>
  <c r="GK394" i="10"/>
  <c r="GJ392" i="10"/>
  <c r="GJ389" i="10"/>
  <c r="GK411" i="10"/>
  <c r="GK410" i="10"/>
  <c r="GI405" i="10"/>
  <c r="GJ404" i="10"/>
  <c r="GI401" i="10"/>
  <c r="GJ398" i="10"/>
  <c r="GK397" i="10"/>
  <c r="GI396" i="10"/>
  <c r="GJ393" i="10"/>
  <c r="GJ411" i="10"/>
  <c r="GJ410" i="10"/>
  <c r="GK407" i="10"/>
  <c r="GK406" i="10"/>
  <c r="GI404" i="10"/>
  <c r="GK400" i="10"/>
  <c r="GI398" i="10"/>
  <c r="GJ397" i="10"/>
  <c r="GK395" i="10"/>
  <c r="GI393" i="10"/>
  <c r="GK391" i="10"/>
  <c r="GK388" i="10"/>
  <c r="ABW437" i="10"/>
  <c r="ABO435" i="10"/>
  <c r="ABQ433" i="10"/>
  <c r="ABV429" i="10"/>
  <c r="ABW428" i="10"/>
  <c r="ABO428" i="10"/>
  <c r="ABT427" i="10"/>
  <c r="ABR426" i="10"/>
  <c r="ABW425" i="10"/>
  <c r="ABO425" i="10"/>
  <c r="ABS424" i="10"/>
  <c r="ABR423" i="10"/>
  <c r="ABR422" i="10"/>
  <c r="ABS421" i="10"/>
  <c r="ABU420" i="10"/>
  <c r="ABM420" i="10"/>
  <c r="ABU419" i="10"/>
  <c r="ABM419" i="10"/>
  <c r="ABU418" i="10"/>
  <c r="ABM418" i="10"/>
  <c r="ABX424" i="10"/>
  <c r="ABO422" i="10"/>
  <c r="ABR420" i="10"/>
  <c r="ABR418" i="10"/>
  <c r="ABV437" i="10"/>
  <c r="ABP433" i="10"/>
  <c r="ABX431" i="10"/>
  <c r="ABR429" i="10"/>
  <c r="ABV428" i="10"/>
  <c r="ABN428" i="10"/>
  <c r="ABS427" i="10"/>
  <c r="ABQ426" i="10"/>
  <c r="ABV425" i="10"/>
  <c r="ABN425" i="10"/>
  <c r="ABR424" i="10"/>
  <c r="ABQ423" i="10"/>
  <c r="ABQ422" i="10"/>
  <c r="ABR421" i="10"/>
  <c r="ABT420" i="10"/>
  <c r="ABT419" i="10"/>
  <c r="ABT418" i="10"/>
  <c r="ABW422" i="10"/>
  <c r="ABX421" i="10"/>
  <c r="ABP421" i="10"/>
  <c r="ABR419" i="10"/>
  <c r="ABS431" i="10"/>
  <c r="ABU430" i="10"/>
  <c r="ABQ429" i="10"/>
  <c r="ABU428" i="10"/>
  <c r="ABM428" i="10"/>
  <c r="ABR427" i="10"/>
  <c r="ABX426" i="10"/>
  <c r="ABP426" i="10"/>
  <c r="ABU425" i="10"/>
  <c r="ABM425" i="10"/>
  <c r="ABQ424" i="10"/>
  <c r="ABX423" i="10"/>
  <c r="ABP423" i="10"/>
  <c r="ABX422" i="10"/>
  <c r="ABP422" i="10"/>
  <c r="ABQ421" i="10"/>
  <c r="ABS420" i="10"/>
  <c r="ABS419" i="10"/>
  <c r="ABS418" i="10"/>
  <c r="ABT436" i="10"/>
  <c r="ABR431" i="10"/>
  <c r="ABT430" i="10"/>
  <c r="ABP429" i="10"/>
  <c r="ABT428" i="10"/>
  <c r="ABQ427" i="10"/>
  <c r="ABW426" i="10"/>
  <c r="ABO426" i="10"/>
  <c r="ABT425" i="10"/>
  <c r="ABP424" i="10"/>
  <c r="ABW423" i="10"/>
  <c r="ABO423" i="10"/>
  <c r="ABS436" i="10"/>
  <c r="ABX435" i="10"/>
  <c r="ABT434" i="10"/>
  <c r="ABQ431" i="10"/>
  <c r="ABS430" i="10"/>
  <c r="ABO429" i="10"/>
  <c r="ABS428" i="10"/>
  <c r="ABX427" i="10"/>
  <c r="ABP427" i="10"/>
  <c r="ABV426" i="10"/>
  <c r="ABN426" i="10"/>
  <c r="ABS425" i="10"/>
  <c r="ABW424" i="10"/>
  <c r="ABO424" i="10"/>
  <c r="ABV423" i="10"/>
  <c r="ABN423" i="10"/>
  <c r="ABV422" i="10"/>
  <c r="ABN422" i="10"/>
  <c r="ABW421" i="10"/>
  <c r="ABO421" i="10"/>
  <c r="ABQ420" i="10"/>
  <c r="ABQ419" i="10"/>
  <c r="ABQ418" i="10"/>
  <c r="ABQ438" i="10"/>
  <c r="ABR436" i="10"/>
  <c r="ABW435" i="10"/>
  <c r="ABS434" i="10"/>
  <c r="ABT432" i="10"/>
  <c r="ABP431" i="10"/>
  <c r="ABR430" i="10"/>
  <c r="ABN429" i="10"/>
  <c r="ABR428" i="10"/>
  <c r="ABW427" i="10"/>
  <c r="ABO427" i="10"/>
  <c r="ABU426" i="10"/>
  <c r="ABM426" i="10"/>
  <c r="ABR425" i="10"/>
  <c r="ABV424" i="10"/>
  <c r="ABN424" i="10"/>
  <c r="ABU423" i="10"/>
  <c r="ABM423" i="10"/>
  <c r="ABU422" i="10"/>
  <c r="ABM422" i="10"/>
  <c r="ABV421" i="10"/>
  <c r="ABN421" i="10"/>
  <c r="ABX420" i="10"/>
  <c r="ABP420" i="10"/>
  <c r="ABX419" i="10"/>
  <c r="ABP419" i="10"/>
  <c r="ABX418" i="10"/>
  <c r="ABP418" i="10"/>
  <c r="GI391" i="10"/>
  <c r="GI392" i="10"/>
  <c r="GI394" i="10"/>
  <c r="GJ395" i="10"/>
  <c r="FC397" i="10"/>
  <c r="GJ401" i="10"/>
  <c r="FB403" i="10"/>
  <c r="FC406" i="10"/>
  <c r="QF418" i="10"/>
  <c r="ZX418" i="10"/>
  <c r="ZY419" i="10"/>
  <c r="QG420" i="10"/>
  <c r="ZW420" i="10"/>
  <c r="ABM421" i="10"/>
  <c r="ABT422" i="10"/>
  <c r="AAA423" i="10"/>
  <c r="ZT424" i="10"/>
  <c r="ZX425" i="10"/>
  <c r="ABN427" i="10"/>
  <c r="QH428" i="10"/>
  <c r="ZQ428" i="10"/>
  <c r="ABW429" i="10"/>
  <c r="AAA431" i="10"/>
  <c r="AAB434" i="10"/>
  <c r="NE460" i="10"/>
  <c r="NB448" i="10"/>
  <c r="MY448" i="10"/>
  <c r="MY446" i="10"/>
  <c r="GJ391" i="10"/>
  <c r="FD395" i="10"/>
  <c r="FD397" i="10"/>
  <c r="GI399" i="10"/>
  <c r="GI400" i="10"/>
  <c r="FC403" i="10"/>
  <c r="GI407" i="10"/>
  <c r="QG418" i="10"/>
  <c r="ZY418" i="10"/>
  <c r="QE419" i="10"/>
  <c r="ABN419" i="10"/>
  <c r="QH420" i="10"/>
  <c r="ZX420" i="10"/>
  <c r="ABT421" i="10"/>
  <c r="QD423" i="10"/>
  <c r="AAB423" i="10"/>
  <c r="ZU424" i="10"/>
  <c r="ZY425" i="10"/>
  <c r="ZS426" i="10"/>
  <c r="ABU427" i="10"/>
  <c r="ZX428" i="10"/>
  <c r="ABX429" i="10"/>
  <c r="AAB430" i="10"/>
  <c r="ABR434" i="10"/>
  <c r="ABP435" i="10"/>
  <c r="ZV438" i="10"/>
  <c r="ZV439" i="10"/>
  <c r="MY464" i="10"/>
  <c r="FB406" i="10"/>
  <c r="FC405" i="10"/>
  <c r="FB402" i="10"/>
  <c r="FC399" i="10"/>
  <c r="FD398" i="10"/>
  <c r="FB397" i="10"/>
  <c r="FC395" i="10"/>
  <c r="FC394" i="10"/>
  <c r="FB388" i="10"/>
  <c r="FB407" i="10"/>
  <c r="FC404" i="10"/>
  <c r="FD408" i="10"/>
  <c r="FD407" i="10"/>
  <c r="FB405" i="10"/>
  <c r="FD401" i="10"/>
  <c r="FB399" i="10"/>
  <c r="FC398" i="10"/>
  <c r="FD396" i="10"/>
  <c r="FB395" i="10"/>
  <c r="FB394" i="10"/>
  <c r="FD392" i="10"/>
  <c r="FD389" i="10"/>
  <c r="FD411" i="10"/>
  <c r="FB408" i="10"/>
  <c r="FC408" i="10"/>
  <c r="FC407" i="10"/>
  <c r="FD404" i="10"/>
  <c r="FC401" i="10"/>
  <c r="FB398" i="10"/>
  <c r="FC396" i="10"/>
  <c r="FC392" i="10"/>
  <c r="FD391" i="10"/>
  <c r="FC389" i="10"/>
  <c r="FC411" i="10"/>
  <c r="FD409" i="10"/>
  <c r="FB404" i="10"/>
  <c r="FB391" i="10"/>
  <c r="FD410" i="10"/>
  <c r="FC409" i="10"/>
  <c r="FD403" i="10"/>
  <c r="FD400" i="10"/>
  <c r="FD393" i="10"/>
  <c r="FD390" i="10"/>
  <c r="GI388" i="10"/>
  <c r="GI389" i="10"/>
  <c r="GJ390" i="10"/>
  <c r="FB393" i="10"/>
  <c r="GK393" i="10"/>
  <c r="FE395" i="10"/>
  <c r="FB396" i="10"/>
  <c r="GJ400" i="10"/>
  <c r="FC402" i="10"/>
  <c r="GJ407" i="10"/>
  <c r="FB409" i="10"/>
  <c r="GI410" i="10"/>
  <c r="ABN418" i="10"/>
  <c r="QF419" i="10"/>
  <c r="ABO419" i="10"/>
  <c r="ABN420" i="10"/>
  <c r="QG421" i="10"/>
  <c r="ABU421" i="10"/>
  <c r="ABS423" i="10"/>
  <c r="AAB424" i="10"/>
  <c r="ABP425" i="10"/>
  <c r="ZT426" i="10"/>
  <c r="ABV427" i="10"/>
  <c r="ABM430" i="10"/>
  <c r="ABQ435" i="10"/>
  <c r="ABO438" i="10"/>
  <c r="ZU438" i="10"/>
  <c r="ZZ436" i="10"/>
  <c r="AAA434" i="10"/>
  <c r="AAB432" i="10"/>
  <c r="ZY431" i="10"/>
  <c r="AAA430" i="10"/>
  <c r="ZX429" i="10"/>
  <c r="ZW428" i="10"/>
  <c r="AAB427" i="10"/>
  <c r="ZT427" i="10"/>
  <c r="ZZ426" i="10"/>
  <c r="ZR426" i="10"/>
  <c r="ZW425" i="10"/>
  <c r="AAA424" i="10"/>
  <c r="ZS424" i="10"/>
  <c r="ZZ423" i="10"/>
  <c r="ZR423" i="10"/>
  <c r="AAA422" i="10"/>
  <c r="ZS422" i="10"/>
  <c r="AAB421" i="10"/>
  <c r="ZT421" i="10"/>
  <c r="ZV420" i="10"/>
  <c r="ZW419" i="10"/>
  <c r="ZW418" i="10"/>
  <c r="ZY421" i="10"/>
  <c r="ZT419" i="10"/>
  <c r="ZT418" i="10"/>
  <c r="ZQ438" i="10"/>
  <c r="ZT436" i="10"/>
  <c r="ZY435" i="10"/>
  <c r="ZZ434" i="10"/>
  <c r="AAA432" i="10"/>
  <c r="ZX431" i="10"/>
  <c r="ZZ430" i="10"/>
  <c r="ZW429" i="10"/>
  <c r="ZV428" i="10"/>
  <c r="AAA427" i="10"/>
  <c r="ZS427" i="10"/>
  <c r="ZY426" i="10"/>
  <c r="ZQ426" i="10"/>
  <c r="ZV425" i="10"/>
  <c r="ZZ424" i="10"/>
  <c r="ZR424" i="10"/>
  <c r="ZY423" i="10"/>
  <c r="ZQ423" i="10"/>
  <c r="ZZ422" i="10"/>
  <c r="ZR422" i="10"/>
  <c r="AAA421" i="10"/>
  <c r="ZS421" i="10"/>
  <c r="ZU420" i="10"/>
  <c r="ZV419" i="10"/>
  <c r="ZV418" i="10"/>
  <c r="ZX422" i="10"/>
  <c r="ZQ421" i="10"/>
  <c r="AAA420" i="10"/>
  <c r="ZS420" i="10"/>
  <c r="AAB419" i="10"/>
  <c r="AAB418" i="10"/>
  <c r="ZZ437" i="10"/>
  <c r="ZS436" i="10"/>
  <c r="ZX435" i="10"/>
  <c r="ZT434" i="10"/>
  <c r="ZZ433" i="10"/>
  <c r="ZZ432" i="10"/>
  <c r="ZS431" i="10"/>
  <c r="ZU430" i="10"/>
  <c r="ZV429" i="10"/>
  <c r="ZU428" i="10"/>
  <c r="ZZ427" i="10"/>
  <c r="ZR427" i="10"/>
  <c r="ZX426" i="10"/>
  <c r="ZU425" i="10"/>
  <c r="ZY424" i="10"/>
  <c r="ZQ424" i="10"/>
  <c r="ZX423" i="10"/>
  <c r="ZY422" i="10"/>
  <c r="ZQ422" i="10"/>
  <c r="ZZ421" i="10"/>
  <c r="ZR421" i="10"/>
  <c r="AAB420" i="10"/>
  <c r="ZT420" i="10"/>
  <c r="ZU419" i="10"/>
  <c r="ZU418" i="10"/>
  <c r="ZY437" i="10"/>
  <c r="ZR436" i="10"/>
  <c r="ZW435" i="10"/>
  <c r="ZS434" i="10"/>
  <c r="ZY433" i="10"/>
  <c r="ZT432" i="10"/>
  <c r="ZR431" i="10"/>
  <c r="ZT430" i="10"/>
  <c r="ZR429" i="10"/>
  <c r="AAB428" i="10"/>
  <c r="ZT428" i="10"/>
  <c r="ZY427" i="10"/>
  <c r="ZQ427" i="10"/>
  <c r="ZW426" i="10"/>
  <c r="AAB425" i="10"/>
  <c r="ZT425" i="10"/>
  <c r="ZX424" i="10"/>
  <c r="ZW423" i="10"/>
  <c r="ZX437" i="10"/>
  <c r="ZQ435" i="10"/>
  <c r="ZR434" i="10"/>
  <c r="ZX433" i="10"/>
  <c r="ZS432" i="10"/>
  <c r="ZQ431" i="10"/>
  <c r="ZS430" i="10"/>
  <c r="ZQ429" i="10"/>
  <c r="AAA428" i="10"/>
  <c r="ZS428" i="10"/>
  <c r="ZX427" i="10"/>
  <c r="ZV426" i="10"/>
  <c r="AAA425" i="10"/>
  <c r="ZS425" i="10"/>
  <c r="ZW424" i="10"/>
  <c r="ZV423" i="10"/>
  <c r="ZW422" i="10"/>
  <c r="ZX421" i="10"/>
  <c r="ZZ420" i="10"/>
  <c r="ZR420" i="10"/>
  <c r="AAA419" i="10"/>
  <c r="ZS419" i="10"/>
  <c r="AAA418" i="10"/>
  <c r="ZS418" i="10"/>
  <c r="ZY440" i="10"/>
  <c r="ZW439" i="10"/>
  <c r="ZR433" i="10"/>
  <c r="ZR432" i="10"/>
  <c r="ZR430" i="10"/>
  <c r="ZZ428" i="10"/>
  <c r="ZR428" i="10"/>
  <c r="ZW427" i="10"/>
  <c r="ZU426" i="10"/>
  <c r="ZZ425" i="10"/>
  <c r="ZR425" i="10"/>
  <c r="ZV424" i="10"/>
  <c r="ZU423" i="10"/>
  <c r="ZV422" i="10"/>
  <c r="ZW421" i="10"/>
  <c r="ZY420" i="10"/>
  <c r="ZQ420" i="10"/>
  <c r="ZZ419" i="10"/>
  <c r="ZR419" i="10"/>
  <c r="ZZ418" i="10"/>
  <c r="ZR418" i="10"/>
  <c r="FF411" i="10"/>
  <c r="FF408" i="10"/>
  <c r="FG401" i="10"/>
  <c r="FE396" i="10"/>
  <c r="FE392" i="10"/>
  <c r="FE389" i="10"/>
  <c r="FG410" i="10"/>
  <c r="FG406" i="10"/>
  <c r="FG404" i="10"/>
  <c r="FG411" i="10"/>
  <c r="FF410" i="10"/>
  <c r="FF406" i="10"/>
  <c r="FE403" i="10"/>
  <c r="FG400" i="10"/>
  <c r="FG397" i="10"/>
  <c r="FG395" i="10"/>
  <c r="FF393" i="10"/>
  <c r="FF388" i="10"/>
  <c r="FE406" i="10"/>
  <c r="FF397" i="10"/>
  <c r="FF395" i="10"/>
  <c r="FE388" i="10"/>
  <c r="GJ388" i="10"/>
  <c r="GK390" i="10"/>
  <c r="FB392" i="10"/>
  <c r="FC393" i="10"/>
  <c r="FF396" i="10"/>
  <c r="GK398" i="10"/>
  <c r="FB400" i="10"/>
  <c r="FD402" i="10"/>
  <c r="ABO418" i="10"/>
  <c r="ABV419" i="10"/>
  <c r="ABO420" i="10"/>
  <c r="ZT422" i="10"/>
  <c r="ABT423" i="10"/>
  <c r="ABM424" i="10"/>
  <c r="ABQ425" i="10"/>
  <c r="AAA426" i="10"/>
  <c r="ABP428" i="10"/>
  <c r="AAA436" i="10"/>
  <c r="ABX437" i="10"/>
  <c r="MJ455" i="10"/>
  <c r="MM466" i="10"/>
  <c r="MJ463" i="10"/>
  <c r="QG429" i="10"/>
  <c r="PZ426" i="10"/>
  <c r="QC423" i="10"/>
  <c r="QF421" i="10"/>
  <c r="QD420" i="10"/>
  <c r="QD418" i="10"/>
  <c r="QH430" i="10"/>
  <c r="QD429" i="10"/>
  <c r="QI425" i="10"/>
  <c r="QH425" i="10"/>
  <c r="QE424" i="10"/>
  <c r="QC424" i="10"/>
  <c r="QA431" i="10"/>
  <c r="QI419" i="10"/>
  <c r="FC388" i="10"/>
  <c r="FB390" i="10"/>
  <c r="FF392" i="10"/>
  <c r="FG393" i="10"/>
  <c r="FD394" i="10"/>
  <c r="FC400" i="10"/>
  <c r="FB401" i="10"/>
  <c r="FD405" i="10"/>
  <c r="FG408" i="10"/>
  <c r="FB410" i="10"/>
  <c r="ABV418" i="10"/>
  <c r="ABW419" i="10"/>
  <c r="ABV420" i="10"/>
  <c r="ZU422" i="10"/>
  <c r="ABT424" i="10"/>
  <c r="ABX425" i="10"/>
  <c r="AAB426" i="10"/>
  <c r="ABQ428" i="10"/>
  <c r="ABR432" i="10"/>
  <c r="ZQ433" i="10"/>
  <c r="AAB436" i="10"/>
  <c r="GI406" i="10"/>
  <c r="FC410" i="10"/>
  <c r="ABW418" i="10"/>
  <c r="ABW420" i="10"/>
  <c r="ZU421" i="10"/>
  <c r="AAB422" i="10"/>
  <c r="ABU424" i="10"/>
  <c r="ABS426" i="10"/>
  <c r="ZU427" i="10"/>
  <c r="ABX428" i="10"/>
  <c r="ABS432" i="10"/>
  <c r="ABR433" i="10"/>
  <c r="FD388" i="10"/>
  <c r="FB389" i="10"/>
  <c r="FC390" i="10"/>
  <c r="FC391" i="10"/>
  <c r="FG392" i="10"/>
  <c r="FD399" i="10"/>
  <c r="GJ403" i="10"/>
  <c r="FF389" i="10"/>
  <c r="GJ396" i="10"/>
  <c r="GI402" i="10"/>
  <c r="GK403" i="10"/>
  <c r="GJ406" i="10"/>
  <c r="ZQ419" i="10"/>
  <c r="ZV421" i="10"/>
  <c r="QE422" i="10"/>
  <c r="ZS423" i="10"/>
  <c r="ABT426" i="10"/>
  <c r="ZV427" i="10"/>
  <c r="ZY429" i="10"/>
  <c r="ABX433" i="10"/>
  <c r="MM446" i="10"/>
  <c r="MV419" i="10"/>
  <c r="MX420" i="10"/>
  <c r="UZ421" i="10"/>
  <c r="MU423" i="10"/>
  <c r="ND419" i="10"/>
  <c r="UZ424" i="10"/>
  <c r="ABA418" i="10"/>
  <c r="UT419" i="10"/>
  <c r="ABD419" i="10"/>
  <c r="ZI423" i="10"/>
  <c r="UR418" i="10"/>
  <c r="ABI418" i="10"/>
  <c r="WD419" i="10"/>
  <c r="ABL419" i="10"/>
  <c r="UT420" i="10"/>
  <c r="ABI420" i="10"/>
  <c r="UZ418" i="10"/>
  <c r="ZG419" i="10"/>
  <c r="WF420" i="10"/>
  <c r="MX425" i="10"/>
  <c r="QR419" i="10"/>
  <c r="SO419" i="10"/>
  <c r="QP421" i="10"/>
  <c r="SK422" i="10"/>
  <c r="QS426" i="10"/>
  <c r="QK428" i="10"/>
  <c r="QK418" i="10"/>
  <c r="QS418" i="10"/>
  <c r="SH418" i="10"/>
  <c r="SP418" i="10"/>
  <c r="LW419" i="10"/>
  <c r="QM419" i="10"/>
  <c r="QU419" i="10"/>
  <c r="SJ419" i="10"/>
  <c r="SR419" i="10"/>
  <c r="QP420" i="10"/>
  <c r="SL420" i="10"/>
  <c r="QK421" i="10"/>
  <c r="QS421" i="10"/>
  <c r="SJ421" i="10"/>
  <c r="SR421" i="10"/>
  <c r="QM422" i="10"/>
  <c r="QU422" i="10"/>
  <c r="SR422" i="10"/>
  <c r="QM423" i="10"/>
  <c r="QU423" i="10"/>
  <c r="QL424" i="10"/>
  <c r="QT424" i="10"/>
  <c r="QO425" i="10"/>
  <c r="SK425" i="10"/>
  <c r="QN426" i="10"/>
  <c r="QV426" i="10"/>
  <c r="QR427" i="10"/>
  <c r="QN428" i="10"/>
  <c r="QV428" i="10"/>
  <c r="QK429" i="10"/>
  <c r="QM430" i="10"/>
  <c r="QN432" i="10"/>
  <c r="QO433" i="10"/>
  <c r="QO435" i="10"/>
  <c r="QQ437" i="10"/>
  <c r="QO438" i="10"/>
  <c r="IG446" i="10"/>
  <c r="AU377" i="10"/>
  <c r="JS448" i="10"/>
  <c r="II451" i="10"/>
  <c r="OC452" i="10"/>
  <c r="NZ459" i="10"/>
  <c r="IF468" i="10"/>
  <c r="OF454" i="10"/>
  <c r="OF462" i="10"/>
  <c r="MM462" i="10"/>
  <c r="MJ469" i="10"/>
  <c r="MG464" i="10"/>
  <c r="MJ461" i="10"/>
  <c r="MG456" i="10"/>
  <c r="MM463" i="10"/>
  <c r="MM456" i="10"/>
  <c r="MM451" i="10"/>
  <c r="MM450" i="10"/>
  <c r="MM449" i="10"/>
  <c r="MJ467" i="10"/>
  <c r="MJ466" i="10"/>
  <c r="MG465" i="10"/>
  <c r="MJ456" i="10"/>
  <c r="MG455" i="10"/>
  <c r="MJ453" i="10"/>
  <c r="MH446" i="10"/>
  <c r="MM457" i="10"/>
  <c r="MM448" i="10"/>
  <c r="MJ468" i="10"/>
  <c r="MG467" i="10"/>
  <c r="MG466" i="10"/>
  <c r="MJ457" i="10"/>
  <c r="MG453" i="10"/>
  <c r="MJ450" i="10"/>
  <c r="MJ448" i="10"/>
  <c r="MO446" i="10"/>
  <c r="MG446" i="10"/>
  <c r="MM464" i="10"/>
  <c r="MM461" i="10"/>
  <c r="MM458" i="10"/>
  <c r="MG468" i="10"/>
  <c r="MJ459" i="10"/>
  <c r="MJ458" i="10"/>
  <c r="MG457" i="10"/>
  <c r="MG450" i="10"/>
  <c r="MG448" i="10"/>
  <c r="MN446" i="10"/>
  <c r="MJ465" i="10"/>
  <c r="MJ454" i="10"/>
  <c r="MJ451" i="10"/>
  <c r="ML446" i="10"/>
  <c r="MM468" i="10"/>
  <c r="MM467" i="10"/>
  <c r="MM455" i="10"/>
  <c r="MJ462" i="10"/>
  <c r="MJ460" i="10"/>
  <c r="MG454" i="10"/>
  <c r="MG451" i="10"/>
  <c r="MK446" i="10"/>
  <c r="MJ464" i="10"/>
  <c r="MG462" i="10"/>
  <c r="MG460" i="10"/>
  <c r="MG459" i="10"/>
  <c r="MJ449" i="10"/>
  <c r="MJ446" i="10"/>
  <c r="MM469" i="10"/>
  <c r="MM465" i="10"/>
  <c r="MM459" i="10"/>
  <c r="MG469" i="10"/>
  <c r="MG458" i="10"/>
  <c r="MJ452" i="10"/>
  <c r="MG449" i="10"/>
  <c r="MJ447" i="10"/>
  <c r="MI446" i="10"/>
  <c r="MM447" i="10"/>
  <c r="MG452" i="10"/>
  <c r="MG447" i="10"/>
  <c r="ABU440" i="10"/>
  <c r="ABM440" i="10"/>
  <c r="ABR439" i="10"/>
  <c r="ABT438" i="10"/>
  <c r="ABU437" i="10"/>
  <c r="ABM437" i="10"/>
  <c r="ABT440" i="10"/>
  <c r="ABQ439" i="10"/>
  <c r="ABS438" i="10"/>
  <c r="ABT437" i="10"/>
  <c r="ABS440" i="10"/>
  <c r="ABX439" i="10"/>
  <c r="ABP439" i="10"/>
  <c r="ABR438" i="10"/>
  <c r="ABS437" i="10"/>
  <c r="ABR440" i="10"/>
  <c r="ABO439" i="10"/>
  <c r="ABN438" i="10"/>
  <c r="ABR437" i="10"/>
  <c r="ABQ436" i="10"/>
  <c r="ABV435" i="10"/>
  <c r="ABN435" i="10"/>
  <c r="ABQ434" i="10"/>
  <c r="ABW433" i="10"/>
  <c r="ABO433" i="10"/>
  <c r="ABQ432" i="10"/>
  <c r="ABQ440" i="10"/>
  <c r="ABN439" i="10"/>
  <c r="ABX438" i="10"/>
  <c r="ABM438" i="10"/>
  <c r="ABQ437" i="10"/>
  <c r="ABX436" i="10"/>
  <c r="ABP436" i="10"/>
  <c r="ABU435" i="10"/>
  <c r="ABM435" i="10"/>
  <c r="ABX434" i="10"/>
  <c r="ABP434" i="10"/>
  <c r="ABV433" i="10"/>
  <c r="ABN433" i="10"/>
  <c r="ABX432" i="10"/>
  <c r="ABP432" i="10"/>
  <c r="ABW431" i="10"/>
  <c r="ABO431" i="10"/>
  <c r="ABQ430" i="10"/>
  <c r="ABU429" i="10"/>
  <c r="ABM429" i="10"/>
  <c r="ABP440" i="10"/>
  <c r="ABM439" i="10"/>
  <c r="ABW438" i="10"/>
  <c r="ABP437" i="10"/>
  <c r="ABW436" i="10"/>
  <c r="ABO436" i="10"/>
  <c r="ABT435" i="10"/>
  <c r="ABW434" i="10"/>
  <c r="ABO434" i="10"/>
  <c r="ABU433" i="10"/>
  <c r="ABM433" i="10"/>
  <c r="ABW432" i="10"/>
  <c r="ABO432" i="10"/>
  <c r="ABV431" i="10"/>
  <c r="ABN431" i="10"/>
  <c r="ABX430" i="10"/>
  <c r="ABP430" i="10"/>
  <c r="ABT429" i="10"/>
  <c r="ABO440" i="10"/>
  <c r="ABW439" i="10"/>
  <c r="ABV438" i="10"/>
  <c r="ABO437" i="10"/>
  <c r="ABV436" i="10"/>
  <c r="ABN436" i="10"/>
  <c r="ABS435" i="10"/>
  <c r="ABV434" i="10"/>
  <c r="ABN434" i="10"/>
  <c r="ABT433" i="10"/>
  <c r="ABV432" i="10"/>
  <c r="ABN432" i="10"/>
  <c r="ABU431" i="10"/>
  <c r="ABM431" i="10"/>
  <c r="ABW430" i="10"/>
  <c r="ABO430" i="10"/>
  <c r="ABS429" i="10"/>
  <c r="ABN440" i="10"/>
  <c r="ABV439" i="10"/>
  <c r="ABU438" i="10"/>
  <c r="ABN437" i="10"/>
  <c r="ABU436" i="10"/>
  <c r="ABM436" i="10"/>
  <c r="ABR435" i="10"/>
  <c r="ABU434" i="10"/>
  <c r="ABM434" i="10"/>
  <c r="ABS433" i="10"/>
  <c r="ABU432" i="10"/>
  <c r="ABM432" i="10"/>
  <c r="ABT431" i="10"/>
  <c r="ABV430" i="10"/>
  <c r="ABN430" i="10"/>
  <c r="NE458" i="10"/>
  <c r="NE457" i="10"/>
  <c r="NE456" i="10"/>
  <c r="NE454" i="10"/>
  <c r="MY468" i="10"/>
  <c r="NB465" i="10"/>
  <c r="MY460" i="10"/>
  <c r="NB457" i="10"/>
  <c r="NE450" i="10"/>
  <c r="NE448" i="10"/>
  <c r="MY469" i="10"/>
  <c r="NB462" i="10"/>
  <c r="NB460" i="10"/>
  <c r="MY458" i="10"/>
  <c r="MY452" i="10"/>
  <c r="NF446" i="10"/>
  <c r="NE465" i="10"/>
  <c r="NE464" i="10"/>
  <c r="NE461" i="10"/>
  <c r="NE447" i="10"/>
  <c r="MY462" i="10"/>
  <c r="NB461" i="10"/>
  <c r="NB447" i="10"/>
  <c r="NE446" i="10"/>
  <c r="NE466" i="10"/>
  <c r="NE459" i="10"/>
  <c r="NE453" i="10"/>
  <c r="NB464" i="10"/>
  <c r="NB463" i="10"/>
  <c r="MY461" i="10"/>
  <c r="NB454" i="10"/>
  <c r="NB451" i="10"/>
  <c r="NB449" i="10"/>
  <c r="MY447" i="10"/>
  <c r="ND446" i="10"/>
  <c r="NE467" i="10"/>
  <c r="NE462" i="10"/>
  <c r="NE455" i="10"/>
  <c r="NB469" i="10"/>
  <c r="NB456" i="10"/>
  <c r="NB452" i="10"/>
  <c r="NG446" i="10"/>
  <c r="NB468" i="10"/>
  <c r="NB467" i="10"/>
  <c r="NB458" i="10"/>
  <c r="MY457" i="10"/>
  <c r="MY456" i="10"/>
  <c r="NC446" i="10"/>
  <c r="NE469" i="10"/>
  <c r="MY467" i="10"/>
  <c r="NB446" i="10"/>
  <c r="NE463" i="10"/>
  <c r="MY463" i="10"/>
  <c r="NB455" i="10"/>
  <c r="NB453" i="10"/>
  <c r="NA446" i="10"/>
  <c r="NE452" i="10"/>
  <c r="NE449" i="10"/>
  <c r="NB466" i="10"/>
  <c r="MY455" i="10"/>
  <c r="MY453" i="10"/>
  <c r="NB450" i="10"/>
  <c r="MZ446" i="10"/>
  <c r="QC417" i="10"/>
  <c r="QH437" i="10"/>
  <c r="QA436" i="10"/>
  <c r="PZ436" i="10"/>
  <c r="QJ434" i="10"/>
  <c r="QE430" i="10"/>
  <c r="QG434" i="10"/>
  <c r="PY432" i="10"/>
  <c r="QA435" i="10"/>
  <c r="QI433" i="10"/>
  <c r="QD431" i="10"/>
  <c r="ZU440" i="10"/>
  <c r="ZZ439" i="10"/>
  <c r="ZR439" i="10"/>
  <c r="AAB438" i="10"/>
  <c r="ZT438" i="10"/>
  <c r="ZU437" i="10"/>
  <c r="AAB440" i="10"/>
  <c r="ZT440" i="10"/>
  <c r="ZY439" i="10"/>
  <c r="ZQ439" i="10"/>
  <c r="AAA438" i="10"/>
  <c r="ZS438" i="10"/>
  <c r="AAB437" i="10"/>
  <c r="ZT437" i="10"/>
  <c r="AAA440" i="10"/>
  <c r="ZS440" i="10"/>
  <c r="ZX439" i="10"/>
  <c r="ZZ438" i="10"/>
  <c r="ZR438" i="10"/>
  <c r="AAA437" i="10"/>
  <c r="ZS437" i="10"/>
  <c r="ZW440" i="10"/>
  <c r="ZT439" i="10"/>
  <c r="ZW437" i="10"/>
  <c r="ZY436" i="10"/>
  <c r="ZQ436" i="10"/>
  <c r="ZV435" i="10"/>
  <c r="ZY434" i="10"/>
  <c r="ZQ434" i="10"/>
  <c r="ZW433" i="10"/>
  <c r="ZY432" i="10"/>
  <c r="ZQ432" i="10"/>
  <c r="ZV440" i="10"/>
  <c r="ZS439" i="10"/>
  <c r="ZV437" i="10"/>
  <c r="ZX436" i="10"/>
  <c r="ZU435" i="10"/>
  <c r="ZX434" i="10"/>
  <c r="ZV433" i="10"/>
  <c r="ZX432" i="10"/>
  <c r="ZW431" i="10"/>
  <c r="ZY430" i="10"/>
  <c r="ZQ430" i="10"/>
  <c r="ZU429" i="10"/>
  <c r="ZR440" i="10"/>
  <c r="ZY438" i="10"/>
  <c r="ZR437" i="10"/>
  <c r="ZW436" i="10"/>
  <c r="AAB435" i="10"/>
  <c r="ZT435" i="10"/>
  <c r="ZW434" i="10"/>
  <c r="ZU433" i="10"/>
  <c r="ZW432" i="10"/>
  <c r="ZV431" i="10"/>
  <c r="ZX430" i="10"/>
  <c r="AAB429" i="10"/>
  <c r="ZT429" i="10"/>
  <c r="ZQ440" i="10"/>
  <c r="AAB439" i="10"/>
  <c r="ZX438" i="10"/>
  <c r="ZQ437" i="10"/>
  <c r="ZV436" i="10"/>
  <c r="AAA435" i="10"/>
  <c r="ZS435" i="10"/>
  <c r="ZV434" i="10"/>
  <c r="AAB433" i="10"/>
  <c r="ZT433" i="10"/>
  <c r="ZV432" i="10"/>
  <c r="ZU431" i="10"/>
  <c r="ZW430" i="10"/>
  <c r="AAA429" i="10"/>
  <c r="ZS429" i="10"/>
  <c r="AAA439" i="10"/>
  <c r="ZW438" i="10"/>
  <c r="ZU436" i="10"/>
  <c r="ZZ435" i="10"/>
  <c r="ZR435" i="10"/>
  <c r="ZU434" i="10"/>
  <c r="AAA433" i="10"/>
  <c r="ZS433" i="10"/>
  <c r="ZU432" i="10"/>
  <c r="AAB431" i="10"/>
  <c r="ZT431" i="10"/>
  <c r="ZV430" i="10"/>
  <c r="AHV467" i="10"/>
  <c r="AHS447" i="10"/>
  <c r="AHS449" i="10"/>
  <c r="AHY469" i="10"/>
  <c r="AHY456" i="10"/>
  <c r="AHY457" i="10"/>
  <c r="QU420" i="10"/>
  <c r="SI420" i="10"/>
  <c r="SG421" i="10"/>
  <c r="SK424" i="10"/>
  <c r="QK426" i="10"/>
  <c r="QO427" i="10"/>
  <c r="LY418" i="10"/>
  <c r="QL418" i="10"/>
  <c r="QT418" i="10"/>
  <c r="SI418" i="10"/>
  <c r="SQ418" i="10"/>
  <c r="QN419" i="10"/>
  <c r="QV419" i="10"/>
  <c r="SK419" i="10"/>
  <c r="QQ420" i="10"/>
  <c r="SM420" i="10"/>
  <c r="QL421" i="10"/>
  <c r="QT421" i="10"/>
  <c r="SK421" i="10"/>
  <c r="QN422" i="10"/>
  <c r="QV422" i="10"/>
  <c r="QN423" i="10"/>
  <c r="QV423" i="10"/>
  <c r="SK423" i="10"/>
  <c r="QM424" i="10"/>
  <c r="QU424" i="10"/>
  <c r="QP425" i="10"/>
  <c r="QO426" i="10"/>
  <c r="QK427" i="10"/>
  <c r="QS427" i="10"/>
  <c r="QO428" i="10"/>
  <c r="QL429" i="10"/>
  <c r="QN430" i="10"/>
  <c r="QO432" i="10"/>
  <c r="QP433" i="10"/>
  <c r="QL434" i="10"/>
  <c r="QP435" i="10"/>
  <c r="ZU439" i="10"/>
  <c r="ZX440" i="10"/>
  <c r="IK446" i="10"/>
  <c r="NZ448" i="10"/>
  <c r="IC459" i="10"/>
  <c r="MG463" i="10"/>
  <c r="MY465" i="10"/>
  <c r="NE451" i="10"/>
  <c r="MM452" i="10"/>
  <c r="MM460" i="10"/>
  <c r="QK417" i="10"/>
  <c r="QV440" i="10"/>
  <c r="QN440" i="10"/>
  <c r="QR439" i="10"/>
  <c r="QS438" i="10"/>
  <c r="QK438" i="10"/>
  <c r="QT437" i="10"/>
  <c r="QU440" i="10"/>
  <c r="QM440" i="10"/>
  <c r="QQ439" i="10"/>
  <c r="QR438" i="10"/>
  <c r="QS437" i="10"/>
  <c r="QK437" i="10"/>
  <c r="QT440" i="10"/>
  <c r="QL440" i="10"/>
  <c r="QP439" i="10"/>
  <c r="QQ438" i="10"/>
  <c r="QR437" i="10"/>
  <c r="QR440" i="10"/>
  <c r="QO439" i="10"/>
  <c r="QL438" i="10"/>
  <c r="QP437" i="10"/>
  <c r="QR436" i="10"/>
  <c r="QV435" i="10"/>
  <c r="QN435" i="10"/>
  <c r="QS434" i="10"/>
  <c r="QK434" i="10"/>
  <c r="QV433" i="10"/>
  <c r="QN433" i="10"/>
  <c r="QQ440" i="10"/>
  <c r="QN439" i="10"/>
  <c r="QV438" i="10"/>
  <c r="QO437" i="10"/>
  <c r="QQ436" i="10"/>
  <c r="QU435" i="10"/>
  <c r="QM435" i="10"/>
  <c r="QR434" i="10"/>
  <c r="QU433" i="10"/>
  <c r="QM433" i="10"/>
  <c r="QT432" i="10"/>
  <c r="QL432" i="10"/>
  <c r="QU431" i="10"/>
  <c r="QM431" i="10"/>
  <c r="QQ430" i="10"/>
  <c r="QO429" i="10"/>
  <c r="QP440" i="10"/>
  <c r="QM439" i="10"/>
  <c r="QU438" i="10"/>
  <c r="QN437" i="10"/>
  <c r="QP436" i="10"/>
  <c r="QT435" i="10"/>
  <c r="QL435" i="10"/>
  <c r="QQ434" i="10"/>
  <c r="QT433" i="10"/>
  <c r="QL433" i="10"/>
  <c r="QS432" i="10"/>
  <c r="QK432" i="10"/>
  <c r="QT431" i="10"/>
  <c r="QL431" i="10"/>
  <c r="QP430" i="10"/>
  <c r="QV429" i="10"/>
  <c r="QN429" i="10"/>
  <c r="QO440" i="10"/>
  <c r="QL439" i="10"/>
  <c r="QT438" i="10"/>
  <c r="QM437" i="10"/>
  <c r="QO436" i="10"/>
  <c r="QS435" i="10"/>
  <c r="QK435" i="10"/>
  <c r="QP434" i="10"/>
  <c r="QS433" i="10"/>
  <c r="QK433" i="10"/>
  <c r="QR432" i="10"/>
  <c r="QS431" i="10"/>
  <c r="QK431" i="10"/>
  <c r="QO430" i="10"/>
  <c r="QU429" i="10"/>
  <c r="QK440" i="10"/>
  <c r="QV439" i="10"/>
  <c r="QK439" i="10"/>
  <c r="QP438" i="10"/>
  <c r="QL437" i="10"/>
  <c r="QV436" i="10"/>
  <c r="QN436" i="10"/>
  <c r="QR435" i="10"/>
  <c r="QO434" i="10"/>
  <c r="QR433" i="10"/>
  <c r="QQ432" i="10"/>
  <c r="QR431" i="10"/>
  <c r="JM469" i="10"/>
  <c r="JP466" i="10"/>
  <c r="JS463" i="10"/>
  <c r="JM461" i="10"/>
  <c r="JP458" i="10"/>
  <c r="JS455" i="10"/>
  <c r="JS469" i="10"/>
  <c r="JM468" i="10"/>
  <c r="JM467" i="10"/>
  <c r="JS460" i="10"/>
  <c r="JS459" i="10"/>
  <c r="JS458" i="10"/>
  <c r="JM457" i="10"/>
  <c r="JM453" i="10"/>
  <c r="JP450" i="10"/>
  <c r="JP448" i="10"/>
  <c r="JQ446" i="10"/>
  <c r="JP469" i="10"/>
  <c r="JP460" i="10"/>
  <c r="JP459" i="10"/>
  <c r="JM458" i="10"/>
  <c r="JS452" i="10"/>
  <c r="JM450" i="10"/>
  <c r="JM448" i="10"/>
  <c r="JP446" i="10"/>
  <c r="JS462" i="10"/>
  <c r="JS461" i="10"/>
  <c r="JM460" i="10"/>
  <c r="JM459" i="10"/>
  <c r="JP452" i="10"/>
  <c r="JO446" i="10"/>
  <c r="JP468" i="10"/>
  <c r="JP464" i="10"/>
  <c r="JM462" i="10"/>
  <c r="JP457" i="10"/>
  <c r="JS456" i="10"/>
  <c r="JM454" i="10"/>
  <c r="JM451" i="10"/>
  <c r="JS449" i="10"/>
  <c r="JS446" i="10"/>
  <c r="JS467" i="10"/>
  <c r="JM464" i="10"/>
  <c r="JP456" i="10"/>
  <c r="JM452" i="10"/>
  <c r="JP449" i="10"/>
  <c r="JS447" i="10"/>
  <c r="JR446" i="10"/>
  <c r="JP467" i="10"/>
  <c r="JM456" i="10"/>
  <c r="JM449" i="10"/>
  <c r="JP447" i="10"/>
  <c r="JN446" i="10"/>
  <c r="JS466" i="10"/>
  <c r="JP463" i="10"/>
  <c r="JP461" i="10"/>
  <c r="JP455" i="10"/>
  <c r="JS453" i="10"/>
  <c r="JM447" i="10"/>
  <c r="JM446" i="10"/>
  <c r="JM466" i="10"/>
  <c r="JS465" i="10"/>
  <c r="JM463" i="10"/>
  <c r="JM455" i="10"/>
  <c r="JP453" i="10"/>
  <c r="JS450" i="10"/>
  <c r="OF463" i="10"/>
  <c r="OF459" i="10"/>
  <c r="OF453" i="10"/>
  <c r="OF449" i="10"/>
  <c r="OC467" i="10"/>
  <c r="NZ462" i="10"/>
  <c r="OC459" i="10"/>
  <c r="NZ454" i="10"/>
  <c r="OF457" i="10"/>
  <c r="OF465" i="10"/>
  <c r="OF464" i="10"/>
  <c r="OF461" i="10"/>
  <c r="OF458" i="10"/>
  <c r="OF447" i="10"/>
  <c r="OC464" i="10"/>
  <c r="OC463" i="10"/>
  <c r="NZ461" i="10"/>
  <c r="OC451" i="10"/>
  <c r="OC449" i="10"/>
  <c r="NZ447" i="10"/>
  <c r="OF446" i="10"/>
  <c r="OF466" i="10"/>
  <c r="NZ464" i="10"/>
  <c r="NZ463" i="10"/>
  <c r="OC454" i="10"/>
  <c r="NZ451" i="10"/>
  <c r="NZ449" i="10"/>
  <c r="OE446" i="10"/>
  <c r="OF468" i="10"/>
  <c r="OF452" i="10"/>
  <c r="OC465" i="10"/>
  <c r="OC456" i="10"/>
  <c r="OC455" i="10"/>
  <c r="OC453" i="10"/>
  <c r="OD446" i="10"/>
  <c r="NZ468" i="10"/>
  <c r="NZ467" i="10"/>
  <c r="NZ458" i="10"/>
  <c r="NZ457" i="10"/>
  <c r="OC447" i="10"/>
  <c r="OF469" i="10"/>
  <c r="OF456" i="10"/>
  <c r="OC466" i="10"/>
  <c r="NZ455" i="10"/>
  <c r="NZ453" i="10"/>
  <c r="OC450" i="10"/>
  <c r="OH446" i="10"/>
  <c r="OF448" i="10"/>
  <c r="NZ466" i="10"/>
  <c r="OC461" i="10"/>
  <c r="NZ450" i="10"/>
  <c r="OG446" i="10"/>
  <c r="NZ465" i="10"/>
  <c r="OC448" i="10"/>
  <c r="OC446" i="10"/>
  <c r="IF469" i="10"/>
  <c r="II466" i="10"/>
  <c r="IC464" i="10"/>
  <c r="IF461" i="10"/>
  <c r="II458" i="10"/>
  <c r="IC456" i="10"/>
  <c r="II469" i="10"/>
  <c r="IC468" i="10"/>
  <c r="IF467" i="10"/>
  <c r="II460" i="10"/>
  <c r="IF458" i="10"/>
  <c r="IC457" i="10"/>
  <c r="IF453" i="10"/>
  <c r="II450" i="10"/>
  <c r="II448" i="10"/>
  <c r="IJ446" i="10"/>
  <c r="IC469" i="10"/>
  <c r="IC467" i="10"/>
  <c r="IF460" i="10"/>
  <c r="II459" i="10"/>
  <c r="IC458" i="10"/>
  <c r="IC453" i="10"/>
  <c r="IF450" i="10"/>
  <c r="IF448" i="10"/>
  <c r="II446" i="10"/>
  <c r="II463" i="10"/>
  <c r="II461" i="10"/>
  <c r="IC460" i="10"/>
  <c r="IF459" i="10"/>
  <c r="II452" i="10"/>
  <c r="IC450" i="10"/>
  <c r="IC448" i="10"/>
  <c r="IH446" i="10"/>
  <c r="II464" i="10"/>
  <c r="IF462" i="10"/>
  <c r="IF454" i="10"/>
  <c r="IF452" i="10"/>
  <c r="IF451" i="10"/>
  <c r="IF446" i="10"/>
  <c r="II467" i="10"/>
  <c r="IF464" i="10"/>
  <c r="IC462" i="10"/>
  <c r="II456" i="10"/>
  <c r="IC454" i="10"/>
  <c r="IC452" i="10"/>
  <c r="IC451" i="10"/>
  <c r="II449" i="10"/>
  <c r="IE446" i="10"/>
  <c r="IF463" i="10"/>
  <c r="IC461" i="10"/>
  <c r="IF456" i="10"/>
  <c r="II455" i="10"/>
  <c r="IF449" i="10"/>
  <c r="II447" i="10"/>
  <c r="ID446" i="10"/>
  <c r="IF466" i="10"/>
  <c r="IC463" i="10"/>
  <c r="IF455" i="10"/>
  <c r="II453" i="10"/>
  <c r="IC449" i="10"/>
  <c r="IF447" i="10"/>
  <c r="IC446" i="10"/>
  <c r="IC466" i="10"/>
  <c r="II465" i="10"/>
  <c r="IC455" i="10"/>
  <c r="IC447" i="10"/>
  <c r="SR429" i="10"/>
  <c r="SQ429" i="10"/>
  <c r="BC371" i="10"/>
  <c r="QN418" i="10"/>
  <c r="QV418" i="10"/>
  <c r="SK418" i="10"/>
  <c r="QP419" i="10"/>
  <c r="SM419" i="10"/>
  <c r="QK420" i="10"/>
  <c r="QS420" i="10"/>
  <c r="SG420" i="10"/>
  <c r="SO420" i="10"/>
  <c r="QN421" i="10"/>
  <c r="QV421" i="10"/>
  <c r="SM421" i="10"/>
  <c r="QP422" i="10"/>
  <c r="SH422" i="10"/>
  <c r="QP423" i="10"/>
  <c r="SN423" i="10"/>
  <c r="QO424" i="10"/>
  <c r="QR425" i="10"/>
  <c r="QQ426" i="10"/>
  <c r="QM427" i="10"/>
  <c r="QU427" i="10"/>
  <c r="QQ428" i="10"/>
  <c r="SN428" i="10"/>
  <c r="QP429" i="10"/>
  <c r="QS430" i="10"/>
  <c r="QO431" i="10"/>
  <c r="QU432" i="10"/>
  <c r="QN434" i="10"/>
  <c r="QL436" i="10"/>
  <c r="QI440" i="10"/>
  <c r="ZZ440" i="10"/>
  <c r="NZ446" i="10"/>
  <c r="MG461" i="10"/>
  <c r="JS464" i="10"/>
  <c r="IC465" i="10"/>
  <c r="JP465" i="10"/>
  <c r="NZ469" i="10"/>
  <c r="OF460" i="10"/>
  <c r="NE468" i="10"/>
  <c r="QO418" i="10"/>
  <c r="SL418" i="10"/>
  <c r="QQ419" i="10"/>
  <c r="SN419" i="10"/>
  <c r="QL420" i="10"/>
  <c r="QT420" i="10"/>
  <c r="SH420" i="10"/>
  <c r="SP420" i="10"/>
  <c r="QO421" i="10"/>
  <c r="SN421" i="10"/>
  <c r="QQ422" i="10"/>
  <c r="SJ422" i="10"/>
  <c r="QQ423" i="10"/>
  <c r="QP424" i="10"/>
  <c r="QK425" i="10"/>
  <c r="QS425" i="10"/>
  <c r="QR426" i="10"/>
  <c r="QN427" i="10"/>
  <c r="QV427" i="10"/>
  <c r="SG427" i="10"/>
  <c r="QR428" i="10"/>
  <c r="SO428" i="10"/>
  <c r="QQ429" i="10"/>
  <c r="QT430" i="10"/>
  <c r="QP431" i="10"/>
  <c r="QV432" i="10"/>
  <c r="QT434" i="10"/>
  <c r="QM436" i="10"/>
  <c r="QS439" i="10"/>
  <c r="ABS439" i="10"/>
  <c r="QJ440" i="10"/>
  <c r="ABV440" i="10"/>
  <c r="JT446" i="10"/>
  <c r="OA446" i="10"/>
  <c r="JS457" i="10"/>
  <c r="IF465" i="10"/>
  <c r="MY466" i="10"/>
  <c r="OC469" i="10"/>
  <c r="OF467" i="10"/>
  <c r="QR429" i="10"/>
  <c r="QU430" i="10"/>
  <c r="QQ431" i="10"/>
  <c r="QU434" i="10"/>
  <c r="QS436" i="10"/>
  <c r="QT439" i="10"/>
  <c r="ABT439" i="10"/>
  <c r="QS440" i="10"/>
  <c r="ABW440" i="10"/>
  <c r="JU446" i="10"/>
  <c r="OB446" i="10"/>
  <c r="NZ456" i="10"/>
  <c r="IF457" i="10"/>
  <c r="NZ460" i="10"/>
  <c r="OC462" i="10"/>
  <c r="OC468" i="10"/>
  <c r="OF455" i="10"/>
  <c r="QP418" i="10"/>
  <c r="SM418" i="10"/>
  <c r="SG419" i="10"/>
  <c r="SO421" i="10"/>
  <c r="QQ424" i="10"/>
  <c r="QL425" i="10"/>
  <c r="QQ418" i="10"/>
  <c r="SN418" i="10"/>
  <c r="QK419" i="10"/>
  <c r="QS419" i="10"/>
  <c r="SH419" i="10"/>
  <c r="SP419" i="10"/>
  <c r="QN420" i="10"/>
  <c r="QV420" i="10"/>
  <c r="SJ420" i="10"/>
  <c r="SR420" i="10"/>
  <c r="QQ421" i="10"/>
  <c r="SH421" i="10"/>
  <c r="SP421" i="10"/>
  <c r="QK422" i="10"/>
  <c r="QS422" i="10"/>
  <c r="SM422" i="10"/>
  <c r="QK423" i="10"/>
  <c r="QS423" i="10"/>
  <c r="QR424" i="10"/>
  <c r="SL424" i="10"/>
  <c r="QM425" i="10"/>
  <c r="QU425" i="10"/>
  <c r="QL426" i="10"/>
  <c r="QT426" i="10"/>
  <c r="QP427" i="10"/>
  <c r="QL428" i="10"/>
  <c r="QT428" i="10"/>
  <c r="QS429" i="10"/>
  <c r="QK430" i="10"/>
  <c r="QV430" i="10"/>
  <c r="QV431" i="10"/>
  <c r="SI431" i="10"/>
  <c r="QV434" i="10"/>
  <c r="QT436" i="10"/>
  <c r="QM438" i="10"/>
  <c r="ABP438" i="10"/>
  <c r="QU439" i="10"/>
  <c r="ABU439" i="10"/>
  <c r="ABX440" i="10"/>
  <c r="MY449" i="10"/>
  <c r="JP454" i="10"/>
  <c r="MY454" i="10"/>
  <c r="II457" i="10"/>
  <c r="MY459" i="10"/>
  <c r="OC460" i="10"/>
  <c r="JP462" i="10"/>
  <c r="QM420" i="10"/>
  <c r="SQ420" i="10"/>
  <c r="QR422" i="10"/>
  <c r="QR423" i="10"/>
  <c r="QT425" i="10"/>
  <c r="SH427" i="10"/>
  <c r="QS428" i="10"/>
  <c r="QR418" i="10"/>
  <c r="SG418" i="10"/>
  <c r="SO418" i="10"/>
  <c r="QL419" i="10"/>
  <c r="QT419" i="10"/>
  <c r="SI419" i="10"/>
  <c r="SQ419" i="10"/>
  <c r="QO420" i="10"/>
  <c r="SK420" i="10"/>
  <c r="QR421" i="10"/>
  <c r="SI421" i="10"/>
  <c r="SQ421" i="10"/>
  <c r="QL422" i="10"/>
  <c r="QT422" i="10"/>
  <c r="SP422" i="10"/>
  <c r="QL423" i="10"/>
  <c r="QT423" i="10"/>
  <c r="QK424" i="10"/>
  <c r="QS424" i="10"/>
  <c r="QN425" i="10"/>
  <c r="QV425" i="10"/>
  <c r="SJ425" i="10"/>
  <c r="QM426" i="10"/>
  <c r="QU426" i="10"/>
  <c r="QQ427" i="10"/>
  <c r="QM428" i="10"/>
  <c r="QU428" i="10"/>
  <c r="QT429" i="10"/>
  <c r="QL430" i="10"/>
  <c r="QM432" i="10"/>
  <c r="QU436" i="10"/>
  <c r="QN438" i="10"/>
  <c r="MY450" i="10"/>
  <c r="JP451" i="10"/>
  <c r="MY451" i="10"/>
  <c r="NZ452" i="10"/>
  <c r="II454" i="10"/>
  <c r="JS454" i="10"/>
  <c r="OC458" i="10"/>
  <c r="NB459" i="10"/>
  <c r="II462" i="10"/>
  <c r="JS468" i="10"/>
  <c r="MM454" i="10"/>
  <c r="HQ467" i="10"/>
  <c r="HK465" i="10"/>
  <c r="HN462" i="10"/>
  <c r="HQ459" i="10"/>
  <c r="HK457" i="10"/>
  <c r="HN454" i="10"/>
  <c r="HQ466" i="10"/>
  <c r="HN465" i="10"/>
  <c r="HK464" i="10"/>
  <c r="HQ456" i="10"/>
  <c r="HN455" i="10"/>
  <c r="HQ454" i="10"/>
  <c r="HQ451" i="10"/>
  <c r="HQ449" i="10"/>
  <c r="HN447" i="10"/>
  <c r="HS446" i="10"/>
  <c r="HK446" i="10"/>
  <c r="HQ468" i="10"/>
  <c r="HN466" i="10"/>
  <c r="HQ457" i="10"/>
  <c r="HN456" i="10"/>
  <c r="HK455" i="10"/>
  <c r="HK454" i="10"/>
  <c r="HN451" i="10"/>
  <c r="HN449" i="10"/>
  <c r="HK447" i="10"/>
  <c r="HR446" i="10"/>
  <c r="HQ469" i="10"/>
  <c r="HN468" i="10"/>
  <c r="HN467" i="10"/>
  <c r="HK466" i="10"/>
  <c r="HQ458" i="10"/>
  <c r="HN457" i="10"/>
  <c r="HK456" i="10"/>
  <c r="HQ453" i="10"/>
  <c r="HK451" i="10"/>
  <c r="HK449" i="10"/>
  <c r="HQ446" i="10"/>
  <c r="AU369" i="10"/>
  <c r="HK467" i="10"/>
  <c r="AU375" i="10"/>
  <c r="AU371" i="10"/>
  <c r="BC374" i="10"/>
  <c r="BC380" i="10" s="1" a="1"/>
  <c r="BC380" i="10" s="1"/>
  <c r="BC369" i="10"/>
  <c r="BC372" i="10"/>
  <c r="BC375" i="10"/>
  <c r="AU372" i="10"/>
  <c r="IO468" i="10"/>
  <c r="IR465" i="10"/>
  <c r="IL463" i="10"/>
  <c r="IO460" i="10"/>
  <c r="IR457" i="10"/>
  <c r="IL455" i="10"/>
  <c r="QJ452" i="10"/>
  <c r="QD452" i="10"/>
  <c r="QD448" i="10"/>
  <c r="QB468" i="10"/>
  <c r="QE465" i="10"/>
  <c r="QB460" i="10"/>
  <c r="QE457" i="10"/>
  <c r="MX458" i="10"/>
  <c r="MX466" i="10"/>
  <c r="MV455" i="10"/>
  <c r="MV450" i="10"/>
  <c r="MP466" i="10"/>
  <c r="MS463" i="10"/>
  <c r="MP458" i="10"/>
  <c r="MS455" i="10"/>
  <c r="AFE457" i="10"/>
  <c r="AFE454" i="10"/>
  <c r="AFE453" i="10"/>
  <c r="AFE449" i="10"/>
  <c r="AFB467" i="10"/>
  <c r="AEY462" i="10"/>
  <c r="AFB459" i="10"/>
  <c r="AEY454" i="10"/>
  <c r="UC468" i="10"/>
  <c r="TZ469" i="10"/>
  <c r="TW464" i="10"/>
  <c r="TZ461" i="10"/>
  <c r="TW456" i="10"/>
  <c r="PG468" i="10"/>
  <c r="PG466" i="10"/>
  <c r="PG464" i="10"/>
  <c r="PG460" i="10"/>
  <c r="PG452" i="10"/>
  <c r="PG448" i="10"/>
  <c r="PA466" i="10"/>
  <c r="PD463" i="10"/>
  <c r="PA458" i="10"/>
  <c r="PD455" i="10"/>
  <c r="LU461" i="10"/>
  <c r="LO468" i="10"/>
  <c r="LR465" i="10"/>
  <c r="LO460" i="10"/>
  <c r="LR457" i="10"/>
  <c r="AU374" i="10"/>
  <c r="BC377" i="10"/>
  <c r="ARX418" i="10"/>
  <c r="AAD419" i="10"/>
  <c r="AAF421" i="10"/>
  <c r="AAL419" i="10"/>
  <c r="AAK424" i="10"/>
  <c r="AHV458" i="10"/>
  <c r="AHY465" i="10"/>
  <c r="AHS465" i="10"/>
  <c r="AHV446" i="10"/>
  <c r="AHV448" i="10"/>
  <c r="AHY448" i="10"/>
  <c r="AHY461" i="10"/>
  <c r="AHS463" i="10"/>
  <c r="AHY453" i="10"/>
  <c r="AHX446" i="10"/>
  <c r="AHV450" i="10"/>
  <c r="AHS455" i="10"/>
  <c r="AHS457" i="10"/>
  <c r="AHV464" i="10"/>
  <c r="AHV466" i="10"/>
  <c r="AHY460" i="10"/>
  <c r="AHV456" i="10"/>
  <c r="AHY452" i="10"/>
  <c r="AHY449" i="10"/>
  <c r="ME419" i="10"/>
  <c r="LZ421" i="10"/>
  <c r="AAN421" i="10"/>
  <c r="ARX421" i="10"/>
  <c r="LX426" i="10"/>
  <c r="AAF418" i="10"/>
  <c r="G25" i="6"/>
  <c r="F26" i="6"/>
  <c r="G26" i="6"/>
  <c r="AAN418" i="10"/>
  <c r="ASA420" i="10"/>
  <c r="ARY425" i="10"/>
  <c r="AAH427" i="10"/>
  <c r="ARV419" i="10"/>
  <c r="LW422" i="10"/>
  <c r="ARY422" i="10"/>
  <c r="LW418" i="10"/>
  <c r="AAD418" i="10"/>
  <c r="LU420" i="10"/>
  <c r="AAI420" i="10"/>
  <c r="AAF423" i="10"/>
  <c r="AAK425" i="10"/>
  <c r="LX430" i="10"/>
  <c r="ME418" i="10"/>
  <c r="AAL418" i="10"/>
  <c r="MC420" i="10"/>
  <c r="ARS420" i="10"/>
  <c r="ARQ424" i="10"/>
  <c r="MB429" i="10"/>
  <c r="AED423" i="10"/>
  <c r="AKG426" i="10"/>
  <c r="APM424" i="10"/>
  <c r="AEB431" i="10"/>
  <c r="APL421" i="10"/>
  <c r="ARV418" i="10"/>
  <c r="LU419" i="10"/>
  <c r="MA420" i="10"/>
  <c r="ARY420" i="10"/>
  <c r="AAD421" i="10"/>
  <c r="LU422" i="10"/>
  <c r="ME422" i="10"/>
  <c r="ARV422" i="10"/>
  <c r="ARW427" i="10"/>
  <c r="ART433" i="10"/>
  <c r="MC419" i="10"/>
  <c r="AAJ419" i="10"/>
  <c r="ART419" i="10"/>
  <c r="ASB419" i="10"/>
  <c r="AAG420" i="10"/>
  <c r="ARQ420" i="10"/>
  <c r="LX421" i="10"/>
  <c r="MF421" i="10"/>
  <c r="AAL421" i="10"/>
  <c r="ARV421" i="10"/>
  <c r="AAK422" i="10"/>
  <c r="AAC423" i="10"/>
  <c r="AAC424" i="10"/>
  <c r="AAC425" i="10"/>
  <c r="ARQ425" i="10"/>
  <c r="LX418" i="10"/>
  <c r="MF418" i="10"/>
  <c r="AAE418" i="10"/>
  <c r="AAM418" i="10"/>
  <c r="ARW418" i="10"/>
  <c r="LV419" i="10"/>
  <c r="MD419" i="10"/>
  <c r="AAC419" i="10"/>
  <c r="AAK419" i="10"/>
  <c r="ARU419" i="10"/>
  <c r="MB420" i="10"/>
  <c r="AAH420" i="10"/>
  <c r="ARR420" i="10"/>
  <c r="ARZ420" i="10"/>
  <c r="LY421" i="10"/>
  <c r="AAE421" i="10"/>
  <c r="AAM421" i="10"/>
  <c r="ARW421" i="10"/>
  <c r="LV422" i="10"/>
  <c r="MF422" i="10"/>
  <c r="AAM422" i="10"/>
  <c r="ARX422" i="10"/>
  <c r="AAE423" i="10"/>
  <c r="AAD424" i="10"/>
  <c r="AAJ425" i="10"/>
  <c r="ARX425" i="10"/>
  <c r="LW426" i="10"/>
  <c r="ASB426" i="10"/>
  <c r="AAG427" i="10"/>
  <c r="AKP437" i="10"/>
  <c r="LZ418" i="10"/>
  <c r="AAG418" i="10"/>
  <c r="ARQ418" i="10"/>
  <c r="ARY418" i="10"/>
  <c r="LX419" i="10"/>
  <c r="MF419" i="10"/>
  <c r="AAE419" i="10"/>
  <c r="AAM419" i="10"/>
  <c r="ARW419" i="10"/>
  <c r="LV420" i="10"/>
  <c r="MD420" i="10"/>
  <c r="AAJ420" i="10"/>
  <c r="ART420" i="10"/>
  <c r="ASB420" i="10"/>
  <c r="MA421" i="10"/>
  <c r="AAG421" i="10"/>
  <c r="ARQ421" i="10"/>
  <c r="ARY421" i="10"/>
  <c r="LX422" i="10"/>
  <c r="LU423" i="10"/>
  <c r="AAK423" i="10"/>
  <c r="ARS423" i="10"/>
  <c r="AAL424" i="10"/>
  <c r="ARR424" i="10"/>
  <c r="ME426" i="10"/>
  <c r="AAD426" i="10"/>
  <c r="MC429" i="10"/>
  <c r="MD430" i="10"/>
  <c r="MA418" i="10"/>
  <c r="AAH418" i="10"/>
  <c r="ARR418" i="10"/>
  <c r="ARZ418" i="10"/>
  <c r="LY419" i="10"/>
  <c r="AAF419" i="10"/>
  <c r="AAN419" i="10"/>
  <c r="ARX419" i="10"/>
  <c r="LW420" i="10"/>
  <c r="ME420" i="10"/>
  <c r="AAC420" i="10"/>
  <c r="AAK420" i="10"/>
  <c r="ARU420" i="10"/>
  <c r="MB421" i="10"/>
  <c r="AAH421" i="10"/>
  <c r="ARR421" i="10"/>
  <c r="ARZ421" i="10"/>
  <c r="LZ422" i="10"/>
  <c r="AAC422" i="10"/>
  <c r="LZ423" i="10"/>
  <c r="AAM423" i="10"/>
  <c r="ART423" i="10"/>
  <c r="LZ424" i="10"/>
  <c r="ADU424" i="10"/>
  <c r="ARY424" i="10"/>
  <c r="LW425" i="10"/>
  <c r="MF426" i="10"/>
  <c r="MB418" i="10"/>
  <c r="AAI418" i="10"/>
  <c r="ARS418" i="10"/>
  <c r="ASA418" i="10"/>
  <c r="LZ419" i="10"/>
  <c r="AAG419" i="10"/>
  <c r="ARQ419" i="10"/>
  <c r="ARY419" i="10"/>
  <c r="LX420" i="10"/>
  <c r="MF420" i="10"/>
  <c r="AAD420" i="10"/>
  <c r="AAL420" i="10"/>
  <c r="ARV420" i="10"/>
  <c r="LU421" i="10"/>
  <c r="MC421" i="10"/>
  <c r="AAI421" i="10"/>
  <c r="ARS421" i="10"/>
  <c r="ASA421" i="10"/>
  <c r="MA422" i="10"/>
  <c r="AAE422" i="10"/>
  <c r="MB423" i="10"/>
  <c r="AAN423" i="10"/>
  <c r="ASA423" i="10"/>
  <c r="MA424" i="10"/>
  <c r="ARZ424" i="10"/>
  <c r="LX425" i="10"/>
  <c r="ARS428" i="10"/>
  <c r="LU418" i="10"/>
  <c r="MC418" i="10"/>
  <c r="AAJ418" i="10"/>
  <c r="ART418" i="10"/>
  <c r="ASB418" i="10"/>
  <c r="MA419" i="10"/>
  <c r="AAH419" i="10"/>
  <c r="ARR419" i="10"/>
  <c r="ARZ419" i="10"/>
  <c r="LY420" i="10"/>
  <c r="AAE420" i="10"/>
  <c r="AAM420" i="10"/>
  <c r="ARW420" i="10"/>
  <c r="LV421" i="10"/>
  <c r="MD421" i="10"/>
  <c r="AAJ421" i="10"/>
  <c r="ART421" i="10"/>
  <c r="ASB421" i="10"/>
  <c r="MC422" i="10"/>
  <c r="AAH422" i="10"/>
  <c r="MC423" i="10"/>
  <c r="ASB423" i="10"/>
  <c r="ME425" i="10"/>
  <c r="LZ427" i="10"/>
  <c r="LV418" i="10"/>
  <c r="MD418" i="10"/>
  <c r="AAC418" i="10"/>
  <c r="AAK418" i="10"/>
  <c r="ARU418" i="10"/>
  <c r="MB419" i="10"/>
  <c r="AAI419" i="10"/>
  <c r="ARS419" i="10"/>
  <c r="ASA419" i="10"/>
  <c r="LZ420" i="10"/>
  <c r="AAF420" i="10"/>
  <c r="AAN420" i="10"/>
  <c r="ARX420" i="10"/>
  <c r="LW421" i="10"/>
  <c r="ME421" i="10"/>
  <c r="AAC421" i="10"/>
  <c r="AAK421" i="10"/>
  <c r="ARU421" i="10"/>
  <c r="MD422" i="10"/>
  <c r="AAJ422" i="10"/>
  <c r="ARQ422" i="10"/>
  <c r="MF425" i="10"/>
  <c r="APK425" i="10"/>
  <c r="AAN428" i="10"/>
  <c r="FL402" i="10"/>
  <c r="FY409" i="10"/>
  <c r="ALC420" i="10"/>
  <c r="AKS429" i="10"/>
  <c r="FY392" i="10"/>
  <c r="AGU424" i="10"/>
  <c r="AGX425" i="10"/>
  <c r="AEE418" i="10"/>
  <c r="ADZ420" i="10"/>
  <c r="APK420" i="10"/>
  <c r="APQ426" i="10"/>
  <c r="APK427" i="10"/>
  <c r="ADY429" i="10"/>
  <c r="ADX430" i="10"/>
  <c r="APK419" i="10"/>
  <c r="AKK423" i="10"/>
  <c r="APO427" i="10"/>
  <c r="APK428" i="10"/>
  <c r="APN431" i="10"/>
  <c r="AKM438" i="10"/>
  <c r="APP419" i="10"/>
  <c r="AKL422" i="10"/>
  <c r="AKO423" i="10"/>
  <c r="ADX426" i="10"/>
  <c r="APP428" i="10"/>
  <c r="AKO421" i="10"/>
  <c r="AKQ422" i="10"/>
  <c r="ADY423" i="10"/>
  <c r="AKH424" i="10"/>
  <c r="AEF427" i="10"/>
  <c r="AEA428" i="10"/>
  <c r="AKI433" i="10"/>
  <c r="AKM434" i="10"/>
  <c r="AEE435" i="10"/>
  <c r="AKO418" i="10"/>
  <c r="AEB422" i="10"/>
  <c r="ADY424" i="10"/>
  <c r="APT424" i="10"/>
  <c r="APO425" i="10"/>
  <c r="AKJ430" i="10"/>
  <c r="APJ418" i="10"/>
  <c r="AGV417" i="10"/>
  <c r="AKP418" i="10"/>
  <c r="APO419" i="10"/>
  <c r="ADV420" i="10"/>
  <c r="APJ420" i="10"/>
  <c r="API421" i="10"/>
  <c r="AEF422" i="10"/>
  <c r="AKP422" i="10"/>
  <c r="AEC423" i="10"/>
  <c r="AKL423" i="10"/>
  <c r="ADV424" i="10"/>
  <c r="APP424" i="10"/>
  <c r="APL425" i="10"/>
  <c r="ADW426" i="10"/>
  <c r="APR426" i="10"/>
  <c r="APL427" i="10"/>
  <c r="AED428" i="10"/>
  <c r="APO428" i="10"/>
  <c r="ADU429" i="10"/>
  <c r="AKG429" i="10"/>
  <c r="ADU430" i="10"/>
  <c r="AEE431" i="10"/>
  <c r="APT431" i="10"/>
  <c r="AKQ433" i="10"/>
  <c r="AKK434" i="10"/>
  <c r="APN418" i="10"/>
  <c r="ADU419" i="10"/>
  <c r="APS419" i="10"/>
  <c r="AEA420" i="10"/>
  <c r="AKH420" i="10"/>
  <c r="APN420" i="10"/>
  <c r="ADU421" i="10"/>
  <c r="APP421" i="10"/>
  <c r="APL422" i="10"/>
  <c r="APJ423" i="10"/>
  <c r="AEC424" i="10"/>
  <c r="AKI424" i="10"/>
  <c r="APS425" i="10"/>
  <c r="AEA426" i="10"/>
  <c r="AKH426" i="10"/>
  <c r="APS427" i="10"/>
  <c r="APS428" i="10"/>
  <c r="ADZ429" i="10"/>
  <c r="APK429" i="10"/>
  <c r="AEB430" i="10"/>
  <c r="API430" i="10"/>
  <c r="AKL432" i="10"/>
  <c r="AKR438" i="10"/>
  <c r="APO418" i="10"/>
  <c r="ADY419" i="10"/>
  <c r="AKG419" i="10"/>
  <c r="AED420" i="10"/>
  <c r="AKI420" i="10"/>
  <c r="APR420" i="10"/>
  <c r="ADX421" i="10"/>
  <c r="APQ421" i="10"/>
  <c r="APM422" i="10"/>
  <c r="APN423" i="10"/>
  <c r="AED424" i="10"/>
  <c r="AKL424" i="10"/>
  <c r="ADW425" i="10"/>
  <c r="APT425" i="10"/>
  <c r="AEE426" i="10"/>
  <c r="AKN426" i="10"/>
  <c r="ADW427" i="10"/>
  <c r="APT427" i="10"/>
  <c r="AEC429" i="10"/>
  <c r="APO429" i="10"/>
  <c r="AEC430" i="10"/>
  <c r="APJ430" i="10"/>
  <c r="AKQ432" i="10"/>
  <c r="ADW418" i="10"/>
  <c r="AKG418" i="10"/>
  <c r="APR418" i="10"/>
  <c r="ADZ419" i="10"/>
  <c r="AKK419" i="10"/>
  <c r="AKL420" i="10"/>
  <c r="APS420" i="10"/>
  <c r="AEB421" i="10"/>
  <c r="AKG421" i="10"/>
  <c r="APT421" i="10"/>
  <c r="APP422" i="10"/>
  <c r="APO423" i="10"/>
  <c r="AKP424" i="10"/>
  <c r="AEA425" i="10"/>
  <c r="AKK425" i="10"/>
  <c r="AEF426" i="10"/>
  <c r="API426" i="10"/>
  <c r="ADX427" i="10"/>
  <c r="AKG427" i="10"/>
  <c r="APP429" i="10"/>
  <c r="AEF430" i="10"/>
  <c r="APM430" i="10"/>
  <c r="ADU432" i="10"/>
  <c r="AKK436" i="10"/>
  <c r="AEA418" i="10"/>
  <c r="AKH418" i="10"/>
  <c r="AEC419" i="10"/>
  <c r="AKL419" i="10"/>
  <c r="AKP420" i="10"/>
  <c r="AEC421" i="10"/>
  <c r="AKK421" i="10"/>
  <c r="ADX422" i="10"/>
  <c r="AKH422" i="10"/>
  <c r="APT422" i="10"/>
  <c r="ADU423" i="10"/>
  <c r="APR423" i="10"/>
  <c r="AKQ424" i="10"/>
  <c r="AEB425" i="10"/>
  <c r="AKL425" i="10"/>
  <c r="APJ426" i="10"/>
  <c r="AEA427" i="10"/>
  <c r="AKH427" i="10"/>
  <c r="ADV428" i="10"/>
  <c r="APS429" i="10"/>
  <c r="APQ430" i="10"/>
  <c r="ADW431" i="10"/>
  <c r="AKL431" i="10"/>
  <c r="AEC432" i="10"/>
  <c r="AEB418" i="10"/>
  <c r="AKK418" i="10"/>
  <c r="AKO419" i="10"/>
  <c r="AKQ420" i="10"/>
  <c r="AEF421" i="10"/>
  <c r="AKL421" i="10"/>
  <c r="ADY422" i="10"/>
  <c r="AKI422" i="10"/>
  <c r="ADV423" i="10"/>
  <c r="AKG423" i="10"/>
  <c r="APL424" i="10"/>
  <c r="AEE425" i="10"/>
  <c r="AKR425" i="10"/>
  <c r="APM426" i="10"/>
  <c r="AEE427" i="10"/>
  <c r="AKO427" i="10"/>
  <c r="ADZ428" i="10"/>
  <c r="AKO428" i="10"/>
  <c r="APR430" i="10"/>
  <c r="AEA431" i="10"/>
  <c r="APM431" i="10"/>
  <c r="AKH433" i="10"/>
  <c r="AKK435" i="10"/>
  <c r="ANY419" i="10"/>
  <c r="AEJ455" i="10"/>
  <c r="ANZ424" i="10"/>
  <c r="AEG419" i="10"/>
  <c r="AEI424" i="10"/>
  <c r="AOD423" i="10"/>
  <c r="AEJ418" i="10"/>
  <c r="AHE418" i="10"/>
  <c r="ANZ420" i="10"/>
  <c r="ANY425" i="10"/>
  <c r="AEH419" i="10"/>
  <c r="AEK418" i="10"/>
  <c r="AOA420" i="10"/>
  <c r="AER418" i="10"/>
  <c r="ANZ418" i="10"/>
  <c r="AOJ421" i="10"/>
  <c r="AEG423" i="10"/>
  <c r="AEP434" i="10"/>
  <c r="AOA418" i="10"/>
  <c r="AOH418" i="10"/>
  <c r="AHE424" i="10"/>
  <c r="AHB418" i="10"/>
  <c r="AHA419" i="10"/>
  <c r="AOA422" i="10"/>
  <c r="ADU418" i="10"/>
  <c r="AEC418" i="10"/>
  <c r="AEP418" i="10"/>
  <c r="AHC418" i="10"/>
  <c r="AKI418" i="10"/>
  <c r="AKQ418" i="10"/>
  <c r="AOB418" i="10"/>
  <c r="APP418" i="10"/>
  <c r="AEA419" i="10"/>
  <c r="AEN419" i="10"/>
  <c r="AHG419" i="10"/>
  <c r="AKM419" i="10"/>
  <c r="API419" i="10"/>
  <c r="APQ419" i="10"/>
  <c r="AEB420" i="10"/>
  <c r="AKJ420" i="10"/>
  <c r="AKR420" i="10"/>
  <c r="AOB420" i="10"/>
  <c r="APL420" i="10"/>
  <c r="APT420" i="10"/>
  <c r="ADV421" i="10"/>
  <c r="AED421" i="10"/>
  <c r="AKM421" i="10"/>
  <c r="APJ421" i="10"/>
  <c r="APR421" i="10"/>
  <c r="ADZ422" i="10"/>
  <c r="AIM422" i="10"/>
  <c r="AKJ422" i="10"/>
  <c r="AKR422" i="10"/>
  <c r="APN422" i="10"/>
  <c r="ADW423" i="10"/>
  <c r="AEE423" i="10"/>
  <c r="AKM423" i="10"/>
  <c r="APP423" i="10"/>
  <c r="ADW424" i="10"/>
  <c r="AEE424" i="10"/>
  <c r="AIS424" i="10"/>
  <c r="AKJ424" i="10"/>
  <c r="AKR424" i="10"/>
  <c r="APN424" i="10"/>
  <c r="ADU425" i="10"/>
  <c r="AEC425" i="10"/>
  <c r="AKM425" i="10"/>
  <c r="APM425" i="10"/>
  <c r="ADY426" i="10"/>
  <c r="AEQ426" i="10"/>
  <c r="AKI426" i="10"/>
  <c r="APK426" i="10"/>
  <c r="APS426" i="10"/>
  <c r="ADY427" i="10"/>
  <c r="AEO427" i="10"/>
  <c r="AKL427" i="10"/>
  <c r="APM427" i="10"/>
  <c r="AEB428" i="10"/>
  <c r="API428" i="10"/>
  <c r="APQ428" i="10"/>
  <c r="AEA429" i="10"/>
  <c r="API429" i="10"/>
  <c r="APQ429" i="10"/>
  <c r="ADV430" i="10"/>
  <c r="AED430" i="10"/>
  <c r="AKG430" i="10"/>
  <c r="APK430" i="10"/>
  <c r="APS430" i="10"/>
  <c r="ADU431" i="10"/>
  <c r="AEC431" i="10"/>
  <c r="AKI431" i="10"/>
  <c r="APO431" i="10"/>
  <c r="APK432" i="10"/>
  <c r="AEB433" i="10"/>
  <c r="AKN433" i="10"/>
  <c r="AEQ434" i="10"/>
  <c r="AKN434" i="10"/>
  <c r="AKM435" i="10"/>
  <c r="AKH436" i="10"/>
  <c r="AKH437" i="10"/>
  <c r="ADV418" i="10"/>
  <c r="AED418" i="10"/>
  <c r="AEQ418" i="10"/>
  <c r="AHD418" i="10"/>
  <c r="AKJ418" i="10"/>
  <c r="AKR418" i="10"/>
  <c r="AOC418" i="10"/>
  <c r="API418" i="10"/>
  <c r="APQ418" i="10"/>
  <c r="AEB419" i="10"/>
  <c r="AEO419" i="10"/>
  <c r="AKN419" i="10"/>
  <c r="APJ419" i="10"/>
  <c r="APR419" i="10"/>
  <c r="ADU420" i="10"/>
  <c r="AEC420" i="10"/>
  <c r="AKK420" i="10"/>
  <c r="APM420" i="10"/>
  <c r="ADW421" i="10"/>
  <c r="AEE421" i="10"/>
  <c r="AHH421" i="10"/>
  <c r="AKN421" i="10"/>
  <c r="APK421" i="10"/>
  <c r="APS421" i="10"/>
  <c r="AEA422" i="10"/>
  <c r="AKK422" i="10"/>
  <c r="APO422" i="10"/>
  <c r="ADX423" i="10"/>
  <c r="AEF423" i="10"/>
  <c r="AHE423" i="10"/>
  <c r="AKN423" i="10"/>
  <c r="API423" i="10"/>
  <c r="APQ423" i="10"/>
  <c r="ADX424" i="10"/>
  <c r="AEF424" i="10"/>
  <c r="AKK424" i="10"/>
  <c r="APO424" i="10"/>
  <c r="ADV425" i="10"/>
  <c r="AED425" i="10"/>
  <c r="AKQ425" i="10"/>
  <c r="APN425" i="10"/>
  <c r="ADZ426" i="10"/>
  <c r="AIO426" i="10"/>
  <c r="AKM426" i="10"/>
  <c r="APL426" i="10"/>
  <c r="APT426" i="10"/>
  <c r="ADZ427" i="10"/>
  <c r="AEQ427" i="10"/>
  <c r="AKN427" i="10"/>
  <c r="APN427" i="10"/>
  <c r="ADU428" i="10"/>
  <c r="AEC428" i="10"/>
  <c r="APJ428" i="10"/>
  <c r="APR428" i="10"/>
  <c r="AEB429" i="10"/>
  <c r="APJ429" i="10"/>
  <c r="APR429" i="10"/>
  <c r="ADW430" i="10"/>
  <c r="AEE430" i="10"/>
  <c r="AKI430" i="10"/>
  <c r="APL430" i="10"/>
  <c r="APT430" i="10"/>
  <c r="ADV431" i="10"/>
  <c r="AED431" i="10"/>
  <c r="AKK431" i="10"/>
  <c r="APQ431" i="10"/>
  <c r="APS432" i="10"/>
  <c r="AER433" i="10"/>
  <c r="AKP433" i="10"/>
  <c r="AIP434" i="10"/>
  <c r="APK434" i="10"/>
  <c r="ADW435" i="10"/>
  <c r="AKN435" i="10"/>
  <c r="AKJ436" i="10"/>
  <c r="AKK437" i="10"/>
  <c r="ABV463" i="10"/>
  <c r="ACB469" i="10"/>
  <c r="XE418" i="10"/>
  <c r="ADX418" i="10"/>
  <c r="AEF418" i="10"/>
  <c r="AHJ418" i="10"/>
  <c r="AKL418" i="10"/>
  <c r="AOI418" i="10"/>
  <c r="APK418" i="10"/>
  <c r="APS418" i="10"/>
  <c r="ADV419" i="10"/>
  <c r="AED419" i="10"/>
  <c r="AKH419" i="10"/>
  <c r="AKP419" i="10"/>
  <c r="AOE419" i="10"/>
  <c r="APL419" i="10"/>
  <c r="APT419" i="10"/>
  <c r="ADW420" i="10"/>
  <c r="AEE420" i="10"/>
  <c r="AHF420" i="10"/>
  <c r="AKM420" i="10"/>
  <c r="APO420" i="10"/>
  <c r="WZ421" i="10"/>
  <c r="ADY421" i="10"/>
  <c r="AEO421" i="10"/>
  <c r="AKH421" i="10"/>
  <c r="AKP421" i="10"/>
  <c r="APM421" i="10"/>
  <c r="ADU422" i="10"/>
  <c r="AEC422" i="10"/>
  <c r="AHJ422" i="10"/>
  <c r="AKM422" i="10"/>
  <c r="API422" i="10"/>
  <c r="APQ422" i="10"/>
  <c r="ADZ423" i="10"/>
  <c r="AEM423" i="10"/>
  <c r="AKH423" i="10"/>
  <c r="AKP423" i="10"/>
  <c r="AOE423" i="10"/>
  <c r="APK423" i="10"/>
  <c r="APS423" i="10"/>
  <c r="ADZ424" i="10"/>
  <c r="AEO424" i="10"/>
  <c r="AHF424" i="10"/>
  <c r="AKM424" i="10"/>
  <c r="API424" i="10"/>
  <c r="APQ424" i="10"/>
  <c r="ADX425" i="10"/>
  <c r="AEF425" i="10"/>
  <c r="AHL425" i="10"/>
  <c r="APP425" i="10"/>
  <c r="AEB426" i="10"/>
  <c r="AKO426" i="10"/>
  <c r="APN426" i="10"/>
  <c r="AEB427" i="10"/>
  <c r="AKP427" i="10"/>
  <c r="APP427" i="10"/>
  <c r="ADW428" i="10"/>
  <c r="AEE428" i="10"/>
  <c r="AKG428" i="10"/>
  <c r="ANY428" i="10"/>
  <c r="APL428" i="10"/>
  <c r="APT428" i="10"/>
  <c r="ADV429" i="10"/>
  <c r="AED429" i="10"/>
  <c r="AKL429" i="10"/>
  <c r="ANY429" i="10"/>
  <c r="APL429" i="10"/>
  <c r="APT429" i="10"/>
  <c r="ADY430" i="10"/>
  <c r="AEH430" i="10"/>
  <c r="AKO430" i="10"/>
  <c r="APN430" i="10"/>
  <c r="ADX431" i="10"/>
  <c r="AEF431" i="10"/>
  <c r="AKQ431" i="10"/>
  <c r="APT433" i="10"/>
  <c r="AEE436" i="10"/>
  <c r="AKP436" i="10"/>
  <c r="AEF437" i="10"/>
  <c r="APK437" i="10"/>
  <c r="XE430" i="10"/>
  <c r="ADY418" i="10"/>
  <c r="AEH418" i="10"/>
  <c r="AHK418" i="10"/>
  <c r="AKM418" i="10"/>
  <c r="AOJ418" i="10"/>
  <c r="APL418" i="10"/>
  <c r="APT418" i="10"/>
  <c r="ADW419" i="10"/>
  <c r="AEE419" i="10"/>
  <c r="AKI419" i="10"/>
  <c r="AKQ419" i="10"/>
  <c r="APM419" i="10"/>
  <c r="ADX420" i="10"/>
  <c r="AEF420" i="10"/>
  <c r="AHL420" i="10"/>
  <c r="AKN420" i="10"/>
  <c r="APP420" i="10"/>
  <c r="ADZ421" i="10"/>
  <c r="AKI421" i="10"/>
  <c r="AKQ421" i="10"/>
  <c r="APN421" i="10"/>
  <c r="ADV422" i="10"/>
  <c r="AED422" i="10"/>
  <c r="AKN422" i="10"/>
  <c r="APJ422" i="10"/>
  <c r="APR422" i="10"/>
  <c r="AEA423" i="10"/>
  <c r="AEN423" i="10"/>
  <c r="AKI423" i="10"/>
  <c r="AKQ423" i="10"/>
  <c r="AOF423" i="10"/>
  <c r="APL423" i="10"/>
  <c r="APT423" i="10"/>
  <c r="AEA424" i="10"/>
  <c r="AEP424" i="10"/>
  <c r="AKN424" i="10"/>
  <c r="APJ424" i="10"/>
  <c r="APR424" i="10"/>
  <c r="ADY425" i="10"/>
  <c r="AEJ425" i="10"/>
  <c r="AKI425" i="10"/>
  <c r="API425" i="10"/>
  <c r="APQ425" i="10"/>
  <c r="ADU426" i="10"/>
  <c r="AEC426" i="10"/>
  <c r="AKP426" i="10"/>
  <c r="APO426" i="10"/>
  <c r="ADU427" i="10"/>
  <c r="AEC427" i="10"/>
  <c r="API427" i="10"/>
  <c r="APQ427" i="10"/>
  <c r="ADX428" i="10"/>
  <c r="AEF428" i="10"/>
  <c r="AKL428" i="10"/>
  <c r="APM428" i="10"/>
  <c r="ADW429" i="10"/>
  <c r="AEE429" i="10"/>
  <c r="AKN429" i="10"/>
  <c r="APM429" i="10"/>
  <c r="ADZ430" i="10"/>
  <c r="AKQ430" i="10"/>
  <c r="APO430" i="10"/>
  <c r="ADY431" i="10"/>
  <c r="API431" i="10"/>
  <c r="AKI432" i="10"/>
  <c r="AKR436" i="10"/>
  <c r="ADZ418" i="10"/>
  <c r="AEI418" i="10"/>
  <c r="AKN418" i="10"/>
  <c r="APM418" i="10"/>
  <c r="ADX419" i="10"/>
  <c r="AEF419" i="10"/>
  <c r="AIK419" i="10"/>
  <c r="AKJ419" i="10"/>
  <c r="AKR419" i="10"/>
  <c r="APN419" i="10"/>
  <c r="ADY420" i="10"/>
  <c r="AKG420" i="10"/>
  <c r="AKO420" i="10"/>
  <c r="API420" i="10"/>
  <c r="APQ420" i="10"/>
  <c r="AEA421" i="10"/>
  <c r="AKJ421" i="10"/>
  <c r="AKR421" i="10"/>
  <c r="APO421" i="10"/>
  <c r="ADW422" i="10"/>
  <c r="AEE422" i="10"/>
  <c r="AKG422" i="10"/>
  <c r="AKO422" i="10"/>
  <c r="ANZ422" i="10"/>
  <c r="APK422" i="10"/>
  <c r="APS422" i="10"/>
  <c r="AEB423" i="10"/>
  <c r="AKJ423" i="10"/>
  <c r="AKR423" i="10"/>
  <c r="APM423" i="10"/>
  <c r="AEB424" i="10"/>
  <c r="AKG424" i="10"/>
  <c r="AKO424" i="10"/>
  <c r="APK424" i="10"/>
  <c r="APS424" i="10"/>
  <c r="ADZ425" i="10"/>
  <c r="AEK425" i="10"/>
  <c r="AKJ425" i="10"/>
  <c r="APJ425" i="10"/>
  <c r="APR425" i="10"/>
  <c r="ADV426" i="10"/>
  <c r="AED426" i="10"/>
  <c r="AKQ426" i="10"/>
  <c r="APP426" i="10"/>
  <c r="ADV427" i="10"/>
  <c r="AED427" i="10"/>
  <c r="APJ427" i="10"/>
  <c r="APR427" i="10"/>
  <c r="ADY428" i="10"/>
  <c r="AKN428" i="10"/>
  <c r="APN428" i="10"/>
  <c r="WX429" i="10"/>
  <c r="ADX429" i="10"/>
  <c r="AEF429" i="10"/>
  <c r="AKO429" i="10"/>
  <c r="APN429" i="10"/>
  <c r="AEA430" i="10"/>
  <c r="AKR430" i="10"/>
  <c r="APP430" i="10"/>
  <c r="AKK432" i="10"/>
  <c r="XF418" i="10"/>
  <c r="AIL418" i="10"/>
  <c r="AIQ419" i="10"/>
  <c r="WY420" i="10"/>
  <c r="AIO420" i="10"/>
  <c r="AIN422" i="10"/>
  <c r="AIS423" i="10"/>
  <c r="WY425" i="10"/>
  <c r="AIP426" i="10"/>
  <c r="AIO428" i="10"/>
  <c r="AIN429" i="10"/>
  <c r="XH433" i="10"/>
  <c r="XF434" i="10"/>
  <c r="AIM418" i="10"/>
  <c r="WZ420" i="10"/>
  <c r="AIU420" i="10"/>
  <c r="AIO422" i="10"/>
  <c r="AIT423" i="10"/>
  <c r="XH424" i="10"/>
  <c r="WZ425" i="10"/>
  <c r="AIO425" i="10"/>
  <c r="AIS427" i="10"/>
  <c r="AIR429" i="10"/>
  <c r="AIN430" i="10"/>
  <c r="AIN432" i="10"/>
  <c r="AIN418" i="10"/>
  <c r="WW419" i="10"/>
  <c r="XF420" i="10"/>
  <c r="AIV420" i="10"/>
  <c r="AIP425" i="10"/>
  <c r="AIS429" i="10"/>
  <c r="AIN431" i="10"/>
  <c r="AIO432" i="10"/>
  <c r="XD439" i="10"/>
  <c r="WW418" i="10"/>
  <c r="AIO418" i="10"/>
  <c r="XB419" i="10"/>
  <c r="XG420" i="10"/>
  <c r="AIV425" i="10"/>
  <c r="XC426" i="10"/>
  <c r="AIO431" i="10"/>
  <c r="AIV432" i="10"/>
  <c r="WX418" i="10"/>
  <c r="AIT418" i="10"/>
  <c r="XC419" i="10"/>
  <c r="WX422" i="10"/>
  <c r="XH423" i="10"/>
  <c r="XD426" i="10"/>
  <c r="WZ428" i="10"/>
  <c r="AIV431" i="10"/>
  <c r="WW438" i="10"/>
  <c r="XC418" i="10"/>
  <c r="AIU418" i="10"/>
  <c r="XD419" i="10"/>
  <c r="WX421" i="10"/>
  <c r="XD422" i="10"/>
  <c r="AIL424" i="10"/>
  <c r="WY437" i="10"/>
  <c r="XD418" i="10"/>
  <c r="AIV418" i="10"/>
  <c r="XE419" i="10"/>
  <c r="WY421" i="10"/>
  <c r="UC456" i="10"/>
  <c r="UC459" i="10"/>
  <c r="QH460" i="10"/>
  <c r="AFE461" i="10"/>
  <c r="UC462" i="10"/>
  <c r="QH463" i="10"/>
  <c r="UC469" i="10"/>
  <c r="MX460" i="10"/>
  <c r="MX456" i="10"/>
  <c r="QC469" i="10"/>
  <c r="QG456" i="10"/>
  <c r="QG460" i="10"/>
  <c r="AFE455" i="10"/>
  <c r="MV456" i="10"/>
  <c r="QH457" i="10"/>
  <c r="AFE458" i="10"/>
  <c r="MV459" i="10"/>
  <c r="MV462" i="10"/>
  <c r="AFE465" i="10"/>
  <c r="UC466" i="10"/>
  <c r="AFE468" i="10"/>
  <c r="MV469" i="10"/>
  <c r="VX417" i="10"/>
  <c r="VW417" i="10"/>
  <c r="VV417" i="10"/>
  <c r="MX468" i="10"/>
  <c r="MX464" i="10"/>
  <c r="QF462" i="10"/>
  <c r="QC457" i="10"/>
  <c r="QC468" i="10"/>
  <c r="QD465" i="10"/>
  <c r="QF460" i="10"/>
  <c r="QJ453" i="10"/>
  <c r="QG461" i="10"/>
  <c r="QH454" i="10"/>
  <c r="UC460" i="10"/>
  <c r="UC463" i="10"/>
  <c r="QH464" i="10"/>
  <c r="MV466" i="10"/>
  <c r="QH467" i="10"/>
  <c r="VQ417" i="10"/>
  <c r="VP417" i="10"/>
  <c r="VO417" i="10"/>
  <c r="MX454" i="10"/>
  <c r="MX449" i="10"/>
  <c r="QC454" i="10"/>
  <c r="QC465" i="10"/>
  <c r="QC455" i="10"/>
  <c r="QI465" i="10"/>
  <c r="QJ454" i="10"/>
  <c r="AFE456" i="10"/>
  <c r="UC457" i="10"/>
  <c r="AFE459" i="10"/>
  <c r="MV460" i="10"/>
  <c r="QH461" i="10"/>
  <c r="AFE462" i="10"/>
  <c r="MV463" i="10"/>
  <c r="MX462" i="10"/>
  <c r="MX457" i="10"/>
  <c r="QF461" i="10"/>
  <c r="QC467" i="10"/>
  <c r="QC451" i="10"/>
  <c r="QG464" i="10"/>
  <c r="QF454" i="10"/>
  <c r="QC452" i="10"/>
  <c r="QF463" i="10"/>
  <c r="QG447" i="10"/>
  <c r="QJ449" i="10"/>
  <c r="QC453" i="10"/>
  <c r="QI451" i="10"/>
  <c r="QC448" i="10"/>
  <c r="QD458" i="10"/>
  <c r="QJ459" i="10"/>
  <c r="MV454" i="10"/>
  <c r="AFE460" i="10"/>
  <c r="UC461" i="10"/>
  <c r="AFE463" i="10"/>
  <c r="MV464" i="10"/>
  <c r="AFE466" i="10"/>
  <c r="MV467" i="10"/>
  <c r="MX455" i="10"/>
  <c r="MX450" i="10"/>
  <c r="QC462" i="10"/>
  <c r="QI464" i="10"/>
  <c r="QD451" i="10"/>
  <c r="UC455" i="10"/>
  <c r="QH456" i="10"/>
  <c r="UC458" i="10"/>
  <c r="QH459" i="10"/>
  <c r="MV461" i="10"/>
  <c r="QH462" i="10"/>
  <c r="UC465" i="10"/>
  <c r="QH469" i="10"/>
  <c r="MX463" i="10"/>
  <c r="QI456" i="10"/>
  <c r="QJ463" i="10"/>
  <c r="QI466" i="10"/>
  <c r="QD459" i="10"/>
  <c r="J24" i="10"/>
  <c r="AJ24" i="10" s="1"/>
  <c r="H24" i="10"/>
  <c r="AH24" i="10" s="1"/>
  <c r="O24" i="10"/>
  <c r="AI24" i="10" s="1"/>
  <c r="XC440" i="10"/>
  <c r="XC439" i="10"/>
  <c r="XD438" i="10"/>
  <c r="XF437" i="10"/>
  <c r="WX437" i="10"/>
  <c r="XB436" i="10"/>
  <c r="XA435" i="10"/>
  <c r="XE434" i="10"/>
  <c r="WW434" i="10"/>
  <c r="XG433" i="10"/>
  <c r="WY433" i="10"/>
  <c r="XE432" i="10"/>
  <c r="WW432" i="10"/>
  <c r="XG431" i="10"/>
  <c r="WY431" i="10"/>
  <c r="XA430" i="10"/>
  <c r="XB440" i="10"/>
  <c r="XB439" i="10"/>
  <c r="XC438" i="10"/>
  <c r="XE437" i="10"/>
  <c r="WW437" i="10"/>
  <c r="XA436" i="10"/>
  <c r="XH435" i="10"/>
  <c r="WZ435" i="10"/>
  <c r="XD434" i="10"/>
  <c r="XF433" i="10"/>
  <c r="WX433" i="10"/>
  <c r="XD432" i="10"/>
  <c r="XF431" i="10"/>
  <c r="WX431" i="10"/>
  <c r="XH430" i="10"/>
  <c r="WZ430" i="10"/>
  <c r="XE429" i="10"/>
  <c r="WW429" i="10"/>
  <c r="XC428" i="10"/>
  <c r="XH427" i="10"/>
  <c r="WZ427" i="10"/>
  <c r="XA440" i="10"/>
  <c r="XA439" i="10"/>
  <c r="XB438" i="10"/>
  <c r="XD437" i="10"/>
  <c r="XH436" i="10"/>
  <c r="WZ436" i="10"/>
  <c r="XG435" i="10"/>
  <c r="WY435" i="10"/>
  <c r="XC434" i="10"/>
  <c r="XE433" i="10"/>
  <c r="WW433" i="10"/>
  <c r="XC432" i="10"/>
  <c r="XE431" i="10"/>
  <c r="WW431" i="10"/>
  <c r="XG430" i="10"/>
  <c r="WY430" i="10"/>
  <c r="XD429" i="10"/>
  <c r="XH440" i="10"/>
  <c r="WZ440" i="10"/>
  <c r="XH439" i="10"/>
  <c r="WZ439" i="10"/>
  <c r="XA438" i="10"/>
  <c r="XC437" i="10"/>
  <c r="XG436" i="10"/>
  <c r="WY436" i="10"/>
  <c r="XF435" i="10"/>
  <c r="WX435" i="10"/>
  <c r="XB434" i="10"/>
  <c r="XD433" i="10"/>
  <c r="XB432" i="10"/>
  <c r="XD431" i="10"/>
  <c r="XF430" i="10"/>
  <c r="WX430" i="10"/>
  <c r="XC429" i="10"/>
  <c r="XA428" i="10"/>
  <c r="XF427" i="10"/>
  <c r="WX427" i="10"/>
  <c r="XG440" i="10"/>
  <c r="WY440" i="10"/>
  <c r="XG439" i="10"/>
  <c r="WY439" i="10"/>
  <c r="XH438" i="10"/>
  <c r="WZ438" i="10"/>
  <c r="XB437" i="10"/>
  <c r="XF436" i="10"/>
  <c r="WX436" i="10"/>
  <c r="XE435" i="10"/>
  <c r="WW435" i="10"/>
  <c r="XA434" i="10"/>
  <c r="XC433" i="10"/>
  <c r="XA432" i="10"/>
  <c r="XF440" i="10"/>
  <c r="WX440" i="10"/>
  <c r="XF439" i="10"/>
  <c r="WX439" i="10"/>
  <c r="XG438" i="10"/>
  <c r="WY438" i="10"/>
  <c r="XA437" i="10"/>
  <c r="XE436" i="10"/>
  <c r="WW436" i="10"/>
  <c r="XD435" i="10"/>
  <c r="XH434" i="10"/>
  <c r="WZ434" i="10"/>
  <c r="XB433" i="10"/>
  <c r="XH432" i="10"/>
  <c r="WZ432" i="10"/>
  <c r="XB431" i="10"/>
  <c r="XD430" i="10"/>
  <c r="XA429" i="10"/>
  <c r="XG428" i="10"/>
  <c r="WY428" i="10"/>
  <c r="XD427" i="10"/>
  <c r="XD440" i="10"/>
  <c r="XB435" i="10"/>
  <c r="WY434" i="10"/>
  <c r="WZ433" i="10"/>
  <c r="XB430" i="10"/>
  <c r="XH429" i="10"/>
  <c r="WX428" i="10"/>
  <c r="XC427" i="10"/>
  <c r="XA426" i="10"/>
  <c r="XF425" i="10"/>
  <c r="WX425" i="10"/>
  <c r="XE424" i="10"/>
  <c r="WW424" i="10"/>
  <c r="XE423" i="10"/>
  <c r="WW423" i="10"/>
  <c r="XC422" i="10"/>
  <c r="XE421" i="10"/>
  <c r="WW421" i="10"/>
  <c r="XE420" i="10"/>
  <c r="WW420" i="10"/>
  <c r="WW440" i="10"/>
  <c r="WX434" i="10"/>
  <c r="XG432" i="10"/>
  <c r="WW430" i="10"/>
  <c r="XG429" i="10"/>
  <c r="WW428" i="10"/>
  <c r="XB427" i="10"/>
  <c r="XH426" i="10"/>
  <c r="WZ426" i="10"/>
  <c r="XE425" i="10"/>
  <c r="WW425" i="10"/>
  <c r="XD424" i="10"/>
  <c r="XD423" i="10"/>
  <c r="XB422" i="10"/>
  <c r="XD421" i="10"/>
  <c r="XD420" i="10"/>
  <c r="XF438" i="10"/>
  <c r="XH437" i="10"/>
  <c r="XF432" i="10"/>
  <c r="XF429" i="10"/>
  <c r="XH428" i="10"/>
  <c r="XA427" i="10"/>
  <c r="XG426" i="10"/>
  <c r="WY426" i="10"/>
  <c r="XD425" i="10"/>
  <c r="XC424" i="10"/>
  <c r="XC423" i="10"/>
  <c r="XA422" i="10"/>
  <c r="XC421" i="10"/>
  <c r="XC420" i="10"/>
  <c r="XE438" i="10"/>
  <c r="XG437" i="10"/>
  <c r="WY432" i="10"/>
  <c r="XH431" i="10"/>
  <c r="XB429" i="10"/>
  <c r="XF428" i="10"/>
  <c r="WY427" i="10"/>
  <c r="XF426" i="10"/>
  <c r="WX426" i="10"/>
  <c r="XC425" i="10"/>
  <c r="XB424" i="10"/>
  <c r="XB423" i="10"/>
  <c r="XH422" i="10"/>
  <c r="WZ422" i="10"/>
  <c r="XB421" i="10"/>
  <c r="XB420" i="10"/>
  <c r="XE439" i="10"/>
  <c r="WX438" i="10"/>
  <c r="WZ437" i="10"/>
  <c r="XD436" i="10"/>
  <c r="WX432" i="10"/>
  <c r="XC431" i="10"/>
  <c r="WZ429" i="10"/>
  <c r="XE428" i="10"/>
  <c r="WW427" i="10"/>
  <c r="XE426" i="10"/>
  <c r="WW426" i="10"/>
  <c r="XB425" i="10"/>
  <c r="XA424" i="10"/>
  <c r="XA423" i="10"/>
  <c r="XG422" i="10"/>
  <c r="WY422" i="10"/>
  <c r="XA421" i="10"/>
  <c r="XA420" i="10"/>
  <c r="AIU440" i="10"/>
  <c r="AIM440" i="10"/>
  <c r="AIU439" i="10"/>
  <c r="AIM439" i="10"/>
  <c r="AIV438" i="10"/>
  <c r="AIN438" i="10"/>
  <c r="AIO437" i="10"/>
  <c r="AIS436" i="10"/>
  <c r="AIK436" i="10"/>
  <c r="AIQ435" i="10"/>
  <c r="AIO434" i="10"/>
  <c r="AIP433" i="10"/>
  <c r="AIU432" i="10"/>
  <c r="AIM432" i="10"/>
  <c r="AIU431" i="10"/>
  <c r="AIM431" i="10"/>
  <c r="AIU430" i="10"/>
  <c r="AIM430" i="10"/>
  <c r="AIT440" i="10"/>
  <c r="AIL440" i="10"/>
  <c r="AIT439" i="10"/>
  <c r="AIL439" i="10"/>
  <c r="AIU438" i="10"/>
  <c r="AIM438" i="10"/>
  <c r="AIV437" i="10"/>
  <c r="AIN437" i="10"/>
  <c r="AIR436" i="10"/>
  <c r="AIP435" i="10"/>
  <c r="AIV434" i="10"/>
  <c r="AIN434" i="10"/>
  <c r="AIO433" i="10"/>
  <c r="AIT432" i="10"/>
  <c r="AIL432" i="10"/>
  <c r="AIT431" i="10"/>
  <c r="AIL431" i="10"/>
  <c r="AIT430" i="10"/>
  <c r="AIL430" i="10"/>
  <c r="AIQ429" i="10"/>
  <c r="AIP428" i="10"/>
  <c r="AIT427" i="10"/>
  <c r="AIL427" i="10"/>
  <c r="AIS440" i="10"/>
  <c r="AIK440" i="10"/>
  <c r="AIS439" i="10"/>
  <c r="AIK439" i="10"/>
  <c r="AIT438" i="10"/>
  <c r="AIL438" i="10"/>
  <c r="AIU437" i="10"/>
  <c r="AIM437" i="10"/>
  <c r="AIQ436" i="10"/>
  <c r="AIO435" i="10"/>
  <c r="AIU434" i="10"/>
  <c r="AIM434" i="10"/>
  <c r="AIV433" i="10"/>
  <c r="AIN433" i="10"/>
  <c r="AIS432" i="10"/>
  <c r="AIK432" i="10"/>
  <c r="AIS431" i="10"/>
  <c r="AIK431" i="10"/>
  <c r="AIS430" i="10"/>
  <c r="AIK430" i="10"/>
  <c r="AIP429" i="10"/>
  <c r="AIR440" i="10"/>
  <c r="AIR439" i="10"/>
  <c r="AIS438" i="10"/>
  <c r="AIK438" i="10"/>
  <c r="AIT437" i="10"/>
  <c r="AIL437" i="10"/>
  <c r="AIP436" i="10"/>
  <c r="AIV435" i="10"/>
  <c r="AIN435" i="10"/>
  <c r="AIT434" i="10"/>
  <c r="AIL434" i="10"/>
  <c r="AIU433" i="10"/>
  <c r="AIM433" i="10"/>
  <c r="AIR432" i="10"/>
  <c r="AIR431" i="10"/>
  <c r="AIR430" i="10"/>
  <c r="AIO429" i="10"/>
  <c r="AIV428" i="10"/>
  <c r="AIN428" i="10"/>
  <c r="AIR427" i="10"/>
  <c r="AIQ440" i="10"/>
  <c r="AIQ439" i="10"/>
  <c r="AIR438" i="10"/>
  <c r="AIS437" i="10"/>
  <c r="AIK437" i="10"/>
  <c r="AIO436" i="10"/>
  <c r="AIU435" i="10"/>
  <c r="AIM435" i="10"/>
  <c r="AIS434" i="10"/>
  <c r="AIK434" i="10"/>
  <c r="AIT433" i="10"/>
  <c r="AIL433" i="10"/>
  <c r="AIQ432" i="10"/>
  <c r="AIQ431" i="10"/>
  <c r="AIP440" i="10"/>
  <c r="AIP439" i="10"/>
  <c r="AIQ438" i="10"/>
  <c r="AIR437" i="10"/>
  <c r="AIV436" i="10"/>
  <c r="AIN436" i="10"/>
  <c r="AIT435" i="10"/>
  <c r="AIL435" i="10"/>
  <c r="AIR434" i="10"/>
  <c r="AIS433" i="10"/>
  <c r="AIK433" i="10"/>
  <c r="AIP432" i="10"/>
  <c r="AIP431" i="10"/>
  <c r="AIP430" i="10"/>
  <c r="AIU429" i="10"/>
  <c r="AIM429" i="10"/>
  <c r="AIT428" i="10"/>
  <c r="AIL428" i="10"/>
  <c r="AIP427" i="10"/>
  <c r="AIP438" i="10"/>
  <c r="AIP437" i="10"/>
  <c r="AIL429" i="10"/>
  <c r="AIK428" i="10"/>
  <c r="AIQ427" i="10"/>
  <c r="AIV426" i="10"/>
  <c r="AIN426" i="10"/>
  <c r="AIU425" i="10"/>
  <c r="AIM425" i="10"/>
  <c r="AIR424" i="10"/>
  <c r="AIQ423" i="10"/>
  <c r="AIT422" i="10"/>
  <c r="AIL422" i="10"/>
  <c r="AIV421" i="10"/>
  <c r="AIN421" i="10"/>
  <c r="AIT420" i="10"/>
  <c r="AIL420" i="10"/>
  <c r="AIP419" i="10"/>
  <c r="AIO438" i="10"/>
  <c r="AIU436" i="10"/>
  <c r="AIK429" i="10"/>
  <c r="AIO427" i="10"/>
  <c r="AIU426" i="10"/>
  <c r="AIM426" i="10"/>
  <c r="AIT425" i="10"/>
  <c r="AIL425" i="10"/>
  <c r="AIQ424" i="10"/>
  <c r="AIP423" i="10"/>
  <c r="AIS422" i="10"/>
  <c r="AIK422" i="10"/>
  <c r="AIU421" i="10"/>
  <c r="AIM421" i="10"/>
  <c r="AIS420" i="10"/>
  <c r="AIK420" i="10"/>
  <c r="AIO419" i="10"/>
  <c r="AIV439" i="10"/>
  <c r="AIT436" i="10"/>
  <c r="AIU428" i="10"/>
  <c r="AIN427" i="10"/>
  <c r="AIT426" i="10"/>
  <c r="AIL426" i="10"/>
  <c r="AIS425" i="10"/>
  <c r="AIK425" i="10"/>
  <c r="AIP424" i="10"/>
  <c r="AIO423" i="10"/>
  <c r="AIR422" i="10"/>
  <c r="AIT421" i="10"/>
  <c r="AIL421" i="10"/>
  <c r="AIR420" i="10"/>
  <c r="AIV419" i="10"/>
  <c r="AIN419" i="10"/>
  <c r="AIO439" i="10"/>
  <c r="AIM436" i="10"/>
  <c r="AIS435" i="10"/>
  <c r="AIR433" i="10"/>
  <c r="AIV429" i="10"/>
  <c r="AIS428" i="10"/>
  <c r="AIM427" i="10"/>
  <c r="AIS426" i="10"/>
  <c r="AIK426" i="10"/>
  <c r="AIR425" i="10"/>
  <c r="AIO424" i="10"/>
  <c r="AIV423" i="10"/>
  <c r="AIN423" i="10"/>
  <c r="AIQ422" i="10"/>
  <c r="AIS421" i="10"/>
  <c r="AIK421" i="10"/>
  <c r="AIQ420" i="10"/>
  <c r="AIU419" i="10"/>
  <c r="AIM419" i="10"/>
  <c r="AIN439" i="10"/>
  <c r="AIL436" i="10"/>
  <c r="AIR435" i="10"/>
  <c r="AIQ434" i="10"/>
  <c r="AIQ433" i="10"/>
  <c r="AIV430" i="10"/>
  <c r="AIT429" i="10"/>
  <c r="AIR428" i="10"/>
  <c r="AIK427" i="10"/>
  <c r="AIR426" i="10"/>
  <c r="AIQ425" i="10"/>
  <c r="AIV424" i="10"/>
  <c r="AIN424" i="10"/>
  <c r="AIU423" i="10"/>
  <c r="AIM423" i="10"/>
  <c r="AIP422" i="10"/>
  <c r="AIR421" i="10"/>
  <c r="AIP420" i="10"/>
  <c r="AIT419" i="10"/>
  <c r="AIL419" i="10"/>
  <c r="AEM440" i="10"/>
  <c r="AEM439" i="10"/>
  <c r="AEN438" i="10"/>
  <c r="AEO437" i="10"/>
  <c r="AEG437" i="10"/>
  <c r="AEK436" i="10"/>
  <c r="AEQ435" i="10"/>
  <c r="AEI435" i="10"/>
  <c r="AEO434" i="10"/>
  <c r="AEG434" i="10"/>
  <c r="AEP433" i="10"/>
  <c r="AEH433" i="10"/>
  <c r="AEM432" i="10"/>
  <c r="AEM431" i="10"/>
  <c r="AEO430" i="10"/>
  <c r="AEG430" i="10"/>
  <c r="AEL440" i="10"/>
  <c r="AEL439" i="10"/>
  <c r="AEM438" i="10"/>
  <c r="AEN437" i="10"/>
  <c r="AER436" i="10"/>
  <c r="AEJ436" i="10"/>
  <c r="AEP435" i="10"/>
  <c r="AEH435" i="10"/>
  <c r="AEN434" i="10"/>
  <c r="AEO433" i="10"/>
  <c r="AEG433" i="10"/>
  <c r="AEL432" i="10"/>
  <c r="AEL431" i="10"/>
  <c r="AEN430" i="10"/>
  <c r="AEK429" i="10"/>
  <c r="AEP428" i="10"/>
  <c r="AEH428" i="10"/>
  <c r="AEL427" i="10"/>
  <c r="AEK440" i="10"/>
  <c r="AEK439" i="10"/>
  <c r="AEL438" i="10"/>
  <c r="AEM437" i="10"/>
  <c r="AEQ436" i="10"/>
  <c r="AEI436" i="10"/>
  <c r="AEO435" i="10"/>
  <c r="AEG435" i="10"/>
  <c r="AEM434" i="10"/>
  <c r="AEN433" i="10"/>
  <c r="AEK432" i="10"/>
  <c r="AEK431" i="10"/>
  <c r="AEM430" i="10"/>
  <c r="AER429" i="10"/>
  <c r="AEJ429" i="10"/>
  <c r="AER440" i="10"/>
  <c r="AEJ440" i="10"/>
  <c r="AER439" i="10"/>
  <c r="AEJ439" i="10"/>
  <c r="AEK438" i="10"/>
  <c r="AEL437" i="10"/>
  <c r="AEP436" i="10"/>
  <c r="AEH436" i="10"/>
  <c r="AEN435" i="10"/>
  <c r="AEL434" i="10"/>
  <c r="AEM433" i="10"/>
  <c r="AER432" i="10"/>
  <c r="AEJ432" i="10"/>
  <c r="AER431" i="10"/>
  <c r="AEJ431" i="10"/>
  <c r="AEL430" i="10"/>
  <c r="AEQ429" i="10"/>
  <c r="AEI429" i="10"/>
  <c r="AEN428" i="10"/>
  <c r="AER427" i="10"/>
  <c r="AEJ427" i="10"/>
  <c r="AEQ440" i="10"/>
  <c r="AEI440" i="10"/>
  <c r="AEQ439" i="10"/>
  <c r="AEI439" i="10"/>
  <c r="AER438" i="10"/>
  <c r="AEJ438" i="10"/>
  <c r="AEK437" i="10"/>
  <c r="AEO436" i="10"/>
  <c r="AEG436" i="10"/>
  <c r="AEM435" i="10"/>
  <c r="AEK434" i="10"/>
  <c r="AEL433" i="10"/>
  <c r="AEQ432" i="10"/>
  <c r="AEI432" i="10"/>
  <c r="AEQ431" i="10"/>
  <c r="AEI431" i="10"/>
  <c r="AEP440" i="10"/>
  <c r="AEH440" i="10"/>
  <c r="AEP439" i="10"/>
  <c r="AEH439" i="10"/>
  <c r="AEQ438" i="10"/>
  <c r="AEI438" i="10"/>
  <c r="AER437" i="10"/>
  <c r="AEJ437" i="10"/>
  <c r="AEN436" i="10"/>
  <c r="AEL435" i="10"/>
  <c r="AER434" i="10"/>
  <c r="AEJ434" i="10"/>
  <c r="AEK433" i="10"/>
  <c r="AEP432" i="10"/>
  <c r="AEH432" i="10"/>
  <c r="AEP431" i="10"/>
  <c r="AEH431" i="10"/>
  <c r="AER430" i="10"/>
  <c r="AEJ430" i="10"/>
  <c r="AEO429" i="10"/>
  <c r="AEG429" i="10"/>
  <c r="AEL428" i="10"/>
  <c r="AEP427" i="10"/>
  <c r="AEH427" i="10"/>
  <c r="AEO440" i="10"/>
  <c r="AEJ435" i="10"/>
  <c r="AEI434" i="10"/>
  <c r="AEI433" i="10"/>
  <c r="AEO432" i="10"/>
  <c r="AEO431" i="10"/>
  <c r="AEG428" i="10"/>
  <c r="AEM427" i="10"/>
  <c r="AEN426" i="10"/>
  <c r="AEQ425" i="10"/>
  <c r="AEI425" i="10"/>
  <c r="AEN424" i="10"/>
  <c r="AEL423" i="10"/>
  <c r="AER422" i="10"/>
  <c r="AEJ422" i="10"/>
  <c r="AEL421" i="10"/>
  <c r="AEK420" i="10"/>
  <c r="AEM419" i="10"/>
  <c r="AEN440" i="10"/>
  <c r="AEQ437" i="10"/>
  <c r="AEH434" i="10"/>
  <c r="AEN432" i="10"/>
  <c r="AEN431" i="10"/>
  <c r="AEQ430" i="10"/>
  <c r="AER428" i="10"/>
  <c r="AEK427" i="10"/>
  <c r="AEM426" i="10"/>
  <c r="AEP425" i="10"/>
  <c r="AEH425" i="10"/>
  <c r="AEM424" i="10"/>
  <c r="AEK423" i="10"/>
  <c r="AEQ422" i="10"/>
  <c r="AEI422" i="10"/>
  <c r="AEK421" i="10"/>
  <c r="AER420" i="10"/>
  <c r="AEJ420" i="10"/>
  <c r="AEL419" i="10"/>
  <c r="AEG440" i="10"/>
  <c r="AEP438" i="10"/>
  <c r="AEP437" i="10"/>
  <c r="AEG432" i="10"/>
  <c r="AEG431" i="10"/>
  <c r="AEP430" i="10"/>
  <c r="AEQ428" i="10"/>
  <c r="AEI427" i="10"/>
  <c r="AEL426" i="10"/>
  <c r="AEO425" i="10"/>
  <c r="AEG425" i="10"/>
  <c r="AEL424" i="10"/>
  <c r="AER423" i="10"/>
  <c r="AEJ423" i="10"/>
  <c r="AEP422" i="10"/>
  <c r="AEH422" i="10"/>
  <c r="AER421" i="10"/>
  <c r="AEJ421" i="10"/>
  <c r="AEQ420" i="10"/>
  <c r="AEI420" i="10"/>
  <c r="AEK419" i="10"/>
  <c r="AEO438" i="10"/>
  <c r="AEI437" i="10"/>
  <c r="AEK430" i="10"/>
  <c r="AEP429" i="10"/>
  <c r="AEO428" i="10"/>
  <c r="AEG427" i="10"/>
  <c r="AEK426" i="10"/>
  <c r="AEN425" i="10"/>
  <c r="AEK424" i="10"/>
  <c r="AEQ423" i="10"/>
  <c r="AEI423" i="10"/>
  <c r="AEO422" i="10"/>
  <c r="AEG422" i="10"/>
  <c r="AEQ421" i="10"/>
  <c r="AEI421" i="10"/>
  <c r="AEP420" i="10"/>
  <c r="AEH420" i="10"/>
  <c r="AER419" i="10"/>
  <c r="AEJ419" i="10"/>
  <c r="AEH438" i="10"/>
  <c r="AEH437" i="10"/>
  <c r="AEI430" i="10"/>
  <c r="AEN429" i="10"/>
  <c r="AEM428" i="10"/>
  <c r="AER426" i="10"/>
  <c r="AEJ426" i="10"/>
  <c r="AEM425" i="10"/>
  <c r="AER424" i="10"/>
  <c r="AEJ424" i="10"/>
  <c r="AEP423" i="10"/>
  <c r="AEH423" i="10"/>
  <c r="AEN422" i="10"/>
  <c r="AEP421" i="10"/>
  <c r="AEH421" i="10"/>
  <c r="AEO420" i="10"/>
  <c r="AEG420" i="10"/>
  <c r="AEQ419" i="10"/>
  <c r="AEI419" i="10"/>
  <c r="AOA431" i="10"/>
  <c r="AOG430" i="10"/>
  <c r="ANY430" i="10"/>
  <c r="ANZ431" i="10"/>
  <c r="AOF430" i="10"/>
  <c r="AOD429" i="10"/>
  <c r="AOD428" i="10"/>
  <c r="AOF427" i="10"/>
  <c r="AOJ426" i="10"/>
  <c r="AOB426" i="10"/>
  <c r="ANY431" i="10"/>
  <c r="AOE430" i="10"/>
  <c r="AOC429" i="10"/>
  <c r="AOC428" i="10"/>
  <c r="AOI431" i="10"/>
  <c r="AOD430" i="10"/>
  <c r="AOJ429" i="10"/>
  <c r="AOB429" i="10"/>
  <c r="AOJ428" i="10"/>
  <c r="AOB428" i="10"/>
  <c r="AOD427" i="10"/>
  <c r="AOH426" i="10"/>
  <c r="ANZ426" i="10"/>
  <c r="AOH431" i="10"/>
  <c r="AOE434" i="10"/>
  <c r="AOG431" i="10"/>
  <c r="AOJ430" i="10"/>
  <c r="AOB430" i="10"/>
  <c r="AOH429" i="10"/>
  <c r="ANZ429" i="10"/>
  <c r="AOH428" i="10"/>
  <c r="ANZ428" i="10"/>
  <c r="AOJ427" i="10"/>
  <c r="AOB427" i="10"/>
  <c r="AOF426" i="10"/>
  <c r="AOC431" i="10"/>
  <c r="AOI429" i="10"/>
  <c r="AOI428" i="10"/>
  <c r="AOH427" i="10"/>
  <c r="AOF425" i="10"/>
  <c r="AOF424" i="10"/>
  <c r="AOC423" i="10"/>
  <c r="AOG422" i="10"/>
  <c r="ANY422" i="10"/>
  <c r="AOH421" i="10"/>
  <c r="ANZ421" i="10"/>
  <c r="AOG420" i="10"/>
  <c r="ANY420" i="10"/>
  <c r="AOD419" i="10"/>
  <c r="AOI430" i="10"/>
  <c r="AOG429" i="10"/>
  <c r="AOG428" i="10"/>
  <c r="AOG427" i="10"/>
  <c r="AOI426" i="10"/>
  <c r="AOE425" i="10"/>
  <c r="AOE424" i="10"/>
  <c r="AOJ423" i="10"/>
  <c r="AOB423" i="10"/>
  <c r="AOF422" i="10"/>
  <c r="AOG421" i="10"/>
  <c r="ANY421" i="10"/>
  <c r="AOF420" i="10"/>
  <c r="AOC419" i="10"/>
  <c r="AOH430" i="10"/>
  <c r="AOF429" i="10"/>
  <c r="AOF428" i="10"/>
  <c r="AOE427" i="10"/>
  <c r="AOG426" i="10"/>
  <c r="AOD425" i="10"/>
  <c r="AOD424" i="10"/>
  <c r="AOI423" i="10"/>
  <c r="AOA423" i="10"/>
  <c r="AOE422" i="10"/>
  <c r="AOF421" i="10"/>
  <c r="AOE420" i="10"/>
  <c r="AOJ419" i="10"/>
  <c r="AOB419" i="10"/>
  <c r="AOC430" i="10"/>
  <c r="AOE429" i="10"/>
  <c r="AOE428" i="10"/>
  <c r="AOC427" i="10"/>
  <c r="AOE426" i="10"/>
  <c r="AOC425" i="10"/>
  <c r="AOC424" i="10"/>
  <c r="AOH423" i="10"/>
  <c r="ANZ423" i="10"/>
  <c r="AOD422" i="10"/>
  <c r="AOE421" i="10"/>
  <c r="AOD420" i="10"/>
  <c r="AOI419" i="10"/>
  <c r="AOA419" i="10"/>
  <c r="AOA430" i="10"/>
  <c r="AOA429" i="10"/>
  <c r="AOA428" i="10"/>
  <c r="AOA427" i="10"/>
  <c r="AOD426" i="10"/>
  <c r="AOJ425" i="10"/>
  <c r="AOB425" i="10"/>
  <c r="AOJ424" i="10"/>
  <c r="AOB424" i="10"/>
  <c r="AOG423" i="10"/>
  <c r="ANY423" i="10"/>
  <c r="AOC422" i="10"/>
  <c r="AOD421" i="10"/>
  <c r="AOC420" i="10"/>
  <c r="AOH419" i="10"/>
  <c r="ANZ419" i="10"/>
  <c r="ACB461" i="10"/>
  <c r="ACB454" i="10"/>
  <c r="ACB452" i="10"/>
  <c r="ABY464" i="10"/>
  <c r="ABY461" i="10"/>
  <c r="ABY458" i="10"/>
  <c r="ABY454" i="10"/>
  <c r="ABV451" i="10"/>
  <c r="ABY447" i="10"/>
  <c r="ACC446" i="10"/>
  <c r="ACB468" i="10"/>
  <c r="ACB463" i="10"/>
  <c r="ACB447" i="10"/>
  <c r="ABY468" i="10"/>
  <c r="ABV464" i="10"/>
  <c r="ABV461" i="10"/>
  <c r="ABV458" i="10"/>
  <c r="ABV454" i="10"/>
  <c r="ABV447" i="10"/>
  <c r="ACB446" i="10"/>
  <c r="ACB458" i="10"/>
  <c r="ACB456" i="10"/>
  <c r="ACB449" i="10"/>
  <c r="ABV468" i="10"/>
  <c r="ABY465" i="10"/>
  <c r="ABY459" i="10"/>
  <c r="ABY452" i="10"/>
  <c r="ABY448" i="10"/>
  <c r="ACA446" i="10"/>
  <c r="ACB465" i="10"/>
  <c r="ACB451" i="10"/>
  <c r="ABV465" i="10"/>
  <c r="ABY462" i="10"/>
  <c r="ABV459" i="10"/>
  <c r="ABY455" i="10"/>
  <c r="ABV452" i="10"/>
  <c r="ABV448" i="10"/>
  <c r="ABZ446" i="10"/>
  <c r="ACB467" i="10"/>
  <c r="ACB462" i="10"/>
  <c r="ACB460" i="10"/>
  <c r="ACB453" i="10"/>
  <c r="ABY469" i="10"/>
  <c r="ABY466" i="10"/>
  <c r="ABV462" i="10"/>
  <c r="ABY456" i="10"/>
  <c r="ABV455" i="10"/>
  <c r="ABY449" i="10"/>
  <c r="ABY446" i="10"/>
  <c r="ACB455" i="10"/>
  <c r="ABV469" i="10"/>
  <c r="ABV466" i="10"/>
  <c r="ABY460" i="10"/>
  <c r="ABV456" i="10"/>
  <c r="ABY453" i="10"/>
  <c r="ABY450" i="10"/>
  <c r="ABV449" i="10"/>
  <c r="ABX446" i="10"/>
  <c r="ACB459" i="10"/>
  <c r="ACB450" i="10"/>
  <c r="ABV450" i="10"/>
  <c r="ABY467" i="10"/>
  <c r="ACB464" i="10"/>
  <c r="ABV467" i="10"/>
  <c r="ABY457" i="10"/>
  <c r="ABY451" i="10"/>
  <c r="ACD446" i="10"/>
  <c r="ABY463" i="10"/>
  <c r="ABV457" i="10"/>
  <c r="ABV453" i="10"/>
  <c r="ABW446" i="10"/>
  <c r="WM422" i="10"/>
  <c r="WS421" i="10"/>
  <c r="WP428" i="10"/>
  <c r="WK421" i="10"/>
  <c r="AMO422" i="10"/>
  <c r="AMX421" i="10"/>
  <c r="AMP421" i="10"/>
  <c r="AHD435" i="10"/>
  <c r="AHB430" i="10"/>
  <c r="AHD429" i="10"/>
  <c r="AHE425" i="10"/>
  <c r="AHG422" i="10"/>
  <c r="AHE421" i="10"/>
  <c r="AHK420" i="10"/>
  <c r="AHC420" i="10"/>
  <c r="AHF419" i="10"/>
  <c r="AHD425" i="10"/>
  <c r="AHE422" i="10"/>
  <c r="AHL421" i="10"/>
  <c r="AHD421" i="10"/>
  <c r="AHJ420" i="10"/>
  <c r="AHB420" i="10"/>
  <c r="AHE419" i="10"/>
  <c r="AHD422" i="10"/>
  <c r="AHK421" i="10"/>
  <c r="AHC421" i="10"/>
  <c r="AHI420" i="10"/>
  <c r="AHA420" i="10"/>
  <c r="AHL419" i="10"/>
  <c r="AHD419" i="10"/>
  <c r="AHH423" i="10"/>
  <c r="AHB422" i="10"/>
  <c r="AHJ421" i="10"/>
  <c r="AHB421" i="10"/>
  <c r="AHH420" i="10"/>
  <c r="AHK419" i="10"/>
  <c r="AHC419" i="10"/>
  <c r="AHH430" i="10"/>
  <c r="AHG423" i="10"/>
  <c r="AHI421" i="10"/>
  <c r="AHA421" i="10"/>
  <c r="AHG420" i="10"/>
  <c r="AHJ419" i="10"/>
  <c r="AHB419" i="10"/>
  <c r="AIJ424" i="10"/>
  <c r="AID420" i="10"/>
  <c r="AIG421" i="10"/>
  <c r="AOH420" i="10"/>
  <c r="XF421" i="10"/>
  <c r="XF422" i="10"/>
  <c r="AEK422" i="10"/>
  <c r="AHL422" i="10"/>
  <c r="AIU422" i="10"/>
  <c r="AOB422" i="10"/>
  <c r="WX423" i="10"/>
  <c r="AEO423" i="10"/>
  <c r="WX424" i="10"/>
  <c r="AEQ424" i="10"/>
  <c r="AIT424" i="10"/>
  <c r="AOA424" i="10"/>
  <c r="XA425" i="10"/>
  <c r="AEL425" i="10"/>
  <c r="ANZ425" i="10"/>
  <c r="AEG426" i="10"/>
  <c r="AIQ426" i="10"/>
  <c r="XE427" i="10"/>
  <c r="AIU427" i="10"/>
  <c r="ANY427" i="10"/>
  <c r="XB428" i="10"/>
  <c r="AIQ428" i="10"/>
  <c r="WY429" i="10"/>
  <c r="AHJ429" i="10"/>
  <c r="AIO430" i="10"/>
  <c r="ANZ430" i="10"/>
  <c r="XG434" i="10"/>
  <c r="AOH435" i="10"/>
  <c r="AEL436" i="10"/>
  <c r="ACB448" i="10"/>
  <c r="ACB457" i="10"/>
  <c r="WY418" i="10"/>
  <c r="XG418" i="10"/>
  <c r="AEL418" i="10"/>
  <c r="AHF418" i="10"/>
  <c r="AIP418" i="10"/>
  <c r="AOD418" i="10"/>
  <c r="WX419" i="10"/>
  <c r="XF419" i="10"/>
  <c r="AEP419" i="10"/>
  <c r="AHH419" i="10"/>
  <c r="AIR419" i="10"/>
  <c r="AOF419" i="10"/>
  <c r="XH420" i="10"/>
  <c r="AOI420" i="10"/>
  <c r="XG421" i="10"/>
  <c r="AOA421" i="10"/>
  <c r="AEL422" i="10"/>
  <c r="AIV422" i="10"/>
  <c r="AOH422" i="10"/>
  <c r="WY423" i="10"/>
  <c r="WY424" i="10"/>
  <c r="AIU424" i="10"/>
  <c r="AOG424" i="10"/>
  <c r="XG425" i="10"/>
  <c r="AER425" i="10"/>
  <c r="AOA425" i="10"/>
  <c r="AEH426" i="10"/>
  <c r="ANY426" i="10"/>
  <c r="XG427" i="10"/>
  <c r="AIV427" i="10"/>
  <c r="ANZ427" i="10"/>
  <c r="XD428" i="10"/>
  <c r="AEH429" i="10"/>
  <c r="AIQ430" i="10"/>
  <c r="AEM436" i="10"/>
  <c r="WZ418" i="10"/>
  <c r="XH418" i="10"/>
  <c r="AEM418" i="10"/>
  <c r="AHG418" i="10"/>
  <c r="AIQ418" i="10"/>
  <c r="AOE418" i="10"/>
  <c r="WY419" i="10"/>
  <c r="XG419" i="10"/>
  <c r="AHI419" i="10"/>
  <c r="AIS419" i="10"/>
  <c r="AOG419" i="10"/>
  <c r="AEL420" i="10"/>
  <c r="AOJ420" i="10"/>
  <c r="XH421" i="10"/>
  <c r="AEG421" i="10"/>
  <c r="AIO421" i="10"/>
  <c r="AOB421" i="10"/>
  <c r="AEM422" i="10"/>
  <c r="AOI422" i="10"/>
  <c r="WZ423" i="10"/>
  <c r="AIK423" i="10"/>
  <c r="WZ424" i="10"/>
  <c r="AOH424" i="10"/>
  <c r="XH425" i="10"/>
  <c r="AOG425" i="10"/>
  <c r="AEI426" i="10"/>
  <c r="AOA426" i="10"/>
  <c r="AOI427" i="10"/>
  <c r="AEL429" i="10"/>
  <c r="AEK435" i="10"/>
  <c r="XC436" i="10"/>
  <c r="AEG438" i="10"/>
  <c r="AEG439" i="10"/>
  <c r="AIN440" i="10"/>
  <c r="XA418" i="10"/>
  <c r="AEN418" i="10"/>
  <c r="AHH418" i="10"/>
  <c r="AIR418" i="10"/>
  <c r="AOF418" i="10"/>
  <c r="WZ419" i="10"/>
  <c r="XH419" i="10"/>
  <c r="AEM420" i="10"/>
  <c r="AHD420" i="10"/>
  <c r="AIM420" i="10"/>
  <c r="AEM421" i="10"/>
  <c r="AHF421" i="10"/>
  <c r="AIP421" i="10"/>
  <c r="AOC421" i="10"/>
  <c r="WU422" i="10"/>
  <c r="AOJ422" i="10"/>
  <c r="XF423" i="10"/>
  <c r="AIL423" i="10"/>
  <c r="AMR423" i="10"/>
  <c r="XF424" i="10"/>
  <c r="AEG424" i="10"/>
  <c r="AOI424" i="10"/>
  <c r="AOH425" i="10"/>
  <c r="AEO426" i="10"/>
  <c r="AOC426" i="10"/>
  <c r="AEI428" i="10"/>
  <c r="AEM429" i="10"/>
  <c r="WZ431" i="10"/>
  <c r="AEJ433" i="10"/>
  <c r="XC435" i="10"/>
  <c r="AER435" i="10"/>
  <c r="AIQ437" i="10"/>
  <c r="AEN439" i="10"/>
  <c r="AIO440" i="10"/>
  <c r="ABV460" i="10"/>
  <c r="XB418" i="10"/>
  <c r="AEG418" i="10"/>
  <c r="AEO418" i="10"/>
  <c r="AHA418" i="10"/>
  <c r="AHI418" i="10"/>
  <c r="AIK418" i="10"/>
  <c r="AIS418" i="10"/>
  <c r="ANY418" i="10"/>
  <c r="AOG418" i="10"/>
  <c r="XA419" i="10"/>
  <c r="WX420" i="10"/>
  <c r="AEN420" i="10"/>
  <c r="AHE420" i="10"/>
  <c r="AIN420" i="10"/>
  <c r="AEN421" i="10"/>
  <c r="AHG421" i="10"/>
  <c r="AIQ421" i="10"/>
  <c r="AOI421" i="10"/>
  <c r="WW422" i="10"/>
  <c r="XG423" i="10"/>
  <c r="AIR423" i="10"/>
  <c r="AMZ423" i="10"/>
  <c r="XG424" i="10"/>
  <c r="AEH424" i="10"/>
  <c r="AIK424" i="10"/>
  <c r="AIN425" i="10"/>
  <c r="AOI425" i="10"/>
  <c r="XB426" i="10"/>
  <c r="AEP426" i="10"/>
  <c r="AEN427" i="10"/>
  <c r="AEJ428" i="10"/>
  <c r="XC430" i="10"/>
  <c r="XA431" i="10"/>
  <c r="AOF431" i="10"/>
  <c r="XA433" i="10"/>
  <c r="AEQ433" i="10"/>
  <c r="AIK435" i="10"/>
  <c r="WW439" i="10"/>
  <c r="AEO439" i="10"/>
  <c r="AIV440" i="10"/>
  <c r="ABV446" i="10"/>
  <c r="ACW423" i="10"/>
  <c r="APX426" i="10"/>
  <c r="NK425" i="10"/>
  <c r="APX419" i="10"/>
  <c r="AOK423" i="10"/>
  <c r="AOO418" i="10"/>
  <c r="AOM422" i="10"/>
  <c r="AOR419" i="10"/>
  <c r="AOK426" i="10"/>
  <c r="AGV427" i="10"/>
  <c r="AGZ428" i="10"/>
  <c r="AKZ432" i="10"/>
  <c r="AGQ435" i="10"/>
  <c r="AGV436" i="10"/>
  <c r="AGW438" i="10"/>
  <c r="AFQ466" i="10"/>
  <c r="FY388" i="10"/>
  <c r="FX393" i="10"/>
  <c r="AKZ419" i="10"/>
  <c r="AKU420" i="10"/>
  <c r="AKX421" i="10"/>
  <c r="AGT423" i="10"/>
  <c r="AGP425" i="10"/>
  <c r="AKZ425" i="10"/>
  <c r="AKZ428" i="10"/>
  <c r="AGS434" i="10"/>
  <c r="AGY435" i="10"/>
  <c r="AFT465" i="10"/>
  <c r="AFW449" i="10"/>
  <c r="AHP464" i="10"/>
  <c r="FW390" i="10"/>
  <c r="FW396" i="10"/>
  <c r="FY398" i="10"/>
  <c r="AKU418" i="10"/>
  <c r="AGZ420" i="10"/>
  <c r="AGU421" i="10"/>
  <c r="AKZ426" i="10"/>
  <c r="AKT427" i="10"/>
  <c r="AGQ439" i="10"/>
  <c r="AFV446" i="10"/>
  <c r="AFT469" i="10"/>
  <c r="AFW463" i="10"/>
  <c r="FM392" i="10"/>
  <c r="FK390" i="10"/>
  <c r="FL392" i="10"/>
  <c r="FM391" i="10"/>
  <c r="FL399" i="10"/>
  <c r="FL394" i="10"/>
  <c r="FL401" i="10"/>
  <c r="FM400" i="10"/>
  <c r="FK399" i="10"/>
  <c r="FM405" i="10"/>
  <c r="FM402" i="10"/>
  <c r="FL400" i="10"/>
  <c r="FK396" i="10"/>
  <c r="FL409" i="10"/>
  <c r="FL403" i="10"/>
  <c r="FK389" i="10"/>
  <c r="ALB437" i="10"/>
  <c r="AKT431" i="10"/>
  <c r="AKZ430" i="10"/>
  <c r="AKX429" i="10"/>
  <c r="AKW428" i="10"/>
  <c r="AKY427" i="10"/>
  <c r="AKW426" i="10"/>
  <c r="AKW425" i="10"/>
  <c r="AKW424" i="10"/>
  <c r="ALD423" i="10"/>
  <c r="AKV423" i="10"/>
  <c r="ALA422" i="10"/>
  <c r="AKS422" i="10"/>
  <c r="ALC421" i="10"/>
  <c r="AKU421" i="10"/>
  <c r="AKZ420" i="10"/>
  <c r="AKW419" i="10"/>
  <c r="AKZ418" i="10"/>
  <c r="AKS431" i="10"/>
  <c r="AKY430" i="10"/>
  <c r="AKW429" i="10"/>
  <c r="ALD428" i="10"/>
  <c r="AKV428" i="10"/>
  <c r="AKX427" i="10"/>
  <c r="ALD426" i="10"/>
  <c r="AKV426" i="10"/>
  <c r="ALD425" i="10"/>
  <c r="AKV425" i="10"/>
  <c r="ALD424" i="10"/>
  <c r="AKV424" i="10"/>
  <c r="ALC423" i="10"/>
  <c r="AKU423" i="10"/>
  <c r="AKZ422" i="10"/>
  <c r="ALB421" i="10"/>
  <c r="AKT421" i="10"/>
  <c r="AKY420" i="10"/>
  <c r="ALD419" i="10"/>
  <c r="AKV419" i="10"/>
  <c r="AKY418" i="10"/>
  <c r="AKZ433" i="10"/>
  <c r="ALC431" i="10"/>
  <c r="AKX430" i="10"/>
  <c r="ALD429" i="10"/>
  <c r="AKV429" i="10"/>
  <c r="ALC428" i="10"/>
  <c r="AKU428" i="10"/>
  <c r="AKW427" i="10"/>
  <c r="ALC426" i="10"/>
  <c r="AKU426" i="10"/>
  <c r="ALC425" i="10"/>
  <c r="AKU425" i="10"/>
  <c r="ALC424" i="10"/>
  <c r="AKU424" i="10"/>
  <c r="ALB423" i="10"/>
  <c r="AKT423" i="10"/>
  <c r="AKY422" i="10"/>
  <c r="ALA421" i="10"/>
  <c r="AKS421" i="10"/>
  <c r="AKX420" i="10"/>
  <c r="ALC419" i="10"/>
  <c r="AKU419" i="10"/>
  <c r="AKX418" i="10"/>
  <c r="ALB431" i="10"/>
  <c r="AKW430" i="10"/>
  <c r="ALC429" i="10"/>
  <c r="AKU429" i="10"/>
  <c r="ALB428" i="10"/>
  <c r="AKT428" i="10"/>
  <c r="ALD427" i="10"/>
  <c r="AKV427" i="10"/>
  <c r="ALB426" i="10"/>
  <c r="AKT426" i="10"/>
  <c r="ALB425" i="10"/>
  <c r="AKT425" i="10"/>
  <c r="ALB424" i="10"/>
  <c r="AKT424" i="10"/>
  <c r="ALA423" i="10"/>
  <c r="AKS423" i="10"/>
  <c r="AKX422" i="10"/>
  <c r="AKZ421" i="10"/>
  <c r="AKW420" i="10"/>
  <c r="ALB419" i="10"/>
  <c r="AKT419" i="10"/>
  <c r="AKW418" i="10"/>
  <c r="ALB435" i="10"/>
  <c r="ALA431" i="10"/>
  <c r="ALD430" i="10"/>
  <c r="AKV430" i="10"/>
  <c r="ALB429" i="10"/>
  <c r="AKT429" i="10"/>
  <c r="ALA428" i="10"/>
  <c r="AKS428" i="10"/>
  <c r="ALC427" i="10"/>
  <c r="AKU427" i="10"/>
  <c r="ALA426" i="10"/>
  <c r="AKS426" i="10"/>
  <c r="ALA425" i="10"/>
  <c r="AKS425" i="10"/>
  <c r="ALA424" i="10"/>
  <c r="AKS424" i="10"/>
  <c r="AKZ423" i="10"/>
  <c r="AKW422" i="10"/>
  <c r="AKY421" i="10"/>
  <c r="ALD420" i="10"/>
  <c r="AKV420" i="10"/>
  <c r="ALA419" i="10"/>
  <c r="AKS419" i="10"/>
  <c r="ALD418" i="10"/>
  <c r="AKV418" i="10"/>
  <c r="AKW431" i="10"/>
  <c r="ALB430" i="10"/>
  <c r="AKT430" i="10"/>
  <c r="AKZ429" i="10"/>
  <c r="AKY428" i="10"/>
  <c r="ALA427" i="10"/>
  <c r="AKS427" i="10"/>
  <c r="AKY426" i="10"/>
  <c r="AKY425" i="10"/>
  <c r="AKY424" i="10"/>
  <c r="AKX423" i="10"/>
  <c r="ALC422" i="10"/>
  <c r="AKU422" i="10"/>
  <c r="AKW421" i="10"/>
  <c r="ALB420" i="10"/>
  <c r="AKT420" i="10"/>
  <c r="AKY419" i="10"/>
  <c r="ALB418" i="10"/>
  <c r="AKT418" i="10"/>
  <c r="ALA418" i="10"/>
  <c r="AKT436" i="10"/>
  <c r="AKU431" i="10"/>
  <c r="ALA430" i="10"/>
  <c r="AKS430" i="10"/>
  <c r="AKY429" i="10"/>
  <c r="AKX428" i="10"/>
  <c r="AKZ427" i="10"/>
  <c r="AKX426" i="10"/>
  <c r="AKX425" i="10"/>
  <c r="AKX424" i="10"/>
  <c r="AKW423" i="10"/>
  <c r="ALB422" i="10"/>
  <c r="AKT422" i="10"/>
  <c r="ALD421" i="10"/>
  <c r="AKV421" i="10"/>
  <c r="ALA420" i="10"/>
  <c r="AKS420" i="10"/>
  <c r="AKX419" i="10"/>
  <c r="AKS418" i="10"/>
  <c r="FY390" i="10"/>
  <c r="ALC418" i="10"/>
  <c r="AGV419" i="10"/>
  <c r="ALB427" i="10"/>
  <c r="AKU430" i="10"/>
  <c r="AGO431" i="10"/>
  <c r="AGY439" i="10"/>
  <c r="AGS417" i="10"/>
  <c r="AGZ417" i="10"/>
  <c r="AGQ418" i="10"/>
  <c r="AKV422" i="10"/>
  <c r="AKY423" i="10"/>
  <c r="ALC430" i="10"/>
  <c r="AGW431" i="10"/>
  <c r="AGU437" i="10"/>
  <c r="AFT460" i="10"/>
  <c r="AGP417" i="10"/>
  <c r="AGZ440" i="10"/>
  <c r="AGR440" i="10"/>
  <c r="AGV439" i="10"/>
  <c r="AGT438" i="10"/>
  <c r="AGZ437" i="10"/>
  <c r="AGR437" i="10"/>
  <c r="AGS436" i="10"/>
  <c r="AGV435" i="10"/>
  <c r="AGX434" i="10"/>
  <c r="AGP434" i="10"/>
  <c r="AGV433" i="10"/>
  <c r="AGX432" i="10"/>
  <c r="AGP432" i="10"/>
  <c r="AGT431" i="10"/>
  <c r="AGV430" i="10"/>
  <c r="AGZ429" i="10"/>
  <c r="AGR429" i="10"/>
  <c r="AGW428" i="10"/>
  <c r="AGO428" i="10"/>
  <c r="AGS427" i="10"/>
  <c r="AGS426" i="10"/>
  <c r="AGU425" i="10"/>
  <c r="AGZ424" i="10"/>
  <c r="AGR424" i="10"/>
  <c r="AGY423" i="10"/>
  <c r="AGQ423" i="10"/>
  <c r="AGY422" i="10"/>
  <c r="AGQ422" i="10"/>
  <c r="AGZ421" i="10"/>
  <c r="AGR421" i="10"/>
  <c r="AGW420" i="10"/>
  <c r="AGO420" i="10"/>
  <c r="AGS419" i="10"/>
  <c r="AGV418" i="10"/>
  <c r="AGY440" i="10"/>
  <c r="AGQ440" i="10"/>
  <c r="AGU439" i="10"/>
  <c r="AGS438" i="10"/>
  <c r="AGY437" i="10"/>
  <c r="AGQ437" i="10"/>
  <c r="AGZ436" i="10"/>
  <c r="AGR436" i="10"/>
  <c r="AGU435" i="10"/>
  <c r="AGW434" i="10"/>
  <c r="AGO434" i="10"/>
  <c r="AGU433" i="10"/>
  <c r="AGW432" i="10"/>
  <c r="AGO432" i="10"/>
  <c r="AGS431" i="10"/>
  <c r="AGU430" i="10"/>
  <c r="AGY429" i="10"/>
  <c r="AGQ429" i="10"/>
  <c r="AGV428" i="10"/>
  <c r="AGZ427" i="10"/>
  <c r="AGR427" i="10"/>
  <c r="AGZ426" i="10"/>
  <c r="AGR426" i="10"/>
  <c r="AGT425" i="10"/>
  <c r="AGY424" i="10"/>
  <c r="AGQ424" i="10"/>
  <c r="AGX423" i="10"/>
  <c r="AGP423" i="10"/>
  <c r="AGX422" i="10"/>
  <c r="AGP422" i="10"/>
  <c r="AGY421" i="10"/>
  <c r="AGQ421" i="10"/>
  <c r="AGV420" i="10"/>
  <c r="AGZ419" i="10"/>
  <c r="AGR419" i="10"/>
  <c r="AGU418" i="10"/>
  <c r="AGX440" i="10"/>
  <c r="AGP440" i="10"/>
  <c r="AGT439" i="10"/>
  <c r="AGZ438" i="10"/>
  <c r="AGR438" i="10"/>
  <c r="AGX437" i="10"/>
  <c r="AGP437" i="10"/>
  <c r="AGY436" i="10"/>
  <c r="AGQ436" i="10"/>
  <c r="AGT435" i="10"/>
  <c r="AGV434" i="10"/>
  <c r="AGT433" i="10"/>
  <c r="AGV432" i="10"/>
  <c r="AGZ431" i="10"/>
  <c r="AGR431" i="10"/>
  <c r="AGT430" i="10"/>
  <c r="AGX429" i="10"/>
  <c r="AGP429" i="10"/>
  <c r="AGU428" i="10"/>
  <c r="AGY427" i="10"/>
  <c r="AGQ427" i="10"/>
  <c r="AGY426" i="10"/>
  <c r="AGQ426" i="10"/>
  <c r="AGS425" i="10"/>
  <c r="AGX424" i="10"/>
  <c r="AGP424" i="10"/>
  <c r="AGW423" i="10"/>
  <c r="AGO423" i="10"/>
  <c r="AGW422" i="10"/>
  <c r="AGO422" i="10"/>
  <c r="AGX421" i="10"/>
  <c r="AGP421" i="10"/>
  <c r="AGU420" i="10"/>
  <c r="AGY419" i="10"/>
  <c r="AGQ419" i="10"/>
  <c r="AGT418" i="10"/>
  <c r="AGX417" i="10"/>
  <c r="AGW440" i="10"/>
  <c r="AGO440" i="10"/>
  <c r="AGS439" i="10"/>
  <c r="AGY438" i="10"/>
  <c r="AGQ438" i="10"/>
  <c r="AGW437" i="10"/>
  <c r="AGO437" i="10"/>
  <c r="AGX436" i="10"/>
  <c r="AGP436" i="10"/>
  <c r="AGS435" i="10"/>
  <c r="AGU434" i="10"/>
  <c r="AGS433" i="10"/>
  <c r="AGU432" i="10"/>
  <c r="AGY431" i="10"/>
  <c r="AGQ431" i="10"/>
  <c r="AGS430" i="10"/>
  <c r="AGW429" i="10"/>
  <c r="AGO429" i="10"/>
  <c r="AGT428" i="10"/>
  <c r="AGX427" i="10"/>
  <c r="AGP427" i="10"/>
  <c r="AGX426" i="10"/>
  <c r="AGP426" i="10"/>
  <c r="AGZ425" i="10"/>
  <c r="AGR425" i="10"/>
  <c r="AGW424" i="10"/>
  <c r="AGO424" i="10"/>
  <c r="AGV423" i="10"/>
  <c r="AGV422" i="10"/>
  <c r="AGW421" i="10"/>
  <c r="AGO421" i="10"/>
  <c r="AGT420" i="10"/>
  <c r="AGX419" i="10"/>
  <c r="AGP419" i="10"/>
  <c r="AGS418" i="10"/>
  <c r="AGY417" i="10"/>
  <c r="AGV440" i="10"/>
  <c r="AGZ439" i="10"/>
  <c r="AGR439" i="10"/>
  <c r="AGX438" i="10"/>
  <c r="AGP438" i="10"/>
  <c r="AGV437" i="10"/>
  <c r="AGW436" i="10"/>
  <c r="AGO436" i="10"/>
  <c r="AGZ435" i="10"/>
  <c r="AGR435" i="10"/>
  <c r="AGT434" i="10"/>
  <c r="AGZ433" i="10"/>
  <c r="AGR433" i="10"/>
  <c r="AGT432" i="10"/>
  <c r="AGX431" i="10"/>
  <c r="AGP431" i="10"/>
  <c r="AGZ430" i="10"/>
  <c r="AGR430" i="10"/>
  <c r="AGV429" i="10"/>
  <c r="AGS428" i="10"/>
  <c r="AGW427" i="10"/>
  <c r="AGO427" i="10"/>
  <c r="AGW426" i="10"/>
  <c r="AGO426" i="10"/>
  <c r="AGY425" i="10"/>
  <c r="AGQ425" i="10"/>
  <c r="AGV424" i="10"/>
  <c r="AGU423" i="10"/>
  <c r="AGU422" i="10"/>
  <c r="AGV421" i="10"/>
  <c r="AGS420" i="10"/>
  <c r="AGW419" i="10"/>
  <c r="AGO419" i="10"/>
  <c r="AGZ418" i="10"/>
  <c r="AGR418" i="10"/>
  <c r="AGT440" i="10"/>
  <c r="AGX439" i="10"/>
  <c r="AGP439" i="10"/>
  <c r="AGV438" i="10"/>
  <c r="AGT437" i="10"/>
  <c r="AGU436" i="10"/>
  <c r="AGX435" i="10"/>
  <c r="AGP435" i="10"/>
  <c r="AGZ434" i="10"/>
  <c r="AGR434" i="10"/>
  <c r="AGX433" i="10"/>
  <c r="AGP433" i="10"/>
  <c r="AGZ432" i="10"/>
  <c r="AGR432" i="10"/>
  <c r="AGV431" i="10"/>
  <c r="AGX430" i="10"/>
  <c r="AGP430" i="10"/>
  <c r="AGT429" i="10"/>
  <c r="AGY428" i="10"/>
  <c r="AGQ428" i="10"/>
  <c r="AGU427" i="10"/>
  <c r="AGU426" i="10"/>
  <c r="AGW425" i="10"/>
  <c r="AGO425" i="10"/>
  <c r="AGT424" i="10"/>
  <c r="AGS423" i="10"/>
  <c r="AGS422" i="10"/>
  <c r="AGT421" i="10"/>
  <c r="AGY420" i="10"/>
  <c r="AGQ420" i="10"/>
  <c r="AGU419" i="10"/>
  <c r="AGX418" i="10"/>
  <c r="AGP418" i="10"/>
  <c r="AGS421" i="10"/>
  <c r="AGP420" i="10"/>
  <c r="AGW418" i="10"/>
  <c r="AGO418" i="10"/>
  <c r="AGS440" i="10"/>
  <c r="AGW439" i="10"/>
  <c r="AGO439" i="10"/>
  <c r="AGU438" i="10"/>
  <c r="AGS437" i="10"/>
  <c r="AGT436" i="10"/>
  <c r="AGW435" i="10"/>
  <c r="AGO435" i="10"/>
  <c r="AGY434" i="10"/>
  <c r="AGQ434" i="10"/>
  <c r="AGW433" i="10"/>
  <c r="AGO433" i="10"/>
  <c r="AGY432" i="10"/>
  <c r="AGQ432" i="10"/>
  <c r="AGU431" i="10"/>
  <c r="AGW430" i="10"/>
  <c r="AGO430" i="10"/>
  <c r="AGS429" i="10"/>
  <c r="AGX428" i="10"/>
  <c r="AGP428" i="10"/>
  <c r="AGT427" i="10"/>
  <c r="AGT426" i="10"/>
  <c r="AGV425" i="10"/>
  <c r="AGS424" i="10"/>
  <c r="AGZ423" i="10"/>
  <c r="AGR423" i="10"/>
  <c r="AGZ422" i="10"/>
  <c r="AGR422" i="10"/>
  <c r="AGX420" i="10"/>
  <c r="AGT419" i="10"/>
  <c r="AGY418" i="10"/>
  <c r="AGT422" i="10"/>
  <c r="ALD422" i="10"/>
  <c r="AKZ424" i="10"/>
  <c r="AGV426" i="10"/>
  <c r="AGQ430" i="10"/>
  <c r="AKZ431" i="10"/>
  <c r="AGQ433" i="10"/>
  <c r="AFW467" i="10"/>
  <c r="AFW464" i="10"/>
  <c r="AFW459" i="10"/>
  <c r="AFW452" i="10"/>
  <c r="AFW450" i="10"/>
  <c r="AFQ463" i="10"/>
  <c r="AFQ458" i="10"/>
  <c r="AFQ457" i="10"/>
  <c r="AFQ456" i="10"/>
  <c r="AFQ455" i="10"/>
  <c r="AFT453" i="10"/>
  <c r="AFQ452" i="10"/>
  <c r="AFT451" i="10"/>
  <c r="AFT450" i="10"/>
  <c r="AFS446" i="10"/>
  <c r="AFW457" i="10"/>
  <c r="AFT454" i="10"/>
  <c r="AFQ453" i="10"/>
  <c r="AFQ451" i="10"/>
  <c r="AFQ450" i="10"/>
  <c r="AFT449" i="10"/>
  <c r="AFT448" i="10"/>
  <c r="AFR446" i="10"/>
  <c r="AFW469" i="10"/>
  <c r="AFW462" i="10"/>
  <c r="AFW455" i="10"/>
  <c r="AFW448" i="10"/>
  <c r="AFQ454" i="10"/>
  <c r="AFQ449" i="10"/>
  <c r="AFQ448" i="10"/>
  <c r="AFT447" i="10"/>
  <c r="AFY446" i="10"/>
  <c r="AFQ446" i="10"/>
  <c r="AFW465" i="10"/>
  <c r="AFW453" i="10"/>
  <c r="AFQ447" i="10"/>
  <c r="AFX446" i="10"/>
  <c r="AFW460" i="10"/>
  <c r="AFW458" i="10"/>
  <c r="AFW451" i="10"/>
  <c r="AFT468" i="10"/>
  <c r="AFT467" i="10"/>
  <c r="AFT466" i="10"/>
  <c r="AFW446" i="10"/>
  <c r="AFW468" i="10"/>
  <c r="AFW466" i="10"/>
  <c r="AFW456" i="10"/>
  <c r="AFW454" i="10"/>
  <c r="AFW447" i="10"/>
  <c r="AFQ469" i="10"/>
  <c r="AFQ465" i="10"/>
  <c r="AFT464" i="10"/>
  <c r="AFT462" i="10"/>
  <c r="AFT461" i="10"/>
  <c r="AFQ460" i="10"/>
  <c r="AFQ459" i="10"/>
  <c r="AFU446" i="10"/>
  <c r="AFW461" i="10"/>
  <c r="AFQ464" i="10"/>
  <c r="AFT463" i="10"/>
  <c r="AFQ462" i="10"/>
  <c r="AFQ461" i="10"/>
  <c r="AFT458" i="10"/>
  <c r="AFT457" i="10"/>
  <c r="AFT456" i="10"/>
  <c r="AFT455" i="10"/>
  <c r="AFT452" i="10"/>
  <c r="AFT446" i="10"/>
  <c r="AHM465" i="10"/>
  <c r="AHM459" i="10"/>
  <c r="AHM464" i="10"/>
  <c r="AHJ461" i="10"/>
  <c r="AHM458" i="10"/>
  <c r="AHP463" i="10"/>
  <c r="AHJ463" i="10"/>
  <c r="AHJ458" i="10"/>
  <c r="AHM451" i="10"/>
  <c r="AHP466" i="10"/>
  <c r="AHM454" i="10"/>
  <c r="AHJ451" i="10"/>
  <c r="AHJ454" i="10"/>
  <c r="AHP446" i="10"/>
  <c r="AHP462" i="10"/>
  <c r="AHJ467" i="10"/>
  <c r="AHO446" i="10"/>
  <c r="FW410" i="10"/>
  <c r="FX404" i="10"/>
  <c r="FX401" i="10"/>
  <c r="FY400" i="10"/>
  <c r="FX398" i="10"/>
  <c r="FW393" i="10"/>
  <c r="FX392" i="10"/>
  <c r="FY391" i="10"/>
  <c r="FY408" i="10"/>
  <c r="FX407" i="10"/>
  <c r="FW404" i="10"/>
  <c r="FW401" i="10"/>
  <c r="FX400" i="10"/>
  <c r="FX399" i="10"/>
  <c r="FW398" i="10"/>
  <c r="FY394" i="10"/>
  <c r="FW392" i="10"/>
  <c r="FX391" i="10"/>
  <c r="FX408" i="10"/>
  <c r="FW407" i="10"/>
  <c r="FY405" i="10"/>
  <c r="FW400" i="10"/>
  <c r="FW399" i="10"/>
  <c r="FY395" i="10"/>
  <c r="FW394" i="10"/>
  <c r="FW391" i="10"/>
  <c r="FX411" i="10"/>
  <c r="FW408" i="10"/>
  <c r="FY406" i="10"/>
  <c r="FX405" i="10"/>
  <c r="FY402" i="10"/>
  <c r="FY397" i="10"/>
  <c r="FY396" i="10"/>
  <c r="FX395" i="10"/>
  <c r="FX406" i="10"/>
  <c r="FW402" i="10"/>
  <c r="FX397" i="10"/>
  <c r="FX396" i="10"/>
  <c r="FW395" i="10"/>
  <c r="FY389" i="10"/>
  <c r="FX409" i="10"/>
  <c r="FX403" i="10"/>
  <c r="FY393" i="10"/>
  <c r="FX390" i="10"/>
  <c r="FW389" i="10"/>
  <c r="FX388" i="10"/>
  <c r="FY410" i="10"/>
  <c r="FW403" i="10"/>
  <c r="FY401" i="10"/>
  <c r="FW409" i="10"/>
  <c r="FY404" i="10"/>
  <c r="FX389" i="10"/>
  <c r="AGR428" i="10"/>
  <c r="AGU429" i="10"/>
  <c r="AGY430" i="10"/>
  <c r="AGS432" i="10"/>
  <c r="AGY433" i="10"/>
  <c r="AGO438" i="10"/>
  <c r="AFT459" i="10"/>
  <c r="AFQ467" i="10"/>
  <c r="PF423" i="10"/>
  <c r="PL421" i="10"/>
  <c r="PI421" i="10"/>
  <c r="PD421" i="10"/>
  <c r="AFQ420" i="10"/>
  <c r="AFR424" i="10"/>
  <c r="AGA421" i="10"/>
  <c r="AGB420" i="10"/>
  <c r="AGF448" i="10"/>
  <c r="AGF466" i="10"/>
  <c r="AGH466" i="10"/>
  <c r="MU418" i="10"/>
  <c r="NC418" i="10"/>
  <c r="PJ418" i="10"/>
  <c r="US418" i="10"/>
  <c r="WA418" i="10"/>
  <c r="ZE418" i="10"/>
  <c r="ZM418" i="10"/>
  <c r="ABB418" i="10"/>
  <c r="ABJ418" i="10"/>
  <c r="AOP418" i="10"/>
  <c r="MW419" i="10"/>
  <c r="UU419" i="10"/>
  <c r="WG419" i="10"/>
  <c r="ZH419" i="10"/>
  <c r="ZP419" i="10"/>
  <c r="ABE419" i="10"/>
  <c r="AOK419" i="10"/>
  <c r="AOS419" i="10"/>
  <c r="MY420" i="10"/>
  <c r="UU420" i="10"/>
  <c r="ZI420" i="10"/>
  <c r="ABL420" i="10"/>
  <c r="AOK420" i="10"/>
  <c r="VZ421" i="10"/>
  <c r="ZH421" i="10"/>
  <c r="ABH421" i="10"/>
  <c r="MS422" i="10"/>
  <c r="PF422" i="10"/>
  <c r="ZE422" i="10"/>
  <c r="AMK422" i="10"/>
  <c r="AOT422" i="10"/>
  <c r="NB423" i="10"/>
  <c r="ZJ423" i="10"/>
  <c r="AOL423" i="10"/>
  <c r="PB424" i="10"/>
  <c r="WD424" i="10"/>
  <c r="ZP424" i="10"/>
  <c r="ZH425" i="10"/>
  <c r="AOL425" i="10"/>
  <c r="ZJ426" i="10"/>
  <c r="AAP421" i="10"/>
  <c r="AAR422" i="10"/>
  <c r="AAR429" i="10"/>
  <c r="AAO428" i="10"/>
  <c r="ABJ440" i="10"/>
  <c r="ABB440" i="10"/>
  <c r="ABK439" i="10"/>
  <c r="ABC439" i="10"/>
  <c r="ABJ438" i="10"/>
  <c r="ABB438" i="10"/>
  <c r="ABI437" i="10"/>
  <c r="ABA437" i="10"/>
  <c r="ABJ436" i="10"/>
  <c r="ABB436" i="10"/>
  <c r="ABG435" i="10"/>
  <c r="ABH434" i="10"/>
  <c r="ABI433" i="10"/>
  <c r="ABA433" i="10"/>
  <c r="ABI432" i="10"/>
  <c r="ABA432" i="10"/>
  <c r="ABK431" i="10"/>
  <c r="ABC431" i="10"/>
  <c r="ABI430" i="10"/>
  <c r="ABA430" i="10"/>
  <c r="ABI440" i="10"/>
  <c r="ABA440" i="10"/>
  <c r="ABJ439" i="10"/>
  <c r="ABB439" i="10"/>
  <c r="ABI438" i="10"/>
  <c r="ABA438" i="10"/>
  <c r="ABH437" i="10"/>
  <c r="ABI436" i="10"/>
  <c r="ABA436" i="10"/>
  <c r="ABF435" i="10"/>
  <c r="ABG434" i="10"/>
  <c r="ABH433" i="10"/>
  <c r="ABH432" i="10"/>
  <c r="ABJ431" i="10"/>
  <c r="ABB431" i="10"/>
  <c r="ABH430" i="10"/>
  <c r="ABH440" i="10"/>
  <c r="ABI439" i="10"/>
  <c r="ABA439" i="10"/>
  <c r="ABH438" i="10"/>
  <c r="ABG437" i="10"/>
  <c r="ABG440" i="10"/>
  <c r="ABH439" i="10"/>
  <c r="ABG438" i="10"/>
  <c r="ABF437" i="10"/>
  <c r="ABG436" i="10"/>
  <c r="ABL435" i="10"/>
  <c r="ABD435" i="10"/>
  <c r="ABE434" i="10"/>
  <c r="ABF433" i="10"/>
  <c r="ABF432" i="10"/>
  <c r="ABH431" i="10"/>
  <c r="ABF430" i="10"/>
  <c r="ABG429" i="10"/>
  <c r="ABF440" i="10"/>
  <c r="ABG439" i="10"/>
  <c r="ABF438" i="10"/>
  <c r="ABE437" i="10"/>
  <c r="ABF436" i="10"/>
  <c r="ABK435" i="10"/>
  <c r="ABC435" i="10"/>
  <c r="ABL434" i="10"/>
  <c r="ABD434" i="10"/>
  <c r="ABE433" i="10"/>
  <c r="ABE432" i="10"/>
  <c r="ABG431" i="10"/>
  <c r="ABE430" i="10"/>
  <c r="ABE440" i="10"/>
  <c r="ABF439" i="10"/>
  <c r="ABE438" i="10"/>
  <c r="ABL437" i="10"/>
  <c r="ABD437" i="10"/>
  <c r="ABE436" i="10"/>
  <c r="ABJ435" i="10"/>
  <c r="ABB435" i="10"/>
  <c r="ABK434" i="10"/>
  <c r="ABC434" i="10"/>
  <c r="ABL433" i="10"/>
  <c r="ABD433" i="10"/>
  <c r="ABL432" i="10"/>
  <c r="ABD432" i="10"/>
  <c r="ABF431" i="10"/>
  <c r="ABL430" i="10"/>
  <c r="ABD430" i="10"/>
  <c r="ABL440" i="10"/>
  <c r="ABD440" i="10"/>
  <c r="ABE439" i="10"/>
  <c r="ABL438" i="10"/>
  <c r="ABD438" i="10"/>
  <c r="ABK437" i="10"/>
  <c r="ABC437" i="10"/>
  <c r="ABL436" i="10"/>
  <c r="ABD436" i="10"/>
  <c r="ABI435" i="10"/>
  <c r="ABA435" i="10"/>
  <c r="ABJ434" i="10"/>
  <c r="ABB434" i="10"/>
  <c r="ABK433" i="10"/>
  <c r="ABC433" i="10"/>
  <c r="ABK432" i="10"/>
  <c r="ABC432" i="10"/>
  <c r="ABE431" i="10"/>
  <c r="ABK430" i="10"/>
  <c r="ABC430" i="10"/>
  <c r="ABL429" i="10"/>
  <c r="ABC438" i="10"/>
  <c r="ABJ432" i="10"/>
  <c r="ABD429" i="10"/>
  <c r="ABE428" i="10"/>
  <c r="ABF427" i="10"/>
  <c r="ABL426" i="10"/>
  <c r="ABD426" i="10"/>
  <c r="ABK440" i="10"/>
  <c r="ABG432" i="10"/>
  <c r="ABC429" i="10"/>
  <c r="ABL428" i="10"/>
  <c r="ABD428" i="10"/>
  <c r="ABE427" i="10"/>
  <c r="ABK426" i="10"/>
  <c r="ABC426" i="10"/>
  <c r="ABG425" i="10"/>
  <c r="ABF424" i="10"/>
  <c r="ABF423" i="10"/>
  <c r="ABI422" i="10"/>
  <c r="ABA422" i="10"/>
  <c r="ABF421" i="10"/>
  <c r="ABC440" i="10"/>
  <c r="ABH435" i="10"/>
  <c r="ABI434" i="10"/>
  <c r="ABB432" i="10"/>
  <c r="ABL431" i="10"/>
  <c r="ABJ430" i="10"/>
  <c r="ABK429" i="10"/>
  <c r="ABB429" i="10"/>
  <c r="ABK428" i="10"/>
  <c r="ABC428" i="10"/>
  <c r="ABL427" i="10"/>
  <c r="ABD427" i="10"/>
  <c r="ABJ426" i="10"/>
  <c r="ABB426" i="10"/>
  <c r="ABF425" i="10"/>
  <c r="ABE424" i="10"/>
  <c r="ABE423" i="10"/>
  <c r="ABH422" i="10"/>
  <c r="ABL439" i="10"/>
  <c r="ABK436" i="10"/>
  <c r="ABE435" i="10"/>
  <c r="ABF434" i="10"/>
  <c r="ABJ433" i="10"/>
  <c r="ABI431" i="10"/>
  <c r="ABG430" i="10"/>
  <c r="ABJ429" i="10"/>
  <c r="ABA429" i="10"/>
  <c r="ABJ428" i="10"/>
  <c r="ABB428" i="10"/>
  <c r="ABK427" i="10"/>
  <c r="ABC427" i="10"/>
  <c r="ABI426" i="10"/>
  <c r="ABA426" i="10"/>
  <c r="ABE425" i="10"/>
  <c r="ABL424" i="10"/>
  <c r="ABD424" i="10"/>
  <c r="ABL423" i="10"/>
  <c r="ABD423" i="10"/>
  <c r="ABG422" i="10"/>
  <c r="ABL421" i="10"/>
  <c r="ABD421" i="10"/>
  <c r="ABE420" i="10"/>
  <c r="ABD439" i="10"/>
  <c r="ABJ437" i="10"/>
  <c r="ABH436" i="10"/>
  <c r="ABA434" i="10"/>
  <c r="ABG433" i="10"/>
  <c r="ABD431" i="10"/>
  <c r="ABB430" i="10"/>
  <c r="ABI429" i="10"/>
  <c r="ABI428" i="10"/>
  <c r="ABA428" i="10"/>
  <c r="ABJ427" i="10"/>
  <c r="ABB427" i="10"/>
  <c r="ABH426" i="10"/>
  <c r="ABL425" i="10"/>
  <c r="ABD425" i="10"/>
  <c r="ABK424" i="10"/>
  <c r="ABC424" i="10"/>
  <c r="ABK423" i="10"/>
  <c r="ABC423" i="10"/>
  <c r="ABF422" i="10"/>
  <c r="ABK421" i="10"/>
  <c r="ABC421" i="10"/>
  <c r="ABB437" i="10"/>
  <c r="ABC436" i="10"/>
  <c r="ABB433" i="10"/>
  <c r="ABA431" i="10"/>
  <c r="ABH429" i="10"/>
  <c r="ABH428" i="10"/>
  <c r="ABI427" i="10"/>
  <c r="ABA427" i="10"/>
  <c r="ABG426" i="10"/>
  <c r="ABK425" i="10"/>
  <c r="ABC425" i="10"/>
  <c r="ABJ424" i="10"/>
  <c r="ABB424" i="10"/>
  <c r="ABJ423" i="10"/>
  <c r="ABB423" i="10"/>
  <c r="ABE422" i="10"/>
  <c r="ABJ421" i="10"/>
  <c r="ABB421" i="10"/>
  <c r="ABK420" i="10"/>
  <c r="ABC420" i="10"/>
  <c r="ABF429" i="10"/>
  <c r="ABG428" i="10"/>
  <c r="ABH427" i="10"/>
  <c r="ABF426" i="10"/>
  <c r="ABJ425" i="10"/>
  <c r="ABB425" i="10"/>
  <c r="ABI424" i="10"/>
  <c r="ABA424" i="10"/>
  <c r="ABI423" i="10"/>
  <c r="ABA423" i="10"/>
  <c r="ABL422" i="10"/>
  <c r="ABD422" i="10"/>
  <c r="ABI421" i="10"/>
  <c r="ABA421" i="10"/>
  <c r="ABJ420" i="10"/>
  <c r="ABB420" i="10"/>
  <c r="UX440" i="10"/>
  <c r="UP440" i="10"/>
  <c r="UY439" i="10"/>
  <c r="UQ439" i="10"/>
  <c r="UX438" i="10"/>
  <c r="UP438" i="10"/>
  <c r="UW437" i="10"/>
  <c r="UO437" i="10"/>
  <c r="UX436" i="10"/>
  <c r="UP436" i="10"/>
  <c r="UU435" i="10"/>
  <c r="UV434" i="10"/>
  <c r="UW433" i="10"/>
  <c r="UO433" i="10"/>
  <c r="UW432" i="10"/>
  <c r="UO432" i="10"/>
  <c r="UY431" i="10"/>
  <c r="UQ431" i="10"/>
  <c r="UW430" i="10"/>
  <c r="UO430" i="10"/>
  <c r="UQ417" i="10"/>
  <c r="UW440" i="10"/>
  <c r="UO440" i="10"/>
  <c r="UX439" i="10"/>
  <c r="UP439" i="10"/>
  <c r="UW438" i="10"/>
  <c r="UO438" i="10"/>
  <c r="UV437" i="10"/>
  <c r="UW436" i="10"/>
  <c r="UO436" i="10"/>
  <c r="UT435" i="10"/>
  <c r="UU434" i="10"/>
  <c r="UV433" i="10"/>
  <c r="UV432" i="10"/>
  <c r="UX431" i="10"/>
  <c r="UP431" i="10"/>
  <c r="UV430" i="10"/>
  <c r="UY417" i="10"/>
  <c r="UV440" i="10"/>
  <c r="UW439" i="10"/>
  <c r="UO439" i="10"/>
  <c r="UV438" i="10"/>
  <c r="UU437" i="10"/>
  <c r="US417" i="10"/>
  <c r="UU440" i="10"/>
  <c r="UV439" i="10"/>
  <c r="UU438" i="10"/>
  <c r="UT437" i="10"/>
  <c r="UU436" i="10"/>
  <c r="UZ435" i="10"/>
  <c r="UR435" i="10"/>
  <c r="US434" i="10"/>
  <c r="UT433" i="10"/>
  <c r="UT432" i="10"/>
  <c r="UV431" i="10"/>
  <c r="UT430" i="10"/>
  <c r="UP417" i="10"/>
  <c r="UT440" i="10"/>
  <c r="UU439" i="10"/>
  <c r="UT438" i="10"/>
  <c r="US437" i="10"/>
  <c r="UT436" i="10"/>
  <c r="UY435" i="10"/>
  <c r="UQ435" i="10"/>
  <c r="UZ434" i="10"/>
  <c r="UR434" i="10"/>
  <c r="US433" i="10"/>
  <c r="US432" i="10"/>
  <c r="UU431" i="10"/>
  <c r="US430" i="10"/>
  <c r="UX417" i="10"/>
  <c r="US440" i="10"/>
  <c r="UT439" i="10"/>
  <c r="US438" i="10"/>
  <c r="UZ437" i="10"/>
  <c r="UR437" i="10"/>
  <c r="US436" i="10"/>
  <c r="UX435" i="10"/>
  <c r="UP435" i="10"/>
  <c r="UY434" i="10"/>
  <c r="UQ434" i="10"/>
  <c r="UZ433" i="10"/>
  <c r="UR433" i="10"/>
  <c r="UZ432" i="10"/>
  <c r="UR432" i="10"/>
  <c r="UT431" i="10"/>
  <c r="UZ430" i="10"/>
  <c r="UR430" i="10"/>
  <c r="UV417" i="10"/>
  <c r="UR417" i="10"/>
  <c r="UZ440" i="10"/>
  <c r="UR440" i="10"/>
  <c r="US439" i="10"/>
  <c r="UZ438" i="10"/>
  <c r="UR438" i="10"/>
  <c r="UY437" i="10"/>
  <c r="UQ437" i="10"/>
  <c r="UZ436" i="10"/>
  <c r="UR436" i="10"/>
  <c r="UW435" i="10"/>
  <c r="UO435" i="10"/>
  <c r="UX434" i="10"/>
  <c r="UP434" i="10"/>
  <c r="UY433" i="10"/>
  <c r="UQ433" i="10"/>
  <c r="UY432" i="10"/>
  <c r="UQ432" i="10"/>
  <c r="US431" i="10"/>
  <c r="UY430" i="10"/>
  <c r="UQ430" i="10"/>
  <c r="UR439" i="10"/>
  <c r="UX437" i="10"/>
  <c r="UW434" i="10"/>
  <c r="UP432" i="10"/>
  <c r="UX430" i="10"/>
  <c r="US429" i="10"/>
  <c r="UV428" i="10"/>
  <c r="UV427" i="10"/>
  <c r="UP437" i="10"/>
  <c r="UY436" i="10"/>
  <c r="UT434" i="10"/>
  <c r="UX433" i="10"/>
  <c r="UU430" i="10"/>
  <c r="UZ429" i="10"/>
  <c r="UR429" i="10"/>
  <c r="UU428" i="10"/>
  <c r="UU427" i="10"/>
  <c r="UZ426" i="10"/>
  <c r="UR426" i="10"/>
  <c r="UY425" i="10"/>
  <c r="UQ425" i="10"/>
  <c r="UY424" i="10"/>
  <c r="UQ424" i="10"/>
  <c r="US423" i="10"/>
  <c r="UX422" i="10"/>
  <c r="UP422" i="10"/>
  <c r="UY421" i="10"/>
  <c r="UQ421" i="10"/>
  <c r="UV436" i="10"/>
  <c r="UO434" i="10"/>
  <c r="UU433" i="10"/>
  <c r="UZ431" i="10"/>
  <c r="UP430" i="10"/>
  <c r="UY429" i="10"/>
  <c r="UQ429" i="10"/>
  <c r="UT428" i="10"/>
  <c r="UT427" i="10"/>
  <c r="UY426" i="10"/>
  <c r="UQ426" i="10"/>
  <c r="UX425" i="10"/>
  <c r="UP425" i="10"/>
  <c r="UX424" i="10"/>
  <c r="UP424" i="10"/>
  <c r="UZ423" i="10"/>
  <c r="UR423" i="10"/>
  <c r="UW422" i="10"/>
  <c r="UO422" i="10"/>
  <c r="UY438" i="10"/>
  <c r="UQ436" i="10"/>
  <c r="UP433" i="10"/>
  <c r="UW431" i="10"/>
  <c r="UX429" i="10"/>
  <c r="UP429" i="10"/>
  <c r="US428" i="10"/>
  <c r="US427" i="10"/>
  <c r="UX426" i="10"/>
  <c r="UP426" i="10"/>
  <c r="UW425" i="10"/>
  <c r="UO425" i="10"/>
  <c r="UW424" i="10"/>
  <c r="UO424" i="10"/>
  <c r="UY423" i="10"/>
  <c r="UQ423" i="10"/>
  <c r="UV422" i="10"/>
  <c r="UW421" i="10"/>
  <c r="UO421" i="10"/>
  <c r="UZ417" i="10"/>
  <c r="UQ438" i="10"/>
  <c r="UR431" i="10"/>
  <c r="UW429" i="10"/>
  <c r="UO429" i="10"/>
  <c r="UZ428" i="10"/>
  <c r="UR428" i="10"/>
  <c r="UZ427" i="10"/>
  <c r="UR427" i="10"/>
  <c r="UW426" i="10"/>
  <c r="UO426" i="10"/>
  <c r="UV425" i="10"/>
  <c r="UV424" i="10"/>
  <c r="UX423" i="10"/>
  <c r="UP423" i="10"/>
  <c r="UU422" i="10"/>
  <c r="UV421" i="10"/>
  <c r="UY440" i="10"/>
  <c r="UO431" i="10"/>
  <c r="UV429" i="10"/>
  <c r="UY428" i="10"/>
  <c r="UQ428" i="10"/>
  <c r="UY427" i="10"/>
  <c r="UQ427" i="10"/>
  <c r="UV426" i="10"/>
  <c r="UU425" i="10"/>
  <c r="UU424" i="10"/>
  <c r="UW423" i="10"/>
  <c r="UO423" i="10"/>
  <c r="UT422" i="10"/>
  <c r="UU421" i="10"/>
  <c r="UQ440" i="10"/>
  <c r="UV435" i="10"/>
  <c r="UX432" i="10"/>
  <c r="UU429" i="10"/>
  <c r="UX428" i="10"/>
  <c r="UP428" i="10"/>
  <c r="UX427" i="10"/>
  <c r="UP427" i="10"/>
  <c r="UU426" i="10"/>
  <c r="UT425" i="10"/>
  <c r="UT424" i="10"/>
  <c r="UV423" i="10"/>
  <c r="US422" i="10"/>
  <c r="UT421" i="10"/>
  <c r="MV418" i="10"/>
  <c r="ND418" i="10"/>
  <c r="UT418" i="10"/>
  <c r="WF418" i="10"/>
  <c r="ZF418" i="10"/>
  <c r="ZN418" i="10"/>
  <c r="ABC418" i="10"/>
  <c r="ABK418" i="10"/>
  <c r="AOQ418" i="10"/>
  <c r="MX419" i="10"/>
  <c r="UV419" i="10"/>
  <c r="ZI419" i="10"/>
  <c r="AAO419" i="10"/>
  <c r="ABF419" i="10"/>
  <c r="AMD419" i="10"/>
  <c r="AOL419" i="10"/>
  <c r="AOT419" i="10"/>
  <c r="MZ420" i="10"/>
  <c r="UV420" i="10"/>
  <c r="ZJ420" i="10"/>
  <c r="AAV420" i="10"/>
  <c r="AOL420" i="10"/>
  <c r="ZJ421" i="10"/>
  <c r="MT422" i="10"/>
  <c r="UZ422" i="10"/>
  <c r="ZF422" i="10"/>
  <c r="ABK422" i="10"/>
  <c r="AOU422" i="10"/>
  <c r="NC423" i="10"/>
  <c r="UT423" i="10"/>
  <c r="AOS423" i="10"/>
  <c r="ABG424" i="10"/>
  <c r="UR425" i="10"/>
  <c r="ZI425" i="10"/>
  <c r="AOM425" i="10"/>
  <c r="UT429" i="10"/>
  <c r="UU432" i="10"/>
  <c r="AOQ433" i="10"/>
  <c r="MW418" i="10"/>
  <c r="UU418" i="10"/>
  <c r="ZG418" i="10"/>
  <c r="ZO418" i="10"/>
  <c r="ABD418" i="10"/>
  <c r="ABL418" i="10"/>
  <c r="AOR418" i="10"/>
  <c r="MY419" i="10"/>
  <c r="UO419" i="10"/>
  <c r="UW419" i="10"/>
  <c r="ZJ419" i="10"/>
  <c r="AAT419" i="10"/>
  <c r="ABG419" i="10"/>
  <c r="AFR419" i="10"/>
  <c r="AMG419" i="10"/>
  <c r="AOM419" i="10"/>
  <c r="AOU419" i="10"/>
  <c r="MS420" i="10"/>
  <c r="NA420" i="10"/>
  <c r="PB420" i="10"/>
  <c r="UO420" i="10"/>
  <c r="UW420" i="10"/>
  <c r="ZK420" i="10"/>
  <c r="ABA420" i="10"/>
  <c r="AMC420" i="10"/>
  <c r="AOQ420" i="10"/>
  <c r="MS421" i="10"/>
  <c r="PA421" i="10"/>
  <c r="ZK421" i="10"/>
  <c r="AOK421" i="10"/>
  <c r="NA422" i="10"/>
  <c r="ZM422" i="10"/>
  <c r="UU423" i="10"/>
  <c r="AOT423" i="10"/>
  <c r="NA424" i="10"/>
  <c r="ABH424" i="10"/>
  <c r="AOM424" i="10"/>
  <c r="US425" i="10"/>
  <c r="ZP425" i="10"/>
  <c r="AAR425" i="10"/>
  <c r="US426" i="10"/>
  <c r="AOS427" i="10"/>
  <c r="UZ439" i="10"/>
  <c r="AMF428" i="10"/>
  <c r="AMJ425" i="10"/>
  <c r="AMN420" i="10"/>
  <c r="AML424" i="10"/>
  <c r="AMM421" i="10"/>
  <c r="AMK420" i="10"/>
  <c r="WC423" i="10"/>
  <c r="WH421" i="10"/>
  <c r="WE421" i="10"/>
  <c r="MX418" i="10"/>
  <c r="UV418" i="10"/>
  <c r="ZH418" i="10"/>
  <c r="ZP418" i="10"/>
  <c r="ABE418" i="10"/>
  <c r="AOK418" i="10"/>
  <c r="AOS418" i="10"/>
  <c r="MZ419" i="10"/>
  <c r="UP419" i="10"/>
  <c r="UX419" i="10"/>
  <c r="ZK419" i="10"/>
  <c r="AAW419" i="10"/>
  <c r="ABH419" i="10"/>
  <c r="AFU419" i="10"/>
  <c r="AML419" i="10"/>
  <c r="AON419" i="10"/>
  <c r="AOV419" i="10"/>
  <c r="MT420" i="10"/>
  <c r="NB420" i="10"/>
  <c r="PE420" i="10"/>
  <c r="UP420" i="10"/>
  <c r="UX420" i="10"/>
  <c r="ZL420" i="10"/>
  <c r="ABD420" i="10"/>
  <c r="AFT420" i="10"/>
  <c r="AMF420" i="10"/>
  <c r="AOS420" i="10"/>
  <c r="MX421" i="10"/>
  <c r="UP421" i="10"/>
  <c r="ZP421" i="10"/>
  <c r="AFS421" i="10"/>
  <c r="AMH421" i="10"/>
  <c r="AOR421" i="10"/>
  <c r="NB422" i="10"/>
  <c r="ZN422" i="10"/>
  <c r="ABG423" i="10"/>
  <c r="NB424" i="10"/>
  <c r="AOO424" i="10"/>
  <c r="UZ425" i="10"/>
  <c r="ABA425" i="10"/>
  <c r="MT426" i="10"/>
  <c r="UT426" i="10"/>
  <c r="ZE427" i="10"/>
  <c r="ABG427" i="10"/>
  <c r="ABF428" i="10"/>
  <c r="ABE429" i="10"/>
  <c r="ABK438" i="10"/>
  <c r="ZO440" i="10"/>
  <c r="MY418" i="10"/>
  <c r="UO418" i="10"/>
  <c r="UW418" i="10"/>
  <c r="ZI418" i="10"/>
  <c r="AAQ418" i="10"/>
  <c r="ABF418" i="10"/>
  <c r="AMF418" i="10"/>
  <c r="AOL418" i="10"/>
  <c r="AOT418" i="10"/>
  <c r="MS419" i="10"/>
  <c r="NA419" i="10"/>
  <c r="PC419" i="10"/>
  <c r="UQ419" i="10"/>
  <c r="UY419" i="10"/>
  <c r="ZL419" i="10"/>
  <c r="ABA419" i="10"/>
  <c r="ABI419" i="10"/>
  <c r="AFZ419" i="10"/>
  <c r="AOO419" i="10"/>
  <c r="MU420" i="10"/>
  <c r="NC420" i="10"/>
  <c r="PJ420" i="10"/>
  <c r="UQ420" i="10"/>
  <c r="UY420" i="10"/>
  <c r="ZE420" i="10"/>
  <c r="ZM420" i="10"/>
  <c r="ABF420" i="10"/>
  <c r="AFY420" i="10"/>
  <c r="AOT420" i="10"/>
  <c r="MZ421" i="10"/>
  <c r="UR421" i="10"/>
  <c r="AAU421" i="10"/>
  <c r="AFV421" i="10"/>
  <c r="AOS421" i="10"/>
  <c r="ABH423" i="10"/>
  <c r="ABH425" i="10"/>
  <c r="ZM427" i="10"/>
  <c r="ND432" i="10"/>
  <c r="MV430" i="10"/>
  <c r="NB432" i="10"/>
  <c r="MU430" i="10"/>
  <c r="NA438" i="10"/>
  <c r="MX437" i="10"/>
  <c r="NC433" i="10"/>
  <c r="MT432" i="10"/>
  <c r="MS438" i="10"/>
  <c r="NA433" i="10"/>
  <c r="NB439" i="10"/>
  <c r="MU433" i="10"/>
  <c r="MY431" i="10"/>
  <c r="ND430" i="10"/>
  <c r="MW440" i="10"/>
  <c r="MT439" i="10"/>
  <c r="MZ434" i="10"/>
  <c r="MS433" i="10"/>
  <c r="MW431" i="10"/>
  <c r="NC430" i="10"/>
  <c r="MY417" i="10"/>
  <c r="MV432" i="10"/>
  <c r="MS430" i="10"/>
  <c r="MX436" i="10"/>
  <c r="NC428" i="10"/>
  <c r="MZ424" i="10"/>
  <c r="NA423" i="10"/>
  <c r="MS423" i="10"/>
  <c r="MZ422" i="10"/>
  <c r="MY421" i="10"/>
  <c r="MX428" i="10"/>
  <c r="ND427" i="10"/>
  <c r="MV424" i="10"/>
  <c r="MZ423" i="10"/>
  <c r="MY422" i="10"/>
  <c r="MW435" i="10"/>
  <c r="MZ429" i="10"/>
  <c r="MW428" i="10"/>
  <c r="MY427" i="10"/>
  <c r="NC426" i="10"/>
  <c r="MU424" i="10"/>
  <c r="MY423" i="10"/>
  <c r="MX422" i="10"/>
  <c r="MW421" i="10"/>
  <c r="MY429" i="10"/>
  <c r="MU428" i="10"/>
  <c r="MX427" i="10"/>
  <c r="NB426" i="10"/>
  <c r="MT424" i="10"/>
  <c r="MX423" i="10"/>
  <c r="MW422" i="10"/>
  <c r="ND421" i="10"/>
  <c r="MV421" i="10"/>
  <c r="MW429" i="10"/>
  <c r="MV427" i="10"/>
  <c r="MZ426" i="10"/>
  <c r="NA425" i="10"/>
  <c r="ND424" i="10"/>
  <c r="MS424" i="10"/>
  <c r="MW423" i="10"/>
  <c r="ND422" i="10"/>
  <c r="MV422" i="10"/>
  <c r="NC421" i="10"/>
  <c r="MU421" i="10"/>
  <c r="MU426" i="10"/>
  <c r="MZ425" i="10"/>
  <c r="NC424" i="10"/>
  <c r="ND423" i="10"/>
  <c r="MV423" i="10"/>
  <c r="NC422" i="10"/>
  <c r="MU422" i="10"/>
  <c r="NB421" i="10"/>
  <c r="MT421" i="10"/>
  <c r="KW466" i="10"/>
  <c r="KZ463" i="10"/>
  <c r="KZ448" i="10"/>
  <c r="LA446" i="10"/>
  <c r="LC464" i="10"/>
  <c r="LC460" i="10"/>
  <c r="LC457" i="10"/>
  <c r="LC454" i="10"/>
  <c r="LC447" i="10"/>
  <c r="KW463" i="10"/>
  <c r="KZ462" i="10"/>
  <c r="KZ455" i="10"/>
  <c r="KZ451" i="10"/>
  <c r="KW448" i="10"/>
  <c r="KZ446" i="10"/>
  <c r="LC468" i="10"/>
  <c r="LC451" i="10"/>
  <c r="KZ469" i="10"/>
  <c r="KZ465" i="10"/>
  <c r="KW462" i="10"/>
  <c r="KZ458" i="10"/>
  <c r="KW455" i="10"/>
  <c r="KW451" i="10"/>
  <c r="KY446" i="10"/>
  <c r="LC465" i="10"/>
  <c r="LC461" i="10"/>
  <c r="LC458" i="10"/>
  <c r="KW469" i="10"/>
  <c r="KZ468" i="10"/>
  <c r="KW465" i="10"/>
  <c r="KZ461" i="10"/>
  <c r="KW458" i="10"/>
  <c r="KZ450" i="10"/>
  <c r="KZ447" i="10"/>
  <c r="KX446" i="10"/>
  <c r="LC455" i="10"/>
  <c r="LC448" i="10"/>
  <c r="KW468" i="10"/>
  <c r="KW461" i="10"/>
  <c r="KZ460" i="10"/>
  <c r="KZ457" i="10"/>
  <c r="KZ454" i="10"/>
  <c r="KW450" i="10"/>
  <c r="KW447" i="10"/>
  <c r="LE446" i="10"/>
  <c r="KW446" i="10"/>
  <c r="LC469" i="10"/>
  <c r="LC466" i="10"/>
  <c r="LC462" i="10"/>
  <c r="LC452" i="10"/>
  <c r="LC449" i="10"/>
  <c r="KZ467" i="10"/>
  <c r="KZ464" i="10"/>
  <c r="KW460" i="10"/>
  <c r="KW457" i="10"/>
  <c r="KW454" i="10"/>
  <c r="KZ453" i="10"/>
  <c r="LD446" i="10"/>
  <c r="LC467" i="10"/>
  <c r="LC459" i="10"/>
  <c r="KW467" i="10"/>
  <c r="KW464" i="10"/>
  <c r="KZ459" i="10"/>
  <c r="KZ456" i="10"/>
  <c r="KW453" i="10"/>
  <c r="KZ452" i="10"/>
  <c r="KZ449" i="10"/>
  <c r="LC446" i="10"/>
  <c r="LC463" i="10"/>
  <c r="LC453" i="10"/>
  <c r="KW456" i="10"/>
  <c r="LC456" i="10"/>
  <c r="KW452" i="10"/>
  <c r="KZ466" i="10"/>
  <c r="KW449" i="10"/>
  <c r="MZ418" i="10"/>
  <c r="UP418" i="10"/>
  <c r="UX418" i="10"/>
  <c r="ZJ418" i="10"/>
  <c r="AAV418" i="10"/>
  <c r="ABG418" i="10"/>
  <c r="AFT418" i="10"/>
  <c r="AMI418" i="10"/>
  <c r="AOM418" i="10"/>
  <c r="AOU418" i="10"/>
  <c r="MT419" i="10"/>
  <c r="NB419" i="10"/>
  <c r="PF419" i="10"/>
  <c r="UR419" i="10"/>
  <c r="UZ419" i="10"/>
  <c r="ZE419" i="10"/>
  <c r="ZM419" i="10"/>
  <c r="ABB419" i="10"/>
  <c r="ABJ419" i="10"/>
  <c r="MV420" i="10"/>
  <c r="ND420" i="10"/>
  <c r="UR420" i="10"/>
  <c r="UZ420" i="10"/>
  <c r="ZF420" i="10"/>
  <c r="ZN420" i="10"/>
  <c r="ABG420" i="10"/>
  <c r="NA421" i="10"/>
  <c r="US421" i="10"/>
  <c r="AAX421" i="10"/>
  <c r="UR424" i="10"/>
  <c r="ZG424" i="10"/>
  <c r="PD425" i="10"/>
  <c r="ABI425" i="10"/>
  <c r="UO427" i="10"/>
  <c r="LC450" i="10"/>
  <c r="ZF417" i="10"/>
  <c r="ZN440" i="10"/>
  <c r="ZF440" i="10"/>
  <c r="ZO439" i="10"/>
  <c r="ZG439" i="10"/>
  <c r="ZN438" i="10"/>
  <c r="ZF438" i="10"/>
  <c r="ZM437" i="10"/>
  <c r="ZE437" i="10"/>
  <c r="ZN436" i="10"/>
  <c r="ZF436" i="10"/>
  <c r="ZK435" i="10"/>
  <c r="ZL434" i="10"/>
  <c r="ZM433" i="10"/>
  <c r="ZE433" i="10"/>
  <c r="ZM432" i="10"/>
  <c r="ZE432" i="10"/>
  <c r="ZO431" i="10"/>
  <c r="ZG431" i="10"/>
  <c r="ZM430" i="10"/>
  <c r="ZE430" i="10"/>
  <c r="ZN417" i="10"/>
  <c r="ZM440" i="10"/>
  <c r="ZE440" i="10"/>
  <c r="ZN439" i="10"/>
  <c r="ZF439" i="10"/>
  <c r="ZM438" i="10"/>
  <c r="ZE438" i="10"/>
  <c r="ZL437" i="10"/>
  <c r="ZM436" i="10"/>
  <c r="ZE436" i="10"/>
  <c r="ZJ435" i="10"/>
  <c r="ZK434" i="10"/>
  <c r="ZL433" i="10"/>
  <c r="ZL432" i="10"/>
  <c r="ZN431" i="10"/>
  <c r="ZF431" i="10"/>
  <c r="ZL430" i="10"/>
  <c r="ZH417" i="10"/>
  <c r="ZL440" i="10"/>
  <c r="ZM439" i="10"/>
  <c r="ZE439" i="10"/>
  <c r="ZL438" i="10"/>
  <c r="ZK437" i="10"/>
  <c r="ZP417" i="10"/>
  <c r="ZK440" i="10"/>
  <c r="ZL439" i="10"/>
  <c r="ZK438" i="10"/>
  <c r="ZJ437" i="10"/>
  <c r="ZK436" i="10"/>
  <c r="ZP435" i="10"/>
  <c r="ZH435" i="10"/>
  <c r="ZI434" i="10"/>
  <c r="ZJ433" i="10"/>
  <c r="ZJ432" i="10"/>
  <c r="ZL431" i="10"/>
  <c r="ZJ430" i="10"/>
  <c r="ZJ440" i="10"/>
  <c r="ZK439" i="10"/>
  <c r="ZJ438" i="10"/>
  <c r="ZI437" i="10"/>
  <c r="ZJ436" i="10"/>
  <c r="ZO435" i="10"/>
  <c r="ZG435" i="10"/>
  <c r="ZP434" i="10"/>
  <c r="ZH434" i="10"/>
  <c r="ZI433" i="10"/>
  <c r="ZI432" i="10"/>
  <c r="ZK431" i="10"/>
  <c r="ZI430" i="10"/>
  <c r="ZG417" i="10"/>
  <c r="ZI417" i="10"/>
  <c r="ZI440" i="10"/>
  <c r="ZJ439" i="10"/>
  <c r="ZI438" i="10"/>
  <c r="ZP437" i="10"/>
  <c r="ZH437" i="10"/>
  <c r="ZI436" i="10"/>
  <c r="ZN435" i="10"/>
  <c r="ZF435" i="10"/>
  <c r="ZO434" i="10"/>
  <c r="ZG434" i="10"/>
  <c r="ZP433" i="10"/>
  <c r="ZH433" i="10"/>
  <c r="ZP432" i="10"/>
  <c r="ZH432" i="10"/>
  <c r="ZJ431" i="10"/>
  <c r="ZP430" i="10"/>
  <c r="ZH430" i="10"/>
  <c r="ZO417" i="10"/>
  <c r="ZP440" i="10"/>
  <c r="ZH440" i="10"/>
  <c r="ZI439" i="10"/>
  <c r="ZP438" i="10"/>
  <c r="ZH438" i="10"/>
  <c r="ZO437" i="10"/>
  <c r="ZG437" i="10"/>
  <c r="ZP436" i="10"/>
  <c r="ZH436" i="10"/>
  <c r="ZM435" i="10"/>
  <c r="ZE435" i="10"/>
  <c r="ZN434" i="10"/>
  <c r="ZF434" i="10"/>
  <c r="ZO433" i="10"/>
  <c r="ZG433" i="10"/>
  <c r="ZO432" i="10"/>
  <c r="ZG432" i="10"/>
  <c r="ZI431" i="10"/>
  <c r="ZO430" i="10"/>
  <c r="ZG430" i="10"/>
  <c r="ZG440" i="10"/>
  <c r="ZL435" i="10"/>
  <c r="ZK432" i="10"/>
  <c r="ZI429" i="10"/>
  <c r="ZK428" i="10"/>
  <c r="ZL427" i="10"/>
  <c r="ZI426" i="10"/>
  <c r="ZP439" i="10"/>
  <c r="ZI435" i="10"/>
  <c r="ZM434" i="10"/>
  <c r="ZF432" i="10"/>
  <c r="ZN430" i="10"/>
  <c r="ZP429" i="10"/>
  <c r="ZH429" i="10"/>
  <c r="ZJ428" i="10"/>
  <c r="ZK427" i="10"/>
  <c r="ZP426" i="10"/>
  <c r="ZH426" i="10"/>
  <c r="ZO425" i="10"/>
  <c r="ZG425" i="10"/>
  <c r="ZN424" i="10"/>
  <c r="ZF424" i="10"/>
  <c r="ZP423" i="10"/>
  <c r="ZH423" i="10"/>
  <c r="ZL422" i="10"/>
  <c r="ZI421" i="10"/>
  <c r="ZH439" i="10"/>
  <c r="ZN437" i="10"/>
  <c r="ZO436" i="10"/>
  <c r="ZJ434" i="10"/>
  <c r="ZN433" i="10"/>
  <c r="ZP431" i="10"/>
  <c r="ZK430" i="10"/>
  <c r="ZO429" i="10"/>
  <c r="ZG429" i="10"/>
  <c r="ZI428" i="10"/>
  <c r="ZJ427" i="10"/>
  <c r="ZO426" i="10"/>
  <c r="ZG426" i="10"/>
  <c r="ZN425" i="10"/>
  <c r="ZF425" i="10"/>
  <c r="ZM424" i="10"/>
  <c r="ZE424" i="10"/>
  <c r="ZO423" i="10"/>
  <c r="ZG423" i="10"/>
  <c r="ZK422" i="10"/>
  <c r="ZF437" i="10"/>
  <c r="ZL436" i="10"/>
  <c r="ZE434" i="10"/>
  <c r="ZK433" i="10"/>
  <c r="ZM431" i="10"/>
  <c r="ZF430" i="10"/>
  <c r="ZN429" i="10"/>
  <c r="ZF429" i="10"/>
  <c r="ZP428" i="10"/>
  <c r="ZH428" i="10"/>
  <c r="ZI427" i="10"/>
  <c r="ZN426" i="10"/>
  <c r="ZF426" i="10"/>
  <c r="ZM425" i="10"/>
  <c r="ZE425" i="10"/>
  <c r="ZL424" i="10"/>
  <c r="ZN423" i="10"/>
  <c r="ZF423" i="10"/>
  <c r="ZJ422" i="10"/>
  <c r="ZO421" i="10"/>
  <c r="ZG421" i="10"/>
  <c r="ZG436" i="10"/>
  <c r="ZF433" i="10"/>
  <c r="ZH431" i="10"/>
  <c r="ZM429" i="10"/>
  <c r="ZE429" i="10"/>
  <c r="ZO428" i="10"/>
  <c r="ZG428" i="10"/>
  <c r="ZP427" i="10"/>
  <c r="ZH427" i="10"/>
  <c r="ZM426" i="10"/>
  <c r="ZE426" i="10"/>
  <c r="ZL425" i="10"/>
  <c r="ZK424" i="10"/>
  <c r="ZM423" i="10"/>
  <c r="ZE423" i="10"/>
  <c r="ZI422" i="10"/>
  <c r="ZN421" i="10"/>
  <c r="ZF421" i="10"/>
  <c r="ZL417" i="10"/>
  <c r="ZO438" i="10"/>
  <c r="ZE431" i="10"/>
  <c r="ZL429" i="10"/>
  <c r="ZN428" i="10"/>
  <c r="ZF428" i="10"/>
  <c r="ZO427" i="10"/>
  <c r="ZG427" i="10"/>
  <c r="ZL426" i="10"/>
  <c r="ZK425" i="10"/>
  <c r="ZJ424" i="10"/>
  <c r="ZL423" i="10"/>
  <c r="ZP422" i="10"/>
  <c r="ZH422" i="10"/>
  <c r="ZM421" i="10"/>
  <c r="ZE421" i="10"/>
  <c r="ZG438" i="10"/>
  <c r="ZK429" i="10"/>
  <c r="ZM428" i="10"/>
  <c r="ZE428" i="10"/>
  <c r="ZN427" i="10"/>
  <c r="ZF427" i="10"/>
  <c r="ZK426" i="10"/>
  <c r="ZJ425" i="10"/>
  <c r="ZI424" i="10"/>
  <c r="ZK423" i="10"/>
  <c r="ZO422" i="10"/>
  <c r="ZG422" i="10"/>
  <c r="ZL421" i="10"/>
  <c r="AOR436" i="10"/>
  <c r="AOV434" i="10"/>
  <c r="AOL433" i="10"/>
  <c r="AON432" i="10"/>
  <c r="AOP431" i="10"/>
  <c r="AOU430" i="10"/>
  <c r="AOP436" i="10"/>
  <c r="AOQ434" i="10"/>
  <c r="AOK433" i="10"/>
  <c r="AOL432" i="10"/>
  <c r="AOO431" i="10"/>
  <c r="AOS430" i="10"/>
  <c r="AOM437" i="10"/>
  <c r="AOK436" i="10"/>
  <c r="AOK437" i="10"/>
  <c r="AON434" i="10"/>
  <c r="AOM430" i="10"/>
  <c r="AOV438" i="10"/>
  <c r="AOU435" i="10"/>
  <c r="AOK430" i="10"/>
  <c r="AOQ438" i="10"/>
  <c r="AOP435" i="10"/>
  <c r="AOT433" i="10"/>
  <c r="AOV432" i="10"/>
  <c r="AOR429" i="10"/>
  <c r="AON438" i="10"/>
  <c r="AOO435" i="10"/>
  <c r="AOS433" i="10"/>
  <c r="AOT432" i="10"/>
  <c r="AOQ429" i="10"/>
  <c r="AOV430" i="10"/>
  <c r="AOR427" i="10"/>
  <c r="AOP434" i="10"/>
  <c r="AON430" i="10"/>
  <c r="AOS428" i="10"/>
  <c r="AOQ427" i="10"/>
  <c r="AOT426" i="10"/>
  <c r="AOV425" i="10"/>
  <c r="AOK424" i="10"/>
  <c r="AOR423" i="10"/>
  <c r="AOS422" i="10"/>
  <c r="AOK422" i="10"/>
  <c r="AOQ421" i="10"/>
  <c r="AOR420" i="10"/>
  <c r="AOR428" i="10"/>
  <c r="AOO427" i="10"/>
  <c r="AOS426" i="10"/>
  <c r="AOU425" i="10"/>
  <c r="AOQ423" i="10"/>
  <c r="AOR422" i="10"/>
  <c r="AOP421" i="10"/>
  <c r="AOO429" i="10"/>
  <c r="AOP428" i="10"/>
  <c r="AOK427" i="10"/>
  <c r="AOR426" i="10"/>
  <c r="AOT425" i="10"/>
  <c r="AOS424" i="10"/>
  <c r="AOP423" i="10"/>
  <c r="AOQ422" i="10"/>
  <c r="AOO421" i="10"/>
  <c r="AOP420" i="10"/>
  <c r="AOO432" i="10"/>
  <c r="AOU431" i="10"/>
  <c r="AOK428" i="10"/>
  <c r="AOQ426" i="10"/>
  <c r="AOP425" i="10"/>
  <c r="AOR424" i="10"/>
  <c r="AOO423" i="10"/>
  <c r="AOP422" i="10"/>
  <c r="AOV421" i="10"/>
  <c r="AON421" i="10"/>
  <c r="AOO420" i="10"/>
  <c r="AOM431" i="10"/>
  <c r="AOP426" i="10"/>
  <c r="AOO425" i="10"/>
  <c r="AOQ424" i="10"/>
  <c r="AOV423" i="10"/>
  <c r="AON423" i="10"/>
  <c r="AOO422" i="10"/>
  <c r="AOU421" i="10"/>
  <c r="AOM421" i="10"/>
  <c r="AOV420" i="10"/>
  <c r="AON420" i="10"/>
  <c r="AOM435" i="10"/>
  <c r="AOL426" i="10"/>
  <c r="AON425" i="10"/>
  <c r="AOP424" i="10"/>
  <c r="AOU423" i="10"/>
  <c r="AOM423" i="10"/>
  <c r="AOV422" i="10"/>
  <c r="AON422" i="10"/>
  <c r="AOT421" i="10"/>
  <c r="AOL421" i="10"/>
  <c r="AOU420" i="10"/>
  <c r="AOM420" i="10"/>
  <c r="MS418" i="10"/>
  <c r="NA418" i="10"/>
  <c r="PB418" i="10"/>
  <c r="UQ418" i="10"/>
  <c r="UY418" i="10"/>
  <c r="ZK418" i="10"/>
  <c r="AAY418" i="10"/>
  <c r="ABH418" i="10"/>
  <c r="AFW418" i="10"/>
  <c r="AMN418" i="10"/>
  <c r="AON418" i="10"/>
  <c r="AOV418" i="10"/>
  <c r="MU419" i="10"/>
  <c r="NC419" i="10"/>
  <c r="PK419" i="10"/>
  <c r="US419" i="10"/>
  <c r="VY419" i="10"/>
  <c r="ZF419" i="10"/>
  <c r="ZN419" i="10"/>
  <c r="ABC419" i="10"/>
  <c r="ABK419" i="10"/>
  <c r="AOQ419" i="10"/>
  <c r="MW420" i="10"/>
  <c r="US420" i="10"/>
  <c r="WC420" i="10"/>
  <c r="ZG420" i="10"/>
  <c r="ZO420" i="10"/>
  <c r="ABH420" i="10"/>
  <c r="UX421" i="10"/>
  <c r="ABE421" i="10"/>
  <c r="UQ422" i="10"/>
  <c r="ABB422" i="10"/>
  <c r="AOL422" i="10"/>
  <c r="MT423" i="10"/>
  <c r="US424" i="10"/>
  <c r="ZH424" i="10"/>
  <c r="MS425" i="10"/>
  <c r="ABE426" i="10"/>
  <c r="UW427" i="10"/>
  <c r="UO428" i="10"/>
  <c r="ZJ429" i="10"/>
  <c r="ZN432" i="10"/>
  <c r="US435" i="10"/>
  <c r="KW459" i="10"/>
  <c r="AM377" i="10"/>
  <c r="AFC428" i="10"/>
  <c r="AET424" i="10"/>
  <c r="AES423" i="10"/>
  <c r="RU418" i="10"/>
  <c r="SC418" i="10"/>
  <c r="SS418" i="10"/>
  <c r="TA418" i="10"/>
  <c r="ADJ418" i="10"/>
  <c r="ADR418" i="10"/>
  <c r="ASG418" i="10"/>
  <c r="RZ419" i="10"/>
  <c r="SX419" i="10"/>
  <c r="ADP419" i="10"/>
  <c r="ASD419" i="10"/>
  <c r="ASL419" i="10"/>
  <c r="RW420" i="10"/>
  <c r="SE420" i="10"/>
  <c r="SU420" i="10"/>
  <c r="TC420" i="10"/>
  <c r="ADO420" i="10"/>
  <c r="AFA420" i="10"/>
  <c r="ASH420" i="10"/>
  <c r="SB421" i="10"/>
  <c r="SZ421" i="10"/>
  <c r="ADO421" i="10"/>
  <c r="AFC421" i="10"/>
  <c r="ASI421" i="10"/>
  <c r="RZ422" i="10"/>
  <c r="SV422" i="10"/>
  <c r="TD422" i="10"/>
  <c r="SU423" i="10"/>
  <c r="RZ425" i="10"/>
  <c r="SW426" i="10"/>
  <c r="ADJ426" i="10"/>
  <c r="RU427" i="10"/>
  <c r="TC428" i="10"/>
  <c r="ASJ429" i="10"/>
  <c r="SF431" i="10"/>
  <c r="SY435" i="10"/>
  <c r="RZ437" i="10"/>
  <c r="SA438" i="10"/>
  <c r="UU469" i="10"/>
  <c r="UU461" i="10"/>
  <c r="UU460" i="10"/>
  <c r="UU459" i="10"/>
  <c r="UO468" i="10"/>
  <c r="UR466" i="10"/>
  <c r="UO465" i="10"/>
  <c r="UR462" i="10"/>
  <c r="UR460" i="10"/>
  <c r="UO456" i="10"/>
  <c r="UO453" i="10"/>
  <c r="UO448" i="10"/>
  <c r="UP446" i="10"/>
  <c r="UU466" i="10"/>
  <c r="UO466" i="10"/>
  <c r="UO462" i="10"/>
  <c r="UO460" i="10"/>
  <c r="UW446" i="10"/>
  <c r="UO446" i="10"/>
  <c r="UU465" i="10"/>
  <c r="UR469" i="10"/>
  <c r="UR457" i="10"/>
  <c r="UR451" i="10"/>
  <c r="UR449" i="10"/>
  <c r="UV446" i="10"/>
  <c r="UU450" i="10"/>
  <c r="UU449" i="10"/>
  <c r="UU447" i="10"/>
  <c r="UO469" i="10"/>
  <c r="UO457" i="10"/>
  <c r="UR452" i="10"/>
  <c r="UO451" i="10"/>
  <c r="UO449" i="10"/>
  <c r="UU446" i="10"/>
  <c r="UU464" i="10"/>
  <c r="UU451" i="10"/>
  <c r="UU448" i="10"/>
  <c r="UR467" i="10"/>
  <c r="UR463" i="10"/>
  <c r="UR454" i="10"/>
  <c r="UO452" i="10"/>
  <c r="UT446" i="10"/>
  <c r="UU454" i="10"/>
  <c r="UU453" i="10"/>
  <c r="UU452" i="10"/>
  <c r="UO467" i="10"/>
  <c r="UO463" i="10"/>
  <c r="UR461" i="10"/>
  <c r="UR455" i="10"/>
  <c r="UO454" i="10"/>
  <c r="US446" i="10"/>
  <c r="UU467" i="10"/>
  <c r="UU463" i="10"/>
  <c r="UU455" i="10"/>
  <c r="UR464" i="10"/>
  <c r="UO461" i="10"/>
  <c r="UR459" i="10"/>
  <c r="UR458" i="10"/>
  <c r="UO455" i="10"/>
  <c r="UR450" i="10"/>
  <c r="UR447" i="10"/>
  <c r="UR446" i="10"/>
  <c r="UO464" i="10"/>
  <c r="UR465" i="10"/>
  <c r="UR453" i="10"/>
  <c r="UO447" i="10"/>
  <c r="UQ446" i="10"/>
  <c r="UU462" i="10"/>
  <c r="UU458" i="10"/>
  <c r="UU457" i="10"/>
  <c r="UU456" i="10"/>
  <c r="UO450" i="10"/>
  <c r="UR448" i="10"/>
  <c r="UU468" i="10"/>
  <c r="UO459" i="10"/>
  <c r="UO458" i="10"/>
  <c r="UR456" i="10"/>
  <c r="ZQ464" i="10"/>
  <c r="ZN465" i="10"/>
  <c r="ZQ463" i="10"/>
  <c r="ZN451" i="10"/>
  <c r="ZQ462" i="10"/>
  <c r="ZK451" i="10"/>
  <c r="ZN454" i="10"/>
  <c r="ZR446" i="10"/>
  <c r="ZQ466" i="10"/>
  <c r="ZK467" i="10"/>
  <c r="ZK463" i="10"/>
  <c r="ZK454" i="10"/>
  <c r="ZQ446" i="10"/>
  <c r="ZK461" i="10"/>
  <c r="ZN458" i="10"/>
  <c r="ZN464" i="10"/>
  <c r="ZN447" i="10"/>
  <c r="RV418" i="10"/>
  <c r="SD418" i="10"/>
  <c r="ST418" i="10"/>
  <c r="TB418" i="10"/>
  <c r="ADK418" i="10"/>
  <c r="ADS418" i="10"/>
  <c r="ASH418" i="10"/>
  <c r="SA419" i="10"/>
  <c r="SY419" i="10"/>
  <c r="ADI419" i="10"/>
  <c r="ADQ419" i="10"/>
  <c r="ASE419" i="10"/>
  <c r="ASM419" i="10"/>
  <c r="RX420" i="10"/>
  <c r="SF420" i="10"/>
  <c r="SV420" i="10"/>
  <c r="TD420" i="10"/>
  <c r="ADP420" i="10"/>
  <c r="AFD420" i="10"/>
  <c r="ASI420" i="10"/>
  <c r="RU421" i="10"/>
  <c r="SC421" i="10"/>
  <c r="SS421" i="10"/>
  <c r="TA421" i="10"/>
  <c r="ADP421" i="10"/>
  <c r="ASJ421" i="10"/>
  <c r="SA422" i="10"/>
  <c r="SW422" i="10"/>
  <c r="TC423" i="10"/>
  <c r="ADP423" i="10"/>
  <c r="ASE433" i="10"/>
  <c r="ADQ434" i="10"/>
  <c r="SF440" i="10"/>
  <c r="RX440" i="10"/>
  <c r="SE439" i="10"/>
  <c r="RW439" i="10"/>
  <c r="RZ438" i="10"/>
  <c r="SE437" i="10"/>
  <c r="RW437" i="10"/>
  <c r="RY436" i="10"/>
  <c r="SD435" i="10"/>
  <c r="RV435" i="10"/>
  <c r="RY417" i="10"/>
  <c r="SE440" i="10"/>
  <c r="RW440" i="10"/>
  <c r="SD439" i="10"/>
  <c r="RV439" i="10"/>
  <c r="RY438" i="10"/>
  <c r="SD437" i="10"/>
  <c r="RV437" i="10"/>
  <c r="SF436" i="10"/>
  <c r="RX436" i="10"/>
  <c r="SC435" i="10"/>
  <c r="RU435" i="10"/>
  <c r="RX417" i="10"/>
  <c r="SD440" i="10"/>
  <c r="RV440" i="10"/>
  <c r="SC439" i="10"/>
  <c r="RU439" i="10"/>
  <c r="SF438" i="10"/>
  <c r="RX438" i="10"/>
  <c r="SC437" i="10"/>
  <c r="RU437" i="10"/>
  <c r="SE436" i="10"/>
  <c r="RW436" i="10"/>
  <c r="SB435" i="10"/>
  <c r="RW417" i="10"/>
  <c r="SF417" i="10"/>
  <c r="SC440" i="10"/>
  <c r="RU440" i="10"/>
  <c r="SB439" i="10"/>
  <c r="SE438" i="10"/>
  <c r="RW438" i="10"/>
  <c r="SB437" i="10"/>
  <c r="SD436" i="10"/>
  <c r="RV436" i="10"/>
  <c r="SA435" i="10"/>
  <c r="RV417" i="10"/>
  <c r="SE417" i="10"/>
  <c r="SB440" i="10"/>
  <c r="SA439" i="10"/>
  <c r="SD438" i="10"/>
  <c r="RV438" i="10"/>
  <c r="SA437" i="10"/>
  <c r="SC436" i="10"/>
  <c r="RU436" i="10"/>
  <c r="RZ435" i="10"/>
  <c r="SB417" i="10"/>
  <c r="SD417" i="10"/>
  <c r="SA440" i="10"/>
  <c r="RZ439" i="10"/>
  <c r="RZ440" i="10"/>
  <c r="RY439" i="10"/>
  <c r="SB438" i="10"/>
  <c r="RY437" i="10"/>
  <c r="SA436" i="10"/>
  <c r="SF435" i="10"/>
  <c r="RX435" i="10"/>
  <c r="RU438" i="10"/>
  <c r="RX437" i="10"/>
  <c r="SA434" i="10"/>
  <c r="SC433" i="10"/>
  <c r="RU433" i="10"/>
  <c r="SD432" i="10"/>
  <c r="RV432" i="10"/>
  <c r="SE431" i="10"/>
  <c r="RW431" i="10"/>
  <c r="SB430" i="10"/>
  <c r="RZ429" i="10"/>
  <c r="SB428" i="10"/>
  <c r="SB427" i="10"/>
  <c r="SC426" i="10"/>
  <c r="RU426" i="10"/>
  <c r="RY425" i="10"/>
  <c r="SF424" i="10"/>
  <c r="RX424" i="10"/>
  <c r="SC423" i="10"/>
  <c r="RU423" i="10"/>
  <c r="SF439" i="10"/>
  <c r="SE435" i="10"/>
  <c r="RZ434" i="10"/>
  <c r="SB433" i="10"/>
  <c r="SC432" i="10"/>
  <c r="RU432" i="10"/>
  <c r="SD431" i="10"/>
  <c r="RV431" i="10"/>
  <c r="SA430" i="10"/>
  <c r="RY429" i="10"/>
  <c r="SA428" i="10"/>
  <c r="SA427" i="10"/>
  <c r="SB426" i="10"/>
  <c r="SF425" i="10"/>
  <c r="RX425" i="10"/>
  <c r="SE424" i="10"/>
  <c r="RW424" i="10"/>
  <c r="SB423" i="10"/>
  <c r="RX439" i="10"/>
  <c r="RY435" i="10"/>
  <c r="RY434" i="10"/>
  <c r="SA433" i="10"/>
  <c r="SB432" i="10"/>
  <c r="SC431" i="10"/>
  <c r="RU431" i="10"/>
  <c r="RZ430" i="10"/>
  <c r="SF429" i="10"/>
  <c r="RX429" i="10"/>
  <c r="RZ428" i="10"/>
  <c r="RZ427" i="10"/>
  <c r="SA426" i="10"/>
  <c r="SE425" i="10"/>
  <c r="RW425" i="10"/>
  <c r="SD424" i="10"/>
  <c r="RV424" i="10"/>
  <c r="SA423" i="10"/>
  <c r="SB436" i="10"/>
  <c r="RW435" i="10"/>
  <c r="SF434" i="10"/>
  <c r="RX434" i="10"/>
  <c r="RZ433" i="10"/>
  <c r="SA432" i="10"/>
  <c r="SB431" i="10"/>
  <c r="RY430" i="10"/>
  <c r="SE429" i="10"/>
  <c r="RW429" i="10"/>
  <c r="RY428" i="10"/>
  <c r="RY427" i="10"/>
  <c r="RZ426" i="10"/>
  <c r="SD425" i="10"/>
  <c r="RV425" i="10"/>
  <c r="SC424" i="10"/>
  <c r="RU424" i="10"/>
  <c r="RZ423" i="10"/>
  <c r="RZ436" i="10"/>
  <c r="SE434" i="10"/>
  <c r="RW434" i="10"/>
  <c r="RY433" i="10"/>
  <c r="RZ432" i="10"/>
  <c r="SA431" i="10"/>
  <c r="SF430" i="10"/>
  <c r="RX430" i="10"/>
  <c r="SD429" i="10"/>
  <c r="RV429" i="10"/>
  <c r="SF428" i="10"/>
  <c r="RX428" i="10"/>
  <c r="SF427" i="10"/>
  <c r="RX427" i="10"/>
  <c r="RY426" i="10"/>
  <c r="SC425" i="10"/>
  <c r="RU425" i="10"/>
  <c r="SB424" i="10"/>
  <c r="RY423" i="10"/>
  <c r="RY440" i="10"/>
  <c r="SD434" i="10"/>
  <c r="RV434" i="10"/>
  <c r="SF433" i="10"/>
  <c r="RX433" i="10"/>
  <c r="RY432" i="10"/>
  <c r="RZ431" i="10"/>
  <c r="SE430" i="10"/>
  <c r="RW430" i="10"/>
  <c r="SC429" i="10"/>
  <c r="RU429" i="10"/>
  <c r="SE428" i="10"/>
  <c r="RW428" i="10"/>
  <c r="SE427" i="10"/>
  <c r="RW427" i="10"/>
  <c r="SF426" i="10"/>
  <c r="RX426" i="10"/>
  <c r="SB425" i="10"/>
  <c r="SA424" i="10"/>
  <c r="SF423" i="10"/>
  <c r="RX423" i="10"/>
  <c r="SC438" i="10"/>
  <c r="SF437" i="10"/>
  <c r="SC434" i="10"/>
  <c r="RU434" i="10"/>
  <c r="SE433" i="10"/>
  <c r="RW433" i="10"/>
  <c r="SF432" i="10"/>
  <c r="RX432" i="10"/>
  <c r="RY431" i="10"/>
  <c r="SD430" i="10"/>
  <c r="RV430" i="10"/>
  <c r="SB429" i="10"/>
  <c r="SD428" i="10"/>
  <c r="RV428" i="10"/>
  <c r="SD427" i="10"/>
  <c r="RV427" i="10"/>
  <c r="SE426" i="10"/>
  <c r="RW426" i="10"/>
  <c r="SA425" i="10"/>
  <c r="RZ424" i="10"/>
  <c r="SE423" i="10"/>
  <c r="RW423" i="10"/>
  <c r="SZ440" i="10"/>
  <c r="SY439" i="10"/>
  <c r="TB438" i="10"/>
  <c r="ST438" i="10"/>
  <c r="SY437" i="10"/>
  <c r="TA436" i="10"/>
  <c r="SS436" i="10"/>
  <c r="SX435" i="10"/>
  <c r="SY440" i="10"/>
  <c r="SX439" i="10"/>
  <c r="TA438" i="10"/>
  <c r="SS438" i="10"/>
  <c r="SX437" i="10"/>
  <c r="SZ436" i="10"/>
  <c r="SW435" i="10"/>
  <c r="SX440" i="10"/>
  <c r="SW439" i="10"/>
  <c r="SZ438" i="10"/>
  <c r="SW437" i="10"/>
  <c r="SY436" i="10"/>
  <c r="TD435" i="10"/>
  <c r="SV435" i="10"/>
  <c r="SW440" i="10"/>
  <c r="TD439" i="10"/>
  <c r="SV439" i="10"/>
  <c r="SY438" i="10"/>
  <c r="TD437" i="10"/>
  <c r="SV437" i="10"/>
  <c r="SX436" i="10"/>
  <c r="TC435" i="10"/>
  <c r="SU435" i="10"/>
  <c r="TD440" i="10"/>
  <c r="SV440" i="10"/>
  <c r="TC439" i="10"/>
  <c r="SU439" i="10"/>
  <c r="SX438" i="10"/>
  <c r="TC437" i="10"/>
  <c r="SU437" i="10"/>
  <c r="SW436" i="10"/>
  <c r="TB435" i="10"/>
  <c r="ST435" i="10"/>
  <c r="TC440" i="10"/>
  <c r="SU440" i="10"/>
  <c r="TB439" i="10"/>
  <c r="ST439" i="10"/>
  <c r="TB440" i="10"/>
  <c r="ST440" i="10"/>
  <c r="TA439" i="10"/>
  <c r="SS439" i="10"/>
  <c r="TD438" i="10"/>
  <c r="SV438" i="10"/>
  <c r="TA437" i="10"/>
  <c r="SS437" i="10"/>
  <c r="TC436" i="10"/>
  <c r="SU436" i="10"/>
  <c r="SZ435" i="10"/>
  <c r="SZ439" i="10"/>
  <c r="TB436" i="10"/>
  <c r="SS435" i="10"/>
  <c r="TC434" i="10"/>
  <c r="SU434" i="10"/>
  <c r="SW433" i="10"/>
  <c r="SX432" i="10"/>
  <c r="SX431" i="10"/>
  <c r="TD430" i="10"/>
  <c r="SV430" i="10"/>
  <c r="SZ429" i="10"/>
  <c r="TB428" i="10"/>
  <c r="ST428" i="10"/>
  <c r="TB427" i="10"/>
  <c r="ST427" i="10"/>
  <c r="TD426" i="10"/>
  <c r="SV426" i="10"/>
  <c r="SX425" i="10"/>
  <c r="SX424" i="10"/>
  <c r="TB423" i="10"/>
  <c r="ST423" i="10"/>
  <c r="SV436" i="10"/>
  <c r="TB434" i="10"/>
  <c r="ST434" i="10"/>
  <c r="TD433" i="10"/>
  <c r="SV433" i="10"/>
  <c r="SW432" i="10"/>
  <c r="SW431" i="10"/>
  <c r="TC430" i="10"/>
  <c r="SU430" i="10"/>
  <c r="SY429" i="10"/>
  <c r="TA428" i="10"/>
  <c r="SS428" i="10"/>
  <c r="TA427" i="10"/>
  <c r="SS427" i="10"/>
  <c r="TC426" i="10"/>
  <c r="SU426" i="10"/>
  <c r="SW425" i="10"/>
  <c r="SW424" i="10"/>
  <c r="TA423" i="10"/>
  <c r="SS423" i="10"/>
  <c r="ST436" i="10"/>
  <c r="TA434" i="10"/>
  <c r="SS434" i="10"/>
  <c r="TC433" i="10"/>
  <c r="SU433" i="10"/>
  <c r="TD432" i="10"/>
  <c r="SV432" i="10"/>
  <c r="TD431" i="10"/>
  <c r="SV431" i="10"/>
  <c r="TB430" i="10"/>
  <c r="ST430" i="10"/>
  <c r="SX429" i="10"/>
  <c r="SZ428" i="10"/>
  <c r="SZ427" i="10"/>
  <c r="TB426" i="10"/>
  <c r="ST426" i="10"/>
  <c r="TD425" i="10"/>
  <c r="SV425" i="10"/>
  <c r="TD424" i="10"/>
  <c r="SV424" i="10"/>
  <c r="SZ423" i="10"/>
  <c r="TA440" i="10"/>
  <c r="TC438" i="10"/>
  <c r="TB437" i="10"/>
  <c r="SZ434" i="10"/>
  <c r="TB433" i="10"/>
  <c r="ST433" i="10"/>
  <c r="TC432" i="10"/>
  <c r="SU432" i="10"/>
  <c r="TC431" i="10"/>
  <c r="SU431" i="10"/>
  <c r="TA430" i="10"/>
  <c r="SS430" i="10"/>
  <c r="SW429" i="10"/>
  <c r="SY428" i="10"/>
  <c r="SY427" i="10"/>
  <c r="TA426" i="10"/>
  <c r="SS426" i="10"/>
  <c r="TC425" i="10"/>
  <c r="SU425" i="10"/>
  <c r="TC424" i="10"/>
  <c r="SU424" i="10"/>
  <c r="SY423" i="10"/>
  <c r="SS440" i="10"/>
  <c r="SW438" i="10"/>
  <c r="SZ437" i="10"/>
  <c r="SY434" i="10"/>
  <c r="TA433" i="10"/>
  <c r="SS433" i="10"/>
  <c r="TB432" i="10"/>
  <c r="ST432" i="10"/>
  <c r="TB431" i="10"/>
  <c r="ST431" i="10"/>
  <c r="SZ430" i="10"/>
  <c r="TD429" i="10"/>
  <c r="SV429" i="10"/>
  <c r="SX428" i="10"/>
  <c r="SX427" i="10"/>
  <c r="SZ426" i="10"/>
  <c r="TB425" i="10"/>
  <c r="ST425" i="10"/>
  <c r="TB424" i="10"/>
  <c r="ST424" i="10"/>
  <c r="SX423" i="10"/>
  <c r="SU438" i="10"/>
  <c r="ST437" i="10"/>
  <c r="SX434" i="10"/>
  <c r="SZ433" i="10"/>
  <c r="TA432" i="10"/>
  <c r="SS432" i="10"/>
  <c r="TA431" i="10"/>
  <c r="SS431" i="10"/>
  <c r="SY430" i="10"/>
  <c r="TC429" i="10"/>
  <c r="SU429" i="10"/>
  <c r="SW428" i="10"/>
  <c r="SW427" i="10"/>
  <c r="SY426" i="10"/>
  <c r="TA425" i="10"/>
  <c r="SS425" i="10"/>
  <c r="TA424" i="10"/>
  <c r="SS424" i="10"/>
  <c r="SW423" i="10"/>
  <c r="TA435" i="10"/>
  <c r="SW434" i="10"/>
  <c r="SY433" i="10"/>
  <c r="SZ432" i="10"/>
  <c r="SZ431" i="10"/>
  <c r="SX430" i="10"/>
  <c r="TB429" i="10"/>
  <c r="ST429" i="10"/>
  <c r="TD428" i="10"/>
  <c r="SV428" i="10"/>
  <c r="TD427" i="10"/>
  <c r="SV427" i="10"/>
  <c r="SX426" i="10"/>
  <c r="SZ425" i="10"/>
  <c r="SZ424" i="10"/>
  <c r="TD423" i="10"/>
  <c r="SV423" i="10"/>
  <c r="NW469" i="10"/>
  <c r="NW461" i="10"/>
  <c r="NW460" i="10"/>
  <c r="NW459" i="10"/>
  <c r="NQ468" i="10"/>
  <c r="NT466" i="10"/>
  <c r="NQ465" i="10"/>
  <c r="NT462" i="10"/>
  <c r="NT460" i="10"/>
  <c r="NQ456" i="10"/>
  <c r="NQ453" i="10"/>
  <c r="NQ448" i="10"/>
  <c r="NR446" i="10"/>
  <c r="NW466" i="10"/>
  <c r="NQ466" i="10"/>
  <c r="NQ462" i="10"/>
  <c r="NQ460" i="10"/>
  <c r="NY446" i="10"/>
  <c r="NQ446" i="10"/>
  <c r="NW465" i="10"/>
  <c r="NT469" i="10"/>
  <c r="NT457" i="10"/>
  <c r="NT451" i="10"/>
  <c r="NT449" i="10"/>
  <c r="NX446" i="10"/>
  <c r="NW450" i="10"/>
  <c r="NW449" i="10"/>
  <c r="NW447" i="10"/>
  <c r="NQ469" i="10"/>
  <c r="NQ457" i="10"/>
  <c r="NT452" i="10"/>
  <c r="NQ451" i="10"/>
  <c r="NQ449" i="10"/>
  <c r="NW446" i="10"/>
  <c r="NW464" i="10"/>
  <c r="NW451" i="10"/>
  <c r="NW448" i="10"/>
  <c r="NT467" i="10"/>
  <c r="NT463" i="10"/>
  <c r="NT454" i="10"/>
  <c r="NQ452" i="10"/>
  <c r="NV446" i="10"/>
  <c r="NW454" i="10"/>
  <c r="NW453" i="10"/>
  <c r="NW452" i="10"/>
  <c r="NQ467" i="10"/>
  <c r="NQ463" i="10"/>
  <c r="NT461" i="10"/>
  <c r="NT455" i="10"/>
  <c r="NQ454" i="10"/>
  <c r="NU446" i="10"/>
  <c r="NW467" i="10"/>
  <c r="NW463" i="10"/>
  <c r="NW455" i="10"/>
  <c r="NT464" i="10"/>
  <c r="NQ461" i="10"/>
  <c r="NT459" i="10"/>
  <c r="NT458" i="10"/>
  <c r="NQ455" i="10"/>
  <c r="NT450" i="10"/>
  <c r="NT447" i="10"/>
  <c r="NT446" i="10"/>
  <c r="NT465" i="10"/>
  <c r="NT453" i="10"/>
  <c r="NQ447" i="10"/>
  <c r="NQ450" i="10"/>
  <c r="NT448" i="10"/>
  <c r="NS446" i="10"/>
  <c r="NW462" i="10"/>
  <c r="NW458" i="10"/>
  <c r="NW457" i="10"/>
  <c r="NW456" i="10"/>
  <c r="NQ459" i="10"/>
  <c r="NQ458" i="10"/>
  <c r="NT456" i="10"/>
  <c r="NW468" i="10"/>
  <c r="NT468" i="10"/>
  <c r="RW418" i="10"/>
  <c r="SE418" i="10"/>
  <c r="SU418" i="10"/>
  <c r="TC418" i="10"/>
  <c r="ADL418" i="10"/>
  <c r="ADT418" i="10"/>
  <c r="ASI418" i="10"/>
  <c r="SB419" i="10"/>
  <c r="SZ419" i="10"/>
  <c r="ADJ419" i="10"/>
  <c r="ADR419" i="10"/>
  <c r="ASF419" i="10"/>
  <c r="ASN419" i="10"/>
  <c r="RY420" i="10"/>
  <c r="SW420" i="10"/>
  <c r="ADI420" i="10"/>
  <c r="ADQ420" i="10"/>
  <c r="ASJ420" i="10"/>
  <c r="RV421" i="10"/>
  <c r="SD421" i="10"/>
  <c r="ST421" i="10"/>
  <c r="TB421" i="10"/>
  <c r="ADI421" i="10"/>
  <c r="ADQ421" i="10"/>
  <c r="ASC421" i="10"/>
  <c r="ASK421" i="10"/>
  <c r="SB422" i="10"/>
  <c r="SX422" i="10"/>
  <c r="ASI424" i="10"/>
  <c r="ASC426" i="10"/>
  <c r="ASG427" i="10"/>
  <c r="SY431" i="10"/>
  <c r="ASJ431" i="10"/>
  <c r="RV433" i="10"/>
  <c r="SB434" i="10"/>
  <c r="HJ464" i="10"/>
  <c r="HJ468" i="10"/>
  <c r="HE468" i="10"/>
  <c r="HH466" i="10"/>
  <c r="HE465" i="10"/>
  <c r="HB464" i="10"/>
  <c r="HH462" i="10"/>
  <c r="HH460" i="10"/>
  <c r="HB459" i="10"/>
  <c r="HB458" i="10"/>
  <c r="HE456" i="10"/>
  <c r="HE453" i="10"/>
  <c r="HB450" i="10"/>
  <c r="HE448" i="10"/>
  <c r="HB447" i="10"/>
  <c r="HH446" i="10"/>
  <c r="HJ456" i="10"/>
  <c r="HJ460" i="10"/>
  <c r="HB468" i="10"/>
  <c r="HE466" i="10"/>
  <c r="HB465" i="10"/>
  <c r="HE462" i="10"/>
  <c r="HE460" i="10"/>
  <c r="HB456" i="10"/>
  <c r="HB453" i="10"/>
  <c r="HB448" i="10"/>
  <c r="HG446" i="10"/>
  <c r="HJ466" i="10"/>
  <c r="HJ448" i="10"/>
  <c r="HJ452" i="10"/>
  <c r="HH469" i="10"/>
  <c r="HB466" i="10"/>
  <c r="HB462" i="10"/>
  <c r="HB460" i="10"/>
  <c r="HH457" i="10"/>
  <c r="HH451" i="10"/>
  <c r="HH449" i="10"/>
  <c r="HF446" i="10"/>
  <c r="HJ458" i="10"/>
  <c r="HJ463" i="10"/>
  <c r="HE469" i="10"/>
  <c r="HE457" i="10"/>
  <c r="HH452" i="10"/>
  <c r="HE451" i="10"/>
  <c r="HE449" i="10"/>
  <c r="HE446" i="10"/>
  <c r="HJ450" i="10"/>
  <c r="HJ455" i="10"/>
  <c r="HB469" i="10"/>
  <c r="HH467" i="10"/>
  <c r="HH463" i="10"/>
  <c r="HB457" i="10"/>
  <c r="HH454" i="10"/>
  <c r="HE452" i="10"/>
  <c r="HB451" i="10"/>
  <c r="HB449" i="10"/>
  <c r="HD446" i="10"/>
  <c r="HJ465" i="10"/>
  <c r="HE467" i="10"/>
  <c r="HE463" i="10"/>
  <c r="HH461" i="10"/>
  <c r="HH455" i="10"/>
  <c r="HE454" i="10"/>
  <c r="HB452" i="10"/>
  <c r="HC446" i="10"/>
  <c r="HJ457" i="10"/>
  <c r="HJ462" i="10"/>
  <c r="HB467" i="10"/>
  <c r="HH464" i="10"/>
  <c r="HB463" i="10"/>
  <c r="HE461" i="10"/>
  <c r="HH459" i="10"/>
  <c r="HH458" i="10"/>
  <c r="HE455" i="10"/>
  <c r="HB454" i="10"/>
  <c r="HH450" i="10"/>
  <c r="HJ446" i="10"/>
  <c r="HB446" i="10"/>
  <c r="HI446" i="10"/>
  <c r="HE459" i="10"/>
  <c r="HE458" i="10"/>
  <c r="HH456" i="10"/>
  <c r="HJ449" i="10"/>
  <c r="HH468" i="10"/>
  <c r="HB461" i="10"/>
  <c r="HJ454" i="10"/>
  <c r="HE464" i="10"/>
  <c r="HH465" i="10"/>
  <c r="HH453" i="10"/>
  <c r="HB455" i="10"/>
  <c r="HE447" i="10"/>
  <c r="ASI440" i="10"/>
  <c r="ASG439" i="10"/>
  <c r="ASN438" i="10"/>
  <c r="ASF438" i="10"/>
  <c r="ASG437" i="10"/>
  <c r="ASL436" i="10"/>
  <c r="ASD436" i="10"/>
  <c r="ASI435" i="10"/>
  <c r="ASH440" i="10"/>
  <c r="ASN439" i="10"/>
  <c r="ASF439" i="10"/>
  <c r="ASM438" i="10"/>
  <c r="ASE438" i="10"/>
  <c r="ASN437" i="10"/>
  <c r="ASF437" i="10"/>
  <c r="ASK436" i="10"/>
  <c r="ASC436" i="10"/>
  <c r="ASH435" i="10"/>
  <c r="ASG440" i="10"/>
  <c r="ASM439" i="10"/>
  <c r="ASE439" i="10"/>
  <c r="ASL438" i="10"/>
  <c r="ASD438" i="10"/>
  <c r="ASM437" i="10"/>
  <c r="ASE437" i="10"/>
  <c r="ASJ436" i="10"/>
  <c r="ASG435" i="10"/>
  <c r="ASN440" i="10"/>
  <c r="ASF440" i="10"/>
  <c r="ASL439" i="10"/>
  <c r="ASD439" i="10"/>
  <c r="ASK438" i="10"/>
  <c r="ASC438" i="10"/>
  <c r="ASL437" i="10"/>
  <c r="ASD437" i="10"/>
  <c r="ASI436" i="10"/>
  <c r="ASN435" i="10"/>
  <c r="ASF435" i="10"/>
  <c r="ASM440" i="10"/>
  <c r="ASE440" i="10"/>
  <c r="ASK439" i="10"/>
  <c r="ASC439" i="10"/>
  <c r="ASJ438" i="10"/>
  <c r="ASK437" i="10"/>
  <c r="ASC437" i="10"/>
  <c r="ASH436" i="10"/>
  <c r="ASM435" i="10"/>
  <c r="ASE435" i="10"/>
  <c r="ASL440" i="10"/>
  <c r="ASD440" i="10"/>
  <c r="ASJ439" i="10"/>
  <c r="ASI438" i="10"/>
  <c r="ASK440" i="10"/>
  <c r="ASC440" i="10"/>
  <c r="ASI439" i="10"/>
  <c r="ASH438" i="10"/>
  <c r="ASI437" i="10"/>
  <c r="ASN436" i="10"/>
  <c r="ASF436" i="10"/>
  <c r="ASK435" i="10"/>
  <c r="ASC435" i="10"/>
  <c r="ASG438" i="10"/>
  <c r="ASN434" i="10"/>
  <c r="ASF434" i="10"/>
  <c r="ASL433" i="10"/>
  <c r="ASD433" i="10"/>
  <c r="ASK432" i="10"/>
  <c r="ASC432" i="10"/>
  <c r="ASI431" i="10"/>
  <c r="ASK430" i="10"/>
  <c r="ASC430" i="10"/>
  <c r="ASI429" i="10"/>
  <c r="ASJ428" i="10"/>
  <c r="ASN427" i="10"/>
  <c r="ASF427" i="10"/>
  <c r="ASJ426" i="10"/>
  <c r="ASL425" i="10"/>
  <c r="ASD425" i="10"/>
  <c r="ASH424" i="10"/>
  <c r="ASK423" i="10"/>
  <c r="ASC423" i="10"/>
  <c r="ASM422" i="10"/>
  <c r="ASE422" i="10"/>
  <c r="ASM434" i="10"/>
  <c r="ASE434" i="10"/>
  <c r="ASK433" i="10"/>
  <c r="ASC433" i="10"/>
  <c r="ASJ432" i="10"/>
  <c r="ASH431" i="10"/>
  <c r="ASJ430" i="10"/>
  <c r="ASH429" i="10"/>
  <c r="ASI428" i="10"/>
  <c r="ASM427" i="10"/>
  <c r="ASE427" i="10"/>
  <c r="ASI426" i="10"/>
  <c r="ASK425" i="10"/>
  <c r="ASC425" i="10"/>
  <c r="ASG424" i="10"/>
  <c r="ASJ423" i="10"/>
  <c r="ASL422" i="10"/>
  <c r="ASD422" i="10"/>
  <c r="ASL434" i="10"/>
  <c r="ASD434" i="10"/>
  <c r="ASJ433" i="10"/>
  <c r="ASI432" i="10"/>
  <c r="ASG431" i="10"/>
  <c r="ASI430" i="10"/>
  <c r="ASG429" i="10"/>
  <c r="ASH428" i="10"/>
  <c r="ASL427" i="10"/>
  <c r="ASD427" i="10"/>
  <c r="ASH426" i="10"/>
  <c r="ASJ425" i="10"/>
  <c r="ASN424" i="10"/>
  <c r="ASF424" i="10"/>
  <c r="ASI423" i="10"/>
  <c r="ASK422" i="10"/>
  <c r="ASC422" i="10"/>
  <c r="ASH439" i="10"/>
  <c r="ASL435" i="10"/>
  <c r="ASK434" i="10"/>
  <c r="ASC434" i="10"/>
  <c r="ASI433" i="10"/>
  <c r="ASH432" i="10"/>
  <c r="ASN431" i="10"/>
  <c r="ASF431" i="10"/>
  <c r="ASH430" i="10"/>
  <c r="ASN429" i="10"/>
  <c r="ASF429" i="10"/>
  <c r="ASG428" i="10"/>
  <c r="ASK427" i="10"/>
  <c r="ASC427" i="10"/>
  <c r="ASG426" i="10"/>
  <c r="ASI425" i="10"/>
  <c r="ASM424" i="10"/>
  <c r="ASE424" i="10"/>
  <c r="ASH423" i="10"/>
  <c r="ASJ422" i="10"/>
  <c r="ASJ437" i="10"/>
  <c r="ASM436" i="10"/>
  <c r="ASJ435" i="10"/>
  <c r="ASJ434" i="10"/>
  <c r="ASH433" i="10"/>
  <c r="ASG432" i="10"/>
  <c r="ASM431" i="10"/>
  <c r="ASE431" i="10"/>
  <c r="ASG430" i="10"/>
  <c r="ASM429" i="10"/>
  <c r="ASE429" i="10"/>
  <c r="ASN428" i="10"/>
  <c r="ASF428" i="10"/>
  <c r="ASJ427" i="10"/>
  <c r="ASN426" i="10"/>
  <c r="ASF426" i="10"/>
  <c r="ASH425" i="10"/>
  <c r="ASL424" i="10"/>
  <c r="ASD424" i="10"/>
  <c r="ASG423" i="10"/>
  <c r="ASI422" i="10"/>
  <c r="ASJ440" i="10"/>
  <c r="ASH437" i="10"/>
  <c r="ASG436" i="10"/>
  <c r="ASD435" i="10"/>
  <c r="ASI434" i="10"/>
  <c r="ASG433" i="10"/>
  <c r="ASN432" i="10"/>
  <c r="ASF432" i="10"/>
  <c r="ASL431" i="10"/>
  <c r="ASD431" i="10"/>
  <c r="ASN430" i="10"/>
  <c r="ASF430" i="10"/>
  <c r="ASL429" i="10"/>
  <c r="ASD429" i="10"/>
  <c r="ASM428" i="10"/>
  <c r="ASE428" i="10"/>
  <c r="ASI427" i="10"/>
  <c r="ASM426" i="10"/>
  <c r="ASE426" i="10"/>
  <c r="ASG425" i="10"/>
  <c r="ASK424" i="10"/>
  <c r="ASC424" i="10"/>
  <c r="ASN423" i="10"/>
  <c r="ASF423" i="10"/>
  <c r="ASH422" i="10"/>
  <c r="ASE436" i="10"/>
  <c r="ASH434" i="10"/>
  <c r="ASN433" i="10"/>
  <c r="ASF433" i="10"/>
  <c r="ASM432" i="10"/>
  <c r="ASE432" i="10"/>
  <c r="ASK431" i="10"/>
  <c r="ASC431" i="10"/>
  <c r="ASM430" i="10"/>
  <c r="ASE430" i="10"/>
  <c r="ASK429" i="10"/>
  <c r="ASC429" i="10"/>
  <c r="ASL428" i="10"/>
  <c r="ASD428" i="10"/>
  <c r="ASH427" i="10"/>
  <c r="ASL426" i="10"/>
  <c r="ASD426" i="10"/>
  <c r="ASN425" i="10"/>
  <c r="ASF425" i="10"/>
  <c r="ASJ424" i="10"/>
  <c r="ASM423" i="10"/>
  <c r="ASE423" i="10"/>
  <c r="ASG422" i="10"/>
  <c r="RX418" i="10"/>
  <c r="SF418" i="10"/>
  <c r="SV418" i="10"/>
  <c r="TD418" i="10"/>
  <c r="ADM418" i="10"/>
  <c r="AEV418" i="10"/>
  <c r="ASJ418" i="10"/>
  <c r="RU419" i="10"/>
  <c r="SC419" i="10"/>
  <c r="SS419" i="10"/>
  <c r="TA419" i="10"/>
  <c r="ADK419" i="10"/>
  <c r="ADS419" i="10"/>
  <c r="ASG419" i="10"/>
  <c r="RZ420" i="10"/>
  <c r="SX420" i="10"/>
  <c r="ADJ420" i="10"/>
  <c r="ADR420" i="10"/>
  <c r="ASC420" i="10"/>
  <c r="ASK420" i="10"/>
  <c r="RW421" i="10"/>
  <c r="SE421" i="10"/>
  <c r="SU421" i="10"/>
  <c r="TC421" i="10"/>
  <c r="ADJ421" i="10"/>
  <c r="ADR421" i="10"/>
  <c r="ASD421" i="10"/>
  <c r="ASL421" i="10"/>
  <c r="RU422" i="10"/>
  <c r="SC422" i="10"/>
  <c r="SY422" i="10"/>
  <c r="ASF422" i="10"/>
  <c r="RV423" i="10"/>
  <c r="ASD423" i="10"/>
  <c r="ASK426" i="10"/>
  <c r="RU428" i="10"/>
  <c r="ASC428" i="10"/>
  <c r="SA429" i="10"/>
  <c r="ASD430" i="10"/>
  <c r="SD433" i="10"/>
  <c r="SV434" i="10"/>
  <c r="ASG434" i="10"/>
  <c r="NQ464" i="10"/>
  <c r="RY418" i="10"/>
  <c r="SW418" i="10"/>
  <c r="ADN418" i="10"/>
  <c r="AEY418" i="10"/>
  <c r="ASC418" i="10"/>
  <c r="ASK418" i="10"/>
  <c r="RV419" i="10"/>
  <c r="SD419" i="10"/>
  <c r="ST419" i="10"/>
  <c r="TB419" i="10"/>
  <c r="ADL419" i="10"/>
  <c r="ADT419" i="10"/>
  <c r="ASH419" i="10"/>
  <c r="SA420" i="10"/>
  <c r="SY420" i="10"/>
  <c r="ADK420" i="10"/>
  <c r="ADS420" i="10"/>
  <c r="ASD420" i="10"/>
  <c r="ASL420" i="10"/>
  <c r="RX421" i="10"/>
  <c r="SF421" i="10"/>
  <c r="SV421" i="10"/>
  <c r="TD421" i="10"/>
  <c r="ADK421" i="10"/>
  <c r="ADS421" i="10"/>
  <c r="ASE421" i="10"/>
  <c r="ASM421" i="10"/>
  <c r="RV422" i="10"/>
  <c r="SD422" i="10"/>
  <c r="SZ422" i="10"/>
  <c r="ADM422" i="10"/>
  <c r="ASN422" i="10"/>
  <c r="SD423" i="10"/>
  <c r="ASL423" i="10"/>
  <c r="SY425" i="10"/>
  <c r="SU427" i="10"/>
  <c r="SC428" i="10"/>
  <c r="ASK428" i="10"/>
  <c r="RU430" i="10"/>
  <c r="ADS430" i="10"/>
  <c r="ASL430" i="10"/>
  <c r="RW432" i="10"/>
  <c r="ASD432" i="10"/>
  <c r="SX433" i="10"/>
  <c r="TD434" i="10"/>
  <c r="UR468" i="10"/>
  <c r="RZ418" i="10"/>
  <c r="SX418" i="10"/>
  <c r="ADO418" i="10"/>
  <c r="AFD418" i="10"/>
  <c r="ASD418" i="10"/>
  <c r="ASL418" i="10"/>
  <c r="RW419" i="10"/>
  <c r="SE419" i="10"/>
  <c r="SU419" i="10"/>
  <c r="TC419" i="10"/>
  <c r="ADM419" i="10"/>
  <c r="AET419" i="10"/>
  <c r="ASI419" i="10"/>
  <c r="SB420" i="10"/>
  <c r="SZ420" i="10"/>
  <c r="ADL420" i="10"/>
  <c r="ADT420" i="10"/>
  <c r="ASE420" i="10"/>
  <c r="ASM420" i="10"/>
  <c r="RY421" i="10"/>
  <c r="SW421" i="10"/>
  <c r="ADL421" i="10"/>
  <c r="ADT421" i="10"/>
  <c r="ASF421" i="10"/>
  <c r="ASN421" i="10"/>
  <c r="RW422" i="10"/>
  <c r="SE422" i="10"/>
  <c r="SS422" i="10"/>
  <c r="TA422" i="10"/>
  <c r="ADP422" i="10"/>
  <c r="ADP424" i="10"/>
  <c r="RV426" i="10"/>
  <c r="TC427" i="10"/>
  <c r="SC430" i="10"/>
  <c r="SE432" i="10"/>
  <c r="ASL432" i="10"/>
  <c r="ZN459" i="10"/>
  <c r="AEM464" i="10"/>
  <c r="AEG464" i="10"/>
  <c r="AEG459" i="10"/>
  <c r="AEG455" i="10"/>
  <c r="AEG447" i="10"/>
  <c r="AEJ468" i="10"/>
  <c r="AEG465" i="10"/>
  <c r="AEM463" i="10"/>
  <c r="AEG468" i="10"/>
  <c r="AEJ456" i="10"/>
  <c r="AEJ448" i="10"/>
  <c r="AEM467" i="10"/>
  <c r="AEJ462" i="10"/>
  <c r="AEM446" i="10"/>
  <c r="AEL446" i="10"/>
  <c r="AEM466" i="10"/>
  <c r="AEM461" i="10"/>
  <c r="AEM459" i="10"/>
  <c r="AEJ452" i="10"/>
  <c r="ADJ436" i="10"/>
  <c r="ADS435" i="10"/>
  <c r="ADN435" i="10"/>
  <c r="ADS436" i="10"/>
  <c r="ADM435" i="10"/>
  <c r="ADJ439" i="10"/>
  <c r="ADI439" i="10"/>
  <c r="ADK437" i="10"/>
  <c r="ADP436" i="10"/>
  <c r="ADL434" i="10"/>
  <c r="ADP433" i="10"/>
  <c r="ADR432" i="10"/>
  <c r="ADN430" i="10"/>
  <c r="ADS429" i="10"/>
  <c r="ADI426" i="10"/>
  <c r="ADR425" i="10"/>
  <c r="ADO424" i="10"/>
  <c r="ADO423" i="10"/>
  <c r="ADT422" i="10"/>
  <c r="ADL422" i="10"/>
  <c r="ADR436" i="10"/>
  <c r="ADK435" i="10"/>
  <c r="ADK434" i="10"/>
  <c r="ADO433" i="10"/>
  <c r="ADM432" i="10"/>
  <c r="ADM430" i="10"/>
  <c r="ADR429" i="10"/>
  <c r="ADQ428" i="10"/>
  <c r="ADR427" i="10"/>
  <c r="ADS426" i="10"/>
  <c r="ADQ425" i="10"/>
  <c r="ADN424" i="10"/>
  <c r="ADN423" i="10"/>
  <c r="ADS422" i="10"/>
  <c r="ADK422" i="10"/>
  <c r="ADK436" i="10"/>
  <c r="ADI434" i="10"/>
  <c r="ADM433" i="10"/>
  <c r="ADL432" i="10"/>
  <c r="ADS431" i="10"/>
  <c r="ADK430" i="10"/>
  <c r="ADP429" i="10"/>
  <c r="ADP428" i="10"/>
  <c r="ADQ427" i="10"/>
  <c r="ADR426" i="10"/>
  <c r="ADP425" i="10"/>
  <c r="ADM424" i="10"/>
  <c r="ADM423" i="10"/>
  <c r="ADR422" i="10"/>
  <c r="ADJ422" i="10"/>
  <c r="ADJ432" i="10"/>
  <c r="ADN431" i="10"/>
  <c r="ADK429" i="10"/>
  <c r="ADN428" i="10"/>
  <c r="ADP427" i="10"/>
  <c r="ADQ426" i="10"/>
  <c r="ADO425" i="10"/>
  <c r="ADT424" i="10"/>
  <c r="ADL424" i="10"/>
  <c r="ADT423" i="10"/>
  <c r="ADL423" i="10"/>
  <c r="ADQ422" i="10"/>
  <c r="ADI422" i="10"/>
  <c r="ADM431" i="10"/>
  <c r="ADJ429" i="10"/>
  <c r="ADI428" i="10"/>
  <c r="ADN427" i="10"/>
  <c r="ADP426" i="10"/>
  <c r="ADN425" i="10"/>
  <c r="ADS424" i="10"/>
  <c r="ADK424" i="10"/>
  <c r="ADS423" i="10"/>
  <c r="ADK423" i="10"/>
  <c r="ADT434" i="10"/>
  <c r="ADK431" i="10"/>
  <c r="ADJ427" i="10"/>
  <c r="ADO426" i="10"/>
  <c r="ADJ425" i="10"/>
  <c r="ADR424" i="10"/>
  <c r="ADJ424" i="10"/>
  <c r="ADR423" i="10"/>
  <c r="ADJ423" i="10"/>
  <c r="ADO422" i="10"/>
  <c r="ADR440" i="10"/>
  <c r="ADM437" i="10"/>
  <c r="ADS434" i="10"/>
  <c r="ADI427" i="10"/>
  <c r="ADK426" i="10"/>
  <c r="ADI425" i="10"/>
  <c r="ADQ424" i="10"/>
  <c r="ADI424" i="10"/>
  <c r="ADQ423" i="10"/>
  <c r="ADI423" i="10"/>
  <c r="ADN422" i="10"/>
  <c r="IU469" i="10"/>
  <c r="JA467" i="10"/>
  <c r="JA463" i="10"/>
  <c r="IU457" i="10"/>
  <c r="JA454" i="10"/>
  <c r="IX452" i="10"/>
  <c r="IU451" i="10"/>
  <c r="IU449" i="10"/>
  <c r="IW446" i="10"/>
  <c r="IX467" i="10"/>
  <c r="IX463" i="10"/>
  <c r="JA461" i="10"/>
  <c r="JA455" i="10"/>
  <c r="IX454" i="10"/>
  <c r="IU452" i="10"/>
  <c r="IV446" i="10"/>
  <c r="IU467" i="10"/>
  <c r="JA464" i="10"/>
  <c r="IU463" i="10"/>
  <c r="IX461" i="10"/>
  <c r="JA459" i="10"/>
  <c r="JA458" i="10"/>
  <c r="IX455" i="10"/>
  <c r="IU454" i="10"/>
  <c r="JA450" i="10"/>
  <c r="JA447" i="10"/>
  <c r="JC446" i="10"/>
  <c r="IU446" i="10"/>
  <c r="JA468" i="10"/>
  <c r="JA465" i="10"/>
  <c r="IX464" i="10"/>
  <c r="IU461" i="10"/>
  <c r="IX459" i="10"/>
  <c r="IX458" i="10"/>
  <c r="JA456" i="10"/>
  <c r="IU455" i="10"/>
  <c r="JA453" i="10"/>
  <c r="IX450" i="10"/>
  <c r="JA448" i="10"/>
  <c r="IX447" i="10"/>
  <c r="JB446" i="10"/>
  <c r="IX468" i="10"/>
  <c r="JA466" i="10"/>
  <c r="IX465" i="10"/>
  <c r="IU464" i="10"/>
  <c r="JA462" i="10"/>
  <c r="JA460" i="10"/>
  <c r="IU459" i="10"/>
  <c r="IU458" i="10"/>
  <c r="IX456" i="10"/>
  <c r="IX453" i="10"/>
  <c r="IU450" i="10"/>
  <c r="IX448" i="10"/>
  <c r="IU447" i="10"/>
  <c r="JA446" i="10"/>
  <c r="IU468" i="10"/>
  <c r="IX466" i="10"/>
  <c r="IU465" i="10"/>
  <c r="IX462" i="10"/>
  <c r="IX460" i="10"/>
  <c r="IU456" i="10"/>
  <c r="IU453" i="10"/>
  <c r="IU448" i="10"/>
  <c r="IZ446" i="10"/>
  <c r="JA469" i="10"/>
  <c r="IU466" i="10"/>
  <c r="IU462" i="10"/>
  <c r="IU460" i="10"/>
  <c r="JA457" i="10"/>
  <c r="JA451" i="10"/>
  <c r="JA449" i="10"/>
  <c r="IY446" i="10"/>
  <c r="IX451" i="10"/>
  <c r="IX449" i="10"/>
  <c r="IX457" i="10"/>
  <c r="IX446" i="10"/>
  <c r="IX469" i="10"/>
  <c r="JA452" i="10"/>
  <c r="SA418" i="10"/>
  <c r="SY418" i="10"/>
  <c r="ADP418" i="10"/>
  <c r="ASE418" i="10"/>
  <c r="ASM418" i="10"/>
  <c r="RX419" i="10"/>
  <c r="SF419" i="10"/>
  <c r="SV419" i="10"/>
  <c r="TD419" i="10"/>
  <c r="ADN419" i="10"/>
  <c r="AEW419" i="10"/>
  <c r="ASJ419" i="10"/>
  <c r="RU420" i="10"/>
  <c r="SC420" i="10"/>
  <c r="SS420" i="10"/>
  <c r="TA420" i="10"/>
  <c r="ADM420" i="10"/>
  <c r="AES420" i="10"/>
  <c r="ASF420" i="10"/>
  <c r="ASN420" i="10"/>
  <c r="RZ421" i="10"/>
  <c r="SX421" i="10"/>
  <c r="ADM421" i="10"/>
  <c r="AEU421" i="10"/>
  <c r="ASG421" i="10"/>
  <c r="RX422" i="10"/>
  <c r="SF422" i="10"/>
  <c r="ST422" i="10"/>
  <c r="TB422" i="10"/>
  <c r="AEU422" i="10"/>
  <c r="RY424" i="10"/>
  <c r="ASE425" i="10"/>
  <c r="SD426" i="10"/>
  <c r="SS429" i="10"/>
  <c r="SW430" i="10"/>
  <c r="SY432" i="10"/>
  <c r="TD436" i="10"/>
  <c r="AE371" i="10"/>
  <c r="AGR417" i="10"/>
  <c r="AGQ417" i="10"/>
  <c r="QI459" i="10"/>
  <c r="QI448" i="10"/>
  <c r="QI452" i="10"/>
  <c r="QG452" i="10"/>
  <c r="QJ451" i="10"/>
  <c r="QF448" i="10"/>
  <c r="QF451" i="10"/>
  <c r="QD466" i="10"/>
  <c r="QI455" i="10"/>
  <c r="QJ468" i="10"/>
  <c r="QF456" i="10"/>
  <c r="QI450" i="10"/>
  <c r="QG450" i="10"/>
  <c r="QD469" i="10"/>
  <c r="QF447" i="10"/>
  <c r="QG454" i="10"/>
  <c r="QD455" i="10"/>
  <c r="QG451" i="10"/>
  <c r="QJ462" i="10"/>
  <c r="TG419" i="10"/>
  <c r="TF420" i="10"/>
  <c r="XX423" i="10"/>
  <c r="TR419" i="10"/>
  <c r="TV420" i="10"/>
  <c r="AQB420" i="10"/>
  <c r="TZ421" i="10"/>
  <c r="XU418" i="10"/>
  <c r="NK419" i="10"/>
  <c r="PX419" i="10"/>
  <c r="PP420" i="10"/>
  <c r="EX396" i="10"/>
  <c r="TI418" i="10"/>
  <c r="YC418" i="10"/>
  <c r="ACY418" i="10"/>
  <c r="ADF420" i="10"/>
  <c r="AQA425" i="10"/>
  <c r="TQ418" i="10"/>
  <c r="ADG418" i="10"/>
  <c r="YB420" i="10"/>
  <c r="YD425" i="10"/>
  <c r="TG437" i="10"/>
  <c r="EW393" i="10"/>
  <c r="NG418" i="10"/>
  <c r="TY418" i="10"/>
  <c r="YB419" i="10"/>
  <c r="ADB419" i="10"/>
  <c r="NK422" i="10"/>
  <c r="EV390" i="10"/>
  <c r="EV391" i="10"/>
  <c r="NO418" i="10"/>
  <c r="APZ418" i="10"/>
  <c r="NM421" i="10"/>
  <c r="QC464" i="10"/>
  <c r="QC466" i="10"/>
  <c r="QD447" i="10"/>
  <c r="QI453" i="10"/>
  <c r="QG468" i="10"/>
  <c r="QJ458" i="10"/>
  <c r="QF455" i="10"/>
  <c r="QF457" i="10"/>
  <c r="QF467" i="10"/>
  <c r="QI468" i="10"/>
  <c r="QG459" i="10"/>
  <c r="TK440" i="10"/>
  <c r="TJ439" i="10"/>
  <c r="TP438" i="10"/>
  <c r="TH438" i="10"/>
  <c r="TN437" i="10"/>
  <c r="TF437" i="10"/>
  <c r="TK436" i="10"/>
  <c r="TL435" i="10"/>
  <c r="TK434" i="10"/>
  <c r="TJ433" i="10"/>
  <c r="TI432" i="10"/>
  <c r="TI431" i="10"/>
  <c r="TM430" i="10"/>
  <c r="TE430" i="10"/>
  <c r="TJ429" i="10"/>
  <c r="TM428" i="10"/>
  <c r="TE428" i="10"/>
  <c r="TJ440" i="10"/>
  <c r="TI439" i="10"/>
  <c r="TO438" i="10"/>
  <c r="TG438" i="10"/>
  <c r="TM437" i="10"/>
  <c r="TE437" i="10"/>
  <c r="TJ436" i="10"/>
  <c r="TK435" i="10"/>
  <c r="TJ434" i="10"/>
  <c r="TI433" i="10"/>
  <c r="TP432" i="10"/>
  <c r="TH432" i="10"/>
  <c r="TP431" i="10"/>
  <c r="TH431" i="10"/>
  <c r="TL430" i="10"/>
  <c r="TI440" i="10"/>
  <c r="TP439" i="10"/>
  <c r="TH439" i="10"/>
  <c r="TN438" i="10"/>
  <c r="TF438" i="10"/>
  <c r="TL437" i="10"/>
  <c r="TI436" i="10"/>
  <c r="TJ435" i="10"/>
  <c r="TI434" i="10"/>
  <c r="TP433" i="10"/>
  <c r="TH433" i="10"/>
  <c r="TO432" i="10"/>
  <c r="TG432" i="10"/>
  <c r="TO431" i="10"/>
  <c r="TG431" i="10"/>
  <c r="TK430" i="10"/>
  <c r="TP440" i="10"/>
  <c r="TH440" i="10"/>
  <c r="TO439" i="10"/>
  <c r="TG439" i="10"/>
  <c r="TM438" i="10"/>
  <c r="TE438" i="10"/>
  <c r="TK437" i="10"/>
  <c r="TP436" i="10"/>
  <c r="TH436" i="10"/>
  <c r="TI435" i="10"/>
  <c r="TP434" i="10"/>
  <c r="TH434" i="10"/>
  <c r="TO433" i="10"/>
  <c r="TG433" i="10"/>
  <c r="TN432" i="10"/>
  <c r="TF432" i="10"/>
  <c r="TN431" i="10"/>
  <c r="TF431" i="10"/>
  <c r="TJ430" i="10"/>
  <c r="TO429" i="10"/>
  <c r="TG429" i="10"/>
  <c r="TJ428" i="10"/>
  <c r="TO440" i="10"/>
  <c r="TG440" i="10"/>
  <c r="TN439" i="10"/>
  <c r="TF439" i="10"/>
  <c r="TL438" i="10"/>
  <c r="TJ437" i="10"/>
  <c r="TO436" i="10"/>
  <c r="TG436" i="10"/>
  <c r="TP435" i="10"/>
  <c r="TH435" i="10"/>
  <c r="TO434" i="10"/>
  <c r="TG434" i="10"/>
  <c r="TN433" i="10"/>
  <c r="TF433" i="10"/>
  <c r="TM432" i="10"/>
  <c r="TE432" i="10"/>
  <c r="TM431" i="10"/>
  <c r="TE431" i="10"/>
  <c r="TI430" i="10"/>
  <c r="TN429" i="10"/>
  <c r="TF429" i="10"/>
  <c r="TI428" i="10"/>
  <c r="TN440" i="10"/>
  <c r="TF440" i="10"/>
  <c r="TM439" i="10"/>
  <c r="TE439" i="10"/>
  <c r="TK438" i="10"/>
  <c r="TI437" i="10"/>
  <c r="TN436" i="10"/>
  <c r="TF436" i="10"/>
  <c r="TO435" i="10"/>
  <c r="TG435" i="10"/>
  <c r="TN434" i="10"/>
  <c r="TF434" i="10"/>
  <c r="TM433" i="10"/>
  <c r="TE433" i="10"/>
  <c r="TL432" i="10"/>
  <c r="TL431" i="10"/>
  <c r="TP430" i="10"/>
  <c r="TH430" i="10"/>
  <c r="TM429" i="10"/>
  <c r="TE429" i="10"/>
  <c r="TP428" i="10"/>
  <c r="TM440" i="10"/>
  <c r="TE440" i="10"/>
  <c r="TL439" i="10"/>
  <c r="TJ438" i="10"/>
  <c r="TP437" i="10"/>
  <c r="TH437" i="10"/>
  <c r="TM436" i="10"/>
  <c r="TE436" i="10"/>
  <c r="TN435" i="10"/>
  <c r="TF435" i="10"/>
  <c r="TM434" i="10"/>
  <c r="TE434" i="10"/>
  <c r="TL433" i="10"/>
  <c r="TK432" i="10"/>
  <c r="TK431" i="10"/>
  <c r="TO430" i="10"/>
  <c r="TG430" i="10"/>
  <c r="TL429" i="10"/>
  <c r="TO428" i="10"/>
  <c r="TG428" i="10"/>
  <c r="TK439" i="10"/>
  <c r="TF430" i="10"/>
  <c r="TO427" i="10"/>
  <c r="TG427" i="10"/>
  <c r="TO426" i="10"/>
  <c r="TG426" i="10"/>
  <c r="TK425" i="10"/>
  <c r="TO424" i="10"/>
  <c r="TG424" i="10"/>
  <c r="TI423" i="10"/>
  <c r="TL422" i="10"/>
  <c r="TL434" i="10"/>
  <c r="TN428" i="10"/>
  <c r="TN427" i="10"/>
  <c r="TF427" i="10"/>
  <c r="TN426" i="10"/>
  <c r="TF426" i="10"/>
  <c r="TJ425" i="10"/>
  <c r="TN424" i="10"/>
  <c r="TF424" i="10"/>
  <c r="TP423" i="10"/>
  <c r="TH423" i="10"/>
  <c r="TK422" i="10"/>
  <c r="TI421" i="10"/>
  <c r="TL420" i="10"/>
  <c r="TL428" i="10"/>
  <c r="TM427" i="10"/>
  <c r="TE427" i="10"/>
  <c r="TM426" i="10"/>
  <c r="TE426" i="10"/>
  <c r="TI425" i="10"/>
  <c r="TM424" i="10"/>
  <c r="TE424" i="10"/>
  <c r="TO423" i="10"/>
  <c r="TG423" i="10"/>
  <c r="TJ422" i="10"/>
  <c r="TP421" i="10"/>
  <c r="TH421" i="10"/>
  <c r="TK420" i="10"/>
  <c r="TL419" i="10"/>
  <c r="TL436" i="10"/>
  <c r="TM435" i="10"/>
  <c r="TJ432" i="10"/>
  <c r="TP429" i="10"/>
  <c r="TK428" i="10"/>
  <c r="TL427" i="10"/>
  <c r="TL426" i="10"/>
  <c r="TP425" i="10"/>
  <c r="TH425" i="10"/>
  <c r="TL424" i="10"/>
  <c r="TN423" i="10"/>
  <c r="TF423" i="10"/>
  <c r="TI422" i="10"/>
  <c r="TO421" i="10"/>
  <c r="TG421" i="10"/>
  <c r="TE435" i="10"/>
  <c r="TK429" i="10"/>
  <c r="TH428" i="10"/>
  <c r="TK427" i="10"/>
  <c r="TK426" i="10"/>
  <c r="TO425" i="10"/>
  <c r="TG425" i="10"/>
  <c r="TK424" i="10"/>
  <c r="TM423" i="10"/>
  <c r="TE423" i="10"/>
  <c r="TP422" i="10"/>
  <c r="TH422" i="10"/>
  <c r="TN421" i="10"/>
  <c r="TF421" i="10"/>
  <c r="TI420" i="10"/>
  <c r="TI429" i="10"/>
  <c r="TF428" i="10"/>
  <c r="TJ427" i="10"/>
  <c r="TJ426" i="10"/>
  <c r="TN425" i="10"/>
  <c r="TF425" i="10"/>
  <c r="TJ424" i="10"/>
  <c r="TL423" i="10"/>
  <c r="TO422" i="10"/>
  <c r="TG422" i="10"/>
  <c r="TM421" i="10"/>
  <c r="TE421" i="10"/>
  <c r="TI438" i="10"/>
  <c r="TO437" i="10"/>
  <c r="TK433" i="10"/>
  <c r="TJ431" i="10"/>
  <c r="TH429" i="10"/>
  <c r="TI427" i="10"/>
  <c r="TI426" i="10"/>
  <c r="TM425" i="10"/>
  <c r="TE425" i="10"/>
  <c r="TI424" i="10"/>
  <c r="TK423" i="10"/>
  <c r="TN422" i="10"/>
  <c r="TF422" i="10"/>
  <c r="TL421" i="10"/>
  <c r="TO420" i="10"/>
  <c r="TG420" i="10"/>
  <c r="TP419" i="10"/>
  <c r="TH419" i="10"/>
  <c r="YD418" i="10"/>
  <c r="AQA418" i="10"/>
  <c r="YD419" i="10"/>
  <c r="ADD419" i="10"/>
  <c r="AQC420" i="10"/>
  <c r="NI424" i="10"/>
  <c r="APW427" i="10"/>
  <c r="EV394" i="10"/>
  <c r="EV400" i="10"/>
  <c r="NI418" i="10"/>
  <c r="PP418" i="10"/>
  <c r="TK418" i="10"/>
  <c r="TS418" i="10"/>
  <c r="UA418" i="10"/>
  <c r="XW418" i="10"/>
  <c r="YE418" i="10"/>
  <c r="ADA418" i="10"/>
  <c r="AQB418" i="10"/>
  <c r="NE419" i="10"/>
  <c r="NM419" i="10"/>
  <c r="TJ419" i="10"/>
  <c r="TU419" i="10"/>
  <c r="YE419" i="10"/>
  <c r="ADE419" i="10"/>
  <c r="AQA419" i="10"/>
  <c r="NH420" i="10"/>
  <c r="TJ420" i="10"/>
  <c r="TZ420" i="10"/>
  <c r="YF420" i="10"/>
  <c r="YD421" i="10"/>
  <c r="ACY421" i="10"/>
  <c r="APW421" i="10"/>
  <c r="AQF422" i="10"/>
  <c r="TH424" i="10"/>
  <c r="YA428" i="10"/>
  <c r="TN430" i="10"/>
  <c r="AQE432" i="10"/>
  <c r="ZB457" i="10"/>
  <c r="ZE461" i="10"/>
  <c r="ZH462" i="10"/>
  <c r="ZB469" i="10"/>
  <c r="ZE450" i="10"/>
  <c r="ZJ446" i="10"/>
  <c r="ZB450" i="10"/>
  <c r="ZI446" i="10"/>
  <c r="ZB446" i="10"/>
  <c r="ZE467" i="10"/>
  <c r="ZE453" i="10"/>
  <c r="ZE463" i="10"/>
  <c r="ZE457" i="10"/>
  <c r="ZB453" i="10"/>
  <c r="NP418" i="10"/>
  <c r="XV418" i="10"/>
  <c r="APY419" i="10"/>
  <c r="UA421" i="10"/>
  <c r="EW408" i="10"/>
  <c r="NJ418" i="10"/>
  <c r="PQ418" i="10"/>
  <c r="TL418" i="10"/>
  <c r="TT418" i="10"/>
  <c r="UB418" i="10"/>
  <c r="XX418" i="10"/>
  <c r="YF418" i="10"/>
  <c r="ADB418" i="10"/>
  <c r="APU418" i="10"/>
  <c r="AQC418" i="10"/>
  <c r="NF419" i="10"/>
  <c r="NN419" i="10"/>
  <c r="TK419" i="10"/>
  <c r="TV419" i="10"/>
  <c r="XV419" i="10"/>
  <c r="YF419" i="10"/>
  <c r="ADF419" i="10"/>
  <c r="AQC419" i="10"/>
  <c r="NI420" i="10"/>
  <c r="TM420" i="10"/>
  <c r="YO420" i="10"/>
  <c r="ACW420" i="10"/>
  <c r="ACZ421" i="10"/>
  <c r="APX421" i="10"/>
  <c r="XW422" i="10"/>
  <c r="TP424" i="10"/>
  <c r="XY424" i="10"/>
  <c r="NO427" i="10"/>
  <c r="AQB438" i="10"/>
  <c r="AQE434" i="10"/>
  <c r="AQD432" i="10"/>
  <c r="APX431" i="10"/>
  <c r="APU429" i="10"/>
  <c r="APX428" i="10"/>
  <c r="APV440" i="10"/>
  <c r="APV438" i="10"/>
  <c r="APX436" i="10"/>
  <c r="AQE435" i="10"/>
  <c r="APZ434" i="10"/>
  <c r="AQB432" i="10"/>
  <c r="APV436" i="10"/>
  <c r="APZ435" i="10"/>
  <c r="APY434" i="10"/>
  <c r="APW432" i="10"/>
  <c r="APY435" i="10"/>
  <c r="APW434" i="10"/>
  <c r="APV432" i="10"/>
  <c r="AQF429" i="10"/>
  <c r="APW435" i="10"/>
  <c r="AQC433" i="10"/>
  <c r="AQE429" i="10"/>
  <c r="AQB433" i="10"/>
  <c r="AQF431" i="10"/>
  <c r="AQB430" i="10"/>
  <c r="AQC429" i="10"/>
  <c r="AQF428" i="10"/>
  <c r="APZ433" i="10"/>
  <c r="AQA431" i="10"/>
  <c r="AQA430" i="10"/>
  <c r="APX429" i="10"/>
  <c r="AQD428" i="10"/>
  <c r="APW429" i="10"/>
  <c r="APU427" i="10"/>
  <c r="APW426" i="10"/>
  <c r="APZ425" i="10"/>
  <c r="APW424" i="10"/>
  <c r="AQB423" i="10"/>
  <c r="AQE422" i="10"/>
  <c r="APW422" i="10"/>
  <c r="APZ431" i="10"/>
  <c r="APV426" i="10"/>
  <c r="APV425" i="10"/>
  <c r="APV424" i="10"/>
  <c r="AQA423" i="10"/>
  <c r="AQD422" i="10"/>
  <c r="APV422" i="10"/>
  <c r="AQD421" i="10"/>
  <c r="APV421" i="10"/>
  <c r="AQA420" i="10"/>
  <c r="AQD438" i="10"/>
  <c r="AQF427" i="10"/>
  <c r="AQF426" i="10"/>
  <c r="APU425" i="10"/>
  <c r="AQF424" i="10"/>
  <c r="APU424" i="10"/>
  <c r="APZ423" i="10"/>
  <c r="AQC422" i="10"/>
  <c r="APU422" i="10"/>
  <c r="AQC421" i="10"/>
  <c r="APU421" i="10"/>
  <c r="APZ420" i="10"/>
  <c r="AQD419" i="10"/>
  <c r="APV419" i="10"/>
  <c r="AQE427" i="10"/>
  <c r="AQE426" i="10"/>
  <c r="AQE424" i="10"/>
  <c r="APY423" i="10"/>
  <c r="AQB422" i="10"/>
  <c r="AQB421" i="10"/>
  <c r="APY420" i="10"/>
  <c r="AQC427" i="10"/>
  <c r="AQD426" i="10"/>
  <c r="AQD425" i="10"/>
  <c r="AQD424" i="10"/>
  <c r="AQF423" i="10"/>
  <c r="APX423" i="10"/>
  <c r="AQA422" i="10"/>
  <c r="AQA421" i="10"/>
  <c r="AQF420" i="10"/>
  <c r="APX420" i="10"/>
  <c r="AQB419" i="10"/>
  <c r="APY428" i="10"/>
  <c r="APY427" i="10"/>
  <c r="APZ426" i="10"/>
  <c r="AQC425" i="10"/>
  <c r="AQC424" i="10"/>
  <c r="AQE423" i="10"/>
  <c r="APW423" i="10"/>
  <c r="APZ422" i="10"/>
  <c r="APZ421" i="10"/>
  <c r="AQE420" i="10"/>
  <c r="APW420" i="10"/>
  <c r="APU433" i="10"/>
  <c r="APY430" i="10"/>
  <c r="APV428" i="10"/>
  <c r="APX427" i="10"/>
  <c r="APY426" i="10"/>
  <c r="AQB425" i="10"/>
  <c r="APY424" i="10"/>
  <c r="AQD423" i="10"/>
  <c r="APV423" i="10"/>
  <c r="APY422" i="10"/>
  <c r="APY421" i="10"/>
  <c r="AQD420" i="10"/>
  <c r="APV420" i="10"/>
  <c r="APZ419" i="10"/>
  <c r="TJ418" i="10"/>
  <c r="ACZ418" i="10"/>
  <c r="NL419" i="10"/>
  <c r="PW420" i="10"/>
  <c r="EW405" i="10"/>
  <c r="EW409" i="10"/>
  <c r="NK418" i="10"/>
  <c r="TE418" i="10"/>
  <c r="TM418" i="10"/>
  <c r="TU418" i="10"/>
  <c r="XY418" i="10"/>
  <c r="YJ418" i="10"/>
  <c r="ADC418" i="10"/>
  <c r="APV418" i="10"/>
  <c r="AQD418" i="10"/>
  <c r="NG419" i="10"/>
  <c r="NO419" i="10"/>
  <c r="TM419" i="10"/>
  <c r="XW419" i="10"/>
  <c r="YK419" i="10"/>
  <c r="ADH419" i="10"/>
  <c r="AQE419" i="10"/>
  <c r="NJ420" i="10"/>
  <c r="TN420" i="10"/>
  <c r="YR420" i="10"/>
  <c r="ACX420" i="10"/>
  <c r="TJ421" i="10"/>
  <c r="ADG421" i="10"/>
  <c r="AQE421" i="10"/>
  <c r="TE422" i="10"/>
  <c r="YE422" i="10"/>
  <c r="AQC423" i="10"/>
  <c r="NI428" i="10"/>
  <c r="PS430" i="10"/>
  <c r="PX438" i="10"/>
  <c r="PM434" i="10"/>
  <c r="PT433" i="10"/>
  <c r="PT431" i="10"/>
  <c r="PQ429" i="10"/>
  <c r="PT432" i="10"/>
  <c r="PW428" i="10"/>
  <c r="PW427" i="10"/>
  <c r="PM425" i="10"/>
  <c r="PM424" i="10"/>
  <c r="PM423" i="10"/>
  <c r="PO428" i="10"/>
  <c r="PO427" i="10"/>
  <c r="PW421" i="10"/>
  <c r="PP421" i="10"/>
  <c r="PV426" i="10"/>
  <c r="PO421" i="10"/>
  <c r="PN426" i="10"/>
  <c r="PW422" i="10"/>
  <c r="PV424" i="10"/>
  <c r="PV423" i="10"/>
  <c r="PV422" i="10"/>
  <c r="PU424" i="10"/>
  <c r="PU423" i="10"/>
  <c r="PO422" i="10"/>
  <c r="PX420" i="10"/>
  <c r="HU450" i="10"/>
  <c r="IB448" i="10"/>
  <c r="YA440" i="10"/>
  <c r="XZ439" i="10"/>
  <c r="YF438" i="10"/>
  <c r="XX438" i="10"/>
  <c r="YD437" i="10"/>
  <c r="XV437" i="10"/>
  <c r="XZ436" i="10"/>
  <c r="YB435" i="10"/>
  <c r="YA434" i="10"/>
  <c r="YF433" i="10"/>
  <c r="XX433" i="10"/>
  <c r="YE432" i="10"/>
  <c r="XW432" i="10"/>
  <c r="YF431" i="10"/>
  <c r="XX431" i="10"/>
  <c r="XZ430" i="10"/>
  <c r="YF429" i="10"/>
  <c r="XX429" i="10"/>
  <c r="XZ428" i="10"/>
  <c r="XZ440" i="10"/>
  <c r="XY439" i="10"/>
  <c r="YE438" i="10"/>
  <c r="XW438" i="10"/>
  <c r="YC437" i="10"/>
  <c r="XU437" i="10"/>
  <c r="XY436" i="10"/>
  <c r="YA435" i="10"/>
  <c r="XZ434" i="10"/>
  <c r="YE433" i="10"/>
  <c r="XW433" i="10"/>
  <c r="YD432" i="10"/>
  <c r="XV432" i="10"/>
  <c r="YE431" i="10"/>
  <c r="XW431" i="10"/>
  <c r="XY430" i="10"/>
  <c r="XY440" i="10"/>
  <c r="YF439" i="10"/>
  <c r="XX439" i="10"/>
  <c r="YD438" i="10"/>
  <c r="XV438" i="10"/>
  <c r="YB437" i="10"/>
  <c r="YF436" i="10"/>
  <c r="XX436" i="10"/>
  <c r="XZ435" i="10"/>
  <c r="XY434" i="10"/>
  <c r="YD433" i="10"/>
  <c r="XV433" i="10"/>
  <c r="YC432" i="10"/>
  <c r="XU432" i="10"/>
  <c r="YD431" i="10"/>
  <c r="XV431" i="10"/>
  <c r="YF430" i="10"/>
  <c r="XX430" i="10"/>
  <c r="YF440" i="10"/>
  <c r="XX440" i="10"/>
  <c r="YE439" i="10"/>
  <c r="XW439" i="10"/>
  <c r="YC438" i="10"/>
  <c r="XU438" i="10"/>
  <c r="YA437" i="10"/>
  <c r="YE436" i="10"/>
  <c r="XW436" i="10"/>
  <c r="XY435" i="10"/>
  <c r="YF434" i="10"/>
  <c r="XX434" i="10"/>
  <c r="YC433" i="10"/>
  <c r="XU433" i="10"/>
  <c r="YB432" i="10"/>
  <c r="YC431" i="10"/>
  <c r="XU431" i="10"/>
  <c r="YE430" i="10"/>
  <c r="XW430" i="10"/>
  <c r="YC429" i="10"/>
  <c r="XU429" i="10"/>
  <c r="YE428" i="10"/>
  <c r="XW428" i="10"/>
  <c r="YE440" i="10"/>
  <c r="XW440" i="10"/>
  <c r="YD439" i="10"/>
  <c r="XV439" i="10"/>
  <c r="YB438" i="10"/>
  <c r="XZ437" i="10"/>
  <c r="YD436" i="10"/>
  <c r="XV436" i="10"/>
  <c r="YF435" i="10"/>
  <c r="XX435" i="10"/>
  <c r="YE434" i="10"/>
  <c r="XW434" i="10"/>
  <c r="YB433" i="10"/>
  <c r="YA432" i="10"/>
  <c r="YB431" i="10"/>
  <c r="YD430" i="10"/>
  <c r="XV430" i="10"/>
  <c r="YB429" i="10"/>
  <c r="YD428" i="10"/>
  <c r="XV428" i="10"/>
  <c r="YD440" i="10"/>
  <c r="XV440" i="10"/>
  <c r="YC439" i="10"/>
  <c r="XU439" i="10"/>
  <c r="YA438" i="10"/>
  <c r="XY437" i="10"/>
  <c r="YC436" i="10"/>
  <c r="XU436" i="10"/>
  <c r="YE435" i="10"/>
  <c r="XW435" i="10"/>
  <c r="YD434" i="10"/>
  <c r="XV434" i="10"/>
  <c r="YA433" i="10"/>
  <c r="XZ432" i="10"/>
  <c r="YA431" i="10"/>
  <c r="YC430" i="10"/>
  <c r="XU430" i="10"/>
  <c r="YA429" i="10"/>
  <c r="YC428" i="10"/>
  <c r="XU428" i="10"/>
  <c r="YC440" i="10"/>
  <c r="XU440" i="10"/>
  <c r="YB439" i="10"/>
  <c r="XZ438" i="10"/>
  <c r="YF437" i="10"/>
  <c r="XX437" i="10"/>
  <c r="YB436" i="10"/>
  <c r="YD435" i="10"/>
  <c r="XV435" i="10"/>
  <c r="YC434" i="10"/>
  <c r="XU434" i="10"/>
  <c r="XZ433" i="10"/>
  <c r="XY432" i="10"/>
  <c r="XZ431" i="10"/>
  <c r="YB430" i="10"/>
  <c r="XZ429" i="10"/>
  <c r="YB428" i="10"/>
  <c r="YE437" i="10"/>
  <c r="YE429" i="10"/>
  <c r="XY428" i="10"/>
  <c r="YC427" i="10"/>
  <c r="XU427" i="10"/>
  <c r="YB426" i="10"/>
  <c r="YC425" i="10"/>
  <c r="XU425" i="10"/>
  <c r="YF424" i="10"/>
  <c r="XX424" i="10"/>
  <c r="YE423" i="10"/>
  <c r="XW423" i="10"/>
  <c r="YD422" i="10"/>
  <c r="XV422" i="10"/>
  <c r="XY438" i="10"/>
  <c r="XW437" i="10"/>
  <c r="XY431" i="10"/>
  <c r="YA430" i="10"/>
  <c r="YD429" i="10"/>
  <c r="XX428" i="10"/>
  <c r="YB427" i="10"/>
  <c r="YA426" i="10"/>
  <c r="YB425" i="10"/>
  <c r="YE424" i="10"/>
  <c r="XW424" i="10"/>
  <c r="YD423" i="10"/>
  <c r="XV423" i="10"/>
  <c r="YC422" i="10"/>
  <c r="XU422" i="10"/>
  <c r="YB421" i="10"/>
  <c r="XZ420" i="10"/>
  <c r="YB440" i="10"/>
  <c r="XY429" i="10"/>
  <c r="YA427" i="10"/>
  <c r="XZ426" i="10"/>
  <c r="YA425" i="10"/>
  <c r="YD424" i="10"/>
  <c r="XV424" i="10"/>
  <c r="YC423" i="10"/>
  <c r="XU423" i="10"/>
  <c r="YB422" i="10"/>
  <c r="YA421" i="10"/>
  <c r="XY420" i="10"/>
  <c r="XY419" i="10"/>
  <c r="YA439" i="10"/>
  <c r="YF432" i="10"/>
  <c r="XW429" i="10"/>
  <c r="XZ427" i="10"/>
  <c r="XY426" i="10"/>
  <c r="XZ425" i="10"/>
  <c r="YC424" i="10"/>
  <c r="XU424" i="10"/>
  <c r="YB423" i="10"/>
  <c r="YA422" i="10"/>
  <c r="XZ421" i="10"/>
  <c r="YB434" i="10"/>
  <c r="XX432" i="10"/>
  <c r="XV429" i="10"/>
  <c r="XY427" i="10"/>
  <c r="YF426" i="10"/>
  <c r="XX426" i="10"/>
  <c r="XY425" i="10"/>
  <c r="YB424" i="10"/>
  <c r="YA423" i="10"/>
  <c r="XZ422" i="10"/>
  <c r="XY421" i="10"/>
  <c r="YE420" i="10"/>
  <c r="XW420" i="10"/>
  <c r="YC435" i="10"/>
  <c r="YF427" i="10"/>
  <c r="XX427" i="10"/>
  <c r="YE426" i="10"/>
  <c r="XW426" i="10"/>
  <c r="YF425" i="10"/>
  <c r="XX425" i="10"/>
  <c r="YA424" i="10"/>
  <c r="XZ423" i="10"/>
  <c r="XY422" i="10"/>
  <c r="YF421" i="10"/>
  <c r="XX421" i="10"/>
  <c r="YA436" i="10"/>
  <c r="XU435" i="10"/>
  <c r="YF428" i="10"/>
  <c r="YE427" i="10"/>
  <c r="XW427" i="10"/>
  <c r="YD426" i="10"/>
  <c r="XV426" i="10"/>
  <c r="YE425" i="10"/>
  <c r="XW425" i="10"/>
  <c r="XZ424" i="10"/>
  <c r="XY423" i="10"/>
  <c r="YF422" i="10"/>
  <c r="XX422" i="10"/>
  <c r="YE421" i="10"/>
  <c r="XW421" i="10"/>
  <c r="YC420" i="10"/>
  <c r="XU420" i="10"/>
  <c r="YC419" i="10"/>
  <c r="XU419" i="10"/>
  <c r="TS431" i="10"/>
  <c r="TS436" i="10"/>
  <c r="TU430" i="10"/>
  <c r="TT430" i="10"/>
  <c r="TY425" i="10"/>
  <c r="TQ423" i="10"/>
  <c r="TX422" i="10"/>
  <c r="TX425" i="10"/>
  <c r="TV422" i="10"/>
  <c r="TY421" i="10"/>
  <c r="TQ421" i="10"/>
  <c r="UB420" i="10"/>
  <c r="TT420" i="10"/>
  <c r="TQ425" i="10"/>
  <c r="TS422" i="10"/>
  <c r="TX421" i="10"/>
  <c r="UA420" i="10"/>
  <c r="TS420" i="10"/>
  <c r="UB419" i="10"/>
  <c r="TT419" i="10"/>
  <c r="TZ424" i="10"/>
  <c r="UB423" i="10"/>
  <c r="TQ422" i="10"/>
  <c r="TW421" i="10"/>
  <c r="TY424" i="10"/>
  <c r="UA423" i="10"/>
  <c r="TV421" i="10"/>
  <c r="TY420" i="10"/>
  <c r="TQ420" i="10"/>
  <c r="TR424" i="10"/>
  <c r="TY423" i="10"/>
  <c r="TU421" i="10"/>
  <c r="TW427" i="10"/>
  <c r="TR426" i="10"/>
  <c r="TQ424" i="10"/>
  <c r="TT423" i="10"/>
  <c r="UA422" i="10"/>
  <c r="UB421" i="10"/>
  <c r="TT421" i="10"/>
  <c r="TW420" i="10"/>
  <c r="TX419" i="10"/>
  <c r="PM418" i="10"/>
  <c r="TR418" i="10"/>
  <c r="ADH418" i="10"/>
  <c r="TS419" i="10"/>
  <c r="TX420" i="10"/>
  <c r="ADH420" i="10"/>
  <c r="PX421" i="10"/>
  <c r="YC421" i="10"/>
  <c r="YF423" i="10"/>
  <c r="XY433" i="10"/>
  <c r="NL418" i="10"/>
  <c r="PU418" i="10"/>
  <c r="TF418" i="10"/>
  <c r="TN418" i="10"/>
  <c r="TV418" i="10"/>
  <c r="XZ418" i="10"/>
  <c r="YM418" i="10"/>
  <c r="ADD418" i="10"/>
  <c r="APW418" i="10"/>
  <c r="AQE418" i="10"/>
  <c r="NH419" i="10"/>
  <c r="NP419" i="10"/>
  <c r="PO419" i="10"/>
  <c r="TN419" i="10"/>
  <c r="TY419" i="10"/>
  <c r="XX419" i="10"/>
  <c r="ACW419" i="10"/>
  <c r="AQF419" i="10"/>
  <c r="NL420" i="10"/>
  <c r="TP420" i="10"/>
  <c r="XV420" i="10"/>
  <c r="ACZ420" i="10"/>
  <c r="TK421" i="10"/>
  <c r="ADH421" i="10"/>
  <c r="AQF421" i="10"/>
  <c r="TM422" i="10"/>
  <c r="PN423" i="10"/>
  <c r="APX424" i="10"/>
  <c r="ACW425" i="10"/>
  <c r="TH427" i="10"/>
  <c r="YD427" i="10"/>
  <c r="SL458" i="10"/>
  <c r="SL463" i="10"/>
  <c r="SJ459" i="10"/>
  <c r="SG469" i="10"/>
  <c r="SD459" i="10"/>
  <c r="SG455" i="10"/>
  <c r="SD451" i="10"/>
  <c r="SH446" i="10"/>
  <c r="SL450" i="10"/>
  <c r="SL455" i="10"/>
  <c r="SJ464" i="10"/>
  <c r="SJ462" i="10"/>
  <c r="SJ458" i="10"/>
  <c r="SJ453" i="10"/>
  <c r="SD469" i="10"/>
  <c r="SG468" i="10"/>
  <c r="SG464" i="10"/>
  <c r="SD455" i="10"/>
  <c r="SG450" i="10"/>
  <c r="SG449" i="10"/>
  <c r="SG446" i="10"/>
  <c r="SL465" i="10"/>
  <c r="SJ469" i="10"/>
  <c r="SJ466" i="10"/>
  <c r="SJ448" i="10"/>
  <c r="SD468" i="10"/>
  <c r="SD464" i="10"/>
  <c r="SD450" i="10"/>
  <c r="SD449" i="10"/>
  <c r="SG448" i="10"/>
  <c r="SF446" i="10"/>
  <c r="SL457" i="10"/>
  <c r="SL462" i="10"/>
  <c r="SJ468" i="10"/>
  <c r="SJ457" i="10"/>
  <c r="SJ452" i="10"/>
  <c r="SJ447" i="10"/>
  <c r="SG467" i="10"/>
  <c r="SG466" i="10"/>
  <c r="SG458" i="10"/>
  <c r="SG454" i="10"/>
  <c r="SD448" i="10"/>
  <c r="SE446" i="10"/>
  <c r="SL449" i="10"/>
  <c r="SL454" i="10"/>
  <c r="SJ461" i="10"/>
  <c r="SJ451" i="10"/>
  <c r="SD467" i="10"/>
  <c r="SD466" i="10"/>
  <c r="SG463" i="10"/>
  <c r="SG462" i="10"/>
  <c r="SD458" i="10"/>
  <c r="SD454" i="10"/>
  <c r="SG453" i="10"/>
  <c r="SG452" i="10"/>
  <c r="SL446" i="10"/>
  <c r="SD446" i="10"/>
  <c r="SL464" i="10"/>
  <c r="SL468" i="10"/>
  <c r="SJ467" i="10"/>
  <c r="SJ465" i="10"/>
  <c r="SJ463" i="10"/>
  <c r="SJ456" i="10"/>
  <c r="SJ450" i="10"/>
  <c r="SD463" i="10"/>
  <c r="SD462" i="10"/>
  <c r="SG460" i="10"/>
  <c r="SG457" i="10"/>
  <c r="SD453" i="10"/>
  <c r="SD452" i="10"/>
  <c r="SG447" i="10"/>
  <c r="SK446" i="10"/>
  <c r="SL456" i="10"/>
  <c r="SL460" i="10"/>
  <c r="SJ460" i="10"/>
  <c r="SJ455" i="10"/>
  <c r="SG465" i="10"/>
  <c r="SG461" i="10"/>
  <c r="SD460" i="10"/>
  <c r="SD457" i="10"/>
  <c r="SG456" i="10"/>
  <c r="SD447" i="10"/>
  <c r="SJ446" i="10"/>
  <c r="SD465" i="10"/>
  <c r="SD461" i="10"/>
  <c r="SL466" i="10"/>
  <c r="SL448" i="10"/>
  <c r="SG459" i="10"/>
  <c r="SI446" i="10"/>
  <c r="SL452" i="10"/>
  <c r="SG451" i="10"/>
  <c r="SJ454" i="10"/>
  <c r="SJ449" i="10"/>
  <c r="SD456" i="10"/>
  <c r="YJ420" i="10"/>
  <c r="YQ421" i="10"/>
  <c r="YG420" i="10"/>
  <c r="YH419" i="10"/>
  <c r="YL421" i="10"/>
  <c r="YO425" i="10"/>
  <c r="YI421" i="10"/>
  <c r="YI422" i="10"/>
  <c r="YR423" i="10"/>
  <c r="NH418" i="10"/>
  <c r="TI419" i="10"/>
  <c r="TH420" i="10"/>
  <c r="NL422" i="10"/>
  <c r="EX392" i="10"/>
  <c r="EX395" i="10"/>
  <c r="NE418" i="10"/>
  <c r="NM418" i="10"/>
  <c r="PX418" i="10"/>
  <c r="TG418" i="10"/>
  <c r="TO418" i="10"/>
  <c r="TW418" i="10"/>
  <c r="YA418" i="10"/>
  <c r="YR418" i="10"/>
  <c r="ACW418" i="10"/>
  <c r="ADE418" i="10"/>
  <c r="APX418" i="10"/>
  <c r="AQF418" i="10"/>
  <c r="NI419" i="10"/>
  <c r="PP419" i="10"/>
  <c r="TE419" i="10"/>
  <c r="TO419" i="10"/>
  <c r="TZ419" i="10"/>
  <c r="XZ419" i="10"/>
  <c r="ACX419" i="10"/>
  <c r="APU419" i="10"/>
  <c r="NN420" i="10"/>
  <c r="TR420" i="10"/>
  <c r="XX420" i="10"/>
  <c r="TR421" i="10"/>
  <c r="TY422" i="10"/>
  <c r="TJ423" i="10"/>
  <c r="PU425" i="10"/>
  <c r="TH426" i="10"/>
  <c r="XU426" i="10"/>
  <c r="TP427" i="10"/>
  <c r="ADF432" i="10"/>
  <c r="ADH428" i="10"/>
  <c r="ADF424" i="10"/>
  <c r="ADG422" i="10"/>
  <c r="ADF426" i="10"/>
  <c r="ADE424" i="10"/>
  <c r="ADE422" i="10"/>
  <c r="ADF421" i="10"/>
  <c r="ACX421" i="10"/>
  <c r="ADD420" i="10"/>
  <c r="ADA427" i="10"/>
  <c r="ADA426" i="10"/>
  <c r="ACX424" i="10"/>
  <c r="ADH423" i="10"/>
  <c r="ADD422" i="10"/>
  <c r="ADE421" i="10"/>
  <c r="ACW421" i="10"/>
  <c r="ADC420" i="10"/>
  <c r="ADC419" i="10"/>
  <c r="ADG428" i="10"/>
  <c r="ACW424" i="10"/>
  <c r="ADG423" i="10"/>
  <c r="ADB422" i="10"/>
  <c r="ADD421" i="10"/>
  <c r="ADE423" i="10"/>
  <c r="ACY422" i="10"/>
  <c r="ADC421" i="10"/>
  <c r="ADA420" i="10"/>
  <c r="ADA419" i="10"/>
  <c r="ADE425" i="10"/>
  <c r="ACZ423" i="10"/>
  <c r="ACW422" i="10"/>
  <c r="ADB421" i="10"/>
  <c r="ADD425" i="10"/>
  <c r="ACY423" i="10"/>
  <c r="ADA421" i="10"/>
  <c r="ADG420" i="10"/>
  <c r="ACY420" i="10"/>
  <c r="ADG419" i="10"/>
  <c r="ACY419" i="10"/>
  <c r="PY467" i="10"/>
  <c r="PY465" i="10"/>
  <c r="PY463" i="10"/>
  <c r="PY456" i="10"/>
  <c r="PY450" i="10"/>
  <c r="PS468" i="10"/>
  <c r="PS464" i="10"/>
  <c r="PS450" i="10"/>
  <c r="PS449" i="10"/>
  <c r="PV448" i="10"/>
  <c r="PZ446" i="10"/>
  <c r="PY460" i="10"/>
  <c r="PY455" i="10"/>
  <c r="PV467" i="10"/>
  <c r="PV466" i="10"/>
  <c r="PV458" i="10"/>
  <c r="PV454" i="10"/>
  <c r="PS448" i="10"/>
  <c r="PY446" i="10"/>
  <c r="PY454" i="10"/>
  <c r="PY449" i="10"/>
  <c r="PS467" i="10"/>
  <c r="PS466" i="10"/>
  <c r="PV463" i="10"/>
  <c r="PV462" i="10"/>
  <c r="PS458" i="10"/>
  <c r="PS454" i="10"/>
  <c r="PV453" i="10"/>
  <c r="PV452" i="10"/>
  <c r="PX446" i="10"/>
  <c r="PY459" i="10"/>
  <c r="PS463" i="10"/>
  <c r="PS462" i="10"/>
  <c r="PV460" i="10"/>
  <c r="PV457" i="10"/>
  <c r="PS453" i="10"/>
  <c r="PS452" i="10"/>
  <c r="PV447" i="10"/>
  <c r="PW446" i="10"/>
  <c r="PY464" i="10"/>
  <c r="PY462" i="10"/>
  <c r="PY458" i="10"/>
  <c r="PY453" i="10"/>
  <c r="PV465" i="10"/>
  <c r="PV461" i="10"/>
  <c r="PS460" i="10"/>
  <c r="PS457" i="10"/>
  <c r="PV456" i="10"/>
  <c r="PS447" i="10"/>
  <c r="PV446" i="10"/>
  <c r="PY469" i="10"/>
  <c r="PY466" i="10"/>
  <c r="PY448" i="10"/>
  <c r="PS465" i="10"/>
  <c r="PS461" i="10"/>
  <c r="PV459" i="10"/>
  <c r="PS456" i="10"/>
  <c r="PV451" i="10"/>
  <c r="PU446" i="10"/>
  <c r="PY468" i="10"/>
  <c r="PY457" i="10"/>
  <c r="PY452" i="10"/>
  <c r="PY447" i="10"/>
  <c r="PV469" i="10"/>
  <c r="PS459" i="10"/>
  <c r="PV455" i="10"/>
  <c r="PS451" i="10"/>
  <c r="PT446" i="10"/>
  <c r="PY451" i="10"/>
  <c r="PS455" i="10"/>
  <c r="PY461" i="10"/>
  <c r="PV449" i="10"/>
  <c r="PV468" i="10"/>
  <c r="PV464" i="10"/>
  <c r="PS469" i="10"/>
  <c r="PV450" i="10"/>
  <c r="QA446" i="10"/>
  <c r="NP432" i="10"/>
  <c r="NO432" i="10"/>
  <c r="NP430" i="10"/>
  <c r="NJ430" i="10"/>
  <c r="NI423" i="10"/>
  <c r="NK426" i="10"/>
  <c r="NH423" i="10"/>
  <c r="NJ422" i="10"/>
  <c r="NK421" i="10"/>
  <c r="NH429" i="10"/>
  <c r="NJ426" i="10"/>
  <c r="NF423" i="10"/>
  <c r="NI422" i="10"/>
  <c r="NJ421" i="10"/>
  <c r="NO420" i="10"/>
  <c r="NG420" i="10"/>
  <c r="NG422" i="10"/>
  <c r="NI421" i="10"/>
  <c r="NF422" i="10"/>
  <c r="NP421" i="10"/>
  <c r="NH421" i="10"/>
  <c r="NM420" i="10"/>
  <c r="NE420" i="10"/>
  <c r="NO422" i="10"/>
  <c r="NO421" i="10"/>
  <c r="NG421" i="10"/>
  <c r="NJ428" i="10"/>
  <c r="NP427" i="10"/>
  <c r="NL425" i="10"/>
  <c r="NJ424" i="10"/>
  <c r="NP423" i="10"/>
  <c r="NN422" i="10"/>
  <c r="NN421" i="10"/>
  <c r="NF421" i="10"/>
  <c r="NK420" i="10"/>
  <c r="TZ418" i="10"/>
  <c r="NF420" i="10"/>
  <c r="YD420" i="10"/>
  <c r="APX422" i="10"/>
  <c r="EW388" i="10"/>
  <c r="NF418" i="10"/>
  <c r="NN418" i="10"/>
  <c r="TH418" i="10"/>
  <c r="TP418" i="10"/>
  <c r="TX418" i="10"/>
  <c r="YB418" i="10"/>
  <c r="ACX418" i="10"/>
  <c r="ADF418" i="10"/>
  <c r="APY418" i="10"/>
  <c r="NJ419" i="10"/>
  <c r="PW419" i="10"/>
  <c r="TF419" i="10"/>
  <c r="TQ419" i="10"/>
  <c r="UA419" i="10"/>
  <c r="YA419" i="10"/>
  <c r="ACZ419" i="10"/>
  <c r="APW419" i="10"/>
  <c r="NP420" i="10"/>
  <c r="PO420" i="10"/>
  <c r="TE420" i="10"/>
  <c r="TU420" i="10"/>
  <c r="YA420" i="10"/>
  <c r="ADE420" i="10"/>
  <c r="APU420" i="10"/>
  <c r="NL421" i="10"/>
  <c r="TS421" i="10"/>
  <c r="XU421" i="10"/>
  <c r="PN422" i="10"/>
  <c r="NN423" i="10"/>
  <c r="TS423" i="10"/>
  <c r="PN424" i="10"/>
  <c r="TL425" i="10"/>
  <c r="XV425" i="10"/>
  <c r="TP426" i="10"/>
  <c r="YC426" i="10"/>
  <c r="AM371" i="10"/>
  <c r="PS446" i="10"/>
  <c r="AE374" i="10"/>
  <c r="QD449" i="10"/>
  <c r="QD454" i="10"/>
  <c r="QD456" i="10"/>
  <c r="QF458" i="10"/>
  <c r="QD464" i="10"/>
  <c r="QG455" i="10"/>
  <c r="QG466" i="10"/>
  <c r="QG467" i="10"/>
  <c r="QI463" i="10"/>
  <c r="QJ456" i="10"/>
  <c r="QJ467" i="10"/>
  <c r="QG462" i="10"/>
  <c r="QC447" i="10"/>
  <c r="QG448" i="10"/>
  <c r="QG449" i="10"/>
  <c r="QF466" i="10"/>
  <c r="QJ461" i="10"/>
  <c r="QG463" i="10"/>
  <c r="QJ469" i="10"/>
  <c r="QI462" i="10"/>
  <c r="QD453" i="10"/>
  <c r="QJ464" i="10"/>
  <c r="QJ460" i="10"/>
  <c r="QF453" i="10"/>
  <c r="QC463" i="10"/>
  <c r="QC456" i="10"/>
  <c r="QF465" i="10"/>
  <c r="QD462" i="10"/>
  <c r="QI449" i="10"/>
  <c r="QI460" i="10"/>
  <c r="QI469" i="10"/>
  <c r="QD460" i="10"/>
  <c r="QG453" i="10"/>
  <c r="QJ465" i="10"/>
  <c r="AM374" i="10"/>
  <c r="QJ450" i="10"/>
  <c r="AE377" i="10"/>
  <c r="QF449" i="10"/>
  <c r="QF450" i="10"/>
  <c r="QF459" i="10"/>
  <c r="QI457" i="10"/>
  <c r="QJ455" i="10"/>
  <c r="QG458" i="10"/>
  <c r="QD467" i="10"/>
  <c r="QD468" i="10"/>
  <c r="QD461" i="10"/>
  <c r="QJ448" i="10"/>
  <c r="QJ466" i="10"/>
  <c r="QF464" i="10"/>
  <c r="QD457" i="10"/>
  <c r="QI467" i="10"/>
  <c r="QG457" i="10"/>
  <c r="QD463" i="10"/>
  <c r="QD450" i="10"/>
  <c r="QI461" i="10"/>
  <c r="QI454" i="10"/>
  <c r="QI447" i="10"/>
  <c r="QG469" i="10"/>
  <c r="QJ457" i="10"/>
  <c r="WT425" i="10"/>
  <c r="WL425" i="10"/>
  <c r="WP431" i="10"/>
  <c r="WL430" i="10"/>
  <c r="AMS433" i="10"/>
  <c r="AMX429" i="10"/>
  <c r="AMV427" i="10"/>
  <c r="AMS426" i="10"/>
  <c r="YY448" i="10"/>
  <c r="YS456" i="10"/>
  <c r="AII439" i="10"/>
  <c r="AHZ438" i="10"/>
  <c r="AIH437" i="10"/>
  <c r="AIG436" i="10"/>
  <c r="AIB432" i="10"/>
  <c r="WR420" i="10"/>
  <c r="AMT420" i="10"/>
  <c r="AMW422" i="10"/>
  <c r="AIF423" i="10"/>
  <c r="AKI440" i="10"/>
  <c r="AKI439" i="10"/>
  <c r="AKO436" i="10"/>
  <c r="AKG436" i="10"/>
  <c r="AKR435" i="10"/>
  <c r="AKJ435" i="10"/>
  <c r="AKR434" i="10"/>
  <c r="AKJ434" i="10"/>
  <c r="AKM433" i="10"/>
  <c r="AKP432" i="10"/>
  <c r="AKH432" i="10"/>
  <c r="AKP431" i="10"/>
  <c r="AKH431" i="10"/>
  <c r="AKN430" i="10"/>
  <c r="AKK429" i="10"/>
  <c r="AKK428" i="10"/>
  <c r="AKK427" i="10"/>
  <c r="AKL426" i="10"/>
  <c r="AKP425" i="10"/>
  <c r="AKH425" i="10"/>
  <c r="AKH439" i="10"/>
  <c r="AKN436" i="10"/>
  <c r="AKQ435" i="10"/>
  <c r="AKI435" i="10"/>
  <c r="AKQ434" i="10"/>
  <c r="AKI434" i="10"/>
  <c r="AKL433" i="10"/>
  <c r="AKO432" i="10"/>
  <c r="AKG432" i="10"/>
  <c r="AKO431" i="10"/>
  <c r="AKG431" i="10"/>
  <c r="AKM430" i="10"/>
  <c r="AKR429" i="10"/>
  <c r="AKJ429" i="10"/>
  <c r="AKR428" i="10"/>
  <c r="AKJ428" i="10"/>
  <c r="AKR427" i="10"/>
  <c r="AKJ427" i="10"/>
  <c r="AKK426" i="10"/>
  <c r="AKO425" i="10"/>
  <c r="AKG425" i="10"/>
  <c r="AKM436" i="10"/>
  <c r="AKP435" i="10"/>
  <c r="AKH435" i="10"/>
  <c r="AKP434" i="10"/>
  <c r="AKH434" i="10"/>
  <c r="AKK433" i="10"/>
  <c r="AKN432" i="10"/>
  <c r="AKN431" i="10"/>
  <c r="AKL430" i="10"/>
  <c r="AKQ429" i="10"/>
  <c r="AKI429" i="10"/>
  <c r="AKQ428" i="10"/>
  <c r="AKI428" i="10"/>
  <c r="AKQ427" i="10"/>
  <c r="AKI427" i="10"/>
  <c r="AKR426" i="10"/>
  <c r="AKJ426" i="10"/>
  <c r="AKN425" i="10"/>
  <c r="AKR437" i="10"/>
  <c r="AKL436" i="10"/>
  <c r="AKO435" i="10"/>
  <c r="AKG435" i="10"/>
  <c r="AKO434" i="10"/>
  <c r="AKG434" i="10"/>
  <c r="AKR433" i="10"/>
  <c r="AKJ433" i="10"/>
  <c r="AKM432" i="10"/>
  <c r="AKM431" i="10"/>
  <c r="AKK430" i="10"/>
  <c r="AKP429" i="10"/>
  <c r="AKH429" i="10"/>
  <c r="AKP428" i="10"/>
  <c r="AKH428" i="10"/>
  <c r="AKH440" i="10"/>
  <c r="AKL438" i="10"/>
  <c r="AKJ437" i="10"/>
  <c r="AKQ436" i="10"/>
  <c r="AKI436" i="10"/>
  <c r="AKL435" i="10"/>
  <c r="AKL434" i="10"/>
  <c r="AKO433" i="10"/>
  <c r="AKG433" i="10"/>
  <c r="AKR432" i="10"/>
  <c r="AKJ432" i="10"/>
  <c r="AKR431" i="10"/>
  <c r="AKJ431" i="10"/>
  <c r="AKP430" i="10"/>
  <c r="AKH430" i="10"/>
  <c r="AKM429" i="10"/>
  <c r="AKM428" i="10"/>
  <c r="AKM427" i="10"/>
  <c r="XL459" i="10"/>
  <c r="XL465" i="10"/>
  <c r="AQB437" i="10"/>
  <c r="AQD435" i="10"/>
  <c r="APV435" i="10"/>
  <c r="AQD434" i="10"/>
  <c r="APV434" i="10"/>
  <c r="APY433" i="10"/>
  <c r="AQA432" i="10"/>
  <c r="AQE431" i="10"/>
  <c r="APW431" i="10"/>
  <c r="AQF430" i="10"/>
  <c r="APX430" i="10"/>
  <c r="AQB429" i="10"/>
  <c r="AQC428" i="10"/>
  <c r="APU428" i="10"/>
  <c r="AQB427" i="10"/>
  <c r="AQC426" i="10"/>
  <c r="APU426" i="10"/>
  <c r="APY425" i="10"/>
  <c r="AQB424" i="10"/>
  <c r="AQA437" i="10"/>
  <c r="AQF436" i="10"/>
  <c r="AQC435" i="10"/>
  <c r="APU435" i="10"/>
  <c r="AQC434" i="10"/>
  <c r="APU434" i="10"/>
  <c r="AQF433" i="10"/>
  <c r="APX433" i="10"/>
  <c r="APZ432" i="10"/>
  <c r="AQD431" i="10"/>
  <c r="APV431" i="10"/>
  <c r="AQE430" i="10"/>
  <c r="APW430" i="10"/>
  <c r="AQA429" i="10"/>
  <c r="AQB428" i="10"/>
  <c r="AQA427" i="10"/>
  <c r="AQB426" i="10"/>
  <c r="AQF425" i="10"/>
  <c r="APX425" i="10"/>
  <c r="AQA424" i="10"/>
  <c r="APY437" i="10"/>
  <c r="AQD436" i="10"/>
  <c r="AQB435" i="10"/>
  <c r="AQB434" i="10"/>
  <c r="AQE433" i="10"/>
  <c r="APW433" i="10"/>
  <c r="APY432" i="10"/>
  <c r="AQC431" i="10"/>
  <c r="APU431" i="10"/>
  <c r="AQD430" i="10"/>
  <c r="APV430" i="10"/>
  <c r="APZ429" i="10"/>
  <c r="AQA428" i="10"/>
  <c r="APZ427" i="10"/>
  <c r="AQA426" i="10"/>
  <c r="AQE425" i="10"/>
  <c r="APW425" i="10"/>
  <c r="APZ424" i="10"/>
  <c r="AQE438" i="10"/>
  <c r="APY436" i="10"/>
  <c r="AQA435" i="10"/>
  <c r="AQA434" i="10"/>
  <c r="AQD433" i="10"/>
  <c r="APV433" i="10"/>
  <c r="AQF432" i="10"/>
  <c r="APX432" i="10"/>
  <c r="AQB431" i="10"/>
  <c r="AQC430" i="10"/>
  <c r="APU430" i="10"/>
  <c r="APY429" i="10"/>
  <c r="APZ428" i="10"/>
  <c r="APW438" i="10"/>
  <c r="APU436" i="10"/>
  <c r="AQF435" i="10"/>
  <c r="APX435" i="10"/>
  <c r="AQF434" i="10"/>
  <c r="APX434" i="10"/>
  <c r="AQA433" i="10"/>
  <c r="AQC432" i="10"/>
  <c r="APU432" i="10"/>
  <c r="APY431" i="10"/>
  <c r="APZ430" i="10"/>
  <c r="AQD429" i="10"/>
  <c r="APV429" i="10"/>
  <c r="AQE428" i="10"/>
  <c r="APW428" i="10"/>
  <c r="AQD427" i="10"/>
  <c r="APV427" i="10"/>
  <c r="TH464" i="10"/>
  <c r="TK464" i="10"/>
  <c r="AOV437" i="10"/>
  <c r="AOT435" i="10"/>
  <c r="AOL435" i="10"/>
  <c r="AOU434" i="10"/>
  <c r="AOM434" i="10"/>
  <c r="AOP433" i="10"/>
  <c r="AOS432" i="10"/>
  <c r="AOK432" i="10"/>
  <c r="AOT431" i="10"/>
  <c r="AOL431" i="10"/>
  <c r="AOR430" i="10"/>
  <c r="AOV429" i="10"/>
  <c r="AON429" i="10"/>
  <c r="AOO428" i="10"/>
  <c r="AOV427" i="10"/>
  <c r="AON427" i="10"/>
  <c r="AOO426" i="10"/>
  <c r="AOS425" i="10"/>
  <c r="AOK425" i="10"/>
  <c r="AOV424" i="10"/>
  <c r="AON424" i="10"/>
  <c r="AOU440" i="10"/>
  <c r="AOU437" i="10"/>
  <c r="AOS435" i="10"/>
  <c r="AOK435" i="10"/>
  <c r="AOT434" i="10"/>
  <c r="AOL434" i="10"/>
  <c r="AOO433" i="10"/>
  <c r="AOR432" i="10"/>
  <c r="AOS431" i="10"/>
  <c r="AOK431" i="10"/>
  <c r="AOQ430" i="10"/>
  <c r="AOU429" i="10"/>
  <c r="AOM429" i="10"/>
  <c r="AOV428" i="10"/>
  <c r="AON428" i="10"/>
  <c r="AOU427" i="10"/>
  <c r="AOM427" i="10"/>
  <c r="AOV426" i="10"/>
  <c r="AON426" i="10"/>
  <c r="AOR425" i="10"/>
  <c r="AOU424" i="10"/>
  <c r="AOV439" i="10"/>
  <c r="AOS437" i="10"/>
  <c r="AOR435" i="10"/>
  <c r="AOS434" i="10"/>
  <c r="AOK434" i="10"/>
  <c r="AOV433" i="10"/>
  <c r="AON433" i="10"/>
  <c r="AOQ432" i="10"/>
  <c r="AOR431" i="10"/>
  <c r="AOP430" i="10"/>
  <c r="AOT429" i="10"/>
  <c r="AOL429" i="10"/>
  <c r="AOU428" i="10"/>
  <c r="AOM428" i="10"/>
  <c r="AOT427" i="10"/>
  <c r="AOL427" i="10"/>
  <c r="AOU426" i="10"/>
  <c r="AOM426" i="10"/>
  <c r="AOQ425" i="10"/>
  <c r="AOT424" i="10"/>
  <c r="AOL424" i="10"/>
  <c r="AOU439" i="10"/>
  <c r="AON437" i="10"/>
  <c r="AOS436" i="10"/>
  <c r="AOQ435" i="10"/>
  <c r="AOR434" i="10"/>
  <c r="AOU433" i="10"/>
  <c r="AOM433" i="10"/>
  <c r="AOP432" i="10"/>
  <c r="AOQ431" i="10"/>
  <c r="AOO430" i="10"/>
  <c r="AOS429" i="10"/>
  <c r="AOK429" i="10"/>
  <c r="AOT428" i="10"/>
  <c r="AOL428" i="10"/>
  <c r="AOP438" i="10"/>
  <c r="AOO436" i="10"/>
  <c r="AOV435" i="10"/>
  <c r="AON435" i="10"/>
  <c r="AOO434" i="10"/>
  <c r="AOR433" i="10"/>
  <c r="AOU432" i="10"/>
  <c r="AOM432" i="10"/>
  <c r="AOV431" i="10"/>
  <c r="AON431" i="10"/>
  <c r="AOT430" i="10"/>
  <c r="AOL430" i="10"/>
  <c r="AOP429" i="10"/>
  <c r="AOQ428" i="10"/>
  <c r="AOP427" i="10"/>
  <c r="ADQ440" i="10"/>
  <c r="ADO436" i="10"/>
  <c r="ADR435" i="10"/>
  <c r="ADJ435" i="10"/>
  <c r="ADP434" i="10"/>
  <c r="ADT433" i="10"/>
  <c r="ADL433" i="10"/>
  <c r="ADQ432" i="10"/>
  <c r="ADI432" i="10"/>
  <c r="ADR431" i="10"/>
  <c r="ADJ431" i="10"/>
  <c r="ADR430" i="10"/>
  <c r="ADJ430" i="10"/>
  <c r="ADO429" i="10"/>
  <c r="ADM428" i="10"/>
  <c r="ADM427" i="10"/>
  <c r="ADN426" i="10"/>
  <c r="ADM425" i="10"/>
  <c r="ADP438" i="10"/>
  <c r="ADN436" i="10"/>
  <c r="ADQ435" i="10"/>
  <c r="ADI435" i="10"/>
  <c r="ADO434" i="10"/>
  <c r="ADS433" i="10"/>
  <c r="ADK433" i="10"/>
  <c r="ADP432" i="10"/>
  <c r="ADQ431" i="10"/>
  <c r="ADI431" i="10"/>
  <c r="ADQ430" i="10"/>
  <c r="ADI430" i="10"/>
  <c r="ADN429" i="10"/>
  <c r="ADT428" i="10"/>
  <c r="ADL428" i="10"/>
  <c r="ADT427" i="10"/>
  <c r="ADL427" i="10"/>
  <c r="ADM426" i="10"/>
  <c r="ADT425" i="10"/>
  <c r="ADL425" i="10"/>
  <c r="ADR439" i="10"/>
  <c r="ADO438" i="10"/>
  <c r="ADS437" i="10"/>
  <c r="ADM436" i="10"/>
  <c r="ADP435" i="10"/>
  <c r="ADN434" i="10"/>
  <c r="ADR433" i="10"/>
  <c r="ADJ433" i="10"/>
  <c r="ADO432" i="10"/>
  <c r="ADP431" i="10"/>
  <c r="ADP430" i="10"/>
  <c r="ADM429" i="10"/>
  <c r="ADS428" i="10"/>
  <c r="ADK428" i="10"/>
  <c r="ADS427" i="10"/>
  <c r="ADK427" i="10"/>
  <c r="ADT426" i="10"/>
  <c r="ADL426" i="10"/>
  <c r="ADS425" i="10"/>
  <c r="ADK425" i="10"/>
  <c r="ADQ439" i="10"/>
  <c r="ADM438" i="10"/>
  <c r="ADN437" i="10"/>
  <c r="ADT436" i="10"/>
  <c r="ADL436" i="10"/>
  <c r="ADO435" i="10"/>
  <c r="ADM434" i="10"/>
  <c r="ADQ433" i="10"/>
  <c r="ADI433" i="10"/>
  <c r="ADN432" i="10"/>
  <c r="ADO431" i="10"/>
  <c r="ADO430" i="10"/>
  <c r="ADT429" i="10"/>
  <c r="ADL429" i="10"/>
  <c r="ADR428" i="10"/>
  <c r="ADJ428" i="10"/>
  <c r="ADQ436" i="10"/>
  <c r="ADI436" i="10"/>
  <c r="ADT435" i="10"/>
  <c r="ADL435" i="10"/>
  <c r="ADR434" i="10"/>
  <c r="ADJ434" i="10"/>
  <c r="ADN433" i="10"/>
  <c r="ADS432" i="10"/>
  <c r="ADK432" i="10"/>
  <c r="ADT431" i="10"/>
  <c r="ADL431" i="10"/>
  <c r="ADT430" i="10"/>
  <c r="ADL430" i="10"/>
  <c r="ADQ429" i="10"/>
  <c r="ADI429" i="10"/>
  <c r="ADO428" i="10"/>
  <c r="ADO427" i="10"/>
  <c r="AIB419" i="10"/>
  <c r="AID422" i="10"/>
  <c r="WK423" i="10"/>
  <c r="AHY418" i="10"/>
  <c r="AIJ419" i="10"/>
  <c r="AMS419" i="10"/>
  <c r="WS423" i="10"/>
  <c r="AHH446" i="10"/>
  <c r="AIG418" i="10"/>
  <c r="AMP418" i="10"/>
  <c r="WN419" i="10"/>
  <c r="WR424" i="10"/>
  <c r="AMU424" i="10"/>
  <c r="WK418" i="10"/>
  <c r="AMX418" i="10"/>
  <c r="WV419" i="10"/>
  <c r="AHY421" i="10"/>
  <c r="AIB424" i="10"/>
  <c r="W327" i="10"/>
  <c r="W296" i="10"/>
  <c r="X296" i="10" s="1"/>
  <c r="W288" i="10"/>
  <c r="X288" i="10" s="1"/>
  <c r="W234" i="10"/>
  <c r="X234" i="10" s="1"/>
  <c r="W251" i="10"/>
  <c r="X251" i="10" s="1"/>
  <c r="W243" i="10"/>
  <c r="X243" i="10" s="1"/>
  <c r="W238" i="10"/>
  <c r="X238" i="10" s="1"/>
  <c r="W314" i="10"/>
  <c r="X314" i="10" s="1"/>
  <c r="W309" i="10"/>
  <c r="X309" i="10" s="1"/>
  <c r="W301" i="10"/>
  <c r="X301" i="10" s="1"/>
  <c r="W197" i="10"/>
  <c r="X197" i="10" s="1"/>
  <c r="W185" i="10"/>
  <c r="X185" i="10" s="1"/>
  <c r="W186" i="10"/>
  <c r="X186" i="10" s="1"/>
  <c r="W203" i="10"/>
  <c r="X203" i="10" s="1"/>
  <c r="W264" i="10"/>
  <c r="X264" i="10" s="1"/>
  <c r="W259" i="10"/>
  <c r="X259" i="10" s="1"/>
  <c r="W254" i="10"/>
  <c r="X254" i="10" s="1"/>
  <c r="W168" i="10"/>
  <c r="X168" i="10" s="1"/>
  <c r="W157" i="10"/>
  <c r="X157" i="10" s="1"/>
  <c r="W137" i="10"/>
  <c r="X137" i="10" s="1"/>
  <c r="W138" i="10"/>
  <c r="X138" i="10" s="1"/>
  <c r="W133" i="10"/>
  <c r="X133" i="10" s="1"/>
  <c r="W154" i="10"/>
  <c r="W173" i="10"/>
  <c r="X173" i="10" s="1"/>
  <c r="W199" i="10"/>
  <c r="W148" i="10"/>
  <c r="X148" i="10" s="1"/>
  <c r="W146" i="10"/>
  <c r="X146" i="10" s="1"/>
  <c r="W124" i="10"/>
  <c r="X124" i="10" s="1"/>
  <c r="W101" i="10"/>
  <c r="X101" i="10" s="1"/>
  <c r="W274" i="10"/>
  <c r="X274" i="10" s="1"/>
  <c r="W115" i="10"/>
  <c r="X115" i="10" s="1"/>
  <c r="W188" i="10"/>
  <c r="X188" i="10" s="1"/>
  <c r="W176" i="10"/>
  <c r="X176" i="10" s="1"/>
  <c r="W189" i="10"/>
  <c r="W219" i="10"/>
  <c r="X219" i="10" s="1"/>
  <c r="W96" i="10"/>
  <c r="X96" i="10" s="1"/>
  <c r="W268" i="10"/>
  <c r="X268" i="10" s="1"/>
  <c r="W169" i="10"/>
  <c r="X169" i="10" s="1"/>
  <c r="W134" i="10"/>
  <c r="X134" i="10" s="1"/>
  <c r="W102" i="10"/>
  <c r="X102" i="10" s="1"/>
  <c r="W325" i="10"/>
  <c r="X325" i="10" s="1"/>
  <c r="W283" i="10"/>
  <c r="X283" i="10" s="1"/>
  <c r="W272" i="10"/>
  <c r="X272" i="10" s="1"/>
  <c r="W210" i="10"/>
  <c r="X210" i="10" s="1"/>
  <c r="W280" i="10"/>
  <c r="X280" i="10" s="1"/>
  <c r="W248" i="10"/>
  <c r="X248" i="10" s="1"/>
  <c r="W316" i="10"/>
  <c r="W306" i="10"/>
  <c r="X306" i="10" s="1"/>
  <c r="W223" i="10"/>
  <c r="X223" i="10" s="1"/>
  <c r="W193" i="10"/>
  <c r="X193" i="10" s="1"/>
  <c r="W205" i="10"/>
  <c r="X205" i="10" s="1"/>
  <c r="W261" i="10"/>
  <c r="X261" i="10" s="1"/>
  <c r="W170" i="10"/>
  <c r="X170" i="10" s="1"/>
  <c r="W140" i="10"/>
  <c r="X140" i="10" s="1"/>
  <c r="W233" i="10"/>
  <c r="W120" i="10"/>
  <c r="X120" i="10" s="1"/>
  <c r="W292" i="10"/>
  <c r="X292" i="10" s="1"/>
  <c r="W290" i="10"/>
  <c r="X290" i="10" s="1"/>
  <c r="W297" i="10"/>
  <c r="X297" i="10" s="1"/>
  <c r="W286" i="10"/>
  <c r="X286" i="10" s="1"/>
  <c r="W236" i="10"/>
  <c r="X236" i="10" s="1"/>
  <c r="W277" i="10"/>
  <c r="X277" i="10" s="1"/>
  <c r="W245" i="10"/>
  <c r="X245" i="10" s="1"/>
  <c r="W240" i="10"/>
  <c r="X240" i="10" s="1"/>
  <c r="W311" i="10"/>
  <c r="X311" i="10" s="1"/>
  <c r="W303" i="10"/>
  <c r="X303" i="10" s="1"/>
  <c r="W225" i="10"/>
  <c r="X225" i="10" s="1"/>
  <c r="W216" i="10"/>
  <c r="X216" i="10" s="1"/>
  <c r="W266" i="10"/>
  <c r="X266" i="10" s="1"/>
  <c r="W256" i="10"/>
  <c r="W165" i="10"/>
  <c r="X165" i="10" s="1"/>
  <c r="W160" i="10"/>
  <c r="X160" i="10" s="1"/>
  <c r="W129" i="10"/>
  <c r="X129" i="10" s="1"/>
  <c r="W152" i="10"/>
  <c r="X152" i="10" s="1"/>
  <c r="W163" i="10"/>
  <c r="W191" i="10"/>
  <c r="W208" i="10"/>
  <c r="X208" i="10" s="1"/>
  <c r="W177" i="10"/>
  <c r="W141" i="10"/>
  <c r="X141" i="10" s="1"/>
  <c r="W103" i="10"/>
  <c r="X103" i="10" s="1"/>
  <c r="W98" i="10"/>
  <c r="X98" i="10" s="1"/>
  <c r="W93" i="10"/>
  <c r="X93" i="10" s="1"/>
  <c r="W117" i="10"/>
  <c r="X117" i="10" s="1"/>
  <c r="W222" i="10"/>
  <c r="X222" i="10" s="1"/>
  <c r="W200" i="10"/>
  <c r="W295" i="10"/>
  <c r="X295" i="10" s="1"/>
  <c r="W212" i="10"/>
  <c r="X212" i="10" s="1"/>
  <c r="W228" i="10"/>
  <c r="X228" i="10" s="1"/>
  <c r="W250" i="10"/>
  <c r="X250" i="10" s="1"/>
  <c r="W242" i="10"/>
  <c r="X242" i="10" s="1"/>
  <c r="W237" i="10"/>
  <c r="X237" i="10" s="1"/>
  <c r="W313" i="10"/>
  <c r="X313" i="10" s="1"/>
  <c r="W308" i="10"/>
  <c r="X308" i="10" s="1"/>
  <c r="W300" i="10"/>
  <c r="X300" i="10" s="1"/>
  <c r="W215" i="10"/>
  <c r="X215" i="10" s="1"/>
  <c r="W184" i="10"/>
  <c r="X184" i="10" s="1"/>
  <c r="W202" i="10"/>
  <c r="X202" i="10" s="1"/>
  <c r="W263" i="10"/>
  <c r="X263" i="10" s="1"/>
  <c r="W258" i="10"/>
  <c r="X258" i="10" s="1"/>
  <c r="W253" i="10"/>
  <c r="X253" i="10" s="1"/>
  <c r="W136" i="10"/>
  <c r="X136" i="10" s="1"/>
  <c r="W128" i="10"/>
  <c r="X128" i="10" s="1"/>
  <c r="W132" i="10"/>
  <c r="X132" i="10" s="1"/>
  <c r="W109" i="10"/>
  <c r="X109" i="10" s="1"/>
  <c r="W172" i="10"/>
  <c r="X172" i="10" s="1"/>
  <c r="W198" i="10"/>
  <c r="W221" i="10"/>
  <c r="X221" i="10" s="1"/>
  <c r="W145" i="10"/>
  <c r="X145" i="10" s="1"/>
  <c r="W143" i="10"/>
  <c r="X143" i="10" s="1"/>
  <c r="W123" i="10"/>
  <c r="X123" i="10" s="1"/>
  <c r="W273" i="10"/>
  <c r="X273" i="10" s="1"/>
  <c r="W106" i="10"/>
  <c r="X106" i="10" s="1"/>
  <c r="W122" i="10"/>
  <c r="X122" i="10" s="1"/>
  <c r="W114" i="10"/>
  <c r="X114" i="10" s="1"/>
  <c r="W324" i="10"/>
  <c r="X324" i="10" s="1"/>
  <c r="W299" i="10"/>
  <c r="X299" i="10" s="1"/>
  <c r="W282" i="10"/>
  <c r="X282" i="10" s="1"/>
  <c r="W271" i="10"/>
  <c r="X271" i="10" s="1"/>
  <c r="W230" i="10"/>
  <c r="X230" i="10" s="1"/>
  <c r="W279" i="10"/>
  <c r="X279" i="10" s="1"/>
  <c r="W247" i="10"/>
  <c r="X247" i="10" s="1"/>
  <c r="W305" i="10"/>
  <c r="X305" i="10" s="1"/>
  <c r="W196" i="10"/>
  <c r="X196" i="10" s="1"/>
  <c r="W227" i="10"/>
  <c r="X227" i="10" s="1"/>
  <c r="W192" i="10"/>
  <c r="X192" i="10" s="1"/>
  <c r="W218" i="10"/>
  <c r="X218" i="10" s="1"/>
  <c r="W204" i="10"/>
  <c r="X204" i="10" s="1"/>
  <c r="W319" i="10"/>
  <c r="X319" i="10" s="1"/>
  <c r="W260" i="10"/>
  <c r="X260" i="10" s="1"/>
  <c r="W167" i="10"/>
  <c r="X167" i="10" s="1"/>
  <c r="W156" i="10"/>
  <c r="X156" i="10" s="1"/>
  <c r="W139" i="10"/>
  <c r="X139" i="10" s="1"/>
  <c r="W131" i="10"/>
  <c r="X131" i="10" s="1"/>
  <c r="W111" i="10"/>
  <c r="X111" i="10" s="1"/>
  <c r="W175" i="10"/>
  <c r="X175" i="10" s="1"/>
  <c r="W153" i="10"/>
  <c r="W181" i="10"/>
  <c r="X181" i="10" s="1"/>
  <c r="W232" i="10"/>
  <c r="W179" i="10"/>
  <c r="W147" i="10"/>
  <c r="X147" i="10" s="1"/>
  <c r="W100" i="10"/>
  <c r="X100" i="10" s="1"/>
  <c r="W95" i="10"/>
  <c r="X95" i="10" s="1"/>
  <c r="W267" i="10"/>
  <c r="X267" i="10" s="1"/>
  <c r="W119" i="10"/>
  <c r="X119" i="10" s="1"/>
  <c r="W291" i="10"/>
  <c r="X291" i="10" s="1"/>
  <c r="W285" i="10"/>
  <c r="X285" i="10" s="1"/>
  <c r="W244" i="10"/>
  <c r="X244" i="10" s="1"/>
  <c r="W315" i="10"/>
  <c r="W302" i="10"/>
  <c r="X302" i="10" s="1"/>
  <c r="W187" i="10"/>
  <c r="X187" i="10" s="1"/>
  <c r="W255" i="10"/>
  <c r="W159" i="10"/>
  <c r="X159" i="10" s="1"/>
  <c r="W155" i="10"/>
  <c r="W162" i="10"/>
  <c r="W149" i="10"/>
  <c r="X149" i="10" s="1"/>
  <c r="W116" i="10"/>
  <c r="X116" i="10" s="1"/>
  <c r="W326" i="10"/>
  <c r="X326" i="10" s="1"/>
  <c r="W294" i="10"/>
  <c r="X294" i="10" s="1"/>
  <c r="W211" i="10"/>
  <c r="X211" i="10" s="1"/>
  <c r="W281" i="10"/>
  <c r="X281" i="10" s="1"/>
  <c r="W249" i="10"/>
  <c r="X249" i="10" s="1"/>
  <c r="W241" i="10"/>
  <c r="X241" i="10" s="1"/>
  <c r="W317" i="10"/>
  <c r="W307" i="10"/>
  <c r="X307" i="10" s="1"/>
  <c r="W224" i="10"/>
  <c r="X224" i="10" s="1"/>
  <c r="W214" i="10"/>
  <c r="X214" i="10" s="1"/>
  <c r="W194" i="10"/>
  <c r="X194" i="10" s="1"/>
  <c r="W183" i="10"/>
  <c r="X183" i="10" s="1"/>
  <c r="W206" i="10"/>
  <c r="X206" i="10" s="1"/>
  <c r="W201" i="10"/>
  <c r="X201" i="10" s="1"/>
  <c r="W262" i="10"/>
  <c r="X262" i="10" s="1"/>
  <c r="W257" i="10"/>
  <c r="W252" i="10"/>
  <c r="X252" i="10" s="1"/>
  <c r="W135" i="10"/>
  <c r="X135" i="10" s="1"/>
  <c r="W127" i="10"/>
  <c r="X127" i="10" s="1"/>
  <c r="W113" i="10"/>
  <c r="X113" i="10" s="1"/>
  <c r="W108" i="10"/>
  <c r="X108" i="10" s="1"/>
  <c r="W171" i="10"/>
  <c r="X171" i="10" s="1"/>
  <c r="W190" i="10"/>
  <c r="W220" i="10"/>
  <c r="X220" i="10" s="1"/>
  <c r="W142" i="10"/>
  <c r="X142" i="10" s="1"/>
  <c r="W104" i="10"/>
  <c r="X104" i="10" s="1"/>
  <c r="W97" i="10"/>
  <c r="X97" i="10" s="1"/>
  <c r="W269" i="10"/>
  <c r="X269" i="10" s="1"/>
  <c r="W121" i="10"/>
  <c r="X121" i="10" s="1"/>
  <c r="W213" i="10"/>
  <c r="X213" i="10" s="1"/>
  <c r="W320" i="10"/>
  <c r="X320" i="10" s="1"/>
  <c r="W126" i="10"/>
  <c r="X126" i="10" s="1"/>
  <c r="W112" i="10"/>
  <c r="X112" i="10" s="1"/>
  <c r="W150" i="10"/>
  <c r="X150" i="10" s="1"/>
  <c r="W182" i="10"/>
  <c r="X182" i="10" s="1"/>
  <c r="W289" i="10"/>
  <c r="X289" i="10" s="1"/>
  <c r="W284" i="10"/>
  <c r="X284" i="10" s="1"/>
  <c r="W235" i="10"/>
  <c r="X235" i="10" s="1"/>
  <c r="W276" i="10"/>
  <c r="X276" i="10" s="1"/>
  <c r="W239" i="10"/>
  <c r="X239" i="10" s="1"/>
  <c r="W310" i="10"/>
  <c r="X310" i="10" s="1"/>
  <c r="W265" i="10"/>
  <c r="X265" i="10" s="1"/>
  <c r="W158" i="10"/>
  <c r="X158" i="10" s="1"/>
  <c r="W151" i="10"/>
  <c r="X151" i="10" s="1"/>
  <c r="W207" i="10"/>
  <c r="X207" i="10" s="1"/>
  <c r="W125" i="10"/>
  <c r="X125" i="10" s="1"/>
  <c r="W275" i="10"/>
  <c r="X275" i="10" s="1"/>
  <c r="W293" i="10"/>
  <c r="X293" i="10" s="1"/>
  <c r="W298" i="10"/>
  <c r="X298" i="10" s="1"/>
  <c r="W287" i="10"/>
  <c r="X287" i="10" s="1"/>
  <c r="W270" i="10"/>
  <c r="X270" i="10" s="1"/>
  <c r="W229" i="10"/>
  <c r="X229" i="10" s="1"/>
  <c r="W278" i="10"/>
  <c r="X278" i="10" s="1"/>
  <c r="W246" i="10"/>
  <c r="X246" i="10" s="1"/>
  <c r="W312" i="10"/>
  <c r="X312" i="10" s="1"/>
  <c r="W304" i="10"/>
  <c r="X304" i="10" s="1"/>
  <c r="W195" i="10"/>
  <c r="X195" i="10" s="1"/>
  <c r="W226" i="10"/>
  <c r="X226" i="10" s="1"/>
  <c r="W217" i="10"/>
  <c r="X217" i="10" s="1"/>
  <c r="W318" i="10"/>
  <c r="X318" i="10" s="1"/>
  <c r="W166" i="10"/>
  <c r="X166" i="10" s="1"/>
  <c r="W161" i="10"/>
  <c r="X161" i="10" s="1"/>
  <c r="W130" i="10"/>
  <c r="X130" i="10" s="1"/>
  <c r="W110" i="10"/>
  <c r="X110" i="10" s="1"/>
  <c r="W174" i="10"/>
  <c r="X174" i="10" s="1"/>
  <c r="W164" i="10"/>
  <c r="W180" i="10"/>
  <c r="X180" i="10" s="1"/>
  <c r="W209" i="10"/>
  <c r="X209" i="10" s="1"/>
  <c r="W231" i="10"/>
  <c r="W178" i="10"/>
  <c r="W144" i="10"/>
  <c r="X144" i="10" s="1"/>
  <c r="W99" i="10"/>
  <c r="X99" i="10" s="1"/>
  <c r="W94" i="10"/>
  <c r="X94" i="10" s="1"/>
  <c r="W107" i="10"/>
  <c r="X107" i="10" s="1"/>
  <c r="W105" i="10"/>
  <c r="X105" i="10" s="1"/>
  <c r="W118" i="10"/>
  <c r="X118" i="10" s="1"/>
  <c r="XL451" i="10"/>
  <c r="TE458" i="10"/>
  <c r="TH461" i="10"/>
  <c r="XL447" i="10"/>
  <c r="TH458" i="10"/>
  <c r="TK462" i="10"/>
  <c r="XO453" i="10"/>
  <c r="TH454" i="10"/>
  <c r="XL454" i="10"/>
  <c r="AQK426" i="10"/>
  <c r="ACC423" i="10"/>
  <c r="AFF423" i="10"/>
  <c r="AQP418" i="10"/>
  <c r="ACE422" i="10"/>
  <c r="AFH422" i="10"/>
  <c r="ACB420" i="10"/>
  <c r="ALU421" i="10"/>
  <c r="ALX419" i="10"/>
  <c r="ACJ420" i="10"/>
  <c r="AFP422" i="10"/>
  <c r="ALQ422" i="10"/>
  <c r="AFN423" i="10"/>
  <c r="ACE418" i="10"/>
  <c r="AFH418" i="10"/>
  <c r="AQJ419" i="10"/>
  <c r="AFL420" i="10"/>
  <c r="AQN421" i="10"/>
  <c r="ALY422" i="10"/>
  <c r="AQL422" i="10"/>
  <c r="AFE426" i="10"/>
  <c r="AFP418" i="10"/>
  <c r="AQR419" i="10"/>
  <c r="AFG429" i="10"/>
  <c r="ALS420" i="10"/>
  <c r="ACE424" i="10"/>
  <c r="ALQ425" i="10"/>
  <c r="ALW418" i="10"/>
  <c r="AMA420" i="10"/>
  <c r="ACC421" i="10"/>
  <c r="AFF421" i="10"/>
  <c r="ACE425" i="10"/>
  <c r="AFN421" i="10"/>
  <c r="ALR423" i="10"/>
  <c r="AQN423" i="10"/>
  <c r="AQH418" i="10"/>
  <c r="ACF419" i="10"/>
  <c r="AFI419" i="10"/>
  <c r="AQL420" i="10"/>
  <c r="ALZ423" i="10"/>
  <c r="ACE426" i="10"/>
  <c r="AFJ424" i="10"/>
  <c r="ALY425" i="10"/>
  <c r="AFM426" i="10"/>
  <c r="ALU426" i="10"/>
  <c r="ALS432" i="10"/>
  <c r="AQR427" i="10"/>
  <c r="ACH431" i="10"/>
  <c r="AQH431" i="10"/>
  <c r="AFL425" i="10"/>
  <c r="ACJ427" i="10"/>
  <c r="AFO435" i="10"/>
  <c r="AQI424" i="10"/>
  <c r="ALU424" i="10"/>
  <c r="AQQ424" i="10"/>
  <c r="AQN425" i="10"/>
  <c r="AMA437" i="10"/>
  <c r="TN451" i="10"/>
  <c r="TN465" i="10"/>
  <c r="AGH458" i="10"/>
  <c r="AGE465" i="10"/>
  <c r="AGE448" i="10"/>
  <c r="AGH454" i="10"/>
  <c r="AGE452" i="10"/>
  <c r="AGF454" i="10"/>
  <c r="AGC469" i="10"/>
  <c r="AGC466" i="10"/>
  <c r="AGC461" i="10"/>
  <c r="AFZ455" i="10"/>
  <c r="AGC451" i="10"/>
  <c r="AGC450" i="10"/>
  <c r="AGC447" i="10"/>
  <c r="AGH446" i="10"/>
  <c r="AFZ446" i="10"/>
  <c r="AGH450" i="10"/>
  <c r="AGE457" i="10"/>
  <c r="AGH463" i="10"/>
  <c r="AGE462" i="10"/>
  <c r="AGF463" i="10"/>
  <c r="AGF452" i="10"/>
  <c r="AFZ469" i="10"/>
  <c r="AFZ466" i="10"/>
  <c r="AFZ461" i="10"/>
  <c r="AGC456" i="10"/>
  <c r="AFZ451" i="10"/>
  <c r="AFZ450" i="10"/>
  <c r="AFZ447" i="10"/>
  <c r="AGG446" i="10"/>
  <c r="AGE466" i="10"/>
  <c r="AGE449" i="10"/>
  <c r="AGH455" i="10"/>
  <c r="AGE454" i="10"/>
  <c r="AGF467" i="10"/>
  <c r="AGF464" i="10"/>
  <c r="AGF458" i="10"/>
  <c r="AGF456" i="10"/>
  <c r="AGF447" i="10"/>
  <c r="AGC467" i="10"/>
  <c r="AGC459" i="10"/>
  <c r="AFZ456" i="10"/>
  <c r="AGC452" i="10"/>
  <c r="AGC448" i="10"/>
  <c r="AGF446" i="10"/>
  <c r="AGE458" i="10"/>
  <c r="AGH464" i="10"/>
  <c r="AGH468" i="10"/>
  <c r="AGF460" i="10"/>
  <c r="AGF449" i="10"/>
  <c r="AFZ467" i="10"/>
  <c r="AGC462" i="10"/>
  <c r="AFZ459" i="10"/>
  <c r="AGC458" i="10"/>
  <c r="AGC457" i="10"/>
  <c r="AFZ452" i="10"/>
  <c r="AFZ448" i="10"/>
  <c r="AGE446" i="10"/>
  <c r="AGE450" i="10"/>
  <c r="AGH456" i="10"/>
  <c r="AGE463" i="10"/>
  <c r="AGH460" i="10"/>
  <c r="AGF469" i="10"/>
  <c r="AGF453" i="10"/>
  <c r="AGF451" i="10"/>
  <c r="AGC468" i="10"/>
  <c r="AFZ462" i="10"/>
  <c r="AFZ458" i="10"/>
  <c r="AFZ457" i="10"/>
  <c r="AGD446" i="10"/>
  <c r="AGH465" i="10"/>
  <c r="AGH448" i="10"/>
  <c r="AGE455" i="10"/>
  <c r="AGH452" i="10"/>
  <c r="AGF465" i="10"/>
  <c r="AGF455" i="10"/>
  <c r="AFZ468" i="10"/>
  <c r="AGC465" i="10"/>
  <c r="AGC453" i="10"/>
  <c r="AGC446" i="10"/>
  <c r="AGH457" i="10"/>
  <c r="AGE464" i="10"/>
  <c r="AGE447" i="10"/>
  <c r="AGE468" i="10"/>
  <c r="AGF461" i="10"/>
  <c r="AGF459" i="10"/>
  <c r="AGF457" i="10"/>
  <c r="AFZ465" i="10"/>
  <c r="AGC464" i="10"/>
  <c r="AGC463" i="10"/>
  <c r="AGC460" i="10"/>
  <c r="AGC454" i="10"/>
  <c r="AFZ453" i="10"/>
  <c r="AGC449" i="10"/>
  <c r="AGB446" i="10"/>
  <c r="AOH417" i="10"/>
  <c r="AOJ440" i="10"/>
  <c r="AOB440" i="10"/>
  <c r="AOE439" i="10"/>
  <c r="AOI438" i="10"/>
  <c r="AOA438" i="10"/>
  <c r="AOF437" i="10"/>
  <c r="AOG436" i="10"/>
  <c r="ANY436" i="10"/>
  <c r="AOG435" i="10"/>
  <c r="ANY435" i="10"/>
  <c r="AOD434" i="10"/>
  <c r="AOE433" i="10"/>
  <c r="AOD432" i="10"/>
  <c r="AOE431" i="10"/>
  <c r="AOA417" i="10"/>
  <c r="AOI440" i="10"/>
  <c r="AOA440" i="10"/>
  <c r="AOD439" i="10"/>
  <c r="AOH438" i="10"/>
  <c r="ANZ438" i="10"/>
  <c r="AOE437" i="10"/>
  <c r="AOF436" i="10"/>
  <c r="AOF435" i="10"/>
  <c r="AOC434" i="10"/>
  <c r="AOD433" i="10"/>
  <c r="AOC432" i="10"/>
  <c r="AOD431" i="10"/>
  <c r="AOI417" i="10"/>
  <c r="AOH440" i="10"/>
  <c r="ANZ440" i="10"/>
  <c r="AOC439" i="10"/>
  <c r="AOG438" i="10"/>
  <c r="ANY438" i="10"/>
  <c r="AOD437" i="10"/>
  <c r="AOE436" i="10"/>
  <c r="AOE435" i="10"/>
  <c r="AOJ434" i="10"/>
  <c r="AOB434" i="10"/>
  <c r="AOC433" i="10"/>
  <c r="AOJ432" i="10"/>
  <c r="AOB432" i="10"/>
  <c r="AOB417" i="10"/>
  <c r="AOG440" i="10"/>
  <c r="ANY440" i="10"/>
  <c r="AOJ439" i="10"/>
  <c r="AOB439" i="10"/>
  <c r="AOF438" i="10"/>
  <c r="AOC437" i="10"/>
  <c r="AOD436" i="10"/>
  <c r="AOD435" i="10"/>
  <c r="AOI434" i="10"/>
  <c r="AOA434" i="10"/>
  <c r="AOJ433" i="10"/>
  <c r="AOB433" i="10"/>
  <c r="AOI432" i="10"/>
  <c r="AOA432" i="10"/>
  <c r="AOJ431" i="10"/>
  <c r="AOB431" i="10"/>
  <c r="AOJ417" i="10"/>
  <c r="AOF440" i="10"/>
  <c r="AOI439" i="10"/>
  <c r="AOA439" i="10"/>
  <c r="AOE438" i="10"/>
  <c r="AOJ437" i="10"/>
  <c r="AOB437" i="10"/>
  <c r="AOC436" i="10"/>
  <c r="AOC435" i="10"/>
  <c r="AOH434" i="10"/>
  <c r="ANZ434" i="10"/>
  <c r="AOI433" i="10"/>
  <c r="AOA433" i="10"/>
  <c r="AOH432" i="10"/>
  <c r="ANZ432" i="10"/>
  <c r="AOE440" i="10"/>
  <c r="AOH439" i="10"/>
  <c r="ANZ439" i="10"/>
  <c r="AOD438" i="10"/>
  <c r="AOI437" i="10"/>
  <c r="AOA437" i="10"/>
  <c r="AOJ436" i="10"/>
  <c r="AOB436" i="10"/>
  <c r="AOJ435" i="10"/>
  <c r="AOB435" i="10"/>
  <c r="AOG434" i="10"/>
  <c r="ANY434" i="10"/>
  <c r="AOH433" i="10"/>
  <c r="ANZ433" i="10"/>
  <c r="AOG432" i="10"/>
  <c r="ANY432" i="10"/>
  <c r="AOC417" i="10"/>
  <c r="AOD440" i="10"/>
  <c r="AOG439" i="10"/>
  <c r="ANY439" i="10"/>
  <c r="AOC438" i="10"/>
  <c r="AOH437" i="10"/>
  <c r="ANZ437" i="10"/>
  <c r="AOI436" i="10"/>
  <c r="AOA436" i="10"/>
  <c r="AOI435" i="10"/>
  <c r="AOA435" i="10"/>
  <c r="AOF434" i="10"/>
  <c r="AOG433" i="10"/>
  <c r="ANY433" i="10"/>
  <c r="AOF432" i="10"/>
  <c r="AAI465" i="10"/>
  <c r="AAI457" i="10"/>
  <c r="AAF462" i="10"/>
  <c r="AAC459" i="10"/>
  <c r="AAC458" i="10"/>
  <c r="AAC457" i="10"/>
  <c r="AAC452" i="10"/>
  <c r="AAC448" i="10"/>
  <c r="AAG446" i="10"/>
  <c r="AAI468" i="10"/>
  <c r="AAI462" i="10"/>
  <c r="AAI461" i="10"/>
  <c r="AAI459" i="10"/>
  <c r="AAI450" i="10"/>
  <c r="AAI448" i="10"/>
  <c r="AAC462" i="10"/>
  <c r="AAF453" i="10"/>
  <c r="AAF446" i="10"/>
  <c r="AAI466" i="10"/>
  <c r="AAI454" i="10"/>
  <c r="AAF468" i="10"/>
  <c r="AAF465" i="10"/>
  <c r="AAF463" i="10"/>
  <c r="AAF460" i="10"/>
  <c r="AAF454" i="10"/>
  <c r="AAC453" i="10"/>
  <c r="AAF449" i="10"/>
  <c r="AAE446" i="10"/>
  <c r="AAI452" i="10"/>
  <c r="AAC468" i="10"/>
  <c r="AAC465" i="10"/>
  <c r="AAF464" i="10"/>
  <c r="AAC463" i="10"/>
  <c r="AAC460" i="10"/>
  <c r="AAC454" i="10"/>
  <c r="AAC449" i="10"/>
  <c r="AAD446" i="10"/>
  <c r="AAI463" i="10"/>
  <c r="AAI458" i="10"/>
  <c r="AAI456" i="10"/>
  <c r="AAI447" i="10"/>
  <c r="AAF469" i="10"/>
  <c r="AAF466" i="10"/>
  <c r="AAC464" i="10"/>
  <c r="AAF461" i="10"/>
  <c r="AAF451" i="10"/>
  <c r="AAF450" i="10"/>
  <c r="AAK446" i="10"/>
  <c r="AAC446" i="10"/>
  <c r="AAI467" i="10"/>
  <c r="AAI464" i="10"/>
  <c r="AAI460" i="10"/>
  <c r="AAI449" i="10"/>
  <c r="AAC469" i="10"/>
  <c r="AAC466" i="10"/>
  <c r="AAC461" i="10"/>
  <c r="AAF455" i="10"/>
  <c r="AAC451" i="10"/>
  <c r="AAC450" i="10"/>
  <c r="AAF447" i="10"/>
  <c r="AAJ446" i="10"/>
  <c r="AAI469" i="10"/>
  <c r="AAI453" i="10"/>
  <c r="AAI451" i="10"/>
  <c r="AAF467" i="10"/>
  <c r="AAF456" i="10"/>
  <c r="AAC455" i="10"/>
  <c r="AAC447" i="10"/>
  <c r="AAI446" i="10"/>
  <c r="APS440" i="10"/>
  <c r="APK440" i="10"/>
  <c r="APM439" i="10"/>
  <c r="APO438" i="10"/>
  <c r="APR437" i="10"/>
  <c r="APJ437" i="10"/>
  <c r="APT436" i="10"/>
  <c r="APL436" i="10"/>
  <c r="APM435" i="10"/>
  <c r="APR434" i="10"/>
  <c r="APJ434" i="10"/>
  <c r="APS433" i="10"/>
  <c r="APK433" i="10"/>
  <c r="APR432" i="10"/>
  <c r="APJ432" i="10"/>
  <c r="APS431" i="10"/>
  <c r="APK431" i="10"/>
  <c r="APR440" i="10"/>
  <c r="APJ440" i="10"/>
  <c r="APT439" i="10"/>
  <c r="APL439" i="10"/>
  <c r="APN438" i="10"/>
  <c r="APQ437" i="10"/>
  <c r="API437" i="10"/>
  <c r="APS436" i="10"/>
  <c r="APK436" i="10"/>
  <c r="APT435" i="10"/>
  <c r="APL435" i="10"/>
  <c r="APQ434" i="10"/>
  <c r="API434" i="10"/>
  <c r="APR433" i="10"/>
  <c r="APJ433" i="10"/>
  <c r="APQ432" i="10"/>
  <c r="API432" i="10"/>
  <c r="APR431" i="10"/>
  <c r="APJ431" i="10"/>
  <c r="APQ440" i="10"/>
  <c r="API440" i="10"/>
  <c r="APS439" i="10"/>
  <c r="APK439" i="10"/>
  <c r="APM438" i="10"/>
  <c r="APP437" i="10"/>
  <c r="APR436" i="10"/>
  <c r="APJ436" i="10"/>
  <c r="APS435" i="10"/>
  <c r="APK435" i="10"/>
  <c r="APP434" i="10"/>
  <c r="APQ433" i="10"/>
  <c r="API433" i="10"/>
  <c r="APP432" i="10"/>
  <c r="APP440" i="10"/>
  <c r="APR439" i="10"/>
  <c r="APJ439" i="10"/>
  <c r="APT438" i="10"/>
  <c r="APL438" i="10"/>
  <c r="APO437" i="10"/>
  <c r="APQ436" i="10"/>
  <c r="API436" i="10"/>
  <c r="APR435" i="10"/>
  <c r="APJ435" i="10"/>
  <c r="APO434" i="10"/>
  <c r="APP433" i="10"/>
  <c r="APO432" i="10"/>
  <c r="APP431" i="10"/>
  <c r="APO440" i="10"/>
  <c r="APQ439" i="10"/>
  <c r="API439" i="10"/>
  <c r="APS438" i="10"/>
  <c r="APK438" i="10"/>
  <c r="APN437" i="10"/>
  <c r="APP436" i="10"/>
  <c r="APQ435" i="10"/>
  <c r="API435" i="10"/>
  <c r="APN434" i="10"/>
  <c r="APO433" i="10"/>
  <c r="APN432" i="10"/>
  <c r="APN440" i="10"/>
  <c r="APP439" i="10"/>
  <c r="APR438" i="10"/>
  <c r="APJ438" i="10"/>
  <c r="APM437" i="10"/>
  <c r="APO436" i="10"/>
  <c r="APP435" i="10"/>
  <c r="APM434" i="10"/>
  <c r="APN433" i="10"/>
  <c r="APM432" i="10"/>
  <c r="APM440" i="10"/>
  <c r="APO439" i="10"/>
  <c r="APQ438" i="10"/>
  <c r="API438" i="10"/>
  <c r="APT437" i="10"/>
  <c r="APL437" i="10"/>
  <c r="APN436" i="10"/>
  <c r="APO435" i="10"/>
  <c r="APT434" i="10"/>
  <c r="APL434" i="10"/>
  <c r="APM433" i="10"/>
  <c r="APT432" i="10"/>
  <c r="APL432" i="10"/>
  <c r="AED440" i="10"/>
  <c r="ADV440" i="10"/>
  <c r="ADY439" i="10"/>
  <c r="AEF438" i="10"/>
  <c r="ADX438" i="10"/>
  <c r="AEE437" i="10"/>
  <c r="ADW437" i="10"/>
  <c r="AED436" i="10"/>
  <c r="ADV436" i="10"/>
  <c r="AED435" i="10"/>
  <c r="ADV435" i="10"/>
  <c r="ADZ434" i="10"/>
  <c r="AEA433" i="10"/>
  <c r="AEB432" i="10"/>
  <c r="AEC440" i="10"/>
  <c r="ADU440" i="10"/>
  <c r="AEF439" i="10"/>
  <c r="ADX439" i="10"/>
  <c r="AEE438" i="10"/>
  <c r="ADW438" i="10"/>
  <c r="AED437" i="10"/>
  <c r="ADV437" i="10"/>
  <c r="AEC436" i="10"/>
  <c r="ADU436" i="10"/>
  <c r="AEC435" i="10"/>
  <c r="ADU435" i="10"/>
  <c r="ADY434" i="10"/>
  <c r="ADZ433" i="10"/>
  <c r="AEA432" i="10"/>
  <c r="AEB440" i="10"/>
  <c r="AEE439" i="10"/>
  <c r="ADW439" i="10"/>
  <c r="AED438" i="10"/>
  <c r="ADV438" i="10"/>
  <c r="AEC437" i="10"/>
  <c r="ADU437" i="10"/>
  <c r="AEB436" i="10"/>
  <c r="AEB435" i="10"/>
  <c r="AEF434" i="10"/>
  <c r="ADX434" i="10"/>
  <c r="ADY433" i="10"/>
  <c r="ADZ432" i="10"/>
  <c r="AEA440" i="10"/>
  <c r="AED439" i="10"/>
  <c r="ADV439" i="10"/>
  <c r="AEC438" i="10"/>
  <c r="ADU438" i="10"/>
  <c r="AEB437" i="10"/>
  <c r="AEA436" i="10"/>
  <c r="AEA435" i="10"/>
  <c r="AEE434" i="10"/>
  <c r="ADW434" i="10"/>
  <c r="AEF433" i="10"/>
  <c r="ADX433" i="10"/>
  <c r="ADY432" i="10"/>
  <c r="ADZ440" i="10"/>
  <c r="AEC439" i="10"/>
  <c r="ADU439" i="10"/>
  <c r="AEB438" i="10"/>
  <c r="AEA437" i="10"/>
  <c r="ADZ436" i="10"/>
  <c r="ADZ435" i="10"/>
  <c r="AED434" i="10"/>
  <c r="ADV434" i="10"/>
  <c r="AEE433" i="10"/>
  <c r="ADW433" i="10"/>
  <c r="AEF432" i="10"/>
  <c r="ADX432" i="10"/>
  <c r="ADY440" i="10"/>
  <c r="AEB439" i="10"/>
  <c r="AEA438" i="10"/>
  <c r="ADZ437" i="10"/>
  <c r="ADY436" i="10"/>
  <c r="ADY435" i="10"/>
  <c r="AEC434" i="10"/>
  <c r="ADU434" i="10"/>
  <c r="AED433" i="10"/>
  <c r="ADV433" i="10"/>
  <c r="AEE432" i="10"/>
  <c r="ADW432" i="10"/>
  <c r="AEF440" i="10"/>
  <c r="ADX440" i="10"/>
  <c r="AEA439" i="10"/>
  <c r="ADZ438" i="10"/>
  <c r="ADY437" i="10"/>
  <c r="AEF436" i="10"/>
  <c r="ADX436" i="10"/>
  <c r="AEF435" i="10"/>
  <c r="ADX435" i="10"/>
  <c r="AEB434" i="10"/>
  <c r="AEC433" i="10"/>
  <c r="ADU433" i="10"/>
  <c r="AED432" i="10"/>
  <c r="ADV432" i="10"/>
  <c r="ALD440" i="10"/>
  <c r="AKV440" i="10"/>
  <c r="AKY439" i="10"/>
  <c r="ALC438" i="10"/>
  <c r="AKU438" i="10"/>
  <c r="ALA437" i="10"/>
  <c r="AKS437" i="10"/>
  <c r="ALA436" i="10"/>
  <c r="AKS436" i="10"/>
  <c r="ALA435" i="10"/>
  <c r="AKS435" i="10"/>
  <c r="AKX434" i="10"/>
  <c r="AKY433" i="10"/>
  <c r="AKY432" i="10"/>
  <c r="AKY431" i="10"/>
  <c r="ALC440" i="10"/>
  <c r="AKU440" i="10"/>
  <c r="AKX439" i="10"/>
  <c r="ALB438" i="10"/>
  <c r="AKT438" i="10"/>
  <c r="AKZ437" i="10"/>
  <c r="AKZ436" i="10"/>
  <c r="AKZ435" i="10"/>
  <c r="AKW434" i="10"/>
  <c r="AKX433" i="10"/>
  <c r="AKX432" i="10"/>
  <c r="AKX431" i="10"/>
  <c r="ALB440" i="10"/>
  <c r="AKT440" i="10"/>
  <c r="AKW439" i="10"/>
  <c r="ALA438" i="10"/>
  <c r="AKS438" i="10"/>
  <c r="AKY437" i="10"/>
  <c r="AKY436" i="10"/>
  <c r="AKY435" i="10"/>
  <c r="ALD434" i="10"/>
  <c r="AKV434" i="10"/>
  <c r="AKW433" i="10"/>
  <c r="AKW432" i="10"/>
  <c r="ALA440" i="10"/>
  <c r="AKS440" i="10"/>
  <c r="ALD439" i="10"/>
  <c r="AKV439" i="10"/>
  <c r="AKZ438" i="10"/>
  <c r="AKX437" i="10"/>
  <c r="AKX436" i="10"/>
  <c r="AKX435" i="10"/>
  <c r="ALC434" i="10"/>
  <c r="AKU434" i="10"/>
  <c r="ALD433" i="10"/>
  <c r="AKV433" i="10"/>
  <c r="ALD432" i="10"/>
  <c r="AKV432" i="10"/>
  <c r="ALD431" i="10"/>
  <c r="AKV431" i="10"/>
  <c r="AKZ440" i="10"/>
  <c r="ALC439" i="10"/>
  <c r="AKU439" i="10"/>
  <c r="AKY438" i="10"/>
  <c r="AKW437" i="10"/>
  <c r="AKW436" i="10"/>
  <c r="AKW435" i="10"/>
  <c r="ALB434" i="10"/>
  <c r="AKT434" i="10"/>
  <c r="ALC433" i="10"/>
  <c r="AKU433" i="10"/>
  <c r="ALC432" i="10"/>
  <c r="AKU432" i="10"/>
  <c r="AKY440" i="10"/>
  <c r="ALB439" i="10"/>
  <c r="AKT439" i="10"/>
  <c r="AKX438" i="10"/>
  <c r="ALD437" i="10"/>
  <c r="AKV437" i="10"/>
  <c r="ALD436" i="10"/>
  <c r="AKV436" i="10"/>
  <c r="ALD435" i="10"/>
  <c r="AKV435" i="10"/>
  <c r="ALA434" i="10"/>
  <c r="AKS434" i="10"/>
  <c r="ALB433" i="10"/>
  <c r="AKT433" i="10"/>
  <c r="ALB432" i="10"/>
  <c r="AKT432" i="10"/>
  <c r="AKX440" i="10"/>
  <c r="ALA439" i="10"/>
  <c r="AKS439" i="10"/>
  <c r="AKW438" i="10"/>
  <c r="ALC437" i="10"/>
  <c r="AKU437" i="10"/>
  <c r="ALC436" i="10"/>
  <c r="AKU436" i="10"/>
  <c r="ALC435" i="10"/>
  <c r="AKU435" i="10"/>
  <c r="AKZ434" i="10"/>
  <c r="ALA433" i="10"/>
  <c r="AKS433" i="10"/>
  <c r="ALA432" i="10"/>
  <c r="AKS432" i="10"/>
  <c r="AOE432" i="10"/>
  <c r="AEA434" i="10"/>
  <c r="AKT435" i="10"/>
  <c r="APN435" i="10"/>
  <c r="ADW436" i="10"/>
  <c r="ALB436" i="10"/>
  <c r="APM436" i="10"/>
  <c r="APL440" i="10"/>
  <c r="AGA446" i="10"/>
  <c r="AFZ449" i="10"/>
  <c r="AAF459" i="10"/>
  <c r="AOB438" i="10"/>
  <c r="APN439" i="10"/>
  <c r="ADW440" i="10"/>
  <c r="APT440" i="10"/>
  <c r="AFZ463" i="10"/>
  <c r="APS437" i="10"/>
  <c r="AOJ438" i="10"/>
  <c r="ADZ439" i="10"/>
  <c r="AOF439" i="10"/>
  <c r="AEE440" i="10"/>
  <c r="AOC440" i="10"/>
  <c r="AGC455" i="10"/>
  <c r="AAC456" i="10"/>
  <c r="AKV438" i="10"/>
  <c r="APP438" i="10"/>
  <c r="AAF458" i="10"/>
  <c r="AGE460" i="10"/>
  <c r="AOF433" i="10"/>
  <c r="APS434" i="10"/>
  <c r="ALD438" i="10"/>
  <c r="AAH446" i="10"/>
  <c r="AAF448" i="10"/>
  <c r="AFZ460" i="10"/>
  <c r="AGF450" i="10"/>
  <c r="AAI455" i="10"/>
  <c r="AGF468" i="10"/>
  <c r="ANZ417" i="10"/>
  <c r="AOF417" i="10"/>
  <c r="AGH462" i="10"/>
  <c r="APL433" i="10"/>
  <c r="AKY434" i="10"/>
  <c r="ANZ436" i="10"/>
  <c r="ANY437" i="10"/>
  <c r="ADY438" i="10"/>
  <c r="AKZ439" i="10"/>
  <c r="AKW440" i="10"/>
  <c r="AAC467" i="10"/>
  <c r="AGE456" i="10"/>
  <c r="ANZ435" i="10"/>
  <c r="AOH436" i="10"/>
  <c r="ADX437" i="10"/>
  <c r="AKT437" i="10"/>
  <c r="AOG437" i="10"/>
  <c r="AAF452" i="10"/>
  <c r="AFZ454" i="10"/>
  <c r="AAF457" i="10"/>
  <c r="AFZ464" i="10"/>
  <c r="AGF462" i="10"/>
  <c r="AGH449" i="10"/>
  <c r="B74" i="10"/>
  <c r="C74" i="10" s="1"/>
  <c r="C284" i="10"/>
  <c r="C227" i="10"/>
  <c r="C254" i="10"/>
  <c r="C128" i="10"/>
  <c r="C134" i="10"/>
  <c r="C173" i="10"/>
  <c r="C233" i="10"/>
  <c r="C101" i="10"/>
  <c r="C119" i="10"/>
  <c r="C293" i="10"/>
  <c r="C194" i="10"/>
  <c r="C326" i="10"/>
  <c r="C296" i="10"/>
  <c r="C272" i="10"/>
  <c r="C212" i="10"/>
  <c r="C311" i="10"/>
  <c r="C305" i="10"/>
  <c r="C224" i="10"/>
  <c r="C206" i="10"/>
  <c r="C110" i="10"/>
  <c r="C152" i="10"/>
  <c r="C191" i="10"/>
  <c r="C179" i="10"/>
  <c r="C143" i="10"/>
  <c r="C95" i="10"/>
  <c r="C269" i="10"/>
  <c r="C281" i="10"/>
  <c r="C251" i="10"/>
  <c r="C245" i="10"/>
  <c r="C185" i="10"/>
  <c r="C320" i="10"/>
  <c r="C263" i="10"/>
  <c r="C167" i="10"/>
  <c r="C170" i="10"/>
  <c r="C98" i="10"/>
  <c r="C299" i="10"/>
  <c r="C239" i="10"/>
  <c r="C161" i="10"/>
  <c r="C140" i="10"/>
  <c r="C209" i="10"/>
  <c r="C146" i="10"/>
  <c r="C104" i="10"/>
  <c r="C221" i="10"/>
  <c r="C287" i="10"/>
  <c r="C314" i="10"/>
  <c r="C215" i="10"/>
  <c r="C218" i="10"/>
  <c r="C257" i="10"/>
  <c r="C131" i="10"/>
  <c r="C113" i="10"/>
  <c r="C164" i="10"/>
  <c r="C182" i="10"/>
  <c r="C122" i="10"/>
  <c r="C116" i="10"/>
  <c r="C302" i="10"/>
  <c r="C275" i="10"/>
  <c r="C290" i="10"/>
  <c r="C278" i="10"/>
  <c r="C248" i="10"/>
  <c r="C242" i="10"/>
  <c r="C203" i="10"/>
  <c r="C266" i="10"/>
  <c r="C158" i="10"/>
  <c r="C200" i="10"/>
  <c r="C125" i="10"/>
  <c r="C107" i="10"/>
  <c r="C236" i="10"/>
  <c r="C176" i="10"/>
  <c r="C149" i="10"/>
  <c r="C317" i="10"/>
  <c r="C197" i="10"/>
  <c r="C188" i="10"/>
  <c r="C260" i="10"/>
  <c r="C137" i="10"/>
  <c r="C155" i="10"/>
  <c r="C230" i="10"/>
  <c r="C308" i="10"/>
  <c r="AKG440" i="10"/>
  <c r="AKK438" i="10"/>
  <c r="AKQ437" i="10"/>
  <c r="AKI437" i="10"/>
  <c r="AKR439" i="10"/>
  <c r="AKQ440" i="10"/>
  <c r="AKQ439" i="10"/>
  <c r="AKQ438" i="10"/>
  <c r="AKI438" i="10"/>
  <c r="AKO437" i="10"/>
  <c r="AKG437" i="10"/>
  <c r="AKP440" i="10"/>
  <c r="AKP439" i="10"/>
  <c r="AKP438" i="10"/>
  <c r="AKH438" i="10"/>
  <c r="AKN437" i="10"/>
  <c r="AKO440" i="10"/>
  <c r="AKM439" i="10"/>
  <c r="AKO438" i="10"/>
  <c r="AKG438" i="10"/>
  <c r="AKM437" i="10"/>
  <c r="AKQ417" i="10"/>
  <c r="AKL440" i="10"/>
  <c r="AKJ439" i="10"/>
  <c r="AKN438" i="10"/>
  <c r="AKL437" i="10"/>
  <c r="XI468" i="10"/>
  <c r="XI465" i="10"/>
  <c r="XI459" i="10"/>
  <c r="XL455" i="10"/>
  <c r="XI455" i="10"/>
  <c r="XI452" i="10"/>
  <c r="XP446" i="10"/>
  <c r="XO462" i="10"/>
  <c r="XL460" i="10"/>
  <c r="XI456" i="10"/>
  <c r="XL449" i="10"/>
  <c r="XO446" i="10"/>
  <c r="XO466" i="10"/>
  <c r="XI460" i="10"/>
  <c r="XI449" i="10"/>
  <c r="XN446" i="10"/>
  <c r="XO461" i="10"/>
  <c r="XO459" i="10"/>
  <c r="XL457" i="10"/>
  <c r="XI450" i="10"/>
  <c r="XK446" i="10"/>
  <c r="XO456" i="10"/>
  <c r="XL467" i="10"/>
  <c r="XL463" i="10"/>
  <c r="XI461" i="10"/>
  <c r="AQC438" i="10"/>
  <c r="APU438" i="10"/>
  <c r="APZ437" i="10"/>
  <c r="AQE436" i="10"/>
  <c r="APW436" i="10"/>
  <c r="AQE439" i="10"/>
  <c r="AQD440" i="10"/>
  <c r="AQB439" i="10"/>
  <c r="AQA438" i="10"/>
  <c r="AQF437" i="10"/>
  <c r="APX437" i="10"/>
  <c r="AQC436" i="10"/>
  <c r="AQA440" i="10"/>
  <c r="AQA439" i="10"/>
  <c r="APZ438" i="10"/>
  <c r="AQE437" i="10"/>
  <c r="APW437" i="10"/>
  <c r="AQB436" i="10"/>
  <c r="APZ440" i="10"/>
  <c r="APZ439" i="10"/>
  <c r="APY438" i="10"/>
  <c r="AQD437" i="10"/>
  <c r="APV437" i="10"/>
  <c r="AQA436" i="10"/>
  <c r="APY440" i="10"/>
  <c r="APW439" i="10"/>
  <c r="AQF438" i="10"/>
  <c r="APX438" i="10"/>
  <c r="AQC437" i="10"/>
  <c r="APU437" i="10"/>
  <c r="APZ436" i="10"/>
  <c r="TE464" i="10"/>
  <c r="TE454" i="10"/>
  <c r="TK469" i="10"/>
  <c r="TK459" i="10"/>
  <c r="TK454" i="10"/>
  <c r="TH468" i="10"/>
  <c r="TE462" i="10"/>
  <c r="TE459" i="10"/>
  <c r="TH448" i="10"/>
  <c r="TK446" i="10"/>
  <c r="TK456" i="10"/>
  <c r="TK451" i="10"/>
  <c r="TK449" i="10"/>
  <c r="TH466" i="10"/>
  <c r="TE465" i="10"/>
  <c r="TE455" i="10"/>
  <c r="TH452" i="10"/>
  <c r="TE448" i="10"/>
  <c r="TJ446" i="10"/>
  <c r="TK448" i="10"/>
  <c r="TH469" i="10"/>
  <c r="TH456" i="10"/>
  <c r="TI446" i="10"/>
  <c r="TE469" i="10"/>
  <c r="TH453" i="10"/>
  <c r="TE449" i="10"/>
  <c r="TF446" i="10"/>
  <c r="TE453" i="10"/>
  <c r="TH450" i="10"/>
  <c r="AOT440" i="10"/>
  <c r="AOT439" i="10"/>
  <c r="AOO438" i="10"/>
  <c r="AOT437" i="10"/>
  <c r="AOL437" i="10"/>
  <c r="AOQ436" i="10"/>
  <c r="AOS440" i="10"/>
  <c r="AOQ439" i="10"/>
  <c r="AOP440" i="10"/>
  <c r="AON439" i="10"/>
  <c r="AOU438" i="10"/>
  <c r="AOM438" i="10"/>
  <c r="AOR437" i="10"/>
  <c r="AOM440" i="10"/>
  <c r="AOM439" i="10"/>
  <c r="AOT438" i="10"/>
  <c r="AOL438" i="10"/>
  <c r="AOQ437" i="10"/>
  <c r="AOV436" i="10"/>
  <c r="AON436" i="10"/>
  <c r="AOL440" i="10"/>
  <c r="AOL439" i="10"/>
  <c r="AOS438" i="10"/>
  <c r="AOK438" i="10"/>
  <c r="AOP437" i="10"/>
  <c r="AOU436" i="10"/>
  <c r="AOM436" i="10"/>
  <c r="AOK440" i="10"/>
  <c r="AOR438" i="10"/>
  <c r="AOO437" i="10"/>
  <c r="AOT436" i="10"/>
  <c r="AOL436" i="10"/>
  <c r="ADN440" i="10"/>
  <c r="ADP439" i="10"/>
  <c r="ADN438" i="10"/>
  <c r="ADT437" i="10"/>
  <c r="ADL437" i="10"/>
  <c r="ADK440" i="10"/>
  <c r="ADO439" i="10"/>
  <c r="ADJ440" i="10"/>
  <c r="ADN439" i="10"/>
  <c r="ADT438" i="10"/>
  <c r="ADL438" i="10"/>
  <c r="ADR437" i="10"/>
  <c r="ADJ437" i="10"/>
  <c r="ADI440" i="10"/>
  <c r="ADM439" i="10"/>
  <c r="ADS438" i="10"/>
  <c r="ADK438" i="10"/>
  <c r="ADQ437" i="10"/>
  <c r="ADI437" i="10"/>
  <c r="ADT439" i="10"/>
  <c r="ADL439" i="10"/>
  <c r="ADR438" i="10"/>
  <c r="ADJ438" i="10"/>
  <c r="ADP437" i="10"/>
  <c r="ADS440" i="10"/>
  <c r="ADS439" i="10"/>
  <c r="ADK439" i="10"/>
  <c r="ADQ438" i="10"/>
  <c r="ADI438" i="10"/>
  <c r="ADO437" i="10"/>
  <c r="B69" i="10"/>
  <c r="C69" i="10" s="1"/>
  <c r="C282" i="10"/>
  <c r="C315" i="10"/>
  <c r="C195" i="10"/>
  <c r="C186" i="10"/>
  <c r="C252" i="10"/>
  <c r="C126" i="10"/>
  <c r="C132" i="10"/>
  <c r="C153" i="10"/>
  <c r="C171" i="10"/>
  <c r="C99" i="10"/>
  <c r="C105" i="10"/>
  <c r="C117" i="10"/>
  <c r="C324" i="10"/>
  <c r="C270" i="10"/>
  <c r="C210" i="10"/>
  <c r="C309" i="10"/>
  <c r="C303" i="10"/>
  <c r="C225" i="10"/>
  <c r="C108" i="10"/>
  <c r="C231" i="10"/>
  <c r="C177" i="10"/>
  <c r="C93" i="10"/>
  <c r="C267" i="10"/>
  <c r="C96" i="10"/>
  <c r="C294" i="10"/>
  <c r="C279" i="10"/>
  <c r="C249" i="10"/>
  <c r="C243" i="10"/>
  <c r="C222" i="10"/>
  <c r="C183" i="10"/>
  <c r="C204" i="10"/>
  <c r="C318" i="10"/>
  <c r="C261" i="10"/>
  <c r="C165" i="10"/>
  <c r="C189" i="10"/>
  <c r="C141" i="10"/>
  <c r="C297" i="10"/>
  <c r="C237" i="10"/>
  <c r="C159" i="10"/>
  <c r="C150" i="10"/>
  <c r="C102" i="10"/>
  <c r="C144" i="10"/>
  <c r="C273" i="10"/>
  <c r="C213" i="10"/>
  <c r="C255" i="10"/>
  <c r="C138" i="10"/>
  <c r="C129" i="10"/>
  <c r="C111" i="10"/>
  <c r="C162" i="10"/>
  <c r="C180" i="10"/>
  <c r="C207" i="10"/>
  <c r="C120" i="10"/>
  <c r="C114" i="10"/>
  <c r="C174" i="10"/>
  <c r="C228" i="10"/>
  <c r="C276" i="10"/>
  <c r="C246" i="10"/>
  <c r="C192" i="10"/>
  <c r="C201" i="10"/>
  <c r="C264" i="10"/>
  <c r="C168" i="10"/>
  <c r="C123" i="10"/>
  <c r="C291" i="10"/>
  <c r="C312" i="10"/>
  <c r="C306" i="10"/>
  <c r="C300" i="10"/>
  <c r="C216" i="10"/>
  <c r="C288" i="10"/>
  <c r="C240" i="10"/>
  <c r="C258" i="10"/>
  <c r="C156" i="10"/>
  <c r="C135" i="10"/>
  <c r="C198" i="10"/>
  <c r="C147" i="10"/>
  <c r="C285" i="10"/>
  <c r="C234" i="10"/>
  <c r="C219" i="10"/>
  <c r="AHP467" i="10"/>
  <c r="AHP465" i="10"/>
  <c r="AHP461" i="10"/>
  <c r="AHP459" i="10"/>
  <c r="AHM468" i="10"/>
  <c r="AHJ465" i="10"/>
  <c r="AHJ464" i="10"/>
  <c r="AHJ459" i="10"/>
  <c r="AHM455" i="10"/>
  <c r="AHJ447" i="10"/>
  <c r="AHN446" i="10"/>
  <c r="AHP469" i="10"/>
  <c r="AHP468" i="10"/>
  <c r="AHP460" i="10"/>
  <c r="AHP458" i="10"/>
  <c r="AHP457" i="10"/>
  <c r="AHP456" i="10"/>
  <c r="AHP454" i="10"/>
  <c r="AHJ468" i="10"/>
  <c r="AHM462" i="10"/>
  <c r="AHM456" i="10"/>
  <c r="AHJ455" i="10"/>
  <c r="AHM452" i="10"/>
  <c r="AHM448" i="10"/>
  <c r="AHM446" i="10"/>
  <c r="AHP455" i="10"/>
  <c r="AHP453" i="10"/>
  <c r="AHP451" i="10"/>
  <c r="AHP450" i="10"/>
  <c r="AHP449" i="10"/>
  <c r="AHM466" i="10"/>
  <c r="AHJ462" i="10"/>
  <c r="AHM460" i="10"/>
  <c r="AHJ456" i="10"/>
  <c r="AHJ452" i="10"/>
  <c r="AHM449" i="10"/>
  <c r="AHJ448" i="10"/>
  <c r="AHL446" i="10"/>
  <c r="AHP452" i="10"/>
  <c r="AHP448" i="10"/>
  <c r="AHP447" i="10"/>
  <c r="AHM469" i="10"/>
  <c r="AHJ466" i="10"/>
  <c r="AHJ460" i="10"/>
  <c r="AHJ449" i="10"/>
  <c r="AHK446" i="10"/>
  <c r="AHJ469" i="10"/>
  <c r="AHM457" i="10"/>
  <c r="AHM453" i="10"/>
  <c r="AHM450" i="10"/>
  <c r="AHR446" i="10"/>
  <c r="AHJ446" i="10"/>
  <c r="AHM467" i="10"/>
  <c r="AHM463" i="10"/>
  <c r="AHM461" i="10"/>
  <c r="AHJ457" i="10"/>
  <c r="AHJ453" i="10"/>
  <c r="AHJ450" i="10"/>
  <c r="AHQ446" i="10"/>
  <c r="ZH466" i="10"/>
  <c r="ZH464" i="10"/>
  <c r="ZH463" i="10"/>
  <c r="ZB467" i="10"/>
  <c r="ZB463" i="10"/>
  <c r="ZB461" i="10"/>
  <c r="ZE458" i="10"/>
  <c r="ZE454" i="10"/>
  <c r="ZE451" i="10"/>
  <c r="ZH446" i="10"/>
  <c r="ZH467" i="10"/>
  <c r="ZH465" i="10"/>
  <c r="ZH461" i="10"/>
  <c r="ZH459" i="10"/>
  <c r="ZE465" i="10"/>
  <c r="ZE464" i="10"/>
  <c r="ZE459" i="10"/>
  <c r="ZB458" i="10"/>
  <c r="ZB454" i="10"/>
  <c r="ZB451" i="10"/>
  <c r="ZE447" i="10"/>
  <c r="ZG446" i="10"/>
  <c r="ZH469" i="10"/>
  <c r="ZH468" i="10"/>
  <c r="ZH460" i="10"/>
  <c r="ZH458" i="10"/>
  <c r="ZH457" i="10"/>
  <c r="ZH456" i="10"/>
  <c r="ZH454" i="10"/>
  <c r="ZE468" i="10"/>
  <c r="ZB465" i="10"/>
  <c r="ZB464" i="10"/>
  <c r="ZB459" i="10"/>
  <c r="ZE455" i="10"/>
  <c r="ZB447" i="10"/>
  <c r="ZF446" i="10"/>
  <c r="ZH455" i="10"/>
  <c r="ZH453" i="10"/>
  <c r="ZH451" i="10"/>
  <c r="ZH450" i="10"/>
  <c r="ZH449" i="10"/>
  <c r="ZB468" i="10"/>
  <c r="ZE462" i="10"/>
  <c r="ZE456" i="10"/>
  <c r="ZB455" i="10"/>
  <c r="ZE452" i="10"/>
  <c r="ZE448" i="10"/>
  <c r="ZE446" i="10"/>
  <c r="ZH452" i="10"/>
  <c r="ZH448" i="10"/>
  <c r="ZH447" i="10"/>
  <c r="ZE466" i="10"/>
  <c r="ZB462" i="10"/>
  <c r="ZE460" i="10"/>
  <c r="ZB456" i="10"/>
  <c r="ZB452" i="10"/>
  <c r="ZE449" i="10"/>
  <c r="ZB448" i="10"/>
  <c r="ZD446" i="10"/>
  <c r="ZE469" i="10"/>
  <c r="ZB466" i="10"/>
  <c r="ZB460" i="10"/>
  <c r="ZB449" i="10"/>
  <c r="ZC446" i="10"/>
  <c r="AEM469" i="10"/>
  <c r="AEM468" i="10"/>
  <c r="AEM460" i="10"/>
  <c r="AEM458" i="10"/>
  <c r="AEM457" i="10"/>
  <c r="AEM456" i="10"/>
  <c r="AEM454" i="10"/>
  <c r="AEJ466" i="10"/>
  <c r="AEG462" i="10"/>
  <c r="AEJ460" i="10"/>
  <c r="AEG456" i="10"/>
  <c r="AEG452" i="10"/>
  <c r="AEJ449" i="10"/>
  <c r="AEG448" i="10"/>
  <c r="AEK446" i="10"/>
  <c r="AEM455" i="10"/>
  <c r="AEM453" i="10"/>
  <c r="AEM451" i="10"/>
  <c r="AEM450" i="10"/>
  <c r="AEM449" i="10"/>
  <c r="AEJ469" i="10"/>
  <c r="AEG466" i="10"/>
  <c r="AEG460" i="10"/>
  <c r="AEG449" i="10"/>
  <c r="AEJ446" i="10"/>
  <c r="AEM452" i="10"/>
  <c r="AEM448" i="10"/>
  <c r="AEM447" i="10"/>
  <c r="AEG469" i="10"/>
  <c r="AEJ457" i="10"/>
  <c r="AEJ453" i="10"/>
  <c r="AEJ450" i="10"/>
  <c r="AEI446" i="10"/>
  <c r="AEJ467" i="10"/>
  <c r="AEJ463" i="10"/>
  <c r="AEJ461" i="10"/>
  <c r="AEG457" i="10"/>
  <c r="AEG453" i="10"/>
  <c r="AEG450" i="10"/>
  <c r="AEH446" i="10"/>
  <c r="AEG467" i="10"/>
  <c r="AEG463" i="10"/>
  <c r="AEG461" i="10"/>
  <c r="AEJ458" i="10"/>
  <c r="AEJ454" i="10"/>
  <c r="AEJ451" i="10"/>
  <c r="AEO446" i="10"/>
  <c r="AEG446" i="10"/>
  <c r="AEM462" i="10"/>
  <c r="AEJ465" i="10"/>
  <c r="AEJ464" i="10"/>
  <c r="AEJ459" i="10"/>
  <c r="AEG458" i="10"/>
  <c r="AEG454" i="10"/>
  <c r="AEG451" i="10"/>
  <c r="AEJ447" i="10"/>
  <c r="AEN446" i="10"/>
  <c r="ZQ467" i="10"/>
  <c r="ZQ465" i="10"/>
  <c r="ZQ461" i="10"/>
  <c r="ZQ459" i="10"/>
  <c r="ZN468" i="10"/>
  <c r="ZK465" i="10"/>
  <c r="ZK464" i="10"/>
  <c r="ZK459" i="10"/>
  <c r="ZN455" i="10"/>
  <c r="ZK447" i="10"/>
  <c r="ZP446" i="10"/>
  <c r="ZQ469" i="10"/>
  <c r="ZQ468" i="10"/>
  <c r="ZQ460" i="10"/>
  <c r="ZQ458" i="10"/>
  <c r="ZQ457" i="10"/>
  <c r="ZQ456" i="10"/>
  <c r="ZQ454" i="10"/>
  <c r="ZK468" i="10"/>
  <c r="ZN462" i="10"/>
  <c r="ZN456" i="10"/>
  <c r="ZK455" i="10"/>
  <c r="ZN452" i="10"/>
  <c r="ZN448" i="10"/>
  <c r="ZO446" i="10"/>
  <c r="ZQ455" i="10"/>
  <c r="ZQ453" i="10"/>
  <c r="ZQ451" i="10"/>
  <c r="ZQ450" i="10"/>
  <c r="ZQ449" i="10"/>
  <c r="ZN466" i="10"/>
  <c r="ZK462" i="10"/>
  <c r="ZN460" i="10"/>
  <c r="ZK456" i="10"/>
  <c r="ZK452" i="10"/>
  <c r="ZN449" i="10"/>
  <c r="ZK448" i="10"/>
  <c r="ZN446" i="10"/>
  <c r="ZQ452" i="10"/>
  <c r="ZQ448" i="10"/>
  <c r="ZQ447" i="10"/>
  <c r="ZN469" i="10"/>
  <c r="ZK466" i="10"/>
  <c r="ZK460" i="10"/>
  <c r="ZK449" i="10"/>
  <c r="ZM446" i="10"/>
  <c r="ZK469" i="10"/>
  <c r="ZN457" i="10"/>
  <c r="ZN453" i="10"/>
  <c r="ZN450" i="10"/>
  <c r="ZL446" i="10"/>
  <c r="ZN467" i="10"/>
  <c r="ZN463" i="10"/>
  <c r="ZN461" i="10"/>
  <c r="ZK457" i="10"/>
  <c r="ZK453" i="10"/>
  <c r="ZK450" i="10"/>
  <c r="ZS446" i="10"/>
  <c r="ZK446" i="10"/>
  <c r="B333" i="6"/>
  <c r="C333" i="6" s="1"/>
  <c r="R333" i="6" s="1"/>
  <c r="C286" i="10"/>
  <c r="C214" i="10"/>
  <c r="C217" i="10"/>
  <c r="C256" i="10"/>
  <c r="C139" i="10"/>
  <c r="C130" i="10"/>
  <c r="C112" i="10"/>
  <c r="C163" i="10"/>
  <c r="C181" i="10"/>
  <c r="C145" i="10"/>
  <c r="C121" i="10"/>
  <c r="C115" i="10"/>
  <c r="C178" i="10"/>
  <c r="C292" i="10"/>
  <c r="C235" i="10"/>
  <c r="C313" i="10"/>
  <c r="C307" i="10"/>
  <c r="C301" i="10"/>
  <c r="C193" i="10"/>
  <c r="C169" i="10"/>
  <c r="C175" i="10"/>
  <c r="C220" i="10"/>
  <c r="C97" i="10"/>
  <c r="C274" i="10"/>
  <c r="C190" i="10"/>
  <c r="C289" i="10"/>
  <c r="C229" i="10"/>
  <c r="C277" i="10"/>
  <c r="C247" i="10"/>
  <c r="C202" i="10"/>
  <c r="C265" i="10"/>
  <c r="C199" i="10"/>
  <c r="C148" i="10"/>
  <c r="C124" i="10"/>
  <c r="C271" i="10"/>
  <c r="C241" i="10"/>
  <c r="C196" i="10"/>
  <c r="C187" i="10"/>
  <c r="C259" i="10"/>
  <c r="C157" i="10"/>
  <c r="C136" i="10"/>
  <c r="C106" i="10"/>
  <c r="C295" i="10"/>
  <c r="C310" i="10"/>
  <c r="C304" i="10"/>
  <c r="C205" i="10"/>
  <c r="C283" i="10"/>
  <c r="C316" i="10"/>
  <c r="C226" i="10"/>
  <c r="C253" i="10"/>
  <c r="C127" i="10"/>
  <c r="C133" i="10"/>
  <c r="C154" i="10"/>
  <c r="C172" i="10"/>
  <c r="C232" i="10"/>
  <c r="C100" i="10"/>
  <c r="C118" i="10"/>
  <c r="C325" i="10"/>
  <c r="C211" i="10"/>
  <c r="C268" i="10"/>
  <c r="C280" i="10"/>
  <c r="C250" i="10"/>
  <c r="C244" i="10"/>
  <c r="C223" i="10"/>
  <c r="C184" i="10"/>
  <c r="C319" i="10"/>
  <c r="C262" i="10"/>
  <c r="C166" i="10"/>
  <c r="C151" i="10"/>
  <c r="C142" i="10"/>
  <c r="C94" i="10"/>
  <c r="C298" i="10"/>
  <c r="C238" i="10"/>
  <c r="C160" i="10"/>
  <c r="C208" i="10"/>
  <c r="C103" i="10"/>
  <c r="C109" i="10"/>
  <c r="B41" i="8"/>
  <c r="I41" i="8" s="1" a="1"/>
  <c r="I41" i="8" s="1"/>
  <c r="ACF418" i="10"/>
  <c r="AFI418" i="10"/>
  <c r="ALX418" i="10"/>
  <c r="AQI418" i="10"/>
  <c r="AQQ418" i="10"/>
  <c r="ABY419" i="10"/>
  <c r="ACG419" i="10"/>
  <c r="AFJ419" i="10"/>
  <c r="ALQ419" i="10"/>
  <c r="ALY419" i="10"/>
  <c r="AQK419" i="10"/>
  <c r="ACC420" i="10"/>
  <c r="AFE420" i="10"/>
  <c r="AFM420" i="10"/>
  <c r="ALT420" i="10"/>
  <c r="AMB420" i="10"/>
  <c r="AQM420" i="10"/>
  <c r="ACD421" i="10"/>
  <c r="AFG421" i="10"/>
  <c r="AFO421" i="10"/>
  <c r="ALV421" i="10"/>
  <c r="AQG421" i="10"/>
  <c r="AQO421" i="10"/>
  <c r="ACF422" i="10"/>
  <c r="AFI422" i="10"/>
  <c r="ALR422" i="10"/>
  <c r="ALZ422" i="10"/>
  <c r="AQM422" i="10"/>
  <c r="ACD423" i="10"/>
  <c r="AFG423" i="10"/>
  <c r="AFO423" i="10"/>
  <c r="ALS423" i="10"/>
  <c r="AMA423" i="10"/>
  <c r="AQG423" i="10"/>
  <c r="AQO423" i="10"/>
  <c r="ACF424" i="10"/>
  <c r="AFK424" i="10"/>
  <c r="ALV424" i="10"/>
  <c r="AQJ424" i="10"/>
  <c r="AQR424" i="10"/>
  <c r="ACF425" i="10"/>
  <c r="AFE425" i="10"/>
  <c r="AFM425" i="10"/>
  <c r="ALR425" i="10"/>
  <c r="ALZ425" i="10"/>
  <c r="AQG425" i="10"/>
  <c r="AQO425" i="10"/>
  <c r="ACF426" i="10"/>
  <c r="AFF426" i="10"/>
  <c r="AFN426" i="10"/>
  <c r="ALV426" i="10"/>
  <c r="AQO426" i="10"/>
  <c r="AFO429" i="10"/>
  <c r="AFJ431" i="10"/>
  <c r="AQP431" i="10"/>
  <c r="AMA432" i="10"/>
  <c r="ALW435" i="10"/>
  <c r="AMB438" i="10"/>
  <c r="ABY418" i="10"/>
  <c r="ACG418" i="10"/>
  <c r="AFJ418" i="10"/>
  <c r="ALQ418" i="10"/>
  <c r="ALY418" i="10"/>
  <c r="AQJ418" i="10"/>
  <c r="AQR418" i="10"/>
  <c r="ABZ419" i="10"/>
  <c r="ACH419" i="10"/>
  <c r="AFK419" i="10"/>
  <c r="ALR419" i="10"/>
  <c r="ALZ419" i="10"/>
  <c r="AQL419" i="10"/>
  <c r="ACD420" i="10"/>
  <c r="AFF420" i="10"/>
  <c r="AFN420" i="10"/>
  <c r="ALU420" i="10"/>
  <c r="AQN420" i="10"/>
  <c r="ACE421" i="10"/>
  <c r="AFH421" i="10"/>
  <c r="AFP421" i="10"/>
  <c r="ALW421" i="10"/>
  <c r="AQH421" i="10"/>
  <c r="AQP421" i="10"/>
  <c r="ABY422" i="10"/>
  <c r="ACG422" i="10"/>
  <c r="AFJ422" i="10"/>
  <c r="ALS422" i="10"/>
  <c r="AMA422" i="10"/>
  <c r="AQN422" i="10"/>
  <c r="ACE423" i="10"/>
  <c r="AFH423" i="10"/>
  <c r="AFP423" i="10"/>
  <c r="ALT423" i="10"/>
  <c r="AMB423" i="10"/>
  <c r="AQH423" i="10"/>
  <c r="AQP423" i="10"/>
  <c r="ABY424" i="10"/>
  <c r="ACG424" i="10"/>
  <c r="AFL424" i="10"/>
  <c r="ALW424" i="10"/>
  <c r="AQK424" i="10"/>
  <c r="ABY425" i="10"/>
  <c r="ACG425" i="10"/>
  <c r="AFF425" i="10"/>
  <c r="AFN425" i="10"/>
  <c r="ALS425" i="10"/>
  <c r="AMA425" i="10"/>
  <c r="AQH425" i="10"/>
  <c r="AQP425" i="10"/>
  <c r="ABY426" i="10"/>
  <c r="ACG426" i="10"/>
  <c r="AFG426" i="10"/>
  <c r="AFO426" i="10"/>
  <c r="ALW426" i="10"/>
  <c r="AQQ426" i="10"/>
  <c r="AFE427" i="10"/>
  <c r="ACE428" i="10"/>
  <c r="AQJ429" i="10"/>
  <c r="ABZ430" i="10"/>
  <c r="ALR431" i="10"/>
  <c r="ACF436" i="10"/>
  <c r="RC447" i="10"/>
  <c r="WE453" i="10"/>
  <c r="ABZ418" i="10"/>
  <c r="ACH418" i="10"/>
  <c r="AFK418" i="10"/>
  <c r="ALR418" i="10"/>
  <c r="ALZ418" i="10"/>
  <c r="AQK418" i="10"/>
  <c r="ACA419" i="10"/>
  <c r="ACI419" i="10"/>
  <c r="AFL419" i="10"/>
  <c r="ALS419" i="10"/>
  <c r="AMA419" i="10"/>
  <c r="AQM419" i="10"/>
  <c r="ACE420" i="10"/>
  <c r="AFG420" i="10"/>
  <c r="AFO420" i="10"/>
  <c r="ALV420" i="10"/>
  <c r="AQG420" i="10"/>
  <c r="AQO420" i="10"/>
  <c r="ACF421" i="10"/>
  <c r="AFI421" i="10"/>
  <c r="ALX421" i="10"/>
  <c r="AQI421" i="10"/>
  <c r="AQQ421" i="10"/>
  <c r="ABZ422" i="10"/>
  <c r="ACH422" i="10"/>
  <c r="AFK422" i="10"/>
  <c r="ALT422" i="10"/>
  <c r="AMB422" i="10"/>
  <c r="AQG422" i="10"/>
  <c r="AQO422" i="10"/>
  <c r="ACF423" i="10"/>
  <c r="AFI423" i="10"/>
  <c r="ALU423" i="10"/>
  <c r="AQI423" i="10"/>
  <c r="AQQ423" i="10"/>
  <c r="ABZ424" i="10"/>
  <c r="ACH424" i="10"/>
  <c r="AFE424" i="10"/>
  <c r="AFM424" i="10"/>
  <c r="ALX424" i="10"/>
  <c r="AQL424" i="10"/>
  <c r="ABZ425" i="10"/>
  <c r="ACH425" i="10"/>
  <c r="AFG425" i="10"/>
  <c r="AFO425" i="10"/>
  <c r="ALT425" i="10"/>
  <c r="AMB425" i="10"/>
  <c r="AQI425" i="10"/>
  <c r="AQQ425" i="10"/>
  <c r="ABZ426" i="10"/>
  <c r="ACH426" i="10"/>
  <c r="AFH426" i="10"/>
  <c r="AFP426" i="10"/>
  <c r="ALX426" i="10"/>
  <c r="AFK427" i="10"/>
  <c r="AQR429" i="10"/>
  <c r="ACH430" i="10"/>
  <c r="ALZ431" i="10"/>
  <c r="ACB433" i="10"/>
  <c r="ACA434" i="10"/>
  <c r="AFH436" i="10"/>
  <c r="AQM436" i="10"/>
  <c r="ACB437" i="10"/>
  <c r="AQN439" i="10"/>
  <c r="ALT440" i="10"/>
  <c r="ACA418" i="10"/>
  <c r="ACI418" i="10"/>
  <c r="AFL418" i="10"/>
  <c r="ALS418" i="10"/>
  <c r="AMA418" i="10"/>
  <c r="AQL418" i="10"/>
  <c r="ACB419" i="10"/>
  <c r="ACJ419" i="10"/>
  <c r="AFE419" i="10"/>
  <c r="AFM419" i="10"/>
  <c r="ALT419" i="10"/>
  <c r="AMB419" i="10"/>
  <c r="AQN419" i="10"/>
  <c r="ACF420" i="10"/>
  <c r="AFH420" i="10"/>
  <c r="AFP420" i="10"/>
  <c r="ALW420" i="10"/>
  <c r="AQH420" i="10"/>
  <c r="AQP420" i="10"/>
  <c r="ABY421" i="10"/>
  <c r="ACG421" i="10"/>
  <c r="AFJ421" i="10"/>
  <c r="ALQ421" i="10"/>
  <c r="ALY421" i="10"/>
  <c r="AQJ421" i="10"/>
  <c r="AQR421" i="10"/>
  <c r="ACA422" i="10"/>
  <c r="ACI422" i="10"/>
  <c r="AFL422" i="10"/>
  <c r="ALU422" i="10"/>
  <c r="AQH422" i="10"/>
  <c r="AQP422" i="10"/>
  <c r="ABY423" i="10"/>
  <c r="ACG423" i="10"/>
  <c r="AFJ423" i="10"/>
  <c r="ALV423" i="10"/>
  <c r="AQJ423" i="10"/>
  <c r="AQR423" i="10"/>
  <c r="ACA424" i="10"/>
  <c r="ACI424" i="10"/>
  <c r="AFF424" i="10"/>
  <c r="AFN424" i="10"/>
  <c r="ALQ424" i="10"/>
  <c r="ALY424" i="10"/>
  <c r="AQM424" i="10"/>
  <c r="ACA425" i="10"/>
  <c r="ACI425" i="10"/>
  <c r="AFH425" i="10"/>
  <c r="AFP425" i="10"/>
  <c r="ALU425" i="10"/>
  <c r="AQJ425" i="10"/>
  <c r="AQR425" i="10"/>
  <c r="ACA426" i="10"/>
  <c r="ACI426" i="10"/>
  <c r="AFI426" i="10"/>
  <c r="ALQ426" i="10"/>
  <c r="ALY426" i="10"/>
  <c r="AFM427" i="10"/>
  <c r="AQK428" i="10"/>
  <c r="ALU429" i="10"/>
  <c r="AFJ430" i="10"/>
  <c r="AQN430" i="10"/>
  <c r="ACB432" i="10"/>
  <c r="ACJ433" i="10"/>
  <c r="AQJ433" i="10"/>
  <c r="ACI434" i="10"/>
  <c r="AQI434" i="10"/>
  <c r="AFP436" i="10"/>
  <c r="ACJ437" i="10"/>
  <c r="ACB418" i="10"/>
  <c r="ACJ418" i="10"/>
  <c r="AFE418" i="10"/>
  <c r="AFM418" i="10"/>
  <c r="ALT418" i="10"/>
  <c r="AMB418" i="10"/>
  <c r="AQM418" i="10"/>
  <c r="ACC419" i="10"/>
  <c r="AFF419" i="10"/>
  <c r="AFN419" i="10"/>
  <c r="ALU419" i="10"/>
  <c r="AQG419" i="10"/>
  <c r="AQO419" i="10"/>
  <c r="ABY420" i="10"/>
  <c r="ACG420" i="10"/>
  <c r="AFI420" i="10"/>
  <c r="ALX420" i="10"/>
  <c r="AQI420" i="10"/>
  <c r="AQQ420" i="10"/>
  <c r="ABZ421" i="10"/>
  <c r="ACH421" i="10"/>
  <c r="AFK421" i="10"/>
  <c r="ALR421" i="10"/>
  <c r="ALZ421" i="10"/>
  <c r="AQK421" i="10"/>
  <c r="ACB422" i="10"/>
  <c r="ACJ422" i="10"/>
  <c r="AFE422" i="10"/>
  <c r="AFM422" i="10"/>
  <c r="ALV422" i="10"/>
  <c r="AQI422" i="10"/>
  <c r="AQQ422" i="10"/>
  <c r="ABZ423" i="10"/>
  <c r="ACH423" i="10"/>
  <c r="AFK423" i="10"/>
  <c r="ALW423" i="10"/>
  <c r="AQK423" i="10"/>
  <c r="ACB424" i="10"/>
  <c r="ACJ424" i="10"/>
  <c r="AFG424" i="10"/>
  <c r="AFO424" i="10"/>
  <c r="ALR424" i="10"/>
  <c r="ALZ424" i="10"/>
  <c r="AQN424" i="10"/>
  <c r="ACB425" i="10"/>
  <c r="ACJ425" i="10"/>
  <c r="AFI425" i="10"/>
  <c r="ALV425" i="10"/>
  <c r="AQK425" i="10"/>
  <c r="ACB426" i="10"/>
  <c r="ACJ426" i="10"/>
  <c r="AFJ426" i="10"/>
  <c r="ALR426" i="10"/>
  <c r="ALZ426" i="10"/>
  <c r="AQG426" i="10"/>
  <c r="ALS427" i="10"/>
  <c r="AQH427" i="10"/>
  <c r="AFE428" i="10"/>
  <c r="ACJ432" i="10"/>
  <c r="AFL433" i="10"/>
  <c r="AQR433" i="10"/>
  <c r="AFK434" i="10"/>
  <c r="AQQ434" i="10"/>
  <c r="AFL437" i="10"/>
  <c r="AQI437" i="10"/>
  <c r="ACC418" i="10"/>
  <c r="AFF418" i="10"/>
  <c r="AFN418" i="10"/>
  <c r="ALU418" i="10"/>
  <c r="AQN418" i="10"/>
  <c r="ACD419" i="10"/>
  <c r="AFG419" i="10"/>
  <c r="AFO419" i="10"/>
  <c r="ALV419" i="10"/>
  <c r="AQH419" i="10"/>
  <c r="AQP419" i="10"/>
  <c r="ABZ420" i="10"/>
  <c r="ACH420" i="10"/>
  <c r="AFJ420" i="10"/>
  <c r="ALQ420" i="10"/>
  <c r="ALY420" i="10"/>
  <c r="AQJ420" i="10"/>
  <c r="AQR420" i="10"/>
  <c r="ACA421" i="10"/>
  <c r="ACI421" i="10"/>
  <c r="AFL421" i="10"/>
  <c r="ALS421" i="10"/>
  <c r="AMA421" i="10"/>
  <c r="AQL421" i="10"/>
  <c r="ACC422" i="10"/>
  <c r="AFF422" i="10"/>
  <c r="AFN422" i="10"/>
  <c r="ALW422" i="10"/>
  <c r="AQJ422" i="10"/>
  <c r="AQR422" i="10"/>
  <c r="ACA423" i="10"/>
  <c r="ACI423" i="10"/>
  <c r="AFL423" i="10"/>
  <c r="ALX423" i="10"/>
  <c r="AQL423" i="10"/>
  <c r="ACC424" i="10"/>
  <c r="AFH424" i="10"/>
  <c r="AFP424" i="10"/>
  <c r="ALS424" i="10"/>
  <c r="AMA424" i="10"/>
  <c r="AQG424" i="10"/>
  <c r="AQO424" i="10"/>
  <c r="ACC425" i="10"/>
  <c r="AFJ425" i="10"/>
  <c r="ALW425" i="10"/>
  <c r="AQL425" i="10"/>
  <c r="ACC426" i="10"/>
  <c r="AFK426" i="10"/>
  <c r="ALS426" i="10"/>
  <c r="AMA426" i="10"/>
  <c r="AQH426" i="10"/>
  <c r="ACB427" i="10"/>
  <c r="ALU427" i="10"/>
  <c r="AQJ427" i="10"/>
  <c r="AFM428" i="10"/>
  <c r="AFL432" i="10"/>
  <c r="AQI432" i="10"/>
  <c r="ALT433" i="10"/>
  <c r="ALS434" i="10"/>
  <c r="ACE435" i="10"/>
  <c r="AQM435" i="10"/>
  <c r="ALW436" i="10"/>
  <c r="AQQ437" i="10"/>
  <c r="AQR438" i="10"/>
  <c r="ACD418" i="10"/>
  <c r="AFG418" i="10"/>
  <c r="AFO418" i="10"/>
  <c r="ALV418" i="10"/>
  <c r="AQG418" i="10"/>
  <c r="AQO418" i="10"/>
  <c r="ACE419" i="10"/>
  <c r="AFH419" i="10"/>
  <c r="AFP419" i="10"/>
  <c r="ALW419" i="10"/>
  <c r="AQI419" i="10"/>
  <c r="AQQ419" i="10"/>
  <c r="ACA420" i="10"/>
  <c r="ACI420" i="10"/>
  <c r="AFK420" i="10"/>
  <c r="ALR420" i="10"/>
  <c r="ALZ420" i="10"/>
  <c r="AQK420" i="10"/>
  <c r="ACB421" i="10"/>
  <c r="ACJ421" i="10"/>
  <c r="AFE421" i="10"/>
  <c r="AFM421" i="10"/>
  <c r="ALT421" i="10"/>
  <c r="AMB421" i="10"/>
  <c r="AQM421" i="10"/>
  <c r="ACD422" i="10"/>
  <c r="AFG422" i="10"/>
  <c r="AFO422" i="10"/>
  <c r="ALX422" i="10"/>
  <c r="AQK422" i="10"/>
  <c r="ACB423" i="10"/>
  <c r="ACJ423" i="10"/>
  <c r="AFE423" i="10"/>
  <c r="AFM423" i="10"/>
  <c r="ALQ423" i="10"/>
  <c r="ALY423" i="10"/>
  <c r="AQM423" i="10"/>
  <c r="ACD424" i="10"/>
  <c r="AFI424" i="10"/>
  <c r="ALT424" i="10"/>
  <c r="AMB424" i="10"/>
  <c r="AQH424" i="10"/>
  <c r="AQP424" i="10"/>
  <c r="ACD425" i="10"/>
  <c r="AFK425" i="10"/>
  <c r="ALX425" i="10"/>
  <c r="AQM425" i="10"/>
  <c r="ACD426" i="10"/>
  <c r="AFL426" i="10"/>
  <c r="ALT426" i="10"/>
  <c r="AMB426" i="10"/>
  <c r="AQI426" i="10"/>
  <c r="ACD427" i="10"/>
  <c r="AMA427" i="10"/>
  <c r="AQP427" i="10"/>
  <c r="ALU428" i="10"/>
  <c r="ACE429" i="10"/>
  <c r="ALX430" i="10"/>
  <c r="AMB433" i="10"/>
  <c r="AMA434" i="10"/>
  <c r="AFG435" i="10"/>
  <c r="AFO439" i="10"/>
  <c r="AFE438" i="10"/>
  <c r="AFK437" i="10"/>
  <c r="AFO436" i="10"/>
  <c r="AFG436" i="10"/>
  <c r="AFN435" i="10"/>
  <c r="AFF435" i="10"/>
  <c r="AFJ434" i="10"/>
  <c r="AFK433" i="10"/>
  <c r="AFK432" i="10"/>
  <c r="AFI431" i="10"/>
  <c r="AFI430" i="10"/>
  <c r="AFN429" i="10"/>
  <c r="AFF429" i="10"/>
  <c r="AFL428" i="10"/>
  <c r="AFL427" i="10"/>
  <c r="AFN439" i="10"/>
  <c r="AFJ437" i="10"/>
  <c r="AFN436" i="10"/>
  <c r="AFF436" i="10"/>
  <c r="AFM435" i="10"/>
  <c r="AFE435" i="10"/>
  <c r="AFI434" i="10"/>
  <c r="AFJ433" i="10"/>
  <c r="AFJ432" i="10"/>
  <c r="AFP431" i="10"/>
  <c r="AFH431" i="10"/>
  <c r="AFP430" i="10"/>
  <c r="AFH430" i="10"/>
  <c r="AFM429" i="10"/>
  <c r="AFE429" i="10"/>
  <c r="AFK428" i="10"/>
  <c r="AFG439" i="10"/>
  <c r="AFI437" i="10"/>
  <c r="AFM436" i="10"/>
  <c r="AFE436" i="10"/>
  <c r="AFL435" i="10"/>
  <c r="AFP434" i="10"/>
  <c r="AFH434" i="10"/>
  <c r="AFI433" i="10"/>
  <c r="AFI432" i="10"/>
  <c r="AFO431" i="10"/>
  <c r="AFG431" i="10"/>
  <c r="AFO430" i="10"/>
  <c r="AFG430" i="10"/>
  <c r="AFL429" i="10"/>
  <c r="AFJ428" i="10"/>
  <c r="AFJ427" i="10"/>
  <c r="AFP440" i="10"/>
  <c r="AFF439" i="10"/>
  <c r="AFP437" i="10"/>
  <c r="AFH437" i="10"/>
  <c r="AFL436" i="10"/>
  <c r="AFK435" i="10"/>
  <c r="AFO434" i="10"/>
  <c r="AFG434" i="10"/>
  <c r="AFP433" i="10"/>
  <c r="AFH433" i="10"/>
  <c r="AFP432" i="10"/>
  <c r="AFH432" i="10"/>
  <c r="AFN431" i="10"/>
  <c r="AFF431" i="10"/>
  <c r="AFN430" i="10"/>
  <c r="AFF430" i="10"/>
  <c r="AFK429" i="10"/>
  <c r="AFI428" i="10"/>
  <c r="AFI427" i="10"/>
  <c r="AFO440" i="10"/>
  <c r="AFO438" i="10"/>
  <c r="AFO437" i="10"/>
  <c r="AFG437" i="10"/>
  <c r="AFK436" i="10"/>
  <c r="AFJ435" i="10"/>
  <c r="AFN434" i="10"/>
  <c r="AFF434" i="10"/>
  <c r="AFO433" i="10"/>
  <c r="AFG433" i="10"/>
  <c r="AFO432" i="10"/>
  <c r="AFG432" i="10"/>
  <c r="AFM431" i="10"/>
  <c r="AFE431" i="10"/>
  <c r="AFM430" i="10"/>
  <c r="AFE430" i="10"/>
  <c r="AFJ429" i="10"/>
  <c r="AFP428" i="10"/>
  <c r="AFH428" i="10"/>
  <c r="AFP427" i="10"/>
  <c r="AFH427" i="10"/>
  <c r="AFH440" i="10"/>
  <c r="AFM438" i="10"/>
  <c r="AFN437" i="10"/>
  <c r="AFF437" i="10"/>
  <c r="AFJ436" i="10"/>
  <c r="AFI435" i="10"/>
  <c r="AFM434" i="10"/>
  <c r="AFE434" i="10"/>
  <c r="AFN433" i="10"/>
  <c r="AFF433" i="10"/>
  <c r="AFN432" i="10"/>
  <c r="AFF432" i="10"/>
  <c r="AFL431" i="10"/>
  <c r="AFL430" i="10"/>
  <c r="AFI429" i="10"/>
  <c r="AFO428" i="10"/>
  <c r="AFG428" i="10"/>
  <c r="AFO427" i="10"/>
  <c r="AFG427" i="10"/>
  <c r="AFG440" i="10"/>
  <c r="AFL438" i="10"/>
  <c r="AFM437" i="10"/>
  <c r="AFE437" i="10"/>
  <c r="AFI436" i="10"/>
  <c r="AFP435" i="10"/>
  <c r="AFH435" i="10"/>
  <c r="AFL434" i="10"/>
  <c r="AFM433" i="10"/>
  <c r="AFE433" i="10"/>
  <c r="AFM432" i="10"/>
  <c r="AFE432" i="10"/>
  <c r="AFK431" i="10"/>
  <c r="AFK430" i="10"/>
  <c r="AFP429" i="10"/>
  <c r="AFH429" i="10"/>
  <c r="AFN428" i="10"/>
  <c r="AFF428" i="10"/>
  <c r="AFN427" i="10"/>
  <c r="AFF427" i="10"/>
  <c r="AQM439" i="10"/>
  <c r="AQQ438" i="10"/>
  <c r="AQP437" i="10"/>
  <c r="AQH437" i="10"/>
  <c r="AQL436" i="10"/>
  <c r="AQL435" i="10"/>
  <c r="AQP434" i="10"/>
  <c r="AQH434" i="10"/>
  <c r="AQQ433" i="10"/>
  <c r="AQI433" i="10"/>
  <c r="AQP432" i="10"/>
  <c r="AQH432" i="10"/>
  <c r="AQO431" i="10"/>
  <c r="AQG431" i="10"/>
  <c r="AQM430" i="10"/>
  <c r="AQQ429" i="10"/>
  <c r="AQI429" i="10"/>
  <c r="AQR428" i="10"/>
  <c r="AQJ428" i="10"/>
  <c r="AQQ427" i="10"/>
  <c r="AQI427" i="10"/>
  <c r="AQR426" i="10"/>
  <c r="AQJ426" i="10"/>
  <c r="AQJ438" i="10"/>
  <c r="AQO437" i="10"/>
  <c r="AQG437" i="10"/>
  <c r="AQK436" i="10"/>
  <c r="AQK435" i="10"/>
  <c r="AQO434" i="10"/>
  <c r="AQG434" i="10"/>
  <c r="AQP433" i="10"/>
  <c r="AQH433" i="10"/>
  <c r="AQO432" i="10"/>
  <c r="AQG432" i="10"/>
  <c r="AQN431" i="10"/>
  <c r="AQL430" i="10"/>
  <c r="AQP429" i="10"/>
  <c r="AQH429" i="10"/>
  <c r="AQQ428" i="10"/>
  <c r="AQI428" i="10"/>
  <c r="AQO440" i="10"/>
  <c r="AQI438" i="10"/>
  <c r="AQN437" i="10"/>
  <c r="AQR436" i="10"/>
  <c r="AQJ436" i="10"/>
  <c r="AQR435" i="10"/>
  <c r="AQJ435" i="10"/>
  <c r="AQN434" i="10"/>
  <c r="AQO433" i="10"/>
  <c r="AQG433" i="10"/>
  <c r="AQN432" i="10"/>
  <c r="AQM431" i="10"/>
  <c r="AQK430" i="10"/>
  <c r="AQO429" i="10"/>
  <c r="AQG429" i="10"/>
  <c r="AQP428" i="10"/>
  <c r="AQH428" i="10"/>
  <c r="AQO427" i="10"/>
  <c r="AQG427" i="10"/>
  <c r="AQP426" i="10"/>
  <c r="AQN440" i="10"/>
  <c r="AQM437" i="10"/>
  <c r="AQQ436" i="10"/>
  <c r="AQI436" i="10"/>
  <c r="AQQ435" i="10"/>
  <c r="AQI435" i="10"/>
  <c r="AQM434" i="10"/>
  <c r="AQN433" i="10"/>
  <c r="AQM432" i="10"/>
  <c r="AQL431" i="10"/>
  <c r="AQR430" i="10"/>
  <c r="AQJ430" i="10"/>
  <c r="AQN429" i="10"/>
  <c r="AQO428" i="10"/>
  <c r="AQG428" i="10"/>
  <c r="AQN427" i="10"/>
  <c r="AQG440" i="10"/>
  <c r="AQL437" i="10"/>
  <c r="AQP436" i="10"/>
  <c r="AQH436" i="10"/>
  <c r="AQP435" i="10"/>
  <c r="AQH435" i="10"/>
  <c r="AQL434" i="10"/>
  <c r="AQM433" i="10"/>
  <c r="AQL432" i="10"/>
  <c r="AQK431" i="10"/>
  <c r="AQQ430" i="10"/>
  <c r="AQI430" i="10"/>
  <c r="AQM429" i="10"/>
  <c r="AQN428" i="10"/>
  <c r="AQM427" i="10"/>
  <c r="AQN426" i="10"/>
  <c r="AQK437" i="10"/>
  <c r="AQO436" i="10"/>
  <c r="AQG436" i="10"/>
  <c r="AQO435" i="10"/>
  <c r="AQG435" i="10"/>
  <c r="AQK434" i="10"/>
  <c r="AQL433" i="10"/>
  <c r="AQK432" i="10"/>
  <c r="AQR431" i="10"/>
  <c r="AQJ431" i="10"/>
  <c r="AQP430" i="10"/>
  <c r="AQH430" i="10"/>
  <c r="AQL429" i="10"/>
  <c r="AQM428" i="10"/>
  <c r="AQL427" i="10"/>
  <c r="AQM426" i="10"/>
  <c r="AQR437" i="10"/>
  <c r="AQJ437" i="10"/>
  <c r="AQN436" i="10"/>
  <c r="AQN435" i="10"/>
  <c r="AQR434" i="10"/>
  <c r="AQJ434" i="10"/>
  <c r="AQK433" i="10"/>
  <c r="AQR432" i="10"/>
  <c r="AQJ432" i="10"/>
  <c r="AQQ431" i="10"/>
  <c r="AQI431" i="10"/>
  <c r="AQO430" i="10"/>
  <c r="AQG430" i="10"/>
  <c r="AQK429" i="10"/>
  <c r="AQL428" i="10"/>
  <c r="AQK427" i="10"/>
  <c r="AQL426" i="10"/>
  <c r="TT466" i="10"/>
  <c r="TQ467" i="10"/>
  <c r="TN450" i="10"/>
  <c r="TQ447" i="10"/>
  <c r="TN447" i="10"/>
  <c r="TV446" i="10"/>
  <c r="TO446" i="10"/>
  <c r="TN446" i="10"/>
  <c r="TQ449" i="10"/>
  <c r="TN449" i="10"/>
  <c r="TN448" i="10"/>
  <c r="TQ451" i="10"/>
  <c r="SS468" i="10"/>
  <c r="SS446" i="10"/>
  <c r="SR446" i="10"/>
  <c r="SS460" i="10"/>
  <c r="SM462" i="10"/>
  <c r="AMA438" i="10"/>
  <c r="ALZ437" i="10"/>
  <c r="ALR437" i="10"/>
  <c r="ALV436" i="10"/>
  <c r="ALV435" i="10"/>
  <c r="ALZ434" i="10"/>
  <c r="ALR434" i="10"/>
  <c r="AMA433" i="10"/>
  <c r="ALS433" i="10"/>
  <c r="ALZ432" i="10"/>
  <c r="ALR432" i="10"/>
  <c r="ALY431" i="10"/>
  <c r="ALQ431" i="10"/>
  <c r="ALW430" i="10"/>
  <c r="AMB429" i="10"/>
  <c r="ALT429" i="10"/>
  <c r="AMB428" i="10"/>
  <c r="ALT428" i="10"/>
  <c r="AMB427" i="10"/>
  <c r="ALT427" i="10"/>
  <c r="AMB439" i="10"/>
  <c r="ALT438" i="10"/>
  <c r="ALY437" i="10"/>
  <c r="ALQ437" i="10"/>
  <c r="ALU436" i="10"/>
  <c r="ALU435" i="10"/>
  <c r="ALY434" i="10"/>
  <c r="ALQ434" i="10"/>
  <c r="ALZ433" i="10"/>
  <c r="ALR433" i="10"/>
  <c r="ALY432" i="10"/>
  <c r="ALQ432" i="10"/>
  <c r="ALX431" i="10"/>
  <c r="ALV430" i="10"/>
  <c r="AMA429" i="10"/>
  <c r="ALS429" i="10"/>
  <c r="AMA428" i="10"/>
  <c r="ALS428" i="10"/>
  <c r="AMA439" i="10"/>
  <c r="ALS438" i="10"/>
  <c r="ALX437" i="10"/>
  <c r="AMB436" i="10"/>
  <c r="ALT436" i="10"/>
  <c r="AMB435" i="10"/>
  <c r="ALT435" i="10"/>
  <c r="ALX434" i="10"/>
  <c r="ALY433" i="10"/>
  <c r="ALQ433" i="10"/>
  <c r="ALX432" i="10"/>
  <c r="ALW431" i="10"/>
  <c r="ALU430" i="10"/>
  <c r="ALZ429" i="10"/>
  <c r="ALR429" i="10"/>
  <c r="ALZ428" i="10"/>
  <c r="ALR428" i="10"/>
  <c r="ALZ427" i="10"/>
  <c r="ALR427" i="10"/>
  <c r="ALT439" i="10"/>
  <c r="ALW437" i="10"/>
  <c r="AMA436" i="10"/>
  <c r="ALS436" i="10"/>
  <c r="AMA435" i="10"/>
  <c r="ALS435" i="10"/>
  <c r="ALW434" i="10"/>
  <c r="ALX433" i="10"/>
  <c r="ALW432" i="10"/>
  <c r="ALV431" i="10"/>
  <c r="AMB430" i="10"/>
  <c r="ALT430" i="10"/>
  <c r="ALY429" i="10"/>
  <c r="ALQ429" i="10"/>
  <c r="ALY428" i="10"/>
  <c r="ALQ428" i="10"/>
  <c r="ALY427" i="10"/>
  <c r="ALQ427" i="10"/>
  <c r="ALS439" i="10"/>
  <c r="ALV437" i="10"/>
  <c r="ALZ436" i="10"/>
  <c r="ALR436" i="10"/>
  <c r="ALZ435" i="10"/>
  <c r="ALR435" i="10"/>
  <c r="ALV434" i="10"/>
  <c r="ALW433" i="10"/>
  <c r="ALV432" i="10"/>
  <c r="ALU431" i="10"/>
  <c r="AMA430" i="10"/>
  <c r="ALS430" i="10"/>
  <c r="ALX429" i="10"/>
  <c r="ALX428" i="10"/>
  <c r="ALX427" i="10"/>
  <c r="AMB440" i="10"/>
  <c r="ALU437" i="10"/>
  <c r="ALY436" i="10"/>
  <c r="ALQ436" i="10"/>
  <c r="ALY435" i="10"/>
  <c r="ALQ435" i="10"/>
  <c r="ALU434" i="10"/>
  <c r="ALV433" i="10"/>
  <c r="ALU432" i="10"/>
  <c r="AMB431" i="10"/>
  <c r="ALT431" i="10"/>
  <c r="ALZ430" i="10"/>
  <c r="ALR430" i="10"/>
  <c r="ALW429" i="10"/>
  <c r="ALW428" i="10"/>
  <c r="ALW427" i="10"/>
  <c r="ALU440" i="10"/>
  <c r="AMB437" i="10"/>
  <c r="ALT437" i="10"/>
  <c r="ALX436" i="10"/>
  <c r="ALX435" i="10"/>
  <c r="AMB434" i="10"/>
  <c r="ALT434" i="10"/>
  <c r="ALU433" i="10"/>
  <c r="AMB432" i="10"/>
  <c r="ALT432" i="10"/>
  <c r="AMA431" i="10"/>
  <c r="ALS431" i="10"/>
  <c r="ALY430" i="10"/>
  <c r="ALQ430" i="10"/>
  <c r="ALV429" i="10"/>
  <c r="ALV428" i="10"/>
  <c r="ALV427" i="10"/>
  <c r="VY465" i="10"/>
  <c r="VY463" i="10"/>
  <c r="WB447" i="10"/>
  <c r="WB467" i="10"/>
  <c r="VY450" i="10"/>
  <c r="VY447" i="10"/>
  <c r="WE459" i="10"/>
  <c r="WB449" i="10"/>
  <c r="WD446" i="10"/>
  <c r="WE456" i="10"/>
  <c r="VY449" i="10"/>
  <c r="WC446" i="10"/>
  <c r="WB451" i="10"/>
  <c r="VY448" i="10"/>
  <c r="XX457" i="10"/>
  <c r="XX463" i="10"/>
  <c r="XU462" i="10"/>
  <c r="XY446" i="10"/>
  <c r="XX446" i="10"/>
  <c r="ACI437" i="10"/>
  <c r="ACA437" i="10"/>
  <c r="ACE436" i="10"/>
  <c r="ACD435" i="10"/>
  <c r="ACH434" i="10"/>
  <c r="ABZ434" i="10"/>
  <c r="ACI433" i="10"/>
  <c r="ACA433" i="10"/>
  <c r="ACI432" i="10"/>
  <c r="ACA432" i="10"/>
  <c r="ACG431" i="10"/>
  <c r="ABY431" i="10"/>
  <c r="ACG430" i="10"/>
  <c r="ABY430" i="10"/>
  <c r="ACD429" i="10"/>
  <c r="ACD428" i="10"/>
  <c r="ACC427" i="10"/>
  <c r="ACJ438" i="10"/>
  <c r="ACH437" i="10"/>
  <c r="ABZ437" i="10"/>
  <c r="ACD436" i="10"/>
  <c r="ACC435" i="10"/>
  <c r="ACG434" i="10"/>
  <c r="ABY434" i="10"/>
  <c r="ACH433" i="10"/>
  <c r="ABZ433" i="10"/>
  <c r="ACH432" i="10"/>
  <c r="ABZ432" i="10"/>
  <c r="ACF431" i="10"/>
  <c r="ACF430" i="10"/>
  <c r="ACC429" i="10"/>
  <c r="ACC428" i="10"/>
  <c r="ACB417" i="10"/>
  <c r="ACI440" i="10"/>
  <c r="ACE438" i="10"/>
  <c r="ACG437" i="10"/>
  <c r="ABY437" i="10"/>
  <c r="ACC436" i="10"/>
  <c r="ACJ435" i="10"/>
  <c r="ACB435" i="10"/>
  <c r="ACF434" i="10"/>
  <c r="ACG433" i="10"/>
  <c r="ABY433" i="10"/>
  <c r="ACG432" i="10"/>
  <c r="ABY432" i="10"/>
  <c r="ACE431" i="10"/>
  <c r="ACE430" i="10"/>
  <c r="ACJ429" i="10"/>
  <c r="ACB429" i="10"/>
  <c r="ACJ428" i="10"/>
  <c r="ACB428" i="10"/>
  <c r="ACI427" i="10"/>
  <c r="ACA427" i="10"/>
  <c r="ACH440" i="10"/>
  <c r="ACC438" i="10"/>
  <c r="ACF437" i="10"/>
  <c r="ACJ436" i="10"/>
  <c r="ACB436" i="10"/>
  <c r="ACI435" i="10"/>
  <c r="ACA435" i="10"/>
  <c r="ACE434" i="10"/>
  <c r="ACF433" i="10"/>
  <c r="ACF432" i="10"/>
  <c r="ACD431" i="10"/>
  <c r="ACD430" i="10"/>
  <c r="ACI429" i="10"/>
  <c r="ACA429" i="10"/>
  <c r="ACI428" i="10"/>
  <c r="ACA428" i="10"/>
  <c r="ACH427" i="10"/>
  <c r="ABZ427" i="10"/>
  <c r="ACH417" i="10"/>
  <c r="ACA440" i="10"/>
  <c r="ACE439" i="10"/>
  <c r="ACB438" i="10"/>
  <c r="ACE437" i="10"/>
  <c r="ACI436" i="10"/>
  <c r="ACA436" i="10"/>
  <c r="ACH435" i="10"/>
  <c r="ABZ435" i="10"/>
  <c r="ACD434" i="10"/>
  <c r="ACE433" i="10"/>
  <c r="ACE432" i="10"/>
  <c r="ACC431" i="10"/>
  <c r="ACC430" i="10"/>
  <c r="ACH429" i="10"/>
  <c r="ABZ429" i="10"/>
  <c r="ACH428" i="10"/>
  <c r="ABZ428" i="10"/>
  <c r="ACG427" i="10"/>
  <c r="ABY427" i="10"/>
  <c r="ABZ440" i="10"/>
  <c r="ACD439" i="10"/>
  <c r="ACA438" i="10"/>
  <c r="ACD437" i="10"/>
  <c r="ACH436" i="10"/>
  <c r="ABZ436" i="10"/>
  <c r="ACG435" i="10"/>
  <c r="ABY435" i="10"/>
  <c r="ACC434" i="10"/>
  <c r="ACD433" i="10"/>
  <c r="ACD432" i="10"/>
  <c r="ACJ431" i="10"/>
  <c r="ACB431" i="10"/>
  <c r="ACJ430" i="10"/>
  <c r="ACB430" i="10"/>
  <c r="ACG429" i="10"/>
  <c r="ABY429" i="10"/>
  <c r="ACG428" i="10"/>
  <c r="ABY428" i="10"/>
  <c r="ACF427" i="10"/>
  <c r="ACC437" i="10"/>
  <c r="ACG436" i="10"/>
  <c r="ABY436" i="10"/>
  <c r="ACF435" i="10"/>
  <c r="ACJ434" i="10"/>
  <c r="ACB434" i="10"/>
  <c r="ACC433" i="10"/>
  <c r="ACC432" i="10"/>
  <c r="ACI431" i="10"/>
  <c r="ACA431" i="10"/>
  <c r="ACI430" i="10"/>
  <c r="ACA430" i="10"/>
  <c r="ACF429" i="10"/>
  <c r="ACF428" i="10"/>
  <c r="ACE427" i="10"/>
  <c r="RC466" i="10"/>
  <c r="RF449" i="10"/>
  <c r="RI462" i="10"/>
  <c r="RF464" i="10"/>
  <c r="RC463" i="10"/>
  <c r="RF451" i="10"/>
  <c r="RF448" i="10"/>
  <c r="RK446" i="10"/>
  <c r="RI453" i="10"/>
  <c r="RF467" i="10"/>
  <c r="RF465" i="10"/>
  <c r="RC451" i="10"/>
  <c r="RD446" i="10"/>
  <c r="RF450" i="10"/>
  <c r="RF447" i="10"/>
  <c r="RC446" i="10"/>
  <c r="AFN440" i="10"/>
  <c r="AFF440" i="10"/>
  <c r="AFM439" i="10"/>
  <c r="AFE439" i="10"/>
  <c r="AFK438" i="10"/>
  <c r="AFM440" i="10"/>
  <c r="AFE440" i="10"/>
  <c r="AFL439" i="10"/>
  <c r="AFJ438" i="10"/>
  <c r="AFL440" i="10"/>
  <c r="AFK439" i="10"/>
  <c r="AFI438" i="10"/>
  <c r="AFK440" i="10"/>
  <c r="AFJ439" i="10"/>
  <c r="AFP438" i="10"/>
  <c r="AFH438" i="10"/>
  <c r="AFJ440" i="10"/>
  <c r="AFI439" i="10"/>
  <c r="AFI440" i="10"/>
  <c r="AFP439" i="10"/>
  <c r="AFH439" i="10"/>
  <c r="AFN438" i="10"/>
  <c r="AFF438" i="10"/>
  <c r="AQM440" i="10"/>
  <c r="AQL439" i="10"/>
  <c r="AQP438" i="10"/>
  <c r="AQH438" i="10"/>
  <c r="AQL440" i="10"/>
  <c r="AQK439" i="10"/>
  <c r="AQO438" i="10"/>
  <c r="AQG438" i="10"/>
  <c r="AQK440" i="10"/>
  <c r="AQR439" i="10"/>
  <c r="AQJ439" i="10"/>
  <c r="AQN438" i="10"/>
  <c r="AQR440" i="10"/>
  <c r="AQJ440" i="10"/>
  <c r="AQQ439" i="10"/>
  <c r="AQI439" i="10"/>
  <c r="AQM438" i="10"/>
  <c r="AQQ440" i="10"/>
  <c r="AQI440" i="10"/>
  <c r="AQP439" i="10"/>
  <c r="AQH439" i="10"/>
  <c r="AQL438" i="10"/>
  <c r="AQP440" i="10"/>
  <c r="AQH440" i="10"/>
  <c r="AQO439" i="10"/>
  <c r="AQG439" i="10"/>
  <c r="AQK438" i="10"/>
  <c r="TT464" i="10"/>
  <c r="TT458" i="10"/>
  <c r="TT455" i="10"/>
  <c r="TT452" i="10"/>
  <c r="TQ469" i="10"/>
  <c r="TQ468" i="10"/>
  <c r="TN467" i="10"/>
  <c r="TQ458" i="10"/>
  <c r="TQ453" i="10"/>
  <c r="TQ452" i="10"/>
  <c r="TT469" i="10"/>
  <c r="TT461" i="10"/>
  <c r="TT450" i="10"/>
  <c r="TT447" i="10"/>
  <c r="TN469" i="10"/>
  <c r="TN468" i="10"/>
  <c r="TQ459" i="10"/>
  <c r="TN458" i="10"/>
  <c r="TQ457" i="10"/>
  <c r="TQ456" i="10"/>
  <c r="TQ454" i="10"/>
  <c r="TN453" i="10"/>
  <c r="TN452" i="10"/>
  <c r="TU446" i="10"/>
  <c r="TT467" i="10"/>
  <c r="TT462" i="10"/>
  <c r="TQ461" i="10"/>
  <c r="TQ460" i="10"/>
  <c r="TN459" i="10"/>
  <c r="TN457" i="10"/>
  <c r="TN456" i="10"/>
  <c r="TQ455" i="10"/>
  <c r="TN454" i="10"/>
  <c r="TT446" i="10"/>
  <c r="TT459" i="10"/>
  <c r="TT456" i="10"/>
  <c r="TT453" i="10"/>
  <c r="TQ462" i="10"/>
  <c r="TN461" i="10"/>
  <c r="TN460" i="10"/>
  <c r="TN455" i="10"/>
  <c r="TS446" i="10"/>
  <c r="TT465" i="10"/>
  <c r="TT454" i="10"/>
  <c r="TT451" i="10"/>
  <c r="TT448" i="10"/>
  <c r="TN462" i="10"/>
  <c r="TR446" i="10"/>
  <c r="TT463" i="10"/>
  <c r="TT457" i="10"/>
  <c r="TQ466" i="10"/>
  <c r="TQ464" i="10"/>
  <c r="TQ446" i="10"/>
  <c r="TT468" i="10"/>
  <c r="TT460" i="10"/>
  <c r="TT449" i="10"/>
  <c r="TN466" i="10"/>
  <c r="TQ465" i="10"/>
  <c r="TN464" i="10"/>
  <c r="TQ463" i="10"/>
  <c r="TQ450" i="10"/>
  <c r="TQ448" i="10"/>
  <c r="TP446" i="10"/>
  <c r="SS466" i="10"/>
  <c r="SS449" i="10"/>
  <c r="SP466" i="10"/>
  <c r="SP463" i="10"/>
  <c r="SS458" i="10"/>
  <c r="SS455" i="10"/>
  <c r="SS452" i="10"/>
  <c r="SP467" i="10"/>
  <c r="SM466" i="10"/>
  <c r="SP465" i="10"/>
  <c r="SP464" i="10"/>
  <c r="SM463" i="10"/>
  <c r="SP451" i="10"/>
  <c r="SP450" i="10"/>
  <c r="SP447" i="10"/>
  <c r="SQ446" i="10"/>
  <c r="SS464" i="10"/>
  <c r="SS461" i="10"/>
  <c r="SS450" i="10"/>
  <c r="SS447" i="10"/>
  <c r="SM467" i="10"/>
  <c r="SM465" i="10"/>
  <c r="SM464" i="10"/>
  <c r="SM451" i="10"/>
  <c r="SM450" i="10"/>
  <c r="SP449" i="10"/>
  <c r="SP448" i="10"/>
  <c r="SM447" i="10"/>
  <c r="SP446" i="10"/>
  <c r="SS469" i="10"/>
  <c r="SS467" i="10"/>
  <c r="SP468" i="10"/>
  <c r="SP457" i="10"/>
  <c r="SP452" i="10"/>
  <c r="SM449" i="10"/>
  <c r="SM448" i="10"/>
  <c r="SO446" i="10"/>
  <c r="SS462" i="10"/>
  <c r="SS453" i="10"/>
  <c r="SP469" i="10"/>
  <c r="SM468" i="10"/>
  <c r="SP460" i="10"/>
  <c r="SP459" i="10"/>
  <c r="SP458" i="10"/>
  <c r="SM457" i="10"/>
  <c r="SP456" i="10"/>
  <c r="SP453" i="10"/>
  <c r="SM452" i="10"/>
  <c r="SN446" i="10"/>
  <c r="SS465" i="10"/>
  <c r="SS459" i="10"/>
  <c r="SS456" i="10"/>
  <c r="SM469" i="10"/>
  <c r="SP461" i="10"/>
  <c r="SM460" i="10"/>
  <c r="SM459" i="10"/>
  <c r="SM458" i="10"/>
  <c r="SM456" i="10"/>
  <c r="SP455" i="10"/>
  <c r="SP454" i="10"/>
  <c r="SM453" i="10"/>
  <c r="SU446" i="10"/>
  <c r="SM446" i="10"/>
  <c r="SS463" i="10"/>
  <c r="SS457" i="10"/>
  <c r="SS454" i="10"/>
  <c r="SS451" i="10"/>
  <c r="SS448" i="10"/>
  <c r="SP462" i="10"/>
  <c r="SM461" i="10"/>
  <c r="SM455" i="10"/>
  <c r="SM454" i="10"/>
  <c r="ST446" i="10"/>
  <c r="AMA440" i="10"/>
  <c r="ALS440" i="10"/>
  <c r="ALZ439" i="10"/>
  <c r="ALR439" i="10"/>
  <c r="ALZ438" i="10"/>
  <c r="ALR438" i="10"/>
  <c r="ALZ440" i="10"/>
  <c r="ALR440" i="10"/>
  <c r="ALY439" i="10"/>
  <c r="ALQ439" i="10"/>
  <c r="ALY438" i="10"/>
  <c r="ALQ438" i="10"/>
  <c r="ALY440" i="10"/>
  <c r="ALQ440" i="10"/>
  <c r="ALX439" i="10"/>
  <c r="ALX438" i="10"/>
  <c r="ALX440" i="10"/>
  <c r="ALW439" i="10"/>
  <c r="ALW438" i="10"/>
  <c r="ALW440" i="10"/>
  <c r="ALV439" i="10"/>
  <c r="ALV438" i="10"/>
  <c r="ALV440" i="10"/>
  <c r="ALU439" i="10"/>
  <c r="ALU438" i="10"/>
  <c r="WE465" i="10"/>
  <c r="WE454" i="10"/>
  <c r="WE451" i="10"/>
  <c r="WE448" i="10"/>
  <c r="WB469" i="10"/>
  <c r="WB468" i="10"/>
  <c r="VY467" i="10"/>
  <c r="WB458" i="10"/>
  <c r="WB453" i="10"/>
  <c r="WB452" i="10"/>
  <c r="WE463" i="10"/>
  <c r="WE457" i="10"/>
  <c r="VY469" i="10"/>
  <c r="VY468" i="10"/>
  <c r="WB459" i="10"/>
  <c r="VY458" i="10"/>
  <c r="WB457" i="10"/>
  <c r="WB456" i="10"/>
  <c r="WB454" i="10"/>
  <c r="VY453" i="10"/>
  <c r="VY452" i="10"/>
  <c r="WB446" i="10"/>
  <c r="WE468" i="10"/>
  <c r="WE460" i="10"/>
  <c r="WE449" i="10"/>
  <c r="WB461" i="10"/>
  <c r="WB460" i="10"/>
  <c r="VY459" i="10"/>
  <c r="VY457" i="10"/>
  <c r="VY456" i="10"/>
  <c r="WB455" i="10"/>
  <c r="VY454" i="10"/>
  <c r="WA446" i="10"/>
  <c r="WE466" i="10"/>
  <c r="WB462" i="10"/>
  <c r="VY461" i="10"/>
  <c r="VY460" i="10"/>
  <c r="VY455" i="10"/>
  <c r="VZ446" i="10"/>
  <c r="WE464" i="10"/>
  <c r="WE458" i="10"/>
  <c r="WE455" i="10"/>
  <c r="WE452" i="10"/>
  <c r="VY462" i="10"/>
  <c r="WG446" i="10"/>
  <c r="VY446" i="10"/>
  <c r="WE469" i="10"/>
  <c r="WE461" i="10"/>
  <c r="WE450" i="10"/>
  <c r="WE447" i="10"/>
  <c r="WB466" i="10"/>
  <c r="WB464" i="10"/>
  <c r="WF446" i="10"/>
  <c r="WE467" i="10"/>
  <c r="WE462" i="10"/>
  <c r="VY466" i="10"/>
  <c r="WB465" i="10"/>
  <c r="VY464" i="10"/>
  <c r="WB463" i="10"/>
  <c r="WB450" i="10"/>
  <c r="WB448" i="10"/>
  <c r="WE446" i="10"/>
  <c r="XZ464" i="10"/>
  <c r="XW447" i="10"/>
  <c r="XW468" i="10"/>
  <c r="XX468" i="10"/>
  <c r="XX466" i="10"/>
  <c r="XX460" i="10"/>
  <c r="XX449" i="10"/>
  <c r="XU465" i="10"/>
  <c r="XR462" i="10"/>
  <c r="XZ456" i="10"/>
  <c r="XZ462" i="10"/>
  <c r="XW460" i="10"/>
  <c r="XU466" i="10"/>
  <c r="XR465" i="10"/>
  <c r="XU464" i="10"/>
  <c r="XU463" i="10"/>
  <c r="XU450" i="10"/>
  <c r="XU449" i="10"/>
  <c r="XW446" i="10"/>
  <c r="XZ466" i="10"/>
  <c r="XZ448" i="10"/>
  <c r="XZ454" i="10"/>
  <c r="XW452" i="10"/>
  <c r="XX464" i="10"/>
  <c r="XX461" i="10"/>
  <c r="XX458" i="10"/>
  <c r="XX455" i="10"/>
  <c r="XX452" i="10"/>
  <c r="XU467" i="10"/>
  <c r="XR466" i="10"/>
  <c r="XR464" i="10"/>
  <c r="XR463" i="10"/>
  <c r="XU451" i="10"/>
  <c r="XR450" i="10"/>
  <c r="XR449" i="10"/>
  <c r="XU448" i="10"/>
  <c r="XU447" i="10"/>
  <c r="XV446" i="10"/>
  <c r="XZ458" i="10"/>
  <c r="XZ463" i="10"/>
  <c r="XW462" i="10"/>
  <c r="XX469" i="10"/>
  <c r="XX462" i="10"/>
  <c r="XX450" i="10"/>
  <c r="XX447" i="10"/>
  <c r="XU468" i="10"/>
  <c r="XR467" i="10"/>
  <c r="XU459" i="10"/>
  <c r="XU452" i="10"/>
  <c r="XR451" i="10"/>
  <c r="XR448" i="10"/>
  <c r="XR447" i="10"/>
  <c r="XU446" i="10"/>
  <c r="XZ450" i="10"/>
  <c r="XZ455" i="10"/>
  <c r="XW454" i="10"/>
  <c r="XX467" i="10"/>
  <c r="XX459" i="10"/>
  <c r="XX456" i="10"/>
  <c r="XX453" i="10"/>
  <c r="XU469" i="10"/>
  <c r="XR468" i="10"/>
  <c r="XU460" i="10"/>
  <c r="XR459" i="10"/>
  <c r="XU458" i="10"/>
  <c r="XU457" i="10"/>
  <c r="XU456" i="10"/>
  <c r="XU455" i="10"/>
  <c r="XU454" i="10"/>
  <c r="XU453" i="10"/>
  <c r="XR452" i="10"/>
  <c r="XT446" i="10"/>
  <c r="XZ465" i="10"/>
  <c r="XZ468" i="10"/>
  <c r="XR469" i="10"/>
  <c r="XU461" i="10"/>
  <c r="XR460" i="10"/>
  <c r="XR458" i="10"/>
  <c r="XR457" i="10"/>
  <c r="XR456" i="10"/>
  <c r="XR455" i="10"/>
  <c r="XR454" i="10"/>
  <c r="XR453" i="10"/>
  <c r="XS446" i="10"/>
  <c r="XZ457" i="10"/>
  <c r="XW463" i="10"/>
  <c r="XZ460" i="10"/>
  <c r="XX465" i="10"/>
  <c r="XX454" i="10"/>
  <c r="XX451" i="10"/>
  <c r="XX448" i="10"/>
  <c r="XR461" i="10"/>
  <c r="XZ446" i="10"/>
  <c r="XR446" i="10"/>
  <c r="ACF417" i="10"/>
  <c r="ACJ417" i="10"/>
  <c r="ACG440" i="10"/>
  <c r="ABY440" i="10"/>
  <c r="ACC439" i="10"/>
  <c r="ACI438" i="10"/>
  <c r="ACA417" i="10"/>
  <c r="ACF440" i="10"/>
  <c r="ACJ439" i="10"/>
  <c r="ACB439" i="10"/>
  <c r="ACH438" i="10"/>
  <c r="ABZ438" i="10"/>
  <c r="ACI417" i="10"/>
  <c r="ACE440" i="10"/>
  <c r="ACI439" i="10"/>
  <c r="ACA439" i="10"/>
  <c r="ACG438" i="10"/>
  <c r="ABY438" i="10"/>
  <c r="ACD440" i="10"/>
  <c r="ACH439" i="10"/>
  <c r="ABZ439" i="10"/>
  <c r="ACF438" i="10"/>
  <c r="ACC440" i="10"/>
  <c r="ACG439" i="10"/>
  <c r="ABY439" i="10"/>
  <c r="ABZ417" i="10"/>
  <c r="ACJ440" i="10"/>
  <c r="ACB440" i="10"/>
  <c r="ACF439" i="10"/>
  <c r="ACD438" i="10"/>
  <c r="RI465" i="10"/>
  <c r="RI459" i="10"/>
  <c r="RI456" i="10"/>
  <c r="RC467" i="10"/>
  <c r="RC465" i="10"/>
  <c r="RC464" i="10"/>
  <c r="RI463" i="10"/>
  <c r="RI457" i="10"/>
  <c r="RI454" i="10"/>
  <c r="RI451" i="10"/>
  <c r="RI448" i="10"/>
  <c r="RF468" i="10"/>
  <c r="RF457" i="10"/>
  <c r="RF452" i="10"/>
  <c r="RC449" i="10"/>
  <c r="RC448" i="10"/>
  <c r="RJ446" i="10"/>
  <c r="RI468" i="10"/>
  <c r="RI460" i="10"/>
  <c r="RF469" i="10"/>
  <c r="RC468" i="10"/>
  <c r="RF460" i="10"/>
  <c r="RF459" i="10"/>
  <c r="RF458" i="10"/>
  <c r="RC457" i="10"/>
  <c r="RF456" i="10"/>
  <c r="RF453" i="10"/>
  <c r="RC452" i="10"/>
  <c r="RI446" i="10"/>
  <c r="RI466" i="10"/>
  <c r="RI449" i="10"/>
  <c r="RC469" i="10"/>
  <c r="RF461" i="10"/>
  <c r="RC460" i="10"/>
  <c r="RC459" i="10"/>
  <c r="RC458" i="10"/>
  <c r="RC456" i="10"/>
  <c r="RF455" i="10"/>
  <c r="RF454" i="10"/>
  <c r="RC453" i="10"/>
  <c r="RH446" i="10"/>
  <c r="RI458" i="10"/>
  <c r="RI455" i="10"/>
  <c r="RI452" i="10"/>
  <c r="RF462" i="10"/>
  <c r="RC461" i="10"/>
  <c r="RC455" i="10"/>
  <c r="RC454" i="10"/>
  <c r="RG446" i="10"/>
  <c r="RI464" i="10"/>
  <c r="RI461" i="10"/>
  <c r="RI450" i="10"/>
  <c r="RI447" i="10"/>
  <c r="RC462" i="10"/>
  <c r="RF446" i="10"/>
  <c r="RI469" i="10"/>
  <c r="RI467" i="10"/>
  <c r="RF466" i="10"/>
  <c r="RF463" i="10"/>
  <c r="RE446" i="10"/>
  <c r="ACC417" i="10"/>
  <c r="XZ452" i="10"/>
  <c r="XW455" i="10"/>
  <c r="XZ449" i="10"/>
  <c r="WV440" i="10"/>
  <c r="WN440" i="10"/>
  <c r="WU440" i="10"/>
  <c r="WM440" i="10"/>
  <c r="WS440" i="10"/>
  <c r="WK440" i="10"/>
  <c r="WR440" i="10"/>
  <c r="WR439" i="10"/>
  <c r="WS438" i="10"/>
  <c r="WK438" i="10"/>
  <c r="WS437" i="10"/>
  <c r="WK437" i="10"/>
  <c r="WR436" i="10"/>
  <c r="WU435" i="10"/>
  <c r="WM435" i="10"/>
  <c r="WU434" i="10"/>
  <c r="WM434" i="10"/>
  <c r="WR433" i="10"/>
  <c r="WU432" i="10"/>
  <c r="WM432" i="10"/>
  <c r="WO431" i="10"/>
  <c r="WR430" i="10"/>
  <c r="WR429" i="10"/>
  <c r="WO428" i="10"/>
  <c r="WP427" i="10"/>
  <c r="WT426" i="10"/>
  <c r="WL426" i="10"/>
  <c r="WQ439" i="10"/>
  <c r="WR438" i="10"/>
  <c r="WR437" i="10"/>
  <c r="WQ436" i="10"/>
  <c r="WT435" i="10"/>
  <c r="WL435" i="10"/>
  <c r="WT434" i="10"/>
  <c r="WL434" i="10"/>
  <c r="WQ433" i="10"/>
  <c r="WT432" i="10"/>
  <c r="WL432" i="10"/>
  <c r="WV431" i="10"/>
  <c r="WN431" i="10"/>
  <c r="WQ430" i="10"/>
  <c r="WQ429" i="10"/>
  <c r="WV428" i="10"/>
  <c r="WN428" i="10"/>
  <c r="WO427" i="10"/>
  <c r="WS426" i="10"/>
  <c r="WK426" i="10"/>
  <c r="WP439" i="10"/>
  <c r="WQ438" i="10"/>
  <c r="WQ437" i="10"/>
  <c r="WP436" i="10"/>
  <c r="WS435" i="10"/>
  <c r="WK435" i="10"/>
  <c r="WS434" i="10"/>
  <c r="WK434" i="10"/>
  <c r="WP433" i="10"/>
  <c r="WS432" i="10"/>
  <c r="WK432" i="10"/>
  <c r="WU431" i="10"/>
  <c r="WM431" i="10"/>
  <c r="WP430" i="10"/>
  <c r="WP429" i="10"/>
  <c r="WU428" i="10"/>
  <c r="WM428" i="10"/>
  <c r="WV427" i="10"/>
  <c r="WN427" i="10"/>
  <c r="WR426" i="10"/>
  <c r="WT440" i="10"/>
  <c r="WO439" i="10"/>
  <c r="WP438" i="10"/>
  <c r="WP437" i="10"/>
  <c r="WO436" i="10"/>
  <c r="WR435" i="10"/>
  <c r="WR434" i="10"/>
  <c r="WO433" i="10"/>
  <c r="WR432" i="10"/>
  <c r="WT431" i="10"/>
  <c r="WL431" i="10"/>
  <c r="WO430" i="10"/>
  <c r="WO429" i="10"/>
  <c r="WT428" i="10"/>
  <c r="WL428" i="10"/>
  <c r="WU427" i="10"/>
  <c r="WM427" i="10"/>
  <c r="WQ426" i="10"/>
  <c r="WQ440" i="10"/>
  <c r="WV439" i="10"/>
  <c r="WN439" i="10"/>
  <c r="WO438" i="10"/>
  <c r="WO437" i="10"/>
  <c r="WV436" i="10"/>
  <c r="WN436" i="10"/>
  <c r="WQ435" i="10"/>
  <c r="WQ434" i="10"/>
  <c r="WV433" i="10"/>
  <c r="WN433" i="10"/>
  <c r="WQ432" i="10"/>
  <c r="WS431" i="10"/>
  <c r="WK431" i="10"/>
  <c r="WV430" i="10"/>
  <c r="WN430" i="10"/>
  <c r="WV429" i="10"/>
  <c r="WN429" i="10"/>
  <c r="WS428" i="10"/>
  <c r="WK428" i="10"/>
  <c r="WT427" i="10"/>
  <c r="WL427" i="10"/>
  <c r="WP426" i="10"/>
  <c r="WP440" i="10"/>
  <c r="WU439" i="10"/>
  <c r="WM439" i="10"/>
  <c r="WV438" i="10"/>
  <c r="WN438" i="10"/>
  <c r="WV437" i="10"/>
  <c r="WN437" i="10"/>
  <c r="WU436" i="10"/>
  <c r="WM436" i="10"/>
  <c r="WP435" i="10"/>
  <c r="WP434" i="10"/>
  <c r="WU433" i="10"/>
  <c r="WM433" i="10"/>
  <c r="WP432" i="10"/>
  <c r="WR431" i="10"/>
  <c r="WU430" i="10"/>
  <c r="WM430" i="10"/>
  <c r="WU429" i="10"/>
  <c r="WM429" i="10"/>
  <c r="WR428" i="10"/>
  <c r="WS427" i="10"/>
  <c r="WK427" i="10"/>
  <c r="WO426" i="10"/>
  <c r="WO440" i="10"/>
  <c r="WT439" i="10"/>
  <c r="WL439" i="10"/>
  <c r="WU438" i="10"/>
  <c r="WM438" i="10"/>
  <c r="WU437" i="10"/>
  <c r="WM437" i="10"/>
  <c r="WT436" i="10"/>
  <c r="WL436" i="10"/>
  <c r="WO435" i="10"/>
  <c r="WO434" i="10"/>
  <c r="WT433" i="10"/>
  <c r="WL433" i="10"/>
  <c r="WO432" i="10"/>
  <c r="WQ431" i="10"/>
  <c r="AMY418" i="10"/>
  <c r="AMT419" i="10"/>
  <c r="AMP422" i="10"/>
  <c r="AIG423" i="10"/>
  <c r="WS424" i="10"/>
  <c r="WU425" i="10"/>
  <c r="AMZ426" i="10"/>
  <c r="AIE430" i="10"/>
  <c r="AMW440" i="10"/>
  <c r="ADL467" i="10"/>
  <c r="WM418" i="10"/>
  <c r="WU418" i="10"/>
  <c r="AIA418" i="10"/>
  <c r="AII418" i="10"/>
  <c r="AMR418" i="10"/>
  <c r="AMZ418" i="10"/>
  <c r="WP419" i="10"/>
  <c r="AID419" i="10"/>
  <c r="AMU419" i="10"/>
  <c r="WL420" i="10"/>
  <c r="WT420" i="10"/>
  <c r="AIF420" i="10"/>
  <c r="AMV420" i="10"/>
  <c r="WM421" i="10"/>
  <c r="WU421" i="10"/>
  <c r="AIA421" i="10"/>
  <c r="AII421" i="10"/>
  <c r="AMR421" i="10"/>
  <c r="AMZ421" i="10"/>
  <c r="WO422" i="10"/>
  <c r="AIF422" i="10"/>
  <c r="AMQ422" i="10"/>
  <c r="AMY422" i="10"/>
  <c r="WM423" i="10"/>
  <c r="WU423" i="10"/>
  <c r="AHZ423" i="10"/>
  <c r="AIH423" i="10"/>
  <c r="AMT423" i="10"/>
  <c r="WL424" i="10"/>
  <c r="WT424" i="10"/>
  <c r="AID424" i="10"/>
  <c r="AMO424" i="10"/>
  <c r="AMW424" i="10"/>
  <c r="WN425" i="10"/>
  <c r="WV425" i="10"/>
  <c r="AHY425" i="10"/>
  <c r="AMR425" i="10"/>
  <c r="WN426" i="10"/>
  <c r="AHZ428" i="10"/>
  <c r="WL429" i="10"/>
  <c r="WT430" i="10"/>
  <c r="AIF430" i="10"/>
  <c r="WN432" i="10"/>
  <c r="AMV432" i="10"/>
  <c r="AIB434" i="10"/>
  <c r="WS436" i="10"/>
  <c r="WT437" i="10"/>
  <c r="WL438" i="10"/>
  <c r="AMT438" i="10"/>
  <c r="AHY439" i="10"/>
  <c r="AHD450" i="10"/>
  <c r="AHA462" i="10"/>
  <c r="ADK465" i="10"/>
  <c r="WK420" i="10"/>
  <c r="AIE420" i="10"/>
  <c r="WK424" i="10"/>
  <c r="WQ428" i="10"/>
  <c r="WK429" i="10"/>
  <c r="AMY429" i="10"/>
  <c r="YS460" i="10"/>
  <c r="YY461" i="10"/>
  <c r="WN418" i="10"/>
  <c r="WV418" i="10"/>
  <c r="AIB418" i="10"/>
  <c r="AIJ418" i="10"/>
  <c r="AMS418" i="10"/>
  <c r="WQ419" i="10"/>
  <c r="AIE419" i="10"/>
  <c r="AMV419" i="10"/>
  <c r="WM420" i="10"/>
  <c r="WU420" i="10"/>
  <c r="AHY420" i="10"/>
  <c r="AIG420" i="10"/>
  <c r="AMO420" i="10"/>
  <c r="AMW420" i="10"/>
  <c r="WN421" i="10"/>
  <c r="WV421" i="10"/>
  <c r="AIB421" i="10"/>
  <c r="AIJ421" i="10"/>
  <c r="AMS421" i="10"/>
  <c r="WP422" i="10"/>
  <c r="AHY422" i="10"/>
  <c r="AIG422" i="10"/>
  <c r="AMR422" i="10"/>
  <c r="AMZ422" i="10"/>
  <c r="WN423" i="10"/>
  <c r="WV423" i="10"/>
  <c r="AIA423" i="10"/>
  <c r="AII423" i="10"/>
  <c r="AMU423" i="10"/>
  <c r="WM424" i="10"/>
  <c r="WU424" i="10"/>
  <c r="AIE424" i="10"/>
  <c r="AMP424" i="10"/>
  <c r="AMX424" i="10"/>
  <c r="WO425" i="10"/>
  <c r="AHZ425" i="10"/>
  <c r="AMY425" i="10"/>
  <c r="WU426" i="10"/>
  <c r="WQ427" i="10"/>
  <c r="AIA428" i="10"/>
  <c r="WS429" i="10"/>
  <c r="AMQ430" i="10"/>
  <c r="WV432" i="10"/>
  <c r="AIJ434" i="10"/>
  <c r="AIB435" i="10"/>
  <c r="WT438" i="10"/>
  <c r="QZ467" i="10"/>
  <c r="QZ457" i="10"/>
  <c r="QW469" i="10"/>
  <c r="QW464" i="10"/>
  <c r="QW458" i="10"/>
  <c r="QT454" i="10"/>
  <c r="QW453" i="10"/>
  <c r="QW448" i="10"/>
  <c r="RB446" i="10"/>
  <c r="QT446" i="10"/>
  <c r="QZ463" i="10"/>
  <c r="QZ460" i="10"/>
  <c r="QZ450" i="10"/>
  <c r="QZ447" i="10"/>
  <c r="QT469" i="10"/>
  <c r="QW468" i="10"/>
  <c r="QT464" i="10"/>
  <c r="QT458" i="10"/>
  <c r="QT453" i="10"/>
  <c r="QW452" i="10"/>
  <c r="QT448" i="10"/>
  <c r="RA446" i="10"/>
  <c r="QZ462" i="10"/>
  <c r="QZ459" i="10"/>
  <c r="QZ456" i="10"/>
  <c r="QT467" i="10"/>
  <c r="QT463" i="10"/>
  <c r="QW462" i="10"/>
  <c r="QT457" i="10"/>
  <c r="QT451" i="10"/>
  <c r="QT447" i="10"/>
  <c r="QY446" i="10"/>
  <c r="QZ469" i="10"/>
  <c r="QZ449" i="10"/>
  <c r="QW466" i="10"/>
  <c r="QT462" i="10"/>
  <c r="QW461" i="10"/>
  <c r="QW456" i="10"/>
  <c r="QW450" i="10"/>
  <c r="QX446" i="10"/>
  <c r="QZ465" i="10"/>
  <c r="QZ458" i="10"/>
  <c r="QZ455" i="10"/>
  <c r="QZ452" i="10"/>
  <c r="QT466" i="10"/>
  <c r="QT461" i="10"/>
  <c r="QW459" i="10"/>
  <c r="QW455" i="10"/>
  <c r="QT450" i="10"/>
  <c r="QZ464" i="10"/>
  <c r="QZ451" i="10"/>
  <c r="QT459" i="10"/>
  <c r="QT455" i="10"/>
  <c r="QZ446" i="10"/>
  <c r="QZ454" i="10"/>
  <c r="QT452" i="10"/>
  <c r="QW446" i="10"/>
  <c r="QZ466" i="10"/>
  <c r="QZ453" i="10"/>
  <c r="QW463" i="10"/>
  <c r="QW460" i="10"/>
  <c r="QT456" i="10"/>
  <c r="QW451" i="10"/>
  <c r="QW447" i="10"/>
  <c r="QV446" i="10"/>
  <c r="QT460" i="10"/>
  <c r="QU446" i="10"/>
  <c r="QZ461" i="10"/>
  <c r="QZ448" i="10"/>
  <c r="QT468" i="10"/>
  <c r="QW467" i="10"/>
  <c r="QW465" i="10"/>
  <c r="QW449" i="10"/>
  <c r="YY467" i="10"/>
  <c r="YY457" i="10"/>
  <c r="YV469" i="10"/>
  <c r="YV464" i="10"/>
  <c r="YV458" i="10"/>
  <c r="YS454" i="10"/>
  <c r="YV453" i="10"/>
  <c r="YV448" i="10"/>
  <c r="ZA446" i="10"/>
  <c r="YS446" i="10"/>
  <c r="YY463" i="10"/>
  <c r="YY460" i="10"/>
  <c r="YY450" i="10"/>
  <c r="YY447" i="10"/>
  <c r="YS469" i="10"/>
  <c r="YV468" i="10"/>
  <c r="YS464" i="10"/>
  <c r="YS458" i="10"/>
  <c r="YS453" i="10"/>
  <c r="YV452" i="10"/>
  <c r="YS448" i="10"/>
  <c r="YZ446" i="10"/>
  <c r="YY462" i="10"/>
  <c r="YY459" i="10"/>
  <c r="YY456" i="10"/>
  <c r="YS467" i="10"/>
  <c r="YS463" i="10"/>
  <c r="YV462" i="10"/>
  <c r="YS457" i="10"/>
  <c r="YS451" i="10"/>
  <c r="YS447" i="10"/>
  <c r="YX446" i="10"/>
  <c r="YY469" i="10"/>
  <c r="YY449" i="10"/>
  <c r="YV466" i="10"/>
  <c r="YS462" i="10"/>
  <c r="YV461" i="10"/>
  <c r="YV456" i="10"/>
  <c r="YV450" i="10"/>
  <c r="YW446" i="10"/>
  <c r="YY465" i="10"/>
  <c r="YY458" i="10"/>
  <c r="YY455" i="10"/>
  <c r="YY452" i="10"/>
  <c r="YS466" i="10"/>
  <c r="YS465" i="10"/>
  <c r="YV463" i="10"/>
  <c r="YV451" i="10"/>
  <c r="YS449" i="10"/>
  <c r="YV447" i="10"/>
  <c r="YY468" i="10"/>
  <c r="YS468" i="10"/>
  <c r="YV454" i="10"/>
  <c r="YY446" i="10"/>
  <c r="YV467" i="10"/>
  <c r="YV459" i="10"/>
  <c r="YV455" i="10"/>
  <c r="YV446" i="10"/>
  <c r="YY464" i="10"/>
  <c r="YY451" i="10"/>
  <c r="YS459" i="10"/>
  <c r="YV457" i="10"/>
  <c r="YS455" i="10"/>
  <c r="YU446" i="10"/>
  <c r="YY454" i="10"/>
  <c r="YS461" i="10"/>
  <c r="YS450" i="10"/>
  <c r="YT446" i="10"/>
  <c r="YY466" i="10"/>
  <c r="YY453" i="10"/>
  <c r="YV460" i="10"/>
  <c r="YS452" i="10"/>
  <c r="AIJ440" i="10"/>
  <c r="AIB440" i="10"/>
  <c r="AIC439" i="10"/>
  <c r="AII440" i="10"/>
  <c r="AIA440" i="10"/>
  <c r="AIJ439" i="10"/>
  <c r="AIB439" i="10"/>
  <c r="AIG440" i="10"/>
  <c r="AHY440" i="10"/>
  <c r="AIF440" i="10"/>
  <c r="AIE440" i="10"/>
  <c r="AIH439" i="10"/>
  <c r="AIG438" i="10"/>
  <c r="AHY438" i="10"/>
  <c r="AIG437" i="10"/>
  <c r="AHY437" i="10"/>
  <c r="AIF436" i="10"/>
  <c r="AII435" i="10"/>
  <c r="AIA435" i="10"/>
  <c r="AII434" i="10"/>
  <c r="AIA434" i="10"/>
  <c r="AIF433" i="10"/>
  <c r="AII432" i="10"/>
  <c r="AIA432" i="10"/>
  <c r="AIC431" i="10"/>
  <c r="AID430" i="10"/>
  <c r="AIC429" i="10"/>
  <c r="AIG428" i="10"/>
  <c r="AHY428" i="10"/>
  <c r="AII427" i="10"/>
  <c r="AIA427" i="10"/>
  <c r="AIE426" i="10"/>
  <c r="AIE425" i="10"/>
  <c r="AID440" i="10"/>
  <c r="AIG439" i="10"/>
  <c r="AIF438" i="10"/>
  <c r="AIF437" i="10"/>
  <c r="AIE436" i="10"/>
  <c r="AIH435" i="10"/>
  <c r="AHZ435" i="10"/>
  <c r="AIH434" i="10"/>
  <c r="AHZ434" i="10"/>
  <c r="AIE433" i="10"/>
  <c r="AIH432" i="10"/>
  <c r="AHZ432" i="10"/>
  <c r="AIJ431" i="10"/>
  <c r="AIB431" i="10"/>
  <c r="AIC430" i="10"/>
  <c r="AIJ429" i="10"/>
  <c r="AIB429" i="10"/>
  <c r="AIF428" i="10"/>
  <c r="AIH427" i="10"/>
  <c r="AHZ427" i="10"/>
  <c r="AID426" i="10"/>
  <c r="AID425" i="10"/>
  <c r="AIC440" i="10"/>
  <c r="AIF439" i="10"/>
  <c r="AIE438" i="10"/>
  <c r="AIE437" i="10"/>
  <c r="AID436" i="10"/>
  <c r="AIG435" i="10"/>
  <c r="AHY435" i="10"/>
  <c r="AIG434" i="10"/>
  <c r="AHY434" i="10"/>
  <c r="AID433" i="10"/>
  <c r="AIG432" i="10"/>
  <c r="AHY432" i="10"/>
  <c r="AII431" i="10"/>
  <c r="AIA431" i="10"/>
  <c r="AIJ430" i="10"/>
  <c r="AIB430" i="10"/>
  <c r="AII429" i="10"/>
  <c r="AIA429" i="10"/>
  <c r="AIE428" i="10"/>
  <c r="AIG427" i="10"/>
  <c r="AHY427" i="10"/>
  <c r="AIC426" i="10"/>
  <c r="AHZ440" i="10"/>
  <c r="AIE439" i="10"/>
  <c r="AID438" i="10"/>
  <c r="AID437" i="10"/>
  <c r="AIC436" i="10"/>
  <c r="AIF435" i="10"/>
  <c r="AIF434" i="10"/>
  <c r="AIC433" i="10"/>
  <c r="AIF432" i="10"/>
  <c r="AIH431" i="10"/>
  <c r="AHZ431" i="10"/>
  <c r="AII430" i="10"/>
  <c r="AIA430" i="10"/>
  <c r="AIH429" i="10"/>
  <c r="AHZ429" i="10"/>
  <c r="AID428" i="10"/>
  <c r="AIF427" i="10"/>
  <c r="AIJ426" i="10"/>
  <c r="AIB426" i="10"/>
  <c r="AIJ425" i="10"/>
  <c r="AIB425" i="10"/>
  <c r="AID439" i="10"/>
  <c r="AIC438" i="10"/>
  <c r="AIC437" i="10"/>
  <c r="AIJ436" i="10"/>
  <c r="AIB436" i="10"/>
  <c r="AIE435" i="10"/>
  <c r="AIE434" i="10"/>
  <c r="AIJ433" i="10"/>
  <c r="AIB433" i="10"/>
  <c r="AIE432" i="10"/>
  <c r="AIG431" i="10"/>
  <c r="AHY431" i="10"/>
  <c r="AIH430" i="10"/>
  <c r="AHZ430" i="10"/>
  <c r="AIG429" i="10"/>
  <c r="AHY429" i="10"/>
  <c r="AIC428" i="10"/>
  <c r="AIE427" i="10"/>
  <c r="AII426" i="10"/>
  <c r="AIA426" i="10"/>
  <c r="AII425" i="10"/>
  <c r="AIA439" i="10"/>
  <c r="AIJ438" i="10"/>
  <c r="AIB438" i="10"/>
  <c r="AIJ437" i="10"/>
  <c r="AIB437" i="10"/>
  <c r="AII436" i="10"/>
  <c r="AIA436" i="10"/>
  <c r="AID435" i="10"/>
  <c r="AID434" i="10"/>
  <c r="AII433" i="10"/>
  <c r="AIA433" i="10"/>
  <c r="AID432" i="10"/>
  <c r="AIF431" i="10"/>
  <c r="AIG430" i="10"/>
  <c r="AHY430" i="10"/>
  <c r="AIF429" i="10"/>
  <c r="AIJ428" i="10"/>
  <c r="AIB428" i="10"/>
  <c r="AID427" i="10"/>
  <c r="AIH426" i="10"/>
  <c r="AHZ426" i="10"/>
  <c r="AIH425" i="10"/>
  <c r="AHZ439" i="10"/>
  <c r="AII438" i="10"/>
  <c r="AIA438" i="10"/>
  <c r="AII437" i="10"/>
  <c r="AIA437" i="10"/>
  <c r="AIH436" i="10"/>
  <c r="AHZ436" i="10"/>
  <c r="AIC435" i="10"/>
  <c r="AIC434" i="10"/>
  <c r="AIH433" i="10"/>
  <c r="AHZ433" i="10"/>
  <c r="AIC432" i="10"/>
  <c r="AIE431" i="10"/>
  <c r="WL418" i="10"/>
  <c r="AIH418" i="10"/>
  <c r="WS420" i="10"/>
  <c r="AMU420" i="10"/>
  <c r="WL421" i="10"/>
  <c r="AHZ421" i="10"/>
  <c r="AMY421" i="10"/>
  <c r="WV422" i="10"/>
  <c r="WL423" i="10"/>
  <c r="WM426" i="10"/>
  <c r="AMS436" i="10"/>
  <c r="WL437" i="10"/>
  <c r="AMT437" i="10"/>
  <c r="AIH438" i="10"/>
  <c r="QT449" i="10"/>
  <c r="QW454" i="10"/>
  <c r="ADL462" i="10"/>
  <c r="WO418" i="10"/>
  <c r="AIC418" i="10"/>
  <c r="AMT418" i="10"/>
  <c r="WR419" i="10"/>
  <c r="AIF419" i="10"/>
  <c r="AMO419" i="10"/>
  <c r="AMW419" i="10"/>
  <c r="WN420" i="10"/>
  <c r="WV420" i="10"/>
  <c r="AHZ420" i="10"/>
  <c r="AIH420" i="10"/>
  <c r="AMP420" i="10"/>
  <c r="AMX420" i="10"/>
  <c r="WO421" i="10"/>
  <c r="AIC421" i="10"/>
  <c r="AMT421" i="10"/>
  <c r="WQ422" i="10"/>
  <c r="AHZ422" i="10"/>
  <c r="AIH422" i="10"/>
  <c r="AMS422" i="10"/>
  <c r="WO423" i="10"/>
  <c r="AIB423" i="10"/>
  <c r="AIJ423" i="10"/>
  <c r="AMV423" i="10"/>
  <c r="WN424" i="10"/>
  <c r="WV424" i="10"/>
  <c r="AIF424" i="10"/>
  <c r="AMQ424" i="10"/>
  <c r="AMY424" i="10"/>
  <c r="WP425" i="10"/>
  <c r="AIA425" i="10"/>
  <c r="AMZ425" i="10"/>
  <c r="WV426" i="10"/>
  <c r="AHY426" i="10"/>
  <c r="WR427" i="10"/>
  <c r="AIB427" i="10"/>
  <c r="AIH428" i="10"/>
  <c r="WT429" i="10"/>
  <c r="AID429" i="10"/>
  <c r="AMR430" i="10"/>
  <c r="AHY433" i="10"/>
  <c r="WN434" i="10"/>
  <c r="AMV434" i="10"/>
  <c r="AIJ435" i="10"/>
  <c r="WK439" i="10"/>
  <c r="WT418" i="10"/>
  <c r="AHZ418" i="10"/>
  <c r="WO419" i="10"/>
  <c r="AHY423" i="10"/>
  <c r="AMQ425" i="10"/>
  <c r="AMW427" i="10"/>
  <c r="AIJ432" i="10"/>
  <c r="WK436" i="10"/>
  <c r="WP418" i="10"/>
  <c r="AID418" i="10"/>
  <c r="AMU418" i="10"/>
  <c r="WK419" i="10"/>
  <c r="WS419" i="10"/>
  <c r="AHY419" i="10"/>
  <c r="AIG419" i="10"/>
  <c r="AMP419" i="10"/>
  <c r="AMX419" i="10"/>
  <c r="WO420" i="10"/>
  <c r="AIA420" i="10"/>
  <c r="AII420" i="10"/>
  <c r="AMQ420" i="10"/>
  <c r="AMY420" i="10"/>
  <c r="WP421" i="10"/>
  <c r="AID421" i="10"/>
  <c r="AMU421" i="10"/>
  <c r="WR422" i="10"/>
  <c r="AIA422" i="10"/>
  <c r="AII422" i="10"/>
  <c r="AMT422" i="10"/>
  <c r="WP423" i="10"/>
  <c r="AIC423" i="10"/>
  <c r="AMO423" i="10"/>
  <c r="AMW423" i="10"/>
  <c r="WO424" i="10"/>
  <c r="AHY424" i="10"/>
  <c r="AIG424" i="10"/>
  <c r="AMR424" i="10"/>
  <c r="AMZ424" i="10"/>
  <c r="WQ425" i="10"/>
  <c r="AIC425" i="10"/>
  <c r="AIF426" i="10"/>
  <c r="AIC427" i="10"/>
  <c r="AII428" i="10"/>
  <c r="AIE429" i="10"/>
  <c r="AMY430" i="10"/>
  <c r="AID431" i="10"/>
  <c r="AIG433" i="10"/>
  <c r="WV434" i="10"/>
  <c r="WN435" i="10"/>
  <c r="AMV435" i="10"/>
  <c r="WS439" i="10"/>
  <c r="WL440" i="10"/>
  <c r="AIH440" i="10"/>
  <c r="QW457" i="10"/>
  <c r="WT421" i="10"/>
  <c r="AMS423" i="10"/>
  <c r="AIC424" i="10"/>
  <c r="AMV424" i="10"/>
  <c r="WS430" i="10"/>
  <c r="WQ418" i="10"/>
  <c r="AIE418" i="10"/>
  <c r="AMV418" i="10"/>
  <c r="WL419" i="10"/>
  <c r="WT419" i="10"/>
  <c r="AHZ419" i="10"/>
  <c r="AIH419" i="10"/>
  <c r="AMQ419" i="10"/>
  <c r="AMY419" i="10"/>
  <c r="WP420" i="10"/>
  <c r="AIB420" i="10"/>
  <c r="AIJ420" i="10"/>
  <c r="AMR420" i="10"/>
  <c r="AMZ420" i="10"/>
  <c r="WQ421" i="10"/>
  <c r="AIE421" i="10"/>
  <c r="AMV421" i="10"/>
  <c r="WK422" i="10"/>
  <c r="WS422" i="10"/>
  <c r="AIB422" i="10"/>
  <c r="AIJ422" i="10"/>
  <c r="AMU422" i="10"/>
  <c r="WQ423" i="10"/>
  <c r="AID423" i="10"/>
  <c r="AMP423" i="10"/>
  <c r="AMX423" i="10"/>
  <c r="WP424" i="10"/>
  <c r="AHZ424" i="10"/>
  <c r="AIH424" i="10"/>
  <c r="AMS424" i="10"/>
  <c r="WR425" i="10"/>
  <c r="AIF425" i="10"/>
  <c r="AIG426" i="10"/>
  <c r="AIJ427" i="10"/>
  <c r="AMT428" i="10"/>
  <c r="AMP429" i="10"/>
  <c r="AMZ430" i="10"/>
  <c r="AMP431" i="10"/>
  <c r="WK433" i="10"/>
  <c r="WV435" i="10"/>
  <c r="ADG446" i="10"/>
  <c r="ADI469" i="10"/>
  <c r="ADK466" i="10"/>
  <c r="ADK449" i="10"/>
  <c r="ADN455" i="10"/>
  <c r="ADK454" i="10"/>
  <c r="ADL463" i="10"/>
  <c r="ADL460" i="10"/>
  <c r="ADL450" i="10"/>
  <c r="ADL447" i="10"/>
  <c r="ADF468" i="10"/>
  <c r="ADI467" i="10"/>
  <c r="ADI463" i="10"/>
  <c r="ADI457" i="10"/>
  <c r="ADF452" i="10"/>
  <c r="ADI451" i="10"/>
  <c r="ADI447" i="10"/>
  <c r="ADM446" i="10"/>
  <c r="ADK458" i="10"/>
  <c r="ADN464" i="10"/>
  <c r="ADN468" i="10"/>
  <c r="ADL466" i="10"/>
  <c r="ADL453" i="10"/>
  <c r="ADF467" i="10"/>
  <c r="ADF463" i="10"/>
  <c r="ADI462" i="10"/>
  <c r="ADF457" i="10"/>
  <c r="ADF451" i="10"/>
  <c r="ADF447" i="10"/>
  <c r="ADL446" i="10"/>
  <c r="ADK450" i="10"/>
  <c r="ADN456" i="10"/>
  <c r="ADK463" i="10"/>
  <c r="ADN460" i="10"/>
  <c r="ADN465" i="10"/>
  <c r="ADN448" i="10"/>
  <c r="ADK455" i="10"/>
  <c r="ADN452" i="10"/>
  <c r="ADL469" i="10"/>
  <c r="ADL449" i="10"/>
  <c r="ADF466" i="10"/>
  <c r="ADF461" i="10"/>
  <c r="ADI460" i="10"/>
  <c r="ADF456" i="10"/>
  <c r="ADF450" i="10"/>
  <c r="ADJ446" i="10"/>
  <c r="ADN457" i="10"/>
  <c r="ADK464" i="10"/>
  <c r="ADK447" i="10"/>
  <c r="ADK468" i="10"/>
  <c r="ADL465" i="10"/>
  <c r="ADL458" i="10"/>
  <c r="ADL455" i="10"/>
  <c r="ADL452" i="10"/>
  <c r="ADI465" i="10"/>
  <c r="ADF460" i="10"/>
  <c r="ADI459" i="10"/>
  <c r="ADI455" i="10"/>
  <c r="ADI449" i="10"/>
  <c r="ADI446" i="10"/>
  <c r="ADN466" i="10"/>
  <c r="ADN449" i="10"/>
  <c r="ADK456" i="10"/>
  <c r="ADN462" i="10"/>
  <c r="ADK460" i="10"/>
  <c r="ADL468" i="10"/>
  <c r="ADL461" i="10"/>
  <c r="ADK457" i="10"/>
  <c r="ADF469" i="10"/>
  <c r="ADI468" i="10"/>
  <c r="ADI458" i="10"/>
  <c r="ADF454" i="10"/>
  <c r="ADF446" i="10"/>
  <c r="ADK448" i="10"/>
  <c r="ADL457" i="10"/>
  <c r="ADF459" i="10"/>
  <c r="ADF458" i="10"/>
  <c r="ADF455" i="10"/>
  <c r="ADN463" i="10"/>
  <c r="ADL464" i="10"/>
  <c r="ADL451" i="10"/>
  <c r="ADF462" i="10"/>
  <c r="ADN454" i="10"/>
  <c r="ADL454" i="10"/>
  <c r="ADI461" i="10"/>
  <c r="ADI450" i="10"/>
  <c r="ADK462" i="10"/>
  <c r="ADL459" i="10"/>
  <c r="ADI453" i="10"/>
  <c r="ADN446" i="10"/>
  <c r="ADN458" i="10"/>
  <c r="ADK452" i="10"/>
  <c r="ADI466" i="10"/>
  <c r="ADI464" i="10"/>
  <c r="ADF453" i="10"/>
  <c r="ADI452" i="10"/>
  <c r="ADI448" i="10"/>
  <c r="ADK446" i="10"/>
  <c r="ADN450" i="10"/>
  <c r="ADL448" i="10"/>
  <c r="ADF465" i="10"/>
  <c r="ADF464" i="10"/>
  <c r="ADI456" i="10"/>
  <c r="ADF449" i="10"/>
  <c r="ADF448" i="10"/>
  <c r="ADH446" i="10"/>
  <c r="AMV440" i="10"/>
  <c r="AMW439" i="10"/>
  <c r="AMO439" i="10"/>
  <c r="AMU440" i="10"/>
  <c r="AMV439" i="10"/>
  <c r="AMS440" i="10"/>
  <c r="AMT439" i="10"/>
  <c r="AMZ440" i="10"/>
  <c r="AMR440" i="10"/>
  <c r="AMS439" i="10"/>
  <c r="AMT440" i="10"/>
  <c r="AMU439" i="10"/>
  <c r="AMS438" i="10"/>
  <c r="AMS437" i="10"/>
  <c r="AMZ436" i="10"/>
  <c r="AMR436" i="10"/>
  <c r="AMU435" i="10"/>
  <c r="AMU434" i="10"/>
  <c r="AMZ433" i="10"/>
  <c r="AMR433" i="10"/>
  <c r="AMU432" i="10"/>
  <c r="AMW431" i="10"/>
  <c r="AMO431" i="10"/>
  <c r="AMX430" i="10"/>
  <c r="AMP430" i="10"/>
  <c r="AMW429" i="10"/>
  <c r="AMO429" i="10"/>
  <c r="AMS428" i="10"/>
  <c r="AMU427" i="10"/>
  <c r="AMY426" i="10"/>
  <c r="AMQ426" i="10"/>
  <c r="AMX425" i="10"/>
  <c r="AMP425" i="10"/>
  <c r="AMQ440" i="10"/>
  <c r="AMR439" i="10"/>
  <c r="AMZ438" i="10"/>
  <c r="AMR438" i="10"/>
  <c r="AMZ437" i="10"/>
  <c r="AMR437" i="10"/>
  <c r="AMY436" i="10"/>
  <c r="AMQ436" i="10"/>
  <c r="AMT435" i="10"/>
  <c r="AMT434" i="10"/>
  <c r="AMY433" i="10"/>
  <c r="AMQ433" i="10"/>
  <c r="AMT432" i="10"/>
  <c r="AMV431" i="10"/>
  <c r="AMW430" i="10"/>
  <c r="AMO430" i="10"/>
  <c r="AMV429" i="10"/>
  <c r="AMZ428" i="10"/>
  <c r="AMR428" i="10"/>
  <c r="AMT427" i="10"/>
  <c r="AMX426" i="10"/>
  <c r="AMP426" i="10"/>
  <c r="AMW425" i="10"/>
  <c r="AMO425" i="10"/>
  <c r="AMP440" i="10"/>
  <c r="AMQ439" i="10"/>
  <c r="AMY438" i="10"/>
  <c r="AMQ438" i="10"/>
  <c r="AMY437" i="10"/>
  <c r="AMQ437" i="10"/>
  <c r="AMX436" i="10"/>
  <c r="AMP436" i="10"/>
  <c r="AMS435" i="10"/>
  <c r="AMS434" i="10"/>
  <c r="AMX433" i="10"/>
  <c r="AMP433" i="10"/>
  <c r="AMS432" i="10"/>
  <c r="AMU431" i="10"/>
  <c r="AMV430" i="10"/>
  <c r="AMU429" i="10"/>
  <c r="AMY428" i="10"/>
  <c r="AMQ428" i="10"/>
  <c r="AMS427" i="10"/>
  <c r="AMW426" i="10"/>
  <c r="AMO426" i="10"/>
  <c r="AMV425" i="10"/>
  <c r="AMO440" i="10"/>
  <c r="AMP439" i="10"/>
  <c r="AMX438" i="10"/>
  <c r="AMP438" i="10"/>
  <c r="AMX437" i="10"/>
  <c r="AMP437" i="10"/>
  <c r="AMW436" i="10"/>
  <c r="AMO436" i="10"/>
  <c r="AMZ435" i="10"/>
  <c r="AMR435" i="10"/>
  <c r="AMZ434" i="10"/>
  <c r="AMR434" i="10"/>
  <c r="AMW433" i="10"/>
  <c r="AMO433" i="10"/>
  <c r="AMZ432" i="10"/>
  <c r="AMR432" i="10"/>
  <c r="AMT431" i="10"/>
  <c r="AMU430" i="10"/>
  <c r="AMT429" i="10"/>
  <c r="AMX428" i="10"/>
  <c r="AMP428" i="10"/>
  <c r="AMZ427" i="10"/>
  <c r="AMR427" i="10"/>
  <c r="AMV426" i="10"/>
  <c r="AMU425" i="10"/>
  <c r="AMW438" i="10"/>
  <c r="AMO438" i="10"/>
  <c r="AMW437" i="10"/>
  <c r="AMO437" i="10"/>
  <c r="AMV436" i="10"/>
  <c r="AMY435" i="10"/>
  <c r="AMQ435" i="10"/>
  <c r="AMY434" i="10"/>
  <c r="AMQ434" i="10"/>
  <c r="AMV433" i="10"/>
  <c r="AMY432" i="10"/>
  <c r="AMQ432" i="10"/>
  <c r="AMS431" i="10"/>
  <c r="AMT430" i="10"/>
  <c r="AMS429" i="10"/>
  <c r="AMW428" i="10"/>
  <c r="AMO428" i="10"/>
  <c r="AMY427" i="10"/>
  <c r="AMQ427" i="10"/>
  <c r="AMU426" i="10"/>
  <c r="AMT425" i="10"/>
  <c r="AMY440" i="10"/>
  <c r="AMZ439" i="10"/>
  <c r="AMV438" i="10"/>
  <c r="AMV437" i="10"/>
  <c r="AMU436" i="10"/>
  <c r="AMX435" i="10"/>
  <c r="AMP435" i="10"/>
  <c r="AMX434" i="10"/>
  <c r="AMP434" i="10"/>
  <c r="AMU433" i="10"/>
  <c r="AMX432" i="10"/>
  <c r="AMP432" i="10"/>
  <c r="AMZ431" i="10"/>
  <c r="AMR431" i="10"/>
  <c r="AMS430" i="10"/>
  <c r="AMZ429" i="10"/>
  <c r="AMR429" i="10"/>
  <c r="AMV428" i="10"/>
  <c r="AMX427" i="10"/>
  <c r="AMP427" i="10"/>
  <c r="AMT426" i="10"/>
  <c r="AMS425" i="10"/>
  <c r="AMX440" i="10"/>
  <c r="AMY439" i="10"/>
  <c r="AMU438" i="10"/>
  <c r="AMU437" i="10"/>
  <c r="AMT436" i="10"/>
  <c r="AMW435" i="10"/>
  <c r="AMO435" i="10"/>
  <c r="AMW434" i="10"/>
  <c r="AMO434" i="10"/>
  <c r="AMT433" i="10"/>
  <c r="AMW432" i="10"/>
  <c r="AMO432" i="10"/>
  <c r="AMY431" i="10"/>
  <c r="AMQ431" i="10"/>
  <c r="AHG462" i="10"/>
  <c r="AHG459" i="10"/>
  <c r="AHG456" i="10"/>
  <c r="AHD465" i="10"/>
  <c r="AHA460" i="10"/>
  <c r="AHD459" i="10"/>
  <c r="AHD455" i="10"/>
  <c r="AHD449" i="10"/>
  <c r="AHF446" i="10"/>
  <c r="AHG469" i="10"/>
  <c r="AHG449" i="10"/>
  <c r="AHA465" i="10"/>
  <c r="AHA459" i="10"/>
  <c r="AHA455" i="10"/>
  <c r="AHD454" i="10"/>
  <c r="AHA449" i="10"/>
  <c r="AHE446" i="10"/>
  <c r="AHG468" i="10"/>
  <c r="AHG461" i="10"/>
  <c r="AHA469" i="10"/>
  <c r="AHD468" i="10"/>
  <c r="AHA464" i="10"/>
  <c r="AHA458" i="10"/>
  <c r="AHA453" i="10"/>
  <c r="AHD452" i="10"/>
  <c r="AHA448" i="10"/>
  <c r="AHC446" i="10"/>
  <c r="AHG464" i="10"/>
  <c r="AHG454" i="10"/>
  <c r="AHG451" i="10"/>
  <c r="AHG448" i="10"/>
  <c r="AHA468" i="10"/>
  <c r="AHD467" i="10"/>
  <c r="AHD463" i="10"/>
  <c r="AHD457" i="10"/>
  <c r="AHA452" i="10"/>
  <c r="AHD451" i="10"/>
  <c r="AHD447" i="10"/>
  <c r="AHB446" i="10"/>
  <c r="AHG467" i="10"/>
  <c r="AHG457" i="10"/>
  <c r="AHA467" i="10"/>
  <c r="AHA461" i="10"/>
  <c r="AHA457" i="10"/>
  <c r="AHA450" i="10"/>
  <c r="AHG446" i="10"/>
  <c r="AHG463" i="10"/>
  <c r="AHG450" i="10"/>
  <c r="AHD466" i="10"/>
  <c r="AHD453" i="10"/>
  <c r="AHD446" i="10"/>
  <c r="AHG458" i="10"/>
  <c r="AHA466" i="10"/>
  <c r="AHD464" i="10"/>
  <c r="AHD456" i="10"/>
  <c r="AHD448" i="10"/>
  <c r="AHA446" i="10"/>
  <c r="AHG466" i="10"/>
  <c r="AHG453" i="10"/>
  <c r="AHD460" i="10"/>
  <c r="AHA456" i="10"/>
  <c r="AHG465" i="10"/>
  <c r="AHG452" i="10"/>
  <c r="AHD469" i="10"/>
  <c r="AHA454" i="10"/>
  <c r="AHG455" i="10"/>
  <c r="AHG447" i="10"/>
  <c r="AHA463" i="10"/>
  <c r="AHD458" i="10"/>
  <c r="AHA451" i="10"/>
  <c r="AHA447" i="10"/>
  <c r="AHG460" i="10"/>
  <c r="AHD462" i="10"/>
  <c r="AHI446" i="10"/>
  <c r="AMQ418" i="10"/>
  <c r="AIC419" i="10"/>
  <c r="AIH421" i="10"/>
  <c r="AMQ421" i="10"/>
  <c r="WN422" i="10"/>
  <c r="AIE422" i="10"/>
  <c r="AMX422" i="10"/>
  <c r="WT423" i="10"/>
  <c r="WM425" i="10"/>
  <c r="YV465" i="10"/>
  <c r="QZ468" i="10"/>
  <c r="WR418" i="10"/>
  <c r="AIF418" i="10"/>
  <c r="AMO418" i="10"/>
  <c r="AMW418" i="10"/>
  <c r="WM419" i="10"/>
  <c r="WU419" i="10"/>
  <c r="AIA419" i="10"/>
  <c r="AII419" i="10"/>
  <c r="AMR419" i="10"/>
  <c r="AMZ419" i="10"/>
  <c r="WQ420" i="10"/>
  <c r="AIC420" i="10"/>
  <c r="AMS420" i="10"/>
  <c r="WR421" i="10"/>
  <c r="AIF421" i="10"/>
  <c r="AMO421" i="10"/>
  <c r="AMW421" i="10"/>
  <c r="WL422" i="10"/>
  <c r="WT422" i="10"/>
  <c r="AIC422" i="10"/>
  <c r="AMV422" i="10"/>
  <c r="WR423" i="10"/>
  <c r="AIE423" i="10"/>
  <c r="AMQ423" i="10"/>
  <c r="AMY423" i="10"/>
  <c r="WQ424" i="10"/>
  <c r="AIA424" i="10"/>
  <c r="AII424" i="10"/>
  <c r="AMT424" i="10"/>
  <c r="WK425" i="10"/>
  <c r="WS425" i="10"/>
  <c r="AIG425" i="10"/>
  <c r="AMR426" i="10"/>
  <c r="AMO427" i="10"/>
  <c r="AMU428" i="10"/>
  <c r="AMQ429" i="10"/>
  <c r="WK430" i="10"/>
  <c r="AMX431" i="10"/>
  <c r="WS433" i="10"/>
  <c r="AHY436" i="10"/>
  <c r="AHZ437" i="10"/>
  <c r="AMX439" i="10"/>
  <c r="YV449" i="10"/>
  <c r="ADI454" i="10"/>
  <c r="AKP417" i="10"/>
  <c r="AKH417" i="10"/>
  <c r="AKN440" i="10"/>
  <c r="AKO439" i="10"/>
  <c r="AKG439" i="10"/>
  <c r="AKM440" i="10"/>
  <c r="AKN439" i="10"/>
  <c r="AKK417" i="10"/>
  <c r="AKJ417" i="10"/>
  <c r="AKK440" i="10"/>
  <c r="AKL439" i="10"/>
  <c r="AKR417" i="10"/>
  <c r="AKR440" i="10"/>
  <c r="AKJ440" i="10"/>
  <c r="AKK439" i="10"/>
  <c r="AKI417" i="10"/>
  <c r="XO469" i="10"/>
  <c r="XO449" i="10"/>
  <c r="XL469" i="10"/>
  <c r="XL464" i="10"/>
  <c r="XL458" i="10"/>
  <c r="XI454" i="10"/>
  <c r="XL453" i="10"/>
  <c r="XL448" i="10"/>
  <c r="XM446" i="10"/>
  <c r="XO465" i="10"/>
  <c r="XO458" i="10"/>
  <c r="XO455" i="10"/>
  <c r="XO452" i="10"/>
  <c r="XI469" i="10"/>
  <c r="XL468" i="10"/>
  <c r="XI464" i="10"/>
  <c r="XI458" i="10"/>
  <c r="XI453" i="10"/>
  <c r="XL452" i="10"/>
  <c r="XI448" i="10"/>
  <c r="XL446" i="10"/>
  <c r="XO468" i="10"/>
  <c r="XO464" i="10"/>
  <c r="XO454" i="10"/>
  <c r="XO451" i="10"/>
  <c r="XO448" i="10"/>
  <c r="XI467" i="10"/>
  <c r="XI463" i="10"/>
  <c r="XL462" i="10"/>
  <c r="XI457" i="10"/>
  <c r="XI451" i="10"/>
  <c r="XI447" i="10"/>
  <c r="XJ446" i="10"/>
  <c r="XO467" i="10"/>
  <c r="XO457" i="10"/>
  <c r="XL466" i="10"/>
  <c r="XI462" i="10"/>
  <c r="XL461" i="10"/>
  <c r="XL456" i="10"/>
  <c r="XL450" i="10"/>
  <c r="XQ446" i="10"/>
  <c r="XI446" i="10"/>
  <c r="XO463" i="10"/>
  <c r="XO460" i="10"/>
  <c r="XO450" i="10"/>
  <c r="XO447" i="10"/>
  <c r="XI466" i="10"/>
  <c r="AQF440" i="10"/>
  <c r="APX440" i="10"/>
  <c r="APY439" i="10"/>
  <c r="AQE440" i="10"/>
  <c r="APW440" i="10"/>
  <c r="AQF439" i="10"/>
  <c r="APX439" i="10"/>
  <c r="AQC440" i="10"/>
  <c r="APU440" i="10"/>
  <c r="AQD439" i="10"/>
  <c r="APV439" i="10"/>
  <c r="AQB440" i="10"/>
  <c r="AQC439" i="10"/>
  <c r="APU439" i="10"/>
  <c r="TK465" i="10"/>
  <c r="TK458" i="10"/>
  <c r="TK455" i="10"/>
  <c r="TK452" i="10"/>
  <c r="TE468" i="10"/>
  <c r="TH467" i="10"/>
  <c r="TH463" i="10"/>
  <c r="TH457" i="10"/>
  <c r="TE452" i="10"/>
  <c r="TH451" i="10"/>
  <c r="TH447" i="10"/>
  <c r="TH446" i="10"/>
  <c r="TK468" i="10"/>
  <c r="TK461" i="10"/>
  <c r="TE467" i="10"/>
  <c r="TE463" i="10"/>
  <c r="TH462" i="10"/>
  <c r="TE457" i="10"/>
  <c r="TE451" i="10"/>
  <c r="TE447" i="10"/>
  <c r="TG446" i="10"/>
  <c r="TK467" i="10"/>
  <c r="TK457" i="10"/>
  <c r="TE466" i="10"/>
  <c r="TE461" i="10"/>
  <c r="TH460" i="10"/>
  <c r="TE456" i="10"/>
  <c r="TE450" i="10"/>
  <c r="TM446" i="10"/>
  <c r="TE446" i="10"/>
  <c r="TK463" i="10"/>
  <c r="TK460" i="10"/>
  <c r="TK450" i="10"/>
  <c r="TK447" i="10"/>
  <c r="TH465" i="10"/>
  <c r="TE460" i="10"/>
  <c r="TH459" i="10"/>
  <c r="TH455" i="10"/>
  <c r="TH449" i="10"/>
  <c r="TL446" i="10"/>
  <c r="TK466" i="10"/>
  <c r="TK453" i="10"/>
  <c r="AOR440" i="10"/>
  <c r="AOS439" i="10"/>
  <c r="AOK439" i="10"/>
  <c r="AOQ440" i="10"/>
  <c r="AOR439" i="10"/>
  <c r="AOO440" i="10"/>
  <c r="AOP439" i="10"/>
  <c r="AOV440" i="10"/>
  <c r="AON440" i="10"/>
  <c r="AOO439" i="10"/>
  <c r="ADP440" i="10"/>
  <c r="ADO440" i="10"/>
  <c r="ADM440" i="10"/>
  <c r="ADT440" i="10"/>
  <c r="ADL440" i="10"/>
  <c r="CB365" i="10" a="1"/>
  <c r="CB365" i="10" s="1"/>
  <c r="CB364" i="10" a="1"/>
  <c r="CB364" i="10" s="1"/>
  <c r="BW378" i="10" a="1"/>
  <c r="BW378" i="10" s="1"/>
  <c r="CM379" i="10" a="1"/>
  <c r="CM379" i="10" s="1"/>
  <c r="OF418" i="10"/>
  <c r="OI418" i="10"/>
  <c r="AX365" i="10" a="1"/>
  <c r="AX365" i="10" s="1"/>
  <c r="AX364" i="10" a="1"/>
  <c r="AX364" i="10" s="1"/>
  <c r="BF363" i="10" a="1"/>
  <c r="BF363" i="10" s="1"/>
  <c r="BV363" i="10" a="1"/>
  <c r="BV363" i="10" s="1"/>
  <c r="BV365" i="10" a="1"/>
  <c r="BV365" i="10" s="1"/>
  <c r="BV364" i="10" a="1"/>
  <c r="BV364" i="10" s="1"/>
  <c r="CD364" i="10" a="1"/>
  <c r="CD364" i="10" s="1"/>
  <c r="CD365" i="10" a="1"/>
  <c r="CD365" i="10" s="1"/>
  <c r="ON418" i="10"/>
  <c r="OC419" i="10"/>
  <c r="VX460" i="10"/>
  <c r="VX465" i="10"/>
  <c r="VU456" i="10"/>
  <c r="VR469" i="10"/>
  <c r="VU453" i="10"/>
  <c r="VU452" i="10"/>
  <c r="VU460" i="10"/>
  <c r="VU468" i="10"/>
  <c r="VW449" i="10"/>
  <c r="VU450" i="10"/>
  <c r="VQ450" i="10"/>
  <c r="VW451" i="10"/>
  <c r="VR448" i="10"/>
  <c r="VQ454" i="10"/>
  <c r="VR465" i="10"/>
  <c r="VW464" i="10"/>
  <c r="VX452" i="10"/>
  <c r="VX457" i="10"/>
  <c r="VU448" i="10"/>
  <c r="VR461" i="10"/>
  <c r="VR468" i="10"/>
  <c r="VR467" i="10"/>
  <c r="VU451" i="10"/>
  <c r="VU457" i="10"/>
  <c r="VX469" i="10"/>
  <c r="VR456" i="10"/>
  <c r="VU449" i="10"/>
  <c r="VT464" i="10"/>
  <c r="VW450" i="10"/>
  <c r="VQ468" i="10"/>
  <c r="VU459" i="10"/>
  <c r="VQ453" i="10"/>
  <c r="VT460" i="10"/>
  <c r="VX467" i="10"/>
  <c r="VX449" i="10"/>
  <c r="VX462" i="10"/>
  <c r="VR453" i="10"/>
  <c r="VR460" i="10"/>
  <c r="VR459" i="10"/>
  <c r="VR466" i="10"/>
  <c r="VU447" i="10"/>
  <c r="VU455" i="10"/>
  <c r="VW458" i="10"/>
  <c r="VR454" i="10"/>
  <c r="VT456" i="10"/>
  <c r="VT463" i="10"/>
  <c r="VR462" i="10"/>
  <c r="VU458" i="10"/>
  <c r="VQ459" i="10"/>
  <c r="VV468" i="10"/>
  <c r="VX459" i="10"/>
  <c r="VU465" i="10"/>
  <c r="VX454" i="10"/>
  <c r="VW463" i="10"/>
  <c r="VR452" i="10"/>
  <c r="VR451" i="10"/>
  <c r="VR458" i="10"/>
  <c r="VR463" i="10"/>
  <c r="VR457" i="10"/>
  <c r="VT466" i="10"/>
  <c r="VW456" i="10"/>
  <c r="VT448" i="10"/>
  <c r="VT455" i="10"/>
  <c r="VW448" i="10"/>
  <c r="VX458" i="10"/>
  <c r="VX448" i="10"/>
  <c r="VU466" i="10"/>
  <c r="VX461" i="10"/>
  <c r="VX455" i="10"/>
  <c r="VW453" i="10"/>
  <c r="VW460" i="10"/>
  <c r="VW465" i="10"/>
  <c r="VT459" i="10"/>
  <c r="VQ466" i="10"/>
  <c r="VT449" i="10"/>
  <c r="VQ448" i="10"/>
  <c r="VQ455" i="10"/>
  <c r="VR464" i="10"/>
  <c r="VQ457" i="10"/>
  <c r="VT453" i="10"/>
  <c r="VX468" i="10"/>
  <c r="VX450" i="10"/>
  <c r="VU464" i="10"/>
  <c r="VU454" i="10"/>
  <c r="VU463" i="10"/>
  <c r="VU461" i="10"/>
  <c r="VX453" i="10"/>
  <c r="VW452" i="10"/>
  <c r="VW457" i="10"/>
  <c r="VT451" i="10"/>
  <c r="VQ458" i="10"/>
  <c r="VR449" i="10"/>
  <c r="VU469" i="10"/>
  <c r="VQ447" i="10"/>
  <c r="VQ467" i="10"/>
  <c r="VQ469" i="10"/>
  <c r="VW447" i="10"/>
  <c r="VR447" i="10"/>
  <c r="VQ456" i="10"/>
  <c r="VU467" i="10"/>
  <c r="VT454" i="10"/>
  <c r="VV455" i="10"/>
  <c r="VX451" i="10"/>
  <c r="VW462" i="10"/>
  <c r="VW459" i="10"/>
  <c r="VT447" i="10"/>
  <c r="VV462" i="10"/>
  <c r="VV452" i="10"/>
  <c r="VV449" i="10"/>
  <c r="VS468" i="10"/>
  <c r="VX466" i="10"/>
  <c r="VW454" i="10"/>
  <c r="VT467" i="10"/>
  <c r="VQ463" i="10"/>
  <c r="VV465" i="10"/>
  <c r="VV459" i="10"/>
  <c r="VP468" i="10"/>
  <c r="VX464" i="10"/>
  <c r="VW469" i="10"/>
  <c r="VT458" i="10"/>
  <c r="VQ460" i="10"/>
  <c r="VV469" i="10"/>
  <c r="VV456" i="10"/>
  <c r="VV453" i="10"/>
  <c r="VV450" i="10"/>
  <c r="VX463" i="10"/>
  <c r="VW468" i="10"/>
  <c r="VT457" i="10"/>
  <c r="VV451" i="10"/>
  <c r="VS467" i="10"/>
  <c r="VW455" i="10"/>
  <c r="VR455" i="10"/>
  <c r="VQ464" i="10"/>
  <c r="VT452" i="10"/>
  <c r="VV467" i="10"/>
  <c r="VV464" i="10"/>
  <c r="VV461" i="10"/>
  <c r="VV458" i="10"/>
  <c r="VV448" i="10"/>
  <c r="VP467" i="10"/>
  <c r="VW461" i="10"/>
  <c r="VV460" i="10"/>
  <c r="VV457" i="10"/>
  <c r="VS466" i="10"/>
  <c r="VS463" i="10"/>
  <c r="VP460" i="10"/>
  <c r="VS457" i="10"/>
  <c r="VS451" i="10"/>
  <c r="VS447" i="10"/>
  <c r="VT446" i="10"/>
  <c r="VR450" i="10"/>
  <c r="VT469" i="10"/>
  <c r="VV466" i="10"/>
  <c r="VV463" i="10"/>
  <c r="VS469" i="10"/>
  <c r="VP466" i="10"/>
  <c r="VP463" i="10"/>
  <c r="VP457" i="10"/>
  <c r="VS454" i="10"/>
  <c r="VP451" i="10"/>
  <c r="VP447" i="10"/>
  <c r="VS446" i="10"/>
  <c r="VT450" i="10"/>
  <c r="VP469" i="10"/>
  <c r="VS464" i="10"/>
  <c r="VS461" i="10"/>
  <c r="VS458" i="10"/>
  <c r="VP454" i="10"/>
  <c r="VS448" i="10"/>
  <c r="VR446" i="10"/>
  <c r="VT462" i="10"/>
  <c r="VT465" i="10"/>
  <c r="VP464" i="10"/>
  <c r="VP461" i="10"/>
  <c r="VP458" i="10"/>
  <c r="VS452" i="10"/>
  <c r="VP448" i="10"/>
  <c r="VQ446" i="10"/>
  <c r="VX456" i="10"/>
  <c r="VP462" i="10"/>
  <c r="VS456" i="10"/>
  <c r="VS453" i="10"/>
  <c r="VS450" i="10"/>
  <c r="VV446" i="10"/>
  <c r="VU462" i="10"/>
  <c r="VS460" i="10"/>
  <c r="VP456" i="10"/>
  <c r="VP453" i="10"/>
  <c r="VP450" i="10"/>
  <c r="VU446" i="10"/>
  <c r="VS455" i="10"/>
  <c r="VP455" i="10"/>
  <c r="VV447" i="10"/>
  <c r="VS465" i="10"/>
  <c r="VS462" i="10"/>
  <c r="VS449" i="10"/>
  <c r="VP459" i="10"/>
  <c r="VP452" i="10"/>
  <c r="VW446" i="10"/>
  <c r="VP446" i="10"/>
  <c r="VP465" i="10"/>
  <c r="VP449" i="10"/>
  <c r="VV454" i="10"/>
  <c r="VS459" i="10"/>
  <c r="VX446" i="10"/>
  <c r="VF456" i="10"/>
  <c r="VF460" i="10"/>
  <c r="VF466" i="10"/>
  <c r="VF448" i="10"/>
  <c r="VF452" i="10"/>
  <c r="VF458" i="10"/>
  <c r="VF463" i="10"/>
  <c r="VF450" i="10"/>
  <c r="VF455" i="10"/>
  <c r="VF449" i="10"/>
  <c r="VF454" i="10"/>
  <c r="VF464" i="10"/>
  <c r="VF468" i="10"/>
  <c r="VD469" i="10"/>
  <c r="VD451" i="10"/>
  <c r="VA469" i="10"/>
  <c r="VD467" i="10"/>
  <c r="VD464" i="10"/>
  <c r="VD461" i="10"/>
  <c r="VD458" i="10"/>
  <c r="VD448" i="10"/>
  <c r="UX469" i="10"/>
  <c r="VD455" i="10"/>
  <c r="VA467" i="10"/>
  <c r="VF465" i="10"/>
  <c r="VD462" i="10"/>
  <c r="VD452" i="10"/>
  <c r="VD449" i="10"/>
  <c r="UX467" i="10"/>
  <c r="VF462" i="10"/>
  <c r="VD466" i="10"/>
  <c r="VD463" i="10"/>
  <c r="VD447" i="10"/>
  <c r="UX468" i="10"/>
  <c r="VD460" i="10"/>
  <c r="VD457" i="10"/>
  <c r="VD454" i="10"/>
  <c r="VA465" i="10"/>
  <c r="VA459" i="10"/>
  <c r="VA455" i="10"/>
  <c r="UX452" i="10"/>
  <c r="VA449" i="10"/>
  <c r="VD446" i="10"/>
  <c r="VF457" i="10"/>
  <c r="VD459" i="10"/>
  <c r="VA468" i="10"/>
  <c r="UX465" i="10"/>
  <c r="VA462" i="10"/>
  <c r="UX459" i="10"/>
  <c r="UX455" i="10"/>
  <c r="UX449" i="10"/>
  <c r="VC446" i="10"/>
  <c r="VD456" i="10"/>
  <c r="VD450" i="10"/>
  <c r="UX462" i="10"/>
  <c r="VA456" i="10"/>
  <c r="VA453" i="10"/>
  <c r="VA450" i="10"/>
  <c r="VB446" i="10"/>
  <c r="VA460" i="10"/>
  <c r="UX456" i="10"/>
  <c r="UX453" i="10"/>
  <c r="UX450" i="10"/>
  <c r="VA446" i="10"/>
  <c r="VA464" i="10"/>
  <c r="VA461" i="10"/>
  <c r="VA458" i="10"/>
  <c r="UX454" i="10"/>
  <c r="VA448" i="10"/>
  <c r="VF446" i="10"/>
  <c r="UX446" i="10"/>
  <c r="VD453" i="10"/>
  <c r="UX464" i="10"/>
  <c r="UX461" i="10"/>
  <c r="UX458" i="10"/>
  <c r="VA452" i="10"/>
  <c r="UX448" i="10"/>
  <c r="VE446" i="10"/>
  <c r="VA463" i="10"/>
  <c r="VA447" i="10"/>
  <c r="VD465" i="10"/>
  <c r="UX463" i="10"/>
  <c r="VA454" i="10"/>
  <c r="UX447" i="10"/>
  <c r="VA457" i="10"/>
  <c r="VA466" i="10"/>
  <c r="UX457" i="10"/>
  <c r="UZ446" i="10"/>
  <c r="UY446" i="10"/>
  <c r="VA451" i="10"/>
  <c r="UX466" i="10"/>
  <c r="VD468" i="10"/>
  <c r="UX451" i="10"/>
  <c r="UX460" i="10"/>
  <c r="SZ468" i="10"/>
  <c r="SX465" i="10"/>
  <c r="TD451" i="10"/>
  <c r="TD456" i="10"/>
  <c r="SX469" i="10"/>
  <c r="TA460" i="10"/>
  <c r="TA467" i="10"/>
  <c r="TC453" i="10"/>
  <c r="TC460" i="10"/>
  <c r="SX447" i="10"/>
  <c r="SZ467" i="10"/>
  <c r="SZ450" i="10"/>
  <c r="SZ457" i="10"/>
  <c r="SW464" i="10"/>
  <c r="SZ447" i="10"/>
  <c r="SW457" i="10"/>
  <c r="SW465" i="10"/>
  <c r="SZ461" i="10"/>
  <c r="TD466" i="10"/>
  <c r="TD448" i="10"/>
  <c r="SX461" i="10"/>
  <c r="TA452" i="10"/>
  <c r="TA459" i="10"/>
  <c r="TA466" i="10"/>
  <c r="TC452" i="10"/>
  <c r="TC465" i="10"/>
  <c r="SZ459" i="10"/>
  <c r="SW466" i="10"/>
  <c r="SZ449" i="10"/>
  <c r="SW456" i="10"/>
  <c r="SW463" i="10"/>
  <c r="SW469" i="10"/>
  <c r="TA457" i="10"/>
  <c r="TC467" i="10"/>
  <c r="TD458" i="10"/>
  <c r="TD462" i="10"/>
  <c r="SX453" i="10"/>
  <c r="SX468" i="10"/>
  <c r="TA451" i="10"/>
  <c r="TA458" i="10"/>
  <c r="TD463" i="10"/>
  <c r="TC457" i="10"/>
  <c r="SZ451" i="10"/>
  <c r="SW458" i="10"/>
  <c r="TA448" i="10"/>
  <c r="SW448" i="10"/>
  <c r="SW455" i="10"/>
  <c r="TB468" i="10"/>
  <c r="SZ453" i="10"/>
  <c r="TD468" i="10"/>
  <c r="TD450" i="10"/>
  <c r="TD454" i="10"/>
  <c r="TC463" i="10"/>
  <c r="SX460" i="10"/>
  <c r="SX467" i="10"/>
  <c r="TA450" i="10"/>
  <c r="TA463" i="10"/>
  <c r="TC449" i="10"/>
  <c r="TA454" i="10"/>
  <c r="SW450" i="10"/>
  <c r="SX454" i="10"/>
  <c r="TA465" i="10"/>
  <c r="SW447" i="10"/>
  <c r="SZ460" i="10"/>
  <c r="SW452" i="10"/>
  <c r="SW453" i="10"/>
  <c r="TD467" i="10"/>
  <c r="TD449" i="10"/>
  <c r="TA461" i="10"/>
  <c r="TD453" i="10"/>
  <c r="TC454" i="10"/>
  <c r="TC469" i="10"/>
  <c r="SX450" i="10"/>
  <c r="SX463" i="10"/>
  <c r="SX462" i="10"/>
  <c r="SZ466" i="10"/>
  <c r="TC459" i="10"/>
  <c r="SZ456" i="10"/>
  <c r="SZ463" i="10"/>
  <c r="SW467" i="10"/>
  <c r="TD459" i="10"/>
  <c r="TD464" i="10"/>
  <c r="TA453" i="10"/>
  <c r="TA468" i="10"/>
  <c r="TC461" i="10"/>
  <c r="TC468" i="10"/>
  <c r="SX455" i="10"/>
  <c r="TC466" i="10"/>
  <c r="SZ458" i="10"/>
  <c r="SZ465" i="10"/>
  <c r="SZ448" i="10"/>
  <c r="SZ455" i="10"/>
  <c r="TC451" i="10"/>
  <c r="TD460" i="10"/>
  <c r="SX452" i="10"/>
  <c r="TD461" i="10"/>
  <c r="SX449" i="10"/>
  <c r="TB455" i="10"/>
  <c r="TD452" i="10"/>
  <c r="TC462" i="10"/>
  <c r="TA456" i="10"/>
  <c r="TC456" i="10"/>
  <c r="TB469" i="10"/>
  <c r="TB462" i="10"/>
  <c r="TB452" i="10"/>
  <c r="TB449" i="10"/>
  <c r="SY468" i="10"/>
  <c r="TD465" i="10"/>
  <c r="SX459" i="10"/>
  <c r="SX457" i="10"/>
  <c r="SW459" i="10"/>
  <c r="TB465" i="10"/>
  <c r="TB459" i="10"/>
  <c r="SV468" i="10"/>
  <c r="TD457" i="10"/>
  <c r="SX451" i="10"/>
  <c r="TC464" i="10"/>
  <c r="SZ452" i="10"/>
  <c r="SX448" i="10"/>
  <c r="TB456" i="10"/>
  <c r="TB453" i="10"/>
  <c r="TB450" i="10"/>
  <c r="SW454" i="10"/>
  <c r="TC455" i="10"/>
  <c r="TA455" i="10"/>
  <c r="TC458" i="10"/>
  <c r="TD469" i="10"/>
  <c r="TB451" i="10"/>
  <c r="SY467" i="10"/>
  <c r="SW468" i="10"/>
  <c r="TC447" i="10"/>
  <c r="TA447" i="10"/>
  <c r="SZ464" i="10"/>
  <c r="TB467" i="10"/>
  <c r="TB464" i="10"/>
  <c r="TB461" i="10"/>
  <c r="TB458" i="10"/>
  <c r="TB448" i="10"/>
  <c r="SV467" i="10"/>
  <c r="TB466" i="10"/>
  <c r="TB463" i="10"/>
  <c r="SY466" i="10"/>
  <c r="SY463" i="10"/>
  <c r="SV460" i="10"/>
  <c r="SY457" i="10"/>
  <c r="SY451" i="10"/>
  <c r="SY447" i="10"/>
  <c r="SZ446" i="10"/>
  <c r="TD455" i="10"/>
  <c r="SV466" i="10"/>
  <c r="SV463" i="10"/>
  <c r="SV457" i="10"/>
  <c r="SY454" i="10"/>
  <c r="SV451" i="10"/>
  <c r="SV447" i="10"/>
  <c r="SY446" i="10"/>
  <c r="TA469" i="10"/>
  <c r="SY464" i="10"/>
  <c r="SY461" i="10"/>
  <c r="SY458" i="10"/>
  <c r="SV454" i="10"/>
  <c r="SY448" i="10"/>
  <c r="SX446" i="10"/>
  <c r="TA464" i="10"/>
  <c r="SX466" i="10"/>
  <c r="TB454" i="10"/>
  <c r="SV464" i="10"/>
  <c r="SV461" i="10"/>
  <c r="SV458" i="10"/>
  <c r="SY452" i="10"/>
  <c r="SV448" i="10"/>
  <c r="SW446" i="10"/>
  <c r="SX456" i="10"/>
  <c r="TB460" i="10"/>
  <c r="TB457" i="10"/>
  <c r="SV469" i="10"/>
  <c r="SV462" i="10"/>
  <c r="SY456" i="10"/>
  <c r="SY453" i="10"/>
  <c r="SY450" i="10"/>
  <c r="TB446" i="10"/>
  <c r="SY460" i="10"/>
  <c r="SV456" i="10"/>
  <c r="SV453" i="10"/>
  <c r="SV450" i="10"/>
  <c r="TA446" i="10"/>
  <c r="TA449" i="10"/>
  <c r="SV465" i="10"/>
  <c r="SV449" i="10"/>
  <c r="TB447" i="10"/>
  <c r="SY459" i="10"/>
  <c r="SV459" i="10"/>
  <c r="SV452" i="10"/>
  <c r="TD446" i="10"/>
  <c r="TC446" i="10"/>
  <c r="SY462" i="10"/>
  <c r="SV455" i="10"/>
  <c r="SX458" i="10"/>
  <c r="SY465" i="10"/>
  <c r="SY449" i="10"/>
  <c r="SY469" i="10"/>
  <c r="SY455" i="10"/>
  <c r="SV446" i="10"/>
  <c r="AEV468" i="10"/>
  <c r="AEV469" i="10"/>
  <c r="AEV465" i="10"/>
  <c r="AEV459" i="10"/>
  <c r="AES469" i="10"/>
  <c r="AES466" i="10"/>
  <c r="AEV456" i="10"/>
  <c r="AEV453" i="10"/>
  <c r="AEV450" i="10"/>
  <c r="AEP469" i="10"/>
  <c r="AEP466" i="10"/>
  <c r="AEV466" i="10"/>
  <c r="AEV463" i="10"/>
  <c r="AEV447" i="10"/>
  <c r="AES467" i="10"/>
  <c r="AEV460" i="10"/>
  <c r="AEV457" i="10"/>
  <c r="AEV454" i="10"/>
  <c r="AEP467" i="10"/>
  <c r="AEV455" i="10"/>
  <c r="AEP468" i="10"/>
  <c r="AEV462" i="10"/>
  <c r="AEV452" i="10"/>
  <c r="AEV449" i="10"/>
  <c r="AES465" i="10"/>
  <c r="AES459" i="10"/>
  <c r="AES455" i="10"/>
  <c r="AEP452" i="10"/>
  <c r="AES449" i="10"/>
  <c r="AER446" i="10"/>
  <c r="AEP465" i="10"/>
  <c r="AES462" i="10"/>
  <c r="AEP459" i="10"/>
  <c r="AEP455" i="10"/>
  <c r="AEP449" i="10"/>
  <c r="AEQ446" i="10"/>
  <c r="AEV448" i="10"/>
  <c r="AEP462" i="10"/>
  <c r="AES456" i="10"/>
  <c r="AES453" i="10"/>
  <c r="AES450" i="10"/>
  <c r="AEX446" i="10"/>
  <c r="AEP446" i="10"/>
  <c r="AEV461" i="10"/>
  <c r="AEV458" i="10"/>
  <c r="AES460" i="10"/>
  <c r="AEP456" i="10"/>
  <c r="AEP453" i="10"/>
  <c r="AEP450" i="10"/>
  <c r="AEW446" i="10"/>
  <c r="AEV467" i="10"/>
  <c r="AEV464" i="10"/>
  <c r="AEV451" i="10"/>
  <c r="AES464" i="10"/>
  <c r="AES461" i="10"/>
  <c r="AES458" i="10"/>
  <c r="AEP454" i="10"/>
  <c r="AES448" i="10"/>
  <c r="AET446" i="10"/>
  <c r="AEP464" i="10"/>
  <c r="AEP461" i="10"/>
  <c r="AEP458" i="10"/>
  <c r="AES452" i="10"/>
  <c r="AEP448" i="10"/>
  <c r="AES446" i="10"/>
  <c r="AES451" i="10"/>
  <c r="AEP460" i="10"/>
  <c r="AEP451" i="10"/>
  <c r="AES468" i="10"/>
  <c r="AES457" i="10"/>
  <c r="AEP457" i="10"/>
  <c r="AEU446" i="10"/>
  <c r="AES463" i="10"/>
  <c r="AES447" i="10"/>
  <c r="AEP463" i="10"/>
  <c r="AEP447" i="10"/>
  <c r="AES454" i="10"/>
  <c r="AEV446" i="10"/>
  <c r="WN469" i="10"/>
  <c r="WN465" i="10"/>
  <c r="WN459" i="10"/>
  <c r="WK469" i="10"/>
  <c r="WN456" i="10"/>
  <c r="WN453" i="10"/>
  <c r="WN450" i="10"/>
  <c r="WH469" i="10"/>
  <c r="WN466" i="10"/>
  <c r="WN463" i="10"/>
  <c r="WN447" i="10"/>
  <c r="WK467" i="10"/>
  <c r="WN468" i="10"/>
  <c r="WN460" i="10"/>
  <c r="WN457" i="10"/>
  <c r="WN454" i="10"/>
  <c r="WH467" i="10"/>
  <c r="WN455" i="10"/>
  <c r="WH468" i="10"/>
  <c r="WN462" i="10"/>
  <c r="WN452" i="10"/>
  <c r="WN449" i="10"/>
  <c r="WN461" i="10"/>
  <c r="WN458" i="10"/>
  <c r="WK465" i="10"/>
  <c r="WK459" i="10"/>
  <c r="WK455" i="10"/>
  <c r="WH452" i="10"/>
  <c r="WK449" i="10"/>
  <c r="WJ446" i="10"/>
  <c r="WH465" i="10"/>
  <c r="WK462" i="10"/>
  <c r="WH459" i="10"/>
  <c r="WH455" i="10"/>
  <c r="WH449" i="10"/>
  <c r="WI446" i="10"/>
  <c r="WN451" i="10"/>
  <c r="WH462" i="10"/>
  <c r="WK456" i="10"/>
  <c r="WK453" i="10"/>
  <c r="WK450" i="10"/>
  <c r="WP446" i="10"/>
  <c r="WH446" i="10"/>
  <c r="WN467" i="10"/>
  <c r="WN464" i="10"/>
  <c r="WK460" i="10"/>
  <c r="WH456" i="10"/>
  <c r="WH453" i="10"/>
  <c r="WH450" i="10"/>
  <c r="WO446" i="10"/>
  <c r="WK464" i="10"/>
  <c r="WK461" i="10"/>
  <c r="WK458" i="10"/>
  <c r="WH454" i="10"/>
  <c r="WK448" i="10"/>
  <c r="WL446" i="10"/>
  <c r="WN448" i="10"/>
  <c r="WH464" i="10"/>
  <c r="WH461" i="10"/>
  <c r="WH458" i="10"/>
  <c r="WK452" i="10"/>
  <c r="WH448" i="10"/>
  <c r="WK446" i="10"/>
  <c r="WK468" i="10"/>
  <c r="WH466" i="10"/>
  <c r="WK451" i="10"/>
  <c r="WH460" i="10"/>
  <c r="WH451" i="10"/>
  <c r="WN446" i="10"/>
  <c r="WM446" i="10"/>
  <c r="WK457" i="10"/>
  <c r="WK466" i="10"/>
  <c r="WH457" i="10"/>
  <c r="WH463" i="10"/>
  <c r="WH447" i="10"/>
  <c r="WK454" i="10"/>
  <c r="WK463" i="10"/>
  <c r="WK447" i="10"/>
  <c r="LL469" i="10"/>
  <c r="LL468" i="10"/>
  <c r="LL465" i="10"/>
  <c r="LL459" i="10"/>
  <c r="LI469" i="10"/>
  <c r="LL456" i="10"/>
  <c r="LL453" i="10"/>
  <c r="LL450" i="10"/>
  <c r="LF469" i="10"/>
  <c r="LL466" i="10"/>
  <c r="LL463" i="10"/>
  <c r="LL447" i="10"/>
  <c r="LI467" i="10"/>
  <c r="LL460" i="10"/>
  <c r="LL457" i="10"/>
  <c r="LL454" i="10"/>
  <c r="LF467" i="10"/>
  <c r="LL455" i="10"/>
  <c r="LF468" i="10"/>
  <c r="LL462" i="10"/>
  <c r="LL452" i="10"/>
  <c r="LL449" i="10"/>
  <c r="LL461" i="10"/>
  <c r="LL458" i="10"/>
  <c r="LI465" i="10"/>
  <c r="LI459" i="10"/>
  <c r="LI455" i="10"/>
  <c r="LF452" i="10"/>
  <c r="LI449" i="10"/>
  <c r="LH446" i="10"/>
  <c r="LF465" i="10"/>
  <c r="LI462" i="10"/>
  <c r="LF459" i="10"/>
  <c r="LF455" i="10"/>
  <c r="LF449" i="10"/>
  <c r="LG446" i="10"/>
  <c r="LL451" i="10"/>
  <c r="LI466" i="10"/>
  <c r="LF462" i="10"/>
  <c r="LI456" i="10"/>
  <c r="LI453" i="10"/>
  <c r="LI450" i="10"/>
  <c r="LN446" i="10"/>
  <c r="LF446" i="10"/>
  <c r="LL467" i="10"/>
  <c r="LL464" i="10"/>
  <c r="LF466" i="10"/>
  <c r="LI460" i="10"/>
  <c r="LF456" i="10"/>
  <c r="LF453" i="10"/>
  <c r="LF450" i="10"/>
  <c r="LM446" i="10"/>
  <c r="LI468" i="10"/>
  <c r="LI464" i="10"/>
  <c r="LI461" i="10"/>
  <c r="LI458" i="10"/>
  <c r="LF454" i="10"/>
  <c r="LI448" i="10"/>
  <c r="LJ446" i="10"/>
  <c r="LL448" i="10"/>
  <c r="LF464" i="10"/>
  <c r="LF461" i="10"/>
  <c r="LF458" i="10"/>
  <c r="LI452" i="10"/>
  <c r="LF448" i="10"/>
  <c r="LI446" i="10"/>
  <c r="LI457" i="10"/>
  <c r="LL446" i="10"/>
  <c r="LF457" i="10"/>
  <c r="LK446" i="10"/>
  <c r="LF460" i="10"/>
  <c r="LI451" i="10"/>
  <c r="LF451" i="10"/>
  <c r="LI463" i="10"/>
  <c r="LI454" i="10"/>
  <c r="LI447" i="10"/>
  <c r="LF463" i="10"/>
  <c r="LF447" i="10"/>
  <c r="AAY440" i="10"/>
  <c r="AAQ440" i="10"/>
  <c r="AAV439" i="10"/>
  <c r="AAS438" i="10"/>
  <c r="AAW437" i="10"/>
  <c r="AAO437" i="10"/>
  <c r="AAZ436" i="10"/>
  <c r="AAR436" i="10"/>
  <c r="AAX440" i="10"/>
  <c r="AAP440" i="10"/>
  <c r="AAU439" i="10"/>
  <c r="AAZ438" i="10"/>
  <c r="AAR438" i="10"/>
  <c r="AAV437" i="10"/>
  <c r="AAY436" i="10"/>
  <c r="AAQ436" i="10"/>
  <c r="AAW440" i="10"/>
  <c r="AAO440" i="10"/>
  <c r="AAT439" i="10"/>
  <c r="AAY438" i="10"/>
  <c r="AAQ438" i="10"/>
  <c r="AAU437" i="10"/>
  <c r="AAX436" i="10"/>
  <c r="AAP436" i="10"/>
  <c r="AAV440" i="10"/>
  <c r="AAS439" i="10"/>
  <c r="AAX438" i="10"/>
  <c r="AAP438" i="10"/>
  <c r="AAT437" i="10"/>
  <c r="AAW436" i="10"/>
  <c r="AAO436" i="10"/>
  <c r="AAS440" i="10"/>
  <c r="AAX439" i="10"/>
  <c r="AAP439" i="10"/>
  <c r="AAU438" i="10"/>
  <c r="AAY437" i="10"/>
  <c r="AAQ437" i="10"/>
  <c r="AAT436" i="10"/>
  <c r="AAZ440" i="10"/>
  <c r="AAR440" i="10"/>
  <c r="AAW439" i="10"/>
  <c r="AAO439" i="10"/>
  <c r="AAT438" i="10"/>
  <c r="AAX437" i="10"/>
  <c r="AAP437" i="10"/>
  <c r="AAS436" i="10"/>
  <c r="AAU440" i="10"/>
  <c r="AAZ437" i="10"/>
  <c r="AAW435" i="10"/>
  <c r="AAO435" i="10"/>
  <c r="AAS434" i="10"/>
  <c r="AAS433" i="10"/>
  <c r="AAX432" i="10"/>
  <c r="AAP432" i="10"/>
  <c r="AAZ431" i="10"/>
  <c r="AAR431" i="10"/>
  <c r="AAT440" i="10"/>
  <c r="AAZ439" i="10"/>
  <c r="AAS437" i="10"/>
  <c r="AAV435" i="10"/>
  <c r="AAZ434" i="10"/>
  <c r="AAR434" i="10"/>
  <c r="AAZ433" i="10"/>
  <c r="AAR433" i="10"/>
  <c r="AAW432" i="10"/>
  <c r="AAO432" i="10"/>
  <c r="AAY431" i="10"/>
  <c r="AAQ431" i="10"/>
  <c r="AAY439" i="10"/>
  <c r="AAR437" i="10"/>
  <c r="AAU435" i="10"/>
  <c r="AAY434" i="10"/>
  <c r="AAQ434" i="10"/>
  <c r="AAY433" i="10"/>
  <c r="AAQ433" i="10"/>
  <c r="AAV432" i="10"/>
  <c r="AAX431" i="10"/>
  <c r="AAP431" i="10"/>
  <c r="AAR439" i="10"/>
  <c r="AAT435" i="10"/>
  <c r="AAX434" i="10"/>
  <c r="AAP434" i="10"/>
  <c r="AAX433" i="10"/>
  <c r="AAP433" i="10"/>
  <c r="AAU432" i="10"/>
  <c r="AAW431" i="10"/>
  <c r="AAO431" i="10"/>
  <c r="AAO438" i="10"/>
  <c r="AAY435" i="10"/>
  <c r="AAQ435" i="10"/>
  <c r="AAU434" i="10"/>
  <c r="AAU433" i="10"/>
  <c r="AAZ432" i="10"/>
  <c r="AAR432" i="10"/>
  <c r="AAT431" i="10"/>
  <c r="AAX435" i="10"/>
  <c r="AAP435" i="10"/>
  <c r="AAT434" i="10"/>
  <c r="AAT433" i="10"/>
  <c r="AAY432" i="10"/>
  <c r="AAQ432" i="10"/>
  <c r="AAS431" i="10"/>
  <c r="AAS435" i="10"/>
  <c r="AAV433" i="10"/>
  <c r="AAS432" i="10"/>
  <c r="AAS430" i="10"/>
  <c r="AAU429" i="10"/>
  <c r="AAZ428" i="10"/>
  <c r="AAR428" i="10"/>
  <c r="AAT427" i="10"/>
  <c r="AAY426" i="10"/>
  <c r="AAQ426" i="10"/>
  <c r="AAR435" i="10"/>
  <c r="AAW434" i="10"/>
  <c r="AAO433" i="10"/>
  <c r="AAZ430" i="10"/>
  <c r="AAR430" i="10"/>
  <c r="AAT429" i="10"/>
  <c r="AAY428" i="10"/>
  <c r="AAQ428" i="10"/>
  <c r="AAS427" i="10"/>
  <c r="AAX426" i="10"/>
  <c r="AAP426" i="10"/>
  <c r="AAV436" i="10"/>
  <c r="AAV434" i="10"/>
  <c r="AAY430" i="10"/>
  <c r="AAQ430" i="10"/>
  <c r="AAS429" i="10"/>
  <c r="AAX428" i="10"/>
  <c r="AAP428" i="10"/>
  <c r="AAZ427" i="10"/>
  <c r="AAR427" i="10"/>
  <c r="AAU430" i="10"/>
  <c r="AAW429" i="10"/>
  <c r="AAO429" i="10"/>
  <c r="AAT428" i="10"/>
  <c r="AAV427" i="10"/>
  <c r="AAS426" i="10"/>
  <c r="AAZ435" i="10"/>
  <c r="AAW433" i="10"/>
  <c r="AAT432" i="10"/>
  <c r="AAT430" i="10"/>
  <c r="AAV429" i="10"/>
  <c r="AAS428" i="10"/>
  <c r="AAU427" i="10"/>
  <c r="AAZ426" i="10"/>
  <c r="AAR426" i="10"/>
  <c r="AAV431" i="10"/>
  <c r="AAQ427" i="10"/>
  <c r="AAW425" i="10"/>
  <c r="AAO425" i="10"/>
  <c r="AAX424" i="10"/>
  <c r="AAP424" i="10"/>
  <c r="AAZ423" i="10"/>
  <c r="AAR423" i="10"/>
  <c r="AAW422" i="10"/>
  <c r="AAO422" i="10"/>
  <c r="AAO434" i="10"/>
  <c r="AAU431" i="10"/>
  <c r="AAZ429" i="10"/>
  <c r="AAW428" i="10"/>
  <c r="AAP427" i="10"/>
  <c r="AAW426" i="10"/>
  <c r="AAV425" i="10"/>
  <c r="AAW424" i="10"/>
  <c r="AAO424" i="10"/>
  <c r="AAY423" i="10"/>
  <c r="AAQ423" i="10"/>
  <c r="AAV422" i="10"/>
  <c r="AAW438" i="10"/>
  <c r="AAY429" i="10"/>
  <c r="AAV428" i="10"/>
  <c r="AAO427" i="10"/>
  <c r="AAV426" i="10"/>
  <c r="AAU425" i="10"/>
  <c r="AAV424" i="10"/>
  <c r="AAX423" i="10"/>
  <c r="AAP423" i="10"/>
  <c r="AAV438" i="10"/>
  <c r="AAU436" i="10"/>
  <c r="AAX430" i="10"/>
  <c r="AAX429" i="10"/>
  <c r="AAU428" i="10"/>
  <c r="AAU426" i="10"/>
  <c r="AAT425" i="10"/>
  <c r="AAU424" i="10"/>
  <c r="AAW423" i="10"/>
  <c r="AAO423" i="10"/>
  <c r="AAT422" i="10"/>
  <c r="AAP430" i="10"/>
  <c r="AAP429" i="10"/>
  <c r="AAX427" i="10"/>
  <c r="AAY425" i="10"/>
  <c r="AAQ425" i="10"/>
  <c r="AAZ424" i="10"/>
  <c r="AAR424" i="10"/>
  <c r="AAT423" i="10"/>
  <c r="AAY422" i="10"/>
  <c r="AAQ422" i="10"/>
  <c r="AAO430" i="10"/>
  <c r="AAW427" i="10"/>
  <c r="AAX425" i="10"/>
  <c r="AAP425" i="10"/>
  <c r="AAY424" i="10"/>
  <c r="AAQ424" i="10"/>
  <c r="AAW430" i="10"/>
  <c r="AAY427" i="10"/>
  <c r="AAT426" i="10"/>
  <c r="AAS424" i="10"/>
  <c r="AAV423" i="10"/>
  <c r="AAZ421" i="10"/>
  <c r="AAR421" i="10"/>
  <c r="AAX420" i="10"/>
  <c r="AAP420" i="10"/>
  <c r="AAY419" i="10"/>
  <c r="AAQ419" i="10"/>
  <c r="AAS418" i="10"/>
  <c r="AAV430" i="10"/>
  <c r="AAO426" i="10"/>
  <c r="AAU423" i="10"/>
  <c r="AAZ422" i="10"/>
  <c r="AAY421" i="10"/>
  <c r="AAQ421" i="10"/>
  <c r="AAW420" i="10"/>
  <c r="AAO420" i="10"/>
  <c r="AAX419" i="10"/>
  <c r="AAP419" i="10"/>
  <c r="AAZ418" i="10"/>
  <c r="AAR418" i="10"/>
  <c r="AAS423" i="10"/>
  <c r="AAX422" i="10"/>
  <c r="AAZ425" i="10"/>
  <c r="AAU422" i="10"/>
  <c r="AAW421" i="10"/>
  <c r="AAO421" i="10"/>
  <c r="AAU420" i="10"/>
  <c r="AAV419" i="10"/>
  <c r="AAX418" i="10"/>
  <c r="AAP418" i="10"/>
  <c r="AAS425" i="10"/>
  <c r="AAS422" i="10"/>
  <c r="AAV421" i="10"/>
  <c r="AAT420" i="10"/>
  <c r="AAU419" i="10"/>
  <c r="AAW418" i="10"/>
  <c r="AAO418" i="10"/>
  <c r="AAQ439" i="10"/>
  <c r="AAQ429" i="10"/>
  <c r="AAP422" i="10"/>
  <c r="AAT421" i="10"/>
  <c r="AAZ420" i="10"/>
  <c r="AAR420" i="10"/>
  <c r="AAS419" i="10"/>
  <c r="AAU418" i="10"/>
  <c r="AAT424" i="10"/>
  <c r="AAS421" i="10"/>
  <c r="AAY420" i="10"/>
  <c r="AAQ420" i="10"/>
  <c r="AAZ419" i="10"/>
  <c r="AAR419" i="10"/>
  <c r="AAT418" i="10"/>
  <c r="VM468" i="10"/>
  <c r="VM469" i="10"/>
  <c r="VM467" i="10"/>
  <c r="VM464" i="10"/>
  <c r="VM461" i="10"/>
  <c r="VM458" i="10"/>
  <c r="VM448" i="10"/>
  <c r="VJ467" i="10"/>
  <c r="VM455" i="10"/>
  <c r="VG467" i="10"/>
  <c r="VM462" i="10"/>
  <c r="VM452" i="10"/>
  <c r="VM449" i="10"/>
  <c r="VM465" i="10"/>
  <c r="VM459" i="10"/>
  <c r="VJ468" i="10"/>
  <c r="VM460" i="10"/>
  <c r="VM457" i="10"/>
  <c r="VM454" i="10"/>
  <c r="VJ469" i="10"/>
  <c r="VM451" i="10"/>
  <c r="VG469" i="10"/>
  <c r="VG468" i="10"/>
  <c r="VG462" i="10"/>
  <c r="VJ456" i="10"/>
  <c r="VJ453" i="10"/>
  <c r="VJ450" i="10"/>
  <c r="VL446" i="10"/>
  <c r="VM456" i="10"/>
  <c r="VM450" i="10"/>
  <c r="VJ460" i="10"/>
  <c r="VG456" i="10"/>
  <c r="VG453" i="10"/>
  <c r="VG450" i="10"/>
  <c r="VK446" i="10"/>
  <c r="VM466" i="10"/>
  <c r="VM463" i="10"/>
  <c r="VJ466" i="10"/>
  <c r="VJ463" i="10"/>
  <c r="VG460" i="10"/>
  <c r="VJ457" i="10"/>
  <c r="VJ451" i="10"/>
  <c r="VJ447" i="10"/>
  <c r="VJ446" i="10"/>
  <c r="VG466" i="10"/>
  <c r="VG463" i="10"/>
  <c r="VG457" i="10"/>
  <c r="VJ454" i="10"/>
  <c r="VG451" i="10"/>
  <c r="VG447" i="10"/>
  <c r="VI446" i="10"/>
  <c r="VM453" i="10"/>
  <c r="VM447" i="10"/>
  <c r="VJ465" i="10"/>
  <c r="VJ459" i="10"/>
  <c r="VJ455" i="10"/>
  <c r="VG452" i="10"/>
  <c r="VJ449" i="10"/>
  <c r="VN446" i="10"/>
  <c r="VG465" i="10"/>
  <c r="VJ462" i="10"/>
  <c r="VG459" i="10"/>
  <c r="VG455" i="10"/>
  <c r="VG449" i="10"/>
  <c r="VM446" i="10"/>
  <c r="VJ461" i="10"/>
  <c r="VG454" i="10"/>
  <c r="VO446" i="10"/>
  <c r="VG461" i="10"/>
  <c r="VH446" i="10"/>
  <c r="VJ464" i="10"/>
  <c r="VJ448" i="10"/>
  <c r="VG446" i="10"/>
  <c r="VG464" i="10"/>
  <c r="VG448" i="10"/>
  <c r="VJ452" i="10"/>
  <c r="VJ458" i="10"/>
  <c r="VG458" i="10"/>
  <c r="PL417" i="10"/>
  <c r="PJ417" i="10"/>
  <c r="PK440" i="10"/>
  <c r="PC440" i="10"/>
  <c r="PF439" i="10"/>
  <c r="PK438" i="10"/>
  <c r="PC438" i="10"/>
  <c r="PG437" i="10"/>
  <c r="PE436" i="10"/>
  <c r="PJ440" i="10"/>
  <c r="PB440" i="10"/>
  <c r="PE439" i="10"/>
  <c r="PJ438" i="10"/>
  <c r="PB438" i="10"/>
  <c r="PF437" i="10"/>
  <c r="PL436" i="10"/>
  <c r="PD436" i="10"/>
  <c r="PI440" i="10"/>
  <c r="PA440" i="10"/>
  <c r="PL439" i="10"/>
  <c r="PD439" i="10"/>
  <c r="PI438" i="10"/>
  <c r="PA438" i="10"/>
  <c r="PE437" i="10"/>
  <c r="PK436" i="10"/>
  <c r="PC436" i="10"/>
  <c r="PH440" i="10"/>
  <c r="PK439" i="10"/>
  <c r="PC439" i="10"/>
  <c r="PH438" i="10"/>
  <c r="PL437" i="10"/>
  <c r="PD437" i="10"/>
  <c r="PJ436" i="10"/>
  <c r="PB436" i="10"/>
  <c r="PE440" i="10"/>
  <c r="PH439" i="10"/>
  <c r="PE438" i="10"/>
  <c r="PI437" i="10"/>
  <c r="PA437" i="10"/>
  <c r="PG436" i="10"/>
  <c r="PL440" i="10"/>
  <c r="PD440" i="10"/>
  <c r="PG439" i="10"/>
  <c r="PL438" i="10"/>
  <c r="PD438" i="10"/>
  <c r="PH437" i="10"/>
  <c r="PF436" i="10"/>
  <c r="PG440" i="10"/>
  <c r="PJ437" i="10"/>
  <c r="PH435" i="10"/>
  <c r="PH434" i="10"/>
  <c r="PJ433" i="10"/>
  <c r="PB433" i="10"/>
  <c r="PL432" i="10"/>
  <c r="PD432" i="10"/>
  <c r="PF440" i="10"/>
  <c r="PJ439" i="10"/>
  <c r="PC437" i="10"/>
  <c r="PG435" i="10"/>
  <c r="PG434" i="10"/>
  <c r="PI433" i="10"/>
  <c r="PA433" i="10"/>
  <c r="PK432" i="10"/>
  <c r="PC432" i="10"/>
  <c r="PI439" i="10"/>
  <c r="PB437" i="10"/>
  <c r="PF435" i="10"/>
  <c r="PF434" i="10"/>
  <c r="PH433" i="10"/>
  <c r="PJ432" i="10"/>
  <c r="PB432" i="10"/>
  <c r="PG431" i="10"/>
  <c r="PB439" i="10"/>
  <c r="PG438" i="10"/>
  <c r="PE435" i="10"/>
  <c r="PE434" i="10"/>
  <c r="PG433" i="10"/>
  <c r="PI432" i="10"/>
  <c r="PA432" i="10"/>
  <c r="PF431" i="10"/>
  <c r="PH436" i="10"/>
  <c r="PJ435" i="10"/>
  <c r="PB435" i="10"/>
  <c r="PJ434" i="10"/>
  <c r="PB434" i="10"/>
  <c r="PL433" i="10"/>
  <c r="PD433" i="10"/>
  <c r="PF432" i="10"/>
  <c r="PK431" i="10"/>
  <c r="PC431" i="10"/>
  <c r="PK437" i="10"/>
  <c r="PA436" i="10"/>
  <c r="PI435" i="10"/>
  <c r="PA435" i="10"/>
  <c r="PI434" i="10"/>
  <c r="PA434" i="10"/>
  <c r="PK433" i="10"/>
  <c r="PC433" i="10"/>
  <c r="PE432" i="10"/>
  <c r="PJ431" i="10"/>
  <c r="PB431" i="10"/>
  <c r="PK435" i="10"/>
  <c r="PC434" i="10"/>
  <c r="PE431" i="10"/>
  <c r="PE430" i="10"/>
  <c r="PE429" i="10"/>
  <c r="PF428" i="10"/>
  <c r="PK427" i="10"/>
  <c r="PC427" i="10"/>
  <c r="PL426" i="10"/>
  <c r="PD426" i="10"/>
  <c r="PD435" i="10"/>
  <c r="PH432" i="10"/>
  <c r="PD431" i="10"/>
  <c r="PL430" i="10"/>
  <c r="PD430" i="10"/>
  <c r="PL429" i="10"/>
  <c r="PD429" i="10"/>
  <c r="PE428" i="10"/>
  <c r="PJ427" i="10"/>
  <c r="PB427" i="10"/>
  <c r="PK426" i="10"/>
  <c r="PC426" i="10"/>
  <c r="PF438" i="10"/>
  <c r="PC435" i="10"/>
  <c r="PG432" i="10"/>
  <c r="PA431" i="10"/>
  <c r="PK430" i="10"/>
  <c r="PC430" i="10"/>
  <c r="PK429" i="10"/>
  <c r="PC429" i="10"/>
  <c r="PL428" i="10"/>
  <c r="PD428" i="10"/>
  <c r="PI427" i="10"/>
  <c r="PA427" i="10"/>
  <c r="PK434" i="10"/>
  <c r="PE433" i="10"/>
  <c r="PI431" i="10"/>
  <c r="PG430" i="10"/>
  <c r="PG429" i="10"/>
  <c r="PH428" i="10"/>
  <c r="PE427" i="10"/>
  <c r="PF426" i="10"/>
  <c r="PL435" i="10"/>
  <c r="PD434" i="10"/>
  <c r="PH431" i="10"/>
  <c r="PF430" i="10"/>
  <c r="PF429" i="10"/>
  <c r="PG428" i="10"/>
  <c r="PL427" i="10"/>
  <c r="PD427" i="10"/>
  <c r="PE426" i="10"/>
  <c r="PI430" i="10"/>
  <c r="PA429" i="10"/>
  <c r="PI428" i="10"/>
  <c r="PG427" i="10"/>
  <c r="PI426" i="10"/>
  <c r="PH425" i="10"/>
  <c r="PF424" i="10"/>
  <c r="PE423" i="10"/>
  <c r="PK422" i="10"/>
  <c r="PA439" i="10"/>
  <c r="PF433" i="10"/>
  <c r="PH430" i="10"/>
  <c r="PC428" i="10"/>
  <c r="PF427" i="10"/>
  <c r="PH426" i="10"/>
  <c r="PG425" i="10"/>
  <c r="PE424" i="10"/>
  <c r="PL423" i="10"/>
  <c r="PD423" i="10"/>
  <c r="PL434" i="10"/>
  <c r="PB430" i="10"/>
  <c r="PB428" i="10"/>
  <c r="PG426" i="10"/>
  <c r="PF425" i="10"/>
  <c r="PL424" i="10"/>
  <c r="PD424" i="10"/>
  <c r="PK423" i="10"/>
  <c r="PC423" i="10"/>
  <c r="PI436" i="10"/>
  <c r="PA430" i="10"/>
  <c r="PA428" i="10"/>
  <c r="PB426" i="10"/>
  <c r="PE425" i="10"/>
  <c r="PK424" i="10"/>
  <c r="PC424" i="10"/>
  <c r="PJ423" i="10"/>
  <c r="PB423" i="10"/>
  <c r="PH422" i="10"/>
  <c r="PH429" i="10"/>
  <c r="PK428" i="10"/>
  <c r="PJ425" i="10"/>
  <c r="PB425" i="10"/>
  <c r="PH424" i="10"/>
  <c r="PG423" i="10"/>
  <c r="PE422" i="10"/>
  <c r="PL431" i="10"/>
  <c r="PJ430" i="10"/>
  <c r="PB429" i="10"/>
  <c r="PJ428" i="10"/>
  <c r="PH427" i="10"/>
  <c r="PJ426" i="10"/>
  <c r="PI425" i="10"/>
  <c r="PA425" i="10"/>
  <c r="PG424" i="10"/>
  <c r="PI429" i="10"/>
  <c r="PB422" i="10"/>
  <c r="PF421" i="10"/>
  <c r="PG420" i="10"/>
  <c r="PH419" i="10"/>
  <c r="PL418" i="10"/>
  <c r="PD418" i="10"/>
  <c r="PL422" i="10"/>
  <c r="PA422" i="10"/>
  <c r="PE421" i="10"/>
  <c r="PF420" i="10"/>
  <c r="PG419" i="10"/>
  <c r="PK418" i="10"/>
  <c r="PC418" i="10"/>
  <c r="PJ422" i="10"/>
  <c r="PL425" i="10"/>
  <c r="PJ424" i="10"/>
  <c r="PI423" i="10"/>
  <c r="PI422" i="10"/>
  <c r="PK421" i="10"/>
  <c r="PC421" i="10"/>
  <c r="PL420" i="10"/>
  <c r="PD420" i="10"/>
  <c r="PE419" i="10"/>
  <c r="PI418" i="10"/>
  <c r="PA418" i="10"/>
  <c r="PK425" i="10"/>
  <c r="PI424" i="10"/>
  <c r="PH423" i="10"/>
  <c r="PG422" i="10"/>
  <c r="PJ421" i="10"/>
  <c r="PB421" i="10"/>
  <c r="PK420" i="10"/>
  <c r="PC420" i="10"/>
  <c r="PL419" i="10"/>
  <c r="PD419" i="10"/>
  <c r="PH418" i="10"/>
  <c r="PC425" i="10"/>
  <c r="PA424" i="10"/>
  <c r="PA423" i="10"/>
  <c r="PD422" i="10"/>
  <c r="PH421" i="10"/>
  <c r="PI420" i="10"/>
  <c r="PA420" i="10"/>
  <c r="PJ419" i="10"/>
  <c r="PB419" i="10"/>
  <c r="PF418" i="10"/>
  <c r="PJ429" i="10"/>
  <c r="PA426" i="10"/>
  <c r="PC422" i="10"/>
  <c r="PG421" i="10"/>
  <c r="PH420" i="10"/>
  <c r="PI419" i="10"/>
  <c r="PA419" i="10"/>
  <c r="PE418" i="10"/>
  <c r="AAQ450" i="10"/>
  <c r="AAT456" i="10"/>
  <c r="AAQ463" i="10"/>
  <c r="AAT460" i="10"/>
  <c r="AAT465" i="10"/>
  <c r="AAT448" i="10"/>
  <c r="AAQ455" i="10"/>
  <c r="AAT452" i="10"/>
  <c r="AAT457" i="10"/>
  <c r="AAQ464" i="10"/>
  <c r="AAQ447" i="10"/>
  <c r="AAQ468" i="10"/>
  <c r="AAT466" i="10"/>
  <c r="AAT449" i="10"/>
  <c r="AAQ456" i="10"/>
  <c r="AAT462" i="10"/>
  <c r="AAQ460" i="10"/>
  <c r="AAQ466" i="10"/>
  <c r="AAQ449" i="10"/>
  <c r="AAT455" i="10"/>
  <c r="AAQ454" i="10"/>
  <c r="AAQ458" i="10"/>
  <c r="AAT464" i="10"/>
  <c r="AAT468" i="10"/>
  <c r="AAR469" i="10"/>
  <c r="AAT458" i="10"/>
  <c r="AAQ452" i="10"/>
  <c r="AAR468" i="10"/>
  <c r="AAR451" i="10"/>
  <c r="AAO469" i="10"/>
  <c r="AAO466" i="10"/>
  <c r="AAT450" i="10"/>
  <c r="AAR467" i="10"/>
  <c r="AAR464" i="10"/>
  <c r="AAR461" i="10"/>
  <c r="AAR458" i="10"/>
  <c r="AAR448" i="10"/>
  <c r="AAL469" i="10"/>
  <c r="AAL466" i="10"/>
  <c r="AAQ465" i="10"/>
  <c r="AAR455" i="10"/>
  <c r="AAO467" i="10"/>
  <c r="AAQ457" i="10"/>
  <c r="AAR462" i="10"/>
  <c r="AAR452" i="10"/>
  <c r="AAR449" i="10"/>
  <c r="AAL467" i="10"/>
  <c r="AAT454" i="10"/>
  <c r="AAR466" i="10"/>
  <c r="AAR463" i="10"/>
  <c r="AAR447" i="10"/>
  <c r="AAL468" i="10"/>
  <c r="AAQ462" i="10"/>
  <c r="AAR460" i="10"/>
  <c r="AAR457" i="10"/>
  <c r="AAR454" i="10"/>
  <c r="AAR465" i="10"/>
  <c r="AAO465" i="10"/>
  <c r="AAO459" i="10"/>
  <c r="AAO455" i="10"/>
  <c r="AAL452" i="10"/>
  <c r="AAO449" i="10"/>
  <c r="AAR446" i="10"/>
  <c r="AAL465" i="10"/>
  <c r="AAO462" i="10"/>
  <c r="AAL459" i="10"/>
  <c r="AAL455" i="10"/>
  <c r="AAL449" i="10"/>
  <c r="AAQ446" i="10"/>
  <c r="AAR453" i="10"/>
  <c r="AAL462" i="10"/>
  <c r="AAO456" i="10"/>
  <c r="AAO453" i="10"/>
  <c r="AAO450" i="10"/>
  <c r="AAP446" i="10"/>
  <c r="AAO460" i="10"/>
  <c r="AAL456" i="10"/>
  <c r="AAL453" i="10"/>
  <c r="AAL450" i="10"/>
  <c r="AAO446" i="10"/>
  <c r="AAO464" i="10"/>
  <c r="AAO461" i="10"/>
  <c r="AAO458" i="10"/>
  <c r="AAL454" i="10"/>
  <c r="AAO448" i="10"/>
  <c r="AAT446" i="10"/>
  <c r="AAL446" i="10"/>
  <c r="AAO468" i="10"/>
  <c r="AAL464" i="10"/>
  <c r="AAL461" i="10"/>
  <c r="AAL458" i="10"/>
  <c r="AAO452" i="10"/>
  <c r="AAL448" i="10"/>
  <c r="AAS446" i="10"/>
  <c r="AAO457" i="10"/>
  <c r="AAL457" i="10"/>
  <c r="AAQ448" i="10"/>
  <c r="AAR459" i="10"/>
  <c r="AAO451" i="10"/>
  <c r="AAT463" i="10"/>
  <c r="AAL451" i="10"/>
  <c r="AAO463" i="10"/>
  <c r="AAO447" i="10"/>
  <c r="AAR450" i="10"/>
  <c r="AAL463" i="10"/>
  <c r="AAO454" i="10"/>
  <c r="AAL447" i="10"/>
  <c r="AAN446" i="10"/>
  <c r="AAM446" i="10"/>
  <c r="AAR456" i="10"/>
  <c r="AAL460" i="10"/>
  <c r="AMM440" i="10"/>
  <c r="AME440" i="10"/>
  <c r="AML440" i="10"/>
  <c r="AMD440" i="10"/>
  <c r="AMK440" i="10"/>
  <c r="AMC440" i="10"/>
  <c r="AMJ440" i="10"/>
  <c r="AMG440" i="10"/>
  <c r="AMN440" i="10"/>
  <c r="AMF440" i="10"/>
  <c r="AMN439" i="10"/>
  <c r="AMF439" i="10"/>
  <c r="AMK438" i="10"/>
  <c r="AMC438" i="10"/>
  <c r="AMG437" i="10"/>
  <c r="AMJ436" i="10"/>
  <c r="AMH435" i="10"/>
  <c r="AMM439" i="10"/>
  <c r="AME439" i="10"/>
  <c r="AMJ438" i="10"/>
  <c r="AMN437" i="10"/>
  <c r="AMF437" i="10"/>
  <c r="AMI436" i="10"/>
  <c r="AMG435" i="10"/>
  <c r="AML439" i="10"/>
  <c r="AMD439" i="10"/>
  <c r="AMI438" i="10"/>
  <c r="AMM437" i="10"/>
  <c r="AME437" i="10"/>
  <c r="AMH436" i="10"/>
  <c r="AMN435" i="10"/>
  <c r="AMF435" i="10"/>
  <c r="AMI440" i="10"/>
  <c r="AMK439" i="10"/>
  <c r="AMC439" i="10"/>
  <c r="AMH438" i="10"/>
  <c r="AML437" i="10"/>
  <c r="AMD437" i="10"/>
  <c r="AMG436" i="10"/>
  <c r="AMM435" i="10"/>
  <c r="AME435" i="10"/>
  <c r="AMH439" i="10"/>
  <c r="AMM438" i="10"/>
  <c r="AME438" i="10"/>
  <c r="AMI437" i="10"/>
  <c r="AML436" i="10"/>
  <c r="AMD436" i="10"/>
  <c r="AMJ435" i="10"/>
  <c r="AMG439" i="10"/>
  <c r="AML438" i="10"/>
  <c r="AMD438" i="10"/>
  <c r="AMH437" i="10"/>
  <c r="AMK436" i="10"/>
  <c r="AMC436" i="10"/>
  <c r="AMI435" i="10"/>
  <c r="AMK434" i="10"/>
  <c r="AMC434" i="10"/>
  <c r="AMK433" i="10"/>
  <c r="AMC433" i="10"/>
  <c r="AMH432" i="10"/>
  <c r="AMJ431" i="10"/>
  <c r="AMK437" i="10"/>
  <c r="AML435" i="10"/>
  <c r="AMJ434" i="10"/>
  <c r="AMJ433" i="10"/>
  <c r="AMG432" i="10"/>
  <c r="AMI431" i="10"/>
  <c r="AMH440" i="10"/>
  <c r="AMJ437" i="10"/>
  <c r="AMN436" i="10"/>
  <c r="AMK435" i="10"/>
  <c r="AMI434" i="10"/>
  <c r="AMI433" i="10"/>
  <c r="AMN432" i="10"/>
  <c r="AMF432" i="10"/>
  <c r="AMH431" i="10"/>
  <c r="AMK430" i="10"/>
  <c r="AMC430" i="10"/>
  <c r="AMC437" i="10"/>
  <c r="AMM436" i="10"/>
  <c r="AMD435" i="10"/>
  <c r="AMH434" i="10"/>
  <c r="AMH433" i="10"/>
  <c r="AMM432" i="10"/>
  <c r="AME432" i="10"/>
  <c r="AMG431" i="10"/>
  <c r="AMJ430" i="10"/>
  <c r="AMI439" i="10"/>
  <c r="AMG438" i="10"/>
  <c r="AMM434" i="10"/>
  <c r="AME434" i="10"/>
  <c r="AMM433" i="10"/>
  <c r="AME433" i="10"/>
  <c r="AMJ432" i="10"/>
  <c r="AML431" i="10"/>
  <c r="AMD431" i="10"/>
  <c r="AMF438" i="10"/>
  <c r="AML434" i="10"/>
  <c r="AMD434" i="10"/>
  <c r="AML433" i="10"/>
  <c r="AMD433" i="10"/>
  <c r="AMI432" i="10"/>
  <c r="AMK431" i="10"/>
  <c r="AMC431" i="10"/>
  <c r="AMN430" i="10"/>
  <c r="AMN438" i="10"/>
  <c r="AMF436" i="10"/>
  <c r="AMN433" i="10"/>
  <c r="AMC432" i="10"/>
  <c r="AMD430" i="10"/>
  <c r="AMM429" i="10"/>
  <c r="AME429" i="10"/>
  <c r="AMJ428" i="10"/>
  <c r="AML427" i="10"/>
  <c r="AMD427" i="10"/>
  <c r="AMI426" i="10"/>
  <c r="AME436" i="10"/>
  <c r="AMG433" i="10"/>
  <c r="AMN431" i="10"/>
  <c r="AMM430" i="10"/>
  <c r="AML429" i="10"/>
  <c r="AMD429" i="10"/>
  <c r="AMI428" i="10"/>
  <c r="AMK427" i="10"/>
  <c r="AMC427" i="10"/>
  <c r="AMH426" i="10"/>
  <c r="AMJ439" i="10"/>
  <c r="AMC435" i="10"/>
  <c r="AMN434" i="10"/>
  <c r="AMF433" i="10"/>
  <c r="AMM431" i="10"/>
  <c r="AML430" i="10"/>
  <c r="AMK429" i="10"/>
  <c r="AMC429" i="10"/>
  <c r="AMH428" i="10"/>
  <c r="AMJ427" i="10"/>
  <c r="AMK432" i="10"/>
  <c r="AMF430" i="10"/>
  <c r="AMG429" i="10"/>
  <c r="AML428" i="10"/>
  <c r="AMD428" i="10"/>
  <c r="AMN427" i="10"/>
  <c r="AMF427" i="10"/>
  <c r="AMK426" i="10"/>
  <c r="AMC426" i="10"/>
  <c r="AMD432" i="10"/>
  <c r="AME430" i="10"/>
  <c r="AMN429" i="10"/>
  <c r="AMF429" i="10"/>
  <c r="AMK428" i="10"/>
  <c r="AMC428" i="10"/>
  <c r="AMM427" i="10"/>
  <c r="AME427" i="10"/>
  <c r="AMJ426" i="10"/>
  <c r="AMH430" i="10"/>
  <c r="AMI429" i="10"/>
  <c r="AMN426" i="10"/>
  <c r="AMG425" i="10"/>
  <c r="AMH424" i="10"/>
  <c r="AMJ423" i="10"/>
  <c r="AMG422" i="10"/>
  <c r="AMG430" i="10"/>
  <c r="AMH429" i="10"/>
  <c r="AMN428" i="10"/>
  <c r="AMM426" i="10"/>
  <c r="AMN425" i="10"/>
  <c r="AMF425" i="10"/>
  <c r="AMG424" i="10"/>
  <c r="AMI423" i="10"/>
  <c r="AMN422" i="10"/>
  <c r="AMF422" i="10"/>
  <c r="AMM428" i="10"/>
  <c r="AML426" i="10"/>
  <c r="AMM425" i="10"/>
  <c r="AME425" i="10"/>
  <c r="AMN424" i="10"/>
  <c r="AMF424" i="10"/>
  <c r="AMH423" i="10"/>
  <c r="AMM422" i="10"/>
  <c r="AME422" i="10"/>
  <c r="AMG428" i="10"/>
  <c r="AMI427" i="10"/>
  <c r="AMG426" i="10"/>
  <c r="AML425" i="10"/>
  <c r="AMD425" i="10"/>
  <c r="AMM424" i="10"/>
  <c r="AME424" i="10"/>
  <c r="AMG423" i="10"/>
  <c r="AML422" i="10"/>
  <c r="AMD422" i="10"/>
  <c r="AMG434" i="10"/>
  <c r="AME431" i="10"/>
  <c r="AMD426" i="10"/>
  <c r="AMI425" i="10"/>
  <c r="AMJ424" i="10"/>
  <c r="AML423" i="10"/>
  <c r="AMD423" i="10"/>
  <c r="AMI422" i="10"/>
  <c r="AMF434" i="10"/>
  <c r="AMI430" i="10"/>
  <c r="AMJ429" i="10"/>
  <c r="AMH425" i="10"/>
  <c r="AMI424" i="10"/>
  <c r="AMK423" i="10"/>
  <c r="AMC423" i="10"/>
  <c r="AMF426" i="10"/>
  <c r="AMC424" i="10"/>
  <c r="AMM423" i="10"/>
  <c r="AMC422" i="10"/>
  <c r="AMJ421" i="10"/>
  <c r="AMH420" i="10"/>
  <c r="AMI419" i="10"/>
  <c r="AMK418" i="10"/>
  <c r="AMC418" i="10"/>
  <c r="AMH427" i="10"/>
  <c r="AME426" i="10"/>
  <c r="AMF423" i="10"/>
  <c r="AMI421" i="10"/>
  <c r="AMG420" i="10"/>
  <c r="AMH419" i="10"/>
  <c r="AMJ418" i="10"/>
  <c r="AMG427" i="10"/>
  <c r="AME423" i="10"/>
  <c r="AMG421" i="10"/>
  <c r="AMM420" i="10"/>
  <c r="AME420" i="10"/>
  <c r="AMN419" i="10"/>
  <c r="AMF419" i="10"/>
  <c r="AMH418" i="10"/>
  <c r="AML432" i="10"/>
  <c r="AMF431" i="10"/>
  <c r="AMK425" i="10"/>
  <c r="AMN421" i="10"/>
  <c r="AMF421" i="10"/>
  <c r="AML420" i="10"/>
  <c r="AMD420" i="10"/>
  <c r="AMM419" i="10"/>
  <c r="AME419" i="10"/>
  <c r="AMG418" i="10"/>
  <c r="AME428" i="10"/>
  <c r="AMC425" i="10"/>
  <c r="AMK424" i="10"/>
  <c r="AMJ422" i="10"/>
  <c r="AML421" i="10"/>
  <c r="AMD421" i="10"/>
  <c r="AMJ420" i="10"/>
  <c r="AMK419" i="10"/>
  <c r="AMC419" i="10"/>
  <c r="AMM418" i="10"/>
  <c r="AME418" i="10"/>
  <c r="AMD424" i="10"/>
  <c r="AMN423" i="10"/>
  <c r="AMH422" i="10"/>
  <c r="AMK421" i="10"/>
  <c r="AMC421" i="10"/>
  <c r="AMI420" i="10"/>
  <c r="AMJ419" i="10"/>
  <c r="AML418" i="10"/>
  <c r="AMD418" i="10"/>
  <c r="AEY440" i="10"/>
  <c r="AFD439" i="10"/>
  <c r="AEV439" i="10"/>
  <c r="AFA438" i="10"/>
  <c r="AES438" i="10"/>
  <c r="AEW437" i="10"/>
  <c r="AEZ436" i="10"/>
  <c r="AEX440" i="10"/>
  <c r="AFC439" i="10"/>
  <c r="AEU439" i="10"/>
  <c r="AEZ438" i="10"/>
  <c r="AFD437" i="10"/>
  <c r="AEV437" i="10"/>
  <c r="AEY436" i="10"/>
  <c r="AEW440" i="10"/>
  <c r="AFB439" i="10"/>
  <c r="AET439" i="10"/>
  <c r="AEY438" i="10"/>
  <c r="AFC437" i="10"/>
  <c r="AEU437" i="10"/>
  <c r="AEX436" i="10"/>
  <c r="AFD440" i="10"/>
  <c r="AEV440" i="10"/>
  <c r="AFA439" i="10"/>
  <c r="AES439" i="10"/>
  <c r="AEX438" i="10"/>
  <c r="AFB437" i="10"/>
  <c r="AET437" i="10"/>
  <c r="AEW436" i="10"/>
  <c r="AFA440" i="10"/>
  <c r="AES440" i="10"/>
  <c r="AEX439" i="10"/>
  <c r="AFC438" i="10"/>
  <c r="AEU438" i="10"/>
  <c r="AEY437" i="10"/>
  <c r="AFB436" i="10"/>
  <c r="AET436" i="10"/>
  <c r="AEZ440" i="10"/>
  <c r="AEW439" i="10"/>
  <c r="AFB438" i="10"/>
  <c r="AET438" i="10"/>
  <c r="AEX437" i="10"/>
  <c r="AFA436" i="10"/>
  <c r="AES436" i="10"/>
  <c r="AES437" i="10"/>
  <c r="AFD436" i="10"/>
  <c r="AEW435" i="10"/>
  <c r="AFA434" i="10"/>
  <c r="AES434" i="10"/>
  <c r="AFA433" i="10"/>
  <c r="AES433" i="10"/>
  <c r="AEX432" i="10"/>
  <c r="AEZ431" i="10"/>
  <c r="AEZ439" i="10"/>
  <c r="AFC436" i="10"/>
  <c r="AFD435" i="10"/>
  <c r="AEV435" i="10"/>
  <c r="AEZ434" i="10"/>
  <c r="AEZ433" i="10"/>
  <c r="AEW432" i="10"/>
  <c r="AEY431" i="10"/>
  <c r="AEY439" i="10"/>
  <c r="AFD438" i="10"/>
  <c r="AEV436" i="10"/>
  <c r="AFC435" i="10"/>
  <c r="AEU435" i="10"/>
  <c r="AEY434" i="10"/>
  <c r="AEY433" i="10"/>
  <c r="AFD432" i="10"/>
  <c r="AEV432" i="10"/>
  <c r="AEX431" i="10"/>
  <c r="AEW438" i="10"/>
  <c r="AEU436" i="10"/>
  <c r="AFB435" i="10"/>
  <c r="AET435" i="10"/>
  <c r="AEX434" i="10"/>
  <c r="AEX433" i="10"/>
  <c r="AFC432" i="10"/>
  <c r="AEU432" i="10"/>
  <c r="AEW431" i="10"/>
  <c r="AEU440" i="10"/>
  <c r="AFA437" i="10"/>
  <c r="AEY435" i="10"/>
  <c r="AFC434" i="10"/>
  <c r="AEU434" i="10"/>
  <c r="AFC433" i="10"/>
  <c r="AEU433" i="10"/>
  <c r="AEZ432" i="10"/>
  <c r="AFB431" i="10"/>
  <c r="AET431" i="10"/>
  <c r="AET440" i="10"/>
  <c r="AEZ437" i="10"/>
  <c r="AEX435" i="10"/>
  <c r="AFB434" i="10"/>
  <c r="AET434" i="10"/>
  <c r="AFB433" i="10"/>
  <c r="AET433" i="10"/>
  <c r="AEY432" i="10"/>
  <c r="AFA431" i="10"/>
  <c r="AES431" i="10"/>
  <c r="AEW434" i="10"/>
  <c r="AFC431" i="10"/>
  <c r="AFA430" i="10"/>
  <c r="AES430" i="10"/>
  <c r="AFC429" i="10"/>
  <c r="AEU429" i="10"/>
  <c r="AEZ428" i="10"/>
  <c r="AFB427" i="10"/>
  <c r="AET427" i="10"/>
  <c r="AEY426" i="10"/>
  <c r="AEV434" i="10"/>
  <c r="AEV431" i="10"/>
  <c r="AEZ430" i="10"/>
  <c r="AFB429" i="10"/>
  <c r="AET429" i="10"/>
  <c r="AEY428" i="10"/>
  <c r="AFA427" i="10"/>
  <c r="AES427" i="10"/>
  <c r="AEX426" i="10"/>
  <c r="AEU431" i="10"/>
  <c r="AEY430" i="10"/>
  <c r="AFA429" i="10"/>
  <c r="AES429" i="10"/>
  <c r="AEX428" i="10"/>
  <c r="AEZ427" i="10"/>
  <c r="AFB440" i="10"/>
  <c r="AEZ435" i="10"/>
  <c r="AEW433" i="10"/>
  <c r="AES432" i="10"/>
  <c r="AFC430" i="10"/>
  <c r="AEU430" i="10"/>
  <c r="AEW429" i="10"/>
  <c r="AFB428" i="10"/>
  <c r="AET428" i="10"/>
  <c r="AFD427" i="10"/>
  <c r="AEV427" i="10"/>
  <c r="AFA426" i="10"/>
  <c r="AES426" i="10"/>
  <c r="AEV438" i="10"/>
  <c r="AES435" i="10"/>
  <c r="AFD434" i="10"/>
  <c r="AEV433" i="10"/>
  <c r="AFD431" i="10"/>
  <c r="AFB430" i="10"/>
  <c r="AET430" i="10"/>
  <c r="AFD429" i="10"/>
  <c r="AEV429" i="10"/>
  <c r="AFA428" i="10"/>
  <c r="AES428" i="10"/>
  <c r="AFC427" i="10"/>
  <c r="AEU427" i="10"/>
  <c r="AEZ426" i="10"/>
  <c r="AFD433" i="10"/>
  <c r="AEX430" i="10"/>
  <c r="AEY429" i="10"/>
  <c r="AFC426" i="10"/>
  <c r="AEW425" i="10"/>
  <c r="AEX424" i="10"/>
  <c r="AEZ423" i="10"/>
  <c r="AEW422" i="10"/>
  <c r="AFA435" i="10"/>
  <c r="AEW430" i="10"/>
  <c r="AEX429" i="10"/>
  <c r="AFB426" i="10"/>
  <c r="AFD425" i="10"/>
  <c r="AEV425" i="10"/>
  <c r="AEW424" i="10"/>
  <c r="AEY423" i="10"/>
  <c r="AFD422" i="10"/>
  <c r="AEV422" i="10"/>
  <c r="AEV430" i="10"/>
  <c r="AEW426" i="10"/>
  <c r="AFC425" i="10"/>
  <c r="AEU425" i="10"/>
  <c r="AFD424" i="10"/>
  <c r="AEV424" i="10"/>
  <c r="AEX423" i="10"/>
  <c r="AFD428" i="10"/>
  <c r="AEY427" i="10"/>
  <c r="AEV426" i="10"/>
  <c r="AFB425" i="10"/>
  <c r="AET425" i="10"/>
  <c r="AFC424" i="10"/>
  <c r="AEU424" i="10"/>
  <c r="AEW423" i="10"/>
  <c r="AFB422" i="10"/>
  <c r="AET422" i="10"/>
  <c r="AFA432" i="10"/>
  <c r="AEV428" i="10"/>
  <c r="AEY425" i="10"/>
  <c r="AEZ424" i="10"/>
  <c r="AFB423" i="10"/>
  <c r="AET423" i="10"/>
  <c r="AEY422" i="10"/>
  <c r="AET432" i="10"/>
  <c r="AFD430" i="10"/>
  <c r="AEZ429" i="10"/>
  <c r="AEU428" i="10"/>
  <c r="AFD426" i="10"/>
  <c r="AEX425" i="10"/>
  <c r="AEY424" i="10"/>
  <c r="AEU426" i="10"/>
  <c r="AFD423" i="10"/>
  <c r="AEZ421" i="10"/>
  <c r="AEX420" i="10"/>
  <c r="AEY419" i="10"/>
  <c r="AFA418" i="10"/>
  <c r="AES418" i="10"/>
  <c r="AFB432" i="10"/>
  <c r="AEX427" i="10"/>
  <c r="AET426" i="10"/>
  <c r="AFA425" i="10"/>
  <c r="AFC423" i="10"/>
  <c r="AFC422" i="10"/>
  <c r="AEY421" i="10"/>
  <c r="AEW420" i="10"/>
  <c r="AEX419" i="10"/>
  <c r="AEZ418" i="10"/>
  <c r="AEW427" i="10"/>
  <c r="AEZ425" i="10"/>
  <c r="AFA423" i="10"/>
  <c r="AFA422" i="10"/>
  <c r="AES425" i="10"/>
  <c r="AFB424" i="10"/>
  <c r="AEV423" i="10"/>
  <c r="AEZ422" i="10"/>
  <c r="AEW421" i="10"/>
  <c r="AFC420" i="10"/>
  <c r="AEU420" i="10"/>
  <c r="AFD419" i="10"/>
  <c r="AEV419" i="10"/>
  <c r="AEX418" i="10"/>
  <c r="AFA424" i="10"/>
  <c r="AEU423" i="10"/>
  <c r="AEX422" i="10"/>
  <c r="AFD421" i="10"/>
  <c r="AEV421" i="10"/>
  <c r="AFB420" i="10"/>
  <c r="AET420" i="10"/>
  <c r="AFC419" i="10"/>
  <c r="AEU419" i="10"/>
  <c r="AEW418" i="10"/>
  <c r="AFC440" i="10"/>
  <c r="AEW428" i="10"/>
  <c r="AES424" i="10"/>
  <c r="AES422" i="10"/>
  <c r="AFB421" i="10"/>
  <c r="AET421" i="10"/>
  <c r="AEZ420" i="10"/>
  <c r="AFA419" i="10"/>
  <c r="AES419" i="10"/>
  <c r="AFC418" i="10"/>
  <c r="AEU418" i="10"/>
  <c r="AFA421" i="10"/>
  <c r="AES421" i="10"/>
  <c r="AEY420" i="10"/>
  <c r="AEZ419" i="10"/>
  <c r="AFB418" i="10"/>
  <c r="AET418" i="10"/>
  <c r="QQ462" i="10"/>
  <c r="QQ452" i="10"/>
  <c r="QQ449" i="10"/>
  <c r="QK468" i="10"/>
  <c r="QQ468" i="10"/>
  <c r="QQ465" i="10"/>
  <c r="QQ459" i="10"/>
  <c r="QQ456" i="10"/>
  <c r="QQ453" i="10"/>
  <c r="QQ450" i="10"/>
  <c r="QN469" i="10"/>
  <c r="QQ466" i="10"/>
  <c r="QQ463" i="10"/>
  <c r="QQ447" i="10"/>
  <c r="QK469" i="10"/>
  <c r="QK466" i="10"/>
  <c r="QQ467" i="10"/>
  <c r="QQ464" i="10"/>
  <c r="QQ461" i="10"/>
  <c r="QQ458" i="10"/>
  <c r="QQ448" i="10"/>
  <c r="QQ469" i="10"/>
  <c r="QQ455" i="10"/>
  <c r="QN468" i="10"/>
  <c r="QN464" i="10"/>
  <c r="QN461" i="10"/>
  <c r="QN458" i="10"/>
  <c r="QK454" i="10"/>
  <c r="QN448" i="10"/>
  <c r="QN446" i="10"/>
  <c r="QQ454" i="10"/>
  <c r="QK464" i="10"/>
  <c r="QK461" i="10"/>
  <c r="QK458" i="10"/>
  <c r="QN452" i="10"/>
  <c r="QK448" i="10"/>
  <c r="QM446" i="10"/>
  <c r="QN467" i="10"/>
  <c r="QN465" i="10"/>
  <c r="QN459" i="10"/>
  <c r="QN455" i="10"/>
  <c r="QK452" i="10"/>
  <c r="QN449" i="10"/>
  <c r="QL446" i="10"/>
  <c r="QK467" i="10"/>
  <c r="QK465" i="10"/>
  <c r="QN462" i="10"/>
  <c r="QK459" i="10"/>
  <c r="QK455" i="10"/>
  <c r="QK449" i="10"/>
  <c r="QS446" i="10"/>
  <c r="QK446" i="10"/>
  <c r="QQ451" i="10"/>
  <c r="QN463" i="10"/>
  <c r="QK460" i="10"/>
  <c r="QN457" i="10"/>
  <c r="QN451" i="10"/>
  <c r="QN447" i="10"/>
  <c r="QP446" i="10"/>
  <c r="QK463" i="10"/>
  <c r="QK457" i="10"/>
  <c r="QN454" i="10"/>
  <c r="QK451" i="10"/>
  <c r="QK447" i="10"/>
  <c r="QO446" i="10"/>
  <c r="QN450" i="10"/>
  <c r="QN466" i="10"/>
  <c r="QK450" i="10"/>
  <c r="QK462" i="10"/>
  <c r="QN460" i="10"/>
  <c r="QN453" i="10"/>
  <c r="QK453" i="10"/>
  <c r="QN456" i="10"/>
  <c r="QK456" i="10"/>
  <c r="QQ460" i="10"/>
  <c r="QQ457" i="10"/>
  <c r="QR446" i="10"/>
  <c r="QQ446" i="10"/>
  <c r="NP458" i="10"/>
  <c r="NP462" i="10"/>
  <c r="NO463" i="10"/>
  <c r="NJ460" i="10"/>
  <c r="NJ467" i="10"/>
  <c r="NM458" i="10"/>
  <c r="NO457" i="10"/>
  <c r="NP455" i="10"/>
  <c r="NM456" i="10"/>
  <c r="NO467" i="10"/>
  <c r="NL463" i="10"/>
  <c r="NI461" i="10"/>
  <c r="NM448" i="10"/>
  <c r="NI450" i="10"/>
  <c r="NL460" i="10"/>
  <c r="NP468" i="10"/>
  <c r="NP450" i="10"/>
  <c r="NP454" i="10"/>
  <c r="NO455" i="10"/>
  <c r="NJ452" i="10"/>
  <c r="NJ459" i="10"/>
  <c r="NM450" i="10"/>
  <c r="NM463" i="10"/>
  <c r="NO449" i="10"/>
  <c r="NM457" i="10"/>
  <c r="NJ462" i="10"/>
  <c r="NO448" i="10"/>
  <c r="NL455" i="10"/>
  <c r="NL462" i="10"/>
  <c r="NI469" i="10"/>
  <c r="NI458" i="10"/>
  <c r="NP460" i="10"/>
  <c r="NP465" i="10"/>
  <c r="NM469" i="10"/>
  <c r="NO447" i="10"/>
  <c r="NO462" i="10"/>
  <c r="NJ451" i="10"/>
  <c r="NJ466" i="10"/>
  <c r="NM455" i="10"/>
  <c r="NM462" i="10"/>
  <c r="NJ464" i="10"/>
  <c r="NO450" i="10"/>
  <c r="NL464" i="10"/>
  <c r="NL447" i="10"/>
  <c r="NL454" i="10"/>
  <c r="NI459" i="10"/>
  <c r="NO458" i="10"/>
  <c r="NM465" i="10"/>
  <c r="NI466" i="10"/>
  <c r="NI467" i="10"/>
  <c r="NP452" i="10"/>
  <c r="NP457" i="10"/>
  <c r="NM461" i="10"/>
  <c r="NP469" i="10"/>
  <c r="NO454" i="10"/>
  <c r="NO469" i="10"/>
  <c r="NJ458" i="10"/>
  <c r="NM447" i="10"/>
  <c r="NJ465" i="10"/>
  <c r="NO451" i="10"/>
  <c r="NL465" i="10"/>
  <c r="NL456" i="10"/>
  <c r="NI452" i="10"/>
  <c r="NJ448" i="10"/>
  <c r="NP451" i="10"/>
  <c r="NP456" i="10"/>
  <c r="NJ461" i="10"/>
  <c r="NM452" i="10"/>
  <c r="NM459" i="10"/>
  <c r="NP461" i="10"/>
  <c r="NO460" i="10"/>
  <c r="NJ447" i="10"/>
  <c r="NL459" i="10"/>
  <c r="NL450" i="10"/>
  <c r="NM454" i="10"/>
  <c r="NJ456" i="10"/>
  <c r="NO464" i="10"/>
  <c r="NI449" i="10"/>
  <c r="NL468" i="10"/>
  <c r="NJ454" i="10"/>
  <c r="NP466" i="10"/>
  <c r="NP448" i="10"/>
  <c r="NJ453" i="10"/>
  <c r="NJ468" i="10"/>
  <c r="NM451" i="10"/>
  <c r="NM466" i="10"/>
  <c r="NO452" i="10"/>
  <c r="NO465" i="10"/>
  <c r="NL451" i="10"/>
  <c r="NP453" i="10"/>
  <c r="NJ457" i="10"/>
  <c r="NO466" i="10"/>
  <c r="NI453" i="10"/>
  <c r="NI465" i="10"/>
  <c r="NP467" i="10"/>
  <c r="NP463" i="10"/>
  <c r="NO456" i="10"/>
  <c r="NN455" i="10"/>
  <c r="NP459" i="10"/>
  <c r="NM467" i="10"/>
  <c r="NL467" i="10"/>
  <c r="NN462" i="10"/>
  <c r="NN452" i="10"/>
  <c r="NN449" i="10"/>
  <c r="NK468" i="10"/>
  <c r="NP449" i="10"/>
  <c r="NO461" i="10"/>
  <c r="NL466" i="10"/>
  <c r="NN468" i="10"/>
  <c r="NN465" i="10"/>
  <c r="NN459" i="10"/>
  <c r="NH468" i="10"/>
  <c r="NL452" i="10"/>
  <c r="NP464" i="10"/>
  <c r="NO453" i="10"/>
  <c r="NL458" i="10"/>
  <c r="NI451" i="10"/>
  <c r="NN456" i="10"/>
  <c r="NN453" i="10"/>
  <c r="NN450" i="10"/>
  <c r="NM468" i="10"/>
  <c r="NJ463" i="10"/>
  <c r="NL448" i="10"/>
  <c r="NI460" i="10"/>
  <c r="NN469" i="10"/>
  <c r="NN451" i="10"/>
  <c r="NK467" i="10"/>
  <c r="NI457" i="10"/>
  <c r="NM460" i="10"/>
  <c r="NJ455" i="10"/>
  <c r="NM449" i="10"/>
  <c r="NI468" i="10"/>
  <c r="NN467" i="10"/>
  <c r="NN464" i="10"/>
  <c r="NN461" i="10"/>
  <c r="NN458" i="10"/>
  <c r="NN448" i="10"/>
  <c r="NH467" i="10"/>
  <c r="NL449" i="10"/>
  <c r="NN454" i="10"/>
  <c r="NN447" i="10"/>
  <c r="NK463" i="10"/>
  <c r="NH460" i="10"/>
  <c r="NK457" i="10"/>
  <c r="NK451" i="10"/>
  <c r="NK447" i="10"/>
  <c r="NL446" i="10"/>
  <c r="NH463" i="10"/>
  <c r="NH457" i="10"/>
  <c r="NK454" i="10"/>
  <c r="NH451" i="10"/>
  <c r="NH447" i="10"/>
  <c r="NK446" i="10"/>
  <c r="NK464" i="10"/>
  <c r="NK461" i="10"/>
  <c r="NK458" i="10"/>
  <c r="NH454" i="10"/>
  <c r="NK448" i="10"/>
  <c r="NJ446" i="10"/>
  <c r="NM453" i="10"/>
  <c r="NN460" i="10"/>
  <c r="NN457" i="10"/>
  <c r="NH464" i="10"/>
  <c r="NH461" i="10"/>
  <c r="NH458" i="10"/>
  <c r="NK452" i="10"/>
  <c r="NH448" i="10"/>
  <c r="NI446" i="10"/>
  <c r="NO468" i="10"/>
  <c r="NH469" i="10"/>
  <c r="NK466" i="10"/>
  <c r="NH462" i="10"/>
  <c r="NK456" i="10"/>
  <c r="NK453" i="10"/>
  <c r="NK450" i="10"/>
  <c r="NN446" i="10"/>
  <c r="NL457" i="10"/>
  <c r="NH466" i="10"/>
  <c r="NK460" i="10"/>
  <c r="NH456" i="10"/>
  <c r="NH453" i="10"/>
  <c r="NH450" i="10"/>
  <c r="NM446" i="10"/>
  <c r="NN463" i="10"/>
  <c r="NH465" i="10"/>
  <c r="NH449" i="10"/>
  <c r="NP446" i="10"/>
  <c r="NK459" i="10"/>
  <c r="NO446" i="10"/>
  <c r="NH459" i="10"/>
  <c r="NH452" i="10"/>
  <c r="NH446" i="10"/>
  <c r="NJ450" i="10"/>
  <c r="NH455" i="10"/>
  <c r="NK465" i="10"/>
  <c r="NK462" i="10"/>
  <c r="NK449" i="10"/>
  <c r="NK469" i="10"/>
  <c r="NK455" i="10"/>
  <c r="NN466" i="10"/>
  <c r="WI440" i="10"/>
  <c r="WA440" i="10"/>
  <c r="WF439" i="10"/>
  <c r="WC438" i="10"/>
  <c r="WG437" i="10"/>
  <c r="VY437" i="10"/>
  <c r="WJ436" i="10"/>
  <c r="WB436" i="10"/>
  <c r="WH440" i="10"/>
  <c r="VZ440" i="10"/>
  <c r="WE439" i="10"/>
  <c r="WJ438" i="10"/>
  <c r="WB438" i="10"/>
  <c r="WF437" i="10"/>
  <c r="WI436" i="10"/>
  <c r="WA436" i="10"/>
  <c r="WG440" i="10"/>
  <c r="VY440" i="10"/>
  <c r="WD439" i="10"/>
  <c r="WI438" i="10"/>
  <c r="WA438" i="10"/>
  <c r="WE437" i="10"/>
  <c r="WH436" i="10"/>
  <c r="VZ436" i="10"/>
  <c r="WF440" i="10"/>
  <c r="WC439" i="10"/>
  <c r="WH438" i="10"/>
  <c r="VZ438" i="10"/>
  <c r="WD437" i="10"/>
  <c r="WG436" i="10"/>
  <c r="VY436" i="10"/>
  <c r="WC440" i="10"/>
  <c r="WH439" i="10"/>
  <c r="VZ439" i="10"/>
  <c r="WE438" i="10"/>
  <c r="WI437" i="10"/>
  <c r="WA437" i="10"/>
  <c r="WD436" i="10"/>
  <c r="WJ440" i="10"/>
  <c r="WB440" i="10"/>
  <c r="WG439" i="10"/>
  <c r="VY439" i="10"/>
  <c r="WD438" i="10"/>
  <c r="WH437" i="10"/>
  <c r="VZ437" i="10"/>
  <c r="WC436" i="10"/>
  <c r="WA439" i="10"/>
  <c r="WG435" i="10"/>
  <c r="VY435" i="10"/>
  <c r="WC434" i="10"/>
  <c r="WC433" i="10"/>
  <c r="WH432" i="10"/>
  <c r="VZ432" i="10"/>
  <c r="WG438" i="10"/>
  <c r="WF435" i="10"/>
  <c r="WJ434" i="10"/>
  <c r="WB434" i="10"/>
  <c r="WJ433" i="10"/>
  <c r="WB433" i="10"/>
  <c r="WG432" i="10"/>
  <c r="VY432" i="10"/>
  <c r="WI431" i="10"/>
  <c r="WA431" i="10"/>
  <c r="WF438" i="10"/>
  <c r="WF436" i="10"/>
  <c r="WE435" i="10"/>
  <c r="WI434" i="10"/>
  <c r="WA434" i="10"/>
  <c r="WI433" i="10"/>
  <c r="WA433" i="10"/>
  <c r="WF432" i="10"/>
  <c r="WH431" i="10"/>
  <c r="VZ431" i="10"/>
  <c r="VY438" i="10"/>
  <c r="WE436" i="10"/>
  <c r="WD435" i="10"/>
  <c r="WH434" i="10"/>
  <c r="VZ434" i="10"/>
  <c r="WH433" i="10"/>
  <c r="VZ433" i="10"/>
  <c r="WE432" i="10"/>
  <c r="WG431" i="10"/>
  <c r="VY431" i="10"/>
  <c r="WE440" i="10"/>
  <c r="WI439" i="10"/>
  <c r="WC437" i="10"/>
  <c r="WI435" i="10"/>
  <c r="WA435" i="10"/>
  <c r="WE434" i="10"/>
  <c r="WE433" i="10"/>
  <c r="WJ432" i="10"/>
  <c r="WB432" i="10"/>
  <c r="WD431" i="10"/>
  <c r="WD440" i="10"/>
  <c r="WB439" i="10"/>
  <c r="WB437" i="10"/>
  <c r="WH435" i="10"/>
  <c r="VZ435" i="10"/>
  <c r="WD434" i="10"/>
  <c r="WD433" i="10"/>
  <c r="WI432" i="10"/>
  <c r="WA432" i="10"/>
  <c r="WC431" i="10"/>
  <c r="VY434" i="10"/>
  <c r="WC430" i="10"/>
  <c r="WE429" i="10"/>
  <c r="WJ428" i="10"/>
  <c r="WB428" i="10"/>
  <c r="WD427" i="10"/>
  <c r="WI426" i="10"/>
  <c r="WA426" i="10"/>
  <c r="WJ430" i="10"/>
  <c r="WB430" i="10"/>
  <c r="WD429" i="10"/>
  <c r="WI428" i="10"/>
  <c r="WA428" i="10"/>
  <c r="WC427" i="10"/>
  <c r="WH426" i="10"/>
  <c r="VZ426" i="10"/>
  <c r="WJ431" i="10"/>
  <c r="WI430" i="10"/>
  <c r="WA430" i="10"/>
  <c r="WC429" i="10"/>
  <c r="WH428" i="10"/>
  <c r="VZ428" i="10"/>
  <c r="WJ427" i="10"/>
  <c r="WB427" i="10"/>
  <c r="WJ437" i="10"/>
  <c r="WB435" i="10"/>
  <c r="WG434" i="10"/>
  <c r="VY433" i="10"/>
  <c r="WC432" i="10"/>
  <c r="WE430" i="10"/>
  <c r="WG429" i="10"/>
  <c r="VY429" i="10"/>
  <c r="WD428" i="10"/>
  <c r="WF427" i="10"/>
  <c r="WC426" i="10"/>
  <c r="WF434" i="10"/>
  <c r="WD430" i="10"/>
  <c r="WF429" i="10"/>
  <c r="WC428" i="10"/>
  <c r="WE427" i="10"/>
  <c r="WJ426" i="10"/>
  <c r="WB426" i="10"/>
  <c r="WC435" i="10"/>
  <c r="WF431" i="10"/>
  <c r="VY430" i="10"/>
  <c r="WA427" i="10"/>
  <c r="WG426" i="10"/>
  <c r="WG425" i="10"/>
  <c r="VY425" i="10"/>
  <c r="WH424" i="10"/>
  <c r="VZ424" i="10"/>
  <c r="WJ423" i="10"/>
  <c r="WB423" i="10"/>
  <c r="WG422" i="10"/>
  <c r="VY422" i="10"/>
  <c r="WE431" i="10"/>
  <c r="WJ429" i="10"/>
  <c r="VZ427" i="10"/>
  <c r="WF426" i="10"/>
  <c r="WF425" i="10"/>
  <c r="WG424" i="10"/>
  <c r="VY424" i="10"/>
  <c r="WI423" i="10"/>
  <c r="WA423" i="10"/>
  <c r="WF422" i="10"/>
  <c r="WJ439" i="10"/>
  <c r="WB431" i="10"/>
  <c r="WI429" i="10"/>
  <c r="VY427" i="10"/>
  <c r="WE426" i="10"/>
  <c r="WE425" i="10"/>
  <c r="WF424" i="10"/>
  <c r="WH423" i="10"/>
  <c r="VZ423" i="10"/>
  <c r="WH429" i="10"/>
  <c r="WG428" i="10"/>
  <c r="WD426" i="10"/>
  <c r="WD425" i="10"/>
  <c r="WE424" i="10"/>
  <c r="WG423" i="10"/>
  <c r="VY423" i="10"/>
  <c r="WD422" i="10"/>
  <c r="WG433" i="10"/>
  <c r="WF430" i="10"/>
  <c r="VZ429" i="10"/>
  <c r="VY428" i="10"/>
  <c r="WH427" i="10"/>
  <c r="WI425" i="10"/>
  <c r="WA425" i="10"/>
  <c r="WJ424" i="10"/>
  <c r="WB424" i="10"/>
  <c r="WD423" i="10"/>
  <c r="WI422" i="10"/>
  <c r="WA422" i="10"/>
  <c r="WJ435" i="10"/>
  <c r="WF433" i="10"/>
  <c r="WD432" i="10"/>
  <c r="VZ430" i="10"/>
  <c r="WG427" i="10"/>
  <c r="WH425" i="10"/>
  <c r="VZ425" i="10"/>
  <c r="WI424" i="10"/>
  <c r="WA424" i="10"/>
  <c r="WI427" i="10"/>
  <c r="WJ425" i="10"/>
  <c r="WH422" i="10"/>
  <c r="WJ421" i="10"/>
  <c r="WB421" i="10"/>
  <c r="WH420" i="10"/>
  <c r="VZ420" i="10"/>
  <c r="WI419" i="10"/>
  <c r="WA419" i="10"/>
  <c r="WC418" i="10"/>
  <c r="VY426" i="10"/>
  <c r="WC425" i="10"/>
  <c r="WE422" i="10"/>
  <c r="WI421" i="10"/>
  <c r="WA421" i="10"/>
  <c r="WG420" i="10"/>
  <c r="VY420" i="10"/>
  <c r="WH419" i="10"/>
  <c r="VZ419" i="10"/>
  <c r="WJ418" i="10"/>
  <c r="WB418" i="10"/>
  <c r="WB425" i="10"/>
  <c r="WC422" i="10"/>
  <c r="WB429" i="10"/>
  <c r="WF428" i="10"/>
  <c r="WF423" i="10"/>
  <c r="WB422" i="10"/>
  <c r="WG421" i="10"/>
  <c r="VY421" i="10"/>
  <c r="WE420" i="10"/>
  <c r="WF419" i="10"/>
  <c r="WH418" i="10"/>
  <c r="VZ418" i="10"/>
  <c r="WA429" i="10"/>
  <c r="WE428" i="10"/>
  <c r="WE423" i="10"/>
  <c r="VZ422" i="10"/>
  <c r="WF421" i="10"/>
  <c r="WD420" i="10"/>
  <c r="WE419" i="10"/>
  <c r="WG418" i="10"/>
  <c r="VY418" i="10"/>
  <c r="WH430" i="10"/>
  <c r="WC424" i="10"/>
  <c r="WD421" i="10"/>
  <c r="WJ420" i="10"/>
  <c r="WB420" i="10"/>
  <c r="WC419" i="10"/>
  <c r="WE418" i="10"/>
  <c r="WG430" i="10"/>
  <c r="WJ422" i="10"/>
  <c r="WC421" i="10"/>
  <c r="WI420" i="10"/>
  <c r="WA420" i="10"/>
  <c r="WJ419" i="10"/>
  <c r="WB419" i="10"/>
  <c r="WD418" i="10"/>
  <c r="ACK469" i="10"/>
  <c r="ACK468" i="10"/>
  <c r="ACK456" i="10"/>
  <c r="ACK453" i="10"/>
  <c r="ACK450" i="10"/>
  <c r="ACH467" i="10"/>
  <c r="ACK466" i="10"/>
  <c r="ACK463" i="10"/>
  <c r="ACK447" i="10"/>
  <c r="ACE467" i="10"/>
  <c r="ACK460" i="10"/>
  <c r="ACK457" i="10"/>
  <c r="ACK454" i="10"/>
  <c r="ACK451" i="10"/>
  <c r="ACH468" i="10"/>
  <c r="ACK462" i="10"/>
  <c r="ACK452" i="10"/>
  <c r="ACK449" i="10"/>
  <c r="ACH469" i="10"/>
  <c r="ACH466" i="10"/>
  <c r="ACK465" i="10"/>
  <c r="ACK459" i="10"/>
  <c r="ACE469" i="10"/>
  <c r="ACE466" i="10"/>
  <c r="ACK448" i="10"/>
  <c r="ACE468" i="10"/>
  <c r="ACE462" i="10"/>
  <c r="ACH456" i="10"/>
  <c r="ACH453" i="10"/>
  <c r="ACH450" i="10"/>
  <c r="ACF446" i="10"/>
  <c r="ACK461" i="10"/>
  <c r="ACK458" i="10"/>
  <c r="ACK455" i="10"/>
  <c r="ACH460" i="10"/>
  <c r="ACE456" i="10"/>
  <c r="ACE453" i="10"/>
  <c r="ACE450" i="10"/>
  <c r="ACM446" i="10"/>
  <c r="ACE446" i="10"/>
  <c r="ACH463" i="10"/>
  <c r="ACE460" i="10"/>
  <c r="ACH457" i="10"/>
  <c r="ACH451" i="10"/>
  <c r="ACH447" i="10"/>
  <c r="ACL446" i="10"/>
  <c r="ACE463" i="10"/>
  <c r="ACE457" i="10"/>
  <c r="ACH454" i="10"/>
  <c r="ACE451" i="10"/>
  <c r="ACE447" i="10"/>
  <c r="ACK446" i="10"/>
  <c r="ACH465" i="10"/>
  <c r="ACH459" i="10"/>
  <c r="ACH455" i="10"/>
  <c r="ACE452" i="10"/>
  <c r="ACH449" i="10"/>
  <c r="ACH446" i="10"/>
  <c r="ACE465" i="10"/>
  <c r="ACH462" i="10"/>
  <c r="ACE459" i="10"/>
  <c r="ACE455" i="10"/>
  <c r="ACE449" i="10"/>
  <c r="ACG446" i="10"/>
  <c r="ACH461" i="10"/>
  <c r="ACE454" i="10"/>
  <c r="ACH452" i="10"/>
  <c r="ACE461" i="10"/>
  <c r="ACH464" i="10"/>
  <c r="ACH448" i="10"/>
  <c r="ACK467" i="10"/>
  <c r="ACE464" i="10"/>
  <c r="ACE448" i="10"/>
  <c r="ACI446" i="10"/>
  <c r="ACK464" i="10"/>
  <c r="ACH458" i="10"/>
  <c r="ACJ446" i="10"/>
  <c r="ACE458" i="10"/>
  <c r="AGB417" i="10"/>
  <c r="AFS417" i="10"/>
  <c r="AGA417" i="10"/>
  <c r="AFU417" i="10"/>
  <c r="AFX417" i="10"/>
  <c r="AFT417" i="10"/>
  <c r="AFR417" i="10"/>
  <c r="AFY440" i="10"/>
  <c r="AFZ417" i="10"/>
  <c r="AGB440" i="10"/>
  <c r="AFT440" i="10"/>
  <c r="AFX440" i="10"/>
  <c r="AGB439" i="10"/>
  <c r="AFT439" i="10"/>
  <c r="AFY438" i="10"/>
  <c r="AFQ438" i="10"/>
  <c r="AFU437" i="10"/>
  <c r="AFX436" i="10"/>
  <c r="AFW440" i="10"/>
  <c r="AGA439" i="10"/>
  <c r="AFS439" i="10"/>
  <c r="AFX438" i="10"/>
  <c r="AGB437" i="10"/>
  <c r="AFT437" i="10"/>
  <c r="AFW436" i="10"/>
  <c r="AFV440" i="10"/>
  <c r="AFZ439" i="10"/>
  <c r="AFR439" i="10"/>
  <c r="AFW438" i="10"/>
  <c r="AGA437" i="10"/>
  <c r="AFS437" i="10"/>
  <c r="AFV436" i="10"/>
  <c r="AFU440" i="10"/>
  <c r="AFY439" i="10"/>
  <c r="AFQ439" i="10"/>
  <c r="AFV438" i="10"/>
  <c r="AFZ437" i="10"/>
  <c r="AFR437" i="10"/>
  <c r="AFU436" i="10"/>
  <c r="AGA440" i="10"/>
  <c r="AFQ440" i="10"/>
  <c r="AFV439" i="10"/>
  <c r="AGA438" i="10"/>
  <c r="AFS438" i="10"/>
  <c r="AFW437" i="10"/>
  <c r="AFZ436" i="10"/>
  <c r="AFR436" i="10"/>
  <c r="AFZ440" i="10"/>
  <c r="AFU439" i="10"/>
  <c r="AFZ438" i="10"/>
  <c r="AFR438" i="10"/>
  <c r="AFV437" i="10"/>
  <c r="AFY436" i="10"/>
  <c r="AFQ436" i="10"/>
  <c r="AFX437" i="10"/>
  <c r="AGB436" i="10"/>
  <c r="AFU435" i="10"/>
  <c r="AFY434" i="10"/>
  <c r="AFQ434" i="10"/>
  <c r="AFY433" i="10"/>
  <c r="AFQ433" i="10"/>
  <c r="AFV432" i="10"/>
  <c r="AFX431" i="10"/>
  <c r="AFQ437" i="10"/>
  <c r="AGA436" i="10"/>
  <c r="AGB435" i="10"/>
  <c r="AFT435" i="10"/>
  <c r="AFX434" i="10"/>
  <c r="AFX433" i="10"/>
  <c r="AFU432" i="10"/>
  <c r="AFW431" i="10"/>
  <c r="AFT436" i="10"/>
  <c r="AGA435" i="10"/>
  <c r="AFS435" i="10"/>
  <c r="AFW434" i="10"/>
  <c r="AFW433" i="10"/>
  <c r="AGB432" i="10"/>
  <c r="AFT432" i="10"/>
  <c r="AFV431" i="10"/>
  <c r="AFX439" i="10"/>
  <c r="AGB438" i="10"/>
  <c r="AFS436" i="10"/>
  <c r="AFZ435" i="10"/>
  <c r="AFR435" i="10"/>
  <c r="AFV434" i="10"/>
  <c r="AFV433" i="10"/>
  <c r="AGA432" i="10"/>
  <c r="AFS432" i="10"/>
  <c r="AFU431" i="10"/>
  <c r="AFS440" i="10"/>
  <c r="AFW435" i="10"/>
  <c r="AGA434" i="10"/>
  <c r="AFS434" i="10"/>
  <c r="AGA433" i="10"/>
  <c r="AFS433" i="10"/>
  <c r="AFX432" i="10"/>
  <c r="AFZ431" i="10"/>
  <c r="AFR431" i="10"/>
  <c r="AFR440" i="10"/>
  <c r="AFY437" i="10"/>
  <c r="AFV435" i="10"/>
  <c r="AFZ434" i="10"/>
  <c r="AFR434" i="10"/>
  <c r="AFZ433" i="10"/>
  <c r="AFR433" i="10"/>
  <c r="AFW432" i="10"/>
  <c r="AFY431" i="10"/>
  <c r="AFQ431" i="10"/>
  <c r="AFQ435" i="10"/>
  <c r="AGB434" i="10"/>
  <c r="AFT433" i="10"/>
  <c r="AGA431" i="10"/>
  <c r="AFY430" i="10"/>
  <c r="AFQ430" i="10"/>
  <c r="AGA429" i="10"/>
  <c r="AFS429" i="10"/>
  <c r="AFX428" i="10"/>
  <c r="AFZ427" i="10"/>
  <c r="AFR427" i="10"/>
  <c r="AFW426" i="10"/>
  <c r="AFU438" i="10"/>
  <c r="AFU434" i="10"/>
  <c r="AFT431" i="10"/>
  <c r="AFX430" i="10"/>
  <c r="AFZ429" i="10"/>
  <c r="AFR429" i="10"/>
  <c r="AFW428" i="10"/>
  <c r="AFY427" i="10"/>
  <c r="AFQ427" i="10"/>
  <c r="AFV426" i="10"/>
  <c r="AFT438" i="10"/>
  <c r="AFT434" i="10"/>
  <c r="AFS431" i="10"/>
  <c r="AFW430" i="10"/>
  <c r="AFY429" i="10"/>
  <c r="AFQ429" i="10"/>
  <c r="AFV428" i="10"/>
  <c r="AFX427" i="10"/>
  <c r="AFY435" i="10"/>
  <c r="AGB433" i="10"/>
  <c r="AFQ432" i="10"/>
  <c r="AGA430" i="10"/>
  <c r="AFS430" i="10"/>
  <c r="AFU429" i="10"/>
  <c r="AFZ428" i="10"/>
  <c r="AFR428" i="10"/>
  <c r="AGB427" i="10"/>
  <c r="AFT427" i="10"/>
  <c r="AFY426" i="10"/>
  <c r="AFQ426" i="10"/>
  <c r="AFX435" i="10"/>
  <c r="AFU433" i="10"/>
  <c r="AGB431" i="10"/>
  <c r="AFZ430" i="10"/>
  <c r="AFR430" i="10"/>
  <c r="AGB429" i="10"/>
  <c r="AFT429" i="10"/>
  <c r="AFY428" i="10"/>
  <c r="AFQ428" i="10"/>
  <c r="AGA427" i="10"/>
  <c r="AFS427" i="10"/>
  <c r="AFX426" i="10"/>
  <c r="AFR432" i="10"/>
  <c r="AFV430" i="10"/>
  <c r="AFX429" i="10"/>
  <c r="AFT426" i="10"/>
  <c r="AFU425" i="10"/>
  <c r="AFV424" i="10"/>
  <c r="AFX423" i="10"/>
  <c r="AFU422" i="10"/>
  <c r="AFU430" i="10"/>
  <c r="AFW429" i="10"/>
  <c r="AFS426" i="10"/>
  <c r="AGB425" i="10"/>
  <c r="AFT425" i="10"/>
  <c r="AFU424" i="10"/>
  <c r="AFW423" i="10"/>
  <c r="AGB422" i="10"/>
  <c r="AFT422" i="10"/>
  <c r="AFT430" i="10"/>
  <c r="AFV429" i="10"/>
  <c r="AGB428" i="10"/>
  <c r="AFR426" i="10"/>
  <c r="AGA425" i="10"/>
  <c r="AFS425" i="10"/>
  <c r="AGB424" i="10"/>
  <c r="AFT424" i="10"/>
  <c r="AFV423" i="10"/>
  <c r="AFW439" i="10"/>
  <c r="AGA428" i="10"/>
  <c r="AFZ425" i="10"/>
  <c r="AFR425" i="10"/>
  <c r="AGA424" i="10"/>
  <c r="AFS424" i="10"/>
  <c r="AFU423" i="10"/>
  <c r="AFZ422" i="10"/>
  <c r="AFR422" i="10"/>
  <c r="AFZ432" i="10"/>
  <c r="AFS428" i="10"/>
  <c r="AFU427" i="10"/>
  <c r="AFZ426" i="10"/>
  <c r="AFW425" i="10"/>
  <c r="AFX424" i="10"/>
  <c r="AFZ423" i="10"/>
  <c r="AFR423" i="10"/>
  <c r="AFW422" i="10"/>
  <c r="AFY432" i="10"/>
  <c r="AGB430" i="10"/>
  <c r="AFU426" i="10"/>
  <c r="AFV425" i="10"/>
  <c r="AFW424" i="10"/>
  <c r="AFT428" i="10"/>
  <c r="AFY423" i="10"/>
  <c r="AFY422" i="10"/>
  <c r="AFX421" i="10"/>
  <c r="AFV420" i="10"/>
  <c r="AFW419" i="10"/>
  <c r="AFY418" i="10"/>
  <c r="AFQ418" i="10"/>
  <c r="AFT423" i="10"/>
  <c r="AFX422" i="10"/>
  <c r="AFW421" i="10"/>
  <c r="AFU420" i="10"/>
  <c r="AFV419" i="10"/>
  <c r="AFX418" i="10"/>
  <c r="AGB426" i="10"/>
  <c r="AFY425" i="10"/>
  <c r="AFS423" i="10"/>
  <c r="AFV422" i="10"/>
  <c r="AFW427" i="10"/>
  <c r="AGA426" i="10"/>
  <c r="AFX425" i="10"/>
  <c r="AFZ424" i="10"/>
  <c r="AFQ423" i="10"/>
  <c r="AFS422" i="10"/>
  <c r="AFU421" i="10"/>
  <c r="AGA420" i="10"/>
  <c r="AFS420" i="10"/>
  <c r="AGB419" i="10"/>
  <c r="AFT419" i="10"/>
  <c r="AFV418" i="10"/>
  <c r="AFV427" i="10"/>
  <c r="AFQ425" i="10"/>
  <c r="AFY424" i="10"/>
  <c r="AFQ422" i="10"/>
  <c r="AGB421" i="10"/>
  <c r="AFT421" i="10"/>
  <c r="AFZ420" i="10"/>
  <c r="AFR420" i="10"/>
  <c r="AGA419" i="10"/>
  <c r="AFS419" i="10"/>
  <c r="AFU418" i="10"/>
  <c r="AFQ424" i="10"/>
  <c r="AGB423" i="10"/>
  <c r="AFZ421" i="10"/>
  <c r="AFR421" i="10"/>
  <c r="AFX420" i="10"/>
  <c r="AFY419" i="10"/>
  <c r="AFQ419" i="10"/>
  <c r="AGA418" i="10"/>
  <c r="AFS418" i="10"/>
  <c r="AFU428" i="10"/>
  <c r="AGA423" i="10"/>
  <c r="AGA422" i="10"/>
  <c r="AFY421" i="10"/>
  <c r="AFQ421" i="10"/>
  <c r="AFW420" i="10"/>
  <c r="AFX419" i="10"/>
  <c r="AFZ418" i="10"/>
  <c r="AFR418" i="10"/>
  <c r="YR417" i="10"/>
  <c r="YI417" i="10"/>
  <c r="YQ417" i="10"/>
  <c r="YK417" i="10"/>
  <c r="YN417" i="10"/>
  <c r="YJ417" i="10"/>
  <c r="YP417" i="10"/>
  <c r="YH417" i="10"/>
  <c r="YM440" i="10"/>
  <c r="YR439" i="10"/>
  <c r="YJ439" i="10"/>
  <c r="YO438" i="10"/>
  <c r="YG438" i="10"/>
  <c r="YK437" i="10"/>
  <c r="YN436" i="10"/>
  <c r="YL440" i="10"/>
  <c r="YQ439" i="10"/>
  <c r="YI439" i="10"/>
  <c r="YN438" i="10"/>
  <c r="YR437" i="10"/>
  <c r="YJ437" i="10"/>
  <c r="YM436" i="10"/>
  <c r="YK440" i="10"/>
  <c r="YP439" i="10"/>
  <c r="YH439" i="10"/>
  <c r="YM438" i="10"/>
  <c r="YQ437" i="10"/>
  <c r="YI437" i="10"/>
  <c r="YL436" i="10"/>
  <c r="YR440" i="10"/>
  <c r="YJ440" i="10"/>
  <c r="YO439" i="10"/>
  <c r="YG439" i="10"/>
  <c r="YL438" i="10"/>
  <c r="YP437" i="10"/>
  <c r="YH437" i="10"/>
  <c r="YK436" i="10"/>
  <c r="YO440" i="10"/>
  <c r="YG440" i="10"/>
  <c r="YL439" i="10"/>
  <c r="YQ438" i="10"/>
  <c r="YI438" i="10"/>
  <c r="YM437" i="10"/>
  <c r="YP436" i="10"/>
  <c r="YH436" i="10"/>
  <c r="YN440" i="10"/>
  <c r="YK439" i="10"/>
  <c r="YP438" i="10"/>
  <c r="YH438" i="10"/>
  <c r="YL437" i="10"/>
  <c r="YO436" i="10"/>
  <c r="YG436" i="10"/>
  <c r="YJ438" i="10"/>
  <c r="YJ436" i="10"/>
  <c r="YK435" i="10"/>
  <c r="YO434" i="10"/>
  <c r="YG434" i="10"/>
  <c r="YO433" i="10"/>
  <c r="YG433" i="10"/>
  <c r="YL432" i="10"/>
  <c r="YI436" i="10"/>
  <c r="YR435" i="10"/>
  <c r="YJ435" i="10"/>
  <c r="YN434" i="10"/>
  <c r="YN433" i="10"/>
  <c r="YK432" i="10"/>
  <c r="YM431" i="10"/>
  <c r="YQ440" i="10"/>
  <c r="YO437" i="10"/>
  <c r="YQ435" i="10"/>
  <c r="YI435" i="10"/>
  <c r="YM434" i="10"/>
  <c r="YM433" i="10"/>
  <c r="YR432" i="10"/>
  <c r="YJ432" i="10"/>
  <c r="YL431" i="10"/>
  <c r="YP440" i="10"/>
  <c r="YN439" i="10"/>
  <c r="YN437" i="10"/>
  <c r="YP435" i="10"/>
  <c r="YH435" i="10"/>
  <c r="YL434" i="10"/>
  <c r="YL433" i="10"/>
  <c r="YQ432" i="10"/>
  <c r="YI432" i="10"/>
  <c r="YK431" i="10"/>
  <c r="YR438" i="10"/>
  <c r="YR436" i="10"/>
  <c r="YM435" i="10"/>
  <c r="YQ434" i="10"/>
  <c r="YI434" i="10"/>
  <c r="YQ433" i="10"/>
  <c r="YI433" i="10"/>
  <c r="YN432" i="10"/>
  <c r="YP431" i="10"/>
  <c r="YH431" i="10"/>
  <c r="YK438" i="10"/>
  <c r="YQ436" i="10"/>
  <c r="YL435" i="10"/>
  <c r="YP434" i="10"/>
  <c r="YH434" i="10"/>
  <c r="YP433" i="10"/>
  <c r="YH433" i="10"/>
  <c r="YM432" i="10"/>
  <c r="YO431" i="10"/>
  <c r="YG431" i="10"/>
  <c r="YJ431" i="10"/>
  <c r="YO430" i="10"/>
  <c r="YG430" i="10"/>
  <c r="YQ429" i="10"/>
  <c r="YI429" i="10"/>
  <c r="YN428" i="10"/>
  <c r="YP427" i="10"/>
  <c r="YH427" i="10"/>
  <c r="YM426" i="10"/>
  <c r="YO435" i="10"/>
  <c r="YR433" i="10"/>
  <c r="YP432" i="10"/>
  <c r="YI431" i="10"/>
  <c r="YN430" i="10"/>
  <c r="YP429" i="10"/>
  <c r="YH429" i="10"/>
  <c r="YM428" i="10"/>
  <c r="YO427" i="10"/>
  <c r="YG427" i="10"/>
  <c r="YL426" i="10"/>
  <c r="YM439" i="10"/>
  <c r="YN435" i="10"/>
  <c r="YK433" i="10"/>
  <c r="YO432" i="10"/>
  <c r="YM430" i="10"/>
  <c r="YO429" i="10"/>
  <c r="YG429" i="10"/>
  <c r="YL428" i="10"/>
  <c r="YN427" i="10"/>
  <c r="YQ431" i="10"/>
  <c r="YQ430" i="10"/>
  <c r="YI430" i="10"/>
  <c r="YK429" i="10"/>
  <c r="YP428" i="10"/>
  <c r="YH428" i="10"/>
  <c r="YR427" i="10"/>
  <c r="YJ427" i="10"/>
  <c r="YO426" i="10"/>
  <c r="YG426" i="10"/>
  <c r="YN431" i="10"/>
  <c r="YP430" i="10"/>
  <c r="YH430" i="10"/>
  <c r="YR429" i="10"/>
  <c r="YJ429" i="10"/>
  <c r="YO428" i="10"/>
  <c r="YG428" i="10"/>
  <c r="YQ427" i="10"/>
  <c r="YI427" i="10"/>
  <c r="YN426" i="10"/>
  <c r="YR434" i="10"/>
  <c r="YR430" i="10"/>
  <c r="YL429" i="10"/>
  <c r="YK428" i="10"/>
  <c r="YK425" i="10"/>
  <c r="YL424" i="10"/>
  <c r="YN423" i="10"/>
  <c r="YK422" i="10"/>
  <c r="YI440" i="10"/>
  <c r="YK434" i="10"/>
  <c r="YL430" i="10"/>
  <c r="YJ428" i="10"/>
  <c r="YR426" i="10"/>
  <c r="YR425" i="10"/>
  <c r="YJ425" i="10"/>
  <c r="YK424" i="10"/>
  <c r="YM423" i="10"/>
  <c r="YR422" i="10"/>
  <c r="YJ422" i="10"/>
  <c r="YH440" i="10"/>
  <c r="YJ434" i="10"/>
  <c r="YK430" i="10"/>
  <c r="YI428" i="10"/>
  <c r="YM427" i="10"/>
  <c r="YQ426" i="10"/>
  <c r="YQ425" i="10"/>
  <c r="YI425" i="10"/>
  <c r="YR424" i="10"/>
  <c r="YJ424" i="10"/>
  <c r="YL423" i="10"/>
  <c r="YG437" i="10"/>
  <c r="YJ430" i="10"/>
  <c r="YL427" i="10"/>
  <c r="YP426" i="10"/>
  <c r="YP425" i="10"/>
  <c r="YH425" i="10"/>
  <c r="YQ424" i="10"/>
  <c r="YI424" i="10"/>
  <c r="YK423" i="10"/>
  <c r="YP422" i="10"/>
  <c r="YH422" i="10"/>
  <c r="YG435" i="10"/>
  <c r="YG432" i="10"/>
  <c r="YN429" i="10"/>
  <c r="YR428" i="10"/>
  <c r="YI426" i="10"/>
  <c r="YM425" i="10"/>
  <c r="YN424" i="10"/>
  <c r="YP423" i="10"/>
  <c r="YH423" i="10"/>
  <c r="YM422" i="10"/>
  <c r="YR431" i="10"/>
  <c r="YM429" i="10"/>
  <c r="YQ428" i="10"/>
  <c r="YH426" i="10"/>
  <c r="YL425" i="10"/>
  <c r="YM424" i="10"/>
  <c r="YJ426" i="10"/>
  <c r="YJ423" i="10"/>
  <c r="YN421" i="10"/>
  <c r="YL420" i="10"/>
  <c r="YM419" i="10"/>
  <c r="YO418" i="10"/>
  <c r="YG418" i="10"/>
  <c r="YP424" i="10"/>
  <c r="YI423" i="10"/>
  <c r="YQ422" i="10"/>
  <c r="YM421" i="10"/>
  <c r="YK420" i="10"/>
  <c r="YL419" i="10"/>
  <c r="YN418" i="10"/>
  <c r="YO424" i="10"/>
  <c r="YG423" i="10"/>
  <c r="YO422" i="10"/>
  <c r="YH424" i="10"/>
  <c r="YN422" i="10"/>
  <c r="YK421" i="10"/>
  <c r="YQ420" i="10"/>
  <c r="YI420" i="10"/>
  <c r="YR419" i="10"/>
  <c r="YJ419" i="10"/>
  <c r="YL418" i="10"/>
  <c r="YJ433" i="10"/>
  <c r="YH432" i="10"/>
  <c r="YG424" i="10"/>
  <c r="YL422" i="10"/>
  <c r="YR421" i="10"/>
  <c r="YJ421" i="10"/>
  <c r="YP420" i="10"/>
  <c r="YH420" i="10"/>
  <c r="YQ419" i="10"/>
  <c r="YI419" i="10"/>
  <c r="YK418" i="10"/>
  <c r="YN425" i="10"/>
  <c r="YQ423" i="10"/>
  <c r="YG422" i="10"/>
  <c r="YP421" i="10"/>
  <c r="YH421" i="10"/>
  <c r="YN420" i="10"/>
  <c r="YO419" i="10"/>
  <c r="YG419" i="10"/>
  <c r="YQ418" i="10"/>
  <c r="YI418" i="10"/>
  <c r="YK427" i="10"/>
  <c r="YK426" i="10"/>
  <c r="YG425" i="10"/>
  <c r="YO423" i="10"/>
  <c r="YO421" i="10"/>
  <c r="YG421" i="10"/>
  <c r="YM420" i="10"/>
  <c r="YN419" i="10"/>
  <c r="YP418" i="10"/>
  <c r="YH418" i="10"/>
  <c r="OO469" i="10"/>
  <c r="OO456" i="10"/>
  <c r="OO453" i="10"/>
  <c r="OO450" i="10"/>
  <c r="OL467" i="10"/>
  <c r="OO466" i="10"/>
  <c r="OO463" i="10"/>
  <c r="OO447" i="10"/>
  <c r="OI467" i="10"/>
  <c r="OO460" i="10"/>
  <c r="OO457" i="10"/>
  <c r="OO454" i="10"/>
  <c r="OO451" i="10"/>
  <c r="OL468" i="10"/>
  <c r="OO462" i="10"/>
  <c r="OO452" i="10"/>
  <c r="OO449" i="10"/>
  <c r="OL469" i="10"/>
  <c r="OO468" i="10"/>
  <c r="OO465" i="10"/>
  <c r="OO459" i="10"/>
  <c r="OI469" i="10"/>
  <c r="OO461" i="10"/>
  <c r="OO458" i="10"/>
  <c r="OL466" i="10"/>
  <c r="OI462" i="10"/>
  <c r="OL456" i="10"/>
  <c r="OL453" i="10"/>
  <c r="OL450" i="10"/>
  <c r="OJ446" i="10"/>
  <c r="OI466" i="10"/>
  <c r="OL460" i="10"/>
  <c r="OI456" i="10"/>
  <c r="OI453" i="10"/>
  <c r="OI450" i="10"/>
  <c r="OQ446" i="10"/>
  <c r="OI446" i="10"/>
  <c r="OL463" i="10"/>
  <c r="OI460" i="10"/>
  <c r="OL457" i="10"/>
  <c r="OL451" i="10"/>
  <c r="OL447" i="10"/>
  <c r="OP446" i="10"/>
  <c r="OO467" i="10"/>
  <c r="OO464" i="10"/>
  <c r="OI463" i="10"/>
  <c r="OI457" i="10"/>
  <c r="OL454" i="10"/>
  <c r="OI451" i="10"/>
  <c r="OI447" i="10"/>
  <c r="OO446" i="10"/>
  <c r="OL465" i="10"/>
  <c r="OL459" i="10"/>
  <c r="OL455" i="10"/>
  <c r="OI452" i="10"/>
  <c r="OL449" i="10"/>
  <c r="OL446" i="10"/>
  <c r="OO455" i="10"/>
  <c r="OO448" i="10"/>
  <c r="OI468" i="10"/>
  <c r="OI465" i="10"/>
  <c r="OL462" i="10"/>
  <c r="OI459" i="10"/>
  <c r="OI455" i="10"/>
  <c r="OI449" i="10"/>
  <c r="OK446" i="10"/>
  <c r="OL464" i="10"/>
  <c r="OL448" i="10"/>
  <c r="OI464" i="10"/>
  <c r="OI448" i="10"/>
  <c r="OL458" i="10"/>
  <c r="OI458" i="10"/>
  <c r="OL461" i="10"/>
  <c r="OI461" i="10"/>
  <c r="OI454" i="10"/>
  <c r="ON446" i="10"/>
  <c r="OM446" i="10"/>
  <c r="OL452" i="10"/>
  <c r="CC364" i="10" a="1"/>
  <c r="CC364" i="10" s="1"/>
  <c r="OF419" i="10"/>
  <c r="CK364" i="10" a="1"/>
  <c r="CK364" i="10" s="1"/>
  <c r="OC417" i="10"/>
  <c r="OM417" i="10"/>
  <c r="OF417" i="10"/>
  <c r="OI417" i="10"/>
  <c r="OI440" i="10"/>
  <c r="OM439" i="10"/>
  <c r="OE439" i="10"/>
  <c r="OI438" i="10"/>
  <c r="OM437" i="10"/>
  <c r="OE437" i="10"/>
  <c r="OK436" i="10"/>
  <c r="OC436" i="10"/>
  <c r="OH440" i="10"/>
  <c r="OL439" i="10"/>
  <c r="OD439" i="10"/>
  <c r="OH438" i="10"/>
  <c r="OL437" i="10"/>
  <c r="OD437" i="10"/>
  <c r="OJ436" i="10"/>
  <c r="OG440" i="10"/>
  <c r="OK439" i="10"/>
  <c r="OC439" i="10"/>
  <c r="OG438" i="10"/>
  <c r="OK437" i="10"/>
  <c r="OC437" i="10"/>
  <c r="OI436" i="10"/>
  <c r="ON440" i="10"/>
  <c r="OF440" i="10"/>
  <c r="OJ439" i="10"/>
  <c r="ON438" i="10"/>
  <c r="OF438" i="10"/>
  <c r="OJ437" i="10"/>
  <c r="OH436" i="10"/>
  <c r="OK440" i="10"/>
  <c r="OC440" i="10"/>
  <c r="OG439" i="10"/>
  <c r="OK438" i="10"/>
  <c r="OC438" i="10"/>
  <c r="OG437" i="10"/>
  <c r="OM436" i="10"/>
  <c r="OE436" i="10"/>
  <c r="OJ440" i="10"/>
  <c r="ON439" i="10"/>
  <c r="OF439" i="10"/>
  <c r="OJ438" i="10"/>
  <c r="ON437" i="10"/>
  <c r="OF437" i="10"/>
  <c r="OL436" i="10"/>
  <c r="OD436" i="10"/>
  <c r="OD438" i="10"/>
  <c r="ON436" i="10"/>
  <c r="ON435" i="10"/>
  <c r="OF435" i="10"/>
  <c r="ON434" i="10"/>
  <c r="OF434" i="10"/>
  <c r="OH433" i="10"/>
  <c r="OJ432" i="10"/>
  <c r="OG436" i="10"/>
  <c r="OM435" i="10"/>
  <c r="OE435" i="10"/>
  <c r="OM434" i="10"/>
  <c r="OE434" i="10"/>
  <c r="OG433" i="10"/>
  <c r="OI432" i="10"/>
  <c r="OM440" i="10"/>
  <c r="OF436" i="10"/>
  <c r="OL435" i="10"/>
  <c r="OD435" i="10"/>
  <c r="OL434" i="10"/>
  <c r="OD434" i="10"/>
  <c r="ON433" i="10"/>
  <c r="OF433" i="10"/>
  <c r="OH432" i="10"/>
  <c r="OM431" i="10"/>
  <c r="OE431" i="10"/>
  <c r="OL440" i="10"/>
  <c r="OI437" i="10"/>
  <c r="OK435" i="10"/>
  <c r="OC435" i="10"/>
  <c r="OK434" i="10"/>
  <c r="OC434" i="10"/>
  <c r="OM433" i="10"/>
  <c r="OE433" i="10"/>
  <c r="OG432" i="10"/>
  <c r="OL431" i="10"/>
  <c r="OD431" i="10"/>
  <c r="OH439" i="10"/>
  <c r="OL438" i="10"/>
  <c r="OH435" i="10"/>
  <c r="OH434" i="10"/>
  <c r="OJ433" i="10"/>
  <c r="OL432" i="10"/>
  <c r="OD432" i="10"/>
  <c r="OI431" i="10"/>
  <c r="OE438" i="10"/>
  <c r="OG435" i="10"/>
  <c r="OG434" i="10"/>
  <c r="OI433" i="10"/>
  <c r="OK432" i="10"/>
  <c r="OC432" i="10"/>
  <c r="OH431" i="10"/>
  <c r="OD440" i="10"/>
  <c r="OH437" i="10"/>
  <c r="OK433" i="10"/>
  <c r="OC431" i="10"/>
  <c r="OK430" i="10"/>
  <c r="OC430" i="10"/>
  <c r="OK429" i="10"/>
  <c r="OC429" i="10"/>
  <c r="OL428" i="10"/>
  <c r="OD428" i="10"/>
  <c r="OI427" i="10"/>
  <c r="OJ426" i="10"/>
  <c r="OJ434" i="10"/>
  <c r="OD433" i="10"/>
  <c r="OJ430" i="10"/>
  <c r="OJ429" i="10"/>
  <c r="OK428" i="10"/>
  <c r="OC428" i="10"/>
  <c r="OH427" i="10"/>
  <c r="OI426" i="10"/>
  <c r="OI434" i="10"/>
  <c r="OC433" i="10"/>
  <c r="OI430" i="10"/>
  <c r="OI429" i="10"/>
  <c r="OJ428" i="10"/>
  <c r="OG427" i="10"/>
  <c r="OI439" i="10"/>
  <c r="OE432" i="10"/>
  <c r="OG431" i="10"/>
  <c r="OM430" i="10"/>
  <c r="OE430" i="10"/>
  <c r="OM429" i="10"/>
  <c r="OE429" i="10"/>
  <c r="ON428" i="10"/>
  <c r="OF428" i="10"/>
  <c r="OK427" i="10"/>
  <c r="OC427" i="10"/>
  <c r="OL426" i="10"/>
  <c r="OD426" i="10"/>
  <c r="OE440" i="10"/>
  <c r="OL433" i="10"/>
  <c r="OF431" i="10"/>
  <c r="OL430" i="10"/>
  <c r="OD430" i="10"/>
  <c r="OL429" i="10"/>
  <c r="OD429" i="10"/>
  <c r="OM428" i="10"/>
  <c r="OE428" i="10"/>
  <c r="OJ427" i="10"/>
  <c r="OK426" i="10"/>
  <c r="OC426" i="10"/>
  <c r="ON431" i="10"/>
  <c r="OG426" i="10"/>
  <c r="ON425" i="10"/>
  <c r="OF425" i="10"/>
  <c r="OL424" i="10"/>
  <c r="OD424" i="10"/>
  <c r="OK423" i="10"/>
  <c r="OC423" i="10"/>
  <c r="OK431" i="10"/>
  <c r="ON429" i="10"/>
  <c r="OF426" i="10"/>
  <c r="OM425" i="10"/>
  <c r="OE425" i="10"/>
  <c r="OK424" i="10"/>
  <c r="OC424" i="10"/>
  <c r="OJ423" i="10"/>
  <c r="OJ431" i="10"/>
  <c r="OH429" i="10"/>
  <c r="ON427" i="10"/>
  <c r="OE426" i="10"/>
  <c r="OL425" i="10"/>
  <c r="OD425" i="10"/>
  <c r="OJ424" i="10"/>
  <c r="OI423" i="10"/>
  <c r="OG429" i="10"/>
  <c r="OM427" i="10"/>
  <c r="OK425" i="10"/>
  <c r="OC425" i="10"/>
  <c r="OI424" i="10"/>
  <c r="OH423" i="10"/>
  <c r="ON422" i="10"/>
  <c r="OF422" i="10"/>
  <c r="OM438" i="10"/>
  <c r="OM432" i="10"/>
  <c r="OG430" i="10"/>
  <c r="OG428" i="10"/>
  <c r="OE427" i="10"/>
  <c r="OM426" i="10"/>
  <c r="OH425" i="10"/>
  <c r="ON424" i="10"/>
  <c r="OF424" i="10"/>
  <c r="OM423" i="10"/>
  <c r="OE423" i="10"/>
  <c r="OK422" i="10"/>
  <c r="OC422" i="10"/>
  <c r="OF432" i="10"/>
  <c r="OF430" i="10"/>
  <c r="OD427" i="10"/>
  <c r="OH426" i="10"/>
  <c r="OG425" i="10"/>
  <c r="OM424" i="10"/>
  <c r="OE424" i="10"/>
  <c r="ON426" i="10"/>
  <c r="OI425" i="10"/>
  <c r="OG424" i="10"/>
  <c r="OL423" i="10"/>
  <c r="OE422" i="10"/>
  <c r="OL421" i="10"/>
  <c r="OD421" i="10"/>
  <c r="ON420" i="10"/>
  <c r="OF420" i="10"/>
  <c r="OH419" i="10"/>
  <c r="OK418" i="10"/>
  <c r="OC418" i="10"/>
  <c r="ON432" i="10"/>
  <c r="OF429" i="10"/>
  <c r="OG423" i="10"/>
  <c r="OD422" i="10"/>
  <c r="OK421" i="10"/>
  <c r="OC421" i="10"/>
  <c r="OM420" i="10"/>
  <c r="OE420" i="10"/>
  <c r="OG419" i="10"/>
  <c r="OJ418" i="10"/>
  <c r="OL427" i="10"/>
  <c r="OF423" i="10"/>
  <c r="OM422" i="10"/>
  <c r="OJ435" i="10"/>
  <c r="ON430" i="10"/>
  <c r="OI428" i="10"/>
  <c r="OF427" i="10"/>
  <c r="OD423" i="10"/>
  <c r="OL422" i="10"/>
  <c r="OI421" i="10"/>
  <c r="OK420" i="10"/>
  <c r="OC420" i="10"/>
  <c r="OM419" i="10"/>
  <c r="OE419" i="10"/>
  <c r="OH418" i="10"/>
  <c r="OI435" i="10"/>
  <c r="OH430" i="10"/>
  <c r="OH428" i="10"/>
  <c r="OJ422" i="10"/>
  <c r="OH421" i="10"/>
  <c r="OJ420" i="10"/>
  <c r="OL419" i="10"/>
  <c r="OD419" i="10"/>
  <c r="OG418" i="10"/>
  <c r="OH422" i="10"/>
  <c r="ON421" i="10"/>
  <c r="OF421" i="10"/>
  <c r="OH420" i="10"/>
  <c r="OJ419" i="10"/>
  <c r="OM418" i="10"/>
  <c r="OE418" i="10"/>
  <c r="OJ425" i="10"/>
  <c r="OH424" i="10"/>
  <c r="ON423" i="10"/>
  <c r="OG422" i="10"/>
  <c r="OM421" i="10"/>
  <c r="OE421" i="10"/>
  <c r="OG420" i="10"/>
  <c r="OI419" i="10"/>
  <c r="OL418" i="10"/>
  <c r="OD418" i="10"/>
  <c r="AU379" i="10" a="1"/>
  <c r="AU379" i="10" s="1"/>
  <c r="CA379" i="10" a="1"/>
  <c r="CA379" i="10" s="1"/>
  <c r="CQ378" i="10" a="1"/>
  <c r="CQ378" i="10" s="1"/>
  <c r="CQ379" i="10" a="1"/>
  <c r="CQ379" i="10" s="1"/>
  <c r="CY378" i="10" a="1"/>
  <c r="CY378" i="10" s="1"/>
  <c r="OK419" i="10"/>
  <c r="OI420" i="10"/>
  <c r="BY365" i="10" a="1"/>
  <c r="BY365" i="10" s="1"/>
  <c r="CG364" i="10" a="1"/>
  <c r="CG364" i="10" s="1"/>
  <c r="CO363" i="10" a="1"/>
  <c r="CO363" i="10" s="1"/>
  <c r="CO365" i="10" a="1"/>
  <c r="CO365" i="10" s="1"/>
  <c r="CO364" i="10" a="1"/>
  <c r="CO364" i="10" s="1"/>
  <c r="CW363" i="10" a="1"/>
  <c r="CW363" i="10" s="1"/>
  <c r="CW365" i="10" a="1"/>
  <c r="CW365" i="10" s="1"/>
  <c r="CW364" i="10" a="1"/>
  <c r="CW364" i="10" s="1"/>
  <c r="ON419" i="10"/>
  <c r="OL420" i="10"/>
  <c r="OQ439" i="10"/>
  <c r="OX438" i="10"/>
  <c r="OV419" i="10"/>
  <c r="OO419" i="10"/>
  <c r="OZ418" i="10"/>
  <c r="OW420" i="10"/>
  <c r="OG421" i="10"/>
  <c r="OI422" i="10"/>
  <c r="BV379" i="10" a="1"/>
  <c r="BV379" i="10" s="1"/>
  <c r="CD379" i="10" a="1"/>
  <c r="CD379" i="10" s="1"/>
  <c r="CL379" i="10" a="1"/>
  <c r="CL379" i="10" s="1"/>
  <c r="OJ421" i="10"/>
  <c r="ADE432" i="10"/>
  <c r="ADH433" i="10"/>
  <c r="KV451" i="10"/>
  <c r="KS451" i="10"/>
  <c r="KO466" i="10"/>
  <c r="KU464" i="10"/>
  <c r="KR460" i="10"/>
  <c r="KU450" i="10"/>
  <c r="KS465" i="10"/>
  <c r="KO468" i="10"/>
  <c r="KR465" i="10"/>
  <c r="KU466" i="10"/>
  <c r="KV459" i="10"/>
  <c r="KO461" i="10"/>
  <c r="KV464" i="10"/>
  <c r="KP449" i="10"/>
  <c r="KT455" i="10"/>
  <c r="KT462" i="10"/>
  <c r="KT452" i="10"/>
  <c r="KT449" i="10"/>
  <c r="KQ468" i="10"/>
  <c r="KT468" i="10"/>
  <c r="KT465" i="10"/>
  <c r="KT459" i="10"/>
  <c r="KN468" i="10"/>
  <c r="KR469" i="10"/>
  <c r="KT456" i="10"/>
  <c r="KT453" i="10"/>
  <c r="KT450" i="10"/>
  <c r="KR464" i="10"/>
  <c r="KT451" i="10"/>
  <c r="KQ467" i="10"/>
  <c r="KR463" i="10"/>
  <c r="KT467" i="10"/>
  <c r="KT464" i="10"/>
  <c r="KT461" i="10"/>
  <c r="KT458" i="10"/>
  <c r="KT448" i="10"/>
  <c r="KN467" i="10"/>
  <c r="KQ463" i="10"/>
  <c r="KN460" i="10"/>
  <c r="KQ457" i="10"/>
  <c r="KQ451" i="10"/>
  <c r="KQ447" i="10"/>
  <c r="KR446" i="10"/>
  <c r="KN463" i="10"/>
  <c r="KN457" i="10"/>
  <c r="KQ454" i="10"/>
  <c r="KN451" i="10"/>
  <c r="KN447" i="10"/>
  <c r="KQ446" i="10"/>
  <c r="KT460" i="10"/>
  <c r="KT457" i="10"/>
  <c r="KQ464" i="10"/>
  <c r="KQ461" i="10"/>
  <c r="KQ458" i="10"/>
  <c r="KN454" i="10"/>
  <c r="KQ448" i="10"/>
  <c r="KP446" i="10"/>
  <c r="KT466" i="10"/>
  <c r="KT463" i="10"/>
  <c r="KQ469" i="10"/>
  <c r="KN464" i="10"/>
  <c r="KN461" i="10"/>
  <c r="KN458" i="10"/>
  <c r="KQ452" i="10"/>
  <c r="KN448" i="10"/>
  <c r="KO446" i="10"/>
  <c r="KQ466" i="10"/>
  <c r="KN462" i="10"/>
  <c r="KQ456" i="10"/>
  <c r="KQ453" i="10"/>
  <c r="KQ450" i="10"/>
  <c r="KT446" i="10"/>
  <c r="KT469" i="10"/>
  <c r="KT454" i="10"/>
  <c r="KT447" i="10"/>
  <c r="KN466" i="10"/>
  <c r="KQ460" i="10"/>
  <c r="KN456" i="10"/>
  <c r="KN453" i="10"/>
  <c r="KN450" i="10"/>
  <c r="KS446" i="10"/>
  <c r="KN459" i="10"/>
  <c r="KN469" i="10"/>
  <c r="KQ455" i="10"/>
  <c r="KV446" i="10"/>
  <c r="KN465" i="10"/>
  <c r="KN449" i="10"/>
  <c r="KQ459" i="10"/>
  <c r="KN452" i="10"/>
  <c r="KQ462" i="10"/>
  <c r="KN455" i="10"/>
  <c r="KQ465" i="10"/>
  <c r="KQ449" i="10"/>
  <c r="KU446" i="10"/>
  <c r="KN446" i="10"/>
  <c r="KD465" i="10"/>
  <c r="KD457" i="10"/>
  <c r="KD462" i="10"/>
  <c r="KD449" i="10"/>
  <c r="KD454" i="10"/>
  <c r="KD464" i="10"/>
  <c r="KD468" i="10"/>
  <c r="KD458" i="10"/>
  <c r="KD463" i="10"/>
  <c r="KD450" i="10"/>
  <c r="KD455" i="10"/>
  <c r="KD466" i="10"/>
  <c r="KB469" i="10"/>
  <c r="KD456" i="10"/>
  <c r="JY469" i="10"/>
  <c r="KD448" i="10"/>
  <c r="JV469" i="10"/>
  <c r="KB467" i="10"/>
  <c r="KD460" i="10"/>
  <c r="JY467" i="10"/>
  <c r="JY468" i="10"/>
  <c r="JV468" i="10"/>
  <c r="KB465" i="10"/>
  <c r="JV464" i="10"/>
  <c r="JV461" i="10"/>
  <c r="KB459" i="10"/>
  <c r="JV458" i="10"/>
  <c r="KB455" i="10"/>
  <c r="JY452" i="10"/>
  <c r="KB449" i="10"/>
  <c r="JV448" i="10"/>
  <c r="KB446" i="10"/>
  <c r="JY465" i="10"/>
  <c r="KB462" i="10"/>
  <c r="JY459" i="10"/>
  <c r="JY455" i="10"/>
  <c r="JV452" i="10"/>
  <c r="JY449" i="10"/>
  <c r="KA446" i="10"/>
  <c r="KB468" i="10"/>
  <c r="KB466" i="10"/>
  <c r="JV465" i="10"/>
  <c r="JY462" i="10"/>
  <c r="JV459" i="10"/>
  <c r="KB456" i="10"/>
  <c r="JV455" i="10"/>
  <c r="KB453" i="10"/>
  <c r="KB450" i="10"/>
  <c r="JV449" i="10"/>
  <c r="JZ446" i="10"/>
  <c r="JY466" i="10"/>
  <c r="JV462" i="10"/>
  <c r="KB460" i="10"/>
  <c r="JY456" i="10"/>
  <c r="JY453" i="10"/>
  <c r="JY450" i="10"/>
  <c r="JY446" i="10"/>
  <c r="KD452" i="10"/>
  <c r="KB464" i="10"/>
  <c r="JV463" i="10"/>
  <c r="KB461" i="10"/>
  <c r="KB458" i="10"/>
  <c r="JV457" i="10"/>
  <c r="JY454" i="10"/>
  <c r="JV451" i="10"/>
  <c r="KB448" i="10"/>
  <c r="JV447" i="10"/>
  <c r="KD446" i="10"/>
  <c r="JV446" i="10"/>
  <c r="JY464" i="10"/>
  <c r="JY461" i="10"/>
  <c r="JY458" i="10"/>
  <c r="JV454" i="10"/>
  <c r="KB452" i="10"/>
  <c r="JY448" i="10"/>
  <c r="KC446" i="10"/>
  <c r="JV467" i="10"/>
  <c r="JV456" i="10"/>
  <c r="JX446" i="10"/>
  <c r="JV466" i="10"/>
  <c r="KB463" i="10"/>
  <c r="KB454" i="10"/>
  <c r="JV450" i="10"/>
  <c r="KB447" i="10"/>
  <c r="JW446" i="10"/>
  <c r="JY463" i="10"/>
  <c r="JY447" i="10"/>
  <c r="JV460" i="10"/>
  <c r="KB451" i="10"/>
  <c r="JY451" i="10"/>
  <c r="KB457" i="10"/>
  <c r="JY460" i="10"/>
  <c r="JY457" i="10"/>
  <c r="JV453" i="10"/>
  <c r="ASA417" i="10"/>
  <c r="ARR417" i="10"/>
  <c r="ARZ417" i="10"/>
  <c r="ASB417" i="10"/>
  <c r="ARS417" i="10"/>
  <c r="ARU417" i="10"/>
  <c r="ARX417" i="10"/>
  <c r="ASA440" i="10"/>
  <c r="ARS440" i="10"/>
  <c r="ARZ440" i="10"/>
  <c r="ARR440" i="10"/>
  <c r="ARY440" i="10"/>
  <c r="ARQ440" i="10"/>
  <c r="ARX440" i="10"/>
  <c r="ART417" i="10"/>
  <c r="ARU440" i="10"/>
  <c r="ASB440" i="10"/>
  <c r="ART440" i="10"/>
  <c r="ASB439" i="10"/>
  <c r="ART439" i="10"/>
  <c r="ARY438" i="10"/>
  <c r="ARQ438" i="10"/>
  <c r="ARU437" i="10"/>
  <c r="ARX436" i="10"/>
  <c r="ARV435" i="10"/>
  <c r="ASA439" i="10"/>
  <c r="ARS439" i="10"/>
  <c r="ARX438" i="10"/>
  <c r="ASB437" i="10"/>
  <c r="ART437" i="10"/>
  <c r="ARW436" i="10"/>
  <c r="ARU435" i="10"/>
  <c r="ARZ439" i="10"/>
  <c r="ARR439" i="10"/>
  <c r="ARW438" i="10"/>
  <c r="ASA437" i="10"/>
  <c r="ARS437" i="10"/>
  <c r="ARV436" i="10"/>
  <c r="ASB435" i="10"/>
  <c r="ART435" i="10"/>
  <c r="ARY439" i="10"/>
  <c r="ARQ439" i="10"/>
  <c r="ARV438" i="10"/>
  <c r="ARZ437" i="10"/>
  <c r="ARR437" i="10"/>
  <c r="ARU436" i="10"/>
  <c r="ASA435" i="10"/>
  <c r="ARS435" i="10"/>
  <c r="ARV440" i="10"/>
  <c r="ARV439" i="10"/>
  <c r="ASA438" i="10"/>
  <c r="ARS438" i="10"/>
  <c r="ARW437" i="10"/>
  <c r="ARZ436" i="10"/>
  <c r="ARR436" i="10"/>
  <c r="ARX435" i="10"/>
  <c r="ARU439" i="10"/>
  <c r="ARZ438" i="10"/>
  <c r="ARR438" i="10"/>
  <c r="ARV437" i="10"/>
  <c r="ARY436" i="10"/>
  <c r="ARQ436" i="10"/>
  <c r="ARW435" i="10"/>
  <c r="ARW439" i="10"/>
  <c r="ART438" i="10"/>
  <c r="ARY434" i="10"/>
  <c r="ARQ434" i="10"/>
  <c r="ARY433" i="10"/>
  <c r="ARQ433" i="10"/>
  <c r="ARV432" i="10"/>
  <c r="ARX431" i="10"/>
  <c r="ARZ435" i="10"/>
  <c r="ARX434" i="10"/>
  <c r="ARX433" i="10"/>
  <c r="ARU432" i="10"/>
  <c r="ARW431" i="10"/>
  <c r="ARY437" i="10"/>
  <c r="ASB436" i="10"/>
  <c r="ARY435" i="10"/>
  <c r="ARW434" i="10"/>
  <c r="ARW433" i="10"/>
  <c r="ASB432" i="10"/>
  <c r="ART432" i="10"/>
  <c r="ARV431" i="10"/>
  <c r="ARY430" i="10"/>
  <c r="ARQ430" i="10"/>
  <c r="ARX437" i="10"/>
  <c r="ASA436" i="10"/>
  <c r="ARR435" i="10"/>
  <c r="ARV434" i="10"/>
  <c r="ARV433" i="10"/>
  <c r="ASA432" i="10"/>
  <c r="ARS432" i="10"/>
  <c r="ARU431" i="10"/>
  <c r="ARX430" i="10"/>
  <c r="ASB438" i="10"/>
  <c r="ASA434" i="10"/>
  <c r="ARS434" i="10"/>
  <c r="ASA433" i="10"/>
  <c r="ARS433" i="10"/>
  <c r="ARX432" i="10"/>
  <c r="ARZ431" i="10"/>
  <c r="ARR431" i="10"/>
  <c r="ARU430" i="10"/>
  <c r="ARX439" i="10"/>
  <c r="ARU438" i="10"/>
  <c r="ARZ434" i="10"/>
  <c r="ARR434" i="10"/>
  <c r="ARZ433" i="10"/>
  <c r="ARR433" i="10"/>
  <c r="ARW432" i="10"/>
  <c r="ARY431" i="10"/>
  <c r="ARQ431" i="10"/>
  <c r="ASB430" i="10"/>
  <c r="ART430" i="10"/>
  <c r="ARQ432" i="10"/>
  <c r="ARZ430" i="10"/>
  <c r="ASA429" i="10"/>
  <c r="ARS429" i="10"/>
  <c r="ARX428" i="10"/>
  <c r="ARZ427" i="10"/>
  <c r="ARR427" i="10"/>
  <c r="ARW426" i="10"/>
  <c r="ASB433" i="10"/>
  <c r="ASB431" i="10"/>
  <c r="ARW430" i="10"/>
  <c r="ARZ429" i="10"/>
  <c r="ARR429" i="10"/>
  <c r="ARW428" i="10"/>
  <c r="ARY427" i="10"/>
  <c r="ARQ427" i="10"/>
  <c r="ARV426" i="10"/>
  <c r="ARW440" i="10"/>
  <c r="ART436" i="10"/>
  <c r="ARU433" i="10"/>
  <c r="ASA431" i="10"/>
  <c r="ARV430" i="10"/>
  <c r="ARY429" i="10"/>
  <c r="ARQ429" i="10"/>
  <c r="ARV428" i="10"/>
  <c r="ARX427" i="10"/>
  <c r="ARY432" i="10"/>
  <c r="ARU429" i="10"/>
  <c r="ARZ428" i="10"/>
  <c r="ARR428" i="10"/>
  <c r="ASB427" i="10"/>
  <c r="ART427" i="10"/>
  <c r="ARY426" i="10"/>
  <c r="ARQ426" i="10"/>
  <c r="ARQ437" i="10"/>
  <c r="ARR432" i="10"/>
  <c r="ASA430" i="10"/>
  <c r="ASB429" i="10"/>
  <c r="ART429" i="10"/>
  <c r="ARY428" i="10"/>
  <c r="ARQ428" i="10"/>
  <c r="ASA427" i="10"/>
  <c r="ARS427" i="10"/>
  <c r="ARX426" i="10"/>
  <c r="ARU434" i="10"/>
  <c r="ARZ432" i="10"/>
  <c r="ARS431" i="10"/>
  <c r="ARX429" i="10"/>
  <c r="ASB428" i="10"/>
  <c r="ARU426" i="10"/>
  <c r="ARU425" i="10"/>
  <c r="ARV424" i="10"/>
  <c r="ARX423" i="10"/>
  <c r="ARU422" i="10"/>
  <c r="ART434" i="10"/>
  <c r="ARS430" i="10"/>
  <c r="ARW429" i="10"/>
  <c r="ASA428" i="10"/>
  <c r="ART426" i="10"/>
  <c r="ASB425" i="10"/>
  <c r="ART425" i="10"/>
  <c r="ARU424" i="10"/>
  <c r="ARW423" i="10"/>
  <c r="ASB422" i="10"/>
  <c r="ART422" i="10"/>
  <c r="ARR430" i="10"/>
  <c r="ARV429" i="10"/>
  <c r="ARU428" i="10"/>
  <c r="ARS426" i="10"/>
  <c r="ASA425" i="10"/>
  <c r="ARS425" i="10"/>
  <c r="ASB424" i="10"/>
  <c r="ART424" i="10"/>
  <c r="ARV423" i="10"/>
  <c r="ASA422" i="10"/>
  <c r="ARS422" i="10"/>
  <c r="ART428" i="10"/>
  <c r="ARR426" i="10"/>
  <c r="ARZ425" i="10"/>
  <c r="ARR425" i="10"/>
  <c r="ASA424" i="10"/>
  <c r="ARS424" i="10"/>
  <c r="ARU423" i="10"/>
  <c r="ARZ422" i="10"/>
  <c r="ARR422" i="10"/>
  <c r="ARS436" i="10"/>
  <c r="ARU427" i="10"/>
  <c r="ASA426" i="10"/>
  <c r="ARW425" i="10"/>
  <c r="ARX424" i="10"/>
  <c r="ARZ423" i="10"/>
  <c r="ARR423" i="10"/>
  <c r="ARW422" i="10"/>
  <c r="ASB434" i="10"/>
  <c r="ART431" i="10"/>
  <c r="ARZ426" i="10"/>
  <c r="ARV425" i="10"/>
  <c r="ARW424" i="10"/>
  <c r="ARY423" i="10"/>
  <c r="ARQ423" i="10"/>
  <c r="ADC469" i="10"/>
  <c r="ADC460" i="10"/>
  <c r="ADC457" i="10"/>
  <c r="ADC454" i="10"/>
  <c r="ACW468" i="10"/>
  <c r="ADC451" i="10"/>
  <c r="ADC467" i="10"/>
  <c r="ADC464" i="10"/>
  <c r="ADC461" i="10"/>
  <c r="ADC458" i="10"/>
  <c r="ADC448" i="10"/>
  <c r="ACZ469" i="10"/>
  <c r="ACZ466" i="10"/>
  <c r="ADC468" i="10"/>
  <c r="ADC455" i="10"/>
  <c r="ACW469" i="10"/>
  <c r="ACW466" i="10"/>
  <c r="ADC456" i="10"/>
  <c r="ADC453" i="10"/>
  <c r="ADC450" i="10"/>
  <c r="ADC466" i="10"/>
  <c r="ADC463" i="10"/>
  <c r="ADC447" i="10"/>
  <c r="ACZ468" i="10"/>
  <c r="ADC459" i="10"/>
  <c r="ACZ464" i="10"/>
  <c r="ACZ461" i="10"/>
  <c r="ACZ458" i="10"/>
  <c r="ACW454" i="10"/>
  <c r="ACZ448" i="10"/>
  <c r="ADD446" i="10"/>
  <c r="ADC449" i="10"/>
  <c r="ACW464" i="10"/>
  <c r="ACW461" i="10"/>
  <c r="ACW458" i="10"/>
  <c r="ACZ452" i="10"/>
  <c r="ACW448" i="10"/>
  <c r="ADC446" i="10"/>
  <c r="ADC462" i="10"/>
  <c r="ACZ467" i="10"/>
  <c r="ACZ465" i="10"/>
  <c r="ACZ459" i="10"/>
  <c r="ACZ455" i="10"/>
  <c r="ACW452" i="10"/>
  <c r="ACZ449" i="10"/>
  <c r="ADB446" i="10"/>
  <c r="ADC465" i="10"/>
  <c r="ACW467" i="10"/>
  <c r="ACW465" i="10"/>
  <c r="ACZ462" i="10"/>
  <c r="ACW459" i="10"/>
  <c r="ACW455" i="10"/>
  <c r="ACW449" i="10"/>
  <c r="ADA446" i="10"/>
  <c r="ADC452" i="10"/>
  <c r="ACZ463" i="10"/>
  <c r="ACW460" i="10"/>
  <c r="ACZ457" i="10"/>
  <c r="ACZ451" i="10"/>
  <c r="ACZ447" i="10"/>
  <c r="ACX446" i="10"/>
  <c r="ACW463" i="10"/>
  <c r="ACW457" i="10"/>
  <c r="ACZ454" i="10"/>
  <c r="ACW451" i="10"/>
  <c r="ACW447" i="10"/>
  <c r="ADE446" i="10"/>
  <c r="ACW446" i="10"/>
  <c r="ACZ450" i="10"/>
  <c r="ACW450" i="10"/>
  <c r="ACZ460" i="10"/>
  <c r="ACZ453" i="10"/>
  <c r="ACZ446" i="10"/>
  <c r="ACW462" i="10"/>
  <c r="ACW453" i="10"/>
  <c r="ACY446" i="10"/>
  <c r="ACZ456" i="10"/>
  <c r="ACW456" i="10"/>
  <c r="ADG417" i="10"/>
  <c r="ACX417" i="10"/>
  <c r="ADF417" i="10"/>
  <c r="ADD417" i="10"/>
  <c r="ADH417" i="10"/>
  <c r="ACY417" i="10"/>
  <c r="ACZ417" i="10"/>
  <c r="ADA417" i="10"/>
  <c r="ADC440" i="10"/>
  <c r="ADH439" i="10"/>
  <c r="ACZ439" i="10"/>
  <c r="ADE438" i="10"/>
  <c r="ACW438" i="10"/>
  <c r="ADA437" i="10"/>
  <c r="ADD436" i="10"/>
  <c r="ADB440" i="10"/>
  <c r="ADG439" i="10"/>
  <c r="ACY439" i="10"/>
  <c r="ADD438" i="10"/>
  <c r="ADH437" i="10"/>
  <c r="ACZ437" i="10"/>
  <c r="ADC436" i="10"/>
  <c r="ADA440" i="10"/>
  <c r="ADF439" i="10"/>
  <c r="ACX439" i="10"/>
  <c r="ADC438" i="10"/>
  <c r="ADG437" i="10"/>
  <c r="ACY437" i="10"/>
  <c r="ADB436" i="10"/>
  <c r="ADH440" i="10"/>
  <c r="ACZ440" i="10"/>
  <c r="ADE439" i="10"/>
  <c r="ACW439" i="10"/>
  <c r="ADB438" i="10"/>
  <c r="ADF437" i="10"/>
  <c r="ACX437" i="10"/>
  <c r="ADA436" i="10"/>
  <c r="ADE440" i="10"/>
  <c r="ACW440" i="10"/>
  <c r="ADB439" i="10"/>
  <c r="ADG438" i="10"/>
  <c r="ACY438" i="10"/>
  <c r="ADC437" i="10"/>
  <c r="ADF436" i="10"/>
  <c r="ACX436" i="10"/>
  <c r="ADD440" i="10"/>
  <c r="ADA439" i="10"/>
  <c r="ADF438" i="10"/>
  <c r="ACX438" i="10"/>
  <c r="ADB437" i="10"/>
  <c r="ADE436" i="10"/>
  <c r="ACW436" i="10"/>
  <c r="ADC439" i="10"/>
  <c r="ADH436" i="10"/>
  <c r="ADA435" i="10"/>
  <c r="ADE434" i="10"/>
  <c r="ACW434" i="10"/>
  <c r="ADE433" i="10"/>
  <c r="ACW433" i="10"/>
  <c r="ADB432" i="10"/>
  <c r="ADD431" i="10"/>
  <c r="ADH438" i="10"/>
  <c r="ADG436" i="10"/>
  <c r="ADH435" i="10"/>
  <c r="ACZ435" i="10"/>
  <c r="ADD434" i="10"/>
  <c r="ADD433" i="10"/>
  <c r="ADA432" i="10"/>
  <c r="ADC431" i="10"/>
  <c r="ADA438" i="10"/>
  <c r="ACZ436" i="10"/>
  <c r="ADG435" i="10"/>
  <c r="ACY435" i="10"/>
  <c r="ADC434" i="10"/>
  <c r="ADC433" i="10"/>
  <c r="ADH432" i="10"/>
  <c r="ACZ432" i="10"/>
  <c r="ADB431" i="10"/>
  <c r="ACZ438" i="10"/>
  <c r="ACY436" i="10"/>
  <c r="ADF435" i="10"/>
  <c r="ACX435" i="10"/>
  <c r="ADB434" i="10"/>
  <c r="ADB433" i="10"/>
  <c r="ADG432" i="10"/>
  <c r="ACY432" i="10"/>
  <c r="ADA431" i="10"/>
  <c r="ACY440" i="10"/>
  <c r="ADD437" i="10"/>
  <c r="ADC435" i="10"/>
  <c r="ADG434" i="10"/>
  <c r="ACY434" i="10"/>
  <c r="ADG433" i="10"/>
  <c r="ACY433" i="10"/>
  <c r="ADD432" i="10"/>
  <c r="ADF431" i="10"/>
  <c r="ACX431" i="10"/>
  <c r="ACX440" i="10"/>
  <c r="ADD439" i="10"/>
  <c r="ACW437" i="10"/>
  <c r="ADB435" i="10"/>
  <c r="ADF434" i="10"/>
  <c r="ACX434" i="10"/>
  <c r="ADF433" i="10"/>
  <c r="ACX433" i="10"/>
  <c r="ADC432" i="10"/>
  <c r="ADE431" i="10"/>
  <c r="ACW431" i="10"/>
  <c r="ACZ434" i="10"/>
  <c r="ADG431" i="10"/>
  <c r="ADE430" i="10"/>
  <c r="ACW430" i="10"/>
  <c r="ADG429" i="10"/>
  <c r="ACY429" i="10"/>
  <c r="ADD428" i="10"/>
  <c r="ADF427" i="10"/>
  <c r="ACX427" i="10"/>
  <c r="ADC426" i="10"/>
  <c r="ACZ431" i="10"/>
  <c r="ADD430" i="10"/>
  <c r="ADF429" i="10"/>
  <c r="ACX429" i="10"/>
  <c r="ADC428" i="10"/>
  <c r="ADE427" i="10"/>
  <c r="ACW427" i="10"/>
  <c r="ADB426" i="10"/>
  <c r="ACY431" i="10"/>
  <c r="ADC430" i="10"/>
  <c r="ADE429" i="10"/>
  <c r="ACW429" i="10"/>
  <c r="ADB428" i="10"/>
  <c r="ADD427" i="10"/>
  <c r="ADE437" i="10"/>
  <c r="ACW435" i="10"/>
  <c r="ADH434" i="10"/>
  <c r="ACZ433" i="10"/>
  <c r="ACW432" i="10"/>
  <c r="ADG430" i="10"/>
  <c r="ACY430" i="10"/>
  <c r="ADA429" i="10"/>
  <c r="ADF428" i="10"/>
  <c r="ACX428" i="10"/>
  <c r="ADH427" i="10"/>
  <c r="ACZ427" i="10"/>
  <c r="ADE426" i="10"/>
  <c r="ACW426" i="10"/>
  <c r="ADA434" i="10"/>
  <c r="ADH431" i="10"/>
  <c r="ADF430" i="10"/>
  <c r="ACX430" i="10"/>
  <c r="ADH429" i="10"/>
  <c r="ACZ429" i="10"/>
  <c r="ADE428" i="10"/>
  <c r="ACW428" i="10"/>
  <c r="ADG427" i="10"/>
  <c r="ACY427" i="10"/>
  <c r="ADD426" i="10"/>
  <c r="ADB430" i="10"/>
  <c r="ADB429" i="10"/>
  <c r="ACY428" i="10"/>
  <c r="ACX426" i="10"/>
  <c r="ADA425" i="10"/>
  <c r="ADB424" i="10"/>
  <c r="ADD423" i="10"/>
  <c r="ADA422" i="10"/>
  <c r="ADA430" i="10"/>
  <c r="ADH425" i="10"/>
  <c r="ACZ425" i="10"/>
  <c r="ADA424" i="10"/>
  <c r="ADC423" i="10"/>
  <c r="ADH422" i="10"/>
  <c r="ACZ422" i="10"/>
  <c r="ADG440" i="10"/>
  <c r="ACZ430" i="10"/>
  <c r="ADC427" i="10"/>
  <c r="ADH426" i="10"/>
  <c r="ADG425" i="10"/>
  <c r="ACY425" i="10"/>
  <c r="ADH424" i="10"/>
  <c r="ACZ424" i="10"/>
  <c r="ADB423" i="10"/>
  <c r="ADF440" i="10"/>
  <c r="ADB427" i="10"/>
  <c r="ADG426" i="10"/>
  <c r="ADF425" i="10"/>
  <c r="ACX425" i="10"/>
  <c r="ADG424" i="10"/>
  <c r="ACY424" i="10"/>
  <c r="ADA423" i="10"/>
  <c r="ADF422" i="10"/>
  <c r="ACX422" i="10"/>
  <c r="ADE435" i="10"/>
  <c r="ADA433" i="10"/>
  <c r="ACX432" i="10"/>
  <c r="ADD429" i="10"/>
  <c r="ADA428" i="10"/>
  <c r="ACZ426" i="10"/>
  <c r="ADC425" i="10"/>
  <c r="ADD424" i="10"/>
  <c r="ADF423" i="10"/>
  <c r="ACX423" i="10"/>
  <c r="ADC422" i="10"/>
  <c r="ADD435" i="10"/>
  <c r="ADH430" i="10"/>
  <c r="ADC429" i="10"/>
  <c r="ACZ428" i="10"/>
  <c r="ACY426" i="10"/>
  <c r="ADB425" i="10"/>
  <c r="ADC424" i="10"/>
  <c r="SA469" i="10"/>
  <c r="SA460" i="10"/>
  <c r="SA457" i="10"/>
  <c r="SA454" i="10"/>
  <c r="RU468" i="10"/>
  <c r="SA451" i="10"/>
  <c r="SA467" i="10"/>
  <c r="SA464" i="10"/>
  <c r="SA461" i="10"/>
  <c r="SA458" i="10"/>
  <c r="SA448" i="10"/>
  <c r="RX469" i="10"/>
  <c r="SA455" i="10"/>
  <c r="RU469" i="10"/>
  <c r="RU466" i="10"/>
  <c r="SA456" i="10"/>
  <c r="SA453" i="10"/>
  <c r="SA450" i="10"/>
  <c r="SA466" i="10"/>
  <c r="SA463" i="10"/>
  <c r="SA447" i="10"/>
  <c r="RX468" i="10"/>
  <c r="SA449" i="10"/>
  <c r="RX464" i="10"/>
  <c r="RX461" i="10"/>
  <c r="RX458" i="10"/>
  <c r="RU454" i="10"/>
  <c r="RX448" i="10"/>
  <c r="SB446" i="10"/>
  <c r="SA462" i="10"/>
  <c r="SA459" i="10"/>
  <c r="RU464" i="10"/>
  <c r="RU461" i="10"/>
  <c r="RU458" i="10"/>
  <c r="RX452" i="10"/>
  <c r="RU448" i="10"/>
  <c r="SA446" i="10"/>
  <c r="RX467" i="10"/>
  <c r="RX465" i="10"/>
  <c r="RX459" i="10"/>
  <c r="RX455" i="10"/>
  <c r="RU452" i="10"/>
  <c r="RX449" i="10"/>
  <c r="RZ446" i="10"/>
  <c r="RU467" i="10"/>
  <c r="RU465" i="10"/>
  <c r="RX462" i="10"/>
  <c r="RU459" i="10"/>
  <c r="RU455" i="10"/>
  <c r="RU449" i="10"/>
  <c r="RY446" i="10"/>
  <c r="RX466" i="10"/>
  <c r="RX463" i="10"/>
  <c r="RU460" i="10"/>
  <c r="RX457" i="10"/>
  <c r="RX451" i="10"/>
  <c r="RX447" i="10"/>
  <c r="RV446" i="10"/>
  <c r="RU463" i="10"/>
  <c r="RU457" i="10"/>
  <c r="RX454" i="10"/>
  <c r="RU451" i="10"/>
  <c r="RU447" i="10"/>
  <c r="SC446" i="10"/>
  <c r="RU446" i="10"/>
  <c r="RX450" i="10"/>
  <c r="RW446" i="10"/>
  <c r="SA465" i="10"/>
  <c r="RU450" i="10"/>
  <c r="RX453" i="10"/>
  <c r="SA452" i="10"/>
  <c r="RU462" i="10"/>
  <c r="RX460" i="10"/>
  <c r="RU453" i="10"/>
  <c r="RX456" i="10"/>
  <c r="RU456" i="10"/>
  <c r="RX446" i="10"/>
  <c r="SA468" i="10"/>
  <c r="HX462" i="10"/>
  <c r="IB452" i="10"/>
  <c r="IB457" i="10"/>
  <c r="HY469" i="10"/>
  <c r="HY460" i="10"/>
  <c r="HY451" i="10"/>
  <c r="HV458" i="10"/>
  <c r="HV447" i="10"/>
  <c r="HX451" i="10"/>
  <c r="HX450" i="10"/>
  <c r="HX449" i="10"/>
  <c r="HX448" i="10"/>
  <c r="HX447" i="10"/>
  <c r="HX461" i="10"/>
  <c r="HU460" i="10"/>
  <c r="HX469" i="10"/>
  <c r="IB461" i="10"/>
  <c r="IA460" i="10"/>
  <c r="IB467" i="10"/>
  <c r="IB449" i="10"/>
  <c r="HY461" i="10"/>
  <c r="HY452" i="10"/>
  <c r="HV467" i="10"/>
  <c r="HV450" i="10"/>
  <c r="HY465" i="10"/>
  <c r="HY464" i="10"/>
  <c r="HY462" i="10"/>
  <c r="HY457" i="10"/>
  <c r="HY456" i="10"/>
  <c r="HU468" i="10"/>
  <c r="IA462" i="10"/>
  <c r="HU459" i="10"/>
  <c r="IA452" i="10"/>
  <c r="HY454" i="10"/>
  <c r="IB469" i="10"/>
  <c r="IB459" i="10"/>
  <c r="IB464" i="10"/>
  <c r="HY453" i="10"/>
  <c r="HV468" i="10"/>
  <c r="HV459" i="10"/>
  <c r="IB463" i="10"/>
  <c r="HV449" i="10"/>
  <c r="HV448" i="10"/>
  <c r="HV465" i="10"/>
  <c r="HV464" i="10"/>
  <c r="HV462" i="10"/>
  <c r="HU451" i="10"/>
  <c r="HV454" i="10"/>
  <c r="HX454" i="10"/>
  <c r="HU449" i="10"/>
  <c r="IB451" i="10"/>
  <c r="IB456" i="10"/>
  <c r="HV469" i="10"/>
  <c r="HV460" i="10"/>
  <c r="HV451" i="10"/>
  <c r="HY463" i="10"/>
  <c r="IA467" i="10"/>
  <c r="IA466" i="10"/>
  <c r="IA465" i="10"/>
  <c r="IA464" i="10"/>
  <c r="IA463" i="10"/>
  <c r="HU467" i="10"/>
  <c r="HU453" i="10"/>
  <c r="HV457" i="10"/>
  <c r="HU458" i="10"/>
  <c r="IA454" i="10"/>
  <c r="IB468" i="10"/>
  <c r="IB450" i="10"/>
  <c r="IB454" i="10"/>
  <c r="IB453" i="10"/>
  <c r="HY467" i="10"/>
  <c r="HY450" i="10"/>
  <c r="HV463" i="10"/>
  <c r="HX467" i="10"/>
  <c r="HX466" i="10"/>
  <c r="HX465" i="10"/>
  <c r="HX464" i="10"/>
  <c r="HX463" i="10"/>
  <c r="IA468" i="10"/>
  <c r="HU466" i="10"/>
  <c r="IB460" i="10"/>
  <c r="IB465" i="10"/>
  <c r="IB455" i="10"/>
  <c r="HY468" i="10"/>
  <c r="HY459" i="10"/>
  <c r="HV466" i="10"/>
  <c r="HV455" i="10"/>
  <c r="HX459" i="10"/>
  <c r="HX458" i="10"/>
  <c r="HX457" i="10"/>
  <c r="HX456" i="10"/>
  <c r="HX455" i="10"/>
  <c r="HU452" i="10"/>
  <c r="HY448" i="10"/>
  <c r="HV452" i="10"/>
  <c r="IA458" i="10"/>
  <c r="HW468" i="10"/>
  <c r="IA450" i="10"/>
  <c r="HT468" i="10"/>
  <c r="IB466" i="10"/>
  <c r="HY466" i="10"/>
  <c r="IA457" i="10"/>
  <c r="HX452" i="10"/>
  <c r="HZ469" i="10"/>
  <c r="IB458" i="10"/>
  <c r="HY458" i="10"/>
  <c r="IA449" i="10"/>
  <c r="HU457" i="10"/>
  <c r="HW469" i="10"/>
  <c r="HV461" i="10"/>
  <c r="IA459" i="10"/>
  <c r="IA455" i="10"/>
  <c r="HU461" i="10"/>
  <c r="HT467" i="10"/>
  <c r="HV453" i="10"/>
  <c r="IA451" i="10"/>
  <c r="IA447" i="10"/>
  <c r="HU465" i="10"/>
  <c r="HU469" i="10"/>
  <c r="HZ468" i="10"/>
  <c r="HX468" i="10"/>
  <c r="HY447" i="10"/>
  <c r="HZ464" i="10"/>
  <c r="HT463" i="10"/>
  <c r="HZ461" i="10"/>
  <c r="HZ458" i="10"/>
  <c r="HT457" i="10"/>
  <c r="HW454" i="10"/>
  <c r="HT451" i="10"/>
  <c r="HZ448" i="10"/>
  <c r="HT447" i="10"/>
  <c r="HX446" i="10"/>
  <c r="IA456" i="10"/>
  <c r="HW464" i="10"/>
  <c r="HW461" i="10"/>
  <c r="HW458" i="10"/>
  <c r="HT454" i="10"/>
  <c r="HZ452" i="10"/>
  <c r="HW448" i="10"/>
  <c r="HW446" i="10"/>
  <c r="IA448" i="10"/>
  <c r="HZ465" i="10"/>
  <c r="HT464" i="10"/>
  <c r="HT461" i="10"/>
  <c r="HZ459" i="10"/>
  <c r="HT458" i="10"/>
  <c r="HZ455" i="10"/>
  <c r="HW452" i="10"/>
  <c r="HZ449" i="10"/>
  <c r="HT448" i="10"/>
  <c r="HV446" i="10"/>
  <c r="HW465" i="10"/>
  <c r="HZ462" i="10"/>
  <c r="HW459" i="10"/>
  <c r="HW455" i="10"/>
  <c r="HT452" i="10"/>
  <c r="HW449" i="10"/>
  <c r="HU446" i="10"/>
  <c r="IB462" i="10"/>
  <c r="HT466" i="10"/>
  <c r="HZ463" i="10"/>
  <c r="HW460" i="10"/>
  <c r="HZ457" i="10"/>
  <c r="HT456" i="10"/>
  <c r="HT453" i="10"/>
  <c r="HZ451" i="10"/>
  <c r="HT450" i="10"/>
  <c r="HZ447" i="10"/>
  <c r="HZ446" i="10"/>
  <c r="HY455" i="10"/>
  <c r="HW463" i="10"/>
  <c r="HT460" i="10"/>
  <c r="HW457" i="10"/>
  <c r="HZ454" i="10"/>
  <c r="HW451" i="10"/>
  <c r="HW447" i="10"/>
  <c r="HY446" i="10"/>
  <c r="HZ467" i="10"/>
  <c r="HT459" i="10"/>
  <c r="HZ456" i="10"/>
  <c r="IB446" i="10"/>
  <c r="HT469" i="10"/>
  <c r="HW467" i="10"/>
  <c r="HW456" i="10"/>
  <c r="IA446" i="10"/>
  <c r="HZ466" i="10"/>
  <c r="HZ450" i="10"/>
  <c r="HT446" i="10"/>
  <c r="HW466" i="10"/>
  <c r="HW450" i="10"/>
  <c r="HT465" i="10"/>
  <c r="HZ460" i="10"/>
  <c r="HT449" i="10"/>
  <c r="HW462" i="10"/>
  <c r="HT462" i="10"/>
  <c r="HZ453" i="10"/>
  <c r="HT455" i="10"/>
  <c r="HW453" i="10"/>
  <c r="LY417" i="10"/>
  <c r="MB440" i="10"/>
  <c r="LY439" i="10"/>
  <c r="MC438" i="10"/>
  <c r="LU438" i="10"/>
  <c r="MF437" i="10"/>
  <c r="LX437" i="10"/>
  <c r="MD436" i="10"/>
  <c r="LV436" i="10"/>
  <c r="MA440" i="10"/>
  <c r="MF439" i="10"/>
  <c r="LX439" i="10"/>
  <c r="MB438" i="10"/>
  <c r="ME437" i="10"/>
  <c r="LW437" i="10"/>
  <c r="MC436" i="10"/>
  <c r="LU436" i="10"/>
  <c r="LZ440" i="10"/>
  <c r="ME439" i="10"/>
  <c r="LW439" i="10"/>
  <c r="MA438" i="10"/>
  <c r="MD437" i="10"/>
  <c r="LV437" i="10"/>
  <c r="MB436" i="10"/>
  <c r="LY440" i="10"/>
  <c r="MD439" i="10"/>
  <c r="LV439" i="10"/>
  <c r="LZ438" i="10"/>
  <c r="MC437" i="10"/>
  <c r="LU437" i="10"/>
  <c r="MA436" i="10"/>
  <c r="MD440" i="10"/>
  <c r="LV440" i="10"/>
  <c r="MA439" i="10"/>
  <c r="ME438" i="10"/>
  <c r="LW438" i="10"/>
  <c r="LZ437" i="10"/>
  <c r="MF436" i="10"/>
  <c r="LX436" i="10"/>
  <c r="MC440" i="10"/>
  <c r="LU440" i="10"/>
  <c r="LZ439" i="10"/>
  <c r="MD438" i="10"/>
  <c r="LV438" i="10"/>
  <c r="LY437" i="10"/>
  <c r="ME436" i="10"/>
  <c r="LW436" i="10"/>
  <c r="LY438" i="10"/>
  <c r="MB437" i="10"/>
  <c r="LY436" i="10"/>
  <c r="LY435" i="10"/>
  <c r="LY434" i="10"/>
  <c r="MD433" i="10"/>
  <c r="LV433" i="10"/>
  <c r="MF432" i="10"/>
  <c r="LX432" i="10"/>
  <c r="LX438" i="10"/>
  <c r="MA437" i="10"/>
  <c r="MF435" i="10"/>
  <c r="LX435" i="10"/>
  <c r="MF434" i="10"/>
  <c r="LX434" i="10"/>
  <c r="MC433" i="10"/>
  <c r="LU433" i="10"/>
  <c r="ME432" i="10"/>
  <c r="LW432" i="10"/>
  <c r="ME435" i="10"/>
  <c r="LW435" i="10"/>
  <c r="ME434" i="10"/>
  <c r="LW434" i="10"/>
  <c r="MB433" i="10"/>
  <c r="MD432" i="10"/>
  <c r="LV432" i="10"/>
  <c r="LY431" i="10"/>
  <c r="MF440" i="10"/>
  <c r="MC439" i="10"/>
  <c r="MD435" i="10"/>
  <c r="LV435" i="10"/>
  <c r="MD434" i="10"/>
  <c r="LV434" i="10"/>
  <c r="MA433" i="10"/>
  <c r="MC432" i="10"/>
  <c r="LU432" i="10"/>
  <c r="MF431" i="10"/>
  <c r="LX431" i="10"/>
  <c r="LW440" i="10"/>
  <c r="MA435" i="10"/>
  <c r="MA434" i="10"/>
  <c r="MF433" i="10"/>
  <c r="LX433" i="10"/>
  <c r="LZ432" i="10"/>
  <c r="MC431" i="10"/>
  <c r="LU431" i="10"/>
  <c r="MF438" i="10"/>
  <c r="LZ436" i="10"/>
  <c r="LZ435" i="10"/>
  <c r="LZ434" i="10"/>
  <c r="ME433" i="10"/>
  <c r="LW433" i="10"/>
  <c r="LY432" i="10"/>
  <c r="MB431" i="10"/>
  <c r="MC435" i="10"/>
  <c r="LU434" i="10"/>
  <c r="MA432" i="10"/>
  <c r="MA430" i="10"/>
  <c r="MF429" i="10"/>
  <c r="LX429" i="10"/>
  <c r="LZ428" i="10"/>
  <c r="ME427" i="10"/>
  <c r="LW427" i="10"/>
  <c r="MB435" i="10"/>
  <c r="ME431" i="10"/>
  <c r="LZ430" i="10"/>
  <c r="ME429" i="10"/>
  <c r="LW429" i="10"/>
  <c r="LY428" i="10"/>
  <c r="MD427" i="10"/>
  <c r="LV427" i="10"/>
  <c r="MB439" i="10"/>
  <c r="LU435" i="10"/>
  <c r="MD431" i="10"/>
  <c r="LY430" i="10"/>
  <c r="MD429" i="10"/>
  <c r="LV429" i="10"/>
  <c r="MF428" i="10"/>
  <c r="LX428" i="10"/>
  <c r="MC427" i="10"/>
  <c r="LU427" i="10"/>
  <c r="MC434" i="10"/>
  <c r="LV431" i="10"/>
  <c r="MC430" i="10"/>
  <c r="LU430" i="10"/>
  <c r="LZ429" i="10"/>
  <c r="MB428" i="10"/>
  <c r="LY427" i="10"/>
  <c r="MB434" i="10"/>
  <c r="MB432" i="10"/>
  <c r="MB430" i="10"/>
  <c r="LY429" i="10"/>
  <c r="MA428" i="10"/>
  <c r="MF427" i="10"/>
  <c r="LX427" i="10"/>
  <c r="LW431" i="10"/>
  <c r="MC428" i="10"/>
  <c r="MB426" i="10"/>
  <c r="MB425" i="10"/>
  <c r="ME424" i="10"/>
  <c r="LW424" i="10"/>
  <c r="LY423" i="10"/>
  <c r="LW428" i="10"/>
  <c r="MA426" i="10"/>
  <c r="MA425" i="10"/>
  <c r="MD424" i="10"/>
  <c r="LV424" i="10"/>
  <c r="MF423" i="10"/>
  <c r="LX423" i="10"/>
  <c r="MF430" i="10"/>
  <c r="LV428" i="10"/>
  <c r="MB427" i="10"/>
  <c r="LZ426" i="10"/>
  <c r="LZ425" i="10"/>
  <c r="MC424" i="10"/>
  <c r="LU424" i="10"/>
  <c r="ME423" i="10"/>
  <c r="LW423" i="10"/>
  <c r="ME430" i="10"/>
  <c r="LU428" i="10"/>
  <c r="MA427" i="10"/>
  <c r="LY426" i="10"/>
  <c r="LY425" i="10"/>
  <c r="MB424" i="10"/>
  <c r="MD423" i="10"/>
  <c r="LV423" i="10"/>
  <c r="MB422" i="10"/>
  <c r="LX440" i="10"/>
  <c r="LZ433" i="10"/>
  <c r="MA431" i="10"/>
  <c r="LW430" i="10"/>
  <c r="MA429" i="10"/>
  <c r="ME428" i="10"/>
  <c r="MD426" i="10"/>
  <c r="LV426" i="10"/>
  <c r="MD425" i="10"/>
  <c r="LV425" i="10"/>
  <c r="LY424" i="10"/>
  <c r="MA423" i="10"/>
  <c r="LY422" i="10"/>
  <c r="LY433" i="10"/>
  <c r="LZ431" i="10"/>
  <c r="LV430" i="10"/>
  <c r="LU429" i="10"/>
  <c r="MD428" i="10"/>
  <c r="MC426" i="10"/>
  <c r="LU426" i="10"/>
  <c r="MC425" i="10"/>
  <c r="LU425" i="10"/>
  <c r="MF424" i="10"/>
  <c r="LX424" i="10"/>
  <c r="AAI440" i="10"/>
  <c r="AAN439" i="10"/>
  <c r="AAF439" i="10"/>
  <c r="AAK438" i="10"/>
  <c r="AAC438" i="10"/>
  <c r="AAG437" i="10"/>
  <c r="AAJ436" i="10"/>
  <c r="AAH440" i="10"/>
  <c r="AAM439" i="10"/>
  <c r="AAE439" i="10"/>
  <c r="AAJ438" i="10"/>
  <c r="AAN437" i="10"/>
  <c r="AAF437" i="10"/>
  <c r="AAI436" i="10"/>
  <c r="AAG440" i="10"/>
  <c r="AAL439" i="10"/>
  <c r="AAD439" i="10"/>
  <c r="AAI438" i="10"/>
  <c r="AAM437" i="10"/>
  <c r="AAE437" i="10"/>
  <c r="AAH436" i="10"/>
  <c r="AAN440" i="10"/>
  <c r="AAF440" i="10"/>
  <c r="AAK439" i="10"/>
  <c r="AAC439" i="10"/>
  <c r="AAH438" i="10"/>
  <c r="AAL437" i="10"/>
  <c r="AAD437" i="10"/>
  <c r="AAG436" i="10"/>
  <c r="AAK440" i="10"/>
  <c r="AAC440" i="10"/>
  <c r="AAH439" i="10"/>
  <c r="AAM438" i="10"/>
  <c r="AAE438" i="10"/>
  <c r="AAI437" i="10"/>
  <c r="AAL436" i="10"/>
  <c r="AAD436" i="10"/>
  <c r="AAJ440" i="10"/>
  <c r="AAG439" i="10"/>
  <c r="AAL438" i="10"/>
  <c r="AAD438" i="10"/>
  <c r="AAH437" i="10"/>
  <c r="AAK436" i="10"/>
  <c r="AAC436" i="10"/>
  <c r="AAG438" i="10"/>
  <c r="AAF436" i="10"/>
  <c r="AAG435" i="10"/>
  <c r="AAK434" i="10"/>
  <c r="AAC434" i="10"/>
  <c r="AAK433" i="10"/>
  <c r="AAC433" i="10"/>
  <c r="AAH432" i="10"/>
  <c r="AAJ431" i="10"/>
  <c r="AAF438" i="10"/>
  <c r="AAE436" i="10"/>
  <c r="AAN435" i="10"/>
  <c r="AAF435" i="10"/>
  <c r="AAJ434" i="10"/>
  <c r="AAJ433" i="10"/>
  <c r="AAG432" i="10"/>
  <c r="AAI431" i="10"/>
  <c r="AAM440" i="10"/>
  <c r="AAM435" i="10"/>
  <c r="AAE435" i="10"/>
  <c r="AAI434" i="10"/>
  <c r="AAI433" i="10"/>
  <c r="AAN432" i="10"/>
  <c r="AAF432" i="10"/>
  <c r="AAH431" i="10"/>
  <c r="AAL440" i="10"/>
  <c r="AAK437" i="10"/>
  <c r="AAL435" i="10"/>
  <c r="AAD435" i="10"/>
  <c r="AAH434" i="10"/>
  <c r="AAH433" i="10"/>
  <c r="AAM432" i="10"/>
  <c r="AAE432" i="10"/>
  <c r="AAG431" i="10"/>
  <c r="AAI439" i="10"/>
  <c r="AAN436" i="10"/>
  <c r="AAI435" i="10"/>
  <c r="AAM434" i="10"/>
  <c r="AAE434" i="10"/>
  <c r="AAM433" i="10"/>
  <c r="AAE433" i="10"/>
  <c r="AAJ432" i="10"/>
  <c r="AAL431" i="10"/>
  <c r="AAD431" i="10"/>
  <c r="AAN438" i="10"/>
  <c r="AAM436" i="10"/>
  <c r="AAH435" i="10"/>
  <c r="AAL434" i="10"/>
  <c r="AAD434" i="10"/>
  <c r="AAL433" i="10"/>
  <c r="AAD433" i="10"/>
  <c r="AAI432" i="10"/>
  <c r="AAK431" i="10"/>
  <c r="AAC431" i="10"/>
  <c r="AAC437" i="10"/>
  <c r="AAE431" i="10"/>
  <c r="AAK430" i="10"/>
  <c r="AAC430" i="10"/>
  <c r="AAM429" i="10"/>
  <c r="AAE429" i="10"/>
  <c r="AAJ428" i="10"/>
  <c r="AAL427" i="10"/>
  <c r="AAD427" i="10"/>
  <c r="AAI426" i="10"/>
  <c r="AAL432" i="10"/>
  <c r="AAJ430" i="10"/>
  <c r="AAL429" i="10"/>
  <c r="AAD429" i="10"/>
  <c r="AAI428" i="10"/>
  <c r="AAK427" i="10"/>
  <c r="AAC427" i="10"/>
  <c r="AAH426" i="10"/>
  <c r="AAK435" i="10"/>
  <c r="AAN433" i="10"/>
  <c r="AAK432" i="10"/>
  <c r="AAI430" i="10"/>
  <c r="AAK429" i="10"/>
  <c r="AAC429" i="10"/>
  <c r="AAH428" i="10"/>
  <c r="AAJ427" i="10"/>
  <c r="AAD440" i="10"/>
  <c r="AAF434" i="10"/>
  <c r="AAM431" i="10"/>
  <c r="AAM430" i="10"/>
  <c r="AAE430" i="10"/>
  <c r="AAG429" i="10"/>
  <c r="AAL428" i="10"/>
  <c r="AAD428" i="10"/>
  <c r="AAN427" i="10"/>
  <c r="AAF427" i="10"/>
  <c r="AAK426" i="10"/>
  <c r="AAC426" i="10"/>
  <c r="AAJ437" i="10"/>
  <c r="AAF431" i="10"/>
  <c r="AAL430" i="10"/>
  <c r="AAD430" i="10"/>
  <c r="AAN429" i="10"/>
  <c r="AAF429" i="10"/>
  <c r="AAK428" i="10"/>
  <c r="AAC428" i="10"/>
  <c r="AAM427" i="10"/>
  <c r="AAE427" i="10"/>
  <c r="AAJ426" i="10"/>
  <c r="AAJ435" i="10"/>
  <c r="AAF433" i="10"/>
  <c r="AAC432" i="10"/>
  <c r="AAN430" i="10"/>
  <c r="AAI429" i="10"/>
  <c r="AAF428" i="10"/>
  <c r="AAL426" i="10"/>
  <c r="AAG425" i="10"/>
  <c r="AAH424" i="10"/>
  <c r="AAJ423" i="10"/>
  <c r="AAG422" i="10"/>
  <c r="AAC435" i="10"/>
  <c r="AAH430" i="10"/>
  <c r="AAH429" i="10"/>
  <c r="AAE428" i="10"/>
  <c r="AAG426" i="10"/>
  <c r="AAN425" i="10"/>
  <c r="AAF425" i="10"/>
  <c r="AAG424" i="10"/>
  <c r="AAI423" i="10"/>
  <c r="AAN422" i="10"/>
  <c r="AAF422" i="10"/>
  <c r="AAN434" i="10"/>
  <c r="AAN431" i="10"/>
  <c r="AAG430" i="10"/>
  <c r="AAF426" i="10"/>
  <c r="AAM425" i="10"/>
  <c r="AAE425" i="10"/>
  <c r="AAN424" i="10"/>
  <c r="AAF424" i="10"/>
  <c r="AAH423" i="10"/>
  <c r="AAG434" i="10"/>
  <c r="AAF430" i="10"/>
  <c r="AAI427" i="10"/>
  <c r="AAE426" i="10"/>
  <c r="AAL425" i="10"/>
  <c r="AAD425" i="10"/>
  <c r="AAM424" i="10"/>
  <c r="AAE424" i="10"/>
  <c r="AAG423" i="10"/>
  <c r="AAL422" i="10"/>
  <c r="AAD422" i="10"/>
  <c r="AAM428" i="10"/>
  <c r="AAN426" i="10"/>
  <c r="AAI425" i="10"/>
  <c r="AAJ424" i="10"/>
  <c r="AAL423" i="10"/>
  <c r="AAD423" i="10"/>
  <c r="AAI422" i="10"/>
  <c r="AAG433" i="10"/>
  <c r="AAD432" i="10"/>
  <c r="AAJ429" i="10"/>
  <c r="AAG428" i="10"/>
  <c r="AAM426" i="10"/>
  <c r="AAH425" i="10"/>
  <c r="AAI424" i="10"/>
  <c r="KK469" i="10"/>
  <c r="KK467" i="10"/>
  <c r="KK464" i="10"/>
  <c r="KK461" i="10"/>
  <c r="KK458" i="10"/>
  <c r="KK448" i="10"/>
  <c r="KH467" i="10"/>
  <c r="KK455" i="10"/>
  <c r="KE467" i="10"/>
  <c r="KK462" i="10"/>
  <c r="KK452" i="10"/>
  <c r="KK449" i="10"/>
  <c r="KK468" i="10"/>
  <c r="KK465" i="10"/>
  <c r="KK459" i="10"/>
  <c r="KH468" i="10"/>
  <c r="KK460" i="10"/>
  <c r="KK457" i="10"/>
  <c r="KK454" i="10"/>
  <c r="KH469" i="10"/>
  <c r="KK451" i="10"/>
  <c r="KE469" i="10"/>
  <c r="KK447" i="10"/>
  <c r="KH466" i="10"/>
  <c r="KE462" i="10"/>
  <c r="KH456" i="10"/>
  <c r="KH453" i="10"/>
  <c r="KH450" i="10"/>
  <c r="KJ446" i="10"/>
  <c r="KE468" i="10"/>
  <c r="KE466" i="10"/>
  <c r="KH460" i="10"/>
  <c r="KE456" i="10"/>
  <c r="KE453" i="10"/>
  <c r="KE450" i="10"/>
  <c r="KI446" i="10"/>
  <c r="KK456" i="10"/>
  <c r="KK450" i="10"/>
  <c r="KH463" i="10"/>
  <c r="KE460" i="10"/>
  <c r="KH457" i="10"/>
  <c r="KH451" i="10"/>
  <c r="KH447" i="10"/>
  <c r="KH446" i="10"/>
  <c r="KE463" i="10"/>
  <c r="KE457" i="10"/>
  <c r="KH454" i="10"/>
  <c r="KE451" i="10"/>
  <c r="KE447" i="10"/>
  <c r="KG446" i="10"/>
  <c r="KH465" i="10"/>
  <c r="KH459" i="10"/>
  <c r="KH455" i="10"/>
  <c r="KE452" i="10"/>
  <c r="KH449" i="10"/>
  <c r="KL446" i="10"/>
  <c r="KK453" i="10"/>
  <c r="KE465" i="10"/>
  <c r="KH462" i="10"/>
  <c r="KE459" i="10"/>
  <c r="KE455" i="10"/>
  <c r="KE449" i="10"/>
  <c r="KK446" i="10"/>
  <c r="KH461" i="10"/>
  <c r="KH452" i="10"/>
  <c r="KE446" i="10"/>
  <c r="KE461" i="10"/>
  <c r="KE454" i="10"/>
  <c r="KH464" i="10"/>
  <c r="KH448" i="10"/>
  <c r="KK466" i="10"/>
  <c r="KE464" i="10"/>
  <c r="KE448" i="10"/>
  <c r="KM446" i="10"/>
  <c r="KK463" i="10"/>
  <c r="KF446" i="10"/>
  <c r="KH458" i="10"/>
  <c r="KE458" i="10"/>
  <c r="PR458" i="10"/>
  <c r="PR463" i="10"/>
  <c r="PR450" i="10"/>
  <c r="PR455" i="10"/>
  <c r="PR465" i="10"/>
  <c r="PR457" i="10"/>
  <c r="PR462" i="10"/>
  <c r="PR456" i="10"/>
  <c r="PR460" i="10"/>
  <c r="PR466" i="10"/>
  <c r="PR448" i="10"/>
  <c r="PR452" i="10"/>
  <c r="PP469" i="10"/>
  <c r="PR454" i="10"/>
  <c r="PP451" i="10"/>
  <c r="PM469" i="10"/>
  <c r="PR468" i="10"/>
  <c r="PP467" i="10"/>
  <c r="PP464" i="10"/>
  <c r="PP461" i="10"/>
  <c r="PP458" i="10"/>
  <c r="PP448" i="10"/>
  <c r="PJ469" i="10"/>
  <c r="PP455" i="10"/>
  <c r="PM467" i="10"/>
  <c r="PP462" i="10"/>
  <c r="PP452" i="10"/>
  <c r="PP449" i="10"/>
  <c r="PJ467" i="10"/>
  <c r="PR449" i="10"/>
  <c r="PP466" i="10"/>
  <c r="PP463" i="10"/>
  <c r="PP447" i="10"/>
  <c r="PJ468" i="10"/>
  <c r="PR464" i="10"/>
  <c r="PP460" i="10"/>
  <c r="PP457" i="10"/>
  <c r="PP454" i="10"/>
  <c r="PM465" i="10"/>
  <c r="PM459" i="10"/>
  <c r="PM455" i="10"/>
  <c r="PJ452" i="10"/>
  <c r="PM449" i="10"/>
  <c r="PP446" i="10"/>
  <c r="PJ465" i="10"/>
  <c r="PM462" i="10"/>
  <c r="PJ459" i="10"/>
  <c r="PJ455" i="10"/>
  <c r="PJ449" i="10"/>
  <c r="PO446" i="10"/>
  <c r="PP468" i="10"/>
  <c r="PP465" i="10"/>
  <c r="PM468" i="10"/>
  <c r="PM466" i="10"/>
  <c r="PJ462" i="10"/>
  <c r="PM456" i="10"/>
  <c r="PM453" i="10"/>
  <c r="PM450" i="10"/>
  <c r="PN446" i="10"/>
  <c r="PJ466" i="10"/>
  <c r="PM460" i="10"/>
  <c r="PJ456" i="10"/>
  <c r="PJ453" i="10"/>
  <c r="PJ450" i="10"/>
  <c r="PM446" i="10"/>
  <c r="PM464" i="10"/>
  <c r="PM461" i="10"/>
  <c r="PM458" i="10"/>
  <c r="PJ454" i="10"/>
  <c r="PM448" i="10"/>
  <c r="PR446" i="10"/>
  <c r="PJ446" i="10"/>
  <c r="PP459" i="10"/>
  <c r="PP456" i="10"/>
  <c r="PP450" i="10"/>
  <c r="PJ464" i="10"/>
  <c r="PJ461" i="10"/>
  <c r="PJ458" i="10"/>
  <c r="PM452" i="10"/>
  <c r="PJ448" i="10"/>
  <c r="PQ446" i="10"/>
  <c r="PL446" i="10"/>
  <c r="PK446" i="10"/>
  <c r="PM463" i="10"/>
  <c r="PM454" i="10"/>
  <c r="PM447" i="10"/>
  <c r="PJ463" i="10"/>
  <c r="PJ447" i="10"/>
  <c r="PM451" i="10"/>
  <c r="PJ460" i="10"/>
  <c r="PJ451" i="10"/>
  <c r="PM457" i="10"/>
  <c r="PJ457" i="10"/>
  <c r="PP453" i="10"/>
  <c r="ABS468" i="10"/>
  <c r="ABS462" i="10"/>
  <c r="ABS452" i="10"/>
  <c r="ABS449" i="10"/>
  <c r="ABM468" i="10"/>
  <c r="ABS465" i="10"/>
  <c r="ABS459" i="10"/>
  <c r="ABS456" i="10"/>
  <c r="ABS453" i="10"/>
  <c r="ABS450" i="10"/>
  <c r="ABP469" i="10"/>
  <c r="ABP466" i="10"/>
  <c r="ABS466" i="10"/>
  <c r="ABS463" i="10"/>
  <c r="ABS447" i="10"/>
  <c r="ABM469" i="10"/>
  <c r="ABM466" i="10"/>
  <c r="ABS467" i="10"/>
  <c r="ABS464" i="10"/>
  <c r="ABS461" i="10"/>
  <c r="ABS458" i="10"/>
  <c r="ABS448" i="10"/>
  <c r="ABS455" i="10"/>
  <c r="ABP468" i="10"/>
  <c r="ABP467" i="10"/>
  <c r="ABP464" i="10"/>
  <c r="ABP461" i="10"/>
  <c r="ABP458" i="10"/>
  <c r="ABM454" i="10"/>
  <c r="ABP448" i="10"/>
  <c r="ABP446" i="10"/>
  <c r="ABM467" i="10"/>
  <c r="ABM464" i="10"/>
  <c r="ABM461" i="10"/>
  <c r="ABM458" i="10"/>
  <c r="ABP452" i="10"/>
  <c r="ABM448" i="10"/>
  <c r="ABO446" i="10"/>
  <c r="ABS460" i="10"/>
  <c r="ABS457" i="10"/>
  <c r="ABP465" i="10"/>
  <c r="ABP459" i="10"/>
  <c r="ABP455" i="10"/>
  <c r="ABM452" i="10"/>
  <c r="ABP449" i="10"/>
  <c r="ABN446" i="10"/>
  <c r="ABS469" i="10"/>
  <c r="ABM465" i="10"/>
  <c r="ABP462" i="10"/>
  <c r="ABM459" i="10"/>
  <c r="ABM455" i="10"/>
  <c r="ABM449" i="10"/>
  <c r="ABU446" i="10"/>
  <c r="ABM446" i="10"/>
  <c r="ABP463" i="10"/>
  <c r="ABM460" i="10"/>
  <c r="ABP457" i="10"/>
  <c r="ABP451" i="10"/>
  <c r="ABP447" i="10"/>
  <c r="ABR446" i="10"/>
  <c r="ABS454" i="10"/>
  <c r="ABM463" i="10"/>
  <c r="ABM457" i="10"/>
  <c r="ABP454" i="10"/>
  <c r="ABM451" i="10"/>
  <c r="ABM447" i="10"/>
  <c r="ABQ446" i="10"/>
  <c r="ABM462" i="10"/>
  <c r="ABP453" i="10"/>
  <c r="ABT446" i="10"/>
  <c r="ABM453" i="10"/>
  <c r="ABS446" i="10"/>
  <c r="ABS451" i="10"/>
  <c r="ABP450" i="10"/>
  <c r="ABP460" i="10"/>
  <c r="ABM450" i="10"/>
  <c r="ABP456" i="10"/>
  <c r="ABM456" i="10"/>
  <c r="TW440" i="10"/>
  <c r="UB439" i="10"/>
  <c r="TT439" i="10"/>
  <c r="TY438" i="10"/>
  <c r="TQ438" i="10"/>
  <c r="TU437" i="10"/>
  <c r="TX436" i="10"/>
  <c r="TV440" i="10"/>
  <c r="UA439" i="10"/>
  <c r="TS439" i="10"/>
  <c r="TX438" i="10"/>
  <c r="UB437" i="10"/>
  <c r="TT437" i="10"/>
  <c r="TW436" i="10"/>
  <c r="TU440" i="10"/>
  <c r="TZ439" i="10"/>
  <c r="TR439" i="10"/>
  <c r="TW438" i="10"/>
  <c r="UA437" i="10"/>
  <c r="TS437" i="10"/>
  <c r="TV436" i="10"/>
  <c r="UB440" i="10"/>
  <c r="TT440" i="10"/>
  <c r="TY439" i="10"/>
  <c r="TQ439" i="10"/>
  <c r="TV438" i="10"/>
  <c r="TZ437" i="10"/>
  <c r="TR437" i="10"/>
  <c r="TU436" i="10"/>
  <c r="TY440" i="10"/>
  <c r="TQ440" i="10"/>
  <c r="TV439" i="10"/>
  <c r="UA438" i="10"/>
  <c r="TS438" i="10"/>
  <c r="TW437" i="10"/>
  <c r="TZ436" i="10"/>
  <c r="TR436" i="10"/>
  <c r="TX440" i="10"/>
  <c r="TU439" i="10"/>
  <c r="TZ438" i="10"/>
  <c r="TR438" i="10"/>
  <c r="TV437" i="10"/>
  <c r="TY436" i="10"/>
  <c r="TQ436" i="10"/>
  <c r="TS440" i="10"/>
  <c r="TX437" i="10"/>
  <c r="TU435" i="10"/>
  <c r="TY434" i="10"/>
  <c r="TQ434" i="10"/>
  <c r="TY433" i="10"/>
  <c r="TQ433" i="10"/>
  <c r="TV432" i="10"/>
  <c r="TR440" i="10"/>
  <c r="TX439" i="10"/>
  <c r="TQ437" i="10"/>
  <c r="UB435" i="10"/>
  <c r="TT435" i="10"/>
  <c r="TX434" i="10"/>
  <c r="TX433" i="10"/>
  <c r="TU432" i="10"/>
  <c r="TW439" i="10"/>
  <c r="UB436" i="10"/>
  <c r="UA435" i="10"/>
  <c r="TS435" i="10"/>
  <c r="TW434" i="10"/>
  <c r="TW433" i="10"/>
  <c r="UB432" i="10"/>
  <c r="TT432" i="10"/>
  <c r="TV431" i="10"/>
  <c r="UB438" i="10"/>
  <c r="UA436" i="10"/>
  <c r="TZ435" i="10"/>
  <c r="TR435" i="10"/>
  <c r="TV434" i="10"/>
  <c r="TV433" i="10"/>
  <c r="UA432" i="10"/>
  <c r="TS432" i="10"/>
  <c r="TU431" i="10"/>
  <c r="UA440" i="10"/>
  <c r="TW435" i="10"/>
  <c r="UA434" i="10"/>
  <c r="TS434" i="10"/>
  <c r="UA433" i="10"/>
  <c r="TS433" i="10"/>
  <c r="TX432" i="10"/>
  <c r="TZ431" i="10"/>
  <c r="TR431" i="10"/>
  <c r="TZ440" i="10"/>
  <c r="TY437" i="10"/>
  <c r="TV435" i="10"/>
  <c r="TZ434" i="10"/>
  <c r="TR434" i="10"/>
  <c r="TZ433" i="10"/>
  <c r="TR433" i="10"/>
  <c r="TW432" i="10"/>
  <c r="TY431" i="10"/>
  <c r="TQ431" i="10"/>
  <c r="TQ435" i="10"/>
  <c r="UB434" i="10"/>
  <c r="TT433" i="10"/>
  <c r="TQ432" i="10"/>
  <c r="UB431" i="10"/>
  <c r="TY430" i="10"/>
  <c r="TQ430" i="10"/>
  <c r="UA429" i="10"/>
  <c r="TS429" i="10"/>
  <c r="TX428" i="10"/>
  <c r="TZ427" i="10"/>
  <c r="TR427" i="10"/>
  <c r="TW426" i="10"/>
  <c r="TU434" i="10"/>
  <c r="UA431" i="10"/>
  <c r="TX430" i="10"/>
  <c r="TZ429" i="10"/>
  <c r="TR429" i="10"/>
  <c r="TW428" i="10"/>
  <c r="TY427" i="10"/>
  <c r="TQ427" i="10"/>
  <c r="TV426" i="10"/>
  <c r="TT434" i="10"/>
  <c r="TX431" i="10"/>
  <c r="TW430" i="10"/>
  <c r="TY429" i="10"/>
  <c r="TQ429" i="10"/>
  <c r="TV428" i="10"/>
  <c r="TX427" i="10"/>
  <c r="TU438" i="10"/>
  <c r="TY435" i="10"/>
  <c r="UB433" i="10"/>
  <c r="TY432" i="10"/>
  <c r="UA430" i="10"/>
  <c r="TS430" i="10"/>
  <c r="TU429" i="10"/>
  <c r="TZ428" i="10"/>
  <c r="TR428" i="10"/>
  <c r="UB427" i="10"/>
  <c r="TT427" i="10"/>
  <c r="TY426" i="10"/>
  <c r="TQ426" i="10"/>
  <c r="TT438" i="10"/>
  <c r="TX435" i="10"/>
  <c r="TU433" i="10"/>
  <c r="TR432" i="10"/>
  <c r="TZ430" i="10"/>
  <c r="TR430" i="10"/>
  <c r="UB429" i="10"/>
  <c r="TT429" i="10"/>
  <c r="TY428" i="10"/>
  <c r="TQ428" i="10"/>
  <c r="UA427" i="10"/>
  <c r="TS427" i="10"/>
  <c r="TX426" i="10"/>
  <c r="UA428" i="10"/>
  <c r="TZ426" i="10"/>
  <c r="TU425" i="10"/>
  <c r="TV424" i="10"/>
  <c r="TX423" i="10"/>
  <c r="TU422" i="10"/>
  <c r="TX429" i="10"/>
  <c r="TU428" i="10"/>
  <c r="TU426" i="10"/>
  <c r="UB425" i="10"/>
  <c r="TT425" i="10"/>
  <c r="TU424" i="10"/>
  <c r="TW423" i="10"/>
  <c r="UB422" i="10"/>
  <c r="TT422" i="10"/>
  <c r="TW431" i="10"/>
  <c r="UB430" i="10"/>
  <c r="TW429" i="10"/>
  <c r="TT428" i="10"/>
  <c r="TT426" i="10"/>
  <c r="UA425" i="10"/>
  <c r="TS425" i="10"/>
  <c r="UB424" i="10"/>
  <c r="TT424" i="10"/>
  <c r="TV423" i="10"/>
  <c r="TT431" i="10"/>
  <c r="TV430" i="10"/>
  <c r="TV429" i="10"/>
  <c r="TS428" i="10"/>
  <c r="TS426" i="10"/>
  <c r="TZ425" i="10"/>
  <c r="TR425" i="10"/>
  <c r="UA424" i="10"/>
  <c r="TS424" i="10"/>
  <c r="TU423" i="10"/>
  <c r="TZ422" i="10"/>
  <c r="TR422" i="10"/>
  <c r="TZ432" i="10"/>
  <c r="TV427" i="10"/>
  <c r="UB426" i="10"/>
  <c r="TW425" i="10"/>
  <c r="TX424" i="10"/>
  <c r="TZ423" i="10"/>
  <c r="TR423" i="10"/>
  <c r="TW422" i="10"/>
  <c r="UB428" i="10"/>
  <c r="TU427" i="10"/>
  <c r="UA426" i="10"/>
  <c r="TV425" i="10"/>
  <c r="TW424" i="10"/>
  <c r="UM440" i="10"/>
  <c r="UJ439" i="10"/>
  <c r="UG438" i="10"/>
  <c r="UK437" i="10"/>
  <c r="UC437" i="10"/>
  <c r="UN436" i="10"/>
  <c r="UF436" i="10"/>
  <c r="UL440" i="10"/>
  <c r="UD440" i="10"/>
  <c r="UI439" i="10"/>
  <c r="UN438" i="10"/>
  <c r="UF438" i="10"/>
  <c r="UJ437" i="10"/>
  <c r="UM436" i="10"/>
  <c r="UK440" i="10"/>
  <c r="UC440" i="10"/>
  <c r="UH439" i="10"/>
  <c r="UM438" i="10"/>
  <c r="UI437" i="10"/>
  <c r="UL436" i="10"/>
  <c r="UD436" i="10"/>
  <c r="UJ440" i="10"/>
  <c r="UG439" i="10"/>
  <c r="UL438" i="10"/>
  <c r="UD438" i="10"/>
  <c r="UH437" i="10"/>
  <c r="UK436" i="10"/>
  <c r="UC436" i="10"/>
  <c r="UG440" i="10"/>
  <c r="UL439" i="10"/>
  <c r="UD439" i="10"/>
  <c r="UI438" i="10"/>
  <c r="UM437" i="10"/>
  <c r="UH436" i="10"/>
  <c r="UN440" i="10"/>
  <c r="UF440" i="10"/>
  <c r="UK439" i="10"/>
  <c r="UC439" i="10"/>
  <c r="UH438" i="10"/>
  <c r="UL437" i="10"/>
  <c r="UD437" i="10"/>
  <c r="UG436" i="10"/>
  <c r="UK438" i="10"/>
  <c r="UJ436" i="10"/>
  <c r="UK435" i="10"/>
  <c r="UC435" i="10"/>
  <c r="UG434" i="10"/>
  <c r="UG433" i="10"/>
  <c r="UL432" i="10"/>
  <c r="UD432" i="10"/>
  <c r="UJ438" i="10"/>
  <c r="UI436" i="10"/>
  <c r="UJ435" i="10"/>
  <c r="UN434" i="10"/>
  <c r="UF434" i="10"/>
  <c r="UN433" i="10"/>
  <c r="UF433" i="10"/>
  <c r="UK432" i="10"/>
  <c r="UC432" i="10"/>
  <c r="UC438" i="10"/>
  <c r="UI435" i="10"/>
  <c r="UM434" i="10"/>
  <c r="UM433" i="10"/>
  <c r="UJ432" i="10"/>
  <c r="UL431" i="10"/>
  <c r="UD431" i="10"/>
  <c r="UH435" i="10"/>
  <c r="UL434" i="10"/>
  <c r="UD434" i="10"/>
  <c r="UL433" i="10"/>
  <c r="UD433" i="10"/>
  <c r="UI432" i="10"/>
  <c r="UK431" i="10"/>
  <c r="UC431" i="10"/>
  <c r="UM439" i="10"/>
  <c r="UF437" i="10"/>
  <c r="UM435" i="10"/>
  <c r="UI434" i="10"/>
  <c r="UI433" i="10"/>
  <c r="UN432" i="10"/>
  <c r="UF432" i="10"/>
  <c r="UH431" i="10"/>
  <c r="UF439" i="10"/>
  <c r="UL435" i="10"/>
  <c r="UD435" i="10"/>
  <c r="UH434" i="10"/>
  <c r="UH433" i="10"/>
  <c r="UM432" i="10"/>
  <c r="UG431" i="10"/>
  <c r="UN439" i="10"/>
  <c r="UG430" i="10"/>
  <c r="UI429" i="10"/>
  <c r="UN428" i="10"/>
  <c r="UF428" i="10"/>
  <c r="UH427" i="10"/>
  <c r="UM426" i="10"/>
  <c r="UI440" i="10"/>
  <c r="UN430" i="10"/>
  <c r="UF430" i="10"/>
  <c r="UH429" i="10"/>
  <c r="UM428" i="10"/>
  <c r="UG427" i="10"/>
  <c r="UL426" i="10"/>
  <c r="UD426" i="10"/>
  <c r="UH440" i="10"/>
  <c r="UN431" i="10"/>
  <c r="UM430" i="10"/>
  <c r="UG429" i="10"/>
  <c r="UL428" i="10"/>
  <c r="UD428" i="10"/>
  <c r="UN427" i="10"/>
  <c r="UF427" i="10"/>
  <c r="UJ434" i="10"/>
  <c r="UF431" i="10"/>
  <c r="UI430" i="10"/>
  <c r="UK429" i="10"/>
  <c r="UC429" i="10"/>
  <c r="UH428" i="10"/>
  <c r="UJ427" i="10"/>
  <c r="UG426" i="10"/>
  <c r="UC434" i="10"/>
  <c r="UH430" i="10"/>
  <c r="UJ429" i="10"/>
  <c r="UG428" i="10"/>
  <c r="UI427" i="10"/>
  <c r="UN426" i="10"/>
  <c r="UF426" i="10"/>
  <c r="UN437" i="10"/>
  <c r="UJ431" i="10"/>
  <c r="UD430" i="10"/>
  <c r="UD429" i="10"/>
  <c r="UL427" i="10"/>
  <c r="UK425" i="10"/>
  <c r="UC425" i="10"/>
  <c r="UL424" i="10"/>
  <c r="UD424" i="10"/>
  <c r="UN423" i="10"/>
  <c r="UF423" i="10"/>
  <c r="UK422" i="10"/>
  <c r="UC422" i="10"/>
  <c r="UG437" i="10"/>
  <c r="UI431" i="10"/>
  <c r="UC430" i="10"/>
  <c r="UK427" i="10"/>
  <c r="UK426" i="10"/>
  <c r="UJ425" i="10"/>
  <c r="UK424" i="10"/>
  <c r="UC424" i="10"/>
  <c r="UM423" i="10"/>
  <c r="UJ422" i="10"/>
  <c r="UJ426" i="10"/>
  <c r="UI425" i="10"/>
  <c r="UJ424" i="10"/>
  <c r="UL423" i="10"/>
  <c r="UD423" i="10"/>
  <c r="UN429" i="10"/>
  <c r="UK428" i="10"/>
  <c r="UD427" i="10"/>
  <c r="UI426" i="10"/>
  <c r="UH425" i="10"/>
  <c r="UI424" i="10"/>
  <c r="UK423" i="10"/>
  <c r="UC423" i="10"/>
  <c r="UH422" i="10"/>
  <c r="UG435" i="10"/>
  <c r="UC433" i="10"/>
  <c r="UK430" i="10"/>
  <c r="UF429" i="10"/>
  <c r="UC428" i="10"/>
  <c r="UM425" i="10"/>
  <c r="UN424" i="10"/>
  <c r="UF424" i="10"/>
  <c r="UH423" i="10"/>
  <c r="UM422" i="10"/>
  <c r="UF435" i="10"/>
  <c r="UK434" i="10"/>
  <c r="UM431" i="10"/>
  <c r="UJ430" i="10"/>
  <c r="UM427" i="10"/>
  <c r="UL425" i="10"/>
  <c r="UD425" i="10"/>
  <c r="UM424" i="10"/>
  <c r="AHE440" i="10"/>
  <c r="AHI440" i="10"/>
  <c r="AHH440" i="10"/>
  <c r="AHG440" i="10"/>
  <c r="AHH439" i="10"/>
  <c r="AHE438" i="10"/>
  <c r="AHI437" i="10"/>
  <c r="AHA437" i="10"/>
  <c r="AHL436" i="10"/>
  <c r="AHD436" i="10"/>
  <c r="AHF440" i="10"/>
  <c r="AHG439" i="10"/>
  <c r="AHL438" i="10"/>
  <c r="AHD438" i="10"/>
  <c r="AHH437" i="10"/>
  <c r="AHK436" i="10"/>
  <c r="AHC436" i="10"/>
  <c r="AHD440" i="10"/>
  <c r="AHF439" i="10"/>
  <c r="AHK438" i="10"/>
  <c r="AHC438" i="10"/>
  <c r="AHG437" i="10"/>
  <c r="AHJ436" i="10"/>
  <c r="AHB436" i="10"/>
  <c r="AHC440" i="10"/>
  <c r="AHE439" i="10"/>
  <c r="AHJ438" i="10"/>
  <c r="AHB438" i="10"/>
  <c r="AHF437" i="10"/>
  <c r="AHI436" i="10"/>
  <c r="AHA436" i="10"/>
  <c r="AHK440" i="10"/>
  <c r="AHJ439" i="10"/>
  <c r="AHB439" i="10"/>
  <c r="AHG438" i="10"/>
  <c r="AHK437" i="10"/>
  <c r="AHC437" i="10"/>
  <c r="AHF436" i="10"/>
  <c r="AHJ440" i="10"/>
  <c r="AHI439" i="10"/>
  <c r="AHA439" i="10"/>
  <c r="AHF438" i="10"/>
  <c r="AHJ437" i="10"/>
  <c r="AHB437" i="10"/>
  <c r="AHE436" i="10"/>
  <c r="AHK439" i="10"/>
  <c r="AHI438" i="10"/>
  <c r="AHI435" i="10"/>
  <c r="AHA435" i="10"/>
  <c r="AHE434" i="10"/>
  <c r="AHE433" i="10"/>
  <c r="AHJ432" i="10"/>
  <c r="AHB432" i="10"/>
  <c r="AHL431" i="10"/>
  <c r="AHD431" i="10"/>
  <c r="AHD439" i="10"/>
  <c r="AHH438" i="10"/>
  <c r="AHH435" i="10"/>
  <c r="AHL434" i="10"/>
  <c r="AHD434" i="10"/>
  <c r="AHL433" i="10"/>
  <c r="AHD433" i="10"/>
  <c r="AHI432" i="10"/>
  <c r="AHA432" i="10"/>
  <c r="AHK431" i="10"/>
  <c r="AHC431" i="10"/>
  <c r="AHC439" i="10"/>
  <c r="AHA438" i="10"/>
  <c r="AHG435" i="10"/>
  <c r="AHK434" i="10"/>
  <c r="AHC434" i="10"/>
  <c r="AHK433" i="10"/>
  <c r="AHC433" i="10"/>
  <c r="AHH432" i="10"/>
  <c r="AHJ431" i="10"/>
  <c r="AHB431" i="10"/>
  <c r="AHL440" i="10"/>
  <c r="AHF435" i="10"/>
  <c r="AHJ434" i="10"/>
  <c r="AHB434" i="10"/>
  <c r="AHJ433" i="10"/>
  <c r="AHB433" i="10"/>
  <c r="AHG432" i="10"/>
  <c r="AHI431" i="10"/>
  <c r="AHA431" i="10"/>
  <c r="AHD437" i="10"/>
  <c r="AHH436" i="10"/>
  <c r="AHK435" i="10"/>
  <c r="AHC435" i="10"/>
  <c r="AHG434" i="10"/>
  <c r="AHG433" i="10"/>
  <c r="AHL432" i="10"/>
  <c r="AHD432" i="10"/>
  <c r="AHF431" i="10"/>
  <c r="AHL439" i="10"/>
  <c r="AHG436" i="10"/>
  <c r="AHJ435" i="10"/>
  <c r="AHB435" i="10"/>
  <c r="AHF434" i="10"/>
  <c r="AHF433" i="10"/>
  <c r="AHK432" i="10"/>
  <c r="AHC432" i="10"/>
  <c r="AHE431" i="10"/>
  <c r="AHA440" i="10"/>
  <c r="AHE430" i="10"/>
  <c r="AHG429" i="10"/>
  <c r="AHL428" i="10"/>
  <c r="AHD428" i="10"/>
  <c r="AHF427" i="10"/>
  <c r="AHK426" i="10"/>
  <c r="AHC426" i="10"/>
  <c r="AHF432" i="10"/>
  <c r="AHL430" i="10"/>
  <c r="AHD430" i="10"/>
  <c r="AHF429" i="10"/>
  <c r="AHK428" i="10"/>
  <c r="AHC428" i="10"/>
  <c r="AHE427" i="10"/>
  <c r="AHJ426" i="10"/>
  <c r="AHB426" i="10"/>
  <c r="AHE432" i="10"/>
  <c r="AHK430" i="10"/>
  <c r="AHC430" i="10"/>
  <c r="AHE429" i="10"/>
  <c r="AHJ428" i="10"/>
  <c r="AHB428" i="10"/>
  <c r="AHL427" i="10"/>
  <c r="AHD427" i="10"/>
  <c r="AHH434" i="10"/>
  <c r="AHG431" i="10"/>
  <c r="AHG430" i="10"/>
  <c r="AHI429" i="10"/>
  <c r="AHA429" i="10"/>
  <c r="AHF428" i="10"/>
  <c r="AHH427" i="10"/>
  <c r="AHE426" i="10"/>
  <c r="AHB440" i="10"/>
  <c r="AHA434" i="10"/>
  <c r="AHF430" i="10"/>
  <c r="AHH429" i="10"/>
  <c r="AHE428" i="10"/>
  <c r="AHG427" i="10"/>
  <c r="AHL426" i="10"/>
  <c r="AHD426" i="10"/>
  <c r="AHI434" i="10"/>
  <c r="AHG428" i="10"/>
  <c r="AHI427" i="10"/>
  <c r="AHH426" i="10"/>
  <c r="AHI425" i="10"/>
  <c r="AHA425" i="10"/>
  <c r="AHJ424" i="10"/>
  <c r="AHB424" i="10"/>
  <c r="AHL423" i="10"/>
  <c r="AHD423" i="10"/>
  <c r="AHI422" i="10"/>
  <c r="AHA422" i="10"/>
  <c r="AHI433" i="10"/>
  <c r="AHA428" i="10"/>
  <c r="AHC427" i="10"/>
  <c r="AHG426" i="10"/>
  <c r="AHH425" i="10"/>
  <c r="AHI424" i="10"/>
  <c r="AHA424" i="10"/>
  <c r="AHK423" i="10"/>
  <c r="AHC423" i="10"/>
  <c r="AHH422" i="10"/>
  <c r="AHL435" i="10"/>
  <c r="AHH433" i="10"/>
  <c r="AHJ430" i="10"/>
  <c r="AHL429" i="10"/>
  <c r="AHB427" i="10"/>
  <c r="AHF426" i="10"/>
  <c r="AHG425" i="10"/>
  <c r="AHH424" i="10"/>
  <c r="AHJ423" i="10"/>
  <c r="AHB423" i="10"/>
  <c r="AHE435" i="10"/>
  <c r="AHA433" i="10"/>
  <c r="AHI430" i="10"/>
  <c r="AHK429" i="10"/>
  <c r="AHA427" i="10"/>
  <c r="AHA426" i="10"/>
  <c r="AHF425" i="10"/>
  <c r="AHG424" i="10"/>
  <c r="AHI423" i="10"/>
  <c r="AHA423" i="10"/>
  <c r="AHF422" i="10"/>
  <c r="AHE437" i="10"/>
  <c r="AHA430" i="10"/>
  <c r="AHC429" i="10"/>
  <c r="AHI428" i="10"/>
  <c r="AHK427" i="10"/>
  <c r="AHK425" i="10"/>
  <c r="AHC425" i="10"/>
  <c r="AHL424" i="10"/>
  <c r="AHD424" i="10"/>
  <c r="AHF423" i="10"/>
  <c r="AHK422" i="10"/>
  <c r="AHC422" i="10"/>
  <c r="AHH431" i="10"/>
  <c r="AHB429" i="10"/>
  <c r="AHH428" i="10"/>
  <c r="AHJ427" i="10"/>
  <c r="AHI426" i="10"/>
  <c r="AHJ425" i="10"/>
  <c r="AHB425" i="10"/>
  <c r="AHK424" i="10"/>
  <c r="AHC424" i="10"/>
  <c r="SQ440" i="10"/>
  <c r="SI440" i="10"/>
  <c r="SN439" i="10"/>
  <c r="SK438" i="10"/>
  <c r="SO437" i="10"/>
  <c r="SG437" i="10"/>
  <c r="SR436" i="10"/>
  <c r="SJ436" i="10"/>
  <c r="SP440" i="10"/>
  <c r="SH440" i="10"/>
  <c r="SM439" i="10"/>
  <c r="SR438" i="10"/>
  <c r="SJ438" i="10"/>
  <c r="SN437" i="10"/>
  <c r="SQ436" i="10"/>
  <c r="SI436" i="10"/>
  <c r="SO440" i="10"/>
  <c r="SG440" i="10"/>
  <c r="SL439" i="10"/>
  <c r="SQ438" i="10"/>
  <c r="SI438" i="10"/>
  <c r="SM437" i="10"/>
  <c r="SP436" i="10"/>
  <c r="SH436" i="10"/>
  <c r="SN440" i="10"/>
  <c r="SK439" i="10"/>
  <c r="SP438" i="10"/>
  <c r="SH438" i="10"/>
  <c r="SL437" i="10"/>
  <c r="SO436" i="10"/>
  <c r="SG436" i="10"/>
  <c r="SK440" i="10"/>
  <c r="SP439" i="10"/>
  <c r="SH439" i="10"/>
  <c r="SM438" i="10"/>
  <c r="SQ437" i="10"/>
  <c r="SI437" i="10"/>
  <c r="SL436" i="10"/>
  <c r="SR440" i="10"/>
  <c r="SJ440" i="10"/>
  <c r="SO439" i="10"/>
  <c r="SG439" i="10"/>
  <c r="SL438" i="10"/>
  <c r="SP437" i="10"/>
  <c r="SH437" i="10"/>
  <c r="SK436" i="10"/>
  <c r="SG438" i="10"/>
  <c r="SO435" i="10"/>
  <c r="SG435" i="10"/>
  <c r="SK434" i="10"/>
  <c r="SK433" i="10"/>
  <c r="SP432" i="10"/>
  <c r="SH432" i="10"/>
  <c r="SN435" i="10"/>
  <c r="SR434" i="10"/>
  <c r="SJ434" i="10"/>
  <c r="SR433" i="10"/>
  <c r="SJ433" i="10"/>
  <c r="SO432" i="10"/>
  <c r="SG432" i="10"/>
  <c r="SM440" i="10"/>
  <c r="SR437" i="10"/>
  <c r="SM435" i="10"/>
  <c r="SQ434" i="10"/>
  <c r="SI434" i="10"/>
  <c r="SQ433" i="10"/>
  <c r="SI433" i="10"/>
  <c r="SN432" i="10"/>
  <c r="SP431" i="10"/>
  <c r="SH431" i="10"/>
  <c r="SL440" i="10"/>
  <c r="SR439" i="10"/>
  <c r="SK437" i="10"/>
  <c r="SL435" i="10"/>
  <c r="SP434" i="10"/>
  <c r="SH434" i="10"/>
  <c r="SP433" i="10"/>
  <c r="SH433" i="10"/>
  <c r="SM432" i="10"/>
  <c r="SO431" i="10"/>
  <c r="SG431" i="10"/>
  <c r="SI439" i="10"/>
  <c r="SO438" i="10"/>
  <c r="SN436" i="10"/>
  <c r="SQ435" i="10"/>
  <c r="SI435" i="10"/>
  <c r="SM434" i="10"/>
  <c r="SM433" i="10"/>
  <c r="SR432" i="10"/>
  <c r="SJ432" i="10"/>
  <c r="SL431" i="10"/>
  <c r="SN438" i="10"/>
  <c r="SM436" i="10"/>
  <c r="SP435" i="10"/>
  <c r="SH435" i="10"/>
  <c r="SL434" i="10"/>
  <c r="SL433" i="10"/>
  <c r="SQ432" i="10"/>
  <c r="SI432" i="10"/>
  <c r="SK431" i="10"/>
  <c r="SN431" i="10"/>
  <c r="SK430" i="10"/>
  <c r="SM429" i="10"/>
  <c r="SR428" i="10"/>
  <c r="SJ428" i="10"/>
  <c r="SL427" i="10"/>
  <c r="SQ426" i="10"/>
  <c r="SI426" i="10"/>
  <c r="SQ439" i="10"/>
  <c r="SR435" i="10"/>
  <c r="SO433" i="10"/>
  <c r="SL432" i="10"/>
  <c r="SM431" i="10"/>
  <c r="SR430" i="10"/>
  <c r="SJ430" i="10"/>
  <c r="SL429" i="10"/>
  <c r="SQ428" i="10"/>
  <c r="SI428" i="10"/>
  <c r="SK427" i="10"/>
  <c r="SP426" i="10"/>
  <c r="SH426" i="10"/>
  <c r="SJ439" i="10"/>
  <c r="SK435" i="10"/>
  <c r="SN433" i="10"/>
  <c r="SK432" i="10"/>
  <c r="SJ431" i="10"/>
  <c r="SQ430" i="10"/>
  <c r="SI430" i="10"/>
  <c r="SK429" i="10"/>
  <c r="SP428" i="10"/>
  <c r="SH428" i="10"/>
  <c r="SR427" i="10"/>
  <c r="SJ427" i="10"/>
  <c r="SR431" i="10"/>
  <c r="SM430" i="10"/>
  <c r="SO429" i="10"/>
  <c r="SG429" i="10"/>
  <c r="SL428" i="10"/>
  <c r="SN427" i="10"/>
  <c r="SK426" i="10"/>
  <c r="SQ431" i="10"/>
  <c r="SL430" i="10"/>
  <c r="SN429" i="10"/>
  <c r="SK428" i="10"/>
  <c r="SM427" i="10"/>
  <c r="SR426" i="10"/>
  <c r="SJ426" i="10"/>
  <c r="SJ435" i="10"/>
  <c r="SO434" i="10"/>
  <c r="SN430" i="10"/>
  <c r="SI429" i="10"/>
  <c r="SQ427" i="10"/>
  <c r="SL426" i="10"/>
  <c r="SO425" i="10"/>
  <c r="SG425" i="10"/>
  <c r="SP424" i="10"/>
  <c r="SH424" i="10"/>
  <c r="SR423" i="10"/>
  <c r="SJ423" i="10"/>
  <c r="SO422" i="10"/>
  <c r="SG422" i="10"/>
  <c r="SN434" i="10"/>
  <c r="SH430" i="10"/>
  <c r="SH429" i="10"/>
  <c r="SP427" i="10"/>
  <c r="SG426" i="10"/>
  <c r="SN425" i="10"/>
  <c r="SO424" i="10"/>
  <c r="SG424" i="10"/>
  <c r="SQ423" i="10"/>
  <c r="SI423" i="10"/>
  <c r="SN422" i="10"/>
  <c r="SJ437" i="10"/>
  <c r="SG434" i="10"/>
  <c r="SG430" i="10"/>
  <c r="SO427" i="10"/>
  <c r="SM425" i="10"/>
  <c r="SN424" i="10"/>
  <c r="SP423" i="10"/>
  <c r="SH423" i="10"/>
  <c r="SI427" i="10"/>
  <c r="SL425" i="10"/>
  <c r="SM424" i="10"/>
  <c r="SO423" i="10"/>
  <c r="SG423" i="10"/>
  <c r="SL422" i="10"/>
  <c r="SP430" i="10"/>
  <c r="SP429" i="10"/>
  <c r="SM428" i="10"/>
  <c r="SN426" i="10"/>
  <c r="SQ425" i="10"/>
  <c r="SI425" i="10"/>
  <c r="SR424" i="10"/>
  <c r="SJ424" i="10"/>
  <c r="SL423" i="10"/>
  <c r="SQ422" i="10"/>
  <c r="SI422" i="10"/>
  <c r="SG433" i="10"/>
  <c r="SO430" i="10"/>
  <c r="SJ429" i="10"/>
  <c r="SG428" i="10"/>
  <c r="SM426" i="10"/>
  <c r="SP425" i="10"/>
  <c r="SH425" i="10"/>
  <c r="SQ424" i="10"/>
  <c r="SI424" i="10"/>
  <c r="WW469" i="10"/>
  <c r="WW468" i="10"/>
  <c r="WW456" i="10"/>
  <c r="WW453" i="10"/>
  <c r="WW450" i="10"/>
  <c r="WT467" i="10"/>
  <c r="WW466" i="10"/>
  <c r="WW463" i="10"/>
  <c r="WW447" i="10"/>
  <c r="WQ467" i="10"/>
  <c r="WW460" i="10"/>
  <c r="WW457" i="10"/>
  <c r="WW454" i="10"/>
  <c r="WW451" i="10"/>
  <c r="WT468" i="10"/>
  <c r="WW462" i="10"/>
  <c r="WW452" i="10"/>
  <c r="WW449" i="10"/>
  <c r="WT469" i="10"/>
  <c r="WT466" i="10"/>
  <c r="WW465" i="10"/>
  <c r="WW459" i="10"/>
  <c r="WQ469" i="10"/>
  <c r="WQ462" i="10"/>
  <c r="WT456" i="10"/>
  <c r="WT453" i="10"/>
  <c r="WT450" i="10"/>
  <c r="WR446" i="10"/>
  <c r="WT460" i="10"/>
  <c r="WQ456" i="10"/>
  <c r="WQ453" i="10"/>
  <c r="WQ450" i="10"/>
  <c r="WY446" i="10"/>
  <c r="WQ446" i="10"/>
  <c r="WW467" i="10"/>
  <c r="WW464" i="10"/>
  <c r="WT463" i="10"/>
  <c r="WQ460" i="10"/>
  <c r="WT457" i="10"/>
  <c r="WT451" i="10"/>
  <c r="WT447" i="10"/>
  <c r="WX446" i="10"/>
  <c r="WQ466" i="10"/>
  <c r="WQ463" i="10"/>
  <c r="WQ457" i="10"/>
  <c r="WT454" i="10"/>
  <c r="WQ451" i="10"/>
  <c r="WQ447" i="10"/>
  <c r="WW446" i="10"/>
  <c r="WW448" i="10"/>
  <c r="WT465" i="10"/>
  <c r="WT459" i="10"/>
  <c r="WT455" i="10"/>
  <c r="WQ452" i="10"/>
  <c r="WT449" i="10"/>
  <c r="WT446" i="10"/>
  <c r="WW461" i="10"/>
  <c r="WW458" i="10"/>
  <c r="WW455" i="10"/>
  <c r="WQ465" i="10"/>
  <c r="WT462" i="10"/>
  <c r="WQ459" i="10"/>
  <c r="WQ455" i="10"/>
  <c r="WQ449" i="10"/>
  <c r="WS446" i="10"/>
  <c r="WT458" i="10"/>
  <c r="WV446" i="10"/>
  <c r="WQ458" i="10"/>
  <c r="WU446" i="10"/>
  <c r="WT452" i="10"/>
  <c r="WT464" i="10"/>
  <c r="WT448" i="10"/>
  <c r="WQ468" i="10"/>
  <c r="WQ464" i="10"/>
  <c r="WQ448" i="10"/>
  <c r="WQ454" i="10"/>
  <c r="WT461" i="10"/>
  <c r="WQ461" i="10"/>
  <c r="NH417" i="10"/>
  <c r="NI417" i="10"/>
  <c r="NK440" i="10"/>
  <c r="NO439" i="10"/>
  <c r="NG439" i="10"/>
  <c r="NK438" i="10"/>
  <c r="NO437" i="10"/>
  <c r="NG437" i="10"/>
  <c r="NM436" i="10"/>
  <c r="NE436" i="10"/>
  <c r="NJ440" i="10"/>
  <c r="NN439" i="10"/>
  <c r="NF439" i="10"/>
  <c r="NJ438" i="10"/>
  <c r="NN437" i="10"/>
  <c r="NF437" i="10"/>
  <c r="NL436" i="10"/>
  <c r="NI440" i="10"/>
  <c r="NM439" i="10"/>
  <c r="NE439" i="10"/>
  <c r="NI438" i="10"/>
  <c r="NM437" i="10"/>
  <c r="NE437" i="10"/>
  <c r="NK436" i="10"/>
  <c r="NP440" i="10"/>
  <c r="NH440" i="10"/>
  <c r="NL439" i="10"/>
  <c r="NP438" i="10"/>
  <c r="NH438" i="10"/>
  <c r="NL437" i="10"/>
  <c r="NJ436" i="10"/>
  <c r="NM440" i="10"/>
  <c r="NE440" i="10"/>
  <c r="NI439" i="10"/>
  <c r="NM438" i="10"/>
  <c r="NE438" i="10"/>
  <c r="NI437" i="10"/>
  <c r="NO436" i="10"/>
  <c r="NG436" i="10"/>
  <c r="NL440" i="10"/>
  <c r="NP439" i="10"/>
  <c r="NH439" i="10"/>
  <c r="NL438" i="10"/>
  <c r="NP437" i="10"/>
  <c r="NH437" i="10"/>
  <c r="NN436" i="10"/>
  <c r="NF436" i="10"/>
  <c r="NF438" i="10"/>
  <c r="NI436" i="10"/>
  <c r="NP435" i="10"/>
  <c r="NH435" i="10"/>
  <c r="NP434" i="10"/>
  <c r="NH434" i="10"/>
  <c r="NJ433" i="10"/>
  <c r="NL432" i="10"/>
  <c r="NK437" i="10"/>
  <c r="NH436" i="10"/>
  <c r="NO435" i="10"/>
  <c r="NG435" i="10"/>
  <c r="NO434" i="10"/>
  <c r="NG434" i="10"/>
  <c r="NI433" i="10"/>
  <c r="NK432" i="10"/>
  <c r="NO440" i="10"/>
  <c r="NJ437" i="10"/>
  <c r="NN435" i="10"/>
  <c r="NF435" i="10"/>
  <c r="NN434" i="10"/>
  <c r="NF434" i="10"/>
  <c r="NP433" i="10"/>
  <c r="NH433" i="10"/>
  <c r="NJ432" i="10"/>
  <c r="NO431" i="10"/>
  <c r="NG431" i="10"/>
  <c r="NN440" i="10"/>
  <c r="NK439" i="10"/>
  <c r="NM435" i="10"/>
  <c r="NE435" i="10"/>
  <c r="NM434" i="10"/>
  <c r="NE434" i="10"/>
  <c r="NO433" i="10"/>
  <c r="NG433" i="10"/>
  <c r="NI432" i="10"/>
  <c r="NN431" i="10"/>
  <c r="NF431" i="10"/>
  <c r="NN438" i="10"/>
  <c r="NJ435" i="10"/>
  <c r="NJ434" i="10"/>
  <c r="NL433" i="10"/>
  <c r="NN432" i="10"/>
  <c r="NF432" i="10"/>
  <c r="NK431" i="10"/>
  <c r="NG438" i="10"/>
  <c r="NP436" i="10"/>
  <c r="NI435" i="10"/>
  <c r="NI434" i="10"/>
  <c r="NK433" i="10"/>
  <c r="NM432" i="10"/>
  <c r="NE432" i="10"/>
  <c r="NJ431" i="10"/>
  <c r="NO438" i="10"/>
  <c r="NK434" i="10"/>
  <c r="NM433" i="10"/>
  <c r="NI431" i="10"/>
  <c r="NM430" i="10"/>
  <c r="NE430" i="10"/>
  <c r="NM429" i="10"/>
  <c r="NE429" i="10"/>
  <c r="NN428" i="10"/>
  <c r="NF428" i="10"/>
  <c r="NK427" i="10"/>
  <c r="NL435" i="10"/>
  <c r="NF433" i="10"/>
  <c r="NH431" i="10"/>
  <c r="NL430" i="10"/>
  <c r="NL429" i="10"/>
  <c r="NM428" i="10"/>
  <c r="NE428" i="10"/>
  <c r="NJ427" i="10"/>
  <c r="NK435" i="10"/>
  <c r="NE433" i="10"/>
  <c r="NE431" i="10"/>
  <c r="NK430" i="10"/>
  <c r="NK429" i="10"/>
  <c r="NL428" i="10"/>
  <c r="NI427" i="10"/>
  <c r="NF440" i="10"/>
  <c r="NG432" i="10"/>
  <c r="NM431" i="10"/>
  <c r="NO430" i="10"/>
  <c r="NG430" i="10"/>
  <c r="NO429" i="10"/>
  <c r="NG429" i="10"/>
  <c r="NP428" i="10"/>
  <c r="NH428" i="10"/>
  <c r="NM427" i="10"/>
  <c r="NE427" i="10"/>
  <c r="NL434" i="10"/>
  <c r="NN433" i="10"/>
  <c r="NL431" i="10"/>
  <c r="NN430" i="10"/>
  <c r="NF430" i="10"/>
  <c r="NN429" i="10"/>
  <c r="NF429" i="10"/>
  <c r="NO428" i="10"/>
  <c r="NG428" i="10"/>
  <c r="NL427" i="10"/>
  <c r="NG427" i="10"/>
  <c r="NO426" i="10"/>
  <c r="NG426" i="10"/>
  <c r="NP425" i="10"/>
  <c r="NH425" i="10"/>
  <c r="NN424" i="10"/>
  <c r="NF424" i="10"/>
  <c r="NM423" i="10"/>
  <c r="NE423" i="10"/>
  <c r="NP429" i="10"/>
  <c r="NF427" i="10"/>
  <c r="NN426" i="10"/>
  <c r="NF426" i="10"/>
  <c r="NO425" i="10"/>
  <c r="NG425" i="10"/>
  <c r="NM424" i="10"/>
  <c r="NE424" i="10"/>
  <c r="NL423" i="10"/>
  <c r="NJ429" i="10"/>
  <c r="NM426" i="10"/>
  <c r="NE426" i="10"/>
  <c r="NN425" i="10"/>
  <c r="NF425" i="10"/>
  <c r="NL424" i="10"/>
  <c r="NK423" i="10"/>
  <c r="NI429" i="10"/>
  <c r="NK428" i="10"/>
  <c r="NL426" i="10"/>
  <c r="NM425" i="10"/>
  <c r="NE425" i="10"/>
  <c r="NK424" i="10"/>
  <c r="NJ423" i="10"/>
  <c r="NP422" i="10"/>
  <c r="NH422" i="10"/>
  <c r="NJ439" i="10"/>
  <c r="NH432" i="10"/>
  <c r="NI430" i="10"/>
  <c r="NN427" i="10"/>
  <c r="NI426" i="10"/>
  <c r="NJ425" i="10"/>
  <c r="NP424" i="10"/>
  <c r="NH424" i="10"/>
  <c r="NO423" i="10"/>
  <c r="NG423" i="10"/>
  <c r="NM422" i="10"/>
  <c r="NE422" i="10"/>
  <c r="NG440" i="10"/>
  <c r="NP431" i="10"/>
  <c r="NH430" i="10"/>
  <c r="NH427" i="10"/>
  <c r="NP426" i="10"/>
  <c r="NH426" i="10"/>
  <c r="NI425" i="10"/>
  <c r="NO424" i="10"/>
  <c r="NG424" i="10"/>
  <c r="AAE440" i="10"/>
  <c r="ARQ435" i="10"/>
  <c r="TT436" i="10"/>
  <c r="AHL437" i="10"/>
  <c r="ME440" i="10"/>
  <c r="AM369" i="10"/>
  <c r="AE372" i="10"/>
  <c r="AM372" i="10"/>
  <c r="AHW446" i="10"/>
  <c r="AHS448" i="10"/>
  <c r="AHV449" i="10"/>
  <c r="AHS456" i="10"/>
  <c r="AHV457" i="10"/>
  <c r="AHS464" i="10"/>
  <c r="AHV465" i="10"/>
  <c r="AHY464" i="10"/>
  <c r="AHY468" i="10"/>
  <c r="BK343" i="10"/>
  <c r="BK346" i="10" s="1"/>
  <c r="AHY446" i="10"/>
  <c r="AHV447" i="10"/>
  <c r="AHS454" i="10"/>
  <c r="AHV455" i="10"/>
  <c r="AHS462" i="10"/>
  <c r="AHV463" i="10"/>
  <c r="AE369" i="10"/>
  <c r="AHZ446" i="10"/>
  <c r="AHS453" i="10"/>
  <c r="AHV454" i="10"/>
  <c r="AHS461" i="10"/>
  <c r="AHV462" i="10"/>
  <c r="AHS469" i="10"/>
  <c r="AHY447" i="10"/>
  <c r="AHY451" i="10"/>
  <c r="AHY455" i="10"/>
  <c r="AHY459" i="10"/>
  <c r="AHY463" i="10"/>
  <c r="AHY467" i="10"/>
  <c r="AHS446" i="10"/>
  <c r="AIA446" i="10"/>
  <c r="AHS452" i="10"/>
  <c r="AHV453" i="10"/>
  <c r="AHS460" i="10"/>
  <c r="AHV461" i="10"/>
  <c r="AHS468" i="10"/>
  <c r="AHV469" i="10"/>
  <c r="AE375" i="10"/>
  <c r="AM375" i="10"/>
  <c r="AHT446" i="10"/>
  <c r="AHS451" i="10"/>
  <c r="AHV452" i="10"/>
  <c r="AHS459" i="10"/>
  <c r="AHV460" i="10"/>
  <c r="AHS467" i="10"/>
  <c r="AHV468" i="10"/>
  <c r="AHY450" i="10"/>
  <c r="AHY454" i="10"/>
  <c r="AHY458" i="10"/>
  <c r="AHY462" i="10"/>
  <c r="AHY466" i="10"/>
  <c r="AHU446" i="10"/>
  <c r="AHS450" i="10"/>
  <c r="AHV451" i="10"/>
  <c r="AHS458" i="10"/>
  <c r="AHV459" i="10"/>
  <c r="AHS466" i="10"/>
  <c r="AX343" i="10"/>
  <c r="AX346" i="10" s="1"/>
  <c r="BA343" i="10"/>
  <c r="BA346" i="10" s="1"/>
  <c r="AX344" i="10"/>
  <c r="AX347" i="10" s="1"/>
  <c r="BA344" i="10"/>
  <c r="BA347" i="10" s="1"/>
  <c r="BK344" i="10"/>
  <c r="BK347" i="10" s="1"/>
  <c r="BC343" i="10"/>
  <c r="BC346" i="10" s="1"/>
  <c r="BI343" i="10"/>
  <c r="BI346" i="10" s="1"/>
  <c r="CG344" i="10"/>
  <c r="CG347" i="10" s="1"/>
  <c r="BY343" i="10"/>
  <c r="BY346" i="10" s="1"/>
  <c r="AV343" i="10"/>
  <c r="AV346" i="10" s="1"/>
  <c r="BC344" i="10"/>
  <c r="BC347" i="10" s="1"/>
  <c r="BI344" i="10"/>
  <c r="BI347" i="10" s="1"/>
  <c r="BP344" i="10"/>
  <c r="BP347" i="10" s="1"/>
  <c r="AV344" i="10"/>
  <c r="AV347" i="10" s="1"/>
  <c r="AH365" i="10" a="1"/>
  <c r="AH365" i="10" s="1"/>
  <c r="KF409" i="10"/>
  <c r="KF401" i="10"/>
  <c r="KF393" i="10"/>
  <c r="KE409" i="10"/>
  <c r="KE401" i="10"/>
  <c r="KE393" i="10"/>
  <c r="KD409" i="10"/>
  <c r="KD401" i="10"/>
  <c r="KD393" i="10"/>
  <c r="KF408" i="10"/>
  <c r="KF400" i="10"/>
  <c r="KF392" i="10"/>
  <c r="KE408" i="10"/>
  <c r="KE400" i="10"/>
  <c r="KE392" i="10"/>
  <c r="KD408" i="10"/>
  <c r="KD400" i="10"/>
  <c r="KD392" i="10"/>
  <c r="KF407" i="10"/>
  <c r="KF399" i="10"/>
  <c r="KF391" i="10"/>
  <c r="KE407" i="10"/>
  <c r="KE399" i="10"/>
  <c r="KE391" i="10"/>
  <c r="KD407" i="10"/>
  <c r="KD399" i="10"/>
  <c r="KD391" i="10"/>
  <c r="KF406" i="10"/>
  <c r="KF398" i="10"/>
  <c r="KF390" i="10"/>
  <c r="KE406" i="10"/>
  <c r="KE398" i="10"/>
  <c r="KE390" i="10"/>
  <c r="KD406" i="10"/>
  <c r="KD398" i="10"/>
  <c r="KD390" i="10"/>
  <c r="KF405" i="10"/>
  <c r="KF397" i="10"/>
  <c r="KF389" i="10"/>
  <c r="KE405" i="10"/>
  <c r="KE397" i="10"/>
  <c r="KE389" i="10"/>
  <c r="KD405" i="10"/>
  <c r="KD397" i="10"/>
  <c r="KD389" i="10"/>
  <c r="KF404" i="10"/>
  <c r="KF396" i="10"/>
  <c r="KF388" i="10"/>
  <c r="KE404" i="10"/>
  <c r="KE396" i="10"/>
  <c r="KE388" i="10"/>
  <c r="KD404" i="10"/>
  <c r="KD396" i="10"/>
  <c r="KF411" i="10"/>
  <c r="KF403" i="10"/>
  <c r="KF395" i="10"/>
  <c r="KE411" i="10"/>
  <c r="KE403" i="10"/>
  <c r="KE395" i="10"/>
  <c r="KD403" i="10"/>
  <c r="KD395" i="10"/>
  <c r="KE394" i="10"/>
  <c r="KD410" i="10"/>
  <c r="KD402" i="10"/>
  <c r="KF410" i="10"/>
  <c r="KD394" i="10"/>
  <c r="KF402" i="10"/>
  <c r="KD388" i="10"/>
  <c r="KF394" i="10"/>
  <c r="KE410" i="10"/>
  <c r="KE402" i="10"/>
  <c r="CB344" i="10"/>
  <c r="CB347" i="10" s="1"/>
  <c r="CO344" i="10"/>
  <c r="CO347" i="10" s="1"/>
  <c r="CT344" i="10"/>
  <c r="CT347" i="10" s="1"/>
  <c r="KS447" i="10"/>
  <c r="LA411" i="10"/>
  <c r="LA403" i="10"/>
  <c r="LA395" i="10"/>
  <c r="KZ411" i="10"/>
  <c r="KZ403" i="10"/>
  <c r="KZ395" i="10"/>
  <c r="LA410" i="10"/>
  <c r="LA402" i="10"/>
  <c r="LA394" i="10"/>
  <c r="KZ410" i="10"/>
  <c r="KZ402" i="10"/>
  <c r="KZ394" i="10"/>
  <c r="KY410" i="10"/>
  <c r="LA409" i="10"/>
  <c r="LA401" i="10"/>
  <c r="LA393" i="10"/>
  <c r="KZ409" i="10"/>
  <c r="KZ401" i="10"/>
  <c r="KZ393" i="10"/>
  <c r="KY409" i="10"/>
  <c r="LA408" i="10"/>
  <c r="LA400" i="10"/>
  <c r="LA392" i="10"/>
  <c r="KZ408" i="10"/>
  <c r="KZ400" i="10"/>
  <c r="KZ392" i="10"/>
  <c r="KY408" i="10"/>
  <c r="LA407" i="10"/>
  <c r="LA399" i="10"/>
  <c r="LA391" i="10"/>
  <c r="KZ407" i="10"/>
  <c r="KZ399" i="10"/>
  <c r="KZ391" i="10"/>
  <c r="KY407" i="10"/>
  <c r="LA405" i="10"/>
  <c r="LA397" i="10"/>
  <c r="LA389" i="10"/>
  <c r="KZ405" i="10"/>
  <c r="KZ397" i="10"/>
  <c r="KZ389" i="10"/>
  <c r="KY405" i="10"/>
  <c r="LA404" i="10"/>
  <c r="LA396" i="10"/>
  <c r="LA388" i="10"/>
  <c r="KZ404" i="10"/>
  <c r="KZ396" i="10"/>
  <c r="KZ388" i="10"/>
  <c r="KY404" i="10"/>
  <c r="LA398" i="10"/>
  <c r="KY401" i="10"/>
  <c r="KY393" i="10"/>
  <c r="LA390" i="10"/>
  <c r="KY400" i="10"/>
  <c r="KY392" i="10"/>
  <c r="KZ406" i="10"/>
  <c r="KY399" i="10"/>
  <c r="KY391" i="10"/>
  <c r="KZ398" i="10"/>
  <c r="KY398" i="10"/>
  <c r="KY390" i="10"/>
  <c r="KZ390" i="10"/>
  <c r="KY397" i="10"/>
  <c r="KY389" i="10"/>
  <c r="KY406" i="10"/>
  <c r="KY396" i="10"/>
  <c r="KY388" i="10"/>
  <c r="KY403" i="10"/>
  <c r="KY395" i="10"/>
  <c r="LA406" i="10"/>
  <c r="KY402" i="10"/>
  <c r="KY394" i="10"/>
  <c r="HI411" i="10"/>
  <c r="HI403" i="10"/>
  <c r="HI395" i="10"/>
  <c r="HH411" i="10"/>
  <c r="HH403" i="10"/>
  <c r="HH395" i="10"/>
  <c r="HG403" i="10"/>
  <c r="HG395" i="10"/>
  <c r="HI405" i="10"/>
  <c r="HI397" i="10"/>
  <c r="HI407" i="10"/>
  <c r="HI396" i="10"/>
  <c r="HH410" i="10"/>
  <c r="HH401" i="10"/>
  <c r="HH392" i="10"/>
  <c r="HG407" i="10"/>
  <c r="HG398" i="10"/>
  <c r="HG389" i="10"/>
  <c r="HI406" i="10"/>
  <c r="HI394" i="10"/>
  <c r="HH409" i="10"/>
  <c r="HH400" i="10"/>
  <c r="HH391" i="10"/>
  <c r="HG406" i="10"/>
  <c r="HG397" i="10"/>
  <c r="HG388" i="10"/>
  <c r="HI388" i="10"/>
  <c r="HG390" i="10"/>
  <c r="HI404" i="10"/>
  <c r="HI393" i="10"/>
  <c r="HH408" i="10"/>
  <c r="HH399" i="10"/>
  <c r="HH390" i="10"/>
  <c r="HG405" i="10"/>
  <c r="HG396" i="10"/>
  <c r="HH393" i="10"/>
  <c r="HI402" i="10"/>
  <c r="HI392" i="10"/>
  <c r="HH407" i="10"/>
  <c r="HH398" i="10"/>
  <c r="HH389" i="10"/>
  <c r="HG404" i="10"/>
  <c r="HG394" i="10"/>
  <c r="HH402" i="10"/>
  <c r="HI401" i="10"/>
  <c r="HI391" i="10"/>
  <c r="HH406" i="10"/>
  <c r="HH397" i="10"/>
  <c r="HH388" i="10"/>
  <c r="HG402" i="10"/>
  <c r="HG393" i="10"/>
  <c r="HI398" i="10"/>
  <c r="HI410" i="10"/>
  <c r="HI400" i="10"/>
  <c r="HI390" i="10"/>
  <c r="HH405" i="10"/>
  <c r="HH396" i="10"/>
  <c r="HG410" i="10"/>
  <c r="HG401" i="10"/>
  <c r="HG392" i="10"/>
  <c r="HI408" i="10"/>
  <c r="HG408" i="10"/>
  <c r="HI409" i="10"/>
  <c r="HI399" i="10"/>
  <c r="HI389" i="10"/>
  <c r="HH404" i="10"/>
  <c r="HH394" i="10"/>
  <c r="HG409" i="10"/>
  <c r="HG400" i="10"/>
  <c r="HG391" i="10"/>
  <c r="HG399" i="10"/>
  <c r="JW409" i="10"/>
  <c r="JW401" i="10"/>
  <c r="JW393" i="10"/>
  <c r="JV409" i="10"/>
  <c r="JV401" i="10"/>
  <c r="JV393" i="10"/>
  <c r="JU409" i="10"/>
  <c r="JU401" i="10"/>
  <c r="JU393" i="10"/>
  <c r="JW407" i="10"/>
  <c r="JW399" i="10"/>
  <c r="JW391" i="10"/>
  <c r="JV407" i="10"/>
  <c r="JV399" i="10"/>
  <c r="JV391" i="10"/>
  <c r="JU407" i="10"/>
  <c r="JU399" i="10"/>
  <c r="JU391" i="10"/>
  <c r="JW405" i="10"/>
  <c r="JW397" i="10"/>
  <c r="JW389" i="10"/>
  <c r="JV405" i="10"/>
  <c r="JV397" i="10"/>
  <c r="JV389" i="10"/>
  <c r="JU405" i="10"/>
  <c r="JU397" i="10"/>
  <c r="JU389" i="10"/>
  <c r="JW404" i="10"/>
  <c r="JW396" i="10"/>
  <c r="JW388" i="10"/>
  <c r="JV404" i="10"/>
  <c r="JV396" i="10"/>
  <c r="JV388" i="10"/>
  <c r="JU404" i="10"/>
  <c r="JU396" i="10"/>
  <c r="JU388" i="10"/>
  <c r="JW411" i="10"/>
  <c r="JW403" i="10"/>
  <c r="JW395" i="10"/>
  <c r="JV411" i="10"/>
  <c r="JV403" i="10"/>
  <c r="JV395" i="10"/>
  <c r="JU403" i="10"/>
  <c r="JU395" i="10"/>
  <c r="JW400" i="10"/>
  <c r="JV402" i="10"/>
  <c r="JU406" i="10"/>
  <c r="JW398" i="10"/>
  <c r="JV400" i="10"/>
  <c r="JU402" i="10"/>
  <c r="JW394" i="10"/>
  <c r="JV398" i="10"/>
  <c r="JU400" i="10"/>
  <c r="JW392" i="10"/>
  <c r="JV394" i="10"/>
  <c r="JU398" i="10"/>
  <c r="JW410" i="10"/>
  <c r="JW390" i="10"/>
  <c r="JV392" i="10"/>
  <c r="JU394" i="10"/>
  <c r="JW408" i="10"/>
  <c r="JV410" i="10"/>
  <c r="JV390" i="10"/>
  <c r="JU392" i="10"/>
  <c r="JW406" i="10"/>
  <c r="JV408" i="10"/>
  <c r="JU410" i="10"/>
  <c r="JU390" i="10"/>
  <c r="JW402" i="10"/>
  <c r="JV406" i="10"/>
  <c r="JU408" i="10"/>
  <c r="BP343" i="10"/>
  <c r="BP346" i="10" s="1"/>
  <c r="CM343" i="10"/>
  <c r="CM346" i="10" s="1"/>
  <c r="CR344" i="10"/>
  <c r="CR347" i="10" s="1"/>
  <c r="CG343" i="10"/>
  <c r="CG346" i="10" s="1"/>
  <c r="BQ344" i="10"/>
  <c r="BQ347" i="10" s="1"/>
  <c r="KP466" i="10"/>
  <c r="TC448" i="10"/>
  <c r="HO411" i="10"/>
  <c r="HO403" i="10"/>
  <c r="HO395" i="10"/>
  <c r="HN411" i="10"/>
  <c r="HN403" i="10"/>
  <c r="HN395" i="10"/>
  <c r="HM403" i="10"/>
  <c r="HM395" i="10"/>
  <c r="HO410" i="10"/>
  <c r="HO402" i="10"/>
  <c r="HO394" i="10"/>
  <c r="HN410" i="10"/>
  <c r="HN402" i="10"/>
  <c r="HN394" i="10"/>
  <c r="HM410" i="10"/>
  <c r="HM402" i="10"/>
  <c r="HM394" i="10"/>
  <c r="HO409" i="10"/>
  <c r="HO401" i="10"/>
  <c r="HO393" i="10"/>
  <c r="HN409" i="10"/>
  <c r="HN401" i="10"/>
  <c r="HN393" i="10"/>
  <c r="HM409" i="10"/>
  <c r="HM401" i="10"/>
  <c r="HM393" i="10"/>
  <c r="HO408" i="10"/>
  <c r="HO400" i="10"/>
  <c r="HO392" i="10"/>
  <c r="HN408" i="10"/>
  <c r="HN400" i="10"/>
  <c r="HN392" i="10"/>
  <c r="HM408" i="10"/>
  <c r="HM400" i="10"/>
  <c r="HM392" i="10"/>
  <c r="HO406" i="10"/>
  <c r="HO398" i="10"/>
  <c r="HO390" i="10"/>
  <c r="HN406" i="10"/>
  <c r="HN398" i="10"/>
  <c r="HN390" i="10"/>
  <c r="HM406" i="10"/>
  <c r="HM398" i="10"/>
  <c r="HM390" i="10"/>
  <c r="HO405" i="10"/>
  <c r="HO397" i="10"/>
  <c r="HO389" i="10"/>
  <c r="HN405" i="10"/>
  <c r="HN397" i="10"/>
  <c r="HN389" i="10"/>
  <c r="HM405" i="10"/>
  <c r="HM397" i="10"/>
  <c r="HM389" i="10"/>
  <c r="HN404" i="10"/>
  <c r="HM396" i="10"/>
  <c r="HO407" i="10"/>
  <c r="HN399" i="10"/>
  <c r="HM391" i="10"/>
  <c r="HM399" i="10"/>
  <c r="HO404" i="10"/>
  <c r="HN396" i="10"/>
  <c r="HM388" i="10"/>
  <c r="HN407" i="10"/>
  <c r="HO399" i="10"/>
  <c r="HN391" i="10"/>
  <c r="HO396" i="10"/>
  <c r="HN388" i="10"/>
  <c r="HO391" i="10"/>
  <c r="HM407" i="10"/>
  <c r="HO388" i="10"/>
  <c r="HM404" i="10"/>
  <c r="HU411" i="10"/>
  <c r="HU403" i="10"/>
  <c r="HU395" i="10"/>
  <c r="HT411" i="10"/>
  <c r="HT403" i="10"/>
  <c r="HT395" i="10"/>
  <c r="HS403" i="10"/>
  <c r="HS395" i="10"/>
  <c r="HU410" i="10"/>
  <c r="HU402" i="10"/>
  <c r="HU394" i="10"/>
  <c r="HT410" i="10"/>
  <c r="HT402" i="10"/>
  <c r="HT394" i="10"/>
  <c r="HS410" i="10"/>
  <c r="HS402" i="10"/>
  <c r="HS394" i="10"/>
  <c r="HU409" i="10"/>
  <c r="HU401" i="10"/>
  <c r="HU393" i="10"/>
  <c r="HT409" i="10"/>
  <c r="HT401" i="10"/>
  <c r="HT393" i="10"/>
  <c r="HS409" i="10"/>
  <c r="HS401" i="10"/>
  <c r="HS393" i="10"/>
  <c r="HU408" i="10"/>
  <c r="HU400" i="10"/>
  <c r="HU392" i="10"/>
  <c r="HT408" i="10"/>
  <c r="HT400" i="10"/>
  <c r="HT392" i="10"/>
  <c r="HS408" i="10"/>
  <c r="HS400" i="10"/>
  <c r="HS392" i="10"/>
  <c r="HU407" i="10"/>
  <c r="HU399" i="10"/>
  <c r="HU391" i="10"/>
  <c r="HT407" i="10"/>
  <c r="HT399" i="10"/>
  <c r="HT391" i="10"/>
  <c r="HS407" i="10"/>
  <c r="HS399" i="10"/>
  <c r="HS391" i="10"/>
  <c r="HU406" i="10"/>
  <c r="HU398" i="10"/>
  <c r="HU390" i="10"/>
  <c r="HT406" i="10"/>
  <c r="HT398" i="10"/>
  <c r="HT390" i="10"/>
  <c r="HS406" i="10"/>
  <c r="HS398" i="10"/>
  <c r="HS390" i="10"/>
  <c r="HU405" i="10"/>
  <c r="HU397" i="10"/>
  <c r="HU389" i="10"/>
  <c r="HT405" i="10"/>
  <c r="HT397" i="10"/>
  <c r="HT389" i="10"/>
  <c r="HS405" i="10"/>
  <c r="HS397" i="10"/>
  <c r="HS389" i="10"/>
  <c r="HT396" i="10"/>
  <c r="HT388" i="10"/>
  <c r="HS404" i="10"/>
  <c r="HS396" i="10"/>
  <c r="HU404" i="10"/>
  <c r="HS388" i="10"/>
  <c r="HU396" i="10"/>
  <c r="HU388" i="10"/>
  <c r="HT404" i="10"/>
  <c r="JH409" i="10"/>
  <c r="JH401" i="10"/>
  <c r="JH393" i="10"/>
  <c r="JG409" i="10"/>
  <c r="JG401" i="10"/>
  <c r="JG393" i="10"/>
  <c r="JF409" i="10"/>
  <c r="JF401" i="10"/>
  <c r="JF393" i="10"/>
  <c r="JH407" i="10"/>
  <c r="JH399" i="10"/>
  <c r="JH391" i="10"/>
  <c r="JG407" i="10"/>
  <c r="JG399" i="10"/>
  <c r="JG391" i="10"/>
  <c r="JF407" i="10"/>
  <c r="JF399" i="10"/>
  <c r="JF391" i="10"/>
  <c r="JH405" i="10"/>
  <c r="JH397" i="10"/>
  <c r="JH389" i="10"/>
  <c r="JG405" i="10"/>
  <c r="JG397" i="10"/>
  <c r="JG389" i="10"/>
  <c r="JF405" i="10"/>
  <c r="JF397" i="10"/>
  <c r="JF389" i="10"/>
  <c r="JH404" i="10"/>
  <c r="JH396" i="10"/>
  <c r="JH388" i="10"/>
  <c r="JG404" i="10"/>
  <c r="JG396" i="10"/>
  <c r="JG388" i="10"/>
  <c r="JF404" i="10"/>
  <c r="JF396" i="10"/>
  <c r="JF388" i="10"/>
  <c r="JH411" i="10"/>
  <c r="JH403" i="10"/>
  <c r="JH395" i="10"/>
  <c r="JG411" i="10"/>
  <c r="JG403" i="10"/>
  <c r="JG395" i="10"/>
  <c r="JF403" i="10"/>
  <c r="JF395" i="10"/>
  <c r="JH398" i="10"/>
  <c r="JG400" i="10"/>
  <c r="JF402" i="10"/>
  <c r="JH394" i="10"/>
  <c r="JG398" i="10"/>
  <c r="JF400" i="10"/>
  <c r="JH392" i="10"/>
  <c r="JG394" i="10"/>
  <c r="JF398" i="10"/>
  <c r="JH410" i="10"/>
  <c r="JH390" i="10"/>
  <c r="JG392" i="10"/>
  <c r="JF394" i="10"/>
  <c r="JH408" i="10"/>
  <c r="JG410" i="10"/>
  <c r="JG390" i="10"/>
  <c r="JF392" i="10"/>
  <c r="JH406" i="10"/>
  <c r="JG408" i="10"/>
  <c r="JF410" i="10"/>
  <c r="JF390" i="10"/>
  <c r="JH402" i="10"/>
  <c r="JG406" i="10"/>
  <c r="JF408" i="10"/>
  <c r="JF406" i="10"/>
  <c r="JG402" i="10"/>
  <c r="JH400" i="10"/>
  <c r="CJ344" i="10"/>
  <c r="CJ347" i="10" s="1"/>
  <c r="CW343" i="10"/>
  <c r="CW346" i="10" s="1"/>
  <c r="AC364" i="10" a="1"/>
  <c r="AC364" i="10" s="1"/>
  <c r="AC363" i="10" a="1"/>
  <c r="AC363" i="10" s="1"/>
  <c r="KL409" i="10"/>
  <c r="KL401" i="10"/>
  <c r="KL393" i="10"/>
  <c r="KK409" i="10"/>
  <c r="KK401" i="10"/>
  <c r="KK393" i="10"/>
  <c r="KJ409" i="10"/>
  <c r="KJ401" i="10"/>
  <c r="KJ393" i="10"/>
  <c r="KL408" i="10"/>
  <c r="KL400" i="10"/>
  <c r="KL392" i="10"/>
  <c r="KK408" i="10"/>
  <c r="KK400" i="10"/>
  <c r="KK392" i="10"/>
  <c r="KJ408" i="10"/>
  <c r="KJ400" i="10"/>
  <c r="KJ392" i="10"/>
  <c r="KL407" i="10"/>
  <c r="KL399" i="10"/>
  <c r="KL391" i="10"/>
  <c r="KK407" i="10"/>
  <c r="KK399" i="10"/>
  <c r="KK391" i="10"/>
  <c r="KJ407" i="10"/>
  <c r="KJ399" i="10"/>
  <c r="KJ391" i="10"/>
  <c r="KL406" i="10"/>
  <c r="KL398" i="10"/>
  <c r="KL390" i="10"/>
  <c r="KK406" i="10"/>
  <c r="KK398" i="10"/>
  <c r="KK390" i="10"/>
  <c r="KJ406" i="10"/>
  <c r="KJ398" i="10"/>
  <c r="KJ390" i="10"/>
  <c r="KL405" i="10"/>
  <c r="KL397" i="10"/>
  <c r="KL389" i="10"/>
  <c r="KK405" i="10"/>
  <c r="KK397" i="10"/>
  <c r="KK389" i="10"/>
  <c r="KJ405" i="10"/>
  <c r="KJ397" i="10"/>
  <c r="KJ389" i="10"/>
  <c r="KL404" i="10"/>
  <c r="KL396" i="10"/>
  <c r="KL388" i="10"/>
  <c r="KK404" i="10"/>
  <c r="KK396" i="10"/>
  <c r="KK388" i="10"/>
  <c r="KJ404" i="10"/>
  <c r="KJ396" i="10"/>
  <c r="KJ388" i="10"/>
  <c r="KL411" i="10"/>
  <c r="KL403" i="10"/>
  <c r="KL395" i="10"/>
  <c r="KK411" i="10"/>
  <c r="KK403" i="10"/>
  <c r="KK395" i="10"/>
  <c r="KJ403" i="10"/>
  <c r="KJ395" i="10"/>
  <c r="KJ402" i="10"/>
  <c r="KL410" i="10"/>
  <c r="KJ394" i="10"/>
  <c r="KL402" i="10"/>
  <c r="KL394" i="10"/>
  <c r="KK410" i="10"/>
  <c r="KK402" i="10"/>
  <c r="KK394" i="10"/>
  <c r="KJ410" i="10"/>
  <c r="IG411" i="10"/>
  <c r="IG403" i="10"/>
  <c r="IG395" i="10"/>
  <c r="IF411" i="10"/>
  <c r="IF403" i="10"/>
  <c r="IF395" i="10"/>
  <c r="IE403" i="10"/>
  <c r="IE395" i="10"/>
  <c r="IG410" i="10"/>
  <c r="IG402" i="10"/>
  <c r="IG394" i="10"/>
  <c r="IF410" i="10"/>
  <c r="IF402" i="10"/>
  <c r="IF394" i="10"/>
  <c r="IE410" i="10"/>
  <c r="IE402" i="10"/>
  <c r="IE394" i="10"/>
  <c r="IG409" i="10"/>
  <c r="IG401" i="10"/>
  <c r="IG393" i="10"/>
  <c r="IF409" i="10"/>
  <c r="IF401" i="10"/>
  <c r="IF393" i="10"/>
  <c r="IE409" i="10"/>
  <c r="IE401" i="10"/>
  <c r="IE393" i="10"/>
  <c r="IG408" i="10"/>
  <c r="IG400" i="10"/>
  <c r="IG392" i="10"/>
  <c r="IF408" i="10"/>
  <c r="IF400" i="10"/>
  <c r="IF392" i="10"/>
  <c r="IE408" i="10"/>
  <c r="IE400" i="10"/>
  <c r="IE392" i="10"/>
  <c r="IG407" i="10"/>
  <c r="IG399" i="10"/>
  <c r="IG391" i="10"/>
  <c r="IF407" i="10"/>
  <c r="IF399" i="10"/>
  <c r="IF391" i="10"/>
  <c r="IE407" i="10"/>
  <c r="IE399" i="10"/>
  <c r="IE391" i="10"/>
  <c r="IG406" i="10"/>
  <c r="IG398" i="10"/>
  <c r="IG390" i="10"/>
  <c r="IF406" i="10"/>
  <c r="IF398" i="10"/>
  <c r="IF390" i="10"/>
  <c r="IE406" i="10"/>
  <c r="IE398" i="10"/>
  <c r="IE390" i="10"/>
  <c r="IG405" i="10"/>
  <c r="IG397" i="10"/>
  <c r="IG389" i="10"/>
  <c r="IF405" i="10"/>
  <c r="IF397" i="10"/>
  <c r="IF389" i="10"/>
  <c r="IE405" i="10"/>
  <c r="IE397" i="10"/>
  <c r="IE389" i="10"/>
  <c r="IG404" i="10"/>
  <c r="IE388" i="10"/>
  <c r="IG396" i="10"/>
  <c r="IG388" i="10"/>
  <c r="IF404" i="10"/>
  <c r="IE396" i="10"/>
  <c r="IF396" i="10"/>
  <c r="IF388" i="10"/>
  <c r="IE404" i="10"/>
  <c r="JQ409" i="10"/>
  <c r="JQ401" i="10"/>
  <c r="JQ393" i="10"/>
  <c r="JP409" i="10"/>
  <c r="JP401" i="10"/>
  <c r="JP393" i="10"/>
  <c r="JO409" i="10"/>
  <c r="JO401" i="10"/>
  <c r="JO393" i="10"/>
  <c r="JQ407" i="10"/>
  <c r="JQ399" i="10"/>
  <c r="JQ391" i="10"/>
  <c r="JP407" i="10"/>
  <c r="JP399" i="10"/>
  <c r="JP391" i="10"/>
  <c r="JO407" i="10"/>
  <c r="JO399" i="10"/>
  <c r="JO391" i="10"/>
  <c r="JQ405" i="10"/>
  <c r="JQ397" i="10"/>
  <c r="JQ389" i="10"/>
  <c r="JP405" i="10"/>
  <c r="JP397" i="10"/>
  <c r="JP389" i="10"/>
  <c r="JO405" i="10"/>
  <c r="JO397" i="10"/>
  <c r="JO389" i="10"/>
  <c r="JQ404" i="10"/>
  <c r="JQ396" i="10"/>
  <c r="JQ388" i="10"/>
  <c r="JP404" i="10"/>
  <c r="JP396" i="10"/>
  <c r="JP388" i="10"/>
  <c r="JO404" i="10"/>
  <c r="JO396" i="10"/>
  <c r="JO388" i="10"/>
  <c r="JQ411" i="10"/>
  <c r="JQ403" i="10"/>
  <c r="JQ395" i="10"/>
  <c r="JP411" i="10"/>
  <c r="JP403" i="10"/>
  <c r="JP395" i="10"/>
  <c r="JO403" i="10"/>
  <c r="JO395" i="10"/>
  <c r="JQ394" i="10"/>
  <c r="JP398" i="10"/>
  <c r="JO400" i="10"/>
  <c r="JQ392" i="10"/>
  <c r="JP394" i="10"/>
  <c r="JO398" i="10"/>
  <c r="JQ410" i="10"/>
  <c r="JQ390" i="10"/>
  <c r="JP392" i="10"/>
  <c r="JO394" i="10"/>
  <c r="JQ408" i="10"/>
  <c r="JP410" i="10"/>
  <c r="JP390" i="10"/>
  <c r="JO392" i="10"/>
  <c r="JQ406" i="10"/>
  <c r="JP408" i="10"/>
  <c r="JO410" i="10"/>
  <c r="JO390" i="10"/>
  <c r="JQ402" i="10"/>
  <c r="JP406" i="10"/>
  <c r="JO408" i="10"/>
  <c r="JQ400" i="10"/>
  <c r="JP402" i="10"/>
  <c r="JO406" i="10"/>
  <c r="JQ398" i="10"/>
  <c r="JP400" i="10"/>
  <c r="JO402" i="10"/>
  <c r="IV411" i="10"/>
  <c r="IV403" i="10"/>
  <c r="IV395" i="10"/>
  <c r="IU411" i="10"/>
  <c r="IU403" i="10"/>
  <c r="IU395" i="10"/>
  <c r="IT403" i="10"/>
  <c r="IT395" i="10"/>
  <c r="IV410" i="10"/>
  <c r="IV402" i="10"/>
  <c r="IV394" i="10"/>
  <c r="IU410" i="10"/>
  <c r="IU402" i="10"/>
  <c r="IU394" i="10"/>
  <c r="IT410" i="10"/>
  <c r="IT402" i="10"/>
  <c r="IT394" i="10"/>
  <c r="IV409" i="10"/>
  <c r="IV401" i="10"/>
  <c r="IV393" i="10"/>
  <c r="IU409" i="10"/>
  <c r="IU401" i="10"/>
  <c r="IU393" i="10"/>
  <c r="IT409" i="10"/>
  <c r="IT401" i="10"/>
  <c r="IT393" i="10"/>
  <c r="IV408" i="10"/>
  <c r="IV400" i="10"/>
  <c r="IV392" i="10"/>
  <c r="IU408" i="10"/>
  <c r="IU400" i="10"/>
  <c r="IU392" i="10"/>
  <c r="IT408" i="10"/>
  <c r="IT400" i="10"/>
  <c r="IT392" i="10"/>
  <c r="IV407" i="10"/>
  <c r="IV399" i="10"/>
  <c r="IV391" i="10"/>
  <c r="IU407" i="10"/>
  <c r="IU399" i="10"/>
  <c r="IU391" i="10"/>
  <c r="IT407" i="10"/>
  <c r="IT399" i="10"/>
  <c r="IT391" i="10"/>
  <c r="IV406" i="10"/>
  <c r="IV398" i="10"/>
  <c r="IV390" i="10"/>
  <c r="IU406" i="10"/>
  <c r="IU398" i="10"/>
  <c r="IU390" i="10"/>
  <c r="IT406" i="10"/>
  <c r="IT398" i="10"/>
  <c r="IT390" i="10"/>
  <c r="IV405" i="10"/>
  <c r="IV397" i="10"/>
  <c r="IV389" i="10"/>
  <c r="IU405" i="10"/>
  <c r="IU397" i="10"/>
  <c r="IU389" i="10"/>
  <c r="IT405" i="10"/>
  <c r="IT397" i="10"/>
  <c r="IT389" i="10"/>
  <c r="IU388" i="10"/>
  <c r="IT404" i="10"/>
  <c r="IT396" i="10"/>
  <c r="IV404" i="10"/>
  <c r="IT388" i="10"/>
  <c r="IV396" i="10"/>
  <c r="IU396" i="10"/>
  <c r="IV388" i="10"/>
  <c r="IU404" i="10"/>
  <c r="LE411" i="10"/>
  <c r="LB411" i="10"/>
  <c r="KY411" i="10"/>
  <c r="KV411" i="10"/>
  <c r="CW342" i="10" s="1"/>
  <c r="CW345" i="10" s="1"/>
  <c r="KS411" i="10"/>
  <c r="KP411" i="10"/>
  <c r="KM411" i="10"/>
  <c r="KJ411" i="10"/>
  <c r="KG411" i="10"/>
  <c r="CR342" i="10" s="1"/>
  <c r="CR345" i="10" s="1"/>
  <c r="KD411" i="10"/>
  <c r="KA411" i="10"/>
  <c r="JU411" i="10"/>
  <c r="JR411" i="10"/>
  <c r="CM342" i="10" s="1"/>
  <c r="CM345" i="10" s="1"/>
  <c r="JO411" i="10"/>
  <c r="JL411" i="10"/>
  <c r="JI411" i="10"/>
  <c r="CJ342" i="10" s="1"/>
  <c r="CJ345" i="10" s="1"/>
  <c r="JF411" i="10"/>
  <c r="JC411" i="10"/>
  <c r="IT411" i="10"/>
  <c r="IQ411" i="10"/>
  <c r="IN411" i="10"/>
  <c r="IK411" i="10"/>
  <c r="CB342" i="10" s="1"/>
  <c r="CB345" i="10" s="1"/>
  <c r="IH411" i="10"/>
  <c r="IE411" i="10"/>
  <c r="IB411" i="10"/>
  <c r="BY342" i="10" s="1"/>
  <c r="BY345" i="10" s="1"/>
  <c r="HY411" i="10"/>
  <c r="HV411" i="10"/>
  <c r="HS411" i="10"/>
  <c r="HP411" i="10"/>
  <c r="HM411" i="10"/>
  <c r="HJ411" i="10"/>
  <c r="HG411" i="10"/>
  <c r="JX411" i="10"/>
  <c r="CO342" i="10" s="1"/>
  <c r="CO345" i="10" s="1"/>
  <c r="IW411" i="10"/>
  <c r="IZ411" i="10"/>
  <c r="CG342" i="10" s="1"/>
  <c r="CG345" i="10" s="1"/>
  <c r="GX411" i="10"/>
  <c r="GU411" i="10"/>
  <c r="HD411" i="10"/>
  <c r="BQ342" i="10" s="1"/>
  <c r="BQ345" i="10" s="1"/>
  <c r="HA411" i="10"/>
  <c r="BP342" i="10" s="1"/>
  <c r="BP345" i="10" s="1"/>
  <c r="GR411" i="10"/>
  <c r="GO411" i="10"/>
  <c r="LG411" i="10"/>
  <c r="LG403" i="10"/>
  <c r="LG395" i="10"/>
  <c r="LF411" i="10"/>
  <c r="LF403" i="10"/>
  <c r="LF395" i="10"/>
  <c r="LE403" i="10"/>
  <c r="LE395" i="10"/>
  <c r="LG410" i="10"/>
  <c r="LG402" i="10"/>
  <c r="LG394" i="10"/>
  <c r="LF410" i="10"/>
  <c r="LF402" i="10"/>
  <c r="LF394" i="10"/>
  <c r="LE410" i="10"/>
  <c r="LE402" i="10"/>
  <c r="LE394" i="10"/>
  <c r="LG409" i="10"/>
  <c r="LG401" i="10"/>
  <c r="LG393" i="10"/>
  <c r="LF409" i="10"/>
  <c r="LF401" i="10"/>
  <c r="LF393" i="10"/>
  <c r="LE409" i="10"/>
  <c r="LE401" i="10"/>
  <c r="LE393" i="10"/>
  <c r="LG408" i="10"/>
  <c r="LG400" i="10"/>
  <c r="LG392" i="10"/>
  <c r="LF408" i="10"/>
  <c r="LF400" i="10"/>
  <c r="LF392" i="10"/>
  <c r="LE408" i="10"/>
  <c r="LE400" i="10"/>
  <c r="LE392" i="10"/>
  <c r="LG407" i="10"/>
  <c r="LG399" i="10"/>
  <c r="LG391" i="10"/>
  <c r="LF407" i="10"/>
  <c r="LF399" i="10"/>
  <c r="LF391" i="10"/>
  <c r="LE407" i="10"/>
  <c r="LE399" i="10"/>
  <c r="LE391" i="10"/>
  <c r="LG405" i="10"/>
  <c r="LG397" i="10"/>
  <c r="LG389" i="10"/>
  <c r="LF405" i="10"/>
  <c r="LF397" i="10"/>
  <c r="LF389" i="10"/>
  <c r="LE405" i="10"/>
  <c r="LE397" i="10"/>
  <c r="LE389" i="10"/>
  <c r="LG404" i="10"/>
  <c r="LG396" i="10"/>
  <c r="LG388" i="10"/>
  <c r="LF404" i="10"/>
  <c r="LF396" i="10"/>
  <c r="LF388" i="10"/>
  <c r="LE404" i="10"/>
  <c r="LE396" i="10"/>
  <c r="LE388" i="10"/>
  <c r="LF406" i="10"/>
  <c r="LF398" i="10"/>
  <c r="LF390" i="10"/>
  <c r="LE406" i="10"/>
  <c r="LE398" i="10"/>
  <c r="LG406" i="10"/>
  <c r="LE390" i="10"/>
  <c r="LG398" i="10"/>
  <c r="LG390" i="10"/>
  <c r="KP468" i="10"/>
  <c r="JN409" i="10"/>
  <c r="JN401" i="10"/>
  <c r="JN393" i="10"/>
  <c r="JM409" i="10"/>
  <c r="JM401" i="10"/>
  <c r="JM393" i="10"/>
  <c r="JL409" i="10"/>
  <c r="JL401" i="10"/>
  <c r="JL393" i="10"/>
  <c r="JN407" i="10"/>
  <c r="JN399" i="10"/>
  <c r="JN391" i="10"/>
  <c r="JM407" i="10"/>
  <c r="JM399" i="10"/>
  <c r="JM391" i="10"/>
  <c r="JL407" i="10"/>
  <c r="JL399" i="10"/>
  <c r="JL391" i="10"/>
  <c r="JN405" i="10"/>
  <c r="JN397" i="10"/>
  <c r="JN389" i="10"/>
  <c r="JM405" i="10"/>
  <c r="JM397" i="10"/>
  <c r="JM389" i="10"/>
  <c r="JL405" i="10"/>
  <c r="JL397" i="10"/>
  <c r="JL389" i="10"/>
  <c r="JN404" i="10"/>
  <c r="JN396" i="10"/>
  <c r="JN388" i="10"/>
  <c r="JM404" i="10"/>
  <c r="JM396" i="10"/>
  <c r="JM388" i="10"/>
  <c r="JL404" i="10"/>
  <c r="JL396" i="10"/>
  <c r="JL388" i="10"/>
  <c r="JN411" i="10"/>
  <c r="JN403" i="10"/>
  <c r="JN395" i="10"/>
  <c r="JM411" i="10"/>
  <c r="JM403" i="10"/>
  <c r="JM395" i="10"/>
  <c r="JL403" i="10"/>
  <c r="JL395" i="10"/>
  <c r="JN402" i="10"/>
  <c r="JM406" i="10"/>
  <c r="JL408" i="10"/>
  <c r="JN400" i="10"/>
  <c r="JM402" i="10"/>
  <c r="JL406" i="10"/>
  <c r="JN398" i="10"/>
  <c r="JM400" i="10"/>
  <c r="JL402" i="10"/>
  <c r="JN394" i="10"/>
  <c r="JM398" i="10"/>
  <c r="JL400" i="10"/>
  <c r="JN392" i="10"/>
  <c r="JM394" i="10"/>
  <c r="JL398" i="10"/>
  <c r="JN410" i="10"/>
  <c r="JN390" i="10"/>
  <c r="JM392" i="10"/>
  <c r="JL394" i="10"/>
  <c r="JN408" i="10"/>
  <c r="JM410" i="10"/>
  <c r="JM390" i="10"/>
  <c r="JL392" i="10"/>
  <c r="JM408" i="10"/>
  <c r="JL410" i="10"/>
  <c r="JL390" i="10"/>
  <c r="JN406" i="10"/>
  <c r="IJ411" i="10"/>
  <c r="IJ403" i="10"/>
  <c r="IJ395" i="10"/>
  <c r="II411" i="10"/>
  <c r="II403" i="10"/>
  <c r="II395" i="10"/>
  <c r="IH403" i="10"/>
  <c r="IH395" i="10"/>
  <c r="IJ410" i="10"/>
  <c r="IJ402" i="10"/>
  <c r="IJ394" i="10"/>
  <c r="II410" i="10"/>
  <c r="II402" i="10"/>
  <c r="II394" i="10"/>
  <c r="IH410" i="10"/>
  <c r="IH402" i="10"/>
  <c r="IH394" i="10"/>
  <c r="IJ409" i="10"/>
  <c r="IJ401" i="10"/>
  <c r="IJ393" i="10"/>
  <c r="II409" i="10"/>
  <c r="II401" i="10"/>
  <c r="II393" i="10"/>
  <c r="IH409" i="10"/>
  <c r="IH401" i="10"/>
  <c r="IH393" i="10"/>
  <c r="IJ408" i="10"/>
  <c r="IJ400" i="10"/>
  <c r="IJ392" i="10"/>
  <c r="II408" i="10"/>
  <c r="II400" i="10"/>
  <c r="II392" i="10"/>
  <c r="IH408" i="10"/>
  <c r="IH400" i="10"/>
  <c r="IH392" i="10"/>
  <c r="IJ407" i="10"/>
  <c r="IJ399" i="10"/>
  <c r="IJ391" i="10"/>
  <c r="II407" i="10"/>
  <c r="II399" i="10"/>
  <c r="II391" i="10"/>
  <c r="IH407" i="10"/>
  <c r="IH399" i="10"/>
  <c r="IH391" i="10"/>
  <c r="IJ406" i="10"/>
  <c r="IJ398" i="10"/>
  <c r="IJ390" i="10"/>
  <c r="II406" i="10"/>
  <c r="II398" i="10"/>
  <c r="II390" i="10"/>
  <c r="IH406" i="10"/>
  <c r="IH398" i="10"/>
  <c r="IH390" i="10"/>
  <c r="IJ405" i="10"/>
  <c r="IJ397" i="10"/>
  <c r="IJ389" i="10"/>
  <c r="II405" i="10"/>
  <c r="II397" i="10"/>
  <c r="II389" i="10"/>
  <c r="IH405" i="10"/>
  <c r="IH397" i="10"/>
  <c r="IH389" i="10"/>
  <c r="IJ396" i="10"/>
  <c r="IJ388" i="10"/>
  <c r="II404" i="10"/>
  <c r="II396" i="10"/>
  <c r="II388" i="10"/>
  <c r="IH404" i="10"/>
  <c r="IJ404" i="10"/>
  <c r="IH396" i="10"/>
  <c r="IH388" i="10"/>
  <c r="IA411" i="10"/>
  <c r="IA403" i="10"/>
  <c r="IA395" i="10"/>
  <c r="HZ411" i="10"/>
  <c r="HZ403" i="10"/>
  <c r="HZ395" i="10"/>
  <c r="HY403" i="10"/>
  <c r="HY395" i="10"/>
  <c r="IA410" i="10"/>
  <c r="IA402" i="10"/>
  <c r="IA394" i="10"/>
  <c r="HZ410" i="10"/>
  <c r="HZ402" i="10"/>
  <c r="HZ394" i="10"/>
  <c r="HY410" i="10"/>
  <c r="HY402" i="10"/>
  <c r="HY394" i="10"/>
  <c r="IA409" i="10"/>
  <c r="IA401" i="10"/>
  <c r="IA393" i="10"/>
  <c r="HZ409" i="10"/>
  <c r="HZ401" i="10"/>
  <c r="HZ393" i="10"/>
  <c r="HY409" i="10"/>
  <c r="HY401" i="10"/>
  <c r="HY393" i="10"/>
  <c r="IA408" i="10"/>
  <c r="IA400" i="10"/>
  <c r="IA392" i="10"/>
  <c r="HZ408" i="10"/>
  <c r="HZ400" i="10"/>
  <c r="HZ392" i="10"/>
  <c r="HY408" i="10"/>
  <c r="HY400" i="10"/>
  <c r="HY392" i="10"/>
  <c r="IA407" i="10"/>
  <c r="IA399" i="10"/>
  <c r="IA391" i="10"/>
  <c r="HZ407" i="10"/>
  <c r="HZ399" i="10"/>
  <c r="HZ391" i="10"/>
  <c r="HY407" i="10"/>
  <c r="HY399" i="10"/>
  <c r="HY391" i="10"/>
  <c r="IA406" i="10"/>
  <c r="IA398" i="10"/>
  <c r="IA390" i="10"/>
  <c r="HZ406" i="10"/>
  <c r="HZ398" i="10"/>
  <c r="HZ390" i="10"/>
  <c r="HY406" i="10"/>
  <c r="HY398" i="10"/>
  <c r="HY390" i="10"/>
  <c r="IA405" i="10"/>
  <c r="IA397" i="10"/>
  <c r="IA389" i="10"/>
  <c r="HZ405" i="10"/>
  <c r="HZ397" i="10"/>
  <c r="HZ389" i="10"/>
  <c r="HY405" i="10"/>
  <c r="HY397" i="10"/>
  <c r="HY389" i="10"/>
  <c r="HY404" i="10"/>
  <c r="HY396" i="10"/>
  <c r="IA404" i="10"/>
  <c r="HY388" i="10"/>
  <c r="IA396" i="10"/>
  <c r="HZ388" i="10"/>
  <c r="IA388" i="10"/>
  <c r="HZ404" i="10"/>
  <c r="HZ396" i="10"/>
  <c r="CM344" i="10"/>
  <c r="CM347" i="10" s="1"/>
  <c r="CB343" i="10"/>
  <c r="CB346" i="10" s="1"/>
  <c r="CO343" i="10"/>
  <c r="CO346" i="10" s="1"/>
  <c r="AE363" i="10" a="1"/>
  <c r="AE363" i="10" s="1"/>
  <c r="AE364" i="10" a="1"/>
  <c r="AE364" i="10" s="1"/>
  <c r="AE365" i="10" a="1"/>
  <c r="AE365" i="10" s="1"/>
  <c r="KS453" i="10"/>
  <c r="IP411" i="10"/>
  <c r="IP403" i="10"/>
  <c r="IP395" i="10"/>
  <c r="IO411" i="10"/>
  <c r="IO403" i="10"/>
  <c r="IO395" i="10"/>
  <c r="IN403" i="10"/>
  <c r="IN395" i="10"/>
  <c r="IP410" i="10"/>
  <c r="IP402" i="10"/>
  <c r="IP394" i="10"/>
  <c r="IO410" i="10"/>
  <c r="IO402" i="10"/>
  <c r="IO394" i="10"/>
  <c r="IN410" i="10"/>
  <c r="IN402" i="10"/>
  <c r="IN394" i="10"/>
  <c r="IP409" i="10"/>
  <c r="IP401" i="10"/>
  <c r="IP393" i="10"/>
  <c r="IO409" i="10"/>
  <c r="IO401" i="10"/>
  <c r="IO393" i="10"/>
  <c r="IN409" i="10"/>
  <c r="IN401" i="10"/>
  <c r="IN393" i="10"/>
  <c r="IP408" i="10"/>
  <c r="IP400" i="10"/>
  <c r="IP392" i="10"/>
  <c r="IO408" i="10"/>
  <c r="IO400" i="10"/>
  <c r="IO392" i="10"/>
  <c r="IN408" i="10"/>
  <c r="IN400" i="10"/>
  <c r="IN392" i="10"/>
  <c r="IP407" i="10"/>
  <c r="IP399" i="10"/>
  <c r="IP391" i="10"/>
  <c r="IO407" i="10"/>
  <c r="IO399" i="10"/>
  <c r="IO391" i="10"/>
  <c r="IN407" i="10"/>
  <c r="IN399" i="10"/>
  <c r="IN391" i="10"/>
  <c r="IP406" i="10"/>
  <c r="IP398" i="10"/>
  <c r="IP390" i="10"/>
  <c r="IO406" i="10"/>
  <c r="IO398" i="10"/>
  <c r="IO390" i="10"/>
  <c r="IN406" i="10"/>
  <c r="IN398" i="10"/>
  <c r="IN390" i="10"/>
  <c r="IP405" i="10"/>
  <c r="IP397" i="10"/>
  <c r="IP389" i="10"/>
  <c r="IO405" i="10"/>
  <c r="IO397" i="10"/>
  <c r="IO389" i="10"/>
  <c r="IN405" i="10"/>
  <c r="IN397" i="10"/>
  <c r="IN389" i="10"/>
  <c r="IO404" i="10"/>
  <c r="IO396" i="10"/>
  <c r="IO388" i="10"/>
  <c r="IN404" i="10"/>
  <c r="IP388" i="10"/>
  <c r="IN396" i="10"/>
  <c r="IP404" i="10"/>
  <c r="IN388" i="10"/>
  <c r="IP396" i="10"/>
  <c r="JE409" i="10"/>
  <c r="JE401" i="10"/>
  <c r="JE393" i="10"/>
  <c r="JD409" i="10"/>
  <c r="JD401" i="10"/>
  <c r="JD393" i="10"/>
  <c r="JC409" i="10"/>
  <c r="JC401" i="10"/>
  <c r="JC393" i="10"/>
  <c r="JE407" i="10"/>
  <c r="JE399" i="10"/>
  <c r="JE391" i="10"/>
  <c r="JD407" i="10"/>
  <c r="JD399" i="10"/>
  <c r="JD391" i="10"/>
  <c r="JC407" i="10"/>
  <c r="JC399" i="10"/>
  <c r="JC391" i="10"/>
  <c r="JE405" i="10"/>
  <c r="JE404" i="10"/>
  <c r="JE396" i="10"/>
  <c r="JE388" i="10"/>
  <c r="JD404" i="10"/>
  <c r="JD396" i="10"/>
  <c r="JD388" i="10"/>
  <c r="JC404" i="10"/>
  <c r="JC396" i="10"/>
  <c r="JC388" i="10"/>
  <c r="JE411" i="10"/>
  <c r="JE403" i="10"/>
  <c r="JE395" i="10"/>
  <c r="JD411" i="10"/>
  <c r="JD403" i="10"/>
  <c r="JD395" i="10"/>
  <c r="JC403" i="10"/>
  <c r="JC395" i="10"/>
  <c r="JE406" i="10"/>
  <c r="JE389" i="10"/>
  <c r="JD397" i="10"/>
  <c r="JC405" i="10"/>
  <c r="JC389" i="10"/>
  <c r="JE402" i="10"/>
  <c r="JD410" i="10"/>
  <c r="JD394" i="10"/>
  <c r="JC402" i="10"/>
  <c r="JE400" i="10"/>
  <c r="JD408" i="10"/>
  <c r="JD392" i="10"/>
  <c r="JC400" i="10"/>
  <c r="JE398" i="10"/>
  <c r="JD406" i="10"/>
  <c r="JD390" i="10"/>
  <c r="JC398" i="10"/>
  <c r="JE397" i="10"/>
  <c r="JD405" i="10"/>
  <c r="JD389" i="10"/>
  <c r="JC397" i="10"/>
  <c r="JE394" i="10"/>
  <c r="JD402" i="10"/>
  <c r="JC410" i="10"/>
  <c r="JC394" i="10"/>
  <c r="JE410" i="10"/>
  <c r="JE392" i="10"/>
  <c r="JD400" i="10"/>
  <c r="JC408" i="10"/>
  <c r="JC392" i="10"/>
  <c r="JE408" i="10"/>
  <c r="JE390" i="10"/>
  <c r="JD398" i="10"/>
  <c r="JC406" i="10"/>
  <c r="JC390" i="10"/>
  <c r="KR409" i="10"/>
  <c r="KR401" i="10"/>
  <c r="KR393" i="10"/>
  <c r="KQ409" i="10"/>
  <c r="KQ401" i="10"/>
  <c r="KQ393" i="10"/>
  <c r="KP409" i="10"/>
  <c r="KP401" i="10"/>
  <c r="KP393" i="10"/>
  <c r="KR408" i="10"/>
  <c r="KR400" i="10"/>
  <c r="KR392" i="10"/>
  <c r="KQ408" i="10"/>
  <c r="KQ400" i="10"/>
  <c r="KQ392" i="10"/>
  <c r="KP408" i="10"/>
  <c r="KP400" i="10"/>
  <c r="KP392" i="10"/>
  <c r="KR407" i="10"/>
  <c r="KR399" i="10"/>
  <c r="KR391" i="10"/>
  <c r="KQ407" i="10"/>
  <c r="KQ399" i="10"/>
  <c r="KQ391" i="10"/>
  <c r="KP407" i="10"/>
  <c r="KP399" i="10"/>
  <c r="KP391" i="10"/>
  <c r="KR406" i="10"/>
  <c r="KR398" i="10"/>
  <c r="KR390" i="10"/>
  <c r="KQ406" i="10"/>
  <c r="KQ398" i="10"/>
  <c r="KQ390" i="10"/>
  <c r="KP406" i="10"/>
  <c r="KP398" i="10"/>
  <c r="KP390" i="10"/>
  <c r="KR405" i="10"/>
  <c r="KR397" i="10"/>
  <c r="KR389" i="10"/>
  <c r="KQ405" i="10"/>
  <c r="KQ397" i="10"/>
  <c r="KQ389" i="10"/>
  <c r="KP405" i="10"/>
  <c r="KP397" i="10"/>
  <c r="KP389" i="10"/>
  <c r="KR404" i="10"/>
  <c r="KR396" i="10"/>
  <c r="KR388" i="10"/>
  <c r="KQ404" i="10"/>
  <c r="KQ396" i="10"/>
  <c r="KQ388" i="10"/>
  <c r="KP404" i="10"/>
  <c r="KP396" i="10"/>
  <c r="KP388" i="10"/>
  <c r="KR411" i="10"/>
  <c r="KR403" i="10"/>
  <c r="KR395" i="10"/>
  <c r="KQ411" i="10"/>
  <c r="KQ403" i="10"/>
  <c r="KQ395" i="10"/>
  <c r="KP403" i="10"/>
  <c r="KP395" i="10"/>
  <c r="KR402" i="10"/>
  <c r="KR394" i="10"/>
  <c r="KQ410" i="10"/>
  <c r="KQ402" i="10"/>
  <c r="KQ394" i="10"/>
  <c r="KP410" i="10"/>
  <c r="KP402" i="10"/>
  <c r="KR410" i="10"/>
  <c r="KP394" i="10"/>
  <c r="KU409" i="10"/>
  <c r="KU401" i="10"/>
  <c r="KU393" i="10"/>
  <c r="KT409" i="10"/>
  <c r="KT401" i="10"/>
  <c r="KT393" i="10"/>
  <c r="KS409" i="10"/>
  <c r="KS401" i="10"/>
  <c r="KS393" i="10"/>
  <c r="KU408" i="10"/>
  <c r="KU400" i="10"/>
  <c r="KU392" i="10"/>
  <c r="KT408" i="10"/>
  <c r="KT400" i="10"/>
  <c r="KT392" i="10"/>
  <c r="KS408" i="10"/>
  <c r="KS400" i="10"/>
  <c r="KS392" i="10"/>
  <c r="KU407" i="10"/>
  <c r="KU399" i="10"/>
  <c r="KU391" i="10"/>
  <c r="KT407" i="10"/>
  <c r="KT399" i="10"/>
  <c r="KT391" i="10"/>
  <c r="KS407" i="10"/>
  <c r="KS399" i="10"/>
  <c r="KS391" i="10"/>
  <c r="KU406" i="10"/>
  <c r="KU398" i="10"/>
  <c r="KU390" i="10"/>
  <c r="KT406" i="10"/>
  <c r="KT398" i="10"/>
  <c r="KT390" i="10"/>
  <c r="KS406" i="10"/>
  <c r="KS398" i="10"/>
  <c r="KS390" i="10"/>
  <c r="KU405" i="10"/>
  <c r="KU397" i="10"/>
  <c r="KU389" i="10"/>
  <c r="KT405" i="10"/>
  <c r="KT397" i="10"/>
  <c r="KT389" i="10"/>
  <c r="KS405" i="10"/>
  <c r="KS397" i="10"/>
  <c r="KS389" i="10"/>
  <c r="KU404" i="10"/>
  <c r="KU396" i="10"/>
  <c r="KU388" i="10"/>
  <c r="KT404" i="10"/>
  <c r="KT396" i="10"/>
  <c r="KT388" i="10"/>
  <c r="KS404" i="10"/>
  <c r="KS396" i="10"/>
  <c r="KS388" i="10"/>
  <c r="KU411" i="10"/>
  <c r="KU403" i="10"/>
  <c r="KU395" i="10"/>
  <c r="KT411" i="10"/>
  <c r="KT403" i="10"/>
  <c r="KT395" i="10"/>
  <c r="KS403" i="10"/>
  <c r="KS395" i="10"/>
  <c r="KU394" i="10"/>
  <c r="KT410" i="10"/>
  <c r="KT402" i="10"/>
  <c r="KT394" i="10"/>
  <c r="KS410" i="10"/>
  <c r="KS402" i="10"/>
  <c r="KU410" i="10"/>
  <c r="KS394" i="10"/>
  <c r="KU402" i="10"/>
  <c r="CW344" i="10"/>
  <c r="CW347" i="10" s="1"/>
  <c r="CT343" i="10"/>
  <c r="CT346" i="10" s="1"/>
  <c r="HR411" i="10"/>
  <c r="HR403" i="10"/>
  <c r="HR395" i="10"/>
  <c r="HQ411" i="10"/>
  <c r="HQ403" i="10"/>
  <c r="HQ395" i="10"/>
  <c r="HP403" i="10"/>
  <c r="HP395" i="10"/>
  <c r="HR410" i="10"/>
  <c r="HR402" i="10"/>
  <c r="HR394" i="10"/>
  <c r="HQ410" i="10"/>
  <c r="HQ402" i="10"/>
  <c r="HQ394" i="10"/>
  <c r="HP410" i="10"/>
  <c r="HP402" i="10"/>
  <c r="HP394" i="10"/>
  <c r="HR409" i="10"/>
  <c r="HR401" i="10"/>
  <c r="HR393" i="10"/>
  <c r="HQ409" i="10"/>
  <c r="HQ401" i="10"/>
  <c r="HQ393" i="10"/>
  <c r="HP409" i="10"/>
  <c r="HP401" i="10"/>
  <c r="HP393" i="10"/>
  <c r="HR408" i="10"/>
  <c r="HR400" i="10"/>
  <c r="HR392" i="10"/>
  <c r="HQ408" i="10"/>
  <c r="HQ400" i="10"/>
  <c r="HQ392" i="10"/>
  <c r="HP408" i="10"/>
  <c r="HP400" i="10"/>
  <c r="HP392" i="10"/>
  <c r="HR407" i="10"/>
  <c r="HR399" i="10"/>
  <c r="HR391" i="10"/>
  <c r="HQ407" i="10"/>
  <c r="HQ399" i="10"/>
  <c r="HQ391" i="10"/>
  <c r="HR406" i="10"/>
  <c r="HR398" i="10"/>
  <c r="HR390" i="10"/>
  <c r="HQ406" i="10"/>
  <c r="HQ398" i="10"/>
  <c r="HQ390" i="10"/>
  <c r="HP406" i="10"/>
  <c r="HP398" i="10"/>
  <c r="HP390" i="10"/>
  <c r="HR405" i="10"/>
  <c r="HR397" i="10"/>
  <c r="HR389" i="10"/>
  <c r="HQ405" i="10"/>
  <c r="HQ397" i="10"/>
  <c r="HQ389" i="10"/>
  <c r="HP405" i="10"/>
  <c r="HP397" i="10"/>
  <c r="HP389" i="10"/>
  <c r="HQ404" i="10"/>
  <c r="HP388" i="10"/>
  <c r="HQ396" i="10"/>
  <c r="HR388" i="10"/>
  <c r="HQ388" i="10"/>
  <c r="HP407" i="10"/>
  <c r="HP391" i="10"/>
  <c r="HP404" i="10"/>
  <c r="HR404" i="10"/>
  <c r="HP399" i="10"/>
  <c r="HR396" i="10"/>
  <c r="HP396" i="10"/>
  <c r="GZ410" i="10"/>
  <c r="GZ402" i="10"/>
  <c r="GZ394" i="10"/>
  <c r="GY410" i="10"/>
  <c r="GY402" i="10"/>
  <c r="GY394" i="10"/>
  <c r="GX410" i="10"/>
  <c r="GX402" i="10"/>
  <c r="GX394" i="10"/>
  <c r="GZ409" i="10"/>
  <c r="GZ401" i="10"/>
  <c r="GZ393" i="10"/>
  <c r="GY409" i="10"/>
  <c r="GY401" i="10"/>
  <c r="GY393" i="10"/>
  <c r="GX409" i="10"/>
  <c r="GX401" i="10"/>
  <c r="GX393" i="10"/>
  <c r="GY411" i="10"/>
  <c r="GZ408" i="10"/>
  <c r="GZ400" i="10"/>
  <c r="GZ392" i="10"/>
  <c r="GY408" i="10"/>
  <c r="GY400" i="10"/>
  <c r="GY392" i="10"/>
  <c r="GX408" i="10"/>
  <c r="GX400" i="10"/>
  <c r="GX392" i="10"/>
  <c r="GZ411" i="10"/>
  <c r="GX403" i="10"/>
  <c r="GZ407" i="10"/>
  <c r="GZ399" i="10"/>
  <c r="GZ391" i="10"/>
  <c r="GY407" i="10"/>
  <c r="GY399" i="10"/>
  <c r="GY391" i="10"/>
  <c r="GX407" i="10"/>
  <c r="GX399" i="10"/>
  <c r="GX391" i="10"/>
  <c r="GY395" i="10"/>
  <c r="GZ406" i="10"/>
  <c r="GZ398" i="10"/>
  <c r="GZ390" i="10"/>
  <c r="GY406" i="10"/>
  <c r="GY398" i="10"/>
  <c r="GY390" i="10"/>
  <c r="GX406" i="10"/>
  <c r="GX398" i="10"/>
  <c r="GX390" i="10"/>
  <c r="GZ395" i="10"/>
  <c r="GX395" i="10"/>
  <c r="GZ405" i="10"/>
  <c r="GZ397" i="10"/>
  <c r="GZ389" i="10"/>
  <c r="GY405" i="10"/>
  <c r="GY397" i="10"/>
  <c r="GY389" i="10"/>
  <c r="GX405" i="10"/>
  <c r="GX397" i="10"/>
  <c r="GX389" i="10"/>
  <c r="GY403" i="10"/>
  <c r="GZ404" i="10"/>
  <c r="GZ396" i="10"/>
  <c r="GZ388" i="10"/>
  <c r="GY404" i="10"/>
  <c r="GY396" i="10"/>
  <c r="GY388" i="10"/>
  <c r="GX404" i="10"/>
  <c r="GX396" i="10"/>
  <c r="GX388" i="10"/>
  <c r="GZ403" i="10"/>
  <c r="IS411" i="10"/>
  <c r="IS403" i="10"/>
  <c r="IS395" i="10"/>
  <c r="IR411" i="10"/>
  <c r="IR403" i="10"/>
  <c r="IR395" i="10"/>
  <c r="IQ403" i="10"/>
  <c r="IQ395" i="10"/>
  <c r="IS410" i="10"/>
  <c r="IS402" i="10"/>
  <c r="IS394" i="10"/>
  <c r="IR410" i="10"/>
  <c r="IR402" i="10"/>
  <c r="IR394" i="10"/>
  <c r="IQ410" i="10"/>
  <c r="IQ402" i="10"/>
  <c r="IQ394" i="10"/>
  <c r="IS409" i="10"/>
  <c r="IS401" i="10"/>
  <c r="IS393" i="10"/>
  <c r="IR409" i="10"/>
  <c r="IR401" i="10"/>
  <c r="IR393" i="10"/>
  <c r="IQ409" i="10"/>
  <c r="IQ401" i="10"/>
  <c r="IQ393" i="10"/>
  <c r="IS408" i="10"/>
  <c r="IS400" i="10"/>
  <c r="IS392" i="10"/>
  <c r="IR408" i="10"/>
  <c r="IR400" i="10"/>
  <c r="IR392" i="10"/>
  <c r="IQ408" i="10"/>
  <c r="IQ400" i="10"/>
  <c r="IQ392" i="10"/>
  <c r="IS407" i="10"/>
  <c r="IS399" i="10"/>
  <c r="IS391" i="10"/>
  <c r="IR407" i="10"/>
  <c r="IR399" i="10"/>
  <c r="IR391" i="10"/>
  <c r="IQ407" i="10"/>
  <c r="IQ399" i="10"/>
  <c r="IQ391" i="10"/>
  <c r="IS406" i="10"/>
  <c r="IS398" i="10"/>
  <c r="IS390" i="10"/>
  <c r="IR406" i="10"/>
  <c r="IR398" i="10"/>
  <c r="IR390" i="10"/>
  <c r="IQ406" i="10"/>
  <c r="IQ398" i="10"/>
  <c r="IQ390" i="10"/>
  <c r="IS405" i="10"/>
  <c r="IS397" i="10"/>
  <c r="IS389" i="10"/>
  <c r="IR405" i="10"/>
  <c r="IR397" i="10"/>
  <c r="IR389" i="10"/>
  <c r="IQ405" i="10"/>
  <c r="IQ397" i="10"/>
  <c r="IQ389" i="10"/>
  <c r="IR396" i="10"/>
  <c r="IR404" i="10"/>
  <c r="IR388" i="10"/>
  <c r="IQ404" i="10"/>
  <c r="IQ396" i="10"/>
  <c r="IS404" i="10"/>
  <c r="IQ388" i="10"/>
  <c r="IS396" i="10"/>
  <c r="IS388" i="10"/>
  <c r="LD411" i="10"/>
  <c r="LD403" i="10"/>
  <c r="LD395" i="10"/>
  <c r="LC411" i="10"/>
  <c r="LC403" i="10"/>
  <c r="LC395" i="10"/>
  <c r="LB403" i="10"/>
  <c r="LB395" i="10"/>
  <c r="LD410" i="10"/>
  <c r="LD402" i="10"/>
  <c r="LD394" i="10"/>
  <c r="LC410" i="10"/>
  <c r="LC402" i="10"/>
  <c r="LC394" i="10"/>
  <c r="LB410" i="10"/>
  <c r="LB402" i="10"/>
  <c r="LB394" i="10"/>
  <c r="LD409" i="10"/>
  <c r="LD401" i="10"/>
  <c r="LD393" i="10"/>
  <c r="LC409" i="10"/>
  <c r="LC401" i="10"/>
  <c r="LC393" i="10"/>
  <c r="LB409" i="10"/>
  <c r="LB401" i="10"/>
  <c r="LB393" i="10"/>
  <c r="LD408" i="10"/>
  <c r="LD400" i="10"/>
  <c r="LD392" i="10"/>
  <c r="LC408" i="10"/>
  <c r="LC400" i="10"/>
  <c r="LC392" i="10"/>
  <c r="LB408" i="10"/>
  <c r="LB400" i="10"/>
  <c r="LB392" i="10"/>
  <c r="LD407" i="10"/>
  <c r="LD399" i="10"/>
  <c r="LD391" i="10"/>
  <c r="LC407" i="10"/>
  <c r="LC399" i="10"/>
  <c r="LC391" i="10"/>
  <c r="LB407" i="10"/>
  <c r="LB399" i="10"/>
  <c r="LB391" i="10"/>
  <c r="LD405" i="10"/>
  <c r="LD397" i="10"/>
  <c r="LD389" i="10"/>
  <c r="LC405" i="10"/>
  <c r="LC397" i="10"/>
  <c r="LC389" i="10"/>
  <c r="LB405" i="10"/>
  <c r="LB397" i="10"/>
  <c r="LB389" i="10"/>
  <c r="LD404" i="10"/>
  <c r="LD396" i="10"/>
  <c r="LD388" i="10"/>
  <c r="LC404" i="10"/>
  <c r="LC396" i="10"/>
  <c r="LC388" i="10"/>
  <c r="LB404" i="10"/>
  <c r="LB396" i="10"/>
  <c r="LB388" i="10"/>
  <c r="LD390" i="10"/>
  <c r="LC406" i="10"/>
  <c r="LC398" i="10"/>
  <c r="LC390" i="10"/>
  <c r="LB406" i="10"/>
  <c r="LB398" i="10"/>
  <c r="LD406" i="10"/>
  <c r="LB390" i="10"/>
  <c r="LD398" i="10"/>
  <c r="IY409" i="10"/>
  <c r="IY401" i="10"/>
  <c r="IY393" i="10"/>
  <c r="IX409" i="10"/>
  <c r="IX401" i="10"/>
  <c r="IX393" i="10"/>
  <c r="IW409" i="10"/>
  <c r="IW401" i="10"/>
  <c r="IY407" i="10"/>
  <c r="IY399" i="10"/>
  <c r="IY391" i="10"/>
  <c r="IX407" i="10"/>
  <c r="IX399" i="10"/>
  <c r="IX391" i="10"/>
  <c r="IW407" i="10"/>
  <c r="IW399" i="10"/>
  <c r="IY411" i="10"/>
  <c r="IY400" i="10"/>
  <c r="IY389" i="10"/>
  <c r="IX403" i="10"/>
  <c r="IX392" i="10"/>
  <c r="IW405" i="10"/>
  <c r="IW395" i="10"/>
  <c r="IY410" i="10"/>
  <c r="IY398" i="10"/>
  <c r="IY388" i="10"/>
  <c r="IX402" i="10"/>
  <c r="IX390" i="10"/>
  <c r="IW404" i="10"/>
  <c r="IW394" i="10"/>
  <c r="IY408" i="10"/>
  <c r="IY397" i="10"/>
  <c r="IX411" i="10"/>
  <c r="IX400" i="10"/>
  <c r="IX389" i="10"/>
  <c r="IW403" i="10"/>
  <c r="IW393" i="10"/>
  <c r="IY406" i="10"/>
  <c r="IY396" i="10"/>
  <c r="IX410" i="10"/>
  <c r="IX398" i="10"/>
  <c r="IX388" i="10"/>
  <c r="IW402" i="10"/>
  <c r="IW392" i="10"/>
  <c r="IY405" i="10"/>
  <c r="IY395" i="10"/>
  <c r="IX408" i="10"/>
  <c r="IX397" i="10"/>
  <c r="IW400" i="10"/>
  <c r="IW391" i="10"/>
  <c r="IY404" i="10"/>
  <c r="IY394" i="10"/>
  <c r="IX406" i="10"/>
  <c r="IX396" i="10"/>
  <c r="IW410" i="10"/>
  <c r="IW398" i="10"/>
  <c r="IW390" i="10"/>
  <c r="IY403" i="10"/>
  <c r="IY392" i="10"/>
  <c r="IX405" i="10"/>
  <c r="IX395" i="10"/>
  <c r="IW408" i="10"/>
  <c r="IW397" i="10"/>
  <c r="IW389" i="10"/>
  <c r="IW406" i="10"/>
  <c r="IW396" i="10"/>
  <c r="IX394" i="10"/>
  <c r="IW388" i="10"/>
  <c r="IY402" i="10"/>
  <c r="IY390" i="10"/>
  <c r="IX404" i="10"/>
  <c r="CR343" i="10"/>
  <c r="CR346" i="10" s="1"/>
  <c r="BY344" i="10"/>
  <c r="BY347" i="10" s="1"/>
  <c r="BQ343" i="10"/>
  <c r="BQ346" i="10" s="1"/>
  <c r="Y364" i="10" a="1"/>
  <c r="Y364" i="10" s="1"/>
  <c r="Y363" i="10" a="1"/>
  <c r="Y363" i="10" s="1"/>
  <c r="GT410" i="10"/>
  <c r="GT402" i="10"/>
  <c r="GT394" i="10"/>
  <c r="GS410" i="10"/>
  <c r="GS402" i="10"/>
  <c r="GS394" i="10"/>
  <c r="GR410" i="10"/>
  <c r="GR402" i="10"/>
  <c r="GR394" i="10"/>
  <c r="GT409" i="10"/>
  <c r="GT401" i="10"/>
  <c r="GT393" i="10"/>
  <c r="GS409" i="10"/>
  <c r="GS401" i="10"/>
  <c r="GS393" i="10"/>
  <c r="GR409" i="10"/>
  <c r="GR401" i="10"/>
  <c r="GR393" i="10"/>
  <c r="GT403" i="10"/>
  <c r="GT408" i="10"/>
  <c r="GT400" i="10"/>
  <c r="GT392" i="10"/>
  <c r="GS408" i="10"/>
  <c r="GS400" i="10"/>
  <c r="GS392" i="10"/>
  <c r="GR408" i="10"/>
  <c r="GR400" i="10"/>
  <c r="GR392" i="10"/>
  <c r="GT411" i="10"/>
  <c r="GS395" i="10"/>
  <c r="GT407" i="10"/>
  <c r="GT399" i="10"/>
  <c r="GT391" i="10"/>
  <c r="GS407" i="10"/>
  <c r="GS399" i="10"/>
  <c r="GS391" i="10"/>
  <c r="GR407" i="10"/>
  <c r="GR399" i="10"/>
  <c r="GR391" i="10"/>
  <c r="GS403" i="10"/>
  <c r="GR395" i="10"/>
  <c r="GT406" i="10"/>
  <c r="GT398" i="10"/>
  <c r="GT390" i="10"/>
  <c r="GS406" i="10"/>
  <c r="GS398" i="10"/>
  <c r="GS390" i="10"/>
  <c r="GR406" i="10"/>
  <c r="GR398" i="10"/>
  <c r="GR390" i="10"/>
  <c r="GS411" i="10"/>
  <c r="GR403" i="10"/>
  <c r="GT405" i="10"/>
  <c r="GT397" i="10"/>
  <c r="GT389" i="10"/>
  <c r="GS405" i="10"/>
  <c r="GS397" i="10"/>
  <c r="GS389" i="10"/>
  <c r="GR405" i="10"/>
  <c r="GR397" i="10"/>
  <c r="GR389" i="10"/>
  <c r="GT404" i="10"/>
  <c r="GT396" i="10"/>
  <c r="GT388" i="10"/>
  <c r="GS404" i="10"/>
  <c r="GS396" i="10"/>
  <c r="GS388" i="10"/>
  <c r="GR404" i="10"/>
  <c r="GR396" i="10"/>
  <c r="GR388" i="10"/>
  <c r="GT395" i="10"/>
  <c r="HX411" i="10"/>
  <c r="HX403" i="10"/>
  <c r="HX395" i="10"/>
  <c r="HW411" i="10"/>
  <c r="HW403" i="10"/>
  <c r="HW395" i="10"/>
  <c r="HV403" i="10"/>
  <c r="HV395" i="10"/>
  <c r="HX410" i="10"/>
  <c r="HX402" i="10"/>
  <c r="HX394" i="10"/>
  <c r="HW410" i="10"/>
  <c r="HW402" i="10"/>
  <c r="HW394" i="10"/>
  <c r="HV410" i="10"/>
  <c r="HV402" i="10"/>
  <c r="HV394" i="10"/>
  <c r="HX409" i="10"/>
  <c r="HX401" i="10"/>
  <c r="HX393" i="10"/>
  <c r="HW409" i="10"/>
  <c r="HW401" i="10"/>
  <c r="HW393" i="10"/>
  <c r="HV409" i="10"/>
  <c r="HV401" i="10"/>
  <c r="HV393" i="10"/>
  <c r="HX408" i="10"/>
  <c r="HX400" i="10"/>
  <c r="HX392" i="10"/>
  <c r="HW408" i="10"/>
  <c r="HW400" i="10"/>
  <c r="HW392" i="10"/>
  <c r="HV408" i="10"/>
  <c r="HV400" i="10"/>
  <c r="HV392" i="10"/>
  <c r="HX407" i="10"/>
  <c r="HX399" i="10"/>
  <c r="HX391" i="10"/>
  <c r="HW407" i="10"/>
  <c r="HW399" i="10"/>
  <c r="HW391" i="10"/>
  <c r="HV407" i="10"/>
  <c r="HV399" i="10"/>
  <c r="HV391" i="10"/>
  <c r="HX406" i="10"/>
  <c r="HX398" i="10"/>
  <c r="HX390" i="10"/>
  <c r="HW406" i="10"/>
  <c r="HW398" i="10"/>
  <c r="HW390" i="10"/>
  <c r="HV406" i="10"/>
  <c r="HV398" i="10"/>
  <c r="HV390" i="10"/>
  <c r="HX405" i="10"/>
  <c r="HX397" i="10"/>
  <c r="HX389" i="10"/>
  <c r="HW405" i="10"/>
  <c r="HW397" i="10"/>
  <c r="HW389" i="10"/>
  <c r="HV405" i="10"/>
  <c r="HV397" i="10"/>
  <c r="HV389" i="10"/>
  <c r="HW388" i="10"/>
  <c r="HV404" i="10"/>
  <c r="HV396" i="10"/>
  <c r="HX404" i="10"/>
  <c r="HV388" i="10"/>
  <c r="HX396" i="10"/>
  <c r="HX388" i="10"/>
  <c r="HW396" i="10"/>
  <c r="HW404" i="10"/>
  <c r="KC409" i="10"/>
  <c r="KC401" i="10"/>
  <c r="KC393" i="10"/>
  <c r="KB409" i="10"/>
  <c r="KB401" i="10"/>
  <c r="KB393" i="10"/>
  <c r="KA409" i="10"/>
  <c r="KA401" i="10"/>
  <c r="KA393" i="10"/>
  <c r="KC408" i="10"/>
  <c r="KC400" i="10"/>
  <c r="KC392" i="10"/>
  <c r="KB408" i="10"/>
  <c r="KB400" i="10"/>
  <c r="KB392" i="10"/>
  <c r="KA408" i="10"/>
  <c r="KA400" i="10"/>
  <c r="KA392" i="10"/>
  <c r="KC407" i="10"/>
  <c r="KC399" i="10"/>
  <c r="KC391" i="10"/>
  <c r="KB407" i="10"/>
  <c r="KB399" i="10"/>
  <c r="KB391" i="10"/>
  <c r="KA407" i="10"/>
  <c r="KA399" i="10"/>
  <c r="KA391" i="10"/>
  <c r="KC406" i="10"/>
  <c r="KC398" i="10"/>
  <c r="KC390" i="10"/>
  <c r="KB406" i="10"/>
  <c r="KB398" i="10"/>
  <c r="KB390" i="10"/>
  <c r="KA406" i="10"/>
  <c r="KA398" i="10"/>
  <c r="KA390" i="10"/>
  <c r="KC405" i="10"/>
  <c r="KC397" i="10"/>
  <c r="KC389" i="10"/>
  <c r="KB405" i="10"/>
  <c r="KB397" i="10"/>
  <c r="KB389" i="10"/>
  <c r="KC411" i="10"/>
  <c r="KC403" i="10"/>
  <c r="KC395" i="10"/>
  <c r="KB411" i="10"/>
  <c r="KB403" i="10"/>
  <c r="KB395" i="10"/>
  <c r="KA403" i="10"/>
  <c r="KA395" i="10"/>
  <c r="KC396" i="10"/>
  <c r="KB388" i="10"/>
  <c r="KA389" i="10"/>
  <c r="KC394" i="10"/>
  <c r="KA410" i="10"/>
  <c r="KC388" i="10"/>
  <c r="KA405" i="10"/>
  <c r="KB410" i="10"/>
  <c r="KA404" i="10"/>
  <c r="KB404" i="10"/>
  <c r="KA402" i="10"/>
  <c r="KC410" i="10"/>
  <c r="KB402" i="10"/>
  <c r="KA397" i="10"/>
  <c r="KC404" i="10"/>
  <c r="KB396" i="10"/>
  <c r="KA396" i="10"/>
  <c r="KC402" i="10"/>
  <c r="KB394" i="10"/>
  <c r="KA394" i="10"/>
  <c r="KA388" i="10"/>
  <c r="HL411" i="10"/>
  <c r="HL403" i="10"/>
  <c r="HL395" i="10"/>
  <c r="HK411" i="10"/>
  <c r="HK403" i="10"/>
  <c r="HK395" i="10"/>
  <c r="HJ403" i="10"/>
  <c r="HJ395" i="10"/>
  <c r="HL408" i="10"/>
  <c r="HL400" i="10"/>
  <c r="HL392" i="10"/>
  <c r="HK408" i="10"/>
  <c r="HL405" i="10"/>
  <c r="HL397" i="10"/>
  <c r="HL389" i="10"/>
  <c r="HK405" i="10"/>
  <c r="HK397" i="10"/>
  <c r="HK389" i="10"/>
  <c r="HJ405" i="10"/>
  <c r="HJ397" i="10"/>
  <c r="HJ389" i="10"/>
  <c r="HL402" i="10"/>
  <c r="HL390" i="10"/>
  <c r="HK401" i="10"/>
  <c r="HK391" i="10"/>
  <c r="HJ404" i="10"/>
  <c r="HJ393" i="10"/>
  <c r="HL401" i="10"/>
  <c r="HL388" i="10"/>
  <c r="HK400" i="10"/>
  <c r="HK390" i="10"/>
  <c r="HJ402" i="10"/>
  <c r="HJ392" i="10"/>
  <c r="HK392" i="10"/>
  <c r="HL399" i="10"/>
  <c r="HK410" i="10"/>
  <c r="HK399" i="10"/>
  <c r="HK388" i="10"/>
  <c r="HJ401" i="10"/>
  <c r="HJ391" i="10"/>
  <c r="HL410" i="10"/>
  <c r="HL398" i="10"/>
  <c r="HK409" i="10"/>
  <c r="HK398" i="10"/>
  <c r="HJ410" i="10"/>
  <c r="HJ400" i="10"/>
  <c r="HJ390" i="10"/>
  <c r="HL391" i="10"/>
  <c r="HJ406" i="10"/>
  <c r="HL409" i="10"/>
  <c r="HL396" i="10"/>
  <c r="HK407" i="10"/>
  <c r="HK396" i="10"/>
  <c r="HJ409" i="10"/>
  <c r="HJ399" i="10"/>
  <c r="HJ388" i="10"/>
  <c r="HL407" i="10"/>
  <c r="HL394" i="10"/>
  <c r="HK406" i="10"/>
  <c r="HK394" i="10"/>
  <c r="HJ408" i="10"/>
  <c r="HJ398" i="10"/>
  <c r="HK402" i="10"/>
  <c r="HL406" i="10"/>
  <c r="HL393" i="10"/>
  <c r="HK404" i="10"/>
  <c r="HK393" i="10"/>
  <c r="HJ407" i="10"/>
  <c r="HJ396" i="10"/>
  <c r="HL404" i="10"/>
  <c r="HJ394" i="10"/>
  <c r="CJ343" i="10"/>
  <c r="CJ346" i="10" s="1"/>
  <c r="AUD417" i="10"/>
  <c r="AUC417" i="10"/>
  <c r="AUJ417" i="10"/>
  <c r="AUB417" i="10"/>
  <c r="AUI417" i="10"/>
  <c r="AUA417" i="10"/>
  <c r="AUH417" i="10"/>
  <c r="ATZ417" i="10"/>
  <c r="AUF417" i="10"/>
  <c r="AUG417" i="10"/>
  <c r="AUE417" i="10"/>
  <c r="ATY417" i="10"/>
  <c r="AUD421" i="10"/>
  <c r="AUI423" i="10"/>
  <c r="AUD418" i="10"/>
  <c r="AUF419" i="10"/>
  <c r="AUA420" i="10"/>
  <c r="AUI420" i="10"/>
  <c r="ATY421" i="10"/>
  <c r="AUG421" i="10"/>
  <c r="AUE422" i="10"/>
  <c r="AUD423" i="10"/>
  <c r="AUF424" i="10"/>
  <c r="AUA425" i="10"/>
  <c r="AUI425" i="10"/>
  <c r="AUB426" i="10"/>
  <c r="AUJ426" i="10"/>
  <c r="AUA427" i="10"/>
  <c r="AUI427" i="10"/>
  <c r="AUC428" i="10"/>
  <c r="AUB429" i="10"/>
  <c r="AUJ429" i="10"/>
  <c r="AUD430" i="10"/>
  <c r="AUE431" i="10"/>
  <c r="ATY432" i="10"/>
  <c r="AUG432" i="10"/>
  <c r="AUF433" i="10"/>
  <c r="AUB434" i="10"/>
  <c r="AUJ434" i="10"/>
  <c r="AUB435" i="10"/>
  <c r="AUJ435" i="10"/>
  <c r="ATZ436" i="10"/>
  <c r="AUH436" i="10"/>
  <c r="AUA437" i="10"/>
  <c r="AUI437" i="10"/>
  <c r="AUA438" i="10"/>
  <c r="AUI438" i="10"/>
  <c r="ATZ439" i="10"/>
  <c r="AUH439" i="10"/>
  <c r="ATY440" i="10"/>
  <c r="AUG440" i="10"/>
  <c r="AIP446" i="10"/>
  <c r="AIN451" i="10"/>
  <c r="AIK452" i="10"/>
  <c r="AIN459" i="10"/>
  <c r="AIK460" i="10"/>
  <c r="AIN467" i="10"/>
  <c r="AIK468" i="10"/>
  <c r="AIQ448" i="10"/>
  <c r="AIQ456" i="10"/>
  <c r="AIQ464" i="10"/>
  <c r="KO451" i="10"/>
  <c r="KU455" i="10"/>
  <c r="KP457" i="10"/>
  <c r="KP462" i="10"/>
  <c r="KP464" i="10"/>
  <c r="KS462" i="10"/>
  <c r="KU457" i="10"/>
  <c r="KU452" i="10"/>
  <c r="KS466" i="10"/>
  <c r="KV455" i="10"/>
  <c r="KS468" i="10"/>
  <c r="KV463" i="10"/>
  <c r="KV465" i="10"/>
  <c r="KV460" i="10"/>
  <c r="VF461" i="10"/>
  <c r="VF459" i="10"/>
  <c r="VF453" i="10"/>
  <c r="VF469" i="10"/>
  <c r="VF467" i="10"/>
  <c r="VF451" i="10"/>
  <c r="VC464" i="10"/>
  <c r="VC456" i="10"/>
  <c r="VC448" i="10"/>
  <c r="VC463" i="10"/>
  <c r="VC455" i="10"/>
  <c r="VC447" i="10"/>
  <c r="VC462" i="10"/>
  <c r="VC454" i="10"/>
  <c r="VC469" i="10"/>
  <c r="VC461" i="10"/>
  <c r="VC453" i="10"/>
  <c r="VC468" i="10"/>
  <c r="VC460" i="10"/>
  <c r="VC452" i="10"/>
  <c r="VC467" i="10"/>
  <c r="VC459" i="10"/>
  <c r="VC451" i="10"/>
  <c r="VC466" i="10"/>
  <c r="VC458" i="10"/>
  <c r="VC450" i="10"/>
  <c r="VC465" i="10"/>
  <c r="VC457" i="10"/>
  <c r="VC449" i="10"/>
  <c r="UZ469" i="10"/>
  <c r="UZ461" i="10"/>
  <c r="UZ453" i="10"/>
  <c r="UZ468" i="10"/>
  <c r="UZ460" i="10"/>
  <c r="UZ452" i="10"/>
  <c r="UZ466" i="10"/>
  <c r="UZ458" i="10"/>
  <c r="UZ450" i="10"/>
  <c r="UZ465" i="10"/>
  <c r="UZ457" i="10"/>
  <c r="UZ449" i="10"/>
  <c r="UZ464" i="10"/>
  <c r="UZ456" i="10"/>
  <c r="UZ448" i="10"/>
  <c r="UZ463" i="10"/>
  <c r="UZ455" i="10"/>
  <c r="UZ447" i="10"/>
  <c r="UZ462" i="10"/>
  <c r="UZ454" i="10"/>
  <c r="VE463" i="10"/>
  <c r="VE455" i="10"/>
  <c r="VE447" i="10"/>
  <c r="UZ467" i="10"/>
  <c r="VE462" i="10"/>
  <c r="VE454" i="10"/>
  <c r="UZ459" i="10"/>
  <c r="VE469" i="10"/>
  <c r="VE461" i="10"/>
  <c r="VE453" i="10"/>
  <c r="UZ451" i="10"/>
  <c r="VE468" i="10"/>
  <c r="VE460" i="10"/>
  <c r="VE452" i="10"/>
  <c r="VE467" i="10"/>
  <c r="VE459" i="10"/>
  <c r="VE451" i="10"/>
  <c r="VE466" i="10"/>
  <c r="VE458" i="10"/>
  <c r="VE450" i="10"/>
  <c r="VE465" i="10"/>
  <c r="VE457" i="10"/>
  <c r="VE449" i="10"/>
  <c r="VE464" i="10"/>
  <c r="VE456" i="10"/>
  <c r="VE448" i="10"/>
  <c r="VB464" i="10"/>
  <c r="VB456" i="10"/>
  <c r="VB448" i="10"/>
  <c r="VB462" i="10"/>
  <c r="VB454" i="10"/>
  <c r="VB469" i="10"/>
  <c r="VB461" i="10"/>
  <c r="VB453" i="10"/>
  <c r="VB468" i="10"/>
  <c r="VB460" i="10"/>
  <c r="VB452" i="10"/>
  <c r="UY466" i="10"/>
  <c r="UY458" i="10"/>
  <c r="UY450" i="10"/>
  <c r="VB467" i="10"/>
  <c r="VB459" i="10"/>
  <c r="VB451" i="10"/>
  <c r="VB466" i="10"/>
  <c r="VB458" i="10"/>
  <c r="VB450" i="10"/>
  <c r="VB465" i="10"/>
  <c r="VB457" i="10"/>
  <c r="VB449" i="10"/>
  <c r="UY463" i="10"/>
  <c r="UY455" i="10"/>
  <c r="UY447" i="10"/>
  <c r="UY461" i="10"/>
  <c r="UY451" i="10"/>
  <c r="UY460" i="10"/>
  <c r="UY449" i="10"/>
  <c r="VB463" i="10"/>
  <c r="UY469" i="10"/>
  <c r="UY459" i="10"/>
  <c r="UY448" i="10"/>
  <c r="VB455" i="10"/>
  <c r="UY468" i="10"/>
  <c r="UY457" i="10"/>
  <c r="UY462" i="10"/>
  <c r="VB447" i="10"/>
  <c r="UY467" i="10"/>
  <c r="UY456" i="10"/>
  <c r="UY465" i="10"/>
  <c r="UY454" i="10"/>
  <c r="UY464" i="10"/>
  <c r="UY453" i="10"/>
  <c r="UY452" i="10"/>
  <c r="SL461" i="10"/>
  <c r="SL459" i="10"/>
  <c r="SL453" i="10"/>
  <c r="SL469" i="10"/>
  <c r="SL467" i="10"/>
  <c r="SL451" i="10"/>
  <c r="SI466" i="10"/>
  <c r="SI458" i="10"/>
  <c r="SI450" i="10"/>
  <c r="SI465" i="10"/>
  <c r="SI457" i="10"/>
  <c r="SI449" i="10"/>
  <c r="SI464" i="10"/>
  <c r="SI456" i="10"/>
  <c r="SI448" i="10"/>
  <c r="SI463" i="10"/>
  <c r="SI455" i="10"/>
  <c r="SI447" i="10"/>
  <c r="SI462" i="10"/>
  <c r="SI454" i="10"/>
  <c r="SI469" i="10"/>
  <c r="SI461" i="10"/>
  <c r="SI453" i="10"/>
  <c r="SI468" i="10"/>
  <c r="SI460" i="10"/>
  <c r="SI452" i="10"/>
  <c r="SI467" i="10"/>
  <c r="SI459" i="10"/>
  <c r="SI451" i="10"/>
  <c r="SF463" i="10"/>
  <c r="SF455" i="10"/>
  <c r="SF447" i="10"/>
  <c r="SF462" i="10"/>
  <c r="SF454" i="10"/>
  <c r="SF468" i="10"/>
  <c r="SF460" i="10"/>
  <c r="SF452" i="10"/>
  <c r="SF467" i="10"/>
  <c r="SF459" i="10"/>
  <c r="SF451" i="10"/>
  <c r="SF466" i="10"/>
  <c r="SF458" i="10"/>
  <c r="SF450" i="10"/>
  <c r="SF465" i="10"/>
  <c r="SF457" i="10"/>
  <c r="SF449" i="10"/>
  <c r="SF464" i="10"/>
  <c r="SF456" i="10"/>
  <c r="SF448" i="10"/>
  <c r="SK465" i="10"/>
  <c r="SK457" i="10"/>
  <c r="SK449" i="10"/>
  <c r="SF469" i="10"/>
  <c r="SK464" i="10"/>
  <c r="SK456" i="10"/>
  <c r="SK448" i="10"/>
  <c r="SF461" i="10"/>
  <c r="SK463" i="10"/>
  <c r="SK455" i="10"/>
  <c r="SK447" i="10"/>
  <c r="SF453" i="10"/>
  <c r="SK462" i="10"/>
  <c r="SK454" i="10"/>
  <c r="SK469" i="10"/>
  <c r="SK461" i="10"/>
  <c r="SK453" i="10"/>
  <c r="SK468" i="10"/>
  <c r="SK460" i="10"/>
  <c r="SK452" i="10"/>
  <c r="SK467" i="10"/>
  <c r="SK459" i="10"/>
  <c r="SK451" i="10"/>
  <c r="SK466" i="10"/>
  <c r="SK458" i="10"/>
  <c r="SK450" i="10"/>
  <c r="SH467" i="10"/>
  <c r="SH459" i="10"/>
  <c r="SH451" i="10"/>
  <c r="SH465" i="10"/>
  <c r="SH457" i="10"/>
  <c r="SH449" i="10"/>
  <c r="SH464" i="10"/>
  <c r="SH456" i="10"/>
  <c r="SH448" i="10"/>
  <c r="SH463" i="10"/>
  <c r="SH455" i="10"/>
  <c r="SH447" i="10"/>
  <c r="SE464" i="10"/>
  <c r="SE456" i="10"/>
  <c r="SE448" i="10"/>
  <c r="SH462" i="10"/>
  <c r="SH454" i="10"/>
  <c r="SH469" i="10"/>
  <c r="SH461" i="10"/>
  <c r="SH453" i="10"/>
  <c r="SH468" i="10"/>
  <c r="SH460" i="10"/>
  <c r="SH452" i="10"/>
  <c r="SE469" i="10"/>
  <c r="SE461" i="10"/>
  <c r="SE453" i="10"/>
  <c r="SE465" i="10"/>
  <c r="SE454" i="10"/>
  <c r="SE463" i="10"/>
  <c r="SE452" i="10"/>
  <c r="SH466" i="10"/>
  <c r="SE462" i="10"/>
  <c r="SE451" i="10"/>
  <c r="SH458" i="10"/>
  <c r="SE460" i="10"/>
  <c r="SE450" i="10"/>
  <c r="SH450" i="10"/>
  <c r="SE459" i="10"/>
  <c r="SE449" i="10"/>
  <c r="SE466" i="10"/>
  <c r="SE468" i="10"/>
  <c r="SE458" i="10"/>
  <c r="SE447" i="10"/>
  <c r="SE455" i="10"/>
  <c r="SE467" i="10"/>
  <c r="SE457" i="10"/>
  <c r="AAI417" i="10"/>
  <c r="AAH417" i="10"/>
  <c r="AAG417" i="10"/>
  <c r="AAN417" i="10"/>
  <c r="AAF417" i="10"/>
  <c r="AAM417" i="10"/>
  <c r="AAE417" i="10"/>
  <c r="AAL417" i="10"/>
  <c r="AAD417" i="10"/>
  <c r="AAK417" i="10"/>
  <c r="AAC417" i="10"/>
  <c r="AAJ417" i="10"/>
  <c r="QA468" i="10"/>
  <c r="QA460" i="10"/>
  <c r="QA452" i="10"/>
  <c r="QA467" i="10"/>
  <c r="QA459" i="10"/>
  <c r="QA451" i="10"/>
  <c r="QA466" i="10"/>
  <c r="QA458" i="10"/>
  <c r="QA450" i="10"/>
  <c r="QA464" i="10"/>
  <c r="QA456" i="10"/>
  <c r="QA448" i="10"/>
  <c r="QA463" i="10"/>
  <c r="QA455" i="10"/>
  <c r="QA462" i="10"/>
  <c r="QA454" i="10"/>
  <c r="QA469" i="10"/>
  <c r="QA461" i="10"/>
  <c r="QA453" i="10"/>
  <c r="QA465" i="10"/>
  <c r="QA457" i="10"/>
  <c r="QA449" i="10"/>
  <c r="PX468" i="10"/>
  <c r="PX460" i="10"/>
  <c r="PX452" i="10"/>
  <c r="PX467" i="10"/>
  <c r="PX459" i="10"/>
  <c r="PX451" i="10"/>
  <c r="PX466" i="10"/>
  <c r="PX458" i="10"/>
  <c r="PX450" i="10"/>
  <c r="PX465" i="10"/>
  <c r="PX457" i="10"/>
  <c r="PX449" i="10"/>
  <c r="PX464" i="10"/>
  <c r="PX456" i="10"/>
  <c r="PX448" i="10"/>
  <c r="PX463" i="10"/>
  <c r="PX455" i="10"/>
  <c r="PX447" i="10"/>
  <c r="PX462" i="10"/>
  <c r="PX454" i="10"/>
  <c r="PX469" i="10"/>
  <c r="PX461" i="10"/>
  <c r="PX453" i="10"/>
  <c r="PU465" i="10"/>
  <c r="PU457" i="10"/>
  <c r="PU449" i="10"/>
  <c r="PU464" i="10"/>
  <c r="PU456" i="10"/>
  <c r="PU448" i="10"/>
  <c r="PU462" i="10"/>
  <c r="PU454" i="10"/>
  <c r="PU469" i="10"/>
  <c r="PU461" i="10"/>
  <c r="PU453" i="10"/>
  <c r="PU468" i="10"/>
  <c r="PU460" i="10"/>
  <c r="PU452" i="10"/>
  <c r="PU467" i="10"/>
  <c r="PU459" i="10"/>
  <c r="PU451" i="10"/>
  <c r="PU466" i="10"/>
  <c r="PU458" i="10"/>
  <c r="PU450" i="10"/>
  <c r="PU455" i="10"/>
  <c r="PZ467" i="10"/>
  <c r="PZ459" i="10"/>
  <c r="PZ451" i="10"/>
  <c r="PU447" i="10"/>
  <c r="PZ466" i="10"/>
  <c r="PZ458" i="10"/>
  <c r="PZ450" i="10"/>
  <c r="PZ465" i="10"/>
  <c r="PZ457" i="10"/>
  <c r="PZ449" i="10"/>
  <c r="PZ464" i="10"/>
  <c r="PZ456" i="10"/>
  <c r="PZ448" i="10"/>
  <c r="PZ463" i="10"/>
  <c r="PZ455" i="10"/>
  <c r="PZ447" i="10"/>
  <c r="PZ462" i="10"/>
  <c r="PZ454" i="10"/>
  <c r="PZ469" i="10"/>
  <c r="PZ461" i="10"/>
  <c r="PZ453" i="10"/>
  <c r="PU463" i="10"/>
  <c r="PZ468" i="10"/>
  <c r="PZ460" i="10"/>
  <c r="PZ452" i="10"/>
  <c r="PW463" i="10"/>
  <c r="PW455" i="10"/>
  <c r="PW447" i="10"/>
  <c r="PW469" i="10"/>
  <c r="PW461" i="10"/>
  <c r="PW453" i="10"/>
  <c r="PW468" i="10"/>
  <c r="PW460" i="10"/>
  <c r="PW452" i="10"/>
  <c r="PW467" i="10"/>
  <c r="PW459" i="10"/>
  <c r="PW451" i="10"/>
  <c r="PT463" i="10"/>
  <c r="PT455" i="10"/>
  <c r="PT447" i="10"/>
  <c r="PW466" i="10"/>
  <c r="PW458" i="10"/>
  <c r="PW450" i="10"/>
  <c r="PW465" i="10"/>
  <c r="PW457" i="10"/>
  <c r="PW449" i="10"/>
  <c r="PW464" i="10"/>
  <c r="PW456" i="10"/>
  <c r="PW448" i="10"/>
  <c r="PT468" i="10"/>
  <c r="PT460" i="10"/>
  <c r="PT452" i="10"/>
  <c r="PW462" i="10"/>
  <c r="PT465" i="10"/>
  <c r="PT454" i="10"/>
  <c r="PW454" i="10"/>
  <c r="PT464" i="10"/>
  <c r="PT453" i="10"/>
  <c r="PT462" i="10"/>
  <c r="PT451" i="10"/>
  <c r="PT456" i="10"/>
  <c r="PT461" i="10"/>
  <c r="PT450" i="10"/>
  <c r="PT459" i="10"/>
  <c r="PT449" i="10"/>
  <c r="PT469" i="10"/>
  <c r="PT458" i="10"/>
  <c r="PT448" i="10"/>
  <c r="PT467" i="10"/>
  <c r="PT457" i="10"/>
  <c r="PT466" i="10"/>
  <c r="KM467" i="10"/>
  <c r="KM459" i="10"/>
  <c r="KM451" i="10"/>
  <c r="KM466" i="10"/>
  <c r="KM458" i="10"/>
  <c r="KM450" i="10"/>
  <c r="KM465" i="10"/>
  <c r="KM457" i="10"/>
  <c r="KM449" i="10"/>
  <c r="KM464" i="10"/>
  <c r="KM456" i="10"/>
  <c r="KM448" i="10"/>
  <c r="KM463" i="10"/>
  <c r="KM455" i="10"/>
  <c r="KM462" i="10"/>
  <c r="KM454" i="10"/>
  <c r="KM469" i="10"/>
  <c r="KM461" i="10"/>
  <c r="KM453" i="10"/>
  <c r="KM468" i="10"/>
  <c r="KM460" i="10"/>
  <c r="KM452" i="10"/>
  <c r="KJ463" i="10"/>
  <c r="KJ455" i="10"/>
  <c r="KJ447" i="10"/>
  <c r="KJ462" i="10"/>
  <c r="KJ454" i="10"/>
  <c r="KJ469" i="10"/>
  <c r="KJ461" i="10"/>
  <c r="KJ453" i="10"/>
  <c r="KJ468" i="10"/>
  <c r="KJ460" i="10"/>
  <c r="KJ452" i="10"/>
  <c r="KJ467" i="10"/>
  <c r="KJ459" i="10"/>
  <c r="KJ451" i="10"/>
  <c r="KJ466" i="10"/>
  <c r="KJ458" i="10"/>
  <c r="KJ450" i="10"/>
  <c r="KJ465" i="10"/>
  <c r="KJ457" i="10"/>
  <c r="KJ449" i="10"/>
  <c r="KJ464" i="10"/>
  <c r="KJ456" i="10"/>
  <c r="KJ448" i="10"/>
  <c r="KG468" i="10"/>
  <c r="KG460" i="10"/>
  <c r="KG452" i="10"/>
  <c r="KG467" i="10"/>
  <c r="KG459" i="10"/>
  <c r="KG451" i="10"/>
  <c r="KG465" i="10"/>
  <c r="KG457" i="10"/>
  <c r="KG449" i="10"/>
  <c r="KG464" i="10"/>
  <c r="KG456" i="10"/>
  <c r="KG448" i="10"/>
  <c r="KG463" i="10"/>
  <c r="KG455" i="10"/>
  <c r="KG447" i="10"/>
  <c r="KG462" i="10"/>
  <c r="KG454" i="10"/>
  <c r="KG469" i="10"/>
  <c r="KG461" i="10"/>
  <c r="KG453" i="10"/>
  <c r="KG466" i="10"/>
  <c r="KL463" i="10"/>
  <c r="KL455" i="10"/>
  <c r="KL447" i="10"/>
  <c r="KG458" i="10"/>
  <c r="KL462" i="10"/>
  <c r="KL454" i="10"/>
  <c r="KG450" i="10"/>
  <c r="KL469" i="10"/>
  <c r="KL461" i="10"/>
  <c r="KL453" i="10"/>
  <c r="KL468" i="10"/>
  <c r="KL460" i="10"/>
  <c r="KL452" i="10"/>
  <c r="KL467" i="10"/>
  <c r="KL459" i="10"/>
  <c r="KL451" i="10"/>
  <c r="KL466" i="10"/>
  <c r="KL458" i="10"/>
  <c r="KL450" i="10"/>
  <c r="KL465" i="10"/>
  <c r="KL457" i="10"/>
  <c r="KL449" i="10"/>
  <c r="KL464" i="10"/>
  <c r="KL456" i="10"/>
  <c r="KL448" i="10"/>
  <c r="KI469" i="10"/>
  <c r="KI461" i="10"/>
  <c r="KI453" i="10"/>
  <c r="KI467" i="10"/>
  <c r="KI459" i="10"/>
  <c r="KI451" i="10"/>
  <c r="KI466" i="10"/>
  <c r="KI458" i="10"/>
  <c r="KI450" i="10"/>
  <c r="KI465" i="10"/>
  <c r="KI457" i="10"/>
  <c r="KI449" i="10"/>
  <c r="KI464" i="10"/>
  <c r="KI456" i="10"/>
  <c r="KI448" i="10"/>
  <c r="KI463" i="10"/>
  <c r="KI455" i="10"/>
  <c r="KI447" i="10"/>
  <c r="KI462" i="10"/>
  <c r="KI454" i="10"/>
  <c r="KF463" i="10"/>
  <c r="KF455" i="10"/>
  <c r="KF447" i="10"/>
  <c r="KF462" i="10"/>
  <c r="KI468" i="10"/>
  <c r="KF454" i="10"/>
  <c r="KF448" i="10"/>
  <c r="KI460" i="10"/>
  <c r="KF469" i="10"/>
  <c r="KF461" i="10"/>
  <c r="KF453" i="10"/>
  <c r="KI452" i="10"/>
  <c r="KF468" i="10"/>
  <c r="KF460" i="10"/>
  <c r="KF452" i="10"/>
  <c r="KF450" i="10"/>
  <c r="KF467" i="10"/>
  <c r="KF459" i="10"/>
  <c r="KF451" i="10"/>
  <c r="KF458" i="10"/>
  <c r="KF456" i="10"/>
  <c r="KF466" i="10"/>
  <c r="KF464" i="10"/>
  <c r="KF465" i="10"/>
  <c r="KF457" i="10"/>
  <c r="KF449" i="10"/>
  <c r="AQB417" i="10"/>
  <c r="AQA417" i="10"/>
  <c r="APZ417" i="10"/>
  <c r="APY417" i="10"/>
  <c r="AQF417" i="10"/>
  <c r="APX417" i="10"/>
  <c r="AQD417" i="10"/>
  <c r="APV417" i="10"/>
  <c r="AQE417" i="10"/>
  <c r="AQC417" i="10"/>
  <c r="APW417" i="10"/>
  <c r="APU417" i="10"/>
  <c r="ABU469" i="10"/>
  <c r="ABU461" i="10"/>
  <c r="ABU453" i="10"/>
  <c r="ABU468" i="10"/>
  <c r="ABU460" i="10"/>
  <c r="ABU452" i="10"/>
  <c r="ABU467" i="10"/>
  <c r="ABU459" i="10"/>
  <c r="ABU451" i="10"/>
  <c r="ABU466" i="10"/>
  <c r="ABU458" i="10"/>
  <c r="ABU450" i="10"/>
  <c r="ABU465" i="10"/>
  <c r="ABU457" i="10"/>
  <c r="ABU449" i="10"/>
  <c r="ABU464" i="10"/>
  <c r="ABU456" i="10"/>
  <c r="ABU448" i="10"/>
  <c r="ABU463" i="10"/>
  <c r="ABU455" i="10"/>
  <c r="ABU462" i="10"/>
  <c r="ABU454" i="10"/>
  <c r="ABR469" i="10"/>
  <c r="ABR461" i="10"/>
  <c r="ABR453" i="10"/>
  <c r="ABR468" i="10"/>
  <c r="ABR460" i="10"/>
  <c r="ABR452" i="10"/>
  <c r="ABR466" i="10"/>
  <c r="ABR458" i="10"/>
  <c r="ABR450" i="10"/>
  <c r="ABR465" i="10"/>
  <c r="ABR457" i="10"/>
  <c r="ABR449" i="10"/>
  <c r="ABR464" i="10"/>
  <c r="ABR456" i="10"/>
  <c r="ABR448" i="10"/>
  <c r="ABR462" i="10"/>
  <c r="ABR454" i="10"/>
  <c r="ABO462" i="10"/>
  <c r="ABO454" i="10"/>
  <c r="ABR467" i="10"/>
  <c r="ABR463" i="10"/>
  <c r="ABR459" i="10"/>
  <c r="ABO467" i="10"/>
  <c r="ABO459" i="10"/>
  <c r="ABO451" i="10"/>
  <c r="ABR455" i="10"/>
  <c r="ABO466" i="10"/>
  <c r="ABO458" i="10"/>
  <c r="ABO450" i="10"/>
  <c r="ABR451" i="10"/>
  <c r="ABR447" i="10"/>
  <c r="ABO463" i="10"/>
  <c r="ABO455" i="10"/>
  <c r="ABO447" i="10"/>
  <c r="ABO456" i="10"/>
  <c r="ABT462" i="10"/>
  <c r="ABT454" i="10"/>
  <c r="ABO469" i="10"/>
  <c r="ABO453" i="10"/>
  <c r="ABT469" i="10"/>
  <c r="ABT461" i="10"/>
  <c r="ABT453" i="10"/>
  <c r="ABO465" i="10"/>
  <c r="ABO449" i="10"/>
  <c r="ABT467" i="10"/>
  <c r="ABT459" i="10"/>
  <c r="ABT451" i="10"/>
  <c r="ABO464" i="10"/>
  <c r="ABO448" i="10"/>
  <c r="ABT466" i="10"/>
  <c r="ABT458" i="10"/>
  <c r="ABT450" i="10"/>
  <c r="ABO461" i="10"/>
  <c r="ABT465" i="10"/>
  <c r="ABT457" i="10"/>
  <c r="ABT449" i="10"/>
  <c r="ABO460" i="10"/>
  <c r="ABT464" i="10"/>
  <c r="ABT456" i="10"/>
  <c r="ABT448" i="10"/>
  <c r="ABO457" i="10"/>
  <c r="ABT463" i="10"/>
  <c r="ABT455" i="10"/>
  <c r="ABT447" i="10"/>
  <c r="ABQ465" i="10"/>
  <c r="ABQ457" i="10"/>
  <c r="ABQ449" i="10"/>
  <c r="ABT468" i="10"/>
  <c r="ABT460" i="10"/>
  <c r="ABQ462" i="10"/>
  <c r="ABQ454" i="10"/>
  <c r="ABO468" i="10"/>
  <c r="ABT452" i="10"/>
  <c r="ABO452" i="10"/>
  <c r="ABQ468" i="10"/>
  <c r="ABQ460" i="10"/>
  <c r="ABQ452" i="10"/>
  <c r="ABQ467" i="10"/>
  <c r="ABQ459" i="10"/>
  <c r="ABQ451" i="10"/>
  <c r="ABQ466" i="10"/>
  <c r="ABQ450" i="10"/>
  <c r="ABN465" i="10"/>
  <c r="ABN457" i="10"/>
  <c r="ABN449" i="10"/>
  <c r="ABQ463" i="10"/>
  <c r="ABQ447" i="10"/>
  <c r="ABQ461" i="10"/>
  <c r="ABQ458" i="10"/>
  <c r="ABN469" i="10"/>
  <c r="ABN461" i="10"/>
  <c r="ABN453" i="10"/>
  <c r="ABQ456" i="10"/>
  <c r="ABN468" i="10"/>
  <c r="ABN460" i="10"/>
  <c r="ABN452" i="10"/>
  <c r="ABQ455" i="10"/>
  <c r="ABQ469" i="10"/>
  <c r="ABQ453" i="10"/>
  <c r="ABN466" i="10"/>
  <c r="ABN458" i="10"/>
  <c r="ABN450" i="10"/>
  <c r="ABN462" i="10"/>
  <c r="ABN459" i="10"/>
  <c r="ABQ464" i="10"/>
  <c r="ABN456" i="10"/>
  <c r="ABQ448" i="10"/>
  <c r="ABN455" i="10"/>
  <c r="ABN454" i="10"/>
  <c r="ABN463" i="10"/>
  <c r="ABN467" i="10"/>
  <c r="ABN451" i="10"/>
  <c r="ABN447" i="10"/>
  <c r="ABN464" i="10"/>
  <c r="ABN448" i="10"/>
  <c r="TM469" i="10"/>
  <c r="TM461" i="10"/>
  <c r="TM453" i="10"/>
  <c r="TM468" i="10"/>
  <c r="TM460" i="10"/>
  <c r="TM452" i="10"/>
  <c r="TM467" i="10"/>
  <c r="TM459" i="10"/>
  <c r="TM451" i="10"/>
  <c r="TM465" i="10"/>
  <c r="TM457" i="10"/>
  <c r="TM449" i="10"/>
  <c r="TM464" i="10"/>
  <c r="TM456" i="10"/>
  <c r="TM448" i="10"/>
  <c r="TM463" i="10"/>
  <c r="TM455" i="10"/>
  <c r="TM462" i="10"/>
  <c r="TM454" i="10"/>
  <c r="TM466" i="10"/>
  <c r="TM458" i="10"/>
  <c r="TM450" i="10"/>
  <c r="TJ467" i="10"/>
  <c r="TJ459" i="10"/>
  <c r="TJ451" i="10"/>
  <c r="TJ466" i="10"/>
  <c r="TJ458" i="10"/>
  <c r="TJ450" i="10"/>
  <c r="TJ465" i="10"/>
  <c r="TJ457" i="10"/>
  <c r="TJ449" i="10"/>
  <c r="TJ464" i="10"/>
  <c r="TJ456" i="10"/>
  <c r="TJ448" i="10"/>
  <c r="TJ463" i="10"/>
  <c r="TJ455" i="10"/>
  <c r="TJ447" i="10"/>
  <c r="TJ462" i="10"/>
  <c r="TJ454" i="10"/>
  <c r="TJ469" i="10"/>
  <c r="TJ461" i="10"/>
  <c r="TJ453" i="10"/>
  <c r="TJ468" i="10"/>
  <c r="TJ460" i="10"/>
  <c r="TJ452" i="10"/>
  <c r="TG464" i="10"/>
  <c r="TG456" i="10"/>
  <c r="TG448" i="10"/>
  <c r="TG463" i="10"/>
  <c r="TG455" i="10"/>
  <c r="TG447" i="10"/>
  <c r="TG469" i="10"/>
  <c r="TG461" i="10"/>
  <c r="TG453" i="10"/>
  <c r="TG468" i="10"/>
  <c r="TG460" i="10"/>
  <c r="TG452" i="10"/>
  <c r="TG467" i="10"/>
  <c r="TG459" i="10"/>
  <c r="TG451" i="10"/>
  <c r="TG466" i="10"/>
  <c r="TG458" i="10"/>
  <c r="TG450" i="10"/>
  <c r="TG465" i="10"/>
  <c r="TG457" i="10"/>
  <c r="TG449" i="10"/>
  <c r="TL466" i="10"/>
  <c r="TL458" i="10"/>
  <c r="TL450" i="10"/>
  <c r="TL465" i="10"/>
  <c r="TL457" i="10"/>
  <c r="TL449" i="10"/>
  <c r="TL464" i="10"/>
  <c r="TL456" i="10"/>
  <c r="TL448" i="10"/>
  <c r="TL463" i="10"/>
  <c r="TL455" i="10"/>
  <c r="TL447" i="10"/>
  <c r="TG462" i="10"/>
  <c r="TL462" i="10"/>
  <c r="TL454" i="10"/>
  <c r="TG454" i="10"/>
  <c r="TL469" i="10"/>
  <c r="TL461" i="10"/>
  <c r="TL453" i="10"/>
  <c r="TL468" i="10"/>
  <c r="TL460" i="10"/>
  <c r="TL452" i="10"/>
  <c r="TL467" i="10"/>
  <c r="TL459" i="10"/>
  <c r="TL451" i="10"/>
  <c r="TI467" i="10"/>
  <c r="TI459" i="10"/>
  <c r="TI451" i="10"/>
  <c r="TI465" i="10"/>
  <c r="TI457" i="10"/>
  <c r="TI449" i="10"/>
  <c r="TI464" i="10"/>
  <c r="TI456" i="10"/>
  <c r="TI448" i="10"/>
  <c r="TI463" i="10"/>
  <c r="TI455" i="10"/>
  <c r="TI447" i="10"/>
  <c r="TF469" i="10"/>
  <c r="TF461" i="10"/>
  <c r="TF453" i="10"/>
  <c r="TI462" i="10"/>
  <c r="TI454" i="10"/>
  <c r="TI469" i="10"/>
  <c r="TI461" i="10"/>
  <c r="TI453" i="10"/>
  <c r="TI468" i="10"/>
  <c r="TI460" i="10"/>
  <c r="TI452" i="10"/>
  <c r="TF466" i="10"/>
  <c r="TF458" i="10"/>
  <c r="TF450" i="10"/>
  <c r="TF467" i="10"/>
  <c r="TF456" i="10"/>
  <c r="TF447" i="10"/>
  <c r="TF465" i="10"/>
  <c r="TF455" i="10"/>
  <c r="TF464" i="10"/>
  <c r="TF454" i="10"/>
  <c r="TF457" i="10"/>
  <c r="TF463" i="10"/>
  <c r="TF452" i="10"/>
  <c r="TF468" i="10"/>
  <c r="TI466" i="10"/>
  <c r="TF462" i="10"/>
  <c r="TF451" i="10"/>
  <c r="TI458" i="10"/>
  <c r="TF460" i="10"/>
  <c r="TF449" i="10"/>
  <c r="TI450" i="10"/>
  <c r="TF459" i="10"/>
  <c r="TF448" i="10"/>
  <c r="UA417" i="10"/>
  <c r="TS417" i="10"/>
  <c r="TZ417" i="10"/>
  <c r="TR417" i="10"/>
  <c r="TY417" i="10"/>
  <c r="TQ417" i="10"/>
  <c r="TX417" i="10"/>
  <c r="TW417" i="10"/>
  <c r="TV417" i="10"/>
  <c r="TU417" i="10"/>
  <c r="UB417" i="10"/>
  <c r="TT417" i="10"/>
  <c r="IK468" i="10"/>
  <c r="IK460" i="10"/>
  <c r="IK452" i="10"/>
  <c r="IK467" i="10"/>
  <c r="IK459" i="10"/>
  <c r="IK451" i="10"/>
  <c r="IK466" i="10"/>
  <c r="IK458" i="10"/>
  <c r="IK450" i="10"/>
  <c r="IK465" i="10"/>
  <c r="IK457" i="10"/>
  <c r="IK449" i="10"/>
  <c r="IK464" i="10"/>
  <c r="IK456" i="10"/>
  <c r="IK448" i="10"/>
  <c r="IK463" i="10"/>
  <c r="IK455" i="10"/>
  <c r="IK462" i="10"/>
  <c r="IK454" i="10"/>
  <c r="IK469" i="10"/>
  <c r="IK461" i="10"/>
  <c r="IK453" i="10"/>
  <c r="IH465" i="10"/>
  <c r="IH457" i="10"/>
  <c r="IH449" i="10"/>
  <c r="IH464" i="10"/>
  <c r="IH456" i="10"/>
  <c r="IH448" i="10"/>
  <c r="IH463" i="10"/>
  <c r="IH455" i="10"/>
  <c r="IH447" i="10"/>
  <c r="IH462" i="10"/>
  <c r="IH454" i="10"/>
  <c r="IH469" i="10"/>
  <c r="IH461" i="10"/>
  <c r="IH453" i="10"/>
  <c r="IH468" i="10"/>
  <c r="IH460" i="10"/>
  <c r="IH452" i="10"/>
  <c r="IH467" i="10"/>
  <c r="IH459" i="10"/>
  <c r="IH451" i="10"/>
  <c r="IH466" i="10"/>
  <c r="IH458" i="10"/>
  <c r="IH450" i="10"/>
  <c r="IE462" i="10"/>
  <c r="IE454" i="10"/>
  <c r="IE469" i="10"/>
  <c r="IE461" i="10"/>
  <c r="IE453" i="10"/>
  <c r="IE467" i="10"/>
  <c r="IE459" i="10"/>
  <c r="IE451" i="10"/>
  <c r="IE466" i="10"/>
  <c r="IE458" i="10"/>
  <c r="IE450" i="10"/>
  <c r="IE465" i="10"/>
  <c r="IE457" i="10"/>
  <c r="IE449" i="10"/>
  <c r="IE464" i="10"/>
  <c r="IE456" i="10"/>
  <c r="IE448" i="10"/>
  <c r="IE463" i="10"/>
  <c r="IE455" i="10"/>
  <c r="IE447" i="10"/>
  <c r="IJ465" i="10"/>
  <c r="IJ457" i="10"/>
  <c r="IJ449" i="10"/>
  <c r="IJ464" i="10"/>
  <c r="IJ456" i="10"/>
  <c r="IJ448" i="10"/>
  <c r="IJ463" i="10"/>
  <c r="IJ455" i="10"/>
  <c r="IJ447" i="10"/>
  <c r="IJ462" i="10"/>
  <c r="IJ454" i="10"/>
  <c r="IJ469" i="10"/>
  <c r="IJ461" i="10"/>
  <c r="IJ453" i="10"/>
  <c r="IE468" i="10"/>
  <c r="IJ468" i="10"/>
  <c r="IJ460" i="10"/>
  <c r="IJ452" i="10"/>
  <c r="IE460" i="10"/>
  <c r="IJ467" i="10"/>
  <c r="IJ459" i="10"/>
  <c r="IJ451" i="10"/>
  <c r="IE452" i="10"/>
  <c r="IJ466" i="10"/>
  <c r="IJ458" i="10"/>
  <c r="IJ450" i="10"/>
  <c r="IG463" i="10"/>
  <c r="IG455" i="10"/>
  <c r="IG447" i="10"/>
  <c r="IG469" i="10"/>
  <c r="IG461" i="10"/>
  <c r="IG453" i="10"/>
  <c r="IG468" i="10"/>
  <c r="IG460" i="10"/>
  <c r="IG452" i="10"/>
  <c r="IG467" i="10"/>
  <c r="IG459" i="10"/>
  <c r="IG451" i="10"/>
  <c r="IG466" i="10"/>
  <c r="IG458" i="10"/>
  <c r="IG450" i="10"/>
  <c r="IG465" i="10"/>
  <c r="IG457" i="10"/>
  <c r="IG449" i="10"/>
  <c r="IG464" i="10"/>
  <c r="IG456" i="10"/>
  <c r="IG448" i="10"/>
  <c r="IG454" i="10"/>
  <c r="ID465" i="10"/>
  <c r="ID457" i="10"/>
  <c r="ID449" i="10"/>
  <c r="ID456" i="10"/>
  <c r="IG462" i="10"/>
  <c r="ID464" i="10"/>
  <c r="ID448" i="10"/>
  <c r="ID463" i="10"/>
  <c r="ID455" i="10"/>
  <c r="ID447" i="10"/>
  <c r="ID462" i="10"/>
  <c r="ID454" i="10"/>
  <c r="ID450" i="10"/>
  <c r="ID469" i="10"/>
  <c r="ID461" i="10"/>
  <c r="ID453" i="10"/>
  <c r="ID468" i="10"/>
  <c r="ID452" i="10"/>
  <c r="ID466" i="10"/>
  <c r="ID460" i="10"/>
  <c r="ID467" i="10"/>
  <c r="ID459" i="10"/>
  <c r="ID451" i="10"/>
  <c r="ID458" i="10"/>
  <c r="ASH417" i="10"/>
  <c r="ASG417" i="10"/>
  <c r="ASN417" i="10"/>
  <c r="ASF417" i="10"/>
  <c r="ASM417" i="10"/>
  <c r="ASE417" i="10"/>
  <c r="ASL417" i="10"/>
  <c r="ASD417" i="10"/>
  <c r="ASJ417" i="10"/>
  <c r="ASK417" i="10"/>
  <c r="ASI417" i="10"/>
  <c r="ASC417" i="10"/>
  <c r="ALB417" i="10"/>
  <c r="AKT417" i="10"/>
  <c r="ALA417" i="10"/>
  <c r="AKS417" i="10"/>
  <c r="AKZ417" i="10"/>
  <c r="AKY417" i="10"/>
  <c r="AKX417" i="10"/>
  <c r="ALD417" i="10"/>
  <c r="AKV417" i="10"/>
  <c r="AKW417" i="10"/>
  <c r="AKU417" i="10"/>
  <c r="ALC417" i="10"/>
  <c r="ADN417" i="10"/>
  <c r="ADM417" i="10"/>
  <c r="ADS417" i="10"/>
  <c r="ADK417" i="10"/>
  <c r="ADR417" i="10"/>
  <c r="ADJ417" i="10"/>
  <c r="ADP417" i="10"/>
  <c r="ADT417" i="10"/>
  <c r="ADQ417" i="10"/>
  <c r="ADO417" i="10"/>
  <c r="ADL417" i="10"/>
  <c r="ADI417" i="10"/>
  <c r="AFV417" i="10"/>
  <c r="AFW417" i="10"/>
  <c r="AFQ417" i="10"/>
  <c r="AFY417" i="10"/>
  <c r="UT417" i="10"/>
  <c r="UW417" i="10"/>
  <c r="UU417" i="10"/>
  <c r="UO417" i="10"/>
  <c r="LW462" i="10"/>
  <c r="LW454" i="10"/>
  <c r="LW469" i="10"/>
  <c r="LW461" i="10"/>
  <c r="LW453" i="10"/>
  <c r="LW468" i="10"/>
  <c r="LW460" i="10"/>
  <c r="LW452" i="10"/>
  <c r="LW467" i="10"/>
  <c r="LW459" i="10"/>
  <c r="LW451" i="10"/>
  <c r="LW466" i="10"/>
  <c r="LW458" i="10"/>
  <c r="LW450" i="10"/>
  <c r="LW465" i="10"/>
  <c r="LW457" i="10"/>
  <c r="LW449" i="10"/>
  <c r="LW464" i="10"/>
  <c r="LW456" i="10"/>
  <c r="LW448" i="10"/>
  <c r="LW463" i="10"/>
  <c r="LW455" i="10"/>
  <c r="LT466" i="10"/>
  <c r="LT458" i="10"/>
  <c r="LT450" i="10"/>
  <c r="LT465" i="10"/>
  <c r="LT457" i="10"/>
  <c r="LT449" i="10"/>
  <c r="LT464" i="10"/>
  <c r="LT456" i="10"/>
  <c r="LT448" i="10"/>
  <c r="LT463" i="10"/>
  <c r="LT455" i="10"/>
  <c r="LT447" i="10"/>
  <c r="LT462" i="10"/>
  <c r="LT454" i="10"/>
  <c r="LT469" i="10"/>
  <c r="LT461" i="10"/>
  <c r="LT453" i="10"/>
  <c r="LT468" i="10"/>
  <c r="LT460" i="10"/>
  <c r="LT452" i="10"/>
  <c r="LT467" i="10"/>
  <c r="LT459" i="10"/>
  <c r="LT451" i="10"/>
  <c r="LQ463" i="10"/>
  <c r="LQ455" i="10"/>
  <c r="LQ447" i="10"/>
  <c r="LQ462" i="10"/>
  <c r="LQ454" i="10"/>
  <c r="LQ468" i="10"/>
  <c r="LQ460" i="10"/>
  <c r="LQ452" i="10"/>
  <c r="LQ467" i="10"/>
  <c r="LQ459" i="10"/>
  <c r="LQ451" i="10"/>
  <c r="LQ466" i="10"/>
  <c r="LQ458" i="10"/>
  <c r="LQ450" i="10"/>
  <c r="LQ465" i="10"/>
  <c r="LQ457" i="10"/>
  <c r="LQ449" i="10"/>
  <c r="LQ464" i="10"/>
  <c r="LQ456" i="10"/>
  <c r="LQ448" i="10"/>
  <c r="LQ461" i="10"/>
  <c r="LV465" i="10"/>
  <c r="LV457" i="10"/>
  <c r="LV449" i="10"/>
  <c r="LQ453" i="10"/>
  <c r="LV464" i="10"/>
  <c r="LV456" i="10"/>
  <c r="LV448" i="10"/>
  <c r="LV463" i="10"/>
  <c r="LV455" i="10"/>
  <c r="LV447" i="10"/>
  <c r="LV462" i="10"/>
  <c r="LV454" i="10"/>
  <c r="LV469" i="10"/>
  <c r="LV461" i="10"/>
  <c r="LV453" i="10"/>
  <c r="LV468" i="10"/>
  <c r="LV460" i="10"/>
  <c r="LV452" i="10"/>
  <c r="LV467" i="10"/>
  <c r="LV459" i="10"/>
  <c r="LV451" i="10"/>
  <c r="LQ469" i="10"/>
  <c r="LV466" i="10"/>
  <c r="LV458" i="10"/>
  <c r="LV450" i="10"/>
  <c r="LS462" i="10"/>
  <c r="LS454" i="10"/>
  <c r="LS468" i="10"/>
  <c r="LS460" i="10"/>
  <c r="LS452" i="10"/>
  <c r="LS467" i="10"/>
  <c r="LS459" i="10"/>
  <c r="LS451" i="10"/>
  <c r="LS466" i="10"/>
  <c r="LS458" i="10"/>
  <c r="LS450" i="10"/>
  <c r="LS465" i="10"/>
  <c r="LS457" i="10"/>
  <c r="LS449" i="10"/>
  <c r="LS464" i="10"/>
  <c r="LS456" i="10"/>
  <c r="LS448" i="10"/>
  <c r="LS463" i="10"/>
  <c r="LS455" i="10"/>
  <c r="LS447" i="10"/>
  <c r="LS469" i="10"/>
  <c r="LP466" i="10"/>
  <c r="LP458" i="10"/>
  <c r="LP450" i="10"/>
  <c r="LP465" i="10"/>
  <c r="LP457" i="10"/>
  <c r="LP449" i="10"/>
  <c r="LP451" i="10"/>
  <c r="LS461" i="10"/>
  <c r="LS453" i="10"/>
  <c r="LP464" i="10"/>
  <c r="LP456" i="10"/>
  <c r="LP448" i="10"/>
  <c r="LP459" i="10"/>
  <c r="LP463" i="10"/>
  <c r="LP455" i="10"/>
  <c r="LP447" i="10"/>
  <c r="LP462" i="10"/>
  <c r="LP454" i="10"/>
  <c r="LP469" i="10"/>
  <c r="LP461" i="10"/>
  <c r="LP453" i="10"/>
  <c r="LP468" i="10"/>
  <c r="LP460" i="10"/>
  <c r="LP452" i="10"/>
  <c r="LP467" i="10"/>
  <c r="AUB422" i="10"/>
  <c r="AUA423" i="10"/>
  <c r="ATY426" i="10"/>
  <c r="AUE418" i="10"/>
  <c r="ATY419" i="10"/>
  <c r="AUG419" i="10"/>
  <c r="AUB420" i="10"/>
  <c r="AUJ420" i="10"/>
  <c r="ATZ421" i="10"/>
  <c r="AUH421" i="10"/>
  <c r="AUF422" i="10"/>
  <c r="AUE423" i="10"/>
  <c r="ATY424" i="10"/>
  <c r="AUG424" i="10"/>
  <c r="AUB425" i="10"/>
  <c r="AUJ425" i="10"/>
  <c r="AUC426" i="10"/>
  <c r="AUB427" i="10"/>
  <c r="AUJ427" i="10"/>
  <c r="AUD428" i="10"/>
  <c r="AUC429" i="10"/>
  <c r="AUE430" i="10"/>
  <c r="AUF431" i="10"/>
  <c r="ATZ432" i="10"/>
  <c r="AUH432" i="10"/>
  <c r="ATY433" i="10"/>
  <c r="AUG433" i="10"/>
  <c r="AUC434" i="10"/>
  <c r="AUC435" i="10"/>
  <c r="AUA436" i="10"/>
  <c r="AUI436" i="10"/>
  <c r="AUB437" i="10"/>
  <c r="AUJ437" i="10"/>
  <c r="AUB438" i="10"/>
  <c r="AUJ438" i="10"/>
  <c r="AUA439" i="10"/>
  <c r="AUI439" i="10"/>
  <c r="ATZ440" i="10"/>
  <c r="AUH440" i="10"/>
  <c r="AIQ446" i="10"/>
  <c r="AIN452" i="10"/>
  <c r="AIK453" i="10"/>
  <c r="AIN460" i="10"/>
  <c r="AIK461" i="10"/>
  <c r="AIN468" i="10"/>
  <c r="AIK469" i="10"/>
  <c r="AIQ447" i="10"/>
  <c r="AIQ455" i="10"/>
  <c r="AIQ463" i="10"/>
  <c r="KO449" i="10"/>
  <c r="KP456" i="10"/>
  <c r="KS454" i="10"/>
  <c r="KS456" i="10"/>
  <c r="KS457" i="10"/>
  <c r="KR451" i="10"/>
  <c r="KU465" i="10"/>
  <c r="KU460" i="10"/>
  <c r="KV453" i="10"/>
  <c r="KU454" i="10"/>
  <c r="KV461" i="10"/>
  <c r="KV454" i="10"/>
  <c r="KV450" i="10"/>
  <c r="KV468" i="10"/>
  <c r="KD459" i="10"/>
  <c r="KD453" i="10"/>
  <c r="KD451" i="10"/>
  <c r="KD469" i="10"/>
  <c r="KD467" i="10"/>
  <c r="KD461" i="10"/>
  <c r="KA462" i="10"/>
  <c r="KA454" i="10"/>
  <c r="KA469" i="10"/>
  <c r="KA461" i="10"/>
  <c r="KA453" i="10"/>
  <c r="KA468" i="10"/>
  <c r="KA460" i="10"/>
  <c r="KA452" i="10"/>
  <c r="KA467" i="10"/>
  <c r="KA459" i="10"/>
  <c r="KA451" i="10"/>
  <c r="KA466" i="10"/>
  <c r="KA458" i="10"/>
  <c r="KA450" i="10"/>
  <c r="KA465" i="10"/>
  <c r="KA457" i="10"/>
  <c r="KA449" i="10"/>
  <c r="KA464" i="10"/>
  <c r="KA456" i="10"/>
  <c r="KA448" i="10"/>
  <c r="KA463" i="10"/>
  <c r="KA455" i="10"/>
  <c r="KA447" i="10"/>
  <c r="JX467" i="10"/>
  <c r="JX459" i="10"/>
  <c r="JX451" i="10"/>
  <c r="JX466" i="10"/>
  <c r="JX458" i="10"/>
  <c r="JX450" i="10"/>
  <c r="JX464" i="10"/>
  <c r="JX456" i="10"/>
  <c r="JX448" i="10"/>
  <c r="JX463" i="10"/>
  <c r="JX455" i="10"/>
  <c r="JX447" i="10"/>
  <c r="JX462" i="10"/>
  <c r="JX454" i="10"/>
  <c r="JX469" i="10"/>
  <c r="JX461" i="10"/>
  <c r="JX453" i="10"/>
  <c r="JX468" i="10"/>
  <c r="JX460" i="10"/>
  <c r="JX452" i="10"/>
  <c r="KC462" i="10"/>
  <c r="KC454" i="10"/>
  <c r="KC469" i="10"/>
  <c r="KC461" i="10"/>
  <c r="KC453" i="10"/>
  <c r="KC468" i="10"/>
  <c r="KC460" i="10"/>
  <c r="KC452" i="10"/>
  <c r="JX465" i="10"/>
  <c r="KC467" i="10"/>
  <c r="KC459" i="10"/>
  <c r="KC451" i="10"/>
  <c r="JX457" i="10"/>
  <c r="KC466" i="10"/>
  <c r="KC458" i="10"/>
  <c r="KC450" i="10"/>
  <c r="JX449" i="10"/>
  <c r="KC465" i="10"/>
  <c r="KC457" i="10"/>
  <c r="KC449" i="10"/>
  <c r="KC464" i="10"/>
  <c r="KC456" i="10"/>
  <c r="KC448" i="10"/>
  <c r="KC463" i="10"/>
  <c r="KC455" i="10"/>
  <c r="KC447" i="10"/>
  <c r="JZ468" i="10"/>
  <c r="JZ460" i="10"/>
  <c r="JZ452" i="10"/>
  <c r="JZ466" i="10"/>
  <c r="JZ458" i="10"/>
  <c r="JZ450" i="10"/>
  <c r="JZ465" i="10"/>
  <c r="JZ457" i="10"/>
  <c r="JZ449" i="10"/>
  <c r="JZ464" i="10"/>
  <c r="JZ456" i="10"/>
  <c r="JZ448" i="10"/>
  <c r="JZ463" i="10"/>
  <c r="JZ455" i="10"/>
  <c r="JZ447" i="10"/>
  <c r="JZ462" i="10"/>
  <c r="JZ454" i="10"/>
  <c r="JZ469" i="10"/>
  <c r="JZ461" i="10"/>
  <c r="JZ453" i="10"/>
  <c r="JW462" i="10"/>
  <c r="JW454" i="10"/>
  <c r="JW469" i="10"/>
  <c r="JW453" i="10"/>
  <c r="JW461" i="10"/>
  <c r="JW468" i="10"/>
  <c r="JW460" i="10"/>
  <c r="JW452" i="10"/>
  <c r="JW455" i="10"/>
  <c r="JW467" i="10"/>
  <c r="JW459" i="10"/>
  <c r="JW451" i="10"/>
  <c r="JW457" i="10"/>
  <c r="JZ467" i="10"/>
  <c r="JW466" i="10"/>
  <c r="JW458" i="10"/>
  <c r="JW450" i="10"/>
  <c r="JW465" i="10"/>
  <c r="JW449" i="10"/>
  <c r="JZ459" i="10"/>
  <c r="JZ451" i="10"/>
  <c r="JW464" i="10"/>
  <c r="JW456" i="10"/>
  <c r="JW448" i="10"/>
  <c r="JW463" i="10"/>
  <c r="JW447" i="10"/>
  <c r="ARV417" i="10"/>
  <c r="ARQ417" i="10"/>
  <c r="ARY417" i="10"/>
  <c r="ARW417" i="10"/>
  <c r="ADE463" i="10"/>
  <c r="ADE455" i="10"/>
  <c r="ADE469" i="10"/>
  <c r="ADE461" i="10"/>
  <c r="ADE468" i="10"/>
  <c r="ADE460" i="10"/>
  <c r="ADE467" i="10"/>
  <c r="ADE465" i="10"/>
  <c r="ADE457" i="10"/>
  <c r="ADE459" i="10"/>
  <c r="ADE449" i="10"/>
  <c r="ADE458" i="10"/>
  <c r="ADE448" i="10"/>
  <c r="ADE456" i="10"/>
  <c r="ADE454" i="10"/>
  <c r="ADE453" i="10"/>
  <c r="ADE466" i="10"/>
  <c r="ADE452" i="10"/>
  <c r="ADE464" i="10"/>
  <c r="ADE451" i="10"/>
  <c r="ADE462" i="10"/>
  <c r="ADE450" i="10"/>
  <c r="ADB465" i="10"/>
  <c r="ADB457" i="10"/>
  <c r="ADB449" i="10"/>
  <c r="ADB464" i="10"/>
  <c r="ADB456" i="10"/>
  <c r="ADB448" i="10"/>
  <c r="ADB462" i="10"/>
  <c r="ADB454" i="10"/>
  <c r="ADB469" i="10"/>
  <c r="ADB461" i="10"/>
  <c r="ADB453" i="10"/>
  <c r="ADB468" i="10"/>
  <c r="ADB460" i="10"/>
  <c r="ADB452" i="10"/>
  <c r="ADB466" i="10"/>
  <c r="ADB458" i="10"/>
  <c r="ADB450" i="10"/>
  <c r="ADB467" i="10"/>
  <c r="ACY466" i="10"/>
  <c r="ACY458" i="10"/>
  <c r="ACY450" i="10"/>
  <c r="ADB463" i="10"/>
  <c r="ADB459" i="10"/>
  <c r="ADB455" i="10"/>
  <c r="ACY463" i="10"/>
  <c r="ACY455" i="10"/>
  <c r="ACY447" i="10"/>
  <c r="ADB451" i="10"/>
  <c r="ACY462" i="10"/>
  <c r="ACY454" i="10"/>
  <c r="ADB447" i="10"/>
  <c r="ACY467" i="10"/>
  <c r="ACY459" i="10"/>
  <c r="ACY451" i="10"/>
  <c r="ACY469" i="10"/>
  <c r="ACY453" i="10"/>
  <c r="ADD466" i="10"/>
  <c r="ADD458" i="10"/>
  <c r="ADD450" i="10"/>
  <c r="ACY468" i="10"/>
  <c r="ACY452" i="10"/>
  <c r="ADD465" i="10"/>
  <c r="ADD457" i="10"/>
  <c r="ADD449" i="10"/>
  <c r="ACY464" i="10"/>
  <c r="ACY448" i="10"/>
  <c r="ADD463" i="10"/>
  <c r="ADD455" i="10"/>
  <c r="ADD447" i="10"/>
  <c r="ACY461" i="10"/>
  <c r="ADD462" i="10"/>
  <c r="ADD454" i="10"/>
  <c r="ACY460" i="10"/>
  <c r="ADD469" i="10"/>
  <c r="ADD461" i="10"/>
  <c r="ADD453" i="10"/>
  <c r="ACY457" i="10"/>
  <c r="ADD468" i="10"/>
  <c r="ADD460" i="10"/>
  <c r="ADD452" i="10"/>
  <c r="ACY456" i="10"/>
  <c r="ADD467" i="10"/>
  <c r="ADD459" i="10"/>
  <c r="ADD451" i="10"/>
  <c r="ADA469" i="10"/>
  <c r="ADA461" i="10"/>
  <c r="ADA453" i="10"/>
  <c r="ACY465" i="10"/>
  <c r="ADA468" i="10"/>
  <c r="ADA460" i="10"/>
  <c r="ADA452" i="10"/>
  <c r="ACY449" i="10"/>
  <c r="ADA467" i="10"/>
  <c r="ADA459" i="10"/>
  <c r="ADA451" i="10"/>
  <c r="ADD464" i="10"/>
  <c r="ADA466" i="10"/>
  <c r="ADA458" i="10"/>
  <c r="ADA450" i="10"/>
  <c r="ADD456" i="10"/>
  <c r="ADD448" i="10"/>
  <c r="ADA464" i="10"/>
  <c r="ADA456" i="10"/>
  <c r="ADA448" i="10"/>
  <c r="ADA463" i="10"/>
  <c r="ADA455" i="10"/>
  <c r="ADA447" i="10"/>
  <c r="ACX469" i="10"/>
  <c r="ACX461" i="10"/>
  <c r="ACX453" i="10"/>
  <c r="ADA462" i="10"/>
  <c r="ACX467" i="10"/>
  <c r="ADA457" i="10"/>
  <c r="ACX466" i="10"/>
  <c r="ADA454" i="10"/>
  <c r="ACX465" i="10"/>
  <c r="ACX457" i="10"/>
  <c r="ACX449" i="10"/>
  <c r="ADA449" i="10"/>
  <c r="ACX464" i="10"/>
  <c r="ACX456" i="10"/>
  <c r="ACX448" i="10"/>
  <c r="ACX462" i="10"/>
  <c r="ACX454" i="10"/>
  <c r="ADA465" i="10"/>
  <c r="ACX458" i="10"/>
  <c r="ACX455" i="10"/>
  <c r="ACX459" i="10"/>
  <c r="ACX452" i="10"/>
  <c r="ACX451" i="10"/>
  <c r="ACX468" i="10"/>
  <c r="ACX450" i="10"/>
  <c r="ACX463" i="10"/>
  <c r="ACX447" i="10"/>
  <c r="ACX460" i="10"/>
  <c r="ADB417" i="10"/>
  <c r="ADE417" i="10"/>
  <c r="ADC417" i="10"/>
  <c r="ACW417" i="10"/>
  <c r="SC465" i="10"/>
  <c r="SC457" i="10"/>
  <c r="SC449" i="10"/>
  <c r="SC464" i="10"/>
  <c r="SC456" i="10"/>
  <c r="SC448" i="10"/>
  <c r="SC463" i="10"/>
  <c r="SC455" i="10"/>
  <c r="SC469" i="10"/>
  <c r="SC461" i="10"/>
  <c r="SC453" i="10"/>
  <c r="SC468" i="10"/>
  <c r="SC460" i="10"/>
  <c r="SC452" i="10"/>
  <c r="SC467" i="10"/>
  <c r="SC459" i="10"/>
  <c r="SC451" i="10"/>
  <c r="SC466" i="10"/>
  <c r="SC458" i="10"/>
  <c r="SC450" i="10"/>
  <c r="SC454" i="10"/>
  <c r="SC462" i="10"/>
  <c r="RZ465" i="10"/>
  <c r="RZ457" i="10"/>
  <c r="RZ449" i="10"/>
  <c r="RZ464" i="10"/>
  <c r="RZ456" i="10"/>
  <c r="RZ448" i="10"/>
  <c r="RZ463" i="10"/>
  <c r="RZ455" i="10"/>
  <c r="RZ447" i="10"/>
  <c r="RZ462" i="10"/>
  <c r="RZ454" i="10"/>
  <c r="RZ469" i="10"/>
  <c r="RZ461" i="10"/>
  <c r="RZ453" i="10"/>
  <c r="RZ468" i="10"/>
  <c r="RZ460" i="10"/>
  <c r="RZ452" i="10"/>
  <c r="RZ467" i="10"/>
  <c r="RZ459" i="10"/>
  <c r="RZ451" i="10"/>
  <c r="RZ466" i="10"/>
  <c r="RZ458" i="10"/>
  <c r="RZ450" i="10"/>
  <c r="RW462" i="10"/>
  <c r="RW454" i="10"/>
  <c r="RW469" i="10"/>
  <c r="RW461" i="10"/>
  <c r="RW453" i="10"/>
  <c r="RW467" i="10"/>
  <c r="RW459" i="10"/>
  <c r="RW451" i="10"/>
  <c r="RW466" i="10"/>
  <c r="RW458" i="10"/>
  <c r="RW450" i="10"/>
  <c r="RW465" i="10"/>
  <c r="RW457" i="10"/>
  <c r="RW449" i="10"/>
  <c r="RW464" i="10"/>
  <c r="RW456" i="10"/>
  <c r="RW448" i="10"/>
  <c r="RW463" i="10"/>
  <c r="RW455" i="10"/>
  <c r="RW447" i="10"/>
  <c r="SB464" i="10"/>
  <c r="SB456" i="10"/>
  <c r="SB448" i="10"/>
  <c r="SB463" i="10"/>
  <c r="SB455" i="10"/>
  <c r="SB447" i="10"/>
  <c r="SB462" i="10"/>
  <c r="SB454" i="10"/>
  <c r="SB469" i="10"/>
  <c r="SB461" i="10"/>
  <c r="SB453" i="10"/>
  <c r="RW468" i="10"/>
  <c r="SB468" i="10"/>
  <c r="SB460" i="10"/>
  <c r="SB452" i="10"/>
  <c r="RW460" i="10"/>
  <c r="SB467" i="10"/>
  <c r="SB459" i="10"/>
  <c r="SB451" i="10"/>
  <c r="RW452" i="10"/>
  <c r="SB466" i="10"/>
  <c r="SB458" i="10"/>
  <c r="SB450" i="10"/>
  <c r="SB465" i="10"/>
  <c r="SB457" i="10"/>
  <c r="SB449" i="10"/>
  <c r="RY466" i="10"/>
  <c r="RY458" i="10"/>
  <c r="RY450" i="10"/>
  <c r="RY464" i="10"/>
  <c r="RY456" i="10"/>
  <c r="RY448" i="10"/>
  <c r="RY463" i="10"/>
  <c r="RY455" i="10"/>
  <c r="RY447" i="10"/>
  <c r="RY462" i="10"/>
  <c r="RY454" i="10"/>
  <c r="RV463" i="10"/>
  <c r="RV455" i="10"/>
  <c r="RV447" i="10"/>
  <c r="RY469" i="10"/>
  <c r="RY461" i="10"/>
  <c r="RY453" i="10"/>
  <c r="RY468" i="10"/>
  <c r="RY460" i="10"/>
  <c r="RY452" i="10"/>
  <c r="RY467" i="10"/>
  <c r="RY459" i="10"/>
  <c r="RY451" i="10"/>
  <c r="RV468" i="10"/>
  <c r="RV460" i="10"/>
  <c r="RV452" i="10"/>
  <c r="RV466" i="10"/>
  <c r="RV456" i="10"/>
  <c r="RV465" i="10"/>
  <c r="RV454" i="10"/>
  <c r="RV464" i="10"/>
  <c r="RV453" i="10"/>
  <c r="RV462" i="10"/>
  <c r="RV451" i="10"/>
  <c r="RV467" i="10"/>
  <c r="RV461" i="10"/>
  <c r="RV450" i="10"/>
  <c r="RY465" i="10"/>
  <c r="RV459" i="10"/>
  <c r="RV449" i="10"/>
  <c r="RY457" i="10"/>
  <c r="RV469" i="10"/>
  <c r="RV458" i="10"/>
  <c r="RV448" i="10"/>
  <c r="RY449" i="10"/>
  <c r="RV457" i="10"/>
  <c r="SZ454" i="10"/>
  <c r="TA462" i="10"/>
  <c r="TC450" i="10"/>
  <c r="SX464" i="10"/>
  <c r="SW461" i="10"/>
  <c r="SZ469" i="10"/>
  <c r="SZ462" i="10"/>
  <c r="SW449" i="10"/>
  <c r="SW462" i="10"/>
  <c r="SW460" i="10"/>
  <c r="SW451" i="10"/>
  <c r="AEX468" i="10"/>
  <c r="AEX460" i="10"/>
  <c r="AEX452" i="10"/>
  <c r="AEX467" i="10"/>
  <c r="AEX459" i="10"/>
  <c r="AEX451" i="10"/>
  <c r="AEX466" i="10"/>
  <c r="AEX458" i="10"/>
  <c r="AEX450" i="10"/>
  <c r="AEX465" i="10"/>
  <c r="AEX457" i="10"/>
  <c r="AEX449" i="10"/>
  <c r="AEX464" i="10"/>
  <c r="AEX456" i="10"/>
  <c r="AEX448" i="10"/>
  <c r="AEX462" i="10"/>
  <c r="AEX454" i="10"/>
  <c r="AEX469" i="10"/>
  <c r="AEX461" i="10"/>
  <c r="AEX453" i="10"/>
  <c r="AEX463" i="10"/>
  <c r="AEX455" i="10"/>
  <c r="AEU462" i="10"/>
  <c r="AEU454" i="10"/>
  <c r="AEU469" i="10"/>
  <c r="AEU461" i="10"/>
  <c r="AEU453" i="10"/>
  <c r="AEU468" i="10"/>
  <c r="AEU460" i="10"/>
  <c r="AEU452" i="10"/>
  <c r="AEU467" i="10"/>
  <c r="AEU459" i="10"/>
  <c r="AEU451" i="10"/>
  <c r="AEU466" i="10"/>
  <c r="AEU458" i="10"/>
  <c r="AEU450" i="10"/>
  <c r="AEU465" i="10"/>
  <c r="AEU457" i="10"/>
  <c r="AEU449" i="10"/>
  <c r="AEU464" i="10"/>
  <c r="AEU456" i="10"/>
  <c r="AEU448" i="10"/>
  <c r="AEU463" i="10"/>
  <c r="AEU455" i="10"/>
  <c r="AEU447" i="10"/>
  <c r="AER469" i="10"/>
  <c r="AER461" i="10"/>
  <c r="AER453" i="10"/>
  <c r="AER466" i="10"/>
  <c r="AER458" i="10"/>
  <c r="AER450" i="10"/>
  <c r="AER465" i="10"/>
  <c r="AER457" i="10"/>
  <c r="AER449" i="10"/>
  <c r="AER462" i="10"/>
  <c r="AER454" i="10"/>
  <c r="AER464" i="10"/>
  <c r="AER448" i="10"/>
  <c r="AEW462" i="10"/>
  <c r="AEW454" i="10"/>
  <c r="AER463" i="10"/>
  <c r="AER447" i="10"/>
  <c r="AEW469" i="10"/>
  <c r="AEW461" i="10"/>
  <c r="AEW453" i="10"/>
  <c r="AER459" i="10"/>
  <c r="AEW467" i="10"/>
  <c r="AEW459" i="10"/>
  <c r="AEW451" i="10"/>
  <c r="AER456" i="10"/>
  <c r="AEW466" i="10"/>
  <c r="AEW458" i="10"/>
  <c r="AEW450" i="10"/>
  <c r="AER455" i="10"/>
  <c r="AEW465" i="10"/>
  <c r="AEW457" i="10"/>
  <c r="AEW449" i="10"/>
  <c r="AER468" i="10"/>
  <c r="AER452" i="10"/>
  <c r="AEW464" i="10"/>
  <c r="AEW456" i="10"/>
  <c r="AEW448" i="10"/>
  <c r="AER467" i="10"/>
  <c r="AER451" i="10"/>
  <c r="AEW463" i="10"/>
  <c r="AEW455" i="10"/>
  <c r="AEW447" i="10"/>
  <c r="AET464" i="10"/>
  <c r="AET456" i="10"/>
  <c r="AET448" i="10"/>
  <c r="AET463" i="10"/>
  <c r="AET455" i="10"/>
  <c r="AET447" i="10"/>
  <c r="AET462" i="10"/>
  <c r="AET454" i="10"/>
  <c r="AET469" i="10"/>
  <c r="AET461" i="10"/>
  <c r="AET453" i="10"/>
  <c r="AEW468" i="10"/>
  <c r="AET468" i="10"/>
  <c r="AET460" i="10"/>
  <c r="AET452" i="10"/>
  <c r="AEW460" i="10"/>
  <c r="AET467" i="10"/>
  <c r="AET459" i="10"/>
  <c r="AET451" i="10"/>
  <c r="AER460" i="10"/>
  <c r="AEW452" i="10"/>
  <c r="AET466" i="10"/>
  <c r="AET458" i="10"/>
  <c r="AET450" i="10"/>
  <c r="AET465" i="10"/>
  <c r="AET457" i="10"/>
  <c r="AET449" i="10"/>
  <c r="AEQ462" i="10"/>
  <c r="AEQ454" i="10"/>
  <c r="AEQ468" i="10"/>
  <c r="AEQ460" i="10"/>
  <c r="AEQ452" i="10"/>
  <c r="AEQ467" i="10"/>
  <c r="AEQ459" i="10"/>
  <c r="AEQ451" i="10"/>
  <c r="AEQ466" i="10"/>
  <c r="AEQ458" i="10"/>
  <c r="AEQ450" i="10"/>
  <c r="AEQ465" i="10"/>
  <c r="AEQ457" i="10"/>
  <c r="AEQ449" i="10"/>
  <c r="AEQ463" i="10"/>
  <c r="AEQ455" i="10"/>
  <c r="AEQ447" i="10"/>
  <c r="AEQ469" i="10"/>
  <c r="AEQ464" i="10"/>
  <c r="AEQ461" i="10"/>
  <c r="AEQ456" i="10"/>
  <c r="AEQ453" i="10"/>
  <c r="AEQ448" i="10"/>
  <c r="ZJ462" i="10"/>
  <c r="ZJ454" i="10"/>
  <c r="ZJ469" i="10"/>
  <c r="ZJ461" i="10"/>
  <c r="ZJ453" i="10"/>
  <c r="ZJ468" i="10"/>
  <c r="ZJ460" i="10"/>
  <c r="ZJ452" i="10"/>
  <c r="ZJ467" i="10"/>
  <c r="ZJ459" i="10"/>
  <c r="ZJ451" i="10"/>
  <c r="ZJ466" i="10"/>
  <c r="ZJ458" i="10"/>
  <c r="ZJ450" i="10"/>
  <c r="ZJ465" i="10"/>
  <c r="ZJ457" i="10"/>
  <c r="ZJ449" i="10"/>
  <c r="ZJ464" i="10"/>
  <c r="ZJ456" i="10"/>
  <c r="ZJ448" i="10"/>
  <c r="ZJ463" i="10"/>
  <c r="ZJ455" i="10"/>
  <c r="ZG462" i="10"/>
  <c r="ZG454" i="10"/>
  <c r="ZG469" i="10"/>
  <c r="ZG461" i="10"/>
  <c r="ZG453" i="10"/>
  <c r="ZG467" i="10"/>
  <c r="ZG459" i="10"/>
  <c r="ZG451" i="10"/>
  <c r="ZG466" i="10"/>
  <c r="ZG458" i="10"/>
  <c r="ZG450" i="10"/>
  <c r="ZG463" i="10"/>
  <c r="ZG455" i="10"/>
  <c r="ZG447" i="10"/>
  <c r="ZG457" i="10"/>
  <c r="ZD464" i="10"/>
  <c r="ZD456" i="10"/>
  <c r="ZD448" i="10"/>
  <c r="ZG456" i="10"/>
  <c r="ZG452" i="10"/>
  <c r="ZG449" i="10"/>
  <c r="ZD469" i="10"/>
  <c r="ZD461" i="10"/>
  <c r="ZD453" i="10"/>
  <c r="ZG468" i="10"/>
  <c r="ZG448" i="10"/>
  <c r="ZD468" i="10"/>
  <c r="ZD460" i="10"/>
  <c r="ZD452" i="10"/>
  <c r="ZG465" i="10"/>
  <c r="ZG464" i="10"/>
  <c r="ZG460" i="10"/>
  <c r="ZD465" i="10"/>
  <c r="ZD457" i="10"/>
  <c r="ZD449" i="10"/>
  <c r="ZD462" i="10"/>
  <c r="ZD459" i="10"/>
  <c r="ZD455" i="10"/>
  <c r="ZD454" i="10"/>
  <c r="ZD467" i="10"/>
  <c r="ZD451" i="10"/>
  <c r="ZD466" i="10"/>
  <c r="ZD450" i="10"/>
  <c r="ZD463" i="10"/>
  <c r="ZD447" i="10"/>
  <c r="ZI464" i="10"/>
  <c r="ZI456" i="10"/>
  <c r="ZI448" i="10"/>
  <c r="ZD458" i="10"/>
  <c r="ZI463" i="10"/>
  <c r="ZI455" i="10"/>
  <c r="ZI447" i="10"/>
  <c r="ZI462" i="10"/>
  <c r="ZI454" i="10"/>
  <c r="ZI469" i="10"/>
  <c r="ZI461" i="10"/>
  <c r="ZI453" i="10"/>
  <c r="ZI468" i="10"/>
  <c r="ZI460" i="10"/>
  <c r="ZI452" i="10"/>
  <c r="ZI467" i="10"/>
  <c r="ZI459" i="10"/>
  <c r="ZI451" i="10"/>
  <c r="ZI466" i="10"/>
  <c r="ZI458" i="10"/>
  <c r="ZI450" i="10"/>
  <c r="ZI465" i="10"/>
  <c r="ZI457" i="10"/>
  <c r="ZI449" i="10"/>
  <c r="ZF462" i="10"/>
  <c r="ZF454" i="10"/>
  <c r="ZF468" i="10"/>
  <c r="ZF460" i="10"/>
  <c r="ZF452" i="10"/>
  <c r="ZF467" i="10"/>
  <c r="ZF459" i="10"/>
  <c r="ZF451" i="10"/>
  <c r="ZF466" i="10"/>
  <c r="ZF458" i="10"/>
  <c r="ZF450" i="10"/>
  <c r="ZC466" i="10"/>
  <c r="ZC458" i="10"/>
  <c r="ZC450" i="10"/>
  <c r="ZF465" i="10"/>
  <c r="ZF457" i="10"/>
  <c r="ZF449" i="10"/>
  <c r="ZF464" i="10"/>
  <c r="ZF456" i="10"/>
  <c r="ZF448" i="10"/>
  <c r="ZF463" i="10"/>
  <c r="ZF455" i="10"/>
  <c r="ZF447" i="10"/>
  <c r="ZC463" i="10"/>
  <c r="ZC455" i="10"/>
  <c r="ZC447" i="10"/>
  <c r="ZC461" i="10"/>
  <c r="ZC451" i="10"/>
  <c r="ZC460" i="10"/>
  <c r="ZC449" i="10"/>
  <c r="ZF469" i="10"/>
  <c r="ZC469" i="10"/>
  <c r="ZC459" i="10"/>
  <c r="ZC448" i="10"/>
  <c r="ZF461" i="10"/>
  <c r="ZC468" i="10"/>
  <c r="ZC457" i="10"/>
  <c r="ZF453" i="10"/>
  <c r="ZC467" i="10"/>
  <c r="ZC456" i="10"/>
  <c r="ZC462" i="10"/>
  <c r="ZC465" i="10"/>
  <c r="ZC454" i="10"/>
  <c r="ZC464" i="10"/>
  <c r="ZC453" i="10"/>
  <c r="ZC452" i="10"/>
  <c r="OH462" i="10"/>
  <c r="OH469" i="10"/>
  <c r="OH468" i="10"/>
  <c r="OH460" i="10"/>
  <c r="OH466" i="10"/>
  <c r="OH458" i="10"/>
  <c r="OH450" i="10"/>
  <c r="OH464" i="10"/>
  <c r="OH456" i="10"/>
  <c r="OH448" i="10"/>
  <c r="OH455" i="10"/>
  <c r="OH454" i="10"/>
  <c r="OH467" i="10"/>
  <c r="OH453" i="10"/>
  <c r="OH465" i="10"/>
  <c r="OH452" i="10"/>
  <c r="OH463" i="10"/>
  <c r="OH451" i="10"/>
  <c r="OH461" i="10"/>
  <c r="OH449" i="10"/>
  <c r="OH459" i="10"/>
  <c r="OH457" i="10"/>
  <c r="OE463" i="10"/>
  <c r="OE455" i="10"/>
  <c r="OE447" i="10"/>
  <c r="OE462" i="10"/>
  <c r="OE454" i="10"/>
  <c r="OE469" i="10"/>
  <c r="OE461" i="10"/>
  <c r="OE453" i="10"/>
  <c r="OE468" i="10"/>
  <c r="OE460" i="10"/>
  <c r="OE452" i="10"/>
  <c r="OE467" i="10"/>
  <c r="OE459" i="10"/>
  <c r="OE451" i="10"/>
  <c r="OE466" i="10"/>
  <c r="OE458" i="10"/>
  <c r="OE450" i="10"/>
  <c r="OE465" i="10"/>
  <c r="OE457" i="10"/>
  <c r="OE449" i="10"/>
  <c r="OE464" i="10"/>
  <c r="OE456" i="10"/>
  <c r="OE448" i="10"/>
  <c r="OB468" i="10"/>
  <c r="OB460" i="10"/>
  <c r="OB452" i="10"/>
  <c r="OB467" i="10"/>
  <c r="OB459" i="10"/>
  <c r="OB451" i="10"/>
  <c r="OB465" i="10"/>
  <c r="OB457" i="10"/>
  <c r="OB449" i="10"/>
  <c r="OB464" i="10"/>
  <c r="OB456" i="10"/>
  <c r="OB448" i="10"/>
  <c r="OB463" i="10"/>
  <c r="OB455" i="10"/>
  <c r="OB447" i="10"/>
  <c r="OB462" i="10"/>
  <c r="OB454" i="10"/>
  <c r="OB469" i="10"/>
  <c r="OB461" i="10"/>
  <c r="OB453" i="10"/>
  <c r="OG462" i="10"/>
  <c r="OG454" i="10"/>
  <c r="OB466" i="10"/>
  <c r="OG469" i="10"/>
  <c r="OG461" i="10"/>
  <c r="OG453" i="10"/>
  <c r="OB458" i="10"/>
  <c r="OG468" i="10"/>
  <c r="OG460" i="10"/>
  <c r="OG452" i="10"/>
  <c r="OB450" i="10"/>
  <c r="OG467" i="10"/>
  <c r="OG459" i="10"/>
  <c r="OG451" i="10"/>
  <c r="OG466" i="10"/>
  <c r="OG458" i="10"/>
  <c r="OG450" i="10"/>
  <c r="OG465" i="10"/>
  <c r="OG457" i="10"/>
  <c r="OG449" i="10"/>
  <c r="OG464" i="10"/>
  <c r="OG456" i="10"/>
  <c r="OG448" i="10"/>
  <c r="OG463" i="10"/>
  <c r="OG455" i="10"/>
  <c r="OG447" i="10"/>
  <c r="OD466" i="10"/>
  <c r="OD458" i="10"/>
  <c r="OD450" i="10"/>
  <c r="OD464" i="10"/>
  <c r="OD456" i="10"/>
  <c r="OD448" i="10"/>
  <c r="OD463" i="10"/>
  <c r="OD455" i="10"/>
  <c r="OD447" i="10"/>
  <c r="OD462" i="10"/>
  <c r="OD454" i="10"/>
  <c r="OA466" i="10"/>
  <c r="OA458" i="10"/>
  <c r="OA450" i="10"/>
  <c r="OD469" i="10"/>
  <c r="OD461" i="10"/>
  <c r="OD453" i="10"/>
  <c r="OD468" i="10"/>
  <c r="OD460" i="10"/>
  <c r="OD452" i="10"/>
  <c r="OD467" i="10"/>
  <c r="OD459" i="10"/>
  <c r="OD451" i="10"/>
  <c r="OA463" i="10"/>
  <c r="OA455" i="10"/>
  <c r="OA447" i="10"/>
  <c r="OA460" i="10"/>
  <c r="OA449" i="10"/>
  <c r="OA469" i="10"/>
  <c r="OA459" i="10"/>
  <c r="OA448" i="10"/>
  <c r="OA451" i="10"/>
  <c r="OD465" i="10"/>
  <c r="OA468" i="10"/>
  <c r="OA457" i="10"/>
  <c r="OD457" i="10"/>
  <c r="OA467" i="10"/>
  <c r="OA456" i="10"/>
  <c r="OA453" i="10"/>
  <c r="OA461" i="10"/>
  <c r="OD449" i="10"/>
  <c r="OA465" i="10"/>
  <c r="OA454" i="10"/>
  <c r="OA464" i="10"/>
  <c r="OA462" i="10"/>
  <c r="OA452" i="10"/>
  <c r="HJ459" i="10"/>
  <c r="HJ453" i="10"/>
  <c r="HJ451" i="10"/>
  <c r="HJ469" i="10"/>
  <c r="HJ467" i="10"/>
  <c r="HJ461" i="10"/>
  <c r="HG465" i="10"/>
  <c r="HG457" i="10"/>
  <c r="HG449" i="10"/>
  <c r="HG464" i="10"/>
  <c r="HG456" i="10"/>
  <c r="HG448" i="10"/>
  <c r="HG463" i="10"/>
  <c r="HG455" i="10"/>
  <c r="HG447" i="10"/>
  <c r="HG462" i="10"/>
  <c r="HG454" i="10"/>
  <c r="HG469" i="10"/>
  <c r="HG461" i="10"/>
  <c r="HG453" i="10"/>
  <c r="HG468" i="10"/>
  <c r="HG460" i="10"/>
  <c r="HG452" i="10"/>
  <c r="HG467" i="10"/>
  <c r="HG459" i="10"/>
  <c r="HG451" i="10"/>
  <c r="HG466" i="10"/>
  <c r="HG458" i="10"/>
  <c r="HG450" i="10"/>
  <c r="HD447" i="10"/>
  <c r="HD462" i="10"/>
  <c r="HD454" i="10"/>
  <c r="HD469" i="10"/>
  <c r="HD461" i="10"/>
  <c r="HD453" i="10"/>
  <c r="HD467" i="10"/>
  <c r="HD459" i="10"/>
  <c r="HD451" i="10"/>
  <c r="HD466" i="10"/>
  <c r="HD458" i="10"/>
  <c r="HD450" i="10"/>
  <c r="HD465" i="10"/>
  <c r="HD457" i="10"/>
  <c r="HD449" i="10"/>
  <c r="HD464" i="10"/>
  <c r="HD456" i="10"/>
  <c r="HD448" i="10"/>
  <c r="HD463" i="10"/>
  <c r="HD455" i="10"/>
  <c r="HI465" i="10"/>
  <c r="HI457" i="10"/>
  <c r="HI449" i="10"/>
  <c r="HI464" i="10"/>
  <c r="HI456" i="10"/>
  <c r="HI448" i="10"/>
  <c r="HI463" i="10"/>
  <c r="HI455" i="10"/>
  <c r="HI447" i="10"/>
  <c r="HD468" i="10"/>
  <c r="HI462" i="10"/>
  <c r="HI454" i="10"/>
  <c r="HD460" i="10"/>
  <c r="HI469" i="10"/>
  <c r="HI461" i="10"/>
  <c r="HI453" i="10"/>
  <c r="HD452" i="10"/>
  <c r="HI468" i="10"/>
  <c r="HI460" i="10"/>
  <c r="HI452" i="10"/>
  <c r="HI467" i="10"/>
  <c r="HI459" i="10"/>
  <c r="HI451" i="10"/>
  <c r="HI466" i="10"/>
  <c r="HI458" i="10"/>
  <c r="HI450" i="10"/>
  <c r="HF463" i="10"/>
  <c r="HF455" i="10"/>
  <c r="HF447" i="10"/>
  <c r="HF469" i="10"/>
  <c r="HF461" i="10"/>
  <c r="HF453" i="10"/>
  <c r="HF468" i="10"/>
  <c r="HF460" i="10"/>
  <c r="HF452" i="10"/>
  <c r="HF467" i="10"/>
  <c r="HF459" i="10"/>
  <c r="HF451" i="10"/>
  <c r="HF466" i="10"/>
  <c r="HF458" i="10"/>
  <c r="HF450" i="10"/>
  <c r="HF465" i="10"/>
  <c r="HF457" i="10"/>
  <c r="HF449" i="10"/>
  <c r="HF464" i="10"/>
  <c r="HF456" i="10"/>
  <c r="HF448" i="10"/>
  <c r="HC463" i="10"/>
  <c r="HC455" i="10"/>
  <c r="HC447" i="10"/>
  <c r="HC454" i="10"/>
  <c r="HC462" i="10"/>
  <c r="HC453" i="10"/>
  <c r="HC469" i="10"/>
  <c r="HC461" i="10"/>
  <c r="HC464" i="10"/>
  <c r="HC468" i="10"/>
  <c r="HC460" i="10"/>
  <c r="HC452" i="10"/>
  <c r="HC459" i="10"/>
  <c r="HC466" i="10"/>
  <c r="HC467" i="10"/>
  <c r="HC451" i="10"/>
  <c r="HC458" i="10"/>
  <c r="HC448" i="10"/>
  <c r="HF462" i="10"/>
  <c r="HC450" i="10"/>
  <c r="HF454" i="10"/>
  <c r="HC465" i="10"/>
  <c r="HC457" i="10"/>
  <c r="HC449" i="10"/>
  <c r="HC456" i="10"/>
  <c r="AAT461" i="10"/>
  <c r="AAT459" i="10"/>
  <c r="AAT453" i="10"/>
  <c r="AAT451" i="10"/>
  <c r="AAT469" i="10"/>
  <c r="AAT467" i="10"/>
  <c r="AAQ461" i="10"/>
  <c r="AAQ459" i="10"/>
  <c r="AAQ451" i="10"/>
  <c r="AAQ467" i="10"/>
  <c r="AAN468" i="10"/>
  <c r="AAN460" i="10"/>
  <c r="AAN452" i="10"/>
  <c r="AAN465" i="10"/>
  <c r="AAN457" i="10"/>
  <c r="AAN449" i="10"/>
  <c r="AAN464" i="10"/>
  <c r="AAN456" i="10"/>
  <c r="AAN448" i="10"/>
  <c r="AAQ469" i="10"/>
  <c r="AAQ453" i="10"/>
  <c r="AAN469" i="10"/>
  <c r="AAN461" i="10"/>
  <c r="AAN453" i="10"/>
  <c r="AAN459" i="10"/>
  <c r="AAS469" i="10"/>
  <c r="AAS461" i="10"/>
  <c r="AAS453" i="10"/>
  <c r="AAN458" i="10"/>
  <c r="AAS468" i="10"/>
  <c r="AAS460" i="10"/>
  <c r="AAS452" i="10"/>
  <c r="AAN454" i="10"/>
  <c r="AAS466" i="10"/>
  <c r="AAS458" i="10"/>
  <c r="AAS450" i="10"/>
  <c r="AAN467" i="10"/>
  <c r="AAN451" i="10"/>
  <c r="AAS465" i="10"/>
  <c r="AAS457" i="10"/>
  <c r="AAS449" i="10"/>
  <c r="AAN466" i="10"/>
  <c r="AAN450" i="10"/>
  <c r="AAS464" i="10"/>
  <c r="AAS456" i="10"/>
  <c r="AAS448" i="10"/>
  <c r="AAN463" i="10"/>
  <c r="AAN447" i="10"/>
  <c r="AAS463" i="10"/>
  <c r="AAS455" i="10"/>
  <c r="AAS447" i="10"/>
  <c r="AAN462" i="10"/>
  <c r="AAS462" i="10"/>
  <c r="AAS454" i="10"/>
  <c r="AAS451" i="10"/>
  <c r="AAP462" i="10"/>
  <c r="AAP454" i="10"/>
  <c r="AAN455" i="10"/>
  <c r="AAS467" i="10"/>
  <c r="AAS459" i="10"/>
  <c r="AAP467" i="10"/>
  <c r="AAP459" i="10"/>
  <c r="AAP451" i="10"/>
  <c r="AAP464" i="10"/>
  <c r="AAP453" i="10"/>
  <c r="AAM466" i="10"/>
  <c r="AAM458" i="10"/>
  <c r="AAM450" i="10"/>
  <c r="AAP461" i="10"/>
  <c r="AAP450" i="10"/>
  <c r="AAP460" i="10"/>
  <c r="AAP449" i="10"/>
  <c r="AAP469" i="10"/>
  <c r="AAP458" i="10"/>
  <c r="AAP448" i="10"/>
  <c r="AAM462" i="10"/>
  <c r="AAM454" i="10"/>
  <c r="AAP468" i="10"/>
  <c r="AAP457" i="10"/>
  <c r="AAP447" i="10"/>
  <c r="AAM469" i="10"/>
  <c r="AAM461" i="10"/>
  <c r="AAM453" i="10"/>
  <c r="AAP466" i="10"/>
  <c r="AAP456" i="10"/>
  <c r="AAP465" i="10"/>
  <c r="AAP455" i="10"/>
  <c r="AAM467" i="10"/>
  <c r="AAM459" i="10"/>
  <c r="AAM451" i="10"/>
  <c r="AAM456" i="10"/>
  <c r="AAM455" i="10"/>
  <c r="AAM457" i="10"/>
  <c r="AAM468" i="10"/>
  <c r="AAM452" i="10"/>
  <c r="AAM465" i="10"/>
  <c r="AAM449" i="10"/>
  <c r="AAM464" i="10"/>
  <c r="AAM448" i="10"/>
  <c r="AAP463" i="10"/>
  <c r="AAM463" i="10"/>
  <c r="AAM447" i="10"/>
  <c r="AAP452" i="10"/>
  <c r="AAM460" i="10"/>
  <c r="AUC419" i="10"/>
  <c r="AUG426" i="10"/>
  <c r="AUF418" i="10"/>
  <c r="ATZ419" i="10"/>
  <c r="AUH419" i="10"/>
  <c r="AUC420" i="10"/>
  <c r="AUA421" i="10"/>
  <c r="AUI421" i="10"/>
  <c r="ATY422" i="10"/>
  <c r="AUG422" i="10"/>
  <c r="AUF423" i="10"/>
  <c r="ATZ424" i="10"/>
  <c r="AUH424" i="10"/>
  <c r="AUC425" i="10"/>
  <c r="AUD426" i="10"/>
  <c r="AUC427" i="10"/>
  <c r="AUE428" i="10"/>
  <c r="AUD429" i="10"/>
  <c r="AUF430" i="10"/>
  <c r="ATY431" i="10"/>
  <c r="AUG431" i="10"/>
  <c r="AUA432" i="10"/>
  <c r="AUI432" i="10"/>
  <c r="ATZ433" i="10"/>
  <c r="AUH433" i="10"/>
  <c r="AUD434" i="10"/>
  <c r="AUD435" i="10"/>
  <c r="AUB436" i="10"/>
  <c r="AUJ436" i="10"/>
  <c r="AUC437" i="10"/>
  <c r="AUC438" i="10"/>
  <c r="AUB439" i="10"/>
  <c r="AUJ439" i="10"/>
  <c r="AUA440" i="10"/>
  <c r="AUI440" i="10"/>
  <c r="AIR446" i="10"/>
  <c r="AIN453" i="10"/>
  <c r="AIK454" i="10"/>
  <c r="AIN461" i="10"/>
  <c r="AIK462" i="10"/>
  <c r="AIN469" i="10"/>
  <c r="AIQ454" i="10"/>
  <c r="AIQ462" i="10"/>
  <c r="KS449" i="10"/>
  <c r="KU456" i="10"/>
  <c r="KV469" i="10"/>
  <c r="KR450" i="10"/>
  <c r="KR459" i="10"/>
  <c r="KP447" i="10"/>
  <c r="KU468" i="10"/>
  <c r="KP451" i="10"/>
  <c r="KU462" i="10"/>
  <c r="KP453" i="10"/>
  <c r="KV462" i="10"/>
  <c r="KV458" i="10"/>
  <c r="ATF417" i="10"/>
  <c r="ATE417" i="10"/>
  <c r="ATL417" i="10"/>
  <c r="ATD417" i="10"/>
  <c r="ATK417" i="10"/>
  <c r="ATC417" i="10"/>
  <c r="ATJ417" i="10"/>
  <c r="ATB417" i="10"/>
  <c r="ATH417" i="10"/>
  <c r="ATI417" i="10"/>
  <c r="ATG417" i="10"/>
  <c r="ATA417" i="10"/>
  <c r="IA461" i="10"/>
  <c r="HY449" i="10"/>
  <c r="HV456" i="10"/>
  <c r="IA469" i="10"/>
  <c r="IA453" i="10"/>
  <c r="HX453" i="10"/>
  <c r="HU454" i="10"/>
  <c r="HU448" i="10"/>
  <c r="HU455" i="10"/>
  <c r="HX460" i="10"/>
  <c r="HU447" i="10"/>
  <c r="HU464" i="10"/>
  <c r="HU462" i="10"/>
  <c r="HU463" i="10"/>
  <c r="HU456" i="10"/>
  <c r="APT417" i="10"/>
  <c r="APL417" i="10"/>
  <c r="APS417" i="10"/>
  <c r="APK417" i="10"/>
  <c r="APR417" i="10"/>
  <c r="APJ417" i="10"/>
  <c r="APQ417" i="10"/>
  <c r="API417" i="10"/>
  <c r="APP417" i="10"/>
  <c r="APN417" i="10"/>
  <c r="APO417" i="10"/>
  <c r="APM417" i="10"/>
  <c r="SU468" i="10"/>
  <c r="SU460" i="10"/>
  <c r="SU452" i="10"/>
  <c r="SU467" i="10"/>
  <c r="SU459" i="10"/>
  <c r="SU451" i="10"/>
  <c r="SU466" i="10"/>
  <c r="SU458" i="10"/>
  <c r="SU450" i="10"/>
  <c r="SU464" i="10"/>
  <c r="SU456" i="10"/>
  <c r="SU448" i="10"/>
  <c r="SU463" i="10"/>
  <c r="SU455" i="10"/>
  <c r="SU462" i="10"/>
  <c r="SU454" i="10"/>
  <c r="SU469" i="10"/>
  <c r="SU461" i="10"/>
  <c r="SU453" i="10"/>
  <c r="SU465" i="10"/>
  <c r="SU457" i="10"/>
  <c r="SU449" i="10"/>
  <c r="SR467" i="10"/>
  <c r="SR459" i="10"/>
  <c r="SR451" i="10"/>
  <c r="SR466" i="10"/>
  <c r="SR458" i="10"/>
  <c r="SR450" i="10"/>
  <c r="SR465" i="10"/>
  <c r="SR457" i="10"/>
  <c r="SR449" i="10"/>
  <c r="SR464" i="10"/>
  <c r="SR456" i="10"/>
  <c r="SR448" i="10"/>
  <c r="SR463" i="10"/>
  <c r="SR455" i="10"/>
  <c r="SR447" i="10"/>
  <c r="SR462" i="10"/>
  <c r="SR454" i="10"/>
  <c r="SR469" i="10"/>
  <c r="SR461" i="10"/>
  <c r="SR453" i="10"/>
  <c r="SR468" i="10"/>
  <c r="SR460" i="10"/>
  <c r="SR452" i="10"/>
  <c r="SO464" i="10"/>
  <c r="SO456" i="10"/>
  <c r="SO448" i="10"/>
  <c r="SO463" i="10"/>
  <c r="SO455" i="10"/>
  <c r="SO447" i="10"/>
  <c r="SO469" i="10"/>
  <c r="SO461" i="10"/>
  <c r="SO453" i="10"/>
  <c r="SO468" i="10"/>
  <c r="SO460" i="10"/>
  <c r="SO452" i="10"/>
  <c r="SO467" i="10"/>
  <c r="SO459" i="10"/>
  <c r="SO451" i="10"/>
  <c r="SO466" i="10"/>
  <c r="SO458" i="10"/>
  <c r="SO450" i="10"/>
  <c r="SO465" i="10"/>
  <c r="SO457" i="10"/>
  <c r="SO449" i="10"/>
  <c r="SO454" i="10"/>
  <c r="ST466" i="10"/>
  <c r="ST458" i="10"/>
  <c r="ST450" i="10"/>
  <c r="ST465" i="10"/>
  <c r="ST457" i="10"/>
  <c r="ST449" i="10"/>
  <c r="ST464" i="10"/>
  <c r="ST456" i="10"/>
  <c r="ST448" i="10"/>
  <c r="ST463" i="10"/>
  <c r="ST455" i="10"/>
  <c r="ST447" i="10"/>
  <c r="ST462" i="10"/>
  <c r="ST454" i="10"/>
  <c r="ST469" i="10"/>
  <c r="ST461" i="10"/>
  <c r="ST453" i="10"/>
  <c r="ST468" i="10"/>
  <c r="ST460" i="10"/>
  <c r="ST452" i="10"/>
  <c r="SO462" i="10"/>
  <c r="ST467" i="10"/>
  <c r="ST459" i="10"/>
  <c r="ST451" i="10"/>
  <c r="SQ468" i="10"/>
  <c r="SQ460" i="10"/>
  <c r="SQ452" i="10"/>
  <c r="SQ466" i="10"/>
  <c r="SQ458" i="10"/>
  <c r="SQ450" i="10"/>
  <c r="SQ465" i="10"/>
  <c r="SQ457" i="10"/>
  <c r="SQ449" i="10"/>
  <c r="SQ464" i="10"/>
  <c r="SQ456" i="10"/>
  <c r="SQ448" i="10"/>
  <c r="SN465" i="10"/>
  <c r="SN457" i="10"/>
  <c r="SN449" i="10"/>
  <c r="SQ463" i="10"/>
  <c r="SQ455" i="10"/>
  <c r="SQ447" i="10"/>
  <c r="SQ462" i="10"/>
  <c r="SQ454" i="10"/>
  <c r="SQ469" i="10"/>
  <c r="SQ461" i="10"/>
  <c r="SQ453" i="10"/>
  <c r="SN462" i="10"/>
  <c r="SN454" i="10"/>
  <c r="SQ459" i="10"/>
  <c r="SN463" i="10"/>
  <c r="SN452" i="10"/>
  <c r="SQ451" i="10"/>
  <c r="SN461" i="10"/>
  <c r="SN451" i="10"/>
  <c r="SN464" i="10"/>
  <c r="SN460" i="10"/>
  <c r="SN450" i="10"/>
  <c r="SQ467" i="10"/>
  <c r="SN469" i="10"/>
  <c r="SN459" i="10"/>
  <c r="SN448" i="10"/>
  <c r="SN468" i="10"/>
  <c r="SN458" i="10"/>
  <c r="SN447" i="10"/>
  <c r="SN467" i="10"/>
  <c r="SN456" i="10"/>
  <c r="SN466" i="10"/>
  <c r="SN455" i="10"/>
  <c r="SN453" i="10"/>
  <c r="TC417" i="10"/>
  <c r="SU417" i="10"/>
  <c r="TB417" i="10"/>
  <c r="ST417" i="10"/>
  <c r="TA417" i="10"/>
  <c r="SS417" i="10"/>
  <c r="SZ417" i="10"/>
  <c r="SY417" i="10"/>
  <c r="SX417" i="10"/>
  <c r="SW417" i="10"/>
  <c r="TD417" i="10"/>
  <c r="SV417" i="10"/>
  <c r="HS467" i="10"/>
  <c r="HS459" i="10"/>
  <c r="HS451" i="10"/>
  <c r="HS466" i="10"/>
  <c r="HS458" i="10"/>
  <c r="HS450" i="10"/>
  <c r="HS465" i="10"/>
  <c r="HS457" i="10"/>
  <c r="HS449" i="10"/>
  <c r="HS464" i="10"/>
  <c r="HS456" i="10"/>
  <c r="HS448" i="10"/>
  <c r="HS463" i="10"/>
  <c r="HS455" i="10"/>
  <c r="HS462" i="10"/>
  <c r="HS454" i="10"/>
  <c r="HS469" i="10"/>
  <c r="HS461" i="10"/>
  <c r="HS453" i="10"/>
  <c r="HS468" i="10"/>
  <c r="HS460" i="10"/>
  <c r="HS452" i="10"/>
  <c r="HP465" i="10"/>
  <c r="HP457" i="10"/>
  <c r="HP449" i="10"/>
  <c r="HP464" i="10"/>
  <c r="HP456" i="10"/>
  <c r="HP448" i="10"/>
  <c r="HP463" i="10"/>
  <c r="HP455" i="10"/>
  <c r="HP447" i="10"/>
  <c r="HP462" i="10"/>
  <c r="HP454" i="10"/>
  <c r="HP469" i="10"/>
  <c r="HP461" i="10"/>
  <c r="HP453" i="10"/>
  <c r="HP468" i="10"/>
  <c r="HP460" i="10"/>
  <c r="HP452" i="10"/>
  <c r="HP467" i="10"/>
  <c r="HP459" i="10"/>
  <c r="HP451" i="10"/>
  <c r="HP466" i="10"/>
  <c r="HP458" i="10"/>
  <c r="HP450" i="10"/>
  <c r="HM462" i="10"/>
  <c r="HM454" i="10"/>
  <c r="HM469" i="10"/>
  <c r="HM461" i="10"/>
  <c r="HM453" i="10"/>
  <c r="HM467" i="10"/>
  <c r="HM459" i="10"/>
  <c r="HM451" i="10"/>
  <c r="HM466" i="10"/>
  <c r="HM458" i="10"/>
  <c r="HM450" i="10"/>
  <c r="HM465" i="10"/>
  <c r="HM457" i="10"/>
  <c r="HM449" i="10"/>
  <c r="HM464" i="10"/>
  <c r="HM456" i="10"/>
  <c r="HM448" i="10"/>
  <c r="HM463" i="10"/>
  <c r="HM455" i="10"/>
  <c r="HM447" i="10"/>
  <c r="HM468" i="10"/>
  <c r="HR466" i="10"/>
  <c r="HR458" i="10"/>
  <c r="HR450" i="10"/>
  <c r="HM460" i="10"/>
  <c r="HR465" i="10"/>
  <c r="HR457" i="10"/>
  <c r="HR449" i="10"/>
  <c r="HM452" i="10"/>
  <c r="HR464" i="10"/>
  <c r="HR456" i="10"/>
  <c r="HR448" i="10"/>
  <c r="HR463" i="10"/>
  <c r="HR455" i="10"/>
  <c r="HR447" i="10"/>
  <c r="HR462" i="10"/>
  <c r="HR454" i="10"/>
  <c r="HR469" i="10"/>
  <c r="HR461" i="10"/>
  <c r="HR453" i="10"/>
  <c r="HR468" i="10"/>
  <c r="HR460" i="10"/>
  <c r="HR452" i="10"/>
  <c r="HR467" i="10"/>
  <c r="HR459" i="10"/>
  <c r="HR451" i="10"/>
  <c r="HO464" i="10"/>
  <c r="HO456" i="10"/>
  <c r="HO448" i="10"/>
  <c r="HO462" i="10"/>
  <c r="HO454" i="10"/>
  <c r="HO469" i="10"/>
  <c r="HO461" i="10"/>
  <c r="HO453" i="10"/>
  <c r="HO468" i="10"/>
  <c r="HO460" i="10"/>
  <c r="HO452" i="10"/>
  <c r="HO467" i="10"/>
  <c r="HO459" i="10"/>
  <c r="HO451" i="10"/>
  <c r="HO466" i="10"/>
  <c r="HO458" i="10"/>
  <c r="HO450" i="10"/>
  <c r="HO465" i="10"/>
  <c r="HO457" i="10"/>
  <c r="HO449" i="10"/>
  <c r="HL464" i="10"/>
  <c r="HL456" i="10"/>
  <c r="HL448" i="10"/>
  <c r="HL463" i="10"/>
  <c r="HL447" i="10"/>
  <c r="HL455" i="10"/>
  <c r="HL457" i="10"/>
  <c r="HO463" i="10"/>
  <c r="HL462" i="10"/>
  <c r="HL454" i="10"/>
  <c r="HO455" i="10"/>
  <c r="HL469" i="10"/>
  <c r="HL461" i="10"/>
  <c r="HL453" i="10"/>
  <c r="HO447" i="10"/>
  <c r="HL468" i="10"/>
  <c r="HL460" i="10"/>
  <c r="HL452" i="10"/>
  <c r="HL467" i="10"/>
  <c r="HL451" i="10"/>
  <c r="HL459" i="10"/>
  <c r="HL449" i="10"/>
  <c r="HL466" i="10"/>
  <c r="HL458" i="10"/>
  <c r="HL450" i="10"/>
  <c r="HL465" i="10"/>
  <c r="PR461" i="10"/>
  <c r="PR459" i="10"/>
  <c r="PR453" i="10"/>
  <c r="PR469" i="10"/>
  <c r="PR467" i="10"/>
  <c r="PR451" i="10"/>
  <c r="PO467" i="10"/>
  <c r="PO459" i="10"/>
  <c r="PO451" i="10"/>
  <c r="PO466" i="10"/>
  <c r="PO458" i="10"/>
  <c r="PO450" i="10"/>
  <c r="PO465" i="10"/>
  <c r="PO457" i="10"/>
  <c r="PO449" i="10"/>
  <c r="PO464" i="10"/>
  <c r="PO456" i="10"/>
  <c r="PO448" i="10"/>
  <c r="PO463" i="10"/>
  <c r="PO455" i="10"/>
  <c r="PO447" i="10"/>
  <c r="PO462" i="10"/>
  <c r="PO454" i="10"/>
  <c r="PO469" i="10"/>
  <c r="PO461" i="10"/>
  <c r="PO453" i="10"/>
  <c r="PO468" i="10"/>
  <c r="PO460" i="10"/>
  <c r="PO452" i="10"/>
  <c r="PL464" i="10"/>
  <c r="PL456" i="10"/>
  <c r="PL448" i="10"/>
  <c r="PL463" i="10"/>
  <c r="PL455" i="10"/>
  <c r="PL447" i="10"/>
  <c r="PL469" i="10"/>
  <c r="PL461" i="10"/>
  <c r="PL453" i="10"/>
  <c r="PL468" i="10"/>
  <c r="PL460" i="10"/>
  <c r="PL452" i="10"/>
  <c r="PL467" i="10"/>
  <c r="PL459" i="10"/>
  <c r="PL451" i="10"/>
  <c r="PL466" i="10"/>
  <c r="PL458" i="10"/>
  <c r="PL450" i="10"/>
  <c r="PL465" i="10"/>
  <c r="PL457" i="10"/>
  <c r="PL449" i="10"/>
  <c r="PQ466" i="10"/>
  <c r="PQ458" i="10"/>
  <c r="PQ450" i="10"/>
  <c r="PQ465" i="10"/>
  <c r="PQ457" i="10"/>
  <c r="PQ449" i="10"/>
  <c r="PL462" i="10"/>
  <c r="PQ464" i="10"/>
  <c r="PQ456" i="10"/>
  <c r="PQ448" i="10"/>
  <c r="PL454" i="10"/>
  <c r="PQ463" i="10"/>
  <c r="PQ455" i="10"/>
  <c r="PQ447" i="10"/>
  <c r="PQ462" i="10"/>
  <c r="PQ454" i="10"/>
  <c r="PQ469" i="10"/>
  <c r="PQ461" i="10"/>
  <c r="PQ453" i="10"/>
  <c r="PQ468" i="10"/>
  <c r="PQ460" i="10"/>
  <c r="PQ452" i="10"/>
  <c r="PQ467" i="10"/>
  <c r="PQ459" i="10"/>
  <c r="PQ451" i="10"/>
  <c r="PN462" i="10"/>
  <c r="PN454" i="10"/>
  <c r="PN468" i="10"/>
  <c r="PN460" i="10"/>
  <c r="PN452" i="10"/>
  <c r="PN467" i="10"/>
  <c r="PN459" i="10"/>
  <c r="PN451" i="10"/>
  <c r="PN466" i="10"/>
  <c r="PN458" i="10"/>
  <c r="PN450" i="10"/>
  <c r="PK462" i="10"/>
  <c r="PK454" i="10"/>
  <c r="PN465" i="10"/>
  <c r="PN457" i="10"/>
  <c r="PN449" i="10"/>
  <c r="PN464" i="10"/>
  <c r="PN456" i="10"/>
  <c r="PN448" i="10"/>
  <c r="PN463" i="10"/>
  <c r="PN455" i="10"/>
  <c r="PN447" i="10"/>
  <c r="PK467" i="10"/>
  <c r="PK459" i="10"/>
  <c r="PK451" i="10"/>
  <c r="PK466" i="10"/>
  <c r="PK456" i="10"/>
  <c r="PK457" i="10"/>
  <c r="PK465" i="10"/>
  <c r="PK455" i="10"/>
  <c r="PN469" i="10"/>
  <c r="PK464" i="10"/>
  <c r="PK453" i="10"/>
  <c r="PN461" i="10"/>
  <c r="PK463" i="10"/>
  <c r="PK452" i="10"/>
  <c r="PK447" i="10"/>
  <c r="PN453" i="10"/>
  <c r="PK461" i="10"/>
  <c r="PK450" i="10"/>
  <c r="PK460" i="10"/>
  <c r="PK449" i="10"/>
  <c r="PK468" i="10"/>
  <c r="PK469" i="10"/>
  <c r="PK458" i="10"/>
  <c r="PK448" i="10"/>
  <c r="AEO467" i="10"/>
  <c r="AEO459" i="10"/>
  <c r="AEO451" i="10"/>
  <c r="AEO466" i="10"/>
  <c r="AEO458" i="10"/>
  <c r="AEO450" i="10"/>
  <c r="AEO465" i="10"/>
  <c r="AEO457" i="10"/>
  <c r="AEO449" i="10"/>
  <c r="AEO464" i="10"/>
  <c r="AEO456" i="10"/>
  <c r="AEO448" i="10"/>
  <c r="AEO463" i="10"/>
  <c r="AEO455" i="10"/>
  <c r="AEO469" i="10"/>
  <c r="AEO461" i="10"/>
  <c r="AEO453" i="10"/>
  <c r="AEO468" i="10"/>
  <c r="AEO460" i="10"/>
  <c r="AEO452" i="10"/>
  <c r="AEO462" i="10"/>
  <c r="AEO454" i="10"/>
  <c r="AEL469" i="10"/>
  <c r="AEL461" i="10"/>
  <c r="AEL453" i="10"/>
  <c r="AEL468" i="10"/>
  <c r="AEL460" i="10"/>
  <c r="AEL452" i="10"/>
  <c r="AEL467" i="10"/>
  <c r="AEL459" i="10"/>
  <c r="AEL451" i="10"/>
  <c r="AEL466" i="10"/>
  <c r="AEL458" i="10"/>
  <c r="AEL450" i="10"/>
  <c r="AEL465" i="10"/>
  <c r="AEL457" i="10"/>
  <c r="AEL449" i="10"/>
  <c r="AEL464" i="10"/>
  <c r="AEL456" i="10"/>
  <c r="AEL448" i="10"/>
  <c r="AEL463" i="10"/>
  <c r="AEL455" i="10"/>
  <c r="AEL447" i="10"/>
  <c r="AEL462" i="10"/>
  <c r="AEL454" i="10"/>
  <c r="AEI468" i="10"/>
  <c r="AEI460" i="10"/>
  <c r="AEI452" i="10"/>
  <c r="AEI465" i="10"/>
  <c r="AEI457" i="10"/>
  <c r="AEI449" i="10"/>
  <c r="AEI464" i="10"/>
  <c r="AEI456" i="10"/>
  <c r="AEI448" i="10"/>
  <c r="AEI469" i="10"/>
  <c r="AEI461" i="10"/>
  <c r="AEI453" i="10"/>
  <c r="AEI455" i="10"/>
  <c r="AEN469" i="10"/>
  <c r="AEN461" i="10"/>
  <c r="AEN453" i="10"/>
  <c r="AEI454" i="10"/>
  <c r="AEN468" i="10"/>
  <c r="AEN460" i="10"/>
  <c r="AEN452" i="10"/>
  <c r="AEI466" i="10"/>
  <c r="AEI450" i="10"/>
  <c r="AEN466" i="10"/>
  <c r="AEN458" i="10"/>
  <c r="AEN450" i="10"/>
  <c r="AEI463" i="10"/>
  <c r="AEI447" i="10"/>
  <c r="AEN465" i="10"/>
  <c r="AEN457" i="10"/>
  <c r="AEN449" i="10"/>
  <c r="AEI462" i="10"/>
  <c r="AEN464" i="10"/>
  <c r="AEN456" i="10"/>
  <c r="AEN448" i="10"/>
  <c r="AEI459" i="10"/>
  <c r="AEN463" i="10"/>
  <c r="AEN455" i="10"/>
  <c r="AEN447" i="10"/>
  <c r="AEI458" i="10"/>
  <c r="AEN462" i="10"/>
  <c r="AEN454" i="10"/>
  <c r="AEI451" i="10"/>
  <c r="AEN459" i="10"/>
  <c r="AEK463" i="10"/>
  <c r="AEK455" i="10"/>
  <c r="AEK447" i="10"/>
  <c r="AEN451" i="10"/>
  <c r="AEK462" i="10"/>
  <c r="AEK454" i="10"/>
  <c r="AEK469" i="10"/>
  <c r="AEK461" i="10"/>
  <c r="AEK453" i="10"/>
  <c r="AEK468" i="10"/>
  <c r="AEK460" i="10"/>
  <c r="AEK452" i="10"/>
  <c r="AEK467" i="10"/>
  <c r="AEK459" i="10"/>
  <c r="AEK451" i="10"/>
  <c r="AEK466" i="10"/>
  <c r="AEK458" i="10"/>
  <c r="AEK450" i="10"/>
  <c r="AEK465" i="10"/>
  <c r="AEK457" i="10"/>
  <c r="AEK449" i="10"/>
  <c r="AEI467" i="10"/>
  <c r="AEN467" i="10"/>
  <c r="AEK464" i="10"/>
  <c r="AEK456" i="10"/>
  <c r="AEK448" i="10"/>
  <c r="AEH469" i="10"/>
  <c r="AEH461" i="10"/>
  <c r="AEH453" i="10"/>
  <c r="AEH467" i="10"/>
  <c r="AEH459" i="10"/>
  <c r="AEH451" i="10"/>
  <c r="AEH466" i="10"/>
  <c r="AEH458" i="10"/>
  <c r="AEH450" i="10"/>
  <c r="AEH465" i="10"/>
  <c r="AEH457" i="10"/>
  <c r="AEH449" i="10"/>
  <c r="AEH464" i="10"/>
  <c r="AEH456" i="10"/>
  <c r="AEH448" i="10"/>
  <c r="AEH462" i="10"/>
  <c r="AEH454" i="10"/>
  <c r="AEH460" i="10"/>
  <c r="AEH455" i="10"/>
  <c r="AEH452" i="10"/>
  <c r="AEH447" i="10"/>
  <c r="AEH463" i="10"/>
  <c r="AEH468" i="10"/>
  <c r="AFB417" i="10"/>
  <c r="AET417" i="10"/>
  <c r="AFA417" i="10"/>
  <c r="AES417" i="10"/>
  <c r="AEY417" i="10"/>
  <c r="AEX417" i="10"/>
  <c r="AFD417" i="10"/>
  <c r="AEV417" i="10"/>
  <c r="AFC417" i="10"/>
  <c r="AEZ417" i="10"/>
  <c r="AEW417" i="10"/>
  <c r="AEU417" i="10"/>
  <c r="NY468" i="10"/>
  <c r="NY460" i="10"/>
  <c r="NY452" i="10"/>
  <c r="NY467" i="10"/>
  <c r="NY459" i="10"/>
  <c r="NY451" i="10"/>
  <c r="NY466" i="10"/>
  <c r="NY458" i="10"/>
  <c r="NY450" i="10"/>
  <c r="NY465" i="10"/>
  <c r="NY457" i="10"/>
  <c r="NY449" i="10"/>
  <c r="NY464" i="10"/>
  <c r="NY456" i="10"/>
  <c r="NY448" i="10"/>
  <c r="NY463" i="10"/>
  <c r="NY455" i="10"/>
  <c r="NY462" i="10"/>
  <c r="NY454" i="10"/>
  <c r="NY469" i="10"/>
  <c r="NY461" i="10"/>
  <c r="NY453" i="10"/>
  <c r="NV462" i="10"/>
  <c r="NV454" i="10"/>
  <c r="NV469" i="10"/>
  <c r="NV461" i="10"/>
  <c r="NV453" i="10"/>
  <c r="NV468" i="10"/>
  <c r="NV460" i="10"/>
  <c r="NV452" i="10"/>
  <c r="NV467" i="10"/>
  <c r="NV459" i="10"/>
  <c r="NV451" i="10"/>
  <c r="NV466" i="10"/>
  <c r="NV458" i="10"/>
  <c r="NV450" i="10"/>
  <c r="NV465" i="10"/>
  <c r="NV457" i="10"/>
  <c r="NV449" i="10"/>
  <c r="NV464" i="10"/>
  <c r="NV456" i="10"/>
  <c r="NV448" i="10"/>
  <c r="NV463" i="10"/>
  <c r="NV455" i="10"/>
  <c r="NV447" i="10"/>
  <c r="NS467" i="10"/>
  <c r="NS459" i="10"/>
  <c r="NS451" i="10"/>
  <c r="NS466" i="10"/>
  <c r="NS458" i="10"/>
  <c r="NS450" i="10"/>
  <c r="NS464" i="10"/>
  <c r="NS456" i="10"/>
  <c r="NS448" i="10"/>
  <c r="NS463" i="10"/>
  <c r="NS455" i="10"/>
  <c r="NS447" i="10"/>
  <c r="NS462" i="10"/>
  <c r="NS454" i="10"/>
  <c r="NS469" i="10"/>
  <c r="NS461" i="10"/>
  <c r="NS453" i="10"/>
  <c r="NS468" i="10"/>
  <c r="NS460" i="10"/>
  <c r="NS452" i="10"/>
  <c r="NX469" i="10"/>
  <c r="NX461" i="10"/>
  <c r="NX453" i="10"/>
  <c r="NX468" i="10"/>
  <c r="NX460" i="10"/>
  <c r="NX452" i="10"/>
  <c r="NX467" i="10"/>
  <c r="NX459" i="10"/>
  <c r="NX451" i="10"/>
  <c r="NX466" i="10"/>
  <c r="NX458" i="10"/>
  <c r="NX450" i="10"/>
  <c r="NS465" i="10"/>
  <c r="NX465" i="10"/>
  <c r="NX457" i="10"/>
  <c r="NX449" i="10"/>
  <c r="NS457" i="10"/>
  <c r="NX464" i="10"/>
  <c r="NX456" i="10"/>
  <c r="NX448" i="10"/>
  <c r="NS449" i="10"/>
  <c r="NX463" i="10"/>
  <c r="NX455" i="10"/>
  <c r="NX447" i="10"/>
  <c r="NX462" i="10"/>
  <c r="NX454" i="10"/>
  <c r="NU465" i="10"/>
  <c r="NU457" i="10"/>
  <c r="NU449" i="10"/>
  <c r="NU463" i="10"/>
  <c r="NU455" i="10"/>
  <c r="NU447" i="10"/>
  <c r="NU462" i="10"/>
  <c r="NU454" i="10"/>
  <c r="NU469" i="10"/>
  <c r="NU461" i="10"/>
  <c r="NU453" i="10"/>
  <c r="NR465" i="10"/>
  <c r="NR457" i="10"/>
  <c r="NR449" i="10"/>
  <c r="NU468" i="10"/>
  <c r="NU460" i="10"/>
  <c r="NU452" i="10"/>
  <c r="NU467" i="10"/>
  <c r="NU459" i="10"/>
  <c r="NU451" i="10"/>
  <c r="NU466" i="10"/>
  <c r="NU458" i="10"/>
  <c r="NU450" i="10"/>
  <c r="NR462" i="10"/>
  <c r="NR454" i="10"/>
  <c r="NR461" i="10"/>
  <c r="NR451" i="10"/>
  <c r="NR450" i="10"/>
  <c r="NU448" i="10"/>
  <c r="NR452" i="10"/>
  <c r="NR460" i="10"/>
  <c r="NR469" i="10"/>
  <c r="NR459" i="10"/>
  <c r="NR448" i="10"/>
  <c r="NR468" i="10"/>
  <c r="NR458" i="10"/>
  <c r="NR447" i="10"/>
  <c r="NR467" i="10"/>
  <c r="NR456" i="10"/>
  <c r="NU464" i="10"/>
  <c r="NR466" i="10"/>
  <c r="NR455" i="10"/>
  <c r="NU456" i="10"/>
  <c r="NR464" i="10"/>
  <c r="NR453" i="10"/>
  <c r="NR463" i="10"/>
  <c r="AAA417" i="10"/>
  <c r="ZS417" i="10"/>
  <c r="ZZ417" i="10"/>
  <c r="ZR417" i="10"/>
  <c r="ZY417" i="10"/>
  <c r="ZQ417" i="10"/>
  <c r="ZX417" i="10"/>
  <c r="ZW417" i="10"/>
  <c r="ZV417" i="10"/>
  <c r="ZU417" i="10"/>
  <c r="AAB417" i="10"/>
  <c r="ZT417" i="10"/>
  <c r="XZ461" i="10"/>
  <c r="XZ459" i="10"/>
  <c r="XZ453" i="10"/>
  <c r="XZ469" i="10"/>
  <c r="XZ467" i="10"/>
  <c r="XW467" i="10"/>
  <c r="XW456" i="10"/>
  <c r="XZ451" i="10"/>
  <c r="XW464" i="10"/>
  <c r="XW450" i="10"/>
  <c r="XW461" i="10"/>
  <c r="XW449" i="10"/>
  <c r="XW469" i="10"/>
  <c r="XW457" i="10"/>
  <c r="XW459" i="10"/>
  <c r="XT462" i="10"/>
  <c r="XT454" i="10"/>
  <c r="XW458" i="10"/>
  <c r="XW453" i="10"/>
  <c r="XW451" i="10"/>
  <c r="XT467" i="10"/>
  <c r="XT459" i="10"/>
  <c r="XT451" i="10"/>
  <c r="XW448" i="10"/>
  <c r="XT466" i="10"/>
  <c r="XT458" i="10"/>
  <c r="XT450" i="10"/>
  <c r="XW466" i="10"/>
  <c r="XW465" i="10"/>
  <c r="XT463" i="10"/>
  <c r="XT455" i="10"/>
  <c r="XT447" i="10"/>
  <c r="XT460" i="10"/>
  <c r="XT457" i="10"/>
  <c r="XT469" i="10"/>
  <c r="XT453" i="10"/>
  <c r="XT468" i="10"/>
  <c r="XT452" i="10"/>
  <c r="XT465" i="10"/>
  <c r="XT449" i="10"/>
  <c r="XT464" i="10"/>
  <c r="XT448" i="10"/>
  <c r="XT461" i="10"/>
  <c r="XY469" i="10"/>
  <c r="XY461" i="10"/>
  <c r="XY453" i="10"/>
  <c r="XY468" i="10"/>
  <c r="XY460" i="10"/>
  <c r="XY452" i="10"/>
  <c r="XY467" i="10"/>
  <c r="XY459" i="10"/>
  <c r="XY451" i="10"/>
  <c r="XY466" i="10"/>
  <c r="XY458" i="10"/>
  <c r="XY450" i="10"/>
  <c r="XT456" i="10"/>
  <c r="XY465" i="10"/>
  <c r="XY457" i="10"/>
  <c r="XY449" i="10"/>
  <c r="XY464" i="10"/>
  <c r="XY456" i="10"/>
  <c r="XY448" i="10"/>
  <c r="XY463" i="10"/>
  <c r="XY455" i="10"/>
  <c r="XY447" i="10"/>
  <c r="XY462" i="10"/>
  <c r="XY454" i="10"/>
  <c r="XV469" i="10"/>
  <c r="XV461" i="10"/>
  <c r="XV453" i="10"/>
  <c r="XV467" i="10"/>
  <c r="XV459" i="10"/>
  <c r="XV451" i="10"/>
  <c r="XV466" i="10"/>
  <c r="XV458" i="10"/>
  <c r="XV450" i="10"/>
  <c r="XV465" i="10"/>
  <c r="XV457" i="10"/>
  <c r="XV449" i="10"/>
  <c r="XS467" i="10"/>
  <c r="XS459" i="10"/>
  <c r="XS451" i="10"/>
  <c r="XV464" i="10"/>
  <c r="XV456" i="10"/>
  <c r="XV448" i="10"/>
  <c r="XV463" i="10"/>
  <c r="XV455" i="10"/>
  <c r="XV447" i="10"/>
  <c r="XV462" i="10"/>
  <c r="XV454" i="10"/>
  <c r="XS464" i="10"/>
  <c r="XS456" i="10"/>
  <c r="XS448" i="10"/>
  <c r="XS469" i="10"/>
  <c r="XS458" i="10"/>
  <c r="XS447" i="10"/>
  <c r="XV468" i="10"/>
  <c r="XS468" i="10"/>
  <c r="XS457" i="10"/>
  <c r="XS449" i="10"/>
  <c r="XV460" i="10"/>
  <c r="XS466" i="10"/>
  <c r="XS455" i="10"/>
  <c r="XV452" i="10"/>
  <c r="XS465" i="10"/>
  <c r="XS454" i="10"/>
  <c r="XS460" i="10"/>
  <c r="XS463" i="10"/>
  <c r="XS453" i="10"/>
  <c r="XS462" i="10"/>
  <c r="XS452" i="10"/>
  <c r="XS461" i="10"/>
  <c r="XS450" i="10"/>
  <c r="WY463" i="10"/>
  <c r="WY455" i="10"/>
  <c r="WY462" i="10"/>
  <c r="WY454" i="10"/>
  <c r="WY469" i="10"/>
  <c r="WY461" i="10"/>
  <c r="WY453" i="10"/>
  <c r="WY467" i="10"/>
  <c r="WY459" i="10"/>
  <c r="WY451" i="10"/>
  <c r="WY466" i="10"/>
  <c r="WY458" i="10"/>
  <c r="WY450" i="10"/>
  <c r="WY465" i="10"/>
  <c r="WY457" i="10"/>
  <c r="WY449" i="10"/>
  <c r="WY464" i="10"/>
  <c r="WY456" i="10"/>
  <c r="WY448" i="10"/>
  <c r="WV465" i="10"/>
  <c r="WV457" i="10"/>
  <c r="WY468" i="10"/>
  <c r="WV469" i="10"/>
  <c r="WV461" i="10"/>
  <c r="WV453" i="10"/>
  <c r="WY460" i="10"/>
  <c r="WY452" i="10"/>
  <c r="WV466" i="10"/>
  <c r="WV458" i="10"/>
  <c r="WV467" i="10"/>
  <c r="WV454" i="10"/>
  <c r="WV464" i="10"/>
  <c r="WV452" i="10"/>
  <c r="WV463" i="10"/>
  <c r="WV451" i="10"/>
  <c r="WV462" i="10"/>
  <c r="WV450" i="10"/>
  <c r="WV460" i="10"/>
  <c r="WV449" i="10"/>
  <c r="WV459" i="10"/>
  <c r="WV448" i="10"/>
  <c r="WV456" i="10"/>
  <c r="WV447" i="10"/>
  <c r="WV468" i="10"/>
  <c r="WV455" i="10"/>
  <c r="WS465" i="10"/>
  <c r="WS457" i="10"/>
  <c r="WS449" i="10"/>
  <c r="WS464" i="10"/>
  <c r="WS456" i="10"/>
  <c r="WS448" i="10"/>
  <c r="WS462" i="10"/>
  <c r="WS454" i="10"/>
  <c r="WS469" i="10"/>
  <c r="WS461" i="10"/>
  <c r="WS453" i="10"/>
  <c r="WS468" i="10"/>
  <c r="WS460" i="10"/>
  <c r="WS452" i="10"/>
  <c r="WS467" i="10"/>
  <c r="WS459" i="10"/>
  <c r="WS451" i="10"/>
  <c r="WS466" i="10"/>
  <c r="WS458" i="10"/>
  <c r="WS450" i="10"/>
  <c r="WS447" i="10"/>
  <c r="WX466" i="10"/>
  <c r="WX458" i="10"/>
  <c r="WX450" i="10"/>
  <c r="WX465" i="10"/>
  <c r="WX457" i="10"/>
  <c r="WX449" i="10"/>
  <c r="WX464" i="10"/>
  <c r="WX456" i="10"/>
  <c r="WX448" i="10"/>
  <c r="WX463" i="10"/>
  <c r="WX455" i="10"/>
  <c r="WX447" i="10"/>
  <c r="WX462" i="10"/>
  <c r="WX454" i="10"/>
  <c r="WX469" i="10"/>
  <c r="WX461" i="10"/>
  <c r="WX453" i="10"/>
  <c r="WS463" i="10"/>
  <c r="WX468" i="10"/>
  <c r="WX460" i="10"/>
  <c r="WX452" i="10"/>
  <c r="WS455" i="10"/>
  <c r="WX467" i="10"/>
  <c r="WX459" i="10"/>
  <c r="WX451" i="10"/>
  <c r="WU466" i="10"/>
  <c r="WU458" i="10"/>
  <c r="WU450" i="10"/>
  <c r="WU464" i="10"/>
  <c r="WU456" i="10"/>
  <c r="WU448" i="10"/>
  <c r="WU463" i="10"/>
  <c r="WU455" i="10"/>
  <c r="WU447" i="10"/>
  <c r="WU462" i="10"/>
  <c r="WU454" i="10"/>
  <c r="WR464" i="10"/>
  <c r="WR456" i="10"/>
  <c r="WR448" i="10"/>
  <c r="WU469" i="10"/>
  <c r="WU461" i="10"/>
  <c r="WU453" i="10"/>
  <c r="WU468" i="10"/>
  <c r="WU460" i="10"/>
  <c r="WU452" i="10"/>
  <c r="WU467" i="10"/>
  <c r="WU459" i="10"/>
  <c r="WU451" i="10"/>
  <c r="WR469" i="10"/>
  <c r="WR461" i="10"/>
  <c r="WR453" i="10"/>
  <c r="WU449" i="10"/>
  <c r="WR459" i="10"/>
  <c r="WR449" i="10"/>
  <c r="WR468" i="10"/>
  <c r="WR458" i="10"/>
  <c r="WR447" i="10"/>
  <c r="WR467" i="10"/>
  <c r="WR457" i="10"/>
  <c r="WR466" i="10"/>
  <c r="WR455" i="10"/>
  <c r="WR460" i="10"/>
  <c r="WR465" i="10"/>
  <c r="WR454" i="10"/>
  <c r="WR463" i="10"/>
  <c r="WR452" i="10"/>
  <c r="WR450" i="10"/>
  <c r="WU465" i="10"/>
  <c r="WR462" i="10"/>
  <c r="WR451" i="10"/>
  <c r="WU457" i="10"/>
  <c r="YL417" i="10"/>
  <c r="YO417" i="10"/>
  <c r="YM417" i="10"/>
  <c r="YG417" i="10"/>
  <c r="OQ463" i="10"/>
  <c r="OQ455" i="10"/>
  <c r="OQ462" i="10"/>
  <c r="OQ454" i="10"/>
  <c r="OQ469" i="10"/>
  <c r="OQ461" i="10"/>
  <c r="OQ453" i="10"/>
  <c r="OQ467" i="10"/>
  <c r="OQ459" i="10"/>
  <c r="OQ451" i="10"/>
  <c r="OQ466" i="10"/>
  <c r="OQ458" i="10"/>
  <c r="OQ465" i="10"/>
  <c r="OQ457" i="10"/>
  <c r="OQ449" i="10"/>
  <c r="OQ464" i="10"/>
  <c r="OQ456" i="10"/>
  <c r="OQ448" i="10"/>
  <c r="OQ452" i="10"/>
  <c r="OQ450" i="10"/>
  <c r="OQ468" i="10"/>
  <c r="OQ460" i="10"/>
  <c r="ON464" i="10"/>
  <c r="ON456" i="10"/>
  <c r="ON448" i="10"/>
  <c r="ON463" i="10"/>
  <c r="ON455" i="10"/>
  <c r="ON447" i="10"/>
  <c r="ON462" i="10"/>
  <c r="ON454" i="10"/>
  <c r="ON469" i="10"/>
  <c r="ON461" i="10"/>
  <c r="ON453" i="10"/>
  <c r="ON468" i="10"/>
  <c r="ON460" i="10"/>
  <c r="ON452" i="10"/>
  <c r="ON467" i="10"/>
  <c r="ON459" i="10"/>
  <c r="ON451" i="10"/>
  <c r="ON466" i="10"/>
  <c r="ON458" i="10"/>
  <c r="ON450" i="10"/>
  <c r="ON465" i="10"/>
  <c r="ON457" i="10"/>
  <c r="ON449" i="10"/>
  <c r="OK469" i="10"/>
  <c r="OK461" i="10"/>
  <c r="OK453" i="10"/>
  <c r="OK468" i="10"/>
  <c r="OK460" i="10"/>
  <c r="OK452" i="10"/>
  <c r="OK466" i="10"/>
  <c r="OK458" i="10"/>
  <c r="OK450" i="10"/>
  <c r="OK465" i="10"/>
  <c r="OK457" i="10"/>
  <c r="OK449" i="10"/>
  <c r="OK464" i="10"/>
  <c r="OK456" i="10"/>
  <c r="OK448" i="10"/>
  <c r="OK463" i="10"/>
  <c r="OK455" i="10"/>
  <c r="OK447" i="10"/>
  <c r="OK462" i="10"/>
  <c r="OK454" i="10"/>
  <c r="OK451" i="10"/>
  <c r="OP463" i="10"/>
  <c r="OP455" i="10"/>
  <c r="OP447" i="10"/>
  <c r="OP462" i="10"/>
  <c r="OP454" i="10"/>
  <c r="OP469" i="10"/>
  <c r="OP461" i="10"/>
  <c r="OP453" i="10"/>
  <c r="OP468" i="10"/>
  <c r="OP460" i="10"/>
  <c r="OP452" i="10"/>
  <c r="OP467" i="10"/>
  <c r="OP459" i="10"/>
  <c r="OP451" i="10"/>
  <c r="OP466" i="10"/>
  <c r="OP458" i="10"/>
  <c r="OP450" i="10"/>
  <c r="OK467" i="10"/>
  <c r="OP465" i="10"/>
  <c r="OP457" i="10"/>
  <c r="OP449" i="10"/>
  <c r="OK459" i="10"/>
  <c r="OP464" i="10"/>
  <c r="OP456" i="10"/>
  <c r="OP448" i="10"/>
  <c r="OM467" i="10"/>
  <c r="OM459" i="10"/>
  <c r="OM451" i="10"/>
  <c r="OM465" i="10"/>
  <c r="OM457" i="10"/>
  <c r="OM449" i="10"/>
  <c r="OM464" i="10"/>
  <c r="OM456" i="10"/>
  <c r="OM448" i="10"/>
  <c r="OM463" i="10"/>
  <c r="OM455" i="10"/>
  <c r="OM447" i="10"/>
  <c r="OJ467" i="10"/>
  <c r="OJ459" i="10"/>
  <c r="OJ451" i="10"/>
  <c r="OM462" i="10"/>
  <c r="OM454" i="10"/>
  <c r="OM469" i="10"/>
  <c r="OM461" i="10"/>
  <c r="OM453" i="10"/>
  <c r="OM468" i="10"/>
  <c r="OM460" i="10"/>
  <c r="OM452" i="10"/>
  <c r="OJ464" i="10"/>
  <c r="OJ456" i="10"/>
  <c r="OJ448" i="10"/>
  <c r="OM458" i="10"/>
  <c r="OJ469" i="10"/>
  <c r="OJ458" i="10"/>
  <c r="OJ447" i="10"/>
  <c r="OJ460" i="10"/>
  <c r="OM450" i="10"/>
  <c r="OJ468" i="10"/>
  <c r="OJ457" i="10"/>
  <c r="OJ466" i="10"/>
  <c r="OJ455" i="10"/>
  <c r="OJ465" i="10"/>
  <c r="OJ454" i="10"/>
  <c r="OJ463" i="10"/>
  <c r="OJ453" i="10"/>
  <c r="OJ462" i="10"/>
  <c r="OJ452" i="10"/>
  <c r="OJ449" i="10"/>
  <c r="OJ461" i="10"/>
  <c r="OJ450" i="10"/>
  <c r="OM466" i="10"/>
  <c r="ATY418" i="10"/>
  <c r="AUG418" i="10"/>
  <c r="AUA419" i="10"/>
  <c r="AUI419" i="10"/>
  <c r="AUD420" i="10"/>
  <c r="AUB421" i="10"/>
  <c r="AUJ421" i="10"/>
  <c r="ATZ422" i="10"/>
  <c r="AUH422" i="10"/>
  <c r="ATY423" i="10"/>
  <c r="AUG423" i="10"/>
  <c r="AUA424" i="10"/>
  <c r="AUI424" i="10"/>
  <c r="AUD425" i="10"/>
  <c r="AUE426" i="10"/>
  <c r="AUD427" i="10"/>
  <c r="AUF428" i="10"/>
  <c r="AUE429" i="10"/>
  <c r="ATY430" i="10"/>
  <c r="AUG430" i="10"/>
  <c r="ATZ431" i="10"/>
  <c r="AUH431" i="10"/>
  <c r="AUB432" i="10"/>
  <c r="AUJ432" i="10"/>
  <c r="AUA433" i="10"/>
  <c r="AUI433" i="10"/>
  <c r="AUE434" i="10"/>
  <c r="AUE435" i="10"/>
  <c r="AUC436" i="10"/>
  <c r="AUD437" i="10"/>
  <c r="AUD438" i="10"/>
  <c r="AUC439" i="10"/>
  <c r="AUB440" i="10"/>
  <c r="AUJ440" i="10"/>
  <c r="AIK446" i="10"/>
  <c r="AIS446" i="10"/>
  <c r="AIK447" i="10"/>
  <c r="AIN454" i="10"/>
  <c r="AIK455" i="10"/>
  <c r="AIN462" i="10"/>
  <c r="AIK463" i="10"/>
  <c r="AIQ453" i="10"/>
  <c r="AIQ461" i="10"/>
  <c r="AIQ469" i="10"/>
  <c r="KU469" i="10"/>
  <c r="KS448" i="10"/>
  <c r="KR447" i="10"/>
  <c r="KR448" i="10"/>
  <c r="KR449" i="10"/>
  <c r="KR458" i="10"/>
  <c r="KR467" i="10"/>
  <c r="KP455" i="10"/>
  <c r="KP450" i="10"/>
  <c r="KP459" i="10"/>
  <c r="KP452" i="10"/>
  <c r="KP461" i="10"/>
  <c r="KV448" i="10"/>
  <c r="KV466" i="10"/>
  <c r="AEL417" i="10"/>
  <c r="AEK417" i="10"/>
  <c r="AEQ417" i="10"/>
  <c r="AEI417" i="10"/>
  <c r="AEP417" i="10"/>
  <c r="AEH417" i="10"/>
  <c r="AEN417" i="10"/>
  <c r="AER417" i="10"/>
  <c r="AEO417" i="10"/>
  <c r="AEM417" i="10"/>
  <c r="AEJ417" i="10"/>
  <c r="AEG417" i="10"/>
  <c r="AFY463" i="10"/>
  <c r="AFY455" i="10"/>
  <c r="AFY462" i="10"/>
  <c r="AFY454" i="10"/>
  <c r="AFY469" i="10"/>
  <c r="AFY461" i="10"/>
  <c r="AFY453" i="10"/>
  <c r="AFY468" i="10"/>
  <c r="AFY460" i="10"/>
  <c r="AFY452" i="10"/>
  <c r="AFY467" i="10"/>
  <c r="AFY459" i="10"/>
  <c r="AFY451" i="10"/>
  <c r="AFY465" i="10"/>
  <c r="AFY457" i="10"/>
  <c r="AFY449" i="10"/>
  <c r="AFY464" i="10"/>
  <c r="AFY456" i="10"/>
  <c r="AFY448" i="10"/>
  <c r="AFY466" i="10"/>
  <c r="AFY458" i="10"/>
  <c r="AFY450" i="10"/>
  <c r="AFV465" i="10"/>
  <c r="AFV457" i="10"/>
  <c r="AFV449" i="10"/>
  <c r="AFV464" i="10"/>
  <c r="AFV456" i="10"/>
  <c r="AFV448" i="10"/>
  <c r="AFV463" i="10"/>
  <c r="AFV455" i="10"/>
  <c r="AFV447" i="10"/>
  <c r="AFV462" i="10"/>
  <c r="AFV454" i="10"/>
  <c r="AFV469" i="10"/>
  <c r="AFV461" i="10"/>
  <c r="AFV453" i="10"/>
  <c r="AFV468" i="10"/>
  <c r="AFV460" i="10"/>
  <c r="AFV452" i="10"/>
  <c r="AFV467" i="10"/>
  <c r="AFV459" i="10"/>
  <c r="AFV451" i="10"/>
  <c r="AFV466" i="10"/>
  <c r="AFV458" i="10"/>
  <c r="AFV450" i="10"/>
  <c r="AFS464" i="10"/>
  <c r="AFS456" i="10"/>
  <c r="AFS448" i="10"/>
  <c r="AFS463" i="10"/>
  <c r="AFS455" i="10"/>
  <c r="AFS469" i="10"/>
  <c r="AFS461" i="10"/>
  <c r="AFS453" i="10"/>
  <c r="AFS468" i="10"/>
  <c r="AFS460" i="10"/>
  <c r="AFS452" i="10"/>
  <c r="AFS465" i="10"/>
  <c r="AFS457" i="10"/>
  <c r="AFS449" i="10"/>
  <c r="AFS451" i="10"/>
  <c r="AFX465" i="10"/>
  <c r="AFX457" i="10"/>
  <c r="AFX449" i="10"/>
  <c r="AFS450" i="10"/>
  <c r="AFX464" i="10"/>
  <c r="AFX456" i="10"/>
  <c r="AFX448" i="10"/>
  <c r="AFS466" i="10"/>
  <c r="AFX462" i="10"/>
  <c r="AFX454" i="10"/>
  <c r="AFS462" i="10"/>
  <c r="AFX469" i="10"/>
  <c r="AFX461" i="10"/>
  <c r="AFX453" i="10"/>
  <c r="AFS459" i="10"/>
  <c r="AFX468" i="10"/>
  <c r="AFX460" i="10"/>
  <c r="AFX452" i="10"/>
  <c r="AFS458" i="10"/>
  <c r="AFX467" i="10"/>
  <c r="AFX459" i="10"/>
  <c r="AFX451" i="10"/>
  <c r="AFS454" i="10"/>
  <c r="AFX466" i="10"/>
  <c r="AFX458" i="10"/>
  <c r="AFX450" i="10"/>
  <c r="AFX455" i="10"/>
  <c r="AFU467" i="10"/>
  <c r="AFU459" i="10"/>
  <c r="AFU451" i="10"/>
  <c r="AFX447" i="10"/>
  <c r="AFU466" i="10"/>
  <c r="AFU458" i="10"/>
  <c r="AFU450" i="10"/>
  <c r="AFU465" i="10"/>
  <c r="AFU457" i="10"/>
  <c r="AFU449" i="10"/>
  <c r="AFS467" i="10"/>
  <c r="AFU464" i="10"/>
  <c r="AFU456" i="10"/>
  <c r="AFU448" i="10"/>
  <c r="AFS447" i="10"/>
  <c r="AFU463" i="10"/>
  <c r="AFU455" i="10"/>
  <c r="AFU447" i="10"/>
  <c r="AFU462" i="10"/>
  <c r="AFU454" i="10"/>
  <c r="AFU469" i="10"/>
  <c r="AFU461" i="10"/>
  <c r="AFU453" i="10"/>
  <c r="AFX463" i="10"/>
  <c r="AFU468" i="10"/>
  <c r="AFU460" i="10"/>
  <c r="AFU452" i="10"/>
  <c r="AFR465" i="10"/>
  <c r="AFR457" i="10"/>
  <c r="AFR449" i="10"/>
  <c r="AFR463" i="10"/>
  <c r="AFR455" i="10"/>
  <c r="AFR447" i="10"/>
  <c r="AFR462" i="10"/>
  <c r="AFR454" i="10"/>
  <c r="AFR469" i="10"/>
  <c r="AFR461" i="10"/>
  <c r="AFR453" i="10"/>
  <c r="AFR468" i="10"/>
  <c r="AFR460" i="10"/>
  <c r="AFR452" i="10"/>
  <c r="AFR466" i="10"/>
  <c r="AFR458" i="10"/>
  <c r="AFR450" i="10"/>
  <c r="AFR459" i="10"/>
  <c r="AFR456" i="10"/>
  <c r="AFR451" i="10"/>
  <c r="AFR448" i="10"/>
  <c r="AFR467" i="10"/>
  <c r="AFR464" i="10"/>
  <c r="AGT417" i="10"/>
  <c r="AGW417" i="10"/>
  <c r="AGU417" i="10"/>
  <c r="AGO417" i="10"/>
  <c r="UW465" i="10"/>
  <c r="UW457" i="10"/>
  <c r="UW449" i="10"/>
  <c r="UW464" i="10"/>
  <c r="UW456" i="10"/>
  <c r="UW448" i="10"/>
  <c r="UW463" i="10"/>
  <c r="UW455" i="10"/>
  <c r="UW469" i="10"/>
  <c r="UW461" i="10"/>
  <c r="UW453" i="10"/>
  <c r="UW468" i="10"/>
  <c r="UW460" i="10"/>
  <c r="UW452" i="10"/>
  <c r="UW467" i="10"/>
  <c r="UW459" i="10"/>
  <c r="UW451" i="10"/>
  <c r="UW466" i="10"/>
  <c r="UW458" i="10"/>
  <c r="UW450" i="10"/>
  <c r="UW462" i="10"/>
  <c r="UW454" i="10"/>
  <c r="UT463" i="10"/>
  <c r="UT455" i="10"/>
  <c r="UT447" i="10"/>
  <c r="UT462" i="10"/>
  <c r="UT454" i="10"/>
  <c r="UT469" i="10"/>
  <c r="UT461" i="10"/>
  <c r="UT453" i="10"/>
  <c r="UT468" i="10"/>
  <c r="UT460" i="10"/>
  <c r="UT452" i="10"/>
  <c r="UT467" i="10"/>
  <c r="UT459" i="10"/>
  <c r="UT451" i="10"/>
  <c r="UT466" i="10"/>
  <c r="UT458" i="10"/>
  <c r="UT450" i="10"/>
  <c r="UT465" i="10"/>
  <c r="UT457" i="10"/>
  <c r="UT449" i="10"/>
  <c r="UT464" i="10"/>
  <c r="UT456" i="10"/>
  <c r="UT448" i="10"/>
  <c r="UQ468" i="10"/>
  <c r="UQ460" i="10"/>
  <c r="UQ452" i="10"/>
  <c r="UQ467" i="10"/>
  <c r="UQ459" i="10"/>
  <c r="UQ451" i="10"/>
  <c r="UQ465" i="10"/>
  <c r="UQ457" i="10"/>
  <c r="UQ449" i="10"/>
  <c r="UQ464" i="10"/>
  <c r="UQ456" i="10"/>
  <c r="UQ448" i="10"/>
  <c r="UQ463" i="10"/>
  <c r="UQ455" i="10"/>
  <c r="UQ447" i="10"/>
  <c r="UQ462" i="10"/>
  <c r="UQ454" i="10"/>
  <c r="UQ469" i="10"/>
  <c r="UQ461" i="10"/>
  <c r="UQ453" i="10"/>
  <c r="UV462" i="10"/>
  <c r="UV454" i="10"/>
  <c r="UV469" i="10"/>
  <c r="UV461" i="10"/>
  <c r="UV453" i="10"/>
  <c r="UV468" i="10"/>
  <c r="UV460" i="10"/>
  <c r="UV452" i="10"/>
  <c r="UV467" i="10"/>
  <c r="UV459" i="10"/>
  <c r="UV451" i="10"/>
  <c r="UQ466" i="10"/>
  <c r="UV466" i="10"/>
  <c r="UV458" i="10"/>
  <c r="UV450" i="10"/>
  <c r="UQ458" i="10"/>
  <c r="UV465" i="10"/>
  <c r="UV457" i="10"/>
  <c r="UV449" i="10"/>
  <c r="UQ450" i="10"/>
  <c r="UV464" i="10"/>
  <c r="UV456" i="10"/>
  <c r="UV448" i="10"/>
  <c r="UV463" i="10"/>
  <c r="UV455" i="10"/>
  <c r="UV447" i="10"/>
  <c r="US463" i="10"/>
  <c r="US455" i="10"/>
  <c r="US447" i="10"/>
  <c r="US469" i="10"/>
  <c r="US461" i="10"/>
  <c r="US453" i="10"/>
  <c r="US468" i="10"/>
  <c r="US460" i="10"/>
  <c r="US452" i="10"/>
  <c r="US467" i="10"/>
  <c r="US459" i="10"/>
  <c r="US451" i="10"/>
  <c r="UP465" i="10"/>
  <c r="UP457" i="10"/>
  <c r="UP449" i="10"/>
  <c r="US466" i="10"/>
  <c r="US458" i="10"/>
  <c r="US450" i="10"/>
  <c r="US465" i="10"/>
  <c r="US457" i="10"/>
  <c r="US449" i="10"/>
  <c r="US464" i="10"/>
  <c r="US456" i="10"/>
  <c r="US448" i="10"/>
  <c r="UP462" i="10"/>
  <c r="UP454" i="10"/>
  <c r="UP463" i="10"/>
  <c r="UP452" i="10"/>
  <c r="UP461" i="10"/>
  <c r="UP451" i="10"/>
  <c r="UP460" i="10"/>
  <c r="UP450" i="10"/>
  <c r="UP464" i="10"/>
  <c r="UP469" i="10"/>
  <c r="UP459" i="10"/>
  <c r="UP448" i="10"/>
  <c r="UP468" i="10"/>
  <c r="UP458" i="10"/>
  <c r="UP447" i="10"/>
  <c r="UP453" i="10"/>
  <c r="US462" i="10"/>
  <c r="UP467" i="10"/>
  <c r="UP456" i="10"/>
  <c r="US454" i="10"/>
  <c r="UP466" i="10"/>
  <c r="UP455" i="10"/>
  <c r="RZ417" i="10"/>
  <c r="SA417" i="10"/>
  <c r="RU417" i="10"/>
  <c r="SC417" i="10"/>
  <c r="JU464" i="10"/>
  <c r="JU456" i="10"/>
  <c r="JU448" i="10"/>
  <c r="JU463" i="10"/>
  <c r="JU455" i="10"/>
  <c r="JU462" i="10"/>
  <c r="JU454" i="10"/>
  <c r="JU469" i="10"/>
  <c r="JU461" i="10"/>
  <c r="JU453" i="10"/>
  <c r="JU468" i="10"/>
  <c r="JU460" i="10"/>
  <c r="JU452" i="10"/>
  <c r="JU467" i="10"/>
  <c r="JU459" i="10"/>
  <c r="JU451" i="10"/>
  <c r="JU466" i="10"/>
  <c r="JU458" i="10"/>
  <c r="JU450" i="10"/>
  <c r="JU465" i="10"/>
  <c r="JU457" i="10"/>
  <c r="JU449" i="10"/>
  <c r="JR469" i="10"/>
  <c r="JR461" i="10"/>
  <c r="JR453" i="10"/>
  <c r="JR468" i="10"/>
  <c r="JR460" i="10"/>
  <c r="JR452" i="10"/>
  <c r="JR467" i="10"/>
  <c r="JR459" i="10"/>
  <c r="JR451" i="10"/>
  <c r="JR466" i="10"/>
  <c r="JR458" i="10"/>
  <c r="JR450" i="10"/>
  <c r="JR465" i="10"/>
  <c r="JR457" i="10"/>
  <c r="JR449" i="10"/>
  <c r="JR464" i="10"/>
  <c r="JR456" i="10"/>
  <c r="JR448" i="10"/>
  <c r="JR463" i="10"/>
  <c r="JR455" i="10"/>
  <c r="JR447" i="10"/>
  <c r="JR462" i="10"/>
  <c r="JR454" i="10"/>
  <c r="JO466" i="10"/>
  <c r="JO458" i="10"/>
  <c r="JO450" i="10"/>
  <c r="JO465" i="10"/>
  <c r="JO457" i="10"/>
  <c r="JO449" i="10"/>
  <c r="JO463" i="10"/>
  <c r="JO455" i="10"/>
  <c r="JO447" i="10"/>
  <c r="JO462" i="10"/>
  <c r="JO454" i="10"/>
  <c r="JO469" i="10"/>
  <c r="JO461" i="10"/>
  <c r="JO453" i="10"/>
  <c r="JO468" i="10"/>
  <c r="JO460" i="10"/>
  <c r="JO452" i="10"/>
  <c r="JO467" i="10"/>
  <c r="JO459" i="10"/>
  <c r="JO451" i="10"/>
  <c r="JO448" i="10"/>
  <c r="JT469" i="10"/>
  <c r="JT461" i="10"/>
  <c r="JT453" i="10"/>
  <c r="JT468" i="10"/>
  <c r="JT460" i="10"/>
  <c r="JT452" i="10"/>
  <c r="JT467" i="10"/>
  <c r="JT459" i="10"/>
  <c r="JT451" i="10"/>
  <c r="JT466" i="10"/>
  <c r="JT458" i="10"/>
  <c r="JT450" i="10"/>
  <c r="JT465" i="10"/>
  <c r="JT457" i="10"/>
  <c r="JT449" i="10"/>
  <c r="JT464" i="10"/>
  <c r="JT456" i="10"/>
  <c r="JT448" i="10"/>
  <c r="JO464" i="10"/>
  <c r="JT463" i="10"/>
  <c r="JT455" i="10"/>
  <c r="JT447" i="10"/>
  <c r="JO456" i="10"/>
  <c r="JT462" i="10"/>
  <c r="JT454" i="10"/>
  <c r="JQ467" i="10"/>
  <c r="JQ459" i="10"/>
  <c r="JQ451" i="10"/>
  <c r="JQ465" i="10"/>
  <c r="JQ457" i="10"/>
  <c r="JQ449" i="10"/>
  <c r="JQ464" i="10"/>
  <c r="JQ456" i="10"/>
  <c r="JQ448" i="10"/>
  <c r="JQ463" i="10"/>
  <c r="JQ455" i="10"/>
  <c r="JQ447" i="10"/>
  <c r="JQ462" i="10"/>
  <c r="JQ454" i="10"/>
  <c r="JQ469" i="10"/>
  <c r="JQ461" i="10"/>
  <c r="JQ453" i="10"/>
  <c r="JQ468" i="10"/>
  <c r="JQ460" i="10"/>
  <c r="JQ452" i="10"/>
  <c r="JQ458" i="10"/>
  <c r="JN469" i="10"/>
  <c r="JN461" i="10"/>
  <c r="JN453" i="10"/>
  <c r="JN460" i="10"/>
  <c r="JN462" i="10"/>
  <c r="JQ450" i="10"/>
  <c r="JN468" i="10"/>
  <c r="JN452" i="10"/>
  <c r="JQ466" i="10"/>
  <c r="JN467" i="10"/>
  <c r="JN459" i="10"/>
  <c r="JN451" i="10"/>
  <c r="JN466" i="10"/>
  <c r="JN458" i="10"/>
  <c r="JN450" i="10"/>
  <c r="JN456" i="10"/>
  <c r="JN454" i="10"/>
  <c r="JN465" i="10"/>
  <c r="JN457" i="10"/>
  <c r="JN449" i="10"/>
  <c r="JN448" i="10"/>
  <c r="JN464" i="10"/>
  <c r="JN463" i="10"/>
  <c r="JN455" i="10"/>
  <c r="JN447" i="10"/>
  <c r="AQR417" i="10"/>
  <c r="AQJ417" i="10"/>
  <c r="AQQ417" i="10"/>
  <c r="AQI417" i="10"/>
  <c r="AQP417" i="10"/>
  <c r="AQH417" i="10"/>
  <c r="AQO417" i="10"/>
  <c r="AQG417" i="10"/>
  <c r="AQN417" i="10"/>
  <c r="AQL417" i="10"/>
  <c r="AQM417" i="10"/>
  <c r="AQK417" i="10"/>
  <c r="WP462" i="10"/>
  <c r="WP454" i="10"/>
  <c r="WP469" i="10"/>
  <c r="WP461" i="10"/>
  <c r="WP453" i="10"/>
  <c r="WP468" i="10"/>
  <c r="WP460" i="10"/>
  <c r="WP452" i="10"/>
  <c r="WP466" i="10"/>
  <c r="WP458" i="10"/>
  <c r="WP450" i="10"/>
  <c r="WP465" i="10"/>
  <c r="WP457" i="10"/>
  <c r="WP449" i="10"/>
  <c r="WP464" i="10"/>
  <c r="WP456" i="10"/>
  <c r="WP448" i="10"/>
  <c r="WP463" i="10"/>
  <c r="WP455" i="10"/>
  <c r="WP459" i="10"/>
  <c r="WP451" i="10"/>
  <c r="WM468" i="10"/>
  <c r="WP467" i="10"/>
  <c r="WM467" i="10"/>
  <c r="WM459" i="10"/>
  <c r="WM451" i="10"/>
  <c r="WM466" i="10"/>
  <c r="WM458" i="10"/>
  <c r="WM450" i="10"/>
  <c r="WM465" i="10"/>
  <c r="WM457" i="10"/>
  <c r="WM449" i="10"/>
  <c r="WM464" i="10"/>
  <c r="WM456" i="10"/>
  <c r="WM448" i="10"/>
  <c r="WM463" i="10"/>
  <c r="WM455" i="10"/>
  <c r="WM447" i="10"/>
  <c r="WM462" i="10"/>
  <c r="WM454" i="10"/>
  <c r="WM461" i="10"/>
  <c r="WM453" i="10"/>
  <c r="WM469" i="10"/>
  <c r="WM460" i="10"/>
  <c r="WM452" i="10"/>
  <c r="WJ464" i="10"/>
  <c r="WJ456" i="10"/>
  <c r="WJ448" i="10"/>
  <c r="WJ463" i="10"/>
  <c r="WJ455" i="10"/>
  <c r="WJ447" i="10"/>
  <c r="WJ469" i="10"/>
  <c r="WJ461" i="10"/>
  <c r="WJ453" i="10"/>
  <c r="WJ468" i="10"/>
  <c r="WJ460" i="10"/>
  <c r="WJ452" i="10"/>
  <c r="WJ467" i="10"/>
  <c r="WJ459" i="10"/>
  <c r="WJ451" i="10"/>
  <c r="WJ466" i="10"/>
  <c r="WJ458" i="10"/>
  <c r="WJ450" i="10"/>
  <c r="WJ465" i="10"/>
  <c r="WJ457" i="10"/>
  <c r="WJ449" i="10"/>
  <c r="WO465" i="10"/>
  <c r="WO457" i="10"/>
  <c r="WO449" i="10"/>
  <c r="WJ462" i="10"/>
  <c r="WO464" i="10"/>
  <c r="WO456" i="10"/>
  <c r="WO448" i="10"/>
  <c r="WJ454" i="10"/>
  <c r="WO463" i="10"/>
  <c r="WO455" i="10"/>
  <c r="WO447" i="10"/>
  <c r="WO462" i="10"/>
  <c r="WO454" i="10"/>
  <c r="WO469" i="10"/>
  <c r="WO461" i="10"/>
  <c r="WO453" i="10"/>
  <c r="WO468" i="10"/>
  <c r="WO460" i="10"/>
  <c r="WO452" i="10"/>
  <c r="WO467" i="10"/>
  <c r="WO459" i="10"/>
  <c r="WO451" i="10"/>
  <c r="WO466" i="10"/>
  <c r="WO458" i="10"/>
  <c r="WO450" i="10"/>
  <c r="WL465" i="10"/>
  <c r="WL457" i="10"/>
  <c r="WL449" i="10"/>
  <c r="WL463" i="10"/>
  <c r="WL455" i="10"/>
  <c r="WL447" i="10"/>
  <c r="WL462" i="10"/>
  <c r="WL454" i="10"/>
  <c r="WL469" i="10"/>
  <c r="WL461" i="10"/>
  <c r="WL453" i="10"/>
  <c r="WI463" i="10"/>
  <c r="WI455" i="10"/>
  <c r="WI447" i="10"/>
  <c r="WL468" i="10"/>
  <c r="WL460" i="10"/>
  <c r="WL452" i="10"/>
  <c r="WL467" i="10"/>
  <c r="WL459" i="10"/>
  <c r="WL451" i="10"/>
  <c r="WL466" i="10"/>
  <c r="WL458" i="10"/>
  <c r="WL450" i="10"/>
  <c r="WI468" i="10"/>
  <c r="WI460" i="10"/>
  <c r="WI452" i="10"/>
  <c r="WI461" i="10"/>
  <c r="WI450" i="10"/>
  <c r="WI451" i="10"/>
  <c r="WL464" i="10"/>
  <c r="WI459" i="10"/>
  <c r="WI449" i="10"/>
  <c r="WL456" i="10"/>
  <c r="WI469" i="10"/>
  <c r="WI458" i="10"/>
  <c r="WI448" i="10"/>
  <c r="WL448" i="10"/>
  <c r="WI467" i="10"/>
  <c r="WI457" i="10"/>
  <c r="WI466" i="10"/>
  <c r="WI456" i="10"/>
  <c r="WI462" i="10"/>
  <c r="WI465" i="10"/>
  <c r="WI454" i="10"/>
  <c r="WI464" i="10"/>
  <c r="WI453" i="10"/>
  <c r="LN469" i="10"/>
  <c r="LN461" i="10"/>
  <c r="LN453" i="10"/>
  <c r="LN468" i="10"/>
  <c r="LN460" i="10"/>
  <c r="LN452" i="10"/>
  <c r="LN467" i="10"/>
  <c r="LN459" i="10"/>
  <c r="LN451" i="10"/>
  <c r="LN466" i="10"/>
  <c r="LN458" i="10"/>
  <c r="LN450" i="10"/>
  <c r="LN465" i="10"/>
  <c r="LN457" i="10"/>
  <c r="LN449" i="10"/>
  <c r="LN464" i="10"/>
  <c r="LN456" i="10"/>
  <c r="LN448" i="10"/>
  <c r="LN463" i="10"/>
  <c r="LN455" i="10"/>
  <c r="LN462" i="10"/>
  <c r="LN454" i="10"/>
  <c r="LK465" i="10"/>
  <c r="LK457" i="10"/>
  <c r="LK449" i="10"/>
  <c r="LK464" i="10"/>
  <c r="LK456" i="10"/>
  <c r="LK448" i="10"/>
  <c r="LK463" i="10"/>
  <c r="LK455" i="10"/>
  <c r="LK447" i="10"/>
  <c r="LK462" i="10"/>
  <c r="LK454" i="10"/>
  <c r="LK469" i="10"/>
  <c r="LK461" i="10"/>
  <c r="LK453" i="10"/>
  <c r="LK468" i="10"/>
  <c r="LK460" i="10"/>
  <c r="LK452" i="10"/>
  <c r="LK467" i="10"/>
  <c r="LK459" i="10"/>
  <c r="LK451" i="10"/>
  <c r="LK466" i="10"/>
  <c r="LK458" i="10"/>
  <c r="LK450" i="10"/>
  <c r="LH462" i="10"/>
  <c r="LH454" i="10"/>
  <c r="LH469" i="10"/>
  <c r="LH461" i="10"/>
  <c r="LH453" i="10"/>
  <c r="LH467" i="10"/>
  <c r="LH459" i="10"/>
  <c r="LH451" i="10"/>
  <c r="LH466" i="10"/>
  <c r="LH458" i="10"/>
  <c r="LH450" i="10"/>
  <c r="LH465" i="10"/>
  <c r="LH457" i="10"/>
  <c r="LH449" i="10"/>
  <c r="LH464" i="10"/>
  <c r="LH456" i="10"/>
  <c r="LH448" i="10"/>
  <c r="LH463" i="10"/>
  <c r="LH455" i="10"/>
  <c r="LH447" i="10"/>
  <c r="LM464" i="10"/>
  <c r="LM456" i="10"/>
  <c r="LM448" i="10"/>
  <c r="LM463" i="10"/>
  <c r="LM455" i="10"/>
  <c r="LM447" i="10"/>
  <c r="LH468" i="10"/>
  <c r="LM462" i="10"/>
  <c r="LM454" i="10"/>
  <c r="LH460" i="10"/>
  <c r="LM469" i="10"/>
  <c r="LM461" i="10"/>
  <c r="LM453" i="10"/>
  <c r="LH452" i="10"/>
  <c r="LM468" i="10"/>
  <c r="LM460" i="10"/>
  <c r="LM452" i="10"/>
  <c r="LM467" i="10"/>
  <c r="LM459" i="10"/>
  <c r="LM451" i="10"/>
  <c r="LM466" i="10"/>
  <c r="LM458" i="10"/>
  <c r="LM450" i="10"/>
  <c r="LM465" i="10"/>
  <c r="LM457" i="10"/>
  <c r="LM449" i="10"/>
  <c r="LJ469" i="10"/>
  <c r="LJ461" i="10"/>
  <c r="LJ453" i="10"/>
  <c r="LJ467" i="10"/>
  <c r="LJ459" i="10"/>
  <c r="LJ451" i="10"/>
  <c r="LJ466" i="10"/>
  <c r="LJ458" i="10"/>
  <c r="LJ450" i="10"/>
  <c r="LJ465" i="10"/>
  <c r="LJ457" i="10"/>
  <c r="LJ449" i="10"/>
  <c r="LJ464" i="10"/>
  <c r="LJ456" i="10"/>
  <c r="LJ448" i="10"/>
  <c r="LJ463" i="10"/>
  <c r="LJ455" i="10"/>
  <c r="LJ447" i="10"/>
  <c r="LJ462" i="10"/>
  <c r="LJ454" i="10"/>
  <c r="LG465" i="10"/>
  <c r="LG457" i="10"/>
  <c r="LG449" i="10"/>
  <c r="LG456" i="10"/>
  <c r="LG464" i="10"/>
  <c r="LG448" i="10"/>
  <c r="LG463" i="10"/>
  <c r="LG455" i="10"/>
  <c r="LG447" i="10"/>
  <c r="LJ468" i="10"/>
  <c r="LG462" i="10"/>
  <c r="LG454" i="10"/>
  <c r="LG452" i="10"/>
  <c r="LJ460" i="10"/>
  <c r="LG469" i="10"/>
  <c r="LG461" i="10"/>
  <c r="LG453" i="10"/>
  <c r="LG468" i="10"/>
  <c r="LG458" i="10"/>
  <c r="LJ452" i="10"/>
  <c r="LG460" i="10"/>
  <c r="LG467" i="10"/>
  <c r="LG459" i="10"/>
  <c r="LG451" i="10"/>
  <c r="LG450" i="10"/>
  <c r="LG466" i="10"/>
  <c r="AAY417" i="10"/>
  <c r="AAQ417" i="10"/>
  <c r="AAX417" i="10"/>
  <c r="AAP417" i="10"/>
  <c r="AAW417" i="10"/>
  <c r="AAO417" i="10"/>
  <c r="AAV417" i="10"/>
  <c r="AAU417" i="10"/>
  <c r="AAT417" i="10"/>
  <c r="AAS417" i="10"/>
  <c r="AAZ417" i="10"/>
  <c r="AAR417" i="10"/>
  <c r="ALZ417" i="10"/>
  <c r="ALR417" i="10"/>
  <c r="ALY417" i="10"/>
  <c r="ALQ417" i="10"/>
  <c r="ALX417" i="10"/>
  <c r="ALW417" i="10"/>
  <c r="ALV417" i="10"/>
  <c r="AMB417" i="10"/>
  <c r="ALT417" i="10"/>
  <c r="AMA417" i="10"/>
  <c r="ALU417" i="10"/>
  <c r="ALS417" i="10"/>
  <c r="MX459" i="10"/>
  <c r="MX453" i="10"/>
  <c r="MX451" i="10"/>
  <c r="MX469" i="10"/>
  <c r="MX467" i="10"/>
  <c r="MX461" i="10"/>
  <c r="MU469" i="10"/>
  <c r="MU461" i="10"/>
  <c r="MU453" i="10"/>
  <c r="MU468" i="10"/>
  <c r="MU460" i="10"/>
  <c r="MU452" i="10"/>
  <c r="MU467" i="10"/>
  <c r="MU459" i="10"/>
  <c r="MU451" i="10"/>
  <c r="MU466" i="10"/>
  <c r="MU458" i="10"/>
  <c r="MU450" i="10"/>
  <c r="MU465" i="10"/>
  <c r="MU457" i="10"/>
  <c r="MU449" i="10"/>
  <c r="MU464" i="10"/>
  <c r="MU456" i="10"/>
  <c r="MU448" i="10"/>
  <c r="MU463" i="10"/>
  <c r="MU455" i="10"/>
  <c r="MU447" i="10"/>
  <c r="MU462" i="10"/>
  <c r="MU454" i="10"/>
  <c r="MR466" i="10"/>
  <c r="MR458" i="10"/>
  <c r="MR450" i="10"/>
  <c r="MR465" i="10"/>
  <c r="MR457" i="10"/>
  <c r="MR449" i="10"/>
  <c r="MR463" i="10"/>
  <c r="MR455" i="10"/>
  <c r="MR447" i="10"/>
  <c r="MR462" i="10"/>
  <c r="MR454" i="10"/>
  <c r="MR469" i="10"/>
  <c r="MR461" i="10"/>
  <c r="MR453" i="10"/>
  <c r="MR468" i="10"/>
  <c r="MR460" i="10"/>
  <c r="MR452" i="10"/>
  <c r="MR467" i="10"/>
  <c r="MR459" i="10"/>
  <c r="MR451" i="10"/>
  <c r="MW468" i="10"/>
  <c r="MW460" i="10"/>
  <c r="MW452" i="10"/>
  <c r="MW467" i="10"/>
  <c r="MW459" i="10"/>
  <c r="MW451" i="10"/>
  <c r="MR464" i="10"/>
  <c r="MW466" i="10"/>
  <c r="MW458" i="10"/>
  <c r="MW450" i="10"/>
  <c r="MR456" i="10"/>
  <c r="MW465" i="10"/>
  <c r="MW457" i="10"/>
  <c r="MW449" i="10"/>
  <c r="MR448" i="10"/>
  <c r="MW464" i="10"/>
  <c r="MW456" i="10"/>
  <c r="MW448" i="10"/>
  <c r="MW463" i="10"/>
  <c r="MW455" i="10"/>
  <c r="MW447" i="10"/>
  <c r="MW462" i="10"/>
  <c r="MW454" i="10"/>
  <c r="MW469" i="10"/>
  <c r="MW461" i="10"/>
  <c r="MW453" i="10"/>
  <c r="MT465" i="10"/>
  <c r="MT457" i="10"/>
  <c r="MT449" i="10"/>
  <c r="MT463" i="10"/>
  <c r="MT455" i="10"/>
  <c r="MT447" i="10"/>
  <c r="MT462" i="10"/>
  <c r="MT454" i="10"/>
  <c r="MT469" i="10"/>
  <c r="MT461" i="10"/>
  <c r="MT453" i="10"/>
  <c r="MT468" i="10"/>
  <c r="MT460" i="10"/>
  <c r="MT452" i="10"/>
  <c r="MT467" i="10"/>
  <c r="MT459" i="10"/>
  <c r="MT451" i="10"/>
  <c r="MT466" i="10"/>
  <c r="MT458" i="10"/>
  <c r="MT450" i="10"/>
  <c r="MQ469" i="10"/>
  <c r="MQ461" i="10"/>
  <c r="MQ453" i="10"/>
  <c r="MQ468" i="10"/>
  <c r="MQ460" i="10"/>
  <c r="MQ452" i="10"/>
  <c r="MQ467" i="10"/>
  <c r="MQ459" i="10"/>
  <c r="MQ451" i="10"/>
  <c r="MQ454" i="10"/>
  <c r="MT464" i="10"/>
  <c r="MQ466" i="10"/>
  <c r="MQ458" i="10"/>
  <c r="MQ450" i="10"/>
  <c r="MT456" i="10"/>
  <c r="MQ465" i="10"/>
  <c r="MQ457" i="10"/>
  <c r="MQ449" i="10"/>
  <c r="MT448" i="10"/>
  <c r="MQ464" i="10"/>
  <c r="MQ456" i="10"/>
  <c r="MQ448" i="10"/>
  <c r="MQ463" i="10"/>
  <c r="MQ455" i="10"/>
  <c r="MQ447" i="10"/>
  <c r="MQ462" i="10"/>
  <c r="ATZ418" i="10"/>
  <c r="AUH418" i="10"/>
  <c r="AUB419" i="10"/>
  <c r="AUJ419" i="10"/>
  <c r="AUE420" i="10"/>
  <c r="AUC421" i="10"/>
  <c r="AUA422" i="10"/>
  <c r="AUI422" i="10"/>
  <c r="ATZ423" i="10"/>
  <c r="AUH423" i="10"/>
  <c r="AUB424" i="10"/>
  <c r="AUJ424" i="10"/>
  <c r="AUE425" i="10"/>
  <c r="AUF426" i="10"/>
  <c r="AUE427" i="10"/>
  <c r="ATY428" i="10"/>
  <c r="AUG428" i="10"/>
  <c r="AUF429" i="10"/>
  <c r="ATZ430" i="10"/>
  <c r="AUH430" i="10"/>
  <c r="AUA431" i="10"/>
  <c r="AUI431" i="10"/>
  <c r="AUC432" i="10"/>
  <c r="AUB433" i="10"/>
  <c r="AUJ433" i="10"/>
  <c r="AUF434" i="10"/>
  <c r="AUF435" i="10"/>
  <c r="AUD436" i="10"/>
  <c r="AUE437" i="10"/>
  <c r="AUE438" i="10"/>
  <c r="AUD439" i="10"/>
  <c r="AUC440" i="10"/>
  <c r="AIL446" i="10"/>
  <c r="AIN447" i="10"/>
  <c r="AIK448" i="10"/>
  <c r="AIN455" i="10"/>
  <c r="AIK456" i="10"/>
  <c r="AIN463" i="10"/>
  <c r="AIK464" i="10"/>
  <c r="AIQ452" i="10"/>
  <c r="AIQ460" i="10"/>
  <c r="AIQ468" i="10"/>
  <c r="KO469" i="10"/>
  <c r="KU467" i="10"/>
  <c r="KR462" i="10"/>
  <c r="KR461" i="10"/>
  <c r="KO457" i="10"/>
  <c r="KR455" i="10"/>
  <c r="KR456" i="10"/>
  <c r="KR457" i="10"/>
  <c r="KR466" i="10"/>
  <c r="KU451" i="10"/>
  <c r="KP463" i="10"/>
  <c r="KP458" i="10"/>
  <c r="KP467" i="10"/>
  <c r="KP460" i="10"/>
  <c r="KP469" i="10"/>
  <c r="KV456" i="10"/>
  <c r="VW467" i="10"/>
  <c r="VW466" i="10"/>
  <c r="VT468" i="10"/>
  <c r="VT461" i="10"/>
  <c r="VQ465" i="10"/>
  <c r="VQ452" i="10"/>
  <c r="VQ449" i="10"/>
  <c r="VQ451" i="10"/>
  <c r="VQ462" i="10"/>
  <c r="VQ461" i="10"/>
  <c r="ABW417" i="10"/>
  <c r="ABO417" i="10"/>
  <c r="ABV417" i="10"/>
  <c r="ABN417" i="10"/>
  <c r="ABU417" i="10"/>
  <c r="ABM417" i="10"/>
  <c r="ABT417" i="10"/>
  <c r="ABS417" i="10"/>
  <c r="ABR417" i="10"/>
  <c r="ABQ417" i="10"/>
  <c r="ABX417" i="10"/>
  <c r="ABP417" i="10"/>
  <c r="AED417" i="10"/>
  <c r="ADV417" i="10"/>
  <c r="AEC417" i="10"/>
  <c r="ADU417" i="10"/>
  <c r="AEA417" i="10"/>
  <c r="ADZ417" i="10"/>
  <c r="AEF417" i="10"/>
  <c r="ADX417" i="10"/>
  <c r="ADW417" i="10"/>
  <c r="AEE417" i="10"/>
  <c r="AEB417" i="10"/>
  <c r="ADY417" i="10"/>
  <c r="NG467" i="10"/>
  <c r="NG459" i="10"/>
  <c r="NG451" i="10"/>
  <c r="NG466" i="10"/>
  <c r="NG458" i="10"/>
  <c r="NG450" i="10"/>
  <c r="NG465" i="10"/>
  <c r="NG457" i="10"/>
  <c r="NG449" i="10"/>
  <c r="NG464" i="10"/>
  <c r="NG456" i="10"/>
  <c r="NG448" i="10"/>
  <c r="NG463" i="10"/>
  <c r="NG455" i="10"/>
  <c r="NG462" i="10"/>
  <c r="NG454" i="10"/>
  <c r="NG469" i="10"/>
  <c r="NG461" i="10"/>
  <c r="NG453" i="10"/>
  <c r="NG468" i="10"/>
  <c r="NG460" i="10"/>
  <c r="NG452" i="10"/>
  <c r="ND462" i="10"/>
  <c r="ND454" i="10"/>
  <c r="ND469" i="10"/>
  <c r="ND461" i="10"/>
  <c r="ND453" i="10"/>
  <c r="ND468" i="10"/>
  <c r="ND460" i="10"/>
  <c r="ND452" i="10"/>
  <c r="ND467" i="10"/>
  <c r="ND459" i="10"/>
  <c r="ND451" i="10"/>
  <c r="ND466" i="10"/>
  <c r="ND458" i="10"/>
  <c r="ND450" i="10"/>
  <c r="ND465" i="10"/>
  <c r="ND457" i="10"/>
  <c r="ND449" i="10"/>
  <c r="ND464" i="10"/>
  <c r="ND456" i="10"/>
  <c r="ND448" i="10"/>
  <c r="ND463" i="10"/>
  <c r="ND455" i="10"/>
  <c r="ND447" i="10"/>
  <c r="NA467" i="10"/>
  <c r="NA459" i="10"/>
  <c r="NA451" i="10"/>
  <c r="NA466" i="10"/>
  <c r="NA458" i="10"/>
  <c r="NA450" i="10"/>
  <c r="NA464" i="10"/>
  <c r="NA456" i="10"/>
  <c r="NA448" i="10"/>
  <c r="NA463" i="10"/>
  <c r="NA455" i="10"/>
  <c r="NA447" i="10"/>
  <c r="NA462" i="10"/>
  <c r="NA454" i="10"/>
  <c r="NA469" i="10"/>
  <c r="NA461" i="10"/>
  <c r="NA453" i="10"/>
  <c r="NA468" i="10"/>
  <c r="NA460" i="10"/>
  <c r="NA452" i="10"/>
  <c r="NA457" i="10"/>
  <c r="NF469" i="10"/>
  <c r="NF461" i="10"/>
  <c r="NF453" i="10"/>
  <c r="NA449" i="10"/>
  <c r="NF468" i="10"/>
  <c r="NF460" i="10"/>
  <c r="NF452" i="10"/>
  <c r="NF467" i="10"/>
  <c r="NF459" i="10"/>
  <c r="NF451" i="10"/>
  <c r="NF466" i="10"/>
  <c r="NF458" i="10"/>
  <c r="NF450" i="10"/>
  <c r="NF465" i="10"/>
  <c r="NF457" i="10"/>
  <c r="NF449" i="10"/>
  <c r="NF464" i="10"/>
  <c r="NF456" i="10"/>
  <c r="NF448" i="10"/>
  <c r="NF463" i="10"/>
  <c r="NF455" i="10"/>
  <c r="NF447" i="10"/>
  <c r="NA465" i="10"/>
  <c r="NF462" i="10"/>
  <c r="NF454" i="10"/>
  <c r="NC466" i="10"/>
  <c r="NC458" i="10"/>
  <c r="NC450" i="10"/>
  <c r="NC464" i="10"/>
  <c r="NC456" i="10"/>
  <c r="NC448" i="10"/>
  <c r="NC463" i="10"/>
  <c r="NC455" i="10"/>
  <c r="NC447" i="10"/>
  <c r="NC462" i="10"/>
  <c r="NC454" i="10"/>
  <c r="NC469" i="10"/>
  <c r="NC461" i="10"/>
  <c r="NC453" i="10"/>
  <c r="NC468" i="10"/>
  <c r="NC460" i="10"/>
  <c r="NC452" i="10"/>
  <c r="NC467" i="10"/>
  <c r="NC459" i="10"/>
  <c r="NC451" i="10"/>
  <c r="MZ469" i="10"/>
  <c r="NC465" i="10"/>
  <c r="MZ462" i="10"/>
  <c r="MZ454" i="10"/>
  <c r="NC457" i="10"/>
  <c r="MZ461" i="10"/>
  <c r="MZ453" i="10"/>
  <c r="MZ447" i="10"/>
  <c r="NC449" i="10"/>
  <c r="MZ468" i="10"/>
  <c r="MZ460" i="10"/>
  <c r="MZ452" i="10"/>
  <c r="MZ467" i="10"/>
  <c r="MZ459" i="10"/>
  <c r="MZ451" i="10"/>
  <c r="MZ466" i="10"/>
  <c r="MZ458" i="10"/>
  <c r="MZ450" i="10"/>
  <c r="MZ463" i="10"/>
  <c r="MZ465" i="10"/>
  <c r="MZ457" i="10"/>
  <c r="MZ449" i="10"/>
  <c r="MZ455" i="10"/>
  <c r="MZ464" i="10"/>
  <c r="MZ456" i="10"/>
  <c r="MZ448" i="10"/>
  <c r="QF469" i="10"/>
  <c r="QF468" i="10"/>
  <c r="QC450" i="10"/>
  <c r="QC461" i="10"/>
  <c r="QC460" i="10"/>
  <c r="QC459" i="10"/>
  <c r="QC449" i="10"/>
  <c r="QF452" i="10"/>
  <c r="XE417" i="10"/>
  <c r="WW417" i="10"/>
  <c r="XD417" i="10"/>
  <c r="XC417" i="10"/>
  <c r="XB417" i="10"/>
  <c r="XA417" i="10"/>
  <c r="XH417" i="10"/>
  <c r="WZ417" i="10"/>
  <c r="XG417" i="10"/>
  <c r="WY417" i="10"/>
  <c r="XF417" i="10"/>
  <c r="WX417" i="10"/>
  <c r="ATV417" i="10"/>
  <c r="ATN417" i="10"/>
  <c r="ATU417" i="10"/>
  <c r="ATM417" i="10"/>
  <c r="ATT417" i="10"/>
  <c r="ATS417" i="10"/>
  <c r="ATR417" i="10"/>
  <c r="ATX417" i="10"/>
  <c r="ATP417" i="10"/>
  <c r="ATQ417" i="10"/>
  <c r="ATO417" i="10"/>
  <c r="ATW417" i="10"/>
  <c r="AIV417" i="10"/>
  <c r="AIN417" i="10"/>
  <c r="AIU417" i="10"/>
  <c r="AIM417" i="10"/>
  <c r="AIT417" i="10"/>
  <c r="AIL417" i="10"/>
  <c r="AIS417" i="10"/>
  <c r="AIK417" i="10"/>
  <c r="AIR417" i="10"/>
  <c r="AIP417" i="10"/>
  <c r="AIQ417" i="10"/>
  <c r="AIO417" i="10"/>
  <c r="WG469" i="10"/>
  <c r="WG461" i="10"/>
  <c r="WG453" i="10"/>
  <c r="WG468" i="10"/>
  <c r="WG460" i="10"/>
  <c r="WG452" i="10"/>
  <c r="WG467" i="10"/>
  <c r="WG459" i="10"/>
  <c r="WG451" i="10"/>
  <c r="WG465" i="10"/>
  <c r="WG457" i="10"/>
  <c r="WG449" i="10"/>
  <c r="WG464" i="10"/>
  <c r="WG456" i="10"/>
  <c r="WG448" i="10"/>
  <c r="WG463" i="10"/>
  <c r="WG455" i="10"/>
  <c r="WG462" i="10"/>
  <c r="WG454" i="10"/>
  <c r="WG466" i="10"/>
  <c r="WG458" i="10"/>
  <c r="WG450" i="10"/>
  <c r="WD466" i="10"/>
  <c r="WD458" i="10"/>
  <c r="WD450" i="10"/>
  <c r="WD465" i="10"/>
  <c r="WD457" i="10"/>
  <c r="WD449" i="10"/>
  <c r="WD464" i="10"/>
  <c r="WD456" i="10"/>
  <c r="WD448" i="10"/>
  <c r="WD463" i="10"/>
  <c r="WD455" i="10"/>
  <c r="WD447" i="10"/>
  <c r="WD462" i="10"/>
  <c r="WD454" i="10"/>
  <c r="WD469" i="10"/>
  <c r="WD461" i="10"/>
  <c r="WD453" i="10"/>
  <c r="WD468" i="10"/>
  <c r="WD460" i="10"/>
  <c r="WD452" i="10"/>
  <c r="WD467" i="10"/>
  <c r="WD459" i="10"/>
  <c r="WD451" i="10"/>
  <c r="WA463" i="10"/>
  <c r="WA455" i="10"/>
  <c r="WA447" i="10"/>
  <c r="WA462" i="10"/>
  <c r="WA454" i="10"/>
  <c r="WA468" i="10"/>
  <c r="WA460" i="10"/>
  <c r="WA452" i="10"/>
  <c r="WA467" i="10"/>
  <c r="WA459" i="10"/>
  <c r="WA451" i="10"/>
  <c r="WA466" i="10"/>
  <c r="WA458" i="10"/>
  <c r="WA450" i="10"/>
  <c r="WA465" i="10"/>
  <c r="WA457" i="10"/>
  <c r="WA449" i="10"/>
  <c r="WA464" i="10"/>
  <c r="WA456" i="10"/>
  <c r="WA448" i="10"/>
  <c r="WF464" i="10"/>
  <c r="WF456" i="10"/>
  <c r="WF448" i="10"/>
  <c r="WF463" i="10"/>
  <c r="WF455" i="10"/>
  <c r="WF447" i="10"/>
  <c r="WF462" i="10"/>
  <c r="WF454" i="10"/>
  <c r="WA469" i="10"/>
  <c r="WF469" i="10"/>
  <c r="WF461" i="10"/>
  <c r="WF453" i="10"/>
  <c r="WA461" i="10"/>
  <c r="WF468" i="10"/>
  <c r="WF460" i="10"/>
  <c r="WF452" i="10"/>
  <c r="WA453" i="10"/>
  <c r="WF467" i="10"/>
  <c r="WF459" i="10"/>
  <c r="WF451" i="10"/>
  <c r="WF466" i="10"/>
  <c r="WF458" i="10"/>
  <c r="WF450" i="10"/>
  <c r="WF465" i="10"/>
  <c r="WF457" i="10"/>
  <c r="WF449" i="10"/>
  <c r="WC464" i="10"/>
  <c r="WC456" i="10"/>
  <c r="WC448" i="10"/>
  <c r="WC462" i="10"/>
  <c r="WC454" i="10"/>
  <c r="WC469" i="10"/>
  <c r="WC461" i="10"/>
  <c r="WC453" i="10"/>
  <c r="WC468" i="10"/>
  <c r="WC460" i="10"/>
  <c r="WC452" i="10"/>
  <c r="VZ462" i="10"/>
  <c r="VZ454" i="10"/>
  <c r="WC467" i="10"/>
  <c r="WC459" i="10"/>
  <c r="WC451" i="10"/>
  <c r="WC466" i="10"/>
  <c r="WC458" i="10"/>
  <c r="WC450" i="10"/>
  <c r="WC465" i="10"/>
  <c r="WC457" i="10"/>
  <c r="WC449" i="10"/>
  <c r="VZ467" i="10"/>
  <c r="VZ459" i="10"/>
  <c r="VZ451" i="10"/>
  <c r="VZ463" i="10"/>
  <c r="VZ452" i="10"/>
  <c r="VZ461" i="10"/>
  <c r="VZ450" i="10"/>
  <c r="VZ460" i="10"/>
  <c r="VZ449" i="10"/>
  <c r="VZ469" i="10"/>
  <c r="VZ458" i="10"/>
  <c r="VZ448" i="10"/>
  <c r="VZ464" i="10"/>
  <c r="WC463" i="10"/>
  <c r="VZ468" i="10"/>
  <c r="VZ457" i="10"/>
  <c r="VZ447" i="10"/>
  <c r="WC455" i="10"/>
  <c r="VZ466" i="10"/>
  <c r="VZ456" i="10"/>
  <c r="VZ453" i="10"/>
  <c r="WC447" i="10"/>
  <c r="VZ465" i="10"/>
  <c r="VZ455" i="10"/>
  <c r="XM417" i="10"/>
  <c r="XT417" i="10"/>
  <c r="XL417" i="10"/>
  <c r="XS417" i="10"/>
  <c r="XK417" i="10"/>
  <c r="XR417" i="10"/>
  <c r="XJ417" i="10"/>
  <c r="XQ417" i="10"/>
  <c r="XI417" i="10"/>
  <c r="XP417" i="10"/>
  <c r="XO417" i="10"/>
  <c r="XN417" i="10"/>
  <c r="NL461" i="10"/>
  <c r="NM464" i="10"/>
  <c r="NJ449" i="10"/>
  <c r="NO459" i="10"/>
  <c r="NL469" i="10"/>
  <c r="NL453" i="10"/>
  <c r="NI454" i="10"/>
  <c r="NI464" i="10"/>
  <c r="NI448" i="10"/>
  <c r="NI447" i="10"/>
  <c r="NI455" i="10"/>
  <c r="NI463" i="10"/>
  <c r="NI462" i="10"/>
  <c r="NI456" i="10"/>
  <c r="AOV417" i="10"/>
  <c r="AON417" i="10"/>
  <c r="AOU417" i="10"/>
  <c r="AOM417" i="10"/>
  <c r="AOT417" i="10"/>
  <c r="AOL417" i="10"/>
  <c r="AOS417" i="10"/>
  <c r="AOK417" i="10"/>
  <c r="AOR417" i="10"/>
  <c r="AOP417" i="10"/>
  <c r="AOQ417" i="10"/>
  <c r="AOO417" i="10"/>
  <c r="AHH417" i="10"/>
  <c r="AHG417" i="10"/>
  <c r="AHE417" i="10"/>
  <c r="AHL417" i="10"/>
  <c r="AHD417" i="10"/>
  <c r="AHJ417" i="10"/>
  <c r="AHB417" i="10"/>
  <c r="AHA417" i="10"/>
  <c r="AHK417" i="10"/>
  <c r="AHI417" i="10"/>
  <c r="AHF417" i="10"/>
  <c r="AHC417" i="10"/>
  <c r="WG417" i="10"/>
  <c r="VY417" i="10"/>
  <c r="WF417" i="10"/>
  <c r="WE417" i="10"/>
  <c r="WD417" i="10"/>
  <c r="WC417" i="10"/>
  <c r="WJ417" i="10"/>
  <c r="WB417" i="10"/>
  <c r="WI417" i="10"/>
  <c r="WA417" i="10"/>
  <c r="WH417" i="10"/>
  <c r="VZ417" i="10"/>
  <c r="AIF417" i="10"/>
  <c r="AIE417" i="10"/>
  <c r="AID417" i="10"/>
  <c r="AIC417" i="10"/>
  <c r="AIJ417" i="10"/>
  <c r="AIB417" i="10"/>
  <c r="AIH417" i="10"/>
  <c r="AHZ417" i="10"/>
  <c r="AII417" i="10"/>
  <c r="AIG417" i="10"/>
  <c r="AIA417" i="10"/>
  <c r="AHY417" i="10"/>
  <c r="ACM463" i="10"/>
  <c r="ACM455" i="10"/>
  <c r="ACM462" i="10"/>
  <c r="ACM454" i="10"/>
  <c r="ACM469" i="10"/>
  <c r="ACM461" i="10"/>
  <c r="ACM453" i="10"/>
  <c r="ACM468" i="10"/>
  <c r="ACM460" i="10"/>
  <c r="ACM452" i="10"/>
  <c r="ACM467" i="10"/>
  <c r="ACM459" i="10"/>
  <c r="ACM451" i="10"/>
  <c r="ACM466" i="10"/>
  <c r="ACM458" i="10"/>
  <c r="ACM450" i="10"/>
  <c r="ACM465" i="10"/>
  <c r="ACM457" i="10"/>
  <c r="ACM449" i="10"/>
  <c r="ACM464" i="10"/>
  <c r="ACM456" i="10"/>
  <c r="ACM448" i="10"/>
  <c r="ACJ463" i="10"/>
  <c r="ACJ455" i="10"/>
  <c r="ACJ447" i="10"/>
  <c r="ACJ462" i="10"/>
  <c r="ACJ454" i="10"/>
  <c r="ACJ468" i="10"/>
  <c r="ACJ460" i="10"/>
  <c r="ACJ452" i="10"/>
  <c r="ACJ467" i="10"/>
  <c r="ACJ459" i="10"/>
  <c r="ACJ451" i="10"/>
  <c r="ACJ466" i="10"/>
  <c r="ACJ458" i="10"/>
  <c r="ACJ450" i="10"/>
  <c r="ACJ464" i="10"/>
  <c r="ACJ456" i="10"/>
  <c r="ACJ448" i="10"/>
  <c r="ACJ457" i="10"/>
  <c r="ACG464" i="10"/>
  <c r="ACG456" i="10"/>
  <c r="ACG448" i="10"/>
  <c r="ACJ453" i="10"/>
  <c r="ACJ449" i="10"/>
  <c r="ACG469" i="10"/>
  <c r="ACG461" i="10"/>
  <c r="ACG453" i="10"/>
  <c r="ACG468" i="10"/>
  <c r="ACG460" i="10"/>
  <c r="ACG452" i="10"/>
  <c r="ACJ469" i="10"/>
  <c r="ACJ465" i="10"/>
  <c r="ACJ461" i="10"/>
  <c r="ACG465" i="10"/>
  <c r="ACG457" i="10"/>
  <c r="ACG449" i="10"/>
  <c r="ACG458" i="10"/>
  <c r="ACL464" i="10"/>
  <c r="ACL456" i="10"/>
  <c r="ACL448" i="10"/>
  <c r="ACG455" i="10"/>
  <c r="ACL463" i="10"/>
  <c r="ACL455" i="10"/>
  <c r="ACL447" i="10"/>
  <c r="ACG467" i="10"/>
  <c r="ACG451" i="10"/>
  <c r="ACL469" i="10"/>
  <c r="ACL461" i="10"/>
  <c r="ACL453" i="10"/>
  <c r="ACG466" i="10"/>
  <c r="ACG450" i="10"/>
  <c r="ACL468" i="10"/>
  <c r="ACL460" i="10"/>
  <c r="ACL452" i="10"/>
  <c r="ACG463" i="10"/>
  <c r="ACG447" i="10"/>
  <c r="ACL467" i="10"/>
  <c r="ACL459" i="10"/>
  <c r="ACL451" i="10"/>
  <c r="ACG462" i="10"/>
  <c r="ACL466" i="10"/>
  <c r="ACL458" i="10"/>
  <c r="ACL450" i="10"/>
  <c r="ACG459" i="10"/>
  <c r="ACL465" i="10"/>
  <c r="ACL457" i="10"/>
  <c r="ACL449" i="10"/>
  <c r="ACI467" i="10"/>
  <c r="ACI459" i="10"/>
  <c r="ACI451" i="10"/>
  <c r="ACI466" i="10"/>
  <c r="ACI458" i="10"/>
  <c r="ACG454" i="10"/>
  <c r="ACI465" i="10"/>
  <c r="ACI457" i="10"/>
  <c r="ACI449" i="10"/>
  <c r="ACI464" i="10"/>
  <c r="ACI456" i="10"/>
  <c r="ACI448" i="10"/>
  <c r="ACL462" i="10"/>
  <c r="ACI462" i="10"/>
  <c r="ACI454" i="10"/>
  <c r="ACL454" i="10"/>
  <c r="ACI469" i="10"/>
  <c r="ACI461" i="10"/>
  <c r="ACI453" i="10"/>
  <c r="ACI455" i="10"/>
  <c r="ACF467" i="10"/>
  <c r="ACF459" i="10"/>
  <c r="ACF451" i="10"/>
  <c r="ACI450" i="10"/>
  <c r="ACI447" i="10"/>
  <c r="ACF463" i="10"/>
  <c r="ACF455" i="10"/>
  <c r="ACF447" i="10"/>
  <c r="ACI468" i="10"/>
  <c r="ACF462" i="10"/>
  <c r="ACF454" i="10"/>
  <c r="ACI463" i="10"/>
  <c r="ACI460" i="10"/>
  <c r="ACF468" i="10"/>
  <c r="ACF460" i="10"/>
  <c r="ACF452" i="10"/>
  <c r="ACI452" i="10"/>
  <c r="ACF464" i="10"/>
  <c r="ACF448" i="10"/>
  <c r="ACF461" i="10"/>
  <c r="ACF458" i="10"/>
  <c r="ACF457" i="10"/>
  <c r="ACF465" i="10"/>
  <c r="ACF456" i="10"/>
  <c r="ACF469" i="10"/>
  <c r="ACF453" i="10"/>
  <c r="ACF466" i="10"/>
  <c r="ACF450" i="10"/>
  <c r="ACF449" i="10"/>
  <c r="ZS463" i="10"/>
  <c r="ZS455" i="10"/>
  <c r="ZS462" i="10"/>
  <c r="ZS454" i="10"/>
  <c r="ZS469" i="10"/>
  <c r="ZS461" i="10"/>
  <c r="ZS453" i="10"/>
  <c r="ZS468" i="10"/>
  <c r="ZS460" i="10"/>
  <c r="ZS452" i="10"/>
  <c r="ZS467" i="10"/>
  <c r="ZS459" i="10"/>
  <c r="ZS451" i="10"/>
  <c r="ZS466" i="10"/>
  <c r="ZS458" i="10"/>
  <c r="ZS450" i="10"/>
  <c r="ZS465" i="10"/>
  <c r="ZS457" i="10"/>
  <c r="ZS449" i="10"/>
  <c r="ZS464" i="10"/>
  <c r="ZS456" i="10"/>
  <c r="ZS448" i="10"/>
  <c r="ZP463" i="10"/>
  <c r="ZP455" i="10"/>
  <c r="ZP447" i="10"/>
  <c r="ZP462" i="10"/>
  <c r="ZP454" i="10"/>
  <c r="ZP468" i="10"/>
  <c r="ZP460" i="10"/>
  <c r="ZP452" i="10"/>
  <c r="ZP467" i="10"/>
  <c r="ZP459" i="10"/>
  <c r="ZP451" i="10"/>
  <c r="ZP466" i="10"/>
  <c r="ZP458" i="10"/>
  <c r="ZP464" i="10"/>
  <c r="ZP456" i="10"/>
  <c r="ZP448" i="10"/>
  <c r="ZP457" i="10"/>
  <c r="ZM465" i="10"/>
  <c r="ZM457" i="10"/>
  <c r="ZM449" i="10"/>
  <c r="ZP453" i="10"/>
  <c r="ZP450" i="10"/>
  <c r="ZP449" i="10"/>
  <c r="ZM462" i="10"/>
  <c r="ZM454" i="10"/>
  <c r="ZM469" i="10"/>
  <c r="ZM461" i="10"/>
  <c r="ZM453" i="10"/>
  <c r="ZP469" i="10"/>
  <c r="ZP465" i="10"/>
  <c r="ZP461" i="10"/>
  <c r="ZM466" i="10"/>
  <c r="ZM458" i="10"/>
  <c r="ZM450" i="10"/>
  <c r="ZM455" i="10"/>
  <c r="ZM468" i="10"/>
  <c r="ZM452" i="10"/>
  <c r="ZM464" i="10"/>
  <c r="ZM448" i="10"/>
  <c r="ZM463" i="10"/>
  <c r="ZM447" i="10"/>
  <c r="ZM460" i="10"/>
  <c r="ZM459" i="10"/>
  <c r="ZM456" i="10"/>
  <c r="ZM451" i="10"/>
  <c r="ZR465" i="10"/>
  <c r="ZR457" i="10"/>
  <c r="ZR449" i="10"/>
  <c r="ZR464" i="10"/>
  <c r="ZR456" i="10"/>
  <c r="ZR448" i="10"/>
  <c r="ZR463" i="10"/>
  <c r="ZR455" i="10"/>
  <c r="ZR447" i="10"/>
  <c r="ZR462" i="10"/>
  <c r="ZR454" i="10"/>
  <c r="ZR469" i="10"/>
  <c r="ZR461" i="10"/>
  <c r="ZR453" i="10"/>
  <c r="ZO467" i="10"/>
  <c r="ZO459" i="10"/>
  <c r="ZR468" i="10"/>
  <c r="ZR460" i="10"/>
  <c r="ZR452" i="10"/>
  <c r="ZR467" i="10"/>
  <c r="ZR459" i="10"/>
  <c r="ZR451" i="10"/>
  <c r="ZM467" i="10"/>
  <c r="ZR466" i="10"/>
  <c r="ZR458" i="10"/>
  <c r="ZR450" i="10"/>
  <c r="ZO464" i="10"/>
  <c r="ZO456" i="10"/>
  <c r="ZO466" i="10"/>
  <c r="ZO455" i="10"/>
  <c r="ZO447" i="10"/>
  <c r="ZO463" i="10"/>
  <c r="ZO453" i="10"/>
  <c r="ZO462" i="10"/>
  <c r="ZO452" i="10"/>
  <c r="ZO461" i="10"/>
  <c r="ZO451" i="10"/>
  <c r="ZL467" i="10"/>
  <c r="ZL459" i="10"/>
  <c r="ZL451" i="10"/>
  <c r="ZO460" i="10"/>
  <c r="ZO450" i="10"/>
  <c r="ZO469" i="10"/>
  <c r="ZO458" i="10"/>
  <c r="ZO449" i="10"/>
  <c r="ZO468" i="10"/>
  <c r="ZO457" i="10"/>
  <c r="ZO448" i="10"/>
  <c r="ZL464" i="10"/>
  <c r="ZL456" i="10"/>
  <c r="ZL448" i="10"/>
  <c r="ZO465" i="10"/>
  <c r="ZL460" i="10"/>
  <c r="ZL449" i="10"/>
  <c r="ZL450" i="10"/>
  <c r="ZO454" i="10"/>
  <c r="ZL469" i="10"/>
  <c r="ZL458" i="10"/>
  <c r="ZL447" i="10"/>
  <c r="ZL468" i="10"/>
  <c r="ZL457" i="10"/>
  <c r="ZL466" i="10"/>
  <c r="ZL455" i="10"/>
  <c r="ZL461" i="10"/>
  <c r="ZL465" i="10"/>
  <c r="ZL454" i="10"/>
  <c r="ZL463" i="10"/>
  <c r="ZL453" i="10"/>
  <c r="ZL462" i="10"/>
  <c r="ZL452" i="10"/>
  <c r="ACD417" i="10"/>
  <c r="ACG417" i="10"/>
  <c r="ACE417" i="10"/>
  <c r="ABY417" i="10"/>
  <c r="RK463" i="10"/>
  <c r="RK455" i="10"/>
  <c r="RK462" i="10"/>
  <c r="RK454" i="10"/>
  <c r="RK469" i="10"/>
  <c r="RK461" i="10"/>
  <c r="RK453" i="10"/>
  <c r="RK467" i="10"/>
  <c r="RK459" i="10"/>
  <c r="RK451" i="10"/>
  <c r="RK466" i="10"/>
  <c r="RK458" i="10"/>
  <c r="RK450" i="10"/>
  <c r="RK465" i="10"/>
  <c r="RK457" i="10"/>
  <c r="RK449" i="10"/>
  <c r="RK464" i="10"/>
  <c r="RK456" i="10"/>
  <c r="RK448" i="10"/>
  <c r="RK468" i="10"/>
  <c r="RK460" i="10"/>
  <c r="RK452" i="10"/>
  <c r="RH463" i="10"/>
  <c r="RH455" i="10"/>
  <c r="RH447" i="10"/>
  <c r="RH462" i="10"/>
  <c r="RH454" i="10"/>
  <c r="RH469" i="10"/>
  <c r="RH461" i="10"/>
  <c r="RH453" i="10"/>
  <c r="RH468" i="10"/>
  <c r="RH460" i="10"/>
  <c r="RH452" i="10"/>
  <c r="RH467" i="10"/>
  <c r="RH459" i="10"/>
  <c r="RH451" i="10"/>
  <c r="RH466" i="10"/>
  <c r="RH458" i="10"/>
  <c r="RH450" i="10"/>
  <c r="RH465" i="10"/>
  <c r="RH457" i="10"/>
  <c r="RH449" i="10"/>
  <c r="RH464" i="10"/>
  <c r="RH456" i="10"/>
  <c r="RH448" i="10"/>
  <c r="RE468" i="10"/>
  <c r="RE460" i="10"/>
  <c r="RE452" i="10"/>
  <c r="RE467" i="10"/>
  <c r="RE459" i="10"/>
  <c r="RE451" i="10"/>
  <c r="RE465" i="10"/>
  <c r="RE457" i="10"/>
  <c r="RE449" i="10"/>
  <c r="RE464" i="10"/>
  <c r="RE456" i="10"/>
  <c r="RE448" i="10"/>
  <c r="RE463" i="10"/>
  <c r="RE455" i="10"/>
  <c r="RE447" i="10"/>
  <c r="RE462" i="10"/>
  <c r="RE454" i="10"/>
  <c r="RE469" i="10"/>
  <c r="RE461" i="10"/>
  <c r="RE453" i="10"/>
  <c r="RE450" i="10"/>
  <c r="RJ462" i="10"/>
  <c r="RJ454" i="10"/>
  <c r="RJ469" i="10"/>
  <c r="RJ461" i="10"/>
  <c r="RJ453" i="10"/>
  <c r="RJ468" i="10"/>
  <c r="RJ460" i="10"/>
  <c r="RJ452" i="10"/>
  <c r="RJ467" i="10"/>
  <c r="RJ459" i="10"/>
  <c r="RJ451" i="10"/>
  <c r="RJ466" i="10"/>
  <c r="RJ458" i="10"/>
  <c r="RJ450" i="10"/>
  <c r="RJ465" i="10"/>
  <c r="RJ457" i="10"/>
  <c r="RJ449" i="10"/>
  <c r="RE466" i="10"/>
  <c r="RJ464" i="10"/>
  <c r="RJ456" i="10"/>
  <c r="RJ448" i="10"/>
  <c r="RE458" i="10"/>
  <c r="RJ463" i="10"/>
  <c r="RJ455" i="10"/>
  <c r="RJ447" i="10"/>
  <c r="RG464" i="10"/>
  <c r="RG456" i="10"/>
  <c r="RG448" i="10"/>
  <c r="RG462" i="10"/>
  <c r="RG454" i="10"/>
  <c r="RG469" i="10"/>
  <c r="RG461" i="10"/>
  <c r="RG453" i="10"/>
  <c r="RG468" i="10"/>
  <c r="RG460" i="10"/>
  <c r="RG452" i="10"/>
  <c r="RD469" i="10"/>
  <c r="RD461" i="10"/>
  <c r="RD453" i="10"/>
  <c r="RG467" i="10"/>
  <c r="RG459" i="10"/>
  <c r="RG451" i="10"/>
  <c r="RG466" i="10"/>
  <c r="RG458" i="10"/>
  <c r="RG450" i="10"/>
  <c r="RG465" i="10"/>
  <c r="RG457" i="10"/>
  <c r="RG449" i="10"/>
  <c r="RD466" i="10"/>
  <c r="RD458" i="10"/>
  <c r="RD450" i="10"/>
  <c r="RG455" i="10"/>
  <c r="RD465" i="10"/>
  <c r="RD455" i="10"/>
  <c r="RG447" i="10"/>
  <c r="RD464" i="10"/>
  <c r="RD454" i="10"/>
  <c r="RG463" i="10"/>
  <c r="RD463" i="10"/>
  <c r="RD452" i="10"/>
  <c r="RD467" i="10"/>
  <c r="RD462" i="10"/>
  <c r="RD451" i="10"/>
  <c r="RD456" i="10"/>
  <c r="RD460" i="10"/>
  <c r="RD449" i="10"/>
  <c r="RD459" i="10"/>
  <c r="RD448" i="10"/>
  <c r="RD468" i="10"/>
  <c r="RD457" i="10"/>
  <c r="RD447" i="10"/>
  <c r="AUI418" i="10"/>
  <c r="AUC424" i="10"/>
  <c r="AUF425" i="10"/>
  <c r="AUF427" i="10"/>
  <c r="ATZ428" i="10"/>
  <c r="AUH428" i="10"/>
  <c r="ATY429" i="10"/>
  <c r="AUG429" i="10"/>
  <c r="AUA430" i="10"/>
  <c r="AUI430" i="10"/>
  <c r="AUB431" i="10"/>
  <c r="AUJ431" i="10"/>
  <c r="AUD432" i="10"/>
  <c r="AUC433" i="10"/>
  <c r="ATY434" i="10"/>
  <c r="AUG434" i="10"/>
  <c r="ATY435" i="10"/>
  <c r="AUG435" i="10"/>
  <c r="AUE436" i="10"/>
  <c r="AUF437" i="10"/>
  <c r="AUF438" i="10"/>
  <c r="AUE439" i="10"/>
  <c r="AUD440" i="10"/>
  <c r="AIM446" i="10"/>
  <c r="AIN448" i="10"/>
  <c r="AIK449" i="10"/>
  <c r="AIN456" i="10"/>
  <c r="AIK457" i="10"/>
  <c r="AIN464" i="10"/>
  <c r="AIK465" i="10"/>
  <c r="AIQ451" i="10"/>
  <c r="AIQ459" i="10"/>
  <c r="AIQ467" i="10"/>
  <c r="KR453" i="10"/>
  <c r="KU453" i="10"/>
  <c r="KR454" i="10"/>
  <c r="KR452" i="10"/>
  <c r="KO448" i="10"/>
  <c r="KO447" i="10"/>
  <c r="KO464" i="10"/>
  <c r="KO463" i="10"/>
  <c r="KO454" i="10"/>
  <c r="KO462" i="10"/>
  <c r="KO456" i="10"/>
  <c r="KO455" i="10"/>
  <c r="AKL417" i="10"/>
  <c r="AKO417" i="10"/>
  <c r="AKM417" i="10"/>
  <c r="AKG417" i="10"/>
  <c r="XQ465" i="10"/>
  <c r="XQ457" i="10"/>
  <c r="XQ449" i="10"/>
  <c r="XQ464" i="10"/>
  <c r="XQ456" i="10"/>
  <c r="XQ448" i="10"/>
  <c r="XQ463" i="10"/>
  <c r="XQ455" i="10"/>
  <c r="XQ469" i="10"/>
  <c r="XQ461" i="10"/>
  <c r="XQ453" i="10"/>
  <c r="XQ468" i="10"/>
  <c r="XQ460" i="10"/>
  <c r="XQ452" i="10"/>
  <c r="XQ467" i="10"/>
  <c r="XQ459" i="10"/>
  <c r="XQ451" i="10"/>
  <c r="XQ466" i="10"/>
  <c r="XQ458" i="10"/>
  <c r="XQ450" i="10"/>
  <c r="XN467" i="10"/>
  <c r="XN459" i="10"/>
  <c r="XN451" i="10"/>
  <c r="XQ462" i="10"/>
  <c r="XN464" i="10"/>
  <c r="XN456" i="10"/>
  <c r="XN448" i="10"/>
  <c r="XQ454" i="10"/>
  <c r="XN463" i="10"/>
  <c r="XN455" i="10"/>
  <c r="XN447" i="10"/>
  <c r="XN468" i="10"/>
  <c r="XN460" i="10"/>
  <c r="XN452" i="10"/>
  <c r="XN462" i="10"/>
  <c r="XK469" i="10"/>
  <c r="XN461" i="10"/>
  <c r="XN458" i="10"/>
  <c r="XN457" i="10"/>
  <c r="XK466" i="10"/>
  <c r="XK458" i="10"/>
  <c r="XK450" i="10"/>
  <c r="XN454" i="10"/>
  <c r="XK465" i="10"/>
  <c r="XK457" i="10"/>
  <c r="XK449" i="10"/>
  <c r="XN469" i="10"/>
  <c r="XN453" i="10"/>
  <c r="XN466" i="10"/>
  <c r="XN450" i="10"/>
  <c r="XN465" i="10"/>
  <c r="XN449" i="10"/>
  <c r="XK462" i="10"/>
  <c r="XK454" i="10"/>
  <c r="XK467" i="10"/>
  <c r="XK453" i="10"/>
  <c r="XK464" i="10"/>
  <c r="XK452" i="10"/>
  <c r="XK461" i="10"/>
  <c r="XK448" i="10"/>
  <c r="XK460" i="10"/>
  <c r="XK447" i="10"/>
  <c r="XK459" i="10"/>
  <c r="XK456" i="10"/>
  <c r="XK468" i="10"/>
  <c r="XK455" i="10"/>
  <c r="XP468" i="10"/>
  <c r="XP460" i="10"/>
  <c r="XP452" i="10"/>
  <c r="XP467" i="10"/>
  <c r="XP459" i="10"/>
  <c r="XP451" i="10"/>
  <c r="XP466" i="10"/>
  <c r="XP458" i="10"/>
  <c r="XP450" i="10"/>
  <c r="XP465" i="10"/>
  <c r="XP457" i="10"/>
  <c r="XP449" i="10"/>
  <c r="XP464" i="10"/>
  <c r="XP456" i="10"/>
  <c r="XP448" i="10"/>
  <c r="XK463" i="10"/>
  <c r="XP463" i="10"/>
  <c r="XP455" i="10"/>
  <c r="XP447" i="10"/>
  <c r="XK451" i="10"/>
  <c r="XP462" i="10"/>
  <c r="XP454" i="10"/>
  <c r="XP469" i="10"/>
  <c r="XP461" i="10"/>
  <c r="XP453" i="10"/>
  <c r="XM468" i="10"/>
  <c r="XM460" i="10"/>
  <c r="XM452" i="10"/>
  <c r="XM466" i="10"/>
  <c r="XM458" i="10"/>
  <c r="XM450" i="10"/>
  <c r="XM465" i="10"/>
  <c r="XM457" i="10"/>
  <c r="XM449" i="10"/>
  <c r="XM464" i="10"/>
  <c r="XM456" i="10"/>
  <c r="XM448" i="10"/>
  <c r="XJ466" i="10"/>
  <c r="XJ458" i="10"/>
  <c r="XJ450" i="10"/>
  <c r="XM463" i="10"/>
  <c r="XM455" i="10"/>
  <c r="XM447" i="10"/>
  <c r="XM462" i="10"/>
  <c r="XM454" i="10"/>
  <c r="XM469" i="10"/>
  <c r="XM461" i="10"/>
  <c r="XM453" i="10"/>
  <c r="XJ463" i="10"/>
  <c r="XJ455" i="10"/>
  <c r="XJ447" i="10"/>
  <c r="XJ460" i="10"/>
  <c r="XJ449" i="10"/>
  <c r="XJ451" i="10"/>
  <c r="XJ469" i="10"/>
  <c r="XJ459" i="10"/>
  <c r="XJ448" i="10"/>
  <c r="XJ468" i="10"/>
  <c r="XJ457" i="10"/>
  <c r="XJ467" i="10"/>
  <c r="XJ456" i="10"/>
  <c r="XJ461" i="10"/>
  <c r="XM467" i="10"/>
  <c r="XJ465" i="10"/>
  <c r="XJ454" i="10"/>
  <c r="XM459" i="10"/>
  <c r="XJ464" i="10"/>
  <c r="XJ453" i="10"/>
  <c r="XM451" i="10"/>
  <c r="XJ462" i="10"/>
  <c r="XJ452" i="10"/>
  <c r="VR417" i="10"/>
  <c r="VU417" i="10"/>
  <c r="VS417" i="10"/>
  <c r="VM417" i="10"/>
  <c r="MO464" i="10"/>
  <c r="MO456" i="10"/>
  <c r="MO448" i="10"/>
  <c r="MO463" i="10"/>
  <c r="MO455" i="10"/>
  <c r="MO462" i="10"/>
  <c r="MO454" i="10"/>
  <c r="MO469" i="10"/>
  <c r="MO461" i="10"/>
  <c r="MO453" i="10"/>
  <c r="MO468" i="10"/>
  <c r="MO460" i="10"/>
  <c r="MO452" i="10"/>
  <c r="MO467" i="10"/>
  <c r="MO459" i="10"/>
  <c r="MO451" i="10"/>
  <c r="MO466" i="10"/>
  <c r="MO458" i="10"/>
  <c r="MO450" i="10"/>
  <c r="MO465" i="10"/>
  <c r="MO457" i="10"/>
  <c r="MO449" i="10"/>
  <c r="ML468" i="10"/>
  <c r="ML460" i="10"/>
  <c r="ML452" i="10"/>
  <c r="ML467" i="10"/>
  <c r="ML459" i="10"/>
  <c r="ML451" i="10"/>
  <c r="ML466" i="10"/>
  <c r="ML458" i="10"/>
  <c r="ML450" i="10"/>
  <c r="ML465" i="10"/>
  <c r="ML457" i="10"/>
  <c r="ML449" i="10"/>
  <c r="ML464" i="10"/>
  <c r="ML456" i="10"/>
  <c r="ML448" i="10"/>
  <c r="ML463" i="10"/>
  <c r="ML455" i="10"/>
  <c r="ML447" i="10"/>
  <c r="ML462" i="10"/>
  <c r="ML454" i="10"/>
  <c r="ML469" i="10"/>
  <c r="ML461" i="10"/>
  <c r="ML453" i="10"/>
  <c r="MI465" i="10"/>
  <c r="MI457" i="10"/>
  <c r="MI449" i="10"/>
  <c r="MI464" i="10"/>
  <c r="MI456" i="10"/>
  <c r="MI448" i="10"/>
  <c r="MI462" i="10"/>
  <c r="MI454" i="10"/>
  <c r="MI469" i="10"/>
  <c r="MI461" i="10"/>
  <c r="MI453" i="10"/>
  <c r="MI468" i="10"/>
  <c r="MI460" i="10"/>
  <c r="MI452" i="10"/>
  <c r="MI467" i="10"/>
  <c r="MI459" i="10"/>
  <c r="MI451" i="10"/>
  <c r="MI466" i="10"/>
  <c r="MI458" i="10"/>
  <c r="MI450" i="10"/>
  <c r="MN467" i="10"/>
  <c r="MN459" i="10"/>
  <c r="MN451" i="10"/>
  <c r="MN466" i="10"/>
  <c r="MN458" i="10"/>
  <c r="MN450" i="10"/>
  <c r="MN465" i="10"/>
  <c r="MN457" i="10"/>
  <c r="MN449" i="10"/>
  <c r="MN464" i="10"/>
  <c r="MN456" i="10"/>
  <c r="MN448" i="10"/>
  <c r="MN463" i="10"/>
  <c r="MN455" i="10"/>
  <c r="MN447" i="10"/>
  <c r="MI463" i="10"/>
  <c r="MN462" i="10"/>
  <c r="MN454" i="10"/>
  <c r="MI455" i="10"/>
  <c r="MN469" i="10"/>
  <c r="MN461" i="10"/>
  <c r="MN453" i="10"/>
  <c r="MI447" i="10"/>
  <c r="MN468" i="10"/>
  <c r="MN460" i="10"/>
  <c r="MN452" i="10"/>
  <c r="MK464" i="10"/>
  <c r="MK456" i="10"/>
  <c r="MK448" i="10"/>
  <c r="MK462" i="10"/>
  <c r="MK454" i="10"/>
  <c r="MK469" i="10"/>
  <c r="MK461" i="10"/>
  <c r="MK453" i="10"/>
  <c r="MK468" i="10"/>
  <c r="MK460" i="10"/>
  <c r="MK452" i="10"/>
  <c r="MK467" i="10"/>
  <c r="MK459" i="10"/>
  <c r="MK451" i="10"/>
  <c r="MK466" i="10"/>
  <c r="MK458" i="10"/>
  <c r="MK450" i="10"/>
  <c r="MK465" i="10"/>
  <c r="MK457" i="10"/>
  <c r="MK449" i="10"/>
  <c r="MK447" i="10"/>
  <c r="MH468" i="10"/>
  <c r="MH460" i="10"/>
  <c r="MH452" i="10"/>
  <c r="MH451" i="10"/>
  <c r="MH461" i="10"/>
  <c r="MH467" i="10"/>
  <c r="MH459" i="10"/>
  <c r="MH466" i="10"/>
  <c r="MH458" i="10"/>
  <c r="MH450" i="10"/>
  <c r="MH465" i="10"/>
  <c r="MH457" i="10"/>
  <c r="MH449" i="10"/>
  <c r="MH464" i="10"/>
  <c r="MH456" i="10"/>
  <c r="MH448" i="10"/>
  <c r="MH447" i="10"/>
  <c r="MH453" i="10"/>
  <c r="MH463" i="10"/>
  <c r="MH455" i="10"/>
  <c r="MK463" i="10"/>
  <c r="MH462" i="10"/>
  <c r="MH454" i="10"/>
  <c r="MK455" i="10"/>
  <c r="MH469" i="10"/>
  <c r="ACD462" i="10"/>
  <c r="ACD454" i="10"/>
  <c r="ACD469" i="10"/>
  <c r="ACD461" i="10"/>
  <c r="ACD453" i="10"/>
  <c r="ACD468" i="10"/>
  <c r="ACD460" i="10"/>
  <c r="ACD452" i="10"/>
  <c r="ACD467" i="10"/>
  <c r="ACD459" i="10"/>
  <c r="ACD451" i="10"/>
  <c r="ACD466" i="10"/>
  <c r="ACD458" i="10"/>
  <c r="ACD450" i="10"/>
  <c r="ACD465" i="10"/>
  <c r="ACD457" i="10"/>
  <c r="ACD449" i="10"/>
  <c r="ACD464" i="10"/>
  <c r="ACD456" i="10"/>
  <c r="ACD448" i="10"/>
  <c r="ACD463" i="10"/>
  <c r="ACD455" i="10"/>
  <c r="ACA462" i="10"/>
  <c r="ACA454" i="10"/>
  <c r="ACA469" i="10"/>
  <c r="ACA461" i="10"/>
  <c r="ACA453" i="10"/>
  <c r="ACA467" i="10"/>
  <c r="ACA459" i="10"/>
  <c r="ACA451" i="10"/>
  <c r="ACA466" i="10"/>
  <c r="ACA458" i="10"/>
  <c r="ACA450" i="10"/>
  <c r="ACA465" i="10"/>
  <c r="ACA457" i="10"/>
  <c r="ACA449" i="10"/>
  <c r="ACA463" i="10"/>
  <c r="ACA455" i="10"/>
  <c r="ACA447" i="10"/>
  <c r="ACA448" i="10"/>
  <c r="ABX463" i="10"/>
  <c r="ABX455" i="10"/>
  <c r="ABX447" i="10"/>
  <c r="ACA468" i="10"/>
  <c r="ABX468" i="10"/>
  <c r="ABX460" i="10"/>
  <c r="ABX452" i="10"/>
  <c r="ACA464" i="10"/>
  <c r="ABX467" i="10"/>
  <c r="ABX459" i="10"/>
  <c r="ABX451" i="10"/>
  <c r="ACA460" i="10"/>
  <c r="ACA456" i="10"/>
  <c r="ACA452" i="10"/>
  <c r="ABX464" i="10"/>
  <c r="ABX456" i="10"/>
  <c r="ABX448" i="10"/>
  <c r="ABX465" i="10"/>
  <c r="ABX449" i="10"/>
  <c r="ACC463" i="10"/>
  <c r="ACC455" i="10"/>
  <c r="ACC447" i="10"/>
  <c r="ABX462" i="10"/>
  <c r="ACC462" i="10"/>
  <c r="ACC454" i="10"/>
  <c r="ABX458" i="10"/>
  <c r="ACC468" i="10"/>
  <c r="ACC460" i="10"/>
  <c r="ACC452" i="10"/>
  <c r="ABX457" i="10"/>
  <c r="ACC467" i="10"/>
  <c r="ACC459" i="10"/>
  <c r="ACC451" i="10"/>
  <c r="ABX454" i="10"/>
  <c r="ACC466" i="10"/>
  <c r="ACC458" i="10"/>
  <c r="ACC450" i="10"/>
  <c r="ABX469" i="10"/>
  <c r="ABX453" i="10"/>
  <c r="ACC465" i="10"/>
  <c r="ACC457" i="10"/>
  <c r="ACC449" i="10"/>
  <c r="ABX466" i="10"/>
  <c r="ABX450" i="10"/>
  <c r="ACC464" i="10"/>
  <c r="ACC456" i="10"/>
  <c r="ACC448" i="10"/>
  <c r="ACC469" i="10"/>
  <c r="ACC461" i="10"/>
  <c r="ABZ466" i="10"/>
  <c r="ABZ458" i="10"/>
  <c r="ABZ450" i="10"/>
  <c r="ACC453" i="10"/>
  <c r="ABX461" i="10"/>
  <c r="ABZ463" i="10"/>
  <c r="ABZ455" i="10"/>
  <c r="ABZ447" i="10"/>
  <c r="ABZ469" i="10"/>
  <c r="ABZ461" i="10"/>
  <c r="ABZ453" i="10"/>
  <c r="ABZ468" i="10"/>
  <c r="ABZ460" i="10"/>
  <c r="ABZ452" i="10"/>
  <c r="ABZ459" i="10"/>
  <c r="ABW466" i="10"/>
  <c r="ABW458" i="10"/>
  <c r="ABW450" i="10"/>
  <c r="ABZ456" i="10"/>
  <c r="ABZ454" i="10"/>
  <c r="ABZ467" i="10"/>
  <c r="ABZ451" i="10"/>
  <c r="ABW462" i="10"/>
  <c r="ABW454" i="10"/>
  <c r="ABZ465" i="10"/>
  <c r="ABZ449" i="10"/>
  <c r="ABW469" i="10"/>
  <c r="ABW461" i="10"/>
  <c r="ABW453" i="10"/>
  <c r="ABZ464" i="10"/>
  <c r="ABZ448" i="10"/>
  <c r="ABZ462" i="10"/>
  <c r="ABW467" i="10"/>
  <c r="ABW459" i="10"/>
  <c r="ABW451" i="10"/>
  <c r="ABW455" i="10"/>
  <c r="ABZ457" i="10"/>
  <c r="ABW468" i="10"/>
  <c r="ABW452" i="10"/>
  <c r="ABW456" i="10"/>
  <c r="ABW465" i="10"/>
  <c r="ABW449" i="10"/>
  <c r="ABW464" i="10"/>
  <c r="ABW448" i="10"/>
  <c r="ABW463" i="10"/>
  <c r="ABW447" i="10"/>
  <c r="ABW460" i="10"/>
  <c r="ABW457" i="10"/>
  <c r="TV462" i="10"/>
  <c r="TV454" i="10"/>
  <c r="TV469" i="10"/>
  <c r="TV461" i="10"/>
  <c r="TV453" i="10"/>
  <c r="TV468" i="10"/>
  <c r="TV460" i="10"/>
  <c r="TV452" i="10"/>
  <c r="TV466" i="10"/>
  <c r="TV458" i="10"/>
  <c r="TV450" i="10"/>
  <c r="TV465" i="10"/>
  <c r="TV457" i="10"/>
  <c r="TV449" i="10"/>
  <c r="TV464" i="10"/>
  <c r="TV456" i="10"/>
  <c r="TV448" i="10"/>
  <c r="TV463" i="10"/>
  <c r="TV455" i="10"/>
  <c r="TV467" i="10"/>
  <c r="TV459" i="10"/>
  <c r="TV451" i="10"/>
  <c r="TS468" i="10"/>
  <c r="TS460" i="10"/>
  <c r="TS452" i="10"/>
  <c r="TS467" i="10"/>
  <c r="TS459" i="10"/>
  <c r="TS451" i="10"/>
  <c r="TS466" i="10"/>
  <c r="TS458" i="10"/>
  <c r="TS450" i="10"/>
  <c r="TS465" i="10"/>
  <c r="TS457" i="10"/>
  <c r="TS449" i="10"/>
  <c r="TS464" i="10"/>
  <c r="TS456" i="10"/>
  <c r="TS448" i="10"/>
  <c r="TS463" i="10"/>
  <c r="TS455" i="10"/>
  <c r="TS447" i="10"/>
  <c r="TS462" i="10"/>
  <c r="TS454" i="10"/>
  <c r="TS469" i="10"/>
  <c r="TS461" i="10"/>
  <c r="TS453" i="10"/>
  <c r="TP465" i="10"/>
  <c r="TP457" i="10"/>
  <c r="TP449" i="10"/>
  <c r="TP464" i="10"/>
  <c r="TP456" i="10"/>
  <c r="TP448" i="10"/>
  <c r="TP462" i="10"/>
  <c r="TP454" i="10"/>
  <c r="TP469" i="10"/>
  <c r="TP461" i="10"/>
  <c r="TP453" i="10"/>
  <c r="TP468" i="10"/>
  <c r="TP460" i="10"/>
  <c r="TP452" i="10"/>
  <c r="TP467" i="10"/>
  <c r="TP459" i="10"/>
  <c r="TP451" i="10"/>
  <c r="TP466" i="10"/>
  <c r="TP458" i="10"/>
  <c r="TP450" i="10"/>
  <c r="TU467" i="10"/>
  <c r="TU459" i="10"/>
  <c r="TU451" i="10"/>
  <c r="TP463" i="10"/>
  <c r="TU466" i="10"/>
  <c r="TU458" i="10"/>
  <c r="TU450" i="10"/>
  <c r="TP455" i="10"/>
  <c r="TU465" i="10"/>
  <c r="TU457" i="10"/>
  <c r="TU449" i="10"/>
  <c r="TP447" i="10"/>
  <c r="TU464" i="10"/>
  <c r="TU456" i="10"/>
  <c r="TU448" i="10"/>
  <c r="TU463" i="10"/>
  <c r="TU455" i="10"/>
  <c r="TU447" i="10"/>
  <c r="TU462" i="10"/>
  <c r="TU454" i="10"/>
  <c r="TU469" i="10"/>
  <c r="TU461" i="10"/>
  <c r="TU453" i="10"/>
  <c r="TU468" i="10"/>
  <c r="TU460" i="10"/>
  <c r="TU452" i="10"/>
  <c r="TR468" i="10"/>
  <c r="TR460" i="10"/>
  <c r="TR452" i="10"/>
  <c r="TR466" i="10"/>
  <c r="TR458" i="10"/>
  <c r="TR450" i="10"/>
  <c r="TR465" i="10"/>
  <c r="TR457" i="10"/>
  <c r="TR449" i="10"/>
  <c r="TR464" i="10"/>
  <c r="TR456" i="10"/>
  <c r="TR448" i="10"/>
  <c r="TO462" i="10"/>
  <c r="TO454" i="10"/>
  <c r="TR463" i="10"/>
  <c r="TR455" i="10"/>
  <c r="TR447" i="10"/>
  <c r="TR462" i="10"/>
  <c r="TR454" i="10"/>
  <c r="TR469" i="10"/>
  <c r="TR461" i="10"/>
  <c r="TR453" i="10"/>
  <c r="TO467" i="10"/>
  <c r="TO459" i="10"/>
  <c r="TO451" i="10"/>
  <c r="TO465" i="10"/>
  <c r="TO455" i="10"/>
  <c r="TR467" i="10"/>
  <c r="TO464" i="10"/>
  <c r="TO453" i="10"/>
  <c r="TR459" i="10"/>
  <c r="TO463" i="10"/>
  <c r="TO452" i="10"/>
  <c r="TR451" i="10"/>
  <c r="TO461" i="10"/>
  <c r="TO450" i="10"/>
  <c r="TO460" i="10"/>
  <c r="TO449" i="10"/>
  <c r="TO466" i="10"/>
  <c r="TO469" i="10"/>
  <c r="TO458" i="10"/>
  <c r="TO448" i="10"/>
  <c r="TO468" i="10"/>
  <c r="TO457" i="10"/>
  <c r="TO447" i="10"/>
  <c r="TO456" i="10"/>
  <c r="IT469" i="10"/>
  <c r="IT461" i="10"/>
  <c r="IT453" i="10"/>
  <c r="IT468" i="10"/>
  <c r="IT460" i="10"/>
  <c r="IT452" i="10"/>
  <c r="IT467" i="10"/>
  <c r="IT459" i="10"/>
  <c r="IT451" i="10"/>
  <c r="IT466" i="10"/>
  <c r="IT458" i="10"/>
  <c r="IT450" i="10"/>
  <c r="IT465" i="10"/>
  <c r="IT457" i="10"/>
  <c r="IT449" i="10"/>
  <c r="IT464" i="10"/>
  <c r="IT456" i="10"/>
  <c r="IT448" i="10"/>
  <c r="IT463" i="10"/>
  <c r="IT455" i="10"/>
  <c r="IT462" i="10"/>
  <c r="IT454" i="10"/>
  <c r="IQ466" i="10"/>
  <c r="IQ458" i="10"/>
  <c r="IQ450" i="10"/>
  <c r="IQ465" i="10"/>
  <c r="IQ457" i="10"/>
  <c r="IQ449" i="10"/>
  <c r="IQ464" i="10"/>
  <c r="IQ456" i="10"/>
  <c r="IQ448" i="10"/>
  <c r="IQ463" i="10"/>
  <c r="IQ455" i="10"/>
  <c r="IQ447" i="10"/>
  <c r="IQ462" i="10"/>
  <c r="IQ454" i="10"/>
  <c r="IQ469" i="10"/>
  <c r="IQ461" i="10"/>
  <c r="IQ453" i="10"/>
  <c r="IQ468" i="10"/>
  <c r="IQ460" i="10"/>
  <c r="IQ452" i="10"/>
  <c r="IQ467" i="10"/>
  <c r="IQ459" i="10"/>
  <c r="IQ451" i="10"/>
  <c r="IN463" i="10"/>
  <c r="IN455" i="10"/>
  <c r="IN447" i="10"/>
  <c r="IN462" i="10"/>
  <c r="IN454" i="10"/>
  <c r="IN468" i="10"/>
  <c r="IN460" i="10"/>
  <c r="IN452" i="10"/>
  <c r="IN467" i="10"/>
  <c r="IN459" i="10"/>
  <c r="IN451" i="10"/>
  <c r="IN466" i="10"/>
  <c r="IN458" i="10"/>
  <c r="IN450" i="10"/>
  <c r="IN465" i="10"/>
  <c r="IN457" i="10"/>
  <c r="IN449" i="10"/>
  <c r="IN464" i="10"/>
  <c r="IN456" i="10"/>
  <c r="IN448" i="10"/>
  <c r="IS466" i="10"/>
  <c r="IS458" i="10"/>
  <c r="IS450" i="10"/>
  <c r="IS465" i="10"/>
  <c r="IS457" i="10"/>
  <c r="IS449" i="10"/>
  <c r="IN469" i="10"/>
  <c r="IS464" i="10"/>
  <c r="IS456" i="10"/>
  <c r="IS448" i="10"/>
  <c r="IN461" i="10"/>
  <c r="IS463" i="10"/>
  <c r="IS455" i="10"/>
  <c r="IS447" i="10"/>
  <c r="IN453" i="10"/>
  <c r="IS462" i="10"/>
  <c r="IS454" i="10"/>
  <c r="IS469" i="10"/>
  <c r="IS461" i="10"/>
  <c r="IS453" i="10"/>
  <c r="IS468" i="10"/>
  <c r="IS460" i="10"/>
  <c r="IS452" i="10"/>
  <c r="IS467" i="10"/>
  <c r="IS459" i="10"/>
  <c r="IS451" i="10"/>
  <c r="IP464" i="10"/>
  <c r="IP456" i="10"/>
  <c r="IP448" i="10"/>
  <c r="IP462" i="10"/>
  <c r="IP454" i="10"/>
  <c r="IP469" i="10"/>
  <c r="IP461" i="10"/>
  <c r="IP453" i="10"/>
  <c r="IP468" i="10"/>
  <c r="IP460" i="10"/>
  <c r="IP452" i="10"/>
  <c r="IP467" i="10"/>
  <c r="IP459" i="10"/>
  <c r="IP451" i="10"/>
  <c r="IP466" i="10"/>
  <c r="IP458" i="10"/>
  <c r="IP450" i="10"/>
  <c r="IP465" i="10"/>
  <c r="IP457" i="10"/>
  <c r="IP449" i="10"/>
  <c r="IM466" i="10"/>
  <c r="IM458" i="10"/>
  <c r="IM450" i="10"/>
  <c r="IM449" i="10"/>
  <c r="IM465" i="10"/>
  <c r="IM457" i="10"/>
  <c r="IM459" i="10"/>
  <c r="IM464" i="10"/>
  <c r="IM456" i="10"/>
  <c r="IM448" i="10"/>
  <c r="IM451" i="10"/>
  <c r="IM463" i="10"/>
  <c r="IM455" i="10"/>
  <c r="IM447" i="10"/>
  <c r="IM453" i="10"/>
  <c r="IM467" i="10"/>
  <c r="IP463" i="10"/>
  <c r="IM462" i="10"/>
  <c r="IM454" i="10"/>
  <c r="IM461" i="10"/>
  <c r="IP455" i="10"/>
  <c r="IM469" i="10"/>
  <c r="IP447" i="10"/>
  <c r="IM468" i="10"/>
  <c r="IM460" i="10"/>
  <c r="IM452" i="10"/>
  <c r="AMX417" i="10"/>
  <c r="AMP417" i="10"/>
  <c r="AMW417" i="10"/>
  <c r="AMO417" i="10"/>
  <c r="AMV417" i="10"/>
  <c r="AMU417" i="10"/>
  <c r="AMT417" i="10"/>
  <c r="AMZ417" i="10"/>
  <c r="AMR417" i="10"/>
  <c r="AMY417" i="10"/>
  <c r="AMS417" i="10"/>
  <c r="AMQ417" i="10"/>
  <c r="UI417" i="10"/>
  <c r="UH417" i="10"/>
  <c r="UG417" i="10"/>
  <c r="UN417" i="10"/>
  <c r="UF417" i="10"/>
  <c r="UM417" i="10"/>
  <c r="UE417" i="10"/>
  <c r="AV362" i="10" s="1"/>
  <c r="UL417" i="10"/>
  <c r="UD417" i="10"/>
  <c r="UK417" i="10"/>
  <c r="UC417" i="10"/>
  <c r="UJ417" i="10"/>
  <c r="TK417" i="10"/>
  <c r="TJ417" i="10"/>
  <c r="TI417" i="10"/>
  <c r="TP417" i="10"/>
  <c r="TH417" i="10"/>
  <c r="TO417" i="10"/>
  <c r="TG417" i="10"/>
  <c r="TN417" i="10"/>
  <c r="TF417" i="10"/>
  <c r="TM417" i="10"/>
  <c r="TE417" i="10"/>
  <c r="TL417" i="10"/>
  <c r="AFG469" i="10"/>
  <c r="AFG461" i="10"/>
  <c r="AFG453" i="10"/>
  <c r="AFG468" i="10"/>
  <c r="AFG460" i="10"/>
  <c r="AFG452" i="10"/>
  <c r="AFG467" i="10"/>
  <c r="AFG459" i="10"/>
  <c r="AFG451" i="10"/>
  <c r="AFG466" i="10"/>
  <c r="AFG458" i="10"/>
  <c r="AFG450" i="10"/>
  <c r="AFG465" i="10"/>
  <c r="AFG457" i="10"/>
  <c r="AFG449" i="10"/>
  <c r="AFG463" i="10"/>
  <c r="AFG455" i="10"/>
  <c r="AFG462" i="10"/>
  <c r="AFG454" i="10"/>
  <c r="AFG464" i="10"/>
  <c r="AFG456" i="10"/>
  <c r="AFG448" i="10"/>
  <c r="AFD463" i="10"/>
  <c r="AFD455" i="10"/>
  <c r="AFD447" i="10"/>
  <c r="AFD462" i="10"/>
  <c r="AFD454" i="10"/>
  <c r="AFD469" i="10"/>
  <c r="AFD461" i="10"/>
  <c r="AFD453" i="10"/>
  <c r="AFD468" i="10"/>
  <c r="AFD460" i="10"/>
  <c r="AFD452" i="10"/>
  <c r="AFD467" i="10"/>
  <c r="AFD459" i="10"/>
  <c r="AFD451" i="10"/>
  <c r="AFD466" i="10"/>
  <c r="AFD458" i="10"/>
  <c r="AFD450" i="10"/>
  <c r="AFD465" i="10"/>
  <c r="AFD457" i="10"/>
  <c r="AFD449" i="10"/>
  <c r="AFD464" i="10"/>
  <c r="AFD456" i="10"/>
  <c r="AFD448" i="10"/>
  <c r="AFA462" i="10"/>
  <c r="AFA454" i="10"/>
  <c r="AFA467" i="10"/>
  <c r="AFA459" i="10"/>
  <c r="AFA451" i="10"/>
  <c r="AFA466" i="10"/>
  <c r="AFA458" i="10"/>
  <c r="AFA450" i="10"/>
  <c r="AFA463" i="10"/>
  <c r="AFA455" i="10"/>
  <c r="AFA447" i="10"/>
  <c r="AFA457" i="10"/>
  <c r="AFF463" i="10"/>
  <c r="AFF455" i="10"/>
  <c r="AFF447" i="10"/>
  <c r="AFA456" i="10"/>
  <c r="AFF462" i="10"/>
  <c r="AFF454" i="10"/>
  <c r="AFA468" i="10"/>
  <c r="AFA452" i="10"/>
  <c r="AFF468" i="10"/>
  <c r="AFF460" i="10"/>
  <c r="AFF452" i="10"/>
  <c r="AFA465" i="10"/>
  <c r="AFA449" i="10"/>
  <c r="AFF467" i="10"/>
  <c r="AFF459" i="10"/>
  <c r="AFF451" i="10"/>
  <c r="AFA464" i="10"/>
  <c r="AFA448" i="10"/>
  <c r="AFF466" i="10"/>
  <c r="AFF458" i="10"/>
  <c r="AFF450" i="10"/>
  <c r="AFA461" i="10"/>
  <c r="AFF465" i="10"/>
  <c r="AFF457" i="10"/>
  <c r="AFF449" i="10"/>
  <c r="AFA460" i="10"/>
  <c r="AFF464" i="10"/>
  <c r="AFF456" i="10"/>
  <c r="AFF448" i="10"/>
  <c r="AFC465" i="10"/>
  <c r="AFC457" i="10"/>
  <c r="AFC449" i="10"/>
  <c r="AFF469" i="10"/>
  <c r="AFC464" i="10"/>
  <c r="AFC456" i="10"/>
  <c r="AFC448" i="10"/>
  <c r="AFF461" i="10"/>
  <c r="AFC463" i="10"/>
  <c r="AFC455" i="10"/>
  <c r="AFC447" i="10"/>
  <c r="AFF453" i="10"/>
  <c r="AFC462" i="10"/>
  <c r="AFC454" i="10"/>
  <c r="AFA469" i="10"/>
  <c r="AFC469" i="10"/>
  <c r="AFC461" i="10"/>
  <c r="AFC453" i="10"/>
  <c r="AFA453" i="10"/>
  <c r="AFC468" i="10"/>
  <c r="AFC460" i="10"/>
  <c r="AFC452" i="10"/>
  <c r="AFC467" i="10"/>
  <c r="AFC459" i="10"/>
  <c r="AFC451" i="10"/>
  <c r="AFC466" i="10"/>
  <c r="AFC458" i="10"/>
  <c r="AFC450" i="10"/>
  <c r="AEZ463" i="10"/>
  <c r="AEZ455" i="10"/>
  <c r="AEZ447" i="10"/>
  <c r="AEZ469" i="10"/>
  <c r="AEZ461" i="10"/>
  <c r="AEZ453" i="10"/>
  <c r="AEZ468" i="10"/>
  <c r="AEZ460" i="10"/>
  <c r="AEZ452" i="10"/>
  <c r="AEZ467" i="10"/>
  <c r="AEZ459" i="10"/>
  <c r="AEZ451" i="10"/>
  <c r="AEZ466" i="10"/>
  <c r="AEZ458" i="10"/>
  <c r="AEZ450" i="10"/>
  <c r="AEZ464" i="10"/>
  <c r="AEZ456" i="10"/>
  <c r="AEZ448" i="10"/>
  <c r="AEZ465" i="10"/>
  <c r="AEZ462" i="10"/>
  <c r="AEZ449" i="10"/>
  <c r="AEZ457" i="10"/>
  <c r="AEZ454" i="10"/>
  <c r="AUF420" i="10"/>
  <c r="AUB418" i="10"/>
  <c r="AUJ418" i="10"/>
  <c r="AUD419" i="10"/>
  <c r="ATY420" i="10"/>
  <c r="AUG420" i="10"/>
  <c r="AUE421" i="10"/>
  <c r="AUC422" i="10"/>
  <c r="AUB423" i="10"/>
  <c r="AUJ423" i="10"/>
  <c r="AUD424" i="10"/>
  <c r="ATY425" i="10"/>
  <c r="AUG425" i="10"/>
  <c r="ATZ426" i="10"/>
  <c r="AUH426" i="10"/>
  <c r="ATY427" i="10"/>
  <c r="AUG427" i="10"/>
  <c r="AUA428" i="10"/>
  <c r="AUI428" i="10"/>
  <c r="ATZ429" i="10"/>
  <c r="AUH429" i="10"/>
  <c r="AUB430" i="10"/>
  <c r="AUJ430" i="10"/>
  <c r="AUC431" i="10"/>
  <c r="AUE432" i="10"/>
  <c r="AUD433" i="10"/>
  <c r="ATZ434" i="10"/>
  <c r="AUH434" i="10"/>
  <c r="ATZ435" i="10"/>
  <c r="AUH435" i="10"/>
  <c r="AUF436" i="10"/>
  <c r="ATY437" i="10"/>
  <c r="AUG437" i="10"/>
  <c r="ATY438" i="10"/>
  <c r="AUG438" i="10"/>
  <c r="AUF439" i="10"/>
  <c r="AUE440" i="10"/>
  <c r="AIN446" i="10"/>
  <c r="AIN449" i="10"/>
  <c r="AIK450" i="10"/>
  <c r="AIN457" i="10"/>
  <c r="AIK458" i="10"/>
  <c r="AIN465" i="10"/>
  <c r="AIK466" i="10"/>
  <c r="AIQ450" i="10"/>
  <c r="AIQ458" i="10"/>
  <c r="AKN417" i="10"/>
  <c r="VT417" i="10"/>
  <c r="KO453" i="10"/>
  <c r="KR468" i="10"/>
  <c r="KO460" i="10"/>
  <c r="KO467" i="10"/>
  <c r="KP454" i="10"/>
  <c r="KO458" i="10"/>
  <c r="KU447" i="10"/>
  <c r="KU448" i="10"/>
  <c r="KU449" i="10"/>
  <c r="KU463" i="10"/>
  <c r="KP448" i="10"/>
  <c r="KS455" i="10"/>
  <c r="KS450" i="10"/>
  <c r="KS459" i="10"/>
  <c r="KS452" i="10"/>
  <c r="KS461" i="10"/>
  <c r="KV449" i="10"/>
  <c r="KV467" i="10"/>
  <c r="AFJ417" i="10"/>
  <c r="AFI417" i="10"/>
  <c r="AFO417" i="10"/>
  <c r="AFG417" i="10"/>
  <c r="AFN417" i="10"/>
  <c r="AFF417" i="10"/>
  <c r="AFL417" i="10"/>
  <c r="AFM417" i="10"/>
  <c r="AFK417" i="10"/>
  <c r="AFH417" i="10"/>
  <c r="AFE417" i="10"/>
  <c r="AFP417" i="10"/>
  <c r="VO468" i="10"/>
  <c r="VO460" i="10"/>
  <c r="VO452" i="10"/>
  <c r="VO467" i="10"/>
  <c r="VO459" i="10"/>
  <c r="VO451" i="10"/>
  <c r="VO466" i="10"/>
  <c r="VO458" i="10"/>
  <c r="VO450" i="10"/>
  <c r="VO464" i="10"/>
  <c r="VO456" i="10"/>
  <c r="VO448" i="10"/>
  <c r="VO463" i="10"/>
  <c r="VO455" i="10"/>
  <c r="VO462" i="10"/>
  <c r="VO454" i="10"/>
  <c r="VO469" i="10"/>
  <c r="VO461" i="10"/>
  <c r="VO453" i="10"/>
  <c r="VO465" i="10"/>
  <c r="VO457" i="10"/>
  <c r="VO449" i="10"/>
  <c r="VL465" i="10"/>
  <c r="VL457" i="10"/>
  <c r="VL449" i="10"/>
  <c r="VL464" i="10"/>
  <c r="VL456" i="10"/>
  <c r="VL448" i="10"/>
  <c r="VL463" i="10"/>
  <c r="VL455" i="10"/>
  <c r="VL447" i="10"/>
  <c r="VL462" i="10"/>
  <c r="VL454" i="10"/>
  <c r="VL469" i="10"/>
  <c r="VL461" i="10"/>
  <c r="VL453" i="10"/>
  <c r="VL468" i="10"/>
  <c r="VL460" i="10"/>
  <c r="VL452" i="10"/>
  <c r="VL467" i="10"/>
  <c r="VL459" i="10"/>
  <c r="VL451" i="10"/>
  <c r="VL466" i="10"/>
  <c r="VL458" i="10"/>
  <c r="VL450" i="10"/>
  <c r="VI462" i="10"/>
  <c r="VI454" i="10"/>
  <c r="VI469" i="10"/>
  <c r="VI461" i="10"/>
  <c r="VI453" i="10"/>
  <c r="VI467" i="10"/>
  <c r="VI459" i="10"/>
  <c r="VI451" i="10"/>
  <c r="VI466" i="10"/>
  <c r="VI458" i="10"/>
  <c r="VI450" i="10"/>
  <c r="VI465" i="10"/>
  <c r="VI457" i="10"/>
  <c r="VI449" i="10"/>
  <c r="VI464" i="10"/>
  <c r="VI456" i="10"/>
  <c r="VI448" i="10"/>
  <c r="VI463" i="10"/>
  <c r="VI455" i="10"/>
  <c r="VI447" i="10"/>
  <c r="VI452" i="10"/>
  <c r="VN464" i="10"/>
  <c r="VN456" i="10"/>
  <c r="VN448" i="10"/>
  <c r="VN463" i="10"/>
  <c r="VN455" i="10"/>
  <c r="VN447" i="10"/>
  <c r="VN462" i="10"/>
  <c r="VN454" i="10"/>
  <c r="VN469" i="10"/>
  <c r="VN461" i="10"/>
  <c r="VN453" i="10"/>
  <c r="VN468" i="10"/>
  <c r="VN460" i="10"/>
  <c r="VN452" i="10"/>
  <c r="VN467" i="10"/>
  <c r="VN459" i="10"/>
  <c r="VN451" i="10"/>
  <c r="VI468" i="10"/>
  <c r="VN466" i="10"/>
  <c r="VN458" i="10"/>
  <c r="VN450" i="10"/>
  <c r="VI460" i="10"/>
  <c r="VN465" i="10"/>
  <c r="VN457" i="10"/>
  <c r="VN449" i="10"/>
  <c r="VK465" i="10"/>
  <c r="VK457" i="10"/>
  <c r="VK449" i="10"/>
  <c r="VK463" i="10"/>
  <c r="VK455" i="10"/>
  <c r="VK447" i="10"/>
  <c r="VK462" i="10"/>
  <c r="VK454" i="10"/>
  <c r="VK469" i="10"/>
  <c r="VK461" i="10"/>
  <c r="VK453" i="10"/>
  <c r="VH467" i="10"/>
  <c r="VH459" i="10"/>
  <c r="VH451" i="10"/>
  <c r="VK468" i="10"/>
  <c r="VK460" i="10"/>
  <c r="VK452" i="10"/>
  <c r="VK467" i="10"/>
  <c r="VK459" i="10"/>
  <c r="VK451" i="10"/>
  <c r="VK466" i="10"/>
  <c r="VK458" i="10"/>
  <c r="VK450" i="10"/>
  <c r="VH464" i="10"/>
  <c r="VH456" i="10"/>
  <c r="VH448" i="10"/>
  <c r="VK456" i="10"/>
  <c r="VH460" i="10"/>
  <c r="VH449" i="10"/>
  <c r="VK448" i="10"/>
  <c r="VH469" i="10"/>
  <c r="VH458" i="10"/>
  <c r="VH447" i="10"/>
  <c r="VH450" i="10"/>
  <c r="VH468" i="10"/>
  <c r="VH457" i="10"/>
  <c r="VH466" i="10"/>
  <c r="VH455" i="10"/>
  <c r="VH465" i="10"/>
  <c r="VH454" i="10"/>
  <c r="VH463" i="10"/>
  <c r="VH453" i="10"/>
  <c r="VH462" i="10"/>
  <c r="VH452" i="10"/>
  <c r="VH461" i="10"/>
  <c r="VK464" i="10"/>
  <c r="WO417" i="10"/>
  <c r="WV417" i="10"/>
  <c r="WN417" i="10"/>
  <c r="WU417" i="10"/>
  <c r="WM417" i="10"/>
  <c r="WT417" i="10"/>
  <c r="WL417" i="10"/>
  <c r="WS417" i="10"/>
  <c r="WK417" i="10"/>
  <c r="WR417" i="10"/>
  <c r="WQ417" i="10"/>
  <c r="WP417" i="10"/>
  <c r="YC417" i="10"/>
  <c r="XU417" i="10"/>
  <c r="YB417" i="10"/>
  <c r="YA417" i="10"/>
  <c r="XZ417" i="10"/>
  <c r="XY417" i="10"/>
  <c r="YF417" i="10"/>
  <c r="XX417" i="10"/>
  <c r="YE417" i="10"/>
  <c r="XW417" i="10"/>
  <c r="YD417" i="10"/>
  <c r="XV417" i="10"/>
  <c r="AHI466" i="10"/>
  <c r="AHI458" i="10"/>
  <c r="AHI450" i="10"/>
  <c r="AHI465" i="10"/>
  <c r="AHI457" i="10"/>
  <c r="AHI449" i="10"/>
  <c r="AHI464" i="10"/>
  <c r="AHI456" i="10"/>
  <c r="AHI448" i="10"/>
  <c r="AHI463" i="10"/>
  <c r="AHI455" i="10"/>
  <c r="AHI462" i="10"/>
  <c r="AHI454" i="10"/>
  <c r="AHI468" i="10"/>
  <c r="AHI460" i="10"/>
  <c r="AHI452" i="10"/>
  <c r="AHI467" i="10"/>
  <c r="AHI459" i="10"/>
  <c r="AHI451" i="10"/>
  <c r="AHI453" i="10"/>
  <c r="AHI469" i="10"/>
  <c r="AHI461" i="10"/>
  <c r="AHF468" i="10"/>
  <c r="AHF460" i="10"/>
  <c r="AHF452" i="10"/>
  <c r="AHF467" i="10"/>
  <c r="AHF459" i="10"/>
  <c r="AHF451" i="10"/>
  <c r="AHF466" i="10"/>
  <c r="AHF458" i="10"/>
  <c r="AHF450" i="10"/>
  <c r="AHF465" i="10"/>
  <c r="AHF457" i="10"/>
  <c r="AHF449" i="10"/>
  <c r="AHF464" i="10"/>
  <c r="AHF456" i="10"/>
  <c r="AHF448" i="10"/>
  <c r="AHF463" i="10"/>
  <c r="AHF455" i="10"/>
  <c r="AHF447" i="10"/>
  <c r="AHF462" i="10"/>
  <c r="AHF454" i="10"/>
  <c r="AHF469" i="10"/>
  <c r="AHF461" i="10"/>
  <c r="AHF453" i="10"/>
  <c r="AHC467" i="10"/>
  <c r="AHC459" i="10"/>
  <c r="AHC451" i="10"/>
  <c r="AHC466" i="10"/>
  <c r="AHC458" i="10"/>
  <c r="AHC450" i="10"/>
  <c r="AHC465" i="10"/>
  <c r="AHC457" i="10"/>
  <c r="AHC449" i="10"/>
  <c r="AHC464" i="10"/>
  <c r="AHC456" i="10"/>
  <c r="AHC448" i="10"/>
  <c r="AHC463" i="10"/>
  <c r="AHC455" i="10"/>
  <c r="AHC447" i="10"/>
  <c r="AHC462" i="10"/>
  <c r="AHC454" i="10"/>
  <c r="AHC469" i="10"/>
  <c r="AHC461" i="10"/>
  <c r="AHC453" i="10"/>
  <c r="AHC468" i="10"/>
  <c r="AHC460" i="10"/>
  <c r="AHC452" i="10"/>
  <c r="AHH466" i="10"/>
  <c r="AHH458" i="10"/>
  <c r="AHH450" i="10"/>
  <c r="AHH465" i="10"/>
  <c r="AHH457" i="10"/>
  <c r="AHH449" i="10"/>
  <c r="AHH463" i="10"/>
  <c r="AHH455" i="10"/>
  <c r="AHH447" i="10"/>
  <c r="AHH462" i="10"/>
  <c r="AHH454" i="10"/>
  <c r="AHH469" i="10"/>
  <c r="AHH461" i="10"/>
  <c r="AHH453" i="10"/>
  <c r="AHH468" i="10"/>
  <c r="AHH460" i="10"/>
  <c r="AHH452" i="10"/>
  <c r="AHH467" i="10"/>
  <c r="AHH459" i="10"/>
  <c r="AHH451" i="10"/>
  <c r="AHH464" i="10"/>
  <c r="AHE468" i="10"/>
  <c r="AHE460" i="10"/>
  <c r="AHE452" i="10"/>
  <c r="AHH456" i="10"/>
  <c r="AHE467" i="10"/>
  <c r="AHE459" i="10"/>
  <c r="AHE451" i="10"/>
  <c r="AHH448" i="10"/>
  <c r="AHE466" i="10"/>
  <c r="AHE458" i="10"/>
  <c r="AHE450" i="10"/>
  <c r="AHE465" i="10"/>
  <c r="AHE457" i="10"/>
  <c r="AHE449" i="10"/>
  <c r="AHE464" i="10"/>
  <c r="AHE456" i="10"/>
  <c r="AHE448" i="10"/>
  <c r="AHE463" i="10"/>
  <c r="AHE455" i="10"/>
  <c r="AHE447" i="10"/>
  <c r="AHE462" i="10"/>
  <c r="AHE454" i="10"/>
  <c r="AHE469" i="10"/>
  <c r="AHE461" i="10"/>
  <c r="AHE453" i="10"/>
  <c r="AHB466" i="10"/>
  <c r="AHB458" i="10"/>
  <c r="AHB450" i="10"/>
  <c r="AHB464" i="10"/>
  <c r="AHB456" i="10"/>
  <c r="AHB448" i="10"/>
  <c r="AHB463" i="10"/>
  <c r="AHB455" i="10"/>
  <c r="AHB447" i="10"/>
  <c r="AHB462" i="10"/>
  <c r="AHB454" i="10"/>
  <c r="AHB469" i="10"/>
  <c r="AHB461" i="10"/>
  <c r="AHB453" i="10"/>
  <c r="AHB467" i="10"/>
  <c r="AHB459" i="10"/>
  <c r="AHB451" i="10"/>
  <c r="AHB468" i="10"/>
  <c r="AHB465" i="10"/>
  <c r="AHB460" i="10"/>
  <c r="AHB457" i="10"/>
  <c r="AHB452" i="10"/>
  <c r="AHB449" i="10"/>
  <c r="AMH417" i="10"/>
  <c r="AMG417" i="10"/>
  <c r="AMN417" i="10"/>
  <c r="AMF417" i="10"/>
  <c r="AMM417" i="10"/>
  <c r="AME417" i="10"/>
  <c r="AML417" i="10"/>
  <c r="AMD417" i="10"/>
  <c r="AMJ417" i="10"/>
  <c r="AMC417" i="10"/>
  <c r="AMK417" i="10"/>
  <c r="AMI417" i="10"/>
  <c r="ZA469" i="10"/>
  <c r="ZA461" i="10"/>
  <c r="ZA453" i="10"/>
  <c r="ZA468" i="10"/>
  <c r="ZA460" i="10"/>
  <c r="ZA452" i="10"/>
  <c r="ZA467" i="10"/>
  <c r="ZA459" i="10"/>
  <c r="ZA451" i="10"/>
  <c r="ZA465" i="10"/>
  <c r="ZA457" i="10"/>
  <c r="ZA449" i="10"/>
  <c r="ZA464" i="10"/>
  <c r="ZA456" i="10"/>
  <c r="ZA448" i="10"/>
  <c r="ZA463" i="10"/>
  <c r="ZA455" i="10"/>
  <c r="ZA462" i="10"/>
  <c r="ZA454" i="10"/>
  <c r="ZA466" i="10"/>
  <c r="YX469" i="10"/>
  <c r="YX461" i="10"/>
  <c r="YX453" i="10"/>
  <c r="ZA458" i="10"/>
  <c r="YX468" i="10"/>
  <c r="YX460" i="10"/>
  <c r="YX452" i="10"/>
  <c r="ZA450" i="10"/>
  <c r="YX466" i="10"/>
  <c r="YX458" i="10"/>
  <c r="YX450" i="10"/>
  <c r="YX465" i="10"/>
  <c r="YX457" i="10"/>
  <c r="YX449" i="10"/>
  <c r="YX462" i="10"/>
  <c r="YX454" i="10"/>
  <c r="YX459" i="10"/>
  <c r="YU463" i="10"/>
  <c r="YU455" i="10"/>
  <c r="YU447" i="10"/>
  <c r="YX456" i="10"/>
  <c r="YX455" i="10"/>
  <c r="YX451" i="10"/>
  <c r="YU468" i="10"/>
  <c r="YU460" i="10"/>
  <c r="YU452" i="10"/>
  <c r="YX448" i="10"/>
  <c r="YU467" i="10"/>
  <c r="YU459" i="10"/>
  <c r="YU451" i="10"/>
  <c r="YX467" i="10"/>
  <c r="YX447" i="10"/>
  <c r="YX464" i="10"/>
  <c r="YX463" i="10"/>
  <c r="YU464" i="10"/>
  <c r="YU456" i="10"/>
  <c r="YU448" i="10"/>
  <c r="YU469" i="10"/>
  <c r="YU453" i="10"/>
  <c r="YU466" i="10"/>
  <c r="YU450" i="10"/>
  <c r="YU462" i="10"/>
  <c r="YU461" i="10"/>
  <c r="YU458" i="10"/>
  <c r="YU457" i="10"/>
  <c r="YU454" i="10"/>
  <c r="YZ463" i="10"/>
  <c r="YZ455" i="10"/>
  <c r="YZ447" i="10"/>
  <c r="YZ462" i="10"/>
  <c r="YZ454" i="10"/>
  <c r="YU465" i="10"/>
  <c r="YZ469" i="10"/>
  <c r="YZ461" i="10"/>
  <c r="YZ453" i="10"/>
  <c r="YU449" i="10"/>
  <c r="YZ468" i="10"/>
  <c r="YZ460" i="10"/>
  <c r="YZ452" i="10"/>
  <c r="YZ467" i="10"/>
  <c r="YZ459" i="10"/>
  <c r="YZ451" i="10"/>
  <c r="YZ466" i="10"/>
  <c r="YZ458" i="10"/>
  <c r="YZ450" i="10"/>
  <c r="YZ465" i="10"/>
  <c r="YZ457" i="10"/>
  <c r="YZ449" i="10"/>
  <c r="YZ464" i="10"/>
  <c r="YZ456" i="10"/>
  <c r="YZ448" i="10"/>
  <c r="YW469" i="10"/>
  <c r="YW461" i="10"/>
  <c r="YW453" i="10"/>
  <c r="YW467" i="10"/>
  <c r="YW459" i="10"/>
  <c r="YW451" i="10"/>
  <c r="YW466" i="10"/>
  <c r="YW458" i="10"/>
  <c r="YW450" i="10"/>
  <c r="YW465" i="10"/>
  <c r="YW457" i="10"/>
  <c r="YW449" i="10"/>
  <c r="YT465" i="10"/>
  <c r="YT457" i="10"/>
  <c r="YT449" i="10"/>
  <c r="YW464" i="10"/>
  <c r="YW456" i="10"/>
  <c r="YW448" i="10"/>
  <c r="YW463" i="10"/>
  <c r="YW455" i="10"/>
  <c r="YW447" i="10"/>
  <c r="YW462" i="10"/>
  <c r="YW454" i="10"/>
  <c r="YT462" i="10"/>
  <c r="YT454" i="10"/>
  <c r="YT463" i="10"/>
  <c r="YT452" i="10"/>
  <c r="YT461" i="10"/>
  <c r="YT451" i="10"/>
  <c r="YT460" i="10"/>
  <c r="YT450" i="10"/>
  <c r="YT469" i="10"/>
  <c r="YT459" i="10"/>
  <c r="YT448" i="10"/>
  <c r="YW452" i="10"/>
  <c r="YT464" i="10"/>
  <c r="YT468" i="10"/>
  <c r="YT458" i="10"/>
  <c r="YT447" i="10"/>
  <c r="YW468" i="10"/>
  <c r="YT467" i="10"/>
  <c r="YT456" i="10"/>
  <c r="YW460" i="10"/>
  <c r="YT466" i="10"/>
  <c r="YT455" i="10"/>
  <c r="YT453" i="10"/>
  <c r="ABG417" i="10"/>
  <c r="ABF417" i="10"/>
  <c r="ABE417" i="10"/>
  <c r="ABL417" i="10"/>
  <c r="ABD417" i="10"/>
  <c r="ABK417" i="10"/>
  <c r="ABC417" i="10"/>
  <c r="ABJ417" i="10"/>
  <c r="ABB417" i="10"/>
  <c r="ABI417" i="10"/>
  <c r="ABA417" i="10"/>
  <c r="ABH417" i="10"/>
  <c r="QS469" i="10"/>
  <c r="QS461" i="10"/>
  <c r="QS453" i="10"/>
  <c r="QS468" i="10"/>
  <c r="QS460" i="10"/>
  <c r="QS452" i="10"/>
  <c r="QS467" i="10"/>
  <c r="QS459" i="10"/>
  <c r="QS451" i="10"/>
  <c r="QS465" i="10"/>
  <c r="QS457" i="10"/>
  <c r="QS449" i="10"/>
  <c r="QS464" i="10"/>
  <c r="QS456" i="10"/>
  <c r="QS448" i="10"/>
  <c r="QS463" i="10"/>
  <c r="QS455" i="10"/>
  <c r="QS462" i="10"/>
  <c r="QS454" i="10"/>
  <c r="QS450" i="10"/>
  <c r="QS466" i="10"/>
  <c r="QS458" i="10"/>
  <c r="QP469" i="10"/>
  <c r="QP461" i="10"/>
  <c r="QP453" i="10"/>
  <c r="QP468" i="10"/>
  <c r="QP460" i="10"/>
  <c r="QP452" i="10"/>
  <c r="QP467" i="10"/>
  <c r="QP459" i="10"/>
  <c r="QP451" i="10"/>
  <c r="QP466" i="10"/>
  <c r="QP458" i="10"/>
  <c r="QP450" i="10"/>
  <c r="QP465" i="10"/>
  <c r="QP457" i="10"/>
  <c r="QP449" i="10"/>
  <c r="QP464" i="10"/>
  <c r="QP456" i="10"/>
  <c r="QP448" i="10"/>
  <c r="QP463" i="10"/>
  <c r="QP455" i="10"/>
  <c r="QP447" i="10"/>
  <c r="QP462" i="10"/>
  <c r="QP454" i="10"/>
  <c r="QM466" i="10"/>
  <c r="QM458" i="10"/>
  <c r="QM450" i="10"/>
  <c r="QM465" i="10"/>
  <c r="QM457" i="10"/>
  <c r="QM449" i="10"/>
  <c r="QM463" i="10"/>
  <c r="QM455" i="10"/>
  <c r="QM447" i="10"/>
  <c r="QM462" i="10"/>
  <c r="QM454" i="10"/>
  <c r="QM469" i="10"/>
  <c r="QM461" i="10"/>
  <c r="QM453" i="10"/>
  <c r="QM468" i="10"/>
  <c r="QM460" i="10"/>
  <c r="QM452" i="10"/>
  <c r="QM467" i="10"/>
  <c r="QM459" i="10"/>
  <c r="QM451" i="10"/>
  <c r="QR468" i="10"/>
  <c r="QR460" i="10"/>
  <c r="QR452" i="10"/>
  <c r="QR467" i="10"/>
  <c r="QR459" i="10"/>
  <c r="QR451" i="10"/>
  <c r="QR466" i="10"/>
  <c r="QR458" i="10"/>
  <c r="QR450" i="10"/>
  <c r="QR465" i="10"/>
  <c r="QR457" i="10"/>
  <c r="QR449" i="10"/>
  <c r="QM464" i="10"/>
  <c r="QR464" i="10"/>
  <c r="QR456" i="10"/>
  <c r="QR448" i="10"/>
  <c r="QM456" i="10"/>
  <c r="QR463" i="10"/>
  <c r="QR455" i="10"/>
  <c r="QR447" i="10"/>
  <c r="QM448" i="10"/>
  <c r="QR462" i="10"/>
  <c r="QR454" i="10"/>
  <c r="QR469" i="10"/>
  <c r="QR461" i="10"/>
  <c r="QR453" i="10"/>
  <c r="QO462" i="10"/>
  <c r="QO454" i="10"/>
  <c r="QO468" i="10"/>
  <c r="QO460" i="10"/>
  <c r="QO452" i="10"/>
  <c r="QO467" i="10"/>
  <c r="QO459" i="10"/>
  <c r="QO451" i="10"/>
  <c r="QO466" i="10"/>
  <c r="QO458" i="10"/>
  <c r="QO450" i="10"/>
  <c r="QL467" i="10"/>
  <c r="QL459" i="10"/>
  <c r="QL451" i="10"/>
  <c r="QO465" i="10"/>
  <c r="QO457" i="10"/>
  <c r="QO449" i="10"/>
  <c r="QO464" i="10"/>
  <c r="QO456" i="10"/>
  <c r="QO448" i="10"/>
  <c r="QO463" i="10"/>
  <c r="QO455" i="10"/>
  <c r="QO447" i="10"/>
  <c r="QL464" i="10"/>
  <c r="QL456" i="10"/>
  <c r="QL448" i="10"/>
  <c r="QL469" i="10"/>
  <c r="QL458" i="10"/>
  <c r="QL447" i="10"/>
  <c r="QL468" i="10"/>
  <c r="QL457" i="10"/>
  <c r="QL466" i="10"/>
  <c r="QL455" i="10"/>
  <c r="QL465" i="10"/>
  <c r="QL454" i="10"/>
  <c r="QL460" i="10"/>
  <c r="QO469" i="10"/>
  <c r="QL463" i="10"/>
  <c r="QL453" i="10"/>
  <c r="QL449" i="10"/>
  <c r="QO461" i="10"/>
  <c r="QL462" i="10"/>
  <c r="QL452" i="10"/>
  <c r="QO453" i="10"/>
  <c r="QL461" i="10"/>
  <c r="QL450" i="10"/>
  <c r="LE468" i="10"/>
  <c r="LE460" i="10"/>
  <c r="LE452" i="10"/>
  <c r="LE467" i="10"/>
  <c r="LE459" i="10"/>
  <c r="LE451" i="10"/>
  <c r="LE466" i="10"/>
  <c r="LE458" i="10"/>
  <c r="LE450" i="10"/>
  <c r="LE465" i="10"/>
  <c r="LE457" i="10"/>
  <c r="LE449" i="10"/>
  <c r="LE464" i="10"/>
  <c r="LE456" i="10"/>
  <c r="LE448" i="10"/>
  <c r="LE463" i="10"/>
  <c r="LE455" i="10"/>
  <c r="LE462" i="10"/>
  <c r="LE454" i="10"/>
  <c r="LE469" i="10"/>
  <c r="LE461" i="10"/>
  <c r="LE453" i="10"/>
  <c r="LB464" i="10"/>
  <c r="LB456" i="10"/>
  <c r="LB448" i="10"/>
  <c r="LB463" i="10"/>
  <c r="LB455" i="10"/>
  <c r="LB447" i="10"/>
  <c r="LB462" i="10"/>
  <c r="LB454" i="10"/>
  <c r="LB469" i="10"/>
  <c r="LB461" i="10"/>
  <c r="LB453" i="10"/>
  <c r="LB468" i="10"/>
  <c r="LB460" i="10"/>
  <c r="LB452" i="10"/>
  <c r="LB467" i="10"/>
  <c r="LB459" i="10"/>
  <c r="LB451" i="10"/>
  <c r="LB466" i="10"/>
  <c r="LB458" i="10"/>
  <c r="LB450" i="10"/>
  <c r="LB465" i="10"/>
  <c r="LB457" i="10"/>
  <c r="LB449" i="10"/>
  <c r="KY469" i="10"/>
  <c r="KY461" i="10"/>
  <c r="KY453" i="10"/>
  <c r="KY468" i="10"/>
  <c r="KY460" i="10"/>
  <c r="KY452" i="10"/>
  <c r="KY466" i="10"/>
  <c r="KY458" i="10"/>
  <c r="KY450" i="10"/>
  <c r="KY465" i="10"/>
  <c r="KY457" i="10"/>
  <c r="KY449" i="10"/>
  <c r="KY464" i="10"/>
  <c r="KY456" i="10"/>
  <c r="KY448" i="10"/>
  <c r="KY463" i="10"/>
  <c r="KY455" i="10"/>
  <c r="KY447" i="10"/>
  <c r="KY462" i="10"/>
  <c r="KY454" i="10"/>
  <c r="LD463" i="10"/>
  <c r="LD455" i="10"/>
  <c r="LD447" i="10"/>
  <c r="LD462" i="10"/>
  <c r="LD454" i="10"/>
  <c r="LD469" i="10"/>
  <c r="LD461" i="10"/>
  <c r="LD453" i="10"/>
  <c r="LD468" i="10"/>
  <c r="LD460" i="10"/>
  <c r="LD452" i="10"/>
  <c r="LD467" i="10"/>
  <c r="LD459" i="10"/>
  <c r="LD451" i="10"/>
  <c r="KY467" i="10"/>
  <c r="LD466" i="10"/>
  <c r="LD458" i="10"/>
  <c r="LD450" i="10"/>
  <c r="KY459" i="10"/>
  <c r="LD465" i="10"/>
  <c r="LD457" i="10"/>
  <c r="LD449" i="10"/>
  <c r="KY451" i="10"/>
  <c r="LD464" i="10"/>
  <c r="LD456" i="10"/>
  <c r="LD448" i="10"/>
  <c r="LA468" i="10"/>
  <c r="LA460" i="10"/>
  <c r="LA452" i="10"/>
  <c r="LA466" i="10"/>
  <c r="LA458" i="10"/>
  <c r="LA450" i="10"/>
  <c r="LA465" i="10"/>
  <c r="LA457" i="10"/>
  <c r="LA449" i="10"/>
  <c r="LA464" i="10"/>
  <c r="LA456" i="10"/>
  <c r="LA448" i="10"/>
  <c r="LA463" i="10"/>
  <c r="LA455" i="10"/>
  <c r="LA447" i="10"/>
  <c r="LA462" i="10"/>
  <c r="LA454" i="10"/>
  <c r="LA469" i="10"/>
  <c r="LA461" i="10"/>
  <c r="LA453" i="10"/>
  <c r="LA451" i="10"/>
  <c r="KX464" i="10"/>
  <c r="KX456" i="10"/>
  <c r="KX448" i="10"/>
  <c r="KX463" i="10"/>
  <c r="KX447" i="10"/>
  <c r="KX449" i="10"/>
  <c r="KX455" i="10"/>
  <c r="KX462" i="10"/>
  <c r="KX454" i="10"/>
  <c r="KX465" i="10"/>
  <c r="KX469" i="10"/>
  <c r="KX461" i="10"/>
  <c r="KX453" i="10"/>
  <c r="KX451" i="10"/>
  <c r="KX468" i="10"/>
  <c r="KX460" i="10"/>
  <c r="KX452" i="10"/>
  <c r="KX467" i="10"/>
  <c r="KX459" i="10"/>
  <c r="LA467" i="10"/>
  <c r="KX466" i="10"/>
  <c r="KX458" i="10"/>
  <c r="KX450" i="10"/>
  <c r="LA459" i="10"/>
  <c r="KX457" i="10"/>
  <c r="SM417" i="10"/>
  <c r="SL417" i="10"/>
  <c r="SK417" i="10"/>
  <c r="SR417" i="10"/>
  <c r="SJ417" i="10"/>
  <c r="SQ417" i="10"/>
  <c r="SI417" i="10"/>
  <c r="SP417" i="10"/>
  <c r="SH417" i="10"/>
  <c r="SO417" i="10"/>
  <c r="SG417" i="10"/>
  <c r="SN417" i="10"/>
  <c r="UE463" i="10"/>
  <c r="UE455" i="10"/>
  <c r="UE462" i="10"/>
  <c r="UE454" i="10"/>
  <c r="UE469" i="10"/>
  <c r="UE461" i="10"/>
  <c r="UE453" i="10"/>
  <c r="UE467" i="10"/>
  <c r="UE459" i="10"/>
  <c r="UE451" i="10"/>
  <c r="UE466" i="10"/>
  <c r="UE458" i="10"/>
  <c r="UE450" i="10"/>
  <c r="UE465" i="10"/>
  <c r="UE457" i="10"/>
  <c r="UE449" i="10"/>
  <c r="UE464" i="10"/>
  <c r="UE456" i="10"/>
  <c r="UE448" i="10"/>
  <c r="UE468" i="10"/>
  <c r="UE460" i="10"/>
  <c r="UE452" i="10"/>
  <c r="UB469" i="10"/>
  <c r="UB461" i="10"/>
  <c r="UB453" i="10"/>
  <c r="UB468" i="10"/>
  <c r="UB460" i="10"/>
  <c r="UB452" i="10"/>
  <c r="UB467" i="10"/>
  <c r="UB459" i="10"/>
  <c r="UB451" i="10"/>
  <c r="UB466" i="10"/>
  <c r="UB458" i="10"/>
  <c r="UB450" i="10"/>
  <c r="UB465" i="10"/>
  <c r="UB457" i="10"/>
  <c r="UB449" i="10"/>
  <c r="UB464" i="10"/>
  <c r="UB456" i="10"/>
  <c r="UB448" i="10"/>
  <c r="UB463" i="10"/>
  <c r="UB455" i="10"/>
  <c r="UB447" i="10"/>
  <c r="UB462" i="10"/>
  <c r="UB454" i="10"/>
  <c r="TY466" i="10"/>
  <c r="TY458" i="10"/>
  <c r="TY450" i="10"/>
  <c r="TY465" i="10"/>
  <c r="TY457" i="10"/>
  <c r="TY449" i="10"/>
  <c r="TY463" i="10"/>
  <c r="TY455" i="10"/>
  <c r="TY447" i="10"/>
  <c r="TY462" i="10"/>
  <c r="TY454" i="10"/>
  <c r="TY469" i="10"/>
  <c r="TY461" i="10"/>
  <c r="TY453" i="10"/>
  <c r="TY468" i="10"/>
  <c r="TY460" i="10"/>
  <c r="TY452" i="10"/>
  <c r="TY467" i="10"/>
  <c r="TY459" i="10"/>
  <c r="TY451" i="10"/>
  <c r="TY448" i="10"/>
  <c r="UD468" i="10"/>
  <c r="UD460" i="10"/>
  <c r="UD452" i="10"/>
  <c r="UD467" i="10"/>
  <c r="UD459" i="10"/>
  <c r="UD451" i="10"/>
  <c r="UD466" i="10"/>
  <c r="UD458" i="10"/>
  <c r="UD450" i="10"/>
  <c r="UD465" i="10"/>
  <c r="UD457" i="10"/>
  <c r="UD449" i="10"/>
  <c r="UD464" i="10"/>
  <c r="UD456" i="10"/>
  <c r="UD448" i="10"/>
  <c r="UD463" i="10"/>
  <c r="UD455" i="10"/>
  <c r="UD447" i="10"/>
  <c r="TY464" i="10"/>
  <c r="UD462" i="10"/>
  <c r="UD454" i="10"/>
  <c r="TY456" i="10"/>
  <c r="UD469" i="10"/>
  <c r="UD461" i="10"/>
  <c r="UD453" i="10"/>
  <c r="UA469" i="10"/>
  <c r="UA461" i="10"/>
  <c r="UA453" i="10"/>
  <c r="UA467" i="10"/>
  <c r="UA459" i="10"/>
  <c r="UA451" i="10"/>
  <c r="UA466" i="10"/>
  <c r="UA458" i="10"/>
  <c r="UA450" i="10"/>
  <c r="UA465" i="10"/>
  <c r="UA457" i="10"/>
  <c r="UA449" i="10"/>
  <c r="TX463" i="10"/>
  <c r="TX455" i="10"/>
  <c r="TX447" i="10"/>
  <c r="UA464" i="10"/>
  <c r="UA456" i="10"/>
  <c r="UA448" i="10"/>
  <c r="UA463" i="10"/>
  <c r="UA455" i="10"/>
  <c r="UA447" i="10"/>
  <c r="UA462" i="10"/>
  <c r="UA454" i="10"/>
  <c r="TX468" i="10"/>
  <c r="TX460" i="10"/>
  <c r="TX452" i="10"/>
  <c r="UA452" i="10"/>
  <c r="TX464" i="10"/>
  <c r="TX453" i="10"/>
  <c r="TX462" i="10"/>
  <c r="TX451" i="10"/>
  <c r="TX454" i="10"/>
  <c r="TX461" i="10"/>
  <c r="TX450" i="10"/>
  <c r="TX459" i="10"/>
  <c r="TX449" i="10"/>
  <c r="TX465" i="10"/>
  <c r="TX469" i="10"/>
  <c r="TX458" i="10"/>
  <c r="TX448" i="10"/>
  <c r="TX467" i="10"/>
  <c r="TX457" i="10"/>
  <c r="UA468" i="10"/>
  <c r="TX466" i="10"/>
  <c r="TX456" i="10"/>
  <c r="UA460" i="10"/>
  <c r="JC462" i="10"/>
  <c r="JC454" i="10"/>
  <c r="JC469" i="10"/>
  <c r="JC461" i="10"/>
  <c r="JC453" i="10"/>
  <c r="JC468" i="10"/>
  <c r="JC460" i="10"/>
  <c r="JC452" i="10"/>
  <c r="JC467" i="10"/>
  <c r="JC459" i="10"/>
  <c r="JC451" i="10"/>
  <c r="JC466" i="10"/>
  <c r="JC458" i="10"/>
  <c r="JC450" i="10"/>
  <c r="JC465" i="10"/>
  <c r="JC457" i="10"/>
  <c r="JC449" i="10"/>
  <c r="JC464" i="10"/>
  <c r="JC456" i="10"/>
  <c r="JC448" i="10"/>
  <c r="JC463" i="10"/>
  <c r="JC455" i="10"/>
  <c r="IZ467" i="10"/>
  <c r="IZ459" i="10"/>
  <c r="IZ451" i="10"/>
  <c r="IZ466" i="10"/>
  <c r="IZ458" i="10"/>
  <c r="IZ450" i="10"/>
  <c r="IZ465" i="10"/>
  <c r="IZ457" i="10"/>
  <c r="IZ449" i="10"/>
  <c r="IZ464" i="10"/>
  <c r="IZ456" i="10"/>
  <c r="IZ448" i="10"/>
  <c r="IZ463" i="10"/>
  <c r="IZ455" i="10"/>
  <c r="IZ447" i="10"/>
  <c r="IZ462" i="10"/>
  <c r="IZ454" i="10"/>
  <c r="IZ469" i="10"/>
  <c r="IZ461" i="10"/>
  <c r="IZ453" i="10"/>
  <c r="IZ468" i="10"/>
  <c r="IZ460" i="10"/>
  <c r="IZ452" i="10"/>
  <c r="IW464" i="10"/>
  <c r="IW456" i="10"/>
  <c r="IW448" i="10"/>
  <c r="IW463" i="10"/>
  <c r="IW455" i="10"/>
  <c r="IW447" i="10"/>
  <c r="IW469" i="10"/>
  <c r="IW461" i="10"/>
  <c r="IW453" i="10"/>
  <c r="IW468" i="10"/>
  <c r="IW460" i="10"/>
  <c r="IW452" i="10"/>
  <c r="IW467" i="10"/>
  <c r="IW459" i="10"/>
  <c r="IW451" i="10"/>
  <c r="IW466" i="10"/>
  <c r="IW458" i="10"/>
  <c r="IW450" i="10"/>
  <c r="IW465" i="10"/>
  <c r="IW457" i="10"/>
  <c r="IW449" i="10"/>
  <c r="IW462" i="10"/>
  <c r="JB467" i="10"/>
  <c r="JB459" i="10"/>
  <c r="JB451" i="10"/>
  <c r="IW454" i="10"/>
  <c r="JB466" i="10"/>
  <c r="JB458" i="10"/>
  <c r="JB450" i="10"/>
  <c r="JB465" i="10"/>
  <c r="JB457" i="10"/>
  <c r="JB449" i="10"/>
  <c r="JB464" i="10"/>
  <c r="JB456" i="10"/>
  <c r="JB448" i="10"/>
  <c r="JB463" i="10"/>
  <c r="JB455" i="10"/>
  <c r="JB447" i="10"/>
  <c r="JB462" i="10"/>
  <c r="JB454" i="10"/>
  <c r="JB469" i="10"/>
  <c r="JB461" i="10"/>
  <c r="JB453" i="10"/>
  <c r="JB468" i="10"/>
  <c r="JB460" i="10"/>
  <c r="JB452" i="10"/>
  <c r="IY465" i="10"/>
  <c r="IY457" i="10"/>
  <c r="IY449" i="10"/>
  <c r="IY463" i="10"/>
  <c r="IY455" i="10"/>
  <c r="IY447" i="10"/>
  <c r="IY462" i="10"/>
  <c r="IY454" i="10"/>
  <c r="IY469" i="10"/>
  <c r="IY461" i="10"/>
  <c r="IY453" i="10"/>
  <c r="IY468" i="10"/>
  <c r="IY460" i="10"/>
  <c r="IY452" i="10"/>
  <c r="IY467" i="10"/>
  <c r="IY459" i="10"/>
  <c r="IY451" i="10"/>
  <c r="IY466" i="10"/>
  <c r="IY458" i="10"/>
  <c r="IY450" i="10"/>
  <c r="IV467" i="10"/>
  <c r="IV459" i="10"/>
  <c r="IV451" i="10"/>
  <c r="IV450" i="10"/>
  <c r="IV452" i="10"/>
  <c r="IY464" i="10"/>
  <c r="IV466" i="10"/>
  <c r="IV458" i="10"/>
  <c r="IY456" i="10"/>
  <c r="IV465" i="10"/>
  <c r="IV457" i="10"/>
  <c r="IV449" i="10"/>
  <c r="IV468" i="10"/>
  <c r="IY448" i="10"/>
  <c r="IV464" i="10"/>
  <c r="IV456" i="10"/>
  <c r="IV448" i="10"/>
  <c r="IV462" i="10"/>
  <c r="IV463" i="10"/>
  <c r="IV455" i="10"/>
  <c r="IV447" i="10"/>
  <c r="IV454" i="10"/>
  <c r="IV469" i="10"/>
  <c r="IV461" i="10"/>
  <c r="IV453" i="10"/>
  <c r="IV460" i="10"/>
  <c r="AUA418" i="10"/>
  <c r="AUJ422" i="10"/>
  <c r="AIS462" i="10"/>
  <c r="AIS454" i="10"/>
  <c r="AIS469" i="10"/>
  <c r="AIS461" i="10"/>
  <c r="AIS453" i="10"/>
  <c r="AIS468" i="10"/>
  <c r="AIS460" i="10"/>
  <c r="AIS452" i="10"/>
  <c r="AIS467" i="10"/>
  <c r="AIS459" i="10"/>
  <c r="AIS451" i="10"/>
  <c r="AIS466" i="10"/>
  <c r="AIS458" i="10"/>
  <c r="AIS450" i="10"/>
  <c r="AIS464" i="10"/>
  <c r="AIS456" i="10"/>
  <c r="AIS448" i="10"/>
  <c r="AIS463" i="10"/>
  <c r="AIS455" i="10"/>
  <c r="AIS457" i="10"/>
  <c r="AIS449" i="10"/>
  <c r="AIS465" i="10"/>
  <c r="AIP464" i="10"/>
  <c r="AIP456" i="10"/>
  <c r="AIP448" i="10"/>
  <c r="AIP463" i="10"/>
  <c r="AIP455" i="10"/>
  <c r="AIP447" i="10"/>
  <c r="AIP462" i="10"/>
  <c r="AIP454" i="10"/>
  <c r="AIP469" i="10"/>
  <c r="AIP461" i="10"/>
  <c r="AIP453" i="10"/>
  <c r="AIP468" i="10"/>
  <c r="AIP460" i="10"/>
  <c r="AIP452" i="10"/>
  <c r="AIP467" i="10"/>
  <c r="AIP459" i="10"/>
  <c r="AIP451" i="10"/>
  <c r="AIP466" i="10"/>
  <c r="AIP458" i="10"/>
  <c r="AIP450" i="10"/>
  <c r="AIP465" i="10"/>
  <c r="AIP457" i="10"/>
  <c r="AIP449" i="10"/>
  <c r="AIM463" i="10"/>
  <c r="AIM455" i="10"/>
  <c r="AIM447" i="10"/>
  <c r="AIM462" i="10"/>
  <c r="AIM454" i="10"/>
  <c r="AIM469" i="10"/>
  <c r="AIM461" i="10"/>
  <c r="AIM453" i="10"/>
  <c r="AIM468" i="10"/>
  <c r="AIM460" i="10"/>
  <c r="AIM452" i="10"/>
  <c r="AIM467" i="10"/>
  <c r="AIM459" i="10"/>
  <c r="AIM451" i="10"/>
  <c r="AIM466" i="10"/>
  <c r="AIM458" i="10"/>
  <c r="AIM450" i="10"/>
  <c r="AIM465" i="10"/>
  <c r="AIM457" i="10"/>
  <c r="AIM449" i="10"/>
  <c r="AIM464" i="10"/>
  <c r="AIM456" i="10"/>
  <c r="AIM448" i="10"/>
  <c r="AIR462" i="10"/>
  <c r="AIR454" i="10"/>
  <c r="AIR469" i="10"/>
  <c r="AIR461" i="10"/>
  <c r="AIR453" i="10"/>
  <c r="AIR467" i="10"/>
  <c r="AIR459" i="10"/>
  <c r="AIR451" i="10"/>
  <c r="AIR466" i="10"/>
  <c r="AIR458" i="10"/>
  <c r="AIR450" i="10"/>
  <c r="AIR465" i="10"/>
  <c r="AIR457" i="10"/>
  <c r="AIR449" i="10"/>
  <c r="AIR464" i="10"/>
  <c r="AIR456" i="10"/>
  <c r="AIR448" i="10"/>
  <c r="AIR463" i="10"/>
  <c r="AIR455" i="10"/>
  <c r="AIR447" i="10"/>
  <c r="AIR468" i="10"/>
  <c r="AIO464" i="10"/>
  <c r="AIO456" i="10"/>
  <c r="AIO448" i="10"/>
  <c r="AIR460" i="10"/>
  <c r="AIO463" i="10"/>
  <c r="AIO455" i="10"/>
  <c r="AIO447" i="10"/>
  <c r="AIR452" i="10"/>
  <c r="AIO462" i="10"/>
  <c r="AIO454" i="10"/>
  <c r="AIO469" i="10"/>
  <c r="AIO461" i="10"/>
  <c r="AIO453" i="10"/>
  <c r="AIO468" i="10"/>
  <c r="AIO460" i="10"/>
  <c r="AIO452" i="10"/>
  <c r="AIO467" i="10"/>
  <c r="AIO459" i="10"/>
  <c r="AIO451" i="10"/>
  <c r="AIO466" i="10"/>
  <c r="AIO458" i="10"/>
  <c r="AIO450" i="10"/>
  <c r="AIO465" i="10"/>
  <c r="AIO457" i="10"/>
  <c r="AIO449" i="10"/>
  <c r="AIL462" i="10"/>
  <c r="AIL454" i="10"/>
  <c r="AIL468" i="10"/>
  <c r="AIL460" i="10"/>
  <c r="AIL452" i="10"/>
  <c r="AIL467" i="10"/>
  <c r="AIL459" i="10"/>
  <c r="AIL451" i="10"/>
  <c r="AIL466" i="10"/>
  <c r="AIL458" i="10"/>
  <c r="AIL450" i="10"/>
  <c r="AIL465" i="10"/>
  <c r="AIL457" i="10"/>
  <c r="AIL449" i="10"/>
  <c r="AIL464" i="10"/>
  <c r="AIL456" i="10"/>
  <c r="AIL448" i="10"/>
  <c r="AIL463" i="10"/>
  <c r="AIL455" i="10"/>
  <c r="AIL447" i="10"/>
  <c r="AIL461" i="10"/>
  <c r="AIL453" i="10"/>
  <c r="AIL469" i="10"/>
  <c r="AUC418" i="10"/>
  <c r="AUE419" i="10"/>
  <c r="ATZ420" i="10"/>
  <c r="AUH420" i="10"/>
  <c r="AUF421" i="10"/>
  <c r="AUD422" i="10"/>
  <c r="AUC423" i="10"/>
  <c r="AUE424" i="10"/>
  <c r="ATZ425" i="10"/>
  <c r="AUH425" i="10"/>
  <c r="AUA426" i="10"/>
  <c r="AUI426" i="10"/>
  <c r="ATZ427" i="10"/>
  <c r="AUH427" i="10"/>
  <c r="AUB428" i="10"/>
  <c r="AUJ428" i="10"/>
  <c r="AUA429" i="10"/>
  <c r="AUI429" i="10"/>
  <c r="AUC430" i="10"/>
  <c r="AUD431" i="10"/>
  <c r="AUF432" i="10"/>
  <c r="AUE433" i="10"/>
  <c r="AUA434" i="10"/>
  <c r="AUI434" i="10"/>
  <c r="AUA435" i="10"/>
  <c r="AUI435" i="10"/>
  <c r="ATY436" i="10"/>
  <c r="AUG436" i="10"/>
  <c r="ATZ437" i="10"/>
  <c r="AUH437" i="10"/>
  <c r="ATZ438" i="10"/>
  <c r="AUH438" i="10"/>
  <c r="ATY439" i="10"/>
  <c r="AUG439" i="10"/>
  <c r="AUF440" i="10"/>
  <c r="AIO446" i="10"/>
  <c r="AIN450" i="10"/>
  <c r="AIK451" i="10"/>
  <c r="AIN458" i="10"/>
  <c r="AIK459" i="10"/>
  <c r="AIN466" i="10"/>
  <c r="AIK467" i="10"/>
  <c r="AIQ449" i="10"/>
  <c r="AIQ457" i="10"/>
  <c r="AIQ465" i="10"/>
  <c r="KO465" i="10"/>
  <c r="KO452" i="10"/>
  <c r="KO459" i="10"/>
  <c r="KO450" i="10"/>
  <c r="KU458" i="10"/>
  <c r="KU459" i="10"/>
  <c r="KU461" i="10"/>
  <c r="KP465" i="10"/>
  <c r="KS464" i="10"/>
  <c r="KS463" i="10"/>
  <c r="KS458" i="10"/>
  <c r="KS467" i="10"/>
  <c r="KS460" i="10"/>
  <c r="KS469" i="10"/>
  <c r="KV457" i="10"/>
  <c r="KV452" i="10"/>
  <c r="AGH453" i="10"/>
  <c r="AGH451" i="10"/>
  <c r="AGH469" i="10"/>
  <c r="AGH461" i="10"/>
  <c r="AGH459" i="10"/>
  <c r="AGH467" i="10"/>
  <c r="AGE461" i="10"/>
  <c r="AGE459" i="10"/>
  <c r="AGE453" i="10"/>
  <c r="AGE451" i="10"/>
  <c r="AGE469" i="10"/>
  <c r="AGE467" i="10"/>
  <c r="AGB465" i="10"/>
  <c r="AGB457" i="10"/>
  <c r="AGB449" i="10"/>
  <c r="AGB464" i="10"/>
  <c r="AGB456" i="10"/>
  <c r="AGB448" i="10"/>
  <c r="AGB462" i="10"/>
  <c r="AGB454" i="10"/>
  <c r="AGB469" i="10"/>
  <c r="AGB461" i="10"/>
  <c r="AGB453" i="10"/>
  <c r="AGB468" i="10"/>
  <c r="AGB460" i="10"/>
  <c r="AGB466" i="10"/>
  <c r="AGB458" i="10"/>
  <c r="AGB450" i="10"/>
  <c r="AGB451" i="10"/>
  <c r="AGG466" i="10"/>
  <c r="AGG458" i="10"/>
  <c r="AGG450" i="10"/>
  <c r="AGB447" i="10"/>
  <c r="AGG465" i="10"/>
  <c r="AGG457" i="10"/>
  <c r="AGG449" i="10"/>
  <c r="AGB467" i="10"/>
  <c r="AGG463" i="10"/>
  <c r="AGG455" i="10"/>
  <c r="AGG447" i="10"/>
  <c r="AGB463" i="10"/>
  <c r="AGG462" i="10"/>
  <c r="AGG454" i="10"/>
  <c r="AGB459" i="10"/>
  <c r="AGG469" i="10"/>
  <c r="AGG461" i="10"/>
  <c r="AGG453" i="10"/>
  <c r="AGB455" i="10"/>
  <c r="AGG468" i="10"/>
  <c r="AGG460" i="10"/>
  <c r="AGG452" i="10"/>
  <c r="AGB452" i="10"/>
  <c r="AGG467" i="10"/>
  <c r="AGG459" i="10"/>
  <c r="AGG451" i="10"/>
  <c r="AGD468" i="10"/>
  <c r="AGD460" i="10"/>
  <c r="AGD452" i="10"/>
  <c r="AGD467" i="10"/>
  <c r="AGD459" i="10"/>
  <c r="AGD451" i="10"/>
  <c r="AGD466" i="10"/>
  <c r="AGD458" i="10"/>
  <c r="AGD450" i="10"/>
  <c r="AGD465" i="10"/>
  <c r="AGD457" i="10"/>
  <c r="AGD449" i="10"/>
  <c r="AGG464" i="10"/>
  <c r="AGD464" i="10"/>
  <c r="AGD456" i="10"/>
  <c r="AGD448" i="10"/>
  <c r="AGG456" i="10"/>
  <c r="AGD463" i="10"/>
  <c r="AGD455" i="10"/>
  <c r="AGD447" i="10"/>
  <c r="AGG448" i="10"/>
  <c r="AGD462" i="10"/>
  <c r="AGD454" i="10"/>
  <c r="AGD469" i="10"/>
  <c r="AGD461" i="10"/>
  <c r="AGD453" i="10"/>
  <c r="AGA466" i="10"/>
  <c r="AGA458" i="10"/>
  <c r="AGA450" i="10"/>
  <c r="AGA464" i="10"/>
  <c r="AGA456" i="10"/>
  <c r="AGA448" i="10"/>
  <c r="AGA463" i="10"/>
  <c r="AGA455" i="10"/>
  <c r="AGA447" i="10"/>
  <c r="AGA462" i="10"/>
  <c r="AGA454" i="10"/>
  <c r="AGA469" i="10"/>
  <c r="AGA461" i="10"/>
  <c r="AGA453" i="10"/>
  <c r="AGA467" i="10"/>
  <c r="AGA459" i="10"/>
  <c r="AGA451" i="10"/>
  <c r="AGA468" i="10"/>
  <c r="AGA465" i="10"/>
  <c r="AGA460" i="10"/>
  <c r="AGA457" i="10"/>
  <c r="AGA452" i="10"/>
  <c r="AGA449" i="10"/>
  <c r="AOD417" i="10"/>
  <c r="AOG417" i="10"/>
  <c r="ANY417" i="10"/>
  <c r="AOE417" i="10"/>
  <c r="AAK465" i="10"/>
  <c r="AAK457" i="10"/>
  <c r="AAK449" i="10"/>
  <c r="AAK464" i="10"/>
  <c r="AAK456" i="10"/>
  <c r="AAK448" i="10"/>
  <c r="AAK463" i="10"/>
  <c r="AAK455" i="10"/>
  <c r="AAK462" i="10"/>
  <c r="AAK454" i="10"/>
  <c r="AAK469" i="10"/>
  <c r="AAK461" i="10"/>
  <c r="AAK453" i="10"/>
  <c r="AAK468" i="10"/>
  <c r="AAK460" i="10"/>
  <c r="AAK452" i="10"/>
  <c r="AAK467" i="10"/>
  <c r="AAK459" i="10"/>
  <c r="AAK451" i="10"/>
  <c r="AAK466" i="10"/>
  <c r="AAK458" i="10"/>
  <c r="AAK450" i="10"/>
  <c r="AAH465" i="10"/>
  <c r="AAH457" i="10"/>
  <c r="AAH449" i="10"/>
  <c r="AAH464" i="10"/>
  <c r="AAH456" i="10"/>
  <c r="AAH448" i="10"/>
  <c r="AAH462" i="10"/>
  <c r="AAH454" i="10"/>
  <c r="AAH469" i="10"/>
  <c r="AAH461" i="10"/>
  <c r="AAH453" i="10"/>
  <c r="AAH468" i="10"/>
  <c r="AAH460" i="10"/>
  <c r="AAH452" i="10"/>
  <c r="AAH466" i="10"/>
  <c r="AAH458" i="10"/>
  <c r="AAH450" i="10"/>
  <c r="AAH467" i="10"/>
  <c r="AAE467" i="10"/>
  <c r="AAE459" i="10"/>
  <c r="AAE451" i="10"/>
  <c r="AAH463" i="10"/>
  <c r="AAH459" i="10"/>
  <c r="AAH455" i="10"/>
  <c r="AAE464" i="10"/>
  <c r="AAE456" i="10"/>
  <c r="AAE448" i="10"/>
  <c r="AAH451" i="10"/>
  <c r="AAE463" i="10"/>
  <c r="AAE455" i="10"/>
  <c r="AAE447" i="10"/>
  <c r="AAH447" i="10"/>
  <c r="AAE468" i="10"/>
  <c r="AAE460" i="10"/>
  <c r="AAE452" i="10"/>
  <c r="AAE466" i="10"/>
  <c r="AAE450" i="10"/>
  <c r="AAJ468" i="10"/>
  <c r="AAJ460" i="10"/>
  <c r="AAJ452" i="10"/>
  <c r="AAE465" i="10"/>
  <c r="AAE449" i="10"/>
  <c r="AAJ467" i="10"/>
  <c r="AAJ459" i="10"/>
  <c r="AAJ451" i="10"/>
  <c r="AAE461" i="10"/>
  <c r="AAJ465" i="10"/>
  <c r="AAJ457" i="10"/>
  <c r="AAJ449" i="10"/>
  <c r="AAE458" i="10"/>
  <c r="AAJ464" i="10"/>
  <c r="AAJ456" i="10"/>
  <c r="AAJ448" i="10"/>
  <c r="AAE457" i="10"/>
  <c r="AAJ463" i="10"/>
  <c r="AAJ455" i="10"/>
  <c r="AAE454" i="10"/>
  <c r="AAJ462" i="10"/>
  <c r="AAJ454" i="10"/>
  <c r="AAE469" i="10"/>
  <c r="AAE453" i="10"/>
  <c r="AAJ469" i="10"/>
  <c r="AAJ461" i="10"/>
  <c r="AAJ453" i="10"/>
  <c r="AAJ466" i="10"/>
  <c r="AAJ458" i="10"/>
  <c r="AAJ450" i="10"/>
  <c r="AAJ447" i="10"/>
  <c r="AAG469" i="10"/>
  <c r="AAG461" i="10"/>
  <c r="AAG453" i="10"/>
  <c r="AAE462" i="10"/>
  <c r="AAG466" i="10"/>
  <c r="AAG458" i="10"/>
  <c r="AAG450" i="10"/>
  <c r="AAG465" i="10"/>
  <c r="AAG455" i="10"/>
  <c r="AAD465" i="10"/>
  <c r="AAD457" i="10"/>
  <c r="AAG463" i="10"/>
  <c r="AAG452" i="10"/>
  <c r="AAG462" i="10"/>
  <c r="AAG451" i="10"/>
  <c r="AAG460" i="10"/>
  <c r="AAG449" i="10"/>
  <c r="AAD469" i="10"/>
  <c r="AAD461" i="10"/>
  <c r="AAD453" i="10"/>
  <c r="AAG459" i="10"/>
  <c r="AAG448" i="10"/>
  <c r="AAD468" i="10"/>
  <c r="AAD460" i="10"/>
  <c r="AAD452" i="10"/>
  <c r="AAG468" i="10"/>
  <c r="AAG457" i="10"/>
  <c r="AAG447" i="10"/>
  <c r="AAG467" i="10"/>
  <c r="AAG456" i="10"/>
  <c r="AAD466" i="10"/>
  <c r="AAD458" i="10"/>
  <c r="AAD450" i="10"/>
  <c r="AAG454" i="10"/>
  <c r="AAD463" i="10"/>
  <c r="AAD448" i="10"/>
  <c r="AAD462" i="10"/>
  <c r="AAD447" i="10"/>
  <c r="AAD459" i="10"/>
  <c r="AAD456" i="10"/>
  <c r="AAD464" i="10"/>
  <c r="AAD455" i="10"/>
  <c r="AAD449" i="10"/>
  <c r="AAD454" i="10"/>
  <c r="AAD467" i="10"/>
  <c r="AAD451" i="10"/>
  <c r="AAG464" i="10"/>
  <c r="ZJ417" i="10"/>
  <c r="ZM417" i="10"/>
  <c r="ZK417" i="10"/>
  <c r="ZE417" i="10"/>
  <c r="PI465" i="10"/>
  <c r="PI457" i="10"/>
  <c r="PI449" i="10"/>
  <c r="PI464" i="10"/>
  <c r="PI456" i="10"/>
  <c r="PI448" i="10"/>
  <c r="PI463" i="10"/>
  <c r="PI455" i="10"/>
  <c r="PI469" i="10"/>
  <c r="PI461" i="10"/>
  <c r="PI453" i="10"/>
  <c r="PI468" i="10"/>
  <c r="PI460" i="10"/>
  <c r="PI452" i="10"/>
  <c r="PI467" i="10"/>
  <c r="PI459" i="10"/>
  <c r="PI451" i="10"/>
  <c r="PI466" i="10"/>
  <c r="PI458" i="10"/>
  <c r="PI450" i="10"/>
  <c r="PI462" i="10"/>
  <c r="PI454" i="10"/>
  <c r="PF466" i="10"/>
  <c r="PF458" i="10"/>
  <c r="PF450" i="10"/>
  <c r="PF465" i="10"/>
  <c r="PF457" i="10"/>
  <c r="PF449" i="10"/>
  <c r="PF464" i="10"/>
  <c r="PF456" i="10"/>
  <c r="PF448" i="10"/>
  <c r="PF463" i="10"/>
  <c r="PF455" i="10"/>
  <c r="PF447" i="10"/>
  <c r="PF462" i="10"/>
  <c r="PF454" i="10"/>
  <c r="PF469" i="10"/>
  <c r="PF461" i="10"/>
  <c r="PF453" i="10"/>
  <c r="PF468" i="10"/>
  <c r="PF460" i="10"/>
  <c r="PF452" i="10"/>
  <c r="PF467" i="10"/>
  <c r="PF459" i="10"/>
  <c r="PF451" i="10"/>
  <c r="PC463" i="10"/>
  <c r="PC455" i="10"/>
  <c r="PC447" i="10"/>
  <c r="PC462" i="10"/>
  <c r="PC454" i="10"/>
  <c r="PC468" i="10"/>
  <c r="PC460" i="10"/>
  <c r="PC452" i="10"/>
  <c r="PC467" i="10"/>
  <c r="PC459" i="10"/>
  <c r="PC451" i="10"/>
  <c r="PC466" i="10"/>
  <c r="PC458" i="10"/>
  <c r="PC450" i="10"/>
  <c r="PC465" i="10"/>
  <c r="PC457" i="10"/>
  <c r="PC449" i="10"/>
  <c r="PC464" i="10"/>
  <c r="PC456" i="10"/>
  <c r="PC448" i="10"/>
  <c r="PH465" i="10"/>
  <c r="PH457" i="10"/>
  <c r="PH449" i="10"/>
  <c r="PH464" i="10"/>
  <c r="PH456" i="10"/>
  <c r="PH448" i="10"/>
  <c r="PH463" i="10"/>
  <c r="PH455" i="10"/>
  <c r="PH447" i="10"/>
  <c r="PH462" i="10"/>
  <c r="PH454" i="10"/>
  <c r="PC469" i="10"/>
  <c r="PH469" i="10"/>
  <c r="PH461" i="10"/>
  <c r="PH453" i="10"/>
  <c r="PC461" i="10"/>
  <c r="PH468" i="10"/>
  <c r="PH460" i="10"/>
  <c r="PH452" i="10"/>
  <c r="PC453" i="10"/>
  <c r="PH467" i="10"/>
  <c r="PH459" i="10"/>
  <c r="PH451" i="10"/>
  <c r="PH466" i="10"/>
  <c r="PH458" i="10"/>
  <c r="PH450" i="10"/>
  <c r="PE469" i="10"/>
  <c r="PE461" i="10"/>
  <c r="PE453" i="10"/>
  <c r="PE467" i="10"/>
  <c r="PE459" i="10"/>
  <c r="PE451" i="10"/>
  <c r="PE466" i="10"/>
  <c r="PE458" i="10"/>
  <c r="PE450" i="10"/>
  <c r="PE465" i="10"/>
  <c r="PE457" i="10"/>
  <c r="PE449" i="10"/>
  <c r="PB469" i="10"/>
  <c r="PB461" i="10"/>
  <c r="PB453" i="10"/>
  <c r="PE464" i="10"/>
  <c r="PE456" i="10"/>
  <c r="PE448" i="10"/>
  <c r="PE463" i="10"/>
  <c r="PE455" i="10"/>
  <c r="PE447" i="10"/>
  <c r="PE462" i="10"/>
  <c r="PE454" i="10"/>
  <c r="PB466" i="10"/>
  <c r="PB458" i="10"/>
  <c r="PB450" i="10"/>
  <c r="PB468" i="10"/>
  <c r="PB457" i="10"/>
  <c r="PB447" i="10"/>
  <c r="PB467" i="10"/>
  <c r="PB456" i="10"/>
  <c r="PB459" i="10"/>
  <c r="PB465" i="10"/>
  <c r="PB455" i="10"/>
  <c r="PB464" i="10"/>
  <c r="PB454" i="10"/>
  <c r="PB463" i="10"/>
  <c r="PB452" i="10"/>
  <c r="PE452" i="10"/>
  <c r="PE468" i="10"/>
  <c r="PB462" i="10"/>
  <c r="PB451" i="10"/>
  <c r="PE460" i="10"/>
  <c r="PB460" i="10"/>
  <c r="PB449" i="10"/>
  <c r="PB448" i="10"/>
  <c r="AHR467" i="10"/>
  <c r="AHR459" i="10"/>
  <c r="AHR451" i="10"/>
  <c r="AHR466" i="10"/>
  <c r="AHR458" i="10"/>
  <c r="AHR450" i="10"/>
  <c r="AHR465" i="10"/>
  <c r="AHR457" i="10"/>
  <c r="AHR449" i="10"/>
  <c r="AHR464" i="10"/>
  <c r="AHR456" i="10"/>
  <c r="AHR448" i="10"/>
  <c r="AHR463" i="10"/>
  <c r="AHR455" i="10"/>
  <c r="AHR469" i="10"/>
  <c r="AHR461" i="10"/>
  <c r="AHR453" i="10"/>
  <c r="AHR468" i="10"/>
  <c r="AHR460" i="10"/>
  <c r="AHR452" i="10"/>
  <c r="AHR462" i="10"/>
  <c r="AHR454" i="10"/>
  <c r="AHO469" i="10"/>
  <c r="AHO461" i="10"/>
  <c r="AHO453" i="10"/>
  <c r="AHO468" i="10"/>
  <c r="AHO460" i="10"/>
  <c r="AHO452" i="10"/>
  <c r="AHO467" i="10"/>
  <c r="AHO459" i="10"/>
  <c r="AHO451" i="10"/>
  <c r="AHO466" i="10"/>
  <c r="AHO458" i="10"/>
  <c r="AHO450" i="10"/>
  <c r="AHO465" i="10"/>
  <c r="AHO457" i="10"/>
  <c r="AHO449" i="10"/>
  <c r="AHO464" i="10"/>
  <c r="AHO456" i="10"/>
  <c r="AHO448" i="10"/>
  <c r="AHO463" i="10"/>
  <c r="AHO455" i="10"/>
  <c r="AHO447" i="10"/>
  <c r="AHO462" i="10"/>
  <c r="AHO454" i="10"/>
  <c r="AHL468" i="10"/>
  <c r="AHL460" i="10"/>
  <c r="AHL452" i="10"/>
  <c r="AHL467" i="10"/>
  <c r="AHL459" i="10"/>
  <c r="AHL451" i="10"/>
  <c r="AHL466" i="10"/>
  <c r="AHL458" i="10"/>
  <c r="AHL450" i="10"/>
  <c r="AHL465" i="10"/>
  <c r="AHL457" i="10"/>
  <c r="AHL449" i="10"/>
  <c r="AHL464" i="10"/>
  <c r="AHL456" i="10"/>
  <c r="AHL448" i="10"/>
  <c r="AHL463" i="10"/>
  <c r="AHL455" i="10"/>
  <c r="AHL447" i="10"/>
  <c r="AHL462" i="10"/>
  <c r="AHL454" i="10"/>
  <c r="AHL469" i="10"/>
  <c r="AHL461" i="10"/>
  <c r="AHL453" i="10"/>
  <c r="AHQ467" i="10"/>
  <c r="AHQ459" i="10"/>
  <c r="AHQ451" i="10"/>
  <c r="AHQ466" i="10"/>
  <c r="AHQ458" i="10"/>
  <c r="AHQ450" i="10"/>
  <c r="AHQ464" i="10"/>
  <c r="AHQ456" i="10"/>
  <c r="AHQ448" i="10"/>
  <c r="AHQ463" i="10"/>
  <c r="AHQ455" i="10"/>
  <c r="AHQ447" i="10"/>
  <c r="AHQ462" i="10"/>
  <c r="AHQ454" i="10"/>
  <c r="AHQ469" i="10"/>
  <c r="AHQ461" i="10"/>
  <c r="AHQ453" i="10"/>
  <c r="AHQ468" i="10"/>
  <c r="AHQ460" i="10"/>
  <c r="AHQ452" i="10"/>
  <c r="AHN469" i="10"/>
  <c r="AHN461" i="10"/>
  <c r="AHN453" i="10"/>
  <c r="AHN468" i="10"/>
  <c r="AHN460" i="10"/>
  <c r="AHN452" i="10"/>
  <c r="AHN467" i="10"/>
  <c r="AHN459" i="10"/>
  <c r="AHN451" i="10"/>
  <c r="AHN466" i="10"/>
  <c r="AHN458" i="10"/>
  <c r="AHN450" i="10"/>
  <c r="AHN465" i="10"/>
  <c r="AHN457" i="10"/>
  <c r="AHN449" i="10"/>
  <c r="AHQ465" i="10"/>
  <c r="AHN464" i="10"/>
  <c r="AHN456" i="10"/>
  <c r="AHN448" i="10"/>
  <c r="AHQ457" i="10"/>
  <c r="AHN463" i="10"/>
  <c r="AHN455" i="10"/>
  <c r="AHN447" i="10"/>
  <c r="AHQ449" i="10"/>
  <c r="AHN462" i="10"/>
  <c r="AHN454" i="10"/>
  <c r="AHK467" i="10"/>
  <c r="AHK459" i="10"/>
  <c r="AHK451" i="10"/>
  <c r="AHK465" i="10"/>
  <c r="AHK457" i="10"/>
  <c r="AHK449" i="10"/>
  <c r="AHK464" i="10"/>
  <c r="AHK456" i="10"/>
  <c r="AHK448" i="10"/>
  <c r="AHK463" i="10"/>
  <c r="AHK455" i="10"/>
  <c r="AHK447" i="10"/>
  <c r="AHK462" i="10"/>
  <c r="AHK454" i="10"/>
  <c r="AHK469" i="10"/>
  <c r="AHK468" i="10"/>
  <c r="AHK460" i="10"/>
  <c r="AHK452" i="10"/>
  <c r="AHK450" i="10"/>
  <c r="AHK453" i="10"/>
  <c r="AHK466" i="10"/>
  <c r="AHK461" i="10"/>
  <c r="AHK458" i="10"/>
  <c r="RB462" i="10"/>
  <c r="RB454" i="10"/>
  <c r="RB469" i="10"/>
  <c r="RB461" i="10"/>
  <c r="RB453" i="10"/>
  <c r="RB468" i="10"/>
  <c r="RB460" i="10"/>
  <c r="RB452" i="10"/>
  <c r="RB466" i="10"/>
  <c r="RB458" i="10"/>
  <c r="RB450" i="10"/>
  <c r="RB465" i="10"/>
  <c r="RB457" i="10"/>
  <c r="RB449" i="10"/>
  <c r="RB464" i="10"/>
  <c r="RB456" i="10"/>
  <c r="RB448" i="10"/>
  <c r="RB463" i="10"/>
  <c r="RB455" i="10"/>
  <c r="RB467" i="10"/>
  <c r="RB459" i="10"/>
  <c r="RB451" i="10"/>
  <c r="QY462" i="10"/>
  <c r="QY454" i="10"/>
  <c r="QY469" i="10"/>
  <c r="QY461" i="10"/>
  <c r="QY453" i="10"/>
  <c r="QY468" i="10"/>
  <c r="QY460" i="10"/>
  <c r="QY452" i="10"/>
  <c r="QY467" i="10"/>
  <c r="QY459" i="10"/>
  <c r="QY451" i="10"/>
  <c r="QY466" i="10"/>
  <c r="QY458" i="10"/>
  <c r="QY450" i="10"/>
  <c r="QY465" i="10"/>
  <c r="QY457" i="10"/>
  <c r="QY449" i="10"/>
  <c r="QY464" i="10"/>
  <c r="QY456" i="10"/>
  <c r="QY448" i="10"/>
  <c r="QY463" i="10"/>
  <c r="QY455" i="10"/>
  <c r="QY447" i="10"/>
  <c r="QV467" i="10"/>
  <c r="QV459" i="10"/>
  <c r="QV451" i="10"/>
  <c r="QV466" i="10"/>
  <c r="QV458" i="10"/>
  <c r="QV450" i="10"/>
  <c r="QV464" i="10"/>
  <c r="QV456" i="10"/>
  <c r="QV448" i="10"/>
  <c r="QV463" i="10"/>
  <c r="QV455" i="10"/>
  <c r="QV447" i="10"/>
  <c r="QV462" i="10"/>
  <c r="QV454" i="10"/>
  <c r="QV469" i="10"/>
  <c r="QV461" i="10"/>
  <c r="QV453" i="10"/>
  <c r="QV468" i="10"/>
  <c r="QV460" i="10"/>
  <c r="QV452" i="10"/>
  <c r="RA469" i="10"/>
  <c r="RA461" i="10"/>
  <c r="RA453" i="10"/>
  <c r="QV465" i="10"/>
  <c r="RA468" i="10"/>
  <c r="RA460" i="10"/>
  <c r="RA452" i="10"/>
  <c r="QV457" i="10"/>
  <c r="RA467" i="10"/>
  <c r="RA459" i="10"/>
  <c r="RA451" i="10"/>
  <c r="QV449" i="10"/>
  <c r="RA466" i="10"/>
  <c r="RA458" i="10"/>
  <c r="RA450" i="10"/>
  <c r="RA465" i="10"/>
  <c r="RA457" i="10"/>
  <c r="RA449" i="10"/>
  <c r="RA464" i="10"/>
  <c r="RA456" i="10"/>
  <c r="RA448" i="10"/>
  <c r="RA463" i="10"/>
  <c r="RA455" i="10"/>
  <c r="RA447" i="10"/>
  <c r="RA462" i="10"/>
  <c r="RA454" i="10"/>
  <c r="QX463" i="10"/>
  <c r="QX455" i="10"/>
  <c r="QX447" i="10"/>
  <c r="QX469" i="10"/>
  <c r="QX461" i="10"/>
  <c r="QX453" i="10"/>
  <c r="QX468" i="10"/>
  <c r="QX460" i="10"/>
  <c r="QX452" i="10"/>
  <c r="QX467" i="10"/>
  <c r="QX459" i="10"/>
  <c r="QX451" i="10"/>
  <c r="QU468" i="10"/>
  <c r="QU460" i="10"/>
  <c r="QU452" i="10"/>
  <c r="QX466" i="10"/>
  <c r="QX458" i="10"/>
  <c r="QX450" i="10"/>
  <c r="QX465" i="10"/>
  <c r="QX457" i="10"/>
  <c r="QX449" i="10"/>
  <c r="QX464" i="10"/>
  <c r="QX456" i="10"/>
  <c r="QX448" i="10"/>
  <c r="QU465" i="10"/>
  <c r="QU457" i="10"/>
  <c r="QU449" i="10"/>
  <c r="QU467" i="10"/>
  <c r="QU456" i="10"/>
  <c r="QU466" i="10"/>
  <c r="QU455" i="10"/>
  <c r="QX462" i="10"/>
  <c r="QU464" i="10"/>
  <c r="QU454" i="10"/>
  <c r="QX454" i="10"/>
  <c r="QU463" i="10"/>
  <c r="QU453" i="10"/>
  <c r="QU462" i="10"/>
  <c r="QU451" i="10"/>
  <c r="QU469" i="10"/>
  <c r="QU461" i="10"/>
  <c r="QU450" i="10"/>
  <c r="QU458" i="10"/>
  <c r="QU459" i="10"/>
  <c r="QU448" i="10"/>
  <c r="QU447" i="10"/>
  <c r="ADN453" i="10"/>
  <c r="ADN469" i="10"/>
  <c r="ADN461" i="10"/>
  <c r="ADN467" i="10"/>
  <c r="ADN459" i="10"/>
  <c r="ADN451" i="10"/>
  <c r="ADK461" i="10"/>
  <c r="ADK459" i="10"/>
  <c r="ADK451" i="10"/>
  <c r="ADK467" i="10"/>
  <c r="ADH467" i="10"/>
  <c r="ADH459" i="10"/>
  <c r="ADH451" i="10"/>
  <c r="ADH464" i="10"/>
  <c r="ADH456" i="10"/>
  <c r="ADH448" i="10"/>
  <c r="ADH463" i="10"/>
  <c r="ADH455" i="10"/>
  <c r="ADH447" i="10"/>
  <c r="ADK469" i="10"/>
  <c r="ADK453" i="10"/>
  <c r="ADH468" i="10"/>
  <c r="ADH460" i="10"/>
  <c r="ADH452" i="10"/>
  <c r="ADH462" i="10"/>
  <c r="ADM467" i="10"/>
  <c r="ADM459" i="10"/>
  <c r="ADM451" i="10"/>
  <c r="ADH461" i="10"/>
  <c r="ADM466" i="10"/>
  <c r="ADM458" i="10"/>
  <c r="ADM450" i="10"/>
  <c r="ADH457" i="10"/>
  <c r="ADM464" i="10"/>
  <c r="ADM456" i="10"/>
  <c r="ADM448" i="10"/>
  <c r="ADH454" i="10"/>
  <c r="ADM463" i="10"/>
  <c r="ADM455" i="10"/>
  <c r="ADM447" i="10"/>
  <c r="ADH469" i="10"/>
  <c r="ADH453" i="10"/>
  <c r="ADM462" i="10"/>
  <c r="ADM454" i="10"/>
  <c r="ADH466" i="10"/>
  <c r="ADH450" i="10"/>
  <c r="ADM469" i="10"/>
  <c r="ADM461" i="10"/>
  <c r="ADM453" i="10"/>
  <c r="ADH465" i="10"/>
  <c r="ADH449" i="10"/>
  <c r="ADM468" i="10"/>
  <c r="ADM460" i="10"/>
  <c r="ADM452" i="10"/>
  <c r="ADJ463" i="10"/>
  <c r="ADJ455" i="10"/>
  <c r="ADH458" i="10"/>
  <c r="ADM465" i="10"/>
  <c r="ADJ462" i="10"/>
  <c r="ADJ454" i="10"/>
  <c r="ADM457" i="10"/>
  <c r="ADJ469" i="10"/>
  <c r="ADJ461" i="10"/>
  <c r="ADJ453" i="10"/>
  <c r="ADM449" i="10"/>
  <c r="ADJ468" i="10"/>
  <c r="ADJ460" i="10"/>
  <c r="ADJ452" i="10"/>
  <c r="ADJ467" i="10"/>
  <c r="ADJ459" i="10"/>
  <c r="ADJ451" i="10"/>
  <c r="ADJ466" i="10"/>
  <c r="ADJ458" i="10"/>
  <c r="ADJ450" i="10"/>
  <c r="ADJ465" i="10"/>
  <c r="ADJ457" i="10"/>
  <c r="ADJ449" i="10"/>
  <c r="ADJ464" i="10"/>
  <c r="ADJ456" i="10"/>
  <c r="ADJ448" i="10"/>
  <c r="ADJ447" i="10"/>
  <c r="ADG462" i="10"/>
  <c r="ADG454" i="10"/>
  <c r="ADG468" i="10"/>
  <c r="ADG460" i="10"/>
  <c r="ADG452" i="10"/>
  <c r="ADG467" i="10"/>
  <c r="ADG459" i="10"/>
  <c r="ADG451" i="10"/>
  <c r="ADG466" i="10"/>
  <c r="ADG458" i="10"/>
  <c r="ADG450" i="10"/>
  <c r="ADG465" i="10"/>
  <c r="ADG457" i="10"/>
  <c r="ADG449" i="10"/>
  <c r="ADG463" i="10"/>
  <c r="ADG455" i="10"/>
  <c r="ADG447" i="10"/>
  <c r="ADG461" i="10"/>
  <c r="ADG456" i="10"/>
  <c r="ADG453" i="10"/>
  <c r="ADG448" i="10"/>
  <c r="ADG469" i="10"/>
  <c r="ADG464" i="10"/>
  <c r="AIA468" i="10"/>
  <c r="AIA460" i="10"/>
  <c r="AIA452" i="10"/>
  <c r="AIA467" i="10"/>
  <c r="AIA459" i="10"/>
  <c r="AIA451" i="10"/>
  <c r="AIA466" i="10"/>
  <c r="AIA458" i="10"/>
  <c r="AIA450" i="10"/>
  <c r="AIA465" i="10"/>
  <c r="AIA457" i="10"/>
  <c r="AIA449" i="10"/>
  <c r="AIA464" i="10"/>
  <c r="AIA456" i="10"/>
  <c r="AIA448" i="10"/>
  <c r="AIA462" i="10"/>
  <c r="AIA454" i="10"/>
  <c r="AIA469" i="10"/>
  <c r="AIA461" i="10"/>
  <c r="AIA453" i="10"/>
  <c r="AIA463" i="10"/>
  <c r="AIA455" i="10"/>
  <c r="AHX462" i="10"/>
  <c r="AHX454" i="10"/>
  <c r="AHX469" i="10"/>
  <c r="AHX461" i="10"/>
  <c r="AHX453" i="10"/>
  <c r="AHX468" i="10"/>
  <c r="AHX460" i="10"/>
  <c r="AHX452" i="10"/>
  <c r="AHX467" i="10"/>
  <c r="AHX459" i="10"/>
  <c r="AHX451" i="10"/>
  <c r="AHX466" i="10"/>
  <c r="AHX458" i="10"/>
  <c r="AHX450" i="10"/>
  <c r="AHX465" i="10"/>
  <c r="AHX457" i="10"/>
  <c r="AHX449" i="10"/>
  <c r="AHX464" i="10"/>
  <c r="AHX456" i="10"/>
  <c r="AHX448" i="10"/>
  <c r="AHX463" i="10"/>
  <c r="AHX455" i="10"/>
  <c r="AHX447" i="10"/>
  <c r="AHU469" i="10"/>
  <c r="AHU461" i="10"/>
  <c r="AHU453" i="10"/>
  <c r="AHU468" i="10"/>
  <c r="AHU460" i="10"/>
  <c r="AHU452" i="10"/>
  <c r="AHU467" i="10"/>
  <c r="AHU459" i="10"/>
  <c r="AHU451" i="10"/>
  <c r="AHU466" i="10"/>
  <c r="AHU458" i="10"/>
  <c r="AHU450" i="10"/>
  <c r="AHU465" i="10"/>
  <c r="AHU457" i="10"/>
  <c r="AHU449" i="10"/>
  <c r="AHU464" i="10"/>
  <c r="AHU456" i="10"/>
  <c r="AHU448" i="10"/>
  <c r="AHU463" i="10"/>
  <c r="AHU455" i="10"/>
  <c r="AHU447" i="10"/>
  <c r="AHU462" i="10"/>
  <c r="AHU454" i="10"/>
  <c r="AHZ468" i="10"/>
  <c r="AHZ460" i="10"/>
  <c r="AHZ452" i="10"/>
  <c r="AHZ467" i="10"/>
  <c r="AHZ459" i="10"/>
  <c r="AHZ451" i="10"/>
  <c r="AHZ465" i="10"/>
  <c r="AHZ457" i="10"/>
  <c r="AHZ449" i="10"/>
  <c r="AHZ464" i="10"/>
  <c r="AHZ456" i="10"/>
  <c r="AHZ448" i="10"/>
  <c r="AHZ463" i="10"/>
  <c r="AHZ455" i="10"/>
  <c r="AHZ447" i="10"/>
  <c r="AHZ462" i="10"/>
  <c r="AHZ454" i="10"/>
  <c r="AHZ469" i="10"/>
  <c r="AHZ461" i="10"/>
  <c r="AHZ453" i="10"/>
  <c r="AHW462" i="10"/>
  <c r="AHW454" i="10"/>
  <c r="AHW469" i="10"/>
  <c r="AHW461" i="10"/>
  <c r="AHW453" i="10"/>
  <c r="AHZ466" i="10"/>
  <c r="AHW468" i="10"/>
  <c r="AHW460" i="10"/>
  <c r="AHW452" i="10"/>
  <c r="AHZ458" i="10"/>
  <c r="AHW467" i="10"/>
  <c r="AHW459" i="10"/>
  <c r="AHW451" i="10"/>
  <c r="AHZ450" i="10"/>
  <c r="AHW466" i="10"/>
  <c r="AHW458" i="10"/>
  <c r="AHW450" i="10"/>
  <c r="AHW465" i="10"/>
  <c r="AHW457" i="10"/>
  <c r="AHW449" i="10"/>
  <c r="AHW464" i="10"/>
  <c r="AHW456" i="10"/>
  <c r="AHW448" i="10"/>
  <c r="AHW463" i="10"/>
  <c r="AHW455" i="10"/>
  <c r="AHW447" i="10"/>
  <c r="AHT468" i="10"/>
  <c r="AHT460" i="10"/>
  <c r="AHT452" i="10"/>
  <c r="AHT466" i="10"/>
  <c r="AHT458" i="10"/>
  <c r="AHT450" i="10"/>
  <c r="AHT465" i="10"/>
  <c r="AHT457" i="10"/>
  <c r="AHT449" i="10"/>
  <c r="AHT464" i="10"/>
  <c r="AHT456" i="10"/>
  <c r="AHT448" i="10"/>
  <c r="AHT463" i="10"/>
  <c r="AHT455" i="10"/>
  <c r="AHT447" i="10"/>
  <c r="AHT462" i="10"/>
  <c r="AHT454" i="10"/>
  <c r="AHT469" i="10"/>
  <c r="AHT461" i="10"/>
  <c r="AHT453" i="10"/>
  <c r="AHT467" i="10"/>
  <c r="AHT459" i="10"/>
  <c r="AHT451" i="10"/>
  <c r="CB417" i="10"/>
  <c r="DU439" i="10"/>
  <c r="HM423" i="10"/>
  <c r="GW446" i="10"/>
  <c r="BP422" i="10"/>
  <c r="DH419" i="10"/>
  <c r="GZ417" i="10"/>
  <c r="IW440" i="10"/>
  <c r="AV419" i="10"/>
  <c r="EN417" i="10"/>
  <c r="EX388" i="10"/>
  <c r="EW400" i="10"/>
  <c r="EW390" i="10"/>
  <c r="EW389" i="10"/>
  <c r="EX391" i="10"/>
  <c r="EX394" i="10"/>
  <c r="EX389" i="10"/>
  <c r="EV399" i="10"/>
  <c r="EV401" i="10"/>
  <c r="EV403" i="10"/>
  <c r="EV404" i="10"/>
  <c r="EV410" i="10"/>
  <c r="EX393" i="10"/>
  <c r="EX390" i="10"/>
  <c r="EW399" i="10"/>
  <c r="EW401" i="10"/>
  <c r="EV402" i="10"/>
  <c r="EX403" i="10"/>
  <c r="EW404" i="10"/>
  <c r="EW406" i="10"/>
  <c r="EV407" i="10"/>
  <c r="EW410" i="10"/>
  <c r="EX411" i="10"/>
  <c r="EW391" i="10"/>
  <c r="EX409" i="10"/>
  <c r="EW398" i="10"/>
  <c r="EX401" i="10"/>
  <c r="EW402" i="10"/>
  <c r="EX404" i="10"/>
  <c r="EX406" i="10"/>
  <c r="EW407" i="10"/>
  <c r="EX410" i="10"/>
  <c r="NE417" i="10"/>
  <c r="EV389" i="10"/>
  <c r="EX405" i="10"/>
  <c r="EV392" i="10"/>
  <c r="EV396" i="10"/>
  <c r="EW397" i="10"/>
  <c r="EX398" i="10"/>
  <c r="EX402" i="10"/>
  <c r="EX407" i="10"/>
  <c r="EW394" i="10"/>
  <c r="EV397" i="10"/>
  <c r="EX399" i="10"/>
  <c r="EV388" i="10"/>
  <c r="EW392" i="10"/>
  <c r="EV393" i="10"/>
  <c r="EV395" i="10"/>
  <c r="EW396" i="10"/>
  <c r="EX397" i="10"/>
  <c r="EV405" i="10"/>
  <c r="EV408" i="10"/>
  <c r="OH417" i="10"/>
  <c r="NO417" i="10"/>
  <c r="OS423" i="10"/>
  <c r="OT425" i="10"/>
  <c r="NJ417" i="10"/>
  <c r="OX423" i="10"/>
  <c r="OV435" i="10"/>
  <c r="OS436" i="10"/>
  <c r="OY427" i="10"/>
  <c r="OQ433" i="10"/>
  <c r="OS434" i="10"/>
  <c r="OV429" i="10"/>
  <c r="OV432" i="10"/>
  <c r="OZ433" i="10"/>
  <c r="OX434" i="10"/>
  <c r="OR422" i="10"/>
  <c r="OY424" i="10"/>
  <c r="OO428" i="10"/>
  <c r="OP438" i="10"/>
  <c r="OQ428" i="10"/>
  <c r="OJ417" i="10"/>
  <c r="ME417" i="10"/>
  <c r="OG417" i="10"/>
  <c r="OE417" i="10"/>
  <c r="LU417" i="10"/>
  <c r="MX434" i="10"/>
  <c r="RO434" i="10"/>
  <c r="MU435" i="10"/>
  <c r="NC435" i="10"/>
  <c r="RI435" i="10"/>
  <c r="RQ435" i="10"/>
  <c r="MV436" i="10"/>
  <c r="ND436" i="10"/>
  <c r="RP436" i="10"/>
  <c r="MV437" i="10"/>
  <c r="ND437" i="10"/>
  <c r="RK437" i="10"/>
  <c r="RS437" i="10"/>
  <c r="MY438" i="10"/>
  <c r="RL438" i="10"/>
  <c r="RT438" i="10"/>
  <c r="MZ439" i="10"/>
  <c r="RO439" i="10"/>
  <c r="MU440" i="10"/>
  <c r="NC440" i="10"/>
  <c r="RI440" i="10"/>
  <c r="RQ440" i="10"/>
  <c r="KT425" i="10"/>
  <c r="MY425" i="10"/>
  <c r="RN425" i="10"/>
  <c r="MS426" i="10"/>
  <c r="NA426" i="10"/>
  <c r="RJ426" i="10"/>
  <c r="RR426" i="10"/>
  <c r="MW427" i="10"/>
  <c r="RP427" i="10"/>
  <c r="MV428" i="10"/>
  <c r="ND428" i="10"/>
  <c r="RJ428" i="10"/>
  <c r="RR428" i="10"/>
  <c r="MX429" i="10"/>
  <c r="RN429" i="10"/>
  <c r="MT430" i="10"/>
  <c r="NB430" i="10"/>
  <c r="RK430" i="10"/>
  <c r="RS430" i="10"/>
  <c r="MX431" i="10"/>
  <c r="RP431" i="10"/>
  <c r="MU432" i="10"/>
  <c r="NC432" i="10"/>
  <c r="RN432" i="10"/>
  <c r="MT433" i="10"/>
  <c r="NB433" i="10"/>
  <c r="RK433" i="10"/>
  <c r="RS433" i="10"/>
  <c r="MY434" i="10"/>
  <c r="RP434" i="10"/>
  <c r="MV435" i="10"/>
  <c r="ND435" i="10"/>
  <c r="RJ435" i="10"/>
  <c r="RR435" i="10"/>
  <c r="MW436" i="10"/>
  <c r="RI436" i="10"/>
  <c r="RQ436" i="10"/>
  <c r="MW437" i="10"/>
  <c r="RL437" i="10"/>
  <c r="RT437" i="10"/>
  <c r="MZ438" i="10"/>
  <c r="RM438" i="10"/>
  <c r="MS439" i="10"/>
  <c r="NA439" i="10"/>
  <c r="RP439" i="10"/>
  <c r="MV440" i="10"/>
  <c r="ND440" i="10"/>
  <c r="RJ440" i="10"/>
  <c r="RR440" i="10"/>
  <c r="KR431" i="10"/>
  <c r="MZ431" i="10"/>
  <c r="RJ431" i="10"/>
  <c r="RR431" i="10"/>
  <c r="MW432" i="10"/>
  <c r="RP432" i="10"/>
  <c r="MV433" i="10"/>
  <c r="ND433" i="10"/>
  <c r="RM433" i="10"/>
  <c r="MS434" i="10"/>
  <c r="NA434" i="10"/>
  <c r="RJ434" i="10"/>
  <c r="RR434" i="10"/>
  <c r="MX435" i="10"/>
  <c r="RL435" i="10"/>
  <c r="RT435" i="10"/>
  <c r="MY436" i="10"/>
  <c r="RK436" i="10"/>
  <c r="RS436" i="10"/>
  <c r="MY437" i="10"/>
  <c r="RN437" i="10"/>
  <c r="MT438" i="10"/>
  <c r="NB438" i="10"/>
  <c r="RO438" i="10"/>
  <c r="MU439" i="10"/>
  <c r="NC439" i="10"/>
  <c r="RJ439" i="10"/>
  <c r="RR439" i="10"/>
  <c r="MX440" i="10"/>
  <c r="RL440" i="10"/>
  <c r="RT440" i="10"/>
  <c r="MT425" i="10"/>
  <c r="NB425" i="10"/>
  <c r="RI425" i="10"/>
  <c r="RQ425" i="10"/>
  <c r="MV426" i="10"/>
  <c r="ND426" i="10"/>
  <c r="RM426" i="10"/>
  <c r="KN427" i="10"/>
  <c r="MZ427" i="10"/>
  <c r="RK427" i="10"/>
  <c r="RS427" i="10"/>
  <c r="MY428" i="10"/>
  <c r="RM428" i="10"/>
  <c r="MS429" i="10"/>
  <c r="NA429" i="10"/>
  <c r="RI429" i="10"/>
  <c r="RQ429" i="10"/>
  <c r="MW430" i="10"/>
  <c r="RN430" i="10"/>
  <c r="MS431" i="10"/>
  <c r="NA431" i="10"/>
  <c r="RK431" i="10"/>
  <c r="RS431" i="10"/>
  <c r="MX432" i="10"/>
  <c r="RI432" i="10"/>
  <c r="RQ432" i="10"/>
  <c r="MW433" i="10"/>
  <c r="RN433" i="10"/>
  <c r="MT434" i="10"/>
  <c r="NB434" i="10"/>
  <c r="RK434" i="10"/>
  <c r="RS434" i="10"/>
  <c r="MY435" i="10"/>
  <c r="RM435" i="10"/>
  <c r="KR436" i="10"/>
  <c r="MZ436" i="10"/>
  <c r="RL436" i="10"/>
  <c r="RT436" i="10"/>
  <c r="MZ437" i="10"/>
  <c r="RO437" i="10"/>
  <c r="MU438" i="10"/>
  <c r="NC438" i="10"/>
  <c r="RP438" i="10"/>
  <c r="MV439" i="10"/>
  <c r="ND439" i="10"/>
  <c r="RK439" i="10"/>
  <c r="RS439" i="10"/>
  <c r="MY440" i="10"/>
  <c r="RM440" i="10"/>
  <c r="KL424" i="10"/>
  <c r="MW424" i="10"/>
  <c r="RK424" i="10"/>
  <c r="RS424" i="10"/>
  <c r="MU425" i="10"/>
  <c r="NC425" i="10"/>
  <c r="RJ425" i="10"/>
  <c r="RR425" i="10"/>
  <c r="MW426" i="10"/>
  <c r="RN426" i="10"/>
  <c r="MS427" i="10"/>
  <c r="NA427" i="10"/>
  <c r="RL427" i="10"/>
  <c r="RT427" i="10"/>
  <c r="MZ428" i="10"/>
  <c r="RN428" i="10"/>
  <c r="MT429" i="10"/>
  <c r="NB429" i="10"/>
  <c r="RJ429" i="10"/>
  <c r="RR429" i="10"/>
  <c r="MX430" i="10"/>
  <c r="RO430" i="10"/>
  <c r="MT431" i="10"/>
  <c r="NB431" i="10"/>
  <c r="RL431" i="10"/>
  <c r="RT431" i="10"/>
  <c r="MY432" i="10"/>
  <c r="RJ432" i="10"/>
  <c r="RR432" i="10"/>
  <c r="MX433" i="10"/>
  <c r="RO433" i="10"/>
  <c r="MU434" i="10"/>
  <c r="NC434" i="10"/>
  <c r="RL434" i="10"/>
  <c r="RT434" i="10"/>
  <c r="MZ435" i="10"/>
  <c r="RN435" i="10"/>
  <c r="MS436" i="10"/>
  <c r="NA436" i="10"/>
  <c r="RM436" i="10"/>
  <c r="MS437" i="10"/>
  <c r="NA437" i="10"/>
  <c r="RP437" i="10"/>
  <c r="MV438" i="10"/>
  <c r="ND438" i="10"/>
  <c r="RI438" i="10"/>
  <c r="RQ438" i="10"/>
  <c r="MW439" i="10"/>
  <c r="RL439" i="10"/>
  <c r="RT439" i="10"/>
  <c r="MZ440" i="10"/>
  <c r="RN440" i="10"/>
  <c r="RO417" i="10"/>
  <c r="KM424" i="10"/>
  <c r="MX424" i="10"/>
  <c r="RL424" i="10"/>
  <c r="RT424" i="10"/>
  <c r="MV425" i="10"/>
  <c r="ND425" i="10"/>
  <c r="RK425" i="10"/>
  <c r="RS425" i="10"/>
  <c r="MX426" i="10"/>
  <c r="RO426" i="10"/>
  <c r="MT427" i="10"/>
  <c r="NB427" i="10"/>
  <c r="RM427" i="10"/>
  <c r="MS428" i="10"/>
  <c r="NA428" i="10"/>
  <c r="RO428" i="10"/>
  <c r="MU429" i="10"/>
  <c r="NC429" i="10"/>
  <c r="RK429" i="10"/>
  <c r="RS429" i="10"/>
  <c r="MY430" i="10"/>
  <c r="RP430" i="10"/>
  <c r="MU431" i="10"/>
  <c r="NC431" i="10"/>
  <c r="RM431" i="10"/>
  <c r="KK432" i="10"/>
  <c r="MZ432" i="10"/>
  <c r="RK432" i="10"/>
  <c r="RS432" i="10"/>
  <c r="MY433" i="10"/>
  <c r="RP433" i="10"/>
  <c r="MV434" i="10"/>
  <c r="ND434" i="10"/>
  <c r="RM434" i="10"/>
  <c r="MS435" i="10"/>
  <c r="NA435" i="10"/>
  <c r="RO435" i="10"/>
  <c r="MT436" i="10"/>
  <c r="NB436" i="10"/>
  <c r="RN436" i="10"/>
  <c r="MT437" i="10"/>
  <c r="NB437" i="10"/>
  <c r="RI437" i="10"/>
  <c r="RQ437" i="10"/>
  <c r="MW438" i="10"/>
  <c r="RJ438" i="10"/>
  <c r="RR438" i="10"/>
  <c r="MX439" i="10"/>
  <c r="RM439" i="10"/>
  <c r="MS440" i="10"/>
  <c r="NA440" i="10"/>
  <c r="RO440" i="10"/>
  <c r="RI417" i="10"/>
  <c r="KT424" i="10"/>
  <c r="MY424" i="10"/>
  <c r="RM424" i="10"/>
  <c r="KL425" i="10"/>
  <c r="MW425" i="10"/>
  <c r="RL425" i="10"/>
  <c r="RT425" i="10"/>
  <c r="MY426" i="10"/>
  <c r="RP426" i="10"/>
  <c r="MU427" i="10"/>
  <c r="NC427" i="10"/>
  <c r="RN427" i="10"/>
  <c r="MT428" i="10"/>
  <c r="NB428" i="10"/>
  <c r="RP428" i="10"/>
  <c r="MV429" i="10"/>
  <c r="ND429" i="10"/>
  <c r="RL429" i="10"/>
  <c r="RT429" i="10"/>
  <c r="MZ430" i="10"/>
  <c r="RI430" i="10"/>
  <c r="RQ430" i="10"/>
  <c r="MV431" i="10"/>
  <c r="ND431" i="10"/>
  <c r="RN431" i="10"/>
  <c r="MS432" i="10"/>
  <c r="NA432" i="10"/>
  <c r="RL432" i="10"/>
  <c r="RT432" i="10"/>
  <c r="MZ433" i="10"/>
  <c r="RI433" i="10"/>
  <c r="RQ433" i="10"/>
  <c r="MW434" i="10"/>
  <c r="RN434" i="10"/>
  <c r="MT435" i="10"/>
  <c r="NB435" i="10"/>
  <c r="RP435" i="10"/>
  <c r="MU436" i="10"/>
  <c r="NC436" i="10"/>
  <c r="RO436" i="10"/>
  <c r="MU437" i="10"/>
  <c r="NC437" i="10"/>
  <c r="RJ437" i="10"/>
  <c r="RR437" i="10"/>
  <c r="MX438" i="10"/>
  <c r="RK438" i="10"/>
  <c r="RS438" i="10"/>
  <c r="MY439" i="10"/>
  <c r="RN439" i="10"/>
  <c r="MT440" i="10"/>
  <c r="NB440" i="10"/>
  <c r="RP440" i="10"/>
  <c r="QH421" i="10"/>
  <c r="QY421" i="10"/>
  <c r="RG421" i="10"/>
  <c r="QH422" i="10"/>
  <c r="QY422" i="10"/>
  <c r="RG422" i="10"/>
  <c r="QE423" i="10"/>
  <c r="QX423" i="10"/>
  <c r="RF423" i="10"/>
  <c r="QF424" i="10"/>
  <c r="QX424" i="10"/>
  <c r="RF424" i="10"/>
  <c r="QJ425" i="10"/>
  <c r="QZ425" i="10"/>
  <c r="RH425" i="10"/>
  <c r="QF426" i="10"/>
  <c r="QX426" i="10"/>
  <c r="RF426" i="10"/>
  <c r="KV427" i="10"/>
  <c r="PY427" i="10"/>
  <c r="RC427" i="10"/>
  <c r="RA428" i="10"/>
  <c r="QJ429" i="10"/>
  <c r="QZ429" i="10"/>
  <c r="RH429" i="10"/>
  <c r="QI430" i="10"/>
  <c r="QY430" i="10"/>
  <c r="RG430" i="10"/>
  <c r="QG431" i="10"/>
  <c r="QX431" i="10"/>
  <c r="RF431" i="10"/>
  <c r="KS432" i="10"/>
  <c r="QB432" i="10"/>
  <c r="RD432" i="10"/>
  <c r="RB433" i="10"/>
  <c r="RB434" i="10"/>
  <c r="QB435" i="10"/>
  <c r="QY435" i="10"/>
  <c r="QG436" i="10"/>
  <c r="RC436" i="10"/>
  <c r="RA438" i="10"/>
  <c r="FG388" i="10"/>
  <c r="FR388" i="10"/>
  <c r="FQ389" i="10"/>
  <c r="FE391" i="10"/>
  <c r="FQ392" i="10"/>
  <c r="FS395" i="10"/>
  <c r="FG396" i="10"/>
  <c r="FQ396" i="10"/>
  <c r="FE398" i="10"/>
  <c r="FE399" i="10"/>
  <c r="FS400" i="10"/>
  <c r="FE402" i="10"/>
  <c r="FG403" i="10"/>
  <c r="FQ403" i="10"/>
  <c r="FS406" i="10"/>
  <c r="FE409" i="10"/>
  <c r="QJ418" i="10"/>
  <c r="QZ418" i="10"/>
  <c r="RH418" i="10"/>
  <c r="QJ419" i="10"/>
  <c r="QZ419" i="10"/>
  <c r="RH419" i="10"/>
  <c r="QI420" i="10"/>
  <c r="QZ420" i="10"/>
  <c r="RH420" i="10"/>
  <c r="QJ421" i="10"/>
  <c r="QZ421" i="10"/>
  <c r="RH421" i="10"/>
  <c r="QI422" i="10"/>
  <c r="QZ422" i="10"/>
  <c r="RH422" i="10"/>
  <c r="QG423" i="10"/>
  <c r="QY423" i="10"/>
  <c r="RG423" i="10"/>
  <c r="QI424" i="10"/>
  <c r="QY424" i="10"/>
  <c r="RG424" i="10"/>
  <c r="RA425" i="10"/>
  <c r="QG426" i="10"/>
  <c r="QY426" i="10"/>
  <c r="RG426" i="10"/>
  <c r="QB427" i="10"/>
  <c r="RD427" i="10"/>
  <c r="RB428" i="10"/>
  <c r="RA429" i="10"/>
  <c r="QJ430" i="10"/>
  <c r="QZ430" i="10"/>
  <c r="RH430" i="10"/>
  <c r="QH431" i="10"/>
  <c r="QY431" i="10"/>
  <c r="RG431" i="10"/>
  <c r="QE432" i="10"/>
  <c r="QW432" i="10"/>
  <c r="RE432" i="10"/>
  <c r="KL433" i="10"/>
  <c r="RC433" i="10"/>
  <c r="RC434" i="10"/>
  <c r="QC435" i="10"/>
  <c r="RB435" i="10"/>
  <c r="QH436" i="10"/>
  <c r="RH436" i="10"/>
  <c r="QD438" i="10"/>
  <c r="QW439" i="10"/>
  <c r="NF417" i="10"/>
  <c r="NL417" i="10"/>
  <c r="FS388" i="10"/>
  <c r="FR389" i="10"/>
  <c r="FF391" i="10"/>
  <c r="FR392" i="10"/>
  <c r="FE394" i="10"/>
  <c r="FR396" i="10"/>
  <c r="FF398" i="10"/>
  <c r="FQ398" i="10"/>
  <c r="FF399" i="10"/>
  <c r="FF402" i="10"/>
  <c r="FR403" i="10"/>
  <c r="FE407" i="10"/>
  <c r="FF409" i="10"/>
  <c r="RA418" i="10"/>
  <c r="RA419" i="10"/>
  <c r="PY420" i="10"/>
  <c r="RA420" i="10"/>
  <c r="PY421" i="10"/>
  <c r="RA421" i="10"/>
  <c r="RA422" i="10"/>
  <c r="QH423" i="10"/>
  <c r="QZ423" i="10"/>
  <c r="RH423" i="10"/>
  <c r="QJ424" i="10"/>
  <c r="QZ424" i="10"/>
  <c r="RH424" i="10"/>
  <c r="PZ425" i="10"/>
  <c r="RB425" i="10"/>
  <c r="QH426" i="10"/>
  <c r="QZ426" i="10"/>
  <c r="RH426" i="10"/>
  <c r="QE427" i="10"/>
  <c r="QW427" i="10"/>
  <c r="RE427" i="10"/>
  <c r="KO428" i="10"/>
  <c r="RC428" i="10"/>
  <c r="RB429" i="10"/>
  <c r="RA430" i="10"/>
  <c r="QI431" i="10"/>
  <c r="QZ431" i="10"/>
  <c r="RH431" i="10"/>
  <c r="QF432" i="10"/>
  <c r="QX432" i="10"/>
  <c r="RF432" i="10"/>
  <c r="KT433" i="10"/>
  <c r="QA433" i="10"/>
  <c r="RD433" i="10"/>
  <c r="PY434" i="10"/>
  <c r="RD434" i="10"/>
  <c r="QI435" i="10"/>
  <c r="RG435" i="10"/>
  <c r="QI436" i="10"/>
  <c r="PY437" i="10"/>
  <c r="QE438" i="10"/>
  <c r="QC439" i="10"/>
  <c r="RE439" i="10"/>
  <c r="NP417" i="10"/>
  <c r="NG417" i="10"/>
  <c r="FS389" i="10"/>
  <c r="FE390" i="10"/>
  <c r="FG391" i="10"/>
  <c r="FQ391" i="10"/>
  <c r="FS392" i="10"/>
  <c r="FF394" i="10"/>
  <c r="FS396" i="10"/>
  <c r="FG398" i="10"/>
  <c r="FR398" i="10"/>
  <c r="FG399" i="10"/>
  <c r="FG402" i="10"/>
  <c r="FS403" i="10"/>
  <c r="FE405" i="10"/>
  <c r="FF407" i="10"/>
  <c r="FQ407" i="10"/>
  <c r="FG409" i="10"/>
  <c r="FQ409" i="10"/>
  <c r="FR411" i="10"/>
  <c r="PY418" i="10"/>
  <c r="RB418" i="10"/>
  <c r="QA419" i="10"/>
  <c r="RB419" i="10"/>
  <c r="PZ420" i="10"/>
  <c r="RB420" i="10"/>
  <c r="PZ421" i="10"/>
  <c r="RB421" i="10"/>
  <c r="PZ422" i="10"/>
  <c r="RB422" i="10"/>
  <c r="RA423" i="10"/>
  <c r="RA424" i="10"/>
  <c r="QA425" i="10"/>
  <c r="RC425" i="10"/>
  <c r="RA426" i="10"/>
  <c r="QF427" i="10"/>
  <c r="QX427" i="10"/>
  <c r="RF427" i="10"/>
  <c r="PZ428" i="10"/>
  <c r="RD428" i="10"/>
  <c r="PY429" i="10"/>
  <c r="RC429" i="10"/>
  <c r="PZ430" i="10"/>
  <c r="RB430" i="10"/>
  <c r="RA431" i="10"/>
  <c r="QG432" i="10"/>
  <c r="QY432" i="10"/>
  <c r="RG432" i="10"/>
  <c r="QD433" i="10"/>
  <c r="QW433" i="10"/>
  <c r="RE433" i="10"/>
  <c r="QB434" i="10"/>
  <c r="RE434" i="10"/>
  <c r="QJ435" i="10"/>
  <c r="PZ437" i="10"/>
  <c r="QX437" i="10"/>
  <c r="QF438" i="10"/>
  <c r="QD439" i="10"/>
  <c r="QA440" i="10"/>
  <c r="FF390" i="10"/>
  <c r="FR391" i="10"/>
  <c r="FG394" i="10"/>
  <c r="FQ394" i="10"/>
  <c r="FS398" i="10"/>
  <c r="FQ399" i="10"/>
  <c r="FE400" i="10"/>
  <c r="FE401" i="10"/>
  <c r="FQ402" i="10"/>
  <c r="FE404" i="10"/>
  <c r="FF405" i="10"/>
  <c r="FG407" i="10"/>
  <c r="FR407" i="10"/>
  <c r="FR409" i="10"/>
  <c r="FS411" i="10"/>
  <c r="QB418" i="10"/>
  <c r="RC418" i="10"/>
  <c r="QB419" i="10"/>
  <c r="RC419" i="10"/>
  <c r="QA420" i="10"/>
  <c r="RC420" i="10"/>
  <c r="QB421" i="10"/>
  <c r="RC421" i="10"/>
  <c r="QA422" i="10"/>
  <c r="RC422" i="10"/>
  <c r="PY423" i="10"/>
  <c r="RB423" i="10"/>
  <c r="QA424" i="10"/>
  <c r="RB424" i="10"/>
  <c r="QB425" i="10"/>
  <c r="RD425" i="10"/>
  <c r="RB426" i="10"/>
  <c r="QG427" i="10"/>
  <c r="QY427" i="10"/>
  <c r="RG427" i="10"/>
  <c r="QC428" i="10"/>
  <c r="QW428" i="10"/>
  <c r="RE428" i="10"/>
  <c r="KP429" i="10"/>
  <c r="QB429" i="10"/>
  <c r="RD429" i="10"/>
  <c r="QA430" i="10"/>
  <c r="RC430" i="10"/>
  <c r="PY431" i="10"/>
  <c r="RB431" i="10"/>
  <c r="QJ432" i="10"/>
  <c r="QZ432" i="10"/>
  <c r="RH432" i="10"/>
  <c r="QE433" i="10"/>
  <c r="QX433" i="10"/>
  <c r="RF433" i="10"/>
  <c r="QC434" i="10"/>
  <c r="QW434" i="10"/>
  <c r="RG434" i="10"/>
  <c r="QF437" i="10"/>
  <c r="RC437" i="10"/>
  <c r="QE439" i="10"/>
  <c r="QB440" i="10"/>
  <c r="QZ440" i="10"/>
  <c r="MZ417" i="10"/>
  <c r="RH417" i="10"/>
  <c r="FG390" i="10"/>
  <c r="FQ390" i="10"/>
  <c r="FS391" i="10"/>
  <c r="FE393" i="10"/>
  <c r="FR394" i="10"/>
  <c r="FE397" i="10"/>
  <c r="FR399" i="10"/>
  <c r="FF400" i="10"/>
  <c r="FF401" i="10"/>
  <c r="FR402" i="10"/>
  <c r="FF404" i="10"/>
  <c r="FQ404" i="10"/>
  <c r="FG405" i="10"/>
  <c r="FQ405" i="10"/>
  <c r="FS407" i="10"/>
  <c r="FE408" i="10"/>
  <c r="FE410" i="10"/>
  <c r="QC418" i="10"/>
  <c r="RD418" i="10"/>
  <c r="QC419" i="10"/>
  <c r="RD419" i="10"/>
  <c r="QC420" i="10"/>
  <c r="RD420" i="10"/>
  <c r="QC421" i="10"/>
  <c r="RD421" i="10"/>
  <c r="QD422" i="10"/>
  <c r="RD422" i="10"/>
  <c r="PZ423" i="10"/>
  <c r="RC423" i="10"/>
  <c r="QB424" i="10"/>
  <c r="RC424" i="10"/>
  <c r="QE425" i="10"/>
  <c r="QW425" i="10"/>
  <c r="RE425" i="10"/>
  <c r="KL426" i="10"/>
  <c r="PY426" i="10"/>
  <c r="RC426" i="10"/>
  <c r="QJ427" i="10"/>
  <c r="QZ427" i="10"/>
  <c r="RH427" i="10"/>
  <c r="QD428" i="10"/>
  <c r="QX428" i="10"/>
  <c r="RF428" i="10"/>
  <c r="QC429" i="10"/>
  <c r="QW429" i="10"/>
  <c r="RE429" i="10"/>
  <c r="QB430" i="10"/>
  <c r="RD430" i="10"/>
  <c r="PZ431" i="10"/>
  <c r="RC431" i="10"/>
  <c r="RA432" i="10"/>
  <c r="QF433" i="10"/>
  <c r="QY433" i="10"/>
  <c r="RG433" i="10"/>
  <c r="QD434" i="10"/>
  <c r="QY434" i="10"/>
  <c r="RH434" i="10"/>
  <c r="PY436" i="10"/>
  <c r="QG437" i="10"/>
  <c r="RF437" i="10"/>
  <c r="QC440" i="10"/>
  <c r="RH440" i="10"/>
  <c r="RM417" i="10"/>
  <c r="KR440" i="10"/>
  <c r="KQ436" i="10"/>
  <c r="KM434" i="10"/>
  <c r="KS433" i="10"/>
  <c r="KK433" i="10"/>
  <c r="KR432" i="10"/>
  <c r="KQ431" i="10"/>
  <c r="KP430" i="10"/>
  <c r="KO429" i="10"/>
  <c r="KV428" i="10"/>
  <c r="KN428" i="10"/>
  <c r="KU427" i="10"/>
  <c r="KM427" i="10"/>
  <c r="KS426" i="10"/>
  <c r="KK426" i="10"/>
  <c r="KS425" i="10"/>
  <c r="KK425" i="10"/>
  <c r="KS424" i="10"/>
  <c r="KK424" i="10"/>
  <c r="KT423" i="10"/>
  <c r="KL423" i="10"/>
  <c r="KT422" i="10"/>
  <c r="KL422" i="10"/>
  <c r="KT421" i="10"/>
  <c r="KL421" i="10"/>
  <c r="KU420" i="10"/>
  <c r="KM420" i="10"/>
  <c r="KV419" i="10"/>
  <c r="KN419" i="10"/>
  <c r="KV418" i="10"/>
  <c r="KN418" i="10"/>
  <c r="KU417" i="10"/>
  <c r="KM417" i="10"/>
  <c r="KU439" i="10"/>
  <c r="KP438" i="10"/>
  <c r="KL434" i="10"/>
  <c r="KR433" i="10"/>
  <c r="KQ432" i="10"/>
  <c r="KP431" i="10"/>
  <c r="KO430" i="10"/>
  <c r="KV429" i="10"/>
  <c r="KN429" i="10"/>
  <c r="KU428" i="10"/>
  <c r="KM428" i="10"/>
  <c r="KT427" i="10"/>
  <c r="KL427" i="10"/>
  <c r="KR426" i="10"/>
  <c r="KR425" i="10"/>
  <c r="KR424" i="10"/>
  <c r="KS423" i="10"/>
  <c r="KK423" i="10"/>
  <c r="KS422" i="10"/>
  <c r="KK422" i="10"/>
  <c r="KS421" i="10"/>
  <c r="KK421" i="10"/>
  <c r="KT420" i="10"/>
  <c r="KL420" i="10"/>
  <c r="KU419" i="10"/>
  <c r="KM419" i="10"/>
  <c r="KU418" i="10"/>
  <c r="KM418" i="10"/>
  <c r="KT417" i="10"/>
  <c r="KL417" i="10"/>
  <c r="KM439" i="10"/>
  <c r="KO438" i="10"/>
  <c r="KV435" i="10"/>
  <c r="KQ433" i="10"/>
  <c r="KP432" i="10"/>
  <c r="KO431" i="10"/>
  <c r="KV430" i="10"/>
  <c r="KN430" i="10"/>
  <c r="KU429" i="10"/>
  <c r="KM429" i="10"/>
  <c r="KT428" i="10"/>
  <c r="KL428" i="10"/>
  <c r="KS427" i="10"/>
  <c r="KK427" i="10"/>
  <c r="KQ426" i="10"/>
  <c r="KQ425" i="10"/>
  <c r="KQ424" i="10"/>
  <c r="KR423" i="10"/>
  <c r="KR422" i="10"/>
  <c r="KR421" i="10"/>
  <c r="KS420" i="10"/>
  <c r="KK420" i="10"/>
  <c r="KT419" i="10"/>
  <c r="KL419" i="10"/>
  <c r="KS440" i="10"/>
  <c r="KT437" i="10"/>
  <c r="KO435" i="10"/>
  <c r="KP433" i="10"/>
  <c r="KO432" i="10"/>
  <c r="KV431" i="10"/>
  <c r="KN431" i="10"/>
  <c r="KU430" i="10"/>
  <c r="KM430" i="10"/>
  <c r="KT429" i="10"/>
  <c r="KL429" i="10"/>
  <c r="KS428" i="10"/>
  <c r="KK428" i="10"/>
  <c r="KR427" i="10"/>
  <c r="KP426" i="10"/>
  <c r="KP425" i="10"/>
  <c r="KP424" i="10"/>
  <c r="KQ423" i="10"/>
  <c r="KQ422" i="10"/>
  <c r="KQ421" i="10"/>
  <c r="KR420" i="10"/>
  <c r="KS419" i="10"/>
  <c r="KK419" i="10"/>
  <c r="KS418" i="10"/>
  <c r="KK418" i="10"/>
  <c r="KR417" i="10"/>
  <c r="KK440" i="10"/>
  <c r="KS437" i="10"/>
  <c r="KN435" i="10"/>
  <c r="KO433" i="10"/>
  <c r="KV432" i="10"/>
  <c r="KN432" i="10"/>
  <c r="KU431" i="10"/>
  <c r="KM431" i="10"/>
  <c r="KT430" i="10"/>
  <c r="KL430" i="10"/>
  <c r="KS429" i="10"/>
  <c r="KK429" i="10"/>
  <c r="KR428" i="10"/>
  <c r="KQ427" i="10"/>
  <c r="KO426" i="10"/>
  <c r="KO425" i="10"/>
  <c r="KO424" i="10"/>
  <c r="KP423" i="10"/>
  <c r="KP422" i="10"/>
  <c r="KP421" i="10"/>
  <c r="KQ420" i="10"/>
  <c r="KL437" i="10"/>
  <c r="KV433" i="10"/>
  <c r="KN433" i="10"/>
  <c r="KU432" i="10"/>
  <c r="KM432" i="10"/>
  <c r="KT431" i="10"/>
  <c r="KL431" i="10"/>
  <c r="KS430" i="10"/>
  <c r="KK430" i="10"/>
  <c r="KR429" i="10"/>
  <c r="KQ428" i="10"/>
  <c r="KP427" i="10"/>
  <c r="KV426" i="10"/>
  <c r="KN426" i="10"/>
  <c r="KV425" i="10"/>
  <c r="KN425" i="10"/>
  <c r="KV424" i="10"/>
  <c r="KN424" i="10"/>
  <c r="KO423" i="10"/>
  <c r="KO422" i="10"/>
  <c r="KO421" i="10"/>
  <c r="KP420" i="10"/>
  <c r="KQ419" i="10"/>
  <c r="KQ418" i="10"/>
  <c r="KP417" i="10"/>
  <c r="KK437" i="10"/>
  <c r="KU434" i="10"/>
  <c r="KU433" i="10"/>
  <c r="KM433" i="10"/>
  <c r="KT432" i="10"/>
  <c r="KL432" i="10"/>
  <c r="KS431" i="10"/>
  <c r="KK431" i="10"/>
  <c r="KR430" i="10"/>
  <c r="KQ429" i="10"/>
  <c r="KP428" i="10"/>
  <c r="KO427" i="10"/>
  <c r="KU426" i="10"/>
  <c r="KM426" i="10"/>
  <c r="PT440" i="10"/>
  <c r="PW438" i="10"/>
  <c r="PS436" i="10"/>
  <c r="PS433" i="10"/>
  <c r="PS432" i="10"/>
  <c r="PS431" i="10"/>
  <c r="PR430" i="10"/>
  <c r="PX429" i="10"/>
  <c r="PP429" i="10"/>
  <c r="PV428" i="10"/>
  <c r="PN428" i="10"/>
  <c r="PV427" i="10"/>
  <c r="PN427" i="10"/>
  <c r="PU426" i="10"/>
  <c r="PM426" i="10"/>
  <c r="PT425" i="10"/>
  <c r="PT424" i="10"/>
  <c r="PT423" i="10"/>
  <c r="PU422" i="10"/>
  <c r="PM422" i="10"/>
  <c r="PV421" i="10"/>
  <c r="PN421" i="10"/>
  <c r="PV420" i="10"/>
  <c r="PN420" i="10"/>
  <c r="PV419" i="10"/>
  <c r="PN419" i="10"/>
  <c r="PW418" i="10"/>
  <c r="PO418" i="10"/>
  <c r="PP438" i="10"/>
  <c r="PR436" i="10"/>
  <c r="PX435" i="10"/>
  <c r="PR433" i="10"/>
  <c r="PR432" i="10"/>
  <c r="PR431" i="10"/>
  <c r="PQ430" i="10"/>
  <c r="PW429" i="10"/>
  <c r="PO429" i="10"/>
  <c r="PU428" i="10"/>
  <c r="PM428" i="10"/>
  <c r="PU427" i="10"/>
  <c r="PM427" i="10"/>
  <c r="PT426" i="10"/>
  <c r="PS425" i="10"/>
  <c r="PS424" i="10"/>
  <c r="PS423" i="10"/>
  <c r="PT422" i="10"/>
  <c r="PU421" i="10"/>
  <c r="PM421" i="10"/>
  <c r="PU420" i="10"/>
  <c r="PM420" i="10"/>
  <c r="PU419" i="10"/>
  <c r="PM419" i="10"/>
  <c r="PV418" i="10"/>
  <c r="PN418" i="10"/>
  <c r="PV439" i="10"/>
  <c r="PO438" i="10"/>
  <c r="PW435" i="10"/>
  <c r="PQ433" i="10"/>
  <c r="PQ432" i="10"/>
  <c r="PQ431" i="10"/>
  <c r="PX430" i="10"/>
  <c r="PP430" i="10"/>
  <c r="PV429" i="10"/>
  <c r="PN429" i="10"/>
  <c r="PT428" i="10"/>
  <c r="PT427" i="10"/>
  <c r="PS426" i="10"/>
  <c r="PR425" i="10"/>
  <c r="PR424" i="10"/>
  <c r="PR423" i="10"/>
  <c r="PS422" i="10"/>
  <c r="PT421" i="10"/>
  <c r="PT420" i="10"/>
  <c r="PT419" i="10"/>
  <c r="PN439" i="10"/>
  <c r="PV437" i="10"/>
  <c r="PP435" i="10"/>
  <c r="PX433" i="10"/>
  <c r="PP433" i="10"/>
  <c r="PX432" i="10"/>
  <c r="PP432" i="10"/>
  <c r="PX431" i="10"/>
  <c r="PP431" i="10"/>
  <c r="PW430" i="10"/>
  <c r="PO430" i="10"/>
  <c r="PU429" i="10"/>
  <c r="PM429" i="10"/>
  <c r="PS428" i="10"/>
  <c r="PS427" i="10"/>
  <c r="PR426" i="10"/>
  <c r="PQ425" i="10"/>
  <c r="PQ424" i="10"/>
  <c r="PQ423" i="10"/>
  <c r="PR422" i="10"/>
  <c r="PS421" i="10"/>
  <c r="PS420" i="10"/>
  <c r="PS419" i="10"/>
  <c r="PT418" i="10"/>
  <c r="PU437" i="10"/>
  <c r="PO435" i="10"/>
  <c r="PW433" i="10"/>
  <c r="PO433" i="10"/>
  <c r="PW432" i="10"/>
  <c r="PO432" i="10"/>
  <c r="PW431" i="10"/>
  <c r="PO431" i="10"/>
  <c r="PV430" i="10"/>
  <c r="PN430" i="10"/>
  <c r="PT429" i="10"/>
  <c r="PR428" i="10"/>
  <c r="PR427" i="10"/>
  <c r="PQ426" i="10"/>
  <c r="PX425" i="10"/>
  <c r="PP425" i="10"/>
  <c r="PX424" i="10"/>
  <c r="PP424" i="10"/>
  <c r="PX423" i="10"/>
  <c r="PP423" i="10"/>
  <c r="PQ422" i="10"/>
  <c r="PR421" i="10"/>
  <c r="PR420" i="10"/>
  <c r="PR419" i="10"/>
  <c r="PU440" i="10"/>
  <c r="PN437" i="10"/>
  <c r="PU434" i="10"/>
  <c r="PV433" i="10"/>
  <c r="PN433" i="10"/>
  <c r="PV432" i="10"/>
  <c r="PN432" i="10"/>
  <c r="PV431" i="10"/>
  <c r="PN431" i="10"/>
  <c r="PU430" i="10"/>
  <c r="PM430" i="10"/>
  <c r="PS429" i="10"/>
  <c r="PQ428" i="10"/>
  <c r="PQ427" i="10"/>
  <c r="PX426" i="10"/>
  <c r="PP426" i="10"/>
  <c r="PW425" i="10"/>
  <c r="PO425" i="10"/>
  <c r="PW424" i="10"/>
  <c r="PO424" i="10"/>
  <c r="PW423" i="10"/>
  <c r="PO423" i="10"/>
  <c r="PX422" i="10"/>
  <c r="PP422" i="10"/>
  <c r="PQ421" i="10"/>
  <c r="PQ420" i="10"/>
  <c r="PQ419" i="10"/>
  <c r="PR418" i="10"/>
  <c r="PM440" i="10"/>
  <c r="PM437" i="10"/>
  <c r="PT434" i="10"/>
  <c r="PU433" i="10"/>
  <c r="PM433" i="10"/>
  <c r="PU432" i="10"/>
  <c r="PM432" i="10"/>
  <c r="PU431" i="10"/>
  <c r="PM431" i="10"/>
  <c r="PT430" i="10"/>
  <c r="PR429" i="10"/>
  <c r="PX428" i="10"/>
  <c r="PP428" i="10"/>
  <c r="PX427" i="10"/>
  <c r="PP427" i="10"/>
  <c r="PW426" i="10"/>
  <c r="PO426" i="10"/>
  <c r="PV425" i="10"/>
  <c r="PN425" i="10"/>
  <c r="GE409" i="10"/>
  <c r="GC403" i="10"/>
  <c r="GD409" i="10"/>
  <c r="GD407" i="10"/>
  <c r="GE405" i="10"/>
  <c r="GD404" i="10"/>
  <c r="GE401" i="10"/>
  <c r="GE410" i="10"/>
  <c r="GE408" i="10"/>
  <c r="GE406" i="10"/>
  <c r="GC405" i="10"/>
  <c r="GD402" i="10"/>
  <c r="GC401" i="10"/>
  <c r="KT434" i="10"/>
  <c r="RT417" i="10"/>
  <c r="RP417" i="10"/>
  <c r="RN417" i="10"/>
  <c r="RS417" i="10"/>
  <c r="PD417" i="10"/>
  <c r="RQ417" i="10"/>
  <c r="KN439" i="10"/>
  <c r="KV439" i="10"/>
  <c r="PO439" i="10"/>
  <c r="PW439" i="10"/>
  <c r="KL440" i="10"/>
  <c r="KT440" i="10"/>
  <c r="PN440" i="10"/>
  <c r="PV440" i="10"/>
  <c r="KN434" i="10"/>
  <c r="KV434" i="10"/>
  <c r="PN434" i="10"/>
  <c r="PV434" i="10"/>
  <c r="KP435" i="10"/>
  <c r="PQ435" i="10"/>
  <c r="KK436" i="10"/>
  <c r="KS436" i="10"/>
  <c r="PT436" i="10"/>
  <c r="KM437" i="10"/>
  <c r="KU437" i="10"/>
  <c r="PO437" i="10"/>
  <c r="PW437" i="10"/>
  <c r="KQ438" i="10"/>
  <c r="PQ438" i="10"/>
  <c r="KO439" i="10"/>
  <c r="PP439" i="10"/>
  <c r="PX439" i="10"/>
  <c r="KM440" i="10"/>
  <c r="KU440" i="10"/>
  <c r="PO440" i="10"/>
  <c r="PW440" i="10"/>
  <c r="PE417" i="10"/>
  <c r="KO434" i="10"/>
  <c r="PO434" i="10"/>
  <c r="PW434" i="10"/>
  <c r="KQ435" i="10"/>
  <c r="PR435" i="10"/>
  <c r="KL436" i="10"/>
  <c r="KT436" i="10"/>
  <c r="PM436" i="10"/>
  <c r="PU436" i="10"/>
  <c r="KN437" i="10"/>
  <c r="KV437" i="10"/>
  <c r="PP437" i="10"/>
  <c r="PX437" i="10"/>
  <c r="KR438" i="10"/>
  <c r="PR438" i="10"/>
  <c r="KP439" i="10"/>
  <c r="PQ439" i="10"/>
  <c r="KN440" i="10"/>
  <c r="KV440" i="10"/>
  <c r="PP440" i="10"/>
  <c r="PX440" i="10"/>
  <c r="PA417" i="10"/>
  <c r="KP434" i="10"/>
  <c r="PP434" i="10"/>
  <c r="PX434" i="10"/>
  <c r="KR435" i="10"/>
  <c r="PS435" i="10"/>
  <c r="KM436" i="10"/>
  <c r="KU436" i="10"/>
  <c r="PN436" i="10"/>
  <c r="PV436" i="10"/>
  <c r="KO437" i="10"/>
  <c r="PQ437" i="10"/>
  <c r="KK438" i="10"/>
  <c r="KS438" i="10"/>
  <c r="PS438" i="10"/>
  <c r="KQ439" i="10"/>
  <c r="PR439" i="10"/>
  <c r="KO440" i="10"/>
  <c r="PQ440" i="10"/>
  <c r="PM417" i="10"/>
  <c r="KQ434" i="10"/>
  <c r="PQ434" i="10"/>
  <c r="KK435" i="10"/>
  <c r="KS435" i="10"/>
  <c r="PT435" i="10"/>
  <c r="KN436" i="10"/>
  <c r="KV436" i="10"/>
  <c r="PO436" i="10"/>
  <c r="PW436" i="10"/>
  <c r="KP437" i="10"/>
  <c r="PR437" i="10"/>
  <c r="KL438" i="10"/>
  <c r="KT438" i="10"/>
  <c r="PT438" i="10"/>
  <c r="KR439" i="10"/>
  <c r="PS439" i="10"/>
  <c r="KP440" i="10"/>
  <c r="PR440" i="10"/>
  <c r="PU417" i="10"/>
  <c r="KR434" i="10"/>
  <c r="PR434" i="10"/>
  <c r="KL435" i="10"/>
  <c r="KT435" i="10"/>
  <c r="PM435" i="10"/>
  <c r="PU435" i="10"/>
  <c r="KO436" i="10"/>
  <c r="PP436" i="10"/>
  <c r="PX436" i="10"/>
  <c r="KQ437" i="10"/>
  <c r="PS437" i="10"/>
  <c r="KM438" i="10"/>
  <c r="KU438" i="10"/>
  <c r="PM438" i="10"/>
  <c r="PU438" i="10"/>
  <c r="KK439" i="10"/>
  <c r="KS439" i="10"/>
  <c r="PT439" i="10"/>
  <c r="KQ440" i="10"/>
  <c r="PS440" i="10"/>
  <c r="PB417" i="10"/>
  <c r="KK434" i="10"/>
  <c r="KS434" i="10"/>
  <c r="PS434" i="10"/>
  <c r="KM435" i="10"/>
  <c r="KU435" i="10"/>
  <c r="PN435" i="10"/>
  <c r="PV435" i="10"/>
  <c r="KP436" i="10"/>
  <c r="PQ436" i="10"/>
  <c r="KR437" i="10"/>
  <c r="PT437" i="10"/>
  <c r="KN438" i="10"/>
  <c r="KV438" i="10"/>
  <c r="PN438" i="10"/>
  <c r="PV438" i="10"/>
  <c r="KL439" i="10"/>
  <c r="KT439" i="10"/>
  <c r="PM439" i="10"/>
  <c r="PU439" i="10"/>
  <c r="QS417" i="10"/>
  <c r="RC435" i="10"/>
  <c r="RD436" i="10"/>
  <c r="QY437" i="10"/>
  <c r="RG437" i="10"/>
  <c r="RB438" i="10"/>
  <c r="QX439" i="10"/>
  <c r="RF439" i="10"/>
  <c r="RA440" i="10"/>
  <c r="RB417" i="10"/>
  <c r="RD435" i="10"/>
  <c r="QW436" i="10"/>
  <c r="RE436" i="10"/>
  <c r="QZ437" i="10"/>
  <c r="RH437" i="10"/>
  <c r="RC438" i="10"/>
  <c r="QY439" i="10"/>
  <c r="RG439" i="10"/>
  <c r="RB440" i="10"/>
  <c r="QW435" i="10"/>
  <c r="RE435" i="10"/>
  <c r="QX436" i="10"/>
  <c r="RF436" i="10"/>
  <c r="RA437" i="10"/>
  <c r="RD438" i="10"/>
  <c r="QZ439" i="10"/>
  <c r="RH439" i="10"/>
  <c r="RC440" i="10"/>
  <c r="QX417" i="10"/>
  <c r="RL417" i="10"/>
  <c r="RR417" i="10"/>
  <c r="RK417" i="10"/>
  <c r="QX435" i="10"/>
  <c r="RF435" i="10"/>
  <c r="QY436" i="10"/>
  <c r="RG436" i="10"/>
  <c r="RB437" i="10"/>
  <c r="QW438" i="10"/>
  <c r="RE438" i="10"/>
  <c r="RA439" i="10"/>
  <c r="RD440" i="10"/>
  <c r="RF417" i="10"/>
  <c r="OK417" i="10"/>
  <c r="OD417" i="10"/>
  <c r="OL417" i="10"/>
  <c r="ON417" i="10"/>
  <c r="QX438" i="10"/>
  <c r="RF438" i="10"/>
  <c r="RB439" i="10"/>
  <c r="QW440" i="10"/>
  <c r="RE440" i="10"/>
  <c r="QY417" i="10"/>
  <c r="QX434" i="10"/>
  <c r="RF434" i="10"/>
  <c r="QZ435" i="10"/>
  <c r="RH435" i="10"/>
  <c r="RA436" i="10"/>
  <c r="RD437" i="10"/>
  <c r="QY438" i="10"/>
  <c r="RG438" i="10"/>
  <c r="RC439" i="10"/>
  <c r="QX440" i="10"/>
  <c r="RF440" i="10"/>
  <c r="RG417" i="10"/>
  <c r="NM417" i="10"/>
  <c r="NK417" i="10"/>
  <c r="NN417" i="10"/>
  <c r="RA435" i="10"/>
  <c r="RB436" i="10"/>
  <c r="QW437" i="10"/>
  <c r="RE437" i="10"/>
  <c r="QZ438" i="10"/>
  <c r="RH438" i="10"/>
  <c r="RD439" i="10"/>
  <c r="QY440" i="10"/>
  <c r="RG440" i="10"/>
  <c r="OT417" i="10"/>
  <c r="OS417" i="10"/>
  <c r="OU417" i="10"/>
  <c r="OV417" i="10"/>
  <c r="OX417" i="10"/>
  <c r="OY417" i="10"/>
  <c r="OP417" i="10"/>
  <c r="OZ417" i="10"/>
  <c r="OQ417" i="10"/>
  <c r="OO417" i="10"/>
  <c r="OR417" i="10"/>
  <c r="OT440" i="10"/>
  <c r="OV439" i="10"/>
  <c r="OW438" i="10"/>
  <c r="OO438" i="10"/>
  <c r="OY437" i="10"/>
  <c r="OQ437" i="10"/>
  <c r="OZ436" i="10"/>
  <c r="OR436" i="10"/>
  <c r="OT435" i="10"/>
  <c r="OU434" i="10"/>
  <c r="OW433" i="10"/>
  <c r="OO433" i="10"/>
  <c r="OX432" i="10"/>
  <c r="OP432" i="10"/>
  <c r="OZ431" i="10"/>
  <c r="OR431" i="10"/>
  <c r="OS430" i="10"/>
  <c r="OU429" i="10"/>
  <c r="OV428" i="10"/>
  <c r="OX427" i="10"/>
  <c r="OP427" i="10"/>
  <c r="OY426" i="10"/>
  <c r="OQ426" i="10"/>
  <c r="OS425" i="10"/>
  <c r="OT424" i="10"/>
  <c r="OV423" i="10"/>
  <c r="OW422" i="10"/>
  <c r="OO422" i="10"/>
  <c r="OY421" i="10"/>
  <c r="OQ421" i="10"/>
  <c r="OZ420" i="10"/>
  <c r="OR420" i="10"/>
  <c r="OT419" i="10"/>
  <c r="OU418" i="10"/>
  <c r="OS440" i="10"/>
  <c r="OU439" i="10"/>
  <c r="OV438" i="10"/>
  <c r="OX437" i="10"/>
  <c r="OP437" i="10"/>
  <c r="OY436" i="10"/>
  <c r="OQ436" i="10"/>
  <c r="OS435" i="10"/>
  <c r="OT434" i="10"/>
  <c r="OV433" i="10"/>
  <c r="OW432" i="10"/>
  <c r="OO432" i="10"/>
  <c r="OY431" i="10"/>
  <c r="OQ431" i="10"/>
  <c r="OZ430" i="10"/>
  <c r="OR430" i="10"/>
  <c r="OT429" i="10"/>
  <c r="OU428" i="10"/>
  <c r="OW427" i="10"/>
  <c r="OO427" i="10"/>
  <c r="OX426" i="10"/>
  <c r="OP426" i="10"/>
  <c r="OZ425" i="10"/>
  <c r="OR425" i="10"/>
  <c r="OS424" i="10"/>
  <c r="OU423" i="10"/>
  <c r="OV422" i="10"/>
  <c r="OX421" i="10"/>
  <c r="OP421" i="10"/>
  <c r="OY420" i="10"/>
  <c r="OQ420" i="10"/>
  <c r="OS419" i="10"/>
  <c r="OT418" i="10"/>
  <c r="OZ440" i="10"/>
  <c r="OR440" i="10"/>
  <c r="OT439" i="10"/>
  <c r="OU438" i="10"/>
  <c r="OW437" i="10"/>
  <c r="OO437" i="10"/>
  <c r="OX436" i="10"/>
  <c r="OP436" i="10"/>
  <c r="OZ435" i="10"/>
  <c r="OR435" i="10"/>
  <c r="OY440" i="10"/>
  <c r="OQ440" i="10"/>
  <c r="OS439" i="10"/>
  <c r="OT438" i="10"/>
  <c r="OV437" i="10"/>
  <c r="OW436" i="10"/>
  <c r="OO436" i="10"/>
  <c r="OY435" i="10"/>
  <c r="OQ435" i="10"/>
  <c r="OZ434" i="10"/>
  <c r="OR434" i="10"/>
  <c r="OT433" i="10"/>
  <c r="OU432" i="10"/>
  <c r="OW431" i="10"/>
  <c r="OO431" i="10"/>
  <c r="OX430" i="10"/>
  <c r="OP430" i="10"/>
  <c r="OZ429" i="10"/>
  <c r="OR429" i="10"/>
  <c r="OS428" i="10"/>
  <c r="OU427" i="10"/>
  <c r="OV426" i="10"/>
  <c r="OX425" i="10"/>
  <c r="OP425" i="10"/>
  <c r="OX440" i="10"/>
  <c r="OP440" i="10"/>
  <c r="OZ439" i="10"/>
  <c r="OR439" i="10"/>
  <c r="OS438" i="10"/>
  <c r="OU437" i="10"/>
  <c r="OV436" i="10"/>
  <c r="OX435" i="10"/>
  <c r="OP435" i="10"/>
  <c r="OY434" i="10"/>
  <c r="OQ434" i="10"/>
  <c r="OS433" i="10"/>
  <c r="OT432" i="10"/>
  <c r="OV431" i="10"/>
  <c r="OW430" i="10"/>
  <c r="OO430" i="10"/>
  <c r="OY429" i="10"/>
  <c r="OQ429" i="10"/>
  <c r="OZ428" i="10"/>
  <c r="OR428" i="10"/>
  <c r="OT427" i="10"/>
  <c r="OU426" i="10"/>
  <c r="OW425" i="10"/>
  <c r="OO425" i="10"/>
  <c r="OX424" i="10"/>
  <c r="OP424" i="10"/>
  <c r="OZ423" i="10"/>
  <c r="OR423" i="10"/>
  <c r="OS422" i="10"/>
  <c r="OU421" i="10"/>
  <c r="OV420" i="10"/>
  <c r="OX419" i="10"/>
  <c r="OP419" i="10"/>
  <c r="OY418" i="10"/>
  <c r="OQ418" i="10"/>
  <c r="OT437" i="10"/>
  <c r="OP434" i="10"/>
  <c r="OY433" i="10"/>
  <c r="OS432" i="10"/>
  <c r="OP431" i="10"/>
  <c r="OY430" i="10"/>
  <c r="OP429" i="10"/>
  <c r="OX428" i="10"/>
  <c r="OS427" i="10"/>
  <c r="OY425" i="10"/>
  <c r="OU424" i="10"/>
  <c r="OT423" i="10"/>
  <c r="OT422" i="10"/>
  <c r="OV421" i="10"/>
  <c r="OU420" i="10"/>
  <c r="OU419" i="10"/>
  <c r="OS418" i="10"/>
  <c r="OY439" i="10"/>
  <c r="OS437" i="10"/>
  <c r="OO434" i="10"/>
  <c r="OX433" i="10"/>
  <c r="OR432" i="10"/>
  <c r="OV430" i="10"/>
  <c r="OO429" i="10"/>
  <c r="OW428" i="10"/>
  <c r="OR427" i="10"/>
  <c r="OV425" i="10"/>
  <c r="OW440" i="10"/>
  <c r="OX439" i="10"/>
  <c r="OZ438" i="10"/>
  <c r="OR437" i="10"/>
  <c r="OU436" i="10"/>
  <c r="OW435" i="10"/>
  <c r="OU433" i="10"/>
  <c r="OQ432" i="10"/>
  <c r="OU430" i="10"/>
  <c r="OT428" i="10"/>
  <c r="OQ427" i="10"/>
  <c r="OZ426" i="10"/>
  <c r="OU425" i="10"/>
  <c r="OQ424" i="10"/>
  <c r="OQ423" i="10"/>
  <c r="OQ422" i="10"/>
  <c r="OS421" i="10"/>
  <c r="OS420" i="10"/>
  <c r="OQ419" i="10"/>
  <c r="OP418" i="10"/>
  <c r="OW417" i="10"/>
  <c r="OO440" i="10"/>
  <c r="OP439" i="10"/>
  <c r="OR438" i="10"/>
  <c r="OO435" i="10"/>
  <c r="OW434" i="10"/>
  <c r="OP433" i="10"/>
  <c r="OZ432" i="10"/>
  <c r="FM411" i="10"/>
  <c r="FK409" i="10"/>
  <c r="FL406" i="10"/>
  <c r="FM403" i="10"/>
  <c r="FK401" i="10"/>
  <c r="FL398" i="10"/>
  <c r="FM395" i="10"/>
  <c r="FL411" i="10"/>
  <c r="JI420" i="10"/>
  <c r="FL389" i="10"/>
  <c r="FK392" i="10"/>
  <c r="FM394" i="10"/>
  <c r="FK400" i="10"/>
  <c r="FM401" i="10"/>
  <c r="FK402" i="10"/>
  <c r="OR419" i="10"/>
  <c r="OX420" i="10"/>
  <c r="OP422" i="10"/>
  <c r="OW423" i="10"/>
  <c r="OZ424" i="10"/>
  <c r="OQ425" i="10"/>
  <c r="OZ427" i="10"/>
  <c r="OP428" i="10"/>
  <c r="OS429" i="10"/>
  <c r="OY432" i="10"/>
  <c r="OR433" i="10"/>
  <c r="OV434" i="10"/>
  <c r="OU435" i="10"/>
  <c r="OT436" i="10"/>
  <c r="OZ437" i="10"/>
  <c r="OQ438" i="10"/>
  <c r="OW439" i="10"/>
  <c r="FY411" i="10"/>
  <c r="FX410" i="10"/>
  <c r="FY407" i="10"/>
  <c r="FW405" i="10"/>
  <c r="FX402" i="10"/>
  <c r="FY399" i="10"/>
  <c r="FW397" i="10"/>
  <c r="FX394" i="10"/>
  <c r="EW411" i="10"/>
  <c r="EX408" i="10"/>
  <c r="EV406" i="10"/>
  <c r="EW403" i="10"/>
  <c r="EX400" i="10"/>
  <c r="EV398" i="10"/>
  <c r="EW395" i="10"/>
  <c r="FK408" i="10"/>
  <c r="OW419" i="10"/>
  <c r="OY423" i="10"/>
  <c r="OW429" i="10"/>
  <c r="OQ430" i="10"/>
  <c r="OY438" i="10"/>
  <c r="OU422" i="10"/>
  <c r="FL396" i="10"/>
  <c r="FK397" i="10"/>
  <c r="FK398" i="10"/>
  <c r="FM399" i="10"/>
  <c r="FK407" i="10"/>
  <c r="FL408" i="10"/>
  <c r="FL410" i="10"/>
  <c r="OR418" i="10"/>
  <c r="OY419" i="10"/>
  <c r="OR421" i="10"/>
  <c r="OX422" i="10"/>
  <c r="OO424" i="10"/>
  <c r="OR426" i="10"/>
  <c r="OX429" i="10"/>
  <c r="OT430" i="10"/>
  <c r="OS431" i="10"/>
  <c r="OO421" i="10"/>
  <c r="OO426" i="10"/>
  <c r="OY428" i="10"/>
  <c r="FT419" i="10"/>
  <c r="FK388" i="10"/>
  <c r="FL393" i="10"/>
  <c r="FK395" i="10"/>
  <c r="FM396" i="10"/>
  <c r="FM398" i="10"/>
  <c r="FK404" i="10"/>
  <c r="FL407" i="10"/>
  <c r="FM408" i="10"/>
  <c r="FM410" i="10"/>
  <c r="OV418" i="10"/>
  <c r="OZ419" i="10"/>
  <c r="OO420" i="10"/>
  <c r="OT421" i="10"/>
  <c r="OY422" i="10"/>
  <c r="OR424" i="10"/>
  <c r="OS426" i="10"/>
  <c r="OT431" i="10"/>
  <c r="OU440" i="10"/>
  <c r="OO418" i="10"/>
  <c r="FL390" i="10"/>
  <c r="FK393" i="10"/>
  <c r="FM390" i="10"/>
  <c r="FL397" i="10"/>
  <c r="FL388" i="10"/>
  <c r="FK391" i="10"/>
  <c r="FM393" i="10"/>
  <c r="FL395" i="10"/>
  <c r="FM397" i="10"/>
  <c r="FL404" i="10"/>
  <c r="FK405" i="10"/>
  <c r="FK406" i="10"/>
  <c r="FM407" i="10"/>
  <c r="OW418" i="10"/>
  <c r="OP420" i="10"/>
  <c r="OW421" i="10"/>
  <c r="OZ422" i="10"/>
  <c r="OO423" i="10"/>
  <c r="OV424" i="10"/>
  <c r="OT426" i="10"/>
  <c r="OU431" i="10"/>
  <c r="OV440" i="10"/>
  <c r="FM409" i="10"/>
  <c r="FK410" i="10"/>
  <c r="FM388" i="10"/>
  <c r="FL391" i="10"/>
  <c r="FK394" i="10"/>
  <c r="FK403" i="10"/>
  <c r="FM404" i="10"/>
  <c r="FL405" i="10"/>
  <c r="FM406" i="10"/>
  <c r="OX418" i="10"/>
  <c r="OT420" i="10"/>
  <c r="OZ421" i="10"/>
  <c r="OP423" i="10"/>
  <c r="OW424" i="10"/>
  <c r="OW426" i="10"/>
  <c r="OV427" i="10"/>
  <c r="OX431" i="10"/>
  <c r="OO439" i="10"/>
  <c r="QG417" i="10"/>
  <c r="QB417" i="10"/>
  <c r="QD417" i="10"/>
  <c r="QE417" i="10"/>
  <c r="QF417" i="10"/>
  <c r="QH417" i="10"/>
  <c r="QI417" i="10"/>
  <c r="PZ417" i="10"/>
  <c r="QJ417" i="10"/>
  <c r="QA417" i="10"/>
  <c r="QH440" i="10"/>
  <c r="PZ440" i="10"/>
  <c r="QJ439" i="10"/>
  <c r="QB439" i="10"/>
  <c r="QC438" i="10"/>
  <c r="QE437" i="10"/>
  <c r="QF436" i="10"/>
  <c r="QH435" i="10"/>
  <c r="PZ435" i="10"/>
  <c r="QI434" i="10"/>
  <c r="QA434" i="10"/>
  <c r="QC433" i="10"/>
  <c r="QD432" i="10"/>
  <c r="QF431" i="10"/>
  <c r="QG430" i="10"/>
  <c r="PY430" i="10"/>
  <c r="QI429" i="10"/>
  <c r="QA429" i="10"/>
  <c r="QJ428" i="10"/>
  <c r="QB428" i="10"/>
  <c r="QD427" i="10"/>
  <c r="QE426" i="10"/>
  <c r="QG425" i="10"/>
  <c r="PY425" i="10"/>
  <c r="QH424" i="10"/>
  <c r="PZ424" i="10"/>
  <c r="QJ423" i="10"/>
  <c r="QB423" i="10"/>
  <c r="QC422" i="10"/>
  <c r="QE421" i="10"/>
  <c r="QF420" i="10"/>
  <c r="QH419" i="10"/>
  <c r="PZ419" i="10"/>
  <c r="QI418" i="10"/>
  <c r="QA418" i="10"/>
  <c r="QG440" i="10"/>
  <c r="PY440" i="10"/>
  <c r="QI439" i="10"/>
  <c r="QA439" i="10"/>
  <c r="QJ438" i="10"/>
  <c r="QB438" i="10"/>
  <c r="QD437" i="10"/>
  <c r="QE436" i="10"/>
  <c r="QG435" i="10"/>
  <c r="PY435" i="10"/>
  <c r="QH434" i="10"/>
  <c r="PZ434" i="10"/>
  <c r="QJ433" i="10"/>
  <c r="QB433" i="10"/>
  <c r="QC432" i="10"/>
  <c r="QE431" i="10"/>
  <c r="QF430" i="10"/>
  <c r="QH429" i="10"/>
  <c r="PZ429" i="10"/>
  <c r="QI428" i="10"/>
  <c r="QA428" i="10"/>
  <c r="QC427" i="10"/>
  <c r="QD426" i="10"/>
  <c r="QF425" i="10"/>
  <c r="QG424" i="10"/>
  <c r="PY424" i="10"/>
  <c r="QI423" i="10"/>
  <c r="QA423" i="10"/>
  <c r="QJ422" i="10"/>
  <c r="QB422" i="10"/>
  <c r="QD421" i="10"/>
  <c r="QE420" i="10"/>
  <c r="QG419" i="10"/>
  <c r="PY419" i="10"/>
  <c r="QH418" i="10"/>
  <c r="PZ418" i="10"/>
  <c r="QF440" i="10"/>
  <c r="QH439" i="10"/>
  <c r="PZ439" i="10"/>
  <c r="QI438" i="10"/>
  <c r="QA438" i="10"/>
  <c r="QC437" i="10"/>
  <c r="QD436" i="10"/>
  <c r="QF435" i="10"/>
  <c r="QE440" i="10"/>
  <c r="QG439" i="10"/>
  <c r="PY439" i="10"/>
  <c r="QH438" i="10"/>
  <c r="PZ438" i="10"/>
  <c r="QJ437" i="10"/>
  <c r="QB437" i="10"/>
  <c r="QC436" i="10"/>
  <c r="QE435" i="10"/>
  <c r="QF434" i="10"/>
  <c r="QH433" i="10"/>
  <c r="PZ433" i="10"/>
  <c r="QI432" i="10"/>
  <c r="QA432" i="10"/>
  <c r="QC431" i="10"/>
  <c r="QD430" i="10"/>
  <c r="QF429" i="10"/>
  <c r="QG428" i="10"/>
  <c r="PY428" i="10"/>
  <c r="QI427" i="10"/>
  <c r="QA427" i="10"/>
  <c r="QJ426" i="10"/>
  <c r="QB426" i="10"/>
  <c r="QD425" i="10"/>
  <c r="PY417" i="10"/>
  <c r="QD440" i="10"/>
  <c r="QF439" i="10"/>
  <c r="QG438" i="10"/>
  <c r="PY438" i="10"/>
  <c r="QI437" i="10"/>
  <c r="QA437" i="10"/>
  <c r="QJ436" i="10"/>
  <c r="QB436" i="10"/>
  <c r="QD435" i="10"/>
  <c r="QE434" i="10"/>
  <c r="QG433" i="10"/>
  <c r="PY433" i="10"/>
  <c r="QH432" i="10"/>
  <c r="PZ432" i="10"/>
  <c r="QJ431" i="10"/>
  <c r="QB431" i="10"/>
  <c r="QC430" i="10"/>
  <c r="QE429" i="10"/>
  <c r="QF428" i="10"/>
  <c r="QH427" i="10"/>
  <c r="PZ427" i="10"/>
  <c r="QI426" i="10"/>
  <c r="QA426" i="10"/>
  <c r="QC425" i="10"/>
  <c r="QD424" i="10"/>
  <c r="QF423" i="10"/>
  <c r="QG422" i="10"/>
  <c r="PY422" i="10"/>
  <c r="QI421" i="10"/>
  <c r="QA421" i="10"/>
  <c r="QJ420" i="10"/>
  <c r="QB420" i="10"/>
  <c r="QD419" i="10"/>
  <c r="QE418" i="10"/>
  <c r="RC417" i="10"/>
  <c r="RA417" i="10"/>
  <c r="RD417" i="10"/>
  <c r="QW417" i="10"/>
  <c r="RE417" i="10"/>
  <c r="PQ417" i="10"/>
  <c r="PO417" i="10"/>
  <c r="PP417" i="10"/>
  <c r="PR417" i="10"/>
  <c r="PS417" i="10"/>
  <c r="PT417" i="10"/>
  <c r="PV417" i="10"/>
  <c r="PW417" i="10"/>
  <c r="PN417" i="10"/>
  <c r="PX417" i="10"/>
  <c r="QO417" i="10"/>
  <c r="QP417" i="10"/>
  <c r="QQ417" i="10"/>
  <c r="QR417" i="10"/>
  <c r="QT417" i="10"/>
  <c r="QU417" i="10"/>
  <c r="QL417" i="10"/>
  <c r="QV417" i="10"/>
  <c r="QM417" i="10"/>
  <c r="QN417" i="10"/>
  <c r="PH417" i="10"/>
  <c r="PC417" i="10"/>
  <c r="PF417" i="10"/>
  <c r="PG417" i="10"/>
  <c r="PI417" i="10"/>
  <c r="PK417" i="10"/>
  <c r="MX417" i="10"/>
  <c r="NC417" i="10"/>
  <c r="ND417" i="10"/>
  <c r="MT417" i="10"/>
  <c r="MS417" i="10"/>
  <c r="MU417" i="10"/>
  <c r="MV417" i="10"/>
  <c r="MW417" i="10"/>
  <c r="NA417" i="10"/>
  <c r="NB417" i="10"/>
  <c r="MB417" i="10"/>
  <c r="LZ417" i="10"/>
  <c r="MD417" i="10"/>
  <c r="MF417" i="10"/>
  <c r="MC417" i="10"/>
  <c r="LV417" i="10"/>
  <c r="LW417" i="10"/>
  <c r="LX417" i="10"/>
  <c r="MA417" i="10"/>
  <c r="CM411" i="10"/>
  <c r="CJ390" i="10"/>
  <c r="CZ394" i="10"/>
  <c r="GY446" i="10"/>
  <c r="GV452" i="10"/>
  <c r="GV468" i="10"/>
  <c r="GV458" i="10"/>
  <c r="GV448" i="10"/>
  <c r="GV464" i="10"/>
  <c r="GV454" i="10"/>
  <c r="GV460" i="10"/>
  <c r="GV450" i="10"/>
  <c r="GV466" i="10"/>
  <c r="GV456" i="10"/>
  <c r="GV462" i="10"/>
  <c r="JI430" i="10"/>
  <c r="HA467" i="10"/>
  <c r="HA459" i="10"/>
  <c r="HA451" i="10"/>
  <c r="GX467" i="10"/>
  <c r="GX459" i="10"/>
  <c r="GX451" i="10"/>
  <c r="GU465" i="10"/>
  <c r="GU457" i="10"/>
  <c r="GU449" i="10"/>
  <c r="GZ466" i="10"/>
  <c r="GZ458" i="10"/>
  <c r="GZ450" i="10"/>
  <c r="HA466" i="10"/>
  <c r="HA458" i="10"/>
  <c r="HA450" i="10"/>
  <c r="GX466" i="10"/>
  <c r="GX458" i="10"/>
  <c r="GX450" i="10"/>
  <c r="GU464" i="10"/>
  <c r="GU456" i="10"/>
  <c r="GU448" i="10"/>
  <c r="GZ465" i="10"/>
  <c r="GZ457" i="10"/>
  <c r="GZ449" i="10"/>
  <c r="HA465" i="10"/>
  <c r="HA457" i="10"/>
  <c r="HA449" i="10"/>
  <c r="GX465" i="10"/>
  <c r="GX457" i="10"/>
  <c r="GX449" i="10"/>
  <c r="GU463" i="10"/>
  <c r="GU455" i="10"/>
  <c r="GU447" i="10"/>
  <c r="HA464" i="10"/>
  <c r="HA456" i="10"/>
  <c r="HA448" i="10"/>
  <c r="GX464" i="10"/>
  <c r="GX456" i="10"/>
  <c r="GX448" i="10"/>
  <c r="GU462" i="10"/>
  <c r="GU454" i="10"/>
  <c r="GZ463" i="10"/>
  <c r="GZ455" i="10"/>
  <c r="GZ447" i="10"/>
  <c r="GW462" i="10"/>
  <c r="GW454" i="10"/>
  <c r="HA463" i="10"/>
  <c r="HA455" i="10"/>
  <c r="GX463" i="10"/>
  <c r="GX455" i="10"/>
  <c r="GX447" i="10"/>
  <c r="GU469" i="10"/>
  <c r="GU461" i="10"/>
  <c r="GU453" i="10"/>
  <c r="GZ462" i="10"/>
  <c r="GZ454" i="10"/>
  <c r="GW469" i="10"/>
  <c r="GW461" i="10"/>
  <c r="GW453" i="10"/>
  <c r="HA462" i="10"/>
  <c r="HA454" i="10"/>
  <c r="GX462" i="10"/>
  <c r="GX454" i="10"/>
  <c r="GU468" i="10"/>
  <c r="GU460" i="10"/>
  <c r="GU452" i="10"/>
  <c r="GZ469" i="10"/>
  <c r="GZ461" i="10"/>
  <c r="GZ453" i="10"/>
  <c r="HA469" i="10"/>
  <c r="HA461" i="10"/>
  <c r="HA453" i="10"/>
  <c r="GX469" i="10"/>
  <c r="GX461" i="10"/>
  <c r="GX453" i="10"/>
  <c r="GU467" i="10"/>
  <c r="GU459" i="10"/>
  <c r="GU451" i="10"/>
  <c r="GZ468" i="10"/>
  <c r="GZ460" i="10"/>
  <c r="GZ452" i="10"/>
  <c r="GW467" i="10"/>
  <c r="GW459" i="10"/>
  <c r="GW451" i="10"/>
  <c r="GX460" i="10"/>
  <c r="GZ459" i="10"/>
  <c r="GW463" i="10"/>
  <c r="GT459" i="10"/>
  <c r="GT466" i="10"/>
  <c r="GX452" i="10"/>
  <c r="GU466" i="10"/>
  <c r="GZ456" i="10"/>
  <c r="GW460" i="10"/>
  <c r="GW448" i="10"/>
  <c r="GT462" i="10"/>
  <c r="GT454" i="10"/>
  <c r="GT453" i="10"/>
  <c r="GW468" i="10"/>
  <c r="GT451" i="10"/>
  <c r="GU458" i="10"/>
  <c r="GZ451" i="10"/>
  <c r="GW458" i="10"/>
  <c r="GW447" i="10"/>
  <c r="GT467" i="10"/>
  <c r="GT461" i="10"/>
  <c r="HA468" i="10"/>
  <c r="GU450" i="10"/>
  <c r="GZ448" i="10"/>
  <c r="GW457" i="10"/>
  <c r="GT469" i="10"/>
  <c r="GT460" i="10"/>
  <c r="GT452" i="10"/>
  <c r="GT458" i="10"/>
  <c r="HA460" i="10"/>
  <c r="HA452" i="10"/>
  <c r="GW466" i="10"/>
  <c r="GW455" i="10"/>
  <c r="GZ467" i="10"/>
  <c r="GW465" i="10"/>
  <c r="GW452" i="10"/>
  <c r="GT465" i="10"/>
  <c r="GT457" i="10"/>
  <c r="GT449" i="10"/>
  <c r="GT464" i="10"/>
  <c r="GT456" i="10"/>
  <c r="GW449" i="10"/>
  <c r="GT455" i="10"/>
  <c r="GT468" i="10"/>
  <c r="GT450" i="10"/>
  <c r="GX468" i="10"/>
  <c r="GZ464" i="10"/>
  <c r="GW464" i="10"/>
  <c r="GW450" i="10"/>
  <c r="GT448" i="10"/>
  <c r="GT463" i="10"/>
  <c r="GT447" i="10"/>
  <c r="GW456" i="10"/>
  <c r="JJ436" i="10"/>
  <c r="GX446" i="10"/>
  <c r="GS448" i="10"/>
  <c r="GS450" i="10"/>
  <c r="GS452" i="10"/>
  <c r="GS454" i="10"/>
  <c r="GS456" i="10"/>
  <c r="GS458" i="10"/>
  <c r="GS460" i="10"/>
  <c r="GS462" i="10"/>
  <c r="GS464" i="10"/>
  <c r="GS466" i="10"/>
  <c r="GS468" i="10"/>
  <c r="CR404" i="10"/>
  <c r="JD434" i="10"/>
  <c r="GZ446" i="10"/>
  <c r="GY448" i="10"/>
  <c r="GY450" i="10"/>
  <c r="GY452" i="10"/>
  <c r="GY454" i="10"/>
  <c r="GY456" i="10"/>
  <c r="GY458" i="10"/>
  <c r="GY460" i="10"/>
  <c r="GY462" i="10"/>
  <c r="GY464" i="10"/>
  <c r="GY466" i="10"/>
  <c r="GY468" i="10"/>
  <c r="JI421" i="10"/>
  <c r="GS446" i="10"/>
  <c r="HA446" i="10"/>
  <c r="JF428" i="10"/>
  <c r="GT446" i="10"/>
  <c r="GS447" i="10"/>
  <c r="GS449" i="10"/>
  <c r="GS451" i="10"/>
  <c r="GS453" i="10"/>
  <c r="GS455" i="10"/>
  <c r="GS457" i="10"/>
  <c r="GS459" i="10"/>
  <c r="GS461" i="10"/>
  <c r="GS463" i="10"/>
  <c r="GS465" i="10"/>
  <c r="GS467" i="10"/>
  <c r="GS469" i="10"/>
  <c r="JC433" i="10"/>
  <c r="GU446" i="10"/>
  <c r="GV447" i="10"/>
  <c r="GV449" i="10"/>
  <c r="GV451" i="10"/>
  <c r="GV453" i="10"/>
  <c r="GV455" i="10"/>
  <c r="GV457" i="10"/>
  <c r="GV459" i="10"/>
  <c r="GV461" i="10"/>
  <c r="GV463" i="10"/>
  <c r="GV465" i="10"/>
  <c r="GV467" i="10"/>
  <c r="GV469" i="10"/>
  <c r="JH420" i="10"/>
  <c r="GV446" i="10"/>
  <c r="GY447" i="10"/>
  <c r="GY449" i="10"/>
  <c r="GY451" i="10"/>
  <c r="GY453" i="10"/>
  <c r="GY455" i="10"/>
  <c r="GY457" i="10"/>
  <c r="GY459" i="10"/>
  <c r="GY461" i="10"/>
  <c r="GY463" i="10"/>
  <c r="GY465" i="10"/>
  <c r="GY467" i="10"/>
  <c r="GY469" i="10"/>
  <c r="CI397" i="10"/>
  <c r="EN391" i="10"/>
  <c r="CJ400" i="10"/>
  <c r="EH389" i="10"/>
  <c r="CH388" i="10"/>
  <c r="CH392" i="10"/>
  <c r="EM394" i="10"/>
  <c r="EI388" i="10"/>
  <c r="EM392" i="10"/>
  <c r="CH390" i="10"/>
  <c r="CR390" i="10"/>
  <c r="DR393" i="10"/>
  <c r="CS389" i="10"/>
  <c r="DS390" i="10"/>
  <c r="CJ388" i="10"/>
  <c r="EN389" i="10"/>
  <c r="DS392" i="10"/>
  <c r="DS398" i="10"/>
  <c r="EG410" i="10"/>
  <c r="EO388" i="10"/>
  <c r="CI391" i="10"/>
  <c r="EH403" i="10"/>
  <c r="N25" i="10"/>
  <c r="AN25" i="10" s="1"/>
  <c r="O25" i="10"/>
  <c r="AI25" i="10" s="1"/>
  <c r="L25" i="10" a="1"/>
  <c r="L25" i="10" s="1"/>
  <c r="AL25" i="10" s="1"/>
  <c r="K25" i="10" a="1"/>
  <c r="K25" i="10" s="1"/>
  <c r="AK25" i="10" s="1"/>
  <c r="J25" i="10"/>
  <c r="AJ25" i="10" s="1"/>
  <c r="ER409" i="10"/>
  <c r="EQ394" i="10"/>
  <c r="EQ395" i="10"/>
  <c r="ER397" i="10"/>
  <c r="EQ400" i="10"/>
  <c r="EP389" i="10"/>
  <c r="CP396" i="10"/>
  <c r="CN408" i="10"/>
  <c r="CP404" i="10"/>
  <c r="CO393" i="10"/>
  <c r="CP392" i="10"/>
  <c r="CO407" i="10"/>
  <c r="CN400" i="10"/>
  <c r="CN395" i="10"/>
  <c r="CN392" i="10"/>
  <c r="CP388" i="10"/>
  <c r="CN396" i="10"/>
  <c r="CO391" i="10"/>
  <c r="L24" i="10" a="1"/>
  <c r="L24" i="10" s="1"/>
  <c r="AL24" i="10" s="1"/>
  <c r="N24" i="10"/>
  <c r="AN24" i="10" s="1"/>
  <c r="CP390" i="10"/>
  <c r="EL405" i="10"/>
  <c r="DT397" i="10"/>
  <c r="CJ402" i="10"/>
  <c r="DR407" i="10"/>
  <c r="CR388" i="10"/>
  <c r="EG390" i="10"/>
  <c r="CQ391" i="10"/>
  <c r="CJ394" i="10"/>
  <c r="CR396" i="10"/>
  <c r="EO402" i="10"/>
  <c r="CI389" i="10"/>
  <c r="EM390" i="10"/>
  <c r="DR391" i="10"/>
  <c r="DR395" i="10"/>
  <c r="EH396" i="10"/>
  <c r="EH399" i="10"/>
  <c r="CH404" i="10"/>
  <c r="EG388" i="10"/>
  <c r="CQ389" i="10"/>
  <c r="EO390" i="10"/>
  <c r="DT391" i="10"/>
  <c r="DR394" i="10"/>
  <c r="EH395" i="10"/>
  <c r="CR410" i="10"/>
  <c r="EM388" i="10"/>
  <c r="DT389" i="10"/>
  <c r="EK392" i="10"/>
  <c r="CS403" i="10"/>
  <c r="X27" i="10"/>
  <c r="W55" i="10"/>
  <c r="X55" i="10" s="1"/>
  <c r="W34" i="10"/>
  <c r="X34" i="10" s="1"/>
  <c r="W64" i="10"/>
  <c r="X64" i="10" s="1"/>
  <c r="W62" i="10"/>
  <c r="X62" i="10" s="1"/>
  <c r="W322" i="10"/>
  <c r="W41" i="10"/>
  <c r="X41" i="10" s="1"/>
  <c r="W50" i="10"/>
  <c r="X50" i="10" s="1"/>
  <c r="W39" i="10"/>
  <c r="X39" i="10" s="1"/>
  <c r="W78" i="10"/>
  <c r="X78" i="10" s="1"/>
  <c r="W76" i="10"/>
  <c r="X76" i="10" s="1"/>
  <c r="W30" i="10"/>
  <c r="X30" i="10" s="1"/>
  <c r="W32" i="10"/>
  <c r="X32" i="10" s="1"/>
  <c r="W37" i="10"/>
  <c r="X37" i="10" s="1"/>
  <c r="W46" i="10"/>
  <c r="X46" i="10" s="1"/>
  <c r="W48" i="10"/>
  <c r="X48" i="10" s="1"/>
  <c r="W53" i="10"/>
  <c r="X53" i="10" s="1"/>
  <c r="W69" i="10"/>
  <c r="X69" i="10" s="1"/>
  <c r="W71" i="10"/>
  <c r="X71" i="10" s="1"/>
  <c r="W83" i="10"/>
  <c r="X83" i="10" s="1"/>
  <c r="W85" i="10"/>
  <c r="X85" i="10" s="1"/>
  <c r="W92" i="10"/>
  <c r="X92" i="10" s="1"/>
  <c r="W60" i="10"/>
  <c r="X60" i="10" s="1"/>
  <c r="W67" i="10"/>
  <c r="X67" i="10" s="1"/>
  <c r="W74" i="10"/>
  <c r="X74" i="10" s="1"/>
  <c r="W328" i="10"/>
  <c r="X28" i="10"/>
  <c r="W35" i="10"/>
  <c r="X35" i="10" s="1"/>
  <c r="W44" i="10"/>
  <c r="X44" i="10" s="1"/>
  <c r="W51" i="10"/>
  <c r="X51" i="10" s="1"/>
  <c r="W58" i="10"/>
  <c r="X58" i="10" s="1"/>
  <c r="W81" i="10"/>
  <c r="X81" i="10" s="1"/>
  <c r="W87" i="10"/>
  <c r="X87" i="10" s="1"/>
  <c r="W91" i="10"/>
  <c r="X91" i="10" s="1"/>
  <c r="W323" i="10"/>
  <c r="W33" i="10"/>
  <c r="X33" i="10" s="1"/>
  <c r="W38" i="10"/>
  <c r="X38" i="10" s="1"/>
  <c r="W40" i="10"/>
  <c r="X40" i="10" s="1"/>
  <c r="W42" i="10"/>
  <c r="X42" i="10" s="1"/>
  <c r="W49" i="10"/>
  <c r="X49" i="10" s="1"/>
  <c r="W54" i="10"/>
  <c r="X54" i="10" s="1"/>
  <c r="W56" i="10"/>
  <c r="X56" i="10" s="1"/>
  <c r="W63" i="10"/>
  <c r="X63" i="10" s="1"/>
  <c r="W65" i="10"/>
  <c r="X65" i="10" s="1"/>
  <c r="W72" i="10"/>
  <c r="X72" i="10" s="1"/>
  <c r="W77" i="10"/>
  <c r="X77" i="10" s="1"/>
  <c r="W79" i="10"/>
  <c r="X79" i="10" s="1"/>
  <c r="W321" i="10"/>
  <c r="W31" i="10"/>
  <c r="X31" i="10" s="1"/>
  <c r="W47" i="10"/>
  <c r="X47" i="10" s="1"/>
  <c r="W61" i="10"/>
  <c r="X61" i="10" s="1"/>
  <c r="W68" i="10"/>
  <c r="X68" i="10" s="1"/>
  <c r="W70" i="10"/>
  <c r="X70" i="10" s="1"/>
  <c r="W75" i="10"/>
  <c r="X75" i="10" s="1"/>
  <c r="W84" i="10"/>
  <c r="X84" i="10" s="1"/>
  <c r="W89" i="10"/>
  <c r="X89" i="10" s="1"/>
  <c r="W90" i="10"/>
  <c r="X90" i="10" s="1"/>
  <c r="X29" i="10"/>
  <c r="W36" i="10"/>
  <c r="X36" i="10" s="1"/>
  <c r="W45" i="10"/>
  <c r="X45" i="10" s="1"/>
  <c r="W52" i="10"/>
  <c r="X52" i="10" s="1"/>
  <c r="W59" i="10"/>
  <c r="X59" i="10" s="1"/>
  <c r="W82" i="10"/>
  <c r="X82" i="10" s="1"/>
  <c r="W329" i="10"/>
  <c r="W43" i="10"/>
  <c r="X43" i="10" s="1"/>
  <c r="W57" i="10"/>
  <c r="X57" i="10" s="1"/>
  <c r="W66" i="10"/>
  <c r="X66" i="10" s="1"/>
  <c r="W73" i="10"/>
  <c r="X73" i="10" s="1"/>
  <c r="W80" i="10"/>
  <c r="X80" i="10" s="1"/>
  <c r="W86" i="10"/>
  <c r="X86" i="10" s="1"/>
  <c r="W88" i="10"/>
  <c r="X88" i="10" s="1"/>
  <c r="B171" i="8"/>
  <c r="I171" i="8" s="1" a="1"/>
  <c r="I171" i="8" s="1"/>
  <c r="B59" i="8"/>
  <c r="I59" i="8" s="1" a="1"/>
  <c r="I59" i="8" s="1"/>
  <c r="B152" i="8"/>
  <c r="I152" i="8" s="1" a="1"/>
  <c r="I152" i="8" s="1"/>
  <c r="B65" i="8"/>
  <c r="I65" i="8" s="1" a="1"/>
  <c r="I65" i="8" s="1"/>
  <c r="B296" i="8"/>
  <c r="I296" i="8" s="1" a="1"/>
  <c r="I296" i="8" s="1"/>
  <c r="B99" i="6"/>
  <c r="Q99" i="6" s="1"/>
  <c r="B42" i="8"/>
  <c r="I42" i="8" s="1" a="1"/>
  <c r="I42" i="8" s="1"/>
  <c r="B123" i="8"/>
  <c r="I123" i="8" s="1" a="1"/>
  <c r="I123" i="8" s="1"/>
  <c r="B26" i="6"/>
  <c r="B50" i="10"/>
  <c r="C50" i="10" s="1"/>
  <c r="B56" i="10"/>
  <c r="C56" i="10" s="1"/>
  <c r="B72" i="8"/>
  <c r="I72" i="8" s="1" a="1"/>
  <c r="I72" i="8" s="1"/>
  <c r="B207" i="8"/>
  <c r="I207" i="8" s="1" a="1"/>
  <c r="I207" i="8" s="1"/>
  <c r="B130" i="6"/>
  <c r="Q130" i="6" s="1"/>
  <c r="B89" i="8"/>
  <c r="I89" i="8" s="1" a="1"/>
  <c r="I89" i="8" s="1"/>
  <c r="B213" i="8"/>
  <c r="I213" i="8" s="1" a="1"/>
  <c r="I213" i="8" s="1"/>
  <c r="B187" i="6"/>
  <c r="Q187" i="6" s="1"/>
  <c r="B96" i="8"/>
  <c r="I96" i="8" s="1" a="1"/>
  <c r="I96" i="8" s="1"/>
  <c r="B258" i="8"/>
  <c r="I258" i="8" s="1" a="1"/>
  <c r="I258" i="8" s="1"/>
  <c r="B201" i="6"/>
  <c r="Q201" i="6" s="1"/>
  <c r="B256" i="6"/>
  <c r="C256" i="6" s="1"/>
  <c r="R256" i="6" s="1"/>
  <c r="B15" i="8"/>
  <c r="I15" i="8" s="1" a="1"/>
  <c r="I15" i="8" s="1"/>
  <c r="B108" i="8"/>
  <c r="I108" i="8" s="1" a="1"/>
  <c r="I108" i="8" s="1"/>
  <c r="B111" i="8"/>
  <c r="I111" i="8" s="1" a="1"/>
  <c r="I111" i="8" s="1"/>
  <c r="B300" i="8"/>
  <c r="I300" i="8" s="1" a="1"/>
  <c r="I300" i="8" s="1"/>
  <c r="B314" i="6"/>
  <c r="Q314" i="6" s="1"/>
  <c r="B54" i="8"/>
  <c r="I54" i="8" s="1" a="1"/>
  <c r="I54" i="8" s="1"/>
  <c r="B84" i="8"/>
  <c r="I84" i="8" s="1" a="1"/>
  <c r="I84" i="8" s="1"/>
  <c r="B116" i="8"/>
  <c r="I116" i="8" s="1" a="1"/>
  <c r="I116" i="8" s="1"/>
  <c r="B203" i="8"/>
  <c r="I203" i="8" s="1" a="1"/>
  <c r="I203" i="8" s="1"/>
  <c r="B285" i="8"/>
  <c r="I285" i="8" s="1" a="1"/>
  <c r="I285" i="8" s="1"/>
  <c r="B60" i="6"/>
  <c r="Q60" i="6" s="1"/>
  <c r="B115" i="6"/>
  <c r="Q115" i="6" s="1"/>
  <c r="B197" i="6"/>
  <c r="C197" i="6" s="1"/>
  <c r="R197" i="6" s="1"/>
  <c r="B273" i="6"/>
  <c r="C273" i="6" s="1"/>
  <c r="R273" i="6" s="1"/>
  <c r="B330" i="6"/>
  <c r="Q330" i="6" s="1"/>
  <c r="B34" i="10"/>
  <c r="C34" i="10" s="1"/>
  <c r="B277" i="6"/>
  <c r="C277" i="6" s="1"/>
  <c r="R277" i="6" s="1"/>
  <c r="B70" i="10"/>
  <c r="C70" i="10" s="1"/>
  <c r="B127" i="8"/>
  <c r="I127" i="8" s="1" a="1"/>
  <c r="I127" i="8" s="1"/>
  <c r="B67" i="6"/>
  <c r="Q67" i="6" s="1"/>
  <c r="B139" i="6"/>
  <c r="Q139" i="6" s="1"/>
  <c r="B207" i="6"/>
  <c r="Q207" i="6" s="1"/>
  <c r="B281" i="6"/>
  <c r="Q281" i="6" s="1"/>
  <c r="B18" i="8"/>
  <c r="I18" i="8" s="1" a="1"/>
  <c r="I18" i="8" s="1"/>
  <c r="B66" i="8"/>
  <c r="I66" i="8" s="1" a="1"/>
  <c r="I66" i="8" s="1"/>
  <c r="B103" i="8"/>
  <c r="I103" i="8" s="1" a="1"/>
  <c r="I103" i="8" s="1"/>
  <c r="B138" i="8"/>
  <c r="I138" i="8" s="1" a="1"/>
  <c r="I138" i="8" s="1"/>
  <c r="B234" i="8"/>
  <c r="I234" i="8" s="1" a="1"/>
  <c r="I234" i="8" s="1"/>
  <c r="B308" i="8"/>
  <c r="I308" i="8" s="1" a="1"/>
  <c r="I308" i="8" s="1"/>
  <c r="B83" i="6"/>
  <c r="Q83" i="6" s="1"/>
  <c r="B156" i="6"/>
  <c r="Q156" i="6" s="1"/>
  <c r="B217" i="6"/>
  <c r="Q217" i="6" s="1"/>
  <c r="B282" i="6"/>
  <c r="C282" i="6" s="1"/>
  <c r="R282" i="6" s="1"/>
  <c r="B29" i="8"/>
  <c r="I29" i="8" s="1" a="1"/>
  <c r="I29" i="8" s="1"/>
  <c r="B71" i="8"/>
  <c r="I71" i="8" s="1" a="1"/>
  <c r="I71" i="8" s="1"/>
  <c r="B104" i="8"/>
  <c r="I104" i="8" s="1" a="1"/>
  <c r="I104" i="8" s="1"/>
  <c r="B141" i="8"/>
  <c r="I141" i="8" s="1" a="1"/>
  <c r="I141" i="8" s="1"/>
  <c r="B255" i="8"/>
  <c r="I255" i="8" s="1" a="1"/>
  <c r="I255" i="8" s="1"/>
  <c r="B312" i="8"/>
  <c r="I312" i="8" s="1" a="1"/>
  <c r="I312" i="8" s="1"/>
  <c r="B91" i="6"/>
  <c r="Q91" i="6" s="1"/>
  <c r="B160" i="6"/>
  <c r="Q160" i="6" s="1"/>
  <c r="B222" i="6"/>
  <c r="C222" i="6" s="1"/>
  <c r="R222" i="6" s="1"/>
  <c r="B292" i="6"/>
  <c r="C292" i="6" s="1"/>
  <c r="R292" i="6" s="1"/>
  <c r="B176" i="6"/>
  <c r="Q176" i="6" s="1"/>
  <c r="B244" i="6"/>
  <c r="C244" i="6" s="1"/>
  <c r="R244" i="6" s="1"/>
  <c r="B296" i="6"/>
  <c r="C296" i="6" s="1"/>
  <c r="R296" i="6" s="1"/>
  <c r="B48" i="10"/>
  <c r="C48" i="10" s="1"/>
  <c r="B76" i="8"/>
  <c r="I76" i="8" s="1" a="1"/>
  <c r="I76" i="8" s="1"/>
  <c r="B274" i="8"/>
  <c r="I274" i="8" s="1" a="1"/>
  <c r="I274" i="8" s="1"/>
  <c r="B82" i="10"/>
  <c r="C82" i="10" s="1"/>
  <c r="B50" i="6"/>
  <c r="Q50" i="6" s="1"/>
  <c r="B53" i="8"/>
  <c r="I53" i="8" s="1" a="1"/>
  <c r="I53" i="8" s="1"/>
  <c r="B83" i="8"/>
  <c r="I83" i="8" s="1" a="1"/>
  <c r="I83" i="8" s="1"/>
  <c r="B115" i="8"/>
  <c r="I115" i="8" s="1" a="1"/>
  <c r="I115" i="8" s="1"/>
  <c r="B192" i="8"/>
  <c r="I192" i="8" s="1" a="1"/>
  <c r="I192" i="8" s="1"/>
  <c r="B278" i="8"/>
  <c r="I278" i="8" s="1" a="1"/>
  <c r="I278" i="8" s="1"/>
  <c r="B52" i="6"/>
  <c r="Q52" i="6" s="1"/>
  <c r="B109" i="6"/>
  <c r="Q109" i="6" s="1"/>
  <c r="B190" i="6"/>
  <c r="Q190" i="6" s="1"/>
  <c r="B272" i="6"/>
  <c r="C272" i="6" s="1"/>
  <c r="R272" i="6" s="1"/>
  <c r="B326" i="6"/>
  <c r="Q326" i="6" s="1"/>
  <c r="B79" i="10"/>
  <c r="C79" i="10" s="1"/>
  <c r="B175" i="8"/>
  <c r="I175" i="8" s="1" a="1"/>
  <c r="I175" i="8" s="1"/>
  <c r="B119" i="6"/>
  <c r="Q119" i="6" s="1"/>
  <c r="B248" i="6"/>
  <c r="C248" i="6" s="1"/>
  <c r="R248" i="6" s="1"/>
  <c r="B79" i="8"/>
  <c r="I79" i="8" s="1" a="1"/>
  <c r="I79" i="8" s="1"/>
  <c r="B91" i="8"/>
  <c r="I91" i="8" s="1" a="1"/>
  <c r="I91" i="8" s="1"/>
  <c r="B154" i="8"/>
  <c r="I154" i="8" s="1" a="1"/>
  <c r="I154" i="8" s="1"/>
  <c r="B196" i="8"/>
  <c r="I196" i="8" s="1" a="1"/>
  <c r="I196" i="8" s="1"/>
  <c r="B238" i="8"/>
  <c r="I238" i="8" s="1" a="1"/>
  <c r="I238" i="8" s="1"/>
  <c r="B27" i="10"/>
  <c r="C27" i="10" s="1"/>
  <c r="B19" i="8"/>
  <c r="I19" i="8" s="1" a="1"/>
  <c r="I19" i="8" s="1"/>
  <c r="B30" i="8"/>
  <c r="I30" i="8" s="1" a="1"/>
  <c r="I30" i="8" s="1"/>
  <c r="B43" i="8"/>
  <c r="I43" i="8" s="1" a="1"/>
  <c r="I43" i="8" s="1"/>
  <c r="B57" i="8"/>
  <c r="I57" i="8" s="1" a="1"/>
  <c r="I57" i="8" s="1"/>
  <c r="B68" i="8"/>
  <c r="I68" i="8" s="1" a="1"/>
  <c r="I68" i="8" s="1"/>
  <c r="B80" i="8"/>
  <c r="I80" i="8" s="1" a="1"/>
  <c r="I80" i="8" s="1"/>
  <c r="B92" i="8"/>
  <c r="I92" i="8" s="1" a="1"/>
  <c r="I92" i="8" s="1"/>
  <c r="B105" i="8"/>
  <c r="I105" i="8" s="1" a="1"/>
  <c r="I105" i="8" s="1"/>
  <c r="B119" i="8"/>
  <c r="I119" i="8" s="1" a="1"/>
  <c r="I119" i="8" s="1"/>
  <c r="B129" i="8"/>
  <c r="I129" i="8" s="1" a="1"/>
  <c r="I129" i="8" s="1"/>
  <c r="B142" i="8"/>
  <c r="I142" i="8" s="1" a="1"/>
  <c r="I142" i="8" s="1"/>
  <c r="B155" i="8"/>
  <c r="I155" i="8" s="1" a="1"/>
  <c r="I155" i="8" s="1"/>
  <c r="B176" i="8"/>
  <c r="I176" i="8" s="1" a="1"/>
  <c r="I176" i="8" s="1"/>
  <c r="B197" i="8"/>
  <c r="I197" i="8" s="1" a="1"/>
  <c r="I197" i="8" s="1"/>
  <c r="B218" i="8"/>
  <c r="I218" i="8" s="1" a="1"/>
  <c r="I218" i="8" s="1"/>
  <c r="B239" i="8"/>
  <c r="I239" i="8" s="1" a="1"/>
  <c r="I239" i="8" s="1"/>
  <c r="B259" i="8"/>
  <c r="I259" i="8" s="1" a="1"/>
  <c r="I259" i="8" s="1"/>
  <c r="B280" i="8"/>
  <c r="I280" i="8" s="1" a="1"/>
  <c r="I280" i="8" s="1"/>
  <c r="B301" i="8"/>
  <c r="I301" i="8" s="1" a="1"/>
  <c r="I301" i="8" s="1"/>
  <c r="B36" i="6"/>
  <c r="B55" i="6"/>
  <c r="Q55" i="6" s="1"/>
  <c r="B72" i="6"/>
  <c r="C72" i="6" s="1"/>
  <c r="R72" i="6" s="1"/>
  <c r="B87" i="6"/>
  <c r="Q87" i="6" s="1"/>
  <c r="B100" i="6"/>
  <c r="Q100" i="6" s="1"/>
  <c r="B121" i="6"/>
  <c r="Q121" i="6" s="1"/>
  <c r="B140" i="6"/>
  <c r="Q140" i="6" s="1"/>
  <c r="B162" i="6"/>
  <c r="C162" i="6" s="1"/>
  <c r="R162" i="6" s="1"/>
  <c r="B181" i="6"/>
  <c r="Q181" i="6" s="1"/>
  <c r="B202" i="6"/>
  <c r="B224" i="6"/>
  <c r="C224" i="6" s="1"/>
  <c r="R224" i="6" s="1"/>
  <c r="B249" i="6"/>
  <c r="Q249" i="6" s="1"/>
  <c r="B300" i="6"/>
  <c r="C300" i="6" s="1"/>
  <c r="R300" i="6" s="1"/>
  <c r="B316" i="6"/>
  <c r="Q316" i="6" s="1"/>
  <c r="B31" i="10"/>
  <c r="C31" i="10" s="1"/>
  <c r="B65" i="10"/>
  <c r="C65" i="10" s="1"/>
  <c r="B20" i="8"/>
  <c r="I20" i="8" s="1" a="1"/>
  <c r="I20" i="8" s="1"/>
  <c r="B33" i="8"/>
  <c r="I33" i="8" s="1" a="1"/>
  <c r="I33" i="8" s="1"/>
  <c r="B45" i="8"/>
  <c r="I45" i="8" s="1" a="1"/>
  <c r="I45" i="8" s="1"/>
  <c r="B58" i="8"/>
  <c r="I58" i="8" s="1" a="1"/>
  <c r="I58" i="8" s="1"/>
  <c r="B69" i="8"/>
  <c r="I69" i="8" s="1" a="1"/>
  <c r="I69" i="8" s="1"/>
  <c r="B81" i="8"/>
  <c r="I81" i="8" s="1" a="1"/>
  <c r="I81" i="8" s="1"/>
  <c r="B95" i="8"/>
  <c r="I95" i="8" s="1" a="1"/>
  <c r="I95" i="8" s="1"/>
  <c r="B107" i="8"/>
  <c r="I107" i="8" s="1" a="1"/>
  <c r="I107" i="8" s="1"/>
  <c r="B120" i="8"/>
  <c r="I120" i="8" s="1" a="1"/>
  <c r="I120" i="8" s="1"/>
  <c r="B130" i="8"/>
  <c r="I130" i="8" s="1" a="1"/>
  <c r="I130" i="8" s="1"/>
  <c r="B143" i="8"/>
  <c r="I143" i="8" s="1" a="1"/>
  <c r="I143" i="8" s="1"/>
  <c r="B159" i="8"/>
  <c r="I159" i="8" s="1" a="1"/>
  <c r="I159" i="8" s="1"/>
  <c r="B180" i="8"/>
  <c r="I180" i="8" s="1" a="1"/>
  <c r="I180" i="8" s="1"/>
  <c r="B201" i="8"/>
  <c r="I201" i="8" s="1" a="1"/>
  <c r="I201" i="8" s="1"/>
  <c r="B222" i="8"/>
  <c r="I222" i="8" s="1" a="1"/>
  <c r="I222" i="8" s="1"/>
  <c r="B243" i="8"/>
  <c r="I243" i="8" s="1" a="1"/>
  <c r="I243" i="8" s="1"/>
  <c r="B263" i="8"/>
  <c r="I263" i="8" s="1" a="1"/>
  <c r="I263" i="8" s="1"/>
  <c r="B284" i="8"/>
  <c r="I284" i="8" s="1" a="1"/>
  <c r="I284" i="8" s="1"/>
  <c r="B307" i="8"/>
  <c r="I307" i="8" s="1" a="1"/>
  <c r="I307" i="8" s="1"/>
  <c r="B37" i="6"/>
  <c r="B56" i="6"/>
  <c r="Q56" i="6" s="1"/>
  <c r="B73" i="6"/>
  <c r="Q73" i="6" s="1"/>
  <c r="B104" i="6"/>
  <c r="C104" i="6" s="1"/>
  <c r="R104" i="6" s="1"/>
  <c r="B126" i="6"/>
  <c r="B144" i="6"/>
  <c r="Q144" i="6" s="1"/>
  <c r="B166" i="6"/>
  <c r="B206" i="6"/>
  <c r="Q206" i="6" s="1"/>
  <c r="B229" i="6"/>
  <c r="Q229" i="6" s="1"/>
  <c r="B254" i="6"/>
  <c r="C254" i="6" s="1"/>
  <c r="R254" i="6" s="1"/>
  <c r="B274" i="6"/>
  <c r="C274" i="6" s="1"/>
  <c r="R274" i="6" s="1"/>
  <c r="B286" i="6"/>
  <c r="C286" i="6" s="1"/>
  <c r="R286" i="6" s="1"/>
  <c r="B304" i="6"/>
  <c r="C304" i="6" s="1"/>
  <c r="R304" i="6" s="1"/>
  <c r="B317" i="6"/>
  <c r="B63" i="10"/>
  <c r="C63" i="10" s="1"/>
  <c r="B57" i="10"/>
  <c r="C57" i="10" s="1"/>
  <c r="B329" i="6"/>
  <c r="C329" i="6" s="1"/>
  <c r="R329" i="6" s="1"/>
  <c r="B302" i="6"/>
  <c r="C302" i="6" s="1"/>
  <c r="R302" i="6" s="1"/>
  <c r="B251" i="6"/>
  <c r="Q251" i="6" s="1"/>
  <c r="B227" i="6"/>
  <c r="Q227" i="6" s="1"/>
  <c r="B212" i="6"/>
  <c r="Q212" i="6" s="1"/>
  <c r="B149" i="6"/>
  <c r="Q149" i="6" s="1"/>
  <c r="B298" i="8"/>
  <c r="I298" i="8" s="1" a="1"/>
  <c r="I298" i="8" s="1"/>
  <c r="B283" i="8"/>
  <c r="I283" i="8" s="1" a="1"/>
  <c r="I283" i="8" s="1"/>
  <c r="B253" i="8"/>
  <c r="I253" i="8" s="1" a="1"/>
  <c r="I253" i="8" s="1"/>
  <c r="B229" i="8"/>
  <c r="I229" i="8" s="1" a="1"/>
  <c r="I229" i="8" s="1"/>
  <c r="B214" i="8"/>
  <c r="I214" i="8" s="1" a="1"/>
  <c r="I214" i="8" s="1"/>
  <c r="B190" i="8"/>
  <c r="I190" i="8" s="1" a="1"/>
  <c r="I190" i="8" s="1"/>
  <c r="B166" i="8"/>
  <c r="I166" i="8" s="1" a="1"/>
  <c r="I166" i="8" s="1"/>
  <c r="C321" i="10"/>
  <c r="B323" i="6"/>
  <c r="C323" i="6" s="1"/>
  <c r="R323" i="6" s="1"/>
  <c r="B266" i="6"/>
  <c r="C266" i="6" s="1"/>
  <c r="R266" i="6" s="1"/>
  <c r="B242" i="6"/>
  <c r="C242" i="6" s="1"/>
  <c r="R242" i="6" s="1"/>
  <c r="B218" i="6"/>
  <c r="C218" i="6" s="1"/>
  <c r="R218" i="6" s="1"/>
  <c r="B185" i="6"/>
  <c r="Q185" i="6" s="1"/>
  <c r="B179" i="6"/>
  <c r="Q179" i="6" s="1"/>
  <c r="B173" i="6"/>
  <c r="Q173" i="6" s="1"/>
  <c r="B167" i="6"/>
  <c r="B161" i="6"/>
  <c r="B116" i="6"/>
  <c r="Q116" i="6" s="1"/>
  <c r="B110" i="6"/>
  <c r="Q110" i="6" s="1"/>
  <c r="B98" i="6"/>
  <c r="B92" i="6"/>
  <c r="Q92" i="6" s="1"/>
  <c r="B74" i="6"/>
  <c r="C74" i="6" s="1"/>
  <c r="R74" i="6" s="1"/>
  <c r="B68" i="6"/>
  <c r="C68" i="6" s="1"/>
  <c r="R68" i="6" s="1"/>
  <c r="B313" i="8"/>
  <c r="I313" i="8" s="1" a="1"/>
  <c r="I313" i="8" s="1"/>
  <c r="B332" i="6"/>
  <c r="B293" i="6"/>
  <c r="B278" i="6"/>
  <c r="C278" i="6" s="1"/>
  <c r="R278" i="6" s="1"/>
  <c r="B269" i="6"/>
  <c r="B263" i="6"/>
  <c r="Q263" i="6" s="1"/>
  <c r="B239" i="6"/>
  <c r="Q239" i="6" s="1"/>
  <c r="B215" i="6"/>
  <c r="Q215" i="6" s="1"/>
  <c r="B209" i="6"/>
  <c r="Q209" i="6" s="1"/>
  <c r="B170" i="6"/>
  <c r="C170" i="6" s="1"/>
  <c r="R170" i="6" s="1"/>
  <c r="B158" i="6"/>
  <c r="Q158" i="6" s="1"/>
  <c r="B113" i="6"/>
  <c r="Q113" i="6" s="1"/>
  <c r="B107" i="6"/>
  <c r="Q107" i="6" s="1"/>
  <c r="B101" i="6"/>
  <c r="C101" i="6" s="1"/>
  <c r="R101" i="6" s="1"/>
  <c r="B71" i="6"/>
  <c r="Q71" i="6" s="1"/>
  <c r="B310" i="8"/>
  <c r="I310" i="8" s="1" a="1"/>
  <c r="I310" i="8" s="1"/>
  <c r="B295" i="8"/>
  <c r="I295" i="8" s="1" a="1"/>
  <c r="I295" i="8" s="1"/>
  <c r="B271" i="8"/>
  <c r="I271" i="8" s="1" a="1"/>
  <c r="I271" i="8" s="1"/>
  <c r="B241" i="8"/>
  <c r="I241" i="8" s="1" a="1"/>
  <c r="I241" i="8" s="1"/>
  <c r="B217" i="8"/>
  <c r="I217" i="8" s="1" a="1"/>
  <c r="I217" i="8" s="1"/>
  <c r="B202" i="8"/>
  <c r="I202" i="8" s="1" a="1"/>
  <c r="I202" i="8" s="1"/>
  <c r="B178" i="8"/>
  <c r="I178" i="8" s="1" a="1"/>
  <c r="I178" i="8" s="1"/>
  <c r="B327" i="10"/>
  <c r="C327" i="10" s="1"/>
  <c r="C87" i="10"/>
  <c r="B72" i="10"/>
  <c r="C72" i="10" s="1"/>
  <c r="B54" i="10"/>
  <c r="C54" i="10" s="1"/>
  <c r="B36" i="10"/>
  <c r="C36" i="10" s="1"/>
  <c r="B164" i="6"/>
  <c r="Q164" i="6" s="1"/>
  <c r="B143" i="6"/>
  <c r="Q143" i="6" s="1"/>
  <c r="B134" i="6"/>
  <c r="Q134" i="6" s="1"/>
  <c r="B125" i="6"/>
  <c r="C125" i="6" s="1"/>
  <c r="R125" i="6" s="1"/>
  <c r="B86" i="6"/>
  <c r="B59" i="6"/>
  <c r="Q59" i="6" s="1"/>
  <c r="B304" i="8"/>
  <c r="I304" i="8" s="1" a="1"/>
  <c r="I304" i="8" s="1"/>
  <c r="B262" i="8"/>
  <c r="I262" i="8" s="1" a="1"/>
  <c r="I262" i="8" s="1"/>
  <c r="B220" i="8"/>
  <c r="I220" i="8" s="1" a="1"/>
  <c r="I220" i="8" s="1"/>
  <c r="B211" i="8"/>
  <c r="I211" i="8" s="1" a="1"/>
  <c r="I211" i="8" s="1"/>
  <c r="B157" i="8"/>
  <c r="I157" i="8" s="1" a="1"/>
  <c r="I157" i="8" s="1"/>
  <c r="B148" i="8"/>
  <c r="I148" i="8" s="1" a="1"/>
  <c r="I148" i="8" s="1"/>
  <c r="B118" i="8"/>
  <c r="I118" i="8" s="1" a="1"/>
  <c r="I118" i="8" s="1"/>
  <c r="B94" i="8"/>
  <c r="I94" i="8" s="1" a="1"/>
  <c r="I94" i="8" s="1"/>
  <c r="B70" i="8"/>
  <c r="I70" i="8" s="1" a="1"/>
  <c r="I70" i="8" s="1"/>
  <c r="B40" i="8"/>
  <c r="I40" i="8" s="1" a="1"/>
  <c r="I40" i="8" s="1"/>
  <c r="B25" i="8"/>
  <c r="I25" i="8" s="1" a="1"/>
  <c r="I25" i="8" s="1"/>
  <c r="B75" i="10"/>
  <c r="C75" i="10" s="1"/>
  <c r="B45" i="10"/>
  <c r="C45" i="10" s="1"/>
  <c r="B39" i="10"/>
  <c r="C39" i="10" s="1"/>
  <c r="B311" i="6"/>
  <c r="B287" i="6"/>
  <c r="Q287" i="6" s="1"/>
  <c r="B203" i="6"/>
  <c r="Q203" i="6" s="1"/>
  <c r="B194" i="6"/>
  <c r="B182" i="6"/>
  <c r="Q182" i="6" s="1"/>
  <c r="B152" i="6"/>
  <c r="B122" i="6"/>
  <c r="Q122" i="6" s="1"/>
  <c r="B65" i="6"/>
  <c r="C65" i="6" s="1"/>
  <c r="R65" i="6" s="1"/>
  <c r="B38" i="6"/>
  <c r="Q38" i="6" s="1"/>
  <c r="B292" i="8"/>
  <c r="I292" i="8" s="1" a="1"/>
  <c r="I292" i="8" s="1"/>
  <c r="B199" i="8"/>
  <c r="I199" i="8" s="1" a="1"/>
  <c r="I199" i="8" s="1"/>
  <c r="B139" i="8"/>
  <c r="I139" i="8" s="1" a="1"/>
  <c r="I139" i="8" s="1"/>
  <c r="B109" i="8"/>
  <c r="I109" i="8" s="1" a="1"/>
  <c r="I109" i="8" s="1"/>
  <c r="B85" i="8"/>
  <c r="I85" i="8" s="1" a="1"/>
  <c r="I85" i="8" s="1"/>
  <c r="B55" i="8"/>
  <c r="I55" i="8" s="1" a="1"/>
  <c r="I55" i="8" s="1"/>
  <c r="B31" i="8"/>
  <c r="I31" i="8" s="1" a="1"/>
  <c r="I31" i="8" s="1"/>
  <c r="B16" i="8"/>
  <c r="I16" i="8" s="1" a="1"/>
  <c r="I16" i="8" s="1"/>
  <c r="B81" i="10"/>
  <c r="C81" i="10" s="1"/>
  <c r="B66" i="10"/>
  <c r="C66" i="10" s="1"/>
  <c r="B51" i="10"/>
  <c r="C51" i="10" s="1"/>
  <c r="B284" i="6"/>
  <c r="B260" i="6"/>
  <c r="C260" i="6" s="1"/>
  <c r="R260" i="6" s="1"/>
  <c r="B233" i="6"/>
  <c r="Q233" i="6" s="1"/>
  <c r="B221" i="6"/>
  <c r="Q221" i="6" s="1"/>
  <c r="B200" i="6"/>
  <c r="Q200" i="6" s="1"/>
  <c r="B128" i="6"/>
  <c r="B89" i="6"/>
  <c r="Q89" i="6" s="1"/>
  <c r="B277" i="8"/>
  <c r="I277" i="8" s="1" a="1"/>
  <c r="I277" i="8" s="1"/>
  <c r="B247" i="8"/>
  <c r="I247" i="8" s="1" a="1"/>
  <c r="I247" i="8" s="1"/>
  <c r="B226" i="8"/>
  <c r="I226" i="8" s="1" a="1"/>
  <c r="I226" i="8" s="1"/>
  <c r="B205" i="8"/>
  <c r="I205" i="8" s="1" a="1"/>
  <c r="I205" i="8" s="1"/>
  <c r="B184" i="8"/>
  <c r="I184" i="8" s="1" a="1"/>
  <c r="I184" i="8" s="1"/>
  <c r="B163" i="8"/>
  <c r="I163" i="8" s="1" a="1"/>
  <c r="I163" i="8" s="1"/>
  <c r="B136" i="8"/>
  <c r="I136" i="8" s="1" a="1"/>
  <c r="I136" i="8" s="1"/>
  <c r="B106" i="8"/>
  <c r="I106" i="8" s="1" a="1"/>
  <c r="I106" i="8" s="1"/>
  <c r="B82" i="8"/>
  <c r="I82" i="8" s="1" a="1"/>
  <c r="I82" i="8" s="1"/>
  <c r="B67" i="8"/>
  <c r="I67" i="8" s="1" a="1"/>
  <c r="I67" i="8" s="1"/>
  <c r="B52" i="8"/>
  <c r="I52" i="8" s="1" a="1"/>
  <c r="I52" i="8" s="1"/>
  <c r="B28" i="8"/>
  <c r="I28" i="8" s="1" a="1"/>
  <c r="I28" i="8" s="1"/>
  <c r="C84" i="10"/>
  <c r="B299" i="6"/>
  <c r="B290" i="6"/>
  <c r="C290" i="6" s="1"/>
  <c r="R290" i="6" s="1"/>
  <c r="B257" i="6"/>
  <c r="Q257" i="6" s="1"/>
  <c r="B245" i="6"/>
  <c r="Q245" i="6" s="1"/>
  <c r="B188" i="6"/>
  <c r="B137" i="6"/>
  <c r="B80" i="6"/>
  <c r="Q80" i="6" s="1"/>
  <c r="B53" i="6"/>
  <c r="Q53" i="6" s="1"/>
  <c r="B44" i="6"/>
  <c r="B35" i="6"/>
  <c r="C35" i="6" s="1"/>
  <c r="B286" i="8"/>
  <c r="I286" i="8" s="1" a="1"/>
  <c r="I286" i="8" s="1"/>
  <c r="B265" i="8"/>
  <c r="I265" i="8" s="1" a="1"/>
  <c r="I265" i="8" s="1"/>
  <c r="B256" i="8"/>
  <c r="I256" i="8" s="1" a="1"/>
  <c r="I256" i="8" s="1"/>
  <c r="B235" i="8"/>
  <c r="I235" i="8" s="1" a="1"/>
  <c r="I235" i="8" s="1"/>
  <c r="B193" i="8"/>
  <c r="I193" i="8" s="1" a="1"/>
  <c r="I193" i="8" s="1"/>
  <c r="B172" i="8"/>
  <c r="I172" i="8" s="1" a="1"/>
  <c r="I172" i="8" s="1"/>
  <c r="B121" i="8"/>
  <c r="I121" i="8" s="1" a="1"/>
  <c r="I121" i="8" s="1"/>
  <c r="B145" i="8"/>
  <c r="I145" i="8" s="1" a="1"/>
  <c r="I145" i="8" s="1"/>
  <c r="B181" i="8"/>
  <c r="I181" i="8" s="1" a="1"/>
  <c r="I181" i="8" s="1"/>
  <c r="B41" i="6"/>
  <c r="Q41" i="6" s="1"/>
  <c r="B146" i="6"/>
  <c r="Q146" i="6" s="1"/>
  <c r="C88" i="10"/>
  <c r="B49" i="10"/>
  <c r="C49" i="10" s="1"/>
  <c r="B324" i="6"/>
  <c r="B318" i="6"/>
  <c r="Q318" i="6" s="1"/>
  <c r="B312" i="6"/>
  <c r="Q312" i="6" s="1"/>
  <c r="B294" i="6"/>
  <c r="C294" i="6" s="1"/>
  <c r="R294" i="6" s="1"/>
  <c r="B285" i="6"/>
  <c r="B267" i="6"/>
  <c r="B243" i="6"/>
  <c r="Q243" i="6" s="1"/>
  <c r="B219" i="6"/>
  <c r="Q219" i="6" s="1"/>
  <c r="B186" i="6"/>
  <c r="Q186" i="6" s="1"/>
  <c r="B180" i="6"/>
  <c r="B174" i="6"/>
  <c r="Q174" i="6" s="1"/>
  <c r="B129" i="6"/>
  <c r="Q129" i="6" s="1"/>
  <c r="B117" i="6"/>
  <c r="C117" i="6" s="1"/>
  <c r="R117" i="6" s="1"/>
  <c r="B111" i="6"/>
  <c r="B93" i="6"/>
  <c r="Q93" i="6" s="1"/>
  <c r="B75" i="6"/>
  <c r="C75" i="6" s="1"/>
  <c r="R75" i="6" s="1"/>
  <c r="B314" i="8"/>
  <c r="I314" i="8" s="1" a="1"/>
  <c r="I314" i="8" s="1"/>
  <c r="B275" i="8"/>
  <c r="I275" i="8" s="1" a="1"/>
  <c r="I275" i="8" s="1"/>
  <c r="B260" i="8"/>
  <c r="I260" i="8" s="1" a="1"/>
  <c r="I260" i="8" s="1"/>
  <c r="B245" i="8"/>
  <c r="I245" i="8" s="1" a="1"/>
  <c r="I245" i="8" s="1"/>
  <c r="B221" i="8"/>
  <c r="I221" i="8" s="1" a="1"/>
  <c r="I221" i="8" s="1"/>
  <c r="B206" i="8"/>
  <c r="I206" i="8" s="1" a="1"/>
  <c r="I206" i="8" s="1"/>
  <c r="B182" i="8"/>
  <c r="I182" i="8" s="1" a="1"/>
  <c r="I182" i="8" s="1"/>
  <c r="B158" i="8"/>
  <c r="I158" i="8" s="1" a="1"/>
  <c r="I158" i="8" s="1"/>
  <c r="B61" i="10"/>
  <c r="C61" i="10" s="1"/>
  <c r="B52" i="10"/>
  <c r="C52" i="10" s="1"/>
  <c r="B40" i="10"/>
  <c r="C40" i="10" s="1"/>
  <c r="B37" i="10"/>
  <c r="C37" i="10" s="1"/>
  <c r="B28" i="10"/>
  <c r="C28" i="10" s="1"/>
  <c r="B297" i="6"/>
  <c r="Q297" i="6" s="1"/>
  <c r="B270" i="6"/>
  <c r="C270" i="6" s="1"/>
  <c r="R270" i="6" s="1"/>
  <c r="B258" i="6"/>
  <c r="C258" i="6" s="1"/>
  <c r="R258" i="6" s="1"/>
  <c r="B234" i="6"/>
  <c r="C234" i="6" s="1"/>
  <c r="R234" i="6" s="1"/>
  <c r="B192" i="6"/>
  <c r="Q192" i="6" s="1"/>
  <c r="B153" i="6"/>
  <c r="Q153" i="6" s="1"/>
  <c r="B141" i="6"/>
  <c r="Q141" i="6" s="1"/>
  <c r="B123" i="6"/>
  <c r="Q123" i="6" s="1"/>
  <c r="B81" i="6"/>
  <c r="Q81" i="6" s="1"/>
  <c r="B57" i="6"/>
  <c r="Q57" i="6" s="1"/>
  <c r="B51" i="6"/>
  <c r="B45" i="6"/>
  <c r="Q45" i="6" s="1"/>
  <c r="B39" i="6"/>
  <c r="Q39" i="6" s="1"/>
  <c r="B305" i="8"/>
  <c r="I305" i="8" s="1" a="1"/>
  <c r="I305" i="8" s="1"/>
  <c r="B328" i="10"/>
  <c r="C328" i="10" s="1"/>
  <c r="B321" i="6"/>
  <c r="C321" i="6" s="1"/>
  <c r="R321" i="6" s="1"/>
  <c r="B288" i="6"/>
  <c r="C288" i="6" s="1"/>
  <c r="R288" i="6" s="1"/>
  <c r="B255" i="6"/>
  <c r="Q255" i="6" s="1"/>
  <c r="B231" i="6"/>
  <c r="Q231" i="6" s="1"/>
  <c r="B189" i="6"/>
  <c r="C189" i="6" s="1"/>
  <c r="R189" i="6" s="1"/>
  <c r="B183" i="6"/>
  <c r="Q183" i="6" s="1"/>
  <c r="B177" i="6"/>
  <c r="Q177" i="6" s="1"/>
  <c r="B165" i="6"/>
  <c r="Q165" i="6" s="1"/>
  <c r="B138" i="6"/>
  <c r="Q138" i="6" s="1"/>
  <c r="B120" i="6"/>
  <c r="Q120" i="6" s="1"/>
  <c r="B96" i="6"/>
  <c r="B90" i="6"/>
  <c r="B84" i="6"/>
  <c r="Q84" i="6" s="1"/>
  <c r="B78" i="6"/>
  <c r="C78" i="6" s="1"/>
  <c r="R78" i="6" s="1"/>
  <c r="B66" i="6"/>
  <c r="E33" i="6"/>
  <c r="B302" i="8"/>
  <c r="I302" i="8" s="1" a="1"/>
  <c r="I302" i="8" s="1"/>
  <c r="B287" i="8"/>
  <c r="I287" i="8" s="1" a="1"/>
  <c r="I287" i="8" s="1"/>
  <c r="B257" i="8"/>
  <c r="I257" i="8" s="1" a="1"/>
  <c r="I257" i="8" s="1"/>
  <c r="B233" i="8"/>
  <c r="I233" i="8" s="1" a="1"/>
  <c r="I233" i="8" s="1"/>
  <c r="B194" i="8"/>
  <c r="I194" i="8" s="1" a="1"/>
  <c r="I194" i="8" s="1"/>
  <c r="B170" i="8"/>
  <c r="I170" i="8" s="1" a="1"/>
  <c r="I170" i="8" s="1"/>
  <c r="B67" i="10"/>
  <c r="C67" i="10" s="1"/>
  <c r="B64" i="10"/>
  <c r="C64" i="10" s="1"/>
  <c r="B303" i="6"/>
  <c r="Q303" i="6" s="1"/>
  <c r="B240" i="6"/>
  <c r="C240" i="6" s="1"/>
  <c r="R240" i="6" s="1"/>
  <c r="B228" i="6"/>
  <c r="C228" i="6" s="1"/>
  <c r="R228" i="6" s="1"/>
  <c r="B204" i="6"/>
  <c r="B293" i="8"/>
  <c r="I293" i="8" s="1" a="1"/>
  <c r="I293" i="8" s="1"/>
  <c r="B272" i="8"/>
  <c r="I272" i="8" s="1" a="1"/>
  <c r="I272" i="8" s="1"/>
  <c r="B242" i="8"/>
  <c r="I242" i="8" s="1" a="1"/>
  <c r="I242" i="8" s="1"/>
  <c r="B200" i="8"/>
  <c r="I200" i="8" s="1" a="1"/>
  <c r="I200" i="8" s="1"/>
  <c r="B179" i="8"/>
  <c r="I179" i="8" s="1" a="1"/>
  <c r="I179" i="8" s="1"/>
  <c r="B140" i="8"/>
  <c r="I140" i="8" s="1" a="1"/>
  <c r="I140" i="8" s="1"/>
  <c r="B110" i="8"/>
  <c r="I110" i="8" s="1" a="1"/>
  <c r="I110" i="8" s="1"/>
  <c r="B86" i="8"/>
  <c r="I86" i="8" s="1" a="1"/>
  <c r="I86" i="8" s="1"/>
  <c r="B56" i="8"/>
  <c r="I56" i="8" s="1" a="1"/>
  <c r="I56" i="8" s="1"/>
  <c r="B32" i="8"/>
  <c r="I32" i="8" s="1" a="1"/>
  <c r="I32" i="8" s="1"/>
  <c r="B17" i="8"/>
  <c r="I17" i="8" s="1" a="1"/>
  <c r="I17" i="8" s="1"/>
  <c r="B336" i="6"/>
  <c r="B327" i="6"/>
  <c r="C327" i="6" s="1"/>
  <c r="R327" i="6" s="1"/>
  <c r="B264" i="6"/>
  <c r="C264" i="6" s="1"/>
  <c r="R264" i="6" s="1"/>
  <c r="B252" i="6"/>
  <c r="C252" i="6" s="1"/>
  <c r="R252" i="6" s="1"/>
  <c r="B225" i="6"/>
  <c r="Q225" i="6" s="1"/>
  <c r="B132" i="6"/>
  <c r="Q132" i="6" s="1"/>
  <c r="B102" i="6"/>
  <c r="B48" i="6"/>
  <c r="B281" i="8"/>
  <c r="I281" i="8" s="1" a="1"/>
  <c r="I281" i="8" s="1"/>
  <c r="B251" i="8"/>
  <c r="I251" i="8" s="1" a="1"/>
  <c r="I251" i="8" s="1"/>
  <c r="B230" i="8"/>
  <c r="I230" i="8" s="1" a="1"/>
  <c r="I230" i="8" s="1"/>
  <c r="B209" i="8"/>
  <c r="I209" i="8" s="1" a="1"/>
  <c r="I209" i="8" s="1"/>
  <c r="B188" i="8"/>
  <c r="I188" i="8" s="1" a="1"/>
  <c r="I188" i="8" s="1"/>
  <c r="B167" i="8"/>
  <c r="I167" i="8" s="1" a="1"/>
  <c r="I167" i="8" s="1"/>
  <c r="B131" i="8"/>
  <c r="I131" i="8" s="1" a="1"/>
  <c r="I131" i="8" s="1"/>
  <c r="B125" i="8"/>
  <c r="I125" i="8" s="1" a="1"/>
  <c r="I125" i="8" s="1"/>
  <c r="B101" i="8"/>
  <c r="I101" i="8" s="1" a="1"/>
  <c r="I101" i="8" s="1"/>
  <c r="B77" i="8"/>
  <c r="I77" i="8" s="1" a="1"/>
  <c r="I77" i="8" s="1"/>
  <c r="B47" i="8"/>
  <c r="I47" i="8" s="1" a="1"/>
  <c r="I47" i="8" s="1"/>
  <c r="B76" i="10"/>
  <c r="C76" i="10" s="1"/>
  <c r="B58" i="10"/>
  <c r="C58" i="10" s="1"/>
  <c r="B55" i="10"/>
  <c r="C55" i="10" s="1"/>
  <c r="B43" i="10"/>
  <c r="C43" i="10" s="1"/>
  <c r="B306" i="6"/>
  <c r="C306" i="6" s="1"/>
  <c r="R306" i="6" s="1"/>
  <c r="B291" i="6"/>
  <c r="Q291" i="6" s="1"/>
  <c r="B276" i="6"/>
  <c r="C276" i="6" s="1"/>
  <c r="R276" i="6" s="1"/>
  <c r="B246" i="6"/>
  <c r="C246" i="6" s="1"/>
  <c r="R246" i="6" s="1"/>
  <c r="B210" i="6"/>
  <c r="B159" i="6"/>
  <c r="Q159" i="6" s="1"/>
  <c r="B150" i="6"/>
  <c r="B108" i="6"/>
  <c r="Q108" i="6" s="1"/>
  <c r="B54" i="6"/>
  <c r="B311" i="8"/>
  <c r="I311" i="8" s="1" a="1"/>
  <c r="I311" i="8" s="1"/>
  <c r="B299" i="8"/>
  <c r="I299" i="8" s="1" a="1"/>
  <c r="I299" i="8" s="1"/>
  <c r="B266" i="8"/>
  <c r="I266" i="8" s="1" a="1"/>
  <c r="I266" i="8" s="1"/>
  <c r="B236" i="8"/>
  <c r="I236" i="8" s="1" a="1"/>
  <c r="I236" i="8" s="1"/>
  <c r="B173" i="8"/>
  <c r="I173" i="8" s="1" a="1"/>
  <c r="I173" i="8" s="1"/>
  <c r="B128" i="8"/>
  <c r="I128" i="8" s="1" a="1"/>
  <c r="I128" i="8" s="1"/>
  <c r="B122" i="8"/>
  <c r="I122" i="8" s="1" a="1"/>
  <c r="I122" i="8" s="1"/>
  <c r="B98" i="8"/>
  <c r="I98" i="8" s="1" a="1"/>
  <c r="I98" i="8" s="1"/>
  <c r="B74" i="8"/>
  <c r="I74" i="8" s="1" a="1"/>
  <c r="I74" i="8" s="1"/>
  <c r="B44" i="8"/>
  <c r="I44" i="8" s="1" a="1"/>
  <c r="I44" i="8" s="1"/>
  <c r="B46" i="10"/>
  <c r="C46" i="10" s="1"/>
  <c r="B315" i="6"/>
  <c r="B198" i="6"/>
  <c r="B168" i="6"/>
  <c r="Q168" i="6" s="1"/>
  <c r="B147" i="6"/>
  <c r="Q147" i="6" s="1"/>
  <c r="B69" i="6"/>
  <c r="Q69" i="6" s="1"/>
  <c r="B63" i="6"/>
  <c r="B224" i="8"/>
  <c r="I224" i="8" s="1" a="1"/>
  <c r="I224" i="8" s="1"/>
  <c r="B215" i="8"/>
  <c r="I215" i="8" s="1" a="1"/>
  <c r="I215" i="8" s="1"/>
  <c r="B161" i="8"/>
  <c r="I161" i="8" s="1" a="1"/>
  <c r="I161" i="8" s="1"/>
  <c r="B23" i="8"/>
  <c r="I23" i="8" s="1" a="1"/>
  <c r="I23" i="8" s="1"/>
  <c r="B35" i="8"/>
  <c r="I35" i="8" s="1" a="1"/>
  <c r="I35" i="8" s="1"/>
  <c r="B49" i="8"/>
  <c r="I49" i="8" s="1" a="1"/>
  <c r="I49" i="8" s="1"/>
  <c r="B61" i="8"/>
  <c r="I61" i="8" s="1" a="1"/>
  <c r="I61" i="8" s="1"/>
  <c r="B97" i="8"/>
  <c r="I97" i="8" s="1" a="1"/>
  <c r="I97" i="8" s="1"/>
  <c r="B134" i="8"/>
  <c r="I134" i="8" s="1" a="1"/>
  <c r="I134" i="8" s="1"/>
  <c r="B146" i="8"/>
  <c r="I146" i="8" s="1" a="1"/>
  <c r="I146" i="8" s="1"/>
  <c r="B164" i="8"/>
  <c r="I164" i="8" s="1" a="1"/>
  <c r="I164" i="8" s="1"/>
  <c r="B185" i="8"/>
  <c r="I185" i="8" s="1" a="1"/>
  <c r="I185" i="8" s="1"/>
  <c r="B227" i="8"/>
  <c r="I227" i="8" s="1" a="1"/>
  <c r="I227" i="8" s="1"/>
  <c r="B248" i="8"/>
  <c r="I248" i="8" s="1" a="1"/>
  <c r="I248" i="8" s="1"/>
  <c r="B268" i="8"/>
  <c r="I268" i="8" s="1" a="1"/>
  <c r="I268" i="8" s="1"/>
  <c r="B289" i="8"/>
  <c r="I289" i="8" s="1" a="1"/>
  <c r="I289" i="8" s="1"/>
  <c r="B42" i="6"/>
  <c r="Q42" i="6" s="1"/>
  <c r="B62" i="6"/>
  <c r="Q62" i="6" s="1"/>
  <c r="B308" i="6"/>
  <c r="C308" i="6" s="1"/>
  <c r="R308" i="6" s="1"/>
  <c r="B320" i="6"/>
  <c r="Q320" i="6" s="1"/>
  <c r="B30" i="10"/>
  <c r="C30" i="10" s="1"/>
  <c r="B22" i="8"/>
  <c r="I22" i="8" s="1" a="1"/>
  <c r="I22" i="8" s="1"/>
  <c r="B34" i="8"/>
  <c r="I34" i="8" s="1" a="1"/>
  <c r="I34" i="8" s="1"/>
  <c r="B46" i="8"/>
  <c r="I46" i="8" s="1" a="1"/>
  <c r="I46" i="8" s="1"/>
  <c r="B133" i="8"/>
  <c r="I133" i="8" s="1" a="1"/>
  <c r="I133" i="8" s="1"/>
  <c r="B160" i="8"/>
  <c r="I160" i="8" s="1" a="1"/>
  <c r="I160" i="8" s="1"/>
  <c r="B223" i="8"/>
  <c r="I223" i="8" s="1" a="1"/>
  <c r="I223" i="8" s="1"/>
  <c r="B244" i="8"/>
  <c r="I244" i="8" s="1" a="1"/>
  <c r="I244" i="8" s="1"/>
  <c r="B230" i="6"/>
  <c r="C230" i="6" s="1"/>
  <c r="R230" i="6" s="1"/>
  <c r="B275" i="6"/>
  <c r="B305" i="6"/>
  <c r="B335" i="6"/>
  <c r="Q335" i="6" s="1"/>
  <c r="B33" i="10"/>
  <c r="C33" i="10" s="1"/>
  <c r="B60" i="10"/>
  <c r="C60" i="10" s="1"/>
  <c r="B78" i="10"/>
  <c r="C78" i="10" s="1"/>
  <c r="B77" i="6"/>
  <c r="C77" i="6" s="1"/>
  <c r="R77" i="6" s="1"/>
  <c r="B236" i="6"/>
  <c r="C236" i="6" s="1"/>
  <c r="R236" i="6" s="1"/>
  <c r="B261" i="6"/>
  <c r="Q261" i="6" s="1"/>
  <c r="B329" i="10"/>
  <c r="C329" i="10" s="1"/>
  <c r="C92" i="10"/>
  <c r="B80" i="10"/>
  <c r="C80" i="10" s="1"/>
  <c r="B71" i="10"/>
  <c r="C71" i="10" s="1"/>
  <c r="B298" i="6"/>
  <c r="C298" i="6" s="1"/>
  <c r="R298" i="6" s="1"/>
  <c r="B280" i="6"/>
  <c r="B271" i="6"/>
  <c r="Q271" i="6" s="1"/>
  <c r="B259" i="6"/>
  <c r="Q259" i="6" s="1"/>
  <c r="B235" i="6"/>
  <c r="Q235" i="6" s="1"/>
  <c r="B205" i="6"/>
  <c r="C205" i="6" s="1"/>
  <c r="R205" i="6" s="1"/>
  <c r="B199" i="6"/>
  <c r="Q199" i="6" s="1"/>
  <c r="B193" i="6"/>
  <c r="Q193" i="6" s="1"/>
  <c r="B154" i="6"/>
  <c r="Q154" i="6" s="1"/>
  <c r="B142" i="6"/>
  <c r="B136" i="6"/>
  <c r="B124" i="6"/>
  <c r="Q124" i="6" s="1"/>
  <c r="B103" i="6"/>
  <c r="C103" i="6" s="1"/>
  <c r="R103" i="6" s="1"/>
  <c r="B82" i="6"/>
  <c r="B58" i="6"/>
  <c r="B46" i="6"/>
  <c r="Q46" i="6" s="1"/>
  <c r="B40" i="6"/>
  <c r="B306" i="8"/>
  <c r="I306" i="8" s="1" a="1"/>
  <c r="I306" i="8" s="1"/>
  <c r="B291" i="8"/>
  <c r="I291" i="8" s="1" a="1"/>
  <c r="I291" i="8" s="1"/>
  <c r="B267" i="8"/>
  <c r="I267" i="8" s="1" a="1"/>
  <c r="I267" i="8" s="1"/>
  <c r="B237" i="8"/>
  <c r="I237" i="8" s="1" a="1"/>
  <c r="I237" i="8" s="1"/>
  <c r="B198" i="8"/>
  <c r="I198" i="8" s="1" a="1"/>
  <c r="I198" i="8" s="1"/>
  <c r="B174" i="8"/>
  <c r="I174" i="8" s="1" a="1"/>
  <c r="I174" i="8" s="1"/>
  <c r="B150" i="8"/>
  <c r="I150" i="8" s="1" a="1"/>
  <c r="I150" i="8" s="1"/>
  <c r="B83" i="10"/>
  <c r="C83" i="10" s="1"/>
  <c r="B77" i="10"/>
  <c r="C77" i="10" s="1"/>
  <c r="B334" i="6"/>
  <c r="B307" i="6"/>
  <c r="B250" i="6"/>
  <c r="C250" i="6" s="1"/>
  <c r="R250" i="6" s="1"/>
  <c r="B226" i="6"/>
  <c r="C226" i="6" s="1"/>
  <c r="R226" i="6" s="1"/>
  <c r="B211" i="6"/>
  <c r="Q211" i="6" s="1"/>
  <c r="B148" i="6"/>
  <c r="Q148" i="6" s="1"/>
  <c r="B59" i="10"/>
  <c r="C59" i="10" s="1"/>
  <c r="B53" i="10"/>
  <c r="C53" i="10" s="1"/>
  <c r="B41" i="10"/>
  <c r="C41" i="10" s="1"/>
  <c r="B38" i="10"/>
  <c r="C38" i="10" s="1"/>
  <c r="B35" i="10"/>
  <c r="C35" i="10" s="1"/>
  <c r="B29" i="10"/>
  <c r="C29" i="10" s="1"/>
  <c r="B337" i="6"/>
  <c r="B310" i="6"/>
  <c r="C310" i="6" s="1"/>
  <c r="R310" i="6" s="1"/>
  <c r="B283" i="6"/>
  <c r="B247" i="6"/>
  <c r="Q247" i="6" s="1"/>
  <c r="B223" i="6"/>
  <c r="Q223" i="6" s="1"/>
  <c r="B196" i="6"/>
  <c r="Q196" i="6" s="1"/>
  <c r="B145" i="6"/>
  <c r="Q145" i="6" s="1"/>
  <c r="B133" i="6"/>
  <c r="C133" i="6" s="1"/>
  <c r="R133" i="6" s="1"/>
  <c r="B127" i="6"/>
  <c r="B61" i="6"/>
  <c r="Q61" i="6" s="1"/>
  <c r="B43" i="6"/>
  <c r="Q43" i="6" s="1"/>
  <c r="B279" i="8"/>
  <c r="I279" i="8" s="1" a="1"/>
  <c r="I279" i="8" s="1"/>
  <c r="B264" i="8"/>
  <c r="I264" i="8" s="1" a="1"/>
  <c r="I264" i="8" s="1"/>
  <c r="B249" i="8"/>
  <c r="I249" i="8" s="1" a="1"/>
  <c r="I249" i="8" s="1"/>
  <c r="B225" i="8"/>
  <c r="I225" i="8" s="1" a="1"/>
  <c r="I225" i="8" s="1"/>
  <c r="B210" i="8"/>
  <c r="I210" i="8" s="1" a="1"/>
  <c r="I210" i="8" s="1"/>
  <c r="B186" i="8"/>
  <c r="I186" i="8" s="1" a="1"/>
  <c r="I186" i="8" s="1"/>
  <c r="B162" i="8"/>
  <c r="I162" i="8" s="1" a="1"/>
  <c r="I162" i="8" s="1"/>
  <c r="C86" i="10"/>
  <c r="B47" i="10"/>
  <c r="C47" i="10" s="1"/>
  <c r="B44" i="10"/>
  <c r="C44" i="10" s="1"/>
  <c r="B328" i="6"/>
  <c r="B289" i="6"/>
  <c r="B265" i="6"/>
  <c r="Q265" i="6" s="1"/>
  <c r="B253" i="6"/>
  <c r="Q253" i="6" s="1"/>
  <c r="B184" i="6"/>
  <c r="B175" i="6"/>
  <c r="B49" i="6"/>
  <c r="Q49" i="6" s="1"/>
  <c r="B282" i="8"/>
  <c r="I282" i="8" s="1" a="1"/>
  <c r="I282" i="8" s="1"/>
  <c r="B252" i="8"/>
  <c r="I252" i="8" s="1" a="1"/>
  <c r="I252" i="8" s="1"/>
  <c r="B231" i="8"/>
  <c r="I231" i="8" s="1" a="1"/>
  <c r="I231" i="8" s="1"/>
  <c r="B189" i="8"/>
  <c r="I189" i="8" s="1" a="1"/>
  <c r="I189" i="8" s="1"/>
  <c r="B168" i="8"/>
  <c r="I168" i="8" s="1" a="1"/>
  <c r="I168" i="8" s="1"/>
  <c r="B132" i="8"/>
  <c r="I132" i="8" s="1" a="1"/>
  <c r="I132" i="8" s="1"/>
  <c r="B102" i="8"/>
  <c r="I102" i="8" s="1" a="1"/>
  <c r="I102" i="8" s="1"/>
  <c r="B78" i="8"/>
  <c r="I78" i="8" s="1" a="1"/>
  <c r="I78" i="8" s="1"/>
  <c r="B48" i="8"/>
  <c r="I48" i="8" s="1" a="1"/>
  <c r="I48" i="8" s="1"/>
  <c r="B62" i="10"/>
  <c r="C62" i="10" s="1"/>
  <c r="B319" i="6"/>
  <c r="B301" i="6"/>
  <c r="B295" i="6"/>
  <c r="B238" i="6"/>
  <c r="C238" i="6" s="1"/>
  <c r="R238" i="6" s="1"/>
  <c r="B214" i="6"/>
  <c r="B172" i="6"/>
  <c r="Q172" i="6" s="1"/>
  <c r="B163" i="6"/>
  <c r="Q163" i="6" s="1"/>
  <c r="B112" i="6"/>
  <c r="B94" i="6"/>
  <c r="B85" i="6"/>
  <c r="Q85" i="6" s="1"/>
  <c r="B76" i="6"/>
  <c r="C76" i="6" s="1"/>
  <c r="R76" i="6" s="1"/>
  <c r="E34" i="6"/>
  <c r="B303" i="8"/>
  <c r="I303" i="8" s="1" a="1"/>
  <c r="I303" i="8" s="1"/>
  <c r="B270" i="8"/>
  <c r="I270" i="8" s="1" a="1"/>
  <c r="I270" i="8" s="1"/>
  <c r="B261" i="8"/>
  <c r="I261" i="8" s="1" a="1"/>
  <c r="I261" i="8" s="1"/>
  <c r="B240" i="8"/>
  <c r="I240" i="8" s="1" a="1"/>
  <c r="I240" i="8" s="1"/>
  <c r="B219" i="8"/>
  <c r="I219" i="8" s="1" a="1"/>
  <c r="I219" i="8" s="1"/>
  <c r="B177" i="8"/>
  <c r="I177" i="8" s="1" a="1"/>
  <c r="I177" i="8" s="1"/>
  <c r="B156" i="8"/>
  <c r="I156" i="8" s="1" a="1"/>
  <c r="I156" i="8" s="1"/>
  <c r="B147" i="8"/>
  <c r="I147" i="8" s="1" a="1"/>
  <c r="I147" i="8" s="1"/>
  <c r="B117" i="8"/>
  <c r="I117" i="8" s="1" a="1"/>
  <c r="I117" i="8" s="1"/>
  <c r="B93" i="8"/>
  <c r="I93" i="8" s="1" a="1"/>
  <c r="I93" i="8" s="1"/>
  <c r="B63" i="8"/>
  <c r="I63" i="8" s="1" a="1"/>
  <c r="I63" i="8" s="1"/>
  <c r="B39" i="8"/>
  <c r="I39" i="8" s="1" a="1"/>
  <c r="I39" i="8" s="1"/>
  <c r="B24" i="8"/>
  <c r="I24" i="8" s="1" a="1"/>
  <c r="I24" i="8" s="1"/>
  <c r="C323" i="10"/>
  <c r="B169" i="6"/>
  <c r="B70" i="6"/>
  <c r="B288" i="8"/>
  <c r="I288" i="8" s="1" a="1"/>
  <c r="I288" i="8" s="1"/>
  <c r="B216" i="8"/>
  <c r="I216" i="8" s="1" a="1"/>
  <c r="I216" i="8" s="1"/>
  <c r="B195" i="8"/>
  <c r="I195" i="8" s="1" a="1"/>
  <c r="I195" i="8" s="1"/>
  <c r="B153" i="8"/>
  <c r="I153" i="8" s="1" a="1"/>
  <c r="I153" i="8" s="1"/>
  <c r="B144" i="8"/>
  <c r="I144" i="8" s="1" a="1"/>
  <c r="I144" i="8" s="1"/>
  <c r="B114" i="8"/>
  <c r="I114" i="8" s="1" a="1"/>
  <c r="I114" i="8" s="1"/>
  <c r="B90" i="8"/>
  <c r="I90" i="8" s="1" a="1"/>
  <c r="I90" i="8" s="1"/>
  <c r="B60" i="8"/>
  <c r="I60" i="8" s="1" a="1"/>
  <c r="I60" i="8" s="1"/>
  <c r="B36" i="8"/>
  <c r="I36" i="8" s="1" a="1"/>
  <c r="I36" i="8" s="1"/>
  <c r="B21" i="8"/>
  <c r="I21" i="8" s="1" a="1"/>
  <c r="I21" i="8" s="1"/>
  <c r="C89" i="10"/>
  <c r="B32" i="10"/>
  <c r="C32" i="10" s="1"/>
  <c r="B331" i="6"/>
  <c r="C331" i="6" s="1"/>
  <c r="R331" i="6" s="1"/>
  <c r="B268" i="6"/>
  <c r="C268" i="6" s="1"/>
  <c r="R268" i="6" s="1"/>
  <c r="B232" i="6"/>
  <c r="C232" i="6" s="1"/>
  <c r="R232" i="6" s="1"/>
  <c r="B220" i="6"/>
  <c r="C220" i="6" s="1"/>
  <c r="R220" i="6" s="1"/>
  <c r="B208" i="6"/>
  <c r="Q208" i="6" s="1"/>
  <c r="B178" i="6"/>
  <c r="B157" i="6"/>
  <c r="Q157" i="6" s="1"/>
  <c r="B118" i="6"/>
  <c r="B106" i="6"/>
  <c r="Q106" i="6" s="1"/>
  <c r="B97" i="6"/>
  <c r="C97" i="6" s="1"/>
  <c r="R97" i="6" s="1"/>
  <c r="B88" i="6"/>
  <c r="C88" i="6" s="1"/>
  <c r="R88" i="6" s="1"/>
  <c r="B309" i="8"/>
  <c r="B297" i="8"/>
  <c r="I297" i="8" s="1" a="1"/>
  <c r="I297" i="8" s="1"/>
  <c r="B276" i="8"/>
  <c r="I276" i="8" s="1" a="1"/>
  <c r="I276" i="8" s="1"/>
  <c r="B246" i="8"/>
  <c r="I246" i="8" s="1" a="1"/>
  <c r="I246" i="8" s="1"/>
  <c r="B204" i="8"/>
  <c r="I204" i="8" s="1" a="1"/>
  <c r="I204" i="8" s="1"/>
  <c r="B183" i="8"/>
  <c r="I183" i="8" s="1" a="1"/>
  <c r="I183" i="8" s="1"/>
  <c r="B26" i="8"/>
  <c r="I26" i="8" s="1" a="1"/>
  <c r="I26" i="8" s="1"/>
  <c r="B37" i="8"/>
  <c r="I37" i="8" s="1" a="1"/>
  <c r="I37" i="8" s="1"/>
  <c r="B50" i="8"/>
  <c r="I50" i="8" s="1" a="1"/>
  <c r="I50" i="8" s="1"/>
  <c r="B62" i="8"/>
  <c r="B73" i="8"/>
  <c r="I73" i="8" s="1" a="1"/>
  <c r="I73" i="8" s="1"/>
  <c r="B87" i="8"/>
  <c r="I87" i="8" s="1" a="1"/>
  <c r="I87" i="8" s="1"/>
  <c r="B99" i="8"/>
  <c r="I99" i="8" s="1" a="1"/>
  <c r="I99" i="8" s="1"/>
  <c r="B112" i="8"/>
  <c r="I112" i="8" s="1" a="1"/>
  <c r="I112" i="8" s="1"/>
  <c r="B124" i="8"/>
  <c r="I124" i="8" s="1" a="1"/>
  <c r="I124" i="8" s="1"/>
  <c r="B135" i="8"/>
  <c r="I135" i="8" s="1" a="1"/>
  <c r="I135" i="8" s="1"/>
  <c r="B149" i="8"/>
  <c r="I149" i="8" s="1" a="1"/>
  <c r="I149" i="8" s="1"/>
  <c r="B165" i="8"/>
  <c r="I165" i="8" s="1" a="1"/>
  <c r="I165" i="8" s="1"/>
  <c r="B187" i="8"/>
  <c r="I187" i="8" s="1" a="1"/>
  <c r="I187" i="8" s="1"/>
  <c r="B208" i="8"/>
  <c r="I208" i="8" s="1" a="1"/>
  <c r="I208" i="8" s="1"/>
  <c r="B228" i="8"/>
  <c r="I228" i="8" s="1" a="1"/>
  <c r="I228" i="8" s="1"/>
  <c r="B250" i="8"/>
  <c r="I250" i="8" s="1" a="1"/>
  <c r="I250" i="8" s="1"/>
  <c r="B269" i="8"/>
  <c r="I269" i="8" s="1" a="1"/>
  <c r="I269" i="8" s="1"/>
  <c r="B290" i="8"/>
  <c r="I290" i="8" s="1" a="1"/>
  <c r="I290" i="8" s="1"/>
  <c r="B315" i="8"/>
  <c r="I315" i="8" s="1" a="1"/>
  <c r="I315" i="8" s="1"/>
  <c r="E32" i="6"/>
  <c r="F32" i="6" s="1"/>
  <c r="B47" i="6"/>
  <c r="B79" i="6"/>
  <c r="Q79" i="6" s="1"/>
  <c r="B95" i="6"/>
  <c r="Q95" i="6" s="1"/>
  <c r="B131" i="6"/>
  <c r="Q131" i="6" s="1"/>
  <c r="B151" i="6"/>
  <c r="B171" i="6"/>
  <c r="Q171" i="6" s="1"/>
  <c r="B191" i="6"/>
  <c r="C191" i="6" s="1"/>
  <c r="R191" i="6" s="1"/>
  <c r="B213" i="6"/>
  <c r="Q213" i="6" s="1"/>
  <c r="B237" i="6"/>
  <c r="Q237" i="6" s="1"/>
  <c r="B262" i="6"/>
  <c r="C262" i="6" s="1"/>
  <c r="R262" i="6" s="1"/>
  <c r="B279" i="6"/>
  <c r="B309" i="6"/>
  <c r="B322" i="6"/>
  <c r="B42" i="10"/>
  <c r="C42" i="10" s="1"/>
  <c r="B73" i="10"/>
  <c r="C73" i="10" s="1"/>
  <c r="C85" i="10"/>
  <c r="C91" i="10"/>
  <c r="C322" i="10"/>
  <c r="B14" i="8"/>
  <c r="I14" i="8" s="1" a="1"/>
  <c r="I14" i="8" s="1"/>
  <c r="B27" i="8"/>
  <c r="I27" i="8" s="1" a="1"/>
  <c r="I27" i="8" s="1"/>
  <c r="B38" i="8"/>
  <c r="I38" i="8" s="1" a="1"/>
  <c r="I38" i="8" s="1"/>
  <c r="B51" i="8"/>
  <c r="I51" i="8" s="1" a="1"/>
  <c r="I51" i="8" s="1"/>
  <c r="B64" i="8"/>
  <c r="I64" i="8" s="1" a="1"/>
  <c r="I64" i="8" s="1"/>
  <c r="B75" i="8"/>
  <c r="I75" i="8" s="1" a="1"/>
  <c r="I75" i="8" s="1"/>
  <c r="B88" i="8"/>
  <c r="I88" i="8" s="1" a="1"/>
  <c r="I88" i="8" s="1"/>
  <c r="B100" i="8"/>
  <c r="I100" i="8" s="1" a="1"/>
  <c r="I100" i="8" s="1"/>
  <c r="B113" i="8"/>
  <c r="I113" i="8" s="1" a="1"/>
  <c r="I113" i="8" s="1"/>
  <c r="B126" i="8"/>
  <c r="I126" i="8" s="1" a="1"/>
  <c r="I126" i="8" s="1"/>
  <c r="B137" i="8"/>
  <c r="I137" i="8" s="1" a="1"/>
  <c r="I137" i="8" s="1"/>
  <c r="B151" i="8"/>
  <c r="I151" i="8" s="1" a="1"/>
  <c r="I151" i="8" s="1"/>
  <c r="B169" i="8"/>
  <c r="I169" i="8" s="1" a="1"/>
  <c r="I169" i="8" s="1"/>
  <c r="B191" i="8"/>
  <c r="I191" i="8" s="1" a="1"/>
  <c r="I191" i="8" s="1"/>
  <c r="B212" i="8"/>
  <c r="I212" i="8" s="1" a="1"/>
  <c r="I212" i="8" s="1"/>
  <c r="B232" i="8"/>
  <c r="I232" i="8" s="1" a="1"/>
  <c r="I232" i="8" s="1"/>
  <c r="B254" i="8"/>
  <c r="I254" i="8" s="1" a="1"/>
  <c r="I254" i="8" s="1"/>
  <c r="B273" i="8"/>
  <c r="I273" i="8" s="1" a="1"/>
  <c r="I273" i="8" s="1"/>
  <c r="B294" i="8"/>
  <c r="I294" i="8" s="1" a="1"/>
  <c r="I294" i="8" s="1"/>
  <c r="B64" i="6"/>
  <c r="B114" i="6"/>
  <c r="Q114" i="6" s="1"/>
  <c r="B135" i="6"/>
  <c r="B155" i="6"/>
  <c r="Q155" i="6" s="1"/>
  <c r="B195" i="6"/>
  <c r="Q195" i="6" s="1"/>
  <c r="B216" i="6"/>
  <c r="Q216" i="6" s="1"/>
  <c r="B241" i="6"/>
  <c r="Q241" i="6" s="1"/>
  <c r="B313" i="6"/>
  <c r="C313" i="6" s="1"/>
  <c r="R313" i="6" s="1"/>
  <c r="B325" i="6"/>
  <c r="C325" i="6" s="1"/>
  <c r="R325" i="6" s="1"/>
  <c r="B68" i="10"/>
  <c r="C68" i="10" s="1"/>
  <c r="C90" i="10"/>
  <c r="F25" i="6"/>
  <c r="K26" i="10" a="1"/>
  <c r="K26" i="10" s="1"/>
  <c r="AK26" i="10" s="1"/>
  <c r="O26" i="10"/>
  <c r="AI26" i="10" s="1"/>
  <c r="J26" i="10"/>
  <c r="AJ26" i="10" s="1"/>
  <c r="N26" i="10"/>
  <c r="AN26" i="10" s="1"/>
  <c r="M26" i="10" a="1"/>
  <c r="M26" i="10" s="1"/>
  <c r="AM26" i="10" s="1"/>
  <c r="L26" i="10" a="1"/>
  <c r="L26" i="10" s="1"/>
  <c r="AL26" i="10" s="1"/>
  <c r="M24" i="10" a="1"/>
  <c r="M24" i="10" s="1"/>
  <c r="AM24" i="10" s="1"/>
  <c r="EK393" i="10"/>
  <c r="EK396" i="10"/>
  <c r="CK399" i="10"/>
  <c r="EK400" i="10"/>
  <c r="EL399" i="10"/>
  <c r="K24" i="10" a="1"/>
  <c r="K24" i="10" s="1"/>
  <c r="AK24" i="10" s="1"/>
  <c r="CK389" i="10"/>
  <c r="M25" i="10" a="1"/>
  <c r="M25" i="10" s="1"/>
  <c r="AM25" i="10" s="1"/>
  <c r="EJ406" i="10"/>
  <c r="EK405" i="10"/>
  <c r="EL404" i="10"/>
  <c r="EJ398" i="10"/>
  <c r="EK397" i="10"/>
  <c r="EL396" i="10"/>
  <c r="EL411" i="10"/>
  <c r="EJ405" i="10"/>
  <c r="EK404" i="10"/>
  <c r="EL403" i="10"/>
  <c r="EK411" i="10"/>
  <c r="EL410" i="10"/>
  <c r="EJ404" i="10"/>
  <c r="EK403" i="10"/>
  <c r="EL402" i="10"/>
  <c r="EK410" i="10"/>
  <c r="EL409" i="10"/>
  <c r="EJ403" i="10"/>
  <c r="EK402" i="10"/>
  <c r="EL401" i="10"/>
  <c r="EJ395" i="10"/>
  <c r="EK394" i="10"/>
  <c r="EL393" i="10"/>
  <c r="EJ410" i="10"/>
  <c r="EK409" i="10"/>
  <c r="EL408" i="10"/>
  <c r="EJ402" i="10"/>
  <c r="EK401" i="10"/>
  <c r="EL400" i="10"/>
  <c r="EJ408" i="10"/>
  <c r="EK407" i="10"/>
  <c r="EL406" i="10"/>
  <c r="EJ400" i="10"/>
  <c r="EK399" i="10"/>
  <c r="EL398" i="10"/>
  <c r="EL394" i="10"/>
  <c r="EJ393" i="10"/>
  <c r="EJ392" i="10"/>
  <c r="EK391" i="10"/>
  <c r="EL390" i="10"/>
  <c r="EK408" i="10"/>
  <c r="EJ394" i="10"/>
  <c r="EJ391" i="10"/>
  <c r="EK390" i="10"/>
  <c r="EL389" i="10"/>
  <c r="EL397" i="10"/>
  <c r="EL395" i="10"/>
  <c r="EJ390" i="10"/>
  <c r="EK389" i="10"/>
  <c r="EL388" i="10"/>
  <c r="EL407" i="10"/>
  <c r="EJ401" i="10"/>
  <c r="EK398" i="10"/>
  <c r="EJ397" i="10"/>
  <c r="EK395" i="10"/>
  <c r="EJ389" i="10"/>
  <c r="EK388" i="10"/>
  <c r="EJ407" i="10"/>
  <c r="EJ388" i="10"/>
  <c r="EJ399" i="10"/>
  <c r="EJ396" i="10"/>
  <c r="EL392" i="10"/>
  <c r="CM393" i="10"/>
  <c r="EL391" i="10"/>
  <c r="CK395" i="10"/>
  <c r="CM401" i="10"/>
  <c r="CK408" i="10"/>
  <c r="CL407" i="10"/>
  <c r="CM406" i="10"/>
  <c r="CK400" i="10"/>
  <c r="CL399" i="10"/>
  <c r="CM398" i="10"/>
  <c r="CK407" i="10"/>
  <c r="CL406" i="10"/>
  <c r="CM405" i="10"/>
  <c r="CK406" i="10"/>
  <c r="CL405" i="10"/>
  <c r="CM404" i="10"/>
  <c r="CK398" i="10"/>
  <c r="CL397" i="10"/>
  <c r="CK405" i="10"/>
  <c r="CL404" i="10"/>
  <c r="CM403" i="10"/>
  <c r="CK397" i="10"/>
  <c r="CL396" i="10"/>
  <c r="CM395" i="10"/>
  <c r="CM410" i="10"/>
  <c r="CK404" i="10"/>
  <c r="CL403" i="10"/>
  <c r="CM402" i="10"/>
  <c r="CL411" i="10"/>
  <c r="CK410" i="10"/>
  <c r="CL409" i="10"/>
  <c r="CM408" i="10"/>
  <c r="CK402" i="10"/>
  <c r="CL401" i="10"/>
  <c r="CM400" i="10"/>
  <c r="CK394" i="10"/>
  <c r="CL410" i="10"/>
  <c r="CM407" i="10"/>
  <c r="CK401" i="10"/>
  <c r="CM396" i="10"/>
  <c r="CL393" i="10"/>
  <c r="CM392" i="10"/>
  <c r="CK403" i="10"/>
  <c r="CK396" i="10"/>
  <c r="CK393" i="10"/>
  <c r="CL392" i="10"/>
  <c r="CM391" i="10"/>
  <c r="CL398" i="10"/>
  <c r="CK392" i="10"/>
  <c r="CL391" i="10"/>
  <c r="CM390" i="10"/>
  <c r="CM409" i="10"/>
  <c r="CM397" i="10"/>
  <c r="CM394" i="10"/>
  <c r="CK391" i="10"/>
  <c r="CL390" i="10"/>
  <c r="CM389" i="10"/>
  <c r="CK409" i="10"/>
  <c r="CL402" i="10"/>
  <c r="CM399" i="10"/>
  <c r="CL394" i="10"/>
  <c r="CK390" i="10"/>
  <c r="CL389" i="10"/>
  <c r="CM388" i="10"/>
  <c r="CL408" i="10"/>
  <c r="CL400" i="10"/>
  <c r="CL395" i="10"/>
  <c r="CK388" i="10"/>
  <c r="EP408" i="10"/>
  <c r="EQ407" i="10"/>
  <c r="ER406" i="10"/>
  <c r="EP400" i="10"/>
  <c r="EQ399" i="10"/>
  <c r="ER398" i="10"/>
  <c r="EP407" i="10"/>
  <c r="EQ406" i="10"/>
  <c r="ER405" i="10"/>
  <c r="EP406" i="10"/>
  <c r="EQ405" i="10"/>
  <c r="ER404" i="10"/>
  <c r="EP398" i="10"/>
  <c r="EQ397" i="10"/>
  <c r="EP405" i="10"/>
  <c r="EQ404" i="10"/>
  <c r="ER403" i="10"/>
  <c r="EP397" i="10"/>
  <c r="EQ396" i="10"/>
  <c r="ER395" i="10"/>
  <c r="ER410" i="10"/>
  <c r="EP404" i="10"/>
  <c r="EQ403" i="10"/>
  <c r="ER402" i="10"/>
  <c r="EQ411" i="10"/>
  <c r="EP410" i="10"/>
  <c r="EQ409" i="10"/>
  <c r="ER408" i="10"/>
  <c r="EP402" i="10"/>
  <c r="EQ401" i="10"/>
  <c r="ER400" i="10"/>
  <c r="EP394" i="10"/>
  <c r="EQ393" i="10"/>
  <c r="EQ408" i="10"/>
  <c r="EP395" i="10"/>
  <c r="ER392" i="10"/>
  <c r="ER411" i="10"/>
  <c r="ER401" i="10"/>
  <c r="EQ398" i="10"/>
  <c r="ER396" i="10"/>
  <c r="EQ392" i="10"/>
  <c r="ER391" i="10"/>
  <c r="EQ410" i="10"/>
  <c r="ER407" i="10"/>
  <c r="EP401" i="10"/>
  <c r="EP396" i="10"/>
  <c r="ER393" i="10"/>
  <c r="EP392" i="10"/>
  <c r="EQ391" i="10"/>
  <c r="ER390" i="10"/>
  <c r="EP403" i="10"/>
  <c r="ER399" i="10"/>
  <c r="EP393" i="10"/>
  <c r="EP391" i="10"/>
  <c r="EQ390" i="10"/>
  <c r="ER389" i="10"/>
  <c r="EP399" i="10"/>
  <c r="ER394" i="10"/>
  <c r="EP390" i="10"/>
  <c r="EQ389" i="10"/>
  <c r="ER388" i="10"/>
  <c r="EP409" i="10"/>
  <c r="EQ402" i="10"/>
  <c r="EP388" i="10"/>
  <c r="CL388" i="10"/>
  <c r="EQ388" i="10"/>
  <c r="EK406" i="10"/>
  <c r="CI411" i="10"/>
  <c r="CI410" i="10"/>
  <c r="CJ409" i="10"/>
  <c r="CH403" i="10"/>
  <c r="CI402" i="10"/>
  <c r="CJ401" i="10"/>
  <c r="CH395" i="10"/>
  <c r="CI394" i="10"/>
  <c r="CH410" i="10"/>
  <c r="CI409" i="10"/>
  <c r="CJ408" i="10"/>
  <c r="CH402" i="10"/>
  <c r="CH409" i="10"/>
  <c r="CI408" i="10"/>
  <c r="CJ407" i="10"/>
  <c r="CH401" i="10"/>
  <c r="CI400" i="10"/>
  <c r="CJ399" i="10"/>
  <c r="CH408" i="10"/>
  <c r="CI407" i="10"/>
  <c r="CJ406" i="10"/>
  <c r="CH400" i="10"/>
  <c r="CI399" i="10"/>
  <c r="CJ398" i="10"/>
  <c r="CH407" i="10"/>
  <c r="CI406" i="10"/>
  <c r="CJ405" i="10"/>
  <c r="CH399" i="10"/>
  <c r="CI398" i="10"/>
  <c r="CH405" i="10"/>
  <c r="CI404" i="10"/>
  <c r="CJ403" i="10"/>
  <c r="CH397" i="10"/>
  <c r="CI396" i="10"/>
  <c r="CJ395" i="10"/>
  <c r="EN411" i="10"/>
  <c r="EN410" i="10"/>
  <c r="EO409" i="10"/>
  <c r="EM403" i="10"/>
  <c r="EN402" i="10"/>
  <c r="EO401" i="10"/>
  <c r="EM395" i="10"/>
  <c r="EN394" i="10"/>
  <c r="EM410" i="10"/>
  <c r="EN409" i="10"/>
  <c r="EO408" i="10"/>
  <c r="EM402" i="10"/>
  <c r="EN401" i="10"/>
  <c r="EM409" i="10"/>
  <c r="EN408" i="10"/>
  <c r="EO407" i="10"/>
  <c r="EM401" i="10"/>
  <c r="EN400" i="10"/>
  <c r="EO399" i="10"/>
  <c r="EM408" i="10"/>
  <c r="EN407" i="10"/>
  <c r="EO406" i="10"/>
  <c r="EM400" i="10"/>
  <c r="EN399" i="10"/>
  <c r="EO398" i="10"/>
  <c r="EM407" i="10"/>
  <c r="EN406" i="10"/>
  <c r="EO405" i="10"/>
  <c r="EM399" i="10"/>
  <c r="EN398" i="10"/>
  <c r="EM405" i="10"/>
  <c r="EN404" i="10"/>
  <c r="EO403" i="10"/>
  <c r="EM397" i="10"/>
  <c r="EN396" i="10"/>
  <c r="EO395" i="10"/>
  <c r="CS388" i="10"/>
  <c r="EH388" i="10"/>
  <c r="CJ389" i="10"/>
  <c r="CR389" i="10"/>
  <c r="EG389" i="10"/>
  <c r="EO389" i="10"/>
  <c r="CI390" i="10"/>
  <c r="CQ390" i="10"/>
  <c r="DT390" i="10"/>
  <c r="EN390" i="10"/>
  <c r="CH391" i="10"/>
  <c r="CP391" i="10"/>
  <c r="DS391" i="10"/>
  <c r="EM391" i="10"/>
  <c r="CO392" i="10"/>
  <c r="DR392" i="10"/>
  <c r="CN393" i="10"/>
  <c r="DB393" i="10"/>
  <c r="EM393" i="10"/>
  <c r="CH394" i="10"/>
  <c r="EO394" i="10"/>
  <c r="DT395" i="10"/>
  <c r="DR397" i="10"/>
  <c r="EO400" i="10"/>
  <c r="CS401" i="10"/>
  <c r="DT403" i="10"/>
  <c r="CJ404" i="10"/>
  <c r="EN405" i="10"/>
  <c r="DS406" i="10"/>
  <c r="CJ411" i="10"/>
  <c r="CN405" i="10"/>
  <c r="CO404" i="10"/>
  <c r="CP403" i="10"/>
  <c r="CN397" i="10"/>
  <c r="CO396" i="10"/>
  <c r="CP395" i="10"/>
  <c r="CP410" i="10"/>
  <c r="CN404" i="10"/>
  <c r="CO403" i="10"/>
  <c r="CP402" i="10"/>
  <c r="CO410" i="10"/>
  <c r="CP409" i="10"/>
  <c r="CN403" i="10"/>
  <c r="CO402" i="10"/>
  <c r="CP401" i="10"/>
  <c r="CP411" i="10"/>
  <c r="CN410" i="10"/>
  <c r="CO409" i="10"/>
  <c r="CP408" i="10"/>
  <c r="CN402" i="10"/>
  <c r="CO401" i="10"/>
  <c r="CP400" i="10"/>
  <c r="CN394" i="10"/>
  <c r="CO411" i="10"/>
  <c r="CN409" i="10"/>
  <c r="CO408" i="10"/>
  <c r="CP407" i="10"/>
  <c r="CN401" i="10"/>
  <c r="CO400" i="10"/>
  <c r="CP399" i="10"/>
  <c r="CN407" i="10"/>
  <c r="CO406" i="10"/>
  <c r="CP405" i="10"/>
  <c r="CN399" i="10"/>
  <c r="CO398" i="10"/>
  <c r="CP397" i="10"/>
  <c r="EI389" i="10"/>
  <c r="CS390" i="10"/>
  <c r="EH390" i="10"/>
  <c r="CJ391" i="10"/>
  <c r="CR391" i="10"/>
  <c r="EG391" i="10"/>
  <c r="EO391" i="10"/>
  <c r="CI392" i="10"/>
  <c r="CQ392" i="10"/>
  <c r="DT392" i="10"/>
  <c r="EN392" i="10"/>
  <c r="CH393" i="10"/>
  <c r="CP393" i="10"/>
  <c r="DS393" i="10"/>
  <c r="EO393" i="10"/>
  <c r="DS394" i="10"/>
  <c r="CO395" i="10"/>
  <c r="EI395" i="10"/>
  <c r="CS396" i="10"/>
  <c r="EM396" i="10"/>
  <c r="CJ397" i="10"/>
  <c r="EG397" i="10"/>
  <c r="EI398" i="10"/>
  <c r="CR400" i="10"/>
  <c r="EH401" i="10"/>
  <c r="EN403" i="10"/>
  <c r="CI405" i="10"/>
  <c r="EM406" i="10"/>
  <c r="EI410" i="10"/>
  <c r="CQ410" i="10"/>
  <c r="CR409" i="10"/>
  <c r="CS408" i="10"/>
  <c r="CQ402" i="10"/>
  <c r="CR401" i="10"/>
  <c r="CS400" i="10"/>
  <c r="CQ394" i="10"/>
  <c r="CS411" i="10"/>
  <c r="CQ409" i="10"/>
  <c r="CR408" i="10"/>
  <c r="CS407" i="10"/>
  <c r="CQ401" i="10"/>
  <c r="CR411" i="10"/>
  <c r="CQ408" i="10"/>
  <c r="CR407" i="10"/>
  <c r="CS406" i="10"/>
  <c r="CQ400" i="10"/>
  <c r="CR399" i="10"/>
  <c r="CS398" i="10"/>
  <c r="CQ407" i="10"/>
  <c r="CR406" i="10"/>
  <c r="CS405" i="10"/>
  <c r="CQ399" i="10"/>
  <c r="CR398" i="10"/>
  <c r="CS397" i="10"/>
  <c r="CQ406" i="10"/>
  <c r="CR405" i="10"/>
  <c r="CS404" i="10"/>
  <c r="CQ398" i="10"/>
  <c r="CS410" i="10"/>
  <c r="CQ404" i="10"/>
  <c r="CR403" i="10"/>
  <c r="CS402" i="10"/>
  <c r="CQ396" i="10"/>
  <c r="CR395" i="10"/>
  <c r="CS394" i="10"/>
  <c r="CN388" i="10"/>
  <c r="EI390" i="10"/>
  <c r="CS391" i="10"/>
  <c r="EH391" i="10"/>
  <c r="CJ392" i="10"/>
  <c r="CR392" i="10"/>
  <c r="EG392" i="10"/>
  <c r="EO392" i="10"/>
  <c r="CI393" i="10"/>
  <c r="CQ393" i="10"/>
  <c r="DT393" i="10"/>
  <c r="EG394" i="10"/>
  <c r="CQ395" i="10"/>
  <c r="CH396" i="10"/>
  <c r="EO396" i="10"/>
  <c r="CH398" i="10"/>
  <c r="CO399" i="10"/>
  <c r="CR402" i="10"/>
  <c r="DS404" i="10"/>
  <c r="CO405" i="10"/>
  <c r="EO410" i="10"/>
  <c r="DT411" i="10"/>
  <c r="DB405" i="10"/>
  <c r="DA404" i="10"/>
  <c r="DA395" i="10"/>
  <c r="DA408" i="10"/>
  <c r="CO388" i="10"/>
  <c r="CN389" i="10"/>
  <c r="DA390" i="10"/>
  <c r="EI391" i="10"/>
  <c r="CS392" i="10"/>
  <c r="EH392" i="10"/>
  <c r="CJ393" i="10"/>
  <c r="CR393" i="10"/>
  <c r="EG393" i="10"/>
  <c r="CO394" i="10"/>
  <c r="EI394" i="10"/>
  <c r="CS395" i="10"/>
  <c r="CJ396" i="10"/>
  <c r="CO397" i="10"/>
  <c r="EM398" i="10"/>
  <c r="CS399" i="10"/>
  <c r="DB400" i="10"/>
  <c r="CI403" i="10"/>
  <c r="EG404" i="10"/>
  <c r="CQ405" i="10"/>
  <c r="CH406" i="10"/>
  <c r="EI408" i="10"/>
  <c r="CS409" i="10"/>
  <c r="EO411" i="10"/>
  <c r="DT410" i="10"/>
  <c r="DR404" i="10"/>
  <c r="DS403" i="10"/>
  <c r="DT402" i="10"/>
  <c r="DR396" i="10"/>
  <c r="DS395" i="10"/>
  <c r="DT394" i="10"/>
  <c r="DS410" i="10"/>
  <c r="DT409" i="10"/>
  <c r="DR403" i="10"/>
  <c r="DS402" i="10"/>
  <c r="DT401" i="10"/>
  <c r="DR410" i="10"/>
  <c r="DS409" i="10"/>
  <c r="DT408" i="10"/>
  <c r="DR402" i="10"/>
  <c r="DS401" i="10"/>
  <c r="DT400" i="10"/>
  <c r="DR409" i="10"/>
  <c r="DS408" i="10"/>
  <c r="DT407" i="10"/>
  <c r="DR401" i="10"/>
  <c r="DS400" i="10"/>
  <c r="DT399" i="10"/>
  <c r="DR408" i="10"/>
  <c r="DS407" i="10"/>
  <c r="DT406" i="10"/>
  <c r="DR400" i="10"/>
  <c r="DS399" i="10"/>
  <c r="DT398" i="10"/>
  <c r="DS411" i="10"/>
  <c r="DR406" i="10"/>
  <c r="DS405" i="10"/>
  <c r="DT404" i="10"/>
  <c r="DR398" i="10"/>
  <c r="DS397" i="10"/>
  <c r="DT396" i="10"/>
  <c r="DS388" i="10"/>
  <c r="CO389" i="10"/>
  <c r="DR389" i="10"/>
  <c r="CN390" i="10"/>
  <c r="EI392" i="10"/>
  <c r="CS393" i="10"/>
  <c r="EH393" i="10"/>
  <c r="CP394" i="10"/>
  <c r="EN395" i="10"/>
  <c r="DS396" i="10"/>
  <c r="CQ397" i="10"/>
  <c r="EN397" i="10"/>
  <c r="CN398" i="10"/>
  <c r="EG400" i="10"/>
  <c r="CI401" i="10"/>
  <c r="EM404" i="10"/>
  <c r="DR405" i="10"/>
  <c r="CN406" i="10"/>
  <c r="CJ410" i="10"/>
  <c r="GC465" i="10"/>
  <c r="GC457" i="10"/>
  <c r="GC449" i="10"/>
  <c r="GC464" i="10"/>
  <c r="GC456" i="10"/>
  <c r="GC448" i="10"/>
  <c r="GC463" i="10"/>
  <c r="GC455" i="10"/>
  <c r="GC447" i="10"/>
  <c r="GC462" i="10"/>
  <c r="GC454" i="10"/>
  <c r="GC469" i="10"/>
  <c r="GC461" i="10"/>
  <c r="GC453" i="10"/>
  <c r="GC451" i="10"/>
  <c r="GC450" i="10"/>
  <c r="GC468" i="10"/>
  <c r="GC460" i="10"/>
  <c r="GC452" i="10"/>
  <c r="GC459" i="10"/>
  <c r="GC458" i="10"/>
  <c r="GC467" i="10"/>
  <c r="GC466" i="10"/>
  <c r="EG409" i="10"/>
  <c r="EH408" i="10"/>
  <c r="EI407" i="10"/>
  <c r="EG401" i="10"/>
  <c r="EH400" i="10"/>
  <c r="EI399" i="10"/>
  <c r="EG408" i="10"/>
  <c r="EH407" i="10"/>
  <c r="EI406" i="10"/>
  <c r="EG407" i="10"/>
  <c r="EH406" i="10"/>
  <c r="EI405" i="10"/>
  <c r="EG399" i="10"/>
  <c r="EH398" i="10"/>
  <c r="EI397" i="10"/>
  <c r="EI411" i="10"/>
  <c r="EG406" i="10"/>
  <c r="EH405" i="10"/>
  <c r="EI404" i="10"/>
  <c r="EG398" i="10"/>
  <c r="EH397" i="10"/>
  <c r="EI396" i="10"/>
  <c r="EH411" i="10"/>
  <c r="EG405" i="10"/>
  <c r="EH404" i="10"/>
  <c r="EI403" i="10"/>
  <c r="EH410" i="10"/>
  <c r="EI409" i="10"/>
  <c r="EG403" i="10"/>
  <c r="EH402" i="10"/>
  <c r="EI401" i="10"/>
  <c r="EG395" i="10"/>
  <c r="EH394" i="10"/>
  <c r="EI393" i="10"/>
  <c r="CI388" i="10"/>
  <c r="CQ388" i="10"/>
  <c r="DT388" i="10"/>
  <c r="EN388" i="10"/>
  <c r="CH389" i="10"/>
  <c r="CP389" i="10"/>
  <c r="DS389" i="10"/>
  <c r="EM389" i="10"/>
  <c r="CO390" i="10"/>
  <c r="DR390" i="10"/>
  <c r="CN391" i="10"/>
  <c r="CR394" i="10"/>
  <c r="CI395" i="10"/>
  <c r="DB395" i="10"/>
  <c r="EG396" i="10"/>
  <c r="CR397" i="10"/>
  <c r="EO397" i="10"/>
  <c r="CP398" i="10"/>
  <c r="DR399" i="10"/>
  <c r="EI400" i="10"/>
  <c r="EI402" i="10"/>
  <c r="CQ403" i="10"/>
  <c r="EO404" i="10"/>
  <c r="DT405" i="10"/>
  <c r="CP406" i="10"/>
  <c r="EH409" i="10"/>
  <c r="F108" i="5" a="1"/>
  <c r="F108" i="5" s="1"/>
  <c r="F33" i="5" a="1"/>
  <c r="F33" i="5" s="1"/>
  <c r="F49" i="5" a="1"/>
  <c r="F49" i="5" s="1"/>
  <c r="F89" i="5" a="1"/>
  <c r="F89" i="5" s="1"/>
  <c r="F24" i="5" a="1"/>
  <c r="F24" i="5" s="1"/>
  <c r="F35" i="5" a="1"/>
  <c r="F35" i="5" s="1"/>
  <c r="F10" i="5" a="1"/>
  <c r="F10" i="5" s="1"/>
  <c r="F26" i="5" a="1"/>
  <c r="F26" i="5" s="1"/>
  <c r="F37" i="5" a="1"/>
  <c r="F37" i="5" s="1"/>
  <c r="F47" i="5" a="1"/>
  <c r="F47" i="5" s="1"/>
  <c r="F12" i="5" a="1"/>
  <c r="F12" i="5" s="1"/>
  <c r="F40" i="5" a="1"/>
  <c r="F40" i="5" s="1"/>
  <c r="F46" i="5" a="1"/>
  <c r="F46" i="5" s="1"/>
  <c r="F90" i="5" a="1"/>
  <c r="F90" i="5" s="1"/>
  <c r="F42" i="5" a="1"/>
  <c r="F42" i="5" s="1"/>
  <c r="F14" i="5" a="1"/>
  <c r="F14" i="5" s="1"/>
  <c r="F45" i="5" a="1"/>
  <c r="F45" i="5" s="1"/>
  <c r="F16" i="5" a="1"/>
  <c r="F16" i="5" s="1"/>
  <c r="F44" i="5" a="1"/>
  <c r="F44" i="5" s="1"/>
  <c r="F86" i="5" a="1"/>
  <c r="F86" i="5" s="1"/>
  <c r="F18" i="5" a="1"/>
  <c r="F18" i="5" s="1"/>
  <c r="F29" i="5" a="1"/>
  <c r="F29" i="5" s="1"/>
  <c r="F20" i="5" a="1"/>
  <c r="F20" i="5" s="1"/>
  <c r="F31" i="5" a="1"/>
  <c r="F31" i="5" s="1"/>
  <c r="F50" i="5" a="1"/>
  <c r="F50" i="5" s="1"/>
  <c r="F93" i="5" a="1"/>
  <c r="F93" i="5" s="1"/>
  <c r="F22" i="5" a="1"/>
  <c r="F22" i="5" s="1"/>
  <c r="F48" i="5" a="1"/>
  <c r="F48" i="5" s="1"/>
  <c r="F85" i="5" a="1"/>
  <c r="F85" i="5" s="1"/>
  <c r="F9" i="5" a="1"/>
  <c r="F9" i="5" s="1"/>
  <c r="F11" i="5" a="1"/>
  <c r="F11" i="5" s="1"/>
  <c r="F17" i="5" a="1"/>
  <c r="F17" i="5" s="1"/>
  <c r="F19" i="5" a="1"/>
  <c r="F19" i="5" s="1"/>
  <c r="F25" i="5" a="1"/>
  <c r="F25" i="5" s="1"/>
  <c r="F27" i="5" a="1"/>
  <c r="F27" i="5" s="1"/>
  <c r="F34" i="5" a="1"/>
  <c r="F34" i="5" s="1"/>
  <c r="F36" i="5" a="1"/>
  <c r="F36" i="5" s="1"/>
  <c r="F92" i="5" a="1"/>
  <c r="F92" i="5" s="1"/>
  <c r="F87" i="5" a="1"/>
  <c r="F87" i="5" s="1"/>
  <c r="F21" i="5" a="1"/>
  <c r="F21" i="5" s="1"/>
  <c r="F30" i="5" a="1"/>
  <c r="F30" i="5" s="1"/>
  <c r="F41" i="5" a="1"/>
  <c r="F41" i="5" s="1"/>
  <c r="F80" i="5" a="1"/>
  <c r="F80" i="5" s="1"/>
  <c r="F15" i="5" a="1"/>
  <c r="F15" i="5" s="1"/>
  <c r="F23" i="5" a="1"/>
  <c r="F23" i="5" s="1"/>
  <c r="F32" i="5" a="1"/>
  <c r="F32" i="5" s="1"/>
  <c r="F43" i="5" a="1"/>
  <c r="F43" i="5" s="1"/>
  <c r="F88" i="5" a="1"/>
  <c r="F88" i="5" s="1"/>
  <c r="F91" i="5" a="1"/>
  <c r="F91" i="5" s="1"/>
  <c r="B324" i="8"/>
  <c r="B322" i="8"/>
  <c r="V409" i="10"/>
  <c r="U408" i="10"/>
  <c r="T407" i="10"/>
  <c r="V410" i="10"/>
  <c r="U409" i="10"/>
  <c r="T408" i="10"/>
  <c r="V411" i="10"/>
  <c r="U410" i="10"/>
  <c r="T409" i="10"/>
  <c r="U411" i="10"/>
  <c r="T410" i="10"/>
  <c r="V404" i="10"/>
  <c r="T411" i="10"/>
  <c r="V405" i="10"/>
  <c r="U404" i="10"/>
  <c r="V407" i="10"/>
  <c r="U406" i="10"/>
  <c r="T405" i="10"/>
  <c r="V408" i="10"/>
  <c r="U407" i="10"/>
  <c r="T406" i="10"/>
  <c r="T404" i="10"/>
  <c r="V399" i="10"/>
  <c r="U398" i="10"/>
  <c r="T397" i="10"/>
  <c r="V391" i="10"/>
  <c r="U390" i="10"/>
  <c r="T389" i="10"/>
  <c r="V400" i="10"/>
  <c r="U399" i="10"/>
  <c r="T398" i="10"/>
  <c r="V392" i="10"/>
  <c r="U391" i="10"/>
  <c r="T390" i="10"/>
  <c r="U405" i="10"/>
  <c r="V401" i="10"/>
  <c r="U400" i="10"/>
  <c r="T399" i="10"/>
  <c r="V393" i="10"/>
  <c r="U392" i="10"/>
  <c r="T391" i="10"/>
  <c r="V406" i="10"/>
  <c r="V402" i="10"/>
  <c r="U401" i="10"/>
  <c r="T400" i="10"/>
  <c r="V394" i="10"/>
  <c r="U393" i="10"/>
  <c r="T392" i="10"/>
  <c r="V403" i="10"/>
  <c r="U402" i="10"/>
  <c r="T401" i="10"/>
  <c r="V395" i="10"/>
  <c r="U394" i="10"/>
  <c r="T393" i="10"/>
  <c r="U403" i="10"/>
  <c r="T402" i="10"/>
  <c r="V396" i="10"/>
  <c r="U395" i="10"/>
  <c r="T394" i="10"/>
  <c r="V388" i="10"/>
  <c r="T403" i="10"/>
  <c r="V397" i="10"/>
  <c r="U396" i="10"/>
  <c r="T395" i="10"/>
  <c r="V389" i="10"/>
  <c r="U388" i="10"/>
  <c r="T388" i="10"/>
  <c r="T396" i="10"/>
  <c r="U389" i="10"/>
  <c r="V390" i="10"/>
  <c r="U397" i="10"/>
  <c r="V398" i="10"/>
  <c r="AQ406" i="10"/>
  <c r="AP405" i="10"/>
  <c r="AO404" i="10"/>
  <c r="AQ407" i="10"/>
  <c r="AP406" i="10"/>
  <c r="AO405" i="10"/>
  <c r="AQ408" i="10"/>
  <c r="AP407" i="10"/>
  <c r="AO406" i="10"/>
  <c r="AQ409" i="10"/>
  <c r="AP408" i="10"/>
  <c r="AO407" i="10"/>
  <c r="AQ410" i="10"/>
  <c r="AP409" i="10"/>
  <c r="AO408" i="10"/>
  <c r="AP411" i="10"/>
  <c r="AO410" i="10"/>
  <c r="AQ404" i="10"/>
  <c r="AO411" i="10"/>
  <c r="AQ405" i="10"/>
  <c r="AP404" i="10"/>
  <c r="AP403" i="10"/>
  <c r="AO402" i="10"/>
  <c r="AQ396" i="10"/>
  <c r="AP395" i="10"/>
  <c r="AO394" i="10"/>
  <c r="AQ388" i="10"/>
  <c r="AO403" i="10"/>
  <c r="AQ397" i="10"/>
  <c r="AP396" i="10"/>
  <c r="AO395" i="10"/>
  <c r="AQ389" i="10"/>
  <c r="AP388" i="10"/>
  <c r="AP410" i="10"/>
  <c r="AQ398" i="10"/>
  <c r="AP397" i="10"/>
  <c r="AO396" i="10"/>
  <c r="AQ390" i="10"/>
  <c r="AP389" i="10"/>
  <c r="AO388" i="10"/>
  <c r="AQ399" i="10"/>
  <c r="AP398" i="10"/>
  <c r="AO397" i="10"/>
  <c r="AQ391" i="10"/>
  <c r="AP390" i="10"/>
  <c r="AO389" i="10"/>
  <c r="AQ400" i="10"/>
  <c r="AP399" i="10"/>
  <c r="AO398" i="10"/>
  <c r="AQ392" i="10"/>
  <c r="AP391" i="10"/>
  <c r="AO390" i="10"/>
  <c r="AQ411" i="10"/>
  <c r="AQ401" i="10"/>
  <c r="AP400" i="10"/>
  <c r="AO399" i="10"/>
  <c r="AQ393" i="10"/>
  <c r="AP392" i="10"/>
  <c r="AO391" i="10"/>
  <c r="AQ402" i="10"/>
  <c r="AP401" i="10"/>
  <c r="AO400" i="10"/>
  <c r="AQ394" i="10"/>
  <c r="AP393" i="10"/>
  <c r="AO392" i="10"/>
  <c r="AQ403" i="10"/>
  <c r="AO393" i="10"/>
  <c r="AO409" i="10"/>
  <c r="AO401" i="10"/>
  <c r="AP394" i="10"/>
  <c r="AP402" i="10"/>
  <c r="AQ395" i="10"/>
  <c r="AZ407" i="10"/>
  <c r="AY406" i="10"/>
  <c r="AX405" i="10"/>
  <c r="AZ408" i="10"/>
  <c r="AY407" i="10"/>
  <c r="AX406" i="10"/>
  <c r="AZ409" i="10"/>
  <c r="AY408" i="10"/>
  <c r="AX407" i="10"/>
  <c r="AZ410" i="10"/>
  <c r="AY409" i="10"/>
  <c r="AX408" i="10"/>
  <c r="AZ411" i="10"/>
  <c r="AY410" i="10"/>
  <c r="AX409" i="10"/>
  <c r="AX411" i="10"/>
  <c r="AZ405" i="10"/>
  <c r="AY404" i="10"/>
  <c r="AZ406" i="10"/>
  <c r="AY405" i="10"/>
  <c r="AX404" i="10"/>
  <c r="AX403" i="10"/>
  <c r="AZ397" i="10"/>
  <c r="AY396" i="10"/>
  <c r="AX395" i="10"/>
  <c r="AZ389" i="10"/>
  <c r="AY388" i="10"/>
  <c r="AX410" i="10"/>
  <c r="AZ398" i="10"/>
  <c r="AY397" i="10"/>
  <c r="AX396" i="10"/>
  <c r="AZ390" i="10"/>
  <c r="AY389" i="10"/>
  <c r="AX388" i="10"/>
  <c r="AZ399" i="10"/>
  <c r="AY398" i="10"/>
  <c r="AX397" i="10"/>
  <c r="AZ391" i="10"/>
  <c r="AY390" i="10"/>
  <c r="AX389" i="10"/>
  <c r="AZ400" i="10"/>
  <c r="AY399" i="10"/>
  <c r="AX398" i="10"/>
  <c r="AZ392" i="10"/>
  <c r="AY391" i="10"/>
  <c r="AX390" i="10"/>
  <c r="AY411" i="10"/>
  <c r="AZ404" i="10"/>
  <c r="AZ401" i="10"/>
  <c r="AY400" i="10"/>
  <c r="AX399" i="10"/>
  <c r="AZ393" i="10"/>
  <c r="AY392" i="10"/>
  <c r="AX391" i="10"/>
  <c r="AZ402" i="10"/>
  <c r="AY401" i="10"/>
  <c r="AX400" i="10"/>
  <c r="AZ394" i="10"/>
  <c r="AY393" i="10"/>
  <c r="AX392" i="10"/>
  <c r="AZ403" i="10"/>
  <c r="AY402" i="10"/>
  <c r="AX401" i="10"/>
  <c r="AZ395" i="10"/>
  <c r="AY394" i="10"/>
  <c r="AX393" i="10"/>
  <c r="AX394" i="10"/>
  <c r="AX402" i="10"/>
  <c r="AY395" i="10"/>
  <c r="AZ388" i="10"/>
  <c r="AY403" i="10"/>
  <c r="AZ396" i="10"/>
  <c r="FQ469" i="10"/>
  <c r="FI469" i="10"/>
  <c r="FQ468" i="10"/>
  <c r="FI468" i="10"/>
  <c r="FQ467" i="10"/>
  <c r="FI467" i="10"/>
  <c r="FQ466" i="10"/>
  <c r="FI466" i="10"/>
  <c r="FP469" i="10"/>
  <c r="FO469" i="10"/>
  <c r="FO468" i="10"/>
  <c r="FN469" i="10"/>
  <c r="FM469" i="10"/>
  <c r="FM468" i="10"/>
  <c r="FM467" i="10"/>
  <c r="FM466" i="10"/>
  <c r="FL469" i="10"/>
  <c r="FK469" i="10"/>
  <c r="FK468" i="10"/>
  <c r="FK467" i="10"/>
  <c r="FK466" i="10"/>
  <c r="FJ469" i="10"/>
  <c r="FL467" i="10"/>
  <c r="FK465" i="10"/>
  <c r="FK464" i="10"/>
  <c r="FJ467" i="10"/>
  <c r="FP466" i="10"/>
  <c r="FJ465" i="10"/>
  <c r="FJ464" i="10"/>
  <c r="FO466" i="10"/>
  <c r="FQ465" i="10"/>
  <c r="FI465" i="10"/>
  <c r="FQ464" i="10"/>
  <c r="FI464" i="10"/>
  <c r="FP468" i="10"/>
  <c r="FN466" i="10"/>
  <c r="FP465" i="10"/>
  <c r="FP464" i="10"/>
  <c r="FN468" i="10"/>
  <c r="FL466" i="10"/>
  <c r="FO465" i="10"/>
  <c r="FO464" i="10"/>
  <c r="FL468" i="10"/>
  <c r="FP467" i="10"/>
  <c r="FJ466" i="10"/>
  <c r="FN465" i="10"/>
  <c r="FN464" i="10"/>
  <c r="FJ468" i="10"/>
  <c r="FO467" i="10"/>
  <c r="FM465" i="10"/>
  <c r="FM464" i="10"/>
  <c r="FN467" i="10"/>
  <c r="FL465" i="10"/>
  <c r="FL464" i="10"/>
  <c r="FP463" i="10"/>
  <c r="FP462" i="10"/>
  <c r="FP461" i="10"/>
  <c r="FP460" i="10"/>
  <c r="FO463" i="10"/>
  <c r="FO462" i="10"/>
  <c r="FO461" i="10"/>
  <c r="FO460" i="10"/>
  <c r="FN463" i="10"/>
  <c r="FN462" i="10"/>
  <c r="FN461" i="10"/>
  <c r="FN460" i="10"/>
  <c r="FM463" i="10"/>
  <c r="FM462" i="10"/>
  <c r="FM461" i="10"/>
  <c r="FM460" i="10"/>
  <c r="FL463" i="10"/>
  <c r="FL462" i="10"/>
  <c r="FL461" i="10"/>
  <c r="FL460" i="10"/>
  <c r="FK463" i="10"/>
  <c r="FK462" i="10"/>
  <c r="FK461" i="10"/>
  <c r="FK460" i="10"/>
  <c r="FJ463" i="10"/>
  <c r="FJ462" i="10"/>
  <c r="FJ461" i="10"/>
  <c r="FJ460" i="10"/>
  <c r="FI462" i="10"/>
  <c r="FN459" i="10"/>
  <c r="FN458" i="10"/>
  <c r="FN457" i="10"/>
  <c r="FM459" i="10"/>
  <c r="FM458" i="10"/>
  <c r="FM457" i="10"/>
  <c r="FQ461" i="10"/>
  <c r="FL459" i="10"/>
  <c r="FL458" i="10"/>
  <c r="FL457" i="10"/>
  <c r="FI461" i="10"/>
  <c r="FK459" i="10"/>
  <c r="FK458" i="10"/>
  <c r="FK457" i="10"/>
  <c r="FQ463" i="10"/>
  <c r="FJ459" i="10"/>
  <c r="FJ458" i="10"/>
  <c r="FJ457" i="10"/>
  <c r="FI460" i="10"/>
  <c r="FP459" i="10"/>
  <c r="FP458" i="10"/>
  <c r="FP457" i="10"/>
  <c r="FQ462" i="10"/>
  <c r="FO459" i="10"/>
  <c r="FO458" i="10"/>
  <c r="FO457" i="10"/>
  <c r="FQ458" i="10"/>
  <c r="FN456" i="10"/>
  <c r="FN455" i="10"/>
  <c r="FN454" i="10"/>
  <c r="FN453" i="10"/>
  <c r="FI458" i="10"/>
  <c r="FM456" i="10"/>
  <c r="FM455" i="10"/>
  <c r="FM454" i="10"/>
  <c r="FM453" i="10"/>
  <c r="FQ460" i="10"/>
  <c r="FL456" i="10"/>
  <c r="FL455" i="10"/>
  <c r="FL454" i="10"/>
  <c r="FL453" i="10"/>
  <c r="FQ457" i="10"/>
  <c r="FK456" i="10"/>
  <c r="FK455" i="10"/>
  <c r="FK454" i="10"/>
  <c r="FK453" i="10"/>
  <c r="FI457" i="10"/>
  <c r="FJ456" i="10"/>
  <c r="FJ455" i="10"/>
  <c r="FJ454" i="10"/>
  <c r="FJ453" i="10"/>
  <c r="FI463" i="10"/>
  <c r="FQ459" i="10"/>
  <c r="FQ456" i="10"/>
  <c r="FI456" i="10"/>
  <c r="FQ455" i="10"/>
  <c r="FI455" i="10"/>
  <c r="FQ454" i="10"/>
  <c r="FI454" i="10"/>
  <c r="FQ453" i="10"/>
  <c r="FI453" i="10"/>
  <c r="FI459" i="10"/>
  <c r="FP456" i="10"/>
  <c r="FP455" i="10"/>
  <c r="FP454" i="10"/>
  <c r="FP453" i="10"/>
  <c r="FO456" i="10"/>
  <c r="FO455" i="10"/>
  <c r="FO454" i="10"/>
  <c r="FO453" i="10"/>
  <c r="FK452" i="10"/>
  <c r="FK451" i="10"/>
  <c r="FK450" i="10"/>
  <c r="FJ452" i="10"/>
  <c r="FJ451" i="10"/>
  <c r="FJ450" i="10"/>
  <c r="FQ452" i="10"/>
  <c r="FI452" i="10"/>
  <c r="FQ451" i="10"/>
  <c r="FI451" i="10"/>
  <c r="FQ450" i="10"/>
  <c r="FI450" i="10"/>
  <c r="FP452" i="10"/>
  <c r="FP451" i="10"/>
  <c r="FP450" i="10"/>
  <c r="FO452" i="10"/>
  <c r="FO451" i="10"/>
  <c r="FO450" i="10"/>
  <c r="FM452" i="10"/>
  <c r="FM451" i="10"/>
  <c r="FM450" i="10"/>
  <c r="FL452" i="10"/>
  <c r="FL451" i="10"/>
  <c r="FL450" i="10"/>
  <c r="FM449" i="10"/>
  <c r="FM448" i="10"/>
  <c r="FM447" i="10"/>
  <c r="FJ446" i="10"/>
  <c r="FN450" i="10"/>
  <c r="FL449" i="10"/>
  <c r="FL448" i="10"/>
  <c r="FL447" i="10"/>
  <c r="FQ446" i="10"/>
  <c r="FI446" i="10"/>
  <c r="FK449" i="10"/>
  <c r="FK448" i="10"/>
  <c r="FK447" i="10"/>
  <c r="FP446" i="10"/>
  <c r="FJ449" i="10"/>
  <c r="FJ448" i="10"/>
  <c r="FJ447" i="10"/>
  <c r="FO446" i="10"/>
  <c r="FQ449" i="10"/>
  <c r="FI449" i="10"/>
  <c r="FQ448" i="10"/>
  <c r="FI448" i="10"/>
  <c r="FQ447" i="10"/>
  <c r="FI447" i="10"/>
  <c r="FN446" i="10"/>
  <c r="FN452" i="10"/>
  <c r="FP449" i="10"/>
  <c r="FP448" i="10"/>
  <c r="FP447" i="10"/>
  <c r="FO449" i="10"/>
  <c r="FO448" i="10"/>
  <c r="FO447" i="10"/>
  <c r="FL446" i="10"/>
  <c r="FN451" i="10"/>
  <c r="FN449" i="10"/>
  <c r="FN448" i="10"/>
  <c r="FN447" i="10"/>
  <c r="FK446" i="10"/>
  <c r="FM446" i="10"/>
  <c r="BT411" i="10"/>
  <c r="BS410" i="10"/>
  <c r="BU404" i="10"/>
  <c r="BS411" i="10"/>
  <c r="BU405" i="10"/>
  <c r="BT404" i="10"/>
  <c r="BU406" i="10"/>
  <c r="BT405" i="10"/>
  <c r="BS404" i="10"/>
  <c r="BU407" i="10"/>
  <c r="BT406" i="10"/>
  <c r="BS405" i="10"/>
  <c r="BU408" i="10"/>
  <c r="BT407" i="10"/>
  <c r="BS406" i="10"/>
  <c r="BU410" i="10"/>
  <c r="BT409" i="10"/>
  <c r="BS408" i="10"/>
  <c r="BU411" i="10"/>
  <c r="BT410" i="10"/>
  <c r="BS409" i="10"/>
  <c r="BU402" i="10"/>
  <c r="BT401" i="10"/>
  <c r="BS400" i="10"/>
  <c r="BU394" i="10"/>
  <c r="BT393" i="10"/>
  <c r="BS392" i="10"/>
  <c r="BT408" i="10"/>
  <c r="BU403" i="10"/>
  <c r="BT402" i="10"/>
  <c r="BS401" i="10"/>
  <c r="BU395" i="10"/>
  <c r="BT394" i="10"/>
  <c r="BS393" i="10"/>
  <c r="BT403" i="10"/>
  <c r="BS402" i="10"/>
  <c r="BU396" i="10"/>
  <c r="BT395" i="10"/>
  <c r="BS394" i="10"/>
  <c r="BU388" i="10"/>
  <c r="BU409" i="10"/>
  <c r="BS403" i="10"/>
  <c r="BU397" i="10"/>
  <c r="BT396" i="10"/>
  <c r="BS395" i="10"/>
  <c r="BU389" i="10"/>
  <c r="BT388" i="10"/>
  <c r="BU398" i="10"/>
  <c r="BT397" i="10"/>
  <c r="BS396" i="10"/>
  <c r="BU390" i="10"/>
  <c r="BT389" i="10"/>
  <c r="BS388" i="10"/>
  <c r="BU399" i="10"/>
  <c r="BT398" i="10"/>
  <c r="BS397" i="10"/>
  <c r="BU391" i="10"/>
  <c r="BT390" i="10"/>
  <c r="BS389" i="10"/>
  <c r="BU400" i="10"/>
  <c r="BT399" i="10"/>
  <c r="BS398" i="10"/>
  <c r="BU392" i="10"/>
  <c r="BT391" i="10"/>
  <c r="BS390" i="10"/>
  <c r="BS391" i="10"/>
  <c r="BS399" i="10"/>
  <c r="BT392" i="10"/>
  <c r="BT400" i="10"/>
  <c r="BU393" i="10"/>
  <c r="BU401" i="10"/>
  <c r="BS407" i="10"/>
  <c r="AF411" i="10"/>
  <c r="AH405" i="10"/>
  <c r="AG404" i="10"/>
  <c r="AH406" i="10"/>
  <c r="AG405" i="10"/>
  <c r="AF404" i="10"/>
  <c r="AH407" i="10"/>
  <c r="AG406" i="10"/>
  <c r="AF405" i="10"/>
  <c r="AH408" i="10"/>
  <c r="AG407" i="10"/>
  <c r="AF406" i="10"/>
  <c r="AH409" i="10"/>
  <c r="AG408" i="10"/>
  <c r="AF407" i="10"/>
  <c r="AH411" i="10"/>
  <c r="AG410" i="10"/>
  <c r="AF409" i="10"/>
  <c r="AG411" i="10"/>
  <c r="AF410" i="10"/>
  <c r="AH404" i="10"/>
  <c r="AG409" i="10"/>
  <c r="AH403" i="10"/>
  <c r="AG402" i="10"/>
  <c r="AF401" i="10"/>
  <c r="AH395" i="10"/>
  <c r="AG394" i="10"/>
  <c r="AF393" i="10"/>
  <c r="AG403" i="10"/>
  <c r="AF402" i="10"/>
  <c r="AH396" i="10"/>
  <c r="AG395" i="10"/>
  <c r="AF394" i="10"/>
  <c r="AH388" i="10"/>
  <c r="AF403" i="10"/>
  <c r="AH397" i="10"/>
  <c r="AG396" i="10"/>
  <c r="AF395" i="10"/>
  <c r="AH389" i="10"/>
  <c r="AG388" i="10"/>
  <c r="AH410" i="10"/>
  <c r="AH398" i="10"/>
  <c r="AG397" i="10"/>
  <c r="AF396" i="10"/>
  <c r="AH390" i="10"/>
  <c r="AG389" i="10"/>
  <c r="AF388" i="10"/>
  <c r="AH399" i="10"/>
  <c r="AG398" i="10"/>
  <c r="AF397" i="10"/>
  <c r="AH391" i="10"/>
  <c r="AG390" i="10"/>
  <c r="AF389" i="10"/>
  <c r="AH400" i="10"/>
  <c r="AG399" i="10"/>
  <c r="AF398" i="10"/>
  <c r="AH392" i="10"/>
  <c r="AG391" i="10"/>
  <c r="AF390" i="10"/>
  <c r="AF408" i="10"/>
  <c r="AH401" i="10"/>
  <c r="AG400" i="10"/>
  <c r="AF399" i="10"/>
  <c r="AH393" i="10"/>
  <c r="AG392" i="10"/>
  <c r="AF391" i="10"/>
  <c r="AF400" i="10"/>
  <c r="AG393" i="10"/>
  <c r="AG401" i="10"/>
  <c r="AH394" i="10"/>
  <c r="AH402" i="10"/>
  <c r="AF392" i="10"/>
  <c r="EH440" i="10"/>
  <c r="DZ440" i="10"/>
  <c r="ED439" i="10"/>
  <c r="EG440" i="10"/>
  <c r="DY440" i="10"/>
  <c r="EC439" i="10"/>
  <c r="EF440" i="10"/>
  <c r="EJ439" i="10"/>
  <c r="EB439" i="10"/>
  <c r="EE440" i="10"/>
  <c r="EI439" i="10"/>
  <c r="EA439" i="10"/>
  <c r="ED440" i="10"/>
  <c r="EH439" i="10"/>
  <c r="DZ439" i="10"/>
  <c r="EJ440" i="10"/>
  <c r="EB440" i="10"/>
  <c r="EF439" i="10"/>
  <c r="EI440" i="10"/>
  <c r="EA440" i="10"/>
  <c r="EE439" i="10"/>
  <c r="EI438" i="10"/>
  <c r="EA438" i="10"/>
  <c r="EE437" i="10"/>
  <c r="EI436" i="10"/>
  <c r="EA436" i="10"/>
  <c r="EE435" i="10"/>
  <c r="EI434" i="10"/>
  <c r="EA434" i="10"/>
  <c r="EE433" i="10"/>
  <c r="EH438" i="10"/>
  <c r="DZ438" i="10"/>
  <c r="ED437" i="10"/>
  <c r="EH436" i="10"/>
  <c r="DZ436" i="10"/>
  <c r="ED435" i="10"/>
  <c r="EH434" i="10"/>
  <c r="DZ434" i="10"/>
  <c r="ED433" i="10"/>
  <c r="EG438" i="10"/>
  <c r="DY438" i="10"/>
  <c r="EC437" i="10"/>
  <c r="EG436" i="10"/>
  <c r="DY436" i="10"/>
  <c r="EC435" i="10"/>
  <c r="EG434" i="10"/>
  <c r="DY434" i="10"/>
  <c r="EC433" i="10"/>
  <c r="EC440" i="10"/>
  <c r="EF438" i="10"/>
  <c r="EJ437" i="10"/>
  <c r="EB437" i="10"/>
  <c r="EF436" i="10"/>
  <c r="EJ435" i="10"/>
  <c r="EB435" i="10"/>
  <c r="EF434" i="10"/>
  <c r="EJ433" i="10"/>
  <c r="EE438" i="10"/>
  <c r="EI437" i="10"/>
  <c r="EA437" i="10"/>
  <c r="EE436" i="10"/>
  <c r="EI435" i="10"/>
  <c r="EA435" i="10"/>
  <c r="EE434" i="10"/>
  <c r="EG439" i="10"/>
  <c r="ED438" i="10"/>
  <c r="EH437" i="10"/>
  <c r="DZ437" i="10"/>
  <c r="ED436" i="10"/>
  <c r="EH435" i="10"/>
  <c r="DZ435" i="10"/>
  <c r="ED434" i="10"/>
  <c r="EH433" i="10"/>
  <c r="DZ433" i="10"/>
  <c r="DY439" i="10"/>
  <c r="EC438" i="10"/>
  <c r="EG437" i="10"/>
  <c r="DY437" i="10"/>
  <c r="EC436" i="10"/>
  <c r="EG435" i="10"/>
  <c r="DY435" i="10"/>
  <c r="EC434" i="10"/>
  <c r="EG433" i="10"/>
  <c r="DY433" i="10"/>
  <c r="EJ436" i="10"/>
  <c r="EF433" i="10"/>
  <c r="EF432" i="10"/>
  <c r="EJ431" i="10"/>
  <c r="EB431" i="10"/>
  <c r="EF430" i="10"/>
  <c r="EJ429" i="10"/>
  <c r="EB429" i="10"/>
  <c r="EF428" i="10"/>
  <c r="EJ427" i="10"/>
  <c r="EB427" i="10"/>
  <c r="EF426" i="10"/>
  <c r="EJ425" i="10"/>
  <c r="EB425" i="10"/>
  <c r="EF424" i="10"/>
  <c r="EJ423" i="10"/>
  <c r="EB423" i="10"/>
  <c r="EB436" i="10"/>
  <c r="EB433" i="10"/>
  <c r="EE432" i="10"/>
  <c r="EI431" i="10"/>
  <c r="EA431" i="10"/>
  <c r="EE430" i="10"/>
  <c r="EI429" i="10"/>
  <c r="EA429" i="10"/>
  <c r="EE428" i="10"/>
  <c r="EI427" i="10"/>
  <c r="EA427" i="10"/>
  <c r="EE426" i="10"/>
  <c r="EI425" i="10"/>
  <c r="EA425" i="10"/>
  <c r="EE424" i="10"/>
  <c r="EI423" i="10"/>
  <c r="EA423" i="10"/>
  <c r="EF435" i="10"/>
  <c r="EA433" i="10"/>
  <c r="ED432" i="10"/>
  <c r="EH431" i="10"/>
  <c r="DZ431" i="10"/>
  <c r="ED430" i="10"/>
  <c r="EH429" i="10"/>
  <c r="DZ429" i="10"/>
  <c r="ED428" i="10"/>
  <c r="EH427" i="10"/>
  <c r="DZ427" i="10"/>
  <c r="ED426" i="10"/>
  <c r="EH425" i="10"/>
  <c r="DZ425" i="10"/>
  <c r="ED424" i="10"/>
  <c r="EH423" i="10"/>
  <c r="DZ423" i="10"/>
  <c r="EC432" i="10"/>
  <c r="EG431" i="10"/>
  <c r="DY431" i="10"/>
  <c r="EC430" i="10"/>
  <c r="EG429" i="10"/>
  <c r="DY429" i="10"/>
  <c r="EC428" i="10"/>
  <c r="EG427" i="10"/>
  <c r="DY427" i="10"/>
  <c r="EC426" i="10"/>
  <c r="EG425" i="10"/>
  <c r="DY425" i="10"/>
  <c r="EC424" i="10"/>
  <c r="EG423" i="10"/>
  <c r="DY423" i="10"/>
  <c r="EJ438" i="10"/>
  <c r="EJ434" i="10"/>
  <c r="EJ432" i="10"/>
  <c r="EB432" i="10"/>
  <c r="EF431" i="10"/>
  <c r="EJ430" i="10"/>
  <c r="EB430" i="10"/>
  <c r="EF429" i="10"/>
  <c r="EJ428" i="10"/>
  <c r="EB428" i="10"/>
  <c r="EF427" i="10"/>
  <c r="EJ426" i="10"/>
  <c r="EB426" i="10"/>
  <c r="EF425" i="10"/>
  <c r="EJ424" i="10"/>
  <c r="EB424" i="10"/>
  <c r="EF423" i="10"/>
  <c r="EF437" i="10"/>
  <c r="EH432" i="10"/>
  <c r="DZ432" i="10"/>
  <c r="ED431" i="10"/>
  <c r="EH430" i="10"/>
  <c r="DZ430" i="10"/>
  <c r="ED429" i="10"/>
  <c r="EH428" i="10"/>
  <c r="DZ428" i="10"/>
  <c r="ED427" i="10"/>
  <c r="EH426" i="10"/>
  <c r="DZ426" i="10"/>
  <c r="ED425" i="10"/>
  <c r="EH424" i="10"/>
  <c r="DZ424" i="10"/>
  <c r="ED423" i="10"/>
  <c r="EI433" i="10"/>
  <c r="EG432" i="10"/>
  <c r="DY432" i="10"/>
  <c r="EC431" i="10"/>
  <c r="EG430" i="10"/>
  <c r="DY430" i="10"/>
  <c r="EC429" i="10"/>
  <c r="EG428" i="10"/>
  <c r="DY428" i="10"/>
  <c r="EC427" i="10"/>
  <c r="EG426" i="10"/>
  <c r="DY426" i="10"/>
  <c r="EC425" i="10"/>
  <c r="EE429" i="10"/>
  <c r="EE425" i="10"/>
  <c r="EG422" i="10"/>
  <c r="DY422" i="10"/>
  <c r="EC421" i="10"/>
  <c r="EG420" i="10"/>
  <c r="DY420" i="10"/>
  <c r="EC419" i="10"/>
  <c r="EG418" i="10"/>
  <c r="DY418" i="10"/>
  <c r="EC417" i="10"/>
  <c r="EF422" i="10"/>
  <c r="EJ421" i="10"/>
  <c r="EB421" i="10"/>
  <c r="EF420" i="10"/>
  <c r="EJ419" i="10"/>
  <c r="EB419" i="10"/>
  <c r="EF418" i="10"/>
  <c r="EJ417" i="10"/>
  <c r="EB417" i="10"/>
  <c r="EB434" i="10"/>
  <c r="EI432" i="10"/>
  <c r="EI428" i="10"/>
  <c r="EI424" i="10"/>
  <c r="EE423" i="10"/>
  <c r="EE422" i="10"/>
  <c r="EI421" i="10"/>
  <c r="EA421" i="10"/>
  <c r="EE420" i="10"/>
  <c r="EI419" i="10"/>
  <c r="EA419" i="10"/>
  <c r="EE418" i="10"/>
  <c r="EI417" i="10"/>
  <c r="EA417" i="10"/>
  <c r="EB438" i="10"/>
  <c r="EA432" i="10"/>
  <c r="EA428" i="10"/>
  <c r="EG424" i="10"/>
  <c r="EC423" i="10"/>
  <c r="ED422" i="10"/>
  <c r="EH421" i="10"/>
  <c r="DZ421" i="10"/>
  <c r="ED420" i="10"/>
  <c r="EH419" i="10"/>
  <c r="DZ419" i="10"/>
  <c r="ED418" i="10"/>
  <c r="EH417" i="10"/>
  <c r="DZ417" i="10"/>
  <c r="EE431" i="10"/>
  <c r="EE427" i="10"/>
  <c r="EA424" i="10"/>
  <c r="EC422" i="10"/>
  <c r="EG421" i="10"/>
  <c r="DY421" i="10"/>
  <c r="EC420" i="10"/>
  <c r="EG419" i="10"/>
  <c r="DY419" i="10"/>
  <c r="EC418" i="10"/>
  <c r="EG417" i="10"/>
  <c r="DY417" i="10"/>
  <c r="EI430" i="10"/>
  <c r="EI426" i="10"/>
  <c r="EI422" i="10"/>
  <c r="EA422" i="10"/>
  <c r="EE421" i="10"/>
  <c r="EI420" i="10"/>
  <c r="EA420" i="10"/>
  <c r="EE419" i="10"/>
  <c r="EI418" i="10"/>
  <c r="EA418" i="10"/>
  <c r="EE417" i="10"/>
  <c r="EA430" i="10"/>
  <c r="EA426" i="10"/>
  <c r="EH422" i="10"/>
  <c r="DZ422" i="10"/>
  <c r="ED421" i="10"/>
  <c r="EH420" i="10"/>
  <c r="DZ420" i="10"/>
  <c r="ED419" i="10"/>
  <c r="EH418" i="10"/>
  <c r="DZ418" i="10"/>
  <c r="ED417" i="10"/>
  <c r="EF421" i="10"/>
  <c r="EF417" i="10"/>
  <c r="EJ420" i="10"/>
  <c r="EB420" i="10"/>
  <c r="EF419" i="10"/>
  <c r="DY424" i="10"/>
  <c r="EJ422" i="10"/>
  <c r="EJ418" i="10"/>
  <c r="EB418" i="10"/>
  <c r="EB422" i="10"/>
  <c r="BL411" i="10"/>
  <c r="BK410" i="10"/>
  <c r="BJ409" i="10"/>
  <c r="BK411" i="10"/>
  <c r="BJ410" i="10"/>
  <c r="BL404" i="10"/>
  <c r="BJ411" i="10"/>
  <c r="BL405" i="10"/>
  <c r="BK404" i="10"/>
  <c r="BL406" i="10"/>
  <c r="BK405" i="10"/>
  <c r="BJ404" i="10"/>
  <c r="BL407" i="10"/>
  <c r="BK406" i="10"/>
  <c r="BJ405" i="10"/>
  <c r="BL409" i="10"/>
  <c r="BK408" i="10"/>
  <c r="BJ407" i="10"/>
  <c r="BL410" i="10"/>
  <c r="BK409" i="10"/>
  <c r="BJ408" i="10"/>
  <c r="BK407" i="10"/>
  <c r="BL401" i="10"/>
  <c r="BK400" i="10"/>
  <c r="BJ399" i="10"/>
  <c r="BL393" i="10"/>
  <c r="BK392" i="10"/>
  <c r="BJ391" i="10"/>
  <c r="BL402" i="10"/>
  <c r="BK401" i="10"/>
  <c r="BJ400" i="10"/>
  <c r="BL394" i="10"/>
  <c r="BK393" i="10"/>
  <c r="BJ392" i="10"/>
  <c r="BL408" i="10"/>
  <c r="BL403" i="10"/>
  <c r="BK402" i="10"/>
  <c r="BJ401" i="10"/>
  <c r="BL395" i="10"/>
  <c r="BK394" i="10"/>
  <c r="BJ393" i="10"/>
  <c r="BK403" i="10"/>
  <c r="BJ402" i="10"/>
  <c r="BL396" i="10"/>
  <c r="BK395" i="10"/>
  <c r="BJ394" i="10"/>
  <c r="BL388" i="10"/>
  <c r="BJ403" i="10"/>
  <c r="BL397" i="10"/>
  <c r="BK396" i="10"/>
  <c r="BJ395" i="10"/>
  <c r="BL389" i="10"/>
  <c r="BK388" i="10"/>
  <c r="BL398" i="10"/>
  <c r="BK397" i="10"/>
  <c r="BJ396" i="10"/>
  <c r="BL390" i="10"/>
  <c r="BK389" i="10"/>
  <c r="BJ388" i="10"/>
  <c r="BJ406" i="10"/>
  <c r="BL399" i="10"/>
  <c r="BK398" i="10"/>
  <c r="BJ397" i="10"/>
  <c r="BL391" i="10"/>
  <c r="BK390" i="10"/>
  <c r="BJ389" i="10"/>
  <c r="BJ398" i="10"/>
  <c r="BK391" i="10"/>
  <c r="BK399" i="10"/>
  <c r="BL392" i="10"/>
  <c r="BL400" i="10"/>
  <c r="BJ390" i="10"/>
  <c r="X411" i="10"/>
  <c r="W410" i="10"/>
  <c r="Y404" i="10"/>
  <c r="W411" i="10"/>
  <c r="Y405" i="10"/>
  <c r="X404" i="10"/>
  <c r="Y406" i="10"/>
  <c r="X405" i="10"/>
  <c r="W404" i="10"/>
  <c r="Y407" i="10"/>
  <c r="X406" i="10"/>
  <c r="W405" i="10"/>
  <c r="Y408" i="10"/>
  <c r="X407" i="10"/>
  <c r="W406" i="10"/>
  <c r="Y410" i="10"/>
  <c r="X409" i="10"/>
  <c r="W408" i="10"/>
  <c r="Y411" i="10"/>
  <c r="X410" i="10"/>
  <c r="W409" i="10"/>
  <c r="Y402" i="10"/>
  <c r="X401" i="10"/>
  <c r="W400" i="10"/>
  <c r="Y394" i="10"/>
  <c r="X393" i="10"/>
  <c r="W392" i="10"/>
  <c r="Y409" i="10"/>
  <c r="Y403" i="10"/>
  <c r="X402" i="10"/>
  <c r="W401" i="10"/>
  <c r="Y395" i="10"/>
  <c r="X394" i="10"/>
  <c r="W393" i="10"/>
  <c r="X403" i="10"/>
  <c r="W402" i="10"/>
  <c r="Y396" i="10"/>
  <c r="X395" i="10"/>
  <c r="W394" i="10"/>
  <c r="Y388" i="10"/>
  <c r="W403" i="10"/>
  <c r="Y397" i="10"/>
  <c r="X396" i="10"/>
  <c r="W395" i="10"/>
  <c r="Y389" i="10"/>
  <c r="X388" i="10"/>
  <c r="Y398" i="10"/>
  <c r="X397" i="10"/>
  <c r="W396" i="10"/>
  <c r="Y390" i="10"/>
  <c r="X389" i="10"/>
  <c r="W388" i="10"/>
  <c r="W407" i="10"/>
  <c r="Y399" i="10"/>
  <c r="X398" i="10"/>
  <c r="W397" i="10"/>
  <c r="Y391" i="10"/>
  <c r="X390" i="10"/>
  <c r="W389" i="10"/>
  <c r="Y400" i="10"/>
  <c r="X399" i="10"/>
  <c r="W398" i="10"/>
  <c r="Y392" i="10"/>
  <c r="X391" i="10"/>
  <c r="W390" i="10"/>
  <c r="W399" i="10"/>
  <c r="X392" i="10"/>
  <c r="X400" i="10"/>
  <c r="Y393" i="10"/>
  <c r="X408" i="10"/>
  <c r="Y401" i="10"/>
  <c r="W391" i="10"/>
  <c r="BC410" i="10"/>
  <c r="BB409" i="10"/>
  <c r="BA408" i="10"/>
  <c r="BC411" i="10"/>
  <c r="BB410" i="10"/>
  <c r="BA409" i="10"/>
  <c r="BB411" i="10"/>
  <c r="BA410" i="10"/>
  <c r="BC404" i="10"/>
  <c r="BA411" i="10"/>
  <c r="BC405" i="10"/>
  <c r="BB404" i="10"/>
  <c r="BC406" i="10"/>
  <c r="BB405" i="10"/>
  <c r="BA404" i="10"/>
  <c r="BC408" i="10"/>
  <c r="BB407" i="10"/>
  <c r="BA406" i="10"/>
  <c r="BC409" i="10"/>
  <c r="BB408" i="10"/>
  <c r="BA407" i="10"/>
  <c r="BC400" i="10"/>
  <c r="BB399" i="10"/>
  <c r="BA398" i="10"/>
  <c r="BC392" i="10"/>
  <c r="BB391" i="10"/>
  <c r="BA390" i="10"/>
  <c r="BC407" i="10"/>
  <c r="BC401" i="10"/>
  <c r="BB400" i="10"/>
  <c r="BA399" i="10"/>
  <c r="BC393" i="10"/>
  <c r="BB392" i="10"/>
  <c r="BA391" i="10"/>
  <c r="BC402" i="10"/>
  <c r="BB401" i="10"/>
  <c r="BA400" i="10"/>
  <c r="BC394" i="10"/>
  <c r="BB393" i="10"/>
  <c r="BA392" i="10"/>
  <c r="BC403" i="10"/>
  <c r="BB402" i="10"/>
  <c r="BA401" i="10"/>
  <c r="BC395" i="10"/>
  <c r="BB394" i="10"/>
  <c r="BA393" i="10"/>
  <c r="BB403" i="10"/>
  <c r="BA402" i="10"/>
  <c r="BC396" i="10"/>
  <c r="BB395" i="10"/>
  <c r="BA394" i="10"/>
  <c r="BC388" i="10"/>
  <c r="BA403" i="10"/>
  <c r="BC397" i="10"/>
  <c r="BB396" i="10"/>
  <c r="BA395" i="10"/>
  <c r="BC389" i="10"/>
  <c r="BB388" i="10"/>
  <c r="BA405" i="10"/>
  <c r="BC398" i="10"/>
  <c r="BB397" i="10"/>
  <c r="BA396" i="10"/>
  <c r="BC390" i="10"/>
  <c r="BB389" i="10"/>
  <c r="BA388" i="10"/>
  <c r="BB390" i="10"/>
  <c r="BA397" i="10"/>
  <c r="BB406" i="10"/>
  <c r="BB398" i="10"/>
  <c r="BC391" i="10"/>
  <c r="BC399" i="10"/>
  <c r="BA389" i="10"/>
  <c r="S406" i="10"/>
  <c r="R405" i="10"/>
  <c r="Q404" i="10"/>
  <c r="S407" i="10"/>
  <c r="R406" i="10"/>
  <c r="Q405" i="10"/>
  <c r="S408" i="10"/>
  <c r="R407" i="10"/>
  <c r="Q406" i="10"/>
  <c r="S409" i="10"/>
  <c r="R408" i="10"/>
  <c r="Q407" i="10"/>
  <c r="S410" i="10"/>
  <c r="R409" i="10"/>
  <c r="Q408" i="10"/>
  <c r="R411" i="10"/>
  <c r="Q410" i="10"/>
  <c r="S404" i="10"/>
  <c r="Q411" i="10"/>
  <c r="S405" i="10"/>
  <c r="R404" i="10"/>
  <c r="S411" i="10"/>
  <c r="R403" i="10"/>
  <c r="Q402" i="10"/>
  <c r="S396" i="10"/>
  <c r="R395" i="10"/>
  <c r="Q394" i="10"/>
  <c r="S388" i="10"/>
  <c r="Q403" i="10"/>
  <c r="S397" i="10"/>
  <c r="R396" i="10"/>
  <c r="Q395" i="10"/>
  <c r="S389" i="10"/>
  <c r="R388" i="10"/>
  <c r="Q409" i="10"/>
  <c r="S398" i="10"/>
  <c r="R397" i="10"/>
  <c r="Q396" i="10"/>
  <c r="S390" i="10"/>
  <c r="R389" i="10"/>
  <c r="Q388" i="10"/>
  <c r="S399" i="10"/>
  <c r="R398" i="10"/>
  <c r="Q397" i="10"/>
  <c r="S391" i="10"/>
  <c r="R390" i="10"/>
  <c r="Q389" i="10"/>
  <c r="S400" i="10"/>
  <c r="R399" i="10"/>
  <c r="Q398" i="10"/>
  <c r="S392" i="10"/>
  <c r="R391" i="10"/>
  <c r="Q390" i="10"/>
  <c r="R410" i="10"/>
  <c r="S401" i="10"/>
  <c r="R400" i="10"/>
  <c r="Q399" i="10"/>
  <c r="S393" i="10"/>
  <c r="R392" i="10"/>
  <c r="Q391" i="10"/>
  <c r="S402" i="10"/>
  <c r="R401" i="10"/>
  <c r="Q400" i="10"/>
  <c r="S394" i="10"/>
  <c r="R393" i="10"/>
  <c r="Q392" i="10"/>
  <c r="R402" i="10"/>
  <c r="S395" i="10"/>
  <c r="S403" i="10"/>
  <c r="Q393" i="10"/>
  <c r="Q401" i="10"/>
  <c r="R394" i="10"/>
  <c r="AT409" i="10"/>
  <c r="AS408" i="10"/>
  <c r="AR407" i="10"/>
  <c r="AT410" i="10"/>
  <c r="AS409" i="10"/>
  <c r="AR408" i="10"/>
  <c r="AT411" i="10"/>
  <c r="AS410" i="10"/>
  <c r="AR409" i="10"/>
  <c r="AS411" i="10"/>
  <c r="AR410" i="10"/>
  <c r="AT404" i="10"/>
  <c r="AR411" i="10"/>
  <c r="AT405" i="10"/>
  <c r="AS404" i="10"/>
  <c r="AT407" i="10"/>
  <c r="AS406" i="10"/>
  <c r="AR405" i="10"/>
  <c r="AT408" i="10"/>
  <c r="AS407" i="10"/>
  <c r="AR406" i="10"/>
  <c r="AT406" i="10"/>
  <c r="AT399" i="10"/>
  <c r="AS398" i="10"/>
  <c r="AR397" i="10"/>
  <c r="AT391" i="10"/>
  <c r="AS390" i="10"/>
  <c r="AR389" i="10"/>
  <c r="AT400" i="10"/>
  <c r="AS399" i="10"/>
  <c r="AR398" i="10"/>
  <c r="AT392" i="10"/>
  <c r="AS391" i="10"/>
  <c r="AR390" i="10"/>
  <c r="AT401" i="10"/>
  <c r="AS400" i="10"/>
  <c r="AR399" i="10"/>
  <c r="AT393" i="10"/>
  <c r="AS392" i="10"/>
  <c r="AR391" i="10"/>
  <c r="AT402" i="10"/>
  <c r="AS401" i="10"/>
  <c r="AR400" i="10"/>
  <c r="AT394" i="10"/>
  <c r="AS393" i="10"/>
  <c r="AR392" i="10"/>
  <c r="AT403" i="10"/>
  <c r="AS402" i="10"/>
  <c r="AR401" i="10"/>
  <c r="AT395" i="10"/>
  <c r="AS394" i="10"/>
  <c r="AR393" i="10"/>
  <c r="AR404" i="10"/>
  <c r="AS403" i="10"/>
  <c r="AR402" i="10"/>
  <c r="AT396" i="10"/>
  <c r="AS395" i="10"/>
  <c r="AR394" i="10"/>
  <c r="AT388" i="10"/>
  <c r="AR403" i="10"/>
  <c r="AT397" i="10"/>
  <c r="AS396" i="10"/>
  <c r="AR395" i="10"/>
  <c r="AT389" i="10"/>
  <c r="AS388" i="10"/>
  <c r="AR396" i="10"/>
  <c r="AS389" i="10"/>
  <c r="AT390" i="10"/>
  <c r="AS397" i="10"/>
  <c r="AT398" i="10"/>
  <c r="AS405" i="10"/>
  <c r="AR388" i="10"/>
  <c r="BO406" i="10"/>
  <c r="BN405" i="10"/>
  <c r="BM404" i="10"/>
  <c r="BO407" i="10"/>
  <c r="BN406" i="10"/>
  <c r="BM405" i="10"/>
  <c r="BO408" i="10"/>
  <c r="BN407" i="10"/>
  <c r="BM406" i="10"/>
  <c r="BO409" i="10"/>
  <c r="BN408" i="10"/>
  <c r="BM407" i="10"/>
  <c r="BO410" i="10"/>
  <c r="BN409" i="10"/>
  <c r="BM408" i="10"/>
  <c r="BN411" i="10"/>
  <c r="BM410" i="10"/>
  <c r="BO404" i="10"/>
  <c r="BM411" i="10"/>
  <c r="BO405" i="10"/>
  <c r="BN404" i="10"/>
  <c r="BN403" i="10"/>
  <c r="BM402" i="10"/>
  <c r="BO396" i="10"/>
  <c r="BN395" i="10"/>
  <c r="BM394" i="10"/>
  <c r="BO388" i="10"/>
  <c r="BM403" i="10"/>
  <c r="BO397" i="10"/>
  <c r="BN396" i="10"/>
  <c r="BM395" i="10"/>
  <c r="BO389" i="10"/>
  <c r="BN388" i="10"/>
  <c r="BO411" i="10"/>
  <c r="BO398" i="10"/>
  <c r="BN397" i="10"/>
  <c r="BM396" i="10"/>
  <c r="BO390" i="10"/>
  <c r="BN389" i="10"/>
  <c r="BM388" i="10"/>
  <c r="BO399" i="10"/>
  <c r="BN398" i="10"/>
  <c r="BM397" i="10"/>
  <c r="BO391" i="10"/>
  <c r="BN390" i="10"/>
  <c r="BM389" i="10"/>
  <c r="BM409" i="10"/>
  <c r="BO400" i="10"/>
  <c r="BN399" i="10"/>
  <c r="BM398" i="10"/>
  <c r="BO392" i="10"/>
  <c r="BN391" i="10"/>
  <c r="BM390" i="10"/>
  <c r="BO401" i="10"/>
  <c r="BN400" i="10"/>
  <c r="BM399" i="10"/>
  <c r="BO393" i="10"/>
  <c r="BN392" i="10"/>
  <c r="BM391" i="10"/>
  <c r="BO402" i="10"/>
  <c r="BN401" i="10"/>
  <c r="BM400" i="10"/>
  <c r="BO394" i="10"/>
  <c r="BN393" i="10"/>
  <c r="BM392" i="10"/>
  <c r="BN394" i="10"/>
  <c r="BN402" i="10"/>
  <c r="BO395" i="10"/>
  <c r="BO403" i="10"/>
  <c r="BM393" i="10"/>
  <c r="BN410" i="10"/>
  <c r="BM401" i="10"/>
  <c r="AE410" i="10"/>
  <c r="AD409" i="10"/>
  <c r="AC408" i="10"/>
  <c r="AE411" i="10"/>
  <c r="AD410" i="10"/>
  <c r="AC409" i="10"/>
  <c r="AD411" i="10"/>
  <c r="AC410" i="10"/>
  <c r="AE404" i="10"/>
  <c r="AC411" i="10"/>
  <c r="AE405" i="10"/>
  <c r="AD404" i="10"/>
  <c r="AE406" i="10"/>
  <c r="AD405" i="10"/>
  <c r="AC404" i="10"/>
  <c r="AE408" i="10"/>
  <c r="AD407" i="10"/>
  <c r="AC406" i="10"/>
  <c r="AE409" i="10"/>
  <c r="AD408" i="10"/>
  <c r="AC407" i="10"/>
  <c r="AE400" i="10"/>
  <c r="AD399" i="10"/>
  <c r="AC398" i="10"/>
  <c r="AE392" i="10"/>
  <c r="AD391" i="10"/>
  <c r="AC390" i="10"/>
  <c r="AC405" i="10"/>
  <c r="AE401" i="10"/>
  <c r="AD400" i="10"/>
  <c r="AC399" i="10"/>
  <c r="AE393" i="10"/>
  <c r="AD392" i="10"/>
  <c r="AC391" i="10"/>
  <c r="AD406" i="10"/>
  <c r="AE402" i="10"/>
  <c r="AD401" i="10"/>
  <c r="AC400" i="10"/>
  <c r="AE394" i="10"/>
  <c r="AD393" i="10"/>
  <c r="AC392" i="10"/>
  <c r="AE403" i="10"/>
  <c r="AD402" i="10"/>
  <c r="AC401" i="10"/>
  <c r="AE395" i="10"/>
  <c r="AD394" i="10"/>
  <c r="AC393" i="10"/>
  <c r="AE407" i="10"/>
  <c r="AD403" i="10"/>
  <c r="AC402" i="10"/>
  <c r="AE396" i="10"/>
  <c r="AD395" i="10"/>
  <c r="AC394" i="10"/>
  <c r="AE388" i="10"/>
  <c r="AC403" i="10"/>
  <c r="AE397" i="10"/>
  <c r="AD396" i="10"/>
  <c r="AC395" i="10"/>
  <c r="AE389" i="10"/>
  <c r="AD388" i="10"/>
  <c r="AE398" i="10"/>
  <c r="AD397" i="10"/>
  <c r="AC396" i="10"/>
  <c r="AE390" i="10"/>
  <c r="AD389" i="10"/>
  <c r="AC388" i="10"/>
  <c r="AC389" i="10"/>
  <c r="AD390" i="10"/>
  <c r="AC397" i="10"/>
  <c r="AD398" i="10"/>
  <c r="AE391" i="10"/>
  <c r="AE399" i="10"/>
  <c r="AB469" i="10"/>
  <c r="Q469" i="10"/>
  <c r="AB468" i="10"/>
  <c r="Q468" i="10"/>
  <c r="AB467" i="10"/>
  <c r="Q467" i="10"/>
  <c r="X469" i="10"/>
  <c r="W469" i="10"/>
  <c r="V469" i="10"/>
  <c r="U469" i="10"/>
  <c r="U468" i="10"/>
  <c r="U467" i="10"/>
  <c r="T469" i="10"/>
  <c r="S469" i="10"/>
  <c r="S468" i="10"/>
  <c r="S467" i="10"/>
  <c r="R469" i="10"/>
  <c r="W467" i="10"/>
  <c r="S466" i="10"/>
  <c r="S465" i="10"/>
  <c r="V467" i="10"/>
  <c r="R466" i="10"/>
  <c r="R465" i="10"/>
  <c r="T467" i="10"/>
  <c r="AB466" i="10"/>
  <c r="Q466" i="10"/>
  <c r="AB465" i="10"/>
  <c r="Q465" i="10"/>
  <c r="X468" i="10"/>
  <c r="R467" i="10"/>
  <c r="X466" i="10"/>
  <c r="X465" i="10"/>
  <c r="W468" i="10"/>
  <c r="W466" i="10"/>
  <c r="W465" i="10"/>
  <c r="V468" i="10"/>
  <c r="V466" i="10"/>
  <c r="V465" i="10"/>
  <c r="T468" i="10"/>
  <c r="U466" i="10"/>
  <c r="U465" i="10"/>
  <c r="R468" i="10"/>
  <c r="X467" i="10"/>
  <c r="T466" i="10"/>
  <c r="T465" i="10"/>
  <c r="X464" i="10"/>
  <c r="X463" i="10"/>
  <c r="X462" i="10"/>
  <c r="X461" i="10"/>
  <c r="W464" i="10"/>
  <c r="W463" i="10"/>
  <c r="W462" i="10"/>
  <c r="W461" i="10"/>
  <c r="V464" i="10"/>
  <c r="V463" i="10"/>
  <c r="V462" i="10"/>
  <c r="V461" i="10"/>
  <c r="U464" i="10"/>
  <c r="U463" i="10"/>
  <c r="U462" i="10"/>
  <c r="U461" i="10"/>
  <c r="T464" i="10"/>
  <c r="T463" i="10"/>
  <c r="T462" i="10"/>
  <c r="T461" i="10"/>
  <c r="S464" i="10"/>
  <c r="S463" i="10"/>
  <c r="S462" i="10"/>
  <c r="S461" i="10"/>
  <c r="R464" i="10"/>
  <c r="R463" i="10"/>
  <c r="R462" i="10"/>
  <c r="R461" i="10"/>
  <c r="V460" i="10"/>
  <c r="V459" i="10"/>
  <c r="V458" i="10"/>
  <c r="AB462" i="10"/>
  <c r="U460" i="10"/>
  <c r="U459" i="10"/>
  <c r="U458" i="10"/>
  <c r="Q462" i="10"/>
  <c r="T460" i="10"/>
  <c r="T459" i="10"/>
  <c r="T458" i="10"/>
  <c r="AB464" i="10"/>
  <c r="S460" i="10"/>
  <c r="S459" i="10"/>
  <c r="S458" i="10"/>
  <c r="Q464" i="10"/>
  <c r="AB461" i="10"/>
  <c r="R460" i="10"/>
  <c r="R459" i="10"/>
  <c r="R458" i="10"/>
  <c r="AB463" i="10"/>
  <c r="X460" i="10"/>
  <c r="X459" i="10"/>
  <c r="X458" i="10"/>
  <c r="Q463" i="10"/>
  <c r="W460" i="10"/>
  <c r="W459" i="10"/>
  <c r="W458" i="10"/>
  <c r="Q459" i="10"/>
  <c r="V457" i="10"/>
  <c r="V456" i="10"/>
  <c r="V455" i="10"/>
  <c r="V454" i="10"/>
  <c r="U457" i="10"/>
  <c r="U456" i="10"/>
  <c r="U455" i="10"/>
  <c r="U454" i="10"/>
  <c r="AB458" i="10"/>
  <c r="T457" i="10"/>
  <c r="T456" i="10"/>
  <c r="T455" i="10"/>
  <c r="T454" i="10"/>
  <c r="Q458" i="10"/>
  <c r="S457" i="10"/>
  <c r="S456" i="10"/>
  <c r="S455" i="10"/>
  <c r="S454" i="10"/>
  <c r="AB460" i="10"/>
  <c r="R457" i="10"/>
  <c r="R456" i="10"/>
  <c r="R455" i="10"/>
  <c r="R454" i="10"/>
  <c r="Q461" i="10"/>
  <c r="Q460" i="10"/>
  <c r="AB457" i="10"/>
  <c r="Q457" i="10"/>
  <c r="AB456" i="10"/>
  <c r="Q456" i="10"/>
  <c r="AB455" i="10"/>
  <c r="Q455" i="10"/>
  <c r="AB454" i="10"/>
  <c r="Q454" i="10"/>
  <c r="X457" i="10"/>
  <c r="X456" i="10"/>
  <c r="X455" i="10"/>
  <c r="X454" i="10"/>
  <c r="AB459" i="10"/>
  <c r="W457" i="10"/>
  <c r="W456" i="10"/>
  <c r="W455" i="10"/>
  <c r="W454" i="10"/>
  <c r="S453" i="10"/>
  <c r="S452" i="10"/>
  <c r="S451" i="10"/>
  <c r="S450" i="10"/>
  <c r="R453" i="10"/>
  <c r="R452" i="10"/>
  <c r="R451" i="10"/>
  <c r="AB453" i="10"/>
  <c r="Q453" i="10"/>
  <c r="AB452" i="10"/>
  <c r="Q452" i="10"/>
  <c r="AB451" i="10"/>
  <c r="Q451" i="10"/>
  <c r="AB450" i="10"/>
  <c r="Q450" i="10"/>
  <c r="X453" i="10"/>
  <c r="X452" i="10"/>
  <c r="X451" i="10"/>
  <c r="X450" i="10"/>
  <c r="W453" i="10"/>
  <c r="W452" i="10"/>
  <c r="W451" i="10"/>
  <c r="W450" i="10"/>
  <c r="U453" i="10"/>
  <c r="U452" i="10"/>
  <c r="U451" i="10"/>
  <c r="U450" i="10"/>
  <c r="T453" i="10"/>
  <c r="T452" i="10"/>
  <c r="T451" i="10"/>
  <c r="T450" i="10"/>
  <c r="U449" i="10"/>
  <c r="U448" i="10"/>
  <c r="R446" i="10"/>
  <c r="V451" i="10"/>
  <c r="T449" i="10"/>
  <c r="T448" i="10"/>
  <c r="AB446" i="10"/>
  <c r="Q446" i="10"/>
  <c r="S449" i="10"/>
  <c r="S448" i="10"/>
  <c r="X446" i="10"/>
  <c r="V450" i="10"/>
  <c r="R449" i="10"/>
  <c r="R448" i="10"/>
  <c r="R447" i="10"/>
  <c r="W446" i="10"/>
  <c r="R450" i="10"/>
  <c r="AB449" i="10"/>
  <c r="Q449" i="10"/>
  <c r="AB448" i="10"/>
  <c r="Q448" i="10"/>
  <c r="AB447" i="10"/>
  <c r="V446" i="10"/>
  <c r="V453" i="10"/>
  <c r="X449" i="10"/>
  <c r="X448" i="10"/>
  <c r="W449" i="10"/>
  <c r="W448" i="10"/>
  <c r="W447" i="10"/>
  <c r="T446" i="10"/>
  <c r="V452" i="10"/>
  <c r="V449" i="10"/>
  <c r="V448" i="10"/>
  <c r="V447" i="10"/>
  <c r="S446" i="10"/>
  <c r="X447" i="10"/>
  <c r="U446" i="10"/>
  <c r="AK408" i="10"/>
  <c r="AJ407" i="10"/>
  <c r="AI406" i="10"/>
  <c r="AK409" i="10"/>
  <c r="AJ408" i="10"/>
  <c r="AI407" i="10"/>
  <c r="AK410" i="10"/>
  <c r="AJ409" i="10"/>
  <c r="AI408" i="10"/>
  <c r="AK411" i="10"/>
  <c r="AJ410" i="10"/>
  <c r="AI409" i="10"/>
  <c r="AJ411" i="10"/>
  <c r="AI410" i="10"/>
  <c r="AK404" i="10"/>
  <c r="AK406" i="10"/>
  <c r="AJ405" i="10"/>
  <c r="AI404" i="10"/>
  <c r="AK407" i="10"/>
  <c r="AJ406" i="10"/>
  <c r="AI405" i="10"/>
  <c r="AK405" i="10"/>
  <c r="AK398" i="10"/>
  <c r="AJ397" i="10"/>
  <c r="AI396" i="10"/>
  <c r="AK390" i="10"/>
  <c r="AJ389" i="10"/>
  <c r="AI388" i="10"/>
  <c r="AK399" i="10"/>
  <c r="AJ398" i="10"/>
  <c r="AI397" i="10"/>
  <c r="AK391" i="10"/>
  <c r="AJ390" i="10"/>
  <c r="AI389" i="10"/>
  <c r="AK400" i="10"/>
  <c r="AJ399" i="10"/>
  <c r="AI398" i="10"/>
  <c r="AK392" i="10"/>
  <c r="AJ391" i="10"/>
  <c r="AI390" i="10"/>
  <c r="AK401" i="10"/>
  <c r="AJ400" i="10"/>
  <c r="AI399" i="10"/>
  <c r="AK393" i="10"/>
  <c r="AJ392" i="10"/>
  <c r="AI391" i="10"/>
  <c r="AK402" i="10"/>
  <c r="AJ401" i="10"/>
  <c r="AI400" i="10"/>
  <c r="AK394" i="10"/>
  <c r="AJ393" i="10"/>
  <c r="AI392" i="10"/>
  <c r="AK403" i="10"/>
  <c r="AJ402" i="10"/>
  <c r="AI401" i="10"/>
  <c r="AK395" i="10"/>
  <c r="AJ394" i="10"/>
  <c r="AI393" i="10"/>
  <c r="AI411" i="10"/>
  <c r="AJ404" i="10"/>
  <c r="AJ403" i="10"/>
  <c r="AI402" i="10"/>
  <c r="AK396" i="10"/>
  <c r="AJ395" i="10"/>
  <c r="AI394" i="10"/>
  <c r="AK388" i="10"/>
  <c r="AI403" i="10"/>
  <c r="AJ396" i="10"/>
  <c r="AK389" i="10"/>
  <c r="AK397" i="10"/>
  <c r="AI395" i="10"/>
  <c r="AJ388" i="10"/>
  <c r="BD411" i="10"/>
  <c r="BF405" i="10"/>
  <c r="BE404" i="10"/>
  <c r="BF406" i="10"/>
  <c r="BE405" i="10"/>
  <c r="BD404" i="10"/>
  <c r="BF407" i="10"/>
  <c r="BE406" i="10"/>
  <c r="BD405" i="10"/>
  <c r="BF408" i="10"/>
  <c r="BE407" i="10"/>
  <c r="BD406" i="10"/>
  <c r="BF409" i="10"/>
  <c r="BE408" i="10"/>
  <c r="BD407" i="10"/>
  <c r="BF411" i="10"/>
  <c r="BE410" i="10"/>
  <c r="BD409" i="10"/>
  <c r="BE411" i="10"/>
  <c r="BD410" i="10"/>
  <c r="BF404" i="10"/>
  <c r="BF410" i="10"/>
  <c r="BF403" i="10"/>
  <c r="BE402" i="10"/>
  <c r="BD401" i="10"/>
  <c r="BF395" i="10"/>
  <c r="BE394" i="10"/>
  <c r="BD393" i="10"/>
  <c r="BE403" i="10"/>
  <c r="BD402" i="10"/>
  <c r="BF396" i="10"/>
  <c r="BE395" i="10"/>
  <c r="BD394" i="10"/>
  <c r="BF388" i="10"/>
  <c r="BD403" i="10"/>
  <c r="BF397" i="10"/>
  <c r="BE396" i="10"/>
  <c r="BD395" i="10"/>
  <c r="BF389" i="10"/>
  <c r="BE388" i="10"/>
  <c r="BD408" i="10"/>
  <c r="BF398" i="10"/>
  <c r="BE397" i="10"/>
  <c r="BD396" i="10"/>
  <c r="BF390" i="10"/>
  <c r="BE389" i="10"/>
  <c r="BD388" i="10"/>
  <c r="BF399" i="10"/>
  <c r="BE398" i="10"/>
  <c r="BD397" i="10"/>
  <c r="BF391" i="10"/>
  <c r="BE390" i="10"/>
  <c r="BD389" i="10"/>
  <c r="BE409" i="10"/>
  <c r="BF400" i="10"/>
  <c r="BE399" i="10"/>
  <c r="BD398" i="10"/>
  <c r="BF392" i="10"/>
  <c r="BE391" i="10"/>
  <c r="BD390" i="10"/>
  <c r="BF401" i="10"/>
  <c r="BE400" i="10"/>
  <c r="BD399" i="10"/>
  <c r="BF393" i="10"/>
  <c r="BE392" i="10"/>
  <c r="BD391" i="10"/>
  <c r="BE401" i="10"/>
  <c r="BF394" i="10"/>
  <c r="BF402" i="10"/>
  <c r="BD392" i="10"/>
  <c r="BD400" i="10"/>
  <c r="BE393" i="10"/>
  <c r="HZ440" i="10"/>
  <c r="HR440" i="10"/>
  <c r="HV439" i="10"/>
  <c r="HZ438" i="10"/>
  <c r="HR438" i="10"/>
  <c r="HY440" i="10"/>
  <c r="HQ440" i="10"/>
  <c r="HU439" i="10"/>
  <c r="HY438" i="10"/>
  <c r="HQ438" i="10"/>
  <c r="HX440" i="10"/>
  <c r="IB439" i="10"/>
  <c r="HT439" i="10"/>
  <c r="HX438" i="10"/>
  <c r="HW440" i="10"/>
  <c r="IA439" i="10"/>
  <c r="HS439" i="10"/>
  <c r="HW438" i="10"/>
  <c r="HV440" i="10"/>
  <c r="HZ439" i="10"/>
  <c r="HR439" i="10"/>
  <c r="HV438" i="10"/>
  <c r="IB440" i="10"/>
  <c r="HT440" i="10"/>
  <c r="HX439" i="10"/>
  <c r="IB438" i="10"/>
  <c r="HT438" i="10"/>
  <c r="IA440" i="10"/>
  <c r="HS440" i="10"/>
  <c r="HW439" i="10"/>
  <c r="IA438" i="10"/>
  <c r="HS438" i="10"/>
  <c r="HW437" i="10"/>
  <c r="IA436" i="10"/>
  <c r="HS436" i="10"/>
  <c r="HW435" i="10"/>
  <c r="IA434" i="10"/>
  <c r="HS434" i="10"/>
  <c r="HW433" i="10"/>
  <c r="HY439" i="10"/>
  <c r="HV437" i="10"/>
  <c r="HZ436" i="10"/>
  <c r="HR436" i="10"/>
  <c r="HV435" i="10"/>
  <c r="HZ434" i="10"/>
  <c r="HR434" i="10"/>
  <c r="HV433" i="10"/>
  <c r="HQ439" i="10"/>
  <c r="HU437" i="10"/>
  <c r="HY436" i="10"/>
  <c r="HQ436" i="10"/>
  <c r="HU435" i="10"/>
  <c r="HY434" i="10"/>
  <c r="HQ434" i="10"/>
  <c r="HU433" i="10"/>
  <c r="HU438" i="10"/>
  <c r="IB437" i="10"/>
  <c r="HT437" i="10"/>
  <c r="HX436" i="10"/>
  <c r="IB435" i="10"/>
  <c r="HT435" i="10"/>
  <c r="HX434" i="10"/>
  <c r="IB433" i="10"/>
  <c r="HT433" i="10"/>
  <c r="IA437" i="10"/>
  <c r="HS437" i="10"/>
  <c r="HW436" i="10"/>
  <c r="IA435" i="10"/>
  <c r="HS435" i="10"/>
  <c r="HW434" i="10"/>
  <c r="IA433" i="10"/>
  <c r="HS433" i="10"/>
  <c r="HZ437" i="10"/>
  <c r="HR437" i="10"/>
  <c r="HV436" i="10"/>
  <c r="HZ435" i="10"/>
  <c r="HR435" i="10"/>
  <c r="HV434" i="10"/>
  <c r="HZ433" i="10"/>
  <c r="HR433" i="10"/>
  <c r="HY437" i="10"/>
  <c r="HQ437" i="10"/>
  <c r="HU436" i="10"/>
  <c r="HY435" i="10"/>
  <c r="HQ435" i="10"/>
  <c r="HU434" i="10"/>
  <c r="HY433" i="10"/>
  <c r="HQ433" i="10"/>
  <c r="IB434" i="10"/>
  <c r="HX432" i="10"/>
  <c r="IB431" i="10"/>
  <c r="HT431" i="10"/>
  <c r="HX430" i="10"/>
  <c r="IB429" i="10"/>
  <c r="HT429" i="10"/>
  <c r="HX428" i="10"/>
  <c r="IB427" i="10"/>
  <c r="HT427" i="10"/>
  <c r="HX426" i="10"/>
  <c r="IB425" i="10"/>
  <c r="HT425" i="10"/>
  <c r="HX424" i="10"/>
  <c r="IB423" i="10"/>
  <c r="HT423" i="10"/>
  <c r="HT434" i="10"/>
  <c r="HW432" i="10"/>
  <c r="IA431" i="10"/>
  <c r="HS431" i="10"/>
  <c r="HW430" i="10"/>
  <c r="IA429" i="10"/>
  <c r="HS429" i="10"/>
  <c r="HW428" i="10"/>
  <c r="IA427" i="10"/>
  <c r="HS427" i="10"/>
  <c r="HW426" i="10"/>
  <c r="IA425" i="10"/>
  <c r="HS425" i="10"/>
  <c r="HW424" i="10"/>
  <c r="IA423" i="10"/>
  <c r="HS423" i="10"/>
  <c r="HW422" i="10"/>
  <c r="HX437" i="10"/>
  <c r="HX433" i="10"/>
  <c r="HV432" i="10"/>
  <c r="HZ431" i="10"/>
  <c r="HR431" i="10"/>
  <c r="HV430" i="10"/>
  <c r="HZ429" i="10"/>
  <c r="HR429" i="10"/>
  <c r="HV428" i="10"/>
  <c r="HZ427" i="10"/>
  <c r="HR427" i="10"/>
  <c r="HV426" i="10"/>
  <c r="HZ425" i="10"/>
  <c r="HR425" i="10"/>
  <c r="HV424" i="10"/>
  <c r="HZ423" i="10"/>
  <c r="HR423" i="10"/>
  <c r="HU432" i="10"/>
  <c r="HY431" i="10"/>
  <c r="HQ431" i="10"/>
  <c r="HU430" i="10"/>
  <c r="HY429" i="10"/>
  <c r="HQ429" i="10"/>
  <c r="HU428" i="10"/>
  <c r="HY427" i="10"/>
  <c r="HQ427" i="10"/>
  <c r="HU426" i="10"/>
  <c r="HY425" i="10"/>
  <c r="HQ425" i="10"/>
  <c r="HU424" i="10"/>
  <c r="HY423" i="10"/>
  <c r="HQ423" i="10"/>
  <c r="HU422" i="10"/>
  <c r="IB436" i="10"/>
  <c r="IB432" i="10"/>
  <c r="HT432" i="10"/>
  <c r="HX431" i="10"/>
  <c r="IB430" i="10"/>
  <c r="HT430" i="10"/>
  <c r="HX429" i="10"/>
  <c r="IB428" i="10"/>
  <c r="HT428" i="10"/>
  <c r="HX427" i="10"/>
  <c r="IB426" i="10"/>
  <c r="HT426" i="10"/>
  <c r="HX425" i="10"/>
  <c r="IB424" i="10"/>
  <c r="HT424" i="10"/>
  <c r="HX423" i="10"/>
  <c r="IB422" i="10"/>
  <c r="HT422" i="10"/>
  <c r="HU440" i="10"/>
  <c r="HX435" i="10"/>
  <c r="HZ432" i="10"/>
  <c r="HR432" i="10"/>
  <c r="HV431" i="10"/>
  <c r="HZ430" i="10"/>
  <c r="HR430" i="10"/>
  <c r="HV429" i="10"/>
  <c r="HZ428" i="10"/>
  <c r="HR428" i="10"/>
  <c r="HV427" i="10"/>
  <c r="HZ426" i="10"/>
  <c r="HR426" i="10"/>
  <c r="HV425" i="10"/>
  <c r="HZ424" i="10"/>
  <c r="HR424" i="10"/>
  <c r="HV423" i="10"/>
  <c r="HZ422" i="10"/>
  <c r="HR422" i="10"/>
  <c r="HY432" i="10"/>
  <c r="HQ432" i="10"/>
  <c r="HU431" i="10"/>
  <c r="HY430" i="10"/>
  <c r="HQ430" i="10"/>
  <c r="HU429" i="10"/>
  <c r="HY428" i="10"/>
  <c r="HQ428" i="10"/>
  <c r="HU427" i="10"/>
  <c r="HY426" i="10"/>
  <c r="HQ426" i="10"/>
  <c r="HU425" i="10"/>
  <c r="HY424" i="10"/>
  <c r="HQ424" i="10"/>
  <c r="HT436" i="10"/>
  <c r="HW431" i="10"/>
  <c r="HW427" i="10"/>
  <c r="IA422" i="10"/>
  <c r="HU421" i="10"/>
  <c r="HY420" i="10"/>
  <c r="HQ420" i="10"/>
  <c r="HU419" i="10"/>
  <c r="HY418" i="10"/>
  <c r="HQ418" i="10"/>
  <c r="HU417" i="10"/>
  <c r="HY422" i="10"/>
  <c r="IB421" i="10"/>
  <c r="HT421" i="10"/>
  <c r="HX420" i="10"/>
  <c r="IB419" i="10"/>
  <c r="HT419" i="10"/>
  <c r="HX418" i="10"/>
  <c r="IB417" i="10"/>
  <c r="HT417" i="10"/>
  <c r="IA430" i="10"/>
  <c r="IA426" i="10"/>
  <c r="HW423" i="10"/>
  <c r="HX422" i="10"/>
  <c r="IA421" i="10"/>
  <c r="HS421" i="10"/>
  <c r="HW420" i="10"/>
  <c r="IA419" i="10"/>
  <c r="HS419" i="10"/>
  <c r="HW418" i="10"/>
  <c r="IA417" i="10"/>
  <c r="HS417" i="10"/>
  <c r="HS430" i="10"/>
  <c r="HS426" i="10"/>
  <c r="HU423" i="10"/>
  <c r="HV422" i="10"/>
  <c r="HZ421" i="10"/>
  <c r="HR421" i="10"/>
  <c r="HV420" i="10"/>
  <c r="HZ419" i="10"/>
  <c r="HR419" i="10"/>
  <c r="HV418" i="10"/>
  <c r="HZ417" i="10"/>
  <c r="HR417" i="10"/>
  <c r="HW429" i="10"/>
  <c r="HW425" i="10"/>
  <c r="HS422" i="10"/>
  <c r="HY421" i="10"/>
  <c r="HQ421" i="10"/>
  <c r="HU420" i="10"/>
  <c r="HY419" i="10"/>
  <c r="HQ419" i="10"/>
  <c r="HU418" i="10"/>
  <c r="HY417" i="10"/>
  <c r="HQ417" i="10"/>
  <c r="IA432" i="10"/>
  <c r="IA428" i="10"/>
  <c r="IA424" i="10"/>
  <c r="HW421" i="10"/>
  <c r="IA420" i="10"/>
  <c r="HS420" i="10"/>
  <c r="HW419" i="10"/>
  <c r="IA418" i="10"/>
  <c r="HS418" i="10"/>
  <c r="HW417" i="10"/>
  <c r="HS432" i="10"/>
  <c r="HS428" i="10"/>
  <c r="HS424" i="10"/>
  <c r="HV421" i="10"/>
  <c r="HZ420" i="10"/>
  <c r="HR420" i="10"/>
  <c r="HV419" i="10"/>
  <c r="HZ418" i="10"/>
  <c r="HR418" i="10"/>
  <c r="HV417" i="10"/>
  <c r="HX419" i="10"/>
  <c r="IB418" i="10"/>
  <c r="HT418" i="10"/>
  <c r="HQ422" i="10"/>
  <c r="HX421" i="10"/>
  <c r="HX417" i="10"/>
  <c r="IB420" i="10"/>
  <c r="HT420" i="10"/>
  <c r="BI408" i="10"/>
  <c r="BH407" i="10"/>
  <c r="BG406" i="10"/>
  <c r="BI409" i="10"/>
  <c r="BH408" i="10"/>
  <c r="BG407" i="10"/>
  <c r="BI410" i="10"/>
  <c r="BH409" i="10"/>
  <c r="BG408" i="10"/>
  <c r="BI411" i="10"/>
  <c r="BH410" i="10"/>
  <c r="BG409" i="10"/>
  <c r="BH411" i="10"/>
  <c r="BG410" i="10"/>
  <c r="BI404" i="10"/>
  <c r="BI406" i="10"/>
  <c r="BH405" i="10"/>
  <c r="BG404" i="10"/>
  <c r="BI407" i="10"/>
  <c r="BH406" i="10"/>
  <c r="BG405" i="10"/>
  <c r="BI398" i="10"/>
  <c r="BH397" i="10"/>
  <c r="BG396" i="10"/>
  <c r="BI390" i="10"/>
  <c r="BH389" i="10"/>
  <c r="BG388" i="10"/>
  <c r="BI399" i="10"/>
  <c r="BH398" i="10"/>
  <c r="BG397" i="10"/>
  <c r="BI391" i="10"/>
  <c r="BH390" i="10"/>
  <c r="BG389" i="10"/>
  <c r="BI400" i="10"/>
  <c r="BH399" i="10"/>
  <c r="BG398" i="10"/>
  <c r="BI392" i="10"/>
  <c r="BH391" i="10"/>
  <c r="BG390" i="10"/>
  <c r="BG411" i="10"/>
  <c r="BH404" i="10"/>
  <c r="BI401" i="10"/>
  <c r="BH400" i="10"/>
  <c r="BG399" i="10"/>
  <c r="BI393" i="10"/>
  <c r="BH392" i="10"/>
  <c r="BG391" i="10"/>
  <c r="BI402" i="10"/>
  <c r="BH401" i="10"/>
  <c r="BG400" i="10"/>
  <c r="BI394" i="10"/>
  <c r="BH393" i="10"/>
  <c r="BG392" i="10"/>
  <c r="BI405" i="10"/>
  <c r="BI403" i="10"/>
  <c r="BH402" i="10"/>
  <c r="BG401" i="10"/>
  <c r="BI395" i="10"/>
  <c r="BH394" i="10"/>
  <c r="BG393" i="10"/>
  <c r="BH403" i="10"/>
  <c r="BG402" i="10"/>
  <c r="BI396" i="10"/>
  <c r="BH395" i="10"/>
  <c r="BG394" i="10"/>
  <c r="BI388" i="10"/>
  <c r="BI397" i="10"/>
  <c r="BG395" i="10"/>
  <c r="BH388" i="10"/>
  <c r="BG403" i="10"/>
  <c r="BH396" i="10"/>
  <c r="BI389" i="10"/>
  <c r="AB407" i="10"/>
  <c r="AA406" i="10"/>
  <c r="Z405" i="10"/>
  <c r="AB408" i="10"/>
  <c r="AA407" i="10"/>
  <c r="Z406" i="10"/>
  <c r="AB409" i="10"/>
  <c r="AA408" i="10"/>
  <c r="Z407" i="10"/>
  <c r="AB410" i="10"/>
  <c r="AA409" i="10"/>
  <c r="Z408" i="10"/>
  <c r="AB411" i="10"/>
  <c r="AA410" i="10"/>
  <c r="Z409" i="10"/>
  <c r="Z411" i="10"/>
  <c r="AB405" i="10"/>
  <c r="AA404" i="10"/>
  <c r="AB406" i="10"/>
  <c r="AA405" i="10"/>
  <c r="Z404" i="10"/>
  <c r="Z403" i="10"/>
  <c r="AB397" i="10"/>
  <c r="AA396" i="10"/>
  <c r="Z395" i="10"/>
  <c r="AB389" i="10"/>
  <c r="AA388" i="10"/>
  <c r="AB398" i="10"/>
  <c r="AA397" i="10"/>
  <c r="Z396" i="10"/>
  <c r="AB390" i="10"/>
  <c r="AA389" i="10"/>
  <c r="Z388" i="10"/>
  <c r="AB399" i="10"/>
  <c r="AA398" i="10"/>
  <c r="Z397" i="10"/>
  <c r="AB391" i="10"/>
  <c r="AA390" i="10"/>
  <c r="Z389" i="10"/>
  <c r="AB400" i="10"/>
  <c r="AA399" i="10"/>
  <c r="Z398" i="10"/>
  <c r="AB392" i="10"/>
  <c r="AA391" i="10"/>
  <c r="Z390" i="10"/>
  <c r="Z410" i="10"/>
  <c r="AB401" i="10"/>
  <c r="AA400" i="10"/>
  <c r="Z399" i="10"/>
  <c r="AB393" i="10"/>
  <c r="AA392" i="10"/>
  <c r="Z391" i="10"/>
  <c r="AB402" i="10"/>
  <c r="AA401" i="10"/>
  <c r="Z400" i="10"/>
  <c r="AB394" i="10"/>
  <c r="AA393" i="10"/>
  <c r="Z392" i="10"/>
  <c r="AB403" i="10"/>
  <c r="AA402" i="10"/>
  <c r="Z401" i="10"/>
  <c r="AB395" i="10"/>
  <c r="AA394" i="10"/>
  <c r="Z393" i="10"/>
  <c r="AA395" i="10"/>
  <c r="AB388" i="10"/>
  <c r="AA403" i="10"/>
  <c r="AB396" i="10"/>
  <c r="AA411" i="10"/>
  <c r="Z394" i="10"/>
  <c r="AB404" i="10"/>
  <c r="Z402" i="10"/>
  <c r="CW469" i="10"/>
  <c r="CO469" i="10"/>
  <c r="CW468" i="10"/>
  <c r="CO468" i="10"/>
  <c r="CW467" i="10"/>
  <c r="CO467" i="10"/>
  <c r="CW466" i="10"/>
  <c r="CO466" i="10"/>
  <c r="CV469" i="10"/>
  <c r="CU469" i="10"/>
  <c r="CU468" i="10"/>
  <c r="CT469" i="10"/>
  <c r="CS469" i="10"/>
  <c r="CS468" i="10"/>
  <c r="CS467" i="10"/>
  <c r="CS466" i="10"/>
  <c r="CR469" i="10"/>
  <c r="CQ469" i="10"/>
  <c r="CQ468" i="10"/>
  <c r="CQ467" i="10"/>
  <c r="CQ466" i="10"/>
  <c r="CP469" i="10"/>
  <c r="CT468" i="10"/>
  <c r="CT466" i="10"/>
  <c r="CQ465" i="10"/>
  <c r="CQ464" i="10"/>
  <c r="CR468" i="10"/>
  <c r="CR466" i="10"/>
  <c r="CP465" i="10"/>
  <c r="CP464" i="10"/>
  <c r="CP468" i="10"/>
  <c r="CV467" i="10"/>
  <c r="CP466" i="10"/>
  <c r="CW465" i="10"/>
  <c r="CO465" i="10"/>
  <c r="CW464" i="10"/>
  <c r="CO464" i="10"/>
  <c r="CU467" i="10"/>
  <c r="CV465" i="10"/>
  <c r="CV464" i="10"/>
  <c r="CT467" i="10"/>
  <c r="CU465" i="10"/>
  <c r="CU464" i="10"/>
  <c r="CR467" i="10"/>
  <c r="CT465" i="10"/>
  <c r="CT464" i="10"/>
  <c r="CP467" i="10"/>
  <c r="CV466" i="10"/>
  <c r="CS465" i="10"/>
  <c r="CS464" i="10"/>
  <c r="CV468" i="10"/>
  <c r="CU466" i="10"/>
  <c r="CR465" i="10"/>
  <c r="CR464" i="10"/>
  <c r="CV463" i="10"/>
  <c r="CV462" i="10"/>
  <c r="CV461" i="10"/>
  <c r="CV460" i="10"/>
  <c r="CU463" i="10"/>
  <c r="CU462" i="10"/>
  <c r="CU461" i="10"/>
  <c r="CU460" i="10"/>
  <c r="CT463" i="10"/>
  <c r="CT462" i="10"/>
  <c r="CT461" i="10"/>
  <c r="CT460" i="10"/>
  <c r="CS463" i="10"/>
  <c r="CS462" i="10"/>
  <c r="CS461" i="10"/>
  <c r="CS460" i="10"/>
  <c r="CR463" i="10"/>
  <c r="CR462" i="10"/>
  <c r="CR461" i="10"/>
  <c r="CQ463" i="10"/>
  <c r="CQ462" i="10"/>
  <c r="CQ461" i="10"/>
  <c r="CP463" i="10"/>
  <c r="CP462" i="10"/>
  <c r="CP461" i="10"/>
  <c r="CP460" i="10"/>
  <c r="CW462" i="10"/>
  <c r="CT459" i="10"/>
  <c r="CT458" i="10"/>
  <c r="CT457" i="10"/>
  <c r="CO462" i="10"/>
  <c r="CS459" i="10"/>
  <c r="CS458" i="10"/>
  <c r="CS457" i="10"/>
  <c r="CR459" i="10"/>
  <c r="CR458" i="10"/>
  <c r="CR457" i="10"/>
  <c r="CW461" i="10"/>
  <c r="CW460" i="10"/>
  <c r="CQ459" i="10"/>
  <c r="CQ458" i="10"/>
  <c r="CQ457" i="10"/>
  <c r="CO461" i="10"/>
  <c r="CR460" i="10"/>
  <c r="CP459" i="10"/>
  <c r="CP458" i="10"/>
  <c r="CP457" i="10"/>
  <c r="CO463" i="10"/>
  <c r="CO460" i="10"/>
  <c r="CV459" i="10"/>
  <c r="CV458" i="10"/>
  <c r="CV457" i="10"/>
  <c r="CU459" i="10"/>
  <c r="CU458" i="10"/>
  <c r="CU457" i="10"/>
  <c r="CT456" i="10"/>
  <c r="CT455" i="10"/>
  <c r="CT454" i="10"/>
  <c r="CW458" i="10"/>
  <c r="CS456" i="10"/>
  <c r="CS455" i="10"/>
  <c r="CS454" i="10"/>
  <c r="CO458" i="10"/>
  <c r="CR456" i="10"/>
  <c r="CR455" i="10"/>
  <c r="CR454" i="10"/>
  <c r="CQ456" i="10"/>
  <c r="CQ455" i="10"/>
  <c r="CQ454" i="10"/>
  <c r="CQ460" i="10"/>
  <c r="CW457" i="10"/>
  <c r="CP456" i="10"/>
  <c r="CP455" i="10"/>
  <c r="CP454" i="10"/>
  <c r="CO457" i="10"/>
  <c r="CW456" i="10"/>
  <c r="CO456" i="10"/>
  <c r="CW455" i="10"/>
  <c r="CO455" i="10"/>
  <c r="CW454" i="10"/>
  <c r="CO454" i="10"/>
  <c r="CW463" i="10"/>
  <c r="CW459" i="10"/>
  <c r="CV456" i="10"/>
  <c r="CV455" i="10"/>
  <c r="CV454" i="10"/>
  <c r="CO459" i="10"/>
  <c r="CU456" i="10"/>
  <c r="CU455" i="10"/>
  <c r="CU454" i="10"/>
  <c r="CQ453" i="10"/>
  <c r="CQ452" i="10"/>
  <c r="CQ451" i="10"/>
  <c r="CQ450" i="10"/>
  <c r="CP453" i="10"/>
  <c r="CP452" i="10"/>
  <c r="CP451" i="10"/>
  <c r="CP450" i="10"/>
  <c r="CW453" i="10"/>
  <c r="CO453" i="10"/>
  <c r="CW452" i="10"/>
  <c r="CO452" i="10"/>
  <c r="CW451" i="10"/>
  <c r="CO451" i="10"/>
  <c r="CW450" i="10"/>
  <c r="CO450" i="10"/>
  <c r="CV453" i="10"/>
  <c r="CV452" i="10"/>
  <c r="CV451" i="10"/>
  <c r="CV450" i="10"/>
  <c r="CU453" i="10"/>
  <c r="CU452" i="10"/>
  <c r="CU451" i="10"/>
  <c r="CU450" i="10"/>
  <c r="CS453" i="10"/>
  <c r="CS452" i="10"/>
  <c r="CS451" i="10"/>
  <c r="CS450" i="10"/>
  <c r="CR453" i="10"/>
  <c r="CR452" i="10"/>
  <c r="CR451" i="10"/>
  <c r="CR450" i="10"/>
  <c r="CT451" i="10"/>
  <c r="CS449" i="10"/>
  <c r="CS448" i="10"/>
  <c r="CS447" i="10"/>
  <c r="CP446" i="10"/>
  <c r="CR449" i="10"/>
  <c r="CR448" i="10"/>
  <c r="CR447" i="10"/>
  <c r="CW446" i="10"/>
  <c r="CO446" i="10"/>
  <c r="CT450" i="10"/>
  <c r="CQ449" i="10"/>
  <c r="CQ448" i="10"/>
  <c r="CQ447" i="10"/>
  <c r="CV446" i="10"/>
  <c r="CP449" i="10"/>
  <c r="CP448" i="10"/>
  <c r="CP447" i="10"/>
  <c r="CU446" i="10"/>
  <c r="CT453" i="10"/>
  <c r="CW449" i="10"/>
  <c r="CO449" i="10"/>
  <c r="CW448" i="10"/>
  <c r="CO448" i="10"/>
  <c r="CW447" i="10"/>
  <c r="CO447" i="10"/>
  <c r="CT446" i="10"/>
  <c r="CV449" i="10"/>
  <c r="CV448" i="10"/>
  <c r="CV447" i="10"/>
  <c r="CT452" i="10"/>
  <c r="CU449" i="10"/>
  <c r="CU448" i="10"/>
  <c r="CU447" i="10"/>
  <c r="CR446" i="10"/>
  <c r="CT449" i="10"/>
  <c r="CT448" i="10"/>
  <c r="CT447" i="10"/>
  <c r="CQ446" i="10"/>
  <c r="CS446" i="10"/>
  <c r="AV411" i="10"/>
  <c r="AU410" i="10"/>
  <c r="AW404" i="10"/>
  <c r="AU411" i="10"/>
  <c r="AW405" i="10"/>
  <c r="AV404" i="10"/>
  <c r="AW406" i="10"/>
  <c r="AV405" i="10"/>
  <c r="AU404" i="10"/>
  <c r="AW407" i="10"/>
  <c r="AV406" i="10"/>
  <c r="AU405" i="10"/>
  <c r="AW408" i="10"/>
  <c r="AV407" i="10"/>
  <c r="AU406" i="10"/>
  <c r="AW410" i="10"/>
  <c r="AV409" i="10"/>
  <c r="AU408" i="10"/>
  <c r="AW411" i="10"/>
  <c r="AV410" i="10"/>
  <c r="AU409" i="10"/>
  <c r="AW402" i="10"/>
  <c r="AV401" i="10"/>
  <c r="AU400" i="10"/>
  <c r="AW394" i="10"/>
  <c r="AV393" i="10"/>
  <c r="AU392" i="10"/>
  <c r="AW403" i="10"/>
  <c r="AV402" i="10"/>
  <c r="AU401" i="10"/>
  <c r="AW395" i="10"/>
  <c r="AV394" i="10"/>
  <c r="AU393" i="10"/>
  <c r="AU407" i="10"/>
  <c r="AV403" i="10"/>
  <c r="AU402" i="10"/>
  <c r="AW396" i="10"/>
  <c r="AV395" i="10"/>
  <c r="AU394" i="10"/>
  <c r="AW388" i="10"/>
  <c r="AU403" i="10"/>
  <c r="AW397" i="10"/>
  <c r="AV396" i="10"/>
  <c r="AU395" i="10"/>
  <c r="AW389" i="10"/>
  <c r="AV388" i="10"/>
  <c r="AV408" i="10"/>
  <c r="AW398" i="10"/>
  <c r="AV397" i="10"/>
  <c r="AU396" i="10"/>
  <c r="AW390" i="10"/>
  <c r="AV389" i="10"/>
  <c r="AU388" i="10"/>
  <c r="AW399" i="10"/>
  <c r="AV398" i="10"/>
  <c r="AU397" i="10"/>
  <c r="AW391" i="10"/>
  <c r="AV390" i="10"/>
  <c r="AU389" i="10"/>
  <c r="AW409" i="10"/>
  <c r="AW400" i="10"/>
  <c r="AV399" i="10"/>
  <c r="AU398" i="10"/>
  <c r="AW392" i="10"/>
  <c r="AV391" i="10"/>
  <c r="AU390" i="10"/>
  <c r="AW401" i="10"/>
  <c r="AU391" i="10"/>
  <c r="AU399" i="10"/>
  <c r="AV392" i="10"/>
  <c r="AV400" i="10"/>
  <c r="AW393" i="10"/>
  <c r="EV411" i="10"/>
  <c r="CZ411" i="10"/>
  <c r="CQ411" i="10"/>
  <c r="BW407" i="10"/>
  <c r="FB411" i="10"/>
  <c r="BV407" i="10"/>
  <c r="ES411" i="10"/>
  <c r="AV342" i="10" s="1"/>
  <c r="AV345" i="10" s="1"/>
  <c r="CW411" i="10"/>
  <c r="CN411" i="10"/>
  <c r="BW410" i="10"/>
  <c r="FN411" i="10"/>
  <c r="BC342" i="10" s="1"/>
  <c r="BC345" i="10" s="1"/>
  <c r="BW404" i="10"/>
  <c r="EG411" i="10"/>
  <c r="CK411" i="10"/>
  <c r="CE411" i="10"/>
  <c r="BX397" i="10"/>
  <c r="BW411" i="10"/>
  <c r="BX398" i="10"/>
  <c r="FW411" i="10"/>
  <c r="BW398" i="10"/>
  <c r="BX400" i="10"/>
  <c r="BV398" i="10"/>
  <c r="BW400" i="10"/>
  <c r="BX393" i="10"/>
  <c r="BV400" i="10"/>
  <c r="BW393" i="10"/>
  <c r="BV401" i="10"/>
  <c r="BW394" i="10"/>
  <c r="BW403" i="10"/>
  <c r="BV394" i="10"/>
  <c r="AP440" i="10"/>
  <c r="AG440" i="10"/>
  <c r="AL439" i="10"/>
  <c r="AO440" i="10"/>
  <c r="AF440" i="10"/>
  <c r="AK439" i="10"/>
  <c r="AN440" i="10"/>
  <c r="AR439" i="10"/>
  <c r="AJ439" i="10"/>
  <c r="AM440" i="10"/>
  <c r="AQ439" i="10"/>
  <c r="AI439" i="10"/>
  <c r="AL440" i="10"/>
  <c r="AP439" i="10"/>
  <c r="AG439" i="10"/>
  <c r="AR440" i="10"/>
  <c r="AJ440" i="10"/>
  <c r="AN439" i="10"/>
  <c r="AQ440" i="10"/>
  <c r="AI440" i="10"/>
  <c r="AM439" i="10"/>
  <c r="AQ438" i="10"/>
  <c r="AI438" i="10"/>
  <c r="AM437" i="10"/>
  <c r="AQ436" i="10"/>
  <c r="AI436" i="10"/>
  <c r="AM435" i="10"/>
  <c r="AQ434" i="10"/>
  <c r="AI434" i="10"/>
  <c r="AO439" i="10"/>
  <c r="AP438" i="10"/>
  <c r="AG438" i="10"/>
  <c r="AL437" i="10"/>
  <c r="AP436" i="10"/>
  <c r="AG436" i="10"/>
  <c r="AL435" i="10"/>
  <c r="AP434" i="10"/>
  <c r="AG434" i="10"/>
  <c r="AF439" i="10"/>
  <c r="AO438" i="10"/>
  <c r="AF438" i="10"/>
  <c r="AK437" i="10"/>
  <c r="AO436" i="10"/>
  <c r="AF436" i="10"/>
  <c r="AK435" i="10"/>
  <c r="AO434" i="10"/>
  <c r="AF434" i="10"/>
  <c r="AN438" i="10"/>
  <c r="AR437" i="10"/>
  <c r="AJ437" i="10"/>
  <c r="AN436" i="10"/>
  <c r="AR435" i="10"/>
  <c r="AJ435" i="10"/>
  <c r="AN434" i="10"/>
  <c r="AM438" i="10"/>
  <c r="AQ437" i="10"/>
  <c r="AI437" i="10"/>
  <c r="AM436" i="10"/>
  <c r="AQ435" i="10"/>
  <c r="AI435" i="10"/>
  <c r="AM434" i="10"/>
  <c r="AL438" i="10"/>
  <c r="AP437" i="10"/>
  <c r="AG437" i="10"/>
  <c r="AL436" i="10"/>
  <c r="AP435" i="10"/>
  <c r="AG435" i="10"/>
  <c r="AL434" i="10"/>
  <c r="AK438" i="10"/>
  <c r="AO437" i="10"/>
  <c r="AF437" i="10"/>
  <c r="AK436" i="10"/>
  <c r="AO435" i="10"/>
  <c r="AF435" i="10"/>
  <c r="AK434" i="10"/>
  <c r="AR438" i="10"/>
  <c r="AR434" i="10"/>
  <c r="AR433" i="10"/>
  <c r="AJ433" i="10"/>
  <c r="AN432" i="10"/>
  <c r="AR431" i="10"/>
  <c r="AJ431" i="10"/>
  <c r="AN430" i="10"/>
  <c r="AR429" i="10"/>
  <c r="AJ429" i="10"/>
  <c r="AN428" i="10"/>
  <c r="AR427" i="10"/>
  <c r="AJ427" i="10"/>
  <c r="AN426" i="10"/>
  <c r="AR425" i="10"/>
  <c r="AJ425" i="10"/>
  <c r="AN424" i="10"/>
  <c r="AR423" i="10"/>
  <c r="AJ423" i="10"/>
  <c r="AK440" i="10"/>
  <c r="AJ438" i="10"/>
  <c r="AJ434" i="10"/>
  <c r="AQ433" i="10"/>
  <c r="AI433" i="10"/>
  <c r="AM432" i="10"/>
  <c r="AQ431" i="10"/>
  <c r="AI431" i="10"/>
  <c r="AM430" i="10"/>
  <c r="AQ429" i="10"/>
  <c r="AI429" i="10"/>
  <c r="AM428" i="10"/>
  <c r="AQ427" i="10"/>
  <c r="AI427" i="10"/>
  <c r="AM426" i="10"/>
  <c r="AQ425" i="10"/>
  <c r="AI425" i="10"/>
  <c r="AM424" i="10"/>
  <c r="AQ423" i="10"/>
  <c r="AI423" i="10"/>
  <c r="AN437" i="10"/>
  <c r="AP433" i="10"/>
  <c r="AG433" i="10"/>
  <c r="AL432" i="10"/>
  <c r="AP431" i="10"/>
  <c r="AG431" i="10"/>
  <c r="AL430" i="10"/>
  <c r="AP429" i="10"/>
  <c r="AG429" i="10"/>
  <c r="AL428" i="10"/>
  <c r="AP427" i="10"/>
  <c r="AG427" i="10"/>
  <c r="AL426" i="10"/>
  <c r="AP425" i="10"/>
  <c r="AG425" i="10"/>
  <c r="AL424" i="10"/>
  <c r="AP423" i="10"/>
  <c r="AG423" i="10"/>
  <c r="AO433" i="10"/>
  <c r="AF433" i="10"/>
  <c r="AK432" i="10"/>
  <c r="AO431" i="10"/>
  <c r="AF431" i="10"/>
  <c r="AK430" i="10"/>
  <c r="AO429" i="10"/>
  <c r="AF429" i="10"/>
  <c r="AK428" i="10"/>
  <c r="AO427" i="10"/>
  <c r="AF427" i="10"/>
  <c r="AK426" i="10"/>
  <c r="AO425" i="10"/>
  <c r="AF425" i="10"/>
  <c r="AK424" i="10"/>
  <c r="AO423" i="10"/>
  <c r="AF423" i="10"/>
  <c r="AR436" i="10"/>
  <c r="AN433" i="10"/>
  <c r="AR432" i="10"/>
  <c r="AJ432" i="10"/>
  <c r="AN431" i="10"/>
  <c r="AR430" i="10"/>
  <c r="AJ430" i="10"/>
  <c r="AN429" i="10"/>
  <c r="AR428" i="10"/>
  <c r="AJ428" i="10"/>
  <c r="AN427" i="10"/>
  <c r="AR426" i="10"/>
  <c r="AJ426" i="10"/>
  <c r="AN425" i="10"/>
  <c r="AR424" i="10"/>
  <c r="AJ424" i="10"/>
  <c r="AN423" i="10"/>
  <c r="AN435" i="10"/>
  <c r="AL433" i="10"/>
  <c r="AP432" i="10"/>
  <c r="AG432" i="10"/>
  <c r="AL431" i="10"/>
  <c r="AP430" i="10"/>
  <c r="AG430" i="10"/>
  <c r="AL429" i="10"/>
  <c r="AP428" i="10"/>
  <c r="AG428" i="10"/>
  <c r="AL427" i="10"/>
  <c r="AP426" i="10"/>
  <c r="AG426" i="10"/>
  <c r="AL425" i="10"/>
  <c r="AP424" i="10"/>
  <c r="AG424" i="10"/>
  <c r="AL423" i="10"/>
  <c r="AK433" i="10"/>
  <c r="AO432" i="10"/>
  <c r="AF432" i="10"/>
  <c r="AK431" i="10"/>
  <c r="AO430" i="10"/>
  <c r="AF430" i="10"/>
  <c r="AK429" i="10"/>
  <c r="AO428" i="10"/>
  <c r="AF428" i="10"/>
  <c r="AK427" i="10"/>
  <c r="AO426" i="10"/>
  <c r="AF426" i="10"/>
  <c r="AK425" i="10"/>
  <c r="AM431" i="10"/>
  <c r="AM427" i="10"/>
  <c r="AO422" i="10"/>
  <c r="AF422" i="10"/>
  <c r="AK421" i="10"/>
  <c r="AO420" i="10"/>
  <c r="AF420" i="10"/>
  <c r="AK419" i="10"/>
  <c r="AO418" i="10"/>
  <c r="AF418" i="10"/>
  <c r="AK417" i="10"/>
  <c r="AN422" i="10"/>
  <c r="AR421" i="10"/>
  <c r="AJ421" i="10"/>
  <c r="AN420" i="10"/>
  <c r="AR419" i="10"/>
  <c r="AJ419" i="10"/>
  <c r="AN418" i="10"/>
  <c r="AR417" i="10"/>
  <c r="AJ417" i="10"/>
  <c r="AQ430" i="10"/>
  <c r="AQ426" i="10"/>
  <c r="AQ424" i="10"/>
  <c r="AM423" i="10"/>
  <c r="AM422" i="10"/>
  <c r="AQ421" i="10"/>
  <c r="AI421" i="10"/>
  <c r="AM420" i="10"/>
  <c r="AQ419" i="10"/>
  <c r="AI419" i="10"/>
  <c r="AM418" i="10"/>
  <c r="AQ417" i="10"/>
  <c r="AI417" i="10"/>
  <c r="AJ436" i="10"/>
  <c r="AI430" i="10"/>
  <c r="AI426" i="10"/>
  <c r="AO424" i="10"/>
  <c r="AK423" i="10"/>
  <c r="AL422" i="10"/>
  <c r="AP421" i="10"/>
  <c r="AG421" i="10"/>
  <c r="AL420" i="10"/>
  <c r="AP419" i="10"/>
  <c r="AG419" i="10"/>
  <c r="AL418" i="10"/>
  <c r="AP417" i="10"/>
  <c r="AG417" i="10"/>
  <c r="AM433" i="10"/>
  <c r="AM429" i="10"/>
  <c r="AM425" i="10"/>
  <c r="AI424" i="10"/>
  <c r="AK422" i="10"/>
  <c r="AO421" i="10"/>
  <c r="AF421" i="10"/>
  <c r="AK420" i="10"/>
  <c r="AO419" i="10"/>
  <c r="AF419" i="10"/>
  <c r="AK418" i="10"/>
  <c r="AO417" i="10"/>
  <c r="AF417" i="10"/>
  <c r="AQ432" i="10"/>
  <c r="AQ428" i="10"/>
  <c r="AQ422" i="10"/>
  <c r="AI422" i="10"/>
  <c r="AM421" i="10"/>
  <c r="AQ420" i="10"/>
  <c r="AI420" i="10"/>
  <c r="AM419" i="10"/>
  <c r="AQ418" i="10"/>
  <c r="AI418" i="10"/>
  <c r="AM417" i="10"/>
  <c r="AI432" i="10"/>
  <c r="AI428" i="10"/>
  <c r="AP422" i="10"/>
  <c r="AG422" i="10"/>
  <c r="AL421" i="10"/>
  <c r="AP420" i="10"/>
  <c r="AG420" i="10"/>
  <c r="AL419" i="10"/>
  <c r="AP418" i="10"/>
  <c r="AG418" i="10"/>
  <c r="AL417" i="10"/>
  <c r="AN419" i="10"/>
  <c r="AF424" i="10"/>
  <c r="AR422" i="10"/>
  <c r="AR418" i="10"/>
  <c r="AJ422" i="10"/>
  <c r="AJ418" i="10"/>
  <c r="AN421" i="10"/>
  <c r="AN417" i="10"/>
  <c r="AR420" i="10"/>
  <c r="AJ420" i="10"/>
  <c r="AN411" i="10"/>
  <c r="AM410" i="10"/>
  <c r="AL409" i="10"/>
  <c r="AM411" i="10"/>
  <c r="AL410" i="10"/>
  <c r="AN404" i="10"/>
  <c r="AL411" i="10"/>
  <c r="AN405" i="10"/>
  <c r="AM404" i="10"/>
  <c r="AN406" i="10"/>
  <c r="AM405" i="10"/>
  <c r="AL404" i="10"/>
  <c r="AN407" i="10"/>
  <c r="AM406" i="10"/>
  <c r="AL405" i="10"/>
  <c r="AN409" i="10"/>
  <c r="AM408" i="10"/>
  <c r="AL407" i="10"/>
  <c r="AN410" i="10"/>
  <c r="AM409" i="10"/>
  <c r="AL408" i="10"/>
  <c r="AN401" i="10"/>
  <c r="AM400" i="10"/>
  <c r="AL399" i="10"/>
  <c r="AN393" i="10"/>
  <c r="AM392" i="10"/>
  <c r="AL391" i="10"/>
  <c r="AL406" i="10"/>
  <c r="AN402" i="10"/>
  <c r="AM401" i="10"/>
  <c r="AL400" i="10"/>
  <c r="AN394" i="10"/>
  <c r="AM393" i="10"/>
  <c r="AL392" i="10"/>
  <c r="AN403" i="10"/>
  <c r="AM402" i="10"/>
  <c r="AL401" i="10"/>
  <c r="AN395" i="10"/>
  <c r="AM394" i="10"/>
  <c r="AL393" i="10"/>
  <c r="AM407" i="10"/>
  <c r="AM403" i="10"/>
  <c r="AL402" i="10"/>
  <c r="AN396" i="10"/>
  <c r="AM395" i="10"/>
  <c r="AL394" i="10"/>
  <c r="AN388" i="10"/>
  <c r="AL403" i="10"/>
  <c r="AN397" i="10"/>
  <c r="AM396" i="10"/>
  <c r="AL395" i="10"/>
  <c r="AN389" i="10"/>
  <c r="AM388" i="10"/>
  <c r="AN408" i="10"/>
  <c r="AN398" i="10"/>
  <c r="AM397" i="10"/>
  <c r="AL396" i="10"/>
  <c r="AN390" i="10"/>
  <c r="AM389" i="10"/>
  <c r="AL388" i="10"/>
  <c r="AN399" i="10"/>
  <c r="AM398" i="10"/>
  <c r="AL397" i="10"/>
  <c r="AN391" i="10"/>
  <c r="AM390" i="10"/>
  <c r="AL389" i="10"/>
  <c r="AN400" i="10"/>
  <c r="AL390" i="10"/>
  <c r="AL398" i="10"/>
  <c r="AM391" i="10"/>
  <c r="AM399" i="10"/>
  <c r="AN392" i="10"/>
  <c r="BR409" i="10"/>
  <c r="BQ408" i="10"/>
  <c r="BP407" i="10"/>
  <c r="BR410" i="10"/>
  <c r="BQ409" i="10"/>
  <c r="BP408" i="10"/>
  <c r="BR411" i="10"/>
  <c r="BQ410" i="10"/>
  <c r="BP409" i="10"/>
  <c r="BQ411" i="10"/>
  <c r="BP410" i="10"/>
  <c r="BR404" i="10"/>
  <c r="BP411" i="10"/>
  <c r="BR405" i="10"/>
  <c r="BQ404" i="10"/>
  <c r="BR407" i="10"/>
  <c r="BQ406" i="10"/>
  <c r="BP405" i="10"/>
  <c r="BR408" i="10"/>
  <c r="BQ407" i="10"/>
  <c r="BP406" i="10"/>
  <c r="BR399" i="10"/>
  <c r="BQ398" i="10"/>
  <c r="BP397" i="10"/>
  <c r="BR391" i="10"/>
  <c r="BQ390" i="10"/>
  <c r="BP389" i="10"/>
  <c r="BR400" i="10"/>
  <c r="BQ399" i="10"/>
  <c r="BP398" i="10"/>
  <c r="BR392" i="10"/>
  <c r="BQ391" i="10"/>
  <c r="BP390" i="10"/>
  <c r="BP404" i="10"/>
  <c r="BR401" i="10"/>
  <c r="BQ400" i="10"/>
  <c r="BP399" i="10"/>
  <c r="BR393" i="10"/>
  <c r="BQ392" i="10"/>
  <c r="BP391" i="10"/>
  <c r="BR402" i="10"/>
  <c r="BQ401" i="10"/>
  <c r="BP400" i="10"/>
  <c r="BR394" i="10"/>
  <c r="BQ393" i="10"/>
  <c r="BP392" i="10"/>
  <c r="BQ405" i="10"/>
  <c r="BR403" i="10"/>
  <c r="BQ402" i="10"/>
  <c r="BP401" i="10"/>
  <c r="BR395" i="10"/>
  <c r="BQ394" i="10"/>
  <c r="BP393" i="10"/>
  <c r="BR406" i="10"/>
  <c r="BQ403" i="10"/>
  <c r="BP402" i="10"/>
  <c r="BR396" i="10"/>
  <c r="BQ395" i="10"/>
  <c r="BP394" i="10"/>
  <c r="BR388" i="10"/>
  <c r="BP403" i="10"/>
  <c r="BR397" i="10"/>
  <c r="BQ396" i="10"/>
  <c r="BP395" i="10"/>
  <c r="BR389" i="10"/>
  <c r="BQ388" i="10"/>
  <c r="BR398" i="10"/>
  <c r="BP388" i="10"/>
  <c r="BP396" i="10"/>
  <c r="BQ389" i="10"/>
  <c r="BR390" i="10"/>
  <c r="BQ397" i="10"/>
  <c r="AS469" i="10"/>
  <c r="AS468" i="10"/>
  <c r="AS467" i="10"/>
  <c r="AR469" i="10"/>
  <c r="AQ469" i="10"/>
  <c r="AQ468" i="10"/>
  <c r="AP469" i="10"/>
  <c r="AO469" i="10"/>
  <c r="AO468" i="10"/>
  <c r="AO467" i="10"/>
  <c r="AN469" i="10"/>
  <c r="AU469" i="10"/>
  <c r="AM469" i="10"/>
  <c r="AU468" i="10"/>
  <c r="AM468" i="10"/>
  <c r="AU467" i="10"/>
  <c r="AM467" i="10"/>
  <c r="AT469" i="10"/>
  <c r="AN467" i="10"/>
  <c r="AU466" i="10"/>
  <c r="AM466" i="10"/>
  <c r="AU465" i="10"/>
  <c r="AM465" i="10"/>
  <c r="AT466" i="10"/>
  <c r="AT465" i="10"/>
  <c r="AT468" i="10"/>
  <c r="AS466" i="10"/>
  <c r="AS465" i="10"/>
  <c r="AS464" i="10"/>
  <c r="AR468" i="10"/>
  <c r="AR466" i="10"/>
  <c r="AR465" i="10"/>
  <c r="AP468" i="10"/>
  <c r="AT467" i="10"/>
  <c r="AQ466" i="10"/>
  <c r="AQ465" i="10"/>
  <c r="AN468" i="10"/>
  <c r="AR467" i="10"/>
  <c r="AP466" i="10"/>
  <c r="AP465" i="10"/>
  <c r="AQ467" i="10"/>
  <c r="AO466" i="10"/>
  <c r="AO465" i="10"/>
  <c r="AP467" i="10"/>
  <c r="AN466" i="10"/>
  <c r="AN465" i="10"/>
  <c r="AR464" i="10"/>
  <c r="AR463" i="10"/>
  <c r="AR462" i="10"/>
  <c r="AR461" i="10"/>
  <c r="AQ464" i="10"/>
  <c r="AQ463" i="10"/>
  <c r="AQ462" i="10"/>
  <c r="AQ461" i="10"/>
  <c r="AP464" i="10"/>
  <c r="AP463" i="10"/>
  <c r="AP462" i="10"/>
  <c r="AP461" i="10"/>
  <c r="AO464" i="10"/>
  <c r="AO463" i="10"/>
  <c r="AO462" i="10"/>
  <c r="AO461" i="10"/>
  <c r="AN464" i="10"/>
  <c r="AN463" i="10"/>
  <c r="AN462" i="10"/>
  <c r="AN461" i="10"/>
  <c r="AM464" i="10"/>
  <c r="AU463" i="10"/>
  <c r="AM463" i="10"/>
  <c r="AU462" i="10"/>
  <c r="AM462" i="10"/>
  <c r="AU461" i="10"/>
  <c r="AM461" i="10"/>
  <c r="AU464" i="10"/>
  <c r="AT463" i="10"/>
  <c r="AT462" i="10"/>
  <c r="AT461" i="10"/>
  <c r="AP460" i="10"/>
  <c r="AP459" i="10"/>
  <c r="AP458" i="10"/>
  <c r="AT464" i="10"/>
  <c r="AO460" i="10"/>
  <c r="AO459" i="10"/>
  <c r="AO458" i="10"/>
  <c r="AS461" i="10"/>
  <c r="AN460" i="10"/>
  <c r="AN459" i="10"/>
  <c r="AN458" i="10"/>
  <c r="AU460" i="10"/>
  <c r="AM460" i="10"/>
  <c r="AU459" i="10"/>
  <c r="AM459" i="10"/>
  <c r="AU458" i="10"/>
  <c r="AM458" i="10"/>
  <c r="AS463" i="10"/>
  <c r="AT460" i="10"/>
  <c r="AT459" i="10"/>
  <c r="AT458" i="10"/>
  <c r="AR460" i="10"/>
  <c r="AR459" i="10"/>
  <c r="AR458" i="10"/>
  <c r="AS462" i="10"/>
  <c r="AQ460" i="10"/>
  <c r="AQ459" i="10"/>
  <c r="AQ458" i="10"/>
  <c r="AS458" i="10"/>
  <c r="AP457" i="10"/>
  <c r="AP456" i="10"/>
  <c r="AP455" i="10"/>
  <c r="AP454" i="10"/>
  <c r="AO457" i="10"/>
  <c r="AO456" i="10"/>
  <c r="AO455" i="10"/>
  <c r="AO454" i="10"/>
  <c r="AS460" i="10"/>
  <c r="AN457" i="10"/>
  <c r="AN456" i="10"/>
  <c r="AN455" i="10"/>
  <c r="AN454" i="10"/>
  <c r="AU457" i="10"/>
  <c r="AM457" i="10"/>
  <c r="AU456" i="10"/>
  <c r="AM456" i="10"/>
  <c r="AU455" i="10"/>
  <c r="AM455" i="10"/>
  <c r="AU454" i="10"/>
  <c r="AM454" i="10"/>
  <c r="AT457" i="10"/>
  <c r="AT456" i="10"/>
  <c r="AT455" i="10"/>
  <c r="AT454" i="10"/>
  <c r="AS459" i="10"/>
  <c r="AS457" i="10"/>
  <c r="AS456" i="10"/>
  <c r="AS455" i="10"/>
  <c r="AS454" i="10"/>
  <c r="AR457" i="10"/>
  <c r="AR456" i="10"/>
  <c r="AR455" i="10"/>
  <c r="AR454" i="10"/>
  <c r="AQ457" i="10"/>
  <c r="AQ456" i="10"/>
  <c r="AQ455" i="10"/>
  <c r="AQ454" i="10"/>
  <c r="AU453" i="10"/>
  <c r="AM453" i="10"/>
  <c r="AU452" i="10"/>
  <c r="AM452" i="10"/>
  <c r="AU451" i="10"/>
  <c r="AM451" i="10"/>
  <c r="AU450" i="10"/>
  <c r="AM450" i="10"/>
  <c r="AT453" i="10"/>
  <c r="AT452" i="10"/>
  <c r="AT451" i="10"/>
  <c r="AT450" i="10"/>
  <c r="AS453" i="10"/>
  <c r="AS452" i="10"/>
  <c r="AS451" i="10"/>
  <c r="AS450" i="10"/>
  <c r="AR453" i="10"/>
  <c r="AR452" i="10"/>
  <c r="AR451" i="10"/>
  <c r="AR450" i="10"/>
  <c r="AQ453" i="10"/>
  <c r="AQ452" i="10"/>
  <c r="AQ451" i="10"/>
  <c r="AQ450" i="10"/>
  <c r="AO453" i="10"/>
  <c r="AO452" i="10"/>
  <c r="AO451" i="10"/>
  <c r="AO450" i="10"/>
  <c r="AN453" i="10"/>
  <c r="AN452" i="10"/>
  <c r="AN451" i="10"/>
  <c r="AN450" i="10"/>
  <c r="AO449" i="10"/>
  <c r="AO448" i="10"/>
  <c r="AO447" i="10"/>
  <c r="AT446" i="10"/>
  <c r="AP450" i="10"/>
  <c r="AN449" i="10"/>
  <c r="AN448" i="10"/>
  <c r="AN447" i="10"/>
  <c r="AS446" i="10"/>
  <c r="AU449" i="10"/>
  <c r="AM449" i="10"/>
  <c r="AU448" i="10"/>
  <c r="AM448" i="10"/>
  <c r="AU447" i="10"/>
  <c r="AM447" i="10"/>
  <c r="AR446" i="10"/>
  <c r="AP453" i="10"/>
  <c r="AT449" i="10"/>
  <c r="AT448" i="10"/>
  <c r="AT447" i="10"/>
  <c r="AQ446" i="10"/>
  <c r="AS449" i="10"/>
  <c r="AS448" i="10"/>
  <c r="AS447" i="10"/>
  <c r="AP446" i="10"/>
  <c r="AP452" i="10"/>
  <c r="AR449" i="10"/>
  <c r="AR448" i="10"/>
  <c r="AQ449" i="10"/>
  <c r="AQ448" i="10"/>
  <c r="AQ447" i="10"/>
  <c r="AN446" i="10"/>
  <c r="AP451" i="10"/>
  <c r="AP449" i="10"/>
  <c r="AP448" i="10"/>
  <c r="AP447" i="10"/>
  <c r="AU446" i="10"/>
  <c r="AM446" i="10"/>
  <c r="AO446" i="10"/>
  <c r="AR447" i="10"/>
  <c r="GG469" i="10"/>
  <c r="GG468" i="10"/>
  <c r="GG467" i="10"/>
  <c r="GG466" i="10"/>
  <c r="GF469" i="10"/>
  <c r="GE469" i="10"/>
  <c r="GE468" i="10"/>
  <c r="GD469" i="10"/>
  <c r="GB469" i="10"/>
  <c r="GI469" i="10"/>
  <c r="GA469" i="10"/>
  <c r="GI468" i="10"/>
  <c r="GA468" i="10"/>
  <c r="GI467" i="10"/>
  <c r="GA467" i="10"/>
  <c r="GI466" i="10"/>
  <c r="GA466" i="10"/>
  <c r="GH469" i="10"/>
  <c r="GH468" i="10"/>
  <c r="GE466" i="10"/>
  <c r="GI465" i="10"/>
  <c r="GA465" i="10"/>
  <c r="GI464" i="10"/>
  <c r="GA464" i="10"/>
  <c r="GD466" i="10"/>
  <c r="GH465" i="10"/>
  <c r="GH464" i="10"/>
  <c r="GH467" i="10"/>
  <c r="GB466" i="10"/>
  <c r="GG465" i="10"/>
  <c r="GG464" i="10"/>
  <c r="GF467" i="10"/>
  <c r="GF465" i="10"/>
  <c r="GF464" i="10"/>
  <c r="GE467" i="10"/>
  <c r="GE465" i="10"/>
  <c r="GE464" i="10"/>
  <c r="GF468" i="10"/>
  <c r="GD467" i="10"/>
  <c r="GD465" i="10"/>
  <c r="GD464" i="10"/>
  <c r="GD468" i="10"/>
  <c r="GB467" i="10"/>
  <c r="GH466" i="10"/>
  <c r="GB468" i="10"/>
  <c r="GF466" i="10"/>
  <c r="GB465" i="10"/>
  <c r="GB464" i="10"/>
  <c r="GF463" i="10"/>
  <c r="GF462" i="10"/>
  <c r="GF461" i="10"/>
  <c r="GF460" i="10"/>
  <c r="GE463" i="10"/>
  <c r="GE462" i="10"/>
  <c r="GE461" i="10"/>
  <c r="GE460" i="10"/>
  <c r="GD463" i="10"/>
  <c r="GD462" i="10"/>
  <c r="GD461" i="10"/>
  <c r="GD460" i="10"/>
  <c r="GB463" i="10"/>
  <c r="GB462" i="10"/>
  <c r="GB461" i="10"/>
  <c r="GB460" i="10"/>
  <c r="GI463" i="10"/>
  <c r="GA463" i="10"/>
  <c r="GI462" i="10"/>
  <c r="GA462" i="10"/>
  <c r="GI461" i="10"/>
  <c r="GA461" i="10"/>
  <c r="GI460" i="10"/>
  <c r="GA460" i="10"/>
  <c r="GH463" i="10"/>
  <c r="GH462" i="10"/>
  <c r="GH461" i="10"/>
  <c r="GH460" i="10"/>
  <c r="GG461" i="10"/>
  <c r="GD459" i="10"/>
  <c r="GD458" i="10"/>
  <c r="GD457" i="10"/>
  <c r="GG463" i="10"/>
  <c r="GB459" i="10"/>
  <c r="GB458" i="10"/>
  <c r="GB457" i="10"/>
  <c r="GG460" i="10"/>
  <c r="GI459" i="10"/>
  <c r="GA459" i="10"/>
  <c r="GI458" i="10"/>
  <c r="GA458" i="10"/>
  <c r="GI457" i="10"/>
  <c r="GA457" i="10"/>
  <c r="GH459" i="10"/>
  <c r="GH458" i="10"/>
  <c r="GH457" i="10"/>
  <c r="GF459" i="10"/>
  <c r="GF458" i="10"/>
  <c r="GF457" i="10"/>
  <c r="GE459" i="10"/>
  <c r="GE458" i="10"/>
  <c r="GE457" i="10"/>
  <c r="GD456" i="10"/>
  <c r="GD455" i="10"/>
  <c r="GD454" i="10"/>
  <c r="GD453" i="10"/>
  <c r="GG457" i="10"/>
  <c r="GB456" i="10"/>
  <c r="GB455" i="10"/>
  <c r="GB454" i="10"/>
  <c r="GB453" i="10"/>
  <c r="GG459" i="10"/>
  <c r="GI456" i="10"/>
  <c r="GA456" i="10"/>
  <c r="GI455" i="10"/>
  <c r="GA455" i="10"/>
  <c r="GI454" i="10"/>
  <c r="GA454" i="10"/>
  <c r="GI453" i="10"/>
  <c r="GA453" i="10"/>
  <c r="GG462" i="10"/>
  <c r="GH456" i="10"/>
  <c r="GH455" i="10"/>
  <c r="GH454" i="10"/>
  <c r="GH453" i="10"/>
  <c r="GG456" i="10"/>
  <c r="GG455" i="10"/>
  <c r="GG454" i="10"/>
  <c r="GG453" i="10"/>
  <c r="GG458" i="10"/>
  <c r="GF456" i="10"/>
  <c r="GF455" i="10"/>
  <c r="GF454" i="10"/>
  <c r="GF453" i="10"/>
  <c r="GE456" i="10"/>
  <c r="GE455" i="10"/>
  <c r="GE454" i="10"/>
  <c r="GE453" i="10"/>
  <c r="GI452" i="10"/>
  <c r="GA452" i="10"/>
  <c r="GI451" i="10"/>
  <c r="GA451" i="10"/>
  <c r="GI450" i="10"/>
  <c r="GA450" i="10"/>
  <c r="GH452" i="10"/>
  <c r="GH451" i="10"/>
  <c r="GH450" i="10"/>
  <c r="GG452" i="10"/>
  <c r="GG451" i="10"/>
  <c r="GG450" i="10"/>
  <c r="GF452" i="10"/>
  <c r="GF451" i="10"/>
  <c r="GF450" i="10"/>
  <c r="GE452" i="10"/>
  <c r="GE451" i="10"/>
  <c r="GE450" i="10"/>
  <c r="GB452" i="10"/>
  <c r="GB451" i="10"/>
  <c r="GB450" i="10"/>
  <c r="GH446" i="10"/>
  <c r="GB449" i="10"/>
  <c r="GB448" i="10"/>
  <c r="GB447" i="10"/>
  <c r="GG446" i="10"/>
  <c r="GI449" i="10"/>
  <c r="GA449" i="10"/>
  <c r="GI448" i="10"/>
  <c r="GA448" i="10"/>
  <c r="GI447" i="10"/>
  <c r="GA447" i="10"/>
  <c r="GF446" i="10"/>
  <c r="GD452" i="10"/>
  <c r="GH449" i="10"/>
  <c r="GH448" i="10"/>
  <c r="GH447" i="10"/>
  <c r="GE446" i="10"/>
  <c r="GG449" i="10"/>
  <c r="GG448" i="10"/>
  <c r="GG447" i="10"/>
  <c r="GD446" i="10"/>
  <c r="GD451" i="10"/>
  <c r="GF449" i="10"/>
  <c r="GF448" i="10"/>
  <c r="GF447" i="10"/>
  <c r="GE449" i="10"/>
  <c r="GE448" i="10"/>
  <c r="GE447" i="10"/>
  <c r="GB446" i="10"/>
  <c r="GD450" i="10"/>
  <c r="GD449" i="10"/>
  <c r="GD448" i="10"/>
  <c r="GD447" i="10"/>
  <c r="GI446" i="10"/>
  <c r="GA446" i="10"/>
  <c r="GC446" i="10"/>
  <c r="V440" i="10"/>
  <c r="AC439" i="10"/>
  <c r="R439" i="10"/>
  <c r="U440" i="10"/>
  <c r="AB439" i="10"/>
  <c r="Q439" i="10"/>
  <c r="AE440" i="10"/>
  <c r="T440" i="10"/>
  <c r="X439" i="10"/>
  <c r="AD440" i="10"/>
  <c r="S440" i="10"/>
  <c r="W439" i="10"/>
  <c r="AC440" i="10"/>
  <c r="R440" i="10"/>
  <c r="V439" i="10"/>
  <c r="X440" i="10"/>
  <c r="AE439" i="10"/>
  <c r="T439" i="10"/>
  <c r="W440" i="10"/>
  <c r="AD439" i="10"/>
  <c r="S439" i="10"/>
  <c r="AB440" i="10"/>
  <c r="W438" i="10"/>
  <c r="AD437" i="10"/>
  <c r="S437" i="10"/>
  <c r="W436" i="10"/>
  <c r="AD435" i="10"/>
  <c r="S435" i="10"/>
  <c r="W434" i="10"/>
  <c r="Q440" i="10"/>
  <c r="V438" i="10"/>
  <c r="AC437" i="10"/>
  <c r="R437" i="10"/>
  <c r="V436" i="10"/>
  <c r="AC435" i="10"/>
  <c r="R435" i="10"/>
  <c r="V434" i="10"/>
  <c r="U438" i="10"/>
  <c r="AB437" i="10"/>
  <c r="Q437" i="10"/>
  <c r="U436" i="10"/>
  <c r="AB435" i="10"/>
  <c r="Q435" i="10"/>
  <c r="U434" i="10"/>
  <c r="U439" i="10"/>
  <c r="AE438" i="10"/>
  <c r="T438" i="10"/>
  <c r="X437" i="10"/>
  <c r="AE436" i="10"/>
  <c r="T436" i="10"/>
  <c r="X435" i="10"/>
  <c r="AE434" i="10"/>
  <c r="T434" i="10"/>
  <c r="AD438" i="10"/>
  <c r="S438" i="10"/>
  <c r="W437" i="10"/>
  <c r="AD436" i="10"/>
  <c r="S436" i="10"/>
  <c r="W435" i="10"/>
  <c r="AD434" i="10"/>
  <c r="S434" i="10"/>
  <c r="AC438" i="10"/>
  <c r="R438" i="10"/>
  <c r="V437" i="10"/>
  <c r="AC436" i="10"/>
  <c r="R436" i="10"/>
  <c r="V435" i="10"/>
  <c r="AC434" i="10"/>
  <c r="R434" i="10"/>
  <c r="AB438" i="10"/>
  <c r="Q438" i="10"/>
  <c r="U437" i="10"/>
  <c r="AB436" i="10"/>
  <c r="Q436" i="10"/>
  <c r="U435" i="10"/>
  <c r="AB434" i="10"/>
  <c r="Q434" i="10"/>
  <c r="T435" i="10"/>
  <c r="X433" i="10"/>
  <c r="AE432" i="10"/>
  <c r="T432" i="10"/>
  <c r="X431" i="10"/>
  <c r="AE430" i="10"/>
  <c r="T430" i="10"/>
  <c r="X429" i="10"/>
  <c r="AE428" i="10"/>
  <c r="T428" i="10"/>
  <c r="X427" i="10"/>
  <c r="AE426" i="10"/>
  <c r="T426" i="10"/>
  <c r="X425" i="10"/>
  <c r="AE424" i="10"/>
  <c r="T424" i="10"/>
  <c r="X423" i="10"/>
  <c r="W433" i="10"/>
  <c r="AD432" i="10"/>
  <c r="S432" i="10"/>
  <c r="W431" i="10"/>
  <c r="AD430" i="10"/>
  <c r="S430" i="10"/>
  <c r="W429" i="10"/>
  <c r="AD428" i="10"/>
  <c r="S428" i="10"/>
  <c r="W427" i="10"/>
  <c r="AD426" i="10"/>
  <c r="S426" i="10"/>
  <c r="W425" i="10"/>
  <c r="AD424" i="10"/>
  <c r="S424" i="10"/>
  <c r="W423" i="10"/>
  <c r="X438" i="10"/>
  <c r="X434" i="10"/>
  <c r="V433" i="10"/>
  <c r="AC432" i="10"/>
  <c r="R432" i="10"/>
  <c r="V431" i="10"/>
  <c r="AC430" i="10"/>
  <c r="R430" i="10"/>
  <c r="V429" i="10"/>
  <c r="AC428" i="10"/>
  <c r="R428" i="10"/>
  <c r="V427" i="10"/>
  <c r="AC426" i="10"/>
  <c r="R426" i="10"/>
  <c r="V425" i="10"/>
  <c r="AC424" i="10"/>
  <c r="R424" i="10"/>
  <c r="V423" i="10"/>
  <c r="AE437" i="10"/>
  <c r="U433" i="10"/>
  <c r="AB432" i="10"/>
  <c r="Q432" i="10"/>
  <c r="U431" i="10"/>
  <c r="AB430" i="10"/>
  <c r="Q430" i="10"/>
  <c r="U429" i="10"/>
  <c r="AB428" i="10"/>
  <c r="Q428" i="10"/>
  <c r="U427" i="10"/>
  <c r="AB426" i="10"/>
  <c r="Q426" i="10"/>
  <c r="U425" i="10"/>
  <c r="AB424" i="10"/>
  <c r="Q424" i="10"/>
  <c r="U423" i="10"/>
  <c r="T437" i="10"/>
  <c r="AE433" i="10"/>
  <c r="T433" i="10"/>
  <c r="X432" i="10"/>
  <c r="AE431" i="10"/>
  <c r="T431" i="10"/>
  <c r="X430" i="10"/>
  <c r="AE429" i="10"/>
  <c r="T429" i="10"/>
  <c r="X428" i="10"/>
  <c r="AE427" i="10"/>
  <c r="T427" i="10"/>
  <c r="X426" i="10"/>
  <c r="AE425" i="10"/>
  <c r="T425" i="10"/>
  <c r="X424" i="10"/>
  <c r="AE423" i="10"/>
  <c r="T423" i="10"/>
  <c r="X436" i="10"/>
  <c r="AC433" i="10"/>
  <c r="R433" i="10"/>
  <c r="V432" i="10"/>
  <c r="AC431" i="10"/>
  <c r="R431" i="10"/>
  <c r="V430" i="10"/>
  <c r="AC429" i="10"/>
  <c r="R429" i="10"/>
  <c r="V428" i="10"/>
  <c r="AC427" i="10"/>
  <c r="R427" i="10"/>
  <c r="V426" i="10"/>
  <c r="AC425" i="10"/>
  <c r="R425" i="10"/>
  <c r="V424" i="10"/>
  <c r="AC423" i="10"/>
  <c r="R423" i="10"/>
  <c r="AE435" i="10"/>
  <c r="AB433" i="10"/>
  <c r="Q433" i="10"/>
  <c r="U432" i="10"/>
  <c r="AB431" i="10"/>
  <c r="Q431" i="10"/>
  <c r="U430" i="10"/>
  <c r="AB429" i="10"/>
  <c r="Q429" i="10"/>
  <c r="U428" i="10"/>
  <c r="AB427" i="10"/>
  <c r="Q427" i="10"/>
  <c r="U426" i="10"/>
  <c r="AB425" i="10"/>
  <c r="Q425" i="10"/>
  <c r="W432" i="10"/>
  <c r="W428" i="10"/>
  <c r="U422" i="10"/>
  <c r="AB421" i="10"/>
  <c r="Q421" i="10"/>
  <c r="U420" i="10"/>
  <c r="AB419" i="10"/>
  <c r="Q419" i="10"/>
  <c r="AB417" i="10"/>
  <c r="Q417" i="10"/>
  <c r="AD431" i="10"/>
  <c r="AD427" i="10"/>
  <c r="AE422" i="10"/>
  <c r="T422" i="10"/>
  <c r="X421" i="10"/>
  <c r="AE420" i="10"/>
  <c r="T420" i="10"/>
  <c r="X419" i="10"/>
  <c r="AE418" i="10"/>
  <c r="T418" i="10"/>
  <c r="X417" i="10"/>
  <c r="S431" i="10"/>
  <c r="S427" i="10"/>
  <c r="AD422" i="10"/>
  <c r="S422" i="10"/>
  <c r="W421" i="10"/>
  <c r="AD420" i="10"/>
  <c r="S420" i="10"/>
  <c r="W419" i="10"/>
  <c r="AD418" i="10"/>
  <c r="S418" i="10"/>
  <c r="W417" i="10"/>
  <c r="AC422" i="10"/>
  <c r="R422" i="10"/>
  <c r="V421" i="10"/>
  <c r="AC420" i="10"/>
  <c r="R420" i="10"/>
  <c r="V419" i="10"/>
  <c r="AC418" i="10"/>
  <c r="R418" i="10"/>
  <c r="V417" i="10"/>
  <c r="W430" i="10"/>
  <c r="W426" i="10"/>
  <c r="AD423" i="10"/>
  <c r="AB422" i="10"/>
  <c r="Q422" i="10"/>
  <c r="U421" i="10"/>
  <c r="AB420" i="10"/>
  <c r="Q420" i="10"/>
  <c r="U419" i="10"/>
  <c r="AB418" i="10"/>
  <c r="Q418" i="10"/>
  <c r="U417" i="10"/>
  <c r="S433" i="10"/>
  <c r="S429" i="10"/>
  <c r="S425" i="10"/>
  <c r="W424" i="10"/>
  <c r="S423" i="10"/>
  <c r="W422" i="10"/>
  <c r="AD421" i="10"/>
  <c r="S421" i="10"/>
  <c r="W420" i="10"/>
  <c r="AD419" i="10"/>
  <c r="S419" i="10"/>
  <c r="W418" i="10"/>
  <c r="AD417" i="10"/>
  <c r="S417" i="10"/>
  <c r="U424" i="10"/>
  <c r="Q423" i="10"/>
  <c r="V422" i="10"/>
  <c r="AC421" i="10"/>
  <c r="R421" i="10"/>
  <c r="V420" i="10"/>
  <c r="AC419" i="10"/>
  <c r="R419" i="10"/>
  <c r="V418" i="10"/>
  <c r="AC417" i="10"/>
  <c r="R417" i="10"/>
  <c r="AD433" i="10"/>
  <c r="X420" i="10"/>
  <c r="AE419" i="10"/>
  <c r="T419" i="10"/>
  <c r="X422" i="10"/>
  <c r="X418" i="10"/>
  <c r="AB423" i="10"/>
  <c r="AE421" i="10"/>
  <c r="AE417" i="10"/>
  <c r="AD425" i="10"/>
  <c r="T421" i="10"/>
  <c r="T417" i="10"/>
  <c r="AD429" i="10"/>
  <c r="BQ469" i="10"/>
  <c r="BQ468" i="10"/>
  <c r="BQ467" i="10"/>
  <c r="BP469" i="10"/>
  <c r="BO469" i="10"/>
  <c r="BO468" i="10"/>
  <c r="BV469" i="10"/>
  <c r="BN469" i="10"/>
  <c r="BU469" i="10"/>
  <c r="BU468" i="10"/>
  <c r="BU467" i="10"/>
  <c r="BU466" i="10"/>
  <c r="BT469" i="10"/>
  <c r="BS469" i="10"/>
  <c r="BS468" i="10"/>
  <c r="BS467" i="10"/>
  <c r="BR469" i="10"/>
  <c r="BN468" i="10"/>
  <c r="BN467" i="10"/>
  <c r="BT466" i="10"/>
  <c r="BS465" i="10"/>
  <c r="BS464" i="10"/>
  <c r="BS466" i="10"/>
  <c r="BR465" i="10"/>
  <c r="BR464" i="10"/>
  <c r="BR466" i="10"/>
  <c r="BQ465" i="10"/>
  <c r="BQ464" i="10"/>
  <c r="BV467" i="10"/>
  <c r="BQ466" i="10"/>
  <c r="BP465" i="10"/>
  <c r="BP464" i="10"/>
  <c r="BV468" i="10"/>
  <c r="BT467" i="10"/>
  <c r="BP466" i="10"/>
  <c r="BO465" i="10"/>
  <c r="BO464" i="10"/>
  <c r="BT468" i="10"/>
  <c r="BR467" i="10"/>
  <c r="BO466" i="10"/>
  <c r="BV465" i="10"/>
  <c r="BN465" i="10"/>
  <c r="BV464" i="10"/>
  <c r="BN464" i="10"/>
  <c r="BR468" i="10"/>
  <c r="BP467" i="10"/>
  <c r="BN466" i="10"/>
  <c r="BU465" i="10"/>
  <c r="BU464" i="10"/>
  <c r="BP468" i="10"/>
  <c r="BO467" i="10"/>
  <c r="BV466" i="10"/>
  <c r="BT465" i="10"/>
  <c r="BT464" i="10"/>
  <c r="BP463" i="10"/>
  <c r="BP462" i="10"/>
  <c r="BP461" i="10"/>
  <c r="BO463" i="10"/>
  <c r="BO462" i="10"/>
  <c r="BO461" i="10"/>
  <c r="BV463" i="10"/>
  <c r="BN463" i="10"/>
  <c r="BV462" i="10"/>
  <c r="BN462" i="10"/>
  <c r="BV461" i="10"/>
  <c r="BN461" i="10"/>
  <c r="BU463" i="10"/>
  <c r="BU462" i="10"/>
  <c r="BU461" i="10"/>
  <c r="BT463" i="10"/>
  <c r="BT462" i="10"/>
  <c r="BT461" i="10"/>
  <c r="BS463" i="10"/>
  <c r="BS462" i="10"/>
  <c r="BS461" i="10"/>
  <c r="BR463" i="10"/>
  <c r="BR462" i="10"/>
  <c r="BR461" i="10"/>
  <c r="BV460" i="10"/>
  <c r="BN460" i="10"/>
  <c r="BV459" i="10"/>
  <c r="BN459" i="10"/>
  <c r="BV458" i="10"/>
  <c r="BN458" i="10"/>
  <c r="BV457" i="10"/>
  <c r="BN457" i="10"/>
  <c r="BQ463" i="10"/>
  <c r="BU460" i="10"/>
  <c r="BU459" i="10"/>
  <c r="BU458" i="10"/>
  <c r="BU457" i="10"/>
  <c r="BT460" i="10"/>
  <c r="BT459" i="10"/>
  <c r="BT458" i="10"/>
  <c r="BT457" i="10"/>
  <c r="BS460" i="10"/>
  <c r="BS459" i="10"/>
  <c r="BS458" i="10"/>
  <c r="BS457" i="10"/>
  <c r="BQ462" i="10"/>
  <c r="BR460" i="10"/>
  <c r="BR459" i="10"/>
  <c r="BR458" i="10"/>
  <c r="BR457" i="10"/>
  <c r="BP460" i="10"/>
  <c r="BP459" i="10"/>
  <c r="BP458" i="10"/>
  <c r="BP457" i="10"/>
  <c r="BQ461" i="10"/>
  <c r="BO460" i="10"/>
  <c r="BO459" i="10"/>
  <c r="BO458" i="10"/>
  <c r="BO457" i="10"/>
  <c r="BQ457" i="10"/>
  <c r="BV456" i="10"/>
  <c r="BN456" i="10"/>
  <c r="BV455" i="10"/>
  <c r="BN455" i="10"/>
  <c r="BV454" i="10"/>
  <c r="BN454" i="10"/>
  <c r="BU456" i="10"/>
  <c r="BU455" i="10"/>
  <c r="BU454" i="10"/>
  <c r="BQ459" i="10"/>
  <c r="BT456" i="10"/>
  <c r="BT455" i="10"/>
  <c r="BT454" i="10"/>
  <c r="BS456" i="10"/>
  <c r="BS455" i="10"/>
  <c r="BS454" i="10"/>
  <c r="BR456" i="10"/>
  <c r="BR455" i="10"/>
  <c r="BR454" i="10"/>
  <c r="BQ458" i="10"/>
  <c r="BQ456" i="10"/>
  <c r="BQ455" i="10"/>
  <c r="BQ454" i="10"/>
  <c r="BP456" i="10"/>
  <c r="BP455" i="10"/>
  <c r="BP454" i="10"/>
  <c r="BQ460" i="10"/>
  <c r="BO456" i="10"/>
  <c r="BO455" i="10"/>
  <c r="BO454" i="10"/>
  <c r="BS453" i="10"/>
  <c r="BS452" i="10"/>
  <c r="BS451" i="10"/>
  <c r="BS450" i="10"/>
  <c r="BR453" i="10"/>
  <c r="BR452" i="10"/>
  <c r="BR451" i="10"/>
  <c r="BR450" i="10"/>
  <c r="BQ453" i="10"/>
  <c r="BQ452" i="10"/>
  <c r="BQ451" i="10"/>
  <c r="BQ450" i="10"/>
  <c r="BP453" i="10"/>
  <c r="BP452" i="10"/>
  <c r="BP451" i="10"/>
  <c r="BP450" i="10"/>
  <c r="BO453" i="10"/>
  <c r="BO452" i="10"/>
  <c r="BO451" i="10"/>
  <c r="BO450" i="10"/>
  <c r="BU453" i="10"/>
  <c r="BU452" i="10"/>
  <c r="BU451" i="10"/>
  <c r="BU450" i="10"/>
  <c r="BT453" i="10"/>
  <c r="BT452" i="10"/>
  <c r="BT451" i="10"/>
  <c r="BT450" i="10"/>
  <c r="BN453" i="10"/>
  <c r="BU449" i="10"/>
  <c r="BU448" i="10"/>
  <c r="BU447" i="10"/>
  <c r="BR446" i="10"/>
  <c r="BV452" i="10"/>
  <c r="BT449" i="10"/>
  <c r="BT448" i="10"/>
  <c r="BT447" i="10"/>
  <c r="BQ446" i="10"/>
  <c r="BN452" i="10"/>
  <c r="BS449" i="10"/>
  <c r="BS448" i="10"/>
  <c r="BS447" i="10"/>
  <c r="BP446" i="10"/>
  <c r="BV451" i="10"/>
  <c r="BR449" i="10"/>
  <c r="BR448" i="10"/>
  <c r="BR447" i="10"/>
  <c r="BO446" i="10"/>
  <c r="BN451" i="10"/>
  <c r="BQ449" i="10"/>
  <c r="BQ448" i="10"/>
  <c r="BQ447" i="10"/>
  <c r="BV446" i="10"/>
  <c r="BN446" i="10"/>
  <c r="BV450" i="10"/>
  <c r="BP449" i="10"/>
  <c r="BP448" i="10"/>
  <c r="BP447" i="10"/>
  <c r="BN450" i="10"/>
  <c r="BO449" i="10"/>
  <c r="BO448" i="10"/>
  <c r="BO447" i="10"/>
  <c r="BT446" i="10"/>
  <c r="BV453" i="10"/>
  <c r="BV449" i="10"/>
  <c r="BN449" i="10"/>
  <c r="BV448" i="10"/>
  <c r="BN448" i="10"/>
  <c r="BV447" i="10"/>
  <c r="BN447" i="10"/>
  <c r="BS446" i="10"/>
  <c r="BU446" i="10"/>
  <c r="DQ440" i="10"/>
  <c r="DS439" i="10"/>
  <c r="DW439" i="10"/>
  <c r="DS434" i="10"/>
  <c r="DN435" i="10"/>
  <c r="DM435" i="10"/>
  <c r="DT435" i="10"/>
  <c r="DO436" i="10"/>
  <c r="DV436" i="10"/>
  <c r="DU436" i="10"/>
  <c r="DN433" i="10"/>
  <c r="DP428" i="10"/>
  <c r="DM433" i="10"/>
  <c r="DO428" i="10"/>
  <c r="DT436" i="10"/>
  <c r="DN428" i="10"/>
  <c r="DX435" i="10"/>
  <c r="DU428" i="10"/>
  <c r="DQ423" i="10"/>
  <c r="DP429" i="10"/>
  <c r="DX423" i="10"/>
  <c r="DR430" i="10"/>
  <c r="DN425" i="10"/>
  <c r="DM431" i="10"/>
  <c r="DU425" i="10"/>
  <c r="DU419" i="10"/>
  <c r="DP422" i="10"/>
  <c r="DS433" i="10"/>
  <c r="DS419" i="10"/>
  <c r="DN420" i="10"/>
  <c r="DU422" i="10"/>
  <c r="DQ417" i="10"/>
  <c r="DS420" i="10"/>
  <c r="DR422" i="10"/>
  <c r="DN417" i="10"/>
  <c r="DT420" i="10"/>
  <c r="EK469" i="10"/>
  <c r="EK468" i="10"/>
  <c r="EK467" i="10"/>
  <c r="EK466" i="10"/>
  <c r="EJ469" i="10"/>
  <c r="EI469" i="10"/>
  <c r="EI468" i="10"/>
  <c r="EP469" i="10"/>
  <c r="EH469" i="10"/>
  <c r="EO469" i="10"/>
  <c r="EO468" i="10"/>
  <c r="EO467" i="10"/>
  <c r="EO466" i="10"/>
  <c r="EN469" i="10"/>
  <c r="EM469" i="10"/>
  <c r="EM468" i="10"/>
  <c r="EM467" i="10"/>
  <c r="EM466" i="10"/>
  <c r="EL469" i="10"/>
  <c r="EP468" i="10"/>
  <c r="EL467" i="10"/>
  <c r="EM465" i="10"/>
  <c r="EM464" i="10"/>
  <c r="EN468" i="10"/>
  <c r="EJ467" i="10"/>
  <c r="EL465" i="10"/>
  <c r="EL464" i="10"/>
  <c r="EL468" i="10"/>
  <c r="EI467" i="10"/>
  <c r="EP466" i="10"/>
  <c r="EK465" i="10"/>
  <c r="EK464" i="10"/>
  <c r="EJ468" i="10"/>
  <c r="EH467" i="10"/>
  <c r="EN466" i="10"/>
  <c r="EJ465" i="10"/>
  <c r="EJ464" i="10"/>
  <c r="EH468" i="10"/>
  <c r="EL466" i="10"/>
  <c r="EI465" i="10"/>
  <c r="EI464" i="10"/>
  <c r="EJ466" i="10"/>
  <c r="EP465" i="10"/>
  <c r="EH465" i="10"/>
  <c r="EP464" i="10"/>
  <c r="EH464" i="10"/>
  <c r="EP467" i="10"/>
  <c r="EI466" i="10"/>
  <c r="EO465" i="10"/>
  <c r="EO464" i="10"/>
  <c r="EN467" i="10"/>
  <c r="EH466" i="10"/>
  <c r="EN465" i="10"/>
  <c r="EN464" i="10"/>
  <c r="EJ463" i="10"/>
  <c r="EJ462" i="10"/>
  <c r="EJ461" i="10"/>
  <c r="EJ460" i="10"/>
  <c r="EI463" i="10"/>
  <c r="EI462" i="10"/>
  <c r="EI461" i="10"/>
  <c r="EI460" i="10"/>
  <c r="EP463" i="10"/>
  <c r="EH463" i="10"/>
  <c r="EP462" i="10"/>
  <c r="EH462" i="10"/>
  <c r="EP461" i="10"/>
  <c r="EH461" i="10"/>
  <c r="EP460" i="10"/>
  <c r="EH460" i="10"/>
  <c r="EO463" i="10"/>
  <c r="EO462" i="10"/>
  <c r="EO461" i="10"/>
  <c r="EO460" i="10"/>
  <c r="EN463" i="10"/>
  <c r="EN462" i="10"/>
  <c r="EN461" i="10"/>
  <c r="EN460" i="10"/>
  <c r="EM463" i="10"/>
  <c r="EM462" i="10"/>
  <c r="EM461" i="10"/>
  <c r="EM460" i="10"/>
  <c r="EL463" i="10"/>
  <c r="EL462" i="10"/>
  <c r="EL461" i="10"/>
  <c r="EL460" i="10"/>
  <c r="EK463" i="10"/>
  <c r="EP459" i="10"/>
  <c r="EH459" i="10"/>
  <c r="EP458" i="10"/>
  <c r="EH458" i="10"/>
  <c r="EP457" i="10"/>
  <c r="EH457" i="10"/>
  <c r="EK460" i="10"/>
  <c r="EO459" i="10"/>
  <c r="EO458" i="10"/>
  <c r="EO457" i="10"/>
  <c r="EN459" i="10"/>
  <c r="EN458" i="10"/>
  <c r="EN457" i="10"/>
  <c r="EK462" i="10"/>
  <c r="EM459" i="10"/>
  <c r="EM458" i="10"/>
  <c r="EM457" i="10"/>
  <c r="EL459" i="10"/>
  <c r="EL458" i="10"/>
  <c r="EL457" i="10"/>
  <c r="EK461" i="10"/>
  <c r="EJ459" i="10"/>
  <c r="EJ458" i="10"/>
  <c r="EJ457" i="10"/>
  <c r="EI459" i="10"/>
  <c r="EI458" i="10"/>
  <c r="EI457" i="10"/>
  <c r="EP456" i="10"/>
  <c r="EH456" i="10"/>
  <c r="EP455" i="10"/>
  <c r="EH455" i="10"/>
  <c r="EP454" i="10"/>
  <c r="EH454" i="10"/>
  <c r="EK459" i="10"/>
  <c r="EO456" i="10"/>
  <c r="EO455" i="10"/>
  <c r="EO454" i="10"/>
  <c r="EN456" i="10"/>
  <c r="EN455" i="10"/>
  <c r="EN454" i="10"/>
  <c r="EM456" i="10"/>
  <c r="EM455" i="10"/>
  <c r="EM454" i="10"/>
  <c r="EK458" i="10"/>
  <c r="EL456" i="10"/>
  <c r="EL455" i="10"/>
  <c r="EL454" i="10"/>
  <c r="EK456" i="10"/>
  <c r="EK455" i="10"/>
  <c r="EK454" i="10"/>
  <c r="EJ456" i="10"/>
  <c r="EJ455" i="10"/>
  <c r="EJ454" i="10"/>
  <c r="EK457" i="10"/>
  <c r="EI456" i="10"/>
  <c r="EI455" i="10"/>
  <c r="EI454" i="10"/>
  <c r="EM453" i="10"/>
  <c r="EM452" i="10"/>
  <c r="EM451" i="10"/>
  <c r="EM450" i="10"/>
  <c r="EL453" i="10"/>
  <c r="EL452" i="10"/>
  <c r="EL451" i="10"/>
  <c r="EL450" i="10"/>
  <c r="EK453" i="10"/>
  <c r="EK452" i="10"/>
  <c r="EK451" i="10"/>
  <c r="EK450" i="10"/>
  <c r="EJ453" i="10"/>
  <c r="EJ452" i="10"/>
  <c r="EJ451" i="10"/>
  <c r="EJ450" i="10"/>
  <c r="EI453" i="10"/>
  <c r="EI452" i="10"/>
  <c r="EI451" i="10"/>
  <c r="EI450" i="10"/>
  <c r="EO453" i="10"/>
  <c r="EO452" i="10"/>
  <c r="EO451" i="10"/>
  <c r="EO450" i="10"/>
  <c r="EN453" i="10"/>
  <c r="EN452" i="10"/>
  <c r="EN451" i="10"/>
  <c r="EN450" i="10"/>
  <c r="EP452" i="10"/>
  <c r="EO449" i="10"/>
  <c r="EO448" i="10"/>
  <c r="EO447" i="10"/>
  <c r="EL446" i="10"/>
  <c r="EH452" i="10"/>
  <c r="EN449" i="10"/>
  <c r="EN448" i="10"/>
  <c r="EN447" i="10"/>
  <c r="EK446" i="10"/>
  <c r="EP451" i="10"/>
  <c r="EM449" i="10"/>
  <c r="EM448" i="10"/>
  <c r="EM447" i="10"/>
  <c r="EJ446" i="10"/>
  <c r="EH451" i="10"/>
  <c r="EL449" i="10"/>
  <c r="EL448" i="10"/>
  <c r="EL447" i="10"/>
  <c r="EI446" i="10"/>
  <c r="EP450" i="10"/>
  <c r="EK449" i="10"/>
  <c r="EK448" i="10"/>
  <c r="EK447" i="10"/>
  <c r="EP446" i="10"/>
  <c r="EH446" i="10"/>
  <c r="EH450" i="10"/>
  <c r="EJ449" i="10"/>
  <c r="EJ448" i="10"/>
  <c r="EJ447" i="10"/>
  <c r="EP453" i="10"/>
  <c r="EI449" i="10"/>
  <c r="EI448" i="10"/>
  <c r="EI447" i="10"/>
  <c r="EN446" i="10"/>
  <c r="EH453" i="10"/>
  <c r="EP449" i="10"/>
  <c r="EH449" i="10"/>
  <c r="EP448" i="10"/>
  <c r="EH448" i="10"/>
  <c r="EP447" i="10"/>
  <c r="EH447" i="10"/>
  <c r="EM446" i="10"/>
  <c r="EO446" i="10"/>
  <c r="HJ440" i="10"/>
  <c r="HN439" i="10"/>
  <c r="HF439" i="10"/>
  <c r="HJ438" i="10"/>
  <c r="HI440" i="10"/>
  <c r="HM439" i="10"/>
  <c r="HE439" i="10"/>
  <c r="HI438" i="10"/>
  <c r="HP440" i="10"/>
  <c r="HH440" i="10"/>
  <c r="HL439" i="10"/>
  <c r="HP438" i="10"/>
  <c r="HH438" i="10"/>
  <c r="HO440" i="10"/>
  <c r="HG440" i="10"/>
  <c r="HK439" i="10"/>
  <c r="HO438" i="10"/>
  <c r="HG438" i="10"/>
  <c r="HN440" i="10"/>
  <c r="HF440" i="10"/>
  <c r="HJ439" i="10"/>
  <c r="HN438" i="10"/>
  <c r="HF438" i="10"/>
  <c r="HL440" i="10"/>
  <c r="HP439" i="10"/>
  <c r="HH439" i="10"/>
  <c r="HL438" i="10"/>
  <c r="HK440" i="10"/>
  <c r="HO439" i="10"/>
  <c r="HG439" i="10"/>
  <c r="HK438" i="10"/>
  <c r="HM440" i="10"/>
  <c r="HO437" i="10"/>
  <c r="HG437" i="10"/>
  <c r="HK436" i="10"/>
  <c r="HO435" i="10"/>
  <c r="HG435" i="10"/>
  <c r="HK434" i="10"/>
  <c r="HO433" i="10"/>
  <c r="HG433" i="10"/>
  <c r="HE440" i="10"/>
  <c r="HN437" i="10"/>
  <c r="HF437" i="10"/>
  <c r="HJ436" i="10"/>
  <c r="HN435" i="10"/>
  <c r="HF435" i="10"/>
  <c r="HJ434" i="10"/>
  <c r="HN433" i="10"/>
  <c r="HF433" i="10"/>
  <c r="HM437" i="10"/>
  <c r="HE437" i="10"/>
  <c r="HI436" i="10"/>
  <c r="HM435" i="10"/>
  <c r="HE435" i="10"/>
  <c r="HI434" i="10"/>
  <c r="HM433" i="10"/>
  <c r="HE433" i="10"/>
  <c r="HI439" i="10"/>
  <c r="HL437" i="10"/>
  <c r="HP436" i="10"/>
  <c r="HH436" i="10"/>
  <c r="HL435" i="10"/>
  <c r="HP434" i="10"/>
  <c r="HH434" i="10"/>
  <c r="HL433" i="10"/>
  <c r="HM438" i="10"/>
  <c r="HK437" i="10"/>
  <c r="HO436" i="10"/>
  <c r="HG436" i="10"/>
  <c r="HK435" i="10"/>
  <c r="HO434" i="10"/>
  <c r="HG434" i="10"/>
  <c r="HK433" i="10"/>
  <c r="HE438" i="10"/>
  <c r="HJ437" i="10"/>
  <c r="HN436" i="10"/>
  <c r="HF436" i="10"/>
  <c r="HJ435" i="10"/>
  <c r="HN434" i="10"/>
  <c r="HF434" i="10"/>
  <c r="HJ433" i="10"/>
  <c r="HI437" i="10"/>
  <c r="HM436" i="10"/>
  <c r="HE436" i="10"/>
  <c r="HI435" i="10"/>
  <c r="HM434" i="10"/>
  <c r="HE434" i="10"/>
  <c r="HI433" i="10"/>
  <c r="HH435" i="10"/>
  <c r="HP432" i="10"/>
  <c r="HH432" i="10"/>
  <c r="HL431" i="10"/>
  <c r="HP430" i="10"/>
  <c r="HH430" i="10"/>
  <c r="HL429" i="10"/>
  <c r="HP428" i="10"/>
  <c r="HH428" i="10"/>
  <c r="HL427" i="10"/>
  <c r="HP426" i="10"/>
  <c r="HH426" i="10"/>
  <c r="HL425" i="10"/>
  <c r="HP424" i="10"/>
  <c r="HH424" i="10"/>
  <c r="HL423" i="10"/>
  <c r="HO432" i="10"/>
  <c r="HG432" i="10"/>
  <c r="HK431" i="10"/>
  <c r="HO430" i="10"/>
  <c r="HG430" i="10"/>
  <c r="HK429" i="10"/>
  <c r="HO428" i="10"/>
  <c r="HG428" i="10"/>
  <c r="HK427" i="10"/>
  <c r="HO426" i="10"/>
  <c r="HG426" i="10"/>
  <c r="HK425" i="10"/>
  <c r="HO424" i="10"/>
  <c r="HG424" i="10"/>
  <c r="HK423" i="10"/>
  <c r="HO422" i="10"/>
  <c r="HL434" i="10"/>
  <c r="HN432" i="10"/>
  <c r="HF432" i="10"/>
  <c r="HJ431" i="10"/>
  <c r="HN430" i="10"/>
  <c r="HF430" i="10"/>
  <c r="HJ429" i="10"/>
  <c r="HN428" i="10"/>
  <c r="HF428" i="10"/>
  <c r="HJ427" i="10"/>
  <c r="HN426" i="10"/>
  <c r="HF426" i="10"/>
  <c r="HJ425" i="10"/>
  <c r="HN424" i="10"/>
  <c r="HF424" i="10"/>
  <c r="HJ423" i="10"/>
  <c r="HP437" i="10"/>
  <c r="HP433" i="10"/>
  <c r="HM432" i="10"/>
  <c r="HE432" i="10"/>
  <c r="HI431" i="10"/>
  <c r="HM430" i="10"/>
  <c r="HE430" i="10"/>
  <c r="HI429" i="10"/>
  <c r="HM428" i="10"/>
  <c r="HE428" i="10"/>
  <c r="HI427" i="10"/>
  <c r="HM426" i="10"/>
  <c r="HE426" i="10"/>
  <c r="HI425" i="10"/>
  <c r="HM424" i="10"/>
  <c r="HE424" i="10"/>
  <c r="HI423" i="10"/>
  <c r="HM422" i="10"/>
  <c r="HE422" i="10"/>
  <c r="HH437" i="10"/>
  <c r="HH433" i="10"/>
  <c r="HL432" i="10"/>
  <c r="HP431" i="10"/>
  <c r="HH431" i="10"/>
  <c r="HL430" i="10"/>
  <c r="HP429" i="10"/>
  <c r="HH429" i="10"/>
  <c r="HL428" i="10"/>
  <c r="HP427" i="10"/>
  <c r="HH427" i="10"/>
  <c r="HL426" i="10"/>
  <c r="HP425" i="10"/>
  <c r="HH425" i="10"/>
  <c r="HL424" i="10"/>
  <c r="HP423" i="10"/>
  <c r="HH423" i="10"/>
  <c r="HL436" i="10"/>
  <c r="HJ432" i="10"/>
  <c r="HN431" i="10"/>
  <c r="HF431" i="10"/>
  <c r="HJ430" i="10"/>
  <c r="HN429" i="10"/>
  <c r="HF429" i="10"/>
  <c r="HJ428" i="10"/>
  <c r="HN427" i="10"/>
  <c r="HF427" i="10"/>
  <c r="HJ426" i="10"/>
  <c r="HN425" i="10"/>
  <c r="HF425" i="10"/>
  <c r="HJ424" i="10"/>
  <c r="HN423" i="10"/>
  <c r="HF423" i="10"/>
  <c r="HJ422" i="10"/>
  <c r="HP435" i="10"/>
  <c r="HI432" i="10"/>
  <c r="HM431" i="10"/>
  <c r="HE431" i="10"/>
  <c r="HI430" i="10"/>
  <c r="HM429" i="10"/>
  <c r="HE429" i="10"/>
  <c r="HI428" i="10"/>
  <c r="HM427" i="10"/>
  <c r="HE427" i="10"/>
  <c r="HI426" i="10"/>
  <c r="HM425" i="10"/>
  <c r="HE425" i="10"/>
  <c r="HI424" i="10"/>
  <c r="HK432" i="10"/>
  <c r="HK428" i="10"/>
  <c r="HK424" i="10"/>
  <c r="HL422" i="10"/>
  <c r="HM421" i="10"/>
  <c r="HE421" i="10"/>
  <c r="HI420" i="10"/>
  <c r="HM419" i="10"/>
  <c r="HE419" i="10"/>
  <c r="HI418" i="10"/>
  <c r="HM417" i="10"/>
  <c r="HE417" i="10"/>
  <c r="HO431" i="10"/>
  <c r="HO427" i="10"/>
  <c r="HK422" i="10"/>
  <c r="HL421" i="10"/>
  <c r="HP420" i="10"/>
  <c r="HH420" i="10"/>
  <c r="HL419" i="10"/>
  <c r="HP418" i="10"/>
  <c r="HH418" i="10"/>
  <c r="HL417" i="10"/>
  <c r="HG431" i="10"/>
  <c r="HG427" i="10"/>
  <c r="HI422" i="10"/>
  <c r="HK421" i="10"/>
  <c r="HO420" i="10"/>
  <c r="HG420" i="10"/>
  <c r="HK419" i="10"/>
  <c r="HO418" i="10"/>
  <c r="HG418" i="10"/>
  <c r="HK417" i="10"/>
  <c r="HH422" i="10"/>
  <c r="HJ421" i="10"/>
  <c r="HN420" i="10"/>
  <c r="HF420" i="10"/>
  <c r="HJ419" i="10"/>
  <c r="HN418" i="10"/>
  <c r="HF418" i="10"/>
  <c r="HJ417" i="10"/>
  <c r="HK430" i="10"/>
  <c r="HK426" i="10"/>
  <c r="HO423" i="10"/>
  <c r="HG422" i="10"/>
  <c r="HI421" i="10"/>
  <c r="HM420" i="10"/>
  <c r="HE420" i="10"/>
  <c r="HI419" i="10"/>
  <c r="HM418" i="10"/>
  <c r="HE418" i="10"/>
  <c r="HI417" i="10"/>
  <c r="HG429" i="10"/>
  <c r="HG425" i="10"/>
  <c r="HG423" i="10"/>
  <c r="HP422" i="10"/>
  <c r="HO421" i="10"/>
  <c r="HG421" i="10"/>
  <c r="HK420" i="10"/>
  <c r="HO419" i="10"/>
  <c r="HG419" i="10"/>
  <c r="HK418" i="10"/>
  <c r="HO417" i="10"/>
  <c r="HG417" i="10"/>
  <c r="HE423" i="10"/>
  <c r="HN422" i="10"/>
  <c r="HN421" i="10"/>
  <c r="HF421" i="10"/>
  <c r="HJ420" i="10"/>
  <c r="HN419" i="10"/>
  <c r="HF419" i="10"/>
  <c r="HJ418" i="10"/>
  <c r="HN417" i="10"/>
  <c r="HF417" i="10"/>
  <c r="HL420" i="10"/>
  <c r="HP419" i="10"/>
  <c r="HH419" i="10"/>
  <c r="HO425" i="10"/>
  <c r="HO429" i="10"/>
  <c r="HL418" i="10"/>
  <c r="HF422" i="10"/>
  <c r="HP421" i="10"/>
  <c r="HP417" i="10"/>
  <c r="HH421" i="10"/>
  <c r="HH417" i="10"/>
  <c r="IP438" i="10"/>
  <c r="IR439" i="10"/>
  <c r="IP439" i="10"/>
  <c r="IQ440" i="10"/>
  <c r="IU435" i="10"/>
  <c r="IX434" i="10"/>
  <c r="IO434" i="10"/>
  <c r="IZ433" i="10"/>
  <c r="IU434" i="10"/>
  <c r="IT434" i="10"/>
  <c r="IO435" i="10"/>
  <c r="IZ429" i="10"/>
  <c r="IV424" i="10"/>
  <c r="IY429" i="10"/>
  <c r="IU424" i="10"/>
  <c r="IT430" i="10"/>
  <c r="IP425" i="10"/>
  <c r="IS430" i="10"/>
  <c r="IO425" i="10"/>
  <c r="IZ430" i="10"/>
  <c r="IV425" i="10"/>
  <c r="IX432" i="10"/>
  <c r="IT427" i="10"/>
  <c r="IP422" i="10"/>
  <c r="IS429" i="10"/>
  <c r="IO424" i="10"/>
  <c r="IS419" i="10"/>
  <c r="IR421" i="10"/>
  <c r="IQ421" i="10"/>
  <c r="IY428" i="10"/>
  <c r="IX417" i="10"/>
  <c r="IO421" i="10"/>
  <c r="IU421" i="10"/>
  <c r="IY426" i="10"/>
  <c r="IT417" i="10"/>
  <c r="IU431" i="10"/>
  <c r="DM469" i="10"/>
  <c r="DM468" i="10"/>
  <c r="DM467" i="10"/>
  <c r="DM466" i="10"/>
  <c r="DK469" i="10"/>
  <c r="DK468" i="10"/>
  <c r="DJ469" i="10"/>
  <c r="DI469" i="10"/>
  <c r="DI468" i="10"/>
  <c r="DI467" i="10"/>
  <c r="DI466" i="10"/>
  <c r="DH469" i="10"/>
  <c r="DO469" i="10"/>
  <c r="DG469" i="10"/>
  <c r="DO468" i="10"/>
  <c r="DG468" i="10"/>
  <c r="DO467" i="10"/>
  <c r="DG467" i="10"/>
  <c r="DO466" i="10"/>
  <c r="DG466" i="10"/>
  <c r="DN469" i="10"/>
  <c r="DJ468" i="10"/>
  <c r="DO465" i="10"/>
  <c r="DG465" i="10"/>
  <c r="DO464" i="10"/>
  <c r="DG464" i="10"/>
  <c r="DH468" i="10"/>
  <c r="DK467" i="10"/>
  <c r="DN465" i="10"/>
  <c r="DN464" i="10"/>
  <c r="DJ467" i="10"/>
  <c r="DM465" i="10"/>
  <c r="DM464" i="10"/>
  <c r="DH467" i="10"/>
  <c r="DN466" i="10"/>
  <c r="DK465" i="10"/>
  <c r="DK464" i="10"/>
  <c r="DK466" i="10"/>
  <c r="DJ465" i="10"/>
  <c r="DJ464" i="10"/>
  <c r="DN468" i="10"/>
  <c r="DJ466" i="10"/>
  <c r="DI465" i="10"/>
  <c r="DI464" i="10"/>
  <c r="DN467" i="10"/>
  <c r="DH466" i="10"/>
  <c r="DH465" i="10"/>
  <c r="DH464" i="10"/>
  <c r="DK463" i="10"/>
  <c r="DK462" i="10"/>
  <c r="DK461" i="10"/>
  <c r="DK460" i="10"/>
  <c r="DJ463" i="10"/>
  <c r="DJ462" i="10"/>
  <c r="DJ461" i="10"/>
  <c r="DJ460" i="10"/>
  <c r="DI463" i="10"/>
  <c r="DI462" i="10"/>
  <c r="DI461" i="10"/>
  <c r="DI460" i="10"/>
  <c r="DH463" i="10"/>
  <c r="DH462" i="10"/>
  <c r="DH461" i="10"/>
  <c r="DO463" i="10"/>
  <c r="DG463" i="10"/>
  <c r="DO462" i="10"/>
  <c r="DG462" i="10"/>
  <c r="DO461" i="10"/>
  <c r="DG461" i="10"/>
  <c r="DO460" i="10"/>
  <c r="DG460" i="10"/>
  <c r="DN463" i="10"/>
  <c r="DN462" i="10"/>
  <c r="DN461" i="10"/>
  <c r="DN460" i="10"/>
  <c r="DJ459" i="10"/>
  <c r="DJ458" i="10"/>
  <c r="DJ457" i="10"/>
  <c r="DM461" i="10"/>
  <c r="DI459" i="10"/>
  <c r="DI458" i="10"/>
  <c r="DI457" i="10"/>
  <c r="DH459" i="10"/>
  <c r="DH458" i="10"/>
  <c r="DH457" i="10"/>
  <c r="DM463" i="10"/>
  <c r="DO459" i="10"/>
  <c r="DG459" i="10"/>
  <c r="DO458" i="10"/>
  <c r="DG458" i="10"/>
  <c r="DO457" i="10"/>
  <c r="DG457" i="10"/>
  <c r="DN459" i="10"/>
  <c r="DN458" i="10"/>
  <c r="DN457" i="10"/>
  <c r="DM462" i="10"/>
  <c r="DM460" i="10"/>
  <c r="DH460" i="10"/>
  <c r="DK459" i="10"/>
  <c r="DK458" i="10"/>
  <c r="DK457" i="10"/>
  <c r="DJ456" i="10"/>
  <c r="DJ455" i="10"/>
  <c r="DJ454" i="10"/>
  <c r="DI456" i="10"/>
  <c r="DI455" i="10"/>
  <c r="DI454" i="10"/>
  <c r="DM457" i="10"/>
  <c r="DH456" i="10"/>
  <c r="DH455" i="10"/>
  <c r="DH454" i="10"/>
  <c r="DO456" i="10"/>
  <c r="DG456" i="10"/>
  <c r="DO455" i="10"/>
  <c r="DG455" i="10"/>
  <c r="DO454" i="10"/>
  <c r="DG454" i="10"/>
  <c r="DM459" i="10"/>
  <c r="DN456" i="10"/>
  <c r="DN455" i="10"/>
  <c r="DN454" i="10"/>
  <c r="DM456" i="10"/>
  <c r="DM455" i="10"/>
  <c r="DM454" i="10"/>
  <c r="DM458" i="10"/>
  <c r="DK456" i="10"/>
  <c r="DK455" i="10"/>
  <c r="DO453" i="10"/>
  <c r="DG453" i="10"/>
  <c r="DO452" i="10"/>
  <c r="DG452" i="10"/>
  <c r="DO451" i="10"/>
  <c r="DG451" i="10"/>
  <c r="DO450" i="10"/>
  <c r="DG450" i="10"/>
  <c r="DN453" i="10"/>
  <c r="DN452" i="10"/>
  <c r="DN451" i="10"/>
  <c r="DN450" i="10"/>
  <c r="DM453" i="10"/>
  <c r="DM452" i="10"/>
  <c r="DM451" i="10"/>
  <c r="DM450" i="10"/>
  <c r="DK453" i="10"/>
  <c r="DK452" i="10"/>
  <c r="DK451" i="10"/>
  <c r="DK450" i="10"/>
  <c r="DI453" i="10"/>
  <c r="DI452" i="10"/>
  <c r="DI451" i="10"/>
  <c r="DI450" i="10"/>
  <c r="DH453" i="10"/>
  <c r="DH452" i="10"/>
  <c r="DH451" i="10"/>
  <c r="DH450" i="10"/>
  <c r="DJ450" i="10"/>
  <c r="DI449" i="10"/>
  <c r="DI448" i="10"/>
  <c r="DI447" i="10"/>
  <c r="DN446" i="10"/>
  <c r="DH449" i="10"/>
  <c r="DH448" i="10"/>
  <c r="DH447" i="10"/>
  <c r="DM446" i="10"/>
  <c r="DJ453" i="10"/>
  <c r="DO449" i="10"/>
  <c r="DG449" i="10"/>
  <c r="DO448" i="10"/>
  <c r="DG448" i="10"/>
  <c r="DO447" i="10"/>
  <c r="DG447" i="10"/>
  <c r="DL446" i="10"/>
  <c r="DN449" i="10"/>
  <c r="DN448" i="10"/>
  <c r="DN447" i="10"/>
  <c r="DK446" i="10"/>
  <c r="DJ452" i="10"/>
  <c r="DM449" i="10"/>
  <c r="DM448" i="10"/>
  <c r="DM447" i="10"/>
  <c r="DJ446" i="10"/>
  <c r="DJ451" i="10"/>
  <c r="DK449" i="10"/>
  <c r="DK448" i="10"/>
  <c r="DK447" i="10"/>
  <c r="DH446" i="10"/>
  <c r="DJ449" i="10"/>
  <c r="DJ448" i="10"/>
  <c r="DJ447" i="10"/>
  <c r="DO446" i="10"/>
  <c r="DG446" i="10"/>
  <c r="DI446" i="10"/>
  <c r="BN440" i="10"/>
  <c r="BF440" i="10"/>
  <c r="BJ439" i="10"/>
  <c r="BM440" i="10"/>
  <c r="BE440" i="10"/>
  <c r="BI439" i="10"/>
  <c r="BL440" i="10"/>
  <c r="BP439" i="10"/>
  <c r="BH439" i="10"/>
  <c r="BK440" i="10"/>
  <c r="BO439" i="10"/>
  <c r="BG439" i="10"/>
  <c r="BJ440" i="10"/>
  <c r="BN439" i="10"/>
  <c r="BF439" i="10"/>
  <c r="BP440" i="10"/>
  <c r="BH440" i="10"/>
  <c r="BL439" i="10"/>
  <c r="BO440" i="10"/>
  <c r="BG440" i="10"/>
  <c r="BK439" i="10"/>
  <c r="BO438" i="10"/>
  <c r="BG438" i="10"/>
  <c r="BK437" i="10"/>
  <c r="BO436" i="10"/>
  <c r="BG436" i="10"/>
  <c r="BK435" i="10"/>
  <c r="BO434" i="10"/>
  <c r="BG434" i="10"/>
  <c r="BN438" i="10"/>
  <c r="BF438" i="10"/>
  <c r="BJ437" i="10"/>
  <c r="BN436" i="10"/>
  <c r="BF436" i="10"/>
  <c r="BJ435" i="10"/>
  <c r="BN434" i="10"/>
  <c r="BF434" i="10"/>
  <c r="BM438" i="10"/>
  <c r="BE438" i="10"/>
  <c r="BI437" i="10"/>
  <c r="BM436" i="10"/>
  <c r="BE436" i="10"/>
  <c r="BI435" i="10"/>
  <c r="BM434" i="10"/>
  <c r="BE434" i="10"/>
  <c r="BL438" i="10"/>
  <c r="BP437" i="10"/>
  <c r="BH437" i="10"/>
  <c r="BL436" i="10"/>
  <c r="BP435" i="10"/>
  <c r="BH435" i="10"/>
  <c r="BL434" i="10"/>
  <c r="BI440" i="10"/>
  <c r="BK438" i="10"/>
  <c r="BO437" i="10"/>
  <c r="BG437" i="10"/>
  <c r="BK436" i="10"/>
  <c r="BO435" i="10"/>
  <c r="BG435" i="10"/>
  <c r="BK434" i="10"/>
  <c r="BJ438" i="10"/>
  <c r="BN437" i="10"/>
  <c r="BF437" i="10"/>
  <c r="BJ436" i="10"/>
  <c r="BN435" i="10"/>
  <c r="BF435" i="10"/>
  <c r="BJ434" i="10"/>
  <c r="BM439" i="10"/>
  <c r="BI438" i="10"/>
  <c r="BM437" i="10"/>
  <c r="BE437" i="10"/>
  <c r="BI436" i="10"/>
  <c r="BM435" i="10"/>
  <c r="BE435" i="10"/>
  <c r="BI434" i="10"/>
  <c r="BP433" i="10"/>
  <c r="BH433" i="10"/>
  <c r="BL432" i="10"/>
  <c r="BP431" i="10"/>
  <c r="BH431" i="10"/>
  <c r="BL430" i="10"/>
  <c r="BP429" i="10"/>
  <c r="BH429" i="10"/>
  <c r="BL428" i="10"/>
  <c r="BP427" i="10"/>
  <c r="BH427" i="10"/>
  <c r="BL426" i="10"/>
  <c r="BP425" i="10"/>
  <c r="BH425" i="10"/>
  <c r="BL424" i="10"/>
  <c r="BP423" i="10"/>
  <c r="BH423" i="10"/>
  <c r="BE439" i="10"/>
  <c r="BP436" i="10"/>
  <c r="BO433" i="10"/>
  <c r="BG433" i="10"/>
  <c r="BK432" i="10"/>
  <c r="BO431" i="10"/>
  <c r="BG431" i="10"/>
  <c r="BK430" i="10"/>
  <c r="BO429" i="10"/>
  <c r="BG429" i="10"/>
  <c r="BK428" i="10"/>
  <c r="BO427" i="10"/>
  <c r="BG427" i="10"/>
  <c r="BK426" i="10"/>
  <c r="BO425" i="10"/>
  <c r="BG425" i="10"/>
  <c r="BK424" i="10"/>
  <c r="BO423" i="10"/>
  <c r="BG423" i="10"/>
  <c r="BH436" i="10"/>
  <c r="BN433" i="10"/>
  <c r="BF433" i="10"/>
  <c r="BJ432" i="10"/>
  <c r="BN431" i="10"/>
  <c r="BF431" i="10"/>
  <c r="BJ430" i="10"/>
  <c r="BN429" i="10"/>
  <c r="BF429" i="10"/>
  <c r="BJ428" i="10"/>
  <c r="BN427" i="10"/>
  <c r="BF427" i="10"/>
  <c r="BJ426" i="10"/>
  <c r="BN425" i="10"/>
  <c r="BF425" i="10"/>
  <c r="BJ424" i="10"/>
  <c r="BN423" i="10"/>
  <c r="BF423" i="10"/>
  <c r="BL435" i="10"/>
  <c r="BM433" i="10"/>
  <c r="BE433" i="10"/>
  <c r="BI432" i="10"/>
  <c r="BM431" i="10"/>
  <c r="BE431" i="10"/>
  <c r="BI430" i="10"/>
  <c r="BM429" i="10"/>
  <c r="BE429" i="10"/>
  <c r="BI428" i="10"/>
  <c r="BM427" i="10"/>
  <c r="BE427" i="10"/>
  <c r="BI426" i="10"/>
  <c r="BM425" i="10"/>
  <c r="BE425" i="10"/>
  <c r="BI424" i="10"/>
  <c r="BM423" i="10"/>
  <c r="BE423" i="10"/>
  <c r="BL433" i="10"/>
  <c r="BP432" i="10"/>
  <c r="BH432" i="10"/>
  <c r="BL431" i="10"/>
  <c r="BP430" i="10"/>
  <c r="BH430" i="10"/>
  <c r="BL429" i="10"/>
  <c r="BP428" i="10"/>
  <c r="BH428" i="10"/>
  <c r="BL427" i="10"/>
  <c r="BP426" i="10"/>
  <c r="BH426" i="10"/>
  <c r="BL425" i="10"/>
  <c r="BP424" i="10"/>
  <c r="BH424" i="10"/>
  <c r="BL423" i="10"/>
  <c r="BH438" i="10"/>
  <c r="BH434" i="10"/>
  <c r="BJ433" i="10"/>
  <c r="BN432" i="10"/>
  <c r="BF432" i="10"/>
  <c r="BJ431" i="10"/>
  <c r="BN430" i="10"/>
  <c r="BF430" i="10"/>
  <c r="BJ429" i="10"/>
  <c r="BN428" i="10"/>
  <c r="BF428" i="10"/>
  <c r="BJ427" i="10"/>
  <c r="BN426" i="10"/>
  <c r="BF426" i="10"/>
  <c r="BJ425" i="10"/>
  <c r="BN424" i="10"/>
  <c r="BF424" i="10"/>
  <c r="BJ423" i="10"/>
  <c r="BL437" i="10"/>
  <c r="BI433" i="10"/>
  <c r="BM432" i="10"/>
  <c r="BE432" i="10"/>
  <c r="BI431" i="10"/>
  <c r="BM430" i="10"/>
  <c r="BE430" i="10"/>
  <c r="BI429" i="10"/>
  <c r="BM428" i="10"/>
  <c r="BE428" i="10"/>
  <c r="BI427" i="10"/>
  <c r="BM426" i="10"/>
  <c r="BE426" i="10"/>
  <c r="BI425" i="10"/>
  <c r="BG430" i="10"/>
  <c r="BG426" i="10"/>
  <c r="BM422" i="10"/>
  <c r="BE422" i="10"/>
  <c r="BI421" i="10"/>
  <c r="BM420" i="10"/>
  <c r="BE420" i="10"/>
  <c r="BI419" i="10"/>
  <c r="BM418" i="10"/>
  <c r="BE418" i="10"/>
  <c r="BI417" i="10"/>
  <c r="BK433" i="10"/>
  <c r="BK429" i="10"/>
  <c r="BK425" i="10"/>
  <c r="BL422" i="10"/>
  <c r="BP421" i="10"/>
  <c r="BH421" i="10"/>
  <c r="BL420" i="10"/>
  <c r="BP419" i="10"/>
  <c r="BH419" i="10"/>
  <c r="BL418" i="10"/>
  <c r="BP417" i="10"/>
  <c r="BH417" i="10"/>
  <c r="BK422" i="10"/>
  <c r="BO421" i="10"/>
  <c r="BG421" i="10"/>
  <c r="BK420" i="10"/>
  <c r="BO419" i="10"/>
  <c r="BG419" i="10"/>
  <c r="BK418" i="10"/>
  <c r="BO417" i="10"/>
  <c r="BG417" i="10"/>
  <c r="BP434" i="10"/>
  <c r="BO432" i="10"/>
  <c r="BO428" i="10"/>
  <c r="BJ422" i="10"/>
  <c r="BN421" i="10"/>
  <c r="BF421" i="10"/>
  <c r="BJ420" i="10"/>
  <c r="BN419" i="10"/>
  <c r="BF419" i="10"/>
  <c r="BJ418" i="10"/>
  <c r="BN417" i="10"/>
  <c r="BF417" i="10"/>
  <c r="BP438" i="10"/>
  <c r="BG432" i="10"/>
  <c r="BG428" i="10"/>
  <c r="BO424" i="10"/>
  <c r="BK423" i="10"/>
  <c r="BI422" i="10"/>
  <c r="BM421" i="10"/>
  <c r="BE421" i="10"/>
  <c r="BI420" i="10"/>
  <c r="BM419" i="10"/>
  <c r="BE419" i="10"/>
  <c r="BI418" i="10"/>
  <c r="BM417" i="10"/>
  <c r="BE417" i="10"/>
  <c r="BG424" i="10"/>
  <c r="BO422" i="10"/>
  <c r="BG422" i="10"/>
  <c r="BK421" i="10"/>
  <c r="BO420" i="10"/>
  <c r="BG420" i="10"/>
  <c r="BK419" i="10"/>
  <c r="BO418" i="10"/>
  <c r="BG418" i="10"/>
  <c r="BK417" i="10"/>
  <c r="BO430" i="10"/>
  <c r="BO426" i="10"/>
  <c r="BE424" i="10"/>
  <c r="BN422" i="10"/>
  <c r="BF422" i="10"/>
  <c r="BJ421" i="10"/>
  <c r="BN420" i="10"/>
  <c r="BF420" i="10"/>
  <c r="BJ419" i="10"/>
  <c r="BN418" i="10"/>
  <c r="BF418" i="10"/>
  <c r="BJ417" i="10"/>
  <c r="BK431" i="10"/>
  <c r="BM424" i="10"/>
  <c r="BH422" i="10"/>
  <c r="BH418" i="10"/>
  <c r="BL421" i="10"/>
  <c r="BL417" i="10"/>
  <c r="BP420" i="10"/>
  <c r="BI423" i="10"/>
  <c r="BH420" i="10"/>
  <c r="BL419" i="10"/>
  <c r="BK427" i="10"/>
  <c r="FF440" i="10"/>
  <c r="EX440" i="10"/>
  <c r="FB439" i="10"/>
  <c r="FE440" i="10"/>
  <c r="EW440" i="10"/>
  <c r="FA439" i="10"/>
  <c r="FD440" i="10"/>
  <c r="FH439" i="10"/>
  <c r="EZ439" i="10"/>
  <c r="FC440" i="10"/>
  <c r="FG439" i="10"/>
  <c r="EY439" i="10"/>
  <c r="FB440" i="10"/>
  <c r="FF439" i="10"/>
  <c r="EX439" i="10"/>
  <c r="FH440" i="10"/>
  <c r="EZ440" i="10"/>
  <c r="FD439" i="10"/>
  <c r="FG440" i="10"/>
  <c r="EY440" i="10"/>
  <c r="FC439" i="10"/>
  <c r="FA440" i="10"/>
  <c r="FG438" i="10"/>
  <c r="EY438" i="10"/>
  <c r="FC437" i="10"/>
  <c r="FG436" i="10"/>
  <c r="EY436" i="10"/>
  <c r="FC435" i="10"/>
  <c r="FG434" i="10"/>
  <c r="EY434" i="10"/>
  <c r="FC433" i="10"/>
  <c r="FF438" i="10"/>
  <c r="EX438" i="10"/>
  <c r="FB437" i="10"/>
  <c r="FF436" i="10"/>
  <c r="EX436" i="10"/>
  <c r="FB435" i="10"/>
  <c r="FF434" i="10"/>
  <c r="EX434" i="10"/>
  <c r="FB433" i="10"/>
  <c r="FE439" i="10"/>
  <c r="FE438" i="10"/>
  <c r="EW438" i="10"/>
  <c r="FA437" i="10"/>
  <c r="FE436" i="10"/>
  <c r="EW436" i="10"/>
  <c r="FA435" i="10"/>
  <c r="FE434" i="10"/>
  <c r="EW434" i="10"/>
  <c r="FA433" i="10"/>
  <c r="EW439" i="10"/>
  <c r="FD438" i="10"/>
  <c r="FH437" i="10"/>
  <c r="EZ437" i="10"/>
  <c r="FD436" i="10"/>
  <c r="FH435" i="10"/>
  <c r="EZ435" i="10"/>
  <c r="FD434" i="10"/>
  <c r="FH433" i="10"/>
  <c r="EZ433" i="10"/>
  <c r="FC438" i="10"/>
  <c r="FG437" i="10"/>
  <c r="EY437" i="10"/>
  <c r="FC436" i="10"/>
  <c r="FG435" i="10"/>
  <c r="EY435" i="10"/>
  <c r="FC434" i="10"/>
  <c r="FG433" i="10"/>
  <c r="EY433" i="10"/>
  <c r="FB438" i="10"/>
  <c r="FF437" i="10"/>
  <c r="EX437" i="10"/>
  <c r="FB436" i="10"/>
  <c r="FF435" i="10"/>
  <c r="EX435" i="10"/>
  <c r="FB434" i="10"/>
  <c r="FF433" i="10"/>
  <c r="EX433" i="10"/>
  <c r="FA438" i="10"/>
  <c r="FE437" i="10"/>
  <c r="EW437" i="10"/>
  <c r="FA436" i="10"/>
  <c r="FE435" i="10"/>
  <c r="EW435" i="10"/>
  <c r="FA434" i="10"/>
  <c r="FE433" i="10"/>
  <c r="EW433" i="10"/>
  <c r="FD432" i="10"/>
  <c r="FH431" i="10"/>
  <c r="EZ431" i="10"/>
  <c r="FD430" i="10"/>
  <c r="FH429" i="10"/>
  <c r="EZ429" i="10"/>
  <c r="FD428" i="10"/>
  <c r="FH427" i="10"/>
  <c r="EZ427" i="10"/>
  <c r="FD426" i="10"/>
  <c r="FH425" i="10"/>
  <c r="EZ425" i="10"/>
  <c r="FD424" i="10"/>
  <c r="FH423" i="10"/>
  <c r="EZ423" i="10"/>
  <c r="FH438" i="10"/>
  <c r="FH434" i="10"/>
  <c r="FC432" i="10"/>
  <c r="FG431" i="10"/>
  <c r="EY431" i="10"/>
  <c r="FC430" i="10"/>
  <c r="FG429" i="10"/>
  <c r="EY429" i="10"/>
  <c r="FC428" i="10"/>
  <c r="FG427" i="10"/>
  <c r="EY427" i="10"/>
  <c r="FC426" i="10"/>
  <c r="FG425" i="10"/>
  <c r="EY425" i="10"/>
  <c r="FC424" i="10"/>
  <c r="FG423" i="10"/>
  <c r="EY423" i="10"/>
  <c r="EZ438" i="10"/>
  <c r="EZ434" i="10"/>
  <c r="FB432" i="10"/>
  <c r="FF431" i="10"/>
  <c r="EX431" i="10"/>
  <c r="FB430" i="10"/>
  <c r="FF429" i="10"/>
  <c r="EX429" i="10"/>
  <c r="FB428" i="10"/>
  <c r="FF427" i="10"/>
  <c r="EX427" i="10"/>
  <c r="FB426" i="10"/>
  <c r="FF425" i="10"/>
  <c r="EX425" i="10"/>
  <c r="FB424" i="10"/>
  <c r="FF423" i="10"/>
  <c r="EX423" i="10"/>
  <c r="FD437" i="10"/>
  <c r="FD433" i="10"/>
  <c r="FA432" i="10"/>
  <c r="FE431" i="10"/>
  <c r="EW431" i="10"/>
  <c r="FA430" i="10"/>
  <c r="FE429" i="10"/>
  <c r="EW429" i="10"/>
  <c r="FA428" i="10"/>
  <c r="FE427" i="10"/>
  <c r="EW427" i="10"/>
  <c r="FA426" i="10"/>
  <c r="FE425" i="10"/>
  <c r="EW425" i="10"/>
  <c r="FA424" i="10"/>
  <c r="FE423" i="10"/>
  <c r="EW423" i="10"/>
  <c r="FH432" i="10"/>
  <c r="EZ432" i="10"/>
  <c r="FD431" i="10"/>
  <c r="FH430" i="10"/>
  <c r="EZ430" i="10"/>
  <c r="FD429" i="10"/>
  <c r="FH428" i="10"/>
  <c r="EZ428" i="10"/>
  <c r="FD427" i="10"/>
  <c r="FH426" i="10"/>
  <c r="EZ426" i="10"/>
  <c r="FD425" i="10"/>
  <c r="FH424" i="10"/>
  <c r="EZ424" i="10"/>
  <c r="FD423" i="10"/>
  <c r="EZ436" i="10"/>
  <c r="FF432" i="10"/>
  <c r="EX432" i="10"/>
  <c r="FB431" i="10"/>
  <c r="FF430" i="10"/>
  <c r="EX430" i="10"/>
  <c r="FB429" i="10"/>
  <c r="FF428" i="10"/>
  <c r="EX428" i="10"/>
  <c r="FB427" i="10"/>
  <c r="FF426" i="10"/>
  <c r="EX426" i="10"/>
  <c r="FB425" i="10"/>
  <c r="FF424" i="10"/>
  <c r="EX424" i="10"/>
  <c r="FB423" i="10"/>
  <c r="FD435" i="10"/>
  <c r="FE432" i="10"/>
  <c r="EW432" i="10"/>
  <c r="FA431" i="10"/>
  <c r="FE430" i="10"/>
  <c r="EW430" i="10"/>
  <c r="FA429" i="10"/>
  <c r="FE428" i="10"/>
  <c r="EW428" i="10"/>
  <c r="FA427" i="10"/>
  <c r="FE426" i="10"/>
  <c r="EW426" i="10"/>
  <c r="FA425" i="10"/>
  <c r="EY432" i="10"/>
  <c r="EY428" i="10"/>
  <c r="FE422" i="10"/>
  <c r="EW422" i="10"/>
  <c r="FA421" i="10"/>
  <c r="FE420" i="10"/>
  <c r="EW420" i="10"/>
  <c r="FA419" i="10"/>
  <c r="FE418" i="10"/>
  <c r="EW418" i="10"/>
  <c r="FA417" i="10"/>
  <c r="FH436" i="10"/>
  <c r="FC431" i="10"/>
  <c r="FC427" i="10"/>
  <c r="FD422" i="10"/>
  <c r="FH421" i="10"/>
  <c r="EZ421" i="10"/>
  <c r="FD420" i="10"/>
  <c r="FH419" i="10"/>
  <c r="EZ419" i="10"/>
  <c r="FD418" i="10"/>
  <c r="FH417" i="10"/>
  <c r="EZ417" i="10"/>
  <c r="FC422" i="10"/>
  <c r="FG421" i="10"/>
  <c r="EY421" i="10"/>
  <c r="FC420" i="10"/>
  <c r="FG419" i="10"/>
  <c r="EY419" i="10"/>
  <c r="FC418" i="10"/>
  <c r="FG417" i="10"/>
  <c r="EY417" i="10"/>
  <c r="FG430" i="10"/>
  <c r="FG426" i="10"/>
  <c r="FB422" i="10"/>
  <c r="FF421" i="10"/>
  <c r="EX421" i="10"/>
  <c r="FB420" i="10"/>
  <c r="FF419" i="10"/>
  <c r="EX419" i="10"/>
  <c r="FB418" i="10"/>
  <c r="FF417" i="10"/>
  <c r="EX417" i="10"/>
  <c r="EY430" i="10"/>
  <c r="EY426" i="10"/>
  <c r="FG424" i="10"/>
  <c r="FC423" i="10"/>
  <c r="FA422" i="10"/>
  <c r="FE421" i="10"/>
  <c r="EW421" i="10"/>
  <c r="FA420" i="10"/>
  <c r="FE419" i="10"/>
  <c r="EW419" i="10"/>
  <c r="FA418" i="10"/>
  <c r="FE417" i="10"/>
  <c r="EW417" i="10"/>
  <c r="EY424" i="10"/>
  <c r="FG422" i="10"/>
  <c r="EY422" i="10"/>
  <c r="FC421" i="10"/>
  <c r="FG420" i="10"/>
  <c r="EY420" i="10"/>
  <c r="FC419" i="10"/>
  <c r="FG418" i="10"/>
  <c r="EY418" i="10"/>
  <c r="FC417" i="10"/>
  <c r="FG432" i="10"/>
  <c r="FG428" i="10"/>
  <c r="EW424" i="10"/>
  <c r="FF422" i="10"/>
  <c r="EX422" i="10"/>
  <c r="FB421" i="10"/>
  <c r="FF420" i="10"/>
  <c r="EX420" i="10"/>
  <c r="FB419" i="10"/>
  <c r="FF418" i="10"/>
  <c r="EX418" i="10"/>
  <c r="FB417" i="10"/>
  <c r="EZ420" i="10"/>
  <c r="FA423" i="10"/>
  <c r="FD419" i="10"/>
  <c r="FH422" i="10"/>
  <c r="FH418" i="10"/>
  <c r="FC425" i="10"/>
  <c r="EZ422" i="10"/>
  <c r="EZ418" i="10"/>
  <c r="FC429" i="10"/>
  <c r="FE424" i="10"/>
  <c r="FD421" i="10"/>
  <c r="FD417" i="10"/>
  <c r="GO469" i="10"/>
  <c r="GO468" i="10"/>
  <c r="GO467" i="10"/>
  <c r="GO466" i="10"/>
  <c r="GN469" i="10"/>
  <c r="GM469" i="10"/>
  <c r="GM468" i="10"/>
  <c r="GL469" i="10"/>
  <c r="GK469" i="10"/>
  <c r="GK468" i="10"/>
  <c r="GK467" i="10"/>
  <c r="GK466" i="10"/>
  <c r="GR469" i="10"/>
  <c r="GJ469" i="10"/>
  <c r="GQ469" i="10"/>
  <c r="GQ468" i="10"/>
  <c r="GQ467" i="10"/>
  <c r="GQ466" i="10"/>
  <c r="GP469" i="10"/>
  <c r="GP468" i="10"/>
  <c r="GL467" i="10"/>
  <c r="GR466" i="10"/>
  <c r="GQ465" i="10"/>
  <c r="GQ464" i="10"/>
  <c r="GR468" i="10"/>
  <c r="GJ467" i="10"/>
  <c r="GP466" i="10"/>
  <c r="GP465" i="10"/>
  <c r="GP464" i="10"/>
  <c r="GN468" i="10"/>
  <c r="GN466" i="10"/>
  <c r="GO465" i="10"/>
  <c r="GO464" i="10"/>
  <c r="GL468" i="10"/>
  <c r="GM466" i="10"/>
  <c r="GN465" i="10"/>
  <c r="GN464" i="10"/>
  <c r="GJ468" i="10"/>
  <c r="GR467" i="10"/>
  <c r="GL466" i="10"/>
  <c r="GM465" i="10"/>
  <c r="GM464" i="10"/>
  <c r="GP467" i="10"/>
  <c r="GJ466" i="10"/>
  <c r="GL465" i="10"/>
  <c r="GL464" i="10"/>
  <c r="GN467" i="10"/>
  <c r="GK465" i="10"/>
  <c r="GK464" i="10"/>
  <c r="GM467" i="10"/>
  <c r="GR465" i="10"/>
  <c r="GJ465" i="10"/>
  <c r="GR464" i="10"/>
  <c r="GJ464" i="10"/>
  <c r="GN463" i="10"/>
  <c r="GN462" i="10"/>
  <c r="GN461" i="10"/>
  <c r="GN460" i="10"/>
  <c r="GM463" i="10"/>
  <c r="GM462" i="10"/>
  <c r="GM461" i="10"/>
  <c r="GM460" i="10"/>
  <c r="GL463" i="10"/>
  <c r="GL462" i="10"/>
  <c r="GL461" i="10"/>
  <c r="GL460" i="10"/>
  <c r="GK463" i="10"/>
  <c r="GK462" i="10"/>
  <c r="GK461" i="10"/>
  <c r="GK460" i="10"/>
  <c r="GR463" i="10"/>
  <c r="GJ463" i="10"/>
  <c r="GR462" i="10"/>
  <c r="GJ462" i="10"/>
  <c r="GR461" i="10"/>
  <c r="GJ461" i="10"/>
  <c r="GR460" i="10"/>
  <c r="GJ460" i="10"/>
  <c r="GQ463" i="10"/>
  <c r="GQ462" i="10"/>
  <c r="GQ461" i="10"/>
  <c r="GQ460" i="10"/>
  <c r="GP463" i="10"/>
  <c r="GP462" i="10"/>
  <c r="GP461" i="10"/>
  <c r="GP460" i="10"/>
  <c r="GL459" i="10"/>
  <c r="GL458" i="10"/>
  <c r="GL457" i="10"/>
  <c r="GO463" i="10"/>
  <c r="GK459" i="10"/>
  <c r="GK458" i="10"/>
  <c r="GK457" i="10"/>
  <c r="GO460" i="10"/>
  <c r="GR459" i="10"/>
  <c r="GJ459" i="10"/>
  <c r="GR458" i="10"/>
  <c r="GJ458" i="10"/>
  <c r="GR457" i="10"/>
  <c r="GJ457" i="10"/>
  <c r="GQ459" i="10"/>
  <c r="GQ458" i="10"/>
  <c r="GQ457" i="10"/>
  <c r="GO462" i="10"/>
  <c r="GP459" i="10"/>
  <c r="GP458" i="10"/>
  <c r="GP457" i="10"/>
  <c r="GN459" i="10"/>
  <c r="GN458" i="10"/>
  <c r="GN457" i="10"/>
  <c r="GO461" i="10"/>
  <c r="GM459" i="10"/>
  <c r="GM458" i="10"/>
  <c r="GM457" i="10"/>
  <c r="GO457" i="10"/>
  <c r="GL456" i="10"/>
  <c r="GL455" i="10"/>
  <c r="GL454" i="10"/>
  <c r="GL453" i="10"/>
  <c r="GK456" i="10"/>
  <c r="GK455" i="10"/>
  <c r="GK454" i="10"/>
  <c r="GK453" i="10"/>
  <c r="GO459" i="10"/>
  <c r="GR456" i="10"/>
  <c r="GJ456" i="10"/>
  <c r="GR455" i="10"/>
  <c r="GJ455" i="10"/>
  <c r="GR454" i="10"/>
  <c r="GJ454" i="10"/>
  <c r="GR453" i="10"/>
  <c r="GJ453" i="10"/>
  <c r="GQ456" i="10"/>
  <c r="GQ455" i="10"/>
  <c r="GQ454" i="10"/>
  <c r="GQ453" i="10"/>
  <c r="GP456" i="10"/>
  <c r="GP455" i="10"/>
  <c r="GP454" i="10"/>
  <c r="GP453" i="10"/>
  <c r="GO458" i="10"/>
  <c r="GO456" i="10"/>
  <c r="GO455" i="10"/>
  <c r="GO454" i="10"/>
  <c r="GO453" i="10"/>
  <c r="GN456" i="10"/>
  <c r="GN455" i="10"/>
  <c r="GN454" i="10"/>
  <c r="GN453" i="10"/>
  <c r="GM456" i="10"/>
  <c r="GM455" i="10"/>
  <c r="GM454" i="10"/>
  <c r="GM453" i="10"/>
  <c r="GQ452" i="10"/>
  <c r="GQ451" i="10"/>
  <c r="GQ450" i="10"/>
  <c r="GP452" i="10"/>
  <c r="GP451" i="10"/>
  <c r="GP450" i="10"/>
  <c r="GO452" i="10"/>
  <c r="GO451" i="10"/>
  <c r="GO450" i="10"/>
  <c r="GN452" i="10"/>
  <c r="GN451" i="10"/>
  <c r="GN450" i="10"/>
  <c r="GM452" i="10"/>
  <c r="GM451" i="10"/>
  <c r="GM450" i="10"/>
  <c r="GK452" i="10"/>
  <c r="GK451" i="10"/>
  <c r="GK450" i="10"/>
  <c r="GR452" i="10"/>
  <c r="GJ452" i="10"/>
  <c r="GR451" i="10"/>
  <c r="GJ451" i="10"/>
  <c r="GR450" i="10"/>
  <c r="GJ450" i="10"/>
  <c r="GK449" i="10"/>
  <c r="GK448" i="10"/>
  <c r="GK447" i="10"/>
  <c r="GP446" i="10"/>
  <c r="GR449" i="10"/>
  <c r="GJ449" i="10"/>
  <c r="GR448" i="10"/>
  <c r="GJ448" i="10"/>
  <c r="GR447" i="10"/>
  <c r="GJ447" i="10"/>
  <c r="GO446" i="10"/>
  <c r="GL452" i="10"/>
  <c r="GQ449" i="10"/>
  <c r="GQ448" i="10"/>
  <c r="GQ447" i="10"/>
  <c r="GN446" i="10"/>
  <c r="GP449" i="10"/>
  <c r="GP448" i="10"/>
  <c r="GP447" i="10"/>
  <c r="GM446" i="10"/>
  <c r="GL451" i="10"/>
  <c r="GO449" i="10"/>
  <c r="GO448" i="10"/>
  <c r="GO447" i="10"/>
  <c r="GL446" i="10"/>
  <c r="GN449" i="10"/>
  <c r="GN448" i="10"/>
  <c r="GN447" i="10"/>
  <c r="GL450" i="10"/>
  <c r="GM449" i="10"/>
  <c r="GM448" i="10"/>
  <c r="GM447" i="10"/>
  <c r="GR446" i="10"/>
  <c r="GJ446" i="10"/>
  <c r="GL449" i="10"/>
  <c r="GL448" i="10"/>
  <c r="GL447" i="10"/>
  <c r="GQ446" i="10"/>
  <c r="GK446" i="10"/>
  <c r="BP418" i="10"/>
  <c r="CB421" i="10"/>
  <c r="GD440" i="10"/>
  <c r="FV440" i="10"/>
  <c r="FZ439" i="10"/>
  <c r="GD438" i="10"/>
  <c r="FV438" i="10"/>
  <c r="GC440" i="10"/>
  <c r="FU440" i="10"/>
  <c r="FY439" i="10"/>
  <c r="GB440" i="10"/>
  <c r="GF439" i="10"/>
  <c r="FX439" i="10"/>
  <c r="GA440" i="10"/>
  <c r="GE439" i="10"/>
  <c r="FW439" i="10"/>
  <c r="FZ440" i="10"/>
  <c r="GD439" i="10"/>
  <c r="FV439" i="10"/>
  <c r="GF440" i="10"/>
  <c r="FX440" i="10"/>
  <c r="GB439" i="10"/>
  <c r="GF438" i="10"/>
  <c r="GE440" i="10"/>
  <c r="FW440" i="10"/>
  <c r="GA439" i="10"/>
  <c r="GE438" i="10"/>
  <c r="FU439" i="10"/>
  <c r="FX438" i="10"/>
  <c r="GA437" i="10"/>
  <c r="GE436" i="10"/>
  <c r="FW436" i="10"/>
  <c r="GA435" i="10"/>
  <c r="GE434" i="10"/>
  <c r="FW434" i="10"/>
  <c r="GA433" i="10"/>
  <c r="FW438" i="10"/>
  <c r="FZ437" i="10"/>
  <c r="GD436" i="10"/>
  <c r="FV436" i="10"/>
  <c r="FZ435" i="10"/>
  <c r="GD434" i="10"/>
  <c r="FV434" i="10"/>
  <c r="FZ433" i="10"/>
  <c r="FU438" i="10"/>
  <c r="FY437" i="10"/>
  <c r="GC436" i="10"/>
  <c r="FU436" i="10"/>
  <c r="FY435" i="10"/>
  <c r="GC434" i="10"/>
  <c r="FU434" i="10"/>
  <c r="FY433" i="10"/>
  <c r="GC438" i="10"/>
  <c r="GF437" i="10"/>
  <c r="FX437" i="10"/>
  <c r="GB436" i="10"/>
  <c r="GF435" i="10"/>
  <c r="FX435" i="10"/>
  <c r="GB434" i="10"/>
  <c r="GF433" i="10"/>
  <c r="FX433" i="10"/>
  <c r="GB438" i="10"/>
  <c r="GE437" i="10"/>
  <c r="FW437" i="10"/>
  <c r="GA436" i="10"/>
  <c r="GE435" i="10"/>
  <c r="FW435" i="10"/>
  <c r="GA434" i="10"/>
  <c r="GE433" i="10"/>
  <c r="FW433" i="10"/>
  <c r="FY440" i="10"/>
  <c r="GA438" i="10"/>
  <c r="GD437" i="10"/>
  <c r="FV437" i="10"/>
  <c r="FZ436" i="10"/>
  <c r="GD435" i="10"/>
  <c r="FV435" i="10"/>
  <c r="FZ434" i="10"/>
  <c r="GD433" i="10"/>
  <c r="FV433" i="10"/>
  <c r="FZ438" i="10"/>
  <c r="GC437" i="10"/>
  <c r="FU437" i="10"/>
  <c r="FY436" i="10"/>
  <c r="GC435" i="10"/>
  <c r="FU435" i="10"/>
  <c r="FY434" i="10"/>
  <c r="GC433" i="10"/>
  <c r="FU433" i="10"/>
  <c r="GB437" i="10"/>
  <c r="GB433" i="10"/>
  <c r="GB432" i="10"/>
  <c r="GF431" i="10"/>
  <c r="FX431" i="10"/>
  <c r="GB430" i="10"/>
  <c r="GF429" i="10"/>
  <c r="FX429" i="10"/>
  <c r="GB428" i="10"/>
  <c r="GF427" i="10"/>
  <c r="FX427" i="10"/>
  <c r="GB426" i="10"/>
  <c r="GF425" i="10"/>
  <c r="FX425" i="10"/>
  <c r="GB424" i="10"/>
  <c r="GF423" i="10"/>
  <c r="FX423" i="10"/>
  <c r="GA432" i="10"/>
  <c r="GE431" i="10"/>
  <c r="FW431" i="10"/>
  <c r="GA430" i="10"/>
  <c r="GE429" i="10"/>
  <c r="FW429" i="10"/>
  <c r="GA428" i="10"/>
  <c r="GE427" i="10"/>
  <c r="FW427" i="10"/>
  <c r="GA426" i="10"/>
  <c r="GE425" i="10"/>
  <c r="FW425" i="10"/>
  <c r="GA424" i="10"/>
  <c r="GE423" i="10"/>
  <c r="FW423" i="10"/>
  <c r="GF436" i="10"/>
  <c r="FZ432" i="10"/>
  <c r="GD431" i="10"/>
  <c r="FV431" i="10"/>
  <c r="FZ430" i="10"/>
  <c r="GD429" i="10"/>
  <c r="FV429" i="10"/>
  <c r="FZ428" i="10"/>
  <c r="GD427" i="10"/>
  <c r="FV427" i="10"/>
  <c r="FZ426" i="10"/>
  <c r="GD425" i="10"/>
  <c r="FV425" i="10"/>
  <c r="FZ424" i="10"/>
  <c r="GD423" i="10"/>
  <c r="FV423" i="10"/>
  <c r="FX436" i="10"/>
  <c r="FY432" i="10"/>
  <c r="GC431" i="10"/>
  <c r="FU431" i="10"/>
  <c r="FY430" i="10"/>
  <c r="GC429" i="10"/>
  <c r="FU429" i="10"/>
  <c r="FY428" i="10"/>
  <c r="GC427" i="10"/>
  <c r="FU427" i="10"/>
  <c r="FY426" i="10"/>
  <c r="GC425" i="10"/>
  <c r="FU425" i="10"/>
  <c r="FY424" i="10"/>
  <c r="GC423" i="10"/>
  <c r="FU423" i="10"/>
  <c r="GB435" i="10"/>
  <c r="GF432" i="10"/>
  <c r="FX432" i="10"/>
  <c r="GB431" i="10"/>
  <c r="GF430" i="10"/>
  <c r="FX430" i="10"/>
  <c r="GB429" i="10"/>
  <c r="GF428" i="10"/>
  <c r="FX428" i="10"/>
  <c r="GB427" i="10"/>
  <c r="GF426" i="10"/>
  <c r="FX426" i="10"/>
  <c r="GB425" i="10"/>
  <c r="GF424" i="10"/>
  <c r="FX424" i="10"/>
  <c r="GB423" i="10"/>
  <c r="GF434" i="10"/>
  <c r="GD432" i="10"/>
  <c r="FV432" i="10"/>
  <c r="FZ431" i="10"/>
  <c r="GD430" i="10"/>
  <c r="FV430" i="10"/>
  <c r="FZ429" i="10"/>
  <c r="GD428" i="10"/>
  <c r="FV428" i="10"/>
  <c r="FZ427" i="10"/>
  <c r="GD426" i="10"/>
  <c r="FV426" i="10"/>
  <c r="FZ425" i="10"/>
  <c r="GD424" i="10"/>
  <c r="FV424" i="10"/>
  <c r="FZ423" i="10"/>
  <c r="GC439" i="10"/>
  <c r="FY438" i="10"/>
  <c r="FX434" i="10"/>
  <c r="GC432" i="10"/>
  <c r="FU432" i="10"/>
  <c r="FY431" i="10"/>
  <c r="GC430" i="10"/>
  <c r="FU430" i="10"/>
  <c r="FY429" i="10"/>
  <c r="GC428" i="10"/>
  <c r="FU428" i="10"/>
  <c r="FY427" i="10"/>
  <c r="GC426" i="10"/>
  <c r="FU426" i="10"/>
  <c r="FY425" i="10"/>
  <c r="GE430" i="10"/>
  <c r="GE426" i="10"/>
  <c r="FW424" i="10"/>
  <c r="GC422" i="10"/>
  <c r="FU422" i="10"/>
  <c r="FY421" i="10"/>
  <c r="GC420" i="10"/>
  <c r="FU420" i="10"/>
  <c r="FY419" i="10"/>
  <c r="GC418" i="10"/>
  <c r="FU418" i="10"/>
  <c r="FY417" i="10"/>
  <c r="FW430" i="10"/>
  <c r="FW426" i="10"/>
  <c r="FU424" i="10"/>
  <c r="GB422" i="10"/>
  <c r="GF421" i="10"/>
  <c r="FX421" i="10"/>
  <c r="GB420" i="10"/>
  <c r="GF419" i="10"/>
  <c r="FX419" i="10"/>
  <c r="GB418" i="10"/>
  <c r="GF417" i="10"/>
  <c r="FX417" i="10"/>
  <c r="GA429" i="10"/>
  <c r="GA425" i="10"/>
  <c r="GA422" i="10"/>
  <c r="GE421" i="10"/>
  <c r="FW421" i="10"/>
  <c r="GA420" i="10"/>
  <c r="GE419" i="10"/>
  <c r="FW419" i="10"/>
  <c r="GA418" i="10"/>
  <c r="GE417" i="10"/>
  <c r="FW417" i="10"/>
  <c r="FZ422" i="10"/>
  <c r="GD421" i="10"/>
  <c r="FV421" i="10"/>
  <c r="FZ420" i="10"/>
  <c r="GD419" i="10"/>
  <c r="FV419" i="10"/>
  <c r="FZ418" i="10"/>
  <c r="GD417" i="10"/>
  <c r="FV417" i="10"/>
  <c r="GE432" i="10"/>
  <c r="GE428" i="10"/>
  <c r="FY422" i="10"/>
  <c r="GC421" i="10"/>
  <c r="FU421" i="10"/>
  <c r="FY420" i="10"/>
  <c r="GC419" i="10"/>
  <c r="FU419" i="10"/>
  <c r="FY418" i="10"/>
  <c r="GC417" i="10"/>
  <c r="FU417" i="10"/>
  <c r="GA431" i="10"/>
  <c r="GA427" i="10"/>
  <c r="GE424" i="10"/>
  <c r="GA423" i="10"/>
  <c r="GE422" i="10"/>
  <c r="FW422" i="10"/>
  <c r="GA421" i="10"/>
  <c r="GE420" i="10"/>
  <c r="FW420" i="10"/>
  <c r="GA419" i="10"/>
  <c r="GE418" i="10"/>
  <c r="FW418" i="10"/>
  <c r="GA417" i="10"/>
  <c r="GC424" i="10"/>
  <c r="FY423" i="10"/>
  <c r="GD422" i="10"/>
  <c r="FV422" i="10"/>
  <c r="FZ421" i="10"/>
  <c r="GD420" i="10"/>
  <c r="FV420" i="10"/>
  <c r="FZ419" i="10"/>
  <c r="GD418" i="10"/>
  <c r="FV418" i="10"/>
  <c r="FZ417" i="10"/>
  <c r="GF422" i="10"/>
  <c r="GF418" i="10"/>
  <c r="FX422" i="10"/>
  <c r="FX418" i="10"/>
  <c r="GB421" i="10"/>
  <c r="GB417" i="10"/>
  <c r="GF420" i="10"/>
  <c r="FW428" i="10"/>
  <c r="FX420" i="10"/>
  <c r="FW432" i="10"/>
  <c r="GB419" i="10"/>
  <c r="BA469" i="10"/>
  <c r="BA468" i="10"/>
  <c r="BA467" i="10"/>
  <c r="AZ469" i="10"/>
  <c r="AY469" i="10"/>
  <c r="AY468" i="10"/>
  <c r="AX469" i="10"/>
  <c r="AW469" i="10"/>
  <c r="AW468" i="10"/>
  <c r="AW467" i="10"/>
  <c r="BD469" i="10"/>
  <c r="AV469" i="10"/>
  <c r="BC469" i="10"/>
  <c r="BC468" i="10"/>
  <c r="BC467" i="10"/>
  <c r="BB469" i="10"/>
  <c r="AX468" i="10"/>
  <c r="AZ467" i="10"/>
  <c r="BC466" i="10"/>
  <c r="BC465" i="10"/>
  <c r="BC464" i="10"/>
  <c r="AV468" i="10"/>
  <c r="AY467" i="10"/>
  <c r="BB466" i="10"/>
  <c r="BB465" i="10"/>
  <c r="AX467" i="10"/>
  <c r="BA466" i="10"/>
  <c r="BA465" i="10"/>
  <c r="BA464" i="10"/>
  <c r="AV467" i="10"/>
  <c r="AZ466" i="10"/>
  <c r="AZ465" i="10"/>
  <c r="AZ464" i="10"/>
  <c r="AY466" i="10"/>
  <c r="AY465" i="10"/>
  <c r="AY464" i="10"/>
  <c r="BD468" i="10"/>
  <c r="AX466" i="10"/>
  <c r="AX465" i="10"/>
  <c r="AX464" i="10"/>
  <c r="BB468" i="10"/>
  <c r="BD467" i="10"/>
  <c r="AW466" i="10"/>
  <c r="AW465" i="10"/>
  <c r="AZ468" i="10"/>
  <c r="BB467" i="10"/>
  <c r="BD466" i="10"/>
  <c r="AV466" i="10"/>
  <c r="BD465" i="10"/>
  <c r="AV465" i="10"/>
  <c r="AZ463" i="10"/>
  <c r="AZ462" i="10"/>
  <c r="AZ461" i="10"/>
  <c r="AY463" i="10"/>
  <c r="AY462" i="10"/>
  <c r="AY461" i="10"/>
  <c r="BD464" i="10"/>
  <c r="AX463" i="10"/>
  <c r="AX462" i="10"/>
  <c r="AX461" i="10"/>
  <c r="BB464" i="10"/>
  <c r="AW463" i="10"/>
  <c r="AW462" i="10"/>
  <c r="AW461" i="10"/>
  <c r="AW464" i="10"/>
  <c r="BD463" i="10"/>
  <c r="AV463" i="10"/>
  <c r="BD462" i="10"/>
  <c r="AV462" i="10"/>
  <c r="BD461" i="10"/>
  <c r="AV461" i="10"/>
  <c r="AV464" i="10"/>
  <c r="BC463" i="10"/>
  <c r="BC462" i="10"/>
  <c r="BC461" i="10"/>
  <c r="BB463" i="10"/>
  <c r="BB462" i="10"/>
  <c r="BB461" i="10"/>
  <c r="AX460" i="10"/>
  <c r="AX459" i="10"/>
  <c r="AX458" i="10"/>
  <c r="BA461" i="10"/>
  <c r="AW460" i="10"/>
  <c r="AW459" i="10"/>
  <c r="AW458" i="10"/>
  <c r="BD460" i="10"/>
  <c r="AV460" i="10"/>
  <c r="BD459" i="10"/>
  <c r="AV459" i="10"/>
  <c r="BD458" i="10"/>
  <c r="AV458" i="10"/>
  <c r="BD457" i="10"/>
  <c r="BA463" i="10"/>
  <c r="BC460" i="10"/>
  <c r="BC459" i="10"/>
  <c r="BC458" i="10"/>
  <c r="BB460" i="10"/>
  <c r="BB459" i="10"/>
  <c r="BB458" i="10"/>
  <c r="BA462" i="10"/>
  <c r="AZ460" i="10"/>
  <c r="AZ459" i="10"/>
  <c r="AZ458" i="10"/>
  <c r="AZ457" i="10"/>
  <c r="AY460" i="10"/>
  <c r="AY459" i="10"/>
  <c r="AY458" i="10"/>
  <c r="AY457" i="10"/>
  <c r="AX457" i="10"/>
  <c r="AX456" i="10"/>
  <c r="AX455" i="10"/>
  <c r="AX454" i="10"/>
  <c r="BA460" i="10"/>
  <c r="AW457" i="10"/>
  <c r="AW456" i="10"/>
  <c r="AW455" i="10"/>
  <c r="AW454" i="10"/>
  <c r="AV457" i="10"/>
  <c r="BD456" i="10"/>
  <c r="AV456" i="10"/>
  <c r="BD455" i="10"/>
  <c r="AV455" i="10"/>
  <c r="BD454" i="10"/>
  <c r="AV454" i="10"/>
  <c r="BC456" i="10"/>
  <c r="BC455" i="10"/>
  <c r="BC454" i="10"/>
  <c r="BA459" i="10"/>
  <c r="BB456" i="10"/>
  <c r="BB455" i="10"/>
  <c r="BB454" i="10"/>
  <c r="BC457" i="10"/>
  <c r="BA456" i="10"/>
  <c r="BA455" i="10"/>
  <c r="BA454" i="10"/>
  <c r="BB457" i="10"/>
  <c r="AZ456" i="10"/>
  <c r="AZ455" i="10"/>
  <c r="AZ454" i="10"/>
  <c r="BA458" i="10"/>
  <c r="BA457" i="10"/>
  <c r="AY456" i="10"/>
  <c r="AY455" i="10"/>
  <c r="AY454" i="10"/>
  <c r="BC453" i="10"/>
  <c r="BC452" i="10"/>
  <c r="BC451" i="10"/>
  <c r="BC450" i="10"/>
  <c r="BB453" i="10"/>
  <c r="BB452" i="10"/>
  <c r="BB451" i="10"/>
  <c r="BB450" i="10"/>
  <c r="BA453" i="10"/>
  <c r="BA452" i="10"/>
  <c r="BA451" i="10"/>
  <c r="BA450" i="10"/>
  <c r="AZ453" i="10"/>
  <c r="AZ452" i="10"/>
  <c r="AZ451" i="10"/>
  <c r="AZ450" i="10"/>
  <c r="AY453" i="10"/>
  <c r="AY452" i="10"/>
  <c r="AY451" i="10"/>
  <c r="AY450" i="10"/>
  <c r="AW453" i="10"/>
  <c r="AW452" i="10"/>
  <c r="AW451" i="10"/>
  <c r="AW450" i="10"/>
  <c r="BD453" i="10"/>
  <c r="AV453" i="10"/>
  <c r="BD452" i="10"/>
  <c r="AV452" i="10"/>
  <c r="BD451" i="10"/>
  <c r="AV451" i="10"/>
  <c r="BD450" i="10"/>
  <c r="AV450" i="10"/>
  <c r="AX450" i="10"/>
  <c r="AW449" i="10"/>
  <c r="AW448" i="10"/>
  <c r="AW447" i="10"/>
  <c r="BB446" i="10"/>
  <c r="BD449" i="10"/>
  <c r="AV449" i="10"/>
  <c r="BD448" i="10"/>
  <c r="AV448" i="10"/>
  <c r="BD447" i="10"/>
  <c r="AV447" i="10"/>
  <c r="BA446" i="10"/>
  <c r="AX453" i="10"/>
  <c r="BC449" i="10"/>
  <c r="BC448" i="10"/>
  <c r="BC447" i="10"/>
  <c r="AZ446" i="10"/>
  <c r="BB449" i="10"/>
  <c r="BB448" i="10"/>
  <c r="BB447" i="10"/>
  <c r="AY446" i="10"/>
  <c r="AX452" i="10"/>
  <c r="BA449" i="10"/>
  <c r="BA448" i="10"/>
  <c r="BA447" i="10"/>
  <c r="AX446" i="10"/>
  <c r="AZ449" i="10"/>
  <c r="AZ448" i="10"/>
  <c r="AX451" i="10"/>
  <c r="AY449" i="10"/>
  <c r="AY448" i="10"/>
  <c r="AY447" i="10"/>
  <c r="BD446" i="10"/>
  <c r="AV446" i="10"/>
  <c r="AX449" i="10"/>
  <c r="AX448" i="10"/>
  <c r="AX447" i="10"/>
  <c r="BC446" i="10"/>
  <c r="AW446" i="10"/>
  <c r="AZ447" i="10"/>
  <c r="CT440" i="10"/>
  <c r="CX439" i="10"/>
  <c r="CP439" i="10"/>
  <c r="CS440" i="10"/>
  <c r="CW439" i="10"/>
  <c r="CO439" i="10"/>
  <c r="CZ440" i="10"/>
  <c r="CR440" i="10"/>
  <c r="CV439" i="10"/>
  <c r="CY440" i="10"/>
  <c r="CQ440" i="10"/>
  <c r="CU439" i="10"/>
  <c r="CX440" i="10"/>
  <c r="CP440" i="10"/>
  <c r="CT439" i="10"/>
  <c r="CV440" i="10"/>
  <c r="CZ439" i="10"/>
  <c r="CR439" i="10"/>
  <c r="CU440" i="10"/>
  <c r="CY439" i="10"/>
  <c r="CQ439" i="10"/>
  <c r="CO440" i="10"/>
  <c r="CU438" i="10"/>
  <c r="CY437" i="10"/>
  <c r="CQ437" i="10"/>
  <c r="CU436" i="10"/>
  <c r="CY435" i="10"/>
  <c r="CQ435" i="10"/>
  <c r="CU434" i="10"/>
  <c r="CT438" i="10"/>
  <c r="CX437" i="10"/>
  <c r="CP437" i="10"/>
  <c r="CT436" i="10"/>
  <c r="CX435" i="10"/>
  <c r="CP435" i="10"/>
  <c r="CT434" i="10"/>
  <c r="CS439" i="10"/>
  <c r="CS438" i="10"/>
  <c r="CW437" i="10"/>
  <c r="CO437" i="10"/>
  <c r="CS436" i="10"/>
  <c r="CW435" i="10"/>
  <c r="CO435" i="10"/>
  <c r="CS434" i="10"/>
  <c r="CZ438" i="10"/>
  <c r="CR438" i="10"/>
  <c r="CV437" i="10"/>
  <c r="CZ436" i="10"/>
  <c r="CR436" i="10"/>
  <c r="CV435" i="10"/>
  <c r="CZ434" i="10"/>
  <c r="CR434" i="10"/>
  <c r="CY438" i="10"/>
  <c r="CQ438" i="10"/>
  <c r="CU437" i="10"/>
  <c r="CY436" i="10"/>
  <c r="CQ436" i="10"/>
  <c r="CU435" i="10"/>
  <c r="CY434" i="10"/>
  <c r="CQ434" i="10"/>
  <c r="CX438" i="10"/>
  <c r="CP438" i="10"/>
  <c r="CT437" i="10"/>
  <c r="CX436" i="10"/>
  <c r="CP436" i="10"/>
  <c r="CT435" i="10"/>
  <c r="CX434" i="10"/>
  <c r="CP434" i="10"/>
  <c r="CW438" i="10"/>
  <c r="CO438" i="10"/>
  <c r="CS437" i="10"/>
  <c r="CW436" i="10"/>
  <c r="CO436" i="10"/>
  <c r="CS435" i="10"/>
  <c r="CW434" i="10"/>
  <c r="CO434" i="10"/>
  <c r="CW440" i="10"/>
  <c r="CV433" i="10"/>
  <c r="CZ432" i="10"/>
  <c r="CR432" i="10"/>
  <c r="CV431" i="10"/>
  <c r="CZ430" i="10"/>
  <c r="CR430" i="10"/>
  <c r="CV429" i="10"/>
  <c r="CZ428" i="10"/>
  <c r="CR428" i="10"/>
  <c r="CV427" i="10"/>
  <c r="CZ426" i="10"/>
  <c r="CR426" i="10"/>
  <c r="CV425" i="10"/>
  <c r="CZ424" i="10"/>
  <c r="CR424" i="10"/>
  <c r="CV423" i="10"/>
  <c r="CV438" i="10"/>
  <c r="CV434" i="10"/>
  <c r="CU433" i="10"/>
  <c r="CY432" i="10"/>
  <c r="CQ432" i="10"/>
  <c r="CU431" i="10"/>
  <c r="CY430" i="10"/>
  <c r="CQ430" i="10"/>
  <c r="CU429" i="10"/>
  <c r="CY428" i="10"/>
  <c r="CQ428" i="10"/>
  <c r="CU427" i="10"/>
  <c r="CY426" i="10"/>
  <c r="CQ426" i="10"/>
  <c r="CU425" i="10"/>
  <c r="CY424" i="10"/>
  <c r="CQ424" i="10"/>
  <c r="CU423" i="10"/>
  <c r="CZ437" i="10"/>
  <c r="CT433" i="10"/>
  <c r="CX432" i="10"/>
  <c r="CP432" i="10"/>
  <c r="CT431" i="10"/>
  <c r="CX430" i="10"/>
  <c r="CP430" i="10"/>
  <c r="CT429" i="10"/>
  <c r="CX428" i="10"/>
  <c r="CP428" i="10"/>
  <c r="CT427" i="10"/>
  <c r="CX426" i="10"/>
  <c r="CP426" i="10"/>
  <c r="CT425" i="10"/>
  <c r="CX424" i="10"/>
  <c r="CP424" i="10"/>
  <c r="CT423" i="10"/>
  <c r="CR437" i="10"/>
  <c r="CS433" i="10"/>
  <c r="CW432" i="10"/>
  <c r="CO432" i="10"/>
  <c r="CS431" i="10"/>
  <c r="CW430" i="10"/>
  <c r="CO430" i="10"/>
  <c r="CS429" i="10"/>
  <c r="CW428" i="10"/>
  <c r="CO428" i="10"/>
  <c r="CS427" i="10"/>
  <c r="CW426" i="10"/>
  <c r="CO426" i="10"/>
  <c r="CS425" i="10"/>
  <c r="CW424" i="10"/>
  <c r="CO424" i="10"/>
  <c r="CS423" i="10"/>
  <c r="CZ433" i="10"/>
  <c r="CR433" i="10"/>
  <c r="CV432" i="10"/>
  <c r="CZ431" i="10"/>
  <c r="CR431" i="10"/>
  <c r="CV430" i="10"/>
  <c r="CZ429" i="10"/>
  <c r="CR429" i="10"/>
  <c r="CV428" i="10"/>
  <c r="CZ427" i="10"/>
  <c r="CR427" i="10"/>
  <c r="CV426" i="10"/>
  <c r="CZ425" i="10"/>
  <c r="CR425" i="10"/>
  <c r="CV424" i="10"/>
  <c r="CZ423" i="10"/>
  <c r="CR423" i="10"/>
  <c r="CZ435" i="10"/>
  <c r="CX433" i="10"/>
  <c r="CP433" i="10"/>
  <c r="CT432" i="10"/>
  <c r="CX431" i="10"/>
  <c r="CP431" i="10"/>
  <c r="CT430" i="10"/>
  <c r="CX429" i="10"/>
  <c r="CP429" i="10"/>
  <c r="CT428" i="10"/>
  <c r="CX427" i="10"/>
  <c r="CP427" i="10"/>
  <c r="CT426" i="10"/>
  <c r="CX425" i="10"/>
  <c r="CP425" i="10"/>
  <c r="CT424" i="10"/>
  <c r="CX423" i="10"/>
  <c r="CP423" i="10"/>
  <c r="CR435" i="10"/>
  <c r="CW433" i="10"/>
  <c r="CO433" i="10"/>
  <c r="CS432" i="10"/>
  <c r="CW431" i="10"/>
  <c r="CO431" i="10"/>
  <c r="CS430" i="10"/>
  <c r="CW429" i="10"/>
  <c r="CO429" i="10"/>
  <c r="CS428" i="10"/>
  <c r="CW427" i="10"/>
  <c r="CO427" i="10"/>
  <c r="CS426" i="10"/>
  <c r="CW425" i="10"/>
  <c r="CO425" i="10"/>
  <c r="CY431" i="10"/>
  <c r="CY427" i="10"/>
  <c r="CS422" i="10"/>
  <c r="CW421" i="10"/>
  <c r="CO421" i="10"/>
  <c r="CS420" i="10"/>
  <c r="CW419" i="10"/>
  <c r="CO419" i="10"/>
  <c r="CS418" i="10"/>
  <c r="CW417" i="10"/>
  <c r="CO417" i="10"/>
  <c r="CQ431" i="10"/>
  <c r="CQ427" i="10"/>
  <c r="CZ422" i="10"/>
  <c r="CR422" i="10"/>
  <c r="CV421" i="10"/>
  <c r="CZ420" i="10"/>
  <c r="CR420" i="10"/>
  <c r="CV419" i="10"/>
  <c r="CZ418" i="10"/>
  <c r="CR418" i="10"/>
  <c r="CV417" i="10"/>
  <c r="CV436" i="10"/>
  <c r="CY423" i="10"/>
  <c r="CY422" i="10"/>
  <c r="CQ422" i="10"/>
  <c r="CU421" i="10"/>
  <c r="CY420" i="10"/>
  <c r="CQ420" i="10"/>
  <c r="CU419" i="10"/>
  <c r="CY418" i="10"/>
  <c r="CQ418" i="10"/>
  <c r="CU417" i="10"/>
  <c r="CU430" i="10"/>
  <c r="CU426" i="10"/>
  <c r="CW423" i="10"/>
  <c r="CX422" i="10"/>
  <c r="CP422" i="10"/>
  <c r="CT421" i="10"/>
  <c r="CX420" i="10"/>
  <c r="CP420" i="10"/>
  <c r="CT419" i="10"/>
  <c r="CX418" i="10"/>
  <c r="CP418" i="10"/>
  <c r="CT417" i="10"/>
  <c r="CY433" i="10"/>
  <c r="CY429" i="10"/>
  <c r="CY425" i="10"/>
  <c r="CU424" i="10"/>
  <c r="CQ423" i="10"/>
  <c r="CW422" i="10"/>
  <c r="CO422" i="10"/>
  <c r="CS421" i="10"/>
  <c r="CW420" i="10"/>
  <c r="CO420" i="10"/>
  <c r="CS419" i="10"/>
  <c r="CW418" i="10"/>
  <c r="CO418" i="10"/>
  <c r="CS417" i="10"/>
  <c r="CU422" i="10"/>
  <c r="CY421" i="10"/>
  <c r="CQ421" i="10"/>
  <c r="CU420" i="10"/>
  <c r="CY419" i="10"/>
  <c r="CQ419" i="10"/>
  <c r="CU418" i="10"/>
  <c r="CY417" i="10"/>
  <c r="CQ417" i="10"/>
  <c r="CU432" i="10"/>
  <c r="CU428" i="10"/>
  <c r="CT422" i="10"/>
  <c r="CX421" i="10"/>
  <c r="CP421" i="10"/>
  <c r="CT420" i="10"/>
  <c r="CX419" i="10"/>
  <c r="CP419" i="10"/>
  <c r="CT418" i="10"/>
  <c r="CX417" i="10"/>
  <c r="CP417" i="10"/>
  <c r="CZ419" i="10"/>
  <c r="CR419" i="10"/>
  <c r="CO423" i="10"/>
  <c r="CV422" i="10"/>
  <c r="CV418" i="10"/>
  <c r="CZ421" i="10"/>
  <c r="CZ417" i="10"/>
  <c r="CQ425" i="10"/>
  <c r="CR421" i="10"/>
  <c r="CR417" i="10"/>
  <c r="CQ429" i="10"/>
  <c r="CQ433" i="10"/>
  <c r="DU469" i="10"/>
  <c r="DU468" i="10"/>
  <c r="DU467" i="10"/>
  <c r="DU466" i="10"/>
  <c r="DT469" i="10"/>
  <c r="DS469" i="10"/>
  <c r="DS468" i="10"/>
  <c r="DR469" i="10"/>
  <c r="DQ469" i="10"/>
  <c r="DQ468" i="10"/>
  <c r="DQ467" i="10"/>
  <c r="DQ466" i="10"/>
  <c r="DX469" i="10"/>
  <c r="DP469" i="10"/>
  <c r="DW469" i="10"/>
  <c r="DW468" i="10"/>
  <c r="DW467" i="10"/>
  <c r="DW466" i="10"/>
  <c r="DV469" i="10"/>
  <c r="DS466" i="10"/>
  <c r="DW465" i="10"/>
  <c r="DW464" i="10"/>
  <c r="DX468" i="10"/>
  <c r="DX467" i="10"/>
  <c r="DR466" i="10"/>
  <c r="DV465" i="10"/>
  <c r="DV464" i="10"/>
  <c r="DV468" i="10"/>
  <c r="DV467" i="10"/>
  <c r="DP466" i="10"/>
  <c r="DU465" i="10"/>
  <c r="DU464" i="10"/>
  <c r="DT468" i="10"/>
  <c r="DT467" i="10"/>
  <c r="DT465" i="10"/>
  <c r="DT464" i="10"/>
  <c r="DR468" i="10"/>
  <c r="DS467" i="10"/>
  <c r="DS465" i="10"/>
  <c r="DS464" i="10"/>
  <c r="DP468" i="10"/>
  <c r="DR467" i="10"/>
  <c r="DX466" i="10"/>
  <c r="DR465" i="10"/>
  <c r="DR464" i="10"/>
  <c r="DP467" i="10"/>
  <c r="DV466" i="10"/>
  <c r="DQ465" i="10"/>
  <c r="DQ464" i="10"/>
  <c r="DT466" i="10"/>
  <c r="DX465" i="10"/>
  <c r="DP465" i="10"/>
  <c r="DX464" i="10"/>
  <c r="DP464" i="10"/>
  <c r="DT463" i="10"/>
  <c r="DT462" i="10"/>
  <c r="DT461" i="10"/>
  <c r="DT460" i="10"/>
  <c r="DS463" i="10"/>
  <c r="DS462" i="10"/>
  <c r="DS461" i="10"/>
  <c r="DS460" i="10"/>
  <c r="DR463" i="10"/>
  <c r="DR462" i="10"/>
  <c r="DR461" i="10"/>
  <c r="DR460" i="10"/>
  <c r="DQ463" i="10"/>
  <c r="DQ462" i="10"/>
  <c r="DQ461" i="10"/>
  <c r="DQ460" i="10"/>
  <c r="DX463" i="10"/>
  <c r="DP463" i="10"/>
  <c r="DX462" i="10"/>
  <c r="DP462" i="10"/>
  <c r="DX461" i="10"/>
  <c r="DP461" i="10"/>
  <c r="DW463" i="10"/>
  <c r="DW462" i="10"/>
  <c r="DW461" i="10"/>
  <c r="DW460" i="10"/>
  <c r="DV463" i="10"/>
  <c r="DV462" i="10"/>
  <c r="DV461" i="10"/>
  <c r="DV460" i="10"/>
  <c r="DU461" i="10"/>
  <c r="DR459" i="10"/>
  <c r="DR458" i="10"/>
  <c r="DR457" i="10"/>
  <c r="DQ459" i="10"/>
  <c r="DQ458" i="10"/>
  <c r="DQ457" i="10"/>
  <c r="DU463" i="10"/>
  <c r="DX459" i="10"/>
  <c r="DP459" i="10"/>
  <c r="DX458" i="10"/>
  <c r="DP458" i="10"/>
  <c r="DX457" i="10"/>
  <c r="DP457" i="10"/>
  <c r="DX460" i="10"/>
  <c r="DW459" i="10"/>
  <c r="DW458" i="10"/>
  <c r="DW457" i="10"/>
  <c r="DU460" i="10"/>
  <c r="DV459" i="10"/>
  <c r="DV458" i="10"/>
  <c r="DV457" i="10"/>
  <c r="DT459" i="10"/>
  <c r="DT458" i="10"/>
  <c r="DT457" i="10"/>
  <c r="DS459" i="10"/>
  <c r="DS458" i="10"/>
  <c r="DS457" i="10"/>
  <c r="DR456" i="10"/>
  <c r="DR455" i="10"/>
  <c r="DR454" i="10"/>
  <c r="DU457" i="10"/>
  <c r="DQ456" i="10"/>
  <c r="DQ455" i="10"/>
  <c r="DQ454" i="10"/>
  <c r="DX456" i="10"/>
  <c r="DP456" i="10"/>
  <c r="DX455" i="10"/>
  <c r="DP455" i="10"/>
  <c r="DX454" i="10"/>
  <c r="DP454" i="10"/>
  <c r="DP460" i="10"/>
  <c r="DU459" i="10"/>
  <c r="DW456" i="10"/>
  <c r="DW455" i="10"/>
  <c r="DW454" i="10"/>
  <c r="DV456" i="10"/>
  <c r="DV455" i="10"/>
  <c r="DV454" i="10"/>
  <c r="DU462" i="10"/>
  <c r="DU456" i="10"/>
  <c r="DU455" i="10"/>
  <c r="DU454" i="10"/>
  <c r="DU458" i="10"/>
  <c r="DT456" i="10"/>
  <c r="DT455" i="10"/>
  <c r="DT454" i="10"/>
  <c r="DS456" i="10"/>
  <c r="DS455" i="10"/>
  <c r="DS454" i="10"/>
  <c r="DW453" i="10"/>
  <c r="DW452" i="10"/>
  <c r="DW451" i="10"/>
  <c r="DW450" i="10"/>
  <c r="DV453" i="10"/>
  <c r="DV452" i="10"/>
  <c r="DV451" i="10"/>
  <c r="DV450" i="10"/>
  <c r="DU453" i="10"/>
  <c r="DU452" i="10"/>
  <c r="DU451" i="10"/>
  <c r="DU450" i="10"/>
  <c r="DT453" i="10"/>
  <c r="DT452" i="10"/>
  <c r="DT451" i="10"/>
  <c r="DT450" i="10"/>
  <c r="DS453" i="10"/>
  <c r="DS452" i="10"/>
  <c r="DS451" i="10"/>
  <c r="DS450" i="10"/>
  <c r="DQ453" i="10"/>
  <c r="DQ452" i="10"/>
  <c r="DQ451" i="10"/>
  <c r="DQ450" i="10"/>
  <c r="DX453" i="10"/>
  <c r="DP453" i="10"/>
  <c r="DX452" i="10"/>
  <c r="DP452" i="10"/>
  <c r="DX451" i="10"/>
  <c r="DP451" i="10"/>
  <c r="DX450" i="10"/>
  <c r="DP450" i="10"/>
  <c r="DQ449" i="10"/>
  <c r="DQ448" i="10"/>
  <c r="DQ447" i="10"/>
  <c r="DV446" i="10"/>
  <c r="DR453" i="10"/>
  <c r="DX449" i="10"/>
  <c r="DP449" i="10"/>
  <c r="DX448" i="10"/>
  <c r="DP448" i="10"/>
  <c r="DX447" i="10"/>
  <c r="DP447" i="10"/>
  <c r="DU446" i="10"/>
  <c r="DW449" i="10"/>
  <c r="DW448" i="10"/>
  <c r="DW447" i="10"/>
  <c r="DT446" i="10"/>
  <c r="DR452" i="10"/>
  <c r="DV449" i="10"/>
  <c r="DV448" i="10"/>
  <c r="DV447" i="10"/>
  <c r="DS446" i="10"/>
  <c r="DU449" i="10"/>
  <c r="DU448" i="10"/>
  <c r="DU447" i="10"/>
  <c r="DR446" i="10"/>
  <c r="DR451" i="10"/>
  <c r="DT449" i="10"/>
  <c r="DT448" i="10"/>
  <c r="DT447" i="10"/>
  <c r="DS449" i="10"/>
  <c r="DS448" i="10"/>
  <c r="DS447" i="10"/>
  <c r="DX446" i="10"/>
  <c r="DP446" i="10"/>
  <c r="DR450" i="10"/>
  <c r="DR449" i="10"/>
  <c r="DR448" i="10"/>
  <c r="DR447" i="10"/>
  <c r="DW446" i="10"/>
  <c r="DQ446" i="10"/>
  <c r="GL440" i="10"/>
  <c r="GP439" i="10"/>
  <c r="GH439" i="10"/>
  <c r="GL438" i="10"/>
  <c r="GK440" i="10"/>
  <c r="GO439" i="10"/>
  <c r="GG439" i="10"/>
  <c r="GR440" i="10"/>
  <c r="GJ440" i="10"/>
  <c r="GN439" i="10"/>
  <c r="GR438" i="10"/>
  <c r="GJ438" i="10"/>
  <c r="GQ440" i="10"/>
  <c r="GI440" i="10"/>
  <c r="GM439" i="10"/>
  <c r="GQ438" i="10"/>
  <c r="GI438" i="10"/>
  <c r="GP440" i="10"/>
  <c r="GH440" i="10"/>
  <c r="GL439" i="10"/>
  <c r="GP438" i="10"/>
  <c r="GN440" i="10"/>
  <c r="GR439" i="10"/>
  <c r="GJ439" i="10"/>
  <c r="GN438" i="10"/>
  <c r="GM440" i="10"/>
  <c r="GQ439" i="10"/>
  <c r="GI439" i="10"/>
  <c r="GM438" i="10"/>
  <c r="GK438" i="10"/>
  <c r="GQ437" i="10"/>
  <c r="GI437" i="10"/>
  <c r="GM436" i="10"/>
  <c r="GQ435" i="10"/>
  <c r="GI435" i="10"/>
  <c r="GM434" i="10"/>
  <c r="GQ433" i="10"/>
  <c r="GI433" i="10"/>
  <c r="GH438" i="10"/>
  <c r="GP437" i="10"/>
  <c r="GH437" i="10"/>
  <c r="GL436" i="10"/>
  <c r="GP435" i="10"/>
  <c r="GH435" i="10"/>
  <c r="GL434" i="10"/>
  <c r="GP433" i="10"/>
  <c r="GH433" i="10"/>
  <c r="GG438" i="10"/>
  <c r="GO437" i="10"/>
  <c r="GG437" i="10"/>
  <c r="GK436" i="10"/>
  <c r="GO435" i="10"/>
  <c r="GG435" i="10"/>
  <c r="GK434" i="10"/>
  <c r="GO433" i="10"/>
  <c r="GG433" i="10"/>
  <c r="GO440" i="10"/>
  <c r="GN437" i="10"/>
  <c r="GR436" i="10"/>
  <c r="GJ436" i="10"/>
  <c r="GN435" i="10"/>
  <c r="GR434" i="10"/>
  <c r="GJ434" i="10"/>
  <c r="GN433" i="10"/>
  <c r="GG440" i="10"/>
  <c r="GM437" i="10"/>
  <c r="GQ436" i="10"/>
  <c r="GI436" i="10"/>
  <c r="GM435" i="10"/>
  <c r="GQ434" i="10"/>
  <c r="GI434" i="10"/>
  <c r="GM433" i="10"/>
  <c r="GL437" i="10"/>
  <c r="GP436" i="10"/>
  <c r="GH436" i="10"/>
  <c r="GL435" i="10"/>
  <c r="GP434" i="10"/>
  <c r="GH434" i="10"/>
  <c r="GL433" i="10"/>
  <c r="GK439" i="10"/>
  <c r="GK437" i="10"/>
  <c r="GO436" i="10"/>
  <c r="GG436" i="10"/>
  <c r="GK435" i="10"/>
  <c r="GO434" i="10"/>
  <c r="GG434" i="10"/>
  <c r="GK433" i="10"/>
  <c r="GR432" i="10"/>
  <c r="GJ432" i="10"/>
  <c r="GN431" i="10"/>
  <c r="GR430" i="10"/>
  <c r="GJ430" i="10"/>
  <c r="GN429" i="10"/>
  <c r="GR428" i="10"/>
  <c r="GJ428" i="10"/>
  <c r="GN427" i="10"/>
  <c r="GR426" i="10"/>
  <c r="GJ426" i="10"/>
  <c r="GN425" i="10"/>
  <c r="GR424" i="10"/>
  <c r="GJ424" i="10"/>
  <c r="GN423" i="10"/>
  <c r="GN436" i="10"/>
  <c r="GQ432" i="10"/>
  <c r="GI432" i="10"/>
  <c r="GM431" i="10"/>
  <c r="GQ430" i="10"/>
  <c r="GI430" i="10"/>
  <c r="GM429" i="10"/>
  <c r="GQ428" i="10"/>
  <c r="GI428" i="10"/>
  <c r="GM427" i="10"/>
  <c r="GQ426" i="10"/>
  <c r="GI426" i="10"/>
  <c r="GM425" i="10"/>
  <c r="GQ424" i="10"/>
  <c r="GI424" i="10"/>
  <c r="GM423" i="10"/>
  <c r="GR435" i="10"/>
  <c r="GP432" i="10"/>
  <c r="GH432" i="10"/>
  <c r="GL431" i="10"/>
  <c r="GP430" i="10"/>
  <c r="GH430" i="10"/>
  <c r="GL429" i="10"/>
  <c r="GP428" i="10"/>
  <c r="GH428" i="10"/>
  <c r="GL427" i="10"/>
  <c r="GP426" i="10"/>
  <c r="GH426" i="10"/>
  <c r="GL425" i="10"/>
  <c r="GP424" i="10"/>
  <c r="GH424" i="10"/>
  <c r="GL423" i="10"/>
  <c r="GJ435" i="10"/>
  <c r="GO432" i="10"/>
  <c r="GG432" i="10"/>
  <c r="GK431" i="10"/>
  <c r="GO430" i="10"/>
  <c r="GG430" i="10"/>
  <c r="GK429" i="10"/>
  <c r="GO428" i="10"/>
  <c r="GG428" i="10"/>
  <c r="GK427" i="10"/>
  <c r="GO426" i="10"/>
  <c r="GG426" i="10"/>
  <c r="GK425" i="10"/>
  <c r="GO424" i="10"/>
  <c r="GG424" i="10"/>
  <c r="GK423" i="10"/>
  <c r="GN432" i="10"/>
  <c r="GR431" i="10"/>
  <c r="GJ431" i="10"/>
  <c r="GN430" i="10"/>
  <c r="GR429" i="10"/>
  <c r="GJ429" i="10"/>
  <c r="GN428" i="10"/>
  <c r="GR427" i="10"/>
  <c r="GJ427" i="10"/>
  <c r="GN426" i="10"/>
  <c r="GR425" i="10"/>
  <c r="GJ425" i="10"/>
  <c r="GN424" i="10"/>
  <c r="GR423" i="10"/>
  <c r="GJ423" i="10"/>
  <c r="GO438" i="10"/>
  <c r="GR437" i="10"/>
  <c r="GR433" i="10"/>
  <c r="GL432" i="10"/>
  <c r="GP431" i="10"/>
  <c r="GH431" i="10"/>
  <c r="GL430" i="10"/>
  <c r="GP429" i="10"/>
  <c r="GH429" i="10"/>
  <c r="GL428" i="10"/>
  <c r="GP427" i="10"/>
  <c r="GH427" i="10"/>
  <c r="GL426" i="10"/>
  <c r="GP425" i="10"/>
  <c r="GH425" i="10"/>
  <c r="GL424" i="10"/>
  <c r="GP423" i="10"/>
  <c r="GH423" i="10"/>
  <c r="GJ437" i="10"/>
  <c r="GJ433" i="10"/>
  <c r="GK432" i="10"/>
  <c r="GO431" i="10"/>
  <c r="GG431" i="10"/>
  <c r="GK430" i="10"/>
  <c r="GO429" i="10"/>
  <c r="GG429" i="10"/>
  <c r="GK428" i="10"/>
  <c r="GO427" i="10"/>
  <c r="GG427" i="10"/>
  <c r="GK426" i="10"/>
  <c r="GO425" i="10"/>
  <c r="GG425" i="10"/>
  <c r="GQ429" i="10"/>
  <c r="GQ425" i="10"/>
  <c r="GK422" i="10"/>
  <c r="GO421" i="10"/>
  <c r="GG421" i="10"/>
  <c r="GK420" i="10"/>
  <c r="GO419" i="10"/>
  <c r="GG419" i="10"/>
  <c r="GK418" i="10"/>
  <c r="GO417" i="10"/>
  <c r="GG417" i="10"/>
  <c r="GN434" i="10"/>
  <c r="GI429" i="10"/>
  <c r="GI425" i="10"/>
  <c r="GR422" i="10"/>
  <c r="GJ422" i="10"/>
  <c r="GN421" i="10"/>
  <c r="GR420" i="10"/>
  <c r="GJ420" i="10"/>
  <c r="GN419" i="10"/>
  <c r="GR418" i="10"/>
  <c r="GJ418" i="10"/>
  <c r="GN417" i="10"/>
  <c r="GQ423" i="10"/>
  <c r="GQ422" i="10"/>
  <c r="GI422" i="10"/>
  <c r="GM421" i="10"/>
  <c r="GQ420" i="10"/>
  <c r="GI420" i="10"/>
  <c r="GM419" i="10"/>
  <c r="GQ418" i="10"/>
  <c r="GI418" i="10"/>
  <c r="GM417" i="10"/>
  <c r="GM432" i="10"/>
  <c r="GM428" i="10"/>
  <c r="GO423" i="10"/>
  <c r="GP422" i="10"/>
  <c r="GH422" i="10"/>
  <c r="GL421" i="10"/>
  <c r="GP420" i="10"/>
  <c r="GH420" i="10"/>
  <c r="GL419" i="10"/>
  <c r="GP418" i="10"/>
  <c r="GH418" i="10"/>
  <c r="GL417" i="10"/>
  <c r="GQ431" i="10"/>
  <c r="GQ427" i="10"/>
  <c r="GM424" i="10"/>
  <c r="GI423" i="10"/>
  <c r="GO422" i="10"/>
  <c r="GG422" i="10"/>
  <c r="GK421" i="10"/>
  <c r="GO420" i="10"/>
  <c r="GG420" i="10"/>
  <c r="GK419" i="10"/>
  <c r="GO418" i="10"/>
  <c r="GG418" i="10"/>
  <c r="GK417" i="10"/>
  <c r="GM422" i="10"/>
  <c r="GQ421" i="10"/>
  <c r="GI421" i="10"/>
  <c r="GM420" i="10"/>
  <c r="GQ419" i="10"/>
  <c r="GI419" i="10"/>
  <c r="GM418" i="10"/>
  <c r="GQ417" i="10"/>
  <c r="GI417" i="10"/>
  <c r="GM430" i="10"/>
  <c r="GM426" i="10"/>
  <c r="GL422" i="10"/>
  <c r="GP421" i="10"/>
  <c r="GH421" i="10"/>
  <c r="GL420" i="10"/>
  <c r="GP419" i="10"/>
  <c r="GH419" i="10"/>
  <c r="GL418" i="10"/>
  <c r="GP417" i="10"/>
  <c r="GH417" i="10"/>
  <c r="GG423" i="10"/>
  <c r="GR421" i="10"/>
  <c r="GR417" i="10"/>
  <c r="GJ421" i="10"/>
  <c r="GJ417" i="10"/>
  <c r="GN420" i="10"/>
  <c r="GK424" i="10"/>
  <c r="GR419" i="10"/>
  <c r="GI427" i="10"/>
  <c r="GJ419" i="10"/>
  <c r="GI431" i="10"/>
  <c r="CV420" i="10"/>
  <c r="EN421" i="10"/>
  <c r="GN422" i="10"/>
  <c r="CL440" i="10"/>
  <c r="CD440" i="10"/>
  <c r="CH439" i="10"/>
  <c r="CK440" i="10"/>
  <c r="CC440" i="10"/>
  <c r="CG439" i="10"/>
  <c r="CJ440" i="10"/>
  <c r="CN439" i="10"/>
  <c r="CF439" i="10"/>
  <c r="CI440" i="10"/>
  <c r="CM439" i="10"/>
  <c r="CE439" i="10"/>
  <c r="CH440" i="10"/>
  <c r="CL439" i="10"/>
  <c r="CD439" i="10"/>
  <c r="CN440" i="10"/>
  <c r="CF440" i="10"/>
  <c r="CJ439" i="10"/>
  <c r="CM440" i="10"/>
  <c r="CE440" i="10"/>
  <c r="CI439" i="10"/>
  <c r="CM438" i="10"/>
  <c r="CE438" i="10"/>
  <c r="CI437" i="10"/>
  <c r="CM436" i="10"/>
  <c r="CE436" i="10"/>
  <c r="CI435" i="10"/>
  <c r="CM434" i="10"/>
  <c r="CE434" i="10"/>
  <c r="CG440" i="10"/>
  <c r="CL438" i="10"/>
  <c r="CD438" i="10"/>
  <c r="CH437" i="10"/>
  <c r="CL436" i="10"/>
  <c r="CD436" i="10"/>
  <c r="CH435" i="10"/>
  <c r="CL434" i="10"/>
  <c r="CD434" i="10"/>
  <c r="CK438" i="10"/>
  <c r="CC438" i="10"/>
  <c r="CG437" i="10"/>
  <c r="CK436" i="10"/>
  <c r="CC436" i="10"/>
  <c r="CG435" i="10"/>
  <c r="CK434" i="10"/>
  <c r="CC434" i="10"/>
  <c r="CK439" i="10"/>
  <c r="CJ438" i="10"/>
  <c r="CN437" i="10"/>
  <c r="CF437" i="10"/>
  <c r="CJ436" i="10"/>
  <c r="CN435" i="10"/>
  <c r="CF435" i="10"/>
  <c r="CJ434" i="10"/>
  <c r="CC439" i="10"/>
  <c r="CI438" i="10"/>
  <c r="CM437" i="10"/>
  <c r="CE437" i="10"/>
  <c r="CI436" i="10"/>
  <c r="CM435" i="10"/>
  <c r="CE435" i="10"/>
  <c r="CI434" i="10"/>
  <c r="CH438" i="10"/>
  <c r="CL437" i="10"/>
  <c r="CD437" i="10"/>
  <c r="CH436" i="10"/>
  <c r="CL435" i="10"/>
  <c r="CD435" i="10"/>
  <c r="CH434" i="10"/>
  <c r="CG438" i="10"/>
  <c r="CK437" i="10"/>
  <c r="CC437" i="10"/>
  <c r="CG436" i="10"/>
  <c r="CK435" i="10"/>
  <c r="CC435" i="10"/>
  <c r="CG434" i="10"/>
  <c r="CJ435" i="10"/>
  <c r="CN433" i="10"/>
  <c r="CF433" i="10"/>
  <c r="CJ432" i="10"/>
  <c r="CN431" i="10"/>
  <c r="CF431" i="10"/>
  <c r="CJ430" i="10"/>
  <c r="CN429" i="10"/>
  <c r="CF429" i="10"/>
  <c r="CJ428" i="10"/>
  <c r="CN427" i="10"/>
  <c r="CF427" i="10"/>
  <c r="CJ426" i="10"/>
  <c r="CN425" i="10"/>
  <c r="CF425" i="10"/>
  <c r="CJ424" i="10"/>
  <c r="CN423" i="10"/>
  <c r="CF423" i="10"/>
  <c r="CM433" i="10"/>
  <c r="CE433" i="10"/>
  <c r="CI432" i="10"/>
  <c r="CM431" i="10"/>
  <c r="CE431" i="10"/>
  <c r="CI430" i="10"/>
  <c r="CM429" i="10"/>
  <c r="CE429" i="10"/>
  <c r="CI428" i="10"/>
  <c r="CM427" i="10"/>
  <c r="CE427" i="10"/>
  <c r="CI426" i="10"/>
  <c r="CM425" i="10"/>
  <c r="CE425" i="10"/>
  <c r="CI424" i="10"/>
  <c r="CM423" i="10"/>
  <c r="CE423" i="10"/>
  <c r="CN438" i="10"/>
  <c r="CN434" i="10"/>
  <c r="CL433" i="10"/>
  <c r="CD433" i="10"/>
  <c r="CH432" i="10"/>
  <c r="CL431" i="10"/>
  <c r="CD431" i="10"/>
  <c r="CH430" i="10"/>
  <c r="CL429" i="10"/>
  <c r="CD429" i="10"/>
  <c r="CH428" i="10"/>
  <c r="CL427" i="10"/>
  <c r="CD427" i="10"/>
  <c r="CH426" i="10"/>
  <c r="CL425" i="10"/>
  <c r="CD425" i="10"/>
  <c r="CH424" i="10"/>
  <c r="CL423" i="10"/>
  <c r="CD423" i="10"/>
  <c r="CF438" i="10"/>
  <c r="CF434" i="10"/>
  <c r="CK433" i="10"/>
  <c r="CC433" i="10"/>
  <c r="CG432" i="10"/>
  <c r="CK431" i="10"/>
  <c r="CC431" i="10"/>
  <c r="CG430" i="10"/>
  <c r="CK429" i="10"/>
  <c r="CC429" i="10"/>
  <c r="CG428" i="10"/>
  <c r="CK427" i="10"/>
  <c r="CC427" i="10"/>
  <c r="CG426" i="10"/>
  <c r="CK425" i="10"/>
  <c r="CC425" i="10"/>
  <c r="CG424" i="10"/>
  <c r="CK423" i="10"/>
  <c r="CC423" i="10"/>
  <c r="CJ437" i="10"/>
  <c r="CJ433" i="10"/>
  <c r="CN432" i="10"/>
  <c r="CF432" i="10"/>
  <c r="CJ431" i="10"/>
  <c r="CN430" i="10"/>
  <c r="CF430" i="10"/>
  <c r="CJ429" i="10"/>
  <c r="CN428" i="10"/>
  <c r="CF428" i="10"/>
  <c r="CJ427" i="10"/>
  <c r="CN426" i="10"/>
  <c r="CF426" i="10"/>
  <c r="CJ425" i="10"/>
  <c r="CN424" i="10"/>
  <c r="CF424" i="10"/>
  <c r="CJ423" i="10"/>
  <c r="CN436" i="10"/>
  <c r="CH433" i="10"/>
  <c r="CL432" i="10"/>
  <c r="CD432" i="10"/>
  <c r="CH431" i="10"/>
  <c r="CL430" i="10"/>
  <c r="CD430" i="10"/>
  <c r="CH429" i="10"/>
  <c r="CL428" i="10"/>
  <c r="CD428" i="10"/>
  <c r="CH427" i="10"/>
  <c r="CL426" i="10"/>
  <c r="CD426" i="10"/>
  <c r="CH425" i="10"/>
  <c r="CL424" i="10"/>
  <c r="CD424" i="10"/>
  <c r="CH423" i="10"/>
  <c r="CF436" i="10"/>
  <c r="CG433" i="10"/>
  <c r="CK432" i="10"/>
  <c r="CC432" i="10"/>
  <c r="CG431" i="10"/>
  <c r="CK430" i="10"/>
  <c r="CC430" i="10"/>
  <c r="CG429" i="10"/>
  <c r="CK428" i="10"/>
  <c r="CC428" i="10"/>
  <c r="CG427" i="10"/>
  <c r="CK426" i="10"/>
  <c r="CC426" i="10"/>
  <c r="CG425" i="10"/>
  <c r="CM432" i="10"/>
  <c r="CM428" i="10"/>
  <c r="CE424" i="10"/>
  <c r="CK422" i="10"/>
  <c r="CC422" i="10"/>
  <c r="CG421" i="10"/>
  <c r="CK420" i="10"/>
  <c r="CC420" i="10"/>
  <c r="CG419" i="10"/>
  <c r="CK418" i="10"/>
  <c r="CC418" i="10"/>
  <c r="CG417" i="10"/>
  <c r="CE432" i="10"/>
  <c r="CE428" i="10"/>
  <c r="CC424" i="10"/>
  <c r="CJ422" i="10"/>
  <c r="CN421" i="10"/>
  <c r="CF421" i="10"/>
  <c r="CJ420" i="10"/>
  <c r="CN419" i="10"/>
  <c r="CF419" i="10"/>
  <c r="CJ418" i="10"/>
  <c r="CN417" i="10"/>
  <c r="CF417" i="10"/>
  <c r="CI431" i="10"/>
  <c r="CI427" i="10"/>
  <c r="CI422" i="10"/>
  <c r="CM421" i="10"/>
  <c r="CE421" i="10"/>
  <c r="CI420" i="10"/>
  <c r="CM419" i="10"/>
  <c r="CE419" i="10"/>
  <c r="CI418" i="10"/>
  <c r="CM417" i="10"/>
  <c r="CE417" i="10"/>
  <c r="CH422" i="10"/>
  <c r="CL421" i="10"/>
  <c r="CD421" i="10"/>
  <c r="CH420" i="10"/>
  <c r="CL419" i="10"/>
  <c r="CD419" i="10"/>
  <c r="CH418" i="10"/>
  <c r="CL417" i="10"/>
  <c r="CD417" i="10"/>
  <c r="CM430" i="10"/>
  <c r="CM426" i="10"/>
  <c r="CG422" i="10"/>
  <c r="CK421" i="10"/>
  <c r="CC421" i="10"/>
  <c r="CG420" i="10"/>
  <c r="CK419" i="10"/>
  <c r="CC419" i="10"/>
  <c r="CG418" i="10"/>
  <c r="CK417" i="10"/>
  <c r="CC417" i="10"/>
  <c r="CI433" i="10"/>
  <c r="CI429" i="10"/>
  <c r="CI425" i="10"/>
  <c r="CM424" i="10"/>
  <c r="CI423" i="10"/>
  <c r="CM422" i="10"/>
  <c r="CE422" i="10"/>
  <c r="CI421" i="10"/>
  <c r="CM420" i="10"/>
  <c r="CE420" i="10"/>
  <c r="CI419" i="10"/>
  <c r="CM418" i="10"/>
  <c r="CE418" i="10"/>
  <c r="CI417" i="10"/>
  <c r="CK424" i="10"/>
  <c r="CG423" i="10"/>
  <c r="CL422" i="10"/>
  <c r="CD422" i="10"/>
  <c r="CH421" i="10"/>
  <c r="CL420" i="10"/>
  <c r="CD420" i="10"/>
  <c r="CH419" i="10"/>
  <c r="CL418" i="10"/>
  <c r="CD418" i="10"/>
  <c r="CH417" i="10"/>
  <c r="CN420" i="10"/>
  <c r="CF420" i="10"/>
  <c r="CJ419" i="10"/>
  <c r="CN422" i="10"/>
  <c r="CN418" i="10"/>
  <c r="CF422" i="10"/>
  <c r="CF418" i="10"/>
  <c r="CE426" i="10"/>
  <c r="CJ421" i="10"/>
  <c r="CJ417" i="10"/>
  <c r="CE430" i="10"/>
  <c r="BY469" i="10"/>
  <c r="BY468" i="10"/>
  <c r="BY467" i="10"/>
  <c r="BY466" i="10"/>
  <c r="BX469" i="10"/>
  <c r="CE469" i="10"/>
  <c r="BW469" i="10"/>
  <c r="CE468" i="10"/>
  <c r="BW468" i="10"/>
  <c r="CD469" i="10"/>
  <c r="CC469" i="10"/>
  <c r="CC468" i="10"/>
  <c r="CC467" i="10"/>
  <c r="CC466" i="10"/>
  <c r="CB469" i="10"/>
  <c r="CA469" i="10"/>
  <c r="CA468" i="10"/>
  <c r="CA467" i="10"/>
  <c r="CA466" i="10"/>
  <c r="BZ469" i="10"/>
  <c r="CD468" i="10"/>
  <c r="BZ467" i="10"/>
  <c r="CA465" i="10"/>
  <c r="CA464" i="10"/>
  <c r="CB468" i="10"/>
  <c r="BX467" i="10"/>
  <c r="CE466" i="10"/>
  <c r="BZ465" i="10"/>
  <c r="BZ464" i="10"/>
  <c r="BZ468" i="10"/>
  <c r="BW467" i="10"/>
  <c r="CD466" i="10"/>
  <c r="BY465" i="10"/>
  <c r="BY464" i="10"/>
  <c r="BX468" i="10"/>
  <c r="CB466" i="10"/>
  <c r="BX465" i="10"/>
  <c r="BX464" i="10"/>
  <c r="BZ466" i="10"/>
  <c r="CE465" i="10"/>
  <c r="BW465" i="10"/>
  <c r="CE464" i="10"/>
  <c r="BW464" i="10"/>
  <c r="CE467" i="10"/>
  <c r="BX466" i="10"/>
  <c r="CD465" i="10"/>
  <c r="CD464" i="10"/>
  <c r="CD467" i="10"/>
  <c r="BW466" i="10"/>
  <c r="CC465" i="10"/>
  <c r="CC464" i="10"/>
  <c r="CB467" i="10"/>
  <c r="CB465" i="10"/>
  <c r="CB464" i="10"/>
  <c r="BX463" i="10"/>
  <c r="BX462" i="10"/>
  <c r="BX461" i="10"/>
  <c r="CE463" i="10"/>
  <c r="BW463" i="10"/>
  <c r="CE462" i="10"/>
  <c r="BW462" i="10"/>
  <c r="CE461" i="10"/>
  <c r="BW461" i="10"/>
  <c r="CD463" i="10"/>
  <c r="CD462" i="10"/>
  <c r="CD461" i="10"/>
  <c r="CC463" i="10"/>
  <c r="CC462" i="10"/>
  <c r="CC461" i="10"/>
  <c r="CB463" i="10"/>
  <c r="CB462" i="10"/>
  <c r="CB461" i="10"/>
  <c r="CA463" i="10"/>
  <c r="CA462" i="10"/>
  <c r="CA461" i="10"/>
  <c r="BZ463" i="10"/>
  <c r="BZ462" i="10"/>
  <c r="BZ461" i="10"/>
  <c r="BY463" i="10"/>
  <c r="CD460" i="10"/>
  <c r="CD459" i="10"/>
  <c r="CD458" i="10"/>
  <c r="CD457" i="10"/>
  <c r="CC460" i="10"/>
  <c r="CC459" i="10"/>
  <c r="CC458" i="10"/>
  <c r="CC457" i="10"/>
  <c r="CB460" i="10"/>
  <c r="CB459" i="10"/>
  <c r="CB458" i="10"/>
  <c r="CB457" i="10"/>
  <c r="BY462" i="10"/>
  <c r="CA460" i="10"/>
  <c r="CA459" i="10"/>
  <c r="CA458" i="10"/>
  <c r="CA457" i="10"/>
  <c r="BZ460" i="10"/>
  <c r="BZ459" i="10"/>
  <c r="BZ458" i="10"/>
  <c r="BZ457" i="10"/>
  <c r="BY461" i="10"/>
  <c r="BX460" i="10"/>
  <c r="BX459" i="10"/>
  <c r="BX458" i="10"/>
  <c r="BX457" i="10"/>
  <c r="CE460" i="10"/>
  <c r="BW460" i="10"/>
  <c r="CE459" i="10"/>
  <c r="BW459" i="10"/>
  <c r="CE458" i="10"/>
  <c r="BW458" i="10"/>
  <c r="CE457" i="10"/>
  <c r="BW457" i="10"/>
  <c r="CD456" i="10"/>
  <c r="CD455" i="10"/>
  <c r="CD454" i="10"/>
  <c r="BY459" i="10"/>
  <c r="CC456" i="10"/>
  <c r="CC455" i="10"/>
  <c r="CC454" i="10"/>
  <c r="CB456" i="10"/>
  <c r="CB455" i="10"/>
  <c r="CB454" i="10"/>
  <c r="CA456" i="10"/>
  <c r="CA455" i="10"/>
  <c r="CA454" i="10"/>
  <c r="BY458" i="10"/>
  <c r="BZ456" i="10"/>
  <c r="BZ455" i="10"/>
  <c r="BZ454" i="10"/>
  <c r="BY456" i="10"/>
  <c r="BY455" i="10"/>
  <c r="BY454" i="10"/>
  <c r="BY460" i="10"/>
  <c r="BX456" i="10"/>
  <c r="BX455" i="10"/>
  <c r="BX454" i="10"/>
  <c r="BY457" i="10"/>
  <c r="CE456" i="10"/>
  <c r="BW456" i="10"/>
  <c r="CE455" i="10"/>
  <c r="BW455" i="10"/>
  <c r="CE454" i="10"/>
  <c r="BW454" i="10"/>
  <c r="CA453" i="10"/>
  <c r="CA452" i="10"/>
  <c r="CA451" i="10"/>
  <c r="CA450" i="10"/>
  <c r="BZ453" i="10"/>
  <c r="BZ452" i="10"/>
  <c r="BZ451" i="10"/>
  <c r="BZ450" i="10"/>
  <c r="BY453" i="10"/>
  <c r="BY452" i="10"/>
  <c r="BY451" i="10"/>
  <c r="BY450" i="10"/>
  <c r="BX453" i="10"/>
  <c r="BX452" i="10"/>
  <c r="BX451" i="10"/>
  <c r="BX450" i="10"/>
  <c r="CE453" i="10"/>
  <c r="BW453" i="10"/>
  <c r="CE452" i="10"/>
  <c r="BW452" i="10"/>
  <c r="CE451" i="10"/>
  <c r="BW451" i="10"/>
  <c r="CE450" i="10"/>
  <c r="BW450" i="10"/>
  <c r="CC453" i="10"/>
  <c r="CC452" i="10"/>
  <c r="CC451" i="10"/>
  <c r="CC450" i="10"/>
  <c r="CB453" i="10"/>
  <c r="CB452" i="10"/>
  <c r="CB451" i="10"/>
  <c r="CB450" i="10"/>
  <c r="CD452" i="10"/>
  <c r="CC449" i="10"/>
  <c r="CC448" i="10"/>
  <c r="CC447" i="10"/>
  <c r="BZ446" i="10"/>
  <c r="CB449" i="10"/>
  <c r="CB448" i="10"/>
  <c r="CB447" i="10"/>
  <c r="BY446" i="10"/>
  <c r="CD451" i="10"/>
  <c r="CA449" i="10"/>
  <c r="CA448" i="10"/>
  <c r="CA447" i="10"/>
  <c r="BX446" i="10"/>
  <c r="BZ449" i="10"/>
  <c r="BZ448" i="10"/>
  <c r="BZ447" i="10"/>
  <c r="CE446" i="10"/>
  <c r="BW446" i="10"/>
  <c r="CD450" i="10"/>
  <c r="BY449" i="10"/>
  <c r="BY448" i="10"/>
  <c r="BY447" i="10"/>
  <c r="CD446" i="10"/>
  <c r="BX449" i="10"/>
  <c r="BX448" i="10"/>
  <c r="BX447" i="10"/>
  <c r="CD453" i="10"/>
  <c r="CE449" i="10"/>
  <c r="BW449" i="10"/>
  <c r="CE448" i="10"/>
  <c r="BW448" i="10"/>
  <c r="CE447" i="10"/>
  <c r="BW447" i="10"/>
  <c r="CB446" i="10"/>
  <c r="CD449" i="10"/>
  <c r="CD448" i="10"/>
  <c r="CD447" i="10"/>
  <c r="CA446" i="10"/>
  <c r="CC446" i="10"/>
  <c r="ES469" i="10"/>
  <c r="ES468" i="10"/>
  <c r="ES467" i="10"/>
  <c r="ES466" i="10"/>
  <c r="ER469" i="10"/>
  <c r="EY469" i="10"/>
  <c r="EQ469" i="10"/>
  <c r="EY468" i="10"/>
  <c r="EQ468" i="10"/>
  <c r="EX469" i="10"/>
  <c r="EW469" i="10"/>
  <c r="EW468" i="10"/>
  <c r="EW467" i="10"/>
  <c r="EW466" i="10"/>
  <c r="EV469" i="10"/>
  <c r="EU469" i="10"/>
  <c r="EU468" i="10"/>
  <c r="EU467" i="10"/>
  <c r="EU466" i="10"/>
  <c r="ET469" i="10"/>
  <c r="EY467" i="10"/>
  <c r="ER466" i="10"/>
  <c r="EU465" i="10"/>
  <c r="EU464" i="10"/>
  <c r="EX467" i="10"/>
  <c r="EQ466" i="10"/>
  <c r="ET465" i="10"/>
  <c r="ET464" i="10"/>
  <c r="EV467" i="10"/>
  <c r="ES465" i="10"/>
  <c r="ES464" i="10"/>
  <c r="ET467" i="10"/>
  <c r="ER465" i="10"/>
  <c r="ER464" i="10"/>
  <c r="EX468" i="10"/>
  <c r="ER467" i="10"/>
  <c r="EY466" i="10"/>
  <c r="EY465" i="10"/>
  <c r="EQ465" i="10"/>
  <c r="EY464" i="10"/>
  <c r="EQ464" i="10"/>
  <c r="EV468" i="10"/>
  <c r="EQ467" i="10"/>
  <c r="EX466" i="10"/>
  <c r="EX465" i="10"/>
  <c r="EX464" i="10"/>
  <c r="ET468" i="10"/>
  <c r="EV466" i="10"/>
  <c r="EW465" i="10"/>
  <c r="EW464" i="10"/>
  <c r="ER468" i="10"/>
  <c r="ET466" i="10"/>
  <c r="EV465" i="10"/>
  <c r="EV464" i="10"/>
  <c r="ER463" i="10"/>
  <c r="ER462" i="10"/>
  <c r="ER461" i="10"/>
  <c r="ER460" i="10"/>
  <c r="EY463" i="10"/>
  <c r="EQ463" i="10"/>
  <c r="EY462" i="10"/>
  <c r="EQ462" i="10"/>
  <c r="EY461" i="10"/>
  <c r="EQ461" i="10"/>
  <c r="EY460" i="10"/>
  <c r="EQ460" i="10"/>
  <c r="EX463" i="10"/>
  <c r="EX462" i="10"/>
  <c r="EX461" i="10"/>
  <c r="EX460" i="10"/>
  <c r="EW463" i="10"/>
  <c r="EW462" i="10"/>
  <c r="EW461" i="10"/>
  <c r="EW460" i="10"/>
  <c r="EV463" i="10"/>
  <c r="EV462" i="10"/>
  <c r="EV461" i="10"/>
  <c r="EV460" i="10"/>
  <c r="EU463" i="10"/>
  <c r="EU462" i="10"/>
  <c r="EU461" i="10"/>
  <c r="EU460" i="10"/>
  <c r="ET463" i="10"/>
  <c r="ET462" i="10"/>
  <c r="ET461" i="10"/>
  <c r="ET460" i="10"/>
  <c r="ES460" i="10"/>
  <c r="EX459" i="10"/>
  <c r="EX458" i="10"/>
  <c r="EX457" i="10"/>
  <c r="EW459" i="10"/>
  <c r="EW458" i="10"/>
  <c r="EW457" i="10"/>
  <c r="ES462" i="10"/>
  <c r="EV459" i="10"/>
  <c r="EV458" i="10"/>
  <c r="EV457" i="10"/>
  <c r="EU459" i="10"/>
  <c r="EU458" i="10"/>
  <c r="EU457" i="10"/>
  <c r="ET459" i="10"/>
  <c r="ET458" i="10"/>
  <c r="ET457" i="10"/>
  <c r="ER459" i="10"/>
  <c r="ER458" i="10"/>
  <c r="ER457" i="10"/>
  <c r="ES463" i="10"/>
  <c r="EY459" i="10"/>
  <c r="EQ459" i="10"/>
  <c r="EY458" i="10"/>
  <c r="EQ458" i="10"/>
  <c r="EY457" i="10"/>
  <c r="EQ457" i="10"/>
  <c r="ES459" i="10"/>
  <c r="EX456" i="10"/>
  <c r="EX455" i="10"/>
  <c r="EX454" i="10"/>
  <c r="EX453" i="10"/>
  <c r="EW456" i="10"/>
  <c r="EW455" i="10"/>
  <c r="EW454" i="10"/>
  <c r="EV456" i="10"/>
  <c r="EV455" i="10"/>
  <c r="EV454" i="10"/>
  <c r="EV453" i="10"/>
  <c r="ES461" i="10"/>
  <c r="ES458" i="10"/>
  <c r="EU456" i="10"/>
  <c r="EU455" i="10"/>
  <c r="EU454" i="10"/>
  <c r="ET456" i="10"/>
  <c r="ET455" i="10"/>
  <c r="ET454" i="10"/>
  <c r="ES456" i="10"/>
  <c r="ES455" i="10"/>
  <c r="ES454" i="10"/>
  <c r="ES457" i="10"/>
  <c r="ER456" i="10"/>
  <c r="ER455" i="10"/>
  <c r="ER454" i="10"/>
  <c r="EY456" i="10"/>
  <c r="EQ456" i="10"/>
  <c r="EY455" i="10"/>
  <c r="EQ455" i="10"/>
  <c r="EY454" i="10"/>
  <c r="EQ454" i="10"/>
  <c r="EU453" i="10"/>
  <c r="EU452" i="10"/>
  <c r="EU451" i="10"/>
  <c r="EU450" i="10"/>
  <c r="ET453" i="10"/>
  <c r="ET452" i="10"/>
  <c r="ET451" i="10"/>
  <c r="ET450" i="10"/>
  <c r="ES453" i="10"/>
  <c r="ES452" i="10"/>
  <c r="ES451" i="10"/>
  <c r="ES450" i="10"/>
  <c r="ER453" i="10"/>
  <c r="ER452" i="10"/>
  <c r="ER451" i="10"/>
  <c r="ER450" i="10"/>
  <c r="EQ453" i="10"/>
  <c r="EY452" i="10"/>
  <c r="EQ452" i="10"/>
  <c r="EY451" i="10"/>
  <c r="EQ451" i="10"/>
  <c r="EY450" i="10"/>
  <c r="EQ450" i="10"/>
  <c r="EY453" i="10"/>
  <c r="EW452" i="10"/>
  <c r="EW451" i="10"/>
  <c r="EW450" i="10"/>
  <c r="EW453" i="10"/>
  <c r="EV452" i="10"/>
  <c r="EV451" i="10"/>
  <c r="EV450" i="10"/>
  <c r="EW449" i="10"/>
  <c r="EW448" i="10"/>
  <c r="EW447" i="10"/>
  <c r="ET446" i="10"/>
  <c r="EX451" i="10"/>
  <c r="EV449" i="10"/>
  <c r="EV448" i="10"/>
  <c r="EV447" i="10"/>
  <c r="ES446" i="10"/>
  <c r="EU449" i="10"/>
  <c r="EU448" i="10"/>
  <c r="EU447" i="10"/>
  <c r="ER446" i="10"/>
  <c r="EX450" i="10"/>
  <c r="ET449" i="10"/>
  <c r="ET448" i="10"/>
  <c r="ET447" i="10"/>
  <c r="EY446" i="10"/>
  <c r="EQ446" i="10"/>
  <c r="ES449" i="10"/>
  <c r="ES448" i="10"/>
  <c r="ES447" i="10"/>
  <c r="EX446" i="10"/>
  <c r="ER449" i="10"/>
  <c r="ER448" i="10"/>
  <c r="ER447" i="10"/>
  <c r="EY449" i="10"/>
  <c r="EQ449" i="10"/>
  <c r="EY448" i="10"/>
  <c r="EQ448" i="10"/>
  <c r="EQ447" i="10"/>
  <c r="EV446" i="10"/>
  <c r="EX452" i="10"/>
  <c r="EX449" i="10"/>
  <c r="EX448" i="10"/>
  <c r="EX447" i="10"/>
  <c r="EU446" i="10"/>
  <c r="EW446" i="10"/>
  <c r="GN418" i="10"/>
  <c r="FH420" i="10"/>
  <c r="GZ421" i="10"/>
  <c r="AK469" i="10"/>
  <c r="AK468" i="10"/>
  <c r="AK467" i="10"/>
  <c r="AJ469" i="10"/>
  <c r="AI469" i="10"/>
  <c r="AI468" i="10"/>
  <c r="AG469" i="10"/>
  <c r="AF469" i="10"/>
  <c r="AF468" i="10"/>
  <c r="AF467" i="10"/>
  <c r="AE469" i="10"/>
  <c r="AD469" i="10"/>
  <c r="AD468" i="10"/>
  <c r="AD467" i="10"/>
  <c r="AL469" i="10"/>
  <c r="AC469" i="10"/>
  <c r="AG468" i="10"/>
  <c r="AD466" i="10"/>
  <c r="AD465" i="10"/>
  <c r="AE468" i="10"/>
  <c r="AL467" i="10"/>
  <c r="AL466" i="10"/>
  <c r="AC466" i="10"/>
  <c r="AL465" i="10"/>
  <c r="AC465" i="10"/>
  <c r="AC468" i="10"/>
  <c r="AJ467" i="10"/>
  <c r="AK466" i="10"/>
  <c r="AK465" i="10"/>
  <c r="AI467" i="10"/>
  <c r="AJ466" i="10"/>
  <c r="AJ465" i="10"/>
  <c r="AG467" i="10"/>
  <c r="AI466" i="10"/>
  <c r="AI465" i="10"/>
  <c r="AE467" i="10"/>
  <c r="AG466" i="10"/>
  <c r="AG465" i="10"/>
  <c r="AL468" i="10"/>
  <c r="AC467" i="10"/>
  <c r="AF466" i="10"/>
  <c r="AF465" i="10"/>
  <c r="AJ468" i="10"/>
  <c r="AE466" i="10"/>
  <c r="AE465" i="10"/>
  <c r="AJ464" i="10"/>
  <c r="AJ463" i="10"/>
  <c r="AJ462" i="10"/>
  <c r="AJ461" i="10"/>
  <c r="AI464" i="10"/>
  <c r="AI463" i="10"/>
  <c r="AI462" i="10"/>
  <c r="AI461" i="10"/>
  <c r="AG464" i="10"/>
  <c r="AG463" i="10"/>
  <c r="AG462" i="10"/>
  <c r="AG461" i="10"/>
  <c r="AF464" i="10"/>
  <c r="AF463" i="10"/>
  <c r="AF462" i="10"/>
  <c r="AF461" i="10"/>
  <c r="AE464" i="10"/>
  <c r="AE463" i="10"/>
  <c r="AE462" i="10"/>
  <c r="AE461" i="10"/>
  <c r="AD464" i="10"/>
  <c r="AD463" i="10"/>
  <c r="AD462" i="10"/>
  <c r="AD461" i="10"/>
  <c r="AL464" i="10"/>
  <c r="AC464" i="10"/>
  <c r="AL463" i="10"/>
  <c r="AC463" i="10"/>
  <c r="AL462" i="10"/>
  <c r="AC462" i="10"/>
  <c r="AL461" i="10"/>
  <c r="AC461" i="10"/>
  <c r="AK462" i="10"/>
  <c r="AG460" i="10"/>
  <c r="AG459" i="10"/>
  <c r="AG458" i="10"/>
  <c r="AF460" i="10"/>
  <c r="AF459" i="10"/>
  <c r="AF458" i="10"/>
  <c r="AK464" i="10"/>
  <c r="AE460" i="10"/>
  <c r="AE459" i="10"/>
  <c r="AE458" i="10"/>
  <c r="AK461" i="10"/>
  <c r="AD460" i="10"/>
  <c r="AD459" i="10"/>
  <c r="AD458" i="10"/>
  <c r="AL460" i="10"/>
  <c r="AC460" i="10"/>
  <c r="AL459" i="10"/>
  <c r="AC459" i="10"/>
  <c r="AL458" i="10"/>
  <c r="AC458" i="10"/>
  <c r="AJ460" i="10"/>
  <c r="AJ459" i="10"/>
  <c r="AJ458" i="10"/>
  <c r="AI460" i="10"/>
  <c r="AI459" i="10"/>
  <c r="AI458" i="10"/>
  <c r="AG457" i="10"/>
  <c r="AG456" i="10"/>
  <c r="AG455" i="10"/>
  <c r="AG454" i="10"/>
  <c r="AK458" i="10"/>
  <c r="AF457" i="10"/>
  <c r="AF456" i="10"/>
  <c r="AF455" i="10"/>
  <c r="AF454" i="10"/>
  <c r="AE457" i="10"/>
  <c r="AE456" i="10"/>
  <c r="AE455" i="10"/>
  <c r="AE454" i="10"/>
  <c r="AK460" i="10"/>
  <c r="AD457" i="10"/>
  <c r="AD456" i="10"/>
  <c r="AD455" i="10"/>
  <c r="AD454" i="10"/>
  <c r="AL457" i="10"/>
  <c r="AC457" i="10"/>
  <c r="AL456" i="10"/>
  <c r="AC456" i="10"/>
  <c r="AL455" i="10"/>
  <c r="AC455" i="10"/>
  <c r="AL454" i="10"/>
  <c r="AC454" i="10"/>
  <c r="AK457" i="10"/>
  <c r="AK456" i="10"/>
  <c r="AK455" i="10"/>
  <c r="AK454" i="10"/>
  <c r="AK459" i="10"/>
  <c r="AJ457" i="10"/>
  <c r="AJ456" i="10"/>
  <c r="AJ455" i="10"/>
  <c r="AJ454" i="10"/>
  <c r="AK463" i="10"/>
  <c r="AI457" i="10"/>
  <c r="AI456" i="10"/>
  <c r="AI455" i="10"/>
  <c r="AI454" i="10"/>
  <c r="AD453" i="10"/>
  <c r="AD452" i="10"/>
  <c r="AD451" i="10"/>
  <c r="AD450" i="10"/>
  <c r="AL453" i="10"/>
  <c r="AC453" i="10"/>
  <c r="AL452" i="10"/>
  <c r="AC452" i="10"/>
  <c r="AL451" i="10"/>
  <c r="AC451" i="10"/>
  <c r="AL450" i="10"/>
  <c r="AC450" i="10"/>
  <c r="AK453" i="10"/>
  <c r="AK452" i="10"/>
  <c r="AK451" i="10"/>
  <c r="AK450" i="10"/>
  <c r="AJ453" i="10"/>
  <c r="AJ452" i="10"/>
  <c r="AJ451" i="10"/>
  <c r="AJ450" i="10"/>
  <c r="AI453" i="10"/>
  <c r="AI452" i="10"/>
  <c r="AI451" i="10"/>
  <c r="AI450" i="10"/>
  <c r="AF453" i="10"/>
  <c r="AF452" i="10"/>
  <c r="AF451" i="10"/>
  <c r="AF450" i="10"/>
  <c r="AE453" i="10"/>
  <c r="AE452" i="10"/>
  <c r="AE451" i="10"/>
  <c r="AE450" i="10"/>
  <c r="AG451" i="10"/>
  <c r="AF449" i="10"/>
  <c r="AF448" i="10"/>
  <c r="AF447" i="10"/>
  <c r="AL446" i="10"/>
  <c r="AC446" i="10"/>
  <c r="AE449" i="10"/>
  <c r="AE448" i="10"/>
  <c r="AE447" i="10"/>
  <c r="AK446" i="10"/>
  <c r="AG450" i="10"/>
  <c r="AD449" i="10"/>
  <c r="AD448" i="10"/>
  <c r="AD447" i="10"/>
  <c r="AJ446" i="10"/>
  <c r="AL449" i="10"/>
  <c r="AC449" i="10"/>
  <c r="AL448" i="10"/>
  <c r="AC448" i="10"/>
  <c r="AL447" i="10"/>
  <c r="AC447" i="10"/>
  <c r="AI446" i="10"/>
  <c r="AG453" i="10"/>
  <c r="AK449" i="10"/>
  <c r="AK448" i="10"/>
  <c r="AK447" i="10"/>
  <c r="AG446" i="10"/>
  <c r="AJ449" i="10"/>
  <c r="AJ448" i="10"/>
  <c r="AG452" i="10"/>
  <c r="AI449" i="10"/>
  <c r="AI448" i="10"/>
  <c r="AI447" i="10"/>
  <c r="AE446" i="10"/>
  <c r="AG449" i="10"/>
  <c r="AG448" i="10"/>
  <c r="AG447" i="10"/>
  <c r="AD446" i="10"/>
  <c r="AF446" i="10"/>
  <c r="AJ447" i="10"/>
  <c r="BV440" i="10"/>
  <c r="BZ439" i="10"/>
  <c r="BR439" i="10"/>
  <c r="BU440" i="10"/>
  <c r="BY439" i="10"/>
  <c r="BQ439" i="10"/>
  <c r="CB440" i="10"/>
  <c r="BT440" i="10"/>
  <c r="BX439" i="10"/>
  <c r="CA440" i="10"/>
  <c r="BS440" i="10"/>
  <c r="BW439" i="10"/>
  <c r="BZ440" i="10"/>
  <c r="BR440" i="10"/>
  <c r="BV439" i="10"/>
  <c r="BX440" i="10"/>
  <c r="CB439" i="10"/>
  <c r="BT439" i="10"/>
  <c r="BW440" i="10"/>
  <c r="CA439" i="10"/>
  <c r="BS439" i="10"/>
  <c r="BW438" i="10"/>
  <c r="CA437" i="10"/>
  <c r="BS437" i="10"/>
  <c r="BW436" i="10"/>
  <c r="CA435" i="10"/>
  <c r="BS435" i="10"/>
  <c r="BW434" i="10"/>
  <c r="BV438" i="10"/>
  <c r="BZ437" i="10"/>
  <c r="BR437" i="10"/>
  <c r="BV436" i="10"/>
  <c r="BZ435" i="10"/>
  <c r="BR435" i="10"/>
  <c r="BV434" i="10"/>
  <c r="BY440" i="10"/>
  <c r="BU438" i="10"/>
  <c r="BY437" i="10"/>
  <c r="BQ437" i="10"/>
  <c r="BU436" i="10"/>
  <c r="BY435" i="10"/>
  <c r="BQ435" i="10"/>
  <c r="BU434" i="10"/>
  <c r="BQ440" i="10"/>
  <c r="CB438" i="10"/>
  <c r="BT438" i="10"/>
  <c r="BX437" i="10"/>
  <c r="CB436" i="10"/>
  <c r="BT436" i="10"/>
  <c r="BX435" i="10"/>
  <c r="CB434" i="10"/>
  <c r="BT434" i="10"/>
  <c r="CA438" i="10"/>
  <c r="BS438" i="10"/>
  <c r="BW437" i="10"/>
  <c r="CA436" i="10"/>
  <c r="BS436" i="10"/>
  <c r="BW435" i="10"/>
  <c r="CA434" i="10"/>
  <c r="BS434" i="10"/>
  <c r="BU439" i="10"/>
  <c r="BZ438" i="10"/>
  <c r="BR438" i="10"/>
  <c r="BV437" i="10"/>
  <c r="BZ436" i="10"/>
  <c r="BR436" i="10"/>
  <c r="BV435" i="10"/>
  <c r="BZ434" i="10"/>
  <c r="BR434" i="10"/>
  <c r="BY438" i="10"/>
  <c r="BQ438" i="10"/>
  <c r="BU437" i="10"/>
  <c r="BY436" i="10"/>
  <c r="BQ436" i="10"/>
  <c r="BU435" i="10"/>
  <c r="BY434" i="10"/>
  <c r="BQ434" i="10"/>
  <c r="BX436" i="10"/>
  <c r="BX433" i="10"/>
  <c r="CB432" i="10"/>
  <c r="BT432" i="10"/>
  <c r="BX431" i="10"/>
  <c r="CB430" i="10"/>
  <c r="BT430" i="10"/>
  <c r="BX429" i="10"/>
  <c r="CB428" i="10"/>
  <c r="BT428" i="10"/>
  <c r="BX427" i="10"/>
  <c r="CB426" i="10"/>
  <c r="BT426" i="10"/>
  <c r="BX425" i="10"/>
  <c r="CB424" i="10"/>
  <c r="BT424" i="10"/>
  <c r="BX423" i="10"/>
  <c r="CB435" i="10"/>
  <c r="BW433" i="10"/>
  <c r="CA432" i="10"/>
  <c r="BS432" i="10"/>
  <c r="BW431" i="10"/>
  <c r="CA430" i="10"/>
  <c r="BS430" i="10"/>
  <c r="BW429" i="10"/>
  <c r="CA428" i="10"/>
  <c r="BS428" i="10"/>
  <c r="BW427" i="10"/>
  <c r="CA426" i="10"/>
  <c r="BS426" i="10"/>
  <c r="BW425" i="10"/>
  <c r="CA424" i="10"/>
  <c r="BS424" i="10"/>
  <c r="BW423" i="10"/>
  <c r="BT435" i="10"/>
  <c r="BV433" i="10"/>
  <c r="BZ432" i="10"/>
  <c r="BR432" i="10"/>
  <c r="BV431" i="10"/>
  <c r="BZ430" i="10"/>
  <c r="BR430" i="10"/>
  <c r="BV429" i="10"/>
  <c r="BZ428" i="10"/>
  <c r="BR428" i="10"/>
  <c r="BV427" i="10"/>
  <c r="BZ426" i="10"/>
  <c r="BR426" i="10"/>
  <c r="BV425" i="10"/>
  <c r="BZ424" i="10"/>
  <c r="BR424" i="10"/>
  <c r="BV423" i="10"/>
  <c r="BU433" i="10"/>
  <c r="BY432" i="10"/>
  <c r="BQ432" i="10"/>
  <c r="BU431" i="10"/>
  <c r="BY430" i="10"/>
  <c r="BQ430" i="10"/>
  <c r="BU429" i="10"/>
  <c r="BY428" i="10"/>
  <c r="BQ428" i="10"/>
  <c r="BU427" i="10"/>
  <c r="BY426" i="10"/>
  <c r="BQ426" i="10"/>
  <c r="BU425" i="10"/>
  <c r="BY424" i="10"/>
  <c r="BQ424" i="10"/>
  <c r="BU423" i="10"/>
  <c r="BX438" i="10"/>
  <c r="BX434" i="10"/>
  <c r="CB433" i="10"/>
  <c r="BT433" i="10"/>
  <c r="BX432" i="10"/>
  <c r="CB431" i="10"/>
  <c r="BT431" i="10"/>
  <c r="BX430" i="10"/>
  <c r="CB429" i="10"/>
  <c r="BT429" i="10"/>
  <c r="BX428" i="10"/>
  <c r="CB427" i="10"/>
  <c r="BT427" i="10"/>
  <c r="BX426" i="10"/>
  <c r="CB425" i="10"/>
  <c r="BT425" i="10"/>
  <c r="BX424" i="10"/>
  <c r="CB423" i="10"/>
  <c r="BT423" i="10"/>
  <c r="BT437" i="10"/>
  <c r="BZ433" i="10"/>
  <c r="BR433" i="10"/>
  <c r="BV432" i="10"/>
  <c r="BZ431" i="10"/>
  <c r="BR431" i="10"/>
  <c r="BV430" i="10"/>
  <c r="BZ429" i="10"/>
  <c r="BR429" i="10"/>
  <c r="BV428" i="10"/>
  <c r="BZ427" i="10"/>
  <c r="BR427" i="10"/>
  <c r="BV426" i="10"/>
  <c r="BZ425" i="10"/>
  <c r="BR425" i="10"/>
  <c r="BV424" i="10"/>
  <c r="BZ423" i="10"/>
  <c r="BR423" i="10"/>
  <c r="BY433" i="10"/>
  <c r="BQ433" i="10"/>
  <c r="BU432" i="10"/>
  <c r="BY431" i="10"/>
  <c r="BQ431" i="10"/>
  <c r="BU430" i="10"/>
  <c r="BY429" i="10"/>
  <c r="BQ429" i="10"/>
  <c r="BU428" i="10"/>
  <c r="BY427" i="10"/>
  <c r="BQ427" i="10"/>
  <c r="BU426" i="10"/>
  <c r="BY425" i="10"/>
  <c r="BQ425" i="10"/>
  <c r="BS433" i="10"/>
  <c r="BS429" i="10"/>
  <c r="BS425" i="10"/>
  <c r="CA423" i="10"/>
  <c r="BU422" i="10"/>
  <c r="BY421" i="10"/>
  <c r="BQ421" i="10"/>
  <c r="BU420" i="10"/>
  <c r="BY419" i="10"/>
  <c r="BQ419" i="10"/>
  <c r="BU418" i="10"/>
  <c r="BY417" i="10"/>
  <c r="BQ417" i="10"/>
  <c r="BY423" i="10"/>
  <c r="CB422" i="10"/>
  <c r="BT422" i="10"/>
  <c r="BX421" i="10"/>
  <c r="CB420" i="10"/>
  <c r="BT420" i="10"/>
  <c r="BX419" i="10"/>
  <c r="CB418" i="10"/>
  <c r="BT418" i="10"/>
  <c r="BX417" i="10"/>
  <c r="BW432" i="10"/>
  <c r="BW428" i="10"/>
  <c r="BW424" i="10"/>
  <c r="BS423" i="10"/>
  <c r="CA422" i="10"/>
  <c r="BS422" i="10"/>
  <c r="BW421" i="10"/>
  <c r="CA420" i="10"/>
  <c r="BS420" i="10"/>
  <c r="BW419" i="10"/>
  <c r="CA418" i="10"/>
  <c r="BS418" i="10"/>
  <c r="BW417" i="10"/>
  <c r="CB437" i="10"/>
  <c r="CA431" i="10"/>
  <c r="CA427" i="10"/>
  <c r="BU424" i="10"/>
  <c r="BQ423" i="10"/>
  <c r="BZ422" i="10"/>
  <c r="BR422" i="10"/>
  <c r="BV421" i="10"/>
  <c r="BZ420" i="10"/>
  <c r="BR420" i="10"/>
  <c r="BV419" i="10"/>
  <c r="BZ418" i="10"/>
  <c r="BR418" i="10"/>
  <c r="BV417" i="10"/>
  <c r="BS431" i="10"/>
  <c r="BS427" i="10"/>
  <c r="BY422" i="10"/>
  <c r="BQ422" i="10"/>
  <c r="BU421" i="10"/>
  <c r="BY420" i="10"/>
  <c r="BQ420" i="10"/>
  <c r="BU419" i="10"/>
  <c r="BY418" i="10"/>
  <c r="BQ418" i="10"/>
  <c r="BU417" i="10"/>
  <c r="BW430" i="10"/>
  <c r="BW426" i="10"/>
  <c r="BW422" i="10"/>
  <c r="CA421" i="10"/>
  <c r="BS421" i="10"/>
  <c r="BW420" i="10"/>
  <c r="CA419" i="10"/>
  <c r="BS419" i="10"/>
  <c r="BW418" i="10"/>
  <c r="CA417" i="10"/>
  <c r="BS417" i="10"/>
  <c r="CA433" i="10"/>
  <c r="CA429" i="10"/>
  <c r="CA425" i="10"/>
  <c r="BV422" i="10"/>
  <c r="BZ421" i="10"/>
  <c r="BR421" i="10"/>
  <c r="BV420" i="10"/>
  <c r="BZ419" i="10"/>
  <c r="BR419" i="10"/>
  <c r="BV418" i="10"/>
  <c r="BZ417" i="10"/>
  <c r="BR417" i="10"/>
  <c r="BT421" i="10"/>
  <c r="BT417" i="10"/>
  <c r="BX420" i="10"/>
  <c r="CB419" i="10"/>
  <c r="BT419" i="10"/>
  <c r="BX422" i="10"/>
  <c r="DE469" i="10"/>
  <c r="DE468" i="10"/>
  <c r="DE467" i="10"/>
  <c r="DE466" i="10"/>
  <c r="DD469" i="10"/>
  <c r="DC469" i="10"/>
  <c r="DC468" i="10"/>
  <c r="DB469" i="10"/>
  <c r="DA469" i="10"/>
  <c r="DA468" i="10"/>
  <c r="DA467" i="10"/>
  <c r="DA466" i="10"/>
  <c r="CZ469" i="10"/>
  <c r="CY469" i="10"/>
  <c r="CY468" i="10"/>
  <c r="CY467" i="10"/>
  <c r="CY466" i="10"/>
  <c r="DF469" i="10"/>
  <c r="CX469" i="10"/>
  <c r="CZ467" i="10"/>
  <c r="DF466" i="10"/>
  <c r="CY465" i="10"/>
  <c r="CY464" i="10"/>
  <c r="CX467" i="10"/>
  <c r="DD466" i="10"/>
  <c r="DF465" i="10"/>
  <c r="CX465" i="10"/>
  <c r="DF464" i="10"/>
  <c r="CX464" i="10"/>
  <c r="DF468" i="10"/>
  <c r="DC466" i="10"/>
  <c r="DE465" i="10"/>
  <c r="DE464" i="10"/>
  <c r="DD468" i="10"/>
  <c r="DB466" i="10"/>
  <c r="DD465" i="10"/>
  <c r="DD464" i="10"/>
  <c r="DB468" i="10"/>
  <c r="DF467" i="10"/>
  <c r="CZ466" i="10"/>
  <c r="DC465" i="10"/>
  <c r="DC464" i="10"/>
  <c r="CZ468" i="10"/>
  <c r="DD467" i="10"/>
  <c r="CX466" i="10"/>
  <c r="DB465" i="10"/>
  <c r="DB464" i="10"/>
  <c r="CX468" i="10"/>
  <c r="DC467" i="10"/>
  <c r="DA465" i="10"/>
  <c r="DA464" i="10"/>
  <c r="DB467" i="10"/>
  <c r="CZ465" i="10"/>
  <c r="CZ464" i="10"/>
  <c r="DD463" i="10"/>
  <c r="DD462" i="10"/>
  <c r="DD461" i="10"/>
  <c r="DD460" i="10"/>
  <c r="DC463" i="10"/>
  <c r="DC462" i="10"/>
  <c r="DC461" i="10"/>
  <c r="DC460" i="10"/>
  <c r="DB463" i="10"/>
  <c r="DB462" i="10"/>
  <c r="DB461" i="10"/>
  <c r="DB460" i="10"/>
  <c r="DA463" i="10"/>
  <c r="DA462" i="10"/>
  <c r="DA461" i="10"/>
  <c r="DA460" i="10"/>
  <c r="CZ463" i="10"/>
  <c r="CZ462" i="10"/>
  <c r="CZ461" i="10"/>
  <c r="CY463" i="10"/>
  <c r="CY462" i="10"/>
  <c r="CY461" i="10"/>
  <c r="DF463" i="10"/>
  <c r="CX463" i="10"/>
  <c r="DF462" i="10"/>
  <c r="CX462" i="10"/>
  <c r="DF461" i="10"/>
  <c r="CX461" i="10"/>
  <c r="DF460" i="10"/>
  <c r="CX460" i="10"/>
  <c r="DE460" i="10"/>
  <c r="DB459" i="10"/>
  <c r="DB458" i="10"/>
  <c r="DB457" i="10"/>
  <c r="CZ460" i="10"/>
  <c r="DA459" i="10"/>
  <c r="DA458" i="10"/>
  <c r="DA457" i="10"/>
  <c r="DE461" i="10"/>
  <c r="CY460" i="10"/>
  <c r="CZ459" i="10"/>
  <c r="CZ458" i="10"/>
  <c r="CZ457" i="10"/>
  <c r="CY459" i="10"/>
  <c r="CY458" i="10"/>
  <c r="CY457" i="10"/>
  <c r="DE463" i="10"/>
  <c r="DF459" i="10"/>
  <c r="CX459" i="10"/>
  <c r="DF458" i="10"/>
  <c r="CX458" i="10"/>
  <c r="DF457" i="10"/>
  <c r="CX457" i="10"/>
  <c r="DD459" i="10"/>
  <c r="DD458" i="10"/>
  <c r="DD457" i="10"/>
  <c r="DE462" i="10"/>
  <c r="DC459" i="10"/>
  <c r="DC458" i="10"/>
  <c r="DC457" i="10"/>
  <c r="DE458" i="10"/>
  <c r="DB456" i="10"/>
  <c r="DB455" i="10"/>
  <c r="DB454" i="10"/>
  <c r="DA456" i="10"/>
  <c r="DA455" i="10"/>
  <c r="DA454" i="10"/>
  <c r="CZ456" i="10"/>
  <c r="CZ455" i="10"/>
  <c r="CZ454" i="10"/>
  <c r="DE457" i="10"/>
  <c r="CY456" i="10"/>
  <c r="CY455" i="10"/>
  <c r="CY454" i="10"/>
  <c r="DF456" i="10"/>
  <c r="CX456" i="10"/>
  <c r="DF455" i="10"/>
  <c r="CX455" i="10"/>
  <c r="DF454" i="10"/>
  <c r="CX454" i="10"/>
  <c r="DE459" i="10"/>
  <c r="DE456" i="10"/>
  <c r="DE455" i="10"/>
  <c r="DE454" i="10"/>
  <c r="DD456" i="10"/>
  <c r="DD455" i="10"/>
  <c r="DD454" i="10"/>
  <c r="DC456" i="10"/>
  <c r="DC455" i="10"/>
  <c r="DC454" i="10"/>
  <c r="CY453" i="10"/>
  <c r="CY452" i="10"/>
  <c r="CY451" i="10"/>
  <c r="CY450" i="10"/>
  <c r="DF453" i="10"/>
  <c r="CX453" i="10"/>
  <c r="DF452" i="10"/>
  <c r="CX452" i="10"/>
  <c r="DF451" i="10"/>
  <c r="CX451" i="10"/>
  <c r="DF450" i="10"/>
  <c r="CX450" i="10"/>
  <c r="DE453" i="10"/>
  <c r="DE452" i="10"/>
  <c r="DE451" i="10"/>
  <c r="DE450" i="10"/>
  <c r="DD453" i="10"/>
  <c r="DD452" i="10"/>
  <c r="DD451" i="10"/>
  <c r="DD450" i="10"/>
  <c r="DC453" i="10"/>
  <c r="DC452" i="10"/>
  <c r="DC451" i="10"/>
  <c r="DC450" i="10"/>
  <c r="DA453" i="10"/>
  <c r="DA452" i="10"/>
  <c r="DA451" i="10"/>
  <c r="DA450" i="10"/>
  <c r="CZ453" i="10"/>
  <c r="CZ452" i="10"/>
  <c r="CZ451" i="10"/>
  <c r="CZ450" i="10"/>
  <c r="DA449" i="10"/>
  <c r="DA448" i="10"/>
  <c r="DA447" i="10"/>
  <c r="DF446" i="10"/>
  <c r="CX446" i="10"/>
  <c r="DB450" i="10"/>
  <c r="CZ449" i="10"/>
  <c r="CZ448" i="10"/>
  <c r="CZ447" i="10"/>
  <c r="DE446" i="10"/>
  <c r="CY449" i="10"/>
  <c r="CY448" i="10"/>
  <c r="CY447" i="10"/>
  <c r="DD446" i="10"/>
  <c r="DB453" i="10"/>
  <c r="DF449" i="10"/>
  <c r="CX449" i="10"/>
  <c r="DF448" i="10"/>
  <c r="CX448" i="10"/>
  <c r="DF447" i="10"/>
  <c r="CX447" i="10"/>
  <c r="DC446" i="10"/>
  <c r="DE449" i="10"/>
  <c r="DE448" i="10"/>
  <c r="DE447" i="10"/>
  <c r="DB446" i="10"/>
  <c r="DB452" i="10"/>
  <c r="DD449" i="10"/>
  <c r="DD448" i="10"/>
  <c r="DD447" i="10"/>
  <c r="DC449" i="10"/>
  <c r="DC448" i="10"/>
  <c r="DC447" i="10"/>
  <c r="CZ446" i="10"/>
  <c r="DB451" i="10"/>
  <c r="DB449" i="10"/>
  <c r="DB448" i="10"/>
  <c r="DB447" i="10"/>
  <c r="CY446" i="10"/>
  <c r="DA446" i="10"/>
  <c r="FN440" i="10"/>
  <c r="FR439" i="10"/>
  <c r="FJ439" i="10"/>
  <c r="FM440" i="10"/>
  <c r="FQ439" i="10"/>
  <c r="FI439" i="10"/>
  <c r="FT440" i="10"/>
  <c r="FL440" i="10"/>
  <c r="FP439" i="10"/>
  <c r="FS440" i="10"/>
  <c r="FK440" i="10"/>
  <c r="FO439" i="10"/>
  <c r="FR440" i="10"/>
  <c r="FJ440" i="10"/>
  <c r="FN439" i="10"/>
  <c r="FP440" i="10"/>
  <c r="FT439" i="10"/>
  <c r="FL439" i="10"/>
  <c r="FO440" i="10"/>
  <c r="FS439" i="10"/>
  <c r="FK439" i="10"/>
  <c r="FO438" i="10"/>
  <c r="FS437" i="10"/>
  <c r="FK437" i="10"/>
  <c r="FO436" i="10"/>
  <c r="FS435" i="10"/>
  <c r="FK435" i="10"/>
  <c r="FO434" i="10"/>
  <c r="FS433" i="10"/>
  <c r="FK433" i="10"/>
  <c r="FM439" i="10"/>
  <c r="FN438" i="10"/>
  <c r="FR437" i="10"/>
  <c r="FJ437" i="10"/>
  <c r="FN436" i="10"/>
  <c r="FR435" i="10"/>
  <c r="FJ435" i="10"/>
  <c r="FN434" i="10"/>
  <c r="FR433" i="10"/>
  <c r="FJ433" i="10"/>
  <c r="FM438" i="10"/>
  <c r="FQ437" i="10"/>
  <c r="FI437" i="10"/>
  <c r="FM436" i="10"/>
  <c r="FQ435" i="10"/>
  <c r="FI435" i="10"/>
  <c r="FM434" i="10"/>
  <c r="FQ433" i="10"/>
  <c r="FI433" i="10"/>
  <c r="FT438" i="10"/>
  <c r="FL438" i="10"/>
  <c r="FP437" i="10"/>
  <c r="FT436" i="10"/>
  <c r="FL436" i="10"/>
  <c r="FP435" i="10"/>
  <c r="FT434" i="10"/>
  <c r="FL434" i="10"/>
  <c r="FP433" i="10"/>
  <c r="FS438" i="10"/>
  <c r="FK438" i="10"/>
  <c r="FO437" i="10"/>
  <c r="FS436" i="10"/>
  <c r="FK436" i="10"/>
  <c r="FO435" i="10"/>
  <c r="FS434" i="10"/>
  <c r="FK434" i="10"/>
  <c r="FO433" i="10"/>
  <c r="FR438" i="10"/>
  <c r="FJ438" i="10"/>
  <c r="FN437" i="10"/>
  <c r="FR436" i="10"/>
  <c r="FJ436" i="10"/>
  <c r="FN435" i="10"/>
  <c r="FR434" i="10"/>
  <c r="FJ434" i="10"/>
  <c r="FN433" i="10"/>
  <c r="FQ440" i="10"/>
  <c r="FQ438" i="10"/>
  <c r="FI438" i="10"/>
  <c r="FM437" i="10"/>
  <c r="FQ436" i="10"/>
  <c r="FI436" i="10"/>
  <c r="FM435" i="10"/>
  <c r="FQ434" i="10"/>
  <c r="FI434" i="10"/>
  <c r="FM433" i="10"/>
  <c r="FP438" i="10"/>
  <c r="FP434" i="10"/>
  <c r="FT432" i="10"/>
  <c r="FL432" i="10"/>
  <c r="FP431" i="10"/>
  <c r="FT430" i="10"/>
  <c r="FL430" i="10"/>
  <c r="FP429" i="10"/>
  <c r="FT428" i="10"/>
  <c r="FL428" i="10"/>
  <c r="FP427" i="10"/>
  <c r="FT426" i="10"/>
  <c r="FL426" i="10"/>
  <c r="FP425" i="10"/>
  <c r="FT424" i="10"/>
  <c r="FL424" i="10"/>
  <c r="FP423" i="10"/>
  <c r="FT437" i="10"/>
  <c r="FT433" i="10"/>
  <c r="FS432" i="10"/>
  <c r="FK432" i="10"/>
  <c r="FO431" i="10"/>
  <c r="FS430" i="10"/>
  <c r="FK430" i="10"/>
  <c r="FO429" i="10"/>
  <c r="FS428" i="10"/>
  <c r="FK428" i="10"/>
  <c r="FO427" i="10"/>
  <c r="FS426" i="10"/>
  <c r="FK426" i="10"/>
  <c r="FO425" i="10"/>
  <c r="FS424" i="10"/>
  <c r="FK424" i="10"/>
  <c r="FO423" i="10"/>
  <c r="FL437" i="10"/>
  <c r="FL433" i="10"/>
  <c r="FR432" i="10"/>
  <c r="FJ432" i="10"/>
  <c r="FN431" i="10"/>
  <c r="FR430" i="10"/>
  <c r="FJ430" i="10"/>
  <c r="FN429" i="10"/>
  <c r="FR428" i="10"/>
  <c r="FJ428" i="10"/>
  <c r="FN427" i="10"/>
  <c r="FR426" i="10"/>
  <c r="FJ426" i="10"/>
  <c r="FN425" i="10"/>
  <c r="FR424" i="10"/>
  <c r="FJ424" i="10"/>
  <c r="FN423" i="10"/>
  <c r="FQ432" i="10"/>
  <c r="FI432" i="10"/>
  <c r="FM431" i="10"/>
  <c r="FQ430" i="10"/>
  <c r="FI430" i="10"/>
  <c r="FM429" i="10"/>
  <c r="FQ428" i="10"/>
  <c r="FI428" i="10"/>
  <c r="FM427" i="10"/>
  <c r="FQ426" i="10"/>
  <c r="FI426" i="10"/>
  <c r="FM425" i="10"/>
  <c r="FQ424" i="10"/>
  <c r="FI424" i="10"/>
  <c r="FM423" i="10"/>
  <c r="FP436" i="10"/>
  <c r="FP432" i="10"/>
  <c r="FT431" i="10"/>
  <c r="FL431" i="10"/>
  <c r="FP430" i="10"/>
  <c r="FT429" i="10"/>
  <c r="FL429" i="10"/>
  <c r="FP428" i="10"/>
  <c r="FT427" i="10"/>
  <c r="FL427" i="10"/>
  <c r="FP426" i="10"/>
  <c r="FT425" i="10"/>
  <c r="FL425" i="10"/>
  <c r="FP424" i="10"/>
  <c r="FT423" i="10"/>
  <c r="FL423" i="10"/>
  <c r="FL435" i="10"/>
  <c r="FN432" i="10"/>
  <c r="FR431" i="10"/>
  <c r="FJ431" i="10"/>
  <c r="FN430" i="10"/>
  <c r="FR429" i="10"/>
  <c r="FJ429" i="10"/>
  <c r="FN428" i="10"/>
  <c r="FR427" i="10"/>
  <c r="FJ427" i="10"/>
  <c r="FN426" i="10"/>
  <c r="FR425" i="10"/>
  <c r="FJ425" i="10"/>
  <c r="FN424" i="10"/>
  <c r="FR423" i="10"/>
  <c r="FJ423" i="10"/>
  <c r="FI440" i="10"/>
  <c r="FM432" i="10"/>
  <c r="FQ431" i="10"/>
  <c r="FI431" i="10"/>
  <c r="FM430" i="10"/>
  <c r="FQ429" i="10"/>
  <c r="FI429" i="10"/>
  <c r="FM428" i="10"/>
  <c r="FQ427" i="10"/>
  <c r="FI427" i="10"/>
  <c r="FM426" i="10"/>
  <c r="FQ425" i="10"/>
  <c r="FI425" i="10"/>
  <c r="FK431" i="10"/>
  <c r="FK427" i="10"/>
  <c r="FS423" i="10"/>
  <c r="FM422" i="10"/>
  <c r="FQ421" i="10"/>
  <c r="FI421" i="10"/>
  <c r="FM420" i="10"/>
  <c r="FQ419" i="10"/>
  <c r="FI419" i="10"/>
  <c r="FM418" i="10"/>
  <c r="FQ417" i="10"/>
  <c r="FI417" i="10"/>
  <c r="FT435" i="10"/>
  <c r="FQ423" i="10"/>
  <c r="FT422" i="10"/>
  <c r="FL422" i="10"/>
  <c r="FP421" i="10"/>
  <c r="FT420" i="10"/>
  <c r="FL420" i="10"/>
  <c r="FP419" i="10"/>
  <c r="FT418" i="10"/>
  <c r="FL418" i="10"/>
  <c r="FP417" i="10"/>
  <c r="FO430" i="10"/>
  <c r="FO426" i="10"/>
  <c r="FO424" i="10"/>
  <c r="FK423" i="10"/>
  <c r="FS422" i="10"/>
  <c r="FK422" i="10"/>
  <c r="FO421" i="10"/>
  <c r="FS420" i="10"/>
  <c r="FK420" i="10"/>
  <c r="FO419" i="10"/>
  <c r="FS418" i="10"/>
  <c r="FK418" i="10"/>
  <c r="FO417" i="10"/>
  <c r="FS429" i="10"/>
  <c r="FS425" i="10"/>
  <c r="FM424" i="10"/>
  <c r="FI423" i="10"/>
  <c r="FR422" i="10"/>
  <c r="FJ422" i="10"/>
  <c r="FN421" i="10"/>
  <c r="FR420" i="10"/>
  <c r="FJ420" i="10"/>
  <c r="FN419" i="10"/>
  <c r="FR418" i="10"/>
  <c r="FJ418" i="10"/>
  <c r="FN417" i="10"/>
  <c r="FK429" i="10"/>
  <c r="FK425" i="10"/>
  <c r="FQ422" i="10"/>
  <c r="FI422" i="10"/>
  <c r="FM421" i="10"/>
  <c r="FQ420" i="10"/>
  <c r="FI420" i="10"/>
  <c r="FM419" i="10"/>
  <c r="FQ418" i="10"/>
  <c r="FI418" i="10"/>
  <c r="FM417" i="10"/>
  <c r="FO432" i="10"/>
  <c r="FO428" i="10"/>
  <c r="FO422" i="10"/>
  <c r="FS421" i="10"/>
  <c r="FK421" i="10"/>
  <c r="FO420" i="10"/>
  <c r="FS419" i="10"/>
  <c r="FK419" i="10"/>
  <c r="FO418" i="10"/>
  <c r="FS417" i="10"/>
  <c r="FK417" i="10"/>
  <c r="FS431" i="10"/>
  <c r="FS427" i="10"/>
  <c r="FN422" i="10"/>
  <c r="FR421" i="10"/>
  <c r="FJ421" i="10"/>
  <c r="FN420" i="10"/>
  <c r="FR419" i="10"/>
  <c r="FJ419" i="10"/>
  <c r="FN418" i="10"/>
  <c r="FR417" i="10"/>
  <c r="FJ417" i="10"/>
  <c r="FL419" i="10"/>
  <c r="FP422" i="10"/>
  <c r="FP418" i="10"/>
  <c r="FT421" i="10"/>
  <c r="FT417" i="10"/>
  <c r="FL421" i="10"/>
  <c r="FL417" i="10"/>
  <c r="FP420" i="10"/>
  <c r="FY469" i="10"/>
  <c r="FY468" i="10"/>
  <c r="FY467" i="10"/>
  <c r="FY466" i="10"/>
  <c r="FX469" i="10"/>
  <c r="FW469" i="10"/>
  <c r="FW468" i="10"/>
  <c r="FV469" i="10"/>
  <c r="FU469" i="10"/>
  <c r="FU468" i="10"/>
  <c r="FU467" i="10"/>
  <c r="FU466" i="10"/>
  <c r="FT469" i="10"/>
  <c r="FS469" i="10"/>
  <c r="FS468" i="10"/>
  <c r="FS467" i="10"/>
  <c r="FS466" i="10"/>
  <c r="FZ469" i="10"/>
  <c r="FR469" i="10"/>
  <c r="FZ468" i="10"/>
  <c r="FR468" i="10"/>
  <c r="FX468" i="10"/>
  <c r="FX467" i="10"/>
  <c r="FR466" i="10"/>
  <c r="FS465" i="10"/>
  <c r="FS464" i="10"/>
  <c r="FV468" i="10"/>
  <c r="FW467" i="10"/>
  <c r="FZ465" i="10"/>
  <c r="FR465" i="10"/>
  <c r="FZ464" i="10"/>
  <c r="FR464" i="10"/>
  <c r="FT468" i="10"/>
  <c r="FV467" i="10"/>
  <c r="FY465" i="10"/>
  <c r="FY464" i="10"/>
  <c r="FT467" i="10"/>
  <c r="FZ466" i="10"/>
  <c r="FX465" i="10"/>
  <c r="FX464" i="10"/>
  <c r="FR467" i="10"/>
  <c r="FX466" i="10"/>
  <c r="FW465" i="10"/>
  <c r="FW464" i="10"/>
  <c r="FW466" i="10"/>
  <c r="FV465" i="10"/>
  <c r="FV464" i="10"/>
  <c r="FV466" i="10"/>
  <c r="FU465" i="10"/>
  <c r="FU464" i="10"/>
  <c r="FZ467" i="10"/>
  <c r="FT466" i="10"/>
  <c r="FT465" i="10"/>
  <c r="FT464" i="10"/>
  <c r="FX463" i="10"/>
  <c r="FX462" i="10"/>
  <c r="FX461" i="10"/>
  <c r="FX460" i="10"/>
  <c r="FW463" i="10"/>
  <c r="FW462" i="10"/>
  <c r="FW461" i="10"/>
  <c r="FW460" i="10"/>
  <c r="FV463" i="10"/>
  <c r="FV462" i="10"/>
  <c r="FV461" i="10"/>
  <c r="FV460" i="10"/>
  <c r="FU463" i="10"/>
  <c r="FU462" i="10"/>
  <c r="FU461" i="10"/>
  <c r="FU460" i="10"/>
  <c r="FT463" i="10"/>
  <c r="FT462" i="10"/>
  <c r="FT461" i="10"/>
  <c r="FT460" i="10"/>
  <c r="FS463" i="10"/>
  <c r="FS462" i="10"/>
  <c r="FS461" i="10"/>
  <c r="FS460" i="10"/>
  <c r="FZ463" i="10"/>
  <c r="FR463" i="10"/>
  <c r="FZ462" i="10"/>
  <c r="FR462" i="10"/>
  <c r="FZ461" i="10"/>
  <c r="FR461" i="10"/>
  <c r="FZ460" i="10"/>
  <c r="FR460" i="10"/>
  <c r="FV459" i="10"/>
  <c r="FV458" i="10"/>
  <c r="FV457" i="10"/>
  <c r="FY461" i="10"/>
  <c r="FU459" i="10"/>
  <c r="FU458" i="10"/>
  <c r="FU457" i="10"/>
  <c r="FT459" i="10"/>
  <c r="FT458" i="10"/>
  <c r="FT457" i="10"/>
  <c r="FY463" i="10"/>
  <c r="FS459" i="10"/>
  <c r="FS458" i="10"/>
  <c r="FS457" i="10"/>
  <c r="FY460" i="10"/>
  <c r="FZ459" i="10"/>
  <c r="FR459" i="10"/>
  <c r="FZ458" i="10"/>
  <c r="FR458" i="10"/>
  <c r="FZ457" i="10"/>
  <c r="FR457" i="10"/>
  <c r="FY462" i="10"/>
  <c r="FX459" i="10"/>
  <c r="FX458" i="10"/>
  <c r="FX457" i="10"/>
  <c r="FW459" i="10"/>
  <c r="FW458" i="10"/>
  <c r="FW457" i="10"/>
  <c r="FV456" i="10"/>
  <c r="FV455" i="10"/>
  <c r="FV454" i="10"/>
  <c r="FV453" i="10"/>
  <c r="FU456" i="10"/>
  <c r="FU455" i="10"/>
  <c r="FU454" i="10"/>
  <c r="FU453" i="10"/>
  <c r="FY457" i="10"/>
  <c r="FT456" i="10"/>
  <c r="FT455" i="10"/>
  <c r="FT454" i="10"/>
  <c r="FT453" i="10"/>
  <c r="FS456" i="10"/>
  <c r="FS455" i="10"/>
  <c r="FS454" i="10"/>
  <c r="FS453" i="10"/>
  <c r="FY459" i="10"/>
  <c r="FZ456" i="10"/>
  <c r="FR456" i="10"/>
  <c r="FZ455" i="10"/>
  <c r="FR455" i="10"/>
  <c r="FZ454" i="10"/>
  <c r="FR454" i="10"/>
  <c r="FZ453" i="10"/>
  <c r="FR453" i="10"/>
  <c r="FY456" i="10"/>
  <c r="FY455" i="10"/>
  <c r="FY454" i="10"/>
  <c r="FY453" i="10"/>
  <c r="FX456" i="10"/>
  <c r="FX455" i="10"/>
  <c r="FX454" i="10"/>
  <c r="FX453" i="10"/>
  <c r="FY458" i="10"/>
  <c r="FW456" i="10"/>
  <c r="FW455" i="10"/>
  <c r="FW454" i="10"/>
  <c r="FW453" i="10"/>
  <c r="FS452" i="10"/>
  <c r="FS451" i="10"/>
  <c r="FS450" i="10"/>
  <c r="FZ452" i="10"/>
  <c r="FR452" i="10"/>
  <c r="FZ451" i="10"/>
  <c r="FR451" i="10"/>
  <c r="FZ450" i="10"/>
  <c r="FR450" i="10"/>
  <c r="FY452" i="10"/>
  <c r="FY451" i="10"/>
  <c r="FY450" i="10"/>
  <c r="FX452" i="10"/>
  <c r="FX451" i="10"/>
  <c r="FX450" i="10"/>
  <c r="FW452" i="10"/>
  <c r="FW451" i="10"/>
  <c r="FW450" i="10"/>
  <c r="FU452" i="10"/>
  <c r="FU451" i="10"/>
  <c r="FU450" i="10"/>
  <c r="FT452" i="10"/>
  <c r="FT451" i="10"/>
  <c r="FT450" i="10"/>
  <c r="FV450" i="10"/>
  <c r="FU449" i="10"/>
  <c r="FU448" i="10"/>
  <c r="FU447" i="10"/>
  <c r="FZ446" i="10"/>
  <c r="FR446" i="10"/>
  <c r="FT449" i="10"/>
  <c r="FT448" i="10"/>
  <c r="FT447" i="10"/>
  <c r="FY446" i="10"/>
  <c r="FS449" i="10"/>
  <c r="FS448" i="10"/>
  <c r="FS447" i="10"/>
  <c r="FX446" i="10"/>
  <c r="FZ449" i="10"/>
  <c r="FR449" i="10"/>
  <c r="FZ448" i="10"/>
  <c r="FR448" i="10"/>
  <c r="FZ447" i="10"/>
  <c r="FR447" i="10"/>
  <c r="FW446" i="10"/>
  <c r="FV452" i="10"/>
  <c r="FY449" i="10"/>
  <c r="FY448" i="10"/>
  <c r="FY447" i="10"/>
  <c r="FV446" i="10"/>
  <c r="FX449" i="10"/>
  <c r="FX448" i="10"/>
  <c r="FX447" i="10"/>
  <c r="FV451" i="10"/>
  <c r="FW449" i="10"/>
  <c r="FW448" i="10"/>
  <c r="FW447" i="10"/>
  <c r="FT446" i="10"/>
  <c r="FV449" i="10"/>
  <c r="FV448" i="10"/>
  <c r="FV447" i="10"/>
  <c r="FS446" i="10"/>
  <c r="FU446" i="10"/>
  <c r="IF419" i="10"/>
  <c r="CS424" i="10"/>
  <c r="BI469" i="10"/>
  <c r="BI468" i="10"/>
  <c r="BI467" i="10"/>
  <c r="BH469" i="10"/>
  <c r="BG469" i="10"/>
  <c r="BG468" i="10"/>
  <c r="BF469" i="10"/>
  <c r="BM469" i="10"/>
  <c r="BE469" i="10"/>
  <c r="BM468" i="10"/>
  <c r="BE468" i="10"/>
  <c r="BM467" i="10"/>
  <c r="BE467" i="10"/>
  <c r="BM466" i="10"/>
  <c r="BL469" i="10"/>
  <c r="BK469" i="10"/>
  <c r="BK468" i="10"/>
  <c r="BK467" i="10"/>
  <c r="BJ469" i="10"/>
  <c r="BK466" i="10"/>
  <c r="BK465" i="10"/>
  <c r="BK464" i="10"/>
  <c r="BL468" i="10"/>
  <c r="BL467" i="10"/>
  <c r="BJ466" i="10"/>
  <c r="BJ465" i="10"/>
  <c r="BJ468" i="10"/>
  <c r="BJ467" i="10"/>
  <c r="BI466" i="10"/>
  <c r="BI465" i="10"/>
  <c r="BI464" i="10"/>
  <c r="BH468" i="10"/>
  <c r="BH467" i="10"/>
  <c r="BH466" i="10"/>
  <c r="BH465" i="10"/>
  <c r="BH464" i="10"/>
  <c r="BF468" i="10"/>
  <c r="BG467" i="10"/>
  <c r="BG466" i="10"/>
  <c r="BG465" i="10"/>
  <c r="BG464" i="10"/>
  <c r="BF467" i="10"/>
  <c r="BF466" i="10"/>
  <c r="BF465" i="10"/>
  <c r="BF464" i="10"/>
  <c r="BE466" i="10"/>
  <c r="BM465" i="10"/>
  <c r="BE465" i="10"/>
  <c r="BM464" i="10"/>
  <c r="BE464" i="10"/>
  <c r="BL466" i="10"/>
  <c r="BL465" i="10"/>
  <c r="BL464" i="10"/>
  <c r="BH463" i="10"/>
  <c r="BH462" i="10"/>
  <c r="BH461" i="10"/>
  <c r="BJ464" i="10"/>
  <c r="BG463" i="10"/>
  <c r="BG462" i="10"/>
  <c r="BG461" i="10"/>
  <c r="BF463" i="10"/>
  <c r="BF462" i="10"/>
  <c r="BF461" i="10"/>
  <c r="BM463" i="10"/>
  <c r="BE463" i="10"/>
  <c r="BM462" i="10"/>
  <c r="BE462" i="10"/>
  <c r="BM461" i="10"/>
  <c r="BE461" i="10"/>
  <c r="BL463" i="10"/>
  <c r="BL462" i="10"/>
  <c r="BL461" i="10"/>
  <c r="BK463" i="10"/>
  <c r="BK462" i="10"/>
  <c r="BK461" i="10"/>
  <c r="BJ463" i="10"/>
  <c r="BJ462" i="10"/>
  <c r="BJ461" i="10"/>
  <c r="BI461" i="10"/>
  <c r="BF460" i="10"/>
  <c r="BF459" i="10"/>
  <c r="BF458" i="10"/>
  <c r="BM460" i="10"/>
  <c r="BE460" i="10"/>
  <c r="BM459" i="10"/>
  <c r="BE459" i="10"/>
  <c r="BM458" i="10"/>
  <c r="BE458" i="10"/>
  <c r="BM457" i="10"/>
  <c r="BI463" i="10"/>
  <c r="BL460" i="10"/>
  <c r="BL459" i="10"/>
  <c r="BL458" i="10"/>
  <c r="BL457" i="10"/>
  <c r="BK460" i="10"/>
  <c r="BK459" i="10"/>
  <c r="BK458" i="10"/>
  <c r="BK457" i="10"/>
  <c r="BJ460" i="10"/>
  <c r="BJ459" i="10"/>
  <c r="BJ458" i="10"/>
  <c r="BH460" i="10"/>
  <c r="BH459" i="10"/>
  <c r="BH458" i="10"/>
  <c r="BH457" i="10"/>
  <c r="BG460" i="10"/>
  <c r="BG459" i="10"/>
  <c r="BG458" i="10"/>
  <c r="BG457" i="10"/>
  <c r="BI460" i="10"/>
  <c r="BF456" i="10"/>
  <c r="BF455" i="10"/>
  <c r="BF454" i="10"/>
  <c r="BJ457" i="10"/>
  <c r="BM456" i="10"/>
  <c r="BE456" i="10"/>
  <c r="BM455" i="10"/>
  <c r="BE455" i="10"/>
  <c r="BM454" i="10"/>
  <c r="BE454" i="10"/>
  <c r="BI457" i="10"/>
  <c r="BL456" i="10"/>
  <c r="BL455" i="10"/>
  <c r="BL454" i="10"/>
  <c r="BI459" i="10"/>
  <c r="BF457" i="10"/>
  <c r="BK456" i="10"/>
  <c r="BK455" i="10"/>
  <c r="BK454" i="10"/>
  <c r="BE457" i="10"/>
  <c r="BJ456" i="10"/>
  <c r="BJ455" i="10"/>
  <c r="BJ454" i="10"/>
  <c r="BI456" i="10"/>
  <c r="BI455" i="10"/>
  <c r="BI454" i="10"/>
  <c r="BI462" i="10"/>
  <c r="BI458" i="10"/>
  <c r="BH456" i="10"/>
  <c r="BH455" i="10"/>
  <c r="BH454" i="10"/>
  <c r="BG456" i="10"/>
  <c r="BG455" i="10"/>
  <c r="BG454" i="10"/>
  <c r="BK453" i="10"/>
  <c r="BK452" i="10"/>
  <c r="BK451" i="10"/>
  <c r="BK450" i="10"/>
  <c r="BJ453" i="10"/>
  <c r="BJ452" i="10"/>
  <c r="BJ451" i="10"/>
  <c r="BJ450" i="10"/>
  <c r="BI453" i="10"/>
  <c r="BI452" i="10"/>
  <c r="BI451" i="10"/>
  <c r="BI450" i="10"/>
  <c r="BH453" i="10"/>
  <c r="BH452" i="10"/>
  <c r="BH451" i="10"/>
  <c r="BH450" i="10"/>
  <c r="BG453" i="10"/>
  <c r="BG452" i="10"/>
  <c r="BG451" i="10"/>
  <c r="BG450" i="10"/>
  <c r="BM453" i="10"/>
  <c r="BE453" i="10"/>
  <c r="BM452" i="10"/>
  <c r="BE452" i="10"/>
  <c r="BM451" i="10"/>
  <c r="BE451" i="10"/>
  <c r="BM450" i="10"/>
  <c r="BE450" i="10"/>
  <c r="BL453" i="10"/>
  <c r="BL452" i="10"/>
  <c r="BL451" i="10"/>
  <c r="BL450" i="10"/>
  <c r="BM449" i="10"/>
  <c r="BE449" i="10"/>
  <c r="BM448" i="10"/>
  <c r="BE448" i="10"/>
  <c r="BM447" i="10"/>
  <c r="BE447" i="10"/>
  <c r="BJ446" i="10"/>
  <c r="BF453" i="10"/>
  <c r="BL449" i="10"/>
  <c r="BL448" i="10"/>
  <c r="BL447" i="10"/>
  <c r="BI446" i="10"/>
  <c r="BK449" i="10"/>
  <c r="BK448" i="10"/>
  <c r="BK447" i="10"/>
  <c r="BH446" i="10"/>
  <c r="BF452" i="10"/>
  <c r="BJ449" i="10"/>
  <c r="BJ448" i="10"/>
  <c r="BJ447" i="10"/>
  <c r="BG446" i="10"/>
  <c r="BI449" i="10"/>
  <c r="BI448" i="10"/>
  <c r="BI447" i="10"/>
  <c r="BF446" i="10"/>
  <c r="BF451" i="10"/>
  <c r="BH449" i="10"/>
  <c r="BH448" i="10"/>
  <c r="BH447" i="10"/>
  <c r="BG449" i="10"/>
  <c r="BG448" i="10"/>
  <c r="BG447" i="10"/>
  <c r="BL446" i="10"/>
  <c r="BF450" i="10"/>
  <c r="BF449" i="10"/>
  <c r="BF448" i="10"/>
  <c r="BF447" i="10"/>
  <c r="BK446" i="10"/>
  <c r="BM446" i="10"/>
  <c r="BE446" i="10"/>
  <c r="DJ440" i="10"/>
  <c r="DB440" i="10"/>
  <c r="DF439" i="10"/>
  <c r="DI440" i="10"/>
  <c r="DA440" i="10"/>
  <c r="DE439" i="10"/>
  <c r="DH440" i="10"/>
  <c r="DL439" i="10"/>
  <c r="DD439" i="10"/>
  <c r="DG440" i="10"/>
  <c r="DK439" i="10"/>
  <c r="DC439" i="10"/>
  <c r="DF440" i="10"/>
  <c r="DJ439" i="10"/>
  <c r="DB439" i="10"/>
  <c r="DL440" i="10"/>
  <c r="DD440" i="10"/>
  <c r="DH439" i="10"/>
  <c r="DK440" i="10"/>
  <c r="DC440" i="10"/>
  <c r="DG439" i="10"/>
  <c r="DI439" i="10"/>
  <c r="DK438" i="10"/>
  <c r="DC438" i="10"/>
  <c r="DG437" i="10"/>
  <c r="DK436" i="10"/>
  <c r="DC436" i="10"/>
  <c r="DG435" i="10"/>
  <c r="DK434" i="10"/>
  <c r="DC434" i="10"/>
  <c r="DG433" i="10"/>
  <c r="DA439" i="10"/>
  <c r="DJ438" i="10"/>
  <c r="DB438" i="10"/>
  <c r="DF437" i="10"/>
  <c r="DJ436" i="10"/>
  <c r="DB436" i="10"/>
  <c r="DF435" i="10"/>
  <c r="DJ434" i="10"/>
  <c r="DB434" i="10"/>
  <c r="DI438" i="10"/>
  <c r="DA438" i="10"/>
  <c r="DE437" i="10"/>
  <c r="DI436" i="10"/>
  <c r="DA436" i="10"/>
  <c r="DE435" i="10"/>
  <c r="DI434" i="10"/>
  <c r="DA434" i="10"/>
  <c r="DH438" i="10"/>
  <c r="DL437" i="10"/>
  <c r="DD437" i="10"/>
  <c r="DH436" i="10"/>
  <c r="DL435" i="10"/>
  <c r="DD435" i="10"/>
  <c r="DH434" i="10"/>
  <c r="DG438" i="10"/>
  <c r="DK437" i="10"/>
  <c r="DC437" i="10"/>
  <c r="DG436" i="10"/>
  <c r="DK435" i="10"/>
  <c r="DC435" i="10"/>
  <c r="DG434" i="10"/>
  <c r="DF438" i="10"/>
  <c r="DJ437" i="10"/>
  <c r="DB437" i="10"/>
  <c r="DF436" i="10"/>
  <c r="DJ435" i="10"/>
  <c r="DB435" i="10"/>
  <c r="DF434" i="10"/>
  <c r="DE440" i="10"/>
  <c r="DE438" i="10"/>
  <c r="DI437" i="10"/>
  <c r="DA437" i="10"/>
  <c r="DE436" i="10"/>
  <c r="DI435" i="10"/>
  <c r="DA435" i="10"/>
  <c r="DE434" i="10"/>
  <c r="DI433" i="10"/>
  <c r="DD438" i="10"/>
  <c r="DD434" i="10"/>
  <c r="DD433" i="10"/>
  <c r="DH432" i="10"/>
  <c r="DL431" i="10"/>
  <c r="DD431" i="10"/>
  <c r="DH430" i="10"/>
  <c r="DL429" i="10"/>
  <c r="DD429" i="10"/>
  <c r="DH428" i="10"/>
  <c r="DL427" i="10"/>
  <c r="DD427" i="10"/>
  <c r="DH426" i="10"/>
  <c r="DL425" i="10"/>
  <c r="DD425" i="10"/>
  <c r="DH424" i="10"/>
  <c r="DL423" i="10"/>
  <c r="DD423" i="10"/>
  <c r="DH437" i="10"/>
  <c r="DC433" i="10"/>
  <c r="DG432" i="10"/>
  <c r="DK431" i="10"/>
  <c r="DC431" i="10"/>
  <c r="DG430" i="10"/>
  <c r="DK429" i="10"/>
  <c r="DC429" i="10"/>
  <c r="DG428" i="10"/>
  <c r="DK427" i="10"/>
  <c r="DC427" i="10"/>
  <c r="DG426" i="10"/>
  <c r="DK425" i="10"/>
  <c r="DC425" i="10"/>
  <c r="DG424" i="10"/>
  <c r="DK423" i="10"/>
  <c r="DC423" i="10"/>
  <c r="DL433" i="10"/>
  <c r="DB433" i="10"/>
  <c r="DF432" i="10"/>
  <c r="DJ431" i="10"/>
  <c r="DB431" i="10"/>
  <c r="DF430" i="10"/>
  <c r="DJ429" i="10"/>
  <c r="DB429" i="10"/>
  <c r="DF428" i="10"/>
  <c r="DJ427" i="10"/>
  <c r="DB427" i="10"/>
  <c r="DF426" i="10"/>
  <c r="DJ425" i="10"/>
  <c r="DB425" i="10"/>
  <c r="DF424" i="10"/>
  <c r="DJ423" i="10"/>
  <c r="DB423" i="10"/>
  <c r="DL436" i="10"/>
  <c r="DK433" i="10"/>
  <c r="DA433" i="10"/>
  <c r="DE432" i="10"/>
  <c r="DI431" i="10"/>
  <c r="DA431" i="10"/>
  <c r="DE430" i="10"/>
  <c r="DI429" i="10"/>
  <c r="DA429" i="10"/>
  <c r="DE428" i="10"/>
  <c r="DI427" i="10"/>
  <c r="DA427" i="10"/>
  <c r="DE426" i="10"/>
  <c r="DI425" i="10"/>
  <c r="DA425" i="10"/>
  <c r="DE424" i="10"/>
  <c r="DI423" i="10"/>
  <c r="DA423" i="10"/>
  <c r="DD436" i="10"/>
  <c r="DJ433" i="10"/>
  <c r="DL432" i="10"/>
  <c r="DD432" i="10"/>
  <c r="DH431" i="10"/>
  <c r="DL430" i="10"/>
  <c r="DD430" i="10"/>
  <c r="DH429" i="10"/>
  <c r="DL428" i="10"/>
  <c r="DD428" i="10"/>
  <c r="DH427" i="10"/>
  <c r="DL426" i="10"/>
  <c r="DD426" i="10"/>
  <c r="DH425" i="10"/>
  <c r="DL424" i="10"/>
  <c r="DD424" i="10"/>
  <c r="DH423" i="10"/>
  <c r="DF433" i="10"/>
  <c r="DJ432" i="10"/>
  <c r="DB432" i="10"/>
  <c r="DF431" i="10"/>
  <c r="DJ430" i="10"/>
  <c r="DB430" i="10"/>
  <c r="DF429" i="10"/>
  <c r="DJ428" i="10"/>
  <c r="DB428" i="10"/>
  <c r="DF427" i="10"/>
  <c r="DJ426" i="10"/>
  <c r="DB426" i="10"/>
  <c r="DF425" i="10"/>
  <c r="DJ424" i="10"/>
  <c r="DB424" i="10"/>
  <c r="DF423" i="10"/>
  <c r="DL438" i="10"/>
  <c r="DL434" i="10"/>
  <c r="DE433" i="10"/>
  <c r="DI432" i="10"/>
  <c r="DA432" i="10"/>
  <c r="DE431" i="10"/>
  <c r="DI430" i="10"/>
  <c r="DA430" i="10"/>
  <c r="DE429" i="10"/>
  <c r="DI428" i="10"/>
  <c r="DA428" i="10"/>
  <c r="DE427" i="10"/>
  <c r="DI426" i="10"/>
  <c r="DA426" i="10"/>
  <c r="DE425" i="10"/>
  <c r="DK424" i="10"/>
  <c r="DG423" i="10"/>
  <c r="DI422" i="10"/>
  <c r="DA422" i="10"/>
  <c r="DE421" i="10"/>
  <c r="DI420" i="10"/>
  <c r="DA420" i="10"/>
  <c r="DE419" i="10"/>
  <c r="DI418" i="10"/>
  <c r="DA418" i="10"/>
  <c r="DE417" i="10"/>
  <c r="DK430" i="10"/>
  <c r="DK426" i="10"/>
  <c r="DI424" i="10"/>
  <c r="DE423" i="10"/>
  <c r="DH422" i="10"/>
  <c r="DL421" i="10"/>
  <c r="DD421" i="10"/>
  <c r="DH420" i="10"/>
  <c r="DL419" i="10"/>
  <c r="DD419" i="10"/>
  <c r="DH418" i="10"/>
  <c r="DL417" i="10"/>
  <c r="DD417" i="10"/>
  <c r="DH435" i="10"/>
  <c r="DC430" i="10"/>
  <c r="DC426" i="10"/>
  <c r="DC424" i="10"/>
  <c r="DG422" i="10"/>
  <c r="DK421" i="10"/>
  <c r="DC421" i="10"/>
  <c r="DG420" i="10"/>
  <c r="DK419" i="10"/>
  <c r="DC419" i="10"/>
  <c r="DG418" i="10"/>
  <c r="DK417" i="10"/>
  <c r="DC417" i="10"/>
  <c r="DH433" i="10"/>
  <c r="DG429" i="10"/>
  <c r="DG425" i="10"/>
  <c r="DA424" i="10"/>
  <c r="DF422" i="10"/>
  <c r="DJ421" i="10"/>
  <c r="DB421" i="10"/>
  <c r="DF420" i="10"/>
  <c r="DJ419" i="10"/>
  <c r="DB419" i="10"/>
  <c r="DF418" i="10"/>
  <c r="DJ417" i="10"/>
  <c r="DB417" i="10"/>
  <c r="DE422" i="10"/>
  <c r="DI421" i="10"/>
  <c r="DA421" i="10"/>
  <c r="DE420" i="10"/>
  <c r="DI419" i="10"/>
  <c r="DA419" i="10"/>
  <c r="DE418" i="10"/>
  <c r="DI417" i="10"/>
  <c r="DA417" i="10"/>
  <c r="DC432" i="10"/>
  <c r="DC428" i="10"/>
  <c r="DK422" i="10"/>
  <c r="DC422" i="10"/>
  <c r="DG421" i="10"/>
  <c r="DK420" i="10"/>
  <c r="DC420" i="10"/>
  <c r="DG419" i="10"/>
  <c r="DK418" i="10"/>
  <c r="DC418" i="10"/>
  <c r="DG417" i="10"/>
  <c r="DG431" i="10"/>
  <c r="DG427" i="10"/>
  <c r="DJ422" i="10"/>
  <c r="DB422" i="10"/>
  <c r="DF421" i="10"/>
  <c r="DJ420" i="10"/>
  <c r="DB420" i="10"/>
  <c r="DF419" i="10"/>
  <c r="DJ418" i="10"/>
  <c r="DB418" i="10"/>
  <c r="DF417" i="10"/>
  <c r="DL422" i="10"/>
  <c r="DL418" i="10"/>
  <c r="DD422" i="10"/>
  <c r="DD418" i="10"/>
  <c r="DH421" i="10"/>
  <c r="DH417" i="10"/>
  <c r="DL420" i="10"/>
  <c r="DK428" i="10"/>
  <c r="DD420" i="10"/>
  <c r="DK432" i="10"/>
  <c r="EC469" i="10"/>
  <c r="EC468" i="10"/>
  <c r="EC467" i="10"/>
  <c r="EC466" i="10"/>
  <c r="EB469" i="10"/>
  <c r="EA469" i="10"/>
  <c r="EA468" i="10"/>
  <c r="DZ469" i="10"/>
  <c r="EG469" i="10"/>
  <c r="DY469" i="10"/>
  <c r="EG468" i="10"/>
  <c r="DY468" i="10"/>
  <c r="EG467" i="10"/>
  <c r="DY467" i="10"/>
  <c r="EG466" i="10"/>
  <c r="DY466" i="10"/>
  <c r="EF469" i="10"/>
  <c r="EE469" i="10"/>
  <c r="EE468" i="10"/>
  <c r="EE467" i="10"/>
  <c r="EE466" i="10"/>
  <c r="ED469" i="10"/>
  <c r="DZ468" i="10"/>
  <c r="DZ467" i="10"/>
  <c r="EF466" i="10"/>
  <c r="EE465" i="10"/>
  <c r="EE464" i="10"/>
  <c r="ED466" i="10"/>
  <c r="ED465" i="10"/>
  <c r="ED464" i="10"/>
  <c r="EB466" i="10"/>
  <c r="EC465" i="10"/>
  <c r="EC464" i="10"/>
  <c r="EA466" i="10"/>
  <c r="EB465" i="10"/>
  <c r="EB464" i="10"/>
  <c r="EF467" i="10"/>
  <c r="DZ466" i="10"/>
  <c r="EA465" i="10"/>
  <c r="EA464" i="10"/>
  <c r="EF468" i="10"/>
  <c r="ED467" i="10"/>
  <c r="DZ465" i="10"/>
  <c r="DZ464" i="10"/>
  <c r="ED468" i="10"/>
  <c r="EB467" i="10"/>
  <c r="EG465" i="10"/>
  <c r="DY465" i="10"/>
  <c r="EG464" i="10"/>
  <c r="DY464" i="10"/>
  <c r="EB468" i="10"/>
  <c r="EA467" i="10"/>
  <c r="EF465" i="10"/>
  <c r="EF464" i="10"/>
  <c r="EB463" i="10"/>
  <c r="EB462" i="10"/>
  <c r="EB461" i="10"/>
  <c r="EB460" i="10"/>
  <c r="EA463" i="10"/>
  <c r="EA462" i="10"/>
  <c r="EA461" i="10"/>
  <c r="EA460" i="10"/>
  <c r="DZ463" i="10"/>
  <c r="DZ462" i="10"/>
  <c r="DZ461" i="10"/>
  <c r="DZ460" i="10"/>
  <c r="EG463" i="10"/>
  <c r="DY463" i="10"/>
  <c r="EG462" i="10"/>
  <c r="DY462" i="10"/>
  <c r="EG461" i="10"/>
  <c r="DY461" i="10"/>
  <c r="EG460" i="10"/>
  <c r="DY460" i="10"/>
  <c r="EF463" i="10"/>
  <c r="EF462" i="10"/>
  <c r="EF461" i="10"/>
  <c r="EF460" i="10"/>
  <c r="EE463" i="10"/>
  <c r="EE462" i="10"/>
  <c r="EE461" i="10"/>
  <c r="EE460" i="10"/>
  <c r="ED463" i="10"/>
  <c r="ED462" i="10"/>
  <c r="ED461" i="10"/>
  <c r="ED460" i="10"/>
  <c r="DZ459" i="10"/>
  <c r="DZ458" i="10"/>
  <c r="DZ457" i="10"/>
  <c r="EC463" i="10"/>
  <c r="EG459" i="10"/>
  <c r="DY459" i="10"/>
  <c r="EG458" i="10"/>
  <c r="DY458" i="10"/>
  <c r="EG457" i="10"/>
  <c r="DY457" i="10"/>
  <c r="EC460" i="10"/>
  <c r="EF459" i="10"/>
  <c r="EF458" i="10"/>
  <c r="EF457" i="10"/>
  <c r="EE459" i="10"/>
  <c r="EE458" i="10"/>
  <c r="EE457" i="10"/>
  <c r="EC462" i="10"/>
  <c r="ED459" i="10"/>
  <c r="ED458" i="10"/>
  <c r="ED457" i="10"/>
  <c r="EB459" i="10"/>
  <c r="EB458" i="10"/>
  <c r="EB457" i="10"/>
  <c r="EC461" i="10"/>
  <c r="EA459" i="10"/>
  <c r="EA458" i="10"/>
  <c r="EA457" i="10"/>
  <c r="EC457" i="10"/>
  <c r="DZ456" i="10"/>
  <c r="DZ455" i="10"/>
  <c r="DZ454" i="10"/>
  <c r="EG456" i="10"/>
  <c r="DY456" i="10"/>
  <c r="EG455" i="10"/>
  <c r="DY455" i="10"/>
  <c r="EG454" i="10"/>
  <c r="DY454" i="10"/>
  <c r="EC459" i="10"/>
  <c r="EF456" i="10"/>
  <c r="EF455" i="10"/>
  <c r="EF454" i="10"/>
  <c r="EE456" i="10"/>
  <c r="EE455" i="10"/>
  <c r="EE454" i="10"/>
  <c r="ED456" i="10"/>
  <c r="ED455" i="10"/>
  <c r="ED454" i="10"/>
  <c r="EC458" i="10"/>
  <c r="EC456" i="10"/>
  <c r="EC455" i="10"/>
  <c r="EC454" i="10"/>
  <c r="EB456" i="10"/>
  <c r="EB455" i="10"/>
  <c r="EB454" i="10"/>
  <c r="EA456" i="10"/>
  <c r="EA455" i="10"/>
  <c r="EA454" i="10"/>
  <c r="EE453" i="10"/>
  <c r="EE452" i="10"/>
  <c r="EE451" i="10"/>
  <c r="EE450" i="10"/>
  <c r="ED453" i="10"/>
  <c r="ED452" i="10"/>
  <c r="ED451" i="10"/>
  <c r="ED450" i="10"/>
  <c r="EC453" i="10"/>
  <c r="EC452" i="10"/>
  <c r="EC451" i="10"/>
  <c r="EC450" i="10"/>
  <c r="EB453" i="10"/>
  <c r="EB452" i="10"/>
  <c r="EB451" i="10"/>
  <c r="EB450" i="10"/>
  <c r="EA453" i="10"/>
  <c r="EA452" i="10"/>
  <c r="EA451" i="10"/>
  <c r="EA450" i="10"/>
  <c r="EG453" i="10"/>
  <c r="DY453" i="10"/>
  <c r="EG452" i="10"/>
  <c r="DY452" i="10"/>
  <c r="EG451" i="10"/>
  <c r="DY451" i="10"/>
  <c r="EG450" i="10"/>
  <c r="DY450" i="10"/>
  <c r="EF453" i="10"/>
  <c r="EF452" i="10"/>
  <c r="EF451" i="10"/>
  <c r="EF450" i="10"/>
  <c r="DZ453" i="10"/>
  <c r="EG449" i="10"/>
  <c r="DY449" i="10"/>
  <c r="EG448" i="10"/>
  <c r="DY448" i="10"/>
  <c r="EG447" i="10"/>
  <c r="DY447" i="10"/>
  <c r="ED446" i="10"/>
  <c r="EF449" i="10"/>
  <c r="EF448" i="10"/>
  <c r="EF447" i="10"/>
  <c r="EC446" i="10"/>
  <c r="DZ452" i="10"/>
  <c r="EE449" i="10"/>
  <c r="EE448" i="10"/>
  <c r="EE447" i="10"/>
  <c r="EB446" i="10"/>
  <c r="ED449" i="10"/>
  <c r="ED448" i="10"/>
  <c r="ED447" i="10"/>
  <c r="EA446" i="10"/>
  <c r="DZ451" i="10"/>
  <c r="EC449" i="10"/>
  <c r="EC448" i="10"/>
  <c r="EC447" i="10"/>
  <c r="DZ446" i="10"/>
  <c r="EB449" i="10"/>
  <c r="EB448" i="10"/>
  <c r="EB447" i="10"/>
  <c r="DZ450" i="10"/>
  <c r="EA449" i="10"/>
  <c r="EA448" i="10"/>
  <c r="EA447" i="10"/>
  <c r="EF446" i="10"/>
  <c r="DZ449" i="10"/>
  <c r="DZ448" i="10"/>
  <c r="DZ447" i="10"/>
  <c r="EE446" i="10"/>
  <c r="EG446" i="10"/>
  <c r="DY446" i="10"/>
  <c r="HB440" i="10"/>
  <c r="GT440" i="10"/>
  <c r="GX439" i="10"/>
  <c r="HB438" i="10"/>
  <c r="GT438" i="10"/>
  <c r="HA440" i="10"/>
  <c r="GS440" i="10"/>
  <c r="GW439" i="10"/>
  <c r="HA438" i="10"/>
  <c r="GS438" i="10"/>
  <c r="GZ440" i="10"/>
  <c r="HD439" i="10"/>
  <c r="GV439" i="10"/>
  <c r="GZ438" i="10"/>
  <c r="GY440" i="10"/>
  <c r="HC439" i="10"/>
  <c r="GU439" i="10"/>
  <c r="GY438" i="10"/>
  <c r="GX440" i="10"/>
  <c r="HB439" i="10"/>
  <c r="GT439" i="10"/>
  <c r="GX438" i="10"/>
  <c r="HD440" i="10"/>
  <c r="GV440" i="10"/>
  <c r="GZ439" i="10"/>
  <c r="HD438" i="10"/>
  <c r="GV438" i="10"/>
  <c r="HC440" i="10"/>
  <c r="GU440" i="10"/>
  <c r="GY439" i="10"/>
  <c r="HC438" i="10"/>
  <c r="GU438" i="10"/>
  <c r="GY437" i="10"/>
  <c r="HC436" i="10"/>
  <c r="GU436" i="10"/>
  <c r="GY435" i="10"/>
  <c r="HC434" i="10"/>
  <c r="GU434" i="10"/>
  <c r="GY433" i="10"/>
  <c r="GX437" i="10"/>
  <c r="HB436" i="10"/>
  <c r="GT436" i="10"/>
  <c r="GX435" i="10"/>
  <c r="HB434" i="10"/>
  <c r="GT434" i="10"/>
  <c r="GX433" i="10"/>
  <c r="GW440" i="10"/>
  <c r="GW437" i="10"/>
  <c r="HA436" i="10"/>
  <c r="GS436" i="10"/>
  <c r="GW435" i="10"/>
  <c r="HA434" i="10"/>
  <c r="GS434" i="10"/>
  <c r="GW433" i="10"/>
  <c r="HD437" i="10"/>
  <c r="GV437" i="10"/>
  <c r="GZ436" i="10"/>
  <c r="HD435" i="10"/>
  <c r="GV435" i="10"/>
  <c r="GZ434" i="10"/>
  <c r="HD433" i="10"/>
  <c r="GV433" i="10"/>
  <c r="HA439" i="10"/>
  <c r="HC437" i="10"/>
  <c r="GU437" i="10"/>
  <c r="GY436" i="10"/>
  <c r="HC435" i="10"/>
  <c r="GU435" i="10"/>
  <c r="GY434" i="10"/>
  <c r="HC433" i="10"/>
  <c r="GU433" i="10"/>
  <c r="GS439" i="10"/>
  <c r="HB437" i="10"/>
  <c r="GT437" i="10"/>
  <c r="GX436" i="10"/>
  <c r="HB435" i="10"/>
  <c r="GT435" i="10"/>
  <c r="GX434" i="10"/>
  <c r="HB433" i="10"/>
  <c r="GT433" i="10"/>
  <c r="GW438" i="10"/>
  <c r="HA437" i="10"/>
  <c r="GS437" i="10"/>
  <c r="GW436" i="10"/>
  <c r="HA435" i="10"/>
  <c r="GS435" i="10"/>
  <c r="GW434" i="10"/>
  <c r="HA433" i="10"/>
  <c r="GS433" i="10"/>
  <c r="GV436" i="10"/>
  <c r="GZ432" i="10"/>
  <c r="HD431" i="10"/>
  <c r="GV431" i="10"/>
  <c r="GZ430" i="10"/>
  <c r="HD429" i="10"/>
  <c r="GV429" i="10"/>
  <c r="GZ428" i="10"/>
  <c r="HD427" i="10"/>
  <c r="GV427" i="10"/>
  <c r="GZ426" i="10"/>
  <c r="HD425" i="10"/>
  <c r="GV425" i="10"/>
  <c r="GZ424" i="10"/>
  <c r="HD423" i="10"/>
  <c r="GV423" i="10"/>
  <c r="GZ435" i="10"/>
  <c r="GY432" i="10"/>
  <c r="HC431" i="10"/>
  <c r="GU431" i="10"/>
  <c r="GY430" i="10"/>
  <c r="HC429" i="10"/>
  <c r="GU429" i="10"/>
  <c r="GY428" i="10"/>
  <c r="HC427" i="10"/>
  <c r="GU427" i="10"/>
  <c r="GY426" i="10"/>
  <c r="HC425" i="10"/>
  <c r="GU425" i="10"/>
  <c r="GY424" i="10"/>
  <c r="HC423" i="10"/>
  <c r="GU423" i="10"/>
  <c r="GX432" i="10"/>
  <c r="HB431" i="10"/>
  <c r="GT431" i="10"/>
  <c r="GX430" i="10"/>
  <c r="HB429" i="10"/>
  <c r="GT429" i="10"/>
  <c r="GX428" i="10"/>
  <c r="HB427" i="10"/>
  <c r="GT427" i="10"/>
  <c r="GX426" i="10"/>
  <c r="HB425" i="10"/>
  <c r="GT425" i="10"/>
  <c r="GX424" i="10"/>
  <c r="HB423" i="10"/>
  <c r="GT423" i="10"/>
  <c r="HD434" i="10"/>
  <c r="GW432" i="10"/>
  <c r="HA431" i="10"/>
  <c r="GS431" i="10"/>
  <c r="GW430" i="10"/>
  <c r="HA429" i="10"/>
  <c r="GS429" i="10"/>
  <c r="GW428" i="10"/>
  <c r="HA427" i="10"/>
  <c r="GS427" i="10"/>
  <c r="GW426" i="10"/>
  <c r="HA425" i="10"/>
  <c r="GS425" i="10"/>
  <c r="GW424" i="10"/>
  <c r="HA423" i="10"/>
  <c r="GS423" i="10"/>
  <c r="GW422" i="10"/>
  <c r="GV434" i="10"/>
  <c r="HD432" i="10"/>
  <c r="GV432" i="10"/>
  <c r="GZ431" i="10"/>
  <c r="HD430" i="10"/>
  <c r="GV430" i="10"/>
  <c r="GZ429" i="10"/>
  <c r="HD428" i="10"/>
  <c r="GV428" i="10"/>
  <c r="GZ427" i="10"/>
  <c r="HD426" i="10"/>
  <c r="GV426" i="10"/>
  <c r="GZ425" i="10"/>
  <c r="HD424" i="10"/>
  <c r="GV424" i="10"/>
  <c r="GZ423" i="10"/>
  <c r="HB432" i="10"/>
  <c r="GT432" i="10"/>
  <c r="GX431" i="10"/>
  <c r="HB430" i="10"/>
  <c r="GT430" i="10"/>
  <c r="GX429" i="10"/>
  <c r="HB428" i="10"/>
  <c r="GT428" i="10"/>
  <c r="GX427" i="10"/>
  <c r="HB426" i="10"/>
  <c r="GT426" i="10"/>
  <c r="GX425" i="10"/>
  <c r="HB424" i="10"/>
  <c r="GT424" i="10"/>
  <c r="GX423" i="10"/>
  <c r="HD436" i="10"/>
  <c r="HA432" i="10"/>
  <c r="GS432" i="10"/>
  <c r="GW431" i="10"/>
  <c r="HA430" i="10"/>
  <c r="GS430" i="10"/>
  <c r="GW429" i="10"/>
  <c r="HA428" i="10"/>
  <c r="GS428" i="10"/>
  <c r="GW427" i="10"/>
  <c r="HA426" i="10"/>
  <c r="GS426" i="10"/>
  <c r="GW425" i="10"/>
  <c r="HA424" i="10"/>
  <c r="GZ433" i="10"/>
  <c r="GY423" i="10"/>
  <c r="HB422" i="10"/>
  <c r="GS422" i="10"/>
  <c r="GW421" i="10"/>
  <c r="HA420" i="10"/>
  <c r="GS420" i="10"/>
  <c r="GW419" i="10"/>
  <c r="HA418" i="10"/>
  <c r="GS418" i="10"/>
  <c r="GW417" i="10"/>
  <c r="GZ437" i="10"/>
  <c r="HC432" i="10"/>
  <c r="HC428" i="10"/>
  <c r="HC424" i="10"/>
  <c r="GW423" i="10"/>
  <c r="HA422" i="10"/>
  <c r="HD421" i="10"/>
  <c r="GV421" i="10"/>
  <c r="GZ420" i="10"/>
  <c r="HD419" i="10"/>
  <c r="GV419" i="10"/>
  <c r="GZ418" i="10"/>
  <c r="HD417" i="10"/>
  <c r="GV417" i="10"/>
  <c r="GU432" i="10"/>
  <c r="GU428" i="10"/>
  <c r="GU424" i="10"/>
  <c r="GZ422" i="10"/>
  <c r="HC421" i="10"/>
  <c r="GU421" i="10"/>
  <c r="GY420" i="10"/>
  <c r="HC419" i="10"/>
  <c r="GU419" i="10"/>
  <c r="GY418" i="10"/>
  <c r="HC417" i="10"/>
  <c r="GU417" i="10"/>
  <c r="GY431" i="10"/>
  <c r="GY427" i="10"/>
  <c r="GS424" i="10"/>
  <c r="GY422" i="10"/>
  <c r="HB421" i="10"/>
  <c r="GT421" i="10"/>
  <c r="GX420" i="10"/>
  <c r="HB419" i="10"/>
  <c r="GT419" i="10"/>
  <c r="GX418" i="10"/>
  <c r="HB417" i="10"/>
  <c r="GT417" i="10"/>
  <c r="GX422" i="10"/>
  <c r="HA421" i="10"/>
  <c r="GS421" i="10"/>
  <c r="GW420" i="10"/>
  <c r="HA419" i="10"/>
  <c r="GS419" i="10"/>
  <c r="GW418" i="10"/>
  <c r="HA417" i="10"/>
  <c r="GS417" i="10"/>
  <c r="GU430" i="10"/>
  <c r="GU426" i="10"/>
  <c r="HD422" i="10"/>
  <c r="GU422" i="10"/>
  <c r="GY421" i="10"/>
  <c r="HC420" i="10"/>
  <c r="GU420" i="10"/>
  <c r="GY419" i="10"/>
  <c r="HC418" i="10"/>
  <c r="GU418" i="10"/>
  <c r="GY417" i="10"/>
  <c r="GY429" i="10"/>
  <c r="GY425" i="10"/>
  <c r="HC422" i="10"/>
  <c r="GT422" i="10"/>
  <c r="GX421" i="10"/>
  <c r="HB420" i="10"/>
  <c r="GT420" i="10"/>
  <c r="GX419" i="10"/>
  <c r="HB418" i="10"/>
  <c r="GT418" i="10"/>
  <c r="GX417" i="10"/>
  <c r="HD420" i="10"/>
  <c r="GV420" i="10"/>
  <c r="GZ419" i="10"/>
  <c r="HC426" i="10"/>
  <c r="HC430" i="10"/>
  <c r="HD418" i="10"/>
  <c r="GV422" i="10"/>
  <c r="GV418" i="10"/>
  <c r="AX440" i="10"/>
  <c r="BB439" i="10"/>
  <c r="AT439" i="10"/>
  <c r="AW440" i="10"/>
  <c r="BA439" i="10"/>
  <c r="AS439" i="10"/>
  <c r="BD440" i="10"/>
  <c r="AV440" i="10"/>
  <c r="AZ439" i="10"/>
  <c r="BC440" i="10"/>
  <c r="AU440" i="10"/>
  <c r="AY439" i="10"/>
  <c r="BB440" i="10"/>
  <c r="AT440" i="10"/>
  <c r="AX439" i="10"/>
  <c r="AZ440" i="10"/>
  <c r="BD439" i="10"/>
  <c r="AV439" i="10"/>
  <c r="AY440" i="10"/>
  <c r="BC439" i="10"/>
  <c r="AU439" i="10"/>
  <c r="AW439" i="10"/>
  <c r="AY438" i="10"/>
  <c r="BC437" i="10"/>
  <c r="AU437" i="10"/>
  <c r="AY436" i="10"/>
  <c r="BC435" i="10"/>
  <c r="AU435" i="10"/>
  <c r="AY434" i="10"/>
  <c r="AX438" i="10"/>
  <c r="BB437" i="10"/>
  <c r="AT437" i="10"/>
  <c r="AX436" i="10"/>
  <c r="BB435" i="10"/>
  <c r="AT435" i="10"/>
  <c r="AX434" i="10"/>
  <c r="AW438" i="10"/>
  <c r="BA437" i="10"/>
  <c r="AS437" i="10"/>
  <c r="AW436" i="10"/>
  <c r="BA435" i="10"/>
  <c r="AS435" i="10"/>
  <c r="AW434" i="10"/>
  <c r="BD438" i="10"/>
  <c r="AV438" i="10"/>
  <c r="AZ437" i="10"/>
  <c r="BD436" i="10"/>
  <c r="AV436" i="10"/>
  <c r="AZ435" i="10"/>
  <c r="BD434" i="10"/>
  <c r="AV434" i="10"/>
  <c r="BC438" i="10"/>
  <c r="AU438" i="10"/>
  <c r="AY437" i="10"/>
  <c r="BC436" i="10"/>
  <c r="AU436" i="10"/>
  <c r="AY435" i="10"/>
  <c r="BC434" i="10"/>
  <c r="AU434" i="10"/>
  <c r="BA440" i="10"/>
  <c r="BB438" i="10"/>
  <c r="AT438" i="10"/>
  <c r="AX437" i="10"/>
  <c r="BB436" i="10"/>
  <c r="AT436" i="10"/>
  <c r="AX435" i="10"/>
  <c r="BB434" i="10"/>
  <c r="AT434" i="10"/>
  <c r="AS440" i="10"/>
  <c r="BA438" i="10"/>
  <c r="AS438" i="10"/>
  <c r="AW437" i="10"/>
  <c r="BA436" i="10"/>
  <c r="AS436" i="10"/>
  <c r="AW435" i="10"/>
  <c r="BA434" i="10"/>
  <c r="AS434" i="10"/>
  <c r="BD437" i="10"/>
  <c r="AZ433" i="10"/>
  <c r="BD432" i="10"/>
  <c r="AV432" i="10"/>
  <c r="AZ431" i="10"/>
  <c r="BD430" i="10"/>
  <c r="AV430" i="10"/>
  <c r="AZ429" i="10"/>
  <c r="BD428" i="10"/>
  <c r="AV428" i="10"/>
  <c r="AZ427" i="10"/>
  <c r="BD426" i="10"/>
  <c r="AV426" i="10"/>
  <c r="AZ425" i="10"/>
  <c r="BD424" i="10"/>
  <c r="AV424" i="10"/>
  <c r="AZ423" i="10"/>
  <c r="AV437" i="10"/>
  <c r="AY433" i="10"/>
  <c r="BC432" i="10"/>
  <c r="AU432" i="10"/>
  <c r="AY431" i="10"/>
  <c r="BC430" i="10"/>
  <c r="AU430" i="10"/>
  <c r="AY429" i="10"/>
  <c r="BC428" i="10"/>
  <c r="AU428" i="10"/>
  <c r="AY427" i="10"/>
  <c r="BC426" i="10"/>
  <c r="AU426" i="10"/>
  <c r="AY425" i="10"/>
  <c r="BC424" i="10"/>
  <c r="AU424" i="10"/>
  <c r="AY423" i="10"/>
  <c r="AX433" i="10"/>
  <c r="BB432" i="10"/>
  <c r="AT432" i="10"/>
  <c r="AX431" i="10"/>
  <c r="BB430" i="10"/>
  <c r="AT430" i="10"/>
  <c r="AX429" i="10"/>
  <c r="BB428" i="10"/>
  <c r="AT428" i="10"/>
  <c r="AX427" i="10"/>
  <c r="BB426" i="10"/>
  <c r="AT426" i="10"/>
  <c r="AX425" i="10"/>
  <c r="BB424" i="10"/>
  <c r="AT424" i="10"/>
  <c r="AX423" i="10"/>
  <c r="AZ436" i="10"/>
  <c r="AW433" i="10"/>
  <c r="BA432" i="10"/>
  <c r="AS432" i="10"/>
  <c r="AW431" i="10"/>
  <c r="BA430" i="10"/>
  <c r="AS430" i="10"/>
  <c r="AW429" i="10"/>
  <c r="BA428" i="10"/>
  <c r="AS428" i="10"/>
  <c r="AW427" i="10"/>
  <c r="BA426" i="10"/>
  <c r="AS426" i="10"/>
  <c r="AW425" i="10"/>
  <c r="BA424" i="10"/>
  <c r="AS424" i="10"/>
  <c r="AW423" i="10"/>
  <c r="BD435" i="10"/>
  <c r="BD433" i="10"/>
  <c r="AV433" i="10"/>
  <c r="AZ432" i="10"/>
  <c r="BD431" i="10"/>
  <c r="AV431" i="10"/>
  <c r="AZ430" i="10"/>
  <c r="BD429" i="10"/>
  <c r="AV429" i="10"/>
  <c r="AZ428" i="10"/>
  <c r="BD427" i="10"/>
  <c r="AV427" i="10"/>
  <c r="AZ426" i="10"/>
  <c r="BD425" i="10"/>
  <c r="AV425" i="10"/>
  <c r="AZ424" i="10"/>
  <c r="BD423" i="10"/>
  <c r="AV423" i="10"/>
  <c r="BB433" i="10"/>
  <c r="AT433" i="10"/>
  <c r="AX432" i="10"/>
  <c r="BB431" i="10"/>
  <c r="AT431" i="10"/>
  <c r="AX430" i="10"/>
  <c r="BB429" i="10"/>
  <c r="AT429" i="10"/>
  <c r="AX428" i="10"/>
  <c r="BB427" i="10"/>
  <c r="AT427" i="10"/>
  <c r="AX426" i="10"/>
  <c r="BB425" i="10"/>
  <c r="AT425" i="10"/>
  <c r="AX424" i="10"/>
  <c r="BB423" i="10"/>
  <c r="AT423" i="10"/>
  <c r="AZ438" i="10"/>
  <c r="AZ434" i="10"/>
  <c r="BA433" i="10"/>
  <c r="AS433" i="10"/>
  <c r="AW432" i="10"/>
  <c r="BA431" i="10"/>
  <c r="AS431" i="10"/>
  <c r="AW430" i="10"/>
  <c r="BA429" i="10"/>
  <c r="AS429" i="10"/>
  <c r="AW428" i="10"/>
  <c r="BA427" i="10"/>
  <c r="AS427" i="10"/>
  <c r="AW426" i="10"/>
  <c r="BA425" i="10"/>
  <c r="AS425" i="10"/>
  <c r="AY424" i="10"/>
  <c r="AU423" i="10"/>
  <c r="AW422" i="10"/>
  <c r="BA421" i="10"/>
  <c r="AS421" i="10"/>
  <c r="AW420" i="10"/>
  <c r="BA419" i="10"/>
  <c r="AS419" i="10"/>
  <c r="AW418" i="10"/>
  <c r="BA417" i="10"/>
  <c r="AS417" i="10"/>
  <c r="AY430" i="10"/>
  <c r="AY426" i="10"/>
  <c r="AW424" i="10"/>
  <c r="AS423" i="10"/>
  <c r="BD422" i="10"/>
  <c r="AV422" i="10"/>
  <c r="AZ421" i="10"/>
  <c r="BD420" i="10"/>
  <c r="AV420" i="10"/>
  <c r="AZ419" i="10"/>
  <c r="BD418" i="10"/>
  <c r="AV418" i="10"/>
  <c r="AZ417" i="10"/>
  <c r="BC433" i="10"/>
  <c r="BC429" i="10"/>
  <c r="BC425" i="10"/>
  <c r="BC422" i="10"/>
  <c r="AU422" i="10"/>
  <c r="AY421" i="10"/>
  <c r="BC420" i="10"/>
  <c r="AU420" i="10"/>
  <c r="AY419" i="10"/>
  <c r="BC418" i="10"/>
  <c r="AU418" i="10"/>
  <c r="AY417" i="10"/>
  <c r="AV435" i="10"/>
  <c r="AU433" i="10"/>
  <c r="AU429" i="10"/>
  <c r="AU425" i="10"/>
  <c r="BB422" i="10"/>
  <c r="AT422" i="10"/>
  <c r="AX421" i="10"/>
  <c r="BB420" i="10"/>
  <c r="AT420" i="10"/>
  <c r="AX419" i="10"/>
  <c r="BB418" i="10"/>
  <c r="AT418" i="10"/>
  <c r="AX417" i="10"/>
  <c r="BA422" i="10"/>
  <c r="AS422" i="10"/>
  <c r="AW421" i="10"/>
  <c r="BA420" i="10"/>
  <c r="AS420" i="10"/>
  <c r="AW419" i="10"/>
  <c r="BA418" i="10"/>
  <c r="AS418" i="10"/>
  <c r="AW417" i="10"/>
  <c r="BC431" i="10"/>
  <c r="BC427" i="10"/>
  <c r="BC423" i="10"/>
  <c r="AY422" i="10"/>
  <c r="BC421" i="10"/>
  <c r="AU421" i="10"/>
  <c r="AY420" i="10"/>
  <c r="BC419" i="10"/>
  <c r="AU419" i="10"/>
  <c r="AY418" i="10"/>
  <c r="BC417" i="10"/>
  <c r="AU417" i="10"/>
  <c r="AU431" i="10"/>
  <c r="AU427" i="10"/>
  <c r="BA423" i="10"/>
  <c r="AX422" i="10"/>
  <c r="BB421" i="10"/>
  <c r="AT421" i="10"/>
  <c r="AX420" i="10"/>
  <c r="BB419" i="10"/>
  <c r="AT419" i="10"/>
  <c r="AX418" i="10"/>
  <c r="BB417" i="10"/>
  <c r="AT417" i="10"/>
  <c r="AY432" i="10"/>
  <c r="AZ422" i="10"/>
  <c r="AZ418" i="10"/>
  <c r="BD421" i="10"/>
  <c r="BD417" i="10"/>
  <c r="AV421" i="10"/>
  <c r="AV417" i="10"/>
  <c r="AZ420" i="10"/>
  <c r="BD419" i="10"/>
  <c r="AY428" i="10"/>
  <c r="CG469" i="10"/>
  <c r="CG468" i="10"/>
  <c r="CG467" i="10"/>
  <c r="CG466" i="10"/>
  <c r="CN469" i="10"/>
  <c r="CF469" i="10"/>
  <c r="CM469" i="10"/>
  <c r="CM468" i="10"/>
  <c r="CL469" i="10"/>
  <c r="CK469" i="10"/>
  <c r="CK468" i="10"/>
  <c r="CK467" i="10"/>
  <c r="CK466" i="10"/>
  <c r="CJ469" i="10"/>
  <c r="CI469" i="10"/>
  <c r="CI468" i="10"/>
  <c r="CI467" i="10"/>
  <c r="CI466" i="10"/>
  <c r="CH469" i="10"/>
  <c r="CM467" i="10"/>
  <c r="CF466" i="10"/>
  <c r="CI465" i="10"/>
  <c r="CI464" i="10"/>
  <c r="CL467" i="10"/>
  <c r="CH465" i="10"/>
  <c r="CH464" i="10"/>
  <c r="CJ467" i="10"/>
  <c r="CG465" i="10"/>
  <c r="CG464" i="10"/>
  <c r="CN468" i="10"/>
  <c r="CH467" i="10"/>
  <c r="CN466" i="10"/>
  <c r="CN465" i="10"/>
  <c r="CF465" i="10"/>
  <c r="CN464" i="10"/>
  <c r="CF464" i="10"/>
  <c r="CL468" i="10"/>
  <c r="CF467" i="10"/>
  <c r="CM466" i="10"/>
  <c r="CM465" i="10"/>
  <c r="CM464" i="10"/>
  <c r="CJ468" i="10"/>
  <c r="CL466" i="10"/>
  <c r="CL465" i="10"/>
  <c r="CL464" i="10"/>
  <c r="CH468" i="10"/>
  <c r="CJ466" i="10"/>
  <c r="CK465" i="10"/>
  <c r="CK464" i="10"/>
  <c r="CF468" i="10"/>
  <c r="CN467" i="10"/>
  <c r="CH466" i="10"/>
  <c r="CJ465" i="10"/>
  <c r="CJ464" i="10"/>
  <c r="CN463" i="10"/>
  <c r="CF463" i="10"/>
  <c r="CN462" i="10"/>
  <c r="CF462" i="10"/>
  <c r="CN461" i="10"/>
  <c r="CF461" i="10"/>
  <c r="CM463" i="10"/>
  <c r="CM462" i="10"/>
  <c r="CM461" i="10"/>
  <c r="CL463" i="10"/>
  <c r="CL462" i="10"/>
  <c r="CL461" i="10"/>
  <c r="CL460" i="10"/>
  <c r="CK463" i="10"/>
  <c r="CK462" i="10"/>
  <c r="CK461" i="10"/>
  <c r="CJ463" i="10"/>
  <c r="CJ462" i="10"/>
  <c r="CJ461" i="10"/>
  <c r="CI463" i="10"/>
  <c r="CI462" i="10"/>
  <c r="CI461" i="10"/>
  <c r="CH463" i="10"/>
  <c r="CH462" i="10"/>
  <c r="CH461" i="10"/>
  <c r="CM460" i="10"/>
  <c r="CL459" i="10"/>
  <c r="CL458" i="10"/>
  <c r="CL457" i="10"/>
  <c r="CK460" i="10"/>
  <c r="CK459" i="10"/>
  <c r="CK458" i="10"/>
  <c r="CK457" i="10"/>
  <c r="CG462" i="10"/>
  <c r="CJ460" i="10"/>
  <c r="CJ459" i="10"/>
  <c r="CJ458" i="10"/>
  <c r="CJ457" i="10"/>
  <c r="CI460" i="10"/>
  <c r="CI459" i="10"/>
  <c r="CI458" i="10"/>
  <c r="CI457" i="10"/>
  <c r="CH460" i="10"/>
  <c r="CH459" i="10"/>
  <c r="CH458" i="10"/>
  <c r="CH457" i="10"/>
  <c r="CF460" i="10"/>
  <c r="CN459" i="10"/>
  <c r="CF459" i="10"/>
  <c r="CN458" i="10"/>
  <c r="CF458" i="10"/>
  <c r="CN457" i="10"/>
  <c r="CF457" i="10"/>
  <c r="CG463" i="10"/>
  <c r="CN460" i="10"/>
  <c r="CM459" i="10"/>
  <c r="CM458" i="10"/>
  <c r="CM457" i="10"/>
  <c r="CG459" i="10"/>
  <c r="CL456" i="10"/>
  <c r="CL455" i="10"/>
  <c r="CL454" i="10"/>
  <c r="CK456" i="10"/>
  <c r="CK455" i="10"/>
  <c r="CK454" i="10"/>
  <c r="CJ456" i="10"/>
  <c r="CJ455" i="10"/>
  <c r="CJ454" i="10"/>
  <c r="CG458" i="10"/>
  <c r="CI456" i="10"/>
  <c r="CI455" i="10"/>
  <c r="CI454" i="10"/>
  <c r="CG461" i="10"/>
  <c r="CH456" i="10"/>
  <c r="CH455" i="10"/>
  <c r="CH454" i="10"/>
  <c r="CG460" i="10"/>
  <c r="CG456" i="10"/>
  <c r="CG455" i="10"/>
  <c r="CG454" i="10"/>
  <c r="CG457" i="10"/>
  <c r="CN456" i="10"/>
  <c r="CF456" i="10"/>
  <c r="CN455" i="10"/>
  <c r="CF455" i="10"/>
  <c r="CN454" i="10"/>
  <c r="CF454" i="10"/>
  <c r="CM456" i="10"/>
  <c r="CM455" i="10"/>
  <c r="CM454" i="10"/>
  <c r="CI453" i="10"/>
  <c r="CI452" i="10"/>
  <c r="CI451" i="10"/>
  <c r="CI450" i="10"/>
  <c r="CH453" i="10"/>
  <c r="CH452" i="10"/>
  <c r="CH451" i="10"/>
  <c r="CH450" i="10"/>
  <c r="CG453" i="10"/>
  <c r="CG452" i="10"/>
  <c r="CG451" i="10"/>
  <c r="CG450" i="10"/>
  <c r="CN453" i="10"/>
  <c r="CF453" i="10"/>
  <c r="CN452" i="10"/>
  <c r="CF452" i="10"/>
  <c r="CN451" i="10"/>
  <c r="CF451" i="10"/>
  <c r="CN450" i="10"/>
  <c r="CF450" i="10"/>
  <c r="CM453" i="10"/>
  <c r="CM452" i="10"/>
  <c r="CM451" i="10"/>
  <c r="CM450" i="10"/>
  <c r="CK453" i="10"/>
  <c r="CK452" i="10"/>
  <c r="CK451" i="10"/>
  <c r="CK450" i="10"/>
  <c r="CJ453" i="10"/>
  <c r="CJ452" i="10"/>
  <c r="CJ451" i="10"/>
  <c r="CJ450" i="10"/>
  <c r="CK449" i="10"/>
  <c r="CK448" i="10"/>
  <c r="CK447" i="10"/>
  <c r="CH446" i="10"/>
  <c r="CL451" i="10"/>
  <c r="CJ449" i="10"/>
  <c r="CJ448" i="10"/>
  <c r="CJ447" i="10"/>
  <c r="CG446" i="10"/>
  <c r="CI449" i="10"/>
  <c r="CI448" i="10"/>
  <c r="CI447" i="10"/>
  <c r="CN446" i="10"/>
  <c r="CF446" i="10"/>
  <c r="CL450" i="10"/>
  <c r="CH449" i="10"/>
  <c r="CH448" i="10"/>
  <c r="CH447" i="10"/>
  <c r="CM446" i="10"/>
  <c r="CG449" i="10"/>
  <c r="CG448" i="10"/>
  <c r="CG447" i="10"/>
  <c r="CL446" i="10"/>
  <c r="CL453" i="10"/>
  <c r="CN449" i="10"/>
  <c r="CF449" i="10"/>
  <c r="CN448" i="10"/>
  <c r="CF448" i="10"/>
  <c r="CN447" i="10"/>
  <c r="CF447" i="10"/>
  <c r="CM449" i="10"/>
  <c r="CM448" i="10"/>
  <c r="CM447" i="10"/>
  <c r="CJ446" i="10"/>
  <c r="CL452" i="10"/>
  <c r="CL449" i="10"/>
  <c r="CL448" i="10"/>
  <c r="CL447" i="10"/>
  <c r="CI446" i="10"/>
  <c r="CK446" i="10"/>
  <c r="EP440" i="10"/>
  <c r="ET439" i="10"/>
  <c r="EO440" i="10"/>
  <c r="ES439" i="10"/>
  <c r="EK439" i="10"/>
  <c r="EV440" i="10"/>
  <c r="EN440" i="10"/>
  <c r="ER439" i="10"/>
  <c r="EU440" i="10"/>
  <c r="EM440" i="10"/>
  <c r="EQ439" i="10"/>
  <c r="ET440" i="10"/>
  <c r="EP439" i="10"/>
  <c r="ER440" i="10"/>
  <c r="EV439" i="10"/>
  <c r="EN439" i="10"/>
  <c r="EQ440" i="10"/>
  <c r="EU439" i="10"/>
  <c r="EM439" i="10"/>
  <c r="EQ438" i="10"/>
  <c r="EU437" i="10"/>
  <c r="EM437" i="10"/>
  <c r="EQ436" i="10"/>
  <c r="EU435" i="10"/>
  <c r="EM435" i="10"/>
  <c r="EQ434" i="10"/>
  <c r="EU433" i="10"/>
  <c r="EM433" i="10"/>
  <c r="ES440" i="10"/>
  <c r="EP438" i="10"/>
  <c r="ET437" i="10"/>
  <c r="EP436" i="10"/>
  <c r="ET435" i="10"/>
  <c r="EP434" i="10"/>
  <c r="ET433" i="10"/>
  <c r="EK440" i="10"/>
  <c r="EO438" i="10"/>
  <c r="ES437" i="10"/>
  <c r="EK437" i="10"/>
  <c r="EO436" i="10"/>
  <c r="ES435" i="10"/>
  <c r="EK435" i="10"/>
  <c r="EO434" i="10"/>
  <c r="ES433" i="10"/>
  <c r="EK433" i="10"/>
  <c r="EV438" i="10"/>
  <c r="EN438" i="10"/>
  <c r="ER437" i="10"/>
  <c r="EV436" i="10"/>
  <c r="EN436" i="10"/>
  <c r="ER435" i="10"/>
  <c r="EV434" i="10"/>
  <c r="EN434" i="10"/>
  <c r="ER433" i="10"/>
  <c r="EO439" i="10"/>
  <c r="EU438" i="10"/>
  <c r="EM438" i="10"/>
  <c r="EQ437" i="10"/>
  <c r="EU436" i="10"/>
  <c r="EM436" i="10"/>
  <c r="EQ435" i="10"/>
  <c r="EU434" i="10"/>
  <c r="EM434" i="10"/>
  <c r="ET438" i="10"/>
  <c r="EP437" i="10"/>
  <c r="ET436" i="10"/>
  <c r="EP435" i="10"/>
  <c r="ET434" i="10"/>
  <c r="EP433" i="10"/>
  <c r="ES438" i="10"/>
  <c r="EK438" i="10"/>
  <c r="EO437" i="10"/>
  <c r="ES436" i="10"/>
  <c r="EK436" i="10"/>
  <c r="EO435" i="10"/>
  <c r="ES434" i="10"/>
  <c r="EK434" i="10"/>
  <c r="EO433" i="10"/>
  <c r="EV435" i="10"/>
  <c r="EV432" i="10"/>
  <c r="EN432" i="10"/>
  <c r="ER431" i="10"/>
  <c r="EV430" i="10"/>
  <c r="EN430" i="10"/>
  <c r="ER429" i="10"/>
  <c r="EV428" i="10"/>
  <c r="EN428" i="10"/>
  <c r="ER427" i="10"/>
  <c r="EV426" i="10"/>
  <c r="EN426" i="10"/>
  <c r="ER425" i="10"/>
  <c r="EV424" i="10"/>
  <c r="EN424" i="10"/>
  <c r="ER423" i="10"/>
  <c r="EN435" i="10"/>
  <c r="EU432" i="10"/>
  <c r="EM432" i="10"/>
  <c r="EQ431" i="10"/>
  <c r="EU430" i="10"/>
  <c r="EM430" i="10"/>
  <c r="EQ429" i="10"/>
  <c r="EU428" i="10"/>
  <c r="EM428" i="10"/>
  <c r="EQ427" i="10"/>
  <c r="EU426" i="10"/>
  <c r="EM426" i="10"/>
  <c r="EQ425" i="10"/>
  <c r="EU424" i="10"/>
  <c r="EM424" i="10"/>
  <c r="EQ423" i="10"/>
  <c r="ET432" i="10"/>
  <c r="EP431" i="10"/>
  <c r="ET430" i="10"/>
  <c r="EP429" i="10"/>
  <c r="ET428" i="10"/>
  <c r="EP427" i="10"/>
  <c r="ET426" i="10"/>
  <c r="EP425" i="10"/>
  <c r="ET424" i="10"/>
  <c r="EP423" i="10"/>
  <c r="ER438" i="10"/>
  <c r="ER434" i="10"/>
  <c r="ES432" i="10"/>
  <c r="EK432" i="10"/>
  <c r="EO431" i="10"/>
  <c r="ES430" i="10"/>
  <c r="EK430" i="10"/>
  <c r="EO429" i="10"/>
  <c r="ES428" i="10"/>
  <c r="EK428" i="10"/>
  <c r="EO427" i="10"/>
  <c r="ES426" i="10"/>
  <c r="EK426" i="10"/>
  <c r="EO425" i="10"/>
  <c r="ES424" i="10"/>
  <c r="EK424" i="10"/>
  <c r="EO423" i="10"/>
  <c r="EV437" i="10"/>
  <c r="EV433" i="10"/>
  <c r="ER432" i="10"/>
  <c r="EV431" i="10"/>
  <c r="EN431" i="10"/>
  <c r="ER430" i="10"/>
  <c r="EV429" i="10"/>
  <c r="EN429" i="10"/>
  <c r="ER428" i="10"/>
  <c r="EV427" i="10"/>
  <c r="EN427" i="10"/>
  <c r="ER426" i="10"/>
  <c r="EV425" i="10"/>
  <c r="EN425" i="10"/>
  <c r="ER424" i="10"/>
  <c r="EV423" i="10"/>
  <c r="EN423" i="10"/>
  <c r="EN433" i="10"/>
  <c r="EP432" i="10"/>
  <c r="ET431" i="10"/>
  <c r="EP430" i="10"/>
  <c r="ET429" i="10"/>
  <c r="EP428" i="10"/>
  <c r="ET427" i="10"/>
  <c r="EP426" i="10"/>
  <c r="ET425" i="10"/>
  <c r="EP424" i="10"/>
  <c r="ET423" i="10"/>
  <c r="ER436" i="10"/>
  <c r="EO432" i="10"/>
  <c r="ES431" i="10"/>
  <c r="EK431" i="10"/>
  <c r="EO430" i="10"/>
  <c r="ES429" i="10"/>
  <c r="EK429" i="10"/>
  <c r="EO428" i="10"/>
  <c r="ES427" i="10"/>
  <c r="EK427" i="10"/>
  <c r="EO426" i="10"/>
  <c r="ES425" i="10"/>
  <c r="EK425" i="10"/>
  <c r="EQ424" i="10"/>
  <c r="EM423" i="10"/>
  <c r="EO422" i="10"/>
  <c r="ES421" i="10"/>
  <c r="EK421" i="10"/>
  <c r="EO420" i="10"/>
  <c r="ES419" i="10"/>
  <c r="EK419" i="10"/>
  <c r="EO418" i="10"/>
  <c r="ES417" i="10"/>
  <c r="EK417" i="10"/>
  <c r="EQ433" i="10"/>
  <c r="EQ432" i="10"/>
  <c r="EQ428" i="10"/>
  <c r="EO424" i="10"/>
  <c r="EK423" i="10"/>
  <c r="EV422" i="10"/>
  <c r="EN422" i="10"/>
  <c r="ER421" i="10"/>
  <c r="EV420" i="10"/>
  <c r="EN420" i="10"/>
  <c r="ER419" i="10"/>
  <c r="EV418" i="10"/>
  <c r="EN418" i="10"/>
  <c r="ER417" i="10"/>
  <c r="EN437" i="10"/>
  <c r="EU431" i="10"/>
  <c r="EU427" i="10"/>
  <c r="EU422" i="10"/>
  <c r="EM422" i="10"/>
  <c r="EQ421" i="10"/>
  <c r="EU420" i="10"/>
  <c r="EM420" i="10"/>
  <c r="EQ419" i="10"/>
  <c r="EU418" i="10"/>
  <c r="EM418" i="10"/>
  <c r="EQ417" i="10"/>
  <c r="EM431" i="10"/>
  <c r="EM427" i="10"/>
  <c r="ET422" i="10"/>
  <c r="EP421" i="10"/>
  <c r="ET420" i="10"/>
  <c r="EP419" i="10"/>
  <c r="ET418" i="10"/>
  <c r="EP417" i="10"/>
  <c r="ES422" i="10"/>
  <c r="EK422" i="10"/>
  <c r="EO421" i="10"/>
  <c r="ES420" i="10"/>
  <c r="EK420" i="10"/>
  <c r="EO419" i="10"/>
  <c r="ES418" i="10"/>
  <c r="EO417" i="10"/>
  <c r="EU429" i="10"/>
  <c r="EU425" i="10"/>
  <c r="EU423" i="10"/>
  <c r="EQ422" i="10"/>
  <c r="EU421" i="10"/>
  <c r="EM421" i="10"/>
  <c r="EQ420" i="10"/>
  <c r="EU419" i="10"/>
  <c r="EM419" i="10"/>
  <c r="EQ418" i="10"/>
  <c r="EU417" i="10"/>
  <c r="EM417" i="10"/>
  <c r="EM429" i="10"/>
  <c r="EM425" i="10"/>
  <c r="ES423" i="10"/>
  <c r="EP422" i="10"/>
  <c r="ET421" i="10"/>
  <c r="EP420" i="10"/>
  <c r="ET419" i="10"/>
  <c r="EP418" i="10"/>
  <c r="ET417" i="10"/>
  <c r="EL417" i="10"/>
  <c r="ER420" i="10"/>
  <c r="EV419" i="10"/>
  <c r="EN419" i="10"/>
  <c r="EQ426" i="10"/>
  <c r="ER422" i="10"/>
  <c r="ER418" i="10"/>
  <c r="EQ430" i="10"/>
  <c r="EV421" i="10"/>
  <c r="EV417" i="10"/>
  <c r="FA469" i="10"/>
  <c r="FA468" i="10"/>
  <c r="FA467" i="10"/>
  <c r="FA466" i="10"/>
  <c r="FH469" i="10"/>
  <c r="EZ469" i="10"/>
  <c r="FG469" i="10"/>
  <c r="FG468" i="10"/>
  <c r="FF469" i="10"/>
  <c r="FE469" i="10"/>
  <c r="FE468" i="10"/>
  <c r="FE467" i="10"/>
  <c r="FE466" i="10"/>
  <c r="FD469" i="10"/>
  <c r="FC469" i="10"/>
  <c r="FC468" i="10"/>
  <c r="FC467" i="10"/>
  <c r="FC466" i="10"/>
  <c r="FB469" i="10"/>
  <c r="FF468" i="10"/>
  <c r="FF466" i="10"/>
  <c r="FC465" i="10"/>
  <c r="FC464" i="10"/>
  <c r="FD468" i="10"/>
  <c r="FD466" i="10"/>
  <c r="FB465" i="10"/>
  <c r="FB464" i="10"/>
  <c r="FB468" i="10"/>
  <c r="FH467" i="10"/>
  <c r="FB466" i="10"/>
  <c r="FA465" i="10"/>
  <c r="FA464" i="10"/>
  <c r="EZ468" i="10"/>
  <c r="FG467" i="10"/>
  <c r="EZ466" i="10"/>
  <c r="FH465" i="10"/>
  <c r="EZ465" i="10"/>
  <c r="FH464" i="10"/>
  <c r="EZ464" i="10"/>
  <c r="FF467" i="10"/>
  <c r="FG465" i="10"/>
  <c r="FG464" i="10"/>
  <c r="FD467" i="10"/>
  <c r="FF465" i="10"/>
  <c r="FF464" i="10"/>
  <c r="FB467" i="10"/>
  <c r="FH466" i="10"/>
  <c r="FE465" i="10"/>
  <c r="FE464" i="10"/>
  <c r="FH468" i="10"/>
  <c r="EZ467" i="10"/>
  <c r="FG466" i="10"/>
  <c r="FD465" i="10"/>
  <c r="FD464" i="10"/>
  <c r="FH463" i="10"/>
  <c r="EZ463" i="10"/>
  <c r="FH462" i="10"/>
  <c r="EZ462" i="10"/>
  <c r="FH461" i="10"/>
  <c r="EZ461" i="10"/>
  <c r="FH460" i="10"/>
  <c r="EZ460" i="10"/>
  <c r="FG463" i="10"/>
  <c r="FG462" i="10"/>
  <c r="FG461" i="10"/>
  <c r="FG460" i="10"/>
  <c r="FF463" i="10"/>
  <c r="FF462" i="10"/>
  <c r="FF461" i="10"/>
  <c r="FF460" i="10"/>
  <c r="FE463" i="10"/>
  <c r="FE462" i="10"/>
  <c r="FE461" i="10"/>
  <c r="FE460" i="10"/>
  <c r="FD463" i="10"/>
  <c r="FD462" i="10"/>
  <c r="FD461" i="10"/>
  <c r="FD460" i="10"/>
  <c r="FC463" i="10"/>
  <c r="FC462" i="10"/>
  <c r="FC461" i="10"/>
  <c r="FC460" i="10"/>
  <c r="FB463" i="10"/>
  <c r="FB462" i="10"/>
  <c r="FB461" i="10"/>
  <c r="FB460" i="10"/>
  <c r="FF459" i="10"/>
  <c r="FF458" i="10"/>
  <c r="FF457" i="10"/>
  <c r="FA462" i="10"/>
  <c r="FE459" i="10"/>
  <c r="FE458" i="10"/>
  <c r="FE457" i="10"/>
  <c r="FD459" i="10"/>
  <c r="FD458" i="10"/>
  <c r="FD457" i="10"/>
  <c r="FC459" i="10"/>
  <c r="FC458" i="10"/>
  <c r="FC457" i="10"/>
  <c r="FA461" i="10"/>
  <c r="FB459" i="10"/>
  <c r="FB458" i="10"/>
  <c r="FB457" i="10"/>
  <c r="FA463" i="10"/>
  <c r="FH459" i="10"/>
  <c r="EZ459" i="10"/>
  <c r="FH458" i="10"/>
  <c r="EZ458" i="10"/>
  <c r="FH457" i="10"/>
  <c r="EZ457" i="10"/>
  <c r="FA460" i="10"/>
  <c r="FG459" i="10"/>
  <c r="FG458" i="10"/>
  <c r="FG457" i="10"/>
  <c r="FF456" i="10"/>
  <c r="FF455" i="10"/>
  <c r="FF454" i="10"/>
  <c r="FF453" i="10"/>
  <c r="FE456" i="10"/>
  <c r="FE455" i="10"/>
  <c r="FE454" i="10"/>
  <c r="FE453" i="10"/>
  <c r="FA458" i="10"/>
  <c r="FD456" i="10"/>
  <c r="FD455" i="10"/>
  <c r="FD454" i="10"/>
  <c r="FD453" i="10"/>
  <c r="FC456" i="10"/>
  <c r="FC455" i="10"/>
  <c r="FC454" i="10"/>
  <c r="FB456" i="10"/>
  <c r="FB455" i="10"/>
  <c r="FB454" i="10"/>
  <c r="FB453" i="10"/>
  <c r="FA457" i="10"/>
  <c r="FA456" i="10"/>
  <c r="FA455" i="10"/>
  <c r="FA454" i="10"/>
  <c r="FA453" i="10"/>
  <c r="FH456" i="10"/>
  <c r="EZ456" i="10"/>
  <c r="FH455" i="10"/>
  <c r="EZ455" i="10"/>
  <c r="FH454" i="10"/>
  <c r="EZ454" i="10"/>
  <c r="FH453" i="10"/>
  <c r="EZ453" i="10"/>
  <c r="FA459" i="10"/>
  <c r="FG456" i="10"/>
  <c r="FG455" i="10"/>
  <c r="FG454" i="10"/>
  <c r="FG453" i="10"/>
  <c r="FC452" i="10"/>
  <c r="FC451" i="10"/>
  <c r="FC450" i="10"/>
  <c r="FB452" i="10"/>
  <c r="FB451" i="10"/>
  <c r="FB450" i="10"/>
  <c r="FA452" i="10"/>
  <c r="FA451" i="10"/>
  <c r="FA450" i="10"/>
  <c r="FH452" i="10"/>
  <c r="EZ452" i="10"/>
  <c r="FH451" i="10"/>
  <c r="EZ451" i="10"/>
  <c r="FH450" i="10"/>
  <c r="EZ450" i="10"/>
  <c r="FG452" i="10"/>
  <c r="FG451" i="10"/>
  <c r="FG450" i="10"/>
  <c r="FE452" i="10"/>
  <c r="FE451" i="10"/>
  <c r="FE450" i="10"/>
  <c r="FD452" i="10"/>
  <c r="FD451" i="10"/>
  <c r="FD450" i="10"/>
  <c r="FF451" i="10"/>
  <c r="FE449" i="10"/>
  <c r="FE448" i="10"/>
  <c r="FE447" i="10"/>
  <c r="FB446" i="10"/>
  <c r="FD449" i="10"/>
  <c r="FD448" i="10"/>
  <c r="FD447" i="10"/>
  <c r="FA446" i="10"/>
  <c r="FF450" i="10"/>
  <c r="FC449" i="10"/>
  <c r="FC448" i="10"/>
  <c r="FC447" i="10"/>
  <c r="FH446" i="10"/>
  <c r="EZ446" i="10"/>
  <c r="FB449" i="10"/>
  <c r="FB448" i="10"/>
  <c r="FB447" i="10"/>
  <c r="FG446" i="10"/>
  <c r="FA449" i="10"/>
  <c r="FA448" i="10"/>
  <c r="FA447" i="10"/>
  <c r="FF446" i="10"/>
  <c r="FC453" i="10"/>
  <c r="FH449" i="10"/>
  <c r="EZ449" i="10"/>
  <c r="FH448" i="10"/>
  <c r="EZ448" i="10"/>
  <c r="FH447" i="10"/>
  <c r="EZ447" i="10"/>
  <c r="FF452" i="10"/>
  <c r="FG449" i="10"/>
  <c r="FG448" i="10"/>
  <c r="FG447" i="10"/>
  <c r="FD446" i="10"/>
  <c r="FF449" i="10"/>
  <c r="FF448" i="10"/>
  <c r="FF447" i="10"/>
  <c r="FC446" i="10"/>
  <c r="FE446" i="10"/>
  <c r="IH440" i="10"/>
  <c r="IL439" i="10"/>
  <c r="ID439" i="10"/>
  <c r="IH438" i="10"/>
  <c r="IG440" i="10"/>
  <c r="IK439" i="10"/>
  <c r="IC439" i="10"/>
  <c r="IG438" i="10"/>
  <c r="IN440" i="10"/>
  <c r="IF440" i="10"/>
  <c r="IJ439" i="10"/>
  <c r="IN438" i="10"/>
  <c r="IF438" i="10"/>
  <c r="IM440" i="10"/>
  <c r="IE440" i="10"/>
  <c r="II439" i="10"/>
  <c r="IM438" i="10"/>
  <c r="IE438" i="10"/>
  <c r="IL440" i="10"/>
  <c r="ID440" i="10"/>
  <c r="IH439" i="10"/>
  <c r="IL438" i="10"/>
  <c r="ID438" i="10"/>
  <c r="IJ440" i="10"/>
  <c r="IN439" i="10"/>
  <c r="IF439" i="10"/>
  <c r="IJ438" i="10"/>
  <c r="II440" i="10"/>
  <c r="IM439" i="10"/>
  <c r="IE439" i="10"/>
  <c r="II438" i="10"/>
  <c r="IG439" i="10"/>
  <c r="IM437" i="10"/>
  <c r="IE437" i="10"/>
  <c r="II436" i="10"/>
  <c r="IM435" i="10"/>
  <c r="IE435" i="10"/>
  <c r="II434" i="10"/>
  <c r="IM433" i="10"/>
  <c r="IE433" i="10"/>
  <c r="IK438" i="10"/>
  <c r="IL437" i="10"/>
  <c r="ID437" i="10"/>
  <c r="IH436" i="10"/>
  <c r="IL435" i="10"/>
  <c r="ID435" i="10"/>
  <c r="IH434" i="10"/>
  <c r="IL433" i="10"/>
  <c r="ID433" i="10"/>
  <c r="IC438" i="10"/>
  <c r="IK437" i="10"/>
  <c r="IC437" i="10"/>
  <c r="IG436" i="10"/>
  <c r="IK435" i="10"/>
  <c r="IC435" i="10"/>
  <c r="IG434" i="10"/>
  <c r="IK433" i="10"/>
  <c r="IC433" i="10"/>
  <c r="IJ437" i="10"/>
  <c r="IN436" i="10"/>
  <c r="IF436" i="10"/>
  <c r="IJ435" i="10"/>
  <c r="IN434" i="10"/>
  <c r="IF434" i="10"/>
  <c r="IJ433" i="10"/>
  <c r="II437" i="10"/>
  <c r="IM436" i="10"/>
  <c r="IE436" i="10"/>
  <c r="II435" i="10"/>
  <c r="IM434" i="10"/>
  <c r="IE434" i="10"/>
  <c r="II433" i="10"/>
  <c r="IK440" i="10"/>
  <c r="IH437" i="10"/>
  <c r="IL436" i="10"/>
  <c r="ID436" i="10"/>
  <c r="IH435" i="10"/>
  <c r="IL434" i="10"/>
  <c r="ID434" i="10"/>
  <c r="IH433" i="10"/>
  <c r="IC440" i="10"/>
  <c r="IG437" i="10"/>
  <c r="IK436" i="10"/>
  <c r="IC436" i="10"/>
  <c r="IG435" i="10"/>
  <c r="IK434" i="10"/>
  <c r="IC434" i="10"/>
  <c r="IG433" i="10"/>
  <c r="IN437" i="10"/>
  <c r="IN433" i="10"/>
  <c r="IN432" i="10"/>
  <c r="IF432" i="10"/>
  <c r="IJ431" i="10"/>
  <c r="IN430" i="10"/>
  <c r="IF430" i="10"/>
  <c r="IJ429" i="10"/>
  <c r="IN428" i="10"/>
  <c r="IF428" i="10"/>
  <c r="IJ427" i="10"/>
  <c r="IN426" i="10"/>
  <c r="IF426" i="10"/>
  <c r="IJ425" i="10"/>
  <c r="IN424" i="10"/>
  <c r="IF424" i="10"/>
  <c r="IJ423" i="10"/>
  <c r="IF437" i="10"/>
  <c r="IF433" i="10"/>
  <c r="IM432" i="10"/>
  <c r="IE432" i="10"/>
  <c r="II431" i="10"/>
  <c r="IM430" i="10"/>
  <c r="IE430" i="10"/>
  <c r="II429" i="10"/>
  <c r="IM428" i="10"/>
  <c r="IE428" i="10"/>
  <c r="II427" i="10"/>
  <c r="IM426" i="10"/>
  <c r="IE426" i="10"/>
  <c r="II425" i="10"/>
  <c r="IM424" i="10"/>
  <c r="IE424" i="10"/>
  <c r="II423" i="10"/>
  <c r="IM422" i="10"/>
  <c r="IE422" i="10"/>
  <c r="IL432" i="10"/>
  <c r="ID432" i="10"/>
  <c r="IH431" i="10"/>
  <c r="IL430" i="10"/>
  <c r="ID430" i="10"/>
  <c r="IH429" i="10"/>
  <c r="IL428" i="10"/>
  <c r="ID428" i="10"/>
  <c r="IH427" i="10"/>
  <c r="IL426" i="10"/>
  <c r="ID426" i="10"/>
  <c r="IH425" i="10"/>
  <c r="IL424" i="10"/>
  <c r="ID424" i="10"/>
  <c r="IH423" i="10"/>
  <c r="IJ436" i="10"/>
  <c r="IK432" i="10"/>
  <c r="IC432" i="10"/>
  <c r="IG431" i="10"/>
  <c r="IK430" i="10"/>
  <c r="IC430" i="10"/>
  <c r="IG429" i="10"/>
  <c r="IK428" i="10"/>
  <c r="IC428" i="10"/>
  <c r="IG427" i="10"/>
  <c r="IK426" i="10"/>
  <c r="IC426" i="10"/>
  <c r="IG425" i="10"/>
  <c r="IK424" i="10"/>
  <c r="IC424" i="10"/>
  <c r="IG423" i="10"/>
  <c r="IK422" i="10"/>
  <c r="IC422" i="10"/>
  <c r="IN435" i="10"/>
  <c r="IJ432" i="10"/>
  <c r="IN431" i="10"/>
  <c r="IF431" i="10"/>
  <c r="IJ430" i="10"/>
  <c r="IN429" i="10"/>
  <c r="IF429" i="10"/>
  <c r="IJ428" i="10"/>
  <c r="IN427" i="10"/>
  <c r="IF427" i="10"/>
  <c r="IJ426" i="10"/>
  <c r="IN425" i="10"/>
  <c r="IF425" i="10"/>
  <c r="IJ424" i="10"/>
  <c r="IN423" i="10"/>
  <c r="IF423" i="10"/>
  <c r="IJ422" i="10"/>
  <c r="IH432" i="10"/>
  <c r="IL431" i="10"/>
  <c r="ID431" i="10"/>
  <c r="IH430" i="10"/>
  <c r="IL429" i="10"/>
  <c r="ID429" i="10"/>
  <c r="IH428" i="10"/>
  <c r="IL427" i="10"/>
  <c r="ID427" i="10"/>
  <c r="IH426" i="10"/>
  <c r="IL425" i="10"/>
  <c r="ID425" i="10"/>
  <c r="IH424" i="10"/>
  <c r="IL423" i="10"/>
  <c r="ID423" i="10"/>
  <c r="IH422" i="10"/>
  <c r="IJ434" i="10"/>
  <c r="IG432" i="10"/>
  <c r="IK431" i="10"/>
  <c r="IC431" i="10"/>
  <c r="IG430" i="10"/>
  <c r="IK429" i="10"/>
  <c r="IC429" i="10"/>
  <c r="IG428" i="10"/>
  <c r="IK427" i="10"/>
  <c r="IC427" i="10"/>
  <c r="IG426" i="10"/>
  <c r="IK425" i="10"/>
  <c r="IC425" i="10"/>
  <c r="IG424" i="10"/>
  <c r="IF435" i="10"/>
  <c r="IE423" i="10"/>
  <c r="IK421" i="10"/>
  <c r="IC421" i="10"/>
  <c r="IG420" i="10"/>
  <c r="IK419" i="10"/>
  <c r="IC419" i="10"/>
  <c r="IG418" i="10"/>
  <c r="IK417" i="10"/>
  <c r="IC417" i="10"/>
  <c r="II430" i="10"/>
  <c r="II426" i="10"/>
  <c r="IC423" i="10"/>
  <c r="IJ421" i="10"/>
  <c r="IN420" i="10"/>
  <c r="IF420" i="10"/>
  <c r="IJ419" i="10"/>
  <c r="IN418" i="10"/>
  <c r="IF418" i="10"/>
  <c r="IJ417" i="10"/>
  <c r="IM429" i="10"/>
  <c r="IM425" i="10"/>
  <c r="IN422" i="10"/>
  <c r="II421" i="10"/>
  <c r="IM420" i="10"/>
  <c r="IE420" i="10"/>
  <c r="II419" i="10"/>
  <c r="IM418" i="10"/>
  <c r="IE418" i="10"/>
  <c r="II417" i="10"/>
  <c r="IE429" i="10"/>
  <c r="IE425" i="10"/>
  <c r="IL422" i="10"/>
  <c r="IH421" i="10"/>
  <c r="IL420" i="10"/>
  <c r="ID420" i="10"/>
  <c r="IH419" i="10"/>
  <c r="IL418" i="10"/>
  <c r="ID418" i="10"/>
  <c r="IH417" i="10"/>
  <c r="II422" i="10"/>
  <c r="IG421" i="10"/>
  <c r="IK420" i="10"/>
  <c r="IC420" i="10"/>
  <c r="IG419" i="10"/>
  <c r="IK418" i="10"/>
  <c r="IC418" i="10"/>
  <c r="IG417" i="10"/>
  <c r="IM431" i="10"/>
  <c r="IM427" i="10"/>
  <c r="IM423" i="10"/>
  <c r="IF422" i="10"/>
  <c r="IM421" i="10"/>
  <c r="IE421" i="10"/>
  <c r="II420" i="10"/>
  <c r="IM419" i="10"/>
  <c r="IE419" i="10"/>
  <c r="II418" i="10"/>
  <c r="IM417" i="10"/>
  <c r="IE417" i="10"/>
  <c r="IE431" i="10"/>
  <c r="IE427" i="10"/>
  <c r="IK423" i="10"/>
  <c r="ID422" i="10"/>
  <c r="IL421" i="10"/>
  <c r="ID421" i="10"/>
  <c r="IH420" i="10"/>
  <c r="IL419" i="10"/>
  <c r="ID419" i="10"/>
  <c r="IH418" i="10"/>
  <c r="IL417" i="10"/>
  <c r="ID417" i="10"/>
  <c r="IJ418" i="10"/>
  <c r="IN421" i="10"/>
  <c r="IN417" i="10"/>
  <c r="II424" i="10"/>
  <c r="IG422" i="10"/>
  <c r="IF421" i="10"/>
  <c r="IF417" i="10"/>
  <c r="II428" i="10"/>
  <c r="II432" i="10"/>
  <c r="IJ420" i="10"/>
  <c r="IN419" i="10"/>
  <c r="G357" i="10" l="1"/>
  <c r="G359" i="10"/>
  <c r="G358" i="10"/>
  <c r="G360" i="10"/>
  <c r="G361" i="10"/>
  <c r="G362" i="10"/>
  <c r="G354" i="10"/>
  <c r="G356" i="10"/>
  <c r="G351" i="10"/>
  <c r="G352" i="10"/>
  <c r="G355" i="10"/>
  <c r="G353" i="10"/>
  <c r="BC378" i="10" a="1"/>
  <c r="BC378" i="10" s="1"/>
  <c r="AB364" i="10" a="1"/>
  <c r="AB364" i="10" s="1"/>
  <c r="BS379" i="10" a="1"/>
  <c r="BS379" i="10" s="1"/>
  <c r="CU379" i="10" a="1"/>
  <c r="CU379" i="10" s="1"/>
  <c r="AE378" i="10" a="1"/>
  <c r="AE378" i="10" s="1"/>
  <c r="N361" i="10"/>
  <c r="AU362" i="10"/>
  <c r="AV359" i="10"/>
  <c r="AV365" i="10" s="1" a="1"/>
  <c r="AV365" i="10" s="1"/>
  <c r="AU359" i="10"/>
  <c r="N374" i="10"/>
  <c r="N380" i="10" s="1" a="1"/>
  <c r="N380" i="10" s="1"/>
  <c r="CT379" i="10" a="1"/>
  <c r="CT379" i="10" s="1"/>
  <c r="CQ380" i="10" a="1"/>
  <c r="CQ380" i="10" s="1"/>
  <c r="CU380" i="10" a="1"/>
  <c r="CU380" i="10" s="1"/>
  <c r="AM378" i="10" a="1"/>
  <c r="AM378" i="10" s="1"/>
  <c r="G134" i="10" s="1"/>
  <c r="CL378" i="10" a="1"/>
  <c r="CL378" i="10" s="1"/>
  <c r="G287" i="10" s="1"/>
  <c r="CC365" i="10" a="1"/>
  <c r="CC365" i="10" s="1"/>
  <c r="BC379" i="10" a="1"/>
  <c r="BC379" i="10" s="1"/>
  <c r="CS364" i="10" a="1"/>
  <c r="CS364" i="10" s="1"/>
  <c r="BV380" i="10" a="1"/>
  <c r="BV380" i="10" s="1"/>
  <c r="AM380" i="10" a="1"/>
  <c r="AM380" i="10" s="1"/>
  <c r="AE380" i="10" a="1"/>
  <c r="AE380" i="10" s="1"/>
  <c r="BS378" i="10" a="1"/>
  <c r="BS378" i="10" s="1"/>
  <c r="CD380" i="10" a="1"/>
  <c r="CD380" i="10" s="1"/>
  <c r="CE378" i="10" a="1"/>
  <c r="CE378" i="10" s="1"/>
  <c r="G266" i="10" s="1"/>
  <c r="BS380" i="10" a="1"/>
  <c r="BS380" i="10" s="1"/>
  <c r="CY380" i="10" a="1"/>
  <c r="CY380" i="10" s="1"/>
  <c r="CS363" i="10" a="1"/>
  <c r="CS363" i="10" s="1"/>
  <c r="G307" i="10" s="1"/>
  <c r="Y365" i="10" a="1"/>
  <c r="Y365" i="10" s="1"/>
  <c r="AU380" i="10" a="1"/>
  <c r="AU380" i="10" s="1"/>
  <c r="CA380" i="10" a="1"/>
  <c r="CA380" i="10" s="1"/>
  <c r="CD378" i="10" a="1"/>
  <c r="CD378" i="10" s="1"/>
  <c r="G263" i="10" s="1"/>
  <c r="CA378" i="10" a="1"/>
  <c r="CA378" i="10" s="1"/>
  <c r="G254" i="10" s="1"/>
  <c r="CU378" i="10" a="1"/>
  <c r="CU378" i="10" s="1"/>
  <c r="G314" i="10" s="1"/>
  <c r="AB365" i="10" a="1"/>
  <c r="AB365" i="10" s="1"/>
  <c r="AB363" i="10" a="1"/>
  <c r="AB363" i="10" s="1"/>
  <c r="G100" i="10" s="1"/>
  <c r="Z365" i="10" a="1"/>
  <c r="Z365" i="10" s="1"/>
  <c r="BW380" i="10" a="1"/>
  <c r="BW380" i="10" s="1"/>
  <c r="BV378" i="10" a="1"/>
  <c r="BV378" i="10" s="1"/>
  <c r="CE380" i="10" a="1"/>
  <c r="CE380" i="10" s="1"/>
  <c r="CM380" i="10" a="1"/>
  <c r="CM380" i="10" s="1"/>
  <c r="BW379" i="10" a="1"/>
  <c r="BW379" i="10" s="1"/>
  <c r="AU378" i="10" a="1"/>
  <c r="AU378" i="10" s="1"/>
  <c r="G158" i="10" s="1"/>
  <c r="CL380" i="10" a="1"/>
  <c r="CL380" i="10" s="1"/>
  <c r="CM378" i="10" a="1"/>
  <c r="CM378" i="10" s="1"/>
  <c r="G290" i="10" s="1"/>
  <c r="CT378" i="10" a="1"/>
  <c r="CT378" i="10" s="1"/>
  <c r="G311" i="10" s="1"/>
  <c r="AX363" i="10" a="1"/>
  <c r="AX363" i="10" s="1"/>
  <c r="G166" i="10" s="1"/>
  <c r="CD363" i="10" a="1"/>
  <c r="CD363" i="10" s="1"/>
  <c r="BN365" i="10" a="1"/>
  <c r="BN365" i="10" s="1"/>
  <c r="Z408" i="5" a="1"/>
  <c r="AG411" i="5"/>
  <c r="AH411" i="5" s="1"/>
  <c r="AI411" i="5" s="1"/>
  <c r="AJ411" i="5" s="1"/>
  <c r="AG412" i="5"/>
  <c r="BB408" i="5" a="1"/>
  <c r="BT414" i="5" s="1"/>
  <c r="M408" i="5"/>
  <c r="M409" i="5" s="1"/>
  <c r="AH364" i="10" a="1"/>
  <c r="AH364" i="10" s="1"/>
  <c r="Z363" i="10" a="1"/>
  <c r="Z363" i="10" s="1"/>
  <c r="G94" i="10" s="1"/>
  <c r="D115" i="2" s="1"/>
  <c r="AC365" i="10" a="1"/>
  <c r="AC365" i="10" s="1"/>
  <c r="CT364" i="10" a="1"/>
  <c r="CT364" i="10" s="1"/>
  <c r="CT365" i="10" a="1"/>
  <c r="CT365" i="10" s="1"/>
  <c r="CS365" i="10" a="1"/>
  <c r="CS365" i="10" s="1"/>
  <c r="BF365" i="10" a="1"/>
  <c r="BF365" i="10" s="1"/>
  <c r="BF364" i="10" a="1"/>
  <c r="BF364" i="10" s="1"/>
  <c r="CB363" i="10" a="1"/>
  <c r="CB363" i="10" s="1"/>
  <c r="G256" i="10" s="1"/>
  <c r="CT363" i="10" a="1"/>
  <c r="CT363" i="10" s="1"/>
  <c r="G310" i="10" s="1"/>
  <c r="BY364" i="10" a="1"/>
  <c r="BY364" i="10" s="1"/>
  <c r="CL365" i="10" a="1"/>
  <c r="CL365" i="10" s="1"/>
  <c r="BN364" i="10" a="1"/>
  <c r="BN364" i="10" s="1"/>
  <c r="CC363" i="10" a="1"/>
  <c r="CC363" i="10" s="1"/>
  <c r="G259" i="10" s="1"/>
  <c r="CK365" i="10" a="1"/>
  <c r="CK365" i="10" s="1"/>
  <c r="BN363" i="10" a="1"/>
  <c r="BN363" i="10" s="1"/>
  <c r="G214" i="10" s="1"/>
  <c r="BY363" i="10" a="1"/>
  <c r="BY363" i="10" s="1"/>
  <c r="G247" i="10" s="1"/>
  <c r="BE343" i="10"/>
  <c r="BE346" i="10" s="1"/>
  <c r="BE344" i="10"/>
  <c r="BE347" i="10" s="1"/>
  <c r="BL356" i="10"/>
  <c r="BH351" i="10"/>
  <c r="BG343" i="10"/>
  <c r="BG346" i="10" s="1"/>
  <c r="BG344" i="10"/>
  <c r="BG347" i="10" s="1"/>
  <c r="Q37" i="6"/>
  <c r="C170" i="8"/>
  <c r="C72" i="8"/>
  <c r="B63" i="2"/>
  <c r="C22" i="8"/>
  <c r="B328" i="8" s="1"/>
  <c r="B66" i="2"/>
  <c r="C52" i="8"/>
  <c r="C292" i="8"/>
  <c r="C120" i="8"/>
  <c r="C314" i="8"/>
  <c r="C202" i="8"/>
  <c r="C84" i="8"/>
  <c r="C279" i="8"/>
  <c r="C266" i="8"/>
  <c r="C104" i="8"/>
  <c r="CY351" i="10"/>
  <c r="AN352" i="10"/>
  <c r="AY354" i="10"/>
  <c r="BC355" i="10"/>
  <c r="BC353" i="10"/>
  <c r="CX361" i="10"/>
  <c r="BH355" i="10"/>
  <c r="CX351" i="10"/>
  <c r="AN354" i="10"/>
  <c r="AN356" i="10"/>
  <c r="BC361" i="10"/>
  <c r="CY357" i="10"/>
  <c r="BL355" i="10"/>
  <c r="BH356" i="10"/>
  <c r="CX352" i="10"/>
  <c r="AN358" i="10"/>
  <c r="BC362" i="10"/>
  <c r="BH353" i="10"/>
  <c r="CX354" i="10"/>
  <c r="AN362" i="10"/>
  <c r="CX353" i="10"/>
  <c r="CY359" i="10"/>
  <c r="N34" i="6"/>
  <c r="AN353" i="10"/>
  <c r="BC359" i="10"/>
  <c r="BC352" i="10"/>
  <c r="CY354" i="10"/>
  <c r="BL357" i="10"/>
  <c r="BL361" i="10"/>
  <c r="BH358" i="10"/>
  <c r="BH362" i="10"/>
  <c r="CX356" i="10"/>
  <c r="CX358" i="10"/>
  <c r="AN361" i="10"/>
  <c r="AY360" i="10"/>
  <c r="BC354" i="10"/>
  <c r="BC357" i="10"/>
  <c r="CY355" i="10"/>
  <c r="BL353" i="10"/>
  <c r="BL351" i="10"/>
  <c r="BH359" i="10"/>
  <c r="BH352" i="10"/>
  <c r="CX355" i="10"/>
  <c r="CX359" i="10"/>
  <c r="CY352" i="10"/>
  <c r="CY360" i="10"/>
  <c r="BL358" i="10"/>
  <c r="BL364" i="10" s="1" a="1"/>
  <c r="BL364" i="10" s="1"/>
  <c r="BL362" i="10"/>
  <c r="BH354" i="10"/>
  <c r="AN351" i="10"/>
  <c r="AY355" i="10"/>
  <c r="AY356" i="10"/>
  <c r="BC360" i="10"/>
  <c r="BC358" i="10"/>
  <c r="CY362" i="10"/>
  <c r="CY356" i="10"/>
  <c r="BL359" i="10"/>
  <c r="BL365" i="10" s="1" a="1"/>
  <c r="BL365" i="10" s="1"/>
  <c r="BL352" i="10"/>
  <c r="AY361" i="10"/>
  <c r="AN355" i="10"/>
  <c r="BK362" i="10"/>
  <c r="BD351" i="10"/>
  <c r="BD355" i="10"/>
  <c r="BT351" i="10"/>
  <c r="CE355" i="10"/>
  <c r="AT357" i="10"/>
  <c r="AY359" i="10"/>
  <c r="BC356" i="10"/>
  <c r="CA361" i="10"/>
  <c r="CY358" i="10"/>
  <c r="CY364" i="10" s="1" a="1"/>
  <c r="CY364" i="10" s="1"/>
  <c r="CY361" i="10"/>
  <c r="BB358" i="10"/>
  <c r="BQ358" i="10"/>
  <c r="BQ360" i="10"/>
  <c r="BL354" i="10"/>
  <c r="AQ360" i="10"/>
  <c r="BW359" i="10"/>
  <c r="BR355" i="10"/>
  <c r="BH360" i="10"/>
  <c r="AS356" i="10"/>
  <c r="CX362" i="10"/>
  <c r="AW356" i="10"/>
  <c r="BK352" i="10"/>
  <c r="CA351" i="10"/>
  <c r="BB359" i="10"/>
  <c r="AN357" i="10"/>
  <c r="AN359" i="10"/>
  <c r="BA362" i="10"/>
  <c r="BC351" i="10"/>
  <c r="CA358" i="10"/>
  <c r="CY353" i="10"/>
  <c r="BL360" i="10"/>
  <c r="BH357" i="10"/>
  <c r="BH363" i="10" s="1" a="1"/>
  <c r="BH363" i="10" s="1"/>
  <c r="G196" i="10" s="1"/>
  <c r="BH361" i="10"/>
  <c r="CX360" i="10"/>
  <c r="CX357" i="10"/>
  <c r="BA361" i="10"/>
  <c r="CJ355" i="10"/>
  <c r="BM356" i="10"/>
  <c r="BZ356" i="10"/>
  <c r="BZ354" i="10"/>
  <c r="CN361" i="10"/>
  <c r="CH357" i="10"/>
  <c r="CH351" i="10"/>
  <c r="CR351" i="10"/>
  <c r="CP354" i="10"/>
  <c r="CP352" i="10"/>
  <c r="BP354" i="10"/>
  <c r="BP358" i="10"/>
  <c r="CF354" i="10"/>
  <c r="CV356" i="10"/>
  <c r="CV358" i="10"/>
  <c r="CQ361" i="10"/>
  <c r="CM354" i="10"/>
  <c r="BK357" i="10"/>
  <c r="BD352" i="10"/>
  <c r="BD356" i="10"/>
  <c r="BT360" i="10"/>
  <c r="BT352" i="10"/>
  <c r="AT360" i="10"/>
  <c r="AT358" i="10"/>
  <c r="CJ358" i="10"/>
  <c r="CJ356" i="10"/>
  <c r="BZ361" i="10"/>
  <c r="CN358" i="10"/>
  <c r="CN362" i="10"/>
  <c r="CA362" i="10"/>
  <c r="BB361" i="10"/>
  <c r="BB354" i="10"/>
  <c r="BQ352" i="10"/>
  <c r="BQ361" i="10"/>
  <c r="CH359" i="10"/>
  <c r="CR354" i="10"/>
  <c r="CR352" i="10"/>
  <c r="AQ359" i="10"/>
  <c r="BR351" i="10"/>
  <c r="AS353" i="10"/>
  <c r="AS351" i="10"/>
  <c r="CP355" i="10"/>
  <c r="CP353" i="10"/>
  <c r="CV361" i="10"/>
  <c r="AY353" i="10"/>
  <c r="AL372" i="10"/>
  <c r="AC372" i="10"/>
  <c r="CM360" i="10"/>
  <c r="BK355" i="10"/>
  <c r="BK353" i="10"/>
  <c r="BD357" i="10"/>
  <c r="AT356" i="10"/>
  <c r="AT359" i="10"/>
  <c r="CN354" i="10"/>
  <c r="CA354" i="10"/>
  <c r="CA352" i="10"/>
  <c r="BB351" i="10"/>
  <c r="BB355" i="10"/>
  <c r="BR360" i="10"/>
  <c r="BR362" i="10"/>
  <c r="CE353" i="10"/>
  <c r="BG360" i="10"/>
  <c r="BK360" i="10"/>
  <c r="BK358" i="10"/>
  <c r="BB360" i="10"/>
  <c r="BG354" i="10"/>
  <c r="BK356" i="10"/>
  <c r="BK359" i="10"/>
  <c r="BK365" i="10" s="1" a="1"/>
  <c r="BK365" i="10" s="1"/>
  <c r="BB356" i="10"/>
  <c r="BG356" i="10"/>
  <c r="AR361" i="10"/>
  <c r="AR354" i="10"/>
  <c r="BK361" i="10"/>
  <c r="BK354" i="10"/>
  <c r="CI351" i="10"/>
  <c r="BD359" i="10"/>
  <c r="BA360" i="10"/>
  <c r="BA358" i="10"/>
  <c r="BT355" i="10"/>
  <c r="AT362" i="10"/>
  <c r="AV360" i="10"/>
  <c r="AV358" i="10"/>
  <c r="CJ359" i="10"/>
  <c r="CE359" i="10"/>
  <c r="BM360" i="10"/>
  <c r="BZ360" i="10"/>
  <c r="BZ358" i="10"/>
  <c r="AZ357" i="10"/>
  <c r="BX362" i="10"/>
  <c r="BX353" i="10"/>
  <c r="CN360" i="10"/>
  <c r="CA360" i="10"/>
  <c r="BB357" i="10"/>
  <c r="BQ359" i="10"/>
  <c r="CH358" i="10"/>
  <c r="CH356" i="10"/>
  <c r="BJ355" i="10"/>
  <c r="CR356" i="10"/>
  <c r="BW354" i="10"/>
  <c r="BR356" i="10"/>
  <c r="BR359" i="10"/>
  <c r="BE359" i="10"/>
  <c r="BS359" i="10"/>
  <c r="AS355" i="10"/>
  <c r="CP351" i="10"/>
  <c r="AW360" i="10"/>
  <c r="BP360" i="10"/>
  <c r="BP362" i="10"/>
  <c r="CF353" i="10"/>
  <c r="CV360" i="10"/>
  <c r="CV357" i="10"/>
  <c r="AU358" i="10"/>
  <c r="CQ356" i="10"/>
  <c r="CQ354" i="10"/>
  <c r="BI356" i="10"/>
  <c r="BI359" i="10"/>
  <c r="BG359" i="10"/>
  <c r="BK351" i="10"/>
  <c r="BD361" i="10"/>
  <c r="BD354" i="10"/>
  <c r="BA356" i="10"/>
  <c r="BT361" i="10"/>
  <c r="AT352" i="10"/>
  <c r="AV356" i="10"/>
  <c r="CJ354" i="10"/>
  <c r="BM354" i="10"/>
  <c r="BZ362" i="10"/>
  <c r="BZ359" i="10"/>
  <c r="BZ365" i="10" s="1" a="1"/>
  <c r="BZ365" i="10" s="1"/>
  <c r="CN356" i="10"/>
  <c r="CA356" i="10"/>
  <c r="BB353" i="10"/>
  <c r="BQ354" i="10"/>
  <c r="CH352" i="10"/>
  <c r="CH361" i="10"/>
  <c r="CR361" i="10"/>
  <c r="AQ356" i="10"/>
  <c r="BW356" i="10"/>
  <c r="BR353" i="10"/>
  <c r="AS360" i="10"/>
  <c r="CP358" i="10"/>
  <c r="CP362" i="10"/>
  <c r="AW354" i="10"/>
  <c r="BP357" i="10"/>
  <c r="BP363" i="10" s="1" a="1"/>
  <c r="BP363" i="10" s="1"/>
  <c r="G220" i="10" s="1"/>
  <c r="BP352" i="10"/>
  <c r="CF359" i="10"/>
  <c r="CV354" i="10"/>
  <c r="CV353" i="10"/>
  <c r="CQ352" i="10"/>
  <c r="CQ355" i="10"/>
  <c r="AP361" i="10"/>
  <c r="AO357" i="10"/>
  <c r="CM359" i="10"/>
  <c r="AR356" i="10"/>
  <c r="AR359" i="10"/>
  <c r="CI361" i="10"/>
  <c r="BD358" i="10"/>
  <c r="BA355" i="10"/>
  <c r="BA353" i="10"/>
  <c r="BT356" i="10"/>
  <c r="AT351" i="10"/>
  <c r="AV355" i="10"/>
  <c r="AV353" i="10"/>
  <c r="CJ353" i="10"/>
  <c r="CE356" i="10"/>
  <c r="BZ353" i="10"/>
  <c r="AZ352" i="10"/>
  <c r="AZ356" i="10"/>
  <c r="BX357" i="10"/>
  <c r="CN355" i="10"/>
  <c r="CN353" i="10"/>
  <c r="CA355" i="10"/>
  <c r="CA353" i="10"/>
  <c r="BB352" i="10"/>
  <c r="BQ353" i="10"/>
  <c r="CH362" i="10"/>
  <c r="CH360" i="10"/>
  <c r="BJ354" i="10"/>
  <c r="CR360" i="10"/>
  <c r="BW360" i="10"/>
  <c r="BR354" i="10"/>
  <c r="BR358" i="10"/>
  <c r="BE356" i="10"/>
  <c r="BS353" i="10"/>
  <c r="AS354" i="10"/>
  <c r="CP361" i="10"/>
  <c r="BO359" i="10"/>
  <c r="BU359" i="10"/>
  <c r="BP351" i="10"/>
  <c r="CF357" i="10"/>
  <c r="CF351" i="10"/>
  <c r="CV352" i="10"/>
  <c r="AU353" i="10"/>
  <c r="AU351" i="10"/>
  <c r="CQ362" i="10"/>
  <c r="CQ359" i="10"/>
  <c r="BI360" i="10"/>
  <c r="BI358" i="10"/>
  <c r="AY358" i="10"/>
  <c r="AY351" i="10"/>
  <c r="AY352" i="10"/>
  <c r="AR351" i="10"/>
  <c r="CI362" i="10"/>
  <c r="AZ353" i="10"/>
  <c r="BX359" i="10"/>
  <c r="BX358" i="10"/>
  <c r="BJ360" i="10"/>
  <c r="BS354" i="10"/>
  <c r="AU352" i="10"/>
  <c r="BI361" i="10"/>
  <c r="BI354" i="10"/>
  <c r="AV354" i="10"/>
  <c r="AZ358" i="10"/>
  <c r="BX354" i="10"/>
  <c r="BS362" i="10"/>
  <c r="CU354" i="10"/>
  <c r="BI351" i="10"/>
  <c r="AR362" i="10"/>
  <c r="CI352" i="10"/>
  <c r="AV361" i="10"/>
  <c r="BX356" i="10"/>
  <c r="BJ356" i="10"/>
  <c r="BS360" i="10"/>
  <c r="AU354" i="10"/>
  <c r="AD354" i="10"/>
  <c r="AD355" i="10"/>
  <c r="AR352" i="10"/>
  <c r="CI354" i="10"/>
  <c r="CI357" i="10"/>
  <c r="BD362" i="10"/>
  <c r="BD360" i="10"/>
  <c r="BA351" i="10"/>
  <c r="BT353" i="10"/>
  <c r="BT362" i="10"/>
  <c r="AT355" i="10"/>
  <c r="AT353" i="10"/>
  <c r="AV351" i="10"/>
  <c r="CJ362" i="10"/>
  <c r="CJ360" i="10"/>
  <c r="BM359" i="10"/>
  <c r="BZ352" i="10"/>
  <c r="BZ355" i="10"/>
  <c r="AZ359" i="10"/>
  <c r="BX352" i="10"/>
  <c r="BX355" i="10"/>
  <c r="CN351" i="10"/>
  <c r="BQ355" i="10"/>
  <c r="BQ356" i="10"/>
  <c r="CH353" i="10"/>
  <c r="BJ357" i="10"/>
  <c r="BJ361" i="10"/>
  <c r="CR358" i="10"/>
  <c r="CR362" i="10"/>
  <c r="AQ354" i="10"/>
  <c r="BR361" i="10"/>
  <c r="BS358" i="10"/>
  <c r="BS356" i="10"/>
  <c r="AS357" i="10"/>
  <c r="AS363" i="10" s="1" a="1"/>
  <c r="AS363" i="10" s="1"/>
  <c r="G151" i="10" s="1"/>
  <c r="AS361" i="10"/>
  <c r="CP359" i="10"/>
  <c r="CP357" i="10"/>
  <c r="CU356" i="10"/>
  <c r="AW359" i="10"/>
  <c r="BP356" i="10"/>
  <c r="BP359" i="10"/>
  <c r="CF355" i="10"/>
  <c r="CV355" i="10"/>
  <c r="CV359" i="10"/>
  <c r="AU355" i="10"/>
  <c r="CQ351" i="10"/>
  <c r="BI362" i="10"/>
  <c r="AD359" i="10"/>
  <c r="AR357" i="10"/>
  <c r="CI356" i="10"/>
  <c r="CI353" i="10"/>
  <c r="AZ361" i="10"/>
  <c r="AZ354" i="10"/>
  <c r="BX360" i="10"/>
  <c r="BJ353" i="10"/>
  <c r="BJ351" i="10"/>
  <c r="BS355" i="10"/>
  <c r="BS361" i="10"/>
  <c r="BO360" i="10"/>
  <c r="CU360" i="10"/>
  <c r="BU356" i="10"/>
  <c r="BP353" i="10"/>
  <c r="CF352" i="10"/>
  <c r="CF360" i="10"/>
  <c r="AU360" i="10"/>
  <c r="CQ357" i="10"/>
  <c r="BI352" i="10"/>
  <c r="CE361" i="10"/>
  <c r="AD352" i="10"/>
  <c r="AD362" i="10"/>
  <c r="AR355" i="10"/>
  <c r="AR353" i="10"/>
  <c r="CI360" i="10"/>
  <c r="CI358" i="10"/>
  <c r="BA359" i="10"/>
  <c r="BA352" i="10"/>
  <c r="BT357" i="10"/>
  <c r="BT358" i="10"/>
  <c r="BT364" i="10" s="1" a="1"/>
  <c r="BT364" i="10" s="1"/>
  <c r="AV352" i="10"/>
  <c r="CJ352" i="10"/>
  <c r="CJ361" i="10"/>
  <c r="CE360" i="10"/>
  <c r="BZ351" i="10"/>
  <c r="AZ351" i="10"/>
  <c r="AZ355" i="10"/>
  <c r="BX361" i="10"/>
  <c r="CN352" i="10"/>
  <c r="BQ362" i="10"/>
  <c r="BQ351" i="10"/>
  <c r="CH354" i="10"/>
  <c r="BJ358" i="10"/>
  <c r="BJ362" i="10"/>
  <c r="CR359" i="10"/>
  <c r="CR357" i="10"/>
  <c r="BE360" i="10"/>
  <c r="BS352" i="10"/>
  <c r="BS351" i="10"/>
  <c r="AS358" i="10"/>
  <c r="AS362" i="10"/>
  <c r="CP360" i="10"/>
  <c r="BO354" i="10"/>
  <c r="CU359" i="10"/>
  <c r="BU360" i="10"/>
  <c r="BP355" i="10"/>
  <c r="CF362" i="10"/>
  <c r="CF356" i="10"/>
  <c r="CV351" i="10"/>
  <c r="AU356" i="10"/>
  <c r="CQ353" i="10"/>
  <c r="BI357" i="10"/>
  <c r="CE357" i="10"/>
  <c r="CE351" i="10"/>
  <c r="AY362" i="10"/>
  <c r="CP375" i="10"/>
  <c r="AC369" i="10"/>
  <c r="AC378" i="10" s="1" a="1"/>
  <c r="AC378" i="10" s="1"/>
  <c r="G104" i="10" s="1"/>
  <c r="AL353" i="10"/>
  <c r="AL362" i="10"/>
  <c r="AP357" i="10"/>
  <c r="AP360" i="10"/>
  <c r="CM356" i="10"/>
  <c r="AR360" i="10"/>
  <c r="AR358" i="10"/>
  <c r="CI355" i="10"/>
  <c r="CI359" i="10"/>
  <c r="BD353" i="10"/>
  <c r="BA354" i="10"/>
  <c r="BA357" i="10"/>
  <c r="BT354" i="10"/>
  <c r="BT359" i="10"/>
  <c r="BT365" i="10" s="1" a="1"/>
  <c r="BT365" i="10" s="1"/>
  <c r="AT361" i="10"/>
  <c r="AT354" i="10"/>
  <c r="AV357" i="10"/>
  <c r="CJ357" i="10"/>
  <c r="CJ351" i="10"/>
  <c r="CE354" i="10"/>
  <c r="BZ357" i="10"/>
  <c r="AZ362" i="10"/>
  <c r="AZ360" i="10"/>
  <c r="BX351" i="10"/>
  <c r="CN359" i="10"/>
  <c r="CN357" i="10"/>
  <c r="CA359" i="10"/>
  <c r="CA365" i="10" s="1" a="1"/>
  <c r="CA365" i="10" s="1"/>
  <c r="CA357" i="10"/>
  <c r="CA363" i="10" s="1" a="1"/>
  <c r="CA363" i="10" s="1"/>
  <c r="G253" i="10" s="1"/>
  <c r="BB362" i="10"/>
  <c r="BQ357" i="10"/>
  <c r="CH355" i="10"/>
  <c r="BJ359" i="10"/>
  <c r="BJ352" i="10"/>
  <c r="CR355" i="10"/>
  <c r="CR353" i="10"/>
  <c r="BR357" i="10"/>
  <c r="BR352" i="10"/>
  <c r="BE354" i="10"/>
  <c r="BS357" i="10"/>
  <c r="AS359" i="10"/>
  <c r="AS365" i="10" s="1" a="1"/>
  <c r="AS365" i="10" s="1"/>
  <c r="AS352" i="10"/>
  <c r="CP356" i="10"/>
  <c r="BO356" i="10"/>
  <c r="BU354" i="10"/>
  <c r="BP361" i="10"/>
  <c r="CF358" i="10"/>
  <c r="CF361" i="10"/>
  <c r="CV362" i="10"/>
  <c r="AU357" i="10"/>
  <c r="AU361" i="10"/>
  <c r="CQ360" i="10"/>
  <c r="CQ358" i="10"/>
  <c r="BI355" i="10"/>
  <c r="BI353" i="10"/>
  <c r="CE362" i="10"/>
  <c r="AY357" i="10"/>
  <c r="K408" i="5"/>
  <c r="K453" i="5" s="1"/>
  <c r="AL357" i="10"/>
  <c r="AM354" i="10"/>
  <c r="AP351" i="10"/>
  <c r="CZ356" i="10"/>
  <c r="CZ358" i="10"/>
  <c r="BO361" i="10"/>
  <c r="CU357" i="10"/>
  <c r="CU355" i="10"/>
  <c r="BE361" i="10"/>
  <c r="BU357" i="10"/>
  <c r="CM353" i="10"/>
  <c r="BG358" i="10"/>
  <c r="AM359" i="10"/>
  <c r="AA358" i="10"/>
  <c r="CZ355" i="10"/>
  <c r="CZ359" i="10"/>
  <c r="BO352" i="10"/>
  <c r="CU358" i="10"/>
  <c r="BE351" i="10"/>
  <c r="BU355" i="10"/>
  <c r="BM362" i="10"/>
  <c r="CM358" i="10"/>
  <c r="CM357" i="10"/>
  <c r="CM363" i="10" s="1" a="1"/>
  <c r="CM363" i="10" s="1"/>
  <c r="G289" i="10" s="1"/>
  <c r="AQ353" i="10"/>
  <c r="BG362" i="10"/>
  <c r="BG357" i="10"/>
  <c r="AW357" i="10"/>
  <c r="AW363" i="10" s="1" a="1"/>
  <c r="AW363" i="10" s="1"/>
  <c r="G163" i="10" s="1"/>
  <c r="AL361" i="10"/>
  <c r="AL358" i="10"/>
  <c r="AM360" i="10"/>
  <c r="AM362" i="10"/>
  <c r="AM357" i="10"/>
  <c r="AM363" i="10" s="1" a="1"/>
  <c r="AM363" i="10" s="1"/>
  <c r="G133" i="10" s="1"/>
  <c r="AO361" i="10"/>
  <c r="AL360" i="10"/>
  <c r="AP356" i="10"/>
  <c r="CZ361" i="10"/>
  <c r="BO358" i="10"/>
  <c r="CU362" i="10"/>
  <c r="BE357" i="10"/>
  <c r="BU358" i="10"/>
  <c r="BU364" i="10" s="1" a="1"/>
  <c r="BU364" i="10" s="1"/>
  <c r="CE358" i="10"/>
  <c r="CE352" i="10"/>
  <c r="AQ362" i="10"/>
  <c r="AQ358" i="10"/>
  <c r="BG351" i="10"/>
  <c r="AW353" i="10"/>
  <c r="AW355" i="10"/>
  <c r="AW361" i="10"/>
  <c r="BW361" i="10"/>
  <c r="BW353" i="10"/>
  <c r="AL352" i="10"/>
  <c r="AO356" i="10"/>
  <c r="AM353" i="10"/>
  <c r="AM356" i="10"/>
  <c r="AO362" i="10"/>
  <c r="AO353" i="10"/>
  <c r="CZ351" i="10"/>
  <c r="BO357" i="10"/>
  <c r="CU353" i="10"/>
  <c r="BE355" i="10"/>
  <c r="BU352" i="10"/>
  <c r="BM352" i="10"/>
  <c r="CM355" i="10"/>
  <c r="CM351" i="10"/>
  <c r="BG353" i="10"/>
  <c r="BW352" i="10"/>
  <c r="BW358" i="10"/>
  <c r="AM358" i="10"/>
  <c r="AL351" i="10"/>
  <c r="AO360" i="10"/>
  <c r="AM361" i="10"/>
  <c r="AP352" i="10"/>
  <c r="AA360" i="10"/>
  <c r="AP358" i="10"/>
  <c r="CZ362" i="10"/>
  <c r="BO362" i="10"/>
  <c r="CU351" i="10"/>
  <c r="BE358" i="10"/>
  <c r="BE364" i="10" s="1" a="1"/>
  <c r="BE364" i="10" s="1"/>
  <c r="BU362" i="10"/>
  <c r="CM361" i="10"/>
  <c r="CM362" i="10"/>
  <c r="AQ351" i="10"/>
  <c r="BG355" i="10"/>
  <c r="AW351" i="10"/>
  <c r="AF361" i="10"/>
  <c r="AL355" i="10"/>
  <c r="AO355" i="10"/>
  <c r="AM352" i="10"/>
  <c r="AO351" i="10"/>
  <c r="AO359" i="10"/>
  <c r="AO365" i="10" s="1" a="1"/>
  <c r="AO365" i="10" s="1"/>
  <c r="AP359" i="10"/>
  <c r="AA356" i="10"/>
  <c r="AA357" i="10"/>
  <c r="CZ352" i="10"/>
  <c r="BO353" i="10"/>
  <c r="CU361" i="10"/>
  <c r="BE352" i="10"/>
  <c r="BU351" i="10"/>
  <c r="BU353" i="10"/>
  <c r="BM358" i="10"/>
  <c r="BM357" i="10"/>
  <c r="BM363" i="10" s="1" a="1"/>
  <c r="BM363" i="10" s="1"/>
  <c r="G211" i="10" s="1"/>
  <c r="BW362" i="10"/>
  <c r="AQ355" i="10"/>
  <c r="AW352" i="10"/>
  <c r="AL354" i="10"/>
  <c r="AO358" i="10"/>
  <c r="AM351" i="10"/>
  <c r="AP355" i="10"/>
  <c r="AA354" i="10"/>
  <c r="AA353" i="10"/>
  <c r="AP354" i="10"/>
  <c r="CZ360" i="10"/>
  <c r="CZ357" i="10"/>
  <c r="BO355" i="10"/>
  <c r="CU352" i="10"/>
  <c r="BE362" i="10"/>
  <c r="BM361" i="10"/>
  <c r="BM353" i="10"/>
  <c r="BM351" i="10"/>
  <c r="BW357" i="10"/>
  <c r="BW363" i="10" s="1" a="1"/>
  <c r="BW363" i="10" s="1"/>
  <c r="G241" i="10" s="1"/>
  <c r="AQ352" i="10"/>
  <c r="AQ357" i="10"/>
  <c r="BG352" i="10"/>
  <c r="AW362" i="10"/>
  <c r="BW355" i="10"/>
  <c r="AL359" i="10"/>
  <c r="AO354" i="10"/>
  <c r="AM355" i="10"/>
  <c r="AO352" i="10"/>
  <c r="AP362" i="10"/>
  <c r="AL356" i="10"/>
  <c r="AP353" i="10"/>
  <c r="CZ354" i="10"/>
  <c r="CZ353" i="10"/>
  <c r="BO351" i="10"/>
  <c r="BE353" i="10"/>
  <c r="BU361" i="10"/>
  <c r="BM355" i="10"/>
  <c r="CM352" i="10"/>
  <c r="AQ361" i="10"/>
  <c r="BG361" i="10"/>
  <c r="AW358" i="10"/>
  <c r="BW351" i="10"/>
  <c r="AN360" i="10"/>
  <c r="L34" i="6"/>
  <c r="K34" i="6"/>
  <c r="J34" i="6"/>
  <c r="F34" i="6"/>
  <c r="I34" i="6"/>
  <c r="H34" i="6"/>
  <c r="G34" i="6"/>
  <c r="K33" i="6"/>
  <c r="J33" i="6"/>
  <c r="I33" i="6"/>
  <c r="H33" i="6"/>
  <c r="G33" i="6"/>
  <c r="F33" i="6"/>
  <c r="L33" i="6"/>
  <c r="I32" i="6"/>
  <c r="H32" i="6"/>
  <c r="G32" i="6"/>
  <c r="L32" i="6"/>
  <c r="K32" i="6"/>
  <c r="J32" i="6"/>
  <c r="C105" i="6"/>
  <c r="R105" i="6" s="1"/>
  <c r="D147" i="2"/>
  <c r="L408" i="5"/>
  <c r="L472" i="5" s="1"/>
  <c r="G180" i="10"/>
  <c r="G159" i="10"/>
  <c r="G91" i="10"/>
  <c r="G279" i="10"/>
  <c r="G295" i="10"/>
  <c r="G326" i="10"/>
  <c r="G283" i="10"/>
  <c r="G239" i="10"/>
  <c r="G219" i="10"/>
  <c r="G110" i="10"/>
  <c r="G222" i="10"/>
  <c r="G255" i="10"/>
  <c r="G262" i="10"/>
  <c r="G288" i="10"/>
  <c r="G271" i="10"/>
  <c r="G190" i="10"/>
  <c r="G318" i="10"/>
  <c r="G103" i="10"/>
  <c r="G302" i="10"/>
  <c r="G206" i="10"/>
  <c r="G182" i="10"/>
  <c r="G230" i="10"/>
  <c r="G270" i="10"/>
  <c r="G319" i="10"/>
  <c r="G242" i="10"/>
  <c r="G109" i="10"/>
  <c r="G278" i="10"/>
  <c r="G238" i="10"/>
  <c r="G294" i="10"/>
  <c r="G246" i="10"/>
  <c r="G303" i="10"/>
  <c r="G286" i="10"/>
  <c r="AG354" i="10"/>
  <c r="AA359" i="10"/>
  <c r="AA361" i="10"/>
  <c r="AF353" i="10"/>
  <c r="AG356" i="10"/>
  <c r="AA351" i="10"/>
  <c r="AG359" i="10"/>
  <c r="AG360" i="10"/>
  <c r="AD357" i="10"/>
  <c r="AF351" i="10"/>
  <c r="AF352" i="10"/>
  <c r="AG358" i="10"/>
  <c r="AF356" i="10"/>
  <c r="AF359" i="10"/>
  <c r="AG357" i="10"/>
  <c r="CV372" i="10"/>
  <c r="AD361" i="10"/>
  <c r="AF358" i="10"/>
  <c r="AG362" i="10"/>
  <c r="AG352" i="10"/>
  <c r="AD356" i="10"/>
  <c r="AF357" i="10"/>
  <c r="AG353" i="10"/>
  <c r="AD360" i="10"/>
  <c r="AF354" i="10"/>
  <c r="AD353" i="10"/>
  <c r="AF362" i="10"/>
  <c r="AA355" i="10"/>
  <c r="AA362" i="10"/>
  <c r="AG355" i="10"/>
  <c r="AD358" i="10"/>
  <c r="AD351" i="10"/>
  <c r="AF360" i="10"/>
  <c r="AG351" i="10"/>
  <c r="AA352" i="10"/>
  <c r="AF355" i="10"/>
  <c r="AG361" i="10"/>
  <c r="AJ354" i="10"/>
  <c r="AK353" i="10"/>
  <c r="AK352" i="10"/>
  <c r="AJ360" i="10"/>
  <c r="AJ358" i="10"/>
  <c r="AI353" i="10"/>
  <c r="AI354" i="10"/>
  <c r="AJ356" i="10"/>
  <c r="AJ357" i="10"/>
  <c r="AK356" i="10"/>
  <c r="AJ362" i="10"/>
  <c r="AJ359" i="10"/>
  <c r="AI351" i="10"/>
  <c r="AK361" i="10"/>
  <c r="AI359" i="10"/>
  <c r="AI357" i="10"/>
  <c r="AK354" i="10"/>
  <c r="AJ353" i="10"/>
  <c r="AI361" i="10"/>
  <c r="AK358" i="10"/>
  <c r="AK357" i="10"/>
  <c r="AI362" i="10"/>
  <c r="AI352" i="10"/>
  <c r="AK362" i="10"/>
  <c r="AK359" i="10"/>
  <c r="AJ361" i="10"/>
  <c r="AI356" i="10"/>
  <c r="AI358" i="10"/>
  <c r="AI360" i="10"/>
  <c r="AL375" i="10"/>
  <c r="AL369" i="10"/>
  <c r="AL378" i="10" s="1" a="1"/>
  <c r="AL378" i="10" s="1"/>
  <c r="AK355" i="10"/>
  <c r="AJ351" i="10"/>
  <c r="AI355" i="10"/>
  <c r="AJ352" i="10"/>
  <c r="AK360" i="10"/>
  <c r="AJ355" i="10"/>
  <c r="AK351" i="10"/>
  <c r="CP372" i="10"/>
  <c r="AC375" i="10"/>
  <c r="CV376" i="10"/>
  <c r="CW372" i="10"/>
  <c r="CP369" i="10"/>
  <c r="CZ375" i="10"/>
  <c r="CZ373" i="10"/>
  <c r="CP373" i="10"/>
  <c r="CP374" i="10"/>
  <c r="CP371" i="10"/>
  <c r="CX376" i="10"/>
  <c r="CX373" i="10"/>
  <c r="CV369" i="10"/>
  <c r="CV378" i="10" s="1" a="1"/>
  <c r="CV378" i="10" s="1"/>
  <c r="CX372" i="10"/>
  <c r="CZ371" i="10"/>
  <c r="CP377" i="10"/>
  <c r="CX371" i="10"/>
  <c r="CZ372" i="10"/>
  <c r="CZ374" i="10"/>
  <c r="CX375" i="10"/>
  <c r="CW376" i="10"/>
  <c r="CW377" i="10"/>
  <c r="AO369" i="10"/>
  <c r="CX374" i="10"/>
  <c r="AP375" i="10"/>
  <c r="CZ370" i="10"/>
  <c r="CX377" i="10"/>
  <c r="CV377" i="10"/>
  <c r="CW374" i="10"/>
  <c r="CP376" i="10"/>
  <c r="CZ376" i="10"/>
  <c r="CV371" i="10"/>
  <c r="CW375" i="10"/>
  <c r="CV370" i="10"/>
  <c r="CX370" i="10"/>
  <c r="CP370" i="10"/>
  <c r="CZ377" i="10"/>
  <c r="CZ369" i="10"/>
  <c r="CX369" i="10"/>
  <c r="CV375" i="10"/>
  <c r="CV373" i="10"/>
  <c r="CV374" i="10"/>
  <c r="CW370" i="10"/>
  <c r="CW371" i="10"/>
  <c r="CW373" i="10"/>
  <c r="CW369" i="10"/>
  <c r="AY342" i="10"/>
  <c r="AY345" i="10" s="1"/>
  <c r="CN375" i="10"/>
  <c r="CN376" i="10"/>
  <c r="CO376" i="10"/>
  <c r="BM371" i="10"/>
  <c r="CN371" i="10"/>
  <c r="CN373" i="10"/>
  <c r="CS372" i="10"/>
  <c r="CO373" i="10"/>
  <c r="CO375" i="10"/>
  <c r="CS377" i="10"/>
  <c r="CS375" i="10"/>
  <c r="CR373" i="10"/>
  <c r="CR375" i="10"/>
  <c r="CO370" i="10"/>
  <c r="CO371" i="10"/>
  <c r="CS373" i="10"/>
  <c r="CS371" i="10"/>
  <c r="CN374" i="10"/>
  <c r="CR371" i="10"/>
  <c r="CO372" i="10"/>
  <c r="CS370" i="10"/>
  <c r="CN369" i="10"/>
  <c r="CR376" i="10"/>
  <c r="CR377" i="10"/>
  <c r="CO374" i="10"/>
  <c r="CS369" i="10"/>
  <c r="CJ369" i="10"/>
  <c r="CR370" i="10"/>
  <c r="CR379" i="10" s="1" a="1"/>
  <c r="CR379" i="10" s="1"/>
  <c r="AO372" i="10"/>
  <c r="Z375" i="10"/>
  <c r="Z369" i="10"/>
  <c r="AF375" i="10"/>
  <c r="AF372" i="10"/>
  <c r="AN369" i="10"/>
  <c r="AN375" i="10"/>
  <c r="CO369" i="10"/>
  <c r="CO378" i="10" s="1" a="1"/>
  <c r="CO378" i="10" s="1"/>
  <c r="CO377" i="10"/>
  <c r="CN370" i="10"/>
  <c r="CN377" i="10"/>
  <c r="CN372" i="10"/>
  <c r="CS376" i="10"/>
  <c r="CS374" i="10"/>
  <c r="CR372" i="10"/>
  <c r="CR369" i="10"/>
  <c r="CR374" i="10"/>
  <c r="BR374" i="10"/>
  <c r="CJ377" i="10"/>
  <c r="CJ375" i="10"/>
  <c r="CH369" i="10"/>
  <c r="CC375" i="10"/>
  <c r="CC369" i="10"/>
  <c r="BN370" i="10"/>
  <c r="BN377" i="10"/>
  <c r="BN373" i="10"/>
  <c r="BQ376" i="10"/>
  <c r="BO376" i="10"/>
  <c r="BO377" i="10"/>
  <c r="BO372" i="10"/>
  <c r="CK376" i="10"/>
  <c r="BX376" i="10"/>
  <c r="BP376" i="10"/>
  <c r="BU369" i="10"/>
  <c r="BZ375" i="10"/>
  <c r="BZ376" i="10"/>
  <c r="BZ374" i="10"/>
  <c r="BY373" i="10"/>
  <c r="BT374" i="10"/>
  <c r="CB369" i="10"/>
  <c r="CB370" i="10"/>
  <c r="CB376" i="10"/>
  <c r="BY375" i="10"/>
  <c r="BZ370" i="10"/>
  <c r="BL376" i="10"/>
  <c r="CG374" i="10"/>
  <c r="BR370" i="10"/>
  <c r="BR375" i="10"/>
  <c r="CJ371" i="10"/>
  <c r="CC370" i="10"/>
  <c r="CC371" i="10"/>
  <c r="BQ375" i="10"/>
  <c r="BM373" i="10"/>
  <c r="BM374" i="10"/>
  <c r="BU377" i="10"/>
  <c r="BP369" i="10"/>
  <c r="BP375" i="10"/>
  <c r="BP372" i="10"/>
  <c r="BU370" i="10"/>
  <c r="BZ371" i="10"/>
  <c r="BY377" i="10"/>
  <c r="BT370" i="10"/>
  <c r="CB377" i="10"/>
  <c r="BY370" i="10"/>
  <c r="CG369" i="10"/>
  <c r="BR377" i="10"/>
  <c r="BR369" i="10"/>
  <c r="BR371" i="10"/>
  <c r="CF369" i="10"/>
  <c r="CH373" i="10"/>
  <c r="CH372" i="10"/>
  <c r="CC376" i="10"/>
  <c r="CC374" i="10"/>
  <c r="BN375" i="10"/>
  <c r="BN369" i="10"/>
  <c r="BQ370" i="10"/>
  <c r="BQ371" i="10"/>
  <c r="BM369" i="10"/>
  <c r="BO375" i="10"/>
  <c r="BO369" i="10"/>
  <c r="BT375" i="10"/>
  <c r="CK373" i="10"/>
  <c r="CK369" i="10"/>
  <c r="BX372" i="10"/>
  <c r="BX375" i="10"/>
  <c r="BU375" i="10"/>
  <c r="BP370" i="10"/>
  <c r="BP371" i="10"/>
  <c r="BP380" i="10" s="1" a="1"/>
  <c r="BP380" i="10" s="1"/>
  <c r="BP374" i="10"/>
  <c r="BZ373" i="10"/>
  <c r="BY369" i="10"/>
  <c r="BL377" i="10"/>
  <c r="BL373" i="10"/>
  <c r="BL375" i="10"/>
  <c r="CG371" i="10"/>
  <c r="BR372" i="10"/>
  <c r="CF372" i="10"/>
  <c r="CJ372" i="10"/>
  <c r="CC377" i="10"/>
  <c r="BM376" i="10"/>
  <c r="BO370" i="10"/>
  <c r="BT371" i="10"/>
  <c r="BT376" i="10"/>
  <c r="BT373" i="10"/>
  <c r="BX371" i="10"/>
  <c r="BU371" i="10"/>
  <c r="BU373" i="10"/>
  <c r="BT377" i="10"/>
  <c r="CB372" i="10"/>
  <c r="BY371" i="10"/>
  <c r="BZ369" i="10"/>
  <c r="BL374" i="10"/>
  <c r="BL369" i="10"/>
  <c r="BL371" i="10"/>
  <c r="BL380" i="10" s="1" a="1"/>
  <c r="BL380" i="10" s="1"/>
  <c r="CG375" i="10"/>
  <c r="CG377" i="10"/>
  <c r="CG370" i="10"/>
  <c r="CF370" i="10"/>
  <c r="CF375" i="10"/>
  <c r="CF376" i="10"/>
  <c r="CF377" i="10"/>
  <c r="CH377" i="10"/>
  <c r="CH375" i="10"/>
  <c r="CC373" i="10"/>
  <c r="BQ373" i="10"/>
  <c r="BM377" i="10"/>
  <c r="BM372" i="10"/>
  <c r="BO374" i="10"/>
  <c r="BO373" i="10"/>
  <c r="CK372" i="10"/>
  <c r="BX377" i="10"/>
  <c r="BX373" i="10"/>
  <c r="BX374" i="10"/>
  <c r="BU376" i="10"/>
  <c r="BU372" i="10"/>
  <c r="BY376" i="10"/>
  <c r="BY372" i="10"/>
  <c r="BT369" i="10"/>
  <c r="CB374" i="10"/>
  <c r="CB375" i="10"/>
  <c r="CB373" i="10"/>
  <c r="BL370" i="10"/>
  <c r="CG372" i="10"/>
  <c r="AY344" i="10"/>
  <c r="AY347" i="10" s="1"/>
  <c r="BJ344" i="10"/>
  <c r="BJ347" i="10" s="1"/>
  <c r="CF371" i="10"/>
  <c r="CJ370" i="10"/>
  <c r="CH371" i="10"/>
  <c r="CH376" i="10"/>
  <c r="BN376" i="10"/>
  <c r="BQ372" i="10"/>
  <c r="BM375" i="10"/>
  <c r="BO371" i="10"/>
  <c r="BO380" i="10" s="1" a="1"/>
  <c r="BO380" i="10" s="1"/>
  <c r="BZ377" i="10"/>
  <c r="BZ372" i="10"/>
  <c r="CB371" i="10"/>
  <c r="BR373" i="10"/>
  <c r="CF374" i="10"/>
  <c r="CJ373" i="10"/>
  <c r="CJ374" i="10"/>
  <c r="CH370" i="10"/>
  <c r="BQ374" i="10"/>
  <c r="BQ377" i="10"/>
  <c r="BM370" i="10"/>
  <c r="BM379" i="10" s="1" a="1"/>
  <c r="BM379" i="10" s="1"/>
  <c r="CK377" i="10"/>
  <c r="CK374" i="10"/>
  <c r="CK371" i="10"/>
  <c r="BX369" i="10"/>
  <c r="BX370" i="10"/>
  <c r="BU374" i="10"/>
  <c r="BP377" i="10"/>
  <c r="BY374" i="10"/>
  <c r="CG376" i="10"/>
  <c r="BR376" i="10"/>
  <c r="CF373" i="10"/>
  <c r="CJ376" i="10"/>
  <c r="CH374" i="10"/>
  <c r="CC372" i="10"/>
  <c r="BN371" i="10"/>
  <c r="BN372" i="10"/>
  <c r="BN374" i="10"/>
  <c r="BQ369" i="10"/>
  <c r="BT372" i="10"/>
  <c r="CK375" i="10"/>
  <c r="CK370" i="10"/>
  <c r="BP373" i="10"/>
  <c r="BL372" i="10"/>
  <c r="CG373" i="10"/>
  <c r="AO375" i="10"/>
  <c r="Z372" i="10"/>
  <c r="AB372" i="10"/>
  <c r="AB375" i="10"/>
  <c r="AB369" i="10"/>
  <c r="AF369" i="10"/>
  <c r="AF378" i="10" s="1" a="1"/>
  <c r="AF378" i="10" s="1"/>
  <c r="AP372" i="10"/>
  <c r="AP369" i="10"/>
  <c r="AN372" i="10"/>
  <c r="AY343" i="10"/>
  <c r="AY346" i="10" s="1"/>
  <c r="BJ343" i="10"/>
  <c r="BJ346" i="10" s="1"/>
  <c r="AV375" i="10"/>
  <c r="AY375" i="10"/>
  <c r="AV372" i="10"/>
  <c r="AY372" i="10"/>
  <c r="BJ375" i="10"/>
  <c r="BJ372" i="10"/>
  <c r="BG374" i="10"/>
  <c r="BH372" i="10"/>
  <c r="AR372" i="10"/>
  <c r="BJ370" i="10"/>
  <c r="AV370" i="10"/>
  <c r="AV374" i="10"/>
  <c r="AY370" i="10"/>
  <c r="AY377" i="10"/>
  <c r="AY369" i="10"/>
  <c r="BJ376" i="10"/>
  <c r="AV376" i="10"/>
  <c r="AV373" i="10"/>
  <c r="AV377" i="10"/>
  <c r="AY373" i="10"/>
  <c r="BJ377" i="10"/>
  <c r="AY374" i="10"/>
  <c r="AY376" i="10"/>
  <c r="AV369" i="10"/>
  <c r="AW369" i="10"/>
  <c r="BD375" i="10"/>
  <c r="AZ369" i="10"/>
  <c r="AX374" i="10"/>
  <c r="BE374" i="10"/>
  <c r="BE375" i="10"/>
  <c r="AR377" i="10"/>
  <c r="BJ373" i="10"/>
  <c r="AS372" i="10"/>
  <c r="AZ371" i="10"/>
  <c r="BD371" i="10"/>
  <c r="AW376" i="10"/>
  <c r="AW373" i="10"/>
  <c r="AZ370" i="10"/>
  <c r="AZ377" i="10"/>
  <c r="BE370" i="10"/>
  <c r="AR373" i="10"/>
  <c r="AR375" i="10"/>
  <c r="AW377" i="10"/>
  <c r="AW374" i="10"/>
  <c r="AT376" i="10"/>
  <c r="AT372" i="10"/>
  <c r="AZ375" i="10"/>
  <c r="AZ376" i="10"/>
  <c r="AX376" i="10"/>
  <c r="BE377" i="10"/>
  <c r="BE372" i="10"/>
  <c r="BE373" i="10"/>
  <c r="AR374" i="10"/>
  <c r="AR369" i="10"/>
  <c r="AR378" i="10" s="1" a="1"/>
  <c r="AR378" i="10" s="1"/>
  <c r="AR371" i="10"/>
  <c r="AV371" i="10"/>
  <c r="AW370" i="10"/>
  <c r="BD372" i="10"/>
  <c r="AT373" i="10"/>
  <c r="AT375" i="10"/>
  <c r="AZ374" i="10"/>
  <c r="AX377" i="10"/>
  <c r="AX369" i="10"/>
  <c r="AX370" i="10"/>
  <c r="BE371" i="10"/>
  <c r="AY371" i="10"/>
  <c r="AY380" i="10" s="1" a="1"/>
  <c r="AY380" i="10" s="1"/>
  <c r="AR370" i="10"/>
  <c r="AS371" i="10"/>
  <c r="BJ369" i="10"/>
  <c r="AW375" i="10"/>
  <c r="BD369" i="10"/>
  <c r="BD378" i="10" s="1" a="1"/>
  <c r="BD378" i="10" s="1"/>
  <c r="BD370" i="10"/>
  <c r="AT374" i="10"/>
  <c r="AT371" i="10"/>
  <c r="AT380" i="10" s="1" a="1"/>
  <c r="AT380" i="10" s="1"/>
  <c r="BG369" i="10"/>
  <c r="AX375" i="10"/>
  <c r="AX371" i="10"/>
  <c r="BD374" i="10"/>
  <c r="AT369" i="10"/>
  <c r="AT378" i="10" s="1" a="1"/>
  <c r="AT378" i="10" s="1"/>
  <c r="AT370" i="10"/>
  <c r="AZ373" i="10"/>
  <c r="BG376" i="10"/>
  <c r="BG373" i="10"/>
  <c r="BG371" i="10"/>
  <c r="AX372" i="10"/>
  <c r="BJ374" i="10"/>
  <c r="AS377" i="10"/>
  <c r="AS376" i="10"/>
  <c r="AS369" i="10"/>
  <c r="AS378" i="10" s="1" a="1"/>
  <c r="AS378" i="10" s="1"/>
  <c r="BD377" i="10"/>
  <c r="BD373" i="10"/>
  <c r="AT377" i="10"/>
  <c r="AZ372" i="10"/>
  <c r="BG375" i="10"/>
  <c r="BG370" i="10"/>
  <c r="BG377" i="10"/>
  <c r="BG372" i="10"/>
  <c r="BE369" i="10"/>
  <c r="BE376" i="10"/>
  <c r="AS375" i="10"/>
  <c r="AS370" i="10"/>
  <c r="AS374" i="10"/>
  <c r="AW372" i="10"/>
  <c r="AW371" i="10"/>
  <c r="BD376" i="10"/>
  <c r="AX373" i="10"/>
  <c r="AR376" i="10"/>
  <c r="AS373" i="10"/>
  <c r="B56" i="2"/>
  <c r="C223" i="8"/>
  <c r="B223" i="2"/>
  <c r="B159" i="2"/>
  <c r="B40" i="2"/>
  <c r="B316" i="2"/>
  <c r="B54" i="2"/>
  <c r="B31" i="2"/>
  <c r="C136" i="8"/>
  <c r="B426" i="2"/>
  <c r="B359" i="2"/>
  <c r="B35" i="2"/>
  <c r="C155" i="8"/>
  <c r="B130" i="2"/>
  <c r="C71" i="8"/>
  <c r="B108" i="2"/>
  <c r="B228" i="2"/>
  <c r="B91" i="2"/>
  <c r="C276" i="8"/>
  <c r="C21" i="8"/>
  <c r="AF19" i="25" s="1"/>
  <c r="B368" i="2"/>
  <c r="C78" i="8"/>
  <c r="B380" i="2"/>
  <c r="B416" i="2"/>
  <c r="B334" i="2"/>
  <c r="B255" i="2"/>
  <c r="B39" i="2"/>
  <c r="B239" i="2"/>
  <c r="B259" i="2"/>
  <c r="C86" i="8"/>
  <c r="B319" i="2"/>
  <c r="B219" i="2"/>
  <c r="B266" i="2"/>
  <c r="B282" i="2"/>
  <c r="B82" i="2"/>
  <c r="B218" i="2"/>
  <c r="B246" i="2"/>
  <c r="B294" i="2"/>
  <c r="B276" i="2"/>
  <c r="B116" i="2"/>
  <c r="B354" i="2"/>
  <c r="C19" i="8"/>
  <c r="B379" i="2"/>
  <c r="B110" i="2"/>
  <c r="C66" i="8"/>
  <c r="C15" i="8"/>
  <c r="BI374" i="10"/>
  <c r="BI369" i="10"/>
  <c r="BH369" i="10"/>
  <c r="BH370" i="10"/>
  <c r="BA369" i="10"/>
  <c r="BA370" i="10"/>
  <c r="BB369" i="10"/>
  <c r="BI375" i="10"/>
  <c r="B234" i="2"/>
  <c r="B428" i="2"/>
  <c r="B392" i="2"/>
  <c r="B227" i="2"/>
  <c r="C226" i="8"/>
  <c r="B290" i="2"/>
  <c r="C229" i="8"/>
  <c r="C105" i="8"/>
  <c r="C192" i="8"/>
  <c r="C207" i="8"/>
  <c r="B395" i="2"/>
  <c r="B188" i="2"/>
  <c r="C309" i="8"/>
  <c r="I309" i="8" s="1" a="1"/>
  <c r="I309" i="8" s="1"/>
  <c r="C60" i="8"/>
  <c r="B204" i="2"/>
  <c r="B184" i="2"/>
  <c r="B224" i="2"/>
  <c r="B208" i="2"/>
  <c r="B203" i="2"/>
  <c r="B363" i="2"/>
  <c r="C47" i="8"/>
  <c r="B195" i="2"/>
  <c r="B391" i="2"/>
  <c r="B283" i="2"/>
  <c r="B350" i="2"/>
  <c r="B98" i="2"/>
  <c r="B338" i="2"/>
  <c r="C25" i="8"/>
  <c r="G25" i="8" s="1"/>
  <c r="B298" i="2"/>
  <c r="C253" i="8"/>
  <c r="B220" i="2"/>
  <c r="B86" i="2"/>
  <c r="B299" i="2"/>
  <c r="B131" i="2"/>
  <c r="B162" i="2"/>
  <c r="B348" i="2"/>
  <c r="B120" i="2"/>
  <c r="B104" i="2"/>
  <c r="B95" i="2"/>
  <c r="BB377" i="10"/>
  <c r="BF370" i="10"/>
  <c r="BF376" i="10"/>
  <c r="BI373" i="10"/>
  <c r="BI370" i="10"/>
  <c r="BF374" i="10"/>
  <c r="BI376" i="10"/>
  <c r="B207" i="2"/>
  <c r="B251" i="2"/>
  <c r="B278" i="2"/>
  <c r="B424" i="2"/>
  <c r="C151" i="8"/>
  <c r="B76" i="2"/>
  <c r="B400" i="2"/>
  <c r="B191" i="2"/>
  <c r="B59" i="2"/>
  <c r="C269" i="8"/>
  <c r="B43" i="2"/>
  <c r="B128" i="2"/>
  <c r="C156" i="8"/>
  <c r="B232" i="2"/>
  <c r="B256" i="2"/>
  <c r="B186" i="2"/>
  <c r="B187" i="2"/>
  <c r="B307" i="2"/>
  <c r="B67" i="2"/>
  <c r="C299" i="8"/>
  <c r="B111" i="2"/>
  <c r="B247" i="2"/>
  <c r="C82" i="8"/>
  <c r="C277" i="8"/>
  <c r="B194" i="2"/>
  <c r="B62" i="2"/>
  <c r="C262" i="8"/>
  <c r="B386" i="2"/>
  <c r="B418" i="2"/>
  <c r="C143" i="8"/>
  <c r="C45" i="8"/>
  <c r="B271" i="2"/>
  <c r="C80" i="8"/>
  <c r="B270" i="2"/>
  <c r="B119" i="2"/>
  <c r="B196" i="2"/>
  <c r="C54" i="8"/>
  <c r="C258" i="8"/>
  <c r="C152" i="8"/>
  <c r="BJ371" i="10"/>
  <c r="BH375" i="10"/>
  <c r="BF373" i="10"/>
  <c r="BI377" i="10"/>
  <c r="BF369" i="10"/>
  <c r="BI371" i="10"/>
  <c r="C41" i="8"/>
  <c r="BH373" i="10"/>
  <c r="B176" i="2"/>
  <c r="C250" i="8"/>
  <c r="B158" i="2"/>
  <c r="B160" i="2"/>
  <c r="B244" i="2"/>
  <c r="C189" i="8"/>
  <c r="B288" i="2"/>
  <c r="C46" i="8"/>
  <c r="C289" i="8"/>
  <c r="B138" i="2"/>
  <c r="B107" i="2"/>
  <c r="B423" i="2"/>
  <c r="B143" i="2"/>
  <c r="B275" i="2"/>
  <c r="B250" i="2"/>
  <c r="C286" i="8"/>
  <c r="B150" i="2"/>
  <c r="B102" i="2"/>
  <c r="B414" i="2"/>
  <c r="C271" i="8"/>
  <c r="B406" i="2"/>
  <c r="C284" i="8"/>
  <c r="B182" i="2"/>
  <c r="B52" i="2"/>
  <c r="B99" i="2"/>
  <c r="B214" i="2"/>
  <c r="C53" i="8"/>
  <c r="B147" i="2"/>
  <c r="B136" i="2"/>
  <c r="C59" i="8"/>
  <c r="BH371" i="10"/>
  <c r="BH377" i="10"/>
  <c r="BA376" i="10"/>
  <c r="BF375" i="10"/>
  <c r="BB375" i="10"/>
  <c r="BB371" i="10"/>
  <c r="B94" i="2"/>
  <c r="C110" i="8"/>
  <c r="B122" i="2"/>
  <c r="B248" i="2"/>
  <c r="B32" i="2"/>
  <c r="C296" i="8"/>
  <c r="C254" i="8"/>
  <c r="B27" i="2"/>
  <c r="B300" i="2"/>
  <c r="B308" i="2"/>
  <c r="C237" i="8"/>
  <c r="B605" i="8" s="1"/>
  <c r="B366" i="2"/>
  <c r="B139" i="2"/>
  <c r="B331" i="2"/>
  <c r="B355" i="2"/>
  <c r="B202" i="2"/>
  <c r="B398" i="2"/>
  <c r="C57" i="8"/>
  <c r="B408" i="2"/>
  <c r="B236" i="2"/>
  <c r="BA375" i="10"/>
  <c r="BB373" i="10"/>
  <c r="BB374" i="10"/>
  <c r="BB370" i="10"/>
  <c r="BB379" i="10" s="1" a="1"/>
  <c r="BB379" i="10" s="1"/>
  <c r="BF371" i="10"/>
  <c r="BI372" i="10"/>
  <c r="B75" i="2"/>
  <c r="B287" i="2"/>
  <c r="B78" i="2"/>
  <c r="B327" i="2"/>
  <c r="C175" i="8"/>
  <c r="B163" i="2"/>
  <c r="B140" i="2"/>
  <c r="C61" i="8"/>
  <c r="B415" i="2"/>
  <c r="B402" i="2"/>
  <c r="B168" i="2"/>
  <c r="C255" i="8"/>
  <c r="C145" i="8"/>
  <c r="B318" i="2"/>
  <c r="B142" i="2"/>
  <c r="B124" i="2"/>
  <c r="B280" i="2"/>
  <c r="B212" i="2"/>
  <c r="B60" i="2"/>
  <c r="B328" i="2"/>
  <c r="B344" i="2"/>
  <c r="C267" i="8"/>
  <c r="B38" i="2"/>
  <c r="B339" i="2"/>
  <c r="B74" i="2"/>
  <c r="B171" i="2"/>
  <c r="B183" i="2"/>
  <c r="B51" i="2"/>
  <c r="B235" i="2"/>
  <c r="B375" i="2"/>
  <c r="C121" i="8"/>
  <c r="B226" i="2"/>
  <c r="B30" i="2"/>
  <c r="B166" i="2"/>
  <c r="B230" i="2"/>
  <c r="C301" i="8"/>
  <c r="C142" i="8"/>
  <c r="C43" i="8"/>
  <c r="B114" i="2"/>
  <c r="C29" i="8"/>
  <c r="G29" i="8" s="1"/>
  <c r="B192" i="2"/>
  <c r="B178" i="2"/>
  <c r="C213" i="8"/>
  <c r="B172" i="2"/>
  <c r="BA377" i="10"/>
  <c r="BA372" i="10"/>
  <c r="BA371" i="10"/>
  <c r="BF377" i="10"/>
  <c r="BF372" i="10"/>
  <c r="C180" i="8"/>
  <c r="B87" i="2"/>
  <c r="C287" i="6"/>
  <c r="R287" i="6" s="1"/>
  <c r="B291" i="2"/>
  <c r="B126" i="2"/>
  <c r="B258" i="2"/>
  <c r="B106" i="2"/>
  <c r="B336" i="2"/>
  <c r="B268" i="2"/>
  <c r="C261" i="8"/>
  <c r="B613" i="8" s="1"/>
  <c r="B72" i="2"/>
  <c r="C282" i="8"/>
  <c r="C291" i="8"/>
  <c r="B311" i="2"/>
  <c r="C35" i="8"/>
  <c r="C128" i="8"/>
  <c r="B267" i="2"/>
  <c r="B427" i="2"/>
  <c r="C172" i="8"/>
  <c r="C31" i="8"/>
  <c r="G31" i="8" s="1"/>
  <c r="B206" i="2"/>
  <c r="C190" i="8"/>
  <c r="B304" i="2"/>
  <c r="B135" i="2"/>
  <c r="B382" i="2"/>
  <c r="B180" i="2"/>
  <c r="C30" i="8"/>
  <c r="G30" i="8" s="1"/>
  <c r="B374" i="2"/>
  <c r="C103" i="8"/>
  <c r="C285" i="8"/>
  <c r="B152" i="2"/>
  <c r="C89" i="8"/>
  <c r="B64" i="2"/>
  <c r="BA373" i="10"/>
  <c r="BA374" i="10"/>
  <c r="BB372" i="10"/>
  <c r="BB376" i="10"/>
  <c r="BH376" i="10"/>
  <c r="BH374" i="10"/>
  <c r="Q246" i="6"/>
  <c r="C43" i="6"/>
  <c r="R43" i="6" s="1"/>
  <c r="C281" i="6"/>
  <c r="R281" i="6" s="1"/>
  <c r="C316" i="6"/>
  <c r="R316" i="6" s="1"/>
  <c r="Y375" i="10"/>
  <c r="Y369" i="10"/>
  <c r="AJ372" i="10"/>
  <c r="AJ375" i="10"/>
  <c r="AJ369" i="10"/>
  <c r="Y372" i="10"/>
  <c r="X327" i="10"/>
  <c r="B46" i="2"/>
  <c r="Q254" i="6"/>
  <c r="Q218" i="6"/>
  <c r="C255" i="6"/>
  <c r="R255" i="6" s="1"/>
  <c r="Q264" i="6"/>
  <c r="Q302" i="6"/>
  <c r="Q260" i="6"/>
  <c r="Q240" i="6"/>
  <c r="C107" i="6"/>
  <c r="R107" i="6" s="1"/>
  <c r="C143" i="6"/>
  <c r="R143" i="6" s="1"/>
  <c r="AD375" i="10"/>
  <c r="AD369" i="10"/>
  <c r="AD378" i="10" s="1" a="1"/>
  <c r="AD378" i="10" s="1"/>
  <c r="AD372" i="10"/>
  <c r="C259" i="8"/>
  <c r="C140" i="8"/>
  <c r="C161" i="8"/>
  <c r="C287" i="8"/>
  <c r="B71" i="2"/>
  <c r="C85" i="8"/>
  <c r="C76" i="8"/>
  <c r="B310" i="2"/>
  <c r="C211" i="8"/>
  <c r="B314" i="2"/>
  <c r="AA375" i="10"/>
  <c r="AK375" i="10"/>
  <c r="AQ371" i="10"/>
  <c r="B127" i="2"/>
  <c r="C108" i="8"/>
  <c r="C274" i="8"/>
  <c r="C129" i="8"/>
  <c r="C222" i="8"/>
  <c r="B388" i="2"/>
  <c r="AK372" i="10"/>
  <c r="AQ375" i="10"/>
  <c r="C225" i="8"/>
  <c r="AA377" i="10"/>
  <c r="C231" i="8"/>
  <c r="B324" i="2"/>
  <c r="AA374" i="10"/>
  <c r="AQ369" i="10"/>
  <c r="C205" i="8"/>
  <c r="C178" i="8"/>
  <c r="C96" i="8"/>
  <c r="B34" i="2"/>
  <c r="AQ372" i="10"/>
  <c r="C154" i="8"/>
  <c r="C212" i="8"/>
  <c r="B79" i="2"/>
  <c r="AK369" i="10"/>
  <c r="AK377" i="10"/>
  <c r="AC373" i="10"/>
  <c r="AC371" i="10"/>
  <c r="AP376" i="10"/>
  <c r="AF377" i="10"/>
  <c r="Z370" i="10"/>
  <c r="Y370" i="10"/>
  <c r="Y374" i="10"/>
  <c r="AB376" i="10"/>
  <c r="AQ377" i="10"/>
  <c r="C270" i="8"/>
  <c r="C97" i="8"/>
  <c r="B410" i="2"/>
  <c r="C95" i="8"/>
  <c r="B112" i="2"/>
  <c r="C52" i="6"/>
  <c r="R52" i="6" s="1"/>
  <c r="Q104" i="6"/>
  <c r="B55" i="2"/>
  <c r="C306" i="8"/>
  <c r="C227" i="8"/>
  <c r="Q286" i="6"/>
  <c r="B376" i="2"/>
  <c r="C42" i="8"/>
  <c r="B262" i="2"/>
  <c r="B198" i="2"/>
  <c r="B48" i="2"/>
  <c r="C115" i="8"/>
  <c r="C79" i="8"/>
  <c r="Q296" i="6"/>
  <c r="C177" i="8"/>
  <c r="C280" i="8"/>
  <c r="C182" i="6"/>
  <c r="R182" i="6" s="1"/>
  <c r="C65" i="8"/>
  <c r="C201" i="6"/>
  <c r="R201" i="6" s="1"/>
  <c r="C156" i="6"/>
  <c r="R156" i="6" s="1"/>
  <c r="C20" i="8"/>
  <c r="C305" i="8"/>
  <c r="C263" i="8"/>
  <c r="X153" i="10"/>
  <c r="X255" i="10"/>
  <c r="X233" i="10"/>
  <c r="X316" i="10"/>
  <c r="X154" i="10"/>
  <c r="X164" i="10"/>
  <c r="X177" i="10"/>
  <c r="X256" i="10"/>
  <c r="X200" i="10"/>
  <c r="X257" i="10"/>
  <c r="X315" i="10"/>
  <c r="X191" i="10"/>
  <c r="X190" i="10"/>
  <c r="X317" i="10"/>
  <c r="X179" i="10"/>
  <c r="X163" i="10"/>
  <c r="X178" i="10"/>
  <c r="X162" i="10"/>
  <c r="X232" i="10"/>
  <c r="X198" i="10"/>
  <c r="X189" i="10"/>
  <c r="X231" i="10"/>
  <c r="X155" i="10"/>
  <c r="X199" i="10"/>
  <c r="C294" i="8"/>
  <c r="C83" i="8"/>
  <c r="C34" i="8"/>
  <c r="C59" i="6"/>
  <c r="R59" i="6" s="1"/>
  <c r="C144" i="6"/>
  <c r="R144" i="6" s="1"/>
  <c r="C217" i="8"/>
  <c r="C247" i="8"/>
  <c r="C256" i="8"/>
  <c r="C68" i="8"/>
  <c r="C159" i="8"/>
  <c r="B190" i="2"/>
  <c r="C141" i="8"/>
  <c r="C108" i="6"/>
  <c r="R108" i="6" s="1"/>
  <c r="B211" i="2"/>
  <c r="C67" i="8"/>
  <c r="C224" i="8"/>
  <c r="B346" i="2"/>
  <c r="B42" i="2"/>
  <c r="C36" i="8"/>
  <c r="C206" i="8"/>
  <c r="C164" i="6"/>
  <c r="R164" i="6" s="1"/>
  <c r="C135" i="8"/>
  <c r="Q77" i="6"/>
  <c r="C120" i="6"/>
  <c r="R120" i="6" s="1"/>
  <c r="C37" i="6"/>
  <c r="Q329" i="6"/>
  <c r="C58" i="8"/>
  <c r="C160" i="6"/>
  <c r="R160" i="6" s="1"/>
  <c r="C290" i="8"/>
  <c r="C38" i="8"/>
  <c r="Q117" i="6"/>
  <c r="C303" i="6"/>
  <c r="R303" i="6" s="1"/>
  <c r="C297" i="6"/>
  <c r="R297" i="6" s="1"/>
  <c r="B146" i="2"/>
  <c r="C247" i="6"/>
  <c r="R247" i="6" s="1"/>
  <c r="Q242" i="6"/>
  <c r="C146" i="6"/>
  <c r="R146" i="6" s="1"/>
  <c r="Q278" i="6"/>
  <c r="C330" i="6"/>
  <c r="R330" i="6" s="1"/>
  <c r="C278" i="8"/>
  <c r="C137" i="8"/>
  <c r="C288" i="8"/>
  <c r="C229" i="6"/>
  <c r="R229" i="6" s="1"/>
  <c r="C81" i="6"/>
  <c r="R81" i="6" s="1"/>
  <c r="C49" i="6"/>
  <c r="R49" i="6" s="1"/>
  <c r="Q258" i="6"/>
  <c r="C139" i="6"/>
  <c r="R139" i="6" s="1"/>
  <c r="Q197" i="6"/>
  <c r="Q162" i="6"/>
  <c r="Q75" i="6"/>
  <c r="C193" i="8"/>
  <c r="C171" i="8"/>
  <c r="C55" i="8"/>
  <c r="C214" i="8"/>
  <c r="C185" i="6"/>
  <c r="R185" i="6" s="1"/>
  <c r="Q125" i="6"/>
  <c r="B103" i="2"/>
  <c r="C190" i="6"/>
  <c r="R190" i="6" s="1"/>
  <c r="C201" i="8"/>
  <c r="C28" i="8"/>
  <c r="G28" i="8" s="1"/>
  <c r="C158" i="8"/>
  <c r="C314" i="6"/>
  <c r="R314" i="6" s="1"/>
  <c r="C73" i="6"/>
  <c r="R73" i="6" s="1"/>
  <c r="C157" i="8"/>
  <c r="C50" i="6"/>
  <c r="R50" i="6" s="1"/>
  <c r="Q292" i="6"/>
  <c r="C81" i="8"/>
  <c r="C261" i="6"/>
  <c r="R261" i="6" s="1"/>
  <c r="C187" i="6"/>
  <c r="R187" i="6" s="1"/>
  <c r="Q101" i="6"/>
  <c r="Q238" i="6"/>
  <c r="Q236" i="6"/>
  <c r="C48" i="8"/>
  <c r="C17" i="8"/>
  <c r="Q250" i="6"/>
  <c r="C99" i="6"/>
  <c r="R99" i="6" s="1"/>
  <c r="C91" i="6"/>
  <c r="R91" i="6" s="1"/>
  <c r="B420" i="2"/>
  <c r="C126" i="8"/>
  <c r="C26" i="8"/>
  <c r="G26" i="8" s="1"/>
  <c r="B88" i="2"/>
  <c r="B378" i="2"/>
  <c r="C249" i="6"/>
  <c r="R249" i="6" s="1"/>
  <c r="C268" i="8"/>
  <c r="C147" i="8"/>
  <c r="Q220" i="6"/>
  <c r="Q277" i="6"/>
  <c r="C150" i="8"/>
  <c r="C98" i="8"/>
  <c r="C242" i="8"/>
  <c r="B115" i="2"/>
  <c r="C113" i="8"/>
  <c r="C49" i="8"/>
  <c r="C69" i="6"/>
  <c r="R69" i="6" s="1"/>
  <c r="C112" i="8"/>
  <c r="C33" i="8"/>
  <c r="C14" i="8"/>
  <c r="B347" i="2"/>
  <c r="B342" i="2"/>
  <c r="Q306" i="6"/>
  <c r="C165" i="6"/>
  <c r="R165" i="6" s="1"/>
  <c r="C116" i="8"/>
  <c r="B396" i="2"/>
  <c r="C39" i="6"/>
  <c r="R39" i="6" s="1"/>
  <c r="C185" i="8"/>
  <c r="C312" i="8"/>
  <c r="B179" i="2"/>
  <c r="B403" i="2"/>
  <c r="B70" i="2"/>
  <c r="Q256" i="6"/>
  <c r="Q103" i="6"/>
  <c r="C194" i="8"/>
  <c r="C223" i="6"/>
  <c r="R223" i="6" s="1"/>
  <c r="C62" i="8"/>
  <c r="C166" i="8"/>
  <c r="C217" i="6"/>
  <c r="R217" i="6" s="1"/>
  <c r="C275" i="8"/>
  <c r="B284" i="2"/>
  <c r="C18" i="8"/>
  <c r="C153" i="8"/>
  <c r="C64" i="8"/>
  <c r="C74" i="8"/>
  <c r="Q274" i="6"/>
  <c r="C158" i="6"/>
  <c r="R158" i="6" s="1"/>
  <c r="C165" i="8"/>
  <c r="C218" i="8"/>
  <c r="C39" i="8"/>
  <c r="C245" i="6"/>
  <c r="R245" i="6" s="1"/>
  <c r="C211" i="6"/>
  <c r="R211" i="6" s="1"/>
  <c r="C87" i="6"/>
  <c r="R87" i="6" s="1"/>
  <c r="Q333" i="6"/>
  <c r="C204" i="8"/>
  <c r="C40" i="8"/>
  <c r="C139" i="8"/>
  <c r="C133" i="8"/>
  <c r="C233" i="6"/>
  <c r="R233" i="6" s="1"/>
  <c r="C195" i="6"/>
  <c r="R195" i="6" s="1"/>
  <c r="C123" i="8"/>
  <c r="C99" i="8"/>
  <c r="C263" i="6"/>
  <c r="R263" i="6" s="1"/>
  <c r="Q244" i="6"/>
  <c r="C122" i="6"/>
  <c r="R122" i="6" s="1"/>
  <c r="C134" i="6"/>
  <c r="R134" i="6" s="1"/>
  <c r="Q266" i="6"/>
  <c r="C92" i="8"/>
  <c r="B358" i="2"/>
  <c r="C60" i="6"/>
  <c r="R60" i="6" s="1"/>
  <c r="B292" i="2"/>
  <c r="B156" i="2"/>
  <c r="B408" i="8"/>
  <c r="C311" i="8"/>
  <c r="B90" i="2"/>
  <c r="C219" i="6"/>
  <c r="R219" i="6" s="1"/>
  <c r="C140" i="6"/>
  <c r="R140" i="6" s="1"/>
  <c r="C138" i="6"/>
  <c r="R138" i="6" s="1"/>
  <c r="C41" i="6"/>
  <c r="R41" i="6" s="1"/>
  <c r="B118" i="2"/>
  <c r="C92" i="6"/>
  <c r="R92" i="6" s="1"/>
  <c r="C111" i="8"/>
  <c r="B396" i="8"/>
  <c r="C169" i="8"/>
  <c r="C283" i="8"/>
  <c r="C200" i="8"/>
  <c r="C101" i="8"/>
  <c r="C251" i="6"/>
  <c r="R251" i="6" s="1"/>
  <c r="C116" i="6"/>
  <c r="R116" i="6" s="1"/>
  <c r="C123" i="6"/>
  <c r="R123" i="6" s="1"/>
  <c r="AA372" i="10"/>
  <c r="C79" i="6"/>
  <c r="R79" i="6" s="1"/>
  <c r="C155" i="6"/>
  <c r="R155" i="6" s="1"/>
  <c r="C235" i="6"/>
  <c r="R235" i="6" s="1"/>
  <c r="C154" i="6"/>
  <c r="R154" i="6" s="1"/>
  <c r="B367" i="2"/>
  <c r="C241" i="6"/>
  <c r="R241" i="6" s="1"/>
  <c r="Q298" i="6"/>
  <c r="C131" i="6"/>
  <c r="R131" i="6" s="1"/>
  <c r="AG369" i="10"/>
  <c r="AG378" i="10" s="1" a="1"/>
  <c r="AG378" i="10" s="1"/>
  <c r="AG372" i="10"/>
  <c r="AI375" i="10"/>
  <c r="AI372" i="10"/>
  <c r="AH375" i="10"/>
  <c r="AG370" i="10"/>
  <c r="AG374" i="10"/>
  <c r="AH374" i="10"/>
  <c r="AH372" i="10"/>
  <c r="AH369" i="10"/>
  <c r="AG371" i="10"/>
  <c r="AG380" i="10" s="1" a="1"/>
  <c r="AG380" i="10" s="1"/>
  <c r="AC376" i="10"/>
  <c r="AK373" i="10"/>
  <c r="AF371" i="10"/>
  <c r="Z374" i="10"/>
  <c r="Y373" i="10"/>
  <c r="Y377" i="10"/>
  <c r="AB370" i="10"/>
  <c r="AI371" i="10"/>
  <c r="AD371" i="10"/>
  <c r="AP374" i="10"/>
  <c r="AO374" i="10"/>
  <c r="AO371" i="10"/>
  <c r="AK371" i="10"/>
  <c r="AI373" i="10"/>
  <c r="Z371" i="10"/>
  <c r="Z380" i="10" s="1" a="1"/>
  <c r="Z380" i="10" s="1"/>
  <c r="AB371" i="10"/>
  <c r="AG375" i="10"/>
  <c r="AI370" i="10"/>
  <c r="AJ376" i="10"/>
  <c r="AN376" i="10"/>
  <c r="AP373" i="10"/>
  <c r="AF374" i="10"/>
  <c r="AG373" i="10"/>
  <c r="AL374" i="10"/>
  <c r="AA369" i="10"/>
  <c r="BF343" i="10"/>
  <c r="BF346" i="10" s="1"/>
  <c r="AD376" i="10"/>
  <c r="AJ370" i="10"/>
  <c r="AJ377" i="10"/>
  <c r="AJ374" i="10"/>
  <c r="AC374" i="10"/>
  <c r="AN373" i="10"/>
  <c r="AN377" i="10"/>
  <c r="AN370" i="10"/>
  <c r="AN374" i="10"/>
  <c r="AP371" i="10"/>
  <c r="AO373" i="10"/>
  <c r="Z376" i="10"/>
  <c r="Z373" i="10"/>
  <c r="AA376" i="10"/>
  <c r="AA373" i="10"/>
  <c r="AI377" i="10"/>
  <c r="Y376" i="10"/>
  <c r="Y371" i="10"/>
  <c r="Y380" i="10" s="1" a="1"/>
  <c r="Y380" i="10" s="1"/>
  <c r="AG376" i="10"/>
  <c r="AL370" i="10"/>
  <c r="AB374" i="10"/>
  <c r="AH373" i="10"/>
  <c r="AH370" i="10"/>
  <c r="AI374" i="10"/>
  <c r="AQ374" i="10"/>
  <c r="AD370" i="10"/>
  <c r="AD377" i="10"/>
  <c r="AO376" i="10"/>
  <c r="AF376" i="10"/>
  <c r="AL376" i="10"/>
  <c r="AL377" i="10"/>
  <c r="AB373" i="10"/>
  <c r="AH377" i="10"/>
  <c r="AD374" i="10"/>
  <c r="AC377" i="10"/>
  <c r="AI376" i="10"/>
  <c r="AF370" i="10"/>
  <c r="AA370" i="10"/>
  <c r="AG377" i="10"/>
  <c r="AL373" i="10"/>
  <c r="AB377" i="10"/>
  <c r="AH371" i="10"/>
  <c r="X377" i="10"/>
  <c r="AJ373" i="10"/>
  <c r="AO370" i="10"/>
  <c r="AK376" i="10"/>
  <c r="AD373" i="10"/>
  <c r="AJ371" i="10"/>
  <c r="AC370" i="10"/>
  <c r="AN371" i="10"/>
  <c r="AO377" i="10"/>
  <c r="AK370" i="10"/>
  <c r="AK374" i="10"/>
  <c r="AF373" i="10"/>
  <c r="Z377" i="10"/>
  <c r="AL371" i="10"/>
  <c r="AH376" i="10"/>
  <c r="AA371" i="10"/>
  <c r="AI369" i="10"/>
  <c r="X376" i="10"/>
  <c r="X374" i="10"/>
  <c r="AP377" i="10"/>
  <c r="X370" i="10"/>
  <c r="X369" i="10"/>
  <c r="AP370" i="10"/>
  <c r="AQ370" i="10"/>
  <c r="AQ379" i="10" s="1" a="1"/>
  <c r="AQ379" i="10" s="1"/>
  <c r="X371" i="10"/>
  <c r="AQ376" i="10"/>
  <c r="X372" i="10"/>
  <c r="X375" i="10"/>
  <c r="X373" i="10"/>
  <c r="CC342" i="10"/>
  <c r="CC345" i="10" s="1"/>
  <c r="AQ373" i="10"/>
  <c r="BB343" i="10"/>
  <c r="BB346" i="10" s="1"/>
  <c r="BH344" i="10"/>
  <c r="BH347" i="10" s="1"/>
  <c r="AZ343" i="10"/>
  <c r="AZ346" i="10" s="1"/>
  <c r="CA344" i="10"/>
  <c r="CA347" i="10" s="1"/>
  <c r="BW342" i="10"/>
  <c r="BW345" i="10" s="1"/>
  <c r="CD344" i="10"/>
  <c r="CD347" i="10" s="1"/>
  <c r="BO342" i="10"/>
  <c r="BO345" i="10" s="1"/>
  <c r="AT343" i="10"/>
  <c r="AT346" i="10" s="1"/>
  <c r="BF342" i="10"/>
  <c r="BF345" i="10" s="1"/>
  <c r="BH343" i="10"/>
  <c r="BH346" i="10" s="1"/>
  <c r="BF344" i="10"/>
  <c r="BF347" i="10" s="1"/>
  <c r="AW343" i="10"/>
  <c r="AW346" i="10" s="1"/>
  <c r="CC343" i="10"/>
  <c r="CC346" i="10" s="1"/>
  <c r="BX344" i="10"/>
  <c r="BX347" i="10" s="1"/>
  <c r="CE344" i="10"/>
  <c r="CE347" i="10" s="1"/>
  <c r="BT344" i="10"/>
  <c r="BT347" i="10" s="1"/>
  <c r="BO343" i="10"/>
  <c r="BO346" i="10" s="1"/>
  <c r="BX343" i="10"/>
  <c r="BX346" i="10" s="1"/>
  <c r="CA343" i="10"/>
  <c r="CA346" i="10" s="1"/>
  <c r="BV344" i="10"/>
  <c r="BV347" i="10" s="1"/>
  <c r="BZ344" i="10"/>
  <c r="BZ347" i="10" s="1"/>
  <c r="W372" i="10"/>
  <c r="W369" i="10"/>
  <c r="BS342" i="10"/>
  <c r="BS345" i="10" s="1"/>
  <c r="CP342" i="10"/>
  <c r="CP345" i="10" s="1"/>
  <c r="CV343" i="10"/>
  <c r="CV346" i="10" s="1"/>
  <c r="CH343" i="10"/>
  <c r="CH346" i="10" s="1"/>
  <c r="CZ342" i="10"/>
  <c r="CZ345" i="10" s="1"/>
  <c r="CS342" i="10"/>
  <c r="CS345" i="10" s="1"/>
  <c r="CT342" i="10"/>
  <c r="CT345" i="10" s="1"/>
  <c r="W374" i="10"/>
  <c r="AR344" i="10"/>
  <c r="AR347" i="10" s="1"/>
  <c r="AW344" i="10"/>
  <c r="AW347" i="10" s="1"/>
  <c r="BW344" i="10"/>
  <c r="BW347" i="10" s="1"/>
  <c r="CY342" i="10"/>
  <c r="CY345" i="10" s="1"/>
  <c r="CD342" i="10"/>
  <c r="CD345" i="10" s="1"/>
  <c r="CK342" i="10"/>
  <c r="CK345" i="10" s="1"/>
  <c r="BZ343" i="10"/>
  <c r="BZ346" i="10" s="1"/>
  <c r="CN342" i="10"/>
  <c r="CN345" i="10" s="1"/>
  <c r="BR344" i="10"/>
  <c r="BR347" i="10" s="1"/>
  <c r="CX342" i="10"/>
  <c r="CX345" i="10" s="1"/>
  <c r="CQ342" i="10"/>
  <c r="CQ345" i="10" s="1"/>
  <c r="W375" i="10"/>
  <c r="BS343" i="10"/>
  <c r="BS346" i="10" s="1"/>
  <c r="CU344" i="10"/>
  <c r="CU347" i="10" s="1"/>
  <c r="CE343" i="10"/>
  <c r="CE346" i="10" s="1"/>
  <c r="CL344" i="10"/>
  <c r="CL347" i="10" s="1"/>
  <c r="CI343" i="10"/>
  <c r="CI346" i="10" s="1"/>
  <c r="BV343" i="10"/>
  <c r="BV346" i="10" s="1"/>
  <c r="BR342" i="10"/>
  <c r="BR345" i="10" s="1"/>
  <c r="CQ343" i="10"/>
  <c r="CQ346" i="10" s="1"/>
  <c r="W371" i="10"/>
  <c r="W377" i="10"/>
  <c r="AR342" i="10"/>
  <c r="AR345" i="10" s="1"/>
  <c r="BS344" i="10"/>
  <c r="BS347" i="10" s="1"/>
  <c r="CP343" i="10"/>
  <c r="CP346" i="10" s="1"/>
  <c r="CV344" i="10"/>
  <c r="CV347" i="10" s="1"/>
  <c r="CH344" i="10"/>
  <c r="CH347" i="10" s="1"/>
  <c r="CZ343" i="10"/>
  <c r="CZ346" i="10" s="1"/>
  <c r="CS343" i="10"/>
  <c r="CS346" i="10" s="1"/>
  <c r="BT342" i="10"/>
  <c r="BT345" i="10" s="1"/>
  <c r="BR343" i="10"/>
  <c r="BR346" i="10" s="1"/>
  <c r="W373" i="10"/>
  <c r="AM343" i="10"/>
  <c r="AM346" i="10" s="1"/>
  <c r="AU344" i="10"/>
  <c r="AU347" i="10" s="1"/>
  <c r="AS344" i="10"/>
  <c r="AS347" i="10" s="1"/>
  <c r="CF342" i="10"/>
  <c r="CF345" i="10" s="1"/>
  <c r="CY343" i="10"/>
  <c r="CY346" i="10" s="1"/>
  <c r="BU343" i="10"/>
  <c r="BU346" i="10" s="1"/>
  <c r="CU342" i="10"/>
  <c r="CU345" i="10" s="1"/>
  <c r="CK343" i="10"/>
  <c r="CK346" i="10" s="1"/>
  <c r="CL342" i="10"/>
  <c r="CL345" i="10" s="1"/>
  <c r="CN343" i="10"/>
  <c r="CN346" i="10" s="1"/>
  <c r="CX343" i="10"/>
  <c r="CX346" i="10" s="1"/>
  <c r="W376" i="10"/>
  <c r="AR343" i="10"/>
  <c r="AR346" i="10" s="1"/>
  <c r="AS343" i="10"/>
  <c r="AS346" i="10" s="1"/>
  <c r="BD344" i="10"/>
  <c r="BD347" i="10" s="1"/>
  <c r="BD343" i="10"/>
  <c r="BD346" i="10" s="1"/>
  <c r="AW342" i="10"/>
  <c r="AW345" i="10" s="1"/>
  <c r="CD343" i="10"/>
  <c r="CD346" i="10" s="1"/>
  <c r="BO344" i="10"/>
  <c r="BO347" i="10" s="1"/>
  <c r="BU344" i="10"/>
  <c r="BU347" i="10" s="1"/>
  <c r="CV342" i="10"/>
  <c r="CV345" i="10" s="1"/>
  <c r="CH342" i="10"/>
  <c r="CH345" i="10" s="1"/>
  <c r="CC344" i="10"/>
  <c r="CC347" i="10" s="1"/>
  <c r="BX342" i="10"/>
  <c r="BX345" i="10" s="1"/>
  <c r="CI344" i="10"/>
  <c r="CI347" i="10" s="1"/>
  <c r="CQ344" i="10"/>
  <c r="CQ347" i="10" s="1"/>
  <c r="W370" i="10"/>
  <c r="AM344" i="10"/>
  <c r="AM347" i="10" s="1"/>
  <c r="AT344" i="10"/>
  <c r="AT347" i="10" s="1"/>
  <c r="BB344" i="10"/>
  <c r="BB347" i="10" s="1"/>
  <c r="AZ344" i="10"/>
  <c r="AZ347" i="10" s="1"/>
  <c r="CF343" i="10"/>
  <c r="CF346" i="10" s="1"/>
  <c r="CF344" i="10"/>
  <c r="CF347" i="10" s="1"/>
  <c r="CZ344" i="10"/>
  <c r="CZ347" i="10" s="1"/>
  <c r="CE342" i="10"/>
  <c r="CE345" i="10" s="1"/>
  <c r="CS344" i="10"/>
  <c r="CS347" i="10" s="1"/>
  <c r="BV342" i="10"/>
  <c r="BV345" i="10" s="1"/>
  <c r="BT343" i="10"/>
  <c r="BT346" i="10" s="1"/>
  <c r="AU343" i="10"/>
  <c r="AU346" i="10" s="1"/>
  <c r="CP344" i="10"/>
  <c r="CP347" i="10" s="1"/>
  <c r="BW343" i="10"/>
  <c r="BW346" i="10" s="1"/>
  <c r="CY344" i="10"/>
  <c r="CY347" i="10" s="1"/>
  <c r="BU342" i="10"/>
  <c r="BU345" i="10" s="1"/>
  <c r="CU343" i="10"/>
  <c r="CU346" i="10" s="1"/>
  <c r="CA342" i="10"/>
  <c r="CA345" i="10" s="1"/>
  <c r="CK344" i="10"/>
  <c r="CK347" i="10" s="1"/>
  <c r="CL343" i="10"/>
  <c r="CL346" i="10" s="1"/>
  <c r="BZ342" i="10"/>
  <c r="BZ345" i="10" s="1"/>
  <c r="CI342" i="10"/>
  <c r="CI345" i="10" s="1"/>
  <c r="CN344" i="10"/>
  <c r="CN347" i="10" s="1"/>
  <c r="CX344" i="10"/>
  <c r="CX347" i="10" s="1"/>
  <c r="IR420" i="10"/>
  <c r="IP418" i="10"/>
  <c r="IY430" i="10"/>
  <c r="IV422" i="10"/>
  <c r="IW421" i="10"/>
  <c r="IT418" i="10"/>
  <c r="IY432" i="10"/>
  <c r="IY421" i="10"/>
  <c r="IZ421" i="10"/>
  <c r="IO420" i="10"/>
  <c r="IW424" i="10"/>
  <c r="IO430" i="10"/>
  <c r="IX422" i="10"/>
  <c r="IP428" i="10"/>
  <c r="IR434" i="10"/>
  <c r="IR426" i="10"/>
  <c r="IV431" i="10"/>
  <c r="IW425" i="10"/>
  <c r="IO431" i="10"/>
  <c r="IX425" i="10"/>
  <c r="IP431" i="10"/>
  <c r="IQ425" i="10"/>
  <c r="IU430" i="10"/>
  <c r="IR425" i="10"/>
  <c r="IV430" i="10"/>
  <c r="IW435" i="10"/>
  <c r="IP435" i="10"/>
  <c r="IQ435" i="10"/>
  <c r="IV434" i="10"/>
  <c r="IW434" i="10"/>
  <c r="IT435" i="10"/>
  <c r="IQ436" i="10"/>
  <c r="IY440" i="10"/>
  <c r="IX439" i="10"/>
  <c r="IZ439" i="10"/>
  <c r="IX438" i="10"/>
  <c r="DP417" i="10"/>
  <c r="DV417" i="10"/>
  <c r="DM423" i="10"/>
  <c r="DO421" i="10"/>
  <c r="DM418" i="10"/>
  <c r="DW423" i="10"/>
  <c r="DV420" i="10"/>
  <c r="DO420" i="10"/>
  <c r="DT417" i="10"/>
  <c r="DX422" i="10"/>
  <c r="DQ420" i="10"/>
  <c r="DQ426" i="10"/>
  <c r="DU431" i="10"/>
  <c r="DV425" i="10"/>
  <c r="DN431" i="10"/>
  <c r="DT424" i="10"/>
  <c r="DX429" i="10"/>
  <c r="DM424" i="10"/>
  <c r="DQ429" i="10"/>
  <c r="DR423" i="10"/>
  <c r="DV428" i="10"/>
  <c r="DS423" i="10"/>
  <c r="DW428" i="10"/>
  <c r="DT423" i="10"/>
  <c r="DX428" i="10"/>
  <c r="DP437" i="10"/>
  <c r="DQ437" i="10"/>
  <c r="DR437" i="10"/>
  <c r="DW436" i="10"/>
  <c r="DP436" i="10"/>
  <c r="DU435" i="10"/>
  <c r="DV435" i="10"/>
  <c r="DO435" i="10"/>
  <c r="DS440" i="10"/>
  <c r="DO440" i="10"/>
  <c r="DN439" i="10"/>
  <c r="IU427" i="10"/>
  <c r="IX418" i="10"/>
  <c r="IU417" i="10"/>
  <c r="IO417" i="10"/>
  <c r="IY422" i="10"/>
  <c r="IP419" i="10"/>
  <c r="IQ417" i="10"/>
  <c r="IR417" i="10"/>
  <c r="IO422" i="10"/>
  <c r="IW420" i="10"/>
  <c r="IS425" i="10"/>
  <c r="IW430" i="10"/>
  <c r="IT423" i="10"/>
  <c r="IX428" i="10"/>
  <c r="IO439" i="10"/>
  <c r="IZ426" i="10"/>
  <c r="IR432" i="10"/>
  <c r="IS426" i="10"/>
  <c r="IW431" i="10"/>
  <c r="IT426" i="10"/>
  <c r="IX431" i="10"/>
  <c r="IY425" i="10"/>
  <c r="IQ431" i="10"/>
  <c r="IZ425" i="10"/>
  <c r="IR431" i="10"/>
  <c r="IS436" i="10"/>
  <c r="IX435" i="10"/>
  <c r="IY435" i="10"/>
  <c r="IR435" i="10"/>
  <c r="IS435" i="10"/>
  <c r="IP436" i="10"/>
  <c r="IY436" i="10"/>
  <c r="IR438" i="10"/>
  <c r="IT440" i="10"/>
  <c r="IV440" i="10"/>
  <c r="IT439" i="10"/>
  <c r="DP421" i="10"/>
  <c r="DR418" i="10"/>
  <c r="DQ424" i="10"/>
  <c r="DW421" i="10"/>
  <c r="DU418" i="10"/>
  <c r="DS428" i="10"/>
  <c r="DR421" i="10"/>
  <c r="DW420" i="10"/>
  <c r="DP418" i="10"/>
  <c r="DW425" i="10"/>
  <c r="DM421" i="10"/>
  <c r="DM427" i="10"/>
  <c r="DQ432" i="10"/>
  <c r="DR426" i="10"/>
  <c r="DV431" i="10"/>
  <c r="DP425" i="10"/>
  <c r="DT430" i="10"/>
  <c r="DU424" i="10"/>
  <c r="DM430" i="10"/>
  <c r="DN424" i="10"/>
  <c r="DR429" i="10"/>
  <c r="DO424" i="10"/>
  <c r="DS429" i="10"/>
  <c r="DP424" i="10"/>
  <c r="DT429" i="10"/>
  <c r="DQ439" i="10"/>
  <c r="DM438" i="10"/>
  <c r="DN438" i="10"/>
  <c r="DS437" i="10"/>
  <c r="DX436" i="10"/>
  <c r="DQ436" i="10"/>
  <c r="DR436" i="10"/>
  <c r="DW435" i="10"/>
  <c r="DP439" i="10"/>
  <c r="DW440" i="10"/>
  <c r="DV439" i="10"/>
  <c r="IZ420" i="10"/>
  <c r="IT419" i="10"/>
  <c r="IQ418" i="10"/>
  <c r="IW417" i="10"/>
  <c r="IU423" i="10"/>
  <c r="IX419" i="10"/>
  <c r="IY417" i="10"/>
  <c r="IZ417" i="10"/>
  <c r="IU425" i="10"/>
  <c r="IS421" i="10"/>
  <c r="IO426" i="10"/>
  <c r="IS431" i="10"/>
  <c r="IP424" i="10"/>
  <c r="IT429" i="10"/>
  <c r="IR422" i="10"/>
  <c r="IV427" i="10"/>
  <c r="IZ432" i="10"/>
  <c r="IO427" i="10"/>
  <c r="IS432" i="10"/>
  <c r="IP427" i="10"/>
  <c r="IT432" i="10"/>
  <c r="IU426" i="10"/>
  <c r="IY431" i="10"/>
  <c r="IV426" i="10"/>
  <c r="IZ431" i="10"/>
  <c r="IO437" i="10"/>
  <c r="IT436" i="10"/>
  <c r="IU436" i="10"/>
  <c r="IZ435" i="10"/>
  <c r="IO436" i="10"/>
  <c r="IX436" i="10"/>
  <c r="IU437" i="10"/>
  <c r="IZ438" i="10"/>
  <c r="IU438" i="10"/>
  <c r="IO438" i="10"/>
  <c r="IP440" i="10"/>
  <c r="DU423" i="10"/>
  <c r="DN419" i="10"/>
  <c r="DO417" i="10"/>
  <c r="DS422" i="10"/>
  <c r="DQ419" i="10"/>
  <c r="DS432" i="10"/>
  <c r="DN422" i="10"/>
  <c r="DS421" i="10"/>
  <c r="DX418" i="10"/>
  <c r="DW429" i="10"/>
  <c r="DU421" i="10"/>
  <c r="DU427" i="10"/>
  <c r="DP433" i="10"/>
  <c r="DN427" i="10"/>
  <c r="DR432" i="10"/>
  <c r="DX425" i="10"/>
  <c r="DP431" i="10"/>
  <c r="DQ425" i="10"/>
  <c r="DU430" i="10"/>
  <c r="DV424" i="10"/>
  <c r="DN430" i="10"/>
  <c r="DW424" i="10"/>
  <c r="DO430" i="10"/>
  <c r="DX424" i="10"/>
  <c r="DP430" i="10"/>
  <c r="DQ433" i="10"/>
  <c r="DU438" i="10"/>
  <c r="DV438" i="10"/>
  <c r="DO438" i="10"/>
  <c r="DT437" i="10"/>
  <c r="DM437" i="10"/>
  <c r="DN437" i="10"/>
  <c r="DS436" i="10"/>
  <c r="DX439" i="10"/>
  <c r="DT439" i="10"/>
  <c r="DR440" i="10"/>
  <c r="IW422" i="10"/>
  <c r="IP420" i="10"/>
  <c r="IY418" i="10"/>
  <c r="IS418" i="10"/>
  <c r="IQ424" i="10"/>
  <c r="IT420" i="10"/>
  <c r="IU418" i="10"/>
  <c r="IV418" i="10"/>
  <c r="IU429" i="10"/>
  <c r="IQ422" i="10"/>
  <c r="IW426" i="10"/>
  <c r="IO432" i="10"/>
  <c r="IX424" i="10"/>
  <c r="IP430" i="10"/>
  <c r="IZ422" i="10"/>
  <c r="IR428" i="10"/>
  <c r="IS422" i="10"/>
  <c r="IW427" i="10"/>
  <c r="IV435" i="10"/>
  <c r="IX427" i="10"/>
  <c r="IR436" i="10"/>
  <c r="IQ427" i="10"/>
  <c r="IU432" i="10"/>
  <c r="IR427" i="10"/>
  <c r="IV432" i="10"/>
  <c r="IW437" i="10"/>
  <c r="IP437" i="10"/>
  <c r="IQ437" i="10"/>
  <c r="IV436" i="10"/>
  <c r="IW436" i="10"/>
  <c r="IT437" i="10"/>
  <c r="IS438" i="10"/>
  <c r="IV439" i="10"/>
  <c r="IQ439" i="10"/>
  <c r="IW438" i="10"/>
  <c r="IX440" i="10"/>
  <c r="DW431" i="10"/>
  <c r="DX417" i="10"/>
  <c r="DV419" i="10"/>
  <c r="DW417" i="10"/>
  <c r="DO423" i="10"/>
  <c r="DM420" i="10"/>
  <c r="DR417" i="10"/>
  <c r="DV422" i="10"/>
  <c r="DO422" i="10"/>
  <c r="DT419" i="10"/>
  <c r="DM417" i="10"/>
  <c r="DQ422" i="10"/>
  <c r="DQ428" i="10"/>
  <c r="DX437" i="10"/>
  <c r="DV427" i="10"/>
  <c r="DR433" i="10"/>
  <c r="DT426" i="10"/>
  <c r="DX431" i="10"/>
  <c r="DM426" i="10"/>
  <c r="DQ431" i="10"/>
  <c r="DR425" i="10"/>
  <c r="DV430" i="10"/>
  <c r="DS425" i="10"/>
  <c r="DW430" i="10"/>
  <c r="DT425" i="10"/>
  <c r="DX430" i="10"/>
  <c r="DM434" i="10"/>
  <c r="DN434" i="10"/>
  <c r="DM440" i="10"/>
  <c r="DW438" i="10"/>
  <c r="DP438" i="10"/>
  <c r="DU437" i="10"/>
  <c r="DV437" i="10"/>
  <c r="DO437" i="10"/>
  <c r="DT440" i="10"/>
  <c r="DP440" i="10"/>
  <c r="IV417" i="10"/>
  <c r="IX420" i="10"/>
  <c r="IU419" i="10"/>
  <c r="IO419" i="10"/>
  <c r="IQ428" i="10"/>
  <c r="IP421" i="10"/>
  <c r="IQ419" i="10"/>
  <c r="IR419" i="10"/>
  <c r="IS417" i="10"/>
  <c r="IQ426" i="10"/>
  <c r="IS427" i="10"/>
  <c r="IW432" i="10"/>
  <c r="IT425" i="10"/>
  <c r="IX430" i="10"/>
  <c r="IV423" i="10"/>
  <c r="IZ428" i="10"/>
  <c r="IO423" i="10"/>
  <c r="IS428" i="10"/>
  <c r="IP423" i="10"/>
  <c r="IT428" i="10"/>
  <c r="IU422" i="10"/>
  <c r="IY427" i="10"/>
  <c r="IZ436" i="10"/>
  <c r="IZ427" i="10"/>
  <c r="IO433" i="10"/>
  <c r="IW439" i="10"/>
  <c r="IX437" i="10"/>
  <c r="IY437" i="10"/>
  <c r="IR437" i="10"/>
  <c r="IS437" i="10"/>
  <c r="IU433" i="10"/>
  <c r="IQ438" i="10"/>
  <c r="IR440" i="10"/>
  <c r="IY439" i="10"/>
  <c r="IS439" i="10"/>
  <c r="DP419" i="10"/>
  <c r="DX421" i="10"/>
  <c r="DR420" i="10"/>
  <c r="DS418" i="10"/>
  <c r="DS424" i="10"/>
  <c r="DU420" i="10"/>
  <c r="DN418" i="10"/>
  <c r="DS417" i="10"/>
  <c r="DW422" i="10"/>
  <c r="DP420" i="10"/>
  <c r="DU417" i="10"/>
  <c r="DS426" i="10"/>
  <c r="DM429" i="10"/>
  <c r="DN423" i="10"/>
  <c r="DR428" i="10"/>
  <c r="DT434" i="10"/>
  <c r="DP427" i="10"/>
  <c r="DT432" i="10"/>
  <c r="DU426" i="10"/>
  <c r="DM432" i="10"/>
  <c r="DN426" i="10"/>
  <c r="DR431" i="10"/>
  <c r="DO426" i="10"/>
  <c r="DS431" i="10"/>
  <c r="DP426" i="10"/>
  <c r="DT431" i="10"/>
  <c r="DU434" i="10"/>
  <c r="DV434" i="10"/>
  <c r="DO434" i="10"/>
  <c r="DU440" i="10"/>
  <c r="DX438" i="10"/>
  <c r="DQ438" i="10"/>
  <c r="DR438" i="10"/>
  <c r="DW437" i="10"/>
  <c r="DR439" i="10"/>
  <c r="DX440" i="10"/>
  <c r="IS423" i="10"/>
  <c r="IV421" i="10"/>
  <c r="IT421" i="10"/>
  <c r="IQ420" i="10"/>
  <c r="IW419" i="10"/>
  <c r="IQ432" i="10"/>
  <c r="IX421" i="10"/>
  <c r="IY419" i="10"/>
  <c r="IZ419" i="10"/>
  <c r="IO418" i="10"/>
  <c r="IQ430" i="10"/>
  <c r="IO428" i="10"/>
  <c r="IV433" i="10"/>
  <c r="IP426" i="10"/>
  <c r="IT431" i="10"/>
  <c r="IR424" i="10"/>
  <c r="IV429" i="10"/>
  <c r="IW423" i="10"/>
  <c r="IO429" i="10"/>
  <c r="IX423" i="10"/>
  <c r="IP429" i="10"/>
  <c r="IQ423" i="10"/>
  <c r="IU428" i="10"/>
  <c r="IR423" i="10"/>
  <c r="IV428" i="10"/>
  <c r="IW433" i="10"/>
  <c r="IP433" i="10"/>
  <c r="IQ433" i="10"/>
  <c r="IS440" i="10"/>
  <c r="IZ437" i="10"/>
  <c r="IT433" i="10"/>
  <c r="IQ434" i="10"/>
  <c r="IY438" i="10"/>
  <c r="IZ440" i="10"/>
  <c r="IU440" i="10"/>
  <c r="IO440" i="10"/>
  <c r="DW427" i="10"/>
  <c r="DT418" i="10"/>
  <c r="DN421" i="10"/>
  <c r="DO419" i="10"/>
  <c r="DO427" i="10"/>
  <c r="DQ421" i="10"/>
  <c r="DV418" i="10"/>
  <c r="DO418" i="10"/>
  <c r="DO425" i="10"/>
  <c r="DX420" i="10"/>
  <c r="DQ418" i="10"/>
  <c r="DS430" i="10"/>
  <c r="DU429" i="10"/>
  <c r="DV423" i="10"/>
  <c r="DN429" i="10"/>
  <c r="DT438" i="10"/>
  <c r="DX427" i="10"/>
  <c r="DT433" i="10"/>
  <c r="DQ427" i="10"/>
  <c r="DU432" i="10"/>
  <c r="DV426" i="10"/>
  <c r="DN432" i="10"/>
  <c r="DW426" i="10"/>
  <c r="DO432" i="10"/>
  <c r="DX426" i="10"/>
  <c r="DP432" i="10"/>
  <c r="DQ435" i="10"/>
  <c r="DR435" i="10"/>
  <c r="DW434" i="10"/>
  <c r="DP434" i="10"/>
  <c r="DU433" i="10"/>
  <c r="DV433" i="10"/>
  <c r="DO433" i="10"/>
  <c r="DS438" i="10"/>
  <c r="DN440" i="10"/>
  <c r="DM439" i="10"/>
  <c r="IZ418" i="10"/>
  <c r="IV419" i="10"/>
  <c r="IR418" i="10"/>
  <c r="IT422" i="10"/>
  <c r="IY420" i="10"/>
  <c r="IS420" i="10"/>
  <c r="IP417" i="10"/>
  <c r="IY424" i="10"/>
  <c r="IU420" i="10"/>
  <c r="IV420" i="10"/>
  <c r="IW418" i="10"/>
  <c r="IZ434" i="10"/>
  <c r="IW428" i="10"/>
  <c r="IV437" i="10"/>
  <c r="IX426" i="10"/>
  <c r="IP432" i="10"/>
  <c r="IZ424" i="10"/>
  <c r="IR430" i="10"/>
  <c r="IS424" i="10"/>
  <c r="IW429" i="10"/>
  <c r="IT424" i="10"/>
  <c r="IX429" i="10"/>
  <c r="IY423" i="10"/>
  <c r="IQ429" i="10"/>
  <c r="IZ423" i="10"/>
  <c r="IR429" i="10"/>
  <c r="IS434" i="10"/>
  <c r="IX433" i="10"/>
  <c r="IY433" i="10"/>
  <c r="IR433" i="10"/>
  <c r="IS433" i="10"/>
  <c r="IP434" i="10"/>
  <c r="IY434" i="10"/>
  <c r="IU439" i="10"/>
  <c r="IT438" i="10"/>
  <c r="IV438" i="10"/>
  <c r="DX419" i="10"/>
  <c r="DT422" i="10"/>
  <c r="DV421" i="10"/>
  <c r="DW419" i="10"/>
  <c r="DO431" i="10"/>
  <c r="DM422" i="10"/>
  <c r="DR419" i="10"/>
  <c r="DW418" i="10"/>
  <c r="DO429" i="10"/>
  <c r="DT421" i="10"/>
  <c r="DM419" i="10"/>
  <c r="DM425" i="10"/>
  <c r="DQ430" i="10"/>
  <c r="DR424" i="10"/>
  <c r="DV429" i="10"/>
  <c r="DP423" i="10"/>
  <c r="DT428" i="10"/>
  <c r="DP435" i="10"/>
  <c r="DM428" i="10"/>
  <c r="DX433" i="10"/>
  <c r="DR427" i="10"/>
  <c r="DV432" i="10"/>
  <c r="DS427" i="10"/>
  <c r="DW432" i="10"/>
  <c r="DT427" i="10"/>
  <c r="DX432" i="10"/>
  <c r="DM436" i="10"/>
  <c r="DN436" i="10"/>
  <c r="DS435" i="10"/>
  <c r="DX434" i="10"/>
  <c r="DQ434" i="10"/>
  <c r="DR434" i="10"/>
  <c r="DW433" i="10"/>
  <c r="DO439" i="10"/>
  <c r="DV440" i="10"/>
  <c r="JL437" i="10"/>
  <c r="JK431" i="10"/>
  <c r="JB427" i="10"/>
  <c r="JA439" i="10"/>
  <c r="JI417" i="10"/>
  <c r="JL432" i="10"/>
  <c r="JF435" i="10"/>
  <c r="JI426" i="10"/>
  <c r="JH436" i="10"/>
  <c r="JK427" i="10"/>
  <c r="JB423" i="10"/>
  <c r="JI437" i="10"/>
  <c r="JL428" i="10"/>
  <c r="JF431" i="10"/>
  <c r="JE425" i="10"/>
  <c r="JH432" i="10"/>
  <c r="JG426" i="10"/>
  <c r="JJ421" i="10"/>
  <c r="JI433" i="10"/>
  <c r="JH427" i="10"/>
  <c r="JB430" i="10"/>
  <c r="JE421" i="10"/>
  <c r="JD431" i="10"/>
  <c r="JG422" i="10"/>
  <c r="JB439" i="10"/>
  <c r="JJ417" i="10"/>
  <c r="JE432" i="10"/>
  <c r="JH423" i="10"/>
  <c r="JB426" i="10"/>
  <c r="JA420" i="10"/>
  <c r="JD427" i="10"/>
  <c r="JC421" i="10"/>
  <c r="JJ437" i="10"/>
  <c r="JE428" i="10"/>
  <c r="JD422" i="10"/>
  <c r="JJ424" i="10"/>
  <c r="JE437" i="10"/>
  <c r="JL425" i="10"/>
  <c r="JG438" i="10"/>
  <c r="JC417" i="10"/>
  <c r="JJ433" i="10"/>
  <c r="JA427" i="10"/>
  <c r="JH439" i="10"/>
  <c r="JD418" i="10"/>
  <c r="JJ420" i="10"/>
  <c r="JA436" i="10"/>
  <c r="JL421" i="10"/>
  <c r="JC437" i="10"/>
  <c r="JF432" i="10"/>
  <c r="JA423" i="10"/>
  <c r="JD438" i="10"/>
  <c r="JJ440" i="10"/>
  <c r="JF419" i="10"/>
  <c r="JA432" i="10"/>
  <c r="BX396" i="10"/>
  <c r="BX395" i="10"/>
  <c r="BX394" i="10"/>
  <c r="BV399" i="10"/>
  <c r="BW399" i="10"/>
  <c r="BX399" i="10"/>
  <c r="BX404" i="10"/>
  <c r="BV403" i="10"/>
  <c r="DI411" i="10"/>
  <c r="GL411" i="10"/>
  <c r="BK342" i="10" s="1"/>
  <c r="BK345" i="10" s="1"/>
  <c r="BX411" i="10"/>
  <c r="DU411" i="10"/>
  <c r="FZ411" i="10"/>
  <c r="BG342" i="10" s="1"/>
  <c r="BG345" i="10" s="1"/>
  <c r="BX408" i="10"/>
  <c r="DX411" i="10"/>
  <c r="JD437" i="10"/>
  <c r="JL431" i="10"/>
  <c r="JH426" i="10"/>
  <c r="JD421" i="10"/>
  <c r="JK437" i="10"/>
  <c r="JG432" i="10"/>
  <c r="JC427" i="10"/>
  <c r="JK421" i="10"/>
  <c r="JF438" i="10"/>
  <c r="JB433" i="10"/>
  <c r="JJ427" i="10"/>
  <c r="JF422" i="10"/>
  <c r="JB417" i="10"/>
  <c r="JE438" i="10"/>
  <c r="JA433" i="10"/>
  <c r="JI427" i="10"/>
  <c r="JE422" i="10"/>
  <c r="JA417" i="10"/>
  <c r="JL438" i="10"/>
  <c r="JH433" i="10"/>
  <c r="JD428" i="10"/>
  <c r="JL422" i="10"/>
  <c r="JH417" i="10"/>
  <c r="JB436" i="10"/>
  <c r="JJ430" i="10"/>
  <c r="JF425" i="10"/>
  <c r="JB420" i="10"/>
  <c r="JI436" i="10"/>
  <c r="JE431" i="10"/>
  <c r="JA426" i="10"/>
  <c r="JK436" i="10"/>
  <c r="JG431" i="10"/>
  <c r="JC426" i="10"/>
  <c r="JK420" i="10"/>
  <c r="JC436" i="10"/>
  <c r="JK430" i="10"/>
  <c r="JG425" i="10"/>
  <c r="JC420" i="10"/>
  <c r="JK440" i="10"/>
  <c r="JG435" i="10"/>
  <c r="JC440" i="10"/>
  <c r="JK434" i="10"/>
  <c r="JG429" i="10"/>
  <c r="JG439" i="10"/>
  <c r="JC434" i="10"/>
  <c r="JK428" i="10"/>
  <c r="JG423" i="10"/>
  <c r="JC418" i="10"/>
  <c r="JG417" i="10"/>
  <c r="JC432" i="10"/>
  <c r="JK424" i="10"/>
  <c r="JK422" i="10"/>
  <c r="JG419" i="10"/>
  <c r="JK418" i="10"/>
  <c r="JC430" i="10"/>
  <c r="JG433" i="10"/>
  <c r="JC428" i="10"/>
  <c r="JC438" i="10"/>
  <c r="JC424" i="10"/>
  <c r="JG427" i="10"/>
  <c r="JK426" i="10"/>
  <c r="JG421" i="10"/>
  <c r="JG437" i="10"/>
  <c r="JC422" i="10"/>
  <c r="JK438" i="10"/>
  <c r="JK432" i="10"/>
  <c r="BW402" i="10"/>
  <c r="BW401" i="10"/>
  <c r="BX401" i="10"/>
  <c r="EY411" i="10"/>
  <c r="AX342" i="10" s="1"/>
  <c r="AX345" i="10" s="1"/>
  <c r="BV388" i="10"/>
  <c r="EA411" i="10"/>
  <c r="FE411" i="10"/>
  <c r="AZ342" i="10" s="1"/>
  <c r="AZ345" i="10" s="1"/>
  <c r="BX405" i="10"/>
  <c r="DL411" i="10"/>
  <c r="FQ411" i="10"/>
  <c r="BD342" i="10" s="1"/>
  <c r="BD345" i="10" s="1"/>
  <c r="BW408" i="10"/>
  <c r="DO411" i="10"/>
  <c r="FT411" i="10"/>
  <c r="BE342" i="10" s="1"/>
  <c r="BE345" i="10" s="1"/>
  <c r="JL435" i="10"/>
  <c r="JH430" i="10"/>
  <c r="JD425" i="10"/>
  <c r="JL419" i="10"/>
  <c r="JG436" i="10"/>
  <c r="JC431" i="10"/>
  <c r="JK425" i="10"/>
  <c r="JG420" i="10"/>
  <c r="JB437" i="10"/>
  <c r="JJ431" i="10"/>
  <c r="JF426" i="10"/>
  <c r="JB421" i="10"/>
  <c r="JA437" i="10"/>
  <c r="JI431" i="10"/>
  <c r="JE426" i="10"/>
  <c r="JA421" i="10"/>
  <c r="JH437" i="10"/>
  <c r="JD432" i="10"/>
  <c r="JL426" i="10"/>
  <c r="JH421" i="10"/>
  <c r="JB440" i="10"/>
  <c r="JJ434" i="10"/>
  <c r="JF429" i="10"/>
  <c r="JB424" i="10"/>
  <c r="JJ418" i="10"/>
  <c r="JI440" i="10"/>
  <c r="JE435" i="10"/>
  <c r="JA430" i="10"/>
  <c r="JI424" i="10"/>
  <c r="JE419" i="10"/>
  <c r="JH440" i="10"/>
  <c r="BX388" i="10"/>
  <c r="BX403" i="10"/>
  <c r="BX402" i="10"/>
  <c r="DC411" i="10"/>
  <c r="BV389" i="10"/>
  <c r="BW389" i="10"/>
  <c r="BW388" i="10"/>
  <c r="GC411" i="10"/>
  <c r="BH342" i="10" s="1"/>
  <c r="BH345" i="10" s="1"/>
  <c r="BV411" i="10"/>
  <c r="EJ411" i="10"/>
  <c r="AS342" i="10" s="1"/>
  <c r="AS345" i="10" s="1"/>
  <c r="BV408" i="10"/>
  <c r="BX409" i="10"/>
  <c r="EM411" i="10"/>
  <c r="AT342" i="10" s="1"/>
  <c r="AT345" i="10" s="1"/>
  <c r="BV405" i="10"/>
  <c r="JD435" i="10"/>
  <c r="JL429" i="10"/>
  <c r="JH424" i="10"/>
  <c r="JD419" i="10"/>
  <c r="JK435" i="10"/>
  <c r="JG430" i="10"/>
  <c r="JC425" i="10"/>
  <c r="JK419" i="10"/>
  <c r="JF436" i="10"/>
  <c r="JB431" i="10"/>
  <c r="JJ425" i="10"/>
  <c r="JF420" i="10"/>
  <c r="JE436" i="10"/>
  <c r="JA431" i="10"/>
  <c r="JI425" i="10"/>
  <c r="JE420" i="10"/>
  <c r="JL436" i="10"/>
  <c r="JH431" i="10"/>
  <c r="JD426" i="10"/>
  <c r="JL420" i="10"/>
  <c r="JF439" i="10"/>
  <c r="JB434" i="10"/>
  <c r="JJ428" i="10"/>
  <c r="JF423" i="10"/>
  <c r="JB418" i="10"/>
  <c r="JA440" i="10"/>
  <c r="JI434" i="10"/>
  <c r="JE429" i="10"/>
  <c r="JA424" i="10"/>
  <c r="JI418" i="10"/>
  <c r="BW395" i="10"/>
  <c r="BV410" i="10"/>
  <c r="BV390" i="10"/>
  <c r="BW390" i="10"/>
  <c r="BX390" i="10"/>
  <c r="BX389" i="10"/>
  <c r="BV404" i="10"/>
  <c r="CT411" i="10"/>
  <c r="FH411" i="10"/>
  <c r="BA342" i="10" s="1"/>
  <c r="BA345" i="10" s="1"/>
  <c r="BW409" i="10"/>
  <c r="CH411" i="10"/>
  <c r="AA342" i="10" s="1"/>
  <c r="AA345" i="10" s="1"/>
  <c r="FK411" i="10"/>
  <c r="BB342" i="10" s="1"/>
  <c r="BB345" i="10" s="1"/>
  <c r="BW406" i="10"/>
  <c r="JL439" i="10"/>
  <c r="JH434" i="10"/>
  <c r="JD429" i="10"/>
  <c r="JL423" i="10"/>
  <c r="JH418" i="10"/>
  <c r="JG440" i="10"/>
  <c r="JC435" i="10"/>
  <c r="JK429" i="10"/>
  <c r="JG424" i="10"/>
  <c r="JC419" i="10"/>
  <c r="JJ435" i="10"/>
  <c r="JF430" i="10"/>
  <c r="JB425" i="10"/>
  <c r="JJ419" i="10"/>
  <c r="JI435" i="10"/>
  <c r="JE430" i="10"/>
  <c r="JA425" i="10"/>
  <c r="JI419" i="10"/>
  <c r="JD436" i="10"/>
  <c r="JL430" i="10"/>
  <c r="JH425" i="10"/>
  <c r="JD420" i="10"/>
  <c r="JJ438" i="10"/>
  <c r="JF433" i="10"/>
  <c r="JB428" i="10"/>
  <c r="JJ422" i="10"/>
  <c r="JF417" i="10"/>
  <c r="JE439" i="10"/>
  <c r="JA434" i="10"/>
  <c r="JI428" i="10"/>
  <c r="JE423" i="10"/>
  <c r="JA418" i="10"/>
  <c r="BV402" i="10"/>
  <c r="BV391" i="10"/>
  <c r="BW391" i="10"/>
  <c r="BX391" i="10"/>
  <c r="BV396" i="10"/>
  <c r="BV395" i="10"/>
  <c r="BW405" i="10"/>
  <c r="DR411" i="10"/>
  <c r="AM342" i="10" s="1"/>
  <c r="AM345" i="10" s="1"/>
  <c r="GF411" i="10"/>
  <c r="BI342" i="10" s="1"/>
  <c r="BI345" i="10" s="1"/>
  <c r="BX410" i="10"/>
  <c r="DF411" i="10"/>
  <c r="GI411" i="10"/>
  <c r="BJ342" i="10" s="1"/>
  <c r="BJ345" i="10" s="1"/>
  <c r="BX407" i="10"/>
  <c r="JD439" i="10"/>
  <c r="JL433" i="10"/>
  <c r="JH428" i="10"/>
  <c r="JD423" i="10"/>
  <c r="JL417" i="10"/>
  <c r="JK439" i="10"/>
  <c r="JG434" i="10"/>
  <c r="JC429" i="10"/>
  <c r="JK423" i="10"/>
  <c r="JG418" i="10"/>
  <c r="JF440" i="10"/>
  <c r="JB435" i="10"/>
  <c r="JJ429" i="10"/>
  <c r="JF424" i="10"/>
  <c r="JB419" i="10"/>
  <c r="JE440" i="10"/>
  <c r="JA435" i="10"/>
  <c r="JI429" i="10"/>
  <c r="JE424" i="10"/>
  <c r="JA419" i="10"/>
  <c r="JL440" i="10"/>
  <c r="JH435" i="10"/>
  <c r="JD430" i="10"/>
  <c r="JL424" i="10"/>
  <c r="JH419" i="10"/>
  <c r="JB438" i="10"/>
  <c r="JJ432" i="10"/>
  <c r="JF427" i="10"/>
  <c r="JB422" i="10"/>
  <c r="JI438" i="10"/>
  <c r="JE433" i="10"/>
  <c r="JA428" i="10"/>
  <c r="JI422" i="10"/>
  <c r="JE417" i="10"/>
  <c r="BV393" i="10"/>
  <c r="BV392" i="10"/>
  <c r="BW392" i="10"/>
  <c r="BX392" i="10"/>
  <c r="BV397" i="10"/>
  <c r="BW397" i="10"/>
  <c r="BW396" i="10"/>
  <c r="BX406" i="10"/>
  <c r="EP411" i="10"/>
  <c r="AU342" i="10" s="1"/>
  <c r="AU345" i="10" s="1"/>
  <c r="BV409" i="10"/>
  <c r="BY411" i="10"/>
  <c r="ED411" i="10"/>
  <c r="BV406" i="10"/>
  <c r="CB411" i="10"/>
  <c r="JH438" i="10"/>
  <c r="JD433" i="10"/>
  <c r="JL427" i="10"/>
  <c r="JH422" i="10"/>
  <c r="JD417" i="10"/>
  <c r="JC439" i="10"/>
  <c r="JK433" i="10"/>
  <c r="JG428" i="10"/>
  <c r="JC423" i="10"/>
  <c r="JK417" i="10"/>
  <c r="JJ439" i="10"/>
  <c r="JF434" i="10"/>
  <c r="JB429" i="10"/>
  <c r="JJ423" i="10"/>
  <c r="JF418" i="10"/>
  <c r="JI439" i="10"/>
  <c r="JE434" i="10"/>
  <c r="JA429" i="10"/>
  <c r="JI423" i="10"/>
  <c r="JE418" i="10"/>
  <c r="JD440" i="10"/>
  <c r="JL434" i="10"/>
  <c r="JH429" i="10"/>
  <c r="JD424" i="10"/>
  <c r="JL418" i="10"/>
  <c r="JF437" i="10"/>
  <c r="JB432" i="10"/>
  <c r="JJ426" i="10"/>
  <c r="JF421" i="10"/>
  <c r="JA438" i="10"/>
  <c r="JI432" i="10"/>
  <c r="JE427" i="10"/>
  <c r="JA422" i="10"/>
  <c r="DA399" i="10"/>
  <c r="DB389" i="10"/>
  <c r="CZ409" i="10"/>
  <c r="CZ396" i="10"/>
  <c r="CZ405" i="10"/>
  <c r="DA406" i="10"/>
  <c r="CZ400" i="10"/>
  <c r="CZ410" i="10"/>
  <c r="DB398" i="10"/>
  <c r="DB401" i="10"/>
  <c r="DB402" i="10"/>
  <c r="DB404" i="10"/>
  <c r="CZ407" i="10"/>
  <c r="CZ389" i="10"/>
  <c r="DA407" i="10"/>
  <c r="CZ398" i="10"/>
  <c r="DB406" i="10"/>
  <c r="DA397" i="10"/>
  <c r="CZ393" i="10"/>
  <c r="DA409" i="10"/>
  <c r="DA402" i="10"/>
  <c r="DA403" i="10"/>
  <c r="DA405" i="10"/>
  <c r="DA411" i="10"/>
  <c r="CZ390" i="10"/>
  <c r="DB411" i="10"/>
  <c r="DA388" i="10"/>
  <c r="CZ388" i="10"/>
  <c r="DA392" i="10"/>
  <c r="CZ392" i="10"/>
  <c r="DB396" i="10"/>
  <c r="DB399" i="10"/>
  <c r="CZ403" i="10"/>
  <c r="CZ404" i="10"/>
  <c r="CZ406" i="10"/>
  <c r="DA389" i="10"/>
  <c r="DA401" i="10"/>
  <c r="DB408" i="10"/>
  <c r="DB391" i="10"/>
  <c r="DA391" i="10"/>
  <c r="DA400" i="10"/>
  <c r="DB409" i="10"/>
  <c r="DB410" i="10"/>
  <c r="DB397" i="10"/>
  <c r="DA396" i="10"/>
  <c r="DB388" i="10"/>
  <c r="CZ408" i="10"/>
  <c r="DA394" i="10"/>
  <c r="DA393" i="10"/>
  <c r="DB390" i="10"/>
  <c r="CZ401" i="10"/>
  <c r="DA410" i="10"/>
  <c r="CZ397" i="10"/>
  <c r="DA398" i="10"/>
  <c r="DB392" i="10"/>
  <c r="CZ395" i="10"/>
  <c r="CZ402" i="10"/>
  <c r="CZ391" i="10"/>
  <c r="DB407" i="10"/>
  <c r="DB394" i="10"/>
  <c r="DB403" i="10"/>
  <c r="CZ399" i="10"/>
  <c r="X322" i="10"/>
  <c r="X323" i="10"/>
  <c r="X328" i="10"/>
  <c r="X329" i="10"/>
  <c r="X321" i="10"/>
  <c r="AD343" i="10"/>
  <c r="AD346" i="10" s="1"/>
  <c r="AC342" i="10"/>
  <c r="AC345" i="10" s="1"/>
  <c r="AD342" i="10"/>
  <c r="AD345" i="10" s="1"/>
  <c r="AA344" i="10"/>
  <c r="AA347" i="10" s="1"/>
  <c r="AA343" i="10"/>
  <c r="AA346" i="10" s="1"/>
  <c r="AC344" i="10"/>
  <c r="AC347" i="10" s="1"/>
  <c r="AB343" i="10"/>
  <c r="AB346" i="10" s="1"/>
  <c r="AB342" i="10"/>
  <c r="AB345" i="10" s="1"/>
  <c r="C88" i="8"/>
  <c r="C91" i="8"/>
  <c r="C225" i="6"/>
  <c r="R225" i="6" s="1"/>
  <c r="C124" i="6"/>
  <c r="R124" i="6" s="1"/>
  <c r="C87" i="8"/>
  <c r="C85" i="6"/>
  <c r="R85" i="6" s="1"/>
  <c r="Q68" i="6"/>
  <c r="B170" i="2"/>
  <c r="C134" i="8"/>
  <c r="C16" i="8"/>
  <c r="C233" i="8"/>
  <c r="C199" i="6"/>
  <c r="R199" i="6" s="1"/>
  <c r="C200" i="6"/>
  <c r="R200" i="6" s="1"/>
  <c r="Q327" i="6"/>
  <c r="C326" i="6"/>
  <c r="R326" i="6" s="1"/>
  <c r="Q304" i="6"/>
  <c r="C114" i="8"/>
  <c r="C44" i="8"/>
  <c r="C118" i="8"/>
  <c r="C243" i="6"/>
  <c r="R243" i="6" s="1"/>
  <c r="Q226" i="6"/>
  <c r="Q189" i="6"/>
  <c r="C173" i="6"/>
  <c r="R173" i="6" s="1"/>
  <c r="Q270" i="6"/>
  <c r="Q97" i="6"/>
  <c r="C212" i="6"/>
  <c r="R212" i="6" s="1"/>
  <c r="C192" i="6"/>
  <c r="R192" i="6" s="1"/>
  <c r="C188" i="8"/>
  <c r="C38" i="6"/>
  <c r="R38" i="6" s="1"/>
  <c r="C179" i="8"/>
  <c r="C75" i="8"/>
  <c r="C187" i="8"/>
  <c r="C77" i="8"/>
  <c r="C57" i="6"/>
  <c r="R57" i="6" s="1"/>
  <c r="Q65" i="6"/>
  <c r="Q288" i="6"/>
  <c r="Q268" i="6"/>
  <c r="C163" i="8"/>
  <c r="C173" i="8"/>
  <c r="C320" i="6"/>
  <c r="R320" i="6" s="1"/>
  <c r="C215" i="6"/>
  <c r="R215" i="6" s="1"/>
  <c r="C181" i="6"/>
  <c r="R181" i="6" s="1"/>
  <c r="C93" i="6"/>
  <c r="R93" i="6" s="1"/>
  <c r="C159" i="6"/>
  <c r="R159" i="6" s="1"/>
  <c r="C84" i="6"/>
  <c r="R84" i="6" s="1"/>
  <c r="C186" i="8"/>
  <c r="C182" i="8"/>
  <c r="C168" i="8"/>
  <c r="C253" i="6"/>
  <c r="R253" i="6" s="1"/>
  <c r="C318" i="6"/>
  <c r="R318" i="6" s="1"/>
  <c r="B123" i="2"/>
  <c r="C138" i="8"/>
  <c r="C115" i="6"/>
  <c r="R115" i="6" s="1"/>
  <c r="Q252" i="6"/>
  <c r="Q205" i="6"/>
  <c r="C67" i="6"/>
  <c r="R67" i="6" s="1"/>
  <c r="B155" i="2"/>
  <c r="B80" i="2"/>
  <c r="C210" i="8"/>
  <c r="C90" i="8"/>
  <c r="C23" i="8"/>
  <c r="C231" i="6"/>
  <c r="R231" i="6" s="1"/>
  <c r="Q234" i="6"/>
  <c r="C132" i="6"/>
  <c r="R132" i="6" s="1"/>
  <c r="Q191" i="6"/>
  <c r="Q248" i="6"/>
  <c r="Q133" i="6"/>
  <c r="C53" i="6"/>
  <c r="R53" i="6" s="1"/>
  <c r="Q276" i="6"/>
  <c r="C46" i="6"/>
  <c r="R46" i="6" s="1"/>
  <c r="B50" i="2"/>
  <c r="Q272" i="6"/>
  <c r="C248" i="8"/>
  <c r="C260" i="8"/>
  <c r="C244" i="8"/>
  <c r="C148" i="8"/>
  <c r="C73" i="8"/>
  <c r="C265" i="6"/>
  <c r="R265" i="6" s="1"/>
  <c r="C227" i="6"/>
  <c r="R227" i="6" s="1"/>
  <c r="Q222" i="6"/>
  <c r="B84" i="2"/>
  <c r="C186" i="6"/>
  <c r="R186" i="6" s="1"/>
  <c r="Q74" i="6"/>
  <c r="B352" i="2"/>
  <c r="C207" i="6"/>
  <c r="R207" i="6" s="1"/>
  <c r="C183" i="6"/>
  <c r="R183" i="6" s="1"/>
  <c r="C213" i="6"/>
  <c r="R213" i="6" s="1"/>
  <c r="B394" i="2"/>
  <c r="C313" i="8"/>
  <c r="C176" i="6"/>
  <c r="R176" i="6" s="1"/>
  <c r="Q273" i="6"/>
  <c r="C132" i="8"/>
  <c r="C24" i="8"/>
  <c r="C232" i="8"/>
  <c r="Q232" i="6"/>
  <c r="C193" i="6"/>
  <c r="R193" i="6" s="1"/>
  <c r="C157" i="6"/>
  <c r="R157" i="6" s="1"/>
  <c r="C83" i="6"/>
  <c r="R83" i="6" s="1"/>
  <c r="B238" i="2"/>
  <c r="Q72" i="6"/>
  <c r="C45" i="6"/>
  <c r="R45" i="6" s="1"/>
  <c r="B407" i="2"/>
  <c r="C162" i="8"/>
  <c r="C295" i="8"/>
  <c r="C146" i="8"/>
  <c r="C219" i="8"/>
  <c r="B387" i="2"/>
  <c r="C239" i="6"/>
  <c r="R239" i="6" s="1"/>
  <c r="C221" i="6"/>
  <c r="R221" i="6" s="1"/>
  <c r="C312" i="6"/>
  <c r="R312" i="6" s="1"/>
  <c r="Q290" i="6"/>
  <c r="C179" i="6"/>
  <c r="R179" i="6" s="1"/>
  <c r="Q228" i="6"/>
  <c r="C209" i="6"/>
  <c r="R209" i="6" s="1"/>
  <c r="C149" i="6"/>
  <c r="R149" i="6" s="1"/>
  <c r="C109" i="6"/>
  <c r="R109" i="6" s="1"/>
  <c r="C71" i="6"/>
  <c r="R71" i="6" s="1"/>
  <c r="C130" i="8"/>
  <c r="B215" i="2"/>
  <c r="C197" i="8"/>
  <c r="C300" i="8"/>
  <c r="C196" i="8"/>
  <c r="C100" i="8"/>
  <c r="C209" i="8"/>
  <c r="B260" i="2"/>
  <c r="C148" i="6"/>
  <c r="R148" i="6" s="1"/>
  <c r="Q224" i="6"/>
  <c r="C106" i="8"/>
  <c r="C70" i="8"/>
  <c r="B370" i="2"/>
  <c r="Q300" i="6"/>
  <c r="C129" i="6"/>
  <c r="R129" i="6" s="1"/>
  <c r="B279" i="2"/>
  <c r="C195" i="8"/>
  <c r="C50" i="8"/>
  <c r="C149" i="8"/>
  <c r="C239" i="8"/>
  <c r="C51" i="8"/>
  <c r="C141" i="6"/>
  <c r="R141" i="6" s="1"/>
  <c r="Q170" i="6"/>
  <c r="C203" i="8"/>
  <c r="B264" i="2"/>
  <c r="C315" i="8"/>
  <c r="C252" i="8"/>
  <c r="B590" i="8"/>
  <c r="B390" i="2"/>
  <c r="C257" i="6"/>
  <c r="R257" i="6" s="1"/>
  <c r="B210" i="2"/>
  <c r="B96" i="2"/>
  <c r="C131" i="8"/>
  <c r="C32" i="8"/>
  <c r="G32" i="8" s="1"/>
  <c r="C304" i="8"/>
  <c r="C307" i="8"/>
  <c r="C196" i="6"/>
  <c r="R196" i="6" s="1"/>
  <c r="C208" i="6"/>
  <c r="R208" i="6" s="1"/>
  <c r="C298" i="8"/>
  <c r="B242" i="2"/>
  <c r="Q282" i="6"/>
  <c r="C203" i="6"/>
  <c r="R203" i="6" s="1"/>
  <c r="C171" i="6"/>
  <c r="R171" i="6" s="1"/>
  <c r="B28" i="2"/>
  <c r="C95" i="6"/>
  <c r="R95" i="6" s="1"/>
  <c r="B364" i="2"/>
  <c r="Q325" i="6"/>
  <c r="C100" i="6"/>
  <c r="R100" i="6" s="1"/>
  <c r="C246" i="8"/>
  <c r="C181" i="8"/>
  <c r="C122" i="8"/>
  <c r="B199" i="2"/>
  <c r="B306" i="2"/>
  <c r="C163" i="6"/>
  <c r="R163" i="6" s="1"/>
  <c r="Q294" i="6"/>
  <c r="C89" i="6"/>
  <c r="R89" i="6" s="1"/>
  <c r="C164" i="8"/>
  <c r="B148" i="2"/>
  <c r="C216" i="6"/>
  <c r="R216" i="6" s="1"/>
  <c r="C130" i="6"/>
  <c r="R130" i="6" s="1"/>
  <c r="C114" i="6"/>
  <c r="R114" i="6" s="1"/>
  <c r="C234" i="8"/>
  <c r="B320" i="2"/>
  <c r="B384" i="2"/>
  <c r="B356" i="2"/>
  <c r="C206" i="6"/>
  <c r="R206" i="6" s="1"/>
  <c r="C172" i="6"/>
  <c r="R172" i="6" s="1"/>
  <c r="Q78" i="6"/>
  <c r="B68" i="2"/>
  <c r="Q323" i="6"/>
  <c r="C174" i="6"/>
  <c r="R174" i="6" s="1"/>
  <c r="C240" i="8"/>
  <c r="C168" i="6"/>
  <c r="R168" i="6" s="1"/>
  <c r="Q313" i="6"/>
  <c r="B47" i="2"/>
  <c r="C147" i="6"/>
  <c r="R147" i="6" s="1"/>
  <c r="C177" i="6"/>
  <c r="R177" i="6" s="1"/>
  <c r="C153" i="6"/>
  <c r="R153" i="6" s="1"/>
  <c r="C271" i="6"/>
  <c r="R271" i="6" s="1"/>
  <c r="C119" i="6"/>
  <c r="R119" i="6" s="1"/>
  <c r="C127" i="8"/>
  <c r="C259" i="6"/>
  <c r="R259" i="6" s="1"/>
  <c r="C42" i="6"/>
  <c r="R42" i="6" s="1"/>
  <c r="C121" i="6"/>
  <c r="R121" i="6" s="1"/>
  <c r="C308" i="8"/>
  <c r="B419" i="2"/>
  <c r="C228" i="8"/>
  <c r="B312" i="2"/>
  <c r="Q169" i="6"/>
  <c r="C169" i="6"/>
  <c r="R169" i="6" s="1"/>
  <c r="Q295" i="6"/>
  <c r="C295" i="6"/>
  <c r="R295" i="6" s="1"/>
  <c r="Q184" i="6"/>
  <c r="C184" i="6"/>
  <c r="R184" i="6" s="1"/>
  <c r="C215" i="8"/>
  <c r="B295" i="2"/>
  <c r="C230" i="8"/>
  <c r="B315" i="2"/>
  <c r="Q96" i="6"/>
  <c r="C96" i="6"/>
  <c r="R96" i="6" s="1"/>
  <c r="Q51" i="6"/>
  <c r="C51" i="6"/>
  <c r="R51" i="6" s="1"/>
  <c r="Q202" i="6"/>
  <c r="C202" i="6"/>
  <c r="R202" i="6" s="1"/>
  <c r="C176" i="8"/>
  <c r="B243" i="2"/>
  <c r="Q47" i="6"/>
  <c r="C47" i="6"/>
  <c r="R47" i="6" s="1"/>
  <c r="C208" i="8"/>
  <c r="B286" i="2"/>
  <c r="Q301" i="6"/>
  <c r="C301" i="6"/>
  <c r="R301" i="6" s="1"/>
  <c r="Q127" i="6"/>
  <c r="C127" i="6"/>
  <c r="R127" i="6" s="1"/>
  <c r="Q337" i="6"/>
  <c r="C337" i="6"/>
  <c r="R337" i="6" s="1"/>
  <c r="C174" i="8"/>
  <c r="B240" i="2"/>
  <c r="Q58" i="6"/>
  <c r="C58" i="6"/>
  <c r="R58" i="6" s="1"/>
  <c r="C251" i="8"/>
  <c r="B343" i="2"/>
  <c r="C302" i="8"/>
  <c r="B411" i="2"/>
  <c r="C235" i="8"/>
  <c r="B322" i="2"/>
  <c r="Q137" i="6"/>
  <c r="C137" i="6"/>
  <c r="R137" i="6" s="1"/>
  <c r="Q152" i="6"/>
  <c r="C152" i="6"/>
  <c r="R152" i="6" s="1"/>
  <c r="Q269" i="6"/>
  <c r="C269" i="6"/>
  <c r="R269" i="6" s="1"/>
  <c r="C98" i="6"/>
  <c r="R98" i="6" s="1"/>
  <c r="Q98" i="6"/>
  <c r="Q36" i="6"/>
  <c r="C36" i="6"/>
  <c r="Q88" i="6"/>
  <c r="Q135" i="6"/>
  <c r="C135" i="6"/>
  <c r="R135" i="6" s="1"/>
  <c r="C191" i="8"/>
  <c r="B263" i="2"/>
  <c r="C183" i="8"/>
  <c r="B252" i="2"/>
  <c r="C144" i="8"/>
  <c r="B200" i="2"/>
  <c r="C94" i="6"/>
  <c r="R94" i="6" s="1"/>
  <c r="Q94" i="6"/>
  <c r="C319" i="6"/>
  <c r="R319" i="6" s="1"/>
  <c r="Q319" i="6"/>
  <c r="C198" i="8"/>
  <c r="B272" i="2"/>
  <c r="C82" i="6"/>
  <c r="R82" i="6" s="1"/>
  <c r="Q82" i="6"/>
  <c r="Q63" i="6"/>
  <c r="C63" i="6"/>
  <c r="R63" i="6" s="1"/>
  <c r="C281" i="8"/>
  <c r="B383" i="2"/>
  <c r="Q336" i="6"/>
  <c r="C336" i="6"/>
  <c r="R336" i="6" s="1"/>
  <c r="Q111" i="6"/>
  <c r="C111" i="6"/>
  <c r="R111" i="6" s="1"/>
  <c r="C267" i="6"/>
  <c r="R267" i="6" s="1"/>
  <c r="Q267" i="6"/>
  <c r="Q188" i="6"/>
  <c r="C188" i="6"/>
  <c r="R188" i="6" s="1"/>
  <c r="C284" i="6"/>
  <c r="R284" i="6" s="1"/>
  <c r="Q284" i="6"/>
  <c r="C109" i="8"/>
  <c r="B154" i="2"/>
  <c r="C220" i="8"/>
  <c r="B302" i="2"/>
  <c r="C69" i="8"/>
  <c r="B100" i="2"/>
  <c r="C291" i="6"/>
  <c r="R291" i="6" s="1"/>
  <c r="Q118" i="6"/>
  <c r="C118" i="6"/>
  <c r="R118" i="6" s="1"/>
  <c r="Q112" i="6"/>
  <c r="C112" i="6"/>
  <c r="R112" i="6" s="1"/>
  <c r="Q289" i="6"/>
  <c r="C289" i="6"/>
  <c r="R289" i="6" s="1"/>
  <c r="Q54" i="6"/>
  <c r="C54" i="6"/>
  <c r="R54" i="6" s="1"/>
  <c r="C125" i="8"/>
  <c r="B175" i="2"/>
  <c r="Q48" i="6"/>
  <c r="C48" i="6"/>
  <c r="R48" i="6" s="1"/>
  <c r="C221" i="8"/>
  <c r="B303" i="2"/>
  <c r="Q285" i="6"/>
  <c r="C285" i="6"/>
  <c r="R285" i="6" s="1"/>
  <c r="C265" i="8"/>
  <c r="B362" i="2"/>
  <c r="Q194" i="6"/>
  <c r="C194" i="6"/>
  <c r="R194" i="6" s="1"/>
  <c r="C241" i="8"/>
  <c r="B330" i="2"/>
  <c r="Q293" i="6"/>
  <c r="C293" i="6"/>
  <c r="R293" i="6" s="1"/>
  <c r="Q262" i="6"/>
  <c r="Q230" i="6"/>
  <c r="C55" i="6"/>
  <c r="R55" i="6" s="1"/>
  <c r="Q310" i="6"/>
  <c r="Q321" i="6"/>
  <c r="C110" i="6"/>
  <c r="R110" i="6" s="1"/>
  <c r="C113" i="6"/>
  <c r="R113" i="6" s="1"/>
  <c r="C80" i="6"/>
  <c r="R80" i="6" s="1"/>
  <c r="C335" i="6"/>
  <c r="R335" i="6" s="1"/>
  <c r="C145" i="6"/>
  <c r="R145" i="6" s="1"/>
  <c r="C62" i="6"/>
  <c r="R62" i="6" s="1"/>
  <c r="C64" i="6"/>
  <c r="R64" i="6" s="1"/>
  <c r="Q64" i="6"/>
  <c r="C63" i="8"/>
  <c r="B92" i="2"/>
  <c r="Q328" i="6"/>
  <c r="C328" i="6"/>
  <c r="R328" i="6" s="1"/>
  <c r="C249" i="8"/>
  <c r="B340" i="2"/>
  <c r="Q307" i="6"/>
  <c r="C307" i="6"/>
  <c r="R307" i="6" s="1"/>
  <c r="Q102" i="6"/>
  <c r="C102" i="6"/>
  <c r="R102" i="6" s="1"/>
  <c r="C272" i="8"/>
  <c r="B371" i="2"/>
  <c r="C66" i="6"/>
  <c r="R66" i="6" s="1"/>
  <c r="Q66" i="6"/>
  <c r="C245" i="8"/>
  <c r="B335" i="2"/>
  <c r="C199" i="8"/>
  <c r="B274" i="2"/>
  <c r="Q332" i="6"/>
  <c r="C332" i="6"/>
  <c r="R332" i="6" s="1"/>
  <c r="Q161" i="6"/>
  <c r="C161" i="6"/>
  <c r="R161" i="6" s="1"/>
  <c r="C119" i="8"/>
  <c r="B167" i="2"/>
  <c r="C106" i="6"/>
  <c r="R106" i="6" s="1"/>
  <c r="B216" i="2"/>
  <c r="Q322" i="6"/>
  <c r="C322" i="6"/>
  <c r="R322" i="6" s="1"/>
  <c r="Q151" i="6"/>
  <c r="C151" i="6"/>
  <c r="R151" i="6" s="1"/>
  <c r="C37" i="8"/>
  <c r="B58" i="2"/>
  <c r="Q178" i="6"/>
  <c r="C178" i="6"/>
  <c r="R178" i="6" s="1"/>
  <c r="B296" i="2"/>
  <c r="C216" i="8"/>
  <c r="C93" i="8"/>
  <c r="B132" i="2"/>
  <c r="C264" i="8"/>
  <c r="B360" i="2"/>
  <c r="Q334" i="6"/>
  <c r="C334" i="6"/>
  <c r="R334" i="6" s="1"/>
  <c r="Q136" i="6"/>
  <c r="C136" i="6"/>
  <c r="R136" i="6" s="1"/>
  <c r="Q150" i="6"/>
  <c r="C150" i="6"/>
  <c r="R150" i="6" s="1"/>
  <c r="C167" i="8"/>
  <c r="B231" i="2"/>
  <c r="C56" i="8"/>
  <c r="B83" i="2"/>
  <c r="C293" i="8"/>
  <c r="B399" i="2"/>
  <c r="Q35" i="6"/>
  <c r="R35" i="6"/>
  <c r="Q128" i="6"/>
  <c r="C128" i="6"/>
  <c r="R128" i="6" s="1"/>
  <c r="C94" i="8"/>
  <c r="B134" i="2"/>
  <c r="Q167" i="6"/>
  <c r="C167" i="6"/>
  <c r="R167" i="6" s="1"/>
  <c r="C317" i="6"/>
  <c r="R317" i="6" s="1"/>
  <c r="Q317" i="6"/>
  <c r="Q166" i="6"/>
  <c r="C166" i="6"/>
  <c r="R166" i="6" s="1"/>
  <c r="Q76" i="6"/>
  <c r="C273" i="8"/>
  <c r="B372" i="2"/>
  <c r="B44" i="2"/>
  <c r="C27" i="8"/>
  <c r="C309" i="6"/>
  <c r="R309" i="6" s="1"/>
  <c r="Q309" i="6"/>
  <c r="C124" i="8"/>
  <c r="B174" i="2"/>
  <c r="B404" i="2"/>
  <c r="C297" i="8"/>
  <c r="C117" i="8"/>
  <c r="B164" i="2"/>
  <c r="C303" i="8"/>
  <c r="B412" i="2"/>
  <c r="Q214" i="6"/>
  <c r="C214" i="6"/>
  <c r="R214" i="6" s="1"/>
  <c r="Q142" i="6"/>
  <c r="C142" i="6"/>
  <c r="R142" i="6" s="1"/>
  <c r="C280" i="6"/>
  <c r="R280" i="6" s="1"/>
  <c r="Q280" i="6"/>
  <c r="C305" i="6"/>
  <c r="R305" i="6" s="1"/>
  <c r="Q305" i="6"/>
  <c r="Q198" i="6"/>
  <c r="C198" i="6"/>
  <c r="R198" i="6" s="1"/>
  <c r="Q204" i="6"/>
  <c r="C204" i="6"/>
  <c r="R204" i="6" s="1"/>
  <c r="Q180" i="6"/>
  <c r="C180" i="6"/>
  <c r="R180" i="6" s="1"/>
  <c r="Q44" i="6"/>
  <c r="C44" i="6"/>
  <c r="R44" i="6" s="1"/>
  <c r="Q299" i="6"/>
  <c r="C299" i="6"/>
  <c r="R299" i="6" s="1"/>
  <c r="Q311" i="6"/>
  <c r="C311" i="6"/>
  <c r="R311" i="6" s="1"/>
  <c r="C86" i="6"/>
  <c r="R86" i="6" s="1"/>
  <c r="Q86" i="6"/>
  <c r="C310" i="8"/>
  <c r="B422" i="2"/>
  <c r="C238" i="8"/>
  <c r="B326" i="2"/>
  <c r="C237" i="6"/>
  <c r="R237" i="6" s="1"/>
  <c r="C61" i="6"/>
  <c r="R61" i="6" s="1"/>
  <c r="Q308" i="6"/>
  <c r="C56" i="6"/>
  <c r="R56" i="6" s="1"/>
  <c r="Q331" i="6"/>
  <c r="B36" i="2"/>
  <c r="Q279" i="6"/>
  <c r="C279" i="6"/>
  <c r="R279" i="6" s="1"/>
  <c r="C13" i="8"/>
  <c r="B26" i="2"/>
  <c r="C70" i="6"/>
  <c r="R70" i="6" s="1"/>
  <c r="Q70" i="6"/>
  <c r="C102" i="8"/>
  <c r="B144" i="2"/>
  <c r="Q175" i="6"/>
  <c r="C175" i="6"/>
  <c r="R175" i="6" s="1"/>
  <c r="C283" i="6"/>
  <c r="R283" i="6" s="1"/>
  <c r="Q283" i="6"/>
  <c r="Q40" i="6"/>
  <c r="C40" i="6"/>
  <c r="R40" i="6" s="1"/>
  <c r="C275" i="6"/>
  <c r="R275" i="6" s="1"/>
  <c r="Q275" i="6"/>
  <c r="C160" i="8"/>
  <c r="B222" i="2"/>
  <c r="C315" i="6"/>
  <c r="R315" i="6" s="1"/>
  <c r="Q315" i="6"/>
  <c r="C236" i="8"/>
  <c r="B323" i="2"/>
  <c r="Q210" i="6"/>
  <c r="C210" i="6"/>
  <c r="R210" i="6" s="1"/>
  <c r="C257" i="8"/>
  <c r="B351" i="2"/>
  <c r="Q90" i="6"/>
  <c r="C90" i="6"/>
  <c r="R90" i="6" s="1"/>
  <c r="Q324" i="6"/>
  <c r="C324" i="6"/>
  <c r="R324" i="6" s="1"/>
  <c r="C184" i="8"/>
  <c r="B254" i="2"/>
  <c r="Q126" i="6"/>
  <c r="C126" i="6"/>
  <c r="R126" i="6" s="1"/>
  <c r="C243" i="8"/>
  <c r="B332" i="2"/>
  <c r="C107" i="8"/>
  <c r="B151" i="2"/>
  <c r="AD344" i="10"/>
  <c r="AD347" i="10" s="1"/>
  <c r="AB344" i="10"/>
  <c r="AB347" i="10" s="1"/>
  <c r="AC343" i="10"/>
  <c r="AC346" i="10" s="1"/>
  <c r="AO408" i="5" a="1"/>
  <c r="B554" i="8"/>
  <c r="L343" i="10"/>
  <c r="L346" i="10" s="1"/>
  <c r="D342" i="10"/>
  <c r="D345" i="10" s="1"/>
  <c r="G30" i="10" s="1"/>
  <c r="B550" i="8"/>
  <c r="V360" i="10"/>
  <c r="S371" i="10"/>
  <c r="N351" i="10"/>
  <c r="N359" i="10"/>
  <c r="N357" i="10"/>
  <c r="K377" i="10"/>
  <c r="E355" i="10"/>
  <c r="S359" i="10"/>
  <c r="S351" i="10"/>
  <c r="S353" i="10"/>
  <c r="K359" i="10"/>
  <c r="G377" i="10"/>
  <c r="U374" i="10"/>
  <c r="U371" i="10"/>
  <c r="U380" i="10" s="1" a="1"/>
  <c r="U380" i="10" s="1"/>
  <c r="R369" i="10"/>
  <c r="R370" i="10"/>
  <c r="J369" i="10"/>
  <c r="J370" i="10"/>
  <c r="H359" i="10"/>
  <c r="H357" i="10"/>
  <c r="R352" i="10"/>
  <c r="R358" i="10"/>
  <c r="O370" i="10"/>
  <c r="J356" i="10"/>
  <c r="F372" i="10"/>
  <c r="F369" i="10"/>
  <c r="T362" i="10"/>
  <c r="C351" i="10"/>
  <c r="C358" i="10"/>
  <c r="C355" i="10"/>
  <c r="V373" i="10"/>
  <c r="V370" i="10"/>
  <c r="E371" i="10"/>
  <c r="U342" i="10"/>
  <c r="U345" i="10" s="1"/>
  <c r="G78" i="10" s="1"/>
  <c r="U344" i="10"/>
  <c r="U347" i="10" s="1"/>
  <c r="D352" i="10"/>
  <c r="R344" i="10"/>
  <c r="R347" i="10" s="1"/>
  <c r="U361" i="10"/>
  <c r="U357" i="10"/>
  <c r="C372" i="10"/>
  <c r="M353" i="10"/>
  <c r="S355" i="10"/>
  <c r="M358" i="10"/>
  <c r="M364" i="10" s="1" a="1"/>
  <c r="M364" i="10" s="1"/>
  <c r="B418" i="8"/>
  <c r="M356" i="10"/>
  <c r="B480" i="8"/>
  <c r="B388" i="8"/>
  <c r="S373" i="10"/>
  <c r="K374" i="10"/>
  <c r="E354" i="10"/>
  <c r="S352" i="10"/>
  <c r="P370" i="10"/>
  <c r="P376" i="10"/>
  <c r="K362" i="10"/>
  <c r="G370" i="10"/>
  <c r="G376" i="10"/>
  <c r="P358" i="10"/>
  <c r="P354" i="10"/>
  <c r="P360" i="10"/>
  <c r="D372" i="10"/>
  <c r="D369" i="10"/>
  <c r="R375" i="10"/>
  <c r="H361" i="10"/>
  <c r="H358" i="10"/>
  <c r="R361" i="10"/>
  <c r="J353" i="10"/>
  <c r="J351" i="10"/>
  <c r="J355" i="10"/>
  <c r="F371" i="10"/>
  <c r="F373" i="10"/>
  <c r="Q355" i="10"/>
  <c r="F356" i="10"/>
  <c r="N375" i="10"/>
  <c r="T358" i="10"/>
  <c r="T356" i="10"/>
  <c r="Q375" i="10"/>
  <c r="Q372" i="10"/>
  <c r="H375" i="10"/>
  <c r="H372" i="10"/>
  <c r="C359" i="10"/>
  <c r="C356" i="10"/>
  <c r="V376" i="10"/>
  <c r="V372" i="10"/>
  <c r="V369" i="10"/>
  <c r="E372" i="10"/>
  <c r="E369" i="10"/>
  <c r="D360" i="10"/>
  <c r="D357" i="10"/>
  <c r="L375" i="10"/>
  <c r="F344" i="10"/>
  <c r="F347" i="10" s="1"/>
  <c r="U362" i="10"/>
  <c r="C370" i="10"/>
  <c r="T343" i="10"/>
  <c r="T346" i="10" s="1"/>
  <c r="S342" i="10"/>
  <c r="S345" i="10" s="1"/>
  <c r="G72" i="10" s="1"/>
  <c r="M354" i="10"/>
  <c r="M351" i="10"/>
  <c r="V342" i="10"/>
  <c r="T376" i="10"/>
  <c r="V357" i="10"/>
  <c r="V354" i="10"/>
  <c r="N352" i="10"/>
  <c r="S376" i="10"/>
  <c r="N360" i="10"/>
  <c r="K372" i="10"/>
  <c r="K369" i="10"/>
  <c r="K378" i="10" s="1" a="1"/>
  <c r="K378" i="10" s="1"/>
  <c r="G50" i="10" s="1"/>
  <c r="E360" i="10"/>
  <c r="S358" i="10"/>
  <c r="P372" i="10"/>
  <c r="K352" i="10"/>
  <c r="G375" i="10"/>
  <c r="G372" i="10"/>
  <c r="P356" i="10"/>
  <c r="M372" i="10"/>
  <c r="D376" i="10"/>
  <c r="D374" i="10"/>
  <c r="D375" i="10"/>
  <c r="R371" i="10"/>
  <c r="J374" i="10"/>
  <c r="J375" i="10"/>
  <c r="H351" i="10"/>
  <c r="H362" i="10"/>
  <c r="R351" i="10"/>
  <c r="R359" i="10"/>
  <c r="O375" i="10"/>
  <c r="J359" i="10"/>
  <c r="Q354" i="10"/>
  <c r="Q361" i="10"/>
  <c r="Q358" i="10"/>
  <c r="O360" i="10"/>
  <c r="O362" i="10"/>
  <c r="F359" i="10"/>
  <c r="F362" i="10"/>
  <c r="N371" i="10"/>
  <c r="T353" i="10"/>
  <c r="Q371" i="10"/>
  <c r="H371" i="10"/>
  <c r="C354" i="10"/>
  <c r="V377" i="10"/>
  <c r="V374" i="10"/>
  <c r="E376" i="10"/>
  <c r="E374" i="10"/>
  <c r="K344" i="10"/>
  <c r="K347" i="10" s="1"/>
  <c r="D356" i="10"/>
  <c r="D353" i="10"/>
  <c r="D358" i="10"/>
  <c r="L371" i="10"/>
  <c r="F342" i="10"/>
  <c r="F345" i="10" s="1"/>
  <c r="G36" i="10" s="1"/>
  <c r="R343" i="10"/>
  <c r="R346" i="10" s="1"/>
  <c r="U360" i="10"/>
  <c r="U352" i="10"/>
  <c r="J342" i="10"/>
  <c r="T342" i="10"/>
  <c r="T345" i="10" s="1"/>
  <c r="G75" i="10" s="1"/>
  <c r="M343" i="10"/>
  <c r="M346" i="10" s="1"/>
  <c r="P343" i="10"/>
  <c r="P346" i="10" s="1"/>
  <c r="H344" i="10"/>
  <c r="H347" i="10" s="1"/>
  <c r="V351" i="10"/>
  <c r="V362" i="10"/>
  <c r="V355" i="10"/>
  <c r="S374" i="10"/>
  <c r="N353" i="10"/>
  <c r="N356" i="10"/>
  <c r="K375" i="10"/>
  <c r="E361" i="10"/>
  <c r="E358" i="10"/>
  <c r="E356" i="10"/>
  <c r="S360" i="10"/>
  <c r="P375" i="10"/>
  <c r="P374" i="10"/>
  <c r="K360" i="10"/>
  <c r="K358" i="10"/>
  <c r="G371" i="10"/>
  <c r="G374" i="10"/>
  <c r="U372" i="10"/>
  <c r="P361" i="10"/>
  <c r="M376" i="10"/>
  <c r="D371" i="10"/>
  <c r="R374" i="10"/>
  <c r="R377" i="10"/>
  <c r="J371" i="10"/>
  <c r="H355" i="10"/>
  <c r="H352" i="10"/>
  <c r="O371" i="10"/>
  <c r="O377" i="10"/>
  <c r="J362" i="10"/>
  <c r="F376" i="10"/>
  <c r="Q351" i="10"/>
  <c r="Q362" i="10"/>
  <c r="O356" i="10"/>
  <c r="O352" i="10"/>
  <c r="O357" i="10"/>
  <c r="F352" i="10"/>
  <c r="F357" i="10"/>
  <c r="N373" i="10"/>
  <c r="N370" i="10"/>
  <c r="T361" i="10"/>
  <c r="C353" i="10"/>
  <c r="V375" i="10"/>
  <c r="E377" i="10"/>
  <c r="D355" i="10"/>
  <c r="D359" i="10"/>
  <c r="N344" i="10"/>
  <c r="N347" i="10" s="1"/>
  <c r="L373" i="10"/>
  <c r="U356" i="10"/>
  <c r="C376" i="10"/>
  <c r="M342" i="10"/>
  <c r="M345" i="10" s="1"/>
  <c r="G54" i="10" s="1"/>
  <c r="P342" i="10"/>
  <c r="P345" i="10" s="1"/>
  <c r="G63" i="10" s="1"/>
  <c r="T369" i="10"/>
  <c r="T375" i="10"/>
  <c r="O343" i="10"/>
  <c r="L344" i="10"/>
  <c r="L347" i="10" s="1"/>
  <c r="V361" i="10"/>
  <c r="V353" i="10"/>
  <c r="V352" i="10"/>
  <c r="S372" i="10"/>
  <c r="S369" i="10"/>
  <c r="S375" i="10"/>
  <c r="N358" i="10"/>
  <c r="N364" i="10" s="1" a="1"/>
  <c r="N364" i="10" s="1"/>
  <c r="N355" i="10"/>
  <c r="K371" i="10"/>
  <c r="K380" i="10" s="1" a="1"/>
  <c r="K380" i="10" s="1"/>
  <c r="E357" i="10"/>
  <c r="E351" i="10"/>
  <c r="E359" i="10"/>
  <c r="S356" i="10"/>
  <c r="S361" i="10"/>
  <c r="S357" i="10"/>
  <c r="P371" i="10"/>
  <c r="P380" i="10" s="1" a="1"/>
  <c r="P380" i="10" s="1"/>
  <c r="K356" i="10"/>
  <c r="K361" i="10"/>
  <c r="G369" i="10"/>
  <c r="U376" i="10"/>
  <c r="U369" i="10"/>
  <c r="U375" i="10"/>
  <c r="P357" i="10"/>
  <c r="P351" i="10"/>
  <c r="P359" i="10"/>
  <c r="M374" i="10"/>
  <c r="M369" i="10"/>
  <c r="M378" i="10" s="1" a="1"/>
  <c r="M378" i="10" s="1"/>
  <c r="G56" i="10" s="1"/>
  <c r="J377" i="10"/>
  <c r="R357" i="10"/>
  <c r="R362" i="10"/>
  <c r="R360" i="10"/>
  <c r="O376" i="10"/>
  <c r="O373" i="10"/>
  <c r="J352" i="10"/>
  <c r="J358" i="10"/>
  <c r="J360" i="10"/>
  <c r="F370" i="10"/>
  <c r="Q352" i="10"/>
  <c r="O359" i="10"/>
  <c r="O353" i="10"/>
  <c r="F355" i="10"/>
  <c r="F353" i="10"/>
  <c r="T351" i="10"/>
  <c r="T359" i="10"/>
  <c r="T354" i="10"/>
  <c r="Q377" i="10"/>
  <c r="H377" i="10"/>
  <c r="C361" i="10"/>
  <c r="V371" i="10"/>
  <c r="E375" i="10"/>
  <c r="K343" i="10"/>
  <c r="K346" i="10" s="1"/>
  <c r="D362" i="10"/>
  <c r="L377" i="10"/>
  <c r="L370" i="10"/>
  <c r="R342" i="10"/>
  <c r="R345" i="10" s="1"/>
  <c r="G69" i="10" s="1"/>
  <c r="Q344" i="10"/>
  <c r="Q347" i="10" s="1"/>
  <c r="J344" i="10"/>
  <c r="C374" i="10"/>
  <c r="C369" i="10"/>
  <c r="G344" i="10"/>
  <c r="G347" i="10" s="1"/>
  <c r="C344" i="10"/>
  <c r="C347" i="10" s="1"/>
  <c r="E344" i="10"/>
  <c r="E347" i="10" s="1"/>
  <c r="M355" i="10"/>
  <c r="M360" i="10"/>
  <c r="M357" i="10"/>
  <c r="H343" i="10"/>
  <c r="H346" i="10" s="1"/>
  <c r="T372" i="10"/>
  <c r="T374" i="10"/>
  <c r="T371" i="10"/>
  <c r="O342" i="10"/>
  <c r="D344" i="10"/>
  <c r="D347" i="10" s="1"/>
  <c r="P369" i="10"/>
  <c r="P378" i="10" s="1" a="1"/>
  <c r="P378" i="10" s="1"/>
  <c r="G65" i="10" s="1"/>
  <c r="M375" i="10"/>
  <c r="D373" i="10"/>
  <c r="R356" i="10"/>
  <c r="E373" i="10"/>
  <c r="K342" i="10"/>
  <c r="K345" i="10" s="1"/>
  <c r="G48" i="10" s="1"/>
  <c r="N343" i="10"/>
  <c r="N346" i="10" s="1"/>
  <c r="Y344" i="10"/>
  <c r="Y347" i="10" s="1"/>
  <c r="C375" i="10"/>
  <c r="S344" i="10"/>
  <c r="S347" i="10" s="1"/>
  <c r="H342" i="10"/>
  <c r="H345" i="10" s="1"/>
  <c r="G42" i="10" s="1"/>
  <c r="K351" i="10"/>
  <c r="V356" i="10"/>
  <c r="S377" i="10"/>
  <c r="K370" i="10"/>
  <c r="E353" i="10"/>
  <c r="P377" i="10"/>
  <c r="K357" i="10"/>
  <c r="G373" i="10"/>
  <c r="P353" i="10"/>
  <c r="P362" i="10"/>
  <c r="P355" i="10"/>
  <c r="M371" i="10"/>
  <c r="D377" i="10"/>
  <c r="D370" i="10"/>
  <c r="R373" i="10"/>
  <c r="J373" i="10"/>
  <c r="H360" i="10"/>
  <c r="H353" i="10"/>
  <c r="R353" i="10"/>
  <c r="R354" i="10"/>
  <c r="J357" i="10"/>
  <c r="J354" i="10"/>
  <c r="F374" i="10"/>
  <c r="Q357" i="10"/>
  <c r="F354" i="10"/>
  <c r="F361" i="10"/>
  <c r="N376" i="10"/>
  <c r="N372" i="10"/>
  <c r="T352" i="10"/>
  <c r="T355" i="10"/>
  <c r="Q373" i="10"/>
  <c r="H373" i="10"/>
  <c r="E370" i="10"/>
  <c r="D354" i="10"/>
  <c r="D361" i="10"/>
  <c r="N342" i="10"/>
  <c r="N345" i="10" s="1"/>
  <c r="G57" i="10" s="1"/>
  <c r="L376" i="10"/>
  <c r="Y343" i="10"/>
  <c r="Y346" i="10" s="1"/>
  <c r="U359" i="10"/>
  <c r="U351" i="10"/>
  <c r="U353" i="10"/>
  <c r="U358" i="10"/>
  <c r="Q343" i="10"/>
  <c r="Q346" i="10" s="1"/>
  <c r="J343" i="10"/>
  <c r="C373" i="10"/>
  <c r="C371" i="10"/>
  <c r="G343" i="10"/>
  <c r="G346" i="10" s="1"/>
  <c r="C343" i="10"/>
  <c r="C346" i="10" s="1"/>
  <c r="E343" i="10"/>
  <c r="E346" i="10" s="1"/>
  <c r="M359" i="10"/>
  <c r="M362" i="10"/>
  <c r="V344" i="10"/>
  <c r="T373" i="10"/>
  <c r="L342" i="10"/>
  <c r="L345" i="10" s="1"/>
  <c r="G51" i="10" s="1"/>
  <c r="D343" i="10"/>
  <c r="D346" i="10" s="1"/>
  <c r="V358" i="10"/>
  <c r="K373" i="10"/>
  <c r="E362" i="10"/>
  <c r="P373" i="10"/>
  <c r="K355" i="10"/>
  <c r="K353" i="10"/>
  <c r="P352" i="10"/>
  <c r="R376" i="10"/>
  <c r="J376" i="10"/>
  <c r="H356" i="10"/>
  <c r="O372" i="10"/>
  <c r="Q359" i="10"/>
  <c r="Q360" i="10"/>
  <c r="Q353" i="10"/>
  <c r="O361" i="10"/>
  <c r="O358" i="10"/>
  <c r="F351" i="10"/>
  <c r="F358" i="10"/>
  <c r="N369" i="10"/>
  <c r="Q370" i="10"/>
  <c r="Q379" i="10" s="1" a="1"/>
  <c r="Q379" i="10" s="1"/>
  <c r="Q376" i="10"/>
  <c r="H370" i="10"/>
  <c r="H376" i="10"/>
  <c r="C362" i="10"/>
  <c r="U343" i="10"/>
  <c r="U346" i="10" s="1"/>
  <c r="D351" i="10"/>
  <c r="Q342" i="10"/>
  <c r="Q345" i="10" s="1"/>
  <c r="G66" i="10" s="1"/>
  <c r="T344" i="10"/>
  <c r="T347" i="10" s="1"/>
  <c r="C342" i="10"/>
  <c r="C345" i="10" s="1"/>
  <c r="G27" i="10" s="1"/>
  <c r="S343" i="10"/>
  <c r="S346" i="10" s="1"/>
  <c r="M352" i="10"/>
  <c r="V343" i="10"/>
  <c r="T377" i="10"/>
  <c r="T370" i="10"/>
  <c r="T379" i="10" s="1" a="1"/>
  <c r="T379" i="10" s="1"/>
  <c r="V359" i="10"/>
  <c r="S370" i="10"/>
  <c r="S379" i="10" s="1" a="1"/>
  <c r="S379" i="10" s="1"/>
  <c r="N362" i="10"/>
  <c r="N354" i="10"/>
  <c r="K376" i="10"/>
  <c r="E352" i="10"/>
  <c r="S354" i="10"/>
  <c r="S362" i="10"/>
  <c r="K354" i="10"/>
  <c r="U377" i="10"/>
  <c r="U373" i="10"/>
  <c r="U370" i="10"/>
  <c r="M377" i="10"/>
  <c r="M373" i="10"/>
  <c r="M370" i="10"/>
  <c r="R372" i="10"/>
  <c r="J372" i="10"/>
  <c r="H354" i="10"/>
  <c r="R355" i="10"/>
  <c r="O374" i="10"/>
  <c r="O369" i="10"/>
  <c r="O378" i="10" s="1" a="1"/>
  <c r="O378" i="10" s="1"/>
  <c r="G62" i="10" s="1"/>
  <c r="J361" i="10"/>
  <c r="F375" i="10"/>
  <c r="F377" i="10"/>
  <c r="Q356" i="10"/>
  <c r="Q365" i="10" s="1" a="1"/>
  <c r="Q365" i="10" s="1"/>
  <c r="O355" i="10"/>
  <c r="O354" i="10"/>
  <c r="O351" i="10"/>
  <c r="F360" i="10"/>
  <c r="N377" i="10"/>
  <c r="T357" i="10"/>
  <c r="T360" i="10"/>
  <c r="Q374" i="10"/>
  <c r="Q369" i="10"/>
  <c r="Q378" i="10" s="1" a="1"/>
  <c r="Q378" i="10" s="1"/>
  <c r="G68" i="10" s="1"/>
  <c r="H374" i="10"/>
  <c r="H369" i="10"/>
  <c r="C357" i="10"/>
  <c r="C352" i="10"/>
  <c r="C360" i="10"/>
  <c r="L372" i="10"/>
  <c r="L374" i="10"/>
  <c r="L369" i="10"/>
  <c r="F343" i="10"/>
  <c r="F346" i="10" s="1"/>
  <c r="U355" i="10"/>
  <c r="U354" i="10"/>
  <c r="C377" i="10"/>
  <c r="G342" i="10"/>
  <c r="G345" i="10" s="1"/>
  <c r="G39" i="10" s="1"/>
  <c r="M344" i="10"/>
  <c r="M347" i="10" s="1"/>
  <c r="P344" i="10"/>
  <c r="P347" i="10" s="1"/>
  <c r="E342" i="10"/>
  <c r="M361" i="10"/>
  <c r="O344" i="10"/>
  <c r="BZ380" i="10" l="1" a="1"/>
  <c r="BZ380" i="10" s="1"/>
  <c r="AL380" i="10" a="1"/>
  <c r="AL380" i="10" s="1"/>
  <c r="BN380" i="10" a="1"/>
  <c r="BN380" i="10" s="1"/>
  <c r="CZ379" i="10" a="1"/>
  <c r="CZ379" i="10" s="1"/>
  <c r="X380" i="10" a="1"/>
  <c r="X380" i="10" s="1"/>
  <c r="BL379" i="10" a="1"/>
  <c r="BL379" i="10" s="1"/>
  <c r="CN379" i="10" a="1"/>
  <c r="CN379" i="10" s="1"/>
  <c r="G378" i="10" a="1"/>
  <c r="G378" i="10" s="1"/>
  <c r="G41" i="10" s="1"/>
  <c r="M379" i="10" a="1"/>
  <c r="M379" i="10" s="1"/>
  <c r="L379" i="10" a="1"/>
  <c r="L379" i="10" s="1"/>
  <c r="D378" i="10" a="1"/>
  <c r="D378" i="10" s="1"/>
  <c r="G32" i="10" s="1"/>
  <c r="CW378" i="10" a="1"/>
  <c r="CW378" i="10" s="1"/>
  <c r="AN380" i="10" a="1"/>
  <c r="AN380" i="10" s="1"/>
  <c r="AK378" i="10" a="1"/>
  <c r="AK378" i="10" s="1"/>
  <c r="BJ378" i="10" a="1"/>
  <c r="BJ378" i="10" s="1"/>
  <c r="D380" i="10" a="1"/>
  <c r="D380" i="10" s="1"/>
  <c r="BJ380" i="10" a="1"/>
  <c r="BJ380" i="10" s="1"/>
  <c r="AH379" i="10" a="1"/>
  <c r="AH379" i="10" s="1"/>
  <c r="AR379" i="10" a="1"/>
  <c r="AR379" i="10" s="1"/>
  <c r="AR380" i="10" a="1"/>
  <c r="AR380" i="10" s="1"/>
  <c r="CX380" i="10" a="1"/>
  <c r="CX380" i="10" s="1"/>
  <c r="F378" i="10" a="1"/>
  <c r="F378" i="10" s="1"/>
  <c r="G38" i="10" s="1"/>
  <c r="E379" i="10" a="1"/>
  <c r="E379" i="10" s="1"/>
  <c r="C378" i="10" a="1"/>
  <c r="C378" i="10" s="1"/>
  <c r="G29" i="10" s="1"/>
  <c r="B569" i="8"/>
  <c r="B512" i="8"/>
  <c r="CF379" i="10" a="1"/>
  <c r="CF379" i="10" s="1"/>
  <c r="BI379" i="10" a="1"/>
  <c r="BI379" i="10" s="1"/>
  <c r="BQ378" i="10" a="1"/>
  <c r="BQ378" i="10" s="1"/>
  <c r="BT380" i="10" a="1"/>
  <c r="BT380" i="10" s="1"/>
  <c r="CZ365" i="10" a="1"/>
  <c r="CZ365" i="10" s="1"/>
  <c r="CX363" i="10" a="1"/>
  <c r="CX363" i="10" s="1"/>
  <c r="G322" i="10" s="1"/>
  <c r="D419" i="2" s="1"/>
  <c r="AD363" i="10" a="1"/>
  <c r="AD363" i="10" s="1"/>
  <c r="AY363" i="10" a="1"/>
  <c r="AY363" i="10" s="1"/>
  <c r="G169" i="10" s="1"/>
  <c r="AN365" i="10" a="1"/>
  <c r="AN365" i="10" s="1"/>
  <c r="K364" i="10" a="1"/>
  <c r="K364" i="10" s="1"/>
  <c r="AA378" i="10" a="1"/>
  <c r="AA378" i="10" s="1"/>
  <c r="AV379" i="10" a="1"/>
  <c r="AV379" i="10" s="1"/>
  <c r="BT378" i="10" a="1"/>
  <c r="BT378" i="10" s="1"/>
  <c r="BS363" i="10" a="1"/>
  <c r="BS363" i="10" s="1"/>
  <c r="G229" i="10" s="1"/>
  <c r="D295" i="2" s="1"/>
  <c r="CQ363" i="10" a="1"/>
  <c r="CQ363" i="10" s="1"/>
  <c r="G301" i="10" s="1"/>
  <c r="BX379" i="10" a="1"/>
  <c r="BX379" i="10" s="1"/>
  <c r="M380" i="10" a="1"/>
  <c r="M380" i="10" s="1"/>
  <c r="BE380" i="10" a="1"/>
  <c r="BE380" i="10" s="1"/>
  <c r="AW379" i="10" a="1"/>
  <c r="AW379" i="10" s="1"/>
  <c r="BX378" i="10" a="1"/>
  <c r="BX378" i="10" s="1"/>
  <c r="G245" i="10" s="1"/>
  <c r="AV409" i="5"/>
  <c r="AW409" i="5" s="1"/>
  <c r="AX409" i="5" s="1"/>
  <c r="AY409" i="5" s="1"/>
  <c r="AV410" i="5"/>
  <c r="AW410" i="5" s="1"/>
  <c r="AX410" i="5" s="1"/>
  <c r="AY410" i="5" s="1"/>
  <c r="Z408" i="5"/>
  <c r="AG408" i="5" s="1"/>
  <c r="AG410" i="5"/>
  <c r="AH410" i="5" s="1"/>
  <c r="AI410" i="5" s="1"/>
  <c r="AJ410" i="5" s="1"/>
  <c r="T380" i="10" a="1"/>
  <c r="T380" i="10" s="1"/>
  <c r="AZ380" i="10" a="1"/>
  <c r="AZ380" i="10" s="1"/>
  <c r="CS379" i="10" a="1"/>
  <c r="CS379" i="10" s="1"/>
  <c r="AD364" i="10" a="1"/>
  <c r="AD364" i="10" s="1"/>
  <c r="AN363" i="10" a="1"/>
  <c r="AN363" i="10" s="1"/>
  <c r="G136" i="10" s="1"/>
  <c r="D171" i="2" s="1"/>
  <c r="BH364" i="10" a="1"/>
  <c r="BH364" i="10" s="1"/>
  <c r="W380" i="10" a="1"/>
  <c r="W380" i="10" s="1"/>
  <c r="CX379" i="10" a="1"/>
  <c r="CX379" i="10" s="1"/>
  <c r="CF364" i="10" a="1"/>
  <c r="CF364" i="10" s="1"/>
  <c r="BD365" i="10" a="1"/>
  <c r="BD365" i="10" s="1"/>
  <c r="O380" i="10" a="1"/>
  <c r="O380" i="10" s="1"/>
  <c r="Q380" i="10" a="1"/>
  <c r="Q380" i="10" s="1"/>
  <c r="R379" i="10" a="1"/>
  <c r="R379" i="10" s="1"/>
  <c r="AK379" i="10" a="1"/>
  <c r="AK379" i="10" s="1"/>
  <c r="AL379" i="10" a="1"/>
  <c r="AL379" i="10" s="1"/>
  <c r="AQ378" i="10" a="1"/>
  <c r="AQ378" i="10" s="1"/>
  <c r="G146" i="10" s="1"/>
  <c r="AW380" i="10" a="1"/>
  <c r="AW380" i="10" s="1"/>
  <c r="AX379" i="10" a="1"/>
  <c r="AX379" i="10" s="1"/>
  <c r="AV380" i="10" a="1"/>
  <c r="AV380" i="10" s="1"/>
  <c r="BE379" i="10" a="1"/>
  <c r="BE379" i="10" s="1"/>
  <c r="BZ378" i="10" a="1"/>
  <c r="BZ378" i="10" s="1"/>
  <c r="BR379" i="10" a="1"/>
  <c r="BR379" i="10" s="1"/>
  <c r="CR380" i="10" a="1"/>
  <c r="CR380" i="10" s="1"/>
  <c r="CX365" i="10" a="1"/>
  <c r="CX365" i="10" s="1"/>
  <c r="O379" i="10" a="1"/>
  <c r="O379" i="10" s="1"/>
  <c r="R378" i="10" a="1"/>
  <c r="R378" i="10" s="1"/>
  <c r="G71" i="10" s="1"/>
  <c r="W379" i="10" a="1"/>
  <c r="W379" i="10" s="1"/>
  <c r="AK380" i="10" a="1"/>
  <c r="AK380" i="10" s="1"/>
  <c r="Z379" i="10" a="1"/>
  <c r="Z379" i="10" s="1"/>
  <c r="AX378" i="10" a="1"/>
  <c r="AX378" i="10" s="1"/>
  <c r="G167" i="10" s="1"/>
  <c r="AY378" i="10" a="1"/>
  <c r="AY378" i="10" s="1"/>
  <c r="BY380" i="10" a="1"/>
  <c r="BY380" i="10" s="1"/>
  <c r="BM378" i="10" a="1"/>
  <c r="BM378" i="10" s="1"/>
  <c r="BT379" i="10" a="1"/>
  <c r="BT379" i="10" s="1"/>
  <c r="AN378" i="10" a="1"/>
  <c r="AN378" i="10" s="1"/>
  <c r="CS378" i="10" a="1"/>
  <c r="CS378" i="10" s="1"/>
  <c r="G308" i="10" s="1"/>
  <c r="AP365" i="10" a="1"/>
  <c r="AP365" i="10" s="1"/>
  <c r="BM365" i="10" a="1"/>
  <c r="BM365" i="10" s="1"/>
  <c r="AY365" i="10" a="1"/>
  <c r="AY365" i="10" s="1"/>
  <c r="AP380" i="10" a="1"/>
  <c r="AP380" i="10" s="1"/>
  <c r="AJ378" i="10" a="1"/>
  <c r="AJ378" i="10" s="1"/>
  <c r="G125" i="10" s="1"/>
  <c r="AW365" i="10" a="1"/>
  <c r="AW365" i="10" s="1"/>
  <c r="CJ364" i="10" a="1"/>
  <c r="CJ364" i="10" s="1"/>
  <c r="AX380" i="10" a="1"/>
  <c r="AX380" i="10" s="1"/>
  <c r="CX378" i="10" a="1"/>
  <c r="CX378" i="10" s="1"/>
  <c r="AA365" i="10" a="1"/>
  <c r="AA365" i="10" s="1"/>
  <c r="CE364" i="10" a="1"/>
  <c r="CE364" i="10" s="1"/>
  <c r="CP363" i="10" a="1"/>
  <c r="CP363" i="10" s="1"/>
  <c r="G298" i="10" s="1"/>
  <c r="D387" i="2" s="1"/>
  <c r="K379" i="10" a="1"/>
  <c r="K379" i="10" s="1"/>
  <c r="L380" i="10" a="1"/>
  <c r="L380" i="10" s="1"/>
  <c r="AD380" i="10" a="1"/>
  <c r="AD380" i="10" s="1"/>
  <c r="Y378" i="10" a="1"/>
  <c r="Y378" i="10" s="1"/>
  <c r="BB380" i="10" a="1"/>
  <c r="BB380" i="10" s="1"/>
  <c r="BF379" i="10" a="1"/>
  <c r="BF379" i="10" s="1"/>
  <c r="BG378" i="10" a="1"/>
  <c r="BG378" i="10" s="1"/>
  <c r="G194" i="10" s="1"/>
  <c r="BD380" i="10" a="1"/>
  <c r="BD380" i="10" s="1"/>
  <c r="AZ378" i="10" a="1"/>
  <c r="AZ378" i="10" s="1"/>
  <c r="CF380" i="10" a="1"/>
  <c r="CF380" i="10" s="1"/>
  <c r="CC379" i="10" a="1"/>
  <c r="CC379" i="10" s="1"/>
  <c r="BU378" i="10" a="1"/>
  <c r="BU378" i="10" s="1"/>
  <c r="CN378" i="10" a="1"/>
  <c r="CN378" i="10" s="1"/>
  <c r="CO379" i="10" a="1"/>
  <c r="CO379" i="10" s="1"/>
  <c r="CP378" i="10" a="1"/>
  <c r="CP378" i="10" s="1"/>
  <c r="G299" i="10" s="1"/>
  <c r="BJ364" i="10" a="1"/>
  <c r="BJ364" i="10" s="1"/>
  <c r="CV365" i="10" a="1"/>
  <c r="CV365" i="10" s="1"/>
  <c r="BG365" i="10" a="1"/>
  <c r="BG365" i="10" s="1"/>
  <c r="G379" i="10" a="1"/>
  <c r="G379" i="10" s="1"/>
  <c r="Y379" i="10" a="1"/>
  <c r="Y379" i="10" s="1"/>
  <c r="BA379" i="10" a="1"/>
  <c r="BA379" i="10" s="1"/>
  <c r="AT379" i="10" a="1"/>
  <c r="AT379" i="10" s="1"/>
  <c r="BD379" i="10" a="1"/>
  <c r="BD379" i="10" s="1"/>
  <c r="AV378" i="10" a="1"/>
  <c r="AV378" i="10" s="1"/>
  <c r="G161" i="10" s="1"/>
  <c r="CK380" i="10" a="1"/>
  <c r="CK380" i="10" s="1"/>
  <c r="CG380" i="10" a="1"/>
  <c r="CG380" i="10" s="1"/>
  <c r="BP379" i="10" a="1"/>
  <c r="BP379" i="10" s="1"/>
  <c r="CC378" i="10" a="1"/>
  <c r="CC378" i="10" s="1"/>
  <c r="CJ378" i="10" a="1"/>
  <c r="CJ378" i="10" s="1"/>
  <c r="G281" i="10" s="1"/>
  <c r="CV379" i="10" a="1"/>
  <c r="CV379" i="10" s="1"/>
  <c r="CP380" i="10" a="1"/>
  <c r="CP380" i="10" s="1"/>
  <c r="AI378" i="10" a="1"/>
  <c r="AI378" i="10" s="1"/>
  <c r="G122" i="10" s="1"/>
  <c r="BA378" i="10" a="1"/>
  <c r="BA378" i="10" s="1"/>
  <c r="BG379" i="10" a="1"/>
  <c r="BG379" i="10" s="1"/>
  <c r="R380" i="10" a="1"/>
  <c r="R380" i="10" s="1"/>
  <c r="F380" i="10" a="1"/>
  <c r="F380" i="10" s="1"/>
  <c r="AA380" i="10" a="1"/>
  <c r="AA380" i="10" s="1"/>
  <c r="AH380" i="10" a="1"/>
  <c r="AH380" i="10" s="1"/>
  <c r="AD379" i="10" a="1"/>
  <c r="AD379" i="10" s="1"/>
  <c r="AJ379" i="10" a="1"/>
  <c r="AJ379" i="10" s="1"/>
  <c r="AO380" i="10" a="1"/>
  <c r="AO380" i="10" s="1"/>
  <c r="BH380" i="10" a="1"/>
  <c r="BH380" i="10" s="1"/>
  <c r="BH379" i="10" a="1"/>
  <c r="BH379" i="10" s="1"/>
  <c r="AZ379" i="10" a="1"/>
  <c r="AZ379" i="10" s="1"/>
  <c r="CG379" i="10" a="1"/>
  <c r="CG379" i="10" s="1"/>
  <c r="BO379" i="10" a="1"/>
  <c r="BO379" i="10" s="1"/>
  <c r="BQ380" i="10" a="1"/>
  <c r="BQ380" i="10" s="1"/>
  <c r="CF378" i="10" a="1"/>
  <c r="CF378" i="10" s="1"/>
  <c r="CH378" i="10" a="1"/>
  <c r="CH378" i="10" s="1"/>
  <c r="G275" i="10" s="1"/>
  <c r="CS380" i="10" a="1"/>
  <c r="CS380" i="10" s="1"/>
  <c r="CV380" i="10" a="1"/>
  <c r="CV380" i="10" s="1"/>
  <c r="H378" i="10" a="1"/>
  <c r="H378" i="10" s="1"/>
  <c r="G44" i="10" s="1"/>
  <c r="H379" i="10" a="1"/>
  <c r="H379" i="10" s="1"/>
  <c r="C380" i="10" a="1"/>
  <c r="C380" i="10" s="1"/>
  <c r="D379" i="10" a="1"/>
  <c r="D379" i="10" s="1"/>
  <c r="J380" i="10" a="1"/>
  <c r="J380" i="10" s="1"/>
  <c r="G380" i="10" a="1"/>
  <c r="G380" i="10" s="1"/>
  <c r="C379" i="10" a="1"/>
  <c r="C379" i="10" s="1"/>
  <c r="P379" i="10" a="1"/>
  <c r="P379" i="10" s="1"/>
  <c r="AP379" i="10" a="1"/>
  <c r="AP379" i="10" s="1"/>
  <c r="AC379" i="10" a="1"/>
  <c r="AC379" i="10" s="1"/>
  <c r="AF380" i="10" a="1"/>
  <c r="AF380" i="10" s="1"/>
  <c r="AG379" i="10" a="1"/>
  <c r="AG379" i="10" s="1"/>
  <c r="BI380" i="10" a="1"/>
  <c r="BI380" i="10" s="1"/>
  <c r="BH378" i="10" a="1"/>
  <c r="BH378" i="10" s="1"/>
  <c r="G197" i="10" s="1"/>
  <c r="AS379" i="10" a="1"/>
  <c r="AS379" i="10" s="1"/>
  <c r="AY379" i="10" a="1"/>
  <c r="AY379" i="10" s="1"/>
  <c r="AP378" i="10" a="1"/>
  <c r="AP378" i="10" s="1"/>
  <c r="CB380" i="10" a="1"/>
  <c r="CB380" i="10" s="1"/>
  <c r="CH380" i="10" a="1"/>
  <c r="CH380" i="10" s="1"/>
  <c r="BQ379" i="10" a="1"/>
  <c r="BQ379" i="10" s="1"/>
  <c r="BR380" i="10" a="1"/>
  <c r="BR380" i="10" s="1"/>
  <c r="BZ379" i="10" a="1"/>
  <c r="BZ379" i="10" s="1"/>
  <c r="AO378" i="10" a="1"/>
  <c r="AO378" i="10" s="1"/>
  <c r="CZ380" i="10" a="1"/>
  <c r="CZ380" i="10" s="1"/>
  <c r="L378" i="10" a="1"/>
  <c r="L378" i="10" s="1"/>
  <c r="G53" i="10" s="1"/>
  <c r="N379" i="10" a="1"/>
  <c r="N379" i="10" s="1"/>
  <c r="W378" i="10" a="1"/>
  <c r="W378" i="10" s="1"/>
  <c r="G86" i="10" s="1"/>
  <c r="X378" i="10" a="1"/>
  <c r="X378" i="10" s="1"/>
  <c r="G89" i="10" s="1"/>
  <c r="AJ380" i="10" a="1"/>
  <c r="AJ380" i="10" s="1"/>
  <c r="AN379" i="10" a="1"/>
  <c r="AN379" i="10" s="1"/>
  <c r="AI379" i="10" a="1"/>
  <c r="AI379" i="10" s="1"/>
  <c r="AC380" i="10" a="1"/>
  <c r="AC380" i="10" s="1"/>
  <c r="BA380" i="10" a="1"/>
  <c r="BA380" i="10" s="1"/>
  <c r="BF380" i="10" a="1"/>
  <c r="BF380" i="10" s="1"/>
  <c r="BF378" i="10" a="1"/>
  <c r="BF378" i="10" s="1"/>
  <c r="G191" i="10" s="1"/>
  <c r="BI378" i="10" a="1"/>
  <c r="BI378" i="10" s="1"/>
  <c r="G200" i="10" s="1"/>
  <c r="BG380" i="10" a="1"/>
  <c r="BG380" i="10" s="1"/>
  <c r="AS380" i="10" a="1"/>
  <c r="AS380" i="10" s="1"/>
  <c r="CJ379" i="10" a="1"/>
  <c r="CJ379" i="10" s="1"/>
  <c r="BY378" i="10" a="1"/>
  <c r="BY378" i="10" s="1"/>
  <c r="CK378" i="10" a="1"/>
  <c r="CK378" i="10" s="1"/>
  <c r="G284" i="10" s="1"/>
  <c r="BN378" i="10" a="1"/>
  <c r="BN378" i="10" s="1"/>
  <c r="BR378" i="10" a="1"/>
  <c r="BR378" i="10" s="1"/>
  <c r="G227" i="10" s="1"/>
  <c r="BU379" i="10" a="1"/>
  <c r="BU379" i="10" s="1"/>
  <c r="CC380" i="10" a="1"/>
  <c r="CC380" i="10" s="1"/>
  <c r="Z378" i="10" a="1"/>
  <c r="Z378" i="10" s="1"/>
  <c r="G95" i="10" s="1"/>
  <c r="D116" i="2" s="1"/>
  <c r="CO380" i="10" a="1"/>
  <c r="CO380" i="10" s="1"/>
  <c r="CZ378" i="10" a="1"/>
  <c r="CZ378" i="10" s="1"/>
  <c r="X379" i="10" a="1"/>
  <c r="X379" i="10" s="1"/>
  <c r="BU380" i="10" a="1"/>
  <c r="BU380" i="10" s="1"/>
  <c r="N378" i="10" a="1"/>
  <c r="N378" i="10" s="1"/>
  <c r="G59" i="10" s="1"/>
  <c r="F379" i="10" a="1"/>
  <c r="F379" i="10" s="1"/>
  <c r="J379" i="10" a="1"/>
  <c r="J379" i="10" s="1"/>
  <c r="S380" i="10" a="1"/>
  <c r="S380" i="10" s="1"/>
  <c r="AA379" i="10" a="1"/>
  <c r="AA379" i="10" s="1"/>
  <c r="AB380" i="10" a="1"/>
  <c r="AB380" i="10" s="1"/>
  <c r="AI380" i="10" a="1"/>
  <c r="AI380" i="10" s="1"/>
  <c r="AQ380" i="10" a="1"/>
  <c r="AQ380" i="10" s="1"/>
  <c r="BE378" i="10" a="1"/>
  <c r="BE378" i="10" s="1"/>
  <c r="G188" i="10" s="1"/>
  <c r="BJ379" i="10" a="1"/>
  <c r="BJ379" i="10" s="1"/>
  <c r="AB378" i="10" a="1"/>
  <c r="AB378" i="10" s="1"/>
  <c r="G101" i="10" s="1"/>
  <c r="CK379" i="10" a="1"/>
  <c r="CK379" i="10" s="1"/>
  <c r="CH379" i="10" a="1"/>
  <c r="CH379" i="10" s="1"/>
  <c r="BL378" i="10" a="1"/>
  <c r="BL378" i="10" s="1"/>
  <c r="BX380" i="10" a="1"/>
  <c r="BX380" i="10" s="1"/>
  <c r="CG378" i="10" a="1"/>
  <c r="CG378" i="10" s="1"/>
  <c r="CJ380" i="10" a="1"/>
  <c r="CJ380" i="10" s="1"/>
  <c r="CB379" i="10" a="1"/>
  <c r="CB379" i="10" s="1"/>
  <c r="CN380" i="10" a="1"/>
  <c r="CN380" i="10" s="1"/>
  <c r="CW380" i="10" a="1"/>
  <c r="CW380" i="10" s="1"/>
  <c r="CP379" i="10" a="1"/>
  <c r="CP379" i="10" s="1"/>
  <c r="S378" i="10" a="1"/>
  <c r="S378" i="10" s="1"/>
  <c r="G74" i="10" s="1"/>
  <c r="T378" i="10" a="1"/>
  <c r="T378" i="10" s="1"/>
  <c r="G77" i="10" s="1"/>
  <c r="H380" i="10" a="1"/>
  <c r="H380" i="10" s="1"/>
  <c r="E380" i="10" a="1"/>
  <c r="E380" i="10" s="1"/>
  <c r="J378" i="10" a="1"/>
  <c r="J378" i="10" s="1"/>
  <c r="G47" i="10" s="1"/>
  <c r="AO379" i="10" a="1"/>
  <c r="AO379" i="10" s="1"/>
  <c r="AF379" i="10" a="1"/>
  <c r="AF379" i="10" s="1"/>
  <c r="AB379" i="10" a="1"/>
  <c r="AB379" i="10" s="1"/>
  <c r="AH378" i="10" a="1"/>
  <c r="AH378" i="10" s="1"/>
  <c r="BB378" i="10" a="1"/>
  <c r="BB378" i="10" s="1"/>
  <c r="G179" i="10" s="1"/>
  <c r="AW378" i="10" a="1"/>
  <c r="AW378" i="10" s="1"/>
  <c r="BO378" i="10" a="1"/>
  <c r="BO378" i="10" s="1"/>
  <c r="G218" i="10" s="1"/>
  <c r="BY379" i="10" a="1"/>
  <c r="BY379" i="10" s="1"/>
  <c r="BP378" i="10" a="1"/>
  <c r="BP378" i="10" s="1"/>
  <c r="G221" i="10" s="1"/>
  <c r="CB378" i="10" a="1"/>
  <c r="CB378" i="10" s="1"/>
  <c r="G257" i="10" s="1"/>
  <c r="BN379" i="10" a="1"/>
  <c r="BN379" i="10" s="1"/>
  <c r="CR378" i="10" a="1"/>
  <c r="CR378" i="10" s="1"/>
  <c r="BM380" i="10" a="1"/>
  <c r="BM380" i="10" s="1"/>
  <c r="CW379" i="10" a="1"/>
  <c r="CW379" i="10" s="1"/>
  <c r="B393" i="8"/>
  <c r="B377" i="8"/>
  <c r="AG409" i="5"/>
  <c r="B391" i="8"/>
  <c r="AP364" i="10" a="1"/>
  <c r="AP364" i="10" s="1"/>
  <c r="BX365" i="10" a="1"/>
  <c r="BX365" i="10" s="1"/>
  <c r="AG364" i="10" a="1"/>
  <c r="AG364" i="10" s="1"/>
  <c r="AH412" i="5"/>
  <c r="AI412" i="5" s="1"/>
  <c r="AJ412" i="5" s="1"/>
  <c r="BU414" i="5"/>
  <c r="BI414" i="5" s="1"/>
  <c r="BC511" i="5"/>
  <c r="BT411" i="5"/>
  <c r="BT412" i="5"/>
  <c r="BT409" i="5"/>
  <c r="BT410" i="5"/>
  <c r="BT413" i="5"/>
  <c r="M432" i="5"/>
  <c r="M440" i="5"/>
  <c r="M502" i="5"/>
  <c r="M413" i="5"/>
  <c r="M414" i="5"/>
  <c r="M449" i="5"/>
  <c r="M490" i="5"/>
  <c r="M501" i="5"/>
  <c r="M489" i="5"/>
  <c r="M491" i="5"/>
  <c r="M423" i="5"/>
  <c r="M444" i="5"/>
  <c r="M454" i="5"/>
  <c r="M418" i="5"/>
  <c r="M411" i="5"/>
  <c r="M482" i="5"/>
  <c r="M451" i="5"/>
  <c r="M500" i="5"/>
  <c r="M498" i="5"/>
  <c r="M504" i="5"/>
  <c r="M505" i="5"/>
  <c r="M434" i="5"/>
  <c r="M481" i="5"/>
  <c r="M437" i="5"/>
  <c r="M485" i="5"/>
  <c r="M475" i="5"/>
  <c r="M433" i="5"/>
  <c r="M472" i="5"/>
  <c r="M452" i="5"/>
  <c r="M424" i="5"/>
  <c r="M446" i="5"/>
  <c r="M428" i="5"/>
  <c r="M456" i="5"/>
  <c r="M453" i="5"/>
  <c r="M441" i="5"/>
  <c r="M474" i="5"/>
  <c r="M445" i="5"/>
  <c r="M448" i="5"/>
  <c r="M497" i="5"/>
  <c r="M457" i="5"/>
  <c r="M484" i="5"/>
  <c r="M477" i="5"/>
  <c r="M427" i="5"/>
  <c r="M503" i="5"/>
  <c r="M508" i="5"/>
  <c r="M483" i="5"/>
  <c r="M459" i="5"/>
  <c r="M479" i="5"/>
  <c r="M421" i="5"/>
  <c r="M494" i="5"/>
  <c r="M431" i="5"/>
  <c r="M467" i="5"/>
  <c r="M436" i="5"/>
  <c r="M488" i="5"/>
  <c r="BB408" i="5"/>
  <c r="BT408" i="5" s="1"/>
  <c r="M468" i="5"/>
  <c r="M471" i="5"/>
  <c r="M466" i="5"/>
  <c r="M410" i="5"/>
  <c r="M495" i="5"/>
  <c r="M463" i="5"/>
  <c r="M425" i="5"/>
  <c r="M464" i="5"/>
  <c r="M473" i="5"/>
  <c r="M499" i="5"/>
  <c r="M439" i="5"/>
  <c r="M447" i="5"/>
  <c r="M415" i="5"/>
  <c r="M429" i="5"/>
  <c r="M476" i="5"/>
  <c r="M460" i="5"/>
  <c r="M480" i="5"/>
  <c r="M442" i="5"/>
  <c r="M450" i="5"/>
  <c r="M419" i="5"/>
  <c r="M416" i="5"/>
  <c r="M496" i="5"/>
  <c r="M438" i="5"/>
  <c r="M470" i="5"/>
  <c r="M507" i="5"/>
  <c r="M506" i="5"/>
  <c r="M430" i="5"/>
  <c r="M420" i="5"/>
  <c r="M465" i="5"/>
  <c r="M486" i="5"/>
  <c r="M435" i="5"/>
  <c r="M417" i="5"/>
  <c r="M412" i="5"/>
  <c r="M509" i="5"/>
  <c r="M493" i="5"/>
  <c r="M487" i="5"/>
  <c r="M478" i="5"/>
  <c r="M458" i="5"/>
  <c r="M469" i="5"/>
  <c r="M462" i="5"/>
  <c r="M422" i="5"/>
  <c r="M455" i="5"/>
  <c r="M443" i="5"/>
  <c r="M492" i="5"/>
  <c r="M461" i="5"/>
  <c r="M426" i="5"/>
  <c r="J15" i="5"/>
  <c r="CU363" i="10" a="1"/>
  <c r="CU363" i="10" s="1"/>
  <c r="G313" i="10" s="1"/>
  <c r="D407" i="2" s="1"/>
  <c r="BA365" i="10" a="1"/>
  <c r="BA365" i="10" s="1"/>
  <c r="AL365" i="10" a="1"/>
  <c r="AL365" i="10" s="1"/>
  <c r="AR364" i="10" a="1"/>
  <c r="AR364" i="10" s="1"/>
  <c r="CP364" i="10" a="1"/>
  <c r="CP364" i="10" s="1"/>
  <c r="BC363" i="10" a="1"/>
  <c r="BC363" i="10" s="1"/>
  <c r="G181" i="10" s="1"/>
  <c r="D231" i="2" s="1"/>
  <c r="BK364" i="10" a="1"/>
  <c r="BK364" i="10" s="1"/>
  <c r="AG363" i="10" a="1"/>
  <c r="AG363" i="10" s="1"/>
  <c r="AG365" i="10" a="1"/>
  <c r="AG365" i="10" s="1"/>
  <c r="CN363" i="10" a="1"/>
  <c r="CN363" i="10" s="1"/>
  <c r="G292" i="10" s="1"/>
  <c r="D379" i="2" s="1"/>
  <c r="CJ363" i="10" a="1"/>
  <c r="CJ363" i="10" s="1"/>
  <c r="G280" i="10" s="1"/>
  <c r="D363" i="2" s="1"/>
  <c r="CR365" i="10" a="1"/>
  <c r="CR365" i="10" s="1"/>
  <c r="BT363" i="10" a="1"/>
  <c r="BT363" i="10" s="1"/>
  <c r="G232" i="10" s="1"/>
  <c r="D299" i="2" s="1"/>
  <c r="AO363" i="10" a="1"/>
  <c r="AO363" i="10" s="1"/>
  <c r="G139" i="10" s="1"/>
  <c r="D175" i="2" s="1"/>
  <c r="AU364" i="10" a="1"/>
  <c r="AU364" i="10" s="1"/>
  <c r="AT364" i="10" a="1"/>
  <c r="AT364" i="10" s="1"/>
  <c r="BQ364" i="10" a="1"/>
  <c r="BQ364" i="10" s="1"/>
  <c r="BH365" i="10" a="1"/>
  <c r="BH365" i="10" s="1"/>
  <c r="CX364" i="10" a="1"/>
  <c r="CX364" i="10" s="1"/>
  <c r="BC365" i="10" a="1"/>
  <c r="BC365" i="10" s="1"/>
  <c r="CY363" i="10" a="1"/>
  <c r="CY363" i="10" s="1"/>
  <c r="G325" i="10" s="1"/>
  <c r="D423" i="2" s="1"/>
  <c r="AF363" i="10" a="1"/>
  <c r="AF363" i="10" s="1"/>
  <c r="G112" i="10" s="1"/>
  <c r="AU363" i="10" a="1"/>
  <c r="AU363" i="10" s="1"/>
  <c r="G157" i="10" s="1"/>
  <c r="D199" i="2" s="1"/>
  <c r="CN365" i="10" a="1"/>
  <c r="CN365" i="10" s="1"/>
  <c r="AV363" i="10" a="1"/>
  <c r="AV363" i="10" s="1"/>
  <c r="G160" i="10" s="1"/>
  <c r="D203" i="2" s="1"/>
  <c r="AY364" i="10" a="1"/>
  <c r="AY364" i="10" s="1"/>
  <c r="AW364" i="10" a="1"/>
  <c r="AW364" i="10" s="1"/>
  <c r="CM364" i="10" a="1"/>
  <c r="CM364" i="10" s="1"/>
  <c r="CI364" i="10" a="1"/>
  <c r="CI364" i="10" s="1"/>
  <c r="BD364" i="10" a="1"/>
  <c r="BD364" i="10" s="1"/>
  <c r="BO364" i="10" a="1"/>
  <c r="BO364" i="10" s="1"/>
  <c r="AL364" i="10" a="1"/>
  <c r="AL364" i="10" s="1"/>
  <c r="AM365" i="10" a="1"/>
  <c r="AM365" i="10" s="1"/>
  <c r="CZ364" i="10" a="1"/>
  <c r="CZ364" i="10" s="1"/>
  <c r="BQ363" i="10" a="1"/>
  <c r="BQ363" i="10" s="1"/>
  <c r="G223" i="10" s="1"/>
  <c r="D287" i="2" s="1"/>
  <c r="BJ363" i="10" a="1"/>
  <c r="BJ363" i="10" s="1"/>
  <c r="G202" i="10" s="1"/>
  <c r="D259" i="2" s="1"/>
  <c r="CQ365" i="10" a="1"/>
  <c r="CQ365" i="10" s="1"/>
  <c r="CE365" i="10" a="1"/>
  <c r="CE365" i="10" s="1"/>
  <c r="CN364" i="10" a="1"/>
  <c r="CN364" i="10" s="1"/>
  <c r="BP364" i="10" a="1"/>
  <c r="BP364" i="10" s="1"/>
  <c r="BB365" i="10" a="1"/>
  <c r="BB365" i="10" s="1"/>
  <c r="BW365" i="10" a="1"/>
  <c r="BW365" i="10" s="1"/>
  <c r="AN364" i="10" a="1"/>
  <c r="AN364" i="10" s="1"/>
  <c r="CJ365" i="10" a="1"/>
  <c r="CJ365" i="10" s="1"/>
  <c r="CQ364" i="10" a="1"/>
  <c r="CQ364" i="10" s="1"/>
  <c r="AO364" i="10" a="1"/>
  <c r="AO364" i="10" s="1"/>
  <c r="BG363" i="10" a="1"/>
  <c r="BG363" i="10" s="1"/>
  <c r="G193" i="10" s="1"/>
  <c r="D247" i="2" s="1"/>
  <c r="BU363" i="10" a="1"/>
  <c r="BU363" i="10" s="1"/>
  <c r="G235" i="10" s="1"/>
  <c r="D303" i="2" s="1"/>
  <c r="AZ363" i="10" a="1"/>
  <c r="AZ363" i="10" s="1"/>
  <c r="G172" i="10" s="1"/>
  <c r="AK365" i="10" a="1"/>
  <c r="AK365" i="10" s="1"/>
  <c r="AF365" i="10" a="1"/>
  <c r="AF365" i="10" s="1"/>
  <c r="CI365" i="10" a="1"/>
  <c r="CI365" i="10" s="1"/>
  <c r="CI363" i="10" a="1"/>
  <c r="CI363" i="10" s="1"/>
  <c r="G277" i="10" s="1"/>
  <c r="D359" i="2" s="1"/>
  <c r="AZ364" i="10" a="1"/>
  <c r="AZ364" i="10" s="1"/>
  <c r="BX364" i="10" a="1"/>
  <c r="BX364" i="10" s="1"/>
  <c r="CV363" i="10" a="1"/>
  <c r="CV363" i="10" s="1"/>
  <c r="G316" i="10" s="1"/>
  <c r="D411" i="2" s="1"/>
  <c r="BS365" i="10" a="1"/>
  <c r="BS365" i="10" s="1"/>
  <c r="CH364" i="10" a="1"/>
  <c r="CH364" i="10" s="1"/>
  <c r="BZ364" i="10" a="1"/>
  <c r="BZ364" i="10" s="1"/>
  <c r="CV364" i="10" a="1"/>
  <c r="CV364" i="10" s="1"/>
  <c r="BB364" i="10" a="1"/>
  <c r="BB364" i="10" s="1"/>
  <c r="AL363" i="10" a="1"/>
  <c r="AL363" i="10" s="1"/>
  <c r="G130" i="10" s="1"/>
  <c r="D163" i="2" s="1"/>
  <c r="BE363" i="10" a="1"/>
  <c r="BE363" i="10" s="1"/>
  <c r="G187" i="10" s="1"/>
  <c r="D239" i="2" s="1"/>
  <c r="BJ365" i="10" a="1"/>
  <c r="BJ365" i="10" s="1"/>
  <c r="CP365" i="10" a="1"/>
  <c r="CP365" i="10" s="1"/>
  <c r="CR364" i="10" a="1"/>
  <c r="CR364" i="10" s="1"/>
  <c r="BI364" i="10" a="1"/>
  <c r="BI364" i="10" s="1"/>
  <c r="CF363" i="10" a="1"/>
  <c r="CF363" i="10" s="1"/>
  <c r="G268" i="10" s="1"/>
  <c r="D347" i="2" s="1"/>
  <c r="BR364" i="10" a="1"/>
  <c r="BR364" i="10" s="1"/>
  <c r="BE365" i="10" a="1"/>
  <c r="BE365" i="10" s="1"/>
  <c r="BQ365" i="10" a="1"/>
  <c r="BQ365" i="10" s="1"/>
  <c r="BA364" i="10" a="1"/>
  <c r="BA364" i="10" s="1"/>
  <c r="AQ365" i="10" a="1"/>
  <c r="AQ365" i="10" s="1"/>
  <c r="CH363" i="10" a="1"/>
  <c r="CH363" i="10" s="1"/>
  <c r="G274" i="10" s="1"/>
  <c r="D355" i="2" s="1"/>
  <c r="CZ363" i="10" a="1"/>
  <c r="CZ363" i="10" s="1"/>
  <c r="G328" i="10" s="1"/>
  <c r="D427" i="2" s="1"/>
  <c r="AA364" i="10" a="1"/>
  <c r="AA364" i="10" s="1"/>
  <c r="AS364" i="10" a="1"/>
  <c r="AS364" i="10" s="1"/>
  <c r="AZ365" i="10" a="1"/>
  <c r="AZ365" i="10" s="1"/>
  <c r="BI365" i="10" a="1"/>
  <c r="BI365" i="10" s="1"/>
  <c r="BR365" i="10" a="1"/>
  <c r="BR365" i="10" s="1"/>
  <c r="BB363" i="10" a="1"/>
  <c r="BB363" i="10" s="1"/>
  <c r="G178" i="10" s="1"/>
  <c r="D227" i="2" s="1"/>
  <c r="AT365" i="10" a="1"/>
  <c r="AT365" i="10" s="1"/>
  <c r="BC364" i="10" a="1"/>
  <c r="BC364" i="10" s="1"/>
  <c r="AK363" i="10" a="1"/>
  <c r="AK363" i="10" s="1"/>
  <c r="G127" i="10" s="1"/>
  <c r="AF364" i="10" a="1"/>
  <c r="AF364" i="10" s="1"/>
  <c r="BM364" i="10" a="1"/>
  <c r="BM364" i="10" s="1"/>
  <c r="AM364" i="10" a="1"/>
  <c r="AM364" i="10" s="1"/>
  <c r="AQ364" i="10" a="1"/>
  <c r="AQ364" i="10" s="1"/>
  <c r="BG364" i="10" a="1"/>
  <c r="BG364" i="10" s="1"/>
  <c r="BZ363" i="10" a="1"/>
  <c r="BZ363" i="10" s="1"/>
  <c r="G250" i="10" s="1"/>
  <c r="D323" i="2" s="1"/>
  <c r="AR363" i="10" a="1"/>
  <c r="AR363" i="10" s="1"/>
  <c r="G148" i="10" s="1"/>
  <c r="D187" i="2" s="1"/>
  <c r="BP365" i="10" a="1"/>
  <c r="BP365" i="10" s="1"/>
  <c r="BO365" i="10" a="1"/>
  <c r="BO365" i="10" s="1"/>
  <c r="AR365" i="10" a="1"/>
  <c r="AR365" i="10" s="1"/>
  <c r="BD363" i="10" a="1"/>
  <c r="BD363" i="10" s="1"/>
  <c r="G184" i="10" s="1"/>
  <c r="D235" i="2" s="1"/>
  <c r="CH365" i="10" a="1"/>
  <c r="CH365" i="10" s="1"/>
  <c r="BL363" i="10" a="1"/>
  <c r="BL363" i="10" s="1"/>
  <c r="G208" i="10" s="1"/>
  <c r="AA363" i="10" a="1"/>
  <c r="AA363" i="10" s="1"/>
  <c r="G97" i="10" s="1"/>
  <c r="D119" i="2" s="1"/>
  <c r="BU365" i="10" a="1"/>
  <c r="BU365" i="10" s="1"/>
  <c r="AK364" i="10" a="1"/>
  <c r="AK364" i="10" s="1"/>
  <c r="BW364" i="10" a="1"/>
  <c r="BW364" i="10" s="1"/>
  <c r="BR363" i="10" a="1"/>
  <c r="BR363" i="10" s="1"/>
  <c r="G226" i="10" s="1"/>
  <c r="D291" i="2" s="1"/>
  <c r="BA363" i="10" a="1"/>
  <c r="BA363" i="10" s="1"/>
  <c r="G175" i="10" s="1"/>
  <c r="D223" i="2" s="1"/>
  <c r="CE363" i="10" a="1"/>
  <c r="CE363" i="10" s="1"/>
  <c r="G265" i="10" s="1"/>
  <c r="D343" i="2" s="1"/>
  <c r="AD365" i="10" a="1"/>
  <c r="AD365" i="10" s="1"/>
  <c r="BS364" i="10" a="1"/>
  <c r="BS364" i="10" s="1"/>
  <c r="AU365" i="10" a="1"/>
  <c r="AU365" i="10" s="1"/>
  <c r="CF365" i="10" a="1"/>
  <c r="CF365" i="10" s="1"/>
  <c r="AV364" i="10" a="1"/>
  <c r="AV364" i="10" s="1"/>
  <c r="BK363" i="10" a="1"/>
  <c r="BK363" i="10" s="1"/>
  <c r="G205" i="10" s="1"/>
  <c r="D263" i="2" s="1"/>
  <c r="CY365" i="10" a="1"/>
  <c r="CY365" i="10" s="1"/>
  <c r="AQ363" i="10" a="1"/>
  <c r="AQ363" i="10" s="1"/>
  <c r="G145" i="10" s="1"/>
  <c r="D183" i="2" s="1"/>
  <c r="BO363" i="10" a="1"/>
  <c r="BO363" i="10" s="1"/>
  <c r="G217" i="10" s="1"/>
  <c r="CU364" i="10" a="1"/>
  <c r="CU364" i="10" s="1"/>
  <c r="AP363" i="10" a="1"/>
  <c r="AP363" i="10" s="1"/>
  <c r="G142" i="10" s="1"/>
  <c r="D179" i="2" s="1"/>
  <c r="BI363" i="10" a="1"/>
  <c r="BI363" i="10" s="1"/>
  <c r="G199" i="10" s="1"/>
  <c r="D255" i="2" s="1"/>
  <c r="CU365" i="10" a="1"/>
  <c r="CU365" i="10" s="1"/>
  <c r="CR363" i="10" a="1"/>
  <c r="CR363" i="10" s="1"/>
  <c r="G304" i="10" s="1"/>
  <c r="D395" i="2" s="1"/>
  <c r="BX363" i="10" a="1"/>
  <c r="BX363" i="10" s="1"/>
  <c r="G244" i="10" s="1"/>
  <c r="D315" i="2" s="1"/>
  <c r="CM365" i="10" a="1"/>
  <c r="CM365" i="10" s="1"/>
  <c r="CA364" i="10" a="1"/>
  <c r="CA364" i="10" s="1"/>
  <c r="AT363" i="10" a="1"/>
  <c r="AT363" i="10" s="1"/>
  <c r="G154" i="10" s="1"/>
  <c r="D195" i="2" s="1"/>
  <c r="I62" i="8" a="1"/>
  <c r="I62" i="8" s="1"/>
  <c r="G22" i="8"/>
  <c r="B338" i="8"/>
  <c r="AC27" i="10"/>
  <c r="N35" i="6" a="1"/>
  <c r="N35" i="6" s="1"/>
  <c r="B541" i="8"/>
  <c r="AF20" i="25"/>
  <c r="B619" i="8"/>
  <c r="B566" i="8"/>
  <c r="B621" i="8"/>
  <c r="B528" i="8"/>
  <c r="B369" i="8"/>
  <c r="B458" i="8"/>
  <c r="G24" i="8"/>
  <c r="AF22" i="25"/>
  <c r="AA29" i="10"/>
  <c r="G18" i="8"/>
  <c r="AF16" i="25"/>
  <c r="G17" i="8"/>
  <c r="AF15" i="25"/>
  <c r="G23" i="8"/>
  <c r="AF21" i="25"/>
  <c r="G20" i="8"/>
  <c r="AF18" i="25"/>
  <c r="G19" i="8"/>
  <c r="AF17" i="25"/>
  <c r="G16" i="8"/>
  <c r="AF14" i="25"/>
  <c r="AA27" i="10"/>
  <c r="AK436" i="5"/>
  <c r="AK435" i="5"/>
  <c r="AK415" i="5"/>
  <c r="AK423" i="5"/>
  <c r="AK431" i="5"/>
  <c r="AK410" i="5"/>
  <c r="AK414" i="5"/>
  <c r="AK416" i="5"/>
  <c r="AK424" i="5"/>
  <c r="AK432" i="5"/>
  <c r="AK411" i="5"/>
  <c r="AK417" i="5"/>
  <c r="AK425" i="5"/>
  <c r="AK433" i="5"/>
  <c r="AK412" i="5"/>
  <c r="AK427" i="5"/>
  <c r="AK418" i="5"/>
  <c r="AK426" i="5"/>
  <c r="AK434" i="5"/>
  <c r="AK413" i="5"/>
  <c r="AK419" i="5"/>
  <c r="AM408" i="5"/>
  <c r="AK421" i="5"/>
  <c r="AK429" i="5"/>
  <c r="AK408" i="5"/>
  <c r="AK420" i="5"/>
  <c r="AK422" i="5"/>
  <c r="AK430" i="5"/>
  <c r="AK409" i="5"/>
  <c r="AK428" i="5"/>
  <c r="AA511" i="5"/>
  <c r="H363" i="10" a="1"/>
  <c r="H363" i="10" s="1"/>
  <c r="G43" i="10" s="1"/>
  <c r="K463" i="5"/>
  <c r="K466" i="5"/>
  <c r="K417" i="5"/>
  <c r="K440" i="5"/>
  <c r="K487" i="5"/>
  <c r="K454" i="5"/>
  <c r="K489" i="5"/>
  <c r="K411" i="5"/>
  <c r="K450" i="5"/>
  <c r="K435" i="5"/>
  <c r="K424" i="5"/>
  <c r="K465" i="5"/>
  <c r="K452" i="5"/>
  <c r="K414" i="5"/>
  <c r="K499" i="5"/>
  <c r="K418" i="5"/>
  <c r="K446" i="5"/>
  <c r="K434" i="5"/>
  <c r="K442" i="5"/>
  <c r="K502" i="5"/>
  <c r="K481" i="5"/>
  <c r="K445" i="5"/>
  <c r="K488" i="5"/>
  <c r="K421" i="5"/>
  <c r="K427" i="5"/>
  <c r="K504" i="5"/>
  <c r="K413" i="5"/>
  <c r="K478" i="5"/>
  <c r="K482" i="5"/>
  <c r="K456" i="5"/>
  <c r="K459" i="5"/>
  <c r="K506" i="5"/>
  <c r="K480" i="5"/>
  <c r="K498" i="5"/>
  <c r="K475" i="5"/>
  <c r="K441" i="5"/>
  <c r="K439" i="5"/>
  <c r="K491" i="5"/>
  <c r="K416" i="5"/>
  <c r="K468" i="5"/>
  <c r="K443" i="5"/>
  <c r="K473" i="5"/>
  <c r="K461" i="5"/>
  <c r="K467" i="5"/>
  <c r="K426" i="5"/>
  <c r="K428" i="5"/>
  <c r="K493" i="5"/>
  <c r="K505" i="5"/>
  <c r="K503" i="5"/>
  <c r="K430" i="5"/>
  <c r="K415" i="5"/>
  <c r="K485" i="5"/>
  <c r="K507" i="5"/>
  <c r="K490" i="5"/>
  <c r="K492" i="5"/>
  <c r="K477" i="5"/>
  <c r="K451" i="5"/>
  <c r="K470" i="5"/>
  <c r="K444" i="5"/>
  <c r="K458" i="5"/>
  <c r="K432" i="5"/>
  <c r="K460" i="5"/>
  <c r="K410" i="5"/>
  <c r="K457" i="5"/>
  <c r="K455" i="5"/>
  <c r="K494" i="5"/>
  <c r="K420" i="5"/>
  <c r="K479" i="5"/>
  <c r="K436" i="5"/>
  <c r="K437" i="5"/>
  <c r="K462" i="5"/>
  <c r="K508" i="5"/>
  <c r="K419" i="5"/>
  <c r="K496" i="5"/>
  <c r="K469" i="5"/>
  <c r="K409" i="5"/>
  <c r="K486" i="5"/>
  <c r="K438" i="5"/>
  <c r="K476" i="5"/>
  <c r="K422" i="5"/>
  <c r="K472" i="5"/>
  <c r="K500" i="5"/>
  <c r="K484" i="5"/>
  <c r="K433" i="5"/>
  <c r="K431" i="5"/>
  <c r="K483" i="5"/>
  <c r="K449" i="5"/>
  <c r="K447" i="5"/>
  <c r="K412" i="5"/>
  <c r="K474" i="5"/>
  <c r="K448" i="5"/>
  <c r="K501" i="5"/>
  <c r="K464" i="5"/>
  <c r="K425" i="5"/>
  <c r="K423" i="5"/>
  <c r="K471" i="5"/>
  <c r="K497" i="5"/>
  <c r="K495" i="5"/>
  <c r="K509" i="5"/>
  <c r="K429" i="5"/>
  <c r="X352" i="10"/>
  <c r="B348" i="8"/>
  <c r="B420" i="8"/>
  <c r="B544" i="8"/>
  <c r="B413" i="8"/>
  <c r="B453" i="8"/>
  <c r="B546" i="8"/>
  <c r="B523" i="8"/>
  <c r="B595" i="8"/>
  <c r="B527" i="8"/>
  <c r="B620" i="8"/>
  <c r="B553" i="8"/>
  <c r="B466" i="8"/>
  <c r="B416" i="8"/>
  <c r="B353" i="8"/>
  <c r="B562" i="8"/>
  <c r="B351" i="8"/>
  <c r="AD27" i="10"/>
  <c r="R37" i="6"/>
  <c r="AF27" i="10"/>
  <c r="AE27" i="10"/>
  <c r="AB27" i="10"/>
  <c r="R36" i="6"/>
  <c r="AG27" i="10"/>
  <c r="B402" i="8"/>
  <c r="B372" i="8"/>
  <c r="D399" i="2"/>
  <c r="D312" i="2"/>
  <c r="D350" i="2"/>
  <c r="D251" i="2"/>
  <c r="D375" i="2"/>
  <c r="D136" i="2"/>
  <c r="D191" i="2"/>
  <c r="D202" i="2"/>
  <c r="B410" i="8"/>
  <c r="D371" i="2"/>
  <c r="D318" i="2"/>
  <c r="D211" i="2"/>
  <c r="D374" i="2"/>
  <c r="D123" i="2"/>
  <c r="D282" i="2"/>
  <c r="D383" i="2"/>
  <c r="D230" i="2"/>
  <c r="B435" i="8"/>
  <c r="D311" i="2"/>
  <c r="D382" i="2"/>
  <c r="D219" i="2"/>
  <c r="D344" i="2"/>
  <c r="D331" i="2"/>
  <c r="D330" i="2"/>
  <c r="D308" i="2"/>
  <c r="B583" i="8"/>
  <c r="B520" i="8"/>
  <c r="B378" i="8"/>
  <c r="B433" i="8"/>
  <c r="D360" i="2"/>
  <c r="D168" i="2"/>
  <c r="D296" i="2"/>
  <c r="D264" i="2"/>
  <c r="D127" i="2"/>
  <c r="D376" i="2"/>
  <c r="D286" i="2"/>
  <c r="D271" i="2"/>
  <c r="B330" i="8"/>
  <c r="D167" i="2"/>
  <c r="D232" i="2"/>
  <c r="D392" i="2"/>
  <c r="D414" i="2"/>
  <c r="D339" i="2"/>
  <c r="D328" i="2"/>
  <c r="D408" i="2"/>
  <c r="D391" i="2"/>
  <c r="B536" i="8"/>
  <c r="D372" i="2"/>
  <c r="D135" i="2"/>
  <c r="D128" i="2"/>
  <c r="D404" i="2"/>
  <c r="D275" i="2"/>
  <c r="D367" i="2"/>
  <c r="D362" i="2"/>
  <c r="D327" i="2"/>
  <c r="D307" i="2"/>
  <c r="D415" i="2"/>
  <c r="D319" i="2"/>
  <c r="D243" i="2"/>
  <c r="D215" i="2"/>
  <c r="D200" i="2"/>
  <c r="D283" i="2"/>
  <c r="D111" i="2"/>
  <c r="D267" i="2"/>
  <c r="D394" i="2"/>
  <c r="D335" i="2"/>
  <c r="D403" i="2"/>
  <c r="D207" i="2"/>
  <c r="D351" i="2"/>
  <c r="D279" i="2"/>
  <c r="D340" i="2"/>
  <c r="D424" i="2"/>
  <c r="AP511" i="5"/>
  <c r="J37" i="5"/>
  <c r="L447" i="5"/>
  <c r="L495" i="5"/>
  <c r="L423" i="5"/>
  <c r="L450" i="5"/>
  <c r="L483" i="5"/>
  <c r="AL408" i="5"/>
  <c r="AF433" i="5" s="1"/>
  <c r="BJ408" i="5"/>
  <c r="BH413" i="5" s="1"/>
  <c r="B302" i="5" s="1"/>
  <c r="T201" i="25" s="1"/>
  <c r="AU410" i="5"/>
  <c r="B196" i="5" s="1"/>
  <c r="T95" i="25" s="1"/>
  <c r="BA408" i="5"/>
  <c r="AU415" i="5" s="1"/>
  <c r="B201" i="5" s="1"/>
  <c r="T100" i="25" s="1"/>
  <c r="L455" i="5"/>
  <c r="L490" i="5"/>
  <c r="L496" i="5"/>
  <c r="L420" i="5"/>
  <c r="L477" i="5"/>
  <c r="L441" i="5"/>
  <c r="L446" i="5"/>
  <c r="L418" i="5"/>
  <c r="L411" i="5"/>
  <c r="L424" i="5"/>
  <c r="L444" i="5"/>
  <c r="L465" i="5"/>
  <c r="L438" i="5"/>
  <c r="L410" i="5"/>
  <c r="L415" i="5"/>
  <c r="L482" i="5"/>
  <c r="L487" i="5"/>
  <c r="L451" i="5"/>
  <c r="L464" i="5"/>
  <c r="L484" i="5"/>
  <c r="L505" i="5"/>
  <c r="L475" i="5"/>
  <c r="L488" i="5"/>
  <c r="L508" i="5"/>
  <c r="L416" i="5"/>
  <c r="L502" i="5"/>
  <c r="L474" i="5"/>
  <c r="L479" i="5"/>
  <c r="L443" i="5"/>
  <c r="L456" i="5"/>
  <c r="L412" i="5"/>
  <c r="L433" i="5"/>
  <c r="L445" i="5"/>
  <c r="L409" i="5"/>
  <c r="L436" i="5"/>
  <c r="L457" i="5"/>
  <c r="L469" i="5"/>
  <c r="L466" i="5"/>
  <c r="L471" i="5"/>
  <c r="L435" i="5"/>
  <c r="L448" i="5"/>
  <c r="L507" i="5"/>
  <c r="L425" i="5"/>
  <c r="L476" i="5"/>
  <c r="L497" i="5"/>
  <c r="L509" i="5"/>
  <c r="L500" i="5"/>
  <c r="L506" i="5"/>
  <c r="L430" i="5"/>
  <c r="L427" i="5"/>
  <c r="L440" i="5"/>
  <c r="L499" i="5"/>
  <c r="L417" i="5"/>
  <c r="L468" i="5"/>
  <c r="L489" i="5"/>
  <c r="L437" i="5"/>
  <c r="L414" i="5"/>
  <c r="L470" i="5"/>
  <c r="L461" i="5"/>
  <c r="L449" i="5"/>
  <c r="L494" i="5"/>
  <c r="L491" i="5"/>
  <c r="L504" i="5"/>
  <c r="L460" i="5"/>
  <c r="L481" i="5"/>
  <c r="L429" i="5"/>
  <c r="L492" i="5"/>
  <c r="L501" i="5"/>
  <c r="L434" i="5"/>
  <c r="L439" i="5"/>
  <c r="L442" i="5"/>
  <c r="L422" i="5"/>
  <c r="L458" i="5"/>
  <c r="L463" i="5"/>
  <c r="L452" i="5"/>
  <c r="L473" i="5"/>
  <c r="L421" i="5"/>
  <c r="L467" i="5"/>
  <c r="L493" i="5"/>
  <c r="L453" i="5"/>
  <c r="L462" i="5"/>
  <c r="L498" i="5"/>
  <c r="L503" i="5"/>
  <c r="L480" i="5"/>
  <c r="L486" i="5"/>
  <c r="L419" i="5"/>
  <c r="L432" i="5"/>
  <c r="L413" i="5"/>
  <c r="L428" i="5"/>
  <c r="L485" i="5"/>
  <c r="L478" i="5"/>
  <c r="L454" i="5"/>
  <c r="L426" i="5"/>
  <c r="L431" i="5"/>
  <c r="L459" i="5"/>
  <c r="B359" i="8"/>
  <c r="B611" i="8"/>
  <c r="B336" i="8"/>
  <c r="B477" i="8"/>
  <c r="B411" i="8"/>
  <c r="B405" i="8"/>
  <c r="B623" i="8"/>
  <c r="B407" i="8"/>
  <c r="B341" i="8"/>
  <c r="B508" i="8"/>
  <c r="B414" i="8"/>
  <c r="B589" i="8"/>
  <c r="B389" i="8"/>
  <c r="B475" i="8"/>
  <c r="B384" i="8"/>
  <c r="B366" i="8"/>
  <c r="B361" i="8"/>
  <c r="B559" i="8"/>
  <c r="B468" i="8"/>
  <c r="B542" i="8"/>
  <c r="B429" i="8"/>
  <c r="B518" i="8"/>
  <c r="B404" i="8"/>
  <c r="B329" i="8"/>
  <c r="B332" i="8"/>
  <c r="B455" i="8"/>
  <c r="B395" i="8"/>
  <c r="B460" i="8"/>
  <c r="B439" i="8"/>
  <c r="B494" i="8"/>
  <c r="B522" i="8"/>
  <c r="B545" i="8"/>
  <c r="B421" i="8"/>
  <c r="B444" i="8"/>
  <c r="B519" i="8"/>
  <c r="B534" i="8"/>
  <c r="B430" i="8"/>
  <c r="B573" i="8"/>
  <c r="B532" i="8"/>
  <c r="B471" i="8"/>
  <c r="B456" i="8"/>
  <c r="B531" i="8"/>
  <c r="B334" i="8"/>
  <c r="B385" i="8"/>
  <c r="B600" i="8"/>
  <c r="B331" i="8"/>
  <c r="B586" i="8"/>
  <c r="B337" i="8"/>
  <c r="B470" i="8"/>
  <c r="B561" i="8"/>
  <c r="B616" i="8"/>
  <c r="B628" i="8"/>
  <c r="B327" i="8"/>
  <c r="B485" i="8"/>
  <c r="B476" i="8"/>
  <c r="B603" i="8"/>
  <c r="B392" i="8"/>
  <c r="B452" i="8"/>
  <c r="B445" i="8"/>
  <c r="B612" i="8"/>
  <c r="B513" i="8"/>
  <c r="B552" i="8"/>
  <c r="B335" i="8"/>
  <c r="B380" i="8"/>
  <c r="B417" i="8"/>
  <c r="B496" i="8"/>
  <c r="B601" i="8"/>
  <c r="B371" i="8"/>
  <c r="B488" i="8"/>
  <c r="B450" i="8"/>
  <c r="B585" i="8"/>
  <c r="B484" i="8"/>
  <c r="B548" i="8"/>
  <c r="B629" i="8"/>
  <c r="B558" i="8"/>
  <c r="B346" i="8"/>
  <c r="B577" i="8"/>
  <c r="B355" i="8"/>
  <c r="B578" i="8"/>
  <c r="B630" i="8"/>
  <c r="B610" i="8"/>
  <c r="B373" i="8"/>
  <c r="B478" i="8"/>
  <c r="B568" i="8"/>
  <c r="B469" i="8"/>
  <c r="B543" i="8"/>
  <c r="B368" i="8"/>
  <c r="B451" i="8"/>
  <c r="B626" i="8"/>
  <c r="G177" i="10"/>
  <c r="G195" i="10"/>
  <c r="G165" i="10"/>
  <c r="G192" i="10"/>
  <c r="G267" i="10"/>
  <c r="G324" i="10"/>
  <c r="G116" i="10"/>
  <c r="G128" i="10"/>
  <c r="G149" i="10"/>
  <c r="G269" i="10"/>
  <c r="G320" i="10"/>
  <c r="G329" i="10"/>
  <c r="G106" i="10"/>
  <c r="B356" i="8"/>
  <c r="G96" i="10"/>
  <c r="G234" i="10"/>
  <c r="G264" i="10"/>
  <c r="G225" i="10"/>
  <c r="G300" i="10"/>
  <c r="G92" i="10"/>
  <c r="G203" i="10"/>
  <c r="G143" i="10"/>
  <c r="G183" i="10"/>
  <c r="G107" i="10"/>
  <c r="G176" i="10"/>
  <c r="G248" i="10"/>
  <c r="G215" i="10"/>
  <c r="G115" i="10"/>
  <c r="G321" i="10"/>
  <c r="G297" i="10"/>
  <c r="G189" i="10"/>
  <c r="G201" i="10"/>
  <c r="G174" i="10"/>
  <c r="G153" i="10"/>
  <c r="G204" i="10"/>
  <c r="G276" i="10"/>
  <c r="G162" i="10"/>
  <c r="G285" i="10"/>
  <c r="G228" i="10"/>
  <c r="G173" i="10"/>
  <c r="G113" i="10"/>
  <c r="G233" i="10"/>
  <c r="G236" i="10"/>
  <c r="G293" i="10"/>
  <c r="G140" i="10"/>
  <c r="G216" i="10"/>
  <c r="G209" i="10"/>
  <c r="G272" i="10"/>
  <c r="G99" i="10"/>
  <c r="G249" i="10"/>
  <c r="B486" i="8"/>
  <c r="G105" i="10"/>
  <c r="G171" i="10"/>
  <c r="G312" i="10"/>
  <c r="G147" i="10"/>
  <c r="G309" i="10"/>
  <c r="G98" i="10"/>
  <c r="G152" i="10"/>
  <c r="G164" i="10"/>
  <c r="G305" i="10"/>
  <c r="G296" i="10"/>
  <c r="G168" i="10"/>
  <c r="G317" i="10"/>
  <c r="G131" i="10"/>
  <c r="G243" i="10"/>
  <c r="G291" i="10"/>
  <c r="G258" i="10"/>
  <c r="B347" i="8"/>
  <c r="G102" i="10"/>
  <c r="G198" i="10"/>
  <c r="G150" i="10"/>
  <c r="G273" i="10"/>
  <c r="G231" i="10"/>
  <c r="G282" i="10"/>
  <c r="G306" i="10"/>
  <c r="G240" i="10"/>
  <c r="G251" i="10"/>
  <c r="G260" i="10"/>
  <c r="G156" i="10"/>
  <c r="G132" i="10"/>
  <c r="G186" i="10"/>
  <c r="G252" i="10"/>
  <c r="G237" i="10"/>
  <c r="G315" i="10"/>
  <c r="G261" i="10"/>
  <c r="G327" i="10"/>
  <c r="G119" i="10"/>
  <c r="G155" i="10"/>
  <c r="G185" i="10"/>
  <c r="G170" i="10"/>
  <c r="G224" i="10"/>
  <c r="G212" i="10"/>
  <c r="G137" i="10"/>
  <c r="G323" i="10"/>
  <c r="X362" i="10"/>
  <c r="X359" i="10"/>
  <c r="X360" i="10"/>
  <c r="X357" i="10"/>
  <c r="X353" i="10"/>
  <c r="X354" i="10"/>
  <c r="X356" i="10"/>
  <c r="X355" i="10"/>
  <c r="X358" i="10"/>
  <c r="X361" i="10"/>
  <c r="X351" i="10"/>
  <c r="Y342" i="10"/>
  <c r="Y345" i="10" s="1"/>
  <c r="K363" i="10" a="1"/>
  <c r="K363" i="10" s="1"/>
  <c r="G49" i="10" s="1"/>
  <c r="N363" i="10" a="1"/>
  <c r="N363" i="10" s="1"/>
  <c r="G58" i="10" s="1"/>
  <c r="P364" i="10" a="1"/>
  <c r="P364" i="10" s="1"/>
  <c r="S365" i="10" a="1"/>
  <c r="S365" i="10" s="1"/>
  <c r="R363" i="10" a="1"/>
  <c r="R363" i="10" s="1"/>
  <c r="G70" i="10" s="1"/>
  <c r="R364" i="10" a="1"/>
  <c r="R364" i="10" s="1"/>
  <c r="C365" i="10" a="1"/>
  <c r="C365" i="10" s="1"/>
  <c r="D365" i="10" a="1"/>
  <c r="D365" i="10" s="1"/>
  <c r="M363" i="10" a="1"/>
  <c r="M363" i="10" s="1"/>
  <c r="G55" i="10" s="1"/>
  <c r="E364" i="10" a="1"/>
  <c r="E364" i="10" s="1"/>
  <c r="N365" i="10" a="1"/>
  <c r="N365" i="10" s="1"/>
  <c r="S363" i="10" a="1"/>
  <c r="S363" i="10" s="1"/>
  <c r="G73" i="10" s="1"/>
  <c r="U364" i="10" a="1"/>
  <c r="U364" i="10" s="1"/>
  <c r="F363" i="10" a="1"/>
  <c r="F363" i="10" s="1"/>
  <c r="G37" i="10" s="1"/>
  <c r="R365" i="10" a="1"/>
  <c r="R365" i="10" s="1"/>
  <c r="D364" i="10" a="1"/>
  <c r="D364" i="10" s="1"/>
  <c r="T364" i="10" a="1"/>
  <c r="T364" i="10" s="1"/>
  <c r="K365" i="10" a="1"/>
  <c r="K365" i="10" s="1"/>
  <c r="S364" i="10" a="1"/>
  <c r="S364" i="10" s="1"/>
  <c r="U363" i="10" a="1"/>
  <c r="U363" i="10" s="1"/>
  <c r="G79" i="10" s="1"/>
  <c r="C363" i="10" a="1"/>
  <c r="C363" i="10" s="1"/>
  <c r="G28" i="10" s="1"/>
  <c r="P363" i="10" a="1"/>
  <c r="P363" i="10" s="1"/>
  <c r="G64" i="10" s="1"/>
  <c r="P365" i="10" a="1"/>
  <c r="P365" i="10" s="1"/>
  <c r="F365" i="10" a="1"/>
  <c r="F365" i="10" s="1"/>
  <c r="Q363" i="10" a="1"/>
  <c r="Q363" i="10" s="1"/>
  <c r="G67" i="10" s="1"/>
  <c r="Q364" i="10" a="1"/>
  <c r="Q364" i="10" s="1"/>
  <c r="C364" i="10" a="1"/>
  <c r="C364" i="10" s="1"/>
  <c r="U365" i="10" a="1"/>
  <c r="U365" i="10" s="1"/>
  <c r="T365" i="10" a="1"/>
  <c r="T365" i="10" s="1"/>
  <c r="M365" i="10" a="1"/>
  <c r="M365" i="10" s="1"/>
  <c r="T363" i="10" a="1"/>
  <c r="T363" i="10" s="1"/>
  <c r="G76" i="10" s="1"/>
  <c r="B447" i="8"/>
  <c r="F364" i="10" a="1"/>
  <c r="F364" i="10" s="1"/>
  <c r="E365" i="10" a="1"/>
  <c r="E365" i="10" s="1"/>
  <c r="B538" i="8"/>
  <c r="B525" i="8"/>
  <c r="B499" i="8"/>
  <c r="B570" i="8"/>
  <c r="B365" i="8"/>
  <c r="B340" i="8"/>
  <c r="B597" i="8"/>
  <c r="G21" i="8"/>
  <c r="B533" i="8"/>
  <c r="H364" i="10" a="1"/>
  <c r="H364" i="10" s="1"/>
  <c r="B367" i="8"/>
  <c r="B376" i="8"/>
  <c r="B358" i="8"/>
  <c r="B537" i="8"/>
  <c r="B615" i="8"/>
  <c r="B474" i="8"/>
  <c r="B441" i="8"/>
  <c r="B370" i="8"/>
  <c r="B593" i="8"/>
  <c r="B618" i="8"/>
  <c r="B419" i="8"/>
  <c r="B349" i="8"/>
  <c r="B582" i="8"/>
  <c r="B412" i="8"/>
  <c r="B379" i="8"/>
  <c r="B443" i="8"/>
  <c r="B397" i="8"/>
  <c r="H365" i="10" a="1"/>
  <c r="H365" i="10" s="1"/>
  <c r="D363" i="10" a="1"/>
  <c r="D363" i="10" s="1"/>
  <c r="G31" i="10" s="1"/>
  <c r="B342" i="8"/>
  <c r="B326" i="8"/>
  <c r="B539" i="8"/>
  <c r="B437" i="8"/>
  <c r="B511" i="8"/>
  <c r="B594" i="8"/>
  <c r="B567" i="8"/>
  <c r="B575" i="8"/>
  <c r="B576" i="8"/>
  <c r="B581" i="8"/>
  <c r="B454" i="8"/>
  <c r="B622" i="8"/>
  <c r="B398" i="8"/>
  <c r="B403" i="8"/>
  <c r="B431" i="8"/>
  <c r="B498" i="8"/>
  <c r="B457" i="8"/>
  <c r="B472" i="8"/>
  <c r="B624" i="8"/>
  <c r="B540" i="8"/>
  <c r="B608" i="8"/>
  <c r="B461" i="8"/>
  <c r="B571" i="8"/>
  <c r="B503" i="8"/>
  <c r="B510" i="8"/>
  <c r="B364" i="8"/>
  <c r="B588" i="8"/>
  <c r="B446" i="8"/>
  <c r="B631" i="8"/>
  <c r="B350" i="8"/>
  <c r="B467" i="8"/>
  <c r="B483" i="8"/>
  <c r="B432" i="8"/>
  <c r="B492" i="8"/>
  <c r="B436" i="8"/>
  <c r="B579" i="8"/>
  <c r="B343" i="8"/>
  <c r="B339" i="8"/>
  <c r="B504" i="8"/>
  <c r="B438" i="8"/>
  <c r="B406" i="8"/>
  <c r="B386" i="8"/>
  <c r="B415" i="8"/>
  <c r="B428" i="8"/>
  <c r="B448" i="8"/>
  <c r="B515" i="8"/>
  <c r="B516" i="8"/>
  <c r="B596" i="8"/>
  <c r="B422" i="8"/>
  <c r="B493" i="8"/>
  <c r="B462" i="8"/>
  <c r="B440" i="8"/>
  <c r="B375" i="8"/>
  <c r="B563" i="8"/>
  <c r="B481" i="8"/>
  <c r="B591" i="8"/>
  <c r="B360" i="8"/>
  <c r="B490" i="8"/>
  <c r="B555" i="8"/>
  <c r="W356" i="10"/>
  <c r="O347" i="10"/>
  <c r="O363" i="10" a="1"/>
  <c r="O363" i="10" s="1"/>
  <c r="AI363" i="10" a="1"/>
  <c r="AI363" i="10" s="1"/>
  <c r="J347" i="10"/>
  <c r="J345" i="10"/>
  <c r="G45" i="10" s="1"/>
  <c r="J365" i="10" a="1"/>
  <c r="J365" i="10" s="1"/>
  <c r="AJ365" i="10" a="1"/>
  <c r="AJ365" i="10" s="1"/>
  <c r="O364" i="10" a="1"/>
  <c r="O364" i="10" s="1"/>
  <c r="AI364" i="10" a="1"/>
  <c r="AI364" i="10" s="1"/>
  <c r="J363" i="10" a="1"/>
  <c r="J363" i="10" s="1"/>
  <c r="AJ363" i="10" a="1"/>
  <c r="AJ363" i="10" s="1"/>
  <c r="O365" i="10" a="1"/>
  <c r="O365" i="10" s="1"/>
  <c r="AI365" i="10" a="1"/>
  <c r="AI365" i="10" s="1"/>
  <c r="J346" i="10"/>
  <c r="O345" i="10"/>
  <c r="O346" i="10"/>
  <c r="J364" i="10" a="1"/>
  <c r="J364" i="10" s="1"/>
  <c r="AJ364" i="10" a="1"/>
  <c r="AJ364" i="10" s="1"/>
  <c r="W351" i="10"/>
  <c r="AG342" i="10"/>
  <c r="AG345" i="10" s="1"/>
  <c r="W359" i="10"/>
  <c r="W354" i="10"/>
  <c r="L353" i="10"/>
  <c r="L357" i="10"/>
  <c r="W358" i="10"/>
  <c r="L362" i="10"/>
  <c r="W353" i="10"/>
  <c r="W355" i="10"/>
  <c r="W361" i="10"/>
  <c r="L354" i="10"/>
  <c r="L360" i="10"/>
  <c r="L351" i="10"/>
  <c r="L355" i="10"/>
  <c r="W352" i="10"/>
  <c r="W360" i="10"/>
  <c r="W362" i="10"/>
  <c r="L358" i="10"/>
  <c r="L352" i="10"/>
  <c r="L356" i="10"/>
  <c r="L361" i="10"/>
  <c r="W357" i="10"/>
  <c r="L359" i="10"/>
  <c r="W343" i="10"/>
  <c r="G364" i="10" a="1"/>
  <c r="G364" i="10" s="1"/>
  <c r="W342" i="10"/>
  <c r="W345" i="10" s="1"/>
  <c r="W344" i="10"/>
  <c r="W347" i="10" s="1"/>
  <c r="G363" i="10" a="1"/>
  <c r="G363" i="10" s="1"/>
  <c r="G40" i="10" s="1"/>
  <c r="AG343" i="10"/>
  <c r="AG346" i="10" s="1"/>
  <c r="AG344" i="10"/>
  <c r="AG347" i="10" s="1"/>
  <c r="V363" i="10" a="1"/>
  <c r="V363" i="10" s="1"/>
  <c r="G82" i="10" s="1"/>
  <c r="V364" i="10" a="1"/>
  <c r="V364" i="10" s="1"/>
  <c r="V365" i="10" a="1"/>
  <c r="V365" i="10" s="1"/>
  <c r="V345" i="10"/>
  <c r="G81" i="10" s="1"/>
  <c r="V347" i="10"/>
  <c r="V346" i="10"/>
  <c r="V379" i="10" a="1"/>
  <c r="V379" i="10" s="1"/>
  <c r="B345" i="8"/>
  <c r="B381" i="8"/>
  <c r="B383" i="8"/>
  <c r="B449" i="8"/>
  <c r="B501" i="8"/>
  <c r="B464" i="8"/>
  <c r="B572" i="8"/>
  <c r="B599" i="8"/>
  <c r="B551" i="8"/>
  <c r="B564" i="8"/>
  <c r="B344" i="8"/>
  <c r="B556" i="8"/>
  <c r="B489" i="8"/>
  <c r="B580" i="8"/>
  <c r="B425" i="8"/>
  <c r="B434" i="8"/>
  <c r="B354" i="8"/>
  <c r="B506" i="8"/>
  <c r="B473" i="8"/>
  <c r="B423" i="8"/>
  <c r="B491" i="8"/>
  <c r="B604" i="8"/>
  <c r="B526" i="8"/>
  <c r="B363" i="8"/>
  <c r="B606" i="8"/>
  <c r="B400" i="8"/>
  <c r="B547" i="8"/>
  <c r="B524" i="8"/>
  <c r="B459" i="8"/>
  <c r="B502" i="8"/>
  <c r="B479" i="8"/>
  <c r="B614" i="8"/>
  <c r="B333" i="8"/>
  <c r="B362" i="8"/>
  <c r="B574" i="8"/>
  <c r="B424" i="8"/>
  <c r="B627" i="8"/>
  <c r="B463" i="8"/>
  <c r="B505" i="8"/>
  <c r="B401" i="8"/>
  <c r="B497" i="8"/>
  <c r="B592" i="8"/>
  <c r="B587" i="8"/>
  <c r="B507" i="8"/>
  <c r="B607" i="8"/>
  <c r="B325" i="8"/>
  <c r="G27" i="8"/>
  <c r="B535" i="8"/>
  <c r="B557" i="8"/>
  <c r="B482" i="8"/>
  <c r="B500" i="8"/>
  <c r="B382" i="8"/>
  <c r="B565" i="8"/>
  <c r="B598" i="8"/>
  <c r="B609" i="8"/>
  <c r="B549" i="8"/>
  <c r="B517" i="8"/>
  <c r="B487" i="8"/>
  <c r="B357" i="8"/>
  <c r="B509" i="8"/>
  <c r="B374" i="8"/>
  <c r="B625" i="8"/>
  <c r="B521" i="8"/>
  <c r="B495" i="8"/>
  <c r="B602" i="8"/>
  <c r="B387" i="8"/>
  <c r="B617" i="8"/>
  <c r="B514" i="8"/>
  <c r="B409" i="8"/>
  <c r="B465" i="8"/>
  <c r="B394" i="8"/>
  <c r="B399" i="8"/>
  <c r="B584" i="8"/>
  <c r="B390" i="8"/>
  <c r="B560" i="8"/>
  <c r="B352" i="8"/>
  <c r="B442" i="8"/>
  <c r="AZ427" i="5"/>
  <c r="AZ423" i="5"/>
  <c r="AZ419" i="5"/>
  <c r="AZ415" i="5"/>
  <c r="AZ411" i="5"/>
  <c r="AZ428" i="5"/>
  <c r="AZ424" i="5"/>
  <c r="AZ420" i="5"/>
  <c r="AZ416" i="5"/>
  <c r="AZ412" i="5"/>
  <c r="AZ425" i="5"/>
  <c r="AZ421" i="5"/>
  <c r="AZ417" i="5"/>
  <c r="AZ413" i="5"/>
  <c r="AZ409" i="5"/>
  <c r="AO408" i="5"/>
  <c r="AV408" i="5" s="1"/>
  <c r="AZ426" i="5"/>
  <c r="AZ422" i="5"/>
  <c r="AZ418" i="5"/>
  <c r="AZ414" i="5"/>
  <c r="AZ410" i="5"/>
  <c r="D40" i="2"/>
  <c r="E345" i="10"/>
  <c r="G33" i="10" s="1"/>
  <c r="E363" i="10" a="1"/>
  <c r="E363" i="10" s="1"/>
  <c r="G34" i="10" s="1"/>
  <c r="U378" i="10" a="1"/>
  <c r="U378" i="10" s="1"/>
  <c r="G80" i="10" s="1"/>
  <c r="DN409" i="10"/>
  <c r="DM408" i="10"/>
  <c r="DL407" i="10"/>
  <c r="DN410" i="10"/>
  <c r="DM409" i="10"/>
  <c r="DL408" i="10"/>
  <c r="DN411" i="10"/>
  <c r="DM410" i="10"/>
  <c r="DL409" i="10"/>
  <c r="DN403" i="10"/>
  <c r="DM411" i="10"/>
  <c r="DL410" i="10"/>
  <c r="DN404" i="10"/>
  <c r="DM403" i="10"/>
  <c r="DN405" i="10"/>
  <c r="DM404" i="10"/>
  <c r="DN407" i="10"/>
  <c r="DM406" i="10"/>
  <c r="DL405" i="10"/>
  <c r="DN408" i="10"/>
  <c r="DM407" i="10"/>
  <c r="DL406" i="10"/>
  <c r="DM405" i="10"/>
  <c r="DN399" i="10"/>
  <c r="DM398" i="10"/>
  <c r="DL397" i="10"/>
  <c r="DN391" i="10"/>
  <c r="DM390" i="10"/>
  <c r="DL389" i="10"/>
  <c r="DN400" i="10"/>
  <c r="DM399" i="10"/>
  <c r="DL398" i="10"/>
  <c r="DN392" i="10"/>
  <c r="DM391" i="10"/>
  <c r="DL390" i="10"/>
  <c r="DN406" i="10"/>
  <c r="DN401" i="10"/>
  <c r="DM400" i="10"/>
  <c r="DL399" i="10"/>
  <c r="DN393" i="10"/>
  <c r="DM392" i="10"/>
  <c r="DL391" i="10"/>
  <c r="DN402" i="10"/>
  <c r="DM401" i="10"/>
  <c r="DL400" i="10"/>
  <c r="DN394" i="10"/>
  <c r="DM393" i="10"/>
  <c r="DL392" i="10"/>
  <c r="DM402" i="10"/>
  <c r="DL401" i="10"/>
  <c r="DN395" i="10"/>
  <c r="DM394" i="10"/>
  <c r="DL393" i="10"/>
  <c r="DL403" i="10"/>
  <c r="DL402" i="10"/>
  <c r="DN396" i="10"/>
  <c r="DM395" i="10"/>
  <c r="DL394" i="10"/>
  <c r="DN388" i="10"/>
  <c r="DL404" i="10"/>
  <c r="DN397" i="10"/>
  <c r="DM396" i="10"/>
  <c r="DL395" i="10"/>
  <c r="DN389" i="10"/>
  <c r="DM388" i="10"/>
  <c r="DL396" i="10"/>
  <c r="DM389" i="10"/>
  <c r="DM397" i="10"/>
  <c r="DN390" i="10"/>
  <c r="DN398" i="10"/>
  <c r="DL388" i="10"/>
  <c r="E378" i="10" a="1"/>
  <c r="E378" i="10" s="1"/>
  <c r="U379" i="10" a="1"/>
  <c r="U379" i="10" s="1"/>
  <c r="D94" i="2"/>
  <c r="DZ405" i="10"/>
  <c r="DY404" i="10"/>
  <c r="DX403" i="10"/>
  <c r="DZ406" i="10"/>
  <c r="DY405" i="10"/>
  <c r="DX404" i="10"/>
  <c r="DZ407" i="10"/>
  <c r="DY406" i="10"/>
  <c r="DX405" i="10"/>
  <c r="DZ408" i="10"/>
  <c r="DY407" i="10"/>
  <c r="DX406" i="10"/>
  <c r="DZ409" i="10"/>
  <c r="DY408" i="10"/>
  <c r="DX407" i="10"/>
  <c r="DZ411" i="10"/>
  <c r="DY410" i="10"/>
  <c r="DX409" i="10"/>
  <c r="DZ403" i="10"/>
  <c r="DY411" i="10"/>
  <c r="DX410" i="10"/>
  <c r="DZ404" i="10"/>
  <c r="DY403" i="10"/>
  <c r="DZ410" i="10"/>
  <c r="DY402" i="10"/>
  <c r="DX401" i="10"/>
  <c r="DZ395" i="10"/>
  <c r="DY394" i="10"/>
  <c r="DX393" i="10"/>
  <c r="DX402" i="10"/>
  <c r="DZ396" i="10"/>
  <c r="DY395" i="10"/>
  <c r="DX394" i="10"/>
  <c r="DZ388" i="10"/>
  <c r="DZ397" i="10"/>
  <c r="DY396" i="10"/>
  <c r="DX395" i="10"/>
  <c r="DZ389" i="10"/>
  <c r="DY388" i="10"/>
  <c r="DX408" i="10"/>
  <c r="DZ398" i="10"/>
  <c r="DY397" i="10"/>
  <c r="DX396" i="10"/>
  <c r="DZ390" i="10"/>
  <c r="DY389" i="10"/>
  <c r="DX388" i="10"/>
  <c r="DZ399" i="10"/>
  <c r="DY398" i="10"/>
  <c r="DX397" i="10"/>
  <c r="DZ391" i="10"/>
  <c r="DY390" i="10"/>
  <c r="DX389" i="10"/>
  <c r="DY409" i="10"/>
  <c r="DZ400" i="10"/>
  <c r="DY399" i="10"/>
  <c r="DX398" i="10"/>
  <c r="DZ392" i="10"/>
  <c r="DY391" i="10"/>
  <c r="DX390" i="10"/>
  <c r="DZ401" i="10"/>
  <c r="DY400" i="10"/>
  <c r="DX399" i="10"/>
  <c r="DZ393" i="10"/>
  <c r="DY392" i="10"/>
  <c r="DX391" i="10"/>
  <c r="DY401" i="10"/>
  <c r="DZ394" i="10"/>
  <c r="DZ402" i="10"/>
  <c r="DX392" i="10"/>
  <c r="DX400" i="10"/>
  <c r="DY393" i="10"/>
  <c r="EC408" i="10"/>
  <c r="EB407" i="10"/>
  <c r="EA406" i="10"/>
  <c r="EC409" i="10"/>
  <c r="EB408" i="10"/>
  <c r="EA407" i="10"/>
  <c r="EC410" i="10"/>
  <c r="EB409" i="10"/>
  <c r="EA408" i="10"/>
  <c r="EC411" i="10"/>
  <c r="EB410" i="10"/>
  <c r="EA409" i="10"/>
  <c r="EC403" i="10"/>
  <c r="EB411" i="10"/>
  <c r="EA410" i="10"/>
  <c r="EC404" i="10"/>
  <c r="EC406" i="10"/>
  <c r="EB405" i="10"/>
  <c r="EA404" i="10"/>
  <c r="EC407" i="10"/>
  <c r="EB406" i="10"/>
  <c r="EA405" i="10"/>
  <c r="EB403" i="10"/>
  <c r="EC398" i="10"/>
  <c r="EB397" i="10"/>
  <c r="EA396" i="10"/>
  <c r="EC390" i="10"/>
  <c r="EB389" i="10"/>
  <c r="EA388" i="10"/>
  <c r="EA403" i="10"/>
  <c r="EC399" i="10"/>
  <c r="EB398" i="10"/>
  <c r="EA397" i="10"/>
  <c r="EC391" i="10"/>
  <c r="EB390" i="10"/>
  <c r="EA389" i="10"/>
  <c r="EB404" i="10"/>
  <c r="EC400" i="10"/>
  <c r="EB399" i="10"/>
  <c r="EA398" i="10"/>
  <c r="EC392" i="10"/>
  <c r="EB391" i="10"/>
  <c r="EA390" i="10"/>
  <c r="EC405" i="10"/>
  <c r="EC401" i="10"/>
  <c r="EB400" i="10"/>
  <c r="EA399" i="10"/>
  <c r="EC393" i="10"/>
  <c r="EB392" i="10"/>
  <c r="EA391" i="10"/>
  <c r="EC402" i="10"/>
  <c r="EB401" i="10"/>
  <c r="EA400" i="10"/>
  <c r="EC394" i="10"/>
  <c r="EB393" i="10"/>
  <c r="EA392" i="10"/>
  <c r="EB402" i="10"/>
  <c r="EA401" i="10"/>
  <c r="EC395" i="10"/>
  <c r="EB394" i="10"/>
  <c r="EA393" i="10"/>
  <c r="EA402" i="10"/>
  <c r="EC396" i="10"/>
  <c r="EB395" i="10"/>
  <c r="EA394" i="10"/>
  <c r="EC388" i="10"/>
  <c r="EA395" i="10"/>
  <c r="EB388" i="10"/>
  <c r="EC389" i="10"/>
  <c r="EB396" i="10"/>
  <c r="EC397" i="10"/>
  <c r="DE408" i="10"/>
  <c r="DD407" i="10"/>
  <c r="DC406" i="10"/>
  <c r="DE409" i="10"/>
  <c r="DD408" i="10"/>
  <c r="DC407" i="10"/>
  <c r="DE410" i="10"/>
  <c r="DD409" i="10"/>
  <c r="DC408" i="10"/>
  <c r="DE411" i="10"/>
  <c r="DD410" i="10"/>
  <c r="DC409" i="10"/>
  <c r="DD411" i="10"/>
  <c r="DC410" i="10"/>
  <c r="DE404" i="10"/>
  <c r="DE406" i="10"/>
  <c r="DD405" i="10"/>
  <c r="DC404" i="10"/>
  <c r="DE407" i="10"/>
  <c r="DD406" i="10"/>
  <c r="DC405" i="10"/>
  <c r="DD403" i="10"/>
  <c r="DE398" i="10"/>
  <c r="DD397" i="10"/>
  <c r="DC396" i="10"/>
  <c r="DE390" i="10"/>
  <c r="DD389" i="10"/>
  <c r="DC388" i="10"/>
  <c r="DE405" i="10"/>
  <c r="DC403" i="10"/>
  <c r="DE399" i="10"/>
  <c r="DD398" i="10"/>
  <c r="DC397" i="10"/>
  <c r="DE391" i="10"/>
  <c r="DD390" i="10"/>
  <c r="DC389" i="10"/>
  <c r="DE400" i="10"/>
  <c r="DD399" i="10"/>
  <c r="DC398" i="10"/>
  <c r="DE392" i="10"/>
  <c r="DD391" i="10"/>
  <c r="DC390" i="10"/>
  <c r="DE401" i="10"/>
  <c r="DD400" i="10"/>
  <c r="DC399" i="10"/>
  <c r="DE393" i="10"/>
  <c r="DD392" i="10"/>
  <c r="DC391" i="10"/>
  <c r="DE402" i="10"/>
  <c r="DD401" i="10"/>
  <c r="DC400" i="10"/>
  <c r="DE394" i="10"/>
  <c r="DD393" i="10"/>
  <c r="DC392" i="10"/>
  <c r="DD402" i="10"/>
  <c r="DC401" i="10"/>
  <c r="DE395" i="10"/>
  <c r="DD394" i="10"/>
  <c r="DC393" i="10"/>
  <c r="DC402" i="10"/>
  <c r="DE396" i="10"/>
  <c r="DD395" i="10"/>
  <c r="DC394" i="10"/>
  <c r="DE388" i="10"/>
  <c r="DC395" i="10"/>
  <c r="DD388" i="10"/>
  <c r="DE403" i="10"/>
  <c r="DD396" i="10"/>
  <c r="DE389" i="10"/>
  <c r="DE397" i="10"/>
  <c r="DD404" i="10"/>
  <c r="V378" i="10" a="1"/>
  <c r="V378" i="10" s="1"/>
  <c r="D84" i="2"/>
  <c r="V380" i="10" a="1"/>
  <c r="V380" i="10" s="1"/>
  <c r="DK406" i="10"/>
  <c r="DJ405" i="10"/>
  <c r="DI404" i="10"/>
  <c r="DK407" i="10"/>
  <c r="DJ406" i="10"/>
  <c r="DI405" i="10"/>
  <c r="DK408" i="10"/>
  <c r="DJ407" i="10"/>
  <c r="DI406" i="10"/>
  <c r="DK409" i="10"/>
  <c r="DJ408" i="10"/>
  <c r="DI407" i="10"/>
  <c r="DK410" i="10"/>
  <c r="DJ409" i="10"/>
  <c r="DI408" i="10"/>
  <c r="DJ411" i="10"/>
  <c r="DI410" i="10"/>
  <c r="DK404" i="10"/>
  <c r="DJ403" i="10"/>
  <c r="DK405" i="10"/>
  <c r="DJ404" i="10"/>
  <c r="DI403" i="10"/>
  <c r="DI402" i="10"/>
  <c r="DK396" i="10"/>
  <c r="DJ395" i="10"/>
  <c r="DI394" i="10"/>
  <c r="DK388" i="10"/>
  <c r="DK397" i="10"/>
  <c r="DJ396" i="10"/>
  <c r="DI395" i="10"/>
  <c r="DK389" i="10"/>
  <c r="DJ388" i="10"/>
  <c r="DI409" i="10"/>
  <c r="DK398" i="10"/>
  <c r="DJ397" i="10"/>
  <c r="DI396" i="10"/>
  <c r="DK390" i="10"/>
  <c r="DJ389" i="10"/>
  <c r="DI388" i="10"/>
  <c r="DK411" i="10"/>
  <c r="DK399" i="10"/>
  <c r="DJ398" i="10"/>
  <c r="DI397" i="10"/>
  <c r="DK391" i="10"/>
  <c r="DJ390" i="10"/>
  <c r="DI389" i="10"/>
  <c r="DJ410" i="10"/>
  <c r="DK400" i="10"/>
  <c r="DJ399" i="10"/>
  <c r="DI398" i="10"/>
  <c r="DK392" i="10"/>
  <c r="DJ391" i="10"/>
  <c r="DI390" i="10"/>
  <c r="DK401" i="10"/>
  <c r="DJ400" i="10"/>
  <c r="DI399" i="10"/>
  <c r="DK393" i="10"/>
  <c r="DJ392" i="10"/>
  <c r="DI391" i="10"/>
  <c r="DK403" i="10"/>
  <c r="DK402" i="10"/>
  <c r="DJ401" i="10"/>
  <c r="DI400" i="10"/>
  <c r="DK394" i="10"/>
  <c r="DJ393" i="10"/>
  <c r="DI392" i="10"/>
  <c r="DI393" i="10"/>
  <c r="DI401" i="10"/>
  <c r="DJ394" i="10"/>
  <c r="DJ402" i="10"/>
  <c r="DK395" i="10"/>
  <c r="D30" i="2"/>
  <c r="AU409" i="5" l="1"/>
  <c r="B195" i="5" s="1"/>
  <c r="T94" i="25" s="1"/>
  <c r="AH408" i="5"/>
  <c r="AI408" i="5" s="1"/>
  <c r="P34" i="5" s="1"/>
  <c r="AH409" i="5"/>
  <c r="AI409" i="5" s="1"/>
  <c r="AJ409" i="5" s="1"/>
  <c r="I12" i="5"/>
  <c r="I15" i="5"/>
  <c r="AA512" i="5"/>
  <c r="H9" i="5" s="1"/>
  <c r="BV414" i="5"/>
  <c r="BW414" i="5" s="1"/>
  <c r="AW408" i="5"/>
  <c r="AX408" i="5" s="1"/>
  <c r="B140" i="5"/>
  <c r="T39" i="25" s="1"/>
  <c r="BU408" i="5"/>
  <c r="BV408" i="5" s="1"/>
  <c r="BU413" i="5"/>
  <c r="BI413" i="5" s="1"/>
  <c r="BU410" i="5"/>
  <c r="BV410" i="5" s="1"/>
  <c r="BW410" i="5" s="1"/>
  <c r="BU409" i="5"/>
  <c r="BI409" i="5" s="1"/>
  <c r="BU412" i="5"/>
  <c r="BV412" i="5" s="1"/>
  <c r="BW412" i="5" s="1"/>
  <c r="BU411" i="5"/>
  <c r="BV411" i="5" s="1"/>
  <c r="BW411" i="5" s="1"/>
  <c r="AF409" i="5"/>
  <c r="M568" i="5"/>
  <c r="AP599" i="5"/>
  <c r="I14" i="5"/>
  <c r="BC568" i="5"/>
  <c r="U197" i="10" s="1"/>
  <c r="J67" i="25" s="1"/>
  <c r="BC549" i="5"/>
  <c r="U140" i="10" s="1"/>
  <c r="J48" i="25" s="1"/>
  <c r="BC537" i="5"/>
  <c r="U104" i="10" s="1"/>
  <c r="J36" i="25" s="1"/>
  <c r="BC596" i="5"/>
  <c r="BC525" i="5"/>
  <c r="BC548" i="5"/>
  <c r="BC524" i="5"/>
  <c r="BC556" i="5"/>
  <c r="BC595" i="5"/>
  <c r="BC520" i="5"/>
  <c r="BC534" i="5"/>
  <c r="U95" i="10" s="1"/>
  <c r="J33" i="25" s="1"/>
  <c r="BC552" i="5"/>
  <c r="U149" i="10" s="1"/>
  <c r="J51" i="25" s="1"/>
  <c r="BC580" i="5"/>
  <c r="U233" i="10" s="1"/>
  <c r="J79" i="25" s="1"/>
  <c r="BC562" i="5"/>
  <c r="BC557" i="5"/>
  <c r="BC514" i="5"/>
  <c r="BC609" i="5"/>
  <c r="BC584" i="5"/>
  <c r="BC561" i="5"/>
  <c r="U176" i="10" s="1"/>
  <c r="J60" i="25" s="1"/>
  <c r="BC576" i="5"/>
  <c r="U221" i="10" s="1"/>
  <c r="J75" i="25" s="1"/>
  <c r="BC513" i="5"/>
  <c r="BC529" i="5"/>
  <c r="BC546" i="5"/>
  <c r="BC604" i="5"/>
  <c r="BC517" i="5"/>
  <c r="BC591" i="5"/>
  <c r="BC606" i="5"/>
  <c r="U311" i="10" s="1"/>
  <c r="J105" i="25" s="1"/>
  <c r="BC543" i="5"/>
  <c r="BC519" i="5"/>
  <c r="U50" i="10" s="1"/>
  <c r="J18" i="25" s="1"/>
  <c r="BC551" i="5"/>
  <c r="BC582" i="5"/>
  <c r="BC558" i="5"/>
  <c r="BC512" i="5"/>
  <c r="J16" i="5" s="1"/>
  <c r="BC589" i="5"/>
  <c r="BC593" i="5"/>
  <c r="U272" i="10" s="1"/>
  <c r="J92" i="25" s="1"/>
  <c r="BC522" i="5"/>
  <c r="BC527" i="5"/>
  <c r="U74" i="10" s="1"/>
  <c r="J26" i="25" s="1"/>
  <c r="BC541" i="5"/>
  <c r="BC532" i="5"/>
  <c r="BC555" i="5"/>
  <c r="BC603" i="5"/>
  <c r="BC579" i="5"/>
  <c r="BC530" i="5"/>
  <c r="U83" i="10" s="1"/>
  <c r="J29" i="25" s="1"/>
  <c r="BC531" i="5"/>
  <c r="BC565" i="5"/>
  <c r="U188" i="10" s="1"/>
  <c r="J64" i="25" s="1"/>
  <c r="BC598" i="5"/>
  <c r="BC600" i="5"/>
  <c r="BC575" i="5"/>
  <c r="BH408" i="5"/>
  <c r="B297" i="5" s="1"/>
  <c r="T196" i="25" s="1"/>
  <c r="BC587" i="5"/>
  <c r="BC601" i="5"/>
  <c r="U296" i="10" s="1"/>
  <c r="J100" i="25" s="1"/>
  <c r="BC569" i="5"/>
  <c r="BC545" i="5"/>
  <c r="BC550" i="5"/>
  <c r="BC608" i="5"/>
  <c r="BC597" i="5"/>
  <c r="BC560" i="5"/>
  <c r="BC536" i="5"/>
  <c r="BC571" i="5"/>
  <c r="U206" i="10" s="1"/>
  <c r="J70" i="25" s="1"/>
  <c r="BC605" i="5"/>
  <c r="BC516" i="5"/>
  <c r="BC567" i="5"/>
  <c r="BC581" i="5"/>
  <c r="BC542" i="5"/>
  <c r="BC590" i="5"/>
  <c r="BC566" i="5"/>
  <c r="BC563" i="5"/>
  <c r="BC518" i="5"/>
  <c r="BC564" i="5"/>
  <c r="U185" i="10" s="1"/>
  <c r="J63" i="25" s="1"/>
  <c r="BC612" i="5"/>
  <c r="BC588" i="5"/>
  <c r="BC570" i="5"/>
  <c r="BC599" i="5"/>
  <c r="BC553" i="5"/>
  <c r="BC572" i="5"/>
  <c r="U209" i="10" s="1"/>
  <c r="J71" i="25" s="1"/>
  <c r="BC526" i="5"/>
  <c r="U71" i="10" s="1"/>
  <c r="J25" i="25" s="1"/>
  <c r="BC602" i="5"/>
  <c r="U299" i="10" s="1"/>
  <c r="J101" i="25" s="1"/>
  <c r="BC539" i="5"/>
  <c r="BC515" i="5"/>
  <c r="BC533" i="5"/>
  <c r="BC578" i="5"/>
  <c r="BC554" i="5"/>
  <c r="BC610" i="5"/>
  <c r="U323" i="10" s="1"/>
  <c r="J109" i="25" s="1"/>
  <c r="BC573" i="5"/>
  <c r="BC540" i="5"/>
  <c r="U113" i="10" s="1"/>
  <c r="J39" i="25" s="1"/>
  <c r="BC577" i="5"/>
  <c r="BC574" i="5"/>
  <c r="BC538" i="5"/>
  <c r="BC586" i="5"/>
  <c r="BC592" i="5"/>
  <c r="BC594" i="5"/>
  <c r="U275" i="10" s="1"/>
  <c r="J93" i="25" s="1"/>
  <c r="BC544" i="5"/>
  <c r="BC559" i="5"/>
  <c r="U170" i="10" s="1"/>
  <c r="J58" i="25" s="1"/>
  <c r="BC607" i="5"/>
  <c r="BC583" i="5"/>
  <c r="BC585" i="5"/>
  <c r="BC535" i="5"/>
  <c r="BC611" i="5"/>
  <c r="BC521" i="5"/>
  <c r="U56" i="10" s="1"/>
  <c r="J20" i="25" s="1"/>
  <c r="BC523" i="5"/>
  <c r="BC528" i="5"/>
  <c r="BC547" i="5"/>
  <c r="X363" i="10" a="1"/>
  <c r="X363" i="10" s="1"/>
  <c r="G88" i="10" s="1"/>
  <c r="X365" i="10" a="1"/>
  <c r="X365" i="10" s="1"/>
  <c r="X364" i="10" a="1"/>
  <c r="X364" i="10" s="1"/>
  <c r="AU408" i="5"/>
  <c r="B194" i="5" s="1"/>
  <c r="T93" i="25" s="1"/>
  <c r="AF408" i="5"/>
  <c r="N37" i="6" a="1"/>
  <c r="N37" i="6" s="1"/>
  <c r="AA28" i="10"/>
  <c r="N36" i="6" a="1"/>
  <c r="N36" i="6" s="1"/>
  <c r="BH416" i="5"/>
  <c r="B305" i="5" s="1"/>
  <c r="T204" i="25" s="1"/>
  <c r="BH415" i="5"/>
  <c r="B304" i="5" s="1"/>
  <c r="T203" i="25" s="1"/>
  <c r="BH414" i="5"/>
  <c r="B303" i="5" s="1"/>
  <c r="T202" i="25" s="1"/>
  <c r="AF427" i="5"/>
  <c r="AF435" i="5"/>
  <c r="H47" i="5"/>
  <c r="H76" i="5"/>
  <c r="AF434" i="5"/>
  <c r="K568" i="5"/>
  <c r="AC28" i="10"/>
  <c r="AC29" i="10"/>
  <c r="AB28" i="10"/>
  <c r="AG29" i="10"/>
  <c r="AF28" i="10"/>
  <c r="AB29" i="10"/>
  <c r="AF29" i="10"/>
  <c r="AE28" i="10"/>
  <c r="AE29" i="10"/>
  <c r="AD28" i="10"/>
  <c r="AG28" i="10"/>
  <c r="AD29" i="10"/>
  <c r="AP593" i="5"/>
  <c r="U271" i="10" s="1"/>
  <c r="I92" i="25" s="1"/>
  <c r="AA579" i="5"/>
  <c r="U228" i="10" s="1"/>
  <c r="H78" i="25" s="1"/>
  <c r="D244" i="2"/>
  <c r="D166" i="2"/>
  <c r="D354" i="2"/>
  <c r="D164" i="2"/>
  <c r="D192" i="2"/>
  <c r="D220" i="2"/>
  <c r="D292" i="2"/>
  <c r="D184" i="2"/>
  <c r="D302" i="2"/>
  <c r="D348" i="2"/>
  <c r="D160" i="2"/>
  <c r="D226" i="2"/>
  <c r="D159" i="2"/>
  <c r="D148" i="2"/>
  <c r="D198" i="2"/>
  <c r="D190" i="2"/>
  <c r="D388" i="2"/>
  <c r="D256" i="2"/>
  <c r="D186" i="2"/>
  <c r="D352" i="2"/>
  <c r="D240" i="2"/>
  <c r="D248" i="2"/>
  <c r="D222" i="2"/>
  <c r="D276" i="2"/>
  <c r="D234" i="2"/>
  <c r="D118" i="2"/>
  <c r="D144" i="2"/>
  <c r="D420" i="2"/>
  <c r="D426" i="2"/>
  <c r="D364" i="2"/>
  <c r="D204" i="2"/>
  <c r="D254" i="2"/>
  <c r="D412" i="2"/>
  <c r="D120" i="2"/>
  <c r="D406" i="2"/>
  <c r="D268" i="2"/>
  <c r="D252" i="2"/>
  <c r="D139" i="2"/>
  <c r="D294" i="2"/>
  <c r="D368" i="2"/>
  <c r="D180" i="2"/>
  <c r="D112" i="2"/>
  <c r="D422" i="2"/>
  <c r="D400" i="2"/>
  <c r="D288" i="2"/>
  <c r="D338" i="2"/>
  <c r="D336" i="2"/>
  <c r="D156" i="2"/>
  <c r="D126" i="2"/>
  <c r="D214" i="2"/>
  <c r="D402" i="2"/>
  <c r="D218" i="2"/>
  <c r="D124" i="2"/>
  <c r="D108" i="2"/>
  <c r="D176" i="2"/>
  <c r="D370" i="2"/>
  <c r="D258" i="2"/>
  <c r="D152" i="2"/>
  <c r="D131" i="2"/>
  <c r="D172" i="2"/>
  <c r="D216" i="2"/>
  <c r="D410" i="2"/>
  <c r="D324" i="2"/>
  <c r="D310" i="2"/>
  <c r="D384" i="2"/>
  <c r="D130" i="2"/>
  <c r="D278" i="2"/>
  <c r="D380" i="2"/>
  <c r="D206" i="2"/>
  <c r="D242" i="2"/>
  <c r="D320" i="2"/>
  <c r="D260" i="2"/>
  <c r="D390" i="2"/>
  <c r="D428" i="2"/>
  <c r="D346" i="2"/>
  <c r="D272" i="2"/>
  <c r="D212" i="2"/>
  <c r="D306" i="2"/>
  <c r="D398" i="2"/>
  <c r="D334" i="2"/>
  <c r="D396" i="2"/>
  <c r="D280" i="2"/>
  <c r="D304" i="2"/>
  <c r="D358" i="2"/>
  <c r="D386" i="2"/>
  <c r="D290" i="2"/>
  <c r="D416" i="2"/>
  <c r="D246" i="2"/>
  <c r="D236" i="2"/>
  <c r="D326" i="2"/>
  <c r="D366" i="2"/>
  <c r="D378" i="2"/>
  <c r="D332" i="2"/>
  <c r="D316" i="2"/>
  <c r="D322" i="2"/>
  <c r="D300" i="2"/>
  <c r="D262" i="2"/>
  <c r="D418" i="2"/>
  <c r="D224" i="2"/>
  <c r="D356" i="2"/>
  <c r="D188" i="2"/>
  <c r="D210" i="2"/>
  <c r="D104" i="2"/>
  <c r="D196" i="2"/>
  <c r="D238" i="2"/>
  <c r="D298" i="2"/>
  <c r="D314" i="2"/>
  <c r="D284" i="2"/>
  <c r="D208" i="2"/>
  <c r="D122" i="2"/>
  <c r="D140" i="2"/>
  <c r="D194" i="2"/>
  <c r="D143" i="2"/>
  <c r="D132" i="2"/>
  <c r="D342" i="2"/>
  <c r="D228" i="2"/>
  <c r="D250" i="2"/>
  <c r="AP514" i="5"/>
  <c r="U34" i="10" s="1"/>
  <c r="I13" i="25" s="1"/>
  <c r="AP512" i="5"/>
  <c r="I8" i="5" s="1"/>
  <c r="AP554" i="5"/>
  <c r="AP543" i="5"/>
  <c r="AP559" i="5"/>
  <c r="AP519" i="5"/>
  <c r="U49" i="10" s="1"/>
  <c r="I18" i="25" s="1"/>
  <c r="AP536" i="5"/>
  <c r="AP589" i="5"/>
  <c r="U259" i="10" s="1"/>
  <c r="I88" i="25" s="1"/>
  <c r="AP540" i="5"/>
  <c r="AP587" i="5"/>
  <c r="AP548" i="5"/>
  <c r="U136" i="10" s="1"/>
  <c r="I47" i="25" s="1"/>
  <c r="AP558" i="5"/>
  <c r="AP525" i="5"/>
  <c r="U67" i="10" s="1"/>
  <c r="I24" i="25" s="1"/>
  <c r="AP562" i="5"/>
  <c r="U178" i="10" s="1"/>
  <c r="I61" i="25" s="1"/>
  <c r="AP545" i="5"/>
  <c r="U127" i="10" s="1"/>
  <c r="I44" i="25" s="1"/>
  <c r="AP597" i="5"/>
  <c r="U283" i="10" s="1"/>
  <c r="I96" i="25" s="1"/>
  <c r="AP584" i="5"/>
  <c r="AP579" i="5"/>
  <c r="U229" i="10" s="1"/>
  <c r="I78" i="25" s="1"/>
  <c r="AP551" i="5"/>
  <c r="I71" i="5"/>
  <c r="AP608" i="5"/>
  <c r="U316" i="10" s="1"/>
  <c r="I107" i="25" s="1"/>
  <c r="AP533" i="5"/>
  <c r="AP539" i="5"/>
  <c r="AP549" i="5"/>
  <c r="AP553" i="5"/>
  <c r="AP531" i="5"/>
  <c r="U85" i="10" s="1"/>
  <c r="I30" i="25" s="1"/>
  <c r="AP581" i="5"/>
  <c r="U235" i="10" s="1"/>
  <c r="I80" i="25" s="1"/>
  <c r="AP526" i="5"/>
  <c r="U70" i="10" s="1"/>
  <c r="I25" i="25" s="1"/>
  <c r="AP572" i="5"/>
  <c r="AP582" i="5"/>
  <c r="U238" i="10" s="1"/>
  <c r="I81" i="25" s="1"/>
  <c r="AA562" i="5"/>
  <c r="U177" i="10" s="1"/>
  <c r="H61" i="25" s="1"/>
  <c r="AP561" i="5"/>
  <c r="AP577" i="5"/>
  <c r="U223" i="10" s="1"/>
  <c r="I76" i="25" s="1"/>
  <c r="AP535" i="5"/>
  <c r="U97" i="10" s="1"/>
  <c r="I34" i="25" s="1"/>
  <c r="AP607" i="5"/>
  <c r="U313" i="10" s="1"/>
  <c r="I106" i="25" s="1"/>
  <c r="AP595" i="5"/>
  <c r="U277" i="10" s="1"/>
  <c r="I94" i="25" s="1"/>
  <c r="AP575" i="5"/>
  <c r="U217" i="10" s="1"/>
  <c r="I74" i="25" s="1"/>
  <c r="AP609" i="5"/>
  <c r="U319" i="10" s="1"/>
  <c r="I108" i="25" s="1"/>
  <c r="AP544" i="5"/>
  <c r="AP601" i="5"/>
  <c r="U295" i="10" s="1"/>
  <c r="I100" i="25" s="1"/>
  <c r="AP560" i="5"/>
  <c r="AP586" i="5"/>
  <c r="U250" i="10" s="1"/>
  <c r="I85" i="25" s="1"/>
  <c r="AP538" i="5"/>
  <c r="AP556" i="5"/>
  <c r="AP513" i="5"/>
  <c r="AP602" i="5"/>
  <c r="AP570" i="5"/>
  <c r="U202" i="10" s="1"/>
  <c r="I69" i="25" s="1"/>
  <c r="AP565" i="5"/>
  <c r="U187" i="10" s="1"/>
  <c r="I64" i="25" s="1"/>
  <c r="AP542" i="5"/>
  <c r="AP578" i="5"/>
  <c r="U226" i="10" s="1"/>
  <c r="I77" i="25" s="1"/>
  <c r="AP529" i="5"/>
  <c r="I36" i="5" s="1"/>
  <c r="AP600" i="5"/>
  <c r="U292" i="10" s="1"/>
  <c r="I99" i="25" s="1"/>
  <c r="AP583" i="5"/>
  <c r="U241" i="10" s="1"/>
  <c r="I82" i="25" s="1"/>
  <c r="AP555" i="5"/>
  <c r="AP552" i="5"/>
  <c r="AP520" i="5"/>
  <c r="U52" i="10" s="1"/>
  <c r="I19" i="25" s="1"/>
  <c r="AP523" i="5"/>
  <c r="U61" i="10" s="1"/>
  <c r="I22" i="25" s="1"/>
  <c r="AP537" i="5"/>
  <c r="AP591" i="5"/>
  <c r="U265" i="10" s="1"/>
  <c r="I90" i="25" s="1"/>
  <c r="AP566" i="5"/>
  <c r="AP612" i="5"/>
  <c r="U328" i="10" s="1"/>
  <c r="I111" i="25" s="1"/>
  <c r="AA519" i="5"/>
  <c r="H15" i="5" s="1"/>
  <c r="AP532" i="5"/>
  <c r="AP530" i="5"/>
  <c r="AA612" i="5"/>
  <c r="U327" i="10" s="1"/>
  <c r="H111" i="25" s="1"/>
  <c r="AP522" i="5"/>
  <c r="U58" i="10" s="1"/>
  <c r="I21" i="25" s="1"/>
  <c r="AP590" i="5"/>
  <c r="AP563" i="5"/>
  <c r="U181" i="10" s="1"/>
  <c r="I62" i="25" s="1"/>
  <c r="AA547" i="5"/>
  <c r="AA569" i="5"/>
  <c r="AP534" i="5"/>
  <c r="AP574" i="5"/>
  <c r="U214" i="10" s="1"/>
  <c r="I73" i="25" s="1"/>
  <c r="AP569" i="5"/>
  <c r="AP596" i="5"/>
  <c r="AP547" i="5"/>
  <c r="AP594" i="5"/>
  <c r="U274" i="10" s="1"/>
  <c r="I93" i="25" s="1"/>
  <c r="AP568" i="5"/>
  <c r="U196" i="10" s="1"/>
  <c r="I67" i="25" s="1"/>
  <c r="AP598" i="5"/>
  <c r="U286" i="10" s="1"/>
  <c r="I97" i="25" s="1"/>
  <c r="AP516" i="5"/>
  <c r="U40" i="10" s="1"/>
  <c r="I15" i="25" s="1"/>
  <c r="AP557" i="5"/>
  <c r="AP580" i="5"/>
  <c r="U232" i="10" s="1"/>
  <c r="I79" i="25" s="1"/>
  <c r="AP541" i="5"/>
  <c r="AP517" i="5"/>
  <c r="U43" i="10" s="1"/>
  <c r="I16" i="25" s="1"/>
  <c r="AP528" i="5"/>
  <c r="AP585" i="5"/>
  <c r="U247" i="10" s="1"/>
  <c r="I84" i="25" s="1"/>
  <c r="AP515" i="5"/>
  <c r="I31" i="5" s="1"/>
  <c r="AP567" i="5"/>
  <c r="U193" i="10" s="1"/>
  <c r="I66" i="25" s="1"/>
  <c r="AP610" i="5"/>
  <c r="U322" i="10" s="1"/>
  <c r="I109" i="25" s="1"/>
  <c r="AP550" i="5"/>
  <c r="AP546" i="5"/>
  <c r="AP521" i="5"/>
  <c r="I33" i="5" s="1"/>
  <c r="AP527" i="5"/>
  <c r="I35" i="5" s="1"/>
  <c r="AP576" i="5"/>
  <c r="U220" i="10" s="1"/>
  <c r="I75" i="25" s="1"/>
  <c r="AP604" i="5"/>
  <c r="U304" i="10" s="1"/>
  <c r="I103" i="25" s="1"/>
  <c r="AP611" i="5"/>
  <c r="U325" i="10" s="1"/>
  <c r="I110" i="25" s="1"/>
  <c r="AP518" i="5"/>
  <c r="I32" i="5" s="1"/>
  <c r="AP524" i="5"/>
  <c r="I34" i="5" s="1"/>
  <c r="AP573" i="5"/>
  <c r="U211" i="10" s="1"/>
  <c r="I72" i="25" s="1"/>
  <c r="AP588" i="5"/>
  <c r="U256" i="10" s="1"/>
  <c r="I87" i="25" s="1"/>
  <c r="AP606" i="5"/>
  <c r="U310" i="10" s="1"/>
  <c r="I105" i="25" s="1"/>
  <c r="I29" i="5"/>
  <c r="AP603" i="5"/>
  <c r="U301" i="10" s="1"/>
  <c r="I102" i="25" s="1"/>
  <c r="AA582" i="5"/>
  <c r="U237" i="10" s="1"/>
  <c r="H81" i="25" s="1"/>
  <c r="AP605" i="5"/>
  <c r="I44" i="5"/>
  <c r="AP564" i="5"/>
  <c r="U184" i="10" s="1"/>
  <c r="I63" i="25" s="1"/>
  <c r="AP592" i="5"/>
  <c r="U268" i="10" s="1"/>
  <c r="I91" i="25" s="1"/>
  <c r="AA565" i="5"/>
  <c r="U186" i="10" s="1"/>
  <c r="H64" i="25" s="1"/>
  <c r="AP571" i="5"/>
  <c r="U205" i="10" s="1"/>
  <c r="I70" i="25" s="1"/>
  <c r="J42" i="5"/>
  <c r="J43" i="5"/>
  <c r="AA544" i="5"/>
  <c r="AA540" i="5"/>
  <c r="AA522" i="5"/>
  <c r="H18" i="5" s="1"/>
  <c r="AA532" i="5"/>
  <c r="AA537" i="5"/>
  <c r="AA514" i="5"/>
  <c r="U33" i="10" s="1"/>
  <c r="H13" i="25" s="1"/>
  <c r="AA535" i="5"/>
  <c r="U96" i="10" s="1"/>
  <c r="H34" i="25" s="1"/>
  <c r="AA533" i="5"/>
  <c r="AA595" i="5"/>
  <c r="U276" i="10" s="1"/>
  <c r="H94" i="25" s="1"/>
  <c r="AA611" i="5"/>
  <c r="U324" i="10" s="1"/>
  <c r="H110" i="25" s="1"/>
  <c r="AA590" i="5"/>
  <c r="AA597" i="5"/>
  <c r="U282" i="10" s="1"/>
  <c r="H96" i="25" s="1"/>
  <c r="AA591" i="5"/>
  <c r="U264" i="10" s="1"/>
  <c r="H90" i="25" s="1"/>
  <c r="AA528" i="5"/>
  <c r="H24" i="5" s="1"/>
  <c r="AA560" i="5"/>
  <c r="U171" i="10" s="1"/>
  <c r="H59" i="25" s="1"/>
  <c r="AA556" i="5"/>
  <c r="AA606" i="5"/>
  <c r="U309" i="10" s="1"/>
  <c r="H105" i="25" s="1"/>
  <c r="AA531" i="5"/>
  <c r="U84" i="10" s="1"/>
  <c r="H30" i="25" s="1"/>
  <c r="AA551" i="5"/>
  <c r="AA596" i="5"/>
  <c r="U279" i="10" s="1"/>
  <c r="H95" i="25" s="1"/>
  <c r="AA599" i="5"/>
  <c r="AA605" i="5"/>
  <c r="AA567" i="5"/>
  <c r="U192" i="10" s="1"/>
  <c r="H66" i="25" s="1"/>
  <c r="AA527" i="5"/>
  <c r="H23" i="5" s="1"/>
  <c r="AA609" i="5"/>
  <c r="U318" i="10" s="1"/>
  <c r="H108" i="25" s="1"/>
  <c r="AA559" i="5"/>
  <c r="J40" i="5"/>
  <c r="J41" i="5"/>
  <c r="AA515" i="5"/>
  <c r="H11" i="5" s="1"/>
  <c r="AA542" i="5"/>
  <c r="AA524" i="5"/>
  <c r="H20" i="5" s="1"/>
  <c r="AA604" i="5"/>
  <c r="U303" i="10" s="1"/>
  <c r="H103" i="25" s="1"/>
  <c r="AA566" i="5"/>
  <c r="AA545" i="5"/>
  <c r="U126" i="10" s="1"/>
  <c r="H44" i="25" s="1"/>
  <c r="AA543" i="5"/>
  <c r="AA518" i="5"/>
  <c r="H14" i="5" s="1"/>
  <c r="AA550" i="5"/>
  <c r="AA548" i="5"/>
  <c r="U135" i="10" s="1"/>
  <c r="H47" i="25" s="1"/>
  <c r="AA584" i="5"/>
  <c r="AA592" i="5"/>
  <c r="U267" i="10" s="1"/>
  <c r="H91" i="25" s="1"/>
  <c r="AA513" i="5"/>
  <c r="AA536" i="5"/>
  <c r="U99" i="10" s="1"/>
  <c r="H35" i="25" s="1"/>
  <c r="AA558" i="5"/>
  <c r="AA598" i="5"/>
  <c r="U285" i="10" s="1"/>
  <c r="H97" i="25" s="1"/>
  <c r="AA578" i="5"/>
  <c r="U225" i="10" s="1"/>
  <c r="H77" i="25" s="1"/>
  <c r="AA588" i="5"/>
  <c r="U255" i="10" s="1"/>
  <c r="H87" i="25" s="1"/>
  <c r="AA564" i="5"/>
  <c r="U183" i="10" s="1"/>
  <c r="H63" i="25" s="1"/>
  <c r="AA576" i="5"/>
  <c r="U219" i="10" s="1"/>
  <c r="H75" i="25" s="1"/>
  <c r="AA554" i="5"/>
  <c r="U153" i="10" s="1"/>
  <c r="H53" i="25" s="1"/>
  <c r="AA517" i="5"/>
  <c r="H13" i="5" s="1"/>
  <c r="AA552" i="5"/>
  <c r="AA610" i="5"/>
  <c r="U321" i="10" s="1"/>
  <c r="H109" i="25" s="1"/>
  <c r="AA539" i="5"/>
  <c r="AA563" i="5"/>
  <c r="U180" i="10" s="1"/>
  <c r="H62" i="25" s="1"/>
  <c r="AA561" i="5"/>
  <c r="AA573" i="5"/>
  <c r="U210" i="10" s="1"/>
  <c r="H72" i="25" s="1"/>
  <c r="AA571" i="5"/>
  <c r="U204" i="10" s="1"/>
  <c r="H70" i="25" s="1"/>
  <c r="AA520" i="5"/>
  <c r="H16" i="5" s="1"/>
  <c r="AA557" i="5"/>
  <c r="AA541" i="5"/>
  <c r="AA530" i="5"/>
  <c r="AA580" i="5"/>
  <c r="U231" i="10" s="1"/>
  <c r="H79" i="25" s="1"/>
  <c r="AA521" i="5"/>
  <c r="H17" i="5" s="1"/>
  <c r="AA587" i="5"/>
  <c r="AA546" i="5"/>
  <c r="AA570" i="5"/>
  <c r="U201" i="10" s="1"/>
  <c r="H69" i="25" s="1"/>
  <c r="AA516" i="5"/>
  <c r="H12" i="5" s="1"/>
  <c r="AA581" i="5"/>
  <c r="AA553" i="5"/>
  <c r="AA601" i="5"/>
  <c r="U294" i="10" s="1"/>
  <c r="H100" i="25" s="1"/>
  <c r="AA586" i="5"/>
  <c r="U249" i="10" s="1"/>
  <c r="H85" i="25" s="1"/>
  <c r="AA549" i="5"/>
  <c r="AA602" i="5"/>
  <c r="AA523" i="5"/>
  <c r="H19" i="5" s="1"/>
  <c r="AA589" i="5"/>
  <c r="U258" i="10" s="1"/>
  <c r="H88" i="25" s="1"/>
  <c r="AA568" i="5"/>
  <c r="U195" i="10" s="1"/>
  <c r="H67" i="25" s="1"/>
  <c r="AA607" i="5"/>
  <c r="U312" i="10" s="1"/>
  <c r="H106" i="25" s="1"/>
  <c r="AA603" i="5"/>
  <c r="U300" i="10" s="1"/>
  <c r="H102" i="25" s="1"/>
  <c r="AA572" i="5"/>
  <c r="U207" i="10" s="1"/>
  <c r="H71" i="25" s="1"/>
  <c r="AA600" i="5"/>
  <c r="U291" i="10" s="1"/>
  <c r="H99" i="25" s="1"/>
  <c r="AA575" i="5"/>
  <c r="AA534" i="5"/>
  <c r="AA555" i="5"/>
  <c r="AA583" i="5"/>
  <c r="U240" i="10" s="1"/>
  <c r="H82" i="25" s="1"/>
  <c r="AA538" i="5"/>
  <c r="AA577" i="5"/>
  <c r="U222" i="10" s="1"/>
  <c r="H76" i="25" s="1"/>
  <c r="AA594" i="5"/>
  <c r="U273" i="10" s="1"/>
  <c r="H93" i="25" s="1"/>
  <c r="AA526" i="5"/>
  <c r="H22" i="5" s="1"/>
  <c r="AA593" i="5"/>
  <c r="U270" i="10" s="1"/>
  <c r="H92" i="25" s="1"/>
  <c r="AA525" i="5"/>
  <c r="H21" i="5" s="1"/>
  <c r="AA574" i="5"/>
  <c r="U213" i="10" s="1"/>
  <c r="H73" i="25" s="1"/>
  <c r="AA529" i="5"/>
  <c r="H25" i="5" s="1"/>
  <c r="AA608" i="5"/>
  <c r="AA585" i="5"/>
  <c r="U246" i="10" s="1"/>
  <c r="H84" i="25" s="1"/>
  <c r="H70" i="5"/>
  <c r="H28" i="5"/>
  <c r="BH410" i="5"/>
  <c r="B299" i="5" s="1"/>
  <c r="T198" i="25" s="1"/>
  <c r="AU412" i="5"/>
  <c r="B198" i="5" s="1"/>
  <c r="T97" i="25" s="1"/>
  <c r="BH409" i="5"/>
  <c r="B298" i="5" s="1"/>
  <c r="T197" i="25" s="1"/>
  <c r="AU411" i="5"/>
  <c r="B197" i="5" s="1"/>
  <c r="T96" i="25" s="1"/>
  <c r="AU417" i="5"/>
  <c r="B203" i="5" s="1"/>
  <c r="T102" i="25" s="1"/>
  <c r="AU414" i="5"/>
  <c r="B200" i="5" s="1"/>
  <c r="T99" i="25" s="1"/>
  <c r="AU418" i="5"/>
  <c r="B204" i="5" s="1"/>
  <c r="T103" i="25" s="1"/>
  <c r="AU413" i="5"/>
  <c r="B199" i="5" s="1"/>
  <c r="T98" i="25" s="1"/>
  <c r="AU416" i="5"/>
  <c r="B202" i="5" s="1"/>
  <c r="T101" i="25" s="1"/>
  <c r="BH412" i="5"/>
  <c r="B301" i="5" s="1"/>
  <c r="T200" i="25" s="1"/>
  <c r="BH411" i="5"/>
  <c r="B300" i="5" s="1"/>
  <c r="T199" i="25" s="1"/>
  <c r="L568" i="5"/>
  <c r="AF426" i="5"/>
  <c r="AF429" i="5"/>
  <c r="AF418" i="5"/>
  <c r="AF421" i="5"/>
  <c r="AF417" i="5"/>
  <c r="AF413" i="5"/>
  <c r="AF422" i="5"/>
  <c r="AF416" i="5"/>
  <c r="AF428" i="5"/>
  <c r="AF430" i="5"/>
  <c r="AF420" i="5"/>
  <c r="AF415" i="5"/>
  <c r="AF414" i="5"/>
  <c r="AF412" i="5"/>
  <c r="AF419" i="5"/>
  <c r="AF432" i="5"/>
  <c r="AF411" i="5"/>
  <c r="AF424" i="5"/>
  <c r="AF410" i="5"/>
  <c r="AF431" i="5"/>
  <c r="AF425" i="5"/>
  <c r="AF423" i="5"/>
  <c r="G90" i="10"/>
  <c r="G84" i="10"/>
  <c r="G114" i="10"/>
  <c r="W346" i="10"/>
  <c r="G83" i="10"/>
  <c r="L365" i="10" a="1"/>
  <c r="L365" i="10" s="1"/>
  <c r="L363" i="10" a="1"/>
  <c r="L363" i="10" s="1"/>
  <c r="G52" i="10" s="1"/>
  <c r="W364" i="10" a="1"/>
  <c r="W364" i="10" s="1"/>
  <c r="W365" i="10" a="1"/>
  <c r="W365" i="10" s="1"/>
  <c r="L364" i="10" a="1"/>
  <c r="L364" i="10" s="1"/>
  <c r="AJ344" i="10"/>
  <c r="AJ347" i="10" s="1"/>
  <c r="AJ343" i="10"/>
  <c r="AJ346" i="10" s="1"/>
  <c r="AJ342" i="10"/>
  <c r="AJ345" i="10" s="1"/>
  <c r="G60" i="10"/>
  <c r="G61" i="10"/>
  <c r="G121" i="10"/>
  <c r="G46" i="10"/>
  <c r="G124" i="10"/>
  <c r="AH343" i="10"/>
  <c r="AH346" i="10" s="1"/>
  <c r="AK343" i="10"/>
  <c r="AK346" i="10" s="1"/>
  <c r="W363" i="10" a="1"/>
  <c r="W363" i="10" s="1"/>
  <c r="AO343" i="10"/>
  <c r="AO346" i="10" s="1"/>
  <c r="AO342" i="10"/>
  <c r="AO345" i="10" s="1"/>
  <c r="AK342" i="10"/>
  <c r="AK345" i="10" s="1"/>
  <c r="AH344" i="10"/>
  <c r="AH347" i="10" s="1"/>
  <c r="AP343" i="10"/>
  <c r="AP346" i="10" s="1"/>
  <c r="AP342" i="10"/>
  <c r="AP345" i="10" s="1"/>
  <c r="AH342" i="10"/>
  <c r="AH345" i="10" s="1"/>
  <c r="AO344" i="10"/>
  <c r="AO347" i="10" s="1"/>
  <c r="AK344" i="10"/>
  <c r="AK347" i="10" s="1"/>
  <c r="AP344" i="10"/>
  <c r="AP347" i="10" s="1"/>
  <c r="G35" i="10"/>
  <c r="BY408" i="10"/>
  <c r="BZ404" i="10"/>
  <c r="BZ408" i="10"/>
  <c r="CA401" i="10"/>
  <c r="BY400" i="10"/>
  <c r="CA395" i="10"/>
  <c r="BY394" i="10"/>
  <c r="CA407" i="10"/>
  <c r="BY389" i="10"/>
  <c r="CA409" i="10"/>
  <c r="CA411" i="10"/>
  <c r="CA406" i="10"/>
  <c r="BY407" i="10"/>
  <c r="BZ400" i="10"/>
  <c r="CA394" i="10"/>
  <c r="BZ394" i="10"/>
  <c r="CA398" i="10"/>
  <c r="BZ390" i="10"/>
  <c r="CA405" i="10"/>
  <c r="BY401" i="10"/>
  <c r="CA399" i="10"/>
  <c r="BZ410" i="10"/>
  <c r="BZ405" i="10"/>
  <c r="CA400" i="10"/>
  <c r="BY399" i="10"/>
  <c r="BZ393" i="10"/>
  <c r="BY393" i="10"/>
  <c r="BY403" i="10"/>
  <c r="BZ397" i="10"/>
  <c r="BY397" i="10"/>
  <c r="BY409" i="10"/>
  <c r="BY404" i="10"/>
  <c r="BZ399" i="10"/>
  <c r="CA393" i="10"/>
  <c r="BY392" i="10"/>
  <c r="BZ406" i="10"/>
  <c r="CA397" i="10"/>
  <c r="BY396" i="10"/>
  <c r="BZ398" i="10"/>
  <c r="BY390" i="10"/>
  <c r="BZ411" i="10"/>
  <c r="CA408" i="10"/>
  <c r="BY398" i="10"/>
  <c r="BZ392" i="10"/>
  <c r="BY405" i="10"/>
  <c r="BZ403" i="10"/>
  <c r="BZ396" i="10"/>
  <c r="CA390" i="10"/>
  <c r="CA391" i="10"/>
  <c r="BZ409" i="10"/>
  <c r="BZ395" i="10"/>
  <c r="BZ388" i="10"/>
  <c r="BY410" i="10"/>
  <c r="BZ407" i="10"/>
  <c r="CA392" i="10"/>
  <c r="BY391" i="10"/>
  <c r="CA403" i="10"/>
  <c r="BY402" i="10"/>
  <c r="BY395" i="10"/>
  <c r="BZ389" i="10"/>
  <c r="BZ401" i="10"/>
  <c r="CA410" i="10"/>
  <c r="CA404" i="10"/>
  <c r="BY406" i="10"/>
  <c r="BZ391" i="10"/>
  <c r="CA402" i="10"/>
  <c r="BZ402" i="10"/>
  <c r="CA396" i="10"/>
  <c r="CA389" i="10"/>
  <c r="BY388" i="10"/>
  <c r="D52" i="2"/>
  <c r="DW410" i="10"/>
  <c r="DV409" i="10"/>
  <c r="DU408" i="10"/>
  <c r="DW411" i="10"/>
  <c r="DV410" i="10"/>
  <c r="DU409" i="10"/>
  <c r="DW403" i="10"/>
  <c r="DV411" i="10"/>
  <c r="DU410" i="10"/>
  <c r="DW404" i="10"/>
  <c r="DV403" i="10"/>
  <c r="DW405" i="10"/>
  <c r="DV404" i="10"/>
  <c r="DU403" i="10"/>
  <c r="DW406" i="10"/>
  <c r="DV405" i="10"/>
  <c r="DU404" i="10"/>
  <c r="DW408" i="10"/>
  <c r="DV407" i="10"/>
  <c r="DU406" i="10"/>
  <c r="DW409" i="10"/>
  <c r="DV408" i="10"/>
  <c r="DU407" i="10"/>
  <c r="DW407" i="10"/>
  <c r="DW400" i="10"/>
  <c r="DV399" i="10"/>
  <c r="DU398" i="10"/>
  <c r="DW392" i="10"/>
  <c r="DV391" i="10"/>
  <c r="DU390" i="10"/>
  <c r="DW401" i="10"/>
  <c r="DV400" i="10"/>
  <c r="DU399" i="10"/>
  <c r="DW393" i="10"/>
  <c r="DV392" i="10"/>
  <c r="DU391" i="10"/>
  <c r="DW402" i="10"/>
  <c r="DV401" i="10"/>
  <c r="DU400" i="10"/>
  <c r="DW394" i="10"/>
  <c r="DV393" i="10"/>
  <c r="DU392" i="10"/>
  <c r="DV402" i="10"/>
  <c r="DU401" i="10"/>
  <c r="DW395" i="10"/>
  <c r="DV394" i="10"/>
  <c r="DU393" i="10"/>
  <c r="DU405" i="10"/>
  <c r="DU402" i="10"/>
  <c r="DW396" i="10"/>
  <c r="DV395" i="10"/>
  <c r="DU394" i="10"/>
  <c r="DW388" i="10"/>
  <c r="DW397" i="10"/>
  <c r="DV396" i="10"/>
  <c r="DU395" i="10"/>
  <c r="DW389" i="10"/>
  <c r="DV388" i="10"/>
  <c r="DV406" i="10"/>
  <c r="DW398" i="10"/>
  <c r="DV397" i="10"/>
  <c r="DU396" i="10"/>
  <c r="DW390" i="10"/>
  <c r="DV389" i="10"/>
  <c r="DU388" i="10"/>
  <c r="DV398" i="10"/>
  <c r="DW391" i="10"/>
  <c r="DW399" i="10"/>
  <c r="DU389" i="10"/>
  <c r="DU397" i="10"/>
  <c r="DV390" i="10"/>
  <c r="D60" i="2"/>
  <c r="D99" i="2"/>
  <c r="D82" i="2"/>
  <c r="D38" i="2"/>
  <c r="D64" i="2"/>
  <c r="D88" i="2"/>
  <c r="D95" i="2"/>
  <c r="D80" i="2"/>
  <c r="D87" i="2"/>
  <c r="D74" i="2"/>
  <c r="D55" i="2"/>
  <c r="D48" i="2"/>
  <c r="D54" i="2"/>
  <c r="DH411" i="10"/>
  <c r="DG410" i="10"/>
  <c r="DF409" i="10"/>
  <c r="DH403" i="10"/>
  <c r="DG411" i="10"/>
  <c r="DF410" i="10"/>
  <c r="DH404" i="10"/>
  <c r="DG403" i="10"/>
  <c r="DH405" i="10"/>
  <c r="DG404" i="10"/>
  <c r="DF403" i="10"/>
  <c r="DH406" i="10"/>
  <c r="DG405" i="10"/>
  <c r="DF404" i="10"/>
  <c r="DH407" i="10"/>
  <c r="DG406" i="10"/>
  <c r="DF405" i="10"/>
  <c r="DH409" i="10"/>
  <c r="DG408" i="10"/>
  <c r="DF407" i="10"/>
  <c r="DH410" i="10"/>
  <c r="DG409" i="10"/>
  <c r="DF408" i="10"/>
  <c r="DH408" i="10"/>
  <c r="DH401" i="10"/>
  <c r="DG400" i="10"/>
  <c r="DF399" i="10"/>
  <c r="DH393" i="10"/>
  <c r="DG392" i="10"/>
  <c r="DF391" i="10"/>
  <c r="DH402" i="10"/>
  <c r="DG401" i="10"/>
  <c r="DF400" i="10"/>
  <c r="DH394" i="10"/>
  <c r="DG393" i="10"/>
  <c r="DF392" i="10"/>
  <c r="DG402" i="10"/>
  <c r="DF401" i="10"/>
  <c r="DH395" i="10"/>
  <c r="DG394" i="10"/>
  <c r="DF393" i="10"/>
  <c r="DF406" i="10"/>
  <c r="DF402" i="10"/>
  <c r="DH396" i="10"/>
  <c r="DG395" i="10"/>
  <c r="DF394" i="10"/>
  <c r="DH388" i="10"/>
  <c r="DH397" i="10"/>
  <c r="DG396" i="10"/>
  <c r="DF395" i="10"/>
  <c r="DH389" i="10"/>
  <c r="DG388" i="10"/>
  <c r="DG407" i="10"/>
  <c r="DH398" i="10"/>
  <c r="DG397" i="10"/>
  <c r="DF396" i="10"/>
  <c r="DH390" i="10"/>
  <c r="DG389" i="10"/>
  <c r="DF388" i="10"/>
  <c r="DH399" i="10"/>
  <c r="DG398" i="10"/>
  <c r="DF397" i="10"/>
  <c r="DH391" i="10"/>
  <c r="DG390" i="10"/>
  <c r="DF389" i="10"/>
  <c r="DG399" i="10"/>
  <c r="DH392" i="10"/>
  <c r="DH400" i="10"/>
  <c r="DF390" i="10"/>
  <c r="DF398" i="10"/>
  <c r="DG391" i="10"/>
  <c r="D31" i="2"/>
  <c r="D27" i="2"/>
  <c r="D47" i="2"/>
  <c r="D98" i="2"/>
  <c r="D78" i="2"/>
  <c r="D86" i="2"/>
  <c r="D44" i="2"/>
  <c r="D56" i="2"/>
  <c r="D46" i="2"/>
  <c r="D43" i="2"/>
  <c r="D91" i="2"/>
  <c r="D39" i="2"/>
  <c r="D66" i="2"/>
  <c r="D90" i="2"/>
  <c r="D75" i="2"/>
  <c r="D42" i="2"/>
  <c r="CV407" i="10"/>
  <c r="CU406" i="10"/>
  <c r="CT405" i="10"/>
  <c r="CV408" i="10"/>
  <c r="CU407" i="10"/>
  <c r="CT406" i="10"/>
  <c r="CV409" i="10"/>
  <c r="CU408" i="10"/>
  <c r="CT407" i="10"/>
  <c r="CV410" i="10"/>
  <c r="CU409" i="10"/>
  <c r="CT408" i="10"/>
  <c r="CV411" i="10"/>
  <c r="CU410" i="10"/>
  <c r="CT409" i="10"/>
  <c r="CV405" i="10"/>
  <c r="CU404" i="10"/>
  <c r="CT403" i="10"/>
  <c r="CV406" i="10"/>
  <c r="CU405" i="10"/>
  <c r="CT404" i="10"/>
  <c r="CT410" i="10"/>
  <c r="CV403" i="10"/>
  <c r="CV397" i="10"/>
  <c r="CU396" i="10"/>
  <c r="CT395" i="10"/>
  <c r="CV389" i="10"/>
  <c r="CU388" i="10"/>
  <c r="CU403" i="10"/>
  <c r="CV398" i="10"/>
  <c r="CU397" i="10"/>
  <c r="CT396" i="10"/>
  <c r="CV390" i="10"/>
  <c r="CU389" i="10"/>
  <c r="CT388" i="10"/>
  <c r="CV399" i="10"/>
  <c r="CU398" i="10"/>
  <c r="CT397" i="10"/>
  <c r="CV391" i="10"/>
  <c r="CU390" i="10"/>
  <c r="CT389" i="10"/>
  <c r="CV404" i="10"/>
  <c r="CV400" i="10"/>
  <c r="CU399" i="10"/>
  <c r="CT398" i="10"/>
  <c r="CV392" i="10"/>
  <c r="CU391" i="10"/>
  <c r="CT390" i="10"/>
  <c r="CV401" i="10"/>
  <c r="CU400" i="10"/>
  <c r="CT399" i="10"/>
  <c r="CV393" i="10"/>
  <c r="CU392" i="10"/>
  <c r="CT391" i="10"/>
  <c r="CV402" i="10"/>
  <c r="CU401" i="10"/>
  <c r="CT400" i="10"/>
  <c r="CV394" i="10"/>
  <c r="CU393" i="10"/>
  <c r="CT392" i="10"/>
  <c r="CU402" i="10"/>
  <c r="CT401" i="10"/>
  <c r="CV395" i="10"/>
  <c r="CU394" i="10"/>
  <c r="CT393" i="10"/>
  <c r="CT394" i="10"/>
  <c r="CT402" i="10"/>
  <c r="CU411" i="10"/>
  <c r="CU395" i="10"/>
  <c r="CV388" i="10"/>
  <c r="CV396" i="10"/>
  <c r="D79" i="2"/>
  <c r="D58" i="2"/>
  <c r="D26" i="2"/>
  <c r="D68" i="2"/>
  <c r="D76" i="2"/>
  <c r="D28" i="2"/>
  <c r="D83" i="2"/>
  <c r="D32" i="2"/>
  <c r="D63" i="2"/>
  <c r="D62" i="2"/>
  <c r="D92" i="2"/>
  <c r="D72" i="2"/>
  <c r="D67" i="2"/>
  <c r="H8" i="5" l="1"/>
  <c r="I9" i="5"/>
  <c r="P26" i="5"/>
  <c r="P18" i="5"/>
  <c r="P49" i="5"/>
  <c r="P55" i="5"/>
  <c r="P47" i="5"/>
  <c r="P92" i="5"/>
  <c r="P76" i="5"/>
  <c r="AJ408" i="5"/>
  <c r="P31" i="5"/>
  <c r="P107" i="5"/>
  <c r="P78" i="5"/>
  <c r="P91" i="5"/>
  <c r="P70" i="5"/>
  <c r="P96" i="5"/>
  <c r="P73" i="5"/>
  <c r="P54" i="5"/>
  <c r="P48" i="5"/>
  <c r="P105" i="5"/>
  <c r="P100" i="5"/>
  <c r="P61" i="5"/>
  <c r="P25" i="5"/>
  <c r="P23" i="5"/>
  <c r="P46" i="5"/>
  <c r="P68" i="5"/>
  <c r="P83" i="5"/>
  <c r="P37" i="5"/>
  <c r="P32" i="5"/>
  <c r="P88" i="5"/>
  <c r="P14" i="5"/>
  <c r="P36" i="5"/>
  <c r="P51" i="5"/>
  <c r="P90" i="5"/>
  <c r="P16" i="5"/>
  <c r="P72" i="5"/>
  <c r="P33" i="5"/>
  <c r="P28" i="5"/>
  <c r="P43" i="5"/>
  <c r="P82" i="5"/>
  <c r="P95" i="5"/>
  <c r="P24" i="5"/>
  <c r="P93" i="5"/>
  <c r="P12" i="5"/>
  <c r="P27" i="5"/>
  <c r="P66" i="5"/>
  <c r="P87" i="5"/>
  <c r="P8" i="5"/>
  <c r="P69" i="5"/>
  <c r="P101" i="5"/>
  <c r="P19" i="5"/>
  <c r="P58" i="5"/>
  <c r="P65" i="5"/>
  <c r="P103" i="5"/>
  <c r="P39" i="5"/>
  <c r="P40" i="5"/>
  <c r="P62" i="5"/>
  <c r="P56" i="5"/>
  <c r="P84" i="5"/>
  <c r="P20" i="5"/>
  <c r="P99" i="5"/>
  <c r="P35" i="5"/>
  <c r="P85" i="5"/>
  <c r="P74" i="5"/>
  <c r="P10" i="5"/>
  <c r="P89" i="5"/>
  <c r="P104" i="5"/>
  <c r="P79" i="5"/>
  <c r="P15" i="5"/>
  <c r="P102" i="5"/>
  <c r="P38" i="5"/>
  <c r="P53" i="5"/>
  <c r="P60" i="5"/>
  <c r="P77" i="5"/>
  <c r="P75" i="5"/>
  <c r="P11" i="5"/>
  <c r="P13" i="5"/>
  <c r="P50" i="5"/>
  <c r="P81" i="5"/>
  <c r="P80" i="5"/>
  <c r="P71" i="5"/>
  <c r="P57" i="5"/>
  <c r="P94" i="5"/>
  <c r="P30" i="5"/>
  <c r="P29" i="5"/>
  <c r="P52" i="5"/>
  <c r="P45" i="5"/>
  <c r="P67" i="5"/>
  <c r="P41" i="5"/>
  <c r="P106" i="5"/>
  <c r="P42" i="5"/>
  <c r="P97" i="5"/>
  <c r="P64" i="5"/>
  <c r="P63" i="5"/>
  <c r="P9" i="5"/>
  <c r="P86" i="5"/>
  <c r="P22" i="5"/>
  <c r="P108" i="5"/>
  <c r="P44" i="5"/>
  <c r="P21" i="5"/>
  <c r="P59" i="5"/>
  <c r="P17" i="5"/>
  <c r="P98" i="5"/>
  <c r="U27" i="10"/>
  <c r="H11" i="25" s="1"/>
  <c r="J13" i="5"/>
  <c r="J14" i="5"/>
  <c r="Q16" i="5"/>
  <c r="Q24" i="5"/>
  <c r="Q32" i="5"/>
  <c r="Q40" i="5"/>
  <c r="Q48" i="5"/>
  <c r="Q56" i="5"/>
  <c r="Q64" i="5"/>
  <c r="Q72" i="5"/>
  <c r="Q80" i="5"/>
  <c r="Q88" i="5"/>
  <c r="Q96" i="5"/>
  <c r="Q104" i="5"/>
  <c r="Q11" i="5"/>
  <c r="Q35" i="5"/>
  <c r="Q59" i="5"/>
  <c r="Q91" i="5"/>
  <c r="Q23" i="5"/>
  <c r="Q47" i="5"/>
  <c r="Q87" i="5"/>
  <c r="Q9" i="5"/>
  <c r="Q17" i="5"/>
  <c r="Q25" i="5"/>
  <c r="Q33" i="5"/>
  <c r="Q41" i="5"/>
  <c r="Q49" i="5"/>
  <c r="Q57" i="5"/>
  <c r="Q65" i="5"/>
  <c r="Q73" i="5"/>
  <c r="Q81" i="5"/>
  <c r="Q89" i="5"/>
  <c r="Q97" i="5"/>
  <c r="Q105" i="5"/>
  <c r="Q19" i="5"/>
  <c r="Q43" i="5"/>
  <c r="Q75" i="5"/>
  <c r="Q99" i="5"/>
  <c r="Q10" i="5"/>
  <c r="Q18" i="5"/>
  <c r="Q26" i="5"/>
  <c r="Q34" i="5"/>
  <c r="Q42" i="5"/>
  <c r="Q50" i="5"/>
  <c r="Q58" i="5"/>
  <c r="Q66" i="5"/>
  <c r="Q74" i="5"/>
  <c r="Q82" i="5"/>
  <c r="Q90" i="5"/>
  <c r="Q98" i="5"/>
  <c r="Q106" i="5"/>
  <c r="Q27" i="5"/>
  <c r="Q51" i="5"/>
  <c r="Q67" i="5"/>
  <c r="Q83" i="5"/>
  <c r="Q107" i="5"/>
  <c r="Q39" i="5"/>
  <c r="Q71" i="5"/>
  <c r="Q103" i="5"/>
  <c r="Q12" i="5"/>
  <c r="Q20" i="5"/>
  <c r="Q28" i="5"/>
  <c r="Q36" i="5"/>
  <c r="Q44" i="5"/>
  <c r="Q52" i="5"/>
  <c r="Q60" i="5"/>
  <c r="Q68" i="5"/>
  <c r="Q76" i="5"/>
  <c r="Q84" i="5"/>
  <c r="Q92" i="5"/>
  <c r="Q100" i="5"/>
  <c r="Q108" i="5"/>
  <c r="AY408" i="5"/>
  <c r="Q22" i="5"/>
  <c r="Q30" i="5"/>
  <c r="Q46" i="5"/>
  <c r="Q62" i="5"/>
  <c r="Q78" i="5"/>
  <c r="Q94" i="5"/>
  <c r="Q31" i="5"/>
  <c r="Q55" i="5"/>
  <c r="Q79" i="5"/>
  <c r="Q13" i="5"/>
  <c r="Q21" i="5"/>
  <c r="Q29" i="5"/>
  <c r="Q37" i="5"/>
  <c r="Q45" i="5"/>
  <c r="Q53" i="5"/>
  <c r="Q61" i="5"/>
  <c r="Q69" i="5"/>
  <c r="Q77" i="5"/>
  <c r="Q85" i="5"/>
  <c r="Q93" i="5"/>
  <c r="Q101" i="5"/>
  <c r="Q8" i="5"/>
  <c r="Q14" i="5"/>
  <c r="Q38" i="5"/>
  <c r="Q54" i="5"/>
  <c r="Q70" i="5"/>
  <c r="Q86" i="5"/>
  <c r="Q102" i="5"/>
  <c r="Q15" i="5"/>
  <c r="Q63" i="5"/>
  <c r="Q95" i="5"/>
  <c r="BW408" i="5"/>
  <c r="BI410" i="5"/>
  <c r="BI408" i="5"/>
  <c r="BI411" i="5"/>
  <c r="B132" i="5"/>
  <c r="T31" i="25" s="1"/>
  <c r="B124" i="5"/>
  <c r="T23" i="25" s="1"/>
  <c r="B142" i="5"/>
  <c r="T41" i="25" s="1"/>
  <c r="B134" i="5"/>
  <c r="T33" i="25" s="1"/>
  <c r="B115" i="5"/>
  <c r="T14" i="25" s="1"/>
  <c r="B126" i="5"/>
  <c r="T25" i="25" s="1"/>
  <c r="B117" i="5"/>
  <c r="T16" i="25" s="1"/>
  <c r="B127" i="5"/>
  <c r="T26" i="25" s="1"/>
  <c r="B125" i="5"/>
  <c r="T24" i="25" s="1"/>
  <c r="B116" i="5"/>
  <c r="T15" i="25" s="1"/>
  <c r="B137" i="5"/>
  <c r="T36" i="25" s="1"/>
  <c r="B129" i="5"/>
  <c r="T28" i="25" s="1"/>
  <c r="B130" i="5"/>
  <c r="T29" i="25" s="1"/>
  <c r="B119" i="5"/>
  <c r="T18" i="25" s="1"/>
  <c r="B121" i="5"/>
  <c r="T20" i="25" s="1"/>
  <c r="B138" i="5"/>
  <c r="T37" i="25" s="1"/>
  <c r="B122" i="5"/>
  <c r="T21" i="25" s="1"/>
  <c r="B128" i="5"/>
  <c r="T27" i="25" s="1"/>
  <c r="B118" i="5"/>
  <c r="T17" i="25" s="1"/>
  <c r="B133" i="5"/>
  <c r="T32" i="25" s="1"/>
  <c r="B120" i="5"/>
  <c r="T19" i="25" s="1"/>
  <c r="B131" i="5"/>
  <c r="T30" i="25" s="1"/>
  <c r="B136" i="5"/>
  <c r="T35" i="25" s="1"/>
  <c r="B135" i="5"/>
  <c r="T34" i="25" s="1"/>
  <c r="B139" i="5"/>
  <c r="T38" i="25" s="1"/>
  <c r="B123" i="5"/>
  <c r="T22" i="25" s="1"/>
  <c r="B141" i="5"/>
  <c r="T40" i="25" s="1"/>
  <c r="BV409" i="5"/>
  <c r="BW409" i="5" s="1"/>
  <c r="BI412" i="5"/>
  <c r="BV413" i="5"/>
  <c r="BW413" i="5" s="1"/>
  <c r="U236" i="10"/>
  <c r="J80" i="25" s="1"/>
  <c r="U293" i="10"/>
  <c r="J99" i="25" s="1"/>
  <c r="U134" i="10"/>
  <c r="J46" i="25" s="1"/>
  <c r="U314" i="10"/>
  <c r="J106" i="25" s="1"/>
  <c r="U224" i="10"/>
  <c r="J76" i="25" s="1"/>
  <c r="U110" i="10"/>
  <c r="J38" i="25" s="1"/>
  <c r="U329" i="10"/>
  <c r="J111" i="25" s="1"/>
  <c r="U194" i="10"/>
  <c r="J66" i="25" s="1"/>
  <c r="U143" i="10"/>
  <c r="J49" i="25" s="1"/>
  <c r="U287" i="10"/>
  <c r="J97" i="25" s="1"/>
  <c r="U116" i="10"/>
  <c r="J40" i="25" s="1"/>
  <c r="U80" i="10"/>
  <c r="J28" i="25" s="1"/>
  <c r="U179" i="10"/>
  <c r="J61" i="25" s="1"/>
  <c r="U131" i="10"/>
  <c r="J45" i="25" s="1"/>
  <c r="U215" i="10"/>
  <c r="J73" i="25" s="1"/>
  <c r="U89" i="10"/>
  <c r="J31" i="25" s="1"/>
  <c r="U62" i="10"/>
  <c r="J22" i="25" s="1"/>
  <c r="U125" i="10"/>
  <c r="J43" i="25" s="1"/>
  <c r="U212" i="10"/>
  <c r="J72" i="25" s="1"/>
  <c r="U122" i="10"/>
  <c r="J42" i="25" s="1"/>
  <c r="U38" i="10"/>
  <c r="J14" i="25" s="1"/>
  <c r="U257" i="10"/>
  <c r="J87" i="25" s="1"/>
  <c r="U65" i="10"/>
  <c r="J23" i="25" s="1"/>
  <c r="U326" i="10"/>
  <c r="J110" i="25" s="1"/>
  <c r="U269" i="10"/>
  <c r="J91" i="25" s="1"/>
  <c r="U152" i="10"/>
  <c r="J52" i="25" s="1"/>
  <c r="U101" i="10"/>
  <c r="J35" i="25" s="1"/>
  <c r="U230" i="10"/>
  <c r="J78" i="25" s="1"/>
  <c r="U260" i="10"/>
  <c r="J88" i="25" s="1"/>
  <c r="U266" i="10"/>
  <c r="J90" i="25" s="1"/>
  <c r="U245" i="10"/>
  <c r="J83" i="25" s="1"/>
  <c r="U98" i="10"/>
  <c r="J34" i="25" s="1"/>
  <c r="U251" i="10"/>
  <c r="J85" i="25" s="1"/>
  <c r="U227" i="10"/>
  <c r="J77" i="25" s="1"/>
  <c r="U173" i="10"/>
  <c r="J59" i="25" s="1"/>
  <c r="U302" i="10"/>
  <c r="J102" i="25" s="1"/>
  <c r="U44" i="10"/>
  <c r="J16" i="25" s="1"/>
  <c r="U320" i="10"/>
  <c r="J108" i="25" s="1"/>
  <c r="U278" i="10"/>
  <c r="J94" i="25" s="1"/>
  <c r="U242" i="10"/>
  <c r="J82" i="25" s="1"/>
  <c r="U239" i="10"/>
  <c r="J81" i="25" s="1"/>
  <c r="U248" i="10"/>
  <c r="J84" i="25" s="1"/>
  <c r="U107" i="10"/>
  <c r="J37" i="25" s="1"/>
  <c r="U203" i="10"/>
  <c r="J69" i="25" s="1"/>
  <c r="U284" i="10"/>
  <c r="J96" i="25" s="1"/>
  <c r="U158" i="10"/>
  <c r="J54" i="25" s="1"/>
  <c r="U167" i="10"/>
  <c r="J57" i="25" s="1"/>
  <c r="U305" i="10"/>
  <c r="J103" i="25" s="1"/>
  <c r="U161" i="10"/>
  <c r="J55" i="25" s="1"/>
  <c r="J12" i="5"/>
  <c r="J8" i="5"/>
  <c r="J9" i="5"/>
  <c r="J11" i="5"/>
  <c r="J10" i="5"/>
  <c r="U32" i="10"/>
  <c r="J12" i="25" s="1"/>
  <c r="V316" i="10"/>
  <c r="I316" i="10" s="1"/>
  <c r="F411" i="2" s="1"/>
  <c r="V309" i="10"/>
  <c r="I309" i="10" s="1"/>
  <c r="F402" i="2" s="1"/>
  <c r="V299" i="10"/>
  <c r="I299" i="10" s="1"/>
  <c r="F388" i="2" s="1"/>
  <c r="V272" i="10"/>
  <c r="I272" i="10" s="1"/>
  <c r="F352" i="2" s="1"/>
  <c r="V286" i="10"/>
  <c r="I286" i="10" s="1"/>
  <c r="F371" i="2" s="1"/>
  <c r="V268" i="10"/>
  <c r="I268" i="10" s="1"/>
  <c r="F347" i="2" s="1"/>
  <c r="V270" i="10"/>
  <c r="I270" i="10" s="1"/>
  <c r="F350" i="2" s="1"/>
  <c r="V271" i="10"/>
  <c r="I271" i="10" s="1"/>
  <c r="F351" i="2" s="1"/>
  <c r="V267" i="10"/>
  <c r="I267" i="10" s="1"/>
  <c r="F346" i="2" s="1"/>
  <c r="V246" i="10"/>
  <c r="I246" i="10" s="1"/>
  <c r="F318" i="2" s="1"/>
  <c r="V264" i="10"/>
  <c r="I264" i="10" s="1"/>
  <c r="F342" i="2" s="1"/>
  <c r="V247" i="10"/>
  <c r="I247" i="10" s="1"/>
  <c r="F319" i="2" s="1"/>
  <c r="V265" i="10"/>
  <c r="I265" i="10" s="1"/>
  <c r="F343" i="2" s="1"/>
  <c r="V209" i="10"/>
  <c r="I209" i="10" s="1"/>
  <c r="F268" i="2" s="1"/>
  <c r="V202" i="10"/>
  <c r="I202" i="10" s="1"/>
  <c r="F259" i="2" s="1"/>
  <c r="V207" i="10"/>
  <c r="V201" i="10"/>
  <c r="I201" i="10" s="1"/>
  <c r="F258" i="2" s="1"/>
  <c r="V181" i="10"/>
  <c r="I181" i="10" s="1"/>
  <c r="F231" i="2" s="1"/>
  <c r="V176" i="10"/>
  <c r="I176" i="10" s="1"/>
  <c r="F224" i="2" s="1"/>
  <c r="V52" i="10"/>
  <c r="I52" i="10" s="1"/>
  <c r="F59" i="2" s="1"/>
  <c r="V40" i="10"/>
  <c r="I40" i="10" s="1"/>
  <c r="F43" i="2" s="1"/>
  <c r="V83" i="10"/>
  <c r="I83" i="10" s="1"/>
  <c r="F100" i="2" s="1"/>
  <c r="V49" i="10"/>
  <c r="I49" i="10" s="1"/>
  <c r="F55" i="2" s="1"/>
  <c r="V50" i="10"/>
  <c r="I50" i="10" s="1"/>
  <c r="F56" i="2" s="1"/>
  <c r="V34" i="10"/>
  <c r="I34" i="10" s="1"/>
  <c r="F35" i="2" s="1"/>
  <c r="V71" i="10"/>
  <c r="I71" i="10" s="1"/>
  <c r="F84" i="2" s="1"/>
  <c r="V70" i="10"/>
  <c r="I70" i="10" s="1"/>
  <c r="F83" i="2" s="1"/>
  <c r="V67" i="10"/>
  <c r="I67" i="10" s="1"/>
  <c r="F79" i="2" s="1"/>
  <c r="V43" i="10"/>
  <c r="I43" i="10" s="1"/>
  <c r="F47" i="2" s="1"/>
  <c r="V33" i="10"/>
  <c r="I33" i="10" s="1"/>
  <c r="F34" i="2" s="1"/>
  <c r="V58" i="10"/>
  <c r="J58" i="10" s="1"/>
  <c r="V56" i="10"/>
  <c r="I56" i="10" s="1"/>
  <c r="F64" i="2" s="1"/>
  <c r="V74" i="10"/>
  <c r="I74" i="10" s="1"/>
  <c r="F88" i="2" s="1"/>
  <c r="V61" i="10"/>
  <c r="I61" i="10" s="1"/>
  <c r="F71" i="2" s="1"/>
  <c r="V319" i="10"/>
  <c r="I319" i="10" s="1"/>
  <c r="F415" i="2" s="1"/>
  <c r="U315" i="10"/>
  <c r="H107" i="25" s="1"/>
  <c r="V311" i="10"/>
  <c r="I311" i="10" s="1"/>
  <c r="F404" i="2" s="1"/>
  <c r="V304" i="10"/>
  <c r="I304" i="10" s="1"/>
  <c r="F395" i="2" s="1"/>
  <c r="V301" i="10"/>
  <c r="I301" i="10" s="1"/>
  <c r="F391" i="2" s="1"/>
  <c r="V296" i="10"/>
  <c r="I296" i="10" s="1"/>
  <c r="F384" i="2" s="1"/>
  <c r="V303" i="10"/>
  <c r="I303" i="10" s="1"/>
  <c r="F394" i="2" s="1"/>
  <c r="U297" i="10"/>
  <c r="H101" i="25" s="1"/>
  <c r="V277" i="10"/>
  <c r="I277" i="10" s="1"/>
  <c r="F359" i="2" s="1"/>
  <c r="V291" i="10"/>
  <c r="I291" i="10" s="1"/>
  <c r="F378" i="2" s="1"/>
  <c r="V285" i="10"/>
  <c r="I285" i="10" s="1"/>
  <c r="F370" i="2" s="1"/>
  <c r="U281" i="10"/>
  <c r="J95" i="25" s="1"/>
  <c r="V283" i="10"/>
  <c r="I283" i="10" s="1"/>
  <c r="F367" i="2" s="1"/>
  <c r="U280" i="10"/>
  <c r="I95" i="25" s="1"/>
  <c r="V273" i="10"/>
  <c r="I273" i="10" s="1"/>
  <c r="F354" i="2" s="1"/>
  <c r="V276" i="10"/>
  <c r="I276" i="10" s="1"/>
  <c r="F358" i="2" s="1"/>
  <c r="U261" i="10"/>
  <c r="H89" i="25" s="1"/>
  <c r="V255" i="10"/>
  <c r="I255" i="10" s="1"/>
  <c r="F330" i="2" s="1"/>
  <c r="V258" i="10"/>
  <c r="I258" i="10" s="1"/>
  <c r="F334" i="2" s="1"/>
  <c r="V256" i="10"/>
  <c r="I256" i="10" s="1"/>
  <c r="F331" i="2" s="1"/>
  <c r="U252" i="10"/>
  <c r="H86" i="25" s="1"/>
  <c r="V237" i="10"/>
  <c r="I237" i="10" s="1"/>
  <c r="F306" i="2" s="1"/>
  <c r="V238" i="10"/>
  <c r="I238" i="10" s="1"/>
  <c r="F307" i="2" s="1"/>
  <c r="V228" i="10"/>
  <c r="I228" i="10" s="1"/>
  <c r="F294" i="2" s="1"/>
  <c r="U234" i="10"/>
  <c r="H80" i="25" s="1"/>
  <c r="V229" i="10"/>
  <c r="I229" i="10" s="1"/>
  <c r="F295" i="2" s="1"/>
  <c r="V226" i="10"/>
  <c r="I226" i="10" s="1"/>
  <c r="F291" i="2" s="1"/>
  <c r="U218" i="10"/>
  <c r="J74" i="25" s="1"/>
  <c r="V219" i="10"/>
  <c r="I219" i="10" s="1"/>
  <c r="F282" i="2" s="1"/>
  <c r="U216" i="10"/>
  <c r="H74" i="25" s="1"/>
  <c r="V211" i="10"/>
  <c r="I211" i="10" s="1"/>
  <c r="F271" i="2" s="1"/>
  <c r="V197" i="10"/>
  <c r="I197" i="10" s="1"/>
  <c r="F252" i="2" s="1"/>
  <c r="V196" i="10"/>
  <c r="I196" i="10" s="1"/>
  <c r="F251" i="2" s="1"/>
  <c r="V195" i="10"/>
  <c r="I195" i="10" s="1"/>
  <c r="F250" i="2" s="1"/>
  <c r="V193" i="10"/>
  <c r="I193" i="10" s="1"/>
  <c r="F247" i="2" s="1"/>
  <c r="V192" i="10"/>
  <c r="I192" i="10" s="1"/>
  <c r="F246" i="2" s="1"/>
  <c r="V185" i="10"/>
  <c r="I185" i="10" s="1"/>
  <c r="F236" i="2" s="1"/>
  <c r="U175" i="10"/>
  <c r="I60" i="25" s="1"/>
  <c r="U174" i="10"/>
  <c r="H60" i="25" s="1"/>
  <c r="U169" i="10"/>
  <c r="I58" i="25" s="1"/>
  <c r="U168" i="10"/>
  <c r="H58" i="25" s="1"/>
  <c r="U166" i="10"/>
  <c r="I57" i="25" s="1"/>
  <c r="U165" i="10"/>
  <c r="H57" i="25" s="1"/>
  <c r="U160" i="10"/>
  <c r="I55" i="25" s="1"/>
  <c r="U159" i="10"/>
  <c r="H55" i="25" s="1"/>
  <c r="U157" i="10"/>
  <c r="I54" i="25" s="1"/>
  <c r="U156" i="10"/>
  <c r="H54" i="25" s="1"/>
  <c r="U151" i="10"/>
  <c r="I52" i="25" s="1"/>
  <c r="U150" i="10"/>
  <c r="H52" i="25" s="1"/>
  <c r="U148" i="10"/>
  <c r="I51" i="25" s="1"/>
  <c r="U147" i="10"/>
  <c r="H51" i="25" s="1"/>
  <c r="U142" i="10"/>
  <c r="I49" i="25" s="1"/>
  <c r="U141" i="10"/>
  <c r="H49" i="25" s="1"/>
  <c r="U139" i="10"/>
  <c r="I48" i="25" s="1"/>
  <c r="U138" i="10"/>
  <c r="H48" i="25" s="1"/>
  <c r="V140" i="10"/>
  <c r="I140" i="10" s="1"/>
  <c r="F176" i="2" s="1"/>
  <c r="U137" i="10"/>
  <c r="J47" i="25" s="1"/>
  <c r="U133" i="10"/>
  <c r="I46" i="25" s="1"/>
  <c r="U132" i="10"/>
  <c r="H46" i="25" s="1"/>
  <c r="U130" i="10"/>
  <c r="I45" i="25" s="1"/>
  <c r="U129" i="10"/>
  <c r="H45" i="25" s="1"/>
  <c r="U128" i="10"/>
  <c r="J44" i="25" s="1"/>
  <c r="U124" i="10"/>
  <c r="I43" i="25" s="1"/>
  <c r="U123" i="10"/>
  <c r="H43" i="25" s="1"/>
  <c r="U121" i="10"/>
  <c r="I42" i="25" s="1"/>
  <c r="U120" i="10"/>
  <c r="H42" i="25" s="1"/>
  <c r="U115" i="10"/>
  <c r="I40" i="25" s="1"/>
  <c r="U114" i="10"/>
  <c r="H40" i="25" s="1"/>
  <c r="U112" i="10"/>
  <c r="I39" i="25" s="1"/>
  <c r="U111" i="10"/>
  <c r="H39" i="25" s="1"/>
  <c r="U106" i="10"/>
  <c r="I37" i="25" s="1"/>
  <c r="U105" i="10"/>
  <c r="H37" i="25" s="1"/>
  <c r="U103" i="10"/>
  <c r="I36" i="25" s="1"/>
  <c r="U102" i="10"/>
  <c r="H36" i="25" s="1"/>
  <c r="U94" i="10"/>
  <c r="I33" i="25" s="1"/>
  <c r="U93" i="10"/>
  <c r="H33" i="25" s="1"/>
  <c r="U88" i="10"/>
  <c r="I31" i="25" s="1"/>
  <c r="U87" i="10"/>
  <c r="H31" i="25" s="1"/>
  <c r="U86" i="10"/>
  <c r="J30" i="25" s="1"/>
  <c r="V85" i="10"/>
  <c r="I85" i="10" s="1"/>
  <c r="F103" i="2" s="1"/>
  <c r="U154" i="10"/>
  <c r="I53" i="25" s="1"/>
  <c r="U118" i="10"/>
  <c r="I41" i="25" s="1"/>
  <c r="U172" i="10"/>
  <c r="I59" i="25" s="1"/>
  <c r="V328" i="10"/>
  <c r="I328" i="10" s="1"/>
  <c r="F427" i="2" s="1"/>
  <c r="U163" i="10"/>
  <c r="I56" i="25" s="1"/>
  <c r="U109" i="10"/>
  <c r="I38" i="25" s="1"/>
  <c r="U100" i="10"/>
  <c r="I35" i="25" s="1"/>
  <c r="U91" i="10"/>
  <c r="I32" i="25" s="1"/>
  <c r="U82" i="10"/>
  <c r="I29" i="25" s="1"/>
  <c r="U117" i="10"/>
  <c r="H41" i="25" s="1"/>
  <c r="V84" i="10"/>
  <c r="I84" i="10" s="1"/>
  <c r="F102" i="2" s="1"/>
  <c r="V171" i="10"/>
  <c r="I171" i="10" s="1"/>
  <c r="F218" i="2" s="1"/>
  <c r="V96" i="10"/>
  <c r="I96" i="10" s="1"/>
  <c r="F118" i="2" s="1"/>
  <c r="H26" i="5"/>
  <c r="U81" i="10"/>
  <c r="H29" i="25" s="1"/>
  <c r="J38" i="5"/>
  <c r="U29" i="10"/>
  <c r="J11" i="25" s="1"/>
  <c r="I30" i="5"/>
  <c r="U28" i="10"/>
  <c r="I11" i="25" s="1"/>
  <c r="D59" i="2"/>
  <c r="U263" i="10"/>
  <c r="J89" i="25" s="1"/>
  <c r="U253" i="10"/>
  <c r="I86" i="25" s="1"/>
  <c r="U146" i="10"/>
  <c r="J50" i="25" s="1"/>
  <c r="D107" i="2"/>
  <c r="D155" i="2"/>
  <c r="D102" i="2"/>
  <c r="D142" i="2"/>
  <c r="D151" i="2"/>
  <c r="D110" i="2"/>
  <c r="U198" i="10"/>
  <c r="H68" i="25" s="1"/>
  <c r="V149" i="10"/>
  <c r="I149" i="10" s="1"/>
  <c r="F188" i="2" s="1"/>
  <c r="U182" i="10"/>
  <c r="J62" i="25" s="1"/>
  <c r="U119" i="10"/>
  <c r="J41" i="25" s="1"/>
  <c r="U92" i="10"/>
  <c r="J32" i="25" s="1"/>
  <c r="V113" i="10"/>
  <c r="I113" i="10" s="1"/>
  <c r="F140" i="2" s="1"/>
  <c r="U308" i="10"/>
  <c r="J104" i="25" s="1"/>
  <c r="V206" i="10"/>
  <c r="I206" i="10" s="1"/>
  <c r="F264" i="2" s="1"/>
  <c r="U200" i="10"/>
  <c r="J68" i="25" s="1"/>
  <c r="V233" i="10"/>
  <c r="I233" i="10" s="1"/>
  <c r="F300" i="2" s="1"/>
  <c r="U317" i="10"/>
  <c r="J107" i="25" s="1"/>
  <c r="V221" i="10"/>
  <c r="I221" i="10" s="1"/>
  <c r="F284" i="2" s="1"/>
  <c r="U155" i="10"/>
  <c r="J53" i="25" s="1"/>
  <c r="U254" i="10"/>
  <c r="J86" i="25" s="1"/>
  <c r="J39" i="5"/>
  <c r="J46" i="5"/>
  <c r="U191" i="10"/>
  <c r="J65" i="25" s="1"/>
  <c r="U290" i="10"/>
  <c r="J98" i="25" s="1"/>
  <c r="V170" i="10"/>
  <c r="I170" i="10" s="1"/>
  <c r="F216" i="2" s="1"/>
  <c r="V188" i="10"/>
  <c r="I188" i="10" s="1"/>
  <c r="F240" i="2" s="1"/>
  <c r="V104" i="10"/>
  <c r="I104" i="10" s="1"/>
  <c r="F128" i="2" s="1"/>
  <c r="U164" i="10"/>
  <c r="J56" i="25" s="1"/>
  <c r="V205" i="10"/>
  <c r="I205" i="10" s="1"/>
  <c r="F263" i="2" s="1"/>
  <c r="U145" i="10"/>
  <c r="I50" i="25" s="1"/>
  <c r="U208" i="10"/>
  <c r="I71" i="25" s="1"/>
  <c r="V126" i="10"/>
  <c r="I126" i="10" s="1"/>
  <c r="F158" i="2" s="1"/>
  <c r="V259" i="10"/>
  <c r="I259" i="10" s="1"/>
  <c r="F335" i="2" s="1"/>
  <c r="U298" i="10"/>
  <c r="I101" i="25" s="1"/>
  <c r="V217" i="10"/>
  <c r="I217" i="10" s="1"/>
  <c r="F279" i="2" s="1"/>
  <c r="V153" i="10"/>
  <c r="I153" i="10" s="1"/>
  <c r="F194" i="2" s="1"/>
  <c r="U199" i="10"/>
  <c r="I68" i="25" s="1"/>
  <c r="V240" i="10"/>
  <c r="I240" i="10" s="1"/>
  <c r="F310" i="2" s="1"/>
  <c r="H45" i="5"/>
  <c r="H75" i="5"/>
  <c r="H27" i="5"/>
  <c r="U289" i="10"/>
  <c r="I98" i="25" s="1"/>
  <c r="V295" i="10"/>
  <c r="I295" i="10" s="1"/>
  <c r="F383" i="2" s="1"/>
  <c r="V250" i="10"/>
  <c r="I250" i="10" s="1"/>
  <c r="F323" i="2" s="1"/>
  <c r="V232" i="10"/>
  <c r="I232" i="10" s="1"/>
  <c r="F299" i="2" s="1"/>
  <c r="U244" i="10"/>
  <c r="I83" i="25" s="1"/>
  <c r="V127" i="10"/>
  <c r="I127" i="10" s="1"/>
  <c r="F159" i="2" s="1"/>
  <c r="V204" i="10"/>
  <c r="I204" i="10" s="1"/>
  <c r="F262" i="2" s="1"/>
  <c r="H73" i="5"/>
  <c r="H74" i="5"/>
  <c r="H69" i="5"/>
  <c r="H72" i="5"/>
  <c r="U243" i="10"/>
  <c r="H83" i="25" s="1"/>
  <c r="U288" i="10"/>
  <c r="H98" i="25" s="1"/>
  <c r="V223" i="10"/>
  <c r="I223" i="10" s="1"/>
  <c r="F287" i="2" s="1"/>
  <c r="V235" i="10"/>
  <c r="I235" i="10" s="1"/>
  <c r="F303" i="2" s="1"/>
  <c r="V178" i="10"/>
  <c r="I178" i="10" s="1"/>
  <c r="F227" i="2" s="1"/>
  <c r="V231" i="10"/>
  <c r="I231" i="10" s="1"/>
  <c r="F298" i="2" s="1"/>
  <c r="V225" i="10"/>
  <c r="I225" i="10" s="1"/>
  <c r="F290" i="2" s="1"/>
  <c r="V184" i="10"/>
  <c r="I184" i="10" s="1"/>
  <c r="F235" i="2" s="1"/>
  <c r="V183" i="10"/>
  <c r="I183" i="10" s="1"/>
  <c r="F234" i="2" s="1"/>
  <c r="V312" i="10"/>
  <c r="M312" i="10" s="1"/>
  <c r="V294" i="10"/>
  <c r="I294" i="10" s="1"/>
  <c r="F382" i="2" s="1"/>
  <c r="V241" i="10"/>
  <c r="I241" i="10" s="1"/>
  <c r="F311" i="2" s="1"/>
  <c r="V213" i="10"/>
  <c r="U108" i="10"/>
  <c r="H38" i="25" s="1"/>
  <c r="V97" i="10"/>
  <c r="I97" i="10" s="1"/>
  <c r="F119" i="2" s="1"/>
  <c r="V214" i="10"/>
  <c r="I214" i="10" s="1"/>
  <c r="F275" i="2" s="1"/>
  <c r="V177" i="10"/>
  <c r="I177" i="10" s="1"/>
  <c r="F226" i="2" s="1"/>
  <c r="V220" i="10"/>
  <c r="I220" i="10" s="1"/>
  <c r="F283" i="2" s="1"/>
  <c r="V180" i="10"/>
  <c r="I180" i="10" s="1"/>
  <c r="F230" i="2" s="1"/>
  <c r="V210" i="10"/>
  <c r="V187" i="10"/>
  <c r="I187" i="10" s="1"/>
  <c r="F239" i="2" s="1"/>
  <c r="U53" i="10"/>
  <c r="J19" i="25" s="1"/>
  <c r="V135" i="10"/>
  <c r="U90" i="10"/>
  <c r="H32" i="25" s="1"/>
  <c r="V292" i="10"/>
  <c r="I292" i="10" s="1"/>
  <c r="F379" i="2" s="1"/>
  <c r="U307" i="10"/>
  <c r="I104" i="25" s="1"/>
  <c r="V279" i="10"/>
  <c r="I279" i="10" s="1"/>
  <c r="F362" i="2" s="1"/>
  <c r="V249" i="10"/>
  <c r="I249" i="10" s="1"/>
  <c r="F322" i="2" s="1"/>
  <c r="V300" i="10"/>
  <c r="I300" i="10" s="1"/>
  <c r="F390" i="2" s="1"/>
  <c r="U306" i="10"/>
  <c r="H104" i="25" s="1"/>
  <c r="V99" i="10"/>
  <c r="I99" i="10" s="1"/>
  <c r="F122" i="2" s="1"/>
  <c r="V136" i="10"/>
  <c r="I136" i="10" s="1"/>
  <c r="F171" i="2" s="1"/>
  <c r="U47" i="10"/>
  <c r="J17" i="25" s="1"/>
  <c r="U189" i="10"/>
  <c r="H65" i="25" s="1"/>
  <c r="U190" i="10"/>
  <c r="I65" i="25" s="1"/>
  <c r="U144" i="10"/>
  <c r="H50" i="25" s="1"/>
  <c r="V313" i="10"/>
  <c r="I313" i="10" s="1"/>
  <c r="F407" i="2" s="1"/>
  <c r="V186" i="10"/>
  <c r="I186" i="10" s="1"/>
  <c r="F238" i="2" s="1"/>
  <c r="U262" i="10"/>
  <c r="I89" i="25" s="1"/>
  <c r="V222" i="10"/>
  <c r="I222" i="10" s="1"/>
  <c r="F286" i="2" s="1"/>
  <c r="V282" i="10"/>
  <c r="I282" i="10" s="1"/>
  <c r="F366" i="2" s="1"/>
  <c r="U162" i="10"/>
  <c r="H56" i="25" s="1"/>
  <c r="V318" i="10"/>
  <c r="I318" i="10" s="1"/>
  <c r="F414" i="2" s="1"/>
  <c r="U31" i="10"/>
  <c r="I12" i="25" s="1"/>
  <c r="V274" i="10"/>
  <c r="I274" i="10" s="1"/>
  <c r="F355" i="2" s="1"/>
  <c r="V325" i="10"/>
  <c r="I325" i="10" s="1"/>
  <c r="F423" i="2" s="1"/>
  <c r="U41" i="10"/>
  <c r="J15" i="25" s="1"/>
  <c r="U59" i="10"/>
  <c r="J21" i="25" s="1"/>
  <c r="U79" i="10"/>
  <c r="I28" i="25" s="1"/>
  <c r="U73" i="10"/>
  <c r="I26" i="25" s="1"/>
  <c r="U64" i="10"/>
  <c r="I23" i="25" s="1"/>
  <c r="U37" i="10"/>
  <c r="I14" i="25" s="1"/>
  <c r="U55" i="10"/>
  <c r="I20" i="25" s="1"/>
  <c r="U46" i="10"/>
  <c r="I17" i="25" s="1"/>
  <c r="U68" i="10"/>
  <c r="J24" i="25" s="1"/>
  <c r="U45" i="10"/>
  <c r="H17" i="25" s="1"/>
  <c r="U72" i="10"/>
  <c r="H26" i="25" s="1"/>
  <c r="U42" i="10"/>
  <c r="H16" i="25" s="1"/>
  <c r="U54" i="10"/>
  <c r="H20" i="25" s="1"/>
  <c r="U48" i="10"/>
  <c r="H18" i="25" s="1"/>
  <c r="U69" i="10"/>
  <c r="H25" i="25" s="1"/>
  <c r="U39" i="10"/>
  <c r="H15" i="25" s="1"/>
  <c r="U63" i="10"/>
  <c r="H23" i="25" s="1"/>
  <c r="U57" i="10"/>
  <c r="H21" i="25" s="1"/>
  <c r="U51" i="10"/>
  <c r="H19" i="25" s="1"/>
  <c r="U60" i="10"/>
  <c r="H22" i="25" s="1"/>
  <c r="U36" i="10"/>
  <c r="H14" i="25" s="1"/>
  <c r="U78" i="10"/>
  <c r="H28" i="25" s="1"/>
  <c r="V310" i="10"/>
  <c r="I310" i="10" s="1"/>
  <c r="F403" i="2" s="1"/>
  <c r="G123" i="10"/>
  <c r="G138" i="10"/>
  <c r="G85" i="10"/>
  <c r="G117" i="10"/>
  <c r="G141" i="10"/>
  <c r="G126" i="10"/>
  <c r="V323" i="10"/>
  <c r="I323" i="10" s="1"/>
  <c r="F420" i="2" s="1"/>
  <c r="V275" i="10"/>
  <c r="I275" i="10" s="1"/>
  <c r="F356" i="2" s="1"/>
  <c r="U77" i="10"/>
  <c r="J27" i="25" s="1"/>
  <c r="D70" i="2"/>
  <c r="U30" i="10"/>
  <c r="H12" i="25" s="1"/>
  <c r="D71" i="2"/>
  <c r="V95" i="10"/>
  <c r="I95" i="10" s="1"/>
  <c r="F116" i="2" s="1"/>
  <c r="U66" i="10"/>
  <c r="H24" i="25" s="1"/>
  <c r="U76" i="10"/>
  <c r="I27" i="25" s="1"/>
  <c r="V322" i="10"/>
  <c r="I322" i="10" s="1"/>
  <c r="F419" i="2" s="1"/>
  <c r="D50" i="2"/>
  <c r="AI342" i="10"/>
  <c r="AI345" i="10" s="1"/>
  <c r="AI344" i="10"/>
  <c r="AI347" i="10" s="1"/>
  <c r="AI343" i="10"/>
  <c r="AI346" i="10" s="1"/>
  <c r="D51" i="2"/>
  <c r="AN344" i="10"/>
  <c r="AN347" i="10" s="1"/>
  <c r="AN343" i="10"/>
  <c r="AN346" i="10" s="1"/>
  <c r="AN342" i="10"/>
  <c r="AN345" i="10" s="1"/>
  <c r="X342" i="10"/>
  <c r="X343" i="10"/>
  <c r="X346" i="10" s="1"/>
  <c r="G365" i="10" a="1"/>
  <c r="G365" i="10" s="1"/>
  <c r="X344" i="10"/>
  <c r="X347" i="10" s="1"/>
  <c r="EF411" i="10"/>
  <c r="EE410" i="10"/>
  <c r="ED409" i="10"/>
  <c r="EF403" i="10"/>
  <c r="EE411" i="10"/>
  <c r="ED410" i="10"/>
  <c r="EF404" i="10"/>
  <c r="EE403" i="10"/>
  <c r="EF405" i="10"/>
  <c r="EE404" i="10"/>
  <c r="ED403" i="10"/>
  <c r="EF406" i="10"/>
  <c r="EE405" i="10"/>
  <c r="ED404" i="10"/>
  <c r="EF407" i="10"/>
  <c r="EE406" i="10"/>
  <c r="ED405" i="10"/>
  <c r="EF409" i="10"/>
  <c r="EE408" i="10"/>
  <c r="ED407" i="10"/>
  <c r="EF410" i="10"/>
  <c r="EE409" i="10"/>
  <c r="ED408" i="10"/>
  <c r="EF401" i="10"/>
  <c r="EE400" i="10"/>
  <c r="ED399" i="10"/>
  <c r="EF393" i="10"/>
  <c r="EE392" i="10"/>
  <c r="ED391" i="10"/>
  <c r="EF402" i="10"/>
  <c r="EE401" i="10"/>
  <c r="ED400" i="10"/>
  <c r="EF394" i="10"/>
  <c r="EE393" i="10"/>
  <c r="ED392" i="10"/>
  <c r="EF408" i="10"/>
  <c r="EE402" i="10"/>
  <c r="ED401" i="10"/>
  <c r="EF395" i="10"/>
  <c r="EE394" i="10"/>
  <c r="ED393" i="10"/>
  <c r="ED402" i="10"/>
  <c r="EF396" i="10"/>
  <c r="EE395" i="10"/>
  <c r="ED394" i="10"/>
  <c r="EF388" i="10"/>
  <c r="EF397" i="10"/>
  <c r="EE396" i="10"/>
  <c r="ED395" i="10"/>
  <c r="EF389" i="10"/>
  <c r="EE388" i="10"/>
  <c r="ED406" i="10"/>
  <c r="EF398" i="10"/>
  <c r="EE397" i="10"/>
  <c r="ED396" i="10"/>
  <c r="EF390" i="10"/>
  <c r="EE389" i="10"/>
  <c r="ED388" i="10"/>
  <c r="EF399" i="10"/>
  <c r="EE398" i="10"/>
  <c r="ED397" i="10"/>
  <c r="EF391" i="10"/>
  <c r="EE390" i="10"/>
  <c r="ED389" i="10"/>
  <c r="ED398" i="10"/>
  <c r="EE391" i="10"/>
  <c r="EE399" i="10"/>
  <c r="EF392" i="10"/>
  <c r="EE407" i="10"/>
  <c r="EF400" i="10"/>
  <c r="ED390" i="10"/>
  <c r="D35" i="2"/>
  <c r="CY410" i="10"/>
  <c r="CX409" i="10"/>
  <c r="CW408" i="10"/>
  <c r="CY411" i="10"/>
  <c r="CX410" i="10"/>
  <c r="CW409" i="10"/>
  <c r="CX411" i="10"/>
  <c r="CW410" i="10"/>
  <c r="CY404" i="10"/>
  <c r="CY405" i="10"/>
  <c r="CX404" i="10"/>
  <c r="CY406" i="10"/>
  <c r="CX405" i="10"/>
  <c r="CW404" i="10"/>
  <c r="CY408" i="10"/>
  <c r="CX407" i="10"/>
  <c r="CW406" i="10"/>
  <c r="CY409" i="10"/>
  <c r="CX408" i="10"/>
  <c r="CW407" i="10"/>
  <c r="CY400" i="10"/>
  <c r="CX399" i="10"/>
  <c r="CW398" i="10"/>
  <c r="CY392" i="10"/>
  <c r="CX391" i="10"/>
  <c r="CW390" i="10"/>
  <c r="CY407" i="10"/>
  <c r="CY401" i="10"/>
  <c r="CX400" i="10"/>
  <c r="CW399" i="10"/>
  <c r="CY393" i="10"/>
  <c r="CX392" i="10"/>
  <c r="CW391" i="10"/>
  <c r="CY402" i="10"/>
  <c r="CX401" i="10"/>
  <c r="CW400" i="10"/>
  <c r="CY394" i="10"/>
  <c r="CX393" i="10"/>
  <c r="CW392" i="10"/>
  <c r="CX402" i="10"/>
  <c r="CW401" i="10"/>
  <c r="CY395" i="10"/>
  <c r="CX394" i="10"/>
  <c r="CW393" i="10"/>
  <c r="CW402" i="10"/>
  <c r="CY396" i="10"/>
  <c r="CX395" i="10"/>
  <c r="CW394" i="10"/>
  <c r="CY388" i="10"/>
  <c r="CW405" i="10"/>
  <c r="CY403" i="10"/>
  <c r="CY397" i="10"/>
  <c r="CX396" i="10"/>
  <c r="CW395" i="10"/>
  <c r="CY389" i="10"/>
  <c r="CX388" i="10"/>
  <c r="CX403" i="10"/>
  <c r="CY398" i="10"/>
  <c r="CX397" i="10"/>
  <c r="CW396" i="10"/>
  <c r="CY390" i="10"/>
  <c r="CX389" i="10"/>
  <c r="CW388" i="10"/>
  <c r="CW397" i="10"/>
  <c r="CX390" i="10"/>
  <c r="CX398" i="10"/>
  <c r="CY391" i="10"/>
  <c r="CY399" i="10"/>
  <c r="CX406" i="10"/>
  <c r="CW403" i="10"/>
  <c r="CW389" i="10"/>
  <c r="D96" i="2"/>
  <c r="D34" i="2"/>
  <c r="AE344" i="10"/>
  <c r="AE347" i="10" s="1"/>
  <c r="AE343" i="10"/>
  <c r="AE346" i="10" s="1"/>
  <c r="AE342" i="10"/>
  <c r="AE345" i="10" s="1"/>
  <c r="D100" i="2"/>
  <c r="D36" i="2"/>
  <c r="DP411" i="10"/>
  <c r="DO410" i="10"/>
  <c r="DQ404" i="10"/>
  <c r="DP403" i="10"/>
  <c r="DQ405" i="10"/>
  <c r="DP404" i="10"/>
  <c r="DO403" i="10"/>
  <c r="DQ406" i="10"/>
  <c r="DP405" i="10"/>
  <c r="DO404" i="10"/>
  <c r="DQ407" i="10"/>
  <c r="DP406" i="10"/>
  <c r="DO405" i="10"/>
  <c r="DQ408" i="10"/>
  <c r="DP407" i="10"/>
  <c r="DO406" i="10"/>
  <c r="DQ410" i="10"/>
  <c r="DP409" i="10"/>
  <c r="DO408" i="10"/>
  <c r="DQ411" i="10"/>
  <c r="DP410" i="10"/>
  <c r="DO409" i="10"/>
  <c r="DQ403" i="10"/>
  <c r="DQ402" i="10"/>
  <c r="DP401" i="10"/>
  <c r="DO400" i="10"/>
  <c r="DQ394" i="10"/>
  <c r="DP393" i="10"/>
  <c r="DO392" i="10"/>
  <c r="DQ409" i="10"/>
  <c r="DP402" i="10"/>
  <c r="DO401" i="10"/>
  <c r="DQ395" i="10"/>
  <c r="DP394" i="10"/>
  <c r="DO393" i="10"/>
  <c r="DO402" i="10"/>
  <c r="DQ396" i="10"/>
  <c r="DP395" i="10"/>
  <c r="DO394" i="10"/>
  <c r="DQ388" i="10"/>
  <c r="DQ397" i="10"/>
  <c r="DP396" i="10"/>
  <c r="DO395" i="10"/>
  <c r="DQ389" i="10"/>
  <c r="DP388" i="10"/>
  <c r="DO407" i="10"/>
  <c r="DQ398" i="10"/>
  <c r="DP397" i="10"/>
  <c r="DO396" i="10"/>
  <c r="DQ390" i="10"/>
  <c r="DP389" i="10"/>
  <c r="DO388" i="10"/>
  <c r="DQ399" i="10"/>
  <c r="DP398" i="10"/>
  <c r="DO397" i="10"/>
  <c r="DQ391" i="10"/>
  <c r="DP390" i="10"/>
  <c r="DO389" i="10"/>
  <c r="DQ400" i="10"/>
  <c r="DP399" i="10"/>
  <c r="DO398" i="10"/>
  <c r="DQ392" i="10"/>
  <c r="DP391" i="10"/>
  <c r="DO390" i="10"/>
  <c r="DP392" i="10"/>
  <c r="DP400" i="10"/>
  <c r="DQ393" i="10"/>
  <c r="DP408" i="10"/>
  <c r="DQ401" i="10"/>
  <c r="DO391" i="10"/>
  <c r="DO399" i="10"/>
  <c r="I312" i="10" l="1"/>
  <c r="F406" i="2" s="1"/>
  <c r="H312" i="10"/>
  <c r="AH312" i="10" s="1"/>
  <c r="O312" i="10"/>
  <c r="I58" i="10"/>
  <c r="F67" i="2" s="1"/>
  <c r="J312" i="10"/>
  <c r="AJ312" i="10" s="1"/>
  <c r="N312" i="10"/>
  <c r="K406" i="2" s="1"/>
  <c r="V27" i="10"/>
  <c r="H27" i="10" s="1"/>
  <c r="E26" i="2" s="1"/>
  <c r="R11" i="5"/>
  <c r="K11" i="5" s="1" a="1"/>
  <c r="K11" i="5" s="1"/>
  <c r="R15" i="5"/>
  <c r="K15" i="5" s="1" a="1"/>
  <c r="K15" i="5" s="1"/>
  <c r="R12" i="5"/>
  <c r="K12" i="5" s="1" a="1"/>
  <c r="K12" i="5" s="1"/>
  <c r="R83" i="5"/>
  <c r="K83" i="5" s="1" a="1"/>
  <c r="K83" i="5" s="1"/>
  <c r="R14" i="5"/>
  <c r="K14" i="5" s="1" a="1"/>
  <c r="K14" i="5" s="1"/>
  <c r="R68" i="5"/>
  <c r="K68" i="5" s="1" a="1"/>
  <c r="K68" i="5" s="1"/>
  <c r="R28" i="5"/>
  <c r="K28" i="5" s="1" a="1"/>
  <c r="K28" i="5" s="1"/>
  <c r="R56" i="5"/>
  <c r="K56" i="5" s="1" a="1"/>
  <c r="K56" i="5" s="1"/>
  <c r="R98" i="5"/>
  <c r="K98" i="5" s="1" a="1"/>
  <c r="K98" i="5" s="1"/>
  <c r="R41" i="5"/>
  <c r="K41" i="5" s="1" a="1"/>
  <c r="K41" i="5" s="1"/>
  <c r="R48" i="5"/>
  <c r="K48" i="5" s="1" a="1"/>
  <c r="K48" i="5" s="1"/>
  <c r="R21" i="5"/>
  <c r="K21" i="5" s="1" a="1"/>
  <c r="K21" i="5" s="1"/>
  <c r="R58" i="5"/>
  <c r="K58" i="5" s="1" a="1"/>
  <c r="K58" i="5" s="1"/>
  <c r="R17" i="5"/>
  <c r="K17" i="5" s="1" a="1"/>
  <c r="K17" i="5" s="1"/>
  <c r="R78" i="5"/>
  <c r="K78" i="5" s="1" a="1"/>
  <c r="K78" i="5" s="1"/>
  <c r="R34" i="5"/>
  <c r="K34" i="5" s="1" a="1"/>
  <c r="K34" i="5" s="1"/>
  <c r="R9" i="5"/>
  <c r="K9" i="5" s="1" a="1"/>
  <c r="K9" i="5" s="1"/>
  <c r="R54" i="5"/>
  <c r="K54" i="5" s="1" a="1"/>
  <c r="K54" i="5" s="1"/>
  <c r="R76" i="5"/>
  <c r="K76" i="5" s="1" a="1"/>
  <c r="K76" i="5" s="1"/>
  <c r="R79" i="5"/>
  <c r="K79" i="5" s="1" a="1"/>
  <c r="K79" i="5" s="1"/>
  <c r="R8" i="5"/>
  <c r="K8" i="5" s="1" a="1"/>
  <c r="K8" i="5" s="1"/>
  <c r="R107" i="5"/>
  <c r="K107" i="5" s="1" a="1"/>
  <c r="K107" i="5" s="1"/>
  <c r="R105" i="5"/>
  <c r="K105" i="5" s="1" a="1"/>
  <c r="K105" i="5" s="1"/>
  <c r="R55" i="5"/>
  <c r="K55" i="5" s="1" a="1"/>
  <c r="K55" i="5" s="1"/>
  <c r="R85" i="5"/>
  <c r="K85" i="5" s="1" a="1"/>
  <c r="K85" i="5" s="1"/>
  <c r="R27" i="5"/>
  <c r="K27" i="5" s="1" a="1"/>
  <c r="K27" i="5" s="1"/>
  <c r="R81" i="5"/>
  <c r="K81" i="5" s="1" a="1"/>
  <c r="K81" i="5" s="1"/>
  <c r="R45" i="5"/>
  <c r="K45" i="5" s="1" a="1"/>
  <c r="K45" i="5" s="1"/>
  <c r="R44" i="5"/>
  <c r="K44" i="5" s="1" a="1"/>
  <c r="K44" i="5" s="1"/>
  <c r="R19" i="5"/>
  <c r="K19" i="5" s="1" a="1"/>
  <c r="K19" i="5" s="1"/>
  <c r="R50" i="5"/>
  <c r="K50" i="5" s="1" a="1"/>
  <c r="K50" i="5" s="1"/>
  <c r="R36" i="5"/>
  <c r="K36" i="5" s="1" a="1"/>
  <c r="K36" i="5" s="1"/>
  <c r="R97" i="5"/>
  <c r="K97" i="5" s="1" a="1"/>
  <c r="K97" i="5" s="1"/>
  <c r="R33" i="5"/>
  <c r="K33" i="5" s="1" a="1"/>
  <c r="K33" i="5" s="1"/>
  <c r="R104" i="5"/>
  <c r="K104" i="5" s="1" a="1"/>
  <c r="K104" i="5" s="1"/>
  <c r="R71" i="5"/>
  <c r="K71" i="5" s="1" a="1"/>
  <c r="K71" i="5" s="1"/>
  <c r="R96" i="5"/>
  <c r="K96" i="5" s="1" a="1"/>
  <c r="K96" i="5" s="1"/>
  <c r="R70" i="5"/>
  <c r="K70" i="5" s="1" a="1"/>
  <c r="K70" i="5" s="1"/>
  <c r="R92" i="5"/>
  <c r="K92" i="5" s="1" a="1"/>
  <c r="K92" i="5" s="1"/>
  <c r="R101" i="5"/>
  <c r="K101" i="5" s="1" a="1"/>
  <c r="K101" i="5" s="1"/>
  <c r="R37" i="5"/>
  <c r="K37" i="5" s="1" a="1"/>
  <c r="K37" i="5" s="1"/>
  <c r="R20" i="5"/>
  <c r="K20" i="5" s="1" a="1"/>
  <c r="K20" i="5" s="1"/>
  <c r="R106" i="5"/>
  <c r="K106" i="5" s="1" a="1"/>
  <c r="K106" i="5" s="1"/>
  <c r="R42" i="5"/>
  <c r="K42" i="5" s="1" a="1"/>
  <c r="K42" i="5" s="1"/>
  <c r="R99" i="5"/>
  <c r="K99" i="5" s="1" a="1"/>
  <c r="K99" i="5" s="1"/>
  <c r="R89" i="5"/>
  <c r="K89" i="5" s="1" a="1"/>
  <c r="K89" i="5" s="1"/>
  <c r="R25" i="5"/>
  <c r="K25" i="5" s="1" a="1"/>
  <c r="K25" i="5" s="1"/>
  <c r="R80" i="5"/>
  <c r="K80" i="5" s="1" a="1"/>
  <c r="K80" i="5" s="1"/>
  <c r="R63" i="5"/>
  <c r="K63" i="5" s="1" a="1"/>
  <c r="K63" i="5" s="1"/>
  <c r="R72" i="5"/>
  <c r="K72" i="5" s="1" a="1"/>
  <c r="K72" i="5" s="1"/>
  <c r="R62" i="5"/>
  <c r="K62" i="5" s="1" a="1"/>
  <c r="K62" i="5" s="1"/>
  <c r="R52" i="5"/>
  <c r="K52" i="5" s="1" a="1"/>
  <c r="K52" i="5" s="1"/>
  <c r="R93" i="5"/>
  <c r="K93" i="5" s="1" a="1"/>
  <c r="K93" i="5" s="1"/>
  <c r="R29" i="5"/>
  <c r="K29" i="5" s="1" a="1"/>
  <c r="K29" i="5" s="1"/>
  <c r="R91" i="5"/>
  <c r="K91" i="5" s="1" a="1"/>
  <c r="K91" i="5" s="1"/>
  <c r="R90" i="5"/>
  <c r="K90" i="5" s="1" a="1"/>
  <c r="K90" i="5" s="1"/>
  <c r="R26" i="5"/>
  <c r="K26" i="5" s="1" a="1"/>
  <c r="K26" i="5" s="1"/>
  <c r="R67" i="5"/>
  <c r="K67" i="5" s="1" a="1"/>
  <c r="K67" i="5" s="1"/>
  <c r="R73" i="5"/>
  <c r="K73" i="5" s="1" a="1"/>
  <c r="K73" i="5" s="1"/>
  <c r="R32" i="5"/>
  <c r="K32" i="5" s="1" a="1"/>
  <c r="K32" i="5" s="1"/>
  <c r="R47" i="5"/>
  <c r="K47" i="5" s="1" a="1"/>
  <c r="K47" i="5" s="1"/>
  <c r="R24" i="5"/>
  <c r="K24" i="5" s="1" a="1"/>
  <c r="K24" i="5" s="1"/>
  <c r="R46" i="5"/>
  <c r="K46" i="5" s="1" a="1"/>
  <c r="K46" i="5" s="1"/>
  <c r="R88" i="5"/>
  <c r="K88" i="5" s="1" a="1"/>
  <c r="K88" i="5" s="1"/>
  <c r="R77" i="5"/>
  <c r="K77" i="5" s="1" a="1"/>
  <c r="K77" i="5" s="1"/>
  <c r="R13" i="5"/>
  <c r="K13" i="5" s="1" a="1"/>
  <c r="K13" i="5" s="1"/>
  <c r="R75" i="5"/>
  <c r="K75" i="5" s="1" a="1"/>
  <c r="K75" i="5" s="1"/>
  <c r="R82" i="5"/>
  <c r="K82" i="5" s="1" a="1"/>
  <c r="K82" i="5" s="1"/>
  <c r="R18" i="5"/>
  <c r="K18" i="5" s="1" a="1"/>
  <c r="K18" i="5" s="1"/>
  <c r="R51" i="5"/>
  <c r="K51" i="5" s="1" a="1"/>
  <c r="K51" i="5" s="1"/>
  <c r="R65" i="5"/>
  <c r="K65" i="5" s="1" a="1"/>
  <c r="K65" i="5" s="1"/>
  <c r="R108" i="5"/>
  <c r="K108" i="5" s="1" a="1"/>
  <c r="K108" i="5" s="1"/>
  <c r="R103" i="5"/>
  <c r="K103" i="5" s="1" a="1"/>
  <c r="K103" i="5" s="1"/>
  <c r="R39" i="5"/>
  <c r="K39" i="5" s="1" a="1"/>
  <c r="K39" i="5" s="1"/>
  <c r="R102" i="5"/>
  <c r="K102" i="5" s="1" a="1"/>
  <c r="K102" i="5" s="1"/>
  <c r="R38" i="5"/>
  <c r="K38" i="5" s="1" a="1"/>
  <c r="K38" i="5" s="1"/>
  <c r="R64" i="5"/>
  <c r="K64" i="5" s="1" a="1"/>
  <c r="K64" i="5" s="1"/>
  <c r="R69" i="5"/>
  <c r="K69" i="5" s="1" a="1"/>
  <c r="K69" i="5" s="1"/>
  <c r="R59" i="5"/>
  <c r="K59" i="5" s="1" a="1"/>
  <c r="K59" i="5" s="1"/>
  <c r="R74" i="5"/>
  <c r="K74" i="5" s="1" a="1"/>
  <c r="K74" i="5" s="1"/>
  <c r="R10" i="5"/>
  <c r="K10" i="5" s="1" a="1"/>
  <c r="K10" i="5" s="1"/>
  <c r="R35" i="5"/>
  <c r="K35" i="5" s="1" a="1"/>
  <c r="K35" i="5" s="1"/>
  <c r="R57" i="5"/>
  <c r="K57" i="5" s="1" a="1"/>
  <c r="K57" i="5" s="1"/>
  <c r="R84" i="5"/>
  <c r="K84" i="5" s="1" a="1"/>
  <c r="K84" i="5" s="1"/>
  <c r="R95" i="5"/>
  <c r="K95" i="5" s="1" a="1"/>
  <c r="K95" i="5" s="1"/>
  <c r="R31" i="5"/>
  <c r="K31" i="5" s="1" a="1"/>
  <c r="K31" i="5" s="1"/>
  <c r="R94" i="5"/>
  <c r="K94" i="5" s="1" a="1"/>
  <c r="K94" i="5" s="1"/>
  <c r="R30" i="5"/>
  <c r="K30" i="5" s="1" a="1"/>
  <c r="K30" i="5" s="1"/>
  <c r="R40" i="5"/>
  <c r="K40" i="5" s="1" a="1"/>
  <c r="K40" i="5" s="1"/>
  <c r="R61" i="5"/>
  <c r="K61" i="5" s="1" a="1"/>
  <c r="K61" i="5" s="1"/>
  <c r="R43" i="5"/>
  <c r="K43" i="5" s="1" a="1"/>
  <c r="K43" i="5" s="1"/>
  <c r="R66" i="5"/>
  <c r="K66" i="5" s="1" a="1"/>
  <c r="K66" i="5" s="1"/>
  <c r="R100" i="5"/>
  <c r="K100" i="5" s="1" a="1"/>
  <c r="K100" i="5" s="1"/>
  <c r="R49" i="5"/>
  <c r="K49" i="5" s="1" a="1"/>
  <c r="K49" i="5" s="1"/>
  <c r="R60" i="5"/>
  <c r="K60" i="5" s="1" a="1"/>
  <c r="K60" i="5" s="1"/>
  <c r="R87" i="5"/>
  <c r="K87" i="5" s="1" a="1"/>
  <c r="K87" i="5" s="1"/>
  <c r="R23" i="5"/>
  <c r="K23" i="5" s="1" a="1"/>
  <c r="K23" i="5" s="1"/>
  <c r="R86" i="5"/>
  <c r="K86" i="5" s="1" a="1"/>
  <c r="K86" i="5" s="1"/>
  <c r="R22" i="5"/>
  <c r="K22" i="5" s="1" a="1"/>
  <c r="K22" i="5" s="1"/>
  <c r="R16" i="5"/>
  <c r="K16" i="5" s="1" a="1"/>
  <c r="K16" i="5" s="1"/>
  <c r="R53" i="5"/>
  <c r="K53" i="5" s="1" a="1"/>
  <c r="K53" i="5" s="1"/>
  <c r="V134" i="10"/>
  <c r="I134" i="10" s="1"/>
  <c r="F168" i="2" s="1"/>
  <c r="V212" i="10"/>
  <c r="I212" i="10" s="1"/>
  <c r="F272" i="2" s="1"/>
  <c r="V116" i="10"/>
  <c r="I116" i="10" s="1"/>
  <c r="F144" i="2" s="1"/>
  <c r="V107" i="10"/>
  <c r="I107" i="10" s="1"/>
  <c r="F132" i="2" s="1"/>
  <c r="V122" i="10"/>
  <c r="I122" i="10" s="1"/>
  <c r="F152" i="2" s="1"/>
  <c r="V236" i="10"/>
  <c r="I236" i="10" s="1"/>
  <c r="F304" i="2" s="1"/>
  <c r="V239" i="10"/>
  <c r="I239" i="10" s="1"/>
  <c r="F308" i="2" s="1"/>
  <c r="V143" i="10"/>
  <c r="I143" i="10" s="1"/>
  <c r="F180" i="2" s="1"/>
  <c r="V230" i="10"/>
  <c r="I230" i="10" s="1"/>
  <c r="F296" i="2" s="1"/>
  <c r="V62" i="10"/>
  <c r="V125" i="10"/>
  <c r="I125" i="10" s="1"/>
  <c r="F156" i="2" s="1"/>
  <c r="V152" i="10"/>
  <c r="I152" i="10" s="1"/>
  <c r="F192" i="2" s="1"/>
  <c r="V293" i="10"/>
  <c r="I293" i="10" s="1"/>
  <c r="F380" i="2" s="1"/>
  <c r="V227" i="10"/>
  <c r="I227" i="10" s="1"/>
  <c r="F292" i="2" s="1"/>
  <c r="V287" i="10"/>
  <c r="I287" i="10" s="1"/>
  <c r="F372" i="2" s="1"/>
  <c r="V224" i="10"/>
  <c r="I224" i="10" s="1"/>
  <c r="F288" i="2" s="1"/>
  <c r="V179" i="10"/>
  <c r="I179" i="10" s="1"/>
  <c r="F228" i="2" s="1"/>
  <c r="V314" i="10"/>
  <c r="I314" i="10" s="1"/>
  <c r="F408" i="2" s="1"/>
  <c r="V302" i="10"/>
  <c r="I302" i="10" s="1"/>
  <c r="F392" i="2" s="1"/>
  <c r="V80" i="10"/>
  <c r="I80" i="10" s="1"/>
  <c r="F96" i="2" s="1"/>
  <c r="V248" i="10"/>
  <c r="I248" i="10" s="1"/>
  <c r="F320" i="2" s="1"/>
  <c r="V278" i="10"/>
  <c r="I278" i="10" s="1"/>
  <c r="F360" i="2" s="1"/>
  <c r="V203" i="10"/>
  <c r="I203" i="10" s="1"/>
  <c r="F260" i="2" s="1"/>
  <c r="V167" i="10"/>
  <c r="I167" i="10" s="1"/>
  <c r="F212" i="2" s="1"/>
  <c r="V215" i="10"/>
  <c r="I215" i="10" s="1"/>
  <c r="F276" i="2" s="1"/>
  <c r="V329" i="10"/>
  <c r="I329" i="10" s="1"/>
  <c r="F428" i="2" s="1"/>
  <c r="V245" i="10"/>
  <c r="I245" i="10" s="1"/>
  <c r="F316" i="2" s="1"/>
  <c r="V326" i="10"/>
  <c r="I326" i="10" s="1"/>
  <c r="F424" i="2" s="1"/>
  <c r="V242" i="10"/>
  <c r="I242" i="10" s="1"/>
  <c r="F312" i="2" s="1"/>
  <c r="V194" i="10"/>
  <c r="I194" i="10" s="1"/>
  <c r="F248" i="2" s="1"/>
  <c r="V98" i="10"/>
  <c r="I98" i="10" s="1"/>
  <c r="F120" i="2" s="1"/>
  <c r="V89" i="10"/>
  <c r="I89" i="10" s="1"/>
  <c r="F108" i="2" s="1"/>
  <c r="V305" i="10"/>
  <c r="I305" i="10" s="1"/>
  <c r="F396" i="2" s="1"/>
  <c r="V320" i="10"/>
  <c r="I320" i="10" s="1"/>
  <c r="F416" i="2" s="1"/>
  <c r="V266" i="10"/>
  <c r="I266" i="10" s="1"/>
  <c r="F344" i="2" s="1"/>
  <c r="V131" i="10"/>
  <c r="I131" i="10" s="1"/>
  <c r="F164" i="2" s="1"/>
  <c r="V110" i="10"/>
  <c r="I110" i="10" s="1"/>
  <c r="F136" i="2" s="1"/>
  <c r="V257" i="10"/>
  <c r="I257" i="10" s="1"/>
  <c r="F332" i="2" s="1"/>
  <c r="V173" i="10"/>
  <c r="I173" i="10" s="1"/>
  <c r="F220" i="2" s="1"/>
  <c r="V161" i="10"/>
  <c r="I161" i="10" s="1"/>
  <c r="F204" i="2" s="1"/>
  <c r="V284" i="10"/>
  <c r="I284" i="10" s="1"/>
  <c r="F368" i="2" s="1"/>
  <c r="V260" i="10"/>
  <c r="I260" i="10" s="1"/>
  <c r="F336" i="2" s="1"/>
  <c r="V44" i="10"/>
  <c r="I44" i="10" s="1"/>
  <c r="F48" i="2" s="1"/>
  <c r="V269" i="10"/>
  <c r="I269" i="10" s="1"/>
  <c r="F348" i="2" s="1"/>
  <c r="V251" i="10"/>
  <c r="I251" i="10" s="1"/>
  <c r="F324" i="2" s="1"/>
  <c r="V101" i="10"/>
  <c r="I101" i="10" s="1"/>
  <c r="F124" i="2" s="1"/>
  <c r="V38" i="10"/>
  <c r="I38" i="10" s="1"/>
  <c r="F40" i="2" s="1"/>
  <c r="V158" i="10"/>
  <c r="I158" i="10" s="1"/>
  <c r="F200" i="2" s="1"/>
  <c r="V65" i="10"/>
  <c r="I65" i="10" s="1"/>
  <c r="F76" i="2" s="1"/>
  <c r="V32" i="10"/>
  <c r="I32" i="10" s="1"/>
  <c r="F32" i="2" s="1"/>
  <c r="M43" i="10"/>
  <c r="J47" i="2" s="1"/>
  <c r="K50" i="10"/>
  <c r="H56" i="2" s="1"/>
  <c r="M50" i="10"/>
  <c r="J56" i="2" s="1"/>
  <c r="M209" i="10"/>
  <c r="J268" i="2" s="1"/>
  <c r="K209" i="10"/>
  <c r="H268" i="2" s="1"/>
  <c r="K43" i="10"/>
  <c r="H47" i="2" s="1"/>
  <c r="M316" i="10"/>
  <c r="J411" i="2" s="1"/>
  <c r="K49" i="10"/>
  <c r="H55" i="2" s="1"/>
  <c r="K316" i="10"/>
  <c r="H411" i="2" s="1"/>
  <c r="I135" i="10"/>
  <c r="F170" i="2" s="1"/>
  <c r="H328" i="10"/>
  <c r="E427" i="2" s="1"/>
  <c r="H325" i="10"/>
  <c r="E423" i="2" s="1"/>
  <c r="H323" i="10"/>
  <c r="E420" i="2" s="1"/>
  <c r="H322" i="10"/>
  <c r="E419" i="2" s="1"/>
  <c r="H319" i="10"/>
  <c r="E415" i="2" s="1"/>
  <c r="H318" i="10"/>
  <c r="E414" i="2" s="1"/>
  <c r="H316" i="10"/>
  <c r="E411" i="2" s="1"/>
  <c r="H313" i="10"/>
  <c r="E407" i="2" s="1"/>
  <c r="H311" i="10"/>
  <c r="E404" i="2" s="1"/>
  <c r="H310" i="10"/>
  <c r="E403" i="2" s="1"/>
  <c r="H309" i="10"/>
  <c r="E402" i="2" s="1"/>
  <c r="H304" i="10"/>
  <c r="E395" i="2" s="1"/>
  <c r="H303" i="10"/>
  <c r="E394" i="2" s="1"/>
  <c r="H301" i="10"/>
  <c r="E391" i="2" s="1"/>
  <c r="H300" i="10"/>
  <c r="E390" i="2" s="1"/>
  <c r="H299" i="10"/>
  <c r="E388" i="2" s="1"/>
  <c r="H296" i="10"/>
  <c r="E384" i="2" s="1"/>
  <c r="H295" i="10"/>
  <c r="E383" i="2" s="1"/>
  <c r="H294" i="10"/>
  <c r="E382" i="2" s="1"/>
  <c r="H292" i="10"/>
  <c r="E379" i="2" s="1"/>
  <c r="H291" i="10"/>
  <c r="E378" i="2" s="1"/>
  <c r="H286" i="10"/>
  <c r="E371" i="2" s="1"/>
  <c r="H285" i="10"/>
  <c r="E370" i="2" s="1"/>
  <c r="H283" i="10"/>
  <c r="E367" i="2" s="1"/>
  <c r="H282" i="10"/>
  <c r="E366" i="2" s="1"/>
  <c r="H279" i="10"/>
  <c r="E362" i="2" s="1"/>
  <c r="H277" i="10"/>
  <c r="E359" i="2" s="1"/>
  <c r="H276" i="10"/>
  <c r="E358" i="2" s="1"/>
  <c r="H275" i="10"/>
  <c r="E356" i="2" s="1"/>
  <c r="H274" i="10"/>
  <c r="E355" i="2" s="1"/>
  <c r="H273" i="10"/>
  <c r="E354" i="2" s="1"/>
  <c r="H272" i="10"/>
  <c r="E352" i="2" s="1"/>
  <c r="H271" i="10"/>
  <c r="E351" i="2" s="1"/>
  <c r="H270" i="10"/>
  <c r="E350" i="2" s="1"/>
  <c r="H268" i="10"/>
  <c r="E347" i="2" s="1"/>
  <c r="H267" i="10"/>
  <c r="E346" i="2" s="1"/>
  <c r="H265" i="10"/>
  <c r="E343" i="2" s="1"/>
  <c r="H264" i="10"/>
  <c r="E342" i="2" s="1"/>
  <c r="H259" i="10"/>
  <c r="E335" i="2" s="1"/>
  <c r="H258" i="10"/>
  <c r="E334" i="2" s="1"/>
  <c r="H256" i="10"/>
  <c r="E331" i="2" s="1"/>
  <c r="H255" i="10"/>
  <c r="E330" i="2" s="1"/>
  <c r="H250" i="10"/>
  <c r="E323" i="2" s="1"/>
  <c r="H249" i="10"/>
  <c r="E322" i="2" s="1"/>
  <c r="H247" i="10"/>
  <c r="E319" i="2" s="1"/>
  <c r="H246" i="10"/>
  <c r="E318" i="2" s="1"/>
  <c r="H241" i="10"/>
  <c r="E311" i="2" s="1"/>
  <c r="H240" i="10"/>
  <c r="E310" i="2" s="1"/>
  <c r="H238" i="10"/>
  <c r="E307" i="2" s="1"/>
  <c r="H237" i="10"/>
  <c r="E306" i="2" s="1"/>
  <c r="H235" i="10"/>
  <c r="E303" i="2" s="1"/>
  <c r="H233" i="10"/>
  <c r="E300" i="2" s="1"/>
  <c r="H232" i="10"/>
  <c r="E299" i="2" s="1"/>
  <c r="H231" i="10"/>
  <c r="E298" i="2" s="1"/>
  <c r="H229" i="10"/>
  <c r="E295" i="2" s="1"/>
  <c r="H228" i="10"/>
  <c r="E294" i="2" s="1"/>
  <c r="H226" i="10"/>
  <c r="E291" i="2" s="1"/>
  <c r="H225" i="10"/>
  <c r="E290" i="2" s="1"/>
  <c r="H223" i="10"/>
  <c r="E287" i="2" s="1"/>
  <c r="H222" i="10"/>
  <c r="E286" i="2" s="1"/>
  <c r="H221" i="10"/>
  <c r="E284" i="2" s="1"/>
  <c r="H220" i="10"/>
  <c r="E283" i="2" s="1"/>
  <c r="H219" i="10"/>
  <c r="E282" i="2" s="1"/>
  <c r="H217" i="10"/>
  <c r="E279" i="2" s="1"/>
  <c r="H214" i="10"/>
  <c r="E275" i="2" s="1"/>
  <c r="H211" i="10"/>
  <c r="E271" i="2" s="1"/>
  <c r="H209" i="10"/>
  <c r="E268" i="2" s="1"/>
  <c r="H206" i="10"/>
  <c r="E264" i="2" s="1"/>
  <c r="H205" i="10"/>
  <c r="E263" i="2" s="1"/>
  <c r="H204" i="10"/>
  <c r="E262" i="2" s="1"/>
  <c r="H202" i="10"/>
  <c r="E259" i="2" s="1"/>
  <c r="H201" i="10"/>
  <c r="E258" i="2" s="1"/>
  <c r="H197" i="10"/>
  <c r="E252" i="2" s="1"/>
  <c r="H196" i="10"/>
  <c r="E251" i="2" s="1"/>
  <c r="H195" i="10"/>
  <c r="E250" i="2" s="1"/>
  <c r="H193" i="10"/>
  <c r="E247" i="2" s="1"/>
  <c r="H192" i="10"/>
  <c r="E246" i="2" s="1"/>
  <c r="H188" i="10"/>
  <c r="E240" i="2" s="1"/>
  <c r="H187" i="10"/>
  <c r="E239" i="2" s="1"/>
  <c r="H186" i="10"/>
  <c r="E238" i="2" s="1"/>
  <c r="H185" i="10"/>
  <c r="E236" i="2" s="1"/>
  <c r="H184" i="10"/>
  <c r="E235" i="2" s="1"/>
  <c r="H183" i="10"/>
  <c r="E234" i="2" s="1"/>
  <c r="H181" i="10"/>
  <c r="E231" i="2" s="1"/>
  <c r="H180" i="10"/>
  <c r="E230" i="2" s="1"/>
  <c r="H178" i="10"/>
  <c r="E227" i="2" s="1"/>
  <c r="H177" i="10"/>
  <c r="E226" i="2" s="1"/>
  <c r="H176" i="10"/>
  <c r="E224" i="2" s="1"/>
  <c r="H171" i="10"/>
  <c r="E218" i="2" s="1"/>
  <c r="H170" i="10"/>
  <c r="E216" i="2" s="1"/>
  <c r="H153" i="10"/>
  <c r="E194" i="2" s="1"/>
  <c r="H149" i="10"/>
  <c r="E188" i="2" s="1"/>
  <c r="H140" i="10"/>
  <c r="E176" i="2" s="1"/>
  <c r="H136" i="10"/>
  <c r="E171" i="2" s="1"/>
  <c r="H135" i="10"/>
  <c r="E170" i="2" s="1"/>
  <c r="H127" i="10"/>
  <c r="E159" i="2" s="1"/>
  <c r="H126" i="10"/>
  <c r="E158" i="2" s="1"/>
  <c r="H113" i="10"/>
  <c r="E140" i="2" s="1"/>
  <c r="H104" i="10"/>
  <c r="E128" i="2" s="1"/>
  <c r="H99" i="10"/>
  <c r="E122" i="2" s="1"/>
  <c r="H97" i="10"/>
  <c r="E119" i="2" s="1"/>
  <c r="H96" i="10"/>
  <c r="E118" i="2" s="1"/>
  <c r="H95" i="10"/>
  <c r="E116" i="2" s="1"/>
  <c r="H85" i="10"/>
  <c r="E103" i="2" s="1"/>
  <c r="H84" i="10"/>
  <c r="E102" i="2" s="1"/>
  <c r="H83" i="10"/>
  <c r="E100" i="2" s="1"/>
  <c r="H74" i="10"/>
  <c r="E88" i="2" s="1"/>
  <c r="H71" i="10"/>
  <c r="E84" i="2" s="1"/>
  <c r="H70" i="10"/>
  <c r="E83" i="2" s="1"/>
  <c r="H67" i="10"/>
  <c r="E79" i="2" s="1"/>
  <c r="H61" i="10"/>
  <c r="E71" i="2" s="1"/>
  <c r="H58" i="10"/>
  <c r="E67" i="2" s="1"/>
  <c r="H56" i="10"/>
  <c r="E64" i="2" s="1"/>
  <c r="H52" i="10"/>
  <c r="E59" i="2" s="1"/>
  <c r="H50" i="10"/>
  <c r="E56" i="2" s="1"/>
  <c r="H49" i="10"/>
  <c r="E55" i="2" s="1"/>
  <c r="H43" i="10"/>
  <c r="E47" i="2" s="1"/>
  <c r="H40" i="10"/>
  <c r="E43" i="2" s="1"/>
  <c r="H34" i="10"/>
  <c r="E35" i="2" s="1"/>
  <c r="H33" i="10"/>
  <c r="E34" i="2" s="1"/>
  <c r="M328" i="10"/>
  <c r="J427" i="2" s="1"/>
  <c r="N325" i="10"/>
  <c r="K423" i="2" s="1"/>
  <c r="N319" i="10"/>
  <c r="K415" i="2" s="1"/>
  <c r="J316" i="10"/>
  <c r="G411" i="2" s="1"/>
  <c r="J313" i="10"/>
  <c r="G407" i="2" s="1"/>
  <c r="J406" i="2"/>
  <c r="J311" i="10"/>
  <c r="G404" i="2" s="1"/>
  <c r="N310" i="10"/>
  <c r="K403" i="2" s="1"/>
  <c r="O309" i="10"/>
  <c r="L402" i="2" s="1"/>
  <c r="N304" i="10"/>
  <c r="K395" i="2" s="1"/>
  <c r="L301" i="10"/>
  <c r="I391" i="2" s="1"/>
  <c r="K300" i="10"/>
  <c r="H390" i="2" s="1"/>
  <c r="O299" i="10"/>
  <c r="L388" i="2" s="1"/>
  <c r="J296" i="10"/>
  <c r="G384" i="2" s="1"/>
  <c r="O295" i="10"/>
  <c r="L383" i="2" s="1"/>
  <c r="N294" i="10"/>
  <c r="K382" i="2" s="1"/>
  <c r="M292" i="10"/>
  <c r="J379" i="2" s="1"/>
  <c r="O291" i="10"/>
  <c r="L378" i="2" s="1"/>
  <c r="N286" i="10"/>
  <c r="K371" i="2" s="1"/>
  <c r="M285" i="10"/>
  <c r="J370" i="2" s="1"/>
  <c r="N283" i="10"/>
  <c r="K367" i="2" s="1"/>
  <c r="O282" i="10"/>
  <c r="L366" i="2" s="1"/>
  <c r="J277" i="10"/>
  <c r="G359" i="2" s="1"/>
  <c r="L276" i="10"/>
  <c r="I358" i="2" s="1"/>
  <c r="N274" i="10"/>
  <c r="K355" i="2" s="1"/>
  <c r="N273" i="10"/>
  <c r="K354" i="2" s="1"/>
  <c r="O272" i="10"/>
  <c r="L352" i="2" s="1"/>
  <c r="L271" i="10"/>
  <c r="I351" i="2" s="1"/>
  <c r="L270" i="10"/>
  <c r="I350" i="2" s="1"/>
  <c r="N268" i="10"/>
  <c r="K347" i="2" s="1"/>
  <c r="O267" i="10"/>
  <c r="L346" i="2" s="1"/>
  <c r="L265" i="10"/>
  <c r="I343" i="2" s="1"/>
  <c r="O264" i="10"/>
  <c r="L342" i="2" s="1"/>
  <c r="N259" i="10"/>
  <c r="K335" i="2" s="1"/>
  <c r="M258" i="10"/>
  <c r="J334" i="2" s="1"/>
  <c r="N256" i="10"/>
  <c r="K331" i="2" s="1"/>
  <c r="J255" i="10"/>
  <c r="G330" i="2" s="1"/>
  <c r="N250" i="10"/>
  <c r="K323" i="2" s="1"/>
  <c r="K249" i="10"/>
  <c r="H322" i="2" s="1"/>
  <c r="O247" i="10"/>
  <c r="L319" i="2" s="1"/>
  <c r="J246" i="10"/>
  <c r="G318" i="2" s="1"/>
  <c r="L238" i="10"/>
  <c r="I307" i="2" s="1"/>
  <c r="J237" i="10"/>
  <c r="G306" i="2" s="1"/>
  <c r="O235" i="10"/>
  <c r="L303" i="2" s="1"/>
  <c r="O233" i="10"/>
  <c r="L300" i="2" s="1"/>
  <c r="M232" i="10"/>
  <c r="J299" i="2" s="1"/>
  <c r="J231" i="10"/>
  <c r="G298" i="2" s="1"/>
  <c r="K228" i="10"/>
  <c r="H294" i="2" s="1"/>
  <c r="J226" i="10"/>
  <c r="G291" i="2" s="1"/>
  <c r="O225" i="10"/>
  <c r="L290" i="2" s="1"/>
  <c r="K223" i="10"/>
  <c r="H287" i="2" s="1"/>
  <c r="L222" i="10"/>
  <c r="I286" i="2" s="1"/>
  <c r="J221" i="10"/>
  <c r="G284" i="2" s="1"/>
  <c r="K220" i="10"/>
  <c r="H283" i="2" s="1"/>
  <c r="M219" i="10"/>
  <c r="J282" i="2" s="1"/>
  <c r="K217" i="10"/>
  <c r="H279" i="2" s="1"/>
  <c r="K214" i="10"/>
  <c r="H275" i="2" s="1"/>
  <c r="L211" i="10"/>
  <c r="I271" i="2" s="1"/>
  <c r="L209" i="10"/>
  <c r="I268" i="2" s="1"/>
  <c r="O206" i="10"/>
  <c r="L264" i="2" s="1"/>
  <c r="M205" i="10"/>
  <c r="J263" i="2" s="1"/>
  <c r="N204" i="10"/>
  <c r="K262" i="2" s="1"/>
  <c r="L201" i="10"/>
  <c r="I258" i="2" s="1"/>
  <c r="J197" i="10"/>
  <c r="G252" i="2" s="1"/>
  <c r="J195" i="10"/>
  <c r="G250" i="2" s="1"/>
  <c r="N193" i="10"/>
  <c r="K247" i="2" s="1"/>
  <c r="M192" i="10"/>
  <c r="J246" i="2" s="1"/>
  <c r="J187" i="10"/>
  <c r="G239" i="2" s="1"/>
  <c r="J186" i="10"/>
  <c r="G238" i="2" s="1"/>
  <c r="O185" i="10"/>
  <c r="L236" i="2" s="1"/>
  <c r="K184" i="10"/>
  <c r="H235" i="2" s="1"/>
  <c r="K183" i="10"/>
  <c r="H234" i="2" s="1"/>
  <c r="L180" i="10"/>
  <c r="I230" i="2" s="1"/>
  <c r="M178" i="10"/>
  <c r="J227" i="2" s="1"/>
  <c r="L177" i="10"/>
  <c r="I226" i="2" s="1"/>
  <c r="O176" i="10"/>
  <c r="L224" i="2" s="1"/>
  <c r="O171" i="10"/>
  <c r="L218" i="2" s="1"/>
  <c r="O170" i="10"/>
  <c r="L216" i="2" s="1"/>
  <c r="O153" i="10"/>
  <c r="L194" i="2" s="1"/>
  <c r="K149" i="10"/>
  <c r="H188" i="2" s="1"/>
  <c r="J140" i="10"/>
  <c r="G176" i="2" s="1"/>
  <c r="O136" i="10"/>
  <c r="L171" i="2" s="1"/>
  <c r="M127" i="10"/>
  <c r="J159" i="2" s="1"/>
  <c r="J126" i="10"/>
  <c r="G158" i="2" s="1"/>
  <c r="J113" i="10"/>
  <c r="G140" i="2" s="1"/>
  <c r="K104" i="10"/>
  <c r="H128" i="2" s="1"/>
  <c r="O99" i="10"/>
  <c r="L122" i="2" s="1"/>
  <c r="L97" i="10"/>
  <c r="I119" i="2" s="1"/>
  <c r="M96" i="10"/>
  <c r="J118" i="2" s="1"/>
  <c r="L85" i="10"/>
  <c r="I103" i="2" s="1"/>
  <c r="N83" i="10"/>
  <c r="K100" i="2" s="1"/>
  <c r="O74" i="10"/>
  <c r="L88" i="2" s="1"/>
  <c r="O71" i="10"/>
  <c r="L84" i="2" s="1"/>
  <c r="O67" i="10"/>
  <c r="L79" i="2" s="1"/>
  <c r="M61" i="10"/>
  <c r="J71" i="2" s="1"/>
  <c r="N58" i="10"/>
  <c r="K67" i="2" s="1"/>
  <c r="N56" i="10"/>
  <c r="K64" i="2" s="1"/>
  <c r="L52" i="10"/>
  <c r="I59" i="2" s="1"/>
  <c r="M49" i="10"/>
  <c r="J55" i="2" s="1"/>
  <c r="M40" i="10"/>
  <c r="J43" i="2" s="1"/>
  <c r="J33" i="10"/>
  <c r="G34" i="2" s="1"/>
  <c r="K27" i="10"/>
  <c r="H26" i="2" s="1"/>
  <c r="M71" i="10"/>
  <c r="J84" i="2" s="1"/>
  <c r="K33" i="10"/>
  <c r="H34" i="2" s="1"/>
  <c r="M34" i="10"/>
  <c r="J35" i="2" s="1"/>
  <c r="K34" i="10"/>
  <c r="H35" i="2" s="1"/>
  <c r="K299" i="10"/>
  <c r="H388" i="2" s="1"/>
  <c r="M52" i="10"/>
  <c r="J59" i="2" s="1"/>
  <c r="M299" i="10"/>
  <c r="J388" i="2" s="1"/>
  <c r="K58" i="10"/>
  <c r="H67" i="2" s="1"/>
  <c r="M58" i="10"/>
  <c r="J67" i="2" s="1"/>
  <c r="K71" i="10"/>
  <c r="H84" i="2" s="1"/>
  <c r="K70" i="10"/>
  <c r="H83" i="2" s="1"/>
  <c r="K52" i="10"/>
  <c r="H59" i="2" s="1"/>
  <c r="K202" i="10"/>
  <c r="H259" i="2" s="1"/>
  <c r="M33" i="10"/>
  <c r="J34" i="2" s="1"/>
  <c r="K246" i="10"/>
  <c r="H318" i="2" s="1"/>
  <c r="M264" i="10"/>
  <c r="J342" i="2" s="1"/>
  <c r="M246" i="10"/>
  <c r="J318" i="2" s="1"/>
  <c r="M272" i="10"/>
  <c r="J352" i="2" s="1"/>
  <c r="K272" i="10"/>
  <c r="H352" i="2" s="1"/>
  <c r="K264" i="10"/>
  <c r="H342" i="2" s="1"/>
  <c r="K271" i="10"/>
  <c r="H351" i="2" s="1"/>
  <c r="K176" i="10"/>
  <c r="H224" i="2" s="1"/>
  <c r="M267" i="10"/>
  <c r="J346" i="2" s="1"/>
  <c r="K40" i="10"/>
  <c r="H43" i="2" s="1"/>
  <c r="K267" i="10"/>
  <c r="H346" i="2" s="1"/>
  <c r="K83" i="10"/>
  <c r="H100" i="2" s="1"/>
  <c r="K181" i="10"/>
  <c r="H231" i="2" s="1"/>
  <c r="M74" i="10"/>
  <c r="J88" i="2" s="1"/>
  <c r="M181" i="10"/>
  <c r="J231" i="2" s="1"/>
  <c r="K268" i="10"/>
  <c r="H347" i="2" s="1"/>
  <c r="K74" i="10"/>
  <c r="H88" i="2" s="1"/>
  <c r="M268" i="10"/>
  <c r="J347" i="2" s="1"/>
  <c r="M67" i="10"/>
  <c r="J79" i="2" s="1"/>
  <c r="K247" i="10"/>
  <c r="H319" i="2" s="1"/>
  <c r="K67" i="10"/>
  <c r="H79" i="2" s="1"/>
  <c r="M70" i="10"/>
  <c r="J83" i="2" s="1"/>
  <c r="M247" i="10"/>
  <c r="J319" i="2" s="1"/>
  <c r="K56" i="10"/>
  <c r="H64" i="2" s="1"/>
  <c r="M202" i="10"/>
  <c r="J259" i="2" s="1"/>
  <c r="M271" i="10"/>
  <c r="J351" i="2" s="1"/>
  <c r="K286" i="10"/>
  <c r="H371" i="2" s="1"/>
  <c r="M286" i="10"/>
  <c r="J371" i="2" s="1"/>
  <c r="K201" i="10"/>
  <c r="H258" i="2" s="1"/>
  <c r="M56" i="10"/>
  <c r="J64" i="2" s="1"/>
  <c r="M201" i="10"/>
  <c r="J258" i="2" s="1"/>
  <c r="K61" i="10"/>
  <c r="H71" i="2" s="1"/>
  <c r="M176" i="10"/>
  <c r="J224" i="2" s="1"/>
  <c r="M83" i="10"/>
  <c r="J100" i="2" s="1"/>
  <c r="K265" i="10"/>
  <c r="H343" i="2" s="1"/>
  <c r="M265" i="10"/>
  <c r="J343" i="2" s="1"/>
  <c r="K270" i="10"/>
  <c r="H350" i="2" s="1"/>
  <c r="M270" i="10"/>
  <c r="J350" i="2" s="1"/>
  <c r="O316" i="10"/>
  <c r="L411" i="2" s="1"/>
  <c r="N316" i="10"/>
  <c r="K411" i="2" s="1"/>
  <c r="L316" i="10"/>
  <c r="I411" i="2" s="1"/>
  <c r="V29" i="10"/>
  <c r="V317" i="10"/>
  <c r="I317" i="10" s="1"/>
  <c r="F412" i="2" s="1"/>
  <c r="V315" i="10"/>
  <c r="I315" i="10" s="1"/>
  <c r="F410" i="2" s="1"/>
  <c r="J299" i="10"/>
  <c r="G388" i="2" s="1"/>
  <c r="N299" i="10"/>
  <c r="K388" i="2" s="1"/>
  <c r="V308" i="10"/>
  <c r="I308" i="10" s="1"/>
  <c r="F400" i="2" s="1"/>
  <c r="L299" i="10"/>
  <c r="I388" i="2" s="1"/>
  <c r="V306" i="10"/>
  <c r="I306" i="10" s="1"/>
  <c r="F398" i="2" s="1"/>
  <c r="V307" i="10"/>
  <c r="I307" i="10" s="1"/>
  <c r="F399" i="2" s="1"/>
  <c r="O286" i="10"/>
  <c r="L371" i="2" s="1"/>
  <c r="J286" i="10"/>
  <c r="G371" i="2" s="1"/>
  <c r="L286" i="10"/>
  <c r="I371" i="2" s="1"/>
  <c r="V289" i="10"/>
  <c r="I289" i="10" s="1"/>
  <c r="F375" i="2" s="1"/>
  <c r="V290" i="10"/>
  <c r="I290" i="10" s="1"/>
  <c r="F376" i="2" s="1"/>
  <c r="V298" i="10"/>
  <c r="I298" i="10" s="1"/>
  <c r="F387" i="2" s="1"/>
  <c r="V288" i="10"/>
  <c r="I288" i="10" s="1"/>
  <c r="F374" i="2" s="1"/>
  <c r="V297" i="10"/>
  <c r="I297" i="10" s="1"/>
  <c r="F386" i="2" s="1"/>
  <c r="J270" i="10"/>
  <c r="G350" i="2" s="1"/>
  <c r="O268" i="10"/>
  <c r="L347" i="2" s="1"/>
  <c r="L272" i="10"/>
  <c r="I352" i="2" s="1"/>
  <c r="J268" i="10"/>
  <c r="G347" i="2" s="1"/>
  <c r="O271" i="10"/>
  <c r="L351" i="2" s="1"/>
  <c r="L268" i="10"/>
  <c r="I347" i="2" s="1"/>
  <c r="O270" i="10"/>
  <c r="L350" i="2" s="1"/>
  <c r="N271" i="10"/>
  <c r="K351" i="2" s="1"/>
  <c r="J271" i="10"/>
  <c r="G351" i="2" s="1"/>
  <c r="N270" i="10"/>
  <c r="K350" i="2" s="1"/>
  <c r="J272" i="10"/>
  <c r="G352" i="2" s="1"/>
  <c r="N272" i="10"/>
  <c r="K352" i="2" s="1"/>
  <c r="J209" i="10"/>
  <c r="G268" i="2" s="1"/>
  <c r="V280" i="10"/>
  <c r="I280" i="10" s="1"/>
  <c r="F363" i="2" s="1"/>
  <c r="V281" i="10"/>
  <c r="I281" i="10" s="1"/>
  <c r="F364" i="2" s="1"/>
  <c r="O246" i="10"/>
  <c r="L318" i="2" s="1"/>
  <c r="J247" i="10"/>
  <c r="G319" i="2" s="1"/>
  <c r="N209" i="10"/>
  <c r="K268" i="2" s="1"/>
  <c r="O209" i="10"/>
  <c r="L268" i="2" s="1"/>
  <c r="J265" i="10"/>
  <c r="G343" i="2" s="1"/>
  <c r="L247" i="10"/>
  <c r="I319" i="2" s="1"/>
  <c r="N247" i="10"/>
  <c r="K319" i="2" s="1"/>
  <c r="N267" i="10"/>
  <c r="K346" i="2" s="1"/>
  <c r="N246" i="10"/>
  <c r="K318" i="2" s="1"/>
  <c r="L246" i="10"/>
  <c r="I318" i="2" s="1"/>
  <c r="J267" i="10"/>
  <c r="G346" i="2" s="1"/>
  <c r="L267" i="10"/>
  <c r="I346" i="2" s="1"/>
  <c r="N264" i="10"/>
  <c r="K342" i="2" s="1"/>
  <c r="N265" i="10"/>
  <c r="K343" i="2" s="1"/>
  <c r="L264" i="10"/>
  <c r="I342" i="2" s="1"/>
  <c r="O265" i="10"/>
  <c r="L343" i="2" s="1"/>
  <c r="J264" i="10"/>
  <c r="G342" i="2" s="1"/>
  <c r="V252" i="10"/>
  <c r="I252" i="10" s="1"/>
  <c r="F326" i="2" s="1"/>
  <c r="V253" i="10"/>
  <c r="I253" i="10" s="1"/>
  <c r="F327" i="2" s="1"/>
  <c r="V263" i="10"/>
  <c r="I263" i="10" s="1"/>
  <c r="F340" i="2" s="1"/>
  <c r="V244" i="10"/>
  <c r="I244" i="10" s="1"/>
  <c r="F315" i="2" s="1"/>
  <c r="V262" i="10"/>
  <c r="I262" i="10" s="1"/>
  <c r="F339" i="2" s="1"/>
  <c r="V243" i="10"/>
  <c r="I243" i="10" s="1"/>
  <c r="F314" i="2" s="1"/>
  <c r="V254" i="10"/>
  <c r="I254" i="10" s="1"/>
  <c r="F328" i="2" s="1"/>
  <c r="V261" i="10"/>
  <c r="I261" i="10" s="1"/>
  <c r="F338" i="2" s="1"/>
  <c r="J181" i="10"/>
  <c r="G231" i="2" s="1"/>
  <c r="O201" i="10"/>
  <c r="L258" i="2" s="1"/>
  <c r="J201" i="10"/>
  <c r="G258" i="2" s="1"/>
  <c r="N201" i="10"/>
  <c r="K258" i="2" s="1"/>
  <c r="L202" i="10"/>
  <c r="I259" i="2" s="1"/>
  <c r="N202" i="10"/>
  <c r="K259" i="2" s="1"/>
  <c r="O202" i="10"/>
  <c r="L259" i="2" s="1"/>
  <c r="V208" i="10"/>
  <c r="I208" i="10" s="1"/>
  <c r="F267" i="2" s="1"/>
  <c r="V200" i="10"/>
  <c r="I200" i="10" s="1"/>
  <c r="F256" i="2" s="1"/>
  <c r="J202" i="10"/>
  <c r="G259" i="2" s="1"/>
  <c r="V199" i="10"/>
  <c r="I199" i="10" s="1"/>
  <c r="F255" i="2" s="1"/>
  <c r="V234" i="10"/>
  <c r="I234" i="10" s="1"/>
  <c r="F302" i="2" s="1"/>
  <c r="V216" i="10"/>
  <c r="I216" i="10" s="1"/>
  <c r="F278" i="2" s="1"/>
  <c r="V198" i="10"/>
  <c r="I198" i="10" s="1"/>
  <c r="F254" i="2" s="1"/>
  <c r="V218" i="10"/>
  <c r="I218" i="10" s="1"/>
  <c r="F280" i="2" s="1"/>
  <c r="O181" i="10"/>
  <c r="L231" i="2" s="1"/>
  <c r="N181" i="10"/>
  <c r="K231" i="2" s="1"/>
  <c r="L181" i="10"/>
  <c r="I231" i="2" s="1"/>
  <c r="N176" i="10"/>
  <c r="K224" i="2" s="1"/>
  <c r="J52" i="10"/>
  <c r="G59" i="2" s="1"/>
  <c r="J43" i="10"/>
  <c r="G47" i="2" s="1"/>
  <c r="O52" i="10"/>
  <c r="L59" i="2" s="1"/>
  <c r="O33" i="10"/>
  <c r="L34" i="2" s="1"/>
  <c r="N33" i="10"/>
  <c r="K34" i="2" s="1"/>
  <c r="L176" i="10"/>
  <c r="I224" i="2" s="1"/>
  <c r="L33" i="10"/>
  <c r="I34" i="2" s="1"/>
  <c r="N52" i="10"/>
  <c r="K59" i="2" s="1"/>
  <c r="J176" i="10"/>
  <c r="G224" i="2" s="1"/>
  <c r="V190" i="10"/>
  <c r="I190" i="10" s="1"/>
  <c r="F243" i="2" s="1"/>
  <c r="V189" i="10"/>
  <c r="I189" i="10" s="1"/>
  <c r="F242" i="2" s="1"/>
  <c r="V191" i="10"/>
  <c r="I191" i="10" s="1"/>
  <c r="F244" i="2" s="1"/>
  <c r="V182" i="10"/>
  <c r="I182" i="10" s="1"/>
  <c r="F232" i="2" s="1"/>
  <c r="V154" i="10"/>
  <c r="I154" i="10" s="1"/>
  <c r="F195" i="2" s="1"/>
  <c r="V160" i="10"/>
  <c r="I160" i="10" s="1"/>
  <c r="F203" i="2" s="1"/>
  <c r="V175" i="10"/>
  <c r="I175" i="10" s="1"/>
  <c r="F223" i="2" s="1"/>
  <c r="V146" i="10"/>
  <c r="I146" i="10" s="1"/>
  <c r="F184" i="2" s="1"/>
  <c r="V133" i="10"/>
  <c r="I133" i="10" s="1"/>
  <c r="F167" i="2" s="1"/>
  <c r="V148" i="10"/>
  <c r="I148" i="10" s="1"/>
  <c r="F187" i="2" s="1"/>
  <c r="V145" i="10"/>
  <c r="I145" i="10" s="1"/>
  <c r="F183" i="2" s="1"/>
  <c r="V137" i="10"/>
  <c r="I137" i="10" s="1"/>
  <c r="F172" i="2" s="1"/>
  <c r="V150" i="10"/>
  <c r="I150" i="10" s="1"/>
  <c r="F190" i="2" s="1"/>
  <c r="V165" i="10"/>
  <c r="I165" i="10" s="1"/>
  <c r="F210" i="2" s="1"/>
  <c r="V151" i="10"/>
  <c r="I151" i="10" s="1"/>
  <c r="F191" i="2" s="1"/>
  <c r="V166" i="10"/>
  <c r="I166" i="10" s="1"/>
  <c r="F211" i="2" s="1"/>
  <c r="V155" i="10"/>
  <c r="I155" i="10" s="1"/>
  <c r="F196" i="2" s="1"/>
  <c r="V163" i="10"/>
  <c r="I163" i="10" s="1"/>
  <c r="F207" i="2" s="1"/>
  <c r="V138" i="10"/>
  <c r="I138" i="10" s="1"/>
  <c r="F174" i="2" s="1"/>
  <c r="V168" i="10"/>
  <c r="I168" i="10" s="1"/>
  <c r="F214" i="2" s="1"/>
  <c r="V144" i="10"/>
  <c r="V164" i="10"/>
  <c r="I164" i="10" s="1"/>
  <c r="F208" i="2" s="1"/>
  <c r="V139" i="10"/>
  <c r="I139" i="10" s="1"/>
  <c r="F175" i="2" s="1"/>
  <c r="V156" i="10"/>
  <c r="I156" i="10" s="1"/>
  <c r="F198" i="2" s="1"/>
  <c r="V169" i="10"/>
  <c r="I169" i="10" s="1"/>
  <c r="F215" i="2" s="1"/>
  <c r="V172" i="10"/>
  <c r="I172" i="10" s="1"/>
  <c r="F219" i="2" s="1"/>
  <c r="V141" i="10"/>
  <c r="I141" i="10" s="1"/>
  <c r="F178" i="2" s="1"/>
  <c r="V157" i="10"/>
  <c r="I157" i="10" s="1"/>
  <c r="F199" i="2" s="1"/>
  <c r="V162" i="10"/>
  <c r="I162" i="10" s="1"/>
  <c r="F206" i="2" s="1"/>
  <c r="V142" i="10"/>
  <c r="I142" i="10" s="1"/>
  <c r="F179" i="2" s="1"/>
  <c r="V159" i="10"/>
  <c r="I159" i="10" s="1"/>
  <c r="F202" i="2" s="1"/>
  <c r="V174" i="10"/>
  <c r="I174" i="10" s="1"/>
  <c r="F222" i="2" s="1"/>
  <c r="L74" i="10"/>
  <c r="I88" i="2" s="1"/>
  <c r="N70" i="10"/>
  <c r="K83" i="2" s="1"/>
  <c r="N43" i="10"/>
  <c r="K47" i="2" s="1"/>
  <c r="L83" i="10"/>
  <c r="I100" i="2" s="1"/>
  <c r="O43" i="10"/>
  <c r="L47" i="2" s="1"/>
  <c r="L43" i="10"/>
  <c r="I47" i="2" s="1"/>
  <c r="J50" i="10"/>
  <c r="G56" i="2" s="1"/>
  <c r="N50" i="10"/>
  <c r="K56" i="2" s="1"/>
  <c r="O50" i="10"/>
  <c r="L56" i="2" s="1"/>
  <c r="L50" i="10"/>
  <c r="I56" i="2" s="1"/>
  <c r="J70" i="10"/>
  <c r="G83" i="2" s="1"/>
  <c r="L70" i="10"/>
  <c r="I83" i="2" s="1"/>
  <c r="J34" i="10"/>
  <c r="G35" i="2" s="1"/>
  <c r="N34" i="10"/>
  <c r="K35" i="2" s="1"/>
  <c r="O34" i="10"/>
  <c r="L35" i="2" s="1"/>
  <c r="L34" i="10"/>
  <c r="I35" i="2" s="1"/>
  <c r="V132" i="10"/>
  <c r="I132" i="10" s="1"/>
  <c r="F166" i="2" s="1"/>
  <c r="V130" i="10"/>
  <c r="I130" i="10" s="1"/>
  <c r="F163" i="2" s="1"/>
  <c r="N67" i="10"/>
  <c r="K79" i="2" s="1"/>
  <c r="J71" i="10"/>
  <c r="G84" i="2" s="1"/>
  <c r="J83" i="10"/>
  <c r="G100" i="2" s="1"/>
  <c r="L67" i="10"/>
  <c r="I79" i="2" s="1"/>
  <c r="J67" i="10"/>
  <c r="G79" i="2" s="1"/>
  <c r="L71" i="10"/>
  <c r="I84" i="2" s="1"/>
  <c r="N71" i="10"/>
  <c r="K84" i="2" s="1"/>
  <c r="O83" i="10"/>
  <c r="L100" i="2" s="1"/>
  <c r="J74" i="10"/>
  <c r="G88" i="2" s="1"/>
  <c r="N74" i="10"/>
  <c r="K88" i="2" s="1"/>
  <c r="L58" i="10"/>
  <c r="I67" i="2" s="1"/>
  <c r="G67" i="2"/>
  <c r="J61" i="10"/>
  <c r="G71" i="2" s="1"/>
  <c r="N61" i="10"/>
  <c r="K71" i="2" s="1"/>
  <c r="O58" i="10"/>
  <c r="L67" i="2" s="1"/>
  <c r="L61" i="10"/>
  <c r="I71" i="2" s="1"/>
  <c r="L49" i="10"/>
  <c r="I55" i="2" s="1"/>
  <c r="O49" i="10"/>
  <c r="L55" i="2" s="1"/>
  <c r="N49" i="10"/>
  <c r="K55" i="2" s="1"/>
  <c r="N40" i="10"/>
  <c r="K43" i="2" s="1"/>
  <c r="L40" i="10"/>
  <c r="I43" i="2" s="1"/>
  <c r="O40" i="10"/>
  <c r="L43" i="2" s="1"/>
  <c r="J49" i="10"/>
  <c r="G55" i="2" s="1"/>
  <c r="J40" i="10"/>
  <c r="G43" i="2" s="1"/>
  <c r="O61" i="10"/>
  <c r="L71" i="2" s="1"/>
  <c r="L56" i="10"/>
  <c r="I64" i="2" s="1"/>
  <c r="O56" i="10"/>
  <c r="L64" i="2" s="1"/>
  <c r="O70" i="10"/>
  <c r="L83" i="2" s="1"/>
  <c r="J56" i="10"/>
  <c r="G64" i="2" s="1"/>
  <c r="V147" i="10"/>
  <c r="I147" i="10" s="1"/>
  <c r="F186" i="2" s="1"/>
  <c r="V129" i="10"/>
  <c r="V121" i="10"/>
  <c r="I121" i="10" s="1"/>
  <c r="F151" i="2" s="1"/>
  <c r="V123" i="10"/>
  <c r="I123" i="10" s="1"/>
  <c r="F154" i="2" s="1"/>
  <c r="V124" i="10"/>
  <c r="I124" i="10" s="1"/>
  <c r="F155" i="2" s="1"/>
  <c r="V128" i="10"/>
  <c r="I128" i="10" s="1"/>
  <c r="F160" i="2" s="1"/>
  <c r="V117" i="10"/>
  <c r="I117" i="10" s="1"/>
  <c r="F146" i="2" s="1"/>
  <c r="V76" i="10"/>
  <c r="I76" i="10" s="1"/>
  <c r="F91" i="2" s="1"/>
  <c r="V46" i="10"/>
  <c r="I46" i="10" s="1"/>
  <c r="F51" i="2" s="1"/>
  <c r="V73" i="10"/>
  <c r="I73" i="10" s="1"/>
  <c r="F87" i="2" s="1"/>
  <c r="V41" i="10"/>
  <c r="I41" i="10" s="1"/>
  <c r="F44" i="2" s="1"/>
  <c r="V82" i="10"/>
  <c r="I82" i="10" s="1"/>
  <c r="F99" i="2" s="1"/>
  <c r="V94" i="10"/>
  <c r="I94" i="10" s="1"/>
  <c r="F115" i="2" s="1"/>
  <c r="V115" i="10"/>
  <c r="I115" i="10" s="1"/>
  <c r="F143" i="2" s="1"/>
  <c r="V53" i="10"/>
  <c r="I53" i="10" s="1"/>
  <c r="F60" i="2" s="1"/>
  <c r="V93" i="10"/>
  <c r="V114" i="10"/>
  <c r="I114" i="10" s="1"/>
  <c r="F142" i="2" s="1"/>
  <c r="V91" i="10"/>
  <c r="I91" i="10" s="1"/>
  <c r="F111" i="2" s="1"/>
  <c r="V102" i="10"/>
  <c r="I102" i="10" s="1"/>
  <c r="F126" i="2" s="1"/>
  <c r="V120" i="10"/>
  <c r="I120" i="10" s="1"/>
  <c r="F150" i="2" s="1"/>
  <c r="V42" i="10"/>
  <c r="I42" i="10" s="1"/>
  <c r="F46" i="2" s="1"/>
  <c r="V108" i="10"/>
  <c r="I108" i="10" s="1"/>
  <c r="F134" i="2" s="1"/>
  <c r="V78" i="10"/>
  <c r="I78" i="10" s="1"/>
  <c r="F94" i="2" s="1"/>
  <c r="V51" i="10"/>
  <c r="I51" i="10" s="1"/>
  <c r="F58" i="2" s="1"/>
  <c r="V69" i="10"/>
  <c r="I69" i="10" s="1"/>
  <c r="F82" i="2" s="1"/>
  <c r="V72" i="10"/>
  <c r="I72" i="10" s="1"/>
  <c r="F86" i="2" s="1"/>
  <c r="V55" i="10"/>
  <c r="I55" i="10" s="1"/>
  <c r="F63" i="2" s="1"/>
  <c r="V92" i="10"/>
  <c r="I92" i="10" s="1"/>
  <c r="F112" i="2" s="1"/>
  <c r="V81" i="10"/>
  <c r="I81" i="10" s="1"/>
  <c r="F98" i="2" s="1"/>
  <c r="V100" i="10"/>
  <c r="I100" i="10" s="1"/>
  <c r="F123" i="2" s="1"/>
  <c r="V103" i="10"/>
  <c r="I103" i="10" s="1"/>
  <c r="F127" i="2" s="1"/>
  <c r="V118" i="10"/>
  <c r="I118" i="10" s="1"/>
  <c r="F147" i="2" s="1"/>
  <c r="V66" i="10"/>
  <c r="I66" i="10" s="1"/>
  <c r="F78" i="2" s="1"/>
  <c r="V57" i="10"/>
  <c r="I57" i="10" s="1"/>
  <c r="F66" i="2" s="1"/>
  <c r="V48" i="10"/>
  <c r="I48" i="10" s="1"/>
  <c r="F54" i="2" s="1"/>
  <c r="V45" i="10"/>
  <c r="I45" i="10" s="1"/>
  <c r="F50" i="2" s="1"/>
  <c r="V109" i="10"/>
  <c r="I109" i="10" s="1"/>
  <c r="F135" i="2" s="1"/>
  <c r="V86" i="10"/>
  <c r="I86" i="10" s="1"/>
  <c r="F104" i="2" s="1"/>
  <c r="V105" i="10"/>
  <c r="I105" i="10" s="1"/>
  <c r="F130" i="2" s="1"/>
  <c r="V37" i="10"/>
  <c r="I37" i="10" s="1"/>
  <c r="F39" i="2" s="1"/>
  <c r="V79" i="10"/>
  <c r="I79" i="10" s="1"/>
  <c r="F95" i="2" s="1"/>
  <c r="V47" i="10"/>
  <c r="I47" i="10" s="1"/>
  <c r="F52" i="2" s="1"/>
  <c r="V119" i="10"/>
  <c r="I119" i="10" s="1"/>
  <c r="F148" i="2" s="1"/>
  <c r="V106" i="10"/>
  <c r="I106" i="10" s="1"/>
  <c r="F131" i="2" s="1"/>
  <c r="V60" i="10"/>
  <c r="I60" i="10" s="1"/>
  <c r="F70" i="2" s="1"/>
  <c r="V77" i="10"/>
  <c r="I77" i="10" s="1"/>
  <c r="F92" i="2" s="1"/>
  <c r="V36" i="10"/>
  <c r="I36" i="10" s="1"/>
  <c r="F38" i="2" s="1"/>
  <c r="V63" i="10"/>
  <c r="I63" i="10" s="1"/>
  <c r="F74" i="2" s="1"/>
  <c r="V54" i="10"/>
  <c r="I54" i="10" s="1"/>
  <c r="F62" i="2" s="1"/>
  <c r="V90" i="10"/>
  <c r="I90" i="10" s="1"/>
  <c r="F110" i="2" s="1"/>
  <c r="V87" i="10"/>
  <c r="V111" i="10"/>
  <c r="V39" i="10"/>
  <c r="I39" i="10" s="1"/>
  <c r="F42" i="2" s="1"/>
  <c r="V68" i="10"/>
  <c r="I68" i="10" s="1"/>
  <c r="F80" i="2" s="1"/>
  <c r="V64" i="10"/>
  <c r="I64" i="10" s="1"/>
  <c r="F75" i="2" s="1"/>
  <c r="V59" i="10"/>
  <c r="V88" i="10"/>
  <c r="I88" i="10" s="1"/>
  <c r="F107" i="2" s="1"/>
  <c r="V112" i="10"/>
  <c r="I112" i="10" s="1"/>
  <c r="F139" i="2" s="1"/>
  <c r="V31" i="10"/>
  <c r="I31" i="10" s="1"/>
  <c r="F31" i="2" s="1"/>
  <c r="V30" i="10"/>
  <c r="I30" i="10" s="1"/>
  <c r="F30" i="2" s="1"/>
  <c r="V28" i="10"/>
  <c r="L27" i="10"/>
  <c r="I26" i="2" s="1"/>
  <c r="M319" i="10"/>
  <c r="J415" i="2" s="1"/>
  <c r="K319" i="10"/>
  <c r="H415" i="2" s="1"/>
  <c r="O319" i="10"/>
  <c r="L415" i="2" s="1"/>
  <c r="L319" i="10"/>
  <c r="I415" i="2" s="1"/>
  <c r="J319" i="10"/>
  <c r="G415" i="2" s="1"/>
  <c r="N311" i="10"/>
  <c r="K404" i="2" s="1"/>
  <c r="O311" i="10"/>
  <c r="L404" i="2" s="1"/>
  <c r="M311" i="10"/>
  <c r="J404" i="2" s="1"/>
  <c r="K311" i="10"/>
  <c r="H404" i="2" s="1"/>
  <c r="L311" i="10"/>
  <c r="I404" i="2" s="1"/>
  <c r="J304" i="10"/>
  <c r="G395" i="2" s="1"/>
  <c r="K304" i="10"/>
  <c r="H395" i="2" s="1"/>
  <c r="L304" i="10"/>
  <c r="I395" i="2" s="1"/>
  <c r="O304" i="10"/>
  <c r="L395" i="2" s="1"/>
  <c r="M304" i="10"/>
  <c r="J395" i="2" s="1"/>
  <c r="K296" i="10"/>
  <c r="H384" i="2" s="1"/>
  <c r="N301" i="10"/>
  <c r="K391" i="2" s="1"/>
  <c r="J301" i="10"/>
  <c r="G391" i="2" s="1"/>
  <c r="M296" i="10"/>
  <c r="J384" i="2" s="1"/>
  <c r="L296" i="10"/>
  <c r="I384" i="2" s="1"/>
  <c r="N296" i="10"/>
  <c r="K384" i="2" s="1"/>
  <c r="O296" i="10"/>
  <c r="L384" i="2" s="1"/>
  <c r="M301" i="10"/>
  <c r="J391" i="2" s="1"/>
  <c r="O301" i="10"/>
  <c r="L391" i="2" s="1"/>
  <c r="O303" i="10"/>
  <c r="L394" i="2" s="1"/>
  <c r="K301" i="10"/>
  <c r="H391" i="2" s="1"/>
  <c r="J303" i="10"/>
  <c r="G394" i="2" s="1"/>
  <c r="J283" i="10"/>
  <c r="G367" i="2" s="1"/>
  <c r="N303" i="10"/>
  <c r="K394" i="2" s="1"/>
  <c r="O283" i="10"/>
  <c r="L367" i="2" s="1"/>
  <c r="M303" i="10"/>
  <c r="J394" i="2" s="1"/>
  <c r="L283" i="10"/>
  <c r="I367" i="2" s="1"/>
  <c r="K303" i="10"/>
  <c r="H394" i="2" s="1"/>
  <c r="K283" i="10"/>
  <c r="H367" i="2" s="1"/>
  <c r="L303" i="10"/>
  <c r="I394" i="2" s="1"/>
  <c r="M283" i="10"/>
  <c r="J367" i="2" s="1"/>
  <c r="N277" i="10"/>
  <c r="K359" i="2" s="1"/>
  <c r="M277" i="10"/>
  <c r="J359" i="2" s="1"/>
  <c r="L277" i="10"/>
  <c r="I359" i="2" s="1"/>
  <c r="O277" i="10"/>
  <c r="L359" i="2" s="1"/>
  <c r="K277" i="10"/>
  <c r="H359" i="2" s="1"/>
  <c r="O273" i="10"/>
  <c r="L354" i="2" s="1"/>
  <c r="L291" i="10"/>
  <c r="I378" i="2" s="1"/>
  <c r="M291" i="10"/>
  <c r="J378" i="2" s="1"/>
  <c r="K291" i="10"/>
  <c r="H378" i="2" s="1"/>
  <c r="J291" i="10"/>
  <c r="G378" i="2" s="1"/>
  <c r="N291" i="10"/>
  <c r="K378" i="2" s="1"/>
  <c r="L285" i="10"/>
  <c r="I370" i="2" s="1"/>
  <c r="N285" i="10"/>
  <c r="K370" i="2" s="1"/>
  <c r="O285" i="10"/>
  <c r="L370" i="2" s="1"/>
  <c r="J285" i="10"/>
  <c r="G370" i="2" s="1"/>
  <c r="K285" i="10"/>
  <c r="H370" i="2" s="1"/>
  <c r="J273" i="10"/>
  <c r="G354" i="2" s="1"/>
  <c r="K276" i="10"/>
  <c r="H358" i="2" s="1"/>
  <c r="M273" i="10"/>
  <c r="J354" i="2" s="1"/>
  <c r="L273" i="10"/>
  <c r="I354" i="2" s="1"/>
  <c r="K273" i="10"/>
  <c r="H354" i="2" s="1"/>
  <c r="M256" i="10"/>
  <c r="J331" i="2" s="1"/>
  <c r="L256" i="10"/>
  <c r="I331" i="2" s="1"/>
  <c r="J256" i="10"/>
  <c r="G331" i="2" s="1"/>
  <c r="K256" i="10"/>
  <c r="H331" i="2" s="1"/>
  <c r="K258" i="10"/>
  <c r="H334" i="2" s="1"/>
  <c r="L258" i="10"/>
  <c r="I334" i="2" s="1"/>
  <c r="N258" i="10"/>
  <c r="K334" i="2" s="1"/>
  <c r="O258" i="10"/>
  <c r="L334" i="2" s="1"/>
  <c r="J258" i="10"/>
  <c r="G334" i="2" s="1"/>
  <c r="K255" i="10"/>
  <c r="H330" i="2" s="1"/>
  <c r="O255" i="10"/>
  <c r="L330" i="2" s="1"/>
  <c r="L229" i="10"/>
  <c r="I295" i="2" s="1"/>
  <c r="N255" i="10"/>
  <c r="K330" i="2" s="1"/>
  <c r="L255" i="10"/>
  <c r="I330" i="2" s="1"/>
  <c r="J229" i="10"/>
  <c r="G295" i="2" s="1"/>
  <c r="M255" i="10"/>
  <c r="J330" i="2" s="1"/>
  <c r="J276" i="10"/>
  <c r="G358" i="2" s="1"/>
  <c r="O276" i="10"/>
  <c r="L358" i="2" s="1"/>
  <c r="N276" i="10"/>
  <c r="K358" i="2" s="1"/>
  <c r="M276" i="10"/>
  <c r="J358" i="2" s="1"/>
  <c r="K229" i="10"/>
  <c r="H295" i="2" s="1"/>
  <c r="M229" i="10"/>
  <c r="J295" i="2" s="1"/>
  <c r="O229" i="10"/>
  <c r="L295" i="2" s="1"/>
  <c r="O256" i="10"/>
  <c r="L331" i="2" s="1"/>
  <c r="N229" i="10"/>
  <c r="K295" i="2" s="1"/>
  <c r="M193" i="10"/>
  <c r="J247" i="2" s="1"/>
  <c r="M237" i="10"/>
  <c r="J306" i="2" s="1"/>
  <c r="K237" i="10"/>
  <c r="H306" i="2" s="1"/>
  <c r="L237" i="10"/>
  <c r="I306" i="2" s="1"/>
  <c r="O237" i="10"/>
  <c r="L306" i="2" s="1"/>
  <c r="N237" i="10"/>
  <c r="K306" i="2" s="1"/>
  <c r="L185" i="10"/>
  <c r="I236" i="2" s="1"/>
  <c r="K185" i="10"/>
  <c r="H236" i="2" s="1"/>
  <c r="K238" i="10"/>
  <c r="H307" i="2" s="1"/>
  <c r="J228" i="10"/>
  <c r="G294" i="2" s="1"/>
  <c r="O228" i="10"/>
  <c r="L294" i="2" s="1"/>
  <c r="N228" i="10"/>
  <c r="K294" i="2" s="1"/>
  <c r="L228" i="10"/>
  <c r="I294" i="2" s="1"/>
  <c r="M228" i="10"/>
  <c r="J294" i="2" s="1"/>
  <c r="N238" i="10"/>
  <c r="K307" i="2" s="1"/>
  <c r="M238" i="10"/>
  <c r="J307" i="2" s="1"/>
  <c r="J238" i="10"/>
  <c r="G307" i="2" s="1"/>
  <c r="O238" i="10"/>
  <c r="L307" i="2" s="1"/>
  <c r="N226" i="10"/>
  <c r="K291" i="2" s="1"/>
  <c r="J219" i="10"/>
  <c r="G282" i="2" s="1"/>
  <c r="N197" i="10"/>
  <c r="K252" i="2" s="1"/>
  <c r="N219" i="10"/>
  <c r="K282" i="2" s="1"/>
  <c r="O219" i="10"/>
  <c r="L282" i="2" s="1"/>
  <c r="L219" i="10"/>
  <c r="I282" i="2" s="1"/>
  <c r="K219" i="10"/>
  <c r="H282" i="2" s="1"/>
  <c r="K211" i="10"/>
  <c r="H271" i="2" s="1"/>
  <c r="M211" i="10"/>
  <c r="J271" i="2" s="1"/>
  <c r="N211" i="10"/>
  <c r="K271" i="2" s="1"/>
  <c r="O211" i="10"/>
  <c r="L271" i="2" s="1"/>
  <c r="J211" i="10"/>
  <c r="G271" i="2" s="1"/>
  <c r="K226" i="10"/>
  <c r="H291" i="2" s="1"/>
  <c r="O226" i="10"/>
  <c r="L291" i="2" s="1"/>
  <c r="M226" i="10"/>
  <c r="J291" i="2" s="1"/>
  <c r="L226" i="10"/>
  <c r="I291" i="2" s="1"/>
  <c r="K193" i="10"/>
  <c r="H247" i="2" s="1"/>
  <c r="J193" i="10"/>
  <c r="G247" i="2" s="1"/>
  <c r="L193" i="10"/>
  <c r="I247" i="2" s="1"/>
  <c r="O193" i="10"/>
  <c r="L247" i="2" s="1"/>
  <c r="N192" i="10"/>
  <c r="K246" i="2" s="1"/>
  <c r="L192" i="10"/>
  <c r="I246" i="2" s="1"/>
  <c r="O192" i="10"/>
  <c r="L246" i="2" s="1"/>
  <c r="K192" i="10"/>
  <c r="H246" i="2" s="1"/>
  <c r="J192" i="10"/>
  <c r="G246" i="2" s="1"/>
  <c r="M185" i="10"/>
  <c r="J236" i="2" s="1"/>
  <c r="J185" i="10"/>
  <c r="G236" i="2" s="1"/>
  <c r="N185" i="10"/>
  <c r="K236" i="2" s="1"/>
  <c r="L195" i="10"/>
  <c r="I250" i="2" s="1"/>
  <c r="M195" i="10"/>
  <c r="J250" i="2" s="1"/>
  <c r="M196" i="10"/>
  <c r="J251" i="2" s="1"/>
  <c r="O195" i="10"/>
  <c r="L250" i="2" s="1"/>
  <c r="N195" i="10"/>
  <c r="K250" i="2" s="1"/>
  <c r="K195" i="10"/>
  <c r="H250" i="2" s="1"/>
  <c r="K196" i="10"/>
  <c r="H251" i="2" s="1"/>
  <c r="O196" i="10"/>
  <c r="L251" i="2" s="1"/>
  <c r="N196" i="10"/>
  <c r="K251" i="2" s="1"/>
  <c r="J196" i="10"/>
  <c r="G251" i="2" s="1"/>
  <c r="L196" i="10"/>
  <c r="I251" i="2" s="1"/>
  <c r="O197" i="10"/>
  <c r="L252" i="2" s="1"/>
  <c r="L197" i="10"/>
  <c r="I252" i="2" s="1"/>
  <c r="K197" i="10"/>
  <c r="H252" i="2" s="1"/>
  <c r="M197" i="10"/>
  <c r="J252" i="2" s="1"/>
  <c r="M140" i="10"/>
  <c r="J176" i="2" s="1"/>
  <c r="N140" i="10"/>
  <c r="K176" i="2" s="1"/>
  <c r="K140" i="10"/>
  <c r="H176" i="2" s="1"/>
  <c r="L140" i="10"/>
  <c r="I176" i="2" s="1"/>
  <c r="O140" i="10"/>
  <c r="L176" i="2" s="1"/>
  <c r="J328" i="10"/>
  <c r="G427" i="2" s="1"/>
  <c r="N85" i="10"/>
  <c r="K103" i="2" s="1"/>
  <c r="K85" i="10"/>
  <c r="H103" i="2" s="1"/>
  <c r="O85" i="10"/>
  <c r="L103" i="2" s="1"/>
  <c r="J85" i="10"/>
  <c r="G103" i="2" s="1"/>
  <c r="M85" i="10"/>
  <c r="J103" i="2" s="1"/>
  <c r="J96" i="10"/>
  <c r="G118" i="2" s="1"/>
  <c r="K96" i="10"/>
  <c r="H118" i="2" s="1"/>
  <c r="K328" i="10"/>
  <c r="H427" i="2" s="1"/>
  <c r="N328" i="10"/>
  <c r="K427" i="2" s="1"/>
  <c r="L328" i="10"/>
  <c r="I427" i="2" s="1"/>
  <c r="O328" i="10"/>
  <c r="L427" i="2" s="1"/>
  <c r="M84" i="10"/>
  <c r="J102" i="2" s="1"/>
  <c r="K84" i="10"/>
  <c r="H102" i="2" s="1"/>
  <c r="J84" i="10"/>
  <c r="G102" i="2" s="1"/>
  <c r="L96" i="10"/>
  <c r="I118" i="2" s="1"/>
  <c r="L84" i="10"/>
  <c r="I102" i="2" s="1"/>
  <c r="N96" i="10"/>
  <c r="K118" i="2" s="1"/>
  <c r="O96" i="10"/>
  <c r="L118" i="2" s="1"/>
  <c r="N84" i="10"/>
  <c r="K102" i="2" s="1"/>
  <c r="L171" i="10"/>
  <c r="I218" i="2" s="1"/>
  <c r="N171" i="10"/>
  <c r="K218" i="2" s="1"/>
  <c r="K171" i="10"/>
  <c r="H218" i="2" s="1"/>
  <c r="J171" i="10"/>
  <c r="G218" i="2" s="1"/>
  <c r="M171" i="10"/>
  <c r="J218" i="2" s="1"/>
  <c r="O84" i="10"/>
  <c r="L102" i="2" s="1"/>
  <c r="O188" i="10"/>
  <c r="L240" i="2" s="1"/>
  <c r="K188" i="10"/>
  <c r="H240" i="2" s="1"/>
  <c r="D103" i="2"/>
  <c r="K205" i="10"/>
  <c r="H263" i="2" s="1"/>
  <c r="D158" i="2"/>
  <c r="D174" i="2"/>
  <c r="D154" i="2"/>
  <c r="D178" i="2"/>
  <c r="D146" i="2"/>
  <c r="M149" i="10"/>
  <c r="J188" i="2" s="1"/>
  <c r="N149" i="10"/>
  <c r="K188" i="2" s="1"/>
  <c r="O149" i="10"/>
  <c r="L188" i="2" s="1"/>
  <c r="L188" i="10"/>
  <c r="I240" i="2" s="1"/>
  <c r="M188" i="10"/>
  <c r="J240" i="2" s="1"/>
  <c r="J149" i="10"/>
  <c r="G188" i="2" s="1"/>
  <c r="N188" i="10"/>
  <c r="K240" i="2" s="1"/>
  <c r="L149" i="10"/>
  <c r="I188" i="2" s="1"/>
  <c r="J188" i="10"/>
  <c r="G240" i="2" s="1"/>
  <c r="O113" i="10"/>
  <c r="L140" i="2" s="1"/>
  <c r="M113" i="10"/>
  <c r="J140" i="2" s="1"/>
  <c r="K113" i="10"/>
  <c r="H140" i="2" s="1"/>
  <c r="L113" i="10"/>
  <c r="I140" i="2" s="1"/>
  <c r="N113" i="10"/>
  <c r="K140" i="2" s="1"/>
  <c r="K221" i="10"/>
  <c r="H284" i="2" s="1"/>
  <c r="L206" i="10"/>
  <c r="I264" i="2" s="1"/>
  <c r="K170" i="10"/>
  <c r="H216" i="2" s="1"/>
  <c r="O221" i="10"/>
  <c r="L284" i="2" s="1"/>
  <c r="L221" i="10"/>
  <c r="I284" i="2" s="1"/>
  <c r="M221" i="10"/>
  <c r="J284" i="2" s="1"/>
  <c r="N221" i="10"/>
  <c r="K284" i="2" s="1"/>
  <c r="J233" i="10"/>
  <c r="G300" i="2" s="1"/>
  <c r="M206" i="10"/>
  <c r="J264" i="2" s="1"/>
  <c r="K233" i="10"/>
  <c r="H300" i="2" s="1"/>
  <c r="J170" i="10"/>
  <c r="G216" i="2" s="1"/>
  <c r="L170" i="10"/>
  <c r="I216" i="2" s="1"/>
  <c r="J206" i="10"/>
  <c r="G264" i="2" s="1"/>
  <c r="N170" i="10"/>
  <c r="K216" i="2" s="1"/>
  <c r="K206" i="10"/>
  <c r="H264" i="2" s="1"/>
  <c r="N206" i="10"/>
  <c r="K264" i="2" s="1"/>
  <c r="M170" i="10"/>
  <c r="J216" i="2" s="1"/>
  <c r="M104" i="10"/>
  <c r="J128" i="2" s="1"/>
  <c r="N233" i="10"/>
  <c r="K300" i="2" s="1"/>
  <c r="M233" i="10"/>
  <c r="J300" i="2" s="1"/>
  <c r="L233" i="10"/>
  <c r="I300" i="2" s="1"/>
  <c r="J104" i="10"/>
  <c r="G128" i="2" s="1"/>
  <c r="N104" i="10"/>
  <c r="K128" i="2" s="1"/>
  <c r="O104" i="10"/>
  <c r="L128" i="2" s="1"/>
  <c r="L104" i="10"/>
  <c r="I128" i="2" s="1"/>
  <c r="L205" i="10"/>
  <c r="I263" i="2" s="1"/>
  <c r="J205" i="10"/>
  <c r="G263" i="2" s="1"/>
  <c r="O205" i="10"/>
  <c r="L263" i="2" s="1"/>
  <c r="N205" i="10"/>
  <c r="K263" i="2" s="1"/>
  <c r="L217" i="10"/>
  <c r="I279" i="2" s="1"/>
  <c r="J217" i="10"/>
  <c r="G279" i="2" s="1"/>
  <c r="J127" i="10"/>
  <c r="G159" i="2" s="1"/>
  <c r="M217" i="10"/>
  <c r="J279" i="2" s="1"/>
  <c r="N217" i="10"/>
  <c r="K279" i="2" s="1"/>
  <c r="O217" i="10"/>
  <c r="L279" i="2" s="1"/>
  <c r="K204" i="10"/>
  <c r="H262" i="2" s="1"/>
  <c r="O259" i="10"/>
  <c r="L335" i="2" s="1"/>
  <c r="K126" i="10"/>
  <c r="H158" i="2" s="1"/>
  <c r="M259" i="10"/>
  <c r="J335" i="2" s="1"/>
  <c r="J153" i="10"/>
  <c r="G194" i="2" s="1"/>
  <c r="L204" i="10"/>
  <c r="I262" i="2" s="1"/>
  <c r="K259" i="10"/>
  <c r="H335" i="2" s="1"/>
  <c r="N153" i="10"/>
  <c r="K194" i="2" s="1"/>
  <c r="J204" i="10"/>
  <c r="G262" i="2" s="1"/>
  <c r="L259" i="10"/>
  <c r="I335" i="2" s="1"/>
  <c r="K153" i="10"/>
  <c r="H194" i="2" s="1"/>
  <c r="J259" i="10"/>
  <c r="G335" i="2" s="1"/>
  <c r="M153" i="10"/>
  <c r="J194" i="2" s="1"/>
  <c r="M204" i="10"/>
  <c r="J262" i="2" s="1"/>
  <c r="O204" i="10"/>
  <c r="L262" i="2" s="1"/>
  <c r="L153" i="10"/>
  <c r="I194" i="2" s="1"/>
  <c r="J295" i="10"/>
  <c r="G383" i="2" s="1"/>
  <c r="N126" i="10"/>
  <c r="K158" i="2" s="1"/>
  <c r="M126" i="10"/>
  <c r="J158" i="2" s="1"/>
  <c r="O126" i="10"/>
  <c r="L158" i="2" s="1"/>
  <c r="L126" i="10"/>
  <c r="I158" i="2" s="1"/>
  <c r="N240" i="10"/>
  <c r="K310" i="2" s="1"/>
  <c r="J240" i="10"/>
  <c r="G310" i="2" s="1"/>
  <c r="M240" i="10"/>
  <c r="J310" i="2" s="1"/>
  <c r="O240" i="10"/>
  <c r="L310" i="2" s="1"/>
  <c r="L240" i="10"/>
  <c r="I310" i="2" s="1"/>
  <c r="K240" i="10"/>
  <c r="H310" i="2" s="1"/>
  <c r="L250" i="10"/>
  <c r="I323" i="2" s="1"/>
  <c r="M250" i="10"/>
  <c r="J323" i="2" s="1"/>
  <c r="O127" i="10"/>
  <c r="L159" i="2" s="1"/>
  <c r="N127" i="10"/>
  <c r="K159" i="2" s="1"/>
  <c r="K127" i="10"/>
  <c r="H159" i="2" s="1"/>
  <c r="L127" i="10"/>
  <c r="I159" i="2" s="1"/>
  <c r="J180" i="10"/>
  <c r="G230" i="2" s="1"/>
  <c r="N295" i="10"/>
  <c r="K383" i="2" s="1"/>
  <c r="M295" i="10"/>
  <c r="J383" i="2" s="1"/>
  <c r="K295" i="10"/>
  <c r="H383" i="2" s="1"/>
  <c r="L295" i="10"/>
  <c r="I383" i="2" s="1"/>
  <c r="K250" i="10"/>
  <c r="H323" i="2" s="1"/>
  <c r="O250" i="10"/>
  <c r="L323" i="2" s="1"/>
  <c r="J250" i="10"/>
  <c r="G323" i="2" s="1"/>
  <c r="J184" i="10"/>
  <c r="G235" i="2" s="1"/>
  <c r="M183" i="10"/>
  <c r="J234" i="2" s="1"/>
  <c r="K232" i="10"/>
  <c r="H299" i="2" s="1"/>
  <c r="O183" i="10"/>
  <c r="L234" i="2" s="1"/>
  <c r="N232" i="10"/>
  <c r="K299" i="2" s="1"/>
  <c r="L232" i="10"/>
  <c r="I299" i="2" s="1"/>
  <c r="O232" i="10"/>
  <c r="L299" i="2" s="1"/>
  <c r="J232" i="10"/>
  <c r="G299" i="2" s="1"/>
  <c r="N183" i="10"/>
  <c r="K234" i="2" s="1"/>
  <c r="K279" i="10"/>
  <c r="H362" i="2" s="1"/>
  <c r="L183" i="10"/>
  <c r="I234" i="2" s="1"/>
  <c r="J183" i="10"/>
  <c r="G234" i="2" s="1"/>
  <c r="M223" i="10"/>
  <c r="J287" i="2" s="1"/>
  <c r="N223" i="10"/>
  <c r="K287" i="2" s="1"/>
  <c r="L223" i="10"/>
  <c r="I287" i="2" s="1"/>
  <c r="O97" i="10"/>
  <c r="L119" i="2" s="1"/>
  <c r="O178" i="10"/>
  <c r="L227" i="2" s="1"/>
  <c r="N178" i="10"/>
  <c r="K227" i="2" s="1"/>
  <c r="N220" i="10"/>
  <c r="K283" i="2" s="1"/>
  <c r="K235" i="10"/>
  <c r="H303" i="2" s="1"/>
  <c r="K136" i="10"/>
  <c r="H171" i="2" s="1"/>
  <c r="L294" i="10"/>
  <c r="I382" i="2" s="1"/>
  <c r="N235" i="10"/>
  <c r="K303" i="2" s="1"/>
  <c r="O220" i="10"/>
  <c r="L283" i="2" s="1"/>
  <c r="J222" i="10"/>
  <c r="G286" i="2" s="1"/>
  <c r="O222" i="10"/>
  <c r="L286" i="2" s="1"/>
  <c r="J292" i="10"/>
  <c r="G379" i="2" s="1"/>
  <c r="L184" i="10"/>
  <c r="I235" i="2" s="1"/>
  <c r="O184" i="10"/>
  <c r="L235" i="2" s="1"/>
  <c r="L225" i="10"/>
  <c r="I290" i="2" s="1"/>
  <c r="M184" i="10"/>
  <c r="J235" i="2" s="1"/>
  <c r="J241" i="10"/>
  <c r="G311" i="2" s="1"/>
  <c r="N184" i="10"/>
  <c r="K235" i="2" s="1"/>
  <c r="N292" i="10"/>
  <c r="K379" i="2" s="1"/>
  <c r="K225" i="10"/>
  <c r="H290" i="2" s="1"/>
  <c r="N222" i="10"/>
  <c r="K286" i="2" s="1"/>
  <c r="O241" i="10"/>
  <c r="L311" i="2" s="1"/>
  <c r="N225" i="10"/>
  <c r="K290" i="2" s="1"/>
  <c r="M136" i="10"/>
  <c r="J171" i="2" s="1"/>
  <c r="N180" i="10"/>
  <c r="K230" i="2" s="1"/>
  <c r="O231" i="10"/>
  <c r="L298" i="2" s="1"/>
  <c r="K222" i="10"/>
  <c r="H286" i="2" s="1"/>
  <c r="L220" i="10"/>
  <c r="I283" i="2" s="1"/>
  <c r="N241" i="10"/>
  <c r="K311" i="2" s="1"/>
  <c r="K180" i="10"/>
  <c r="H230" i="2" s="1"/>
  <c r="L136" i="10"/>
  <c r="I171" i="2" s="1"/>
  <c r="J225" i="10"/>
  <c r="G290" i="2" s="1"/>
  <c r="M180" i="10"/>
  <c r="J230" i="2" s="1"/>
  <c r="L235" i="10"/>
  <c r="I303" i="2" s="1"/>
  <c r="O223" i="10"/>
  <c r="L287" i="2" s="1"/>
  <c r="J136" i="10"/>
  <c r="G171" i="2" s="1"/>
  <c r="M225" i="10"/>
  <c r="J290" i="2" s="1"/>
  <c r="O180" i="10"/>
  <c r="L230" i="2" s="1"/>
  <c r="M222" i="10"/>
  <c r="J286" i="2" s="1"/>
  <c r="J235" i="10"/>
  <c r="G303" i="2" s="1"/>
  <c r="J223" i="10"/>
  <c r="G287" i="2" s="1"/>
  <c r="N136" i="10"/>
  <c r="K171" i="2" s="1"/>
  <c r="M235" i="10"/>
  <c r="J303" i="2" s="1"/>
  <c r="O135" i="10"/>
  <c r="L170" i="2" s="1"/>
  <c r="N231" i="10"/>
  <c r="K298" i="2" s="1"/>
  <c r="M220" i="10"/>
  <c r="J283" i="2" s="1"/>
  <c r="M294" i="10"/>
  <c r="J382" i="2" s="1"/>
  <c r="M241" i="10"/>
  <c r="J311" i="2" s="1"/>
  <c r="K241" i="10"/>
  <c r="H311" i="2" s="1"/>
  <c r="I406" i="2"/>
  <c r="O294" i="10"/>
  <c r="L382" i="2" s="1"/>
  <c r="J294" i="10"/>
  <c r="G382" i="2" s="1"/>
  <c r="K231" i="10"/>
  <c r="H298" i="2" s="1"/>
  <c r="L178" i="10"/>
  <c r="I227" i="2" s="1"/>
  <c r="H406" i="2"/>
  <c r="M231" i="10"/>
  <c r="J298" i="2" s="1"/>
  <c r="L231" i="10"/>
  <c r="I298" i="2" s="1"/>
  <c r="J178" i="10"/>
  <c r="G227" i="2" s="1"/>
  <c r="K178" i="10"/>
  <c r="H227" i="2" s="1"/>
  <c r="O292" i="10"/>
  <c r="L379" i="2" s="1"/>
  <c r="K292" i="10"/>
  <c r="H379" i="2" s="1"/>
  <c r="L292" i="10"/>
  <c r="I379" i="2" s="1"/>
  <c r="M99" i="10"/>
  <c r="J122" i="2" s="1"/>
  <c r="L241" i="10"/>
  <c r="I311" i="2" s="1"/>
  <c r="L99" i="10"/>
  <c r="I122" i="2" s="1"/>
  <c r="K99" i="10"/>
  <c r="H122" i="2" s="1"/>
  <c r="J99" i="10"/>
  <c r="G122" i="2" s="1"/>
  <c r="N99" i="10"/>
  <c r="K122" i="2" s="1"/>
  <c r="U35" i="10"/>
  <c r="J13" i="25" s="1"/>
  <c r="J220" i="10"/>
  <c r="G283" i="2" s="1"/>
  <c r="K294" i="10"/>
  <c r="H382" i="2" s="1"/>
  <c r="O214" i="10"/>
  <c r="L275" i="2" s="1"/>
  <c r="O187" i="10"/>
  <c r="L239" i="2" s="1"/>
  <c r="L214" i="10"/>
  <c r="I275" i="2" s="1"/>
  <c r="O249" i="10"/>
  <c r="L322" i="2" s="1"/>
  <c r="L249" i="10"/>
  <c r="I322" i="2" s="1"/>
  <c r="J249" i="10"/>
  <c r="G322" i="2" s="1"/>
  <c r="K187" i="10"/>
  <c r="H239" i="2" s="1"/>
  <c r="N214" i="10"/>
  <c r="K275" i="2" s="1"/>
  <c r="N249" i="10"/>
  <c r="K322" i="2" s="1"/>
  <c r="N187" i="10"/>
  <c r="K239" i="2" s="1"/>
  <c r="M187" i="10"/>
  <c r="J239" i="2" s="1"/>
  <c r="M214" i="10"/>
  <c r="J275" i="2" s="1"/>
  <c r="M249" i="10"/>
  <c r="J322" i="2" s="1"/>
  <c r="L187" i="10"/>
  <c r="I239" i="2" s="1"/>
  <c r="J214" i="10"/>
  <c r="G275" i="2" s="1"/>
  <c r="O300" i="10"/>
  <c r="L390" i="2" s="1"/>
  <c r="J177" i="10"/>
  <c r="G226" i="2" s="1"/>
  <c r="K97" i="10"/>
  <c r="H119" i="2" s="1"/>
  <c r="M97" i="10"/>
  <c r="J119" i="2" s="1"/>
  <c r="N97" i="10"/>
  <c r="K119" i="2" s="1"/>
  <c r="J97" i="10"/>
  <c r="G119" i="2" s="1"/>
  <c r="N177" i="10"/>
  <c r="K226" i="2" s="1"/>
  <c r="O177" i="10"/>
  <c r="L226" i="2" s="1"/>
  <c r="L300" i="10"/>
  <c r="I390" i="2" s="1"/>
  <c r="N300" i="10"/>
  <c r="K390" i="2" s="1"/>
  <c r="J300" i="10"/>
  <c r="G390" i="2" s="1"/>
  <c r="M177" i="10"/>
  <c r="J226" i="2" s="1"/>
  <c r="K177" i="10"/>
  <c r="H226" i="2" s="1"/>
  <c r="M300" i="10"/>
  <c r="J390" i="2" s="1"/>
  <c r="M279" i="10"/>
  <c r="J362" i="2" s="1"/>
  <c r="N279" i="10"/>
  <c r="K362" i="2" s="1"/>
  <c r="J279" i="10"/>
  <c r="G362" i="2" s="1"/>
  <c r="O279" i="10"/>
  <c r="L362" i="2" s="1"/>
  <c r="N186" i="10"/>
  <c r="K238" i="2" s="1"/>
  <c r="L279" i="10"/>
  <c r="I362" i="2" s="1"/>
  <c r="M313" i="10"/>
  <c r="J407" i="2" s="1"/>
  <c r="O313" i="10"/>
  <c r="L407" i="2" s="1"/>
  <c r="K186" i="10"/>
  <c r="H238" i="2" s="1"/>
  <c r="O186" i="10"/>
  <c r="L238" i="2" s="1"/>
  <c r="M186" i="10"/>
  <c r="J238" i="2" s="1"/>
  <c r="L186" i="10"/>
  <c r="I238" i="2" s="1"/>
  <c r="L282" i="10"/>
  <c r="I366" i="2" s="1"/>
  <c r="K313" i="10"/>
  <c r="H407" i="2" s="1"/>
  <c r="M282" i="10"/>
  <c r="J366" i="2" s="1"/>
  <c r="N313" i="10"/>
  <c r="K407" i="2" s="1"/>
  <c r="K282" i="10"/>
  <c r="H366" i="2" s="1"/>
  <c r="L313" i="10"/>
  <c r="I407" i="2" s="1"/>
  <c r="J282" i="10"/>
  <c r="G366" i="2" s="1"/>
  <c r="N282" i="10"/>
  <c r="K366" i="2" s="1"/>
  <c r="V327" i="10"/>
  <c r="I327" i="10" s="1"/>
  <c r="F426" i="2" s="1"/>
  <c r="V324" i="10"/>
  <c r="I324" i="10" s="1"/>
  <c r="F422" i="2" s="1"/>
  <c r="O274" i="10"/>
  <c r="L355" i="2" s="1"/>
  <c r="U75" i="10"/>
  <c r="H27" i="25" s="1"/>
  <c r="V321" i="10"/>
  <c r="I321" i="10" s="1"/>
  <c r="F418" i="2" s="1"/>
  <c r="M274" i="10"/>
  <c r="J355" i="2" s="1"/>
  <c r="K274" i="10"/>
  <c r="H355" i="2" s="1"/>
  <c r="L274" i="10"/>
  <c r="I355" i="2" s="1"/>
  <c r="J274" i="10"/>
  <c r="G355" i="2" s="1"/>
  <c r="M325" i="10"/>
  <c r="J423" i="2" s="1"/>
  <c r="K325" i="10"/>
  <c r="H423" i="2" s="1"/>
  <c r="M27" i="10"/>
  <c r="J26" i="2" s="1"/>
  <c r="L325" i="10"/>
  <c r="I423" i="2" s="1"/>
  <c r="O325" i="10"/>
  <c r="L423" i="2" s="1"/>
  <c r="J325" i="10"/>
  <c r="G423" i="2" s="1"/>
  <c r="N309" i="10"/>
  <c r="K402" i="2" s="1"/>
  <c r="L310" i="10"/>
  <c r="I403" i="2" s="1"/>
  <c r="M309" i="10"/>
  <c r="J402" i="2" s="1"/>
  <c r="J318" i="10"/>
  <c r="G414" i="2" s="1"/>
  <c r="K318" i="10"/>
  <c r="H414" i="2" s="1"/>
  <c r="J309" i="10"/>
  <c r="G402" i="2" s="1"/>
  <c r="N318" i="10"/>
  <c r="K414" i="2" s="1"/>
  <c r="M318" i="10"/>
  <c r="J414" i="2" s="1"/>
  <c r="L309" i="10"/>
  <c r="I402" i="2" s="1"/>
  <c r="K309" i="10"/>
  <c r="H402" i="2" s="1"/>
  <c r="K310" i="10"/>
  <c r="H403" i="2" s="1"/>
  <c r="L318" i="10"/>
  <c r="I414" i="2" s="1"/>
  <c r="O318" i="10"/>
  <c r="L414" i="2" s="1"/>
  <c r="M310" i="10"/>
  <c r="J403" i="2" s="1"/>
  <c r="O310" i="10"/>
  <c r="L403" i="2" s="1"/>
  <c r="J310" i="10"/>
  <c r="G403" i="2" s="1"/>
  <c r="J323" i="10"/>
  <c r="G420" i="2" s="1"/>
  <c r="O323" i="10"/>
  <c r="L420" i="2" s="1"/>
  <c r="M323" i="10"/>
  <c r="J420" i="2" s="1"/>
  <c r="K323" i="10"/>
  <c r="H420" i="2" s="1"/>
  <c r="L323" i="10"/>
  <c r="I420" i="2" s="1"/>
  <c r="N323" i="10"/>
  <c r="K420" i="2" s="1"/>
  <c r="M275" i="10"/>
  <c r="J356" i="2" s="1"/>
  <c r="O275" i="10"/>
  <c r="L356" i="2" s="1"/>
  <c r="N275" i="10"/>
  <c r="K356" i="2" s="1"/>
  <c r="J275" i="10"/>
  <c r="G356" i="2" s="1"/>
  <c r="K275" i="10"/>
  <c r="H356" i="2" s="1"/>
  <c r="L275" i="10"/>
  <c r="I356" i="2" s="1"/>
  <c r="K322" i="10"/>
  <c r="H419" i="2" s="1"/>
  <c r="N322" i="10"/>
  <c r="K419" i="2" s="1"/>
  <c r="L322" i="10"/>
  <c r="I419" i="2" s="1"/>
  <c r="O322" i="10"/>
  <c r="L419" i="2" s="1"/>
  <c r="M322" i="10"/>
  <c r="J419" i="2" s="1"/>
  <c r="J322" i="10"/>
  <c r="G419" i="2" s="1"/>
  <c r="G108" i="10"/>
  <c r="G135" i="10"/>
  <c r="J135" i="10"/>
  <c r="G170" i="2" s="1"/>
  <c r="N135" i="10"/>
  <c r="K170" i="2" s="1"/>
  <c r="L135" i="10"/>
  <c r="I170" i="2" s="1"/>
  <c r="M135" i="10"/>
  <c r="J170" i="2" s="1"/>
  <c r="K135" i="10"/>
  <c r="H170" i="2" s="1"/>
  <c r="G120" i="10"/>
  <c r="N95" i="10"/>
  <c r="K116" i="2" s="1"/>
  <c r="O95" i="10"/>
  <c r="L116" i="2" s="1"/>
  <c r="M95" i="10"/>
  <c r="J116" i="2" s="1"/>
  <c r="L95" i="10"/>
  <c r="I116" i="2" s="1"/>
  <c r="J95" i="10"/>
  <c r="G116" i="2" s="1"/>
  <c r="K95" i="10"/>
  <c r="H116" i="2" s="1"/>
  <c r="X345" i="10"/>
  <c r="AQ342" i="10"/>
  <c r="AQ345" i="10" s="1"/>
  <c r="AL344" i="10"/>
  <c r="AL347" i="10" s="1"/>
  <c r="AQ344" i="10"/>
  <c r="AQ347" i="10" s="1"/>
  <c r="AL343" i="10"/>
  <c r="AL346" i="10" s="1"/>
  <c r="AL342" i="10"/>
  <c r="AL345" i="10" s="1"/>
  <c r="AQ343" i="10"/>
  <c r="AQ346" i="10" s="1"/>
  <c r="CG410" i="10"/>
  <c r="CG404" i="10"/>
  <c r="CE403" i="10"/>
  <c r="CF398" i="10"/>
  <c r="CE398" i="10"/>
  <c r="CF392" i="10"/>
  <c r="CF402" i="10"/>
  <c r="CF395" i="10"/>
  <c r="CG397" i="10"/>
  <c r="CF409" i="10"/>
  <c r="CG406" i="10"/>
  <c r="CG398" i="10"/>
  <c r="CE397" i="10"/>
  <c r="CG392" i="10"/>
  <c r="CE391" i="10"/>
  <c r="CE401" i="10"/>
  <c r="CE394" i="10"/>
  <c r="CE407" i="10"/>
  <c r="CE410" i="10"/>
  <c r="CF404" i="10"/>
  <c r="CG399" i="10"/>
  <c r="CF399" i="10"/>
  <c r="CG393" i="10"/>
  <c r="CE392" i="10"/>
  <c r="CG396" i="10"/>
  <c r="CG408" i="10"/>
  <c r="CE408" i="10"/>
  <c r="CF405" i="10"/>
  <c r="CF397" i="10"/>
  <c r="CG391" i="10"/>
  <c r="CF391" i="10"/>
  <c r="CG402" i="10"/>
  <c r="CG395" i="10"/>
  <c r="CG388" i="10"/>
  <c r="CF407" i="10"/>
  <c r="CG411" i="10"/>
  <c r="CE404" i="10"/>
  <c r="CE396" i="10"/>
  <c r="CF390" i="10"/>
  <c r="CE390" i="10"/>
  <c r="CF401" i="10"/>
  <c r="CF394" i="10"/>
  <c r="CE395" i="10"/>
  <c r="CG389" i="10"/>
  <c r="CE406" i="10"/>
  <c r="CF410" i="10"/>
  <c r="CG407" i="10"/>
  <c r="CG390" i="10"/>
  <c r="CE389" i="10"/>
  <c r="CG401" i="10"/>
  <c r="CE400" i="10"/>
  <c r="CE393" i="10"/>
  <c r="CF388" i="10"/>
  <c r="CG409" i="10"/>
  <c r="CE409" i="10"/>
  <c r="CF406" i="10"/>
  <c r="CF389" i="10"/>
  <c r="CG405" i="10"/>
  <c r="CF400" i="10"/>
  <c r="CG394" i="10"/>
  <c r="CG403" i="10"/>
  <c r="CF403" i="10"/>
  <c r="CF408" i="10"/>
  <c r="CF411" i="10"/>
  <c r="CE405" i="10"/>
  <c r="CG400" i="10"/>
  <c r="CE399" i="10"/>
  <c r="CF393" i="10"/>
  <c r="CE402" i="10"/>
  <c r="CF396" i="10"/>
  <c r="AF344" i="10"/>
  <c r="AF347" i="10" s="1"/>
  <c r="AF343" i="10"/>
  <c r="AF346" i="10" s="1"/>
  <c r="AF342" i="10"/>
  <c r="AF345" i="10" s="1"/>
  <c r="I27" i="10" l="1"/>
  <c r="F26" i="2" s="1"/>
  <c r="B5" i="25"/>
  <c r="N27" i="10"/>
  <c r="K26" i="2" s="1"/>
  <c r="O27" i="10"/>
  <c r="L26" i="2" s="1"/>
  <c r="J27" i="10"/>
  <c r="G26" i="2" s="1"/>
  <c r="O59" i="10"/>
  <c r="AI59" i="10" s="1"/>
  <c r="I62" i="10"/>
  <c r="F72" i="2" s="1"/>
  <c r="O62" i="10"/>
  <c r="G406" i="2"/>
  <c r="I59" i="10"/>
  <c r="F68" i="2" s="1"/>
  <c r="L406" i="2"/>
  <c r="AI312" i="10"/>
  <c r="E406" i="2"/>
  <c r="K212" i="10"/>
  <c r="H272" i="2" s="1"/>
  <c r="N134" i="10"/>
  <c r="K168" i="2" s="1"/>
  <c r="M212" i="10"/>
  <c r="J272" i="2" s="1"/>
  <c r="O212" i="10"/>
  <c r="L272" i="2" s="1"/>
  <c r="J134" i="10"/>
  <c r="G168" i="2" s="1"/>
  <c r="O134" i="10"/>
  <c r="L168" i="2" s="1"/>
  <c r="M134" i="10"/>
  <c r="J168" i="2" s="1"/>
  <c r="K134" i="10"/>
  <c r="H168" i="2" s="1"/>
  <c r="J116" i="10"/>
  <c r="G144" i="2" s="1"/>
  <c r="J122" i="10"/>
  <c r="G152" i="2" s="1"/>
  <c r="L122" i="10"/>
  <c r="I152" i="2" s="1"/>
  <c r="K116" i="10"/>
  <c r="H144" i="2" s="1"/>
  <c r="N116" i="10"/>
  <c r="K144" i="2" s="1"/>
  <c r="H116" i="10"/>
  <c r="E144" i="2" s="1"/>
  <c r="L116" i="10"/>
  <c r="I144" i="2" s="1"/>
  <c r="O116" i="10"/>
  <c r="L144" i="2" s="1"/>
  <c r="M116" i="10"/>
  <c r="J144" i="2" s="1"/>
  <c r="H134" i="10"/>
  <c r="E168" i="2" s="1"/>
  <c r="L134" i="10"/>
  <c r="I168" i="2" s="1"/>
  <c r="M239" i="10"/>
  <c r="J308" i="2" s="1"/>
  <c r="J239" i="10"/>
  <c r="G308" i="2" s="1"/>
  <c r="J236" i="10"/>
  <c r="G304" i="2" s="1"/>
  <c r="O122" i="10"/>
  <c r="L152" i="2" s="1"/>
  <c r="L236" i="10"/>
  <c r="I304" i="2" s="1"/>
  <c r="K122" i="10"/>
  <c r="H152" i="2" s="1"/>
  <c r="N122" i="10"/>
  <c r="K152" i="2" s="1"/>
  <c r="N236" i="10"/>
  <c r="K304" i="2" s="1"/>
  <c r="K143" i="10"/>
  <c r="H180" i="2" s="1"/>
  <c r="O143" i="10"/>
  <c r="L180" i="2" s="1"/>
  <c r="L143" i="10"/>
  <c r="I180" i="2" s="1"/>
  <c r="K239" i="10"/>
  <c r="H308" i="2" s="1"/>
  <c r="N239" i="10"/>
  <c r="K308" i="2" s="1"/>
  <c r="N143" i="10"/>
  <c r="K180" i="2" s="1"/>
  <c r="L239" i="10"/>
  <c r="I308" i="2" s="1"/>
  <c r="M143" i="10"/>
  <c r="J180" i="2" s="1"/>
  <c r="O287" i="10"/>
  <c r="L372" i="2" s="1"/>
  <c r="J143" i="10"/>
  <c r="G180" i="2" s="1"/>
  <c r="N212" i="10"/>
  <c r="K272" i="2" s="1"/>
  <c r="H212" i="10"/>
  <c r="E272" i="2" s="1"/>
  <c r="J212" i="10"/>
  <c r="G272" i="2" s="1"/>
  <c r="L212" i="10"/>
  <c r="I272" i="2" s="1"/>
  <c r="K236" i="10"/>
  <c r="H304" i="2" s="1"/>
  <c r="H143" i="10"/>
  <c r="E180" i="2" s="1"/>
  <c r="O236" i="10"/>
  <c r="L304" i="2" s="1"/>
  <c r="M236" i="10"/>
  <c r="J304" i="2" s="1"/>
  <c r="M122" i="10"/>
  <c r="J152" i="2" s="1"/>
  <c r="H239" i="10"/>
  <c r="E308" i="2" s="1"/>
  <c r="L203" i="10"/>
  <c r="I260" i="2" s="1"/>
  <c r="K203" i="10"/>
  <c r="H260" i="2" s="1"/>
  <c r="O239" i="10"/>
  <c r="L308" i="2" s="1"/>
  <c r="J107" i="10"/>
  <c r="G132" i="2" s="1"/>
  <c r="N107" i="10"/>
  <c r="K132" i="2" s="1"/>
  <c r="M107" i="10"/>
  <c r="J132" i="2" s="1"/>
  <c r="N302" i="10"/>
  <c r="K392" i="2" s="1"/>
  <c r="L107" i="10"/>
  <c r="I132" i="2" s="1"/>
  <c r="O107" i="10"/>
  <c r="L132" i="2" s="1"/>
  <c r="K107" i="10"/>
  <c r="H132" i="2" s="1"/>
  <c r="O302" i="10"/>
  <c r="L392" i="2" s="1"/>
  <c r="H107" i="10"/>
  <c r="E132" i="2" s="1"/>
  <c r="N125" i="10"/>
  <c r="K156" i="2" s="1"/>
  <c r="H122" i="10"/>
  <c r="E152" i="2" s="1"/>
  <c r="N230" i="10"/>
  <c r="K296" i="2" s="1"/>
  <c r="M230" i="10"/>
  <c r="J296" i="2" s="1"/>
  <c r="N305" i="10"/>
  <c r="K396" i="2" s="1"/>
  <c r="O125" i="10"/>
  <c r="L156" i="2" s="1"/>
  <c r="M302" i="10"/>
  <c r="J392" i="2" s="1"/>
  <c r="L125" i="10"/>
  <c r="I156" i="2" s="1"/>
  <c r="J302" i="10"/>
  <c r="G392" i="2" s="1"/>
  <c r="K125" i="10"/>
  <c r="H156" i="2" s="1"/>
  <c r="M125" i="10"/>
  <c r="J156" i="2" s="1"/>
  <c r="L302" i="10"/>
  <c r="I392" i="2" s="1"/>
  <c r="N62" i="10"/>
  <c r="K72" i="2" s="1"/>
  <c r="K62" i="10"/>
  <c r="H72" i="2" s="1"/>
  <c r="H62" i="10"/>
  <c r="E72" i="2" s="1"/>
  <c r="L62" i="10"/>
  <c r="I72" i="2" s="1"/>
  <c r="M62" i="10"/>
  <c r="J72" i="2" s="1"/>
  <c r="J62" i="10"/>
  <c r="G72" i="2" s="1"/>
  <c r="N179" i="10"/>
  <c r="K228" i="2" s="1"/>
  <c r="H179" i="10"/>
  <c r="E228" i="2" s="1"/>
  <c r="J179" i="10"/>
  <c r="G228" i="2" s="1"/>
  <c r="M152" i="10"/>
  <c r="J192" i="2" s="1"/>
  <c r="K152" i="10"/>
  <c r="H192" i="2" s="1"/>
  <c r="O230" i="10"/>
  <c r="L296" i="2" s="1"/>
  <c r="N215" i="10"/>
  <c r="K276" i="2" s="1"/>
  <c r="K179" i="10"/>
  <c r="H228" i="2" s="1"/>
  <c r="K230" i="10"/>
  <c r="H296" i="2" s="1"/>
  <c r="O179" i="10"/>
  <c r="L228" i="2" s="1"/>
  <c r="L179" i="10"/>
  <c r="I228" i="2" s="1"/>
  <c r="L230" i="10"/>
  <c r="I296" i="2" s="1"/>
  <c r="J245" i="10"/>
  <c r="G316" i="2" s="1"/>
  <c r="H125" i="10"/>
  <c r="E156" i="2" s="1"/>
  <c r="J125" i="10"/>
  <c r="G156" i="2" s="1"/>
  <c r="H236" i="10"/>
  <c r="E304" i="2" s="1"/>
  <c r="O293" i="10"/>
  <c r="L380" i="2" s="1"/>
  <c r="N293" i="10"/>
  <c r="K380" i="2" s="1"/>
  <c r="K242" i="10"/>
  <c r="H312" i="2" s="1"/>
  <c r="M242" i="10"/>
  <c r="J312" i="2" s="1"/>
  <c r="M293" i="10"/>
  <c r="J380" i="2" s="1"/>
  <c r="J293" i="10"/>
  <c r="G380" i="2" s="1"/>
  <c r="K293" i="10"/>
  <c r="H380" i="2" s="1"/>
  <c r="M248" i="10"/>
  <c r="J320" i="2" s="1"/>
  <c r="L293" i="10"/>
  <c r="I380" i="2" s="1"/>
  <c r="K278" i="10"/>
  <c r="H360" i="2" s="1"/>
  <c r="K227" i="10"/>
  <c r="H292" i="2" s="1"/>
  <c r="L227" i="10"/>
  <c r="I292" i="2" s="1"/>
  <c r="O227" i="10"/>
  <c r="L292" i="2" s="1"/>
  <c r="O278" i="10"/>
  <c r="L360" i="2" s="1"/>
  <c r="M227" i="10"/>
  <c r="J292" i="2" s="1"/>
  <c r="L278" i="10"/>
  <c r="I360" i="2" s="1"/>
  <c r="J227" i="10"/>
  <c r="G292" i="2" s="1"/>
  <c r="M278" i="10"/>
  <c r="J360" i="2" s="1"/>
  <c r="N278" i="10"/>
  <c r="K360" i="2" s="1"/>
  <c r="N203" i="10"/>
  <c r="K260" i="2" s="1"/>
  <c r="H278" i="10"/>
  <c r="E360" i="2" s="1"/>
  <c r="N227" i="10"/>
  <c r="K292" i="2" s="1"/>
  <c r="J278" i="10"/>
  <c r="G360" i="2" s="1"/>
  <c r="H227" i="10"/>
  <c r="E292" i="2" s="1"/>
  <c r="J230" i="10"/>
  <c r="G296" i="2" s="1"/>
  <c r="H230" i="10"/>
  <c r="E296" i="2" s="1"/>
  <c r="M179" i="10"/>
  <c r="J228" i="2" s="1"/>
  <c r="H194" i="10"/>
  <c r="E248" i="2" s="1"/>
  <c r="K302" i="10"/>
  <c r="H392" i="2" s="1"/>
  <c r="N80" i="10"/>
  <c r="K96" i="2" s="1"/>
  <c r="L80" i="10"/>
  <c r="I96" i="2" s="1"/>
  <c r="H152" i="10"/>
  <c r="E192" i="2" s="1"/>
  <c r="O80" i="10"/>
  <c r="L96" i="2" s="1"/>
  <c r="L152" i="10"/>
  <c r="I192" i="2" s="1"/>
  <c r="J152" i="10"/>
  <c r="G192" i="2" s="1"/>
  <c r="M326" i="10"/>
  <c r="J424" i="2" s="1"/>
  <c r="O152" i="10"/>
  <c r="L192" i="2" s="1"/>
  <c r="N152" i="10"/>
  <c r="K192" i="2" s="1"/>
  <c r="N224" i="10"/>
  <c r="K288" i="2" s="1"/>
  <c r="L161" i="10"/>
  <c r="I204" i="2" s="1"/>
  <c r="J203" i="10"/>
  <c r="G260" i="2" s="1"/>
  <c r="M224" i="10"/>
  <c r="J288" i="2" s="1"/>
  <c r="K224" i="10"/>
  <c r="H288" i="2" s="1"/>
  <c r="N287" i="10"/>
  <c r="K372" i="2" s="1"/>
  <c r="L224" i="10"/>
  <c r="I288" i="2" s="1"/>
  <c r="K167" i="10"/>
  <c r="H212" i="2" s="1"/>
  <c r="M167" i="10"/>
  <c r="J212" i="2" s="1"/>
  <c r="H224" i="10"/>
  <c r="E288" i="2" s="1"/>
  <c r="L287" i="10"/>
  <c r="I372" i="2" s="1"/>
  <c r="M203" i="10"/>
  <c r="J260" i="2" s="1"/>
  <c r="J287" i="10"/>
  <c r="G372" i="2" s="1"/>
  <c r="H203" i="10"/>
  <c r="E260" i="2" s="1"/>
  <c r="J224" i="10"/>
  <c r="G288" i="2" s="1"/>
  <c r="O167" i="10"/>
  <c r="L212" i="2" s="1"/>
  <c r="K287" i="10"/>
  <c r="H372" i="2" s="1"/>
  <c r="M287" i="10"/>
  <c r="J372" i="2" s="1"/>
  <c r="O224" i="10"/>
  <c r="L288" i="2" s="1"/>
  <c r="M161" i="10"/>
  <c r="J204" i="2" s="1"/>
  <c r="O203" i="10"/>
  <c r="L260" i="2" s="1"/>
  <c r="H287" i="10"/>
  <c r="E372" i="2" s="1"/>
  <c r="H293" i="10"/>
  <c r="E380" i="2" s="1"/>
  <c r="M101" i="10"/>
  <c r="J124" i="2" s="1"/>
  <c r="K320" i="10"/>
  <c r="H416" i="2" s="1"/>
  <c r="L314" i="10"/>
  <c r="I408" i="2" s="1"/>
  <c r="O260" i="10"/>
  <c r="L336" i="2" s="1"/>
  <c r="L329" i="10"/>
  <c r="I428" i="2" s="1"/>
  <c r="M320" i="10"/>
  <c r="J416" i="2" s="1"/>
  <c r="O314" i="10"/>
  <c r="L408" i="2" s="1"/>
  <c r="N314" i="10"/>
  <c r="K408" i="2" s="1"/>
  <c r="J314" i="10"/>
  <c r="G408" i="2" s="1"/>
  <c r="K329" i="10"/>
  <c r="H428" i="2" s="1"/>
  <c r="M314" i="10"/>
  <c r="J408" i="2" s="1"/>
  <c r="K314" i="10"/>
  <c r="H408" i="2" s="1"/>
  <c r="H80" i="10"/>
  <c r="E96" i="2" s="1"/>
  <c r="L248" i="10"/>
  <c r="I320" i="2" s="1"/>
  <c r="K248" i="10"/>
  <c r="H320" i="2" s="1"/>
  <c r="O248" i="10"/>
  <c r="L320" i="2" s="1"/>
  <c r="K80" i="10"/>
  <c r="H96" i="2" s="1"/>
  <c r="J80" i="10"/>
  <c r="G96" i="2" s="1"/>
  <c r="N248" i="10"/>
  <c r="K320" i="2" s="1"/>
  <c r="M80" i="10"/>
  <c r="J96" i="2" s="1"/>
  <c r="J248" i="10"/>
  <c r="G320" i="2" s="1"/>
  <c r="H248" i="10"/>
  <c r="E320" i="2" s="1"/>
  <c r="H302" i="10"/>
  <c r="E392" i="2" s="1"/>
  <c r="H314" i="10"/>
  <c r="E408" i="2" s="1"/>
  <c r="K89" i="10"/>
  <c r="H108" i="2" s="1"/>
  <c r="L215" i="10"/>
  <c r="I276" i="2" s="1"/>
  <c r="J158" i="10"/>
  <c r="G200" i="2" s="1"/>
  <c r="O161" i="10"/>
  <c r="L204" i="2" s="1"/>
  <c r="L89" i="10"/>
  <c r="I108" i="2" s="1"/>
  <c r="N158" i="10"/>
  <c r="K200" i="2" s="1"/>
  <c r="J89" i="10"/>
  <c r="G108" i="2" s="1"/>
  <c r="M158" i="10"/>
  <c r="J200" i="2" s="1"/>
  <c r="N89" i="10"/>
  <c r="K108" i="2" s="1"/>
  <c r="K215" i="10"/>
  <c r="H276" i="2" s="1"/>
  <c r="L158" i="10"/>
  <c r="I200" i="2" s="1"/>
  <c r="H215" i="10"/>
  <c r="E276" i="2" s="1"/>
  <c r="O89" i="10"/>
  <c r="L108" i="2" s="1"/>
  <c r="N167" i="10"/>
  <c r="K212" i="2" s="1"/>
  <c r="N161" i="10"/>
  <c r="K204" i="2" s="1"/>
  <c r="K158" i="10"/>
  <c r="H200" i="2" s="1"/>
  <c r="O215" i="10"/>
  <c r="L276" i="2" s="1"/>
  <c r="J215" i="10"/>
  <c r="G276" i="2" s="1"/>
  <c r="O305" i="10"/>
  <c r="L396" i="2" s="1"/>
  <c r="M215" i="10"/>
  <c r="J276" i="2" s="1"/>
  <c r="J167" i="10"/>
  <c r="G212" i="2" s="1"/>
  <c r="K161" i="10"/>
  <c r="H204" i="2" s="1"/>
  <c r="L326" i="10"/>
  <c r="I424" i="2" s="1"/>
  <c r="N329" i="10"/>
  <c r="K428" i="2" s="1"/>
  <c r="N320" i="10"/>
  <c r="K416" i="2" s="1"/>
  <c r="O329" i="10"/>
  <c r="L428" i="2" s="1"/>
  <c r="J260" i="10"/>
  <c r="G336" i="2" s="1"/>
  <c r="M329" i="10"/>
  <c r="J428" i="2" s="1"/>
  <c r="N260" i="10"/>
  <c r="K336" i="2" s="1"/>
  <c r="J329" i="10"/>
  <c r="G428" i="2" s="1"/>
  <c r="H329" i="10"/>
  <c r="E428" i="2" s="1"/>
  <c r="L32" i="10"/>
  <c r="I32" i="2" s="1"/>
  <c r="J320" i="10"/>
  <c r="G416" i="2" s="1"/>
  <c r="O320" i="10"/>
  <c r="L416" i="2" s="1"/>
  <c r="M260" i="10"/>
  <c r="J336" i="2" s="1"/>
  <c r="K260" i="10"/>
  <c r="H336" i="2" s="1"/>
  <c r="L320" i="10"/>
  <c r="I416" i="2" s="1"/>
  <c r="K110" i="10"/>
  <c r="H136" i="2" s="1"/>
  <c r="M251" i="10"/>
  <c r="J324" i="2" s="1"/>
  <c r="O245" i="10"/>
  <c r="L316" i="2" s="1"/>
  <c r="H167" i="10"/>
  <c r="E212" i="2" s="1"/>
  <c r="O158" i="10"/>
  <c r="L200" i="2" s="1"/>
  <c r="L167" i="10"/>
  <c r="I212" i="2" s="1"/>
  <c r="M89" i="10"/>
  <c r="J108" i="2" s="1"/>
  <c r="N242" i="10"/>
  <c r="K312" i="2" s="1"/>
  <c r="N245" i="10"/>
  <c r="K316" i="2" s="1"/>
  <c r="J242" i="10"/>
  <c r="G312" i="2" s="1"/>
  <c r="J251" i="10"/>
  <c r="G324" i="2" s="1"/>
  <c r="L242" i="10"/>
  <c r="I312" i="2" s="1"/>
  <c r="N110" i="10"/>
  <c r="K136" i="2" s="1"/>
  <c r="M245" i="10"/>
  <c r="J316" i="2" s="1"/>
  <c r="H242" i="10"/>
  <c r="E312" i="2" s="1"/>
  <c r="L251" i="10"/>
  <c r="I324" i="2" s="1"/>
  <c r="J110" i="10"/>
  <c r="G136" i="2" s="1"/>
  <c r="L245" i="10"/>
  <c r="I316" i="2" s="1"/>
  <c r="K245" i="10"/>
  <c r="H316" i="2" s="1"/>
  <c r="O242" i="10"/>
  <c r="L312" i="2" s="1"/>
  <c r="H245" i="10"/>
  <c r="E316" i="2" s="1"/>
  <c r="N326" i="10"/>
  <c r="K424" i="2" s="1"/>
  <c r="L131" i="10"/>
  <c r="I164" i="2" s="1"/>
  <c r="J326" i="10"/>
  <c r="G424" i="2" s="1"/>
  <c r="K326" i="10"/>
  <c r="H424" i="2" s="1"/>
  <c r="O326" i="10"/>
  <c r="L424" i="2" s="1"/>
  <c r="J194" i="10"/>
  <c r="G248" i="2" s="1"/>
  <c r="O101" i="10"/>
  <c r="L124" i="2" s="1"/>
  <c r="K131" i="10"/>
  <c r="H164" i="2" s="1"/>
  <c r="N131" i="10"/>
  <c r="K164" i="2" s="1"/>
  <c r="K194" i="10"/>
  <c r="H248" i="2" s="1"/>
  <c r="H326" i="10"/>
  <c r="E424" i="2" s="1"/>
  <c r="L101" i="10"/>
  <c r="I124" i="2" s="1"/>
  <c r="O131" i="10"/>
  <c r="L164" i="2" s="1"/>
  <c r="H131" i="10"/>
  <c r="E164" i="2" s="1"/>
  <c r="J131" i="10"/>
  <c r="G164" i="2" s="1"/>
  <c r="M131" i="10"/>
  <c r="J164" i="2" s="1"/>
  <c r="O38" i="10"/>
  <c r="L40" i="2" s="1"/>
  <c r="J257" i="10"/>
  <c r="G332" i="2" s="1"/>
  <c r="N101" i="10"/>
  <c r="K124" i="2" s="1"/>
  <c r="M173" i="10"/>
  <c r="J220" i="2" s="1"/>
  <c r="L194" i="10"/>
  <c r="I248" i="2" s="1"/>
  <c r="O98" i="10"/>
  <c r="L120" i="2" s="1"/>
  <c r="L98" i="10"/>
  <c r="I120" i="2" s="1"/>
  <c r="K257" i="10"/>
  <c r="H332" i="2" s="1"/>
  <c r="L257" i="10"/>
  <c r="I332" i="2" s="1"/>
  <c r="N257" i="10"/>
  <c r="K332" i="2" s="1"/>
  <c r="N173" i="10"/>
  <c r="K220" i="2" s="1"/>
  <c r="O257" i="10"/>
  <c r="L332" i="2" s="1"/>
  <c r="H98" i="10"/>
  <c r="E120" i="2" s="1"/>
  <c r="M257" i="10"/>
  <c r="J332" i="2" s="1"/>
  <c r="K98" i="10"/>
  <c r="H120" i="2" s="1"/>
  <c r="K101" i="10"/>
  <c r="H124" i="2" s="1"/>
  <c r="H101" i="10"/>
  <c r="E124" i="2" s="1"/>
  <c r="O194" i="10"/>
  <c r="L248" i="2" s="1"/>
  <c r="J101" i="10"/>
  <c r="G124" i="2" s="1"/>
  <c r="N98" i="10"/>
  <c r="K120" i="2" s="1"/>
  <c r="M98" i="10"/>
  <c r="J120" i="2" s="1"/>
  <c r="N194" i="10"/>
  <c r="K248" i="2" s="1"/>
  <c r="M194" i="10"/>
  <c r="J248" i="2" s="1"/>
  <c r="O173" i="10"/>
  <c r="L220" i="2" s="1"/>
  <c r="J98" i="10"/>
  <c r="G120" i="2" s="1"/>
  <c r="H257" i="10"/>
  <c r="E332" i="2" s="1"/>
  <c r="J161" i="10"/>
  <c r="G204" i="2" s="1"/>
  <c r="H89" i="10"/>
  <c r="E108" i="2" s="1"/>
  <c r="H158" i="10"/>
  <c r="E200" i="2" s="1"/>
  <c r="H161" i="10"/>
  <c r="E204" i="2" s="1"/>
  <c r="L305" i="10"/>
  <c r="I396" i="2" s="1"/>
  <c r="O284" i="10"/>
  <c r="L368" i="2" s="1"/>
  <c r="J284" i="10"/>
  <c r="G368" i="2" s="1"/>
  <c r="M305" i="10"/>
  <c r="J396" i="2" s="1"/>
  <c r="M284" i="10"/>
  <c r="J368" i="2" s="1"/>
  <c r="K305" i="10"/>
  <c r="H396" i="2" s="1"/>
  <c r="J305" i="10"/>
  <c r="G396" i="2" s="1"/>
  <c r="O65" i="10"/>
  <c r="L76" i="2" s="1"/>
  <c r="H305" i="10"/>
  <c r="E396" i="2" s="1"/>
  <c r="L284" i="10"/>
  <c r="I368" i="2" s="1"/>
  <c r="L65" i="10"/>
  <c r="I76" i="2" s="1"/>
  <c r="N284" i="10"/>
  <c r="K368" i="2" s="1"/>
  <c r="J65" i="10"/>
  <c r="G76" i="2" s="1"/>
  <c r="N65" i="10"/>
  <c r="K76" i="2" s="1"/>
  <c r="L260" i="10"/>
  <c r="I336" i="2" s="1"/>
  <c r="K44" i="10"/>
  <c r="H48" i="2" s="1"/>
  <c r="H260" i="10"/>
  <c r="E336" i="2" s="1"/>
  <c r="H320" i="10"/>
  <c r="E416" i="2" s="1"/>
  <c r="N44" i="10"/>
  <c r="K48" i="2" s="1"/>
  <c r="K266" i="10"/>
  <c r="H344" i="2" s="1"/>
  <c r="K251" i="10"/>
  <c r="H324" i="2" s="1"/>
  <c r="J266" i="10"/>
  <c r="G344" i="2" s="1"/>
  <c r="N266" i="10"/>
  <c r="K344" i="2" s="1"/>
  <c r="N251" i="10"/>
  <c r="K324" i="2" s="1"/>
  <c r="L110" i="10"/>
  <c r="I136" i="2" s="1"/>
  <c r="O110" i="10"/>
  <c r="L136" i="2" s="1"/>
  <c r="O251" i="10"/>
  <c r="L324" i="2" s="1"/>
  <c r="O44" i="10"/>
  <c r="L48" i="2" s="1"/>
  <c r="M266" i="10"/>
  <c r="J344" i="2" s="1"/>
  <c r="M110" i="10"/>
  <c r="J136" i="2" s="1"/>
  <c r="L266" i="10"/>
  <c r="I344" i="2" s="1"/>
  <c r="J44" i="10"/>
  <c r="G48" i="2" s="1"/>
  <c r="H44" i="10"/>
  <c r="E48" i="2" s="1"/>
  <c r="L44" i="10"/>
  <c r="I48" i="2" s="1"/>
  <c r="M44" i="10"/>
  <c r="J48" i="2" s="1"/>
  <c r="H110" i="10"/>
  <c r="E136" i="2" s="1"/>
  <c r="H251" i="10"/>
  <c r="E324" i="2" s="1"/>
  <c r="O266" i="10"/>
  <c r="L344" i="2" s="1"/>
  <c r="H266" i="10"/>
  <c r="E344" i="2" s="1"/>
  <c r="K65" i="10"/>
  <c r="H76" i="2" s="1"/>
  <c r="M38" i="10"/>
  <c r="J40" i="2" s="1"/>
  <c r="L38" i="10"/>
  <c r="I40" i="2" s="1"/>
  <c r="K173" i="10"/>
  <c r="H220" i="2" s="1"/>
  <c r="K38" i="10"/>
  <c r="H40" i="2" s="1"/>
  <c r="H38" i="10"/>
  <c r="E40" i="2" s="1"/>
  <c r="N38" i="10"/>
  <c r="K40" i="2" s="1"/>
  <c r="H173" i="10"/>
  <c r="E220" i="2" s="1"/>
  <c r="M65" i="10"/>
  <c r="J76" i="2" s="1"/>
  <c r="J38" i="10"/>
  <c r="G40" i="2" s="1"/>
  <c r="K284" i="10"/>
  <c r="H368" i="2" s="1"/>
  <c r="H65" i="10"/>
  <c r="E76" i="2" s="1"/>
  <c r="J173" i="10"/>
  <c r="G220" i="2" s="1"/>
  <c r="L173" i="10"/>
  <c r="I220" i="2" s="1"/>
  <c r="H284" i="10"/>
  <c r="E368" i="2" s="1"/>
  <c r="K269" i="10"/>
  <c r="H348" i="2" s="1"/>
  <c r="L269" i="10"/>
  <c r="I348" i="2" s="1"/>
  <c r="M269" i="10"/>
  <c r="J348" i="2" s="1"/>
  <c r="N269" i="10"/>
  <c r="K348" i="2" s="1"/>
  <c r="J269" i="10"/>
  <c r="G348" i="2" s="1"/>
  <c r="O269" i="10"/>
  <c r="L348" i="2" s="1"/>
  <c r="H269" i="10"/>
  <c r="E348" i="2" s="1"/>
  <c r="N32" i="10"/>
  <c r="K32" i="2" s="1"/>
  <c r="K32" i="10"/>
  <c r="H32" i="2" s="1"/>
  <c r="O32" i="10"/>
  <c r="L32" i="2" s="1"/>
  <c r="M32" i="10"/>
  <c r="J32" i="2" s="1"/>
  <c r="J32" i="10"/>
  <c r="G32" i="2" s="1"/>
  <c r="H32" i="10"/>
  <c r="E32" i="2" s="1"/>
  <c r="AM50" i="10"/>
  <c r="AM316" i="10"/>
  <c r="AI313" i="10"/>
  <c r="AI325" i="10"/>
  <c r="AI283" i="10"/>
  <c r="AI296" i="10"/>
  <c r="AI316" i="10"/>
  <c r="AI282" i="10"/>
  <c r="AI276" i="10"/>
  <c r="AI295" i="10"/>
  <c r="AI309" i="10"/>
  <c r="AI318" i="10"/>
  <c r="AI273" i="10"/>
  <c r="AI300" i="10"/>
  <c r="AI328" i="10"/>
  <c r="AI291" i="10"/>
  <c r="AI274" i="10"/>
  <c r="AI285" i="10"/>
  <c r="AI277" i="10"/>
  <c r="AN295" i="10"/>
  <c r="AN316" i="10"/>
  <c r="AN304" i="10"/>
  <c r="AN319" i="10"/>
  <c r="AN279" i="10"/>
  <c r="AN277" i="10"/>
  <c r="AN303" i="10"/>
  <c r="AN296" i="10"/>
  <c r="AN301" i="10"/>
  <c r="AN325" i="10"/>
  <c r="AN318" i="10"/>
  <c r="AN270" i="10"/>
  <c r="AN300" i="10"/>
  <c r="AN273" i="10"/>
  <c r="AN282" i="10"/>
  <c r="AN274" i="10"/>
  <c r="AN286" i="10"/>
  <c r="AN313" i="10"/>
  <c r="AN292" i="10"/>
  <c r="AM276" i="10"/>
  <c r="AM303" i="10"/>
  <c r="AM300" i="10"/>
  <c r="AM310" i="10"/>
  <c r="AM283" i="10"/>
  <c r="AM274" i="10"/>
  <c r="AM309" i="10"/>
  <c r="AM304" i="10"/>
  <c r="AM270" i="10"/>
  <c r="AM285" i="10"/>
  <c r="AM328" i="10"/>
  <c r="AM291" i="10"/>
  <c r="AM299" i="10"/>
  <c r="AM318" i="10"/>
  <c r="AM279" i="10"/>
  <c r="AM319" i="10"/>
  <c r="AL292" i="10"/>
  <c r="AL274" i="10"/>
  <c r="AL299" i="10"/>
  <c r="AL313" i="10"/>
  <c r="AL309" i="10"/>
  <c r="AL300" i="10"/>
  <c r="AL312" i="10"/>
  <c r="AL285" i="10"/>
  <c r="AL311" i="10"/>
  <c r="AL270" i="10"/>
  <c r="AL325" i="10"/>
  <c r="AL291" i="10"/>
  <c r="AL276" i="10"/>
  <c r="AL301" i="10"/>
  <c r="AL279" i="10"/>
  <c r="AL283" i="10"/>
  <c r="AL316" i="10"/>
  <c r="AK271" i="10"/>
  <c r="AK328" i="10"/>
  <c r="AK276" i="10"/>
  <c r="AK311" i="10"/>
  <c r="AK272" i="10"/>
  <c r="AK318" i="10"/>
  <c r="AK310" i="10"/>
  <c r="AK286" i="10"/>
  <c r="AK316" i="10"/>
  <c r="AK325" i="10"/>
  <c r="AK291" i="10"/>
  <c r="AK313" i="10"/>
  <c r="AK285" i="10"/>
  <c r="AK277" i="10"/>
  <c r="AK283" i="10"/>
  <c r="AK301" i="10"/>
  <c r="AK270" i="10"/>
  <c r="AK292" i="10"/>
  <c r="AK282" i="10"/>
  <c r="AK294" i="10"/>
  <c r="AK279" i="10"/>
  <c r="AK303" i="10"/>
  <c r="AK319" i="10"/>
  <c r="AK304" i="10"/>
  <c r="AJ316" i="10"/>
  <c r="AJ295" i="10"/>
  <c r="AJ318" i="10"/>
  <c r="AJ271" i="10"/>
  <c r="AJ282" i="10"/>
  <c r="AJ300" i="10"/>
  <c r="AJ273" i="10"/>
  <c r="AJ291" i="10"/>
  <c r="AJ319" i="10"/>
  <c r="AJ299" i="10"/>
  <c r="AJ328" i="10"/>
  <c r="AJ303" i="10"/>
  <c r="AJ286" i="10"/>
  <c r="AJ311" i="10"/>
  <c r="AJ310" i="10"/>
  <c r="AJ279" i="10"/>
  <c r="AJ292" i="10"/>
  <c r="AJ313" i="10"/>
  <c r="AJ325" i="10"/>
  <c r="AJ294" i="10"/>
  <c r="AJ285" i="10"/>
  <c r="AJ301" i="10"/>
  <c r="AJ274" i="10"/>
  <c r="AI232" i="10"/>
  <c r="AI229" i="10"/>
  <c r="AI235" i="10"/>
  <c r="AI217" i="10"/>
  <c r="AI249" i="10"/>
  <c r="AI237" i="10"/>
  <c r="AI255" i="10"/>
  <c r="AI265" i="10"/>
  <c r="AI238" i="10"/>
  <c r="AI241" i="10"/>
  <c r="AI264" i="10"/>
  <c r="AI222" i="10"/>
  <c r="AI233" i="10"/>
  <c r="AI221" i="10"/>
  <c r="AI214" i="10"/>
  <c r="AI211" i="10"/>
  <c r="AI231" i="10"/>
  <c r="AN267" i="10"/>
  <c r="AN235" i="10"/>
  <c r="AN233" i="10"/>
  <c r="AN237" i="10"/>
  <c r="AN225" i="10"/>
  <c r="AN250" i="10"/>
  <c r="AN221" i="10"/>
  <c r="AN249" i="10"/>
  <c r="AN220" i="10"/>
  <c r="AN264" i="10"/>
  <c r="AN219" i="10"/>
  <c r="AN214" i="10"/>
  <c r="AN231" i="10"/>
  <c r="AN241" i="10"/>
  <c r="AN222" i="10"/>
  <c r="AN226" i="10"/>
  <c r="AM241" i="10"/>
  <c r="AM229" i="10"/>
  <c r="AM247" i="10"/>
  <c r="AM225" i="10"/>
  <c r="AM223" i="10"/>
  <c r="AM246" i="10"/>
  <c r="AM240" i="10"/>
  <c r="AM237" i="10"/>
  <c r="AM255" i="10"/>
  <c r="AM256" i="10"/>
  <c r="AM258" i="10"/>
  <c r="AM226" i="10"/>
  <c r="AM268" i="10"/>
  <c r="AM231" i="10"/>
  <c r="AM221" i="10"/>
  <c r="AM265" i="10"/>
  <c r="AM211" i="10"/>
  <c r="AM232" i="10"/>
  <c r="AL223" i="10"/>
  <c r="AL221" i="10"/>
  <c r="AL258" i="10"/>
  <c r="AL225" i="10"/>
  <c r="AL219" i="10"/>
  <c r="AL247" i="10"/>
  <c r="AL214" i="10"/>
  <c r="AL241" i="10"/>
  <c r="AL231" i="10"/>
  <c r="AL250" i="10"/>
  <c r="AL228" i="10"/>
  <c r="AL217" i="10"/>
  <c r="AL268" i="10"/>
  <c r="AL211" i="10"/>
  <c r="AL235" i="10"/>
  <c r="AL233" i="10"/>
  <c r="AK211" i="10"/>
  <c r="AK214" i="10"/>
  <c r="AK231" i="10"/>
  <c r="AK238" i="10"/>
  <c r="AK258" i="10"/>
  <c r="AK264" i="10"/>
  <c r="AK250" i="10"/>
  <c r="AK217" i="10"/>
  <c r="AK235" i="10"/>
  <c r="AK226" i="10"/>
  <c r="AK229" i="10"/>
  <c r="AK255" i="10"/>
  <c r="AK220" i="10"/>
  <c r="AK233" i="10"/>
  <c r="AK237" i="10"/>
  <c r="AK225" i="10"/>
  <c r="AK232" i="10"/>
  <c r="AK240" i="10"/>
  <c r="AK212" i="10"/>
  <c r="AK247" i="10"/>
  <c r="AK223" i="10"/>
  <c r="AJ249" i="10"/>
  <c r="AJ232" i="10"/>
  <c r="AJ250" i="10"/>
  <c r="AJ228" i="10"/>
  <c r="AJ233" i="10"/>
  <c r="AJ238" i="10"/>
  <c r="AJ264" i="10"/>
  <c r="AJ240" i="10"/>
  <c r="AJ256" i="10"/>
  <c r="AJ237" i="10"/>
  <c r="AJ211" i="10"/>
  <c r="AJ267" i="10"/>
  <c r="AJ259" i="10"/>
  <c r="AJ217" i="10"/>
  <c r="AJ258" i="10"/>
  <c r="AJ255" i="10"/>
  <c r="AJ229" i="10"/>
  <c r="AJ214" i="10"/>
  <c r="AJ220" i="10"/>
  <c r="AJ223" i="10"/>
  <c r="AJ222" i="10"/>
  <c r="AI193" i="10"/>
  <c r="AI185" i="10"/>
  <c r="AI204" i="10"/>
  <c r="AI195" i="10"/>
  <c r="AI192" i="10"/>
  <c r="AI186" i="10"/>
  <c r="AI184" i="10"/>
  <c r="AI196" i="10"/>
  <c r="AI201" i="10"/>
  <c r="AN180" i="10"/>
  <c r="AN187" i="10"/>
  <c r="AN193" i="10"/>
  <c r="AN195" i="10"/>
  <c r="AN192" i="10"/>
  <c r="AN197" i="10"/>
  <c r="AN201" i="10"/>
  <c r="AN185" i="10"/>
  <c r="AN209" i="10"/>
  <c r="AN188" i="10"/>
  <c r="AN184" i="10"/>
  <c r="AN205" i="10"/>
  <c r="AM185" i="10"/>
  <c r="AM202" i="10"/>
  <c r="AM184" i="10"/>
  <c r="AM209" i="10"/>
  <c r="AM204" i="10"/>
  <c r="AM196" i="10"/>
  <c r="AM192" i="10"/>
  <c r="AM195" i="10"/>
  <c r="AM181" i="10"/>
  <c r="AM201" i="10"/>
  <c r="AM180" i="10"/>
  <c r="AM187" i="10"/>
  <c r="AL206" i="10"/>
  <c r="AL197" i="10"/>
  <c r="AL181" i="10"/>
  <c r="AL196" i="10"/>
  <c r="AL184" i="10"/>
  <c r="AL192" i="10"/>
  <c r="AL183" i="10"/>
  <c r="AL195" i="10"/>
  <c r="AL188" i="10"/>
  <c r="AK209" i="10"/>
  <c r="AK192" i="10"/>
  <c r="AK185" i="10"/>
  <c r="AK180" i="10"/>
  <c r="AK193" i="10"/>
  <c r="AK188" i="10"/>
  <c r="AK205" i="10"/>
  <c r="AK186" i="10"/>
  <c r="AK181" i="10"/>
  <c r="AK195" i="10"/>
  <c r="AK187" i="10"/>
  <c r="AK196" i="10"/>
  <c r="AK201" i="10"/>
  <c r="AK202" i="10"/>
  <c r="AJ192" i="10"/>
  <c r="AJ187" i="10"/>
  <c r="AJ188" i="10"/>
  <c r="AJ193" i="10"/>
  <c r="AJ202" i="10"/>
  <c r="AJ205" i="10"/>
  <c r="AJ195" i="10"/>
  <c r="AJ184" i="10"/>
  <c r="AJ185" i="10"/>
  <c r="AI67" i="10"/>
  <c r="AI140" i="10"/>
  <c r="AI56" i="10"/>
  <c r="AI71" i="10"/>
  <c r="AI176" i="10"/>
  <c r="AI70" i="10"/>
  <c r="AI43" i="10"/>
  <c r="AI74" i="10"/>
  <c r="AI61" i="10"/>
  <c r="AI34" i="10"/>
  <c r="AI153" i="10"/>
  <c r="AI126" i="10"/>
  <c r="AI83" i="10"/>
  <c r="AI85" i="10"/>
  <c r="AI58" i="10"/>
  <c r="AI178" i="10"/>
  <c r="AI113" i="10"/>
  <c r="AI149" i="10"/>
  <c r="AI40" i="10"/>
  <c r="AI33" i="10"/>
  <c r="AN127" i="10"/>
  <c r="AN170" i="10"/>
  <c r="AN85" i="10"/>
  <c r="AN43" i="10"/>
  <c r="AN113" i="10"/>
  <c r="AN52" i="10"/>
  <c r="AN99" i="10"/>
  <c r="AN171" i="10"/>
  <c r="AN40" i="10"/>
  <c r="AN34" i="10"/>
  <c r="AN70" i="10"/>
  <c r="AN58" i="10"/>
  <c r="AN153" i="10"/>
  <c r="AN84" i="10"/>
  <c r="AN33" i="10"/>
  <c r="AN176" i="10"/>
  <c r="AN140" i="10"/>
  <c r="AM83" i="10"/>
  <c r="AM34" i="10"/>
  <c r="AM104" i="10"/>
  <c r="AM136" i="10"/>
  <c r="AM170" i="10"/>
  <c r="AM58" i="10"/>
  <c r="AM140" i="10"/>
  <c r="AM97" i="10"/>
  <c r="AM85" i="10"/>
  <c r="AM127" i="10"/>
  <c r="AM149" i="10"/>
  <c r="AM74" i="10"/>
  <c r="AM99" i="10"/>
  <c r="AM126" i="10"/>
  <c r="AM56" i="10"/>
  <c r="AM52" i="10"/>
  <c r="AM71" i="10"/>
  <c r="AM96" i="10"/>
  <c r="AL104" i="10"/>
  <c r="AL96" i="10"/>
  <c r="AL56" i="10"/>
  <c r="AL52" i="10"/>
  <c r="AL177" i="10"/>
  <c r="AL140" i="10"/>
  <c r="AL40" i="10"/>
  <c r="AL99" i="10"/>
  <c r="AL126" i="10"/>
  <c r="AL149" i="10"/>
  <c r="AL49" i="10"/>
  <c r="AL67" i="10"/>
  <c r="AL33" i="10"/>
  <c r="AL171" i="10"/>
  <c r="AL176" i="10"/>
  <c r="AL113" i="10"/>
  <c r="AL178" i="10"/>
  <c r="AL71" i="10"/>
  <c r="AL43" i="10"/>
  <c r="AL74" i="10"/>
  <c r="AK52" i="10"/>
  <c r="AK34" i="10"/>
  <c r="AK43" i="10"/>
  <c r="AK85" i="10"/>
  <c r="AK177" i="10"/>
  <c r="AK127" i="10"/>
  <c r="AK113" i="10"/>
  <c r="AK70" i="10"/>
  <c r="AK56" i="10"/>
  <c r="AK71" i="10"/>
  <c r="AK178" i="10"/>
  <c r="AK171" i="10"/>
  <c r="AK61" i="10"/>
  <c r="AK99" i="10"/>
  <c r="AK97" i="10"/>
  <c r="AK58" i="10"/>
  <c r="AK104" i="10"/>
  <c r="AK153" i="10"/>
  <c r="AK126" i="10"/>
  <c r="AK140" i="10"/>
  <c r="AK176" i="10"/>
  <c r="AK50" i="10"/>
  <c r="AK83" i="10"/>
  <c r="AJ97" i="10"/>
  <c r="AJ70" i="10"/>
  <c r="AJ99" i="10"/>
  <c r="AJ170" i="10"/>
  <c r="AJ126" i="10"/>
  <c r="AJ178" i="10"/>
  <c r="AJ153" i="10"/>
  <c r="AJ127" i="10"/>
  <c r="AJ52" i="10"/>
  <c r="AJ177" i="10"/>
  <c r="AJ85" i="10"/>
  <c r="AJ104" i="10"/>
  <c r="AJ49" i="10"/>
  <c r="AJ71" i="10"/>
  <c r="AJ56" i="10"/>
  <c r="AK300" i="10"/>
  <c r="AH328" i="10"/>
  <c r="AH325" i="10"/>
  <c r="AH323" i="10"/>
  <c r="AH322" i="10"/>
  <c r="AH318" i="10"/>
  <c r="AO318" i="10" s="1"/>
  <c r="AH313" i="10"/>
  <c r="AH311" i="10"/>
  <c r="AO311" i="10" s="1"/>
  <c r="AH310" i="10"/>
  <c r="AH309" i="10"/>
  <c r="AH304" i="10"/>
  <c r="AH303" i="10"/>
  <c r="AO303" i="10" s="1"/>
  <c r="AH301" i="10"/>
  <c r="AH300" i="10"/>
  <c r="AH296" i="10"/>
  <c r="AH295" i="10"/>
  <c r="AH294" i="10"/>
  <c r="AH292" i="10"/>
  <c r="AH291" i="10"/>
  <c r="AH285" i="10"/>
  <c r="AH283" i="10"/>
  <c r="AH282" i="10"/>
  <c r="AH279" i="10"/>
  <c r="AP279" i="10" s="1"/>
  <c r="AH277" i="10"/>
  <c r="AH276" i="10"/>
  <c r="AH275" i="10"/>
  <c r="AH274" i="10"/>
  <c r="AH273" i="10"/>
  <c r="AH268" i="10"/>
  <c r="AO268" i="10" s="1"/>
  <c r="AH259" i="10"/>
  <c r="AH258" i="10"/>
  <c r="AH256" i="10"/>
  <c r="AH255" i="10"/>
  <c r="AH250" i="10"/>
  <c r="AH249" i="10"/>
  <c r="AH241" i="10"/>
  <c r="AO241" i="10" s="1"/>
  <c r="AH240" i="10"/>
  <c r="AO240" i="10" s="1"/>
  <c r="AH238" i="10"/>
  <c r="AH237" i="10"/>
  <c r="AH235" i="10"/>
  <c r="AH233" i="10"/>
  <c r="AH232" i="10"/>
  <c r="AH231" i="10"/>
  <c r="AH229" i="10"/>
  <c r="AO229" i="10" s="1"/>
  <c r="AH228" i="10"/>
  <c r="AH226" i="10"/>
  <c r="AH225" i="10"/>
  <c r="AH223" i="10"/>
  <c r="AH222" i="10"/>
  <c r="AH221" i="10"/>
  <c r="AH220" i="10"/>
  <c r="AH219" i="10"/>
  <c r="AH217" i="10"/>
  <c r="AH214" i="10"/>
  <c r="AH211" i="10"/>
  <c r="AH206" i="10"/>
  <c r="AH205" i="10"/>
  <c r="AH204" i="10"/>
  <c r="AH202" i="10"/>
  <c r="AO202" i="10" s="1"/>
  <c r="AH197" i="10"/>
  <c r="AH196" i="10"/>
  <c r="AO196" i="10" s="1"/>
  <c r="AH195" i="10"/>
  <c r="AH193" i="10"/>
  <c r="AH192" i="10"/>
  <c r="AH188" i="10"/>
  <c r="AO188" i="10" s="1"/>
  <c r="AH187" i="10"/>
  <c r="AH186" i="10"/>
  <c r="AH185" i="10"/>
  <c r="AH184" i="10"/>
  <c r="AH183" i="10"/>
  <c r="AH181" i="10"/>
  <c r="AO181" i="10" s="1"/>
  <c r="AH180" i="10"/>
  <c r="AH178" i="10"/>
  <c r="AH177" i="10"/>
  <c r="AH171" i="10"/>
  <c r="AH170" i="10"/>
  <c r="AK49" i="10"/>
  <c r="AH153" i="10"/>
  <c r="AK228" i="10"/>
  <c r="AH149" i="10"/>
  <c r="AH140" i="10"/>
  <c r="AH136" i="10"/>
  <c r="AH135" i="10"/>
  <c r="AH127" i="10"/>
  <c r="AH126" i="10"/>
  <c r="AH113" i="10"/>
  <c r="AL222" i="10"/>
  <c r="AH104" i="10"/>
  <c r="AH99" i="10"/>
  <c r="AH97" i="10"/>
  <c r="AH96" i="10"/>
  <c r="AH95" i="10"/>
  <c r="AM43" i="10"/>
  <c r="AH85" i="10"/>
  <c r="AH84" i="10"/>
  <c r="AP84" i="10" s="1"/>
  <c r="AH83" i="10"/>
  <c r="AO83" i="10" s="1"/>
  <c r="AM292" i="10"/>
  <c r="AH74" i="10"/>
  <c r="AO74" i="10" s="1"/>
  <c r="AL97" i="10"/>
  <c r="AL201" i="10"/>
  <c r="AL209" i="10"/>
  <c r="AK149" i="10"/>
  <c r="AK249" i="10"/>
  <c r="M280" i="10"/>
  <c r="J363" i="2" s="1"/>
  <c r="AK27" i="10"/>
  <c r="AM178" i="10"/>
  <c r="AM27" i="10"/>
  <c r="AL27" i="10"/>
  <c r="I111" i="10"/>
  <c r="F138" i="2" s="1"/>
  <c r="I87" i="10"/>
  <c r="F106" i="2" s="1"/>
  <c r="I129" i="10"/>
  <c r="F162" i="2" s="1"/>
  <c r="I144" i="10"/>
  <c r="F182" i="2" s="1"/>
  <c r="AL271" i="10"/>
  <c r="AL265" i="10"/>
  <c r="AL238" i="10"/>
  <c r="AH52" i="10"/>
  <c r="AO52" i="10" s="1"/>
  <c r="AM312" i="10"/>
  <c r="AH50" i="10"/>
  <c r="AO50" i="10" s="1"/>
  <c r="AK183" i="10"/>
  <c r="AH43" i="10"/>
  <c r="AO43" i="10" s="1"/>
  <c r="H327" i="10"/>
  <c r="E426" i="2" s="1"/>
  <c r="H324" i="10"/>
  <c r="E422" i="2" s="1"/>
  <c r="H321" i="10"/>
  <c r="E418" i="2" s="1"/>
  <c r="H317" i="10"/>
  <c r="E412" i="2" s="1"/>
  <c r="H315" i="10"/>
  <c r="E410" i="2" s="1"/>
  <c r="H308" i="10"/>
  <c r="E400" i="2" s="1"/>
  <c r="H307" i="10"/>
  <c r="E399" i="2" s="1"/>
  <c r="H306" i="10"/>
  <c r="E398" i="2" s="1"/>
  <c r="H298" i="10"/>
  <c r="E387" i="2" s="1"/>
  <c r="H297" i="10"/>
  <c r="E386" i="2" s="1"/>
  <c r="H290" i="10"/>
  <c r="E376" i="2" s="1"/>
  <c r="H289" i="10"/>
  <c r="E375" i="2" s="1"/>
  <c r="H288" i="10"/>
  <c r="E374" i="2" s="1"/>
  <c r="H281" i="10"/>
  <c r="E364" i="2" s="1"/>
  <c r="H280" i="10"/>
  <c r="E363" i="2" s="1"/>
  <c r="H263" i="10"/>
  <c r="E340" i="2" s="1"/>
  <c r="H262" i="10"/>
  <c r="E339" i="2" s="1"/>
  <c r="H261" i="10"/>
  <c r="E338" i="2" s="1"/>
  <c r="H254" i="10"/>
  <c r="E328" i="2" s="1"/>
  <c r="H253" i="10"/>
  <c r="E327" i="2" s="1"/>
  <c r="H252" i="10"/>
  <c r="E326" i="2" s="1"/>
  <c r="H244" i="10"/>
  <c r="E315" i="2" s="1"/>
  <c r="H243" i="10"/>
  <c r="E314" i="2" s="1"/>
  <c r="H234" i="10"/>
  <c r="E302" i="2" s="1"/>
  <c r="H218" i="10"/>
  <c r="E280" i="2" s="1"/>
  <c r="H216" i="10"/>
  <c r="E278" i="2" s="1"/>
  <c r="H208" i="10"/>
  <c r="E267" i="2" s="1"/>
  <c r="H200" i="10"/>
  <c r="E256" i="2" s="1"/>
  <c r="H199" i="10"/>
  <c r="E255" i="2" s="1"/>
  <c r="H198" i="10"/>
  <c r="E254" i="2" s="1"/>
  <c r="H191" i="10"/>
  <c r="E244" i="2" s="1"/>
  <c r="H190" i="10"/>
  <c r="E243" i="2" s="1"/>
  <c r="H189" i="10"/>
  <c r="E242" i="2" s="1"/>
  <c r="H182" i="10"/>
  <c r="E232" i="2" s="1"/>
  <c r="H175" i="10"/>
  <c r="E223" i="2" s="1"/>
  <c r="H174" i="10"/>
  <c r="E222" i="2" s="1"/>
  <c r="H172" i="10"/>
  <c r="E219" i="2" s="1"/>
  <c r="H169" i="10"/>
  <c r="E215" i="2" s="1"/>
  <c r="H168" i="10"/>
  <c r="E214" i="2" s="1"/>
  <c r="H166" i="10"/>
  <c r="E211" i="2" s="1"/>
  <c r="H165" i="10"/>
  <c r="E210" i="2" s="1"/>
  <c r="H164" i="10"/>
  <c r="E208" i="2" s="1"/>
  <c r="H163" i="10"/>
  <c r="E207" i="2" s="1"/>
  <c r="H162" i="10"/>
  <c r="E206" i="2" s="1"/>
  <c r="H160" i="10"/>
  <c r="E203" i="2" s="1"/>
  <c r="H159" i="10"/>
  <c r="E202" i="2" s="1"/>
  <c r="H157" i="10"/>
  <c r="E199" i="2" s="1"/>
  <c r="H156" i="10"/>
  <c r="E198" i="2" s="1"/>
  <c r="H155" i="10"/>
  <c r="E196" i="2" s="1"/>
  <c r="H154" i="10"/>
  <c r="E195" i="2" s="1"/>
  <c r="H151" i="10"/>
  <c r="E191" i="2" s="1"/>
  <c r="H150" i="10"/>
  <c r="E190" i="2" s="1"/>
  <c r="H148" i="10"/>
  <c r="E187" i="2" s="1"/>
  <c r="H147" i="10"/>
  <c r="E186" i="2" s="1"/>
  <c r="H146" i="10"/>
  <c r="E184" i="2" s="1"/>
  <c r="H145" i="10"/>
  <c r="E183" i="2" s="1"/>
  <c r="H144" i="10"/>
  <c r="E182" i="2" s="1"/>
  <c r="H142" i="10"/>
  <c r="E179" i="2" s="1"/>
  <c r="H141" i="10"/>
  <c r="E178" i="2" s="1"/>
  <c r="H139" i="10"/>
  <c r="E175" i="2" s="1"/>
  <c r="H138" i="10"/>
  <c r="E174" i="2" s="1"/>
  <c r="H137" i="10"/>
  <c r="E172" i="2" s="1"/>
  <c r="H133" i="10"/>
  <c r="E167" i="2" s="1"/>
  <c r="H132" i="10"/>
  <c r="E166" i="2" s="1"/>
  <c r="H130" i="10"/>
  <c r="E163" i="2" s="1"/>
  <c r="H129" i="10"/>
  <c r="E162" i="2" s="1"/>
  <c r="H128" i="10"/>
  <c r="E160" i="2" s="1"/>
  <c r="H124" i="10"/>
  <c r="E155" i="2" s="1"/>
  <c r="H123" i="10"/>
  <c r="E154" i="2" s="1"/>
  <c r="H121" i="10"/>
  <c r="E151" i="2" s="1"/>
  <c r="H120" i="10"/>
  <c r="E150" i="2" s="1"/>
  <c r="H119" i="10"/>
  <c r="E148" i="2" s="1"/>
  <c r="H118" i="10"/>
  <c r="E147" i="2" s="1"/>
  <c r="H117" i="10"/>
  <c r="E146" i="2" s="1"/>
  <c r="H115" i="10"/>
  <c r="E143" i="2" s="1"/>
  <c r="H114" i="10"/>
  <c r="E142" i="2" s="1"/>
  <c r="H112" i="10"/>
  <c r="E139" i="2" s="1"/>
  <c r="H111" i="10"/>
  <c r="E138" i="2" s="1"/>
  <c r="AH34" i="10"/>
  <c r="AP34" i="10" s="1"/>
  <c r="AM61" i="10"/>
  <c r="AL85" i="10"/>
  <c r="AL180" i="10"/>
  <c r="AM219" i="10"/>
  <c r="AH27" i="10"/>
  <c r="H109" i="10"/>
  <c r="E135" i="2" s="1"/>
  <c r="H108" i="10"/>
  <c r="E134" i="2" s="1"/>
  <c r="H106" i="10"/>
  <c r="E131" i="2" s="1"/>
  <c r="H105" i="10"/>
  <c r="E130" i="2" s="1"/>
  <c r="H103" i="10"/>
  <c r="E127" i="2" s="1"/>
  <c r="H102" i="10"/>
  <c r="E126" i="2" s="1"/>
  <c r="H100" i="10"/>
  <c r="E123" i="2" s="1"/>
  <c r="H94" i="10"/>
  <c r="E115" i="2" s="1"/>
  <c r="H92" i="10"/>
  <c r="E112" i="2" s="1"/>
  <c r="H91" i="10"/>
  <c r="E111" i="2" s="1"/>
  <c r="H90" i="10"/>
  <c r="E110" i="2" s="1"/>
  <c r="H88" i="10"/>
  <c r="E107" i="2" s="1"/>
  <c r="H87" i="10"/>
  <c r="E106" i="2" s="1"/>
  <c r="H86" i="10"/>
  <c r="E104" i="2" s="1"/>
  <c r="H82" i="10"/>
  <c r="E99" i="2" s="1"/>
  <c r="H81" i="10"/>
  <c r="E98" i="2" s="1"/>
  <c r="AH70" i="10"/>
  <c r="AO70" i="10" s="1"/>
  <c r="H79" i="10"/>
  <c r="E95" i="2" s="1"/>
  <c r="H78" i="10"/>
  <c r="E94" i="2" s="1"/>
  <c r="H77" i="10"/>
  <c r="E92" i="2" s="1"/>
  <c r="H76" i="10"/>
  <c r="E91" i="2" s="1"/>
  <c r="H73" i="10"/>
  <c r="E87" i="2" s="1"/>
  <c r="H72" i="10"/>
  <c r="E86" i="2" s="1"/>
  <c r="H69" i="10"/>
  <c r="E82" i="2" s="1"/>
  <c r="AM205" i="10"/>
  <c r="AK184" i="10"/>
  <c r="AM49" i="10"/>
  <c r="AM40" i="10"/>
  <c r="H68" i="10"/>
  <c r="E80" i="2" s="1"/>
  <c r="H66" i="10"/>
  <c r="E78" i="2" s="1"/>
  <c r="H64" i="10"/>
  <c r="E75" i="2" s="1"/>
  <c r="H63" i="10"/>
  <c r="E74" i="2" s="1"/>
  <c r="H60" i="10"/>
  <c r="E70" i="2" s="1"/>
  <c r="H59" i="10"/>
  <c r="E68" i="2" s="1"/>
  <c r="H57" i="10"/>
  <c r="E66" i="2" s="1"/>
  <c r="H55" i="10"/>
  <c r="E63" i="2" s="1"/>
  <c r="H54" i="10"/>
  <c r="E62" i="2" s="1"/>
  <c r="H53" i="10"/>
  <c r="E60" i="2" s="1"/>
  <c r="H51" i="10"/>
  <c r="E58" i="2" s="1"/>
  <c r="H48" i="10"/>
  <c r="E54" i="2" s="1"/>
  <c r="H47" i="10"/>
  <c r="E52" i="2" s="1"/>
  <c r="H46" i="10"/>
  <c r="E51" i="2" s="1"/>
  <c r="H45" i="10"/>
  <c r="E50" i="2" s="1"/>
  <c r="H42" i="10"/>
  <c r="E46" i="2" s="1"/>
  <c r="H41" i="10"/>
  <c r="E44" i="2" s="1"/>
  <c r="H39" i="10"/>
  <c r="E42" i="2" s="1"/>
  <c r="H37" i="10"/>
  <c r="E39" i="2" s="1"/>
  <c r="H36" i="10"/>
  <c r="E38" i="2" s="1"/>
  <c r="H31" i="10"/>
  <c r="E31" i="2" s="1"/>
  <c r="AJ296" i="10"/>
  <c r="H30" i="10"/>
  <c r="E30" i="2" s="1"/>
  <c r="J327" i="10"/>
  <c r="G426" i="2" s="1"/>
  <c r="N324" i="10"/>
  <c r="K422" i="2" s="1"/>
  <c r="AN310" i="10"/>
  <c r="K321" i="10"/>
  <c r="H418" i="2" s="1"/>
  <c r="AN294" i="10"/>
  <c r="AI299" i="10"/>
  <c r="M308" i="10"/>
  <c r="J400" i="2" s="1"/>
  <c r="L306" i="10"/>
  <c r="I398" i="2" s="1"/>
  <c r="L298" i="10"/>
  <c r="I387" i="2" s="1"/>
  <c r="O297" i="10"/>
  <c r="L386" i="2" s="1"/>
  <c r="M290" i="10"/>
  <c r="J376" i="2" s="1"/>
  <c r="O289" i="10"/>
  <c r="L375" i="2" s="1"/>
  <c r="N288" i="10"/>
  <c r="K374" i="2" s="1"/>
  <c r="AN283" i="10"/>
  <c r="AN268" i="10"/>
  <c r="AJ277" i="10"/>
  <c r="AI272" i="10"/>
  <c r="J280" i="10"/>
  <c r="G363" i="2" s="1"/>
  <c r="AI267" i="10"/>
  <c r="AN259" i="10"/>
  <c r="AN256" i="10"/>
  <c r="O262" i="10"/>
  <c r="L339" i="2" s="1"/>
  <c r="AJ246" i="10"/>
  <c r="AJ231" i="10"/>
  <c r="J254" i="10"/>
  <c r="G328" i="2" s="1"/>
  <c r="N253" i="10"/>
  <c r="K327" i="2" s="1"/>
  <c r="O252" i="10"/>
  <c r="L326" i="2" s="1"/>
  <c r="AI247" i="10"/>
  <c r="AJ226" i="10"/>
  <c r="AI225" i="10"/>
  <c r="O234" i="10"/>
  <c r="L302" i="2" s="1"/>
  <c r="AJ221" i="10"/>
  <c r="AI206" i="10"/>
  <c r="M216" i="10"/>
  <c r="J278" i="2" s="1"/>
  <c r="AN204" i="10"/>
  <c r="AJ197" i="10"/>
  <c r="AI170" i="10"/>
  <c r="M200" i="10"/>
  <c r="J256" i="2" s="1"/>
  <c r="J199" i="10"/>
  <c r="G255" i="2" s="1"/>
  <c r="K198" i="10"/>
  <c r="H254" i="2" s="1"/>
  <c r="L191" i="10"/>
  <c r="I244" i="2" s="1"/>
  <c r="M190" i="10"/>
  <c r="J243" i="2" s="1"/>
  <c r="O189" i="10"/>
  <c r="L242" i="2" s="1"/>
  <c r="AJ186" i="10"/>
  <c r="AI136" i="10"/>
  <c r="K182" i="10"/>
  <c r="H232" i="2" s="1"/>
  <c r="AI171" i="10"/>
  <c r="N175" i="10"/>
  <c r="K223" i="2" s="1"/>
  <c r="N174" i="10"/>
  <c r="K222" i="2" s="1"/>
  <c r="M172" i="10"/>
  <c r="J219" i="2" s="1"/>
  <c r="AJ140" i="10"/>
  <c r="L169" i="10"/>
  <c r="I215" i="2" s="1"/>
  <c r="O166" i="10"/>
  <c r="L211" i="2" s="1"/>
  <c r="O165" i="10"/>
  <c r="L210" i="2" s="1"/>
  <c r="O164" i="10"/>
  <c r="L208" i="2" s="1"/>
  <c r="K163" i="10"/>
  <c r="H207" i="2" s="1"/>
  <c r="J162" i="10"/>
  <c r="G206" i="2" s="1"/>
  <c r="L157" i="10"/>
  <c r="I199" i="2" s="1"/>
  <c r="M156" i="10"/>
  <c r="J198" i="2" s="1"/>
  <c r="M155" i="10"/>
  <c r="J196" i="2" s="1"/>
  <c r="K154" i="10"/>
  <c r="H195" i="2" s="1"/>
  <c r="N150" i="10"/>
  <c r="K190" i="2" s="1"/>
  <c r="O148" i="10"/>
  <c r="L187" i="2" s="1"/>
  <c r="O147" i="10"/>
  <c r="L186" i="2" s="1"/>
  <c r="M146" i="10"/>
  <c r="J184" i="2" s="1"/>
  <c r="L145" i="10"/>
  <c r="I183" i="2" s="1"/>
  <c r="AI99" i="10"/>
  <c r="N142" i="10"/>
  <c r="K179" i="2" s="1"/>
  <c r="O141" i="10"/>
  <c r="L178" i="2" s="1"/>
  <c r="J139" i="10"/>
  <c r="G175" i="2" s="1"/>
  <c r="O138" i="10"/>
  <c r="L174" i="2" s="1"/>
  <c r="L137" i="10"/>
  <c r="I172" i="2" s="1"/>
  <c r="K133" i="10"/>
  <c r="H167" i="2" s="1"/>
  <c r="M132" i="10"/>
  <c r="J166" i="2" s="1"/>
  <c r="M130" i="10"/>
  <c r="J163" i="2" s="1"/>
  <c r="L128" i="10"/>
  <c r="I160" i="2" s="1"/>
  <c r="J124" i="10"/>
  <c r="G155" i="2" s="1"/>
  <c r="N123" i="10"/>
  <c r="K154" i="2" s="1"/>
  <c r="O121" i="10"/>
  <c r="L151" i="2" s="1"/>
  <c r="J120" i="10"/>
  <c r="G150" i="2" s="1"/>
  <c r="L119" i="10"/>
  <c r="I148" i="2" s="1"/>
  <c r="O118" i="10"/>
  <c r="L147" i="2" s="1"/>
  <c r="O117" i="10"/>
  <c r="L146" i="2" s="1"/>
  <c r="AJ113" i="10"/>
  <c r="O114" i="10"/>
  <c r="L142" i="2" s="1"/>
  <c r="J109" i="10"/>
  <c r="G135" i="2" s="1"/>
  <c r="J106" i="10"/>
  <c r="G131" i="2" s="1"/>
  <c r="K105" i="10"/>
  <c r="H130" i="2" s="1"/>
  <c r="J103" i="10"/>
  <c r="G127" i="2" s="1"/>
  <c r="L100" i="10"/>
  <c r="I123" i="2" s="1"/>
  <c r="AN83" i="10"/>
  <c r="M94" i="10"/>
  <c r="J115" i="2" s="1"/>
  <c r="L92" i="10"/>
  <c r="I112" i="2" s="1"/>
  <c r="AN56" i="10"/>
  <c r="O88" i="10"/>
  <c r="L107" i="2" s="1"/>
  <c r="O87" i="10"/>
  <c r="L106" i="2" s="1"/>
  <c r="N82" i="10"/>
  <c r="K99" i="2" s="1"/>
  <c r="O81" i="10"/>
  <c r="L98" i="2" s="1"/>
  <c r="J79" i="10"/>
  <c r="G95" i="2" s="1"/>
  <c r="M78" i="10"/>
  <c r="J94" i="2" s="1"/>
  <c r="O77" i="10"/>
  <c r="L92" i="2" s="1"/>
  <c r="O76" i="10"/>
  <c r="L91" i="2" s="1"/>
  <c r="N73" i="10"/>
  <c r="K87" i="2" s="1"/>
  <c r="K72" i="10"/>
  <c r="H86" i="2" s="1"/>
  <c r="L69" i="10"/>
  <c r="I82" i="2" s="1"/>
  <c r="M68" i="10"/>
  <c r="J80" i="2" s="1"/>
  <c r="J66" i="10"/>
  <c r="G78" i="2" s="1"/>
  <c r="K64" i="10"/>
  <c r="H75" i="2" s="1"/>
  <c r="J63" i="10"/>
  <c r="G74" i="2" s="1"/>
  <c r="L60" i="10"/>
  <c r="I70" i="2" s="1"/>
  <c r="J59" i="10"/>
  <c r="G68" i="2" s="1"/>
  <c r="K57" i="10"/>
  <c r="H66" i="2" s="1"/>
  <c r="K55" i="10"/>
  <c r="H63" i="2" s="1"/>
  <c r="L54" i="10"/>
  <c r="I62" i="2" s="1"/>
  <c r="L53" i="10"/>
  <c r="I60" i="2" s="1"/>
  <c r="L51" i="10"/>
  <c r="I58" i="2" s="1"/>
  <c r="M48" i="10"/>
  <c r="J54" i="2" s="1"/>
  <c r="M47" i="10"/>
  <c r="J52" i="2" s="1"/>
  <c r="J46" i="10"/>
  <c r="G51" i="2" s="1"/>
  <c r="J45" i="10"/>
  <c r="G50" i="2" s="1"/>
  <c r="AJ33" i="10"/>
  <c r="L42" i="10"/>
  <c r="I46" i="2" s="1"/>
  <c r="K41" i="10"/>
  <c r="H44" i="2" s="1"/>
  <c r="M39" i="10"/>
  <c r="J42" i="2" s="1"/>
  <c r="K37" i="10"/>
  <c r="H39" i="2" s="1"/>
  <c r="N36" i="10"/>
  <c r="K38" i="2" s="1"/>
  <c r="J31" i="10"/>
  <c r="G31" i="2" s="1"/>
  <c r="AH247" i="10"/>
  <c r="AH319" i="10"/>
  <c r="AH49" i="10"/>
  <c r="AH299" i="10"/>
  <c r="AH316" i="10"/>
  <c r="AH58" i="10"/>
  <c r="AH264" i="10"/>
  <c r="AH267" i="10"/>
  <c r="AH271" i="10"/>
  <c r="AH67" i="10"/>
  <c r="AH265" i="10"/>
  <c r="AH286" i="10"/>
  <c r="AH61" i="10"/>
  <c r="AH176" i="10"/>
  <c r="AH33" i="10"/>
  <c r="AH209" i="10"/>
  <c r="AH56" i="10"/>
  <c r="AH246" i="10"/>
  <c r="AH272" i="10"/>
  <c r="AH40" i="10"/>
  <c r="AH71" i="10"/>
  <c r="AH201" i="10"/>
  <c r="AH270" i="10"/>
  <c r="H29" i="10"/>
  <c r="E28" i="2" s="1"/>
  <c r="I29" i="10"/>
  <c r="F28" i="2" s="1"/>
  <c r="H28" i="10"/>
  <c r="E27" i="2" s="1"/>
  <c r="I28" i="10"/>
  <c r="F27" i="2" s="1"/>
  <c r="N28" i="10"/>
  <c r="K27" i="2" s="1"/>
  <c r="AK33" i="10"/>
  <c r="AM33" i="10"/>
  <c r="M166" i="10"/>
  <c r="J211" i="2" s="1"/>
  <c r="M55" i="10"/>
  <c r="J63" i="2" s="1"/>
  <c r="AK246" i="10"/>
  <c r="L159" i="10"/>
  <c r="I202" i="2" s="1"/>
  <c r="K160" i="10"/>
  <c r="H203" i="2" s="1"/>
  <c r="AK299" i="10"/>
  <c r="K121" i="10"/>
  <c r="H151" i="2" s="1"/>
  <c r="M87" i="10"/>
  <c r="J106" i="2" s="1"/>
  <c r="M121" i="10"/>
  <c r="J151" i="2" s="1"/>
  <c r="K261" i="10"/>
  <c r="H338" i="2" s="1"/>
  <c r="K156" i="10"/>
  <c r="H198" i="2" s="1"/>
  <c r="AK67" i="10"/>
  <c r="M31" i="10"/>
  <c r="J31" i="2" s="1"/>
  <c r="M120" i="10"/>
  <c r="J150" i="2" s="1"/>
  <c r="K45" i="10"/>
  <c r="H50" i="2" s="1"/>
  <c r="K190" i="10"/>
  <c r="H243" i="2" s="1"/>
  <c r="M199" i="10"/>
  <c r="J255" i="2" s="1"/>
  <c r="M189" i="10"/>
  <c r="J242" i="2" s="1"/>
  <c r="M137" i="10"/>
  <c r="J172" i="2" s="1"/>
  <c r="AK40" i="10"/>
  <c r="K168" i="10"/>
  <c r="H214" i="2" s="1"/>
  <c r="K120" i="10"/>
  <c r="H150" i="2" s="1"/>
  <c r="K199" i="10"/>
  <c r="H255" i="2" s="1"/>
  <c r="M45" i="10"/>
  <c r="J50" i="2" s="1"/>
  <c r="K30" i="10"/>
  <c r="H30" i="2" s="1"/>
  <c r="M261" i="10"/>
  <c r="J338" i="2" s="1"/>
  <c r="M169" i="10"/>
  <c r="J215" i="2" s="1"/>
  <c r="M30" i="10"/>
  <c r="J30" i="2" s="1"/>
  <c r="K155" i="10"/>
  <c r="H196" i="2" s="1"/>
  <c r="M123" i="10"/>
  <c r="J154" i="2" s="1"/>
  <c r="AM264" i="10"/>
  <c r="AM271" i="10"/>
  <c r="K234" i="10"/>
  <c r="H302" i="2" s="1"/>
  <c r="M81" i="10"/>
  <c r="J98" i="2" s="1"/>
  <c r="M42" i="10"/>
  <c r="J46" i="2" s="1"/>
  <c r="K77" i="10"/>
  <c r="H92" i="2" s="1"/>
  <c r="K123" i="10"/>
  <c r="H154" i="2" s="1"/>
  <c r="K169" i="10"/>
  <c r="H215" i="2" s="1"/>
  <c r="K92" i="10"/>
  <c r="H112" i="2" s="1"/>
  <c r="AM267" i="10"/>
  <c r="K115" i="10"/>
  <c r="H143" i="2" s="1"/>
  <c r="M108" i="10"/>
  <c r="J134" i="2" s="1"/>
  <c r="K138" i="10"/>
  <c r="H174" i="2" s="1"/>
  <c r="K68" i="10"/>
  <c r="H80" i="2" s="1"/>
  <c r="AM272" i="10"/>
  <c r="K157" i="10"/>
  <c r="H199" i="2" s="1"/>
  <c r="K141" i="10"/>
  <c r="H178" i="2" s="1"/>
  <c r="K244" i="10"/>
  <c r="H315" i="2" s="1"/>
  <c r="K150" i="10"/>
  <c r="H190" i="2" s="1"/>
  <c r="AK74" i="10"/>
  <c r="K76" i="10"/>
  <c r="H91" i="2" s="1"/>
  <c r="K51" i="10"/>
  <c r="H58" i="2" s="1"/>
  <c r="M317" i="10"/>
  <c r="J412" i="2" s="1"/>
  <c r="K306" i="10"/>
  <c r="H398" i="2" s="1"/>
  <c r="K317" i="10"/>
  <c r="H412" i="2" s="1"/>
  <c r="K218" i="10"/>
  <c r="H280" i="2" s="1"/>
  <c r="AK267" i="10"/>
  <c r="M306" i="10"/>
  <c r="J398" i="2" s="1"/>
  <c r="M218" i="10"/>
  <c r="J280" i="2" s="1"/>
  <c r="M244" i="10"/>
  <c r="J315" i="2" s="1"/>
  <c r="K290" i="10"/>
  <c r="H376" i="2" s="1"/>
  <c r="M103" i="10"/>
  <c r="J127" i="2" s="1"/>
  <c r="K117" i="10"/>
  <c r="H146" i="2" s="1"/>
  <c r="M157" i="10"/>
  <c r="J199" i="2" s="1"/>
  <c r="M168" i="10"/>
  <c r="J214" i="2" s="1"/>
  <c r="M154" i="10"/>
  <c r="J195" i="2" s="1"/>
  <c r="M139" i="10"/>
  <c r="J175" i="2" s="1"/>
  <c r="K151" i="10"/>
  <c r="H191" i="2" s="1"/>
  <c r="AM67" i="10"/>
  <c r="K130" i="10"/>
  <c r="H163" i="2" s="1"/>
  <c r="M297" i="10"/>
  <c r="J386" i="2" s="1"/>
  <c r="K119" i="10"/>
  <c r="H148" i="2" s="1"/>
  <c r="M102" i="10"/>
  <c r="J126" i="2" s="1"/>
  <c r="K102" i="10"/>
  <c r="H126" i="2" s="1"/>
  <c r="M41" i="10"/>
  <c r="J44" i="2" s="1"/>
  <c r="K166" i="10"/>
  <c r="H211" i="2" s="1"/>
  <c r="AK265" i="10"/>
  <c r="K87" i="10"/>
  <c r="H106" i="2" s="1"/>
  <c r="K48" i="10"/>
  <c r="H54" i="2" s="1"/>
  <c r="K31" i="10"/>
  <c r="H31" i="2" s="1"/>
  <c r="K146" i="10"/>
  <c r="H184" i="2" s="1"/>
  <c r="K254" i="10"/>
  <c r="H328" i="2" s="1"/>
  <c r="M119" i="10"/>
  <c r="J148" i="2" s="1"/>
  <c r="K174" i="10"/>
  <c r="H222" i="2" s="1"/>
  <c r="K297" i="10"/>
  <c r="H386" i="2" s="1"/>
  <c r="M254" i="10"/>
  <c r="J328" i="2" s="1"/>
  <c r="M174" i="10"/>
  <c r="J222" i="2" s="1"/>
  <c r="K39" i="10"/>
  <c r="H42" i="2" s="1"/>
  <c r="K81" i="10"/>
  <c r="H98" i="2" s="1"/>
  <c r="K189" i="10"/>
  <c r="H242" i="2" s="1"/>
  <c r="M148" i="10"/>
  <c r="J187" i="2" s="1"/>
  <c r="M28" i="10"/>
  <c r="J27" i="2" s="1"/>
  <c r="M124" i="10"/>
  <c r="J155" i="2" s="1"/>
  <c r="K60" i="10"/>
  <c r="H70" i="2" s="1"/>
  <c r="M109" i="10"/>
  <c r="J135" i="2" s="1"/>
  <c r="M281" i="10"/>
  <c r="J364" i="2" s="1"/>
  <c r="K172" i="10"/>
  <c r="H219" i="2" s="1"/>
  <c r="M252" i="10"/>
  <c r="J326" i="2" s="1"/>
  <c r="K281" i="10"/>
  <c r="H364" i="2" s="1"/>
  <c r="K94" i="10"/>
  <c r="H115" i="2" s="1"/>
  <c r="K42" i="10"/>
  <c r="H46" i="2" s="1"/>
  <c r="M60" i="10"/>
  <c r="J70" i="2" s="1"/>
  <c r="K124" i="10"/>
  <c r="H155" i="2" s="1"/>
  <c r="M234" i="10"/>
  <c r="J302" i="2" s="1"/>
  <c r="K148" i="10"/>
  <c r="H187" i="2" s="1"/>
  <c r="K108" i="10"/>
  <c r="H134" i="2" s="1"/>
  <c r="K308" i="10"/>
  <c r="H400" i="2" s="1"/>
  <c r="K253" i="10"/>
  <c r="H327" i="2" s="1"/>
  <c r="M29" i="10"/>
  <c r="J28" i="2" s="1"/>
  <c r="M141" i="10"/>
  <c r="J178" i="2" s="1"/>
  <c r="M253" i="10"/>
  <c r="J327" i="2" s="1"/>
  <c r="M86" i="10"/>
  <c r="J104" i="2" s="1"/>
  <c r="AM70" i="10"/>
  <c r="K216" i="10"/>
  <c r="H278" i="2" s="1"/>
  <c r="M191" i="10"/>
  <c r="J244" i="2" s="1"/>
  <c r="M138" i="10"/>
  <c r="J174" i="2" s="1"/>
  <c r="K86" i="10"/>
  <c r="H104" i="2" s="1"/>
  <c r="M77" i="10"/>
  <c r="J92" i="2" s="1"/>
  <c r="K191" i="10"/>
  <c r="H244" i="2" s="1"/>
  <c r="M145" i="10"/>
  <c r="J183" i="2" s="1"/>
  <c r="M115" i="10"/>
  <c r="J143" i="2" s="1"/>
  <c r="K100" i="10"/>
  <c r="H123" i="2" s="1"/>
  <c r="K29" i="10"/>
  <c r="H28" i="2" s="1"/>
  <c r="M128" i="10"/>
  <c r="J160" i="2" s="1"/>
  <c r="K145" i="10"/>
  <c r="H183" i="2" s="1"/>
  <c r="M100" i="10"/>
  <c r="J123" i="2" s="1"/>
  <c r="K128" i="10"/>
  <c r="H160" i="2" s="1"/>
  <c r="AM286" i="10"/>
  <c r="M66" i="10"/>
  <c r="J78" i="2" s="1"/>
  <c r="M182" i="10"/>
  <c r="J232" i="2" s="1"/>
  <c r="K103" i="10"/>
  <c r="H127" i="2" s="1"/>
  <c r="K263" i="10"/>
  <c r="H340" i="2" s="1"/>
  <c r="M117" i="10"/>
  <c r="J146" i="2" s="1"/>
  <c r="K78" i="10"/>
  <c r="H94" i="2" s="1"/>
  <c r="K53" i="10"/>
  <c r="H60" i="2" s="1"/>
  <c r="K66" i="10"/>
  <c r="H78" i="2" s="1"/>
  <c r="M307" i="10"/>
  <c r="J399" i="2" s="1"/>
  <c r="K106" i="10"/>
  <c r="H131" i="2" s="1"/>
  <c r="M263" i="10"/>
  <c r="J340" i="2" s="1"/>
  <c r="M53" i="10"/>
  <c r="J60" i="2" s="1"/>
  <c r="M289" i="10"/>
  <c r="J375" i="2" s="1"/>
  <c r="M92" i="10"/>
  <c r="J112" i="2" s="1"/>
  <c r="M198" i="10"/>
  <c r="J254" i="2" s="1"/>
  <c r="M82" i="10"/>
  <c r="J99" i="2" s="1"/>
  <c r="M105" i="10"/>
  <c r="J130" i="2" s="1"/>
  <c r="M133" i="10"/>
  <c r="J167" i="2" s="1"/>
  <c r="AK268" i="10"/>
  <c r="M36" i="10"/>
  <c r="J38" i="2" s="1"/>
  <c r="K36" i="10"/>
  <c r="H38" i="2" s="1"/>
  <c r="M64" i="10"/>
  <c r="J75" i="2" s="1"/>
  <c r="K289" i="10"/>
  <c r="H375" i="2" s="1"/>
  <c r="M315" i="10"/>
  <c r="J410" i="2" s="1"/>
  <c r="K164" i="10"/>
  <c r="H208" i="2" s="1"/>
  <c r="K288" i="10"/>
  <c r="H374" i="2" s="1"/>
  <c r="M208" i="10"/>
  <c r="J267" i="2" s="1"/>
  <c r="K28" i="10"/>
  <c r="H27" i="2" s="1"/>
  <c r="K159" i="10"/>
  <c r="H202" i="2" s="1"/>
  <c r="M91" i="10"/>
  <c r="J111" i="2" s="1"/>
  <c r="AM176" i="10"/>
  <c r="K315" i="10"/>
  <c r="H410" i="2" s="1"/>
  <c r="K90" i="10"/>
  <c r="H110" i="2" s="1"/>
  <c r="M112" i="10"/>
  <c r="J139" i="2" s="1"/>
  <c r="K298" i="10"/>
  <c r="H387" i="2" s="1"/>
  <c r="M159" i="10"/>
  <c r="J202" i="2" s="1"/>
  <c r="M163" i="10"/>
  <c r="J207" i="2" s="1"/>
  <c r="K73" i="10"/>
  <c r="H87" i="2" s="1"/>
  <c r="K307" i="10"/>
  <c r="H399" i="2" s="1"/>
  <c r="M90" i="10"/>
  <c r="J110" i="2" s="1"/>
  <c r="K243" i="10"/>
  <c r="H314" i="2" s="1"/>
  <c r="M298" i="10"/>
  <c r="J387" i="2" s="1"/>
  <c r="K91" i="10"/>
  <c r="H111" i="2" s="1"/>
  <c r="M288" i="10"/>
  <c r="J374" i="2" s="1"/>
  <c r="K200" i="10"/>
  <c r="H256" i="2" s="1"/>
  <c r="M72" i="10"/>
  <c r="J86" i="2" s="1"/>
  <c r="M73" i="10"/>
  <c r="J87" i="2" s="1"/>
  <c r="K112" i="10"/>
  <c r="H139" i="2" s="1"/>
  <c r="K139" i="10"/>
  <c r="H175" i="2" s="1"/>
  <c r="M151" i="10"/>
  <c r="J191" i="2" s="1"/>
  <c r="K175" i="10"/>
  <c r="H223" i="2" s="1"/>
  <c r="M57" i="10"/>
  <c r="J66" i="2" s="1"/>
  <c r="M79" i="10"/>
  <c r="J95" i="2" s="1"/>
  <c r="K132" i="10"/>
  <c r="H166" i="2" s="1"/>
  <c r="K47" i="10"/>
  <c r="H52" i="2" s="1"/>
  <c r="K79" i="10"/>
  <c r="H95" i="2" s="1"/>
  <c r="M262" i="10"/>
  <c r="J339" i="2" s="1"/>
  <c r="M243" i="10"/>
  <c r="J314" i="2" s="1"/>
  <c r="M175" i="10"/>
  <c r="J223" i="2" s="1"/>
  <c r="M69" i="10"/>
  <c r="J82" i="2" s="1"/>
  <c r="M54" i="10"/>
  <c r="J62" i="2" s="1"/>
  <c r="M142" i="10"/>
  <c r="J179" i="2" s="1"/>
  <c r="M160" i="10"/>
  <c r="J203" i="2" s="1"/>
  <c r="K147" i="10"/>
  <c r="H186" i="2" s="1"/>
  <c r="K208" i="10"/>
  <c r="H267" i="2" s="1"/>
  <c r="M106" i="10"/>
  <c r="J131" i="2" s="1"/>
  <c r="K82" i="10"/>
  <c r="H99" i="2" s="1"/>
  <c r="K137" i="10"/>
  <c r="H172" i="2" s="1"/>
  <c r="K280" i="10"/>
  <c r="H363" i="2" s="1"/>
  <c r="K54" i="10"/>
  <c r="H62" i="2" s="1"/>
  <c r="K46" i="10"/>
  <c r="H51" i="2" s="1"/>
  <c r="K262" i="10"/>
  <c r="H339" i="2" s="1"/>
  <c r="K88" i="10"/>
  <c r="H107" i="2" s="1"/>
  <c r="K114" i="10"/>
  <c r="H142" i="2" s="1"/>
  <c r="M46" i="10"/>
  <c r="J51" i="2" s="1"/>
  <c r="K69" i="10"/>
  <c r="H82" i="2" s="1"/>
  <c r="M147" i="10"/>
  <c r="J186" i="2" s="1"/>
  <c r="K142" i="10"/>
  <c r="H179" i="2" s="1"/>
  <c r="M164" i="10"/>
  <c r="J208" i="2" s="1"/>
  <c r="M114" i="10"/>
  <c r="J142" i="2" s="1"/>
  <c r="K109" i="10"/>
  <c r="H135" i="2" s="1"/>
  <c r="K165" i="10"/>
  <c r="H210" i="2" s="1"/>
  <c r="M88" i="10"/>
  <c r="J107" i="2" s="1"/>
  <c r="M165" i="10"/>
  <c r="J210" i="2" s="1"/>
  <c r="K252" i="10"/>
  <c r="H326" i="2" s="1"/>
  <c r="M51" i="10"/>
  <c r="J58" i="2" s="1"/>
  <c r="K59" i="10"/>
  <c r="H68" i="2" s="1"/>
  <c r="M118" i="10"/>
  <c r="J147" i="2" s="1"/>
  <c r="K118" i="10"/>
  <c r="H147" i="2" s="1"/>
  <c r="M150" i="10"/>
  <c r="J190" i="2" s="1"/>
  <c r="M59" i="10"/>
  <c r="J68" i="2" s="1"/>
  <c r="K162" i="10"/>
  <c r="H206" i="2" s="1"/>
  <c r="M63" i="10"/>
  <c r="J74" i="2" s="1"/>
  <c r="M76" i="10"/>
  <c r="J91" i="2" s="1"/>
  <c r="K63" i="10"/>
  <c r="H74" i="2" s="1"/>
  <c r="M37" i="10"/>
  <c r="J39" i="2" s="1"/>
  <c r="M162" i="10"/>
  <c r="J206" i="2" s="1"/>
  <c r="AI286" i="10"/>
  <c r="N29" i="10"/>
  <c r="K28" i="2" s="1"/>
  <c r="O29" i="10"/>
  <c r="L28" i="2" s="1"/>
  <c r="L29" i="10"/>
  <c r="I28" i="2" s="1"/>
  <c r="J29" i="10"/>
  <c r="G28" i="2" s="1"/>
  <c r="O315" i="10"/>
  <c r="L410" i="2" s="1"/>
  <c r="L315" i="10"/>
  <c r="I410" i="2" s="1"/>
  <c r="N307" i="10"/>
  <c r="K399" i="2" s="1"/>
  <c r="L307" i="10"/>
  <c r="I399" i="2" s="1"/>
  <c r="N315" i="10"/>
  <c r="K410" i="2" s="1"/>
  <c r="O307" i="10"/>
  <c r="L399" i="2" s="1"/>
  <c r="J315" i="10"/>
  <c r="J307" i="10"/>
  <c r="G399" i="2" s="1"/>
  <c r="O317" i="10"/>
  <c r="L412" i="2" s="1"/>
  <c r="N317" i="10"/>
  <c r="K412" i="2" s="1"/>
  <c r="J317" i="10"/>
  <c r="G412" i="2" s="1"/>
  <c r="L317" i="10"/>
  <c r="I412" i="2" s="1"/>
  <c r="AN299" i="10"/>
  <c r="L308" i="10"/>
  <c r="I400" i="2" s="1"/>
  <c r="O308" i="10"/>
  <c r="L400" i="2" s="1"/>
  <c r="N308" i="10"/>
  <c r="K400" i="2" s="1"/>
  <c r="J308" i="10"/>
  <c r="G400" i="2" s="1"/>
  <c r="N306" i="10"/>
  <c r="K398" i="2" s="1"/>
  <c r="O306" i="10"/>
  <c r="L398" i="2" s="1"/>
  <c r="J306" i="10"/>
  <c r="G398" i="2" s="1"/>
  <c r="AJ268" i="10"/>
  <c r="J297" i="10"/>
  <c r="G386" i="2" s="1"/>
  <c r="AL286" i="10"/>
  <c r="J298" i="10"/>
  <c r="G387" i="2" s="1"/>
  <c r="O298" i="10"/>
  <c r="L387" i="2" s="1"/>
  <c r="N298" i="10"/>
  <c r="K387" i="2" s="1"/>
  <c r="L289" i="10"/>
  <c r="I375" i="2" s="1"/>
  <c r="J289" i="10"/>
  <c r="G375" i="2" s="1"/>
  <c r="N297" i="10"/>
  <c r="K386" i="2" s="1"/>
  <c r="AI271" i="10"/>
  <c r="L297" i="10"/>
  <c r="I386" i="2" s="1"/>
  <c r="N289" i="10"/>
  <c r="K375" i="2" s="1"/>
  <c r="AN265" i="10"/>
  <c r="O290" i="10"/>
  <c r="L376" i="2" s="1"/>
  <c r="AJ270" i="10"/>
  <c r="J290" i="10"/>
  <c r="G376" i="2" s="1"/>
  <c r="L290" i="10"/>
  <c r="I376" i="2" s="1"/>
  <c r="N290" i="10"/>
  <c r="K376" i="2" s="1"/>
  <c r="L280" i="10"/>
  <c r="I363" i="2" s="1"/>
  <c r="O288" i="10"/>
  <c r="L374" i="2" s="1"/>
  <c r="AL272" i="10"/>
  <c r="L288" i="10"/>
  <c r="I374" i="2" s="1"/>
  <c r="J288" i="10"/>
  <c r="G374" i="2" s="1"/>
  <c r="AJ209" i="10"/>
  <c r="AI268" i="10"/>
  <c r="AJ247" i="10"/>
  <c r="AN271" i="10"/>
  <c r="AI270" i="10"/>
  <c r="J281" i="10"/>
  <c r="G364" i="2" s="1"/>
  <c r="N281" i="10"/>
  <c r="K364" i="2" s="1"/>
  <c r="O281" i="10"/>
  <c r="L364" i="2" s="1"/>
  <c r="L281" i="10"/>
  <c r="I364" i="2" s="1"/>
  <c r="AN272" i="10"/>
  <c r="O253" i="10"/>
  <c r="L327" i="2" s="1"/>
  <c r="AI246" i="10"/>
  <c r="AN247" i="10"/>
  <c r="AJ272" i="10"/>
  <c r="O280" i="10"/>
  <c r="L363" i="2" s="1"/>
  <c r="N280" i="10"/>
  <c r="K363" i="2" s="1"/>
  <c r="AL267" i="10"/>
  <c r="AI209" i="10"/>
  <c r="AJ265" i="10"/>
  <c r="L263" i="10"/>
  <c r="I340" i="2" s="1"/>
  <c r="AJ181" i="10"/>
  <c r="N262" i="10"/>
  <c r="K339" i="2" s="1"/>
  <c r="L262" i="10"/>
  <c r="I339" i="2" s="1"/>
  <c r="J163" i="10"/>
  <c r="G207" i="2" s="1"/>
  <c r="AN181" i="10"/>
  <c r="L163" i="10"/>
  <c r="I207" i="2" s="1"/>
  <c r="J262" i="10"/>
  <c r="G339" i="2" s="1"/>
  <c r="N163" i="10"/>
  <c r="K207" i="2" s="1"/>
  <c r="L252" i="10"/>
  <c r="I326" i="2" s="1"/>
  <c r="N252" i="10"/>
  <c r="K326" i="2" s="1"/>
  <c r="J252" i="10"/>
  <c r="G326" i="2" s="1"/>
  <c r="O163" i="10"/>
  <c r="L207" i="2" s="1"/>
  <c r="O243" i="10"/>
  <c r="L314" i="2" s="1"/>
  <c r="AL246" i="10"/>
  <c r="J243" i="10"/>
  <c r="G314" i="2" s="1"/>
  <c r="L243" i="10"/>
  <c r="I314" i="2" s="1"/>
  <c r="J253" i="10"/>
  <c r="G327" i="2" s="1"/>
  <c r="N243" i="10"/>
  <c r="K314" i="2" s="1"/>
  <c r="L253" i="10"/>
  <c r="I327" i="2" s="1"/>
  <c r="O263" i="10"/>
  <c r="L340" i="2" s="1"/>
  <c r="N254" i="10"/>
  <c r="K328" i="2" s="1"/>
  <c r="AL264" i="10"/>
  <c r="O254" i="10"/>
  <c r="L328" i="2" s="1"/>
  <c r="J263" i="10"/>
  <c r="G340" i="2" s="1"/>
  <c r="L254" i="10"/>
  <c r="I328" i="2" s="1"/>
  <c r="N263" i="10"/>
  <c r="K340" i="2" s="1"/>
  <c r="AN246" i="10"/>
  <c r="O261" i="10"/>
  <c r="L338" i="2" s="1"/>
  <c r="L244" i="10"/>
  <c r="I315" i="2" s="1"/>
  <c r="J261" i="10"/>
  <c r="G338" i="2" s="1"/>
  <c r="N261" i="10"/>
  <c r="K338" i="2" s="1"/>
  <c r="O244" i="10"/>
  <c r="L315" i="2" s="1"/>
  <c r="J244" i="10"/>
  <c r="G315" i="2" s="1"/>
  <c r="L261" i="10"/>
  <c r="I338" i="2" s="1"/>
  <c r="N244" i="10"/>
  <c r="K315" i="2" s="1"/>
  <c r="AL202" i="10"/>
  <c r="L198" i="10"/>
  <c r="I254" i="2" s="1"/>
  <c r="N198" i="10"/>
  <c r="K254" i="2" s="1"/>
  <c r="J198" i="10"/>
  <c r="G254" i="2" s="1"/>
  <c r="O198" i="10"/>
  <c r="L254" i="2" s="1"/>
  <c r="O200" i="10"/>
  <c r="L256" i="2" s="1"/>
  <c r="J200" i="10"/>
  <c r="G256" i="2" s="1"/>
  <c r="J218" i="10"/>
  <c r="G280" i="2" s="1"/>
  <c r="N200" i="10"/>
  <c r="K256" i="2" s="1"/>
  <c r="L200" i="10"/>
  <c r="I256" i="2" s="1"/>
  <c r="O218" i="10"/>
  <c r="L280" i="2" s="1"/>
  <c r="N218" i="10"/>
  <c r="K280" i="2" s="1"/>
  <c r="L218" i="10"/>
  <c r="I280" i="2" s="1"/>
  <c r="AN202" i="10"/>
  <c r="AJ201" i="10"/>
  <c r="N208" i="10"/>
  <c r="K267" i="2" s="1"/>
  <c r="AI202" i="10"/>
  <c r="L199" i="10"/>
  <c r="I255" i="2" s="1"/>
  <c r="N199" i="10"/>
  <c r="K255" i="2" s="1"/>
  <c r="O199" i="10"/>
  <c r="L255" i="2" s="1"/>
  <c r="N216" i="10"/>
  <c r="K278" i="2" s="1"/>
  <c r="O216" i="10"/>
  <c r="L278" i="2" s="1"/>
  <c r="J216" i="10"/>
  <c r="G278" i="2" s="1"/>
  <c r="L208" i="10"/>
  <c r="I267" i="2" s="1"/>
  <c r="L216" i="10"/>
  <c r="I278" i="2" s="1"/>
  <c r="O208" i="10"/>
  <c r="L267" i="2" s="1"/>
  <c r="J208" i="10"/>
  <c r="G267" i="2" s="1"/>
  <c r="L234" i="10"/>
  <c r="I302" i="2" s="1"/>
  <c r="L165" i="10"/>
  <c r="I210" i="2" s="1"/>
  <c r="N234" i="10"/>
  <c r="K302" i="2" s="1"/>
  <c r="J234" i="10"/>
  <c r="G302" i="2" s="1"/>
  <c r="N165" i="10"/>
  <c r="K210" i="2" s="1"/>
  <c r="AI181" i="10"/>
  <c r="J165" i="10"/>
  <c r="G210" i="2" s="1"/>
  <c r="L164" i="10"/>
  <c r="I208" i="2" s="1"/>
  <c r="J164" i="10"/>
  <c r="G208" i="2" s="1"/>
  <c r="N164" i="10"/>
  <c r="K208" i="2" s="1"/>
  <c r="J189" i="10"/>
  <c r="G242" i="2" s="1"/>
  <c r="L160" i="10"/>
  <c r="I203" i="2" s="1"/>
  <c r="AJ43" i="10"/>
  <c r="L148" i="10"/>
  <c r="I187" i="2" s="1"/>
  <c r="N160" i="10"/>
  <c r="K203" i="2" s="1"/>
  <c r="L189" i="10"/>
  <c r="I242" i="2" s="1"/>
  <c r="N189" i="10"/>
  <c r="K242" i="2" s="1"/>
  <c r="J160" i="10"/>
  <c r="G203" i="2" s="1"/>
  <c r="O160" i="10"/>
  <c r="L203" i="2" s="1"/>
  <c r="N148" i="10"/>
  <c r="K187" i="2" s="1"/>
  <c r="J148" i="10"/>
  <c r="G187" i="2" s="1"/>
  <c r="O172" i="10"/>
  <c r="L219" i="2" s="1"/>
  <c r="J172" i="10"/>
  <c r="G219" i="2" s="1"/>
  <c r="N172" i="10"/>
  <c r="K219" i="2" s="1"/>
  <c r="L172" i="10"/>
  <c r="I219" i="2" s="1"/>
  <c r="L142" i="10"/>
  <c r="I179" i="2" s="1"/>
  <c r="O142" i="10"/>
  <c r="L179" i="2" s="1"/>
  <c r="J142" i="10"/>
  <c r="G179" i="2" s="1"/>
  <c r="AL34" i="10"/>
  <c r="AJ83" i="10"/>
  <c r="AL83" i="10"/>
  <c r="L139" i="10"/>
  <c r="I175" i="2" s="1"/>
  <c r="O182" i="10"/>
  <c r="L232" i="2" s="1"/>
  <c r="O137" i="10"/>
  <c r="L172" i="2" s="1"/>
  <c r="N156" i="10"/>
  <c r="K198" i="2" s="1"/>
  <c r="N146" i="10"/>
  <c r="K184" i="2" s="1"/>
  <c r="O174" i="10"/>
  <c r="L222" i="2" s="1"/>
  <c r="J157" i="10"/>
  <c r="G199" i="2" s="1"/>
  <c r="J156" i="10"/>
  <c r="G198" i="2" s="1"/>
  <c r="J182" i="10"/>
  <c r="G232" i="2" s="1"/>
  <c r="O146" i="10"/>
  <c r="L184" i="2" s="1"/>
  <c r="J137" i="10"/>
  <c r="G172" i="2" s="1"/>
  <c r="L174" i="10"/>
  <c r="I222" i="2" s="1"/>
  <c r="J166" i="10"/>
  <c r="G211" i="2" s="1"/>
  <c r="L168" i="10"/>
  <c r="I214" i="2" s="1"/>
  <c r="O157" i="10"/>
  <c r="L199" i="2" s="1"/>
  <c r="L182" i="10"/>
  <c r="I232" i="2" s="1"/>
  <c r="N182" i="10"/>
  <c r="K232" i="2" s="1"/>
  <c r="J146" i="10"/>
  <c r="G184" i="2" s="1"/>
  <c r="L146" i="10"/>
  <c r="I184" i="2" s="1"/>
  <c r="L166" i="10"/>
  <c r="I211" i="2" s="1"/>
  <c r="N166" i="10"/>
  <c r="K211" i="2" s="1"/>
  <c r="O168" i="10"/>
  <c r="L214" i="2" s="1"/>
  <c r="J174" i="10"/>
  <c r="G222" i="2" s="1"/>
  <c r="AI52" i="10"/>
  <c r="AJ176" i="10"/>
  <c r="N168" i="10"/>
  <c r="K214" i="2" s="1"/>
  <c r="L156" i="10"/>
  <c r="I198" i="2" s="1"/>
  <c r="N137" i="10"/>
  <c r="K172" i="2" s="1"/>
  <c r="N157" i="10"/>
  <c r="K199" i="2" s="1"/>
  <c r="J168" i="10"/>
  <c r="G214" i="2" s="1"/>
  <c r="O156" i="10"/>
  <c r="L198" i="2" s="1"/>
  <c r="L150" i="10"/>
  <c r="I190" i="2" s="1"/>
  <c r="L162" i="10"/>
  <c r="I206" i="2" s="1"/>
  <c r="N162" i="10"/>
  <c r="K206" i="2" s="1"/>
  <c r="O162" i="10"/>
  <c r="L206" i="2" s="1"/>
  <c r="N190" i="10"/>
  <c r="K243" i="2" s="1"/>
  <c r="O133" i="10"/>
  <c r="L167" i="2" s="1"/>
  <c r="N133" i="10"/>
  <c r="K167" i="2" s="1"/>
  <c r="J190" i="10"/>
  <c r="G243" i="2" s="1"/>
  <c r="O144" i="10"/>
  <c r="L182" i="2" s="1"/>
  <c r="N169" i="10"/>
  <c r="K215" i="2" s="1"/>
  <c r="N155" i="10"/>
  <c r="K196" i="2" s="1"/>
  <c r="O190" i="10"/>
  <c r="L243" i="2" s="1"/>
  <c r="O154" i="10"/>
  <c r="L195" i="2" s="1"/>
  <c r="J169" i="10"/>
  <c r="G215" i="2" s="1"/>
  <c r="L190" i="10"/>
  <c r="I243" i="2" s="1"/>
  <c r="O169" i="10"/>
  <c r="L215" i="2" s="1"/>
  <c r="J133" i="10"/>
  <c r="G167" i="2" s="1"/>
  <c r="N139" i="10"/>
  <c r="K175" i="2" s="1"/>
  <c r="L141" i="10"/>
  <c r="I178" i="2" s="1"/>
  <c r="J175" i="10"/>
  <c r="G223" i="2" s="1"/>
  <c r="O139" i="10"/>
  <c r="L175" i="2" s="1"/>
  <c r="O175" i="10"/>
  <c r="L223" i="2" s="1"/>
  <c r="J145" i="10"/>
  <c r="G183" i="2" s="1"/>
  <c r="J159" i="10"/>
  <c r="G202" i="2" s="1"/>
  <c r="N159" i="10"/>
  <c r="K202" i="2" s="1"/>
  <c r="O151" i="10"/>
  <c r="L191" i="2" s="1"/>
  <c r="J138" i="10"/>
  <c r="G174" i="2" s="1"/>
  <c r="O145" i="10"/>
  <c r="L183" i="2" s="1"/>
  <c r="N151" i="10"/>
  <c r="K191" i="2" s="1"/>
  <c r="N138" i="10"/>
  <c r="K174" i="2" s="1"/>
  <c r="L175" i="10"/>
  <c r="I223" i="2" s="1"/>
  <c r="O191" i="10"/>
  <c r="L244" i="2" s="1"/>
  <c r="N145" i="10"/>
  <c r="K183" i="2" s="1"/>
  <c r="J151" i="10"/>
  <c r="G191" i="2" s="1"/>
  <c r="J191" i="10"/>
  <c r="G244" i="2" s="1"/>
  <c r="N191" i="10"/>
  <c r="K244" i="2" s="1"/>
  <c r="O159" i="10"/>
  <c r="L202" i="2" s="1"/>
  <c r="L138" i="10"/>
  <c r="I174" i="2" s="1"/>
  <c r="L151" i="10"/>
  <c r="I191" i="2" s="1"/>
  <c r="N141" i="10"/>
  <c r="K178" i="2" s="1"/>
  <c r="J141" i="10"/>
  <c r="G178" i="2" s="1"/>
  <c r="AI50" i="10"/>
  <c r="J155" i="10"/>
  <c r="G196" i="2" s="1"/>
  <c r="O155" i="10"/>
  <c r="L196" i="2" s="1"/>
  <c r="O150" i="10"/>
  <c r="L190" i="2" s="1"/>
  <c r="N154" i="10"/>
  <c r="K195" i="2" s="1"/>
  <c r="J154" i="10"/>
  <c r="G195" i="2" s="1"/>
  <c r="AJ34" i="10"/>
  <c r="L133" i="10"/>
  <c r="I167" i="2" s="1"/>
  <c r="L155" i="10"/>
  <c r="I196" i="2" s="1"/>
  <c r="J150" i="10"/>
  <c r="G190" i="2" s="1"/>
  <c r="L154" i="10"/>
  <c r="I195" i="2" s="1"/>
  <c r="AL70" i="10"/>
  <c r="AJ50" i="10"/>
  <c r="AN50" i="10"/>
  <c r="J132" i="10"/>
  <c r="G166" i="2" s="1"/>
  <c r="AL50" i="10"/>
  <c r="N130" i="10"/>
  <c r="K163" i="2" s="1"/>
  <c r="N132" i="10"/>
  <c r="K166" i="2" s="1"/>
  <c r="L132" i="10"/>
  <c r="I166" i="2" s="1"/>
  <c r="O132" i="10"/>
  <c r="L166" i="2" s="1"/>
  <c r="J130" i="10"/>
  <c r="G163" i="2" s="1"/>
  <c r="O130" i="10"/>
  <c r="L163" i="2" s="1"/>
  <c r="L130" i="10"/>
  <c r="I163" i="2" s="1"/>
  <c r="AN67" i="10"/>
  <c r="AJ61" i="10"/>
  <c r="AN71" i="10"/>
  <c r="AN61" i="10"/>
  <c r="AJ58" i="10"/>
  <c r="AN74" i="10"/>
  <c r="AJ67" i="10"/>
  <c r="AI49" i="10"/>
  <c r="AL58" i="10"/>
  <c r="J147" i="10"/>
  <c r="G186" i="2" s="1"/>
  <c r="N88" i="10"/>
  <c r="K107" i="2" s="1"/>
  <c r="L39" i="10"/>
  <c r="I42" i="2" s="1"/>
  <c r="N66" i="10"/>
  <c r="K78" i="2" s="1"/>
  <c r="O42" i="10"/>
  <c r="L46" i="2" s="1"/>
  <c r="O46" i="10"/>
  <c r="L51" i="2" s="1"/>
  <c r="O39" i="10"/>
  <c r="L42" i="2" s="1"/>
  <c r="O94" i="10"/>
  <c r="L115" i="2" s="1"/>
  <c r="N147" i="10"/>
  <c r="K186" i="2" s="1"/>
  <c r="AJ74" i="10"/>
  <c r="L66" i="10"/>
  <c r="I78" i="2" s="1"/>
  <c r="O69" i="10"/>
  <c r="L82" i="2" s="1"/>
  <c r="L79" i="10"/>
  <c r="I95" i="2" s="1"/>
  <c r="N46" i="10"/>
  <c r="K51" i="2" s="1"/>
  <c r="N81" i="10"/>
  <c r="K98" i="2" s="1"/>
  <c r="N94" i="10"/>
  <c r="K115" i="2" s="1"/>
  <c r="L124" i="10"/>
  <c r="I155" i="2" s="1"/>
  <c r="L109" i="10"/>
  <c r="I135" i="2" s="1"/>
  <c r="J69" i="10"/>
  <c r="G82" i="2" s="1"/>
  <c r="O60" i="10"/>
  <c r="L70" i="2" s="1"/>
  <c r="N42" i="10"/>
  <c r="K46" i="2" s="1"/>
  <c r="L94" i="10"/>
  <c r="I115" i="2" s="1"/>
  <c r="O124" i="10"/>
  <c r="L155" i="2" s="1"/>
  <c r="N54" i="10"/>
  <c r="K62" i="2" s="1"/>
  <c r="L46" i="10"/>
  <c r="I51" i="2" s="1"/>
  <c r="L81" i="10"/>
  <c r="I98" i="2" s="1"/>
  <c r="N60" i="10"/>
  <c r="K70" i="2" s="1"/>
  <c r="L147" i="10"/>
  <c r="I186" i="2" s="1"/>
  <c r="N114" i="10"/>
  <c r="K142" i="2" s="1"/>
  <c r="O66" i="10"/>
  <c r="L78" i="2" s="1"/>
  <c r="J60" i="10"/>
  <c r="G70" i="2" s="1"/>
  <c r="J42" i="10"/>
  <c r="G46" i="2" s="1"/>
  <c r="N79" i="10"/>
  <c r="K95" i="2" s="1"/>
  <c r="L88" i="10"/>
  <c r="I107" i="2" s="1"/>
  <c r="L114" i="10"/>
  <c r="I142" i="2" s="1"/>
  <c r="O54" i="10"/>
  <c r="L62" i="2" s="1"/>
  <c r="J54" i="10"/>
  <c r="G62" i="2" s="1"/>
  <c r="J81" i="10"/>
  <c r="G98" i="2" s="1"/>
  <c r="J114" i="10"/>
  <c r="G142" i="2" s="1"/>
  <c r="N69" i="10"/>
  <c r="K82" i="2" s="1"/>
  <c r="J39" i="10"/>
  <c r="G42" i="2" s="1"/>
  <c r="N39" i="10"/>
  <c r="K42" i="2" s="1"/>
  <c r="J94" i="10"/>
  <c r="G115" i="2" s="1"/>
  <c r="O79" i="10"/>
  <c r="L95" i="2" s="1"/>
  <c r="N124" i="10"/>
  <c r="K155" i="2" s="1"/>
  <c r="J88" i="10"/>
  <c r="G107" i="2" s="1"/>
  <c r="N109" i="10"/>
  <c r="K135" i="2" s="1"/>
  <c r="O109" i="10"/>
  <c r="L135" i="2" s="1"/>
  <c r="AL61" i="10"/>
  <c r="AN49" i="10"/>
  <c r="N78" i="10"/>
  <c r="K94" i="2" s="1"/>
  <c r="AJ40" i="10"/>
  <c r="O64" i="10"/>
  <c r="L75" i="2" s="1"/>
  <c r="J73" i="10"/>
  <c r="G87" i="2" s="1"/>
  <c r="O129" i="10"/>
  <c r="L162" i="2" s="1"/>
  <c r="N77" i="10"/>
  <c r="K92" i="2" s="1"/>
  <c r="L108" i="10"/>
  <c r="I134" i="2" s="1"/>
  <c r="L77" i="10"/>
  <c r="I92" i="2" s="1"/>
  <c r="N115" i="10"/>
  <c r="K143" i="2" s="1"/>
  <c r="J91" i="10"/>
  <c r="G111" i="2" s="1"/>
  <c r="J47" i="10"/>
  <c r="G52" i="2" s="1"/>
  <c r="O115" i="10"/>
  <c r="L143" i="2" s="1"/>
  <c r="J86" i="10"/>
  <c r="G104" i="2" s="1"/>
  <c r="J57" i="10"/>
  <c r="G66" i="2" s="1"/>
  <c r="N68" i="10"/>
  <c r="K80" i="2" s="1"/>
  <c r="O108" i="10"/>
  <c r="L134" i="2" s="1"/>
  <c r="L68" i="10"/>
  <c r="I80" i="2" s="1"/>
  <c r="O57" i="10"/>
  <c r="L66" i="2" s="1"/>
  <c r="O100" i="10"/>
  <c r="L123" i="2" s="1"/>
  <c r="L72" i="10"/>
  <c r="I86" i="2" s="1"/>
  <c r="N86" i="10"/>
  <c r="K104" i="2" s="1"/>
  <c r="N128" i="10"/>
  <c r="K160" i="2" s="1"/>
  <c r="O72" i="10"/>
  <c r="L86" i="2" s="1"/>
  <c r="L115" i="10"/>
  <c r="I143" i="2" s="1"/>
  <c r="J90" i="10"/>
  <c r="G110" i="2" s="1"/>
  <c r="N100" i="10"/>
  <c r="K123" i="2" s="1"/>
  <c r="L86" i="10"/>
  <c r="I104" i="2" s="1"/>
  <c r="O91" i="10"/>
  <c r="L111" i="2" s="1"/>
  <c r="O68" i="10"/>
  <c r="L80" i="2" s="1"/>
  <c r="N108" i="10"/>
  <c r="K134" i="2" s="1"/>
  <c r="O47" i="10"/>
  <c r="L52" i="2" s="1"/>
  <c r="N91" i="10"/>
  <c r="K111" i="2" s="1"/>
  <c r="J100" i="10"/>
  <c r="G123" i="2" s="1"/>
  <c r="J108" i="10"/>
  <c r="G134" i="2" s="1"/>
  <c r="J72" i="10"/>
  <c r="G86" i="2" s="1"/>
  <c r="L57" i="10"/>
  <c r="I66" i="2" s="1"/>
  <c r="J68" i="10"/>
  <c r="G80" i="2" s="1"/>
  <c r="L112" i="10"/>
  <c r="I139" i="2" s="1"/>
  <c r="J128" i="10"/>
  <c r="G160" i="2" s="1"/>
  <c r="J77" i="10"/>
  <c r="G92" i="2" s="1"/>
  <c r="L73" i="10"/>
  <c r="I87" i="2" s="1"/>
  <c r="N47" i="10"/>
  <c r="K52" i="2" s="1"/>
  <c r="N90" i="10"/>
  <c r="K110" i="2" s="1"/>
  <c r="L91" i="10"/>
  <c r="I111" i="2" s="1"/>
  <c r="N72" i="10"/>
  <c r="K86" i="2" s="1"/>
  <c r="N57" i="10"/>
  <c r="K66" i="2" s="1"/>
  <c r="O73" i="10"/>
  <c r="L87" i="2" s="1"/>
  <c r="L47" i="10"/>
  <c r="I52" i="2" s="1"/>
  <c r="L90" i="10"/>
  <c r="I110" i="2" s="1"/>
  <c r="O90" i="10"/>
  <c r="L110" i="2" s="1"/>
  <c r="O112" i="10"/>
  <c r="L139" i="2" s="1"/>
  <c r="O86" i="10"/>
  <c r="L104" i="2" s="1"/>
  <c r="O128" i="10"/>
  <c r="L160" i="2" s="1"/>
  <c r="J115" i="10"/>
  <c r="G143" i="2" s="1"/>
  <c r="N112" i="10"/>
  <c r="K139" i="2" s="1"/>
  <c r="J112" i="10"/>
  <c r="G139" i="2" s="1"/>
  <c r="O111" i="10"/>
  <c r="L138" i="2" s="1"/>
  <c r="L45" i="10"/>
  <c r="I50" i="2" s="1"/>
  <c r="J30" i="10"/>
  <c r="G30" i="2" s="1"/>
  <c r="O63" i="10"/>
  <c r="L74" i="2" s="1"/>
  <c r="N92" i="10"/>
  <c r="K112" i="2" s="1"/>
  <c r="L118" i="10"/>
  <c r="I147" i="2" s="1"/>
  <c r="N51" i="10"/>
  <c r="K58" i="2" s="1"/>
  <c r="N63" i="10"/>
  <c r="K74" i="2" s="1"/>
  <c r="L63" i="10"/>
  <c r="I74" i="2" s="1"/>
  <c r="O51" i="10"/>
  <c r="L58" i="2" s="1"/>
  <c r="O123" i="10"/>
  <c r="L154" i="2" s="1"/>
  <c r="N45" i="10"/>
  <c r="K50" i="2" s="1"/>
  <c r="J76" i="10"/>
  <c r="G91" i="2" s="1"/>
  <c r="O45" i="10"/>
  <c r="L50" i="2" s="1"/>
  <c r="L76" i="10"/>
  <c r="I91" i="2" s="1"/>
  <c r="N120" i="10"/>
  <c r="K150" i="2" s="1"/>
  <c r="L37" i="10"/>
  <c r="I39" i="2" s="1"/>
  <c r="L59" i="10"/>
  <c r="I68" i="2" s="1"/>
  <c r="N76" i="10"/>
  <c r="K91" i="2" s="1"/>
  <c r="J37" i="10"/>
  <c r="G39" i="2" s="1"/>
  <c r="N59" i="10"/>
  <c r="K68" i="2" s="1"/>
  <c r="O36" i="10"/>
  <c r="L38" i="2" s="1"/>
  <c r="J121" i="10"/>
  <c r="G151" i="2" s="1"/>
  <c r="J41" i="10"/>
  <c r="G44" i="2" s="1"/>
  <c r="N41" i="10"/>
  <c r="K44" i="2" s="1"/>
  <c r="J119" i="10"/>
  <c r="G148" i="2" s="1"/>
  <c r="J53" i="10"/>
  <c r="G60" i="2" s="1"/>
  <c r="L120" i="10"/>
  <c r="I150" i="2" s="1"/>
  <c r="O37" i="10"/>
  <c r="L39" i="2" s="1"/>
  <c r="N106" i="10"/>
  <c r="K131" i="2" s="1"/>
  <c r="O106" i="10"/>
  <c r="L131" i="2" s="1"/>
  <c r="O120" i="10"/>
  <c r="L150" i="2" s="1"/>
  <c r="O82" i="10"/>
  <c r="L99" i="2" s="1"/>
  <c r="N118" i="10"/>
  <c r="K147" i="2" s="1"/>
  <c r="N30" i="10"/>
  <c r="K30" i="2" s="1"/>
  <c r="O30" i="10"/>
  <c r="L30" i="2" s="1"/>
  <c r="L30" i="10"/>
  <c r="I30" i="2" s="1"/>
  <c r="J51" i="10"/>
  <c r="G58" i="2" s="1"/>
  <c r="N37" i="10"/>
  <c r="K39" i="2" s="1"/>
  <c r="J92" i="10"/>
  <c r="G112" i="2" s="1"/>
  <c r="L82" i="10"/>
  <c r="I99" i="2" s="1"/>
  <c r="J123" i="10"/>
  <c r="G154" i="2" s="1"/>
  <c r="J82" i="10"/>
  <c r="G99" i="2" s="1"/>
  <c r="L106" i="10"/>
  <c r="I131" i="2" s="1"/>
  <c r="L123" i="10"/>
  <c r="I154" i="2" s="1"/>
  <c r="O92" i="10"/>
  <c r="L112" i="2" s="1"/>
  <c r="J118" i="10"/>
  <c r="G147" i="2" s="1"/>
  <c r="J28" i="10"/>
  <c r="G27" i="2" s="1"/>
  <c r="O28" i="10"/>
  <c r="L27" i="2" s="1"/>
  <c r="L28" i="10"/>
  <c r="I27" i="2" s="1"/>
  <c r="J78" i="10"/>
  <c r="G94" i="2" s="1"/>
  <c r="L87" i="10"/>
  <c r="I106" i="2" s="1"/>
  <c r="J48" i="10"/>
  <c r="G54" i="2" s="1"/>
  <c r="O55" i="10"/>
  <c r="L63" i="2" s="1"/>
  <c r="J55" i="10"/>
  <c r="G63" i="2" s="1"/>
  <c r="L64" i="10"/>
  <c r="I75" i="2" s="1"/>
  <c r="L36" i="10"/>
  <c r="I38" i="2" s="1"/>
  <c r="L78" i="10"/>
  <c r="I94" i="2" s="1"/>
  <c r="N64" i="10"/>
  <c r="K75" i="2" s="1"/>
  <c r="J64" i="10"/>
  <c r="G75" i="2" s="1"/>
  <c r="L41" i="10"/>
  <c r="I44" i="2" s="1"/>
  <c r="L121" i="10"/>
  <c r="I151" i="2" s="1"/>
  <c r="L103" i="10"/>
  <c r="I127" i="2" s="1"/>
  <c r="L105" i="10"/>
  <c r="I130" i="2" s="1"/>
  <c r="O48" i="10"/>
  <c r="L54" i="2" s="1"/>
  <c r="J87" i="10"/>
  <c r="G106" i="2" s="1"/>
  <c r="L55" i="10"/>
  <c r="I63" i="2" s="1"/>
  <c r="J36" i="10"/>
  <c r="G38" i="2" s="1"/>
  <c r="O105" i="10"/>
  <c r="L130" i="2" s="1"/>
  <c r="O53" i="10"/>
  <c r="L60" i="2" s="1"/>
  <c r="O119" i="10"/>
  <c r="L148" i="2" s="1"/>
  <c r="J105" i="10"/>
  <c r="G130" i="2" s="1"/>
  <c r="J102" i="10"/>
  <c r="G126" i="2" s="1"/>
  <c r="J117" i="10"/>
  <c r="G146" i="2" s="1"/>
  <c r="L48" i="10"/>
  <c r="I54" i="2" s="1"/>
  <c r="N48" i="10"/>
  <c r="K54" i="2" s="1"/>
  <c r="N55" i="10"/>
  <c r="K63" i="2" s="1"/>
  <c r="O41" i="10"/>
  <c r="L44" i="2" s="1"/>
  <c r="N53" i="10"/>
  <c r="K60" i="2" s="1"/>
  <c r="N119" i="10"/>
  <c r="K148" i="2" s="1"/>
  <c r="N105" i="10"/>
  <c r="K130" i="2" s="1"/>
  <c r="N117" i="10"/>
  <c r="K146" i="2" s="1"/>
  <c r="O103" i="10"/>
  <c r="L127" i="2" s="1"/>
  <c r="O102" i="10"/>
  <c r="L126" i="2" s="1"/>
  <c r="L117" i="10"/>
  <c r="I146" i="2" s="1"/>
  <c r="N87" i="10"/>
  <c r="K106" i="2" s="1"/>
  <c r="O78" i="10"/>
  <c r="L94" i="2" s="1"/>
  <c r="N121" i="10"/>
  <c r="K151" i="2" s="1"/>
  <c r="N103" i="10"/>
  <c r="K127" i="2" s="1"/>
  <c r="L102" i="10"/>
  <c r="I126" i="2" s="1"/>
  <c r="N102" i="10"/>
  <c r="K126" i="2" s="1"/>
  <c r="V75" i="10"/>
  <c r="I75" i="10" s="1"/>
  <c r="F90" i="2" s="1"/>
  <c r="V35" i="10"/>
  <c r="I35" i="10" s="1"/>
  <c r="F36" i="2" s="1"/>
  <c r="N31" i="10"/>
  <c r="K31" i="2" s="1"/>
  <c r="L31" i="10"/>
  <c r="I31" i="2" s="1"/>
  <c r="O31" i="10"/>
  <c r="L31" i="2" s="1"/>
  <c r="AI319" i="10"/>
  <c r="AM311" i="10"/>
  <c r="AL319" i="10"/>
  <c r="AM296" i="10"/>
  <c r="AN311" i="10"/>
  <c r="AI304" i="10"/>
  <c r="AI311" i="10"/>
  <c r="AK296" i="10"/>
  <c r="AL296" i="10"/>
  <c r="AJ304" i="10"/>
  <c r="AM273" i="10"/>
  <c r="AM301" i="10"/>
  <c r="AL304" i="10"/>
  <c r="AJ283" i="10"/>
  <c r="AL303" i="10"/>
  <c r="AK273" i="10"/>
  <c r="AM277" i="10"/>
  <c r="AL229" i="10"/>
  <c r="AI301" i="10"/>
  <c r="AN291" i="10"/>
  <c r="AI303" i="10"/>
  <c r="AL277" i="10"/>
  <c r="AL273" i="10"/>
  <c r="AN285" i="10"/>
  <c r="AM238" i="10"/>
  <c r="AL185" i="10"/>
  <c r="AM193" i="10"/>
  <c r="AJ276" i="10"/>
  <c r="AN276" i="10"/>
  <c r="AI258" i="10"/>
  <c r="AK256" i="10"/>
  <c r="AN258" i="10"/>
  <c r="AL256" i="10"/>
  <c r="AK219" i="10"/>
  <c r="AL255" i="10"/>
  <c r="AN229" i="10"/>
  <c r="AM228" i="10"/>
  <c r="AN238" i="10"/>
  <c r="AL237" i="10"/>
  <c r="AI228" i="10"/>
  <c r="AI256" i="10"/>
  <c r="AN255" i="10"/>
  <c r="AN228" i="10"/>
  <c r="AI219" i="10"/>
  <c r="AL226" i="10"/>
  <c r="AJ219" i="10"/>
  <c r="AN211" i="10"/>
  <c r="AI226" i="10"/>
  <c r="AL193" i="10"/>
  <c r="AN196" i="10"/>
  <c r="AK197" i="10"/>
  <c r="AI197" i="10"/>
  <c r="AM197" i="10"/>
  <c r="AJ196" i="10"/>
  <c r="AN328" i="10"/>
  <c r="AN96" i="10"/>
  <c r="AK96" i="10"/>
  <c r="AL328" i="10"/>
  <c r="AJ96" i="10"/>
  <c r="AJ84" i="10"/>
  <c r="AI96" i="10"/>
  <c r="AM84" i="10"/>
  <c r="AL84" i="10"/>
  <c r="AK84" i="10"/>
  <c r="AM171" i="10"/>
  <c r="AJ171" i="10"/>
  <c r="AI84" i="10"/>
  <c r="AM188" i="10"/>
  <c r="AI188" i="10"/>
  <c r="AN149" i="10"/>
  <c r="D150" i="2"/>
  <c r="AM113" i="10"/>
  <c r="D170" i="2"/>
  <c r="D134" i="2"/>
  <c r="AK170" i="10"/>
  <c r="AJ149" i="10"/>
  <c r="AL170" i="10"/>
  <c r="AK221" i="10"/>
  <c r="AJ206" i="10"/>
  <c r="AM206" i="10"/>
  <c r="AK206" i="10"/>
  <c r="AN104" i="10"/>
  <c r="AM233" i="10"/>
  <c r="AN206" i="10"/>
  <c r="AI104" i="10"/>
  <c r="AI205" i="10"/>
  <c r="AL205" i="10"/>
  <c r="AK295" i="10"/>
  <c r="AI135" i="10"/>
  <c r="AM222" i="10"/>
  <c r="AI240" i="10"/>
  <c r="AK222" i="10"/>
  <c r="AK204" i="10"/>
  <c r="AN240" i="10"/>
  <c r="AL153" i="10"/>
  <c r="AM153" i="10"/>
  <c r="AM217" i="10"/>
  <c r="AM250" i="10"/>
  <c r="AI259" i="10"/>
  <c r="AL232" i="10"/>
  <c r="AN217" i="10"/>
  <c r="AN126" i="10"/>
  <c r="AI250" i="10"/>
  <c r="AJ183" i="10"/>
  <c r="AL204" i="10"/>
  <c r="AI127" i="10"/>
  <c r="AJ204" i="10"/>
  <c r="AL259" i="10"/>
  <c r="AM259" i="10"/>
  <c r="AK259" i="10"/>
  <c r="AJ235" i="10"/>
  <c r="AL295" i="10"/>
  <c r="AM183" i="10"/>
  <c r="AK136" i="10"/>
  <c r="AL240" i="10"/>
  <c r="AN232" i="10"/>
  <c r="AK312" i="10"/>
  <c r="AL136" i="10"/>
  <c r="AJ180" i="10"/>
  <c r="AL294" i="10"/>
  <c r="AJ225" i="10"/>
  <c r="AI183" i="10"/>
  <c r="AL127" i="10"/>
  <c r="AM295" i="10"/>
  <c r="AM235" i="10"/>
  <c r="AI187" i="10"/>
  <c r="AN183" i="10"/>
  <c r="AN223" i="10"/>
  <c r="AL220" i="10"/>
  <c r="AL249" i="10"/>
  <c r="AI97" i="10"/>
  <c r="AI294" i="10"/>
  <c r="AI180" i="10"/>
  <c r="AN136" i="10"/>
  <c r="AI223" i="10"/>
  <c r="AN178" i="10"/>
  <c r="AM220" i="10"/>
  <c r="AJ241" i="10"/>
  <c r="AI220" i="10"/>
  <c r="AK241" i="10"/>
  <c r="K327" i="10"/>
  <c r="H426" i="2" s="1"/>
  <c r="AM294" i="10"/>
  <c r="AJ136" i="10"/>
  <c r="AI292" i="10"/>
  <c r="M327" i="10"/>
  <c r="J426" i="2" s="1"/>
  <c r="O327" i="10"/>
  <c r="L426" i="2" s="1"/>
  <c r="N327" i="10"/>
  <c r="K426" i="2" s="1"/>
  <c r="L327" i="10"/>
  <c r="I426" i="2" s="1"/>
  <c r="AN312" i="10"/>
  <c r="AM177" i="10"/>
  <c r="AM249" i="10"/>
  <c r="AN97" i="10"/>
  <c r="AL187" i="10"/>
  <c r="O324" i="10"/>
  <c r="L422" i="2" s="1"/>
  <c r="L324" i="10"/>
  <c r="I422" i="2" s="1"/>
  <c r="AN186" i="10"/>
  <c r="AM214" i="10"/>
  <c r="AL282" i="10"/>
  <c r="AN177" i="10"/>
  <c r="AM282" i="10"/>
  <c r="AI177" i="10"/>
  <c r="AI279" i="10"/>
  <c r="AM313" i="10"/>
  <c r="AL186" i="10"/>
  <c r="AM186" i="10"/>
  <c r="M324" i="10"/>
  <c r="J422" i="2" s="1"/>
  <c r="K324" i="10"/>
  <c r="H422" i="2" s="1"/>
  <c r="J324" i="10"/>
  <c r="G422" i="2" s="1"/>
  <c r="AK274" i="10"/>
  <c r="L321" i="10"/>
  <c r="I418" i="2" s="1"/>
  <c r="N321" i="10"/>
  <c r="K418" i="2" s="1"/>
  <c r="O321" i="10"/>
  <c r="L418" i="2" s="1"/>
  <c r="M321" i="10"/>
  <c r="J418" i="2" s="1"/>
  <c r="J321" i="10"/>
  <c r="G418" i="2" s="1"/>
  <c r="AM325" i="10"/>
  <c r="AN309" i="10"/>
  <c r="AK309" i="10"/>
  <c r="AL310" i="10"/>
  <c r="AL318" i="10"/>
  <c r="AJ309" i="10"/>
  <c r="AI310" i="10"/>
  <c r="AK322" i="10"/>
  <c r="AK323" i="10"/>
  <c r="AM323" i="10"/>
  <c r="AJ322" i="10"/>
  <c r="AI323" i="10"/>
  <c r="AM322" i="10"/>
  <c r="AI322" i="10"/>
  <c r="AJ323" i="10"/>
  <c r="AL322" i="10"/>
  <c r="AN323" i="10"/>
  <c r="AN322" i="10"/>
  <c r="AL323" i="10"/>
  <c r="AM275" i="10"/>
  <c r="AL275" i="10"/>
  <c r="AK275" i="10"/>
  <c r="AJ275" i="10"/>
  <c r="AN275" i="10"/>
  <c r="AI275" i="10"/>
  <c r="AK135" i="10"/>
  <c r="AM135" i="10"/>
  <c r="AL135" i="10"/>
  <c r="AN135" i="10"/>
  <c r="AJ135" i="10"/>
  <c r="AK95" i="10"/>
  <c r="AI95" i="10"/>
  <c r="AN95" i="10"/>
  <c r="AJ95" i="10"/>
  <c r="AL95" i="10"/>
  <c r="AM95" i="10"/>
  <c r="N144" i="10"/>
  <c r="K182" i="2" s="1"/>
  <c r="J144" i="10"/>
  <c r="G182" i="2" s="1"/>
  <c r="K144" i="10"/>
  <c r="H182" i="2" s="1"/>
  <c r="L144" i="10"/>
  <c r="I182" i="2" s="1"/>
  <c r="M144" i="10"/>
  <c r="J182" i="2" s="1"/>
  <c r="G144" i="10"/>
  <c r="G111" i="10"/>
  <c r="J111" i="10"/>
  <c r="G138" i="2" s="1"/>
  <c r="N111" i="10"/>
  <c r="K138" i="2" s="1"/>
  <c r="L111" i="10"/>
  <c r="I138" i="2" s="1"/>
  <c r="K111" i="10"/>
  <c r="H138" i="2" s="1"/>
  <c r="M111" i="10"/>
  <c r="J138" i="2" s="1"/>
  <c r="G129" i="10"/>
  <c r="J129" i="10"/>
  <c r="G162" i="2" s="1"/>
  <c r="N129" i="10"/>
  <c r="K162" i="2" s="1"/>
  <c r="L129" i="10"/>
  <c r="I162" i="2" s="1"/>
  <c r="K129" i="10"/>
  <c r="H162" i="2" s="1"/>
  <c r="M129" i="10"/>
  <c r="J162" i="2" s="1"/>
  <c r="G87" i="10"/>
  <c r="Z342" i="10"/>
  <c r="Z345" i="10" s="1"/>
  <c r="H93" i="10" s="1"/>
  <c r="E114" i="2" s="1"/>
  <c r="Z343" i="10"/>
  <c r="Z346" i="10" s="1"/>
  <c r="Z344" i="10"/>
  <c r="Z347" i="10" s="1"/>
  <c r="O93" i="10" s="1"/>
  <c r="L114" i="2" s="1"/>
  <c r="AI27" i="10" l="1"/>
  <c r="L68" i="2"/>
  <c r="AN27" i="10"/>
  <c r="AJ27" i="10"/>
  <c r="L72" i="2"/>
  <c r="AI62" i="10"/>
  <c r="G410" i="2"/>
  <c r="AJ315" i="10"/>
  <c r="AN305" i="10"/>
  <c r="AN134" i="10"/>
  <c r="AJ134" i="10"/>
  <c r="AN116" i="10"/>
  <c r="AJ236" i="10"/>
  <c r="AI134" i="10"/>
  <c r="AM212" i="10"/>
  <c r="AL122" i="10"/>
  <c r="AJ116" i="10"/>
  <c r="AM134" i="10"/>
  <c r="AI212" i="10"/>
  <c r="AK134" i="10"/>
  <c r="AN212" i="10"/>
  <c r="AJ122" i="10"/>
  <c r="AK116" i="10"/>
  <c r="AI143" i="10"/>
  <c r="AJ239" i="10"/>
  <c r="AJ143" i="10"/>
  <c r="AL239" i="10"/>
  <c r="AL116" i="10"/>
  <c r="AL236" i="10"/>
  <c r="AM122" i="10"/>
  <c r="AH116" i="10"/>
  <c r="AO116" i="10" s="1"/>
  <c r="AL143" i="10"/>
  <c r="AI116" i="10"/>
  <c r="AH134" i="10"/>
  <c r="AO134" i="10" s="1"/>
  <c r="AI302" i="10"/>
  <c r="AI239" i="10"/>
  <c r="AM143" i="10"/>
  <c r="AN122" i="10"/>
  <c r="AK236" i="10"/>
  <c r="AL134" i="10"/>
  <c r="AM116" i="10"/>
  <c r="AN239" i="10"/>
  <c r="AI125" i="10"/>
  <c r="AL212" i="10"/>
  <c r="AL203" i="10"/>
  <c r="AJ212" i="10"/>
  <c r="AI122" i="10"/>
  <c r="AM230" i="10"/>
  <c r="AK239" i="10"/>
  <c r="AM239" i="10"/>
  <c r="AH212" i="10"/>
  <c r="AP212" i="10" s="1"/>
  <c r="AH239" i="10"/>
  <c r="AO239" i="10" s="1"/>
  <c r="AJ179" i="10"/>
  <c r="AN143" i="10"/>
  <c r="AK122" i="10"/>
  <c r="AK107" i="10"/>
  <c r="AN236" i="10"/>
  <c r="AI236" i="10"/>
  <c r="AI287" i="10"/>
  <c r="AK143" i="10"/>
  <c r="AM236" i="10"/>
  <c r="AL80" i="10"/>
  <c r="AH143" i="10"/>
  <c r="AO143" i="10" s="1"/>
  <c r="AH62" i="10"/>
  <c r="AO62" i="10" s="1"/>
  <c r="AK203" i="10"/>
  <c r="AH125" i="10"/>
  <c r="AO125" i="10" s="1"/>
  <c r="AH122" i="10"/>
  <c r="AO122" i="10" s="1"/>
  <c r="AM107" i="10"/>
  <c r="AN302" i="10"/>
  <c r="AJ62" i="10"/>
  <c r="AK179" i="10"/>
  <c r="AN230" i="10"/>
  <c r="AH236" i="10"/>
  <c r="AO236" i="10" s="1"/>
  <c r="AM125" i="10"/>
  <c r="AI230" i="10"/>
  <c r="AN125" i="10"/>
  <c r="AJ302" i="10"/>
  <c r="AN107" i="10"/>
  <c r="AL62" i="10"/>
  <c r="AI167" i="10"/>
  <c r="AH107" i="10"/>
  <c r="AP107" i="10" s="1"/>
  <c r="AJ107" i="10"/>
  <c r="AL125" i="10"/>
  <c r="AL107" i="10"/>
  <c r="AN293" i="10"/>
  <c r="AK62" i="10"/>
  <c r="AL302" i="10"/>
  <c r="AI107" i="10"/>
  <c r="AN179" i="10"/>
  <c r="AK152" i="10"/>
  <c r="AL179" i="10"/>
  <c r="AN62" i="10"/>
  <c r="AM302" i="10"/>
  <c r="AK125" i="10"/>
  <c r="AM62" i="10"/>
  <c r="AN215" i="10"/>
  <c r="AJ125" i="10"/>
  <c r="AM152" i="10"/>
  <c r="AI179" i="10"/>
  <c r="AH179" i="10"/>
  <c r="AO179" i="10" s="1"/>
  <c r="AI293" i="10"/>
  <c r="AK230" i="10"/>
  <c r="AJ227" i="10"/>
  <c r="AL293" i="10"/>
  <c r="AL230" i="10"/>
  <c r="AJ245" i="10"/>
  <c r="AK227" i="10"/>
  <c r="AL89" i="10"/>
  <c r="AM278" i="10"/>
  <c r="AK242" i="10"/>
  <c r="AN278" i="10"/>
  <c r="AM242" i="10"/>
  <c r="AK293" i="10"/>
  <c r="AN224" i="10"/>
  <c r="AL278" i="10"/>
  <c r="AL158" i="10"/>
  <c r="AK302" i="10"/>
  <c r="AJ293" i="10"/>
  <c r="AI227" i="10"/>
  <c r="AI278" i="10"/>
  <c r="AM293" i="10"/>
  <c r="AN227" i="10"/>
  <c r="AN248" i="10"/>
  <c r="AM248" i="10"/>
  <c r="AL314" i="10"/>
  <c r="AN326" i="10"/>
  <c r="AH227" i="10"/>
  <c r="AO227" i="10" s="1"/>
  <c r="AL161" i="10"/>
  <c r="AH194" i="10"/>
  <c r="AO194" i="10" s="1"/>
  <c r="AN203" i="10"/>
  <c r="AL227" i="10"/>
  <c r="AH278" i="10"/>
  <c r="AO278" i="10" s="1"/>
  <c r="AK278" i="10"/>
  <c r="AH152" i="10"/>
  <c r="AO152" i="10" s="1"/>
  <c r="AM287" i="10"/>
  <c r="AH224" i="10"/>
  <c r="AO224" i="10" s="1"/>
  <c r="AL287" i="10"/>
  <c r="AI224" i="10"/>
  <c r="AN284" i="10"/>
  <c r="AJ230" i="10"/>
  <c r="AM167" i="10"/>
  <c r="AM227" i="10"/>
  <c r="AJ278" i="10"/>
  <c r="AM314" i="10"/>
  <c r="AK287" i="10"/>
  <c r="AK131" i="10"/>
  <c r="AK215" i="10"/>
  <c r="AK329" i="10"/>
  <c r="AK320" i="10"/>
  <c r="AH230" i="10"/>
  <c r="AO230" i="10" s="1"/>
  <c r="AM179" i="10"/>
  <c r="AM224" i="10"/>
  <c r="AM203" i="10"/>
  <c r="AN320" i="10"/>
  <c r="AN80" i="10"/>
  <c r="AL248" i="10"/>
  <c r="AK326" i="10"/>
  <c r="AJ329" i="10"/>
  <c r="AI203" i="10"/>
  <c r="AN245" i="10"/>
  <c r="AN167" i="10"/>
  <c r="AJ287" i="10"/>
  <c r="AM320" i="10"/>
  <c r="AK224" i="10"/>
  <c r="AJ224" i="10"/>
  <c r="AJ167" i="10"/>
  <c r="AH248" i="10"/>
  <c r="AO248" i="10" s="1"/>
  <c r="AJ152" i="10"/>
  <c r="AK161" i="10"/>
  <c r="AI326" i="10"/>
  <c r="AI314" i="10"/>
  <c r="AM326" i="10"/>
  <c r="AJ248" i="10"/>
  <c r="AM161" i="10"/>
  <c r="AI80" i="10"/>
  <c r="AJ203" i="10"/>
  <c r="AH215" i="10"/>
  <c r="AO215" i="10" s="1"/>
  <c r="AL152" i="10"/>
  <c r="AK314" i="10"/>
  <c r="AM80" i="10"/>
  <c r="AL329" i="10"/>
  <c r="AI260" i="10"/>
  <c r="AK167" i="10"/>
  <c r="AM101" i="10"/>
  <c r="AN152" i="10"/>
  <c r="AH293" i="10"/>
  <c r="AO293" i="10" s="1"/>
  <c r="AI152" i="10"/>
  <c r="AL224" i="10"/>
  <c r="AH287" i="10"/>
  <c r="AO287" i="10" s="1"/>
  <c r="AL326" i="10"/>
  <c r="AN287" i="10"/>
  <c r="AH203" i="10"/>
  <c r="AO203" i="10" s="1"/>
  <c r="AI161" i="10"/>
  <c r="AJ89" i="10"/>
  <c r="AK248" i="10"/>
  <c r="AJ242" i="10"/>
  <c r="AH302" i="10"/>
  <c r="AP302" i="10" s="1"/>
  <c r="AM251" i="10"/>
  <c r="AI248" i="10"/>
  <c r="AN314" i="10"/>
  <c r="AH314" i="10"/>
  <c r="AP314" i="10" s="1"/>
  <c r="AJ314" i="10"/>
  <c r="AN89" i="10"/>
  <c r="AH80" i="10"/>
  <c r="AO80" i="10" s="1"/>
  <c r="AJ158" i="10"/>
  <c r="AI89" i="10"/>
  <c r="AI305" i="10"/>
  <c r="AN260" i="10"/>
  <c r="AL320" i="10"/>
  <c r="AJ80" i="10"/>
  <c r="AI329" i="10"/>
  <c r="AJ215" i="10"/>
  <c r="AL215" i="10"/>
  <c r="AK80" i="10"/>
  <c r="AK89" i="10"/>
  <c r="AM215" i="10"/>
  <c r="AI158" i="10"/>
  <c r="AL242" i="10"/>
  <c r="AJ110" i="10"/>
  <c r="AN98" i="10"/>
  <c r="AL101" i="10"/>
  <c r="AM173" i="10"/>
  <c r="AN158" i="10"/>
  <c r="AK110" i="10"/>
  <c r="AH167" i="10"/>
  <c r="AO167" i="10" s="1"/>
  <c r="AJ320" i="10"/>
  <c r="AI38" i="10"/>
  <c r="AI215" i="10"/>
  <c r="AJ260" i="10"/>
  <c r="AM260" i="10"/>
  <c r="AM158" i="10"/>
  <c r="AN161" i="10"/>
  <c r="AK158" i="10"/>
  <c r="AI245" i="10"/>
  <c r="AH329" i="10"/>
  <c r="AO329" i="10" s="1"/>
  <c r="AL32" i="10"/>
  <c r="AN329" i="10"/>
  <c r="AJ251" i="10"/>
  <c r="AL245" i="10"/>
  <c r="AH131" i="10"/>
  <c r="AO131" i="10" s="1"/>
  <c r="AM305" i="10"/>
  <c r="AN257" i="10"/>
  <c r="AH320" i="10"/>
  <c r="AP320" i="10" s="1"/>
  <c r="AK260" i="10"/>
  <c r="AI194" i="10"/>
  <c r="AM329" i="10"/>
  <c r="AI320" i="10"/>
  <c r="AH89" i="10"/>
  <c r="AO89" i="10" s="1"/>
  <c r="AK245" i="10"/>
  <c r="AI257" i="10"/>
  <c r="AL173" i="10"/>
  <c r="AL167" i="10"/>
  <c r="AN131" i="10"/>
  <c r="AM245" i="10"/>
  <c r="AH269" i="10"/>
  <c r="AO269" i="10" s="1"/>
  <c r="AN101" i="10"/>
  <c r="AH242" i="10"/>
  <c r="AO242" i="10" s="1"/>
  <c r="AJ326" i="10"/>
  <c r="AN242" i="10"/>
  <c r="AH326" i="10"/>
  <c r="AP326" i="10" s="1"/>
  <c r="AM266" i="10"/>
  <c r="AJ173" i="10"/>
  <c r="AM284" i="10"/>
  <c r="AM89" i="10"/>
  <c r="AJ161" i="10"/>
  <c r="AL251" i="10"/>
  <c r="AH38" i="10"/>
  <c r="AO38" i="10" s="1"/>
  <c r="AH251" i="10"/>
  <c r="AP251" i="10" s="1"/>
  <c r="AJ257" i="10"/>
  <c r="AJ65" i="10"/>
  <c r="AL131" i="10"/>
  <c r="AM131" i="10"/>
  <c r="AH245" i="10"/>
  <c r="AO245" i="10" s="1"/>
  <c r="AN110" i="10"/>
  <c r="AK194" i="10"/>
  <c r="AM194" i="10"/>
  <c r="AM257" i="10"/>
  <c r="AJ194" i="10"/>
  <c r="AH257" i="10"/>
  <c r="AO257" i="10" s="1"/>
  <c r="AI101" i="10"/>
  <c r="AI242" i="10"/>
  <c r="AM98" i="10"/>
  <c r="AI98" i="10"/>
  <c r="AN251" i="10"/>
  <c r="AN194" i="10"/>
  <c r="AL266" i="10"/>
  <c r="AN266" i="10"/>
  <c r="AI131" i="10"/>
  <c r="AH161" i="10"/>
  <c r="AP161" i="10" s="1"/>
  <c r="AJ305" i="10"/>
  <c r="AH266" i="10"/>
  <c r="AP266" i="10" s="1"/>
  <c r="AL260" i="10"/>
  <c r="AI65" i="10"/>
  <c r="AL110" i="10"/>
  <c r="AL98" i="10"/>
  <c r="AH260" i="10"/>
  <c r="AO260" i="10" s="1"/>
  <c r="AH305" i="10"/>
  <c r="AO305" i="10" s="1"/>
  <c r="AL305" i="10"/>
  <c r="AJ38" i="10"/>
  <c r="AH44" i="10"/>
  <c r="AP44" i="10" s="1"/>
  <c r="AK44" i="10"/>
  <c r="AK98" i="10"/>
  <c r="AJ131" i="10"/>
  <c r="AH98" i="10"/>
  <c r="AP98" i="10" s="1"/>
  <c r="AN173" i="10"/>
  <c r="AJ101" i="10"/>
  <c r="AL194" i="10"/>
  <c r="AH158" i="10"/>
  <c r="AP158" i="10" s="1"/>
  <c r="AK251" i="10"/>
  <c r="AJ98" i="10"/>
  <c r="AM44" i="10"/>
  <c r="AK284" i="10"/>
  <c r="AL284" i="10"/>
  <c r="AI173" i="10"/>
  <c r="AH101" i="10"/>
  <c r="AO101" i="10" s="1"/>
  <c r="AL257" i="10"/>
  <c r="AI284" i="10"/>
  <c r="AK101" i="10"/>
  <c r="AL65" i="10"/>
  <c r="AK257" i="10"/>
  <c r="AK38" i="10"/>
  <c r="AI251" i="10"/>
  <c r="AH65" i="10"/>
  <c r="AO65" i="10" s="1"/>
  <c r="AI44" i="10"/>
  <c r="AH110" i="10"/>
  <c r="AO110" i="10" s="1"/>
  <c r="AN44" i="10"/>
  <c r="AM269" i="10"/>
  <c r="AJ284" i="10"/>
  <c r="AJ269" i="10"/>
  <c r="AK266" i="10"/>
  <c r="AI269" i="10"/>
  <c r="AK305" i="10"/>
  <c r="AM110" i="10"/>
  <c r="AI266" i="10"/>
  <c r="AN38" i="10"/>
  <c r="AN65" i="10"/>
  <c r="AJ266" i="10"/>
  <c r="AJ44" i="10"/>
  <c r="AM65" i="10"/>
  <c r="AL269" i="10"/>
  <c r="AK65" i="10"/>
  <c r="AJ32" i="10"/>
  <c r="AL44" i="10"/>
  <c r="AI110" i="10"/>
  <c r="AM38" i="10"/>
  <c r="AN269" i="10"/>
  <c r="AL38" i="10"/>
  <c r="AH173" i="10"/>
  <c r="AP173" i="10" s="1"/>
  <c r="AK269" i="10"/>
  <c r="AK173" i="10"/>
  <c r="AH284" i="10"/>
  <c r="AP284" i="10" s="1"/>
  <c r="AM32" i="10"/>
  <c r="AI32" i="10"/>
  <c r="AK32" i="10"/>
  <c r="AH32" i="10"/>
  <c r="AP32" i="10" s="1"/>
  <c r="AN32" i="10"/>
  <c r="AI317" i="10"/>
  <c r="AI321" i="10"/>
  <c r="AI281" i="10"/>
  <c r="AI308" i="10"/>
  <c r="AI324" i="10"/>
  <c r="AI280" i="10"/>
  <c r="AI307" i="10"/>
  <c r="AI298" i="10"/>
  <c r="AN321" i="10"/>
  <c r="AN306" i="10"/>
  <c r="AN327" i="10"/>
  <c r="AN298" i="10"/>
  <c r="AN308" i="10"/>
  <c r="AN280" i="10"/>
  <c r="AN290" i="10"/>
  <c r="AN315" i="10"/>
  <c r="AN297" i="10"/>
  <c r="AM315" i="10"/>
  <c r="AM281" i="10"/>
  <c r="AM297" i="10"/>
  <c r="AM321" i="10"/>
  <c r="AM317" i="10"/>
  <c r="AM308" i="10"/>
  <c r="AM327" i="10"/>
  <c r="AM307" i="10"/>
  <c r="AM290" i="10"/>
  <c r="AL280" i="10"/>
  <c r="AL297" i="10"/>
  <c r="AL327" i="10"/>
  <c r="AL290" i="10"/>
  <c r="AL298" i="10"/>
  <c r="AL289" i="10"/>
  <c r="AL288" i="10"/>
  <c r="AL315" i="10"/>
  <c r="AK290" i="10"/>
  <c r="AK308" i="10"/>
  <c r="AK307" i="10"/>
  <c r="AK315" i="10"/>
  <c r="AK289" i="10"/>
  <c r="AK317" i="10"/>
  <c r="AK327" i="10"/>
  <c r="AK298" i="10"/>
  <c r="AK297" i="10"/>
  <c r="AJ307" i="10"/>
  <c r="AJ321" i="10"/>
  <c r="AJ281" i="10"/>
  <c r="AJ289" i="10"/>
  <c r="AJ306" i="10"/>
  <c r="AJ288" i="10"/>
  <c r="AJ280" i="10"/>
  <c r="AJ317" i="10"/>
  <c r="AJ327" i="10"/>
  <c r="AJ298" i="10"/>
  <c r="AJ308" i="10"/>
  <c r="AI218" i="10"/>
  <c r="AI261" i="10"/>
  <c r="AI254" i="10"/>
  <c r="AI263" i="10"/>
  <c r="AI252" i="10"/>
  <c r="AI243" i="10"/>
  <c r="AI244" i="10"/>
  <c r="AI253" i="10"/>
  <c r="AN234" i="10"/>
  <c r="AN253" i="10"/>
  <c r="AN218" i="10"/>
  <c r="AN263" i="10"/>
  <c r="AN261" i="10"/>
  <c r="AN243" i="10"/>
  <c r="AN216" i="10"/>
  <c r="AM216" i="10"/>
  <c r="AM263" i="10"/>
  <c r="AM252" i="10"/>
  <c r="AM244" i="10"/>
  <c r="AM254" i="10"/>
  <c r="AM234" i="10"/>
  <c r="AL216" i="10"/>
  <c r="AL254" i="10"/>
  <c r="AL244" i="10"/>
  <c r="AL243" i="10"/>
  <c r="AL252" i="10"/>
  <c r="AL261" i="10"/>
  <c r="AL234" i="10"/>
  <c r="AL218" i="10"/>
  <c r="AK243" i="10"/>
  <c r="AK218" i="10"/>
  <c r="AK244" i="10"/>
  <c r="AK253" i="10"/>
  <c r="AK234" i="10"/>
  <c r="AK216" i="10"/>
  <c r="AK261" i="10"/>
  <c r="AJ244" i="10"/>
  <c r="AJ262" i="10"/>
  <c r="AJ261" i="10"/>
  <c r="AJ253" i="10"/>
  <c r="AJ252" i="10"/>
  <c r="AJ234" i="10"/>
  <c r="AJ216" i="10"/>
  <c r="AJ218" i="10"/>
  <c r="AI191" i="10"/>
  <c r="AI200" i="10"/>
  <c r="AI199" i="10"/>
  <c r="AI182" i="10"/>
  <c r="AI208" i="10"/>
  <c r="AN208" i="10"/>
  <c r="AN190" i="10"/>
  <c r="AN191" i="10"/>
  <c r="AN199" i="10"/>
  <c r="AN189" i="10"/>
  <c r="AN182" i="10"/>
  <c r="AN198" i="10"/>
  <c r="AM191" i="10"/>
  <c r="AM182" i="10"/>
  <c r="AM199" i="10"/>
  <c r="AM200" i="10"/>
  <c r="AM208" i="10"/>
  <c r="AL189" i="10"/>
  <c r="AL199" i="10"/>
  <c r="AL191" i="10"/>
  <c r="AL182" i="10"/>
  <c r="AL208" i="10"/>
  <c r="AL198" i="10"/>
  <c r="AL190" i="10"/>
  <c r="AK190" i="10"/>
  <c r="AK182" i="10"/>
  <c r="AK208" i="10"/>
  <c r="AK198" i="10"/>
  <c r="AK191" i="10"/>
  <c r="AK199" i="10"/>
  <c r="AJ199" i="10"/>
  <c r="AJ190" i="10"/>
  <c r="AJ189" i="10"/>
  <c r="AJ200" i="10"/>
  <c r="AJ191" i="10"/>
  <c r="AJ208" i="10"/>
  <c r="AJ182" i="10"/>
  <c r="AI105" i="10"/>
  <c r="AI82" i="10"/>
  <c r="AI90" i="10"/>
  <c r="AI57" i="10"/>
  <c r="AI66" i="10"/>
  <c r="AI144" i="10"/>
  <c r="AI114" i="10"/>
  <c r="AI141" i="10"/>
  <c r="AI31" i="10"/>
  <c r="AI42" i="10"/>
  <c r="AI78" i="10"/>
  <c r="AI119" i="10"/>
  <c r="AI108" i="10"/>
  <c r="AI79" i="10"/>
  <c r="AI54" i="10"/>
  <c r="AI60" i="10"/>
  <c r="AI69" i="10"/>
  <c r="AI130" i="10"/>
  <c r="AI168" i="10"/>
  <c r="AI81" i="10"/>
  <c r="AI117" i="10"/>
  <c r="AI41" i="10"/>
  <c r="AI53" i="10"/>
  <c r="AI36" i="10"/>
  <c r="AI73" i="10"/>
  <c r="AI72" i="10"/>
  <c r="AI150" i="10"/>
  <c r="AI87" i="10"/>
  <c r="AI120" i="10"/>
  <c r="AI102" i="10"/>
  <c r="AI30" i="10"/>
  <c r="AI128" i="10"/>
  <c r="AI68" i="10"/>
  <c r="AI129" i="10"/>
  <c r="AI155" i="10"/>
  <c r="AI137" i="10"/>
  <c r="AI154" i="10"/>
  <c r="AI103" i="10"/>
  <c r="AI63" i="10"/>
  <c r="AI86" i="10"/>
  <c r="AI115" i="10"/>
  <c r="AI109" i="10"/>
  <c r="AI94" i="10"/>
  <c r="AI146" i="10"/>
  <c r="AI76" i="10"/>
  <c r="AI121" i="10"/>
  <c r="AI138" i="10"/>
  <c r="AI148" i="10"/>
  <c r="AI156" i="10"/>
  <c r="AI123" i="10"/>
  <c r="AI64" i="10"/>
  <c r="AI124" i="10"/>
  <c r="AI39" i="10"/>
  <c r="AI151" i="10"/>
  <c r="AN128" i="10"/>
  <c r="AN175" i="10"/>
  <c r="AN92" i="10"/>
  <c r="AN86" i="10"/>
  <c r="AN77" i="10"/>
  <c r="AN69" i="10"/>
  <c r="AN145" i="10"/>
  <c r="AN159" i="10"/>
  <c r="AN162" i="10"/>
  <c r="AN55" i="10"/>
  <c r="AN147" i="10"/>
  <c r="AN102" i="10"/>
  <c r="AN30" i="10"/>
  <c r="AN45" i="10"/>
  <c r="AN81" i="10"/>
  <c r="AN169" i="10"/>
  <c r="AN108" i="10"/>
  <c r="AN79" i="10"/>
  <c r="AN139" i="10"/>
  <c r="AN148" i="10"/>
  <c r="AN165" i="10"/>
  <c r="AN142" i="10"/>
  <c r="AN47" i="10"/>
  <c r="AN132" i="10"/>
  <c r="AN138" i="10"/>
  <c r="AN105" i="10"/>
  <c r="AN121" i="10"/>
  <c r="AN119" i="10"/>
  <c r="AN151" i="10"/>
  <c r="AN164" i="10"/>
  <c r="AN163" i="10"/>
  <c r="AN117" i="10"/>
  <c r="AN53" i="10"/>
  <c r="AN37" i="10"/>
  <c r="AN120" i="10"/>
  <c r="AN63" i="10"/>
  <c r="AN60" i="10"/>
  <c r="AN157" i="10"/>
  <c r="AN166" i="10"/>
  <c r="AN146" i="10"/>
  <c r="AN160" i="10"/>
  <c r="AN90" i="10"/>
  <c r="AN46" i="10"/>
  <c r="AN31" i="10"/>
  <c r="AN87" i="10"/>
  <c r="AN51" i="10"/>
  <c r="AN39" i="10"/>
  <c r="AN88" i="10"/>
  <c r="AN137" i="10"/>
  <c r="AN172" i="10"/>
  <c r="AN36" i="10"/>
  <c r="AN174" i="10"/>
  <c r="AM91" i="10"/>
  <c r="AM148" i="10"/>
  <c r="AM119" i="10"/>
  <c r="AM68" i="10"/>
  <c r="AM162" i="10"/>
  <c r="AM64" i="10"/>
  <c r="AM103" i="10"/>
  <c r="AM108" i="10"/>
  <c r="AM123" i="10"/>
  <c r="AM166" i="10"/>
  <c r="AM114" i="10"/>
  <c r="AM92" i="10"/>
  <c r="AM77" i="10"/>
  <c r="AM106" i="10"/>
  <c r="AM164" i="10"/>
  <c r="AM160" i="10"/>
  <c r="AM73" i="10"/>
  <c r="AM112" i="10"/>
  <c r="AM117" i="10"/>
  <c r="AM121" i="10"/>
  <c r="AM48" i="10"/>
  <c r="AM94" i="10"/>
  <c r="AM142" i="10"/>
  <c r="AM53" i="10"/>
  <c r="AM128" i="10"/>
  <c r="AM60" i="10"/>
  <c r="AM109" i="10"/>
  <c r="AM174" i="10"/>
  <c r="AM102" i="10"/>
  <c r="AM139" i="10"/>
  <c r="AM42" i="10"/>
  <c r="AM169" i="10"/>
  <c r="AM39" i="10"/>
  <c r="AM86" i="10"/>
  <c r="AM63" i="10"/>
  <c r="AM147" i="10"/>
  <c r="AM54" i="10"/>
  <c r="AM79" i="10"/>
  <c r="AM81" i="10"/>
  <c r="AM156" i="10"/>
  <c r="AM165" i="10"/>
  <c r="AM69" i="10"/>
  <c r="AM57" i="10"/>
  <c r="AM168" i="10"/>
  <c r="AM151" i="10"/>
  <c r="AM59" i="10"/>
  <c r="AM88" i="10"/>
  <c r="AM66" i="10"/>
  <c r="AM115" i="10"/>
  <c r="AM45" i="10"/>
  <c r="AL130" i="10"/>
  <c r="AL175" i="10"/>
  <c r="AL60" i="10"/>
  <c r="AL87" i="10"/>
  <c r="AL106" i="10"/>
  <c r="AL91" i="10"/>
  <c r="AL57" i="10"/>
  <c r="AL138" i="10"/>
  <c r="AL165" i="10"/>
  <c r="AL51" i="10"/>
  <c r="AL139" i="10"/>
  <c r="AL59" i="10"/>
  <c r="AL45" i="10"/>
  <c r="AL163" i="10"/>
  <c r="AL42" i="10"/>
  <c r="AL54" i="10"/>
  <c r="AL168" i="10"/>
  <c r="AL148" i="10"/>
  <c r="AL53" i="10"/>
  <c r="AL128" i="10"/>
  <c r="AL63" i="10"/>
  <c r="AL141" i="10"/>
  <c r="AL174" i="10"/>
  <c r="AL160" i="10"/>
  <c r="AL115" i="10"/>
  <c r="AL147" i="10"/>
  <c r="AL132" i="10"/>
  <c r="AL155" i="10"/>
  <c r="AL142" i="10"/>
  <c r="AL119" i="10"/>
  <c r="AL169" i="10"/>
  <c r="AL121" i="10"/>
  <c r="AL114" i="10"/>
  <c r="AL66" i="10"/>
  <c r="AL39" i="10"/>
  <c r="AL133" i="10"/>
  <c r="AL172" i="10"/>
  <c r="AL69" i="10"/>
  <c r="AL145" i="10"/>
  <c r="AL78" i="10"/>
  <c r="AL86" i="10"/>
  <c r="AL100" i="10"/>
  <c r="AL47" i="10"/>
  <c r="AL41" i="10"/>
  <c r="AL123" i="10"/>
  <c r="AL30" i="10"/>
  <c r="AL118" i="10"/>
  <c r="AL88" i="10"/>
  <c r="AL81" i="10"/>
  <c r="AL162" i="10"/>
  <c r="AL159" i="10"/>
  <c r="AL137" i="10"/>
  <c r="AK147" i="10"/>
  <c r="AK79" i="10"/>
  <c r="AK128" i="10"/>
  <c r="AK172" i="10"/>
  <c r="AK138" i="10"/>
  <c r="AK77" i="10"/>
  <c r="AK163" i="10"/>
  <c r="AK63" i="10"/>
  <c r="AK47" i="10"/>
  <c r="AK36" i="10"/>
  <c r="AK78" i="10"/>
  <c r="AK81" i="10"/>
  <c r="AK146" i="10"/>
  <c r="AK120" i="10"/>
  <c r="AK41" i="10"/>
  <c r="AK64" i="10"/>
  <c r="AK54" i="10"/>
  <c r="AK90" i="10"/>
  <c r="AK145" i="10"/>
  <c r="AK86" i="10"/>
  <c r="AK124" i="10"/>
  <c r="AK31" i="10"/>
  <c r="AK151" i="10"/>
  <c r="AK115" i="10"/>
  <c r="AK155" i="10"/>
  <c r="AK168" i="10"/>
  <c r="AK156" i="10"/>
  <c r="AK73" i="10"/>
  <c r="AK55" i="10"/>
  <c r="AK162" i="10"/>
  <c r="AK137" i="10"/>
  <c r="AK60" i="10"/>
  <c r="AK48" i="10"/>
  <c r="AK157" i="10"/>
  <c r="AK45" i="10"/>
  <c r="AK94" i="10"/>
  <c r="AK76" i="10"/>
  <c r="AK92" i="10"/>
  <c r="AK175" i="10"/>
  <c r="AK164" i="10"/>
  <c r="AK114" i="10"/>
  <c r="AK91" i="10"/>
  <c r="AK169" i="10"/>
  <c r="AK30" i="10"/>
  <c r="AK121" i="10"/>
  <c r="AK118" i="10"/>
  <c r="AK88" i="10"/>
  <c r="AK139" i="10"/>
  <c r="AK159" i="10"/>
  <c r="AK66" i="10"/>
  <c r="AK108" i="10"/>
  <c r="AK166" i="10"/>
  <c r="AK150" i="10"/>
  <c r="AK123" i="10"/>
  <c r="AK37" i="10"/>
  <c r="AK72" i="10"/>
  <c r="AJ94" i="10"/>
  <c r="AJ36" i="10"/>
  <c r="AJ64" i="10"/>
  <c r="AJ76" i="10"/>
  <c r="AJ69" i="10"/>
  <c r="AJ160" i="10"/>
  <c r="AJ45" i="10"/>
  <c r="AJ82" i="10"/>
  <c r="AJ53" i="10"/>
  <c r="AJ86" i="10"/>
  <c r="AJ39" i="10"/>
  <c r="AJ145" i="10"/>
  <c r="AJ156" i="10"/>
  <c r="AJ79" i="10"/>
  <c r="AJ106" i="10"/>
  <c r="AJ120" i="10"/>
  <c r="AJ48" i="10"/>
  <c r="AJ132" i="10"/>
  <c r="AJ146" i="10"/>
  <c r="AJ66" i="10"/>
  <c r="AJ123" i="10"/>
  <c r="AJ119" i="10"/>
  <c r="AJ72" i="10"/>
  <c r="AJ73" i="10"/>
  <c r="AJ174" i="10"/>
  <c r="AJ164" i="10"/>
  <c r="AJ109" i="10"/>
  <c r="AJ102" i="10"/>
  <c r="AJ108" i="10"/>
  <c r="AJ47" i="10"/>
  <c r="AJ60" i="10"/>
  <c r="AJ150" i="10"/>
  <c r="AJ155" i="10"/>
  <c r="AJ162" i="10"/>
  <c r="AJ133" i="10"/>
  <c r="AJ105" i="10"/>
  <c r="AJ92" i="10"/>
  <c r="AJ41" i="10"/>
  <c r="AJ90" i="10"/>
  <c r="AJ91" i="10"/>
  <c r="AJ88" i="10"/>
  <c r="AJ81" i="10"/>
  <c r="AJ175" i="10"/>
  <c r="AJ166" i="10"/>
  <c r="AJ165" i="10"/>
  <c r="AJ63" i="10"/>
  <c r="AJ139" i="10"/>
  <c r="AJ55" i="10"/>
  <c r="AJ77" i="10"/>
  <c r="AJ54" i="10"/>
  <c r="AJ138" i="10"/>
  <c r="AJ148" i="10"/>
  <c r="AJ51" i="10"/>
  <c r="AJ141" i="10"/>
  <c r="AJ137" i="10"/>
  <c r="AJ103" i="10"/>
  <c r="AP318" i="10"/>
  <c r="AP268" i="10"/>
  <c r="AP241" i="10"/>
  <c r="AJ30" i="10"/>
  <c r="AJ31" i="10"/>
  <c r="AH327" i="10"/>
  <c r="AH324" i="10"/>
  <c r="AH321" i="10"/>
  <c r="AH317" i="10"/>
  <c r="AP317" i="10" s="1"/>
  <c r="AH315" i="10"/>
  <c r="AP315" i="10" s="1"/>
  <c r="AP311" i="10"/>
  <c r="AO279" i="10"/>
  <c r="AP303" i="10"/>
  <c r="AH306" i="10"/>
  <c r="AO306" i="10" s="1"/>
  <c r="AH289" i="10"/>
  <c r="AO289" i="10" s="1"/>
  <c r="AH288" i="10"/>
  <c r="AO288" i="10" s="1"/>
  <c r="AH281" i="10"/>
  <c r="AP281" i="10" s="1"/>
  <c r="AP240" i="10"/>
  <c r="AP229" i="10"/>
  <c r="AH252" i="10"/>
  <c r="AO252" i="10" s="1"/>
  <c r="AH244" i="10"/>
  <c r="AO244" i="10" s="1"/>
  <c r="AP202" i="10"/>
  <c r="AH243" i="10"/>
  <c r="AO243" i="10" s="1"/>
  <c r="AP196" i="10"/>
  <c r="AH218" i="10"/>
  <c r="AP218" i="10" s="1"/>
  <c r="AH208" i="10"/>
  <c r="AO208" i="10" s="1"/>
  <c r="AH199" i="10"/>
  <c r="AO199" i="10" s="1"/>
  <c r="AP188" i="10"/>
  <c r="AP181" i="10"/>
  <c r="AH174" i="10"/>
  <c r="AO174" i="10" s="1"/>
  <c r="AH168" i="10"/>
  <c r="AO168" i="10" s="1"/>
  <c r="AH164" i="10"/>
  <c r="AO164" i="10" s="1"/>
  <c r="AH162" i="10"/>
  <c r="AP162" i="10" s="1"/>
  <c r="AH159" i="10"/>
  <c r="AO159" i="10" s="1"/>
  <c r="AH156" i="10"/>
  <c r="AP156" i="10" s="1"/>
  <c r="AH155" i="10"/>
  <c r="AP155" i="10" s="1"/>
  <c r="AH148" i="10"/>
  <c r="AP148" i="10" s="1"/>
  <c r="AH146" i="10"/>
  <c r="AO146" i="10" s="1"/>
  <c r="AH145" i="10"/>
  <c r="AO145" i="10" s="1"/>
  <c r="AH144" i="10"/>
  <c r="AH142" i="10"/>
  <c r="AO142" i="10" s="1"/>
  <c r="AH139" i="10"/>
  <c r="AO139" i="10" s="1"/>
  <c r="AP74" i="10"/>
  <c r="AH129" i="10"/>
  <c r="AH128" i="10"/>
  <c r="AP128" i="10" s="1"/>
  <c r="AH119" i="10"/>
  <c r="AO119" i="10" s="1"/>
  <c r="AH111" i="10"/>
  <c r="AH108" i="10"/>
  <c r="AP108" i="10" s="1"/>
  <c r="AH106" i="10"/>
  <c r="AO106" i="10" s="1"/>
  <c r="AP83" i="10"/>
  <c r="AO84" i="10"/>
  <c r="AH92" i="10"/>
  <c r="AP92" i="10" s="1"/>
  <c r="AL306" i="10"/>
  <c r="AH90" i="10"/>
  <c r="AO90" i="10" s="1"/>
  <c r="AH87" i="10"/>
  <c r="AH86" i="10"/>
  <c r="AP86" i="10" s="1"/>
  <c r="AM280" i="10"/>
  <c r="AH81" i="10"/>
  <c r="AP81" i="10" s="1"/>
  <c r="AH76" i="10"/>
  <c r="AO76" i="10" s="1"/>
  <c r="AH66" i="10"/>
  <c r="AO66" i="10" s="1"/>
  <c r="AH64" i="10"/>
  <c r="AP64" i="10" s="1"/>
  <c r="AH63" i="10"/>
  <c r="AP63" i="10" s="1"/>
  <c r="AK28" i="10"/>
  <c r="AI28" i="10"/>
  <c r="AI29" i="10"/>
  <c r="AN29" i="10"/>
  <c r="AN28" i="10"/>
  <c r="AJ29" i="10"/>
  <c r="I93" i="10"/>
  <c r="F114" i="2" s="1"/>
  <c r="AP52" i="10"/>
  <c r="AP50" i="10"/>
  <c r="AP43" i="10"/>
  <c r="AH59" i="10"/>
  <c r="AO59" i="10" s="1"/>
  <c r="AK57" i="10"/>
  <c r="AH55" i="10"/>
  <c r="AO55" i="10" s="1"/>
  <c r="AH53" i="10"/>
  <c r="AO53" i="10" s="1"/>
  <c r="AM78" i="10"/>
  <c r="AM190" i="10"/>
  <c r="AM146" i="10"/>
  <c r="AH48" i="10"/>
  <c r="AP48" i="10" s="1"/>
  <c r="AM47" i="10"/>
  <c r="AM172" i="10"/>
  <c r="AH307" i="10"/>
  <c r="AO307" i="10" s="1"/>
  <c r="AH261" i="10"/>
  <c r="AO261" i="10" s="1"/>
  <c r="AH263" i="10"/>
  <c r="AP263" i="10" s="1"/>
  <c r="AH151" i="10"/>
  <c r="AO151" i="10" s="1"/>
  <c r="AH112" i="10"/>
  <c r="AP112" i="10" s="1"/>
  <c r="AH115" i="10"/>
  <c r="AP115" i="10" s="1"/>
  <c r="AO34" i="10"/>
  <c r="AH36" i="10"/>
  <c r="AP36" i="10" s="1"/>
  <c r="AH37" i="10"/>
  <c r="AO37" i="10" s="1"/>
  <c r="AK321" i="10"/>
  <c r="AM51" i="10"/>
  <c r="AM137" i="10"/>
  <c r="AM132" i="10"/>
  <c r="AH30" i="10"/>
  <c r="AP30" i="10" s="1"/>
  <c r="AH31" i="10"/>
  <c r="AH29" i="10"/>
  <c r="AO29" i="10" s="1"/>
  <c r="AH102" i="10"/>
  <c r="AO102" i="10" s="1"/>
  <c r="AH28" i="10"/>
  <c r="AO28" i="10" s="1"/>
  <c r="AK133" i="10"/>
  <c r="AK154" i="10"/>
  <c r="AH91" i="10"/>
  <c r="AO91" i="10" s="1"/>
  <c r="AP70" i="10"/>
  <c r="H75" i="10"/>
  <c r="E90" i="2" s="1"/>
  <c r="AK105" i="10"/>
  <c r="AL157" i="10"/>
  <c r="AM130" i="10"/>
  <c r="AL92" i="10"/>
  <c r="AM155" i="10"/>
  <c r="AM29" i="10"/>
  <c r="H35" i="10"/>
  <c r="E36" i="2" s="1"/>
  <c r="AO27" i="10"/>
  <c r="AP27" i="10"/>
  <c r="AN324" i="10"/>
  <c r="AI297" i="10"/>
  <c r="AI289" i="10"/>
  <c r="AN288" i="10"/>
  <c r="AI262" i="10"/>
  <c r="AJ254" i="10"/>
  <c r="AI234" i="10"/>
  <c r="AI189" i="10"/>
  <c r="AI165" i="10"/>
  <c r="AI166" i="10"/>
  <c r="AI164" i="10"/>
  <c r="AN150" i="10"/>
  <c r="AI147" i="10"/>
  <c r="AJ124" i="10"/>
  <c r="AN123" i="10"/>
  <c r="AI118" i="10"/>
  <c r="AI88" i="10"/>
  <c r="AN82" i="10"/>
  <c r="AI77" i="10"/>
  <c r="AN73" i="10"/>
  <c r="J75" i="10"/>
  <c r="G90" i="2" s="1"/>
  <c r="AJ59" i="10"/>
  <c r="AJ46" i="10"/>
  <c r="J35" i="10"/>
  <c r="G36" i="2" s="1"/>
  <c r="AH45" i="10"/>
  <c r="AH60" i="10"/>
  <c r="AH47" i="10"/>
  <c r="AH46" i="10"/>
  <c r="AH182" i="10"/>
  <c r="AH262" i="10"/>
  <c r="AH298" i="10"/>
  <c r="AH103" i="10"/>
  <c r="AH54" i="10"/>
  <c r="AH191" i="10"/>
  <c r="AH137" i="10"/>
  <c r="AH69" i="10"/>
  <c r="AH124" i="10"/>
  <c r="AH88" i="10"/>
  <c r="AH132" i="10"/>
  <c r="AH138" i="10"/>
  <c r="AH198" i="10"/>
  <c r="AH280" i="10"/>
  <c r="AH78" i="10"/>
  <c r="AH147" i="10"/>
  <c r="AH190" i="10"/>
  <c r="AH121" i="10"/>
  <c r="AH100" i="10"/>
  <c r="AH79" i="10"/>
  <c r="AH141" i="10"/>
  <c r="AH169" i="10"/>
  <c r="AH308" i="10"/>
  <c r="AH68" i="10"/>
  <c r="AH234" i="10"/>
  <c r="AH290" i="10"/>
  <c r="AH117" i="10"/>
  <c r="AH51" i="10"/>
  <c r="AH77" i="10"/>
  <c r="AH39" i="10"/>
  <c r="AH130" i="10"/>
  <c r="AH216" i="10"/>
  <c r="AH163" i="10"/>
  <c r="AH41" i="10"/>
  <c r="AH105" i="10"/>
  <c r="AH73" i="10"/>
  <c r="AH57" i="10"/>
  <c r="AH109" i="10"/>
  <c r="AH42" i="10"/>
  <c r="AH114" i="10"/>
  <c r="AH150" i="10"/>
  <c r="AH175" i="10"/>
  <c r="AH172" i="10"/>
  <c r="AH254" i="10"/>
  <c r="AH253" i="10"/>
  <c r="AH297" i="10"/>
  <c r="AH160" i="10"/>
  <c r="AH82" i="10"/>
  <c r="AH72" i="10"/>
  <c r="AH94" i="10"/>
  <c r="AH200" i="10"/>
  <c r="AH157" i="10"/>
  <c r="AH123" i="10"/>
  <c r="AH118" i="10"/>
  <c r="AH120" i="10"/>
  <c r="AH133" i="10"/>
  <c r="AH154" i="10"/>
  <c r="AH166" i="10"/>
  <c r="AH189" i="10"/>
  <c r="AH165" i="10"/>
  <c r="AO299" i="10"/>
  <c r="AP299" i="10"/>
  <c r="AO126" i="10"/>
  <c r="AP126" i="10"/>
  <c r="AO184" i="10"/>
  <c r="AP184" i="10"/>
  <c r="AO185" i="10"/>
  <c r="AP185" i="10"/>
  <c r="AO219" i="10"/>
  <c r="AP219" i="10"/>
  <c r="AO40" i="10"/>
  <c r="AP40" i="10"/>
  <c r="AO177" i="10"/>
  <c r="AP177" i="10"/>
  <c r="AO258" i="10"/>
  <c r="AP258" i="10"/>
  <c r="AO140" i="10"/>
  <c r="AP140" i="10"/>
  <c r="AO247" i="10"/>
  <c r="AP247" i="10"/>
  <c r="AO270" i="10"/>
  <c r="AP270" i="10"/>
  <c r="AO309" i="10"/>
  <c r="AP309" i="10"/>
  <c r="AO220" i="10"/>
  <c r="AP220" i="10"/>
  <c r="AO192" i="10"/>
  <c r="AP192" i="10"/>
  <c r="AO33" i="10"/>
  <c r="AP33" i="10"/>
  <c r="AO71" i="10"/>
  <c r="AP71" i="10"/>
  <c r="AO271" i="10"/>
  <c r="AP271" i="10"/>
  <c r="AO283" i="10"/>
  <c r="AP283" i="10"/>
  <c r="AO231" i="10"/>
  <c r="AP231" i="10"/>
  <c r="AO249" i="10"/>
  <c r="AP249" i="10"/>
  <c r="AO237" i="10"/>
  <c r="AP237" i="10"/>
  <c r="AO186" i="10"/>
  <c r="AP186" i="10"/>
  <c r="AO206" i="10"/>
  <c r="AP206" i="10"/>
  <c r="AO201" i="10"/>
  <c r="AP201" i="10"/>
  <c r="AO222" i="10"/>
  <c r="AP222" i="10"/>
  <c r="AO301" i="10"/>
  <c r="AP301" i="10"/>
  <c r="AO217" i="10"/>
  <c r="AP217" i="10"/>
  <c r="AO211" i="10"/>
  <c r="AP211" i="10"/>
  <c r="AO295" i="10"/>
  <c r="AP295" i="10"/>
  <c r="AO312" i="10"/>
  <c r="AP312" i="10"/>
  <c r="AO226" i="10"/>
  <c r="AP226" i="10"/>
  <c r="AO170" i="10"/>
  <c r="AP170" i="10"/>
  <c r="AO153" i="10"/>
  <c r="AP153" i="10"/>
  <c r="AO180" i="10"/>
  <c r="AP180" i="10"/>
  <c r="AO255" i="10"/>
  <c r="AP255" i="10"/>
  <c r="AO273" i="10"/>
  <c r="AP273" i="10"/>
  <c r="AO195" i="10"/>
  <c r="AP195" i="10"/>
  <c r="AO113" i="10"/>
  <c r="AP113" i="10"/>
  <c r="AO178" i="10"/>
  <c r="AP178" i="10"/>
  <c r="AO325" i="10"/>
  <c r="AP325" i="10"/>
  <c r="AO135" i="10"/>
  <c r="AP135" i="10"/>
  <c r="AO193" i="10"/>
  <c r="AP193" i="10"/>
  <c r="AO149" i="10"/>
  <c r="AP149" i="10"/>
  <c r="AO232" i="10"/>
  <c r="AP232" i="10"/>
  <c r="AO127" i="10"/>
  <c r="AP127" i="10"/>
  <c r="AO204" i="10"/>
  <c r="AP204" i="10"/>
  <c r="AO328" i="10"/>
  <c r="AP328" i="10"/>
  <c r="AO276" i="10"/>
  <c r="AP276" i="10"/>
  <c r="AO183" i="10"/>
  <c r="AP183" i="10"/>
  <c r="AO319" i="10"/>
  <c r="AP319" i="10"/>
  <c r="AO265" i="10"/>
  <c r="AP265" i="10"/>
  <c r="AO99" i="10"/>
  <c r="AP99" i="10"/>
  <c r="AO286" i="10"/>
  <c r="AP286" i="10"/>
  <c r="AO205" i="10"/>
  <c r="AP205" i="10"/>
  <c r="AO322" i="10"/>
  <c r="AP322" i="10"/>
  <c r="AO275" i="10"/>
  <c r="AP275" i="10"/>
  <c r="AO259" i="10"/>
  <c r="AP259" i="10"/>
  <c r="AO296" i="10"/>
  <c r="AP296" i="10"/>
  <c r="AO56" i="10"/>
  <c r="AP56" i="10"/>
  <c r="AO264" i="10"/>
  <c r="AP264" i="10"/>
  <c r="AO272" i="10"/>
  <c r="AP272" i="10"/>
  <c r="AO235" i="10"/>
  <c r="AP235" i="10"/>
  <c r="AO176" i="10"/>
  <c r="AP176" i="10"/>
  <c r="AO294" i="10"/>
  <c r="AP294" i="10"/>
  <c r="AO274" i="10"/>
  <c r="AP274" i="10"/>
  <c r="AO171" i="10"/>
  <c r="AP171" i="10"/>
  <c r="AO95" i="10"/>
  <c r="AP95" i="10"/>
  <c r="AO221" i="10"/>
  <c r="AP221" i="10"/>
  <c r="AO49" i="10"/>
  <c r="AP49" i="10"/>
  <c r="AO61" i="10"/>
  <c r="AP61" i="10"/>
  <c r="AO209" i="10"/>
  <c r="AP209" i="10"/>
  <c r="AO256" i="10"/>
  <c r="AP256" i="10"/>
  <c r="AO187" i="10"/>
  <c r="AP187" i="10"/>
  <c r="AO85" i="10"/>
  <c r="AP85" i="10"/>
  <c r="AO214" i="10"/>
  <c r="AP214" i="10"/>
  <c r="AO282" i="10"/>
  <c r="AP282" i="10"/>
  <c r="AO267" i="10"/>
  <c r="AP267" i="10"/>
  <c r="AO238" i="10"/>
  <c r="AP238" i="10"/>
  <c r="AO323" i="10"/>
  <c r="AP323" i="10"/>
  <c r="AO285" i="10"/>
  <c r="AP285" i="10"/>
  <c r="AO58" i="10"/>
  <c r="AP58" i="10"/>
  <c r="AO291" i="10"/>
  <c r="AP291" i="10"/>
  <c r="AO96" i="10"/>
  <c r="AP96" i="10"/>
  <c r="AO97" i="10"/>
  <c r="AP97" i="10"/>
  <c r="AO292" i="10"/>
  <c r="AP292" i="10"/>
  <c r="AO310" i="10"/>
  <c r="AP310" i="10"/>
  <c r="AO223" i="10"/>
  <c r="AP223" i="10"/>
  <c r="AO197" i="10"/>
  <c r="AP197" i="10"/>
  <c r="AO225" i="10"/>
  <c r="AP225" i="10"/>
  <c r="AO277" i="10"/>
  <c r="AP277" i="10"/>
  <c r="AO104" i="10"/>
  <c r="AP104" i="10"/>
  <c r="AO250" i="10"/>
  <c r="AP250" i="10"/>
  <c r="AO304" i="10"/>
  <c r="AP304" i="10"/>
  <c r="AO228" i="10"/>
  <c r="AP228" i="10"/>
  <c r="AO300" i="10"/>
  <c r="AP300" i="10"/>
  <c r="AO136" i="10"/>
  <c r="AP136" i="10"/>
  <c r="AO233" i="10"/>
  <c r="AP233" i="10"/>
  <c r="AO313" i="10"/>
  <c r="AP313" i="10"/>
  <c r="AO67" i="10"/>
  <c r="AP67" i="10"/>
  <c r="AO246" i="10"/>
  <c r="AP246" i="10"/>
  <c r="AO316" i="10"/>
  <c r="AP316" i="10"/>
  <c r="AK142" i="10"/>
  <c r="AM55" i="10"/>
  <c r="AK141" i="10"/>
  <c r="AK29" i="10"/>
  <c r="AK42" i="10"/>
  <c r="AK103" i="10"/>
  <c r="AM138" i="10"/>
  <c r="AK160" i="10"/>
  <c r="AM87" i="10"/>
  <c r="AM157" i="10"/>
  <c r="AK189" i="10"/>
  <c r="AK148" i="10"/>
  <c r="AM120" i="10"/>
  <c r="AK51" i="10"/>
  <c r="AM31" i="10"/>
  <c r="AK254" i="10"/>
  <c r="AM261" i="10"/>
  <c r="AM189" i="10"/>
  <c r="AK68" i="10"/>
  <c r="AK87" i="10"/>
  <c r="AM105" i="10"/>
  <c r="AM154" i="10"/>
  <c r="AM30" i="10"/>
  <c r="AM76" i="10"/>
  <c r="AM28" i="10"/>
  <c r="AK174" i="10"/>
  <c r="AM133" i="10"/>
  <c r="AM124" i="10"/>
  <c r="AK69" i="10"/>
  <c r="AM163" i="10"/>
  <c r="AK306" i="10"/>
  <c r="AM37" i="10"/>
  <c r="AM41" i="10"/>
  <c r="AK117" i="10"/>
  <c r="AM100" i="10"/>
  <c r="AM306" i="10"/>
  <c r="AK130" i="10"/>
  <c r="AK262" i="10"/>
  <c r="AM288" i="10"/>
  <c r="AK102" i="10"/>
  <c r="AM289" i="10"/>
  <c r="AK39" i="10"/>
  <c r="AM262" i="10"/>
  <c r="AM218" i="10"/>
  <c r="AM159" i="10"/>
  <c r="AK132" i="10"/>
  <c r="AK112" i="10"/>
  <c r="AK281" i="10"/>
  <c r="AK100" i="10"/>
  <c r="AK106" i="10"/>
  <c r="AM298" i="10"/>
  <c r="AK119" i="10"/>
  <c r="AK82" i="10"/>
  <c r="AM90" i="10"/>
  <c r="AM46" i="10"/>
  <c r="AM145" i="10"/>
  <c r="AM82" i="10"/>
  <c r="AK263" i="10"/>
  <c r="AM141" i="10"/>
  <c r="AK46" i="10"/>
  <c r="AM253" i="10"/>
  <c r="K75" i="10"/>
  <c r="H90" i="2" s="1"/>
  <c r="AK53" i="10"/>
  <c r="AK109" i="10"/>
  <c r="AM118" i="10"/>
  <c r="AM198" i="10"/>
  <c r="AM36" i="10"/>
  <c r="AM243" i="10"/>
  <c r="AK288" i="10"/>
  <c r="AK200" i="10"/>
  <c r="M35" i="10"/>
  <c r="J36" i="2" s="1"/>
  <c r="K35" i="10"/>
  <c r="H36" i="2" s="1"/>
  <c r="M75" i="10"/>
  <c r="J90" i="2" s="1"/>
  <c r="AK59" i="10"/>
  <c r="AM175" i="10"/>
  <c r="AM72" i="10"/>
  <c r="AK280" i="10"/>
  <c r="AK252" i="10"/>
  <c r="AK165" i="10"/>
  <c r="AM150" i="10"/>
  <c r="AL29" i="10"/>
  <c r="AI315" i="10"/>
  <c r="AN307" i="10"/>
  <c r="AL307" i="10"/>
  <c r="AL308" i="10"/>
  <c r="AN317" i="10"/>
  <c r="AL317" i="10"/>
  <c r="AI306" i="10"/>
  <c r="AN289" i="10"/>
  <c r="AJ297" i="10"/>
  <c r="AN281" i="10"/>
  <c r="AI288" i="10"/>
  <c r="AI290" i="10"/>
  <c r="AJ243" i="10"/>
  <c r="AJ290" i="10"/>
  <c r="AL281" i="10"/>
  <c r="AL253" i="10"/>
  <c r="AL263" i="10"/>
  <c r="AN254" i="10"/>
  <c r="AN262" i="10"/>
  <c r="AN252" i="10"/>
  <c r="AI163" i="10"/>
  <c r="AJ163" i="10"/>
  <c r="AL262" i="10"/>
  <c r="AJ263" i="10"/>
  <c r="AN244" i="10"/>
  <c r="AI216" i="10"/>
  <c r="AN200" i="10"/>
  <c r="AL200" i="10"/>
  <c r="AI198" i="10"/>
  <c r="AJ198" i="10"/>
  <c r="AI160" i="10"/>
  <c r="AI157" i="10"/>
  <c r="AL164" i="10"/>
  <c r="AI172" i="10"/>
  <c r="AI142" i="10"/>
  <c r="AJ142" i="10"/>
  <c r="AJ172" i="10"/>
  <c r="AL166" i="10"/>
  <c r="AI174" i="10"/>
  <c r="AJ169" i="10"/>
  <c r="AJ168" i="10"/>
  <c r="AI133" i="10"/>
  <c r="AJ157" i="10"/>
  <c r="AL146" i="10"/>
  <c r="AI190" i="10"/>
  <c r="AL150" i="10"/>
  <c r="AI139" i="10"/>
  <c r="AN168" i="10"/>
  <c r="AN133" i="10"/>
  <c r="AN155" i="10"/>
  <c r="AI169" i="10"/>
  <c r="AL156" i="10"/>
  <c r="AN156" i="10"/>
  <c r="AI162" i="10"/>
  <c r="AJ159" i="10"/>
  <c r="AL151" i="10"/>
  <c r="AJ151" i="10"/>
  <c r="AJ154" i="10"/>
  <c r="AI145" i="10"/>
  <c r="AN154" i="10"/>
  <c r="AN141" i="10"/>
  <c r="AI175" i="10"/>
  <c r="AI159" i="10"/>
  <c r="AL154" i="10"/>
  <c r="AJ130" i="10"/>
  <c r="AL46" i="10"/>
  <c r="AN130" i="10"/>
  <c r="AN54" i="10"/>
  <c r="AI132" i="10"/>
  <c r="AL77" i="10"/>
  <c r="AJ147" i="10"/>
  <c r="AL124" i="10"/>
  <c r="AN109" i="10"/>
  <c r="AL109" i="10"/>
  <c r="AN42" i="10"/>
  <c r="AN124" i="10"/>
  <c r="AL79" i="10"/>
  <c r="AN114" i="10"/>
  <c r="AI46" i="10"/>
  <c r="AL76" i="10"/>
  <c r="AL94" i="10"/>
  <c r="AN94" i="10"/>
  <c r="AJ42" i="10"/>
  <c r="AN66" i="10"/>
  <c r="AJ114" i="10"/>
  <c r="AJ68" i="10"/>
  <c r="AJ115" i="10"/>
  <c r="AN78" i="10"/>
  <c r="AN112" i="10"/>
  <c r="AL36" i="10"/>
  <c r="AI47" i="10"/>
  <c r="AL90" i="10"/>
  <c r="AL112" i="10"/>
  <c r="AI100" i="10"/>
  <c r="AJ121" i="10"/>
  <c r="AI37" i="10"/>
  <c r="AI55" i="10"/>
  <c r="AL108" i="10"/>
  <c r="AN91" i="10"/>
  <c r="AJ128" i="10"/>
  <c r="AJ112" i="10"/>
  <c r="AJ87" i="10"/>
  <c r="AL72" i="10"/>
  <c r="AN72" i="10"/>
  <c r="AI91" i="10"/>
  <c r="AN57" i="10"/>
  <c r="AN48" i="10"/>
  <c r="AN115" i="10"/>
  <c r="AN41" i="10"/>
  <c r="AI92" i="10"/>
  <c r="AL68" i="10"/>
  <c r="AL73" i="10"/>
  <c r="AI51" i="10"/>
  <c r="AL120" i="10"/>
  <c r="AN59" i="10"/>
  <c r="AL102" i="10"/>
  <c r="AJ100" i="10"/>
  <c r="AI106" i="10"/>
  <c r="AJ37" i="10"/>
  <c r="AJ78" i="10"/>
  <c r="AN68" i="10"/>
  <c r="AI112" i="10"/>
  <c r="AL103" i="10"/>
  <c r="AJ57" i="10"/>
  <c r="AI111" i="10"/>
  <c r="AL48" i="10"/>
  <c r="AN100" i="10"/>
  <c r="AI45" i="10"/>
  <c r="AL82" i="10"/>
  <c r="AL64" i="10"/>
  <c r="O35" i="10"/>
  <c r="L36" i="2" s="1"/>
  <c r="AN76" i="10"/>
  <c r="N35" i="10"/>
  <c r="K36" i="2" s="1"/>
  <c r="AL105" i="10"/>
  <c r="AJ28" i="10"/>
  <c r="AL37" i="10"/>
  <c r="AN64" i="10"/>
  <c r="AL117" i="10"/>
  <c r="AN103" i="10"/>
  <c r="L35" i="10"/>
  <c r="I36" i="2" s="1"/>
  <c r="AJ117" i="10"/>
  <c r="AN106" i="10"/>
  <c r="AJ118" i="10"/>
  <c r="AN118" i="10"/>
  <c r="AL28" i="10"/>
  <c r="AI48" i="10"/>
  <c r="O75" i="10"/>
  <c r="L90" i="2" s="1"/>
  <c r="L75" i="10"/>
  <c r="I90" i="2" s="1"/>
  <c r="AL55" i="10"/>
  <c r="N75" i="10"/>
  <c r="K90" i="2" s="1"/>
  <c r="AL31" i="10"/>
  <c r="D138" i="2"/>
  <c r="D162" i="2"/>
  <c r="D106" i="2"/>
  <c r="D182" i="2"/>
  <c r="AI327" i="10"/>
  <c r="AL324" i="10"/>
  <c r="AJ324" i="10"/>
  <c r="AK324" i="10"/>
  <c r="AM324" i="10"/>
  <c r="AL321" i="10"/>
  <c r="AJ144" i="10"/>
  <c r="AL129" i="10"/>
  <c r="AK144" i="10"/>
  <c r="AN129" i="10"/>
  <c r="AJ129" i="10"/>
  <c r="AN144" i="10"/>
  <c r="AM129" i="10"/>
  <c r="AM144" i="10"/>
  <c r="AK129" i="10"/>
  <c r="AL144" i="10"/>
  <c r="AI93" i="10"/>
  <c r="AJ111" i="10"/>
  <c r="AM111" i="10"/>
  <c r="AK111" i="10"/>
  <c r="AN111" i="10"/>
  <c r="AL111" i="10"/>
  <c r="G93" i="10"/>
  <c r="AH93" i="10"/>
  <c r="N93" i="10"/>
  <c r="K114" i="2" s="1"/>
  <c r="M93" i="10"/>
  <c r="J114" i="2" s="1"/>
  <c r="J93" i="10"/>
  <c r="G114" i="2" s="1"/>
  <c r="L93" i="10"/>
  <c r="I114" i="2" s="1"/>
  <c r="K93" i="10"/>
  <c r="H114" i="2" s="1"/>
  <c r="BN342" i="10"/>
  <c r="BN345" i="10" s="1"/>
  <c r="BL344" i="10"/>
  <c r="BL347" i="10" s="1"/>
  <c r="O207" i="10" s="1"/>
  <c r="L266" i="2" s="1"/>
  <c r="BN344" i="10"/>
  <c r="BN347" i="10" s="1"/>
  <c r="O213" i="10" s="1"/>
  <c r="L274" i="2" s="1"/>
  <c r="BL342" i="10"/>
  <c r="BL345" i="10" s="1"/>
  <c r="BM344" i="10"/>
  <c r="BM347" i="10" s="1"/>
  <c r="O210" i="10" s="1"/>
  <c r="L270" i="2" s="1"/>
  <c r="BL343" i="10"/>
  <c r="BL346" i="10" s="1"/>
  <c r="BN343" i="10"/>
  <c r="BN346" i="10" s="1"/>
  <c r="BM343" i="10"/>
  <c r="BM346" i="10" s="1"/>
  <c r="BM342" i="10"/>
  <c r="BM345" i="10" s="1"/>
  <c r="AP287" i="10" l="1"/>
  <c r="AP116" i="10"/>
  <c r="AP134" i="10"/>
  <c r="AP230" i="10"/>
  <c r="AO212" i="10"/>
  <c r="AP239" i="10"/>
  <c r="AP143" i="10"/>
  <c r="AP62" i="10"/>
  <c r="AP125" i="10"/>
  <c r="AP122" i="10"/>
  <c r="AO107" i="10"/>
  <c r="AP236" i="10"/>
  <c r="AP179" i="10"/>
  <c r="AP278" i="10"/>
  <c r="AP194" i="10"/>
  <c r="AP227" i="10"/>
  <c r="AP248" i="10"/>
  <c r="AP224" i="10"/>
  <c r="AP152" i="10"/>
  <c r="AP203" i="10"/>
  <c r="AP38" i="10"/>
  <c r="AP293" i="10"/>
  <c r="AO320" i="10"/>
  <c r="AO314" i="10"/>
  <c r="AP215" i="10"/>
  <c r="AO251" i="10"/>
  <c r="AP80" i="10"/>
  <c r="AP329" i="10"/>
  <c r="AP101" i="10"/>
  <c r="AO266" i="10"/>
  <c r="AP65" i="10"/>
  <c r="AO302" i="10"/>
  <c r="AO44" i="10"/>
  <c r="AO326" i="10"/>
  <c r="AO158" i="10"/>
  <c r="AP242" i="10"/>
  <c r="AO161" i="10"/>
  <c r="AP167" i="10"/>
  <c r="AP245" i="10"/>
  <c r="AP131" i="10"/>
  <c r="AP269" i="10"/>
  <c r="AP89" i="10"/>
  <c r="AP305" i="10"/>
  <c r="AP260" i="10"/>
  <c r="AO98" i="10"/>
  <c r="AP257" i="10"/>
  <c r="AO284" i="10"/>
  <c r="AO173" i="10"/>
  <c r="AP110" i="10"/>
  <c r="AO32" i="10"/>
  <c r="AI75" i="10"/>
  <c r="AN35" i="10"/>
  <c r="AN332" i="10" s="1"/>
  <c r="AM75" i="10"/>
  <c r="AM35" i="10"/>
  <c r="AM332" i="10" s="1"/>
  <c r="AL35" i="10"/>
  <c r="AL332" i="10" s="1"/>
  <c r="AK75" i="10"/>
  <c r="AJ75" i="10"/>
  <c r="AJ35" i="10"/>
  <c r="AJ332" i="10" s="1"/>
  <c r="AO315" i="10"/>
  <c r="AO317" i="10"/>
  <c r="AP306" i="10"/>
  <c r="AP289" i="10"/>
  <c r="AP288" i="10"/>
  <c r="AO281" i="10"/>
  <c r="AP252" i="10"/>
  <c r="AP208" i="10"/>
  <c r="AP244" i="10"/>
  <c r="AP243" i="10"/>
  <c r="AO218" i="10"/>
  <c r="AP174" i="10"/>
  <c r="AP199" i="10"/>
  <c r="AP168" i="10"/>
  <c r="AP164" i="10"/>
  <c r="AP142" i="10"/>
  <c r="AO162" i="10"/>
  <c r="AO148" i="10"/>
  <c r="AP159" i="10"/>
  <c r="AP145" i="10"/>
  <c r="AO156" i="10"/>
  <c r="AO155" i="10"/>
  <c r="AP146" i="10"/>
  <c r="AP139" i="10"/>
  <c r="AO108" i="10"/>
  <c r="AO128" i="10"/>
  <c r="AP119" i="10"/>
  <c r="AP106" i="10"/>
  <c r="AO92" i="10"/>
  <c r="AO86" i="10"/>
  <c r="AP90" i="10"/>
  <c r="AP76" i="10"/>
  <c r="AO81" i="10"/>
  <c r="AP66" i="10"/>
  <c r="AO64" i="10"/>
  <c r="AO63" i="10"/>
  <c r="I213" i="10"/>
  <c r="F274" i="2" s="1"/>
  <c r="H213" i="10"/>
  <c r="E274" i="2" s="1"/>
  <c r="H210" i="10"/>
  <c r="E270" i="2" s="1"/>
  <c r="I210" i="10"/>
  <c r="F270" i="2" s="1"/>
  <c r="I207" i="10"/>
  <c r="F266" i="2" s="1"/>
  <c r="H207" i="10"/>
  <c r="E266" i="2" s="1"/>
  <c r="AP55" i="10"/>
  <c r="AP59" i="10"/>
  <c r="AP53" i="10"/>
  <c r="AO48" i="10"/>
  <c r="AP307" i="10"/>
  <c r="AO112" i="10"/>
  <c r="AP261" i="10"/>
  <c r="AO263" i="10"/>
  <c r="AP151" i="10"/>
  <c r="AO115" i="10"/>
  <c r="AO36" i="10"/>
  <c r="AP37" i="10"/>
  <c r="AO30" i="10"/>
  <c r="AP29" i="10"/>
  <c r="AP102" i="10"/>
  <c r="AP91" i="10"/>
  <c r="AP28" i="10"/>
  <c r="AH75" i="10"/>
  <c r="AH35" i="10"/>
  <c r="AO130" i="10"/>
  <c r="AP130" i="10"/>
  <c r="AO172" i="10"/>
  <c r="AP172" i="10"/>
  <c r="AO327" i="10"/>
  <c r="AP327" i="10"/>
  <c r="AO138" i="10"/>
  <c r="AP138" i="10"/>
  <c r="AO191" i="10"/>
  <c r="AP191" i="10"/>
  <c r="AO54" i="10"/>
  <c r="AP54" i="10"/>
  <c r="AO141" i="10"/>
  <c r="AP141" i="10"/>
  <c r="AO253" i="10"/>
  <c r="AP253" i="10"/>
  <c r="AO100" i="10"/>
  <c r="AP100" i="10"/>
  <c r="AO109" i="10"/>
  <c r="AP109" i="10"/>
  <c r="AO297" i="10"/>
  <c r="AP297" i="10"/>
  <c r="AO117" i="10"/>
  <c r="AP117" i="10"/>
  <c r="AO121" i="10"/>
  <c r="AP121" i="10"/>
  <c r="AO77" i="10"/>
  <c r="AP77" i="10"/>
  <c r="AO73" i="10"/>
  <c r="AP73" i="10"/>
  <c r="AO46" i="10"/>
  <c r="AP46" i="10"/>
  <c r="AO137" i="10"/>
  <c r="AP137" i="10"/>
  <c r="AO189" i="10"/>
  <c r="AP189" i="10"/>
  <c r="AO234" i="10"/>
  <c r="AP234" i="10"/>
  <c r="AO254" i="10"/>
  <c r="AP254" i="10"/>
  <c r="AO41" i="10"/>
  <c r="AP41" i="10"/>
  <c r="AO262" i="10"/>
  <c r="AP262" i="10"/>
  <c r="AO51" i="10"/>
  <c r="AP51" i="10"/>
  <c r="AO216" i="10"/>
  <c r="AP216" i="10"/>
  <c r="AO111" i="10"/>
  <c r="AP111" i="10"/>
  <c r="AO124" i="10"/>
  <c r="AP124" i="10"/>
  <c r="AO39" i="10"/>
  <c r="AP39" i="10"/>
  <c r="AO60" i="10"/>
  <c r="AP60" i="10"/>
  <c r="AO165" i="10"/>
  <c r="AP165" i="10"/>
  <c r="AO87" i="10"/>
  <c r="AP87" i="10"/>
  <c r="AO324" i="10"/>
  <c r="AP324" i="10"/>
  <c r="AO103" i="10"/>
  <c r="AP103" i="10"/>
  <c r="AO123" i="10"/>
  <c r="AP123" i="10"/>
  <c r="AO120" i="10"/>
  <c r="AP120" i="10"/>
  <c r="AO57" i="10"/>
  <c r="AP57" i="10"/>
  <c r="AO133" i="10"/>
  <c r="AP133" i="10"/>
  <c r="AO169" i="10"/>
  <c r="AP169" i="10"/>
  <c r="AO154" i="10"/>
  <c r="AP154" i="10"/>
  <c r="AO182" i="10"/>
  <c r="AP182" i="10"/>
  <c r="AO200" i="10"/>
  <c r="AP200" i="10"/>
  <c r="AO280" i="10"/>
  <c r="AP280" i="10"/>
  <c r="AO298" i="10"/>
  <c r="AP298" i="10"/>
  <c r="AO42" i="10"/>
  <c r="AP42" i="10"/>
  <c r="AO147" i="10"/>
  <c r="AP147" i="10"/>
  <c r="AO94" i="10"/>
  <c r="AP94" i="10"/>
  <c r="AO175" i="10"/>
  <c r="AP175" i="10"/>
  <c r="AO163" i="10"/>
  <c r="AP163" i="10"/>
  <c r="AO82" i="10"/>
  <c r="AP82" i="10"/>
  <c r="AO47" i="10"/>
  <c r="AP47" i="10"/>
  <c r="AO132" i="10"/>
  <c r="AP132" i="10"/>
  <c r="AO157" i="10"/>
  <c r="AP157" i="10"/>
  <c r="AO160" i="10"/>
  <c r="AP160" i="10"/>
  <c r="AO198" i="10"/>
  <c r="AP198" i="10"/>
  <c r="AO290" i="10"/>
  <c r="AP290" i="10"/>
  <c r="AO308" i="10"/>
  <c r="AP308" i="10"/>
  <c r="AO321" i="10"/>
  <c r="AP321" i="10"/>
  <c r="AO68" i="10"/>
  <c r="AP68" i="10"/>
  <c r="AO114" i="10"/>
  <c r="AP114" i="10"/>
  <c r="AO88" i="10"/>
  <c r="AP88" i="10"/>
  <c r="AO190" i="10"/>
  <c r="AP190" i="10"/>
  <c r="AO144" i="10"/>
  <c r="AP144" i="10"/>
  <c r="AO78" i="10"/>
  <c r="AP78" i="10"/>
  <c r="AO129" i="10"/>
  <c r="AP129" i="10"/>
  <c r="AO31" i="10"/>
  <c r="AP31" i="10"/>
  <c r="AO118" i="10"/>
  <c r="AP118" i="10"/>
  <c r="AO105" i="10"/>
  <c r="AP105" i="10"/>
  <c r="AO45" i="10"/>
  <c r="AP45" i="10"/>
  <c r="AO72" i="10"/>
  <c r="AP72" i="10"/>
  <c r="AO69" i="10"/>
  <c r="AP69" i="10"/>
  <c r="AO79" i="10"/>
  <c r="AP79" i="10"/>
  <c r="AO150" i="10"/>
  <c r="AP150" i="10"/>
  <c r="AO166" i="10"/>
  <c r="AP166" i="10"/>
  <c r="AK331" i="10"/>
  <c r="AM331" i="10"/>
  <c r="AK35" i="10"/>
  <c r="AK332" i="10" s="1"/>
  <c r="AI331" i="10"/>
  <c r="AI35" i="10"/>
  <c r="AJ331" i="10"/>
  <c r="J10" i="10" s="1"/>
  <c r="AN331" i="10"/>
  <c r="N10" i="10" s="1"/>
  <c r="AL331" i="10"/>
  <c r="AN75" i="10"/>
  <c r="AL75" i="10"/>
  <c r="AH331" i="10"/>
  <c r="D114" i="2"/>
  <c r="AI207" i="10"/>
  <c r="AI213" i="10"/>
  <c r="AI210" i="10"/>
  <c r="AN93" i="10"/>
  <c r="AK93" i="10"/>
  <c r="AM93" i="10"/>
  <c r="AL93" i="10"/>
  <c r="AJ93" i="10"/>
  <c r="G207" i="10"/>
  <c r="G210" i="10"/>
  <c r="G213" i="10"/>
  <c r="J210" i="10"/>
  <c r="G270" i="2" s="1"/>
  <c r="N210" i="10"/>
  <c r="K270" i="2" s="1"/>
  <c r="L210" i="10"/>
  <c r="I270" i="2" s="1"/>
  <c r="K210" i="10"/>
  <c r="H270" i="2" s="1"/>
  <c r="M210" i="10"/>
  <c r="J270" i="2" s="1"/>
  <c r="J213" i="10"/>
  <c r="G274" i="2" s="1"/>
  <c r="N213" i="10"/>
  <c r="K274" i="2" s="1"/>
  <c r="L213" i="10"/>
  <c r="I274" i="2" s="1"/>
  <c r="M213" i="10"/>
  <c r="J274" i="2" s="1"/>
  <c r="K213" i="10"/>
  <c r="H274" i="2" s="1"/>
  <c r="N207" i="10"/>
  <c r="K266" i="2" s="1"/>
  <c r="J207" i="10"/>
  <c r="G266" i="2" s="1"/>
  <c r="K207" i="10"/>
  <c r="H266" i="2" s="1"/>
  <c r="L207" i="10"/>
  <c r="I266" i="2" s="1"/>
  <c r="M207" i="10"/>
  <c r="J266" i="2" s="1"/>
  <c r="AH213" i="10" l="1"/>
  <c r="AH210" i="10"/>
  <c r="AH207" i="10"/>
  <c r="K10" i="10"/>
  <c r="H14" i="2" s="1"/>
  <c r="M12" i="10"/>
  <c r="J15" i="2" s="1"/>
  <c r="M10" i="10"/>
  <c r="J14" i="2" s="1"/>
  <c r="L10" i="10"/>
  <c r="I14" i="2" s="1"/>
  <c r="L12" i="10"/>
  <c r="I15" i="2" s="1"/>
  <c r="K12" i="10"/>
  <c r="H15" i="2" s="1"/>
  <c r="N12" i="10"/>
  <c r="K15" i="2" s="1"/>
  <c r="J12" i="10"/>
  <c r="G15" i="2" s="1"/>
  <c r="O10" i="10"/>
  <c r="L14" i="2" s="1"/>
  <c r="K14" i="2"/>
  <c r="G14" i="2"/>
  <c r="AI330" i="10"/>
  <c r="O8" i="10" s="1"/>
  <c r="AP331" i="10"/>
  <c r="I10" i="10" s="1"/>
  <c r="AO331" i="10"/>
  <c r="H10" i="10" s="1"/>
  <c r="AO35" i="10"/>
  <c r="AO332" i="10" s="1"/>
  <c r="H12" i="10" s="1"/>
  <c r="AP35" i="10"/>
  <c r="AP332" i="10" s="1"/>
  <c r="I12" i="10" s="1"/>
  <c r="AO75" i="10"/>
  <c r="AP75" i="10"/>
  <c r="AO93" i="10"/>
  <c r="AP93" i="10"/>
  <c r="AI332" i="10"/>
  <c r="AH332" i="10"/>
  <c r="M13" i="10"/>
  <c r="K11" i="10"/>
  <c r="M11" i="10"/>
  <c r="J13" i="10"/>
  <c r="L13" i="10"/>
  <c r="O11" i="10"/>
  <c r="N13" i="10"/>
  <c r="J11" i="10"/>
  <c r="N11" i="10"/>
  <c r="L11" i="10"/>
  <c r="K13" i="10"/>
  <c r="D266" i="2"/>
  <c r="D274" i="2"/>
  <c r="D270" i="2"/>
  <c r="AK213" i="10"/>
  <c r="AM213" i="10"/>
  <c r="AL213" i="10"/>
  <c r="AJ210" i="10"/>
  <c r="AL207" i="10"/>
  <c r="AJ213" i="10"/>
  <c r="AN210" i="10"/>
  <c r="AM207" i="10"/>
  <c r="AK207" i="10"/>
  <c r="AM210" i="10"/>
  <c r="AN213" i="10"/>
  <c r="AJ207" i="10"/>
  <c r="AK210" i="10"/>
  <c r="AN207" i="10"/>
  <c r="AL210" i="10"/>
  <c r="F14" i="2" l="1"/>
  <c r="AH330" i="10"/>
  <c r="AJ330" i="10"/>
  <c r="J8" i="10" s="1"/>
  <c r="O12" i="10"/>
  <c r="L15" i="2" s="1"/>
  <c r="H11" i="10"/>
  <c r="H13" i="10"/>
  <c r="I13" i="10"/>
  <c r="I11" i="10"/>
  <c r="AN330" i="10"/>
  <c r="AO213" i="10"/>
  <c r="AP213" i="10"/>
  <c r="AO210" i="10"/>
  <c r="AP210" i="10"/>
  <c r="AO207" i="10"/>
  <c r="AP207" i="10"/>
  <c r="O13" i="10"/>
  <c r="L13" i="2"/>
  <c r="O9" i="10"/>
  <c r="AM330" i="10"/>
  <c r="AL330" i="10"/>
  <c r="AK330" i="10"/>
  <c r="K8" i="10" s="1"/>
  <c r="O15" i="10" l="1"/>
  <c r="L17" i="2" s="1"/>
  <c r="M8" i="10"/>
  <c r="J13" i="2" s="1"/>
  <c r="L8" i="10"/>
  <c r="I13" i="2" s="1"/>
  <c r="N8" i="10"/>
  <c r="AP330" i="10"/>
  <c r="I8" i="10" s="1"/>
  <c r="F15" i="2"/>
  <c r="AO330" i="10"/>
  <c r="H8" i="10" s="1"/>
  <c r="O16" i="10"/>
  <c r="H13" i="2"/>
  <c r="G13" i="2"/>
  <c r="N9" i="10"/>
  <c r="N16" i="10" s="1"/>
  <c r="M9" i="10"/>
  <c r="M16" i="10" s="1"/>
  <c r="L9" i="10"/>
  <c r="L16" i="10" s="1"/>
  <c r="K9" i="10"/>
  <c r="K16" i="10" s="1"/>
  <c r="J9" i="10"/>
  <c r="J16" i="10" s="1"/>
  <c r="K13" i="2" l="1"/>
  <c r="N15" i="10"/>
  <c r="K17" i="2" s="1"/>
  <c r="F13" i="2"/>
  <c r="I9" i="10"/>
  <c r="I16" i="10" s="1"/>
  <c r="I15" i="10"/>
  <c r="H9" i="10"/>
  <c r="H16" i="10" s="1"/>
  <c r="J15" i="10"/>
  <c r="G17" i="2" s="1"/>
  <c r="M15" i="10"/>
  <c r="J17" i="2" s="1"/>
  <c r="L15" i="10"/>
  <c r="I17" i="2" s="1"/>
  <c r="K15" i="10"/>
  <c r="H17" i="2" s="1"/>
  <c r="H15" i="10" l="1"/>
  <c r="F17"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<sst xmlns="http://schemas.openxmlformats.org/spreadsheetml/2006/main" count="4801" uniqueCount="687">
  <si>
    <t>Audit Day Justification (ADJ) for ISO 9001, ISO 14001 and/or ISO 45001</t>
  </si>
  <si>
    <t>Intent of Use:</t>
  </si>
  <si>
    <t>Auditors shall use the present file to calculate audit days for the upcoming Certification Cycle (i.e. CR &amp; SVs visits), or in case any interim changes have taken place, whereas Sales colleagues need to use this for any new Opportunity (i.e. IA, CTA, ToA) for certifications on our Core products (i.e. ISO 9001, ISO 14001 and/or ISO 45001).
The purpose of this is to ensure that the correct information needed is collected and validated:
- for the completion of the Technical Review, 
- the provision of proper justification for Accreditation purposes, 
- to have realistic and correct information in our systems, and  
- to update the contract(s) between LRQA and the clients.
Therefore, it is crucial that Sales enter the information as provided by the client while Auditors confirm this information with the clients, as a minimum, during the Focus Visit.</t>
  </si>
  <si>
    <t>Using the file:</t>
  </si>
  <si>
    <r>
      <t xml:space="preserve">For your convenience, start entering information in the sheets following from left to right tabs. </t>
    </r>
    <r>
      <rPr>
        <b/>
        <sz val="13"/>
        <color theme="1"/>
        <rFont val="Lato"/>
        <family val="2"/>
      </rPr>
      <t>All information in 'Client Info' sheet shall be completed in full in order for the other sheets to be filled in automatically</t>
    </r>
    <r>
      <rPr>
        <sz val="13"/>
        <color theme="1"/>
        <rFont val="Lato"/>
        <family val="2"/>
      </rPr>
      <t xml:space="preserve">. </t>
    </r>
  </si>
  <si>
    <t xml:space="preserve">In the 'Client Info' tab you shall enter the information applicable to the Client (i.e. applicable Products, Codes, ), including all Sites (e.g. site name, address, whatever will distinguish the site), marking the applicable Standards with 'Yes' in the corresponding columns. </t>
  </si>
  <si>
    <r>
      <rPr>
        <b/>
        <sz val="13"/>
        <color theme="1"/>
        <rFont val="Lato"/>
        <family val="2"/>
      </rPr>
      <t>Clarifications:</t>
    </r>
    <r>
      <rPr>
        <sz val="13"/>
        <color theme="1"/>
        <rFont val="Lato"/>
        <family val="2"/>
      </rPr>
      <t xml:space="preserve"> The cells that cannot be modified are greyed out, whereas the cells that need your input are color tinted.
</t>
    </r>
    <r>
      <rPr>
        <b/>
        <sz val="13"/>
        <color theme="1"/>
        <rFont val="Lato"/>
        <family val="2"/>
      </rPr>
      <t>ALWAYS</t>
    </r>
    <r>
      <rPr>
        <sz val="13"/>
        <color theme="1"/>
        <rFont val="Lato"/>
        <family val="2"/>
      </rPr>
      <t xml:space="preserve"> use a new file from the template; do NOT use an existing file from another client and 'Save as...'.</t>
    </r>
  </si>
  <si>
    <r>
      <t xml:space="preserve">Furthermore, throughout this file, you will see at several points text showing in </t>
    </r>
    <r>
      <rPr>
        <b/>
        <sz val="13"/>
        <color theme="9"/>
        <rFont val="Lato"/>
        <family val="2"/>
      </rPr>
      <t xml:space="preserve">Dark Mint </t>
    </r>
    <r>
      <rPr>
        <sz val="13"/>
        <color theme="1"/>
        <rFont val="Lato"/>
        <family val="2"/>
      </rPr>
      <t>color; note that this is automatically calculated and cannot be changed.</t>
    </r>
  </si>
  <si>
    <t>For guidance on how to correctly complete the ADJ, please click on the icons and refer to the training guides available:</t>
  </si>
  <si>
    <t>Naming the file:</t>
  </si>
  <si>
    <r>
      <t xml:space="preserve">When it comes to under which name the file shall be saved, note that the </t>
    </r>
    <r>
      <rPr>
        <b/>
        <sz val="13"/>
        <color theme="1"/>
        <rFont val="Lato"/>
        <family val="2"/>
      </rPr>
      <t>file name</t>
    </r>
    <r>
      <rPr>
        <sz val="13"/>
        <color theme="1"/>
        <rFont val="Lato"/>
        <family val="2"/>
      </rPr>
      <t xml:space="preserve"> will need to </t>
    </r>
    <r>
      <rPr>
        <b/>
        <sz val="13"/>
        <color theme="1"/>
        <rFont val="Lato"/>
        <family val="2"/>
      </rPr>
      <t>begin with the letters ADJ</t>
    </r>
    <r>
      <rPr>
        <sz val="13"/>
        <color theme="1"/>
        <rFont val="Lato"/>
        <family val="2"/>
      </rPr>
      <t xml:space="preserve">, followed by anything else. You can include descriptive information, such as 
- for Auditors, the BOS Contract ID, the Job Number, the visit type etc., 
- for Sales, the Company Name, Opportunity Type, etc.
as there is not limitation on this. 
But, you DEFINITELY need to use the </t>
    </r>
    <r>
      <rPr>
        <b/>
        <sz val="13"/>
        <color theme="1"/>
        <rFont val="Lato"/>
        <family val="2"/>
      </rPr>
      <t xml:space="preserve">ADJ </t>
    </r>
    <r>
      <rPr>
        <sz val="13"/>
        <color theme="1"/>
        <rFont val="Lato"/>
        <family val="2"/>
      </rPr>
      <t xml:space="preserve">letters as a </t>
    </r>
    <r>
      <rPr>
        <b/>
        <sz val="13"/>
        <color theme="1"/>
        <rFont val="Lato"/>
        <family val="2"/>
      </rPr>
      <t>prefix</t>
    </r>
    <r>
      <rPr>
        <sz val="13"/>
        <color theme="1"/>
        <rFont val="Lato"/>
        <family val="2"/>
      </rPr>
      <t>. For example, the file can be stored under the name structure since it starts with 'ADJ':</t>
    </r>
  </si>
  <si>
    <r>
      <rPr>
        <b/>
        <sz val="15"/>
        <color theme="5"/>
        <rFont val="Lato"/>
        <family val="2"/>
      </rPr>
      <t>ADJ</t>
    </r>
    <r>
      <rPr>
        <sz val="13"/>
        <color theme="1"/>
        <rFont val="Lato"/>
        <family val="2"/>
      </rPr>
      <t>_</t>
    </r>
    <r>
      <rPr>
        <sz val="13"/>
        <color theme="7"/>
        <rFont val="Lato"/>
        <family val="2"/>
      </rPr>
      <t>[BOSContractID]</t>
    </r>
    <r>
      <rPr>
        <sz val="13"/>
        <color theme="1"/>
        <rFont val="Lato"/>
        <family val="2"/>
      </rPr>
      <t>_</t>
    </r>
    <r>
      <rPr>
        <sz val="13"/>
        <color theme="9"/>
        <rFont val="Lato"/>
        <family val="2"/>
      </rPr>
      <t>[JobNo]</t>
    </r>
    <r>
      <rPr>
        <sz val="13"/>
        <color theme="1"/>
        <rFont val="Lato"/>
        <family val="2"/>
      </rPr>
      <t>_</t>
    </r>
    <r>
      <rPr>
        <sz val="13"/>
        <color rgb="FF0087FF"/>
        <rFont val="Lato"/>
        <family val="2"/>
      </rPr>
      <t>[VisitType]</t>
    </r>
    <r>
      <rPr>
        <sz val="13"/>
        <color theme="1"/>
        <rFont val="Lato"/>
        <family val="2"/>
      </rPr>
      <t>.xlsx</t>
    </r>
  </si>
  <si>
    <t>Mandatory!</t>
  </si>
  <si>
    <t>Storing the file:</t>
  </si>
  <si>
    <t>Once completed,</t>
  </si>
  <si>
    <t xml:space="preserve"> - Sales need to upload in the Opportunity's respective folder in CS20/Prospects.</t>
  </si>
  <si>
    <t xml:space="preserve"> - Auditors must upload the xls file as Attachment  in LAD in order to be used on the next visit  when needed. By doing so, it will be automatically saved in CS20 upon completion of the job in the respective Job folder.</t>
  </si>
  <si>
    <t>Editing the file:</t>
  </si>
  <si>
    <t xml:space="preserve">The present is a controlled document and therefore no local changes shall be made or any formulas/macros altered, as this will result in challenges in calculations and the team supporting this initiative in not being able to provide technical support. But, most importantly, modifications could also be a potential accreditation risk: this is a global tool, so using different/altered versions could lead to findings from our accreditors.  
Users will simply need to  enter the required data and all calculations will be done automatically. </t>
  </si>
  <si>
    <t>Sharing the file with clients:</t>
  </si>
  <si>
    <r>
      <t xml:space="preserve">The ADJ </t>
    </r>
    <r>
      <rPr>
        <u/>
        <sz val="13"/>
        <color theme="1"/>
        <rFont val="Lato"/>
        <family val="2"/>
      </rPr>
      <t xml:space="preserve">shall </t>
    </r>
    <r>
      <rPr>
        <u val="double"/>
        <sz val="13"/>
        <color theme="1"/>
        <rFont val="Lato"/>
        <family val="2"/>
      </rPr>
      <t>not</t>
    </r>
    <r>
      <rPr>
        <sz val="13"/>
        <color theme="1"/>
        <rFont val="Lato"/>
        <family val="2"/>
      </rPr>
      <t xml:space="preserve"> be shared with clients, as at the moment it is strictly for internal use only. </t>
    </r>
  </si>
  <si>
    <t>Click here to Start</t>
  </si>
  <si>
    <t>Client Information</t>
  </si>
  <si>
    <r>
      <t xml:space="preserve">For your convenience, start entering information in tabs from left to right. </t>
    </r>
    <r>
      <rPr>
        <b/>
        <sz val="11"/>
        <color theme="1"/>
        <rFont val="Lato"/>
        <family val="2"/>
      </rPr>
      <t xml:space="preserve">Information in the present sheet shall be completed in full </t>
    </r>
    <r>
      <rPr>
        <sz val="11"/>
        <color theme="1"/>
        <rFont val="Lato"/>
        <family val="2"/>
      </rPr>
      <t xml:space="preserve">in order for the other sheets to be filled in automatically! 
</t>
    </r>
    <r>
      <rPr>
        <b/>
        <sz val="11"/>
        <color theme="1"/>
        <rFont val="Lato"/>
        <family val="2"/>
      </rPr>
      <t>Clarifications:</t>
    </r>
    <r>
      <rPr>
        <sz val="11"/>
        <color theme="1"/>
        <rFont val="Lato"/>
        <family val="2"/>
      </rPr>
      <t xml:space="preserve"> The cells that cannot be modified are greyed out, whereas the cells that need your input are color tinted.
</t>
    </r>
    <r>
      <rPr>
        <b/>
        <sz val="11"/>
        <color theme="1"/>
        <rFont val="Lato"/>
        <family val="2"/>
      </rPr>
      <t>ALWAYS</t>
    </r>
    <r>
      <rPr>
        <sz val="11"/>
        <color theme="1"/>
        <rFont val="Lato"/>
        <family val="2"/>
      </rPr>
      <t xml:space="preserve"> use a new file from the template; </t>
    </r>
    <r>
      <rPr>
        <b/>
        <sz val="11"/>
        <color theme="1"/>
        <rFont val="Lato"/>
        <family val="2"/>
      </rPr>
      <t xml:space="preserve">do </t>
    </r>
    <r>
      <rPr>
        <b/>
        <u/>
        <sz val="11"/>
        <color theme="1"/>
        <rFont val="Lato"/>
        <family val="2"/>
      </rPr>
      <t>NOT</t>
    </r>
    <r>
      <rPr>
        <sz val="11"/>
        <color theme="1"/>
        <rFont val="Lato"/>
        <family val="2"/>
      </rPr>
      <t xml:space="preserve"> use an existing file from another client and 'Save as...'.</t>
    </r>
  </si>
  <si>
    <t>Cell color description:</t>
  </si>
  <si>
    <t>Input
(mandatory)</t>
  </si>
  <si>
    <t>Input
(optional)</t>
  </si>
  <si>
    <r>
      <t xml:space="preserve">Output 
</t>
    </r>
    <r>
      <rPr>
        <sz val="9"/>
        <color theme="9"/>
        <rFont val="Lato"/>
        <family val="2"/>
      </rPr>
      <t>(automatically calculated)</t>
    </r>
  </si>
  <si>
    <t>Errors
(entries need to be fixed)</t>
  </si>
  <si>
    <t xml:space="preserve">Link to follow for Guidance </t>
  </si>
  <si>
    <r>
      <t xml:space="preserve">Throughout this file, you will see at several points text showing in </t>
    </r>
    <r>
      <rPr>
        <b/>
        <i/>
        <sz val="11"/>
        <color theme="2" tint="-0.749992370372631"/>
        <rFont val="Lato"/>
        <family val="2"/>
      </rPr>
      <t xml:space="preserve">italic format and in grey </t>
    </r>
    <r>
      <rPr>
        <sz val="11"/>
        <color theme="1"/>
        <rFont val="Lato"/>
        <family val="2"/>
      </rPr>
      <t>color. These are Notes that will help you by providing clarifications of the nearby cells</t>
    </r>
  </si>
  <si>
    <r>
      <t xml:space="preserve">If text showing in </t>
    </r>
    <r>
      <rPr>
        <b/>
        <sz val="11"/>
        <color theme="9"/>
        <rFont val="Lato"/>
        <family val="2"/>
      </rPr>
      <t xml:space="preserve">Dark Mint </t>
    </r>
    <r>
      <rPr>
        <sz val="11"/>
        <color theme="1"/>
        <rFont val="Lato"/>
        <family val="2"/>
      </rPr>
      <t>color, note that this is automatically calculated and cannot be changed.</t>
    </r>
  </si>
  <si>
    <r>
      <t xml:space="preserve">If text showing in </t>
    </r>
    <r>
      <rPr>
        <b/>
        <sz val="11"/>
        <color theme="5"/>
        <rFont val="Lato"/>
        <family val="2"/>
      </rPr>
      <t xml:space="preserve">Coral </t>
    </r>
    <r>
      <rPr>
        <sz val="11"/>
        <color theme="1"/>
        <rFont val="Lato"/>
        <family val="2"/>
      </rPr>
      <t>color, then this area needs attention.</t>
    </r>
  </si>
  <si>
    <t>Please enter the basic information below, which you should already have (from the Job Note, etc):</t>
  </si>
  <si>
    <t>Report Data</t>
  </si>
  <si>
    <t>Date created:</t>
  </si>
  <si>
    <t>Created by:</t>
  </si>
  <si>
    <t>Enter (Team) Lead Auditor name / Sales Opportunity Owner</t>
  </si>
  <si>
    <t>Client Details</t>
  </si>
  <si>
    <t>Client/Account name:</t>
  </si>
  <si>
    <r>
      <t xml:space="preserve">BOS Contract Number ID:
</t>
    </r>
    <r>
      <rPr>
        <i/>
        <sz val="10"/>
        <rFont val="Lato"/>
        <family val="2"/>
      </rPr>
      <t>(for existing clients)</t>
    </r>
  </si>
  <si>
    <t>Any special comments for this Account(s)?</t>
  </si>
  <si>
    <r>
      <t xml:space="preserve">Opportunity Name/link: 
</t>
    </r>
    <r>
      <rPr>
        <i/>
        <sz val="10"/>
        <rFont val="Lato"/>
        <family val="2"/>
      </rPr>
      <t>(only for Sales)</t>
    </r>
  </si>
  <si>
    <t>Standard(s):</t>
  </si>
  <si>
    <t>Mark as applicable with "Yes"</t>
  </si>
  <si>
    <t>Risk/Complexity</t>
  </si>
  <si>
    <t>Reason for selection of Risk/Complexity:</t>
  </si>
  <si>
    <t>ISO 9001</t>
  </si>
  <si>
    <t>ISO 14001</t>
  </si>
  <si>
    <t>ISO 45001</t>
  </si>
  <si>
    <t>Notes:</t>
  </si>
  <si>
    <t xml:space="preserve">Complexity/Risk category shall be determined based on MD5, Annexes 1, 2 and 3 respectively. 
For examples of Linkage between Business Sectors and Complexity Categories Risks, see Tables QMS 1, EMS 2 and OH&amp;SMS 2 by clicking on the MD5 file link below: </t>
  </si>
  <si>
    <t>IAF MD5 Issue 4 Version 3 (Rev Date: 14-Jun-2023)</t>
  </si>
  <si>
    <t>It is expected that business activities defined as low risk may require less audit time than the time calculated using Tables QMS 1, EMS 2 and OH&amp;SMS 2 activities defined as medium risk will take the time calculated in the tables and activities defined as high risk will take more time; thus, audit days shall be decreased/increased accordingly by adding adequate Adjustment Factors.</t>
  </si>
  <si>
    <t>Audit Frequency</t>
  </si>
  <si>
    <t>Transfer / Takeover of Approval (ToA)</t>
  </si>
  <si>
    <t>Does this regard a ToA?</t>
  </si>
  <si>
    <t>At what stage is the client transferring?</t>
  </si>
  <si>
    <t>Change to Approval (CTA)</t>
  </si>
  <si>
    <t>Does this regard a CTA?</t>
  </si>
  <si>
    <t>What does this CTA cover?</t>
  </si>
  <si>
    <t>Describe what changes have been made to the client's certification, that affect upcoming audit visit's duration
e.g. new site has been added, number of ENP has changed, addition of new process/production line changing Risk/Complexity level etc</t>
  </si>
  <si>
    <t>Sites Details</t>
  </si>
  <si>
    <t>Please enter Site details and delete all Sites and Standards that are not applicable.
E.g. if you only have 1 site (Main/H.O.) for ISO 9001 only, enter by replacing existing information in the cell that contains "Site 01" and delete the info in the cells for the rest Sites 2 to 100 as well as the "Yes" entries under columns ISO 14001 and ISO 45001.</t>
  </si>
  <si>
    <t>Sites and Multi-Site Certification</t>
  </si>
  <si>
    <t>Is this a Multi-Site Certification?</t>
  </si>
  <si>
    <t>Is the Main Site excluded from Calculation?</t>
  </si>
  <si>
    <t>Reduction % Due to Multi-Site:</t>
  </si>
  <si>
    <t>by selecting Yes, you indicate that  this Certification satisfy the Eligibility criteria of MD 1 for a Multi-Site Certification</t>
  </si>
  <si>
    <t>If Yes, please name the Processes/ Sampling Names</t>
  </si>
  <si>
    <t>No Sampling Applicable</t>
  </si>
  <si>
    <t>Group/Activity A, e.g. Sales</t>
  </si>
  <si>
    <t>Group/Activity B, e.g. Production</t>
  </si>
  <si>
    <t>Group/Activity C, e.g. Storage</t>
  </si>
  <si>
    <t>Group/Activity D, e.g. Laboratories</t>
  </si>
  <si>
    <t>(create Samples manually for Sites with similar processes/activities)</t>
  </si>
  <si>
    <t>Standards Applicable</t>
  </si>
  <si>
    <t>Sampling Name</t>
  </si>
  <si>
    <t>Site Name/Description</t>
  </si>
  <si>
    <t>Address</t>
  </si>
  <si>
    <t>All Sites</t>
  </si>
  <si>
    <t>Main Site/H.O. shall always be in the first row!</t>
  </si>
  <si>
    <t>Not included in Sampling - Main Site needs to be visited at least once annually</t>
  </si>
  <si>
    <t>Hidden Cells</t>
  </si>
  <si>
    <t>Data for Lists:</t>
  </si>
  <si>
    <t xml:space="preserve">Risk/Complexity </t>
  </si>
  <si>
    <t>Does the whole Team hold activity codes for all products?</t>
  </si>
  <si>
    <t>Is Standard Applicable?</t>
  </si>
  <si>
    <t>Limited</t>
  </si>
  <si>
    <t>Yes</t>
  </si>
  <si>
    <t>Low</t>
  </si>
  <si>
    <t>No</t>
  </si>
  <si>
    <t>Medium</t>
  </si>
  <si>
    <t>High</t>
  </si>
  <si>
    <t>Overview</t>
  </si>
  <si>
    <t>Account Name:</t>
  </si>
  <si>
    <t>(Team) Lead Auditor / Sales Opportunity Owner</t>
  </si>
  <si>
    <t>BOS Contract Number:</t>
  </si>
  <si>
    <t xml:space="preserve">Opportunity Name/link: </t>
  </si>
  <si>
    <t>Product Summary</t>
  </si>
  <si>
    <t>Int Reduction:</t>
  </si>
  <si>
    <t>%</t>
  </si>
  <si>
    <t>Proposed Audit Days, per visit type / per product</t>
  </si>
  <si>
    <t>Product Name</t>
  </si>
  <si>
    <r>
      <t xml:space="preserve">Is Product Integrated?
</t>
    </r>
    <r>
      <rPr>
        <sz val="8"/>
        <color theme="5"/>
        <rFont val="Source Sans Pro"/>
        <family val="2"/>
      </rPr>
      <t>(select Yes or No, as applicable)</t>
    </r>
  </si>
  <si>
    <t>Complexity</t>
  </si>
  <si>
    <t>IA</t>
  </si>
  <si>
    <t>SV1</t>
  </si>
  <si>
    <t>FV</t>
  </si>
  <si>
    <t>CR</t>
  </si>
  <si>
    <t>Remarks</t>
  </si>
  <si>
    <r>
      <t xml:space="preserve">Total Number of Days </t>
    </r>
    <r>
      <rPr>
        <sz val="10"/>
        <color theme="1"/>
        <rFont val="Source Sans Pro"/>
        <family val="2"/>
      </rPr>
      <t>(for all products combined)</t>
    </r>
  </si>
  <si>
    <t>Reason for CTA</t>
  </si>
  <si>
    <t>Calculate Audit Details</t>
  </si>
  <si>
    <t>Sites (if appicable):</t>
  </si>
  <si>
    <t>ENP</t>
  </si>
  <si>
    <t>Nominal Days</t>
  </si>
  <si>
    <t>Calculated Adjusted Days, per site / per product</t>
  </si>
  <si>
    <t>(for IA)</t>
  </si>
  <si>
    <t>Stage 1</t>
  </si>
  <si>
    <t>Stage 2</t>
  </si>
  <si>
    <t>Integrated Reduction</t>
  </si>
  <si>
    <t>Audit Reduction for Integrated Products</t>
  </si>
  <si>
    <t>Integrated Products:</t>
  </si>
  <si>
    <t>Return to Overview</t>
  </si>
  <si>
    <r>
      <t>Characterisations that have been Considered for Reduction</t>
    </r>
    <r>
      <rPr>
        <sz val="11"/>
        <color theme="1"/>
        <rFont val="Source Sans Pro"/>
        <family val="2"/>
      </rPr>
      <t xml:space="preserve"> (as per MD 11, Annex 1):</t>
    </r>
  </si>
  <si>
    <t>An integrated documentation set, including work instructions to a good level of development, as appropriate</t>
  </si>
  <si>
    <t>Based on what is applicable, the Level of Integration will need to be adjusted accordingly. For more information see 'Level of Integration Percentage Remarks' below</t>
  </si>
  <si>
    <t>Management Reviews that consider the overall business strategy and plan</t>
  </si>
  <si>
    <t>An integrated approach to internal audits</t>
  </si>
  <si>
    <t>An integrated approach to policy and objectives</t>
  </si>
  <si>
    <t>An integrated approach to systems processes</t>
  </si>
  <si>
    <t>An integrated approach to improvement mechanisms 
(corrective and preventive action, measurement and continual improvement)</t>
  </si>
  <si>
    <t>Integrated management support and responsibilities</t>
  </si>
  <si>
    <t>Reduction Percent Calculation</t>
  </si>
  <si>
    <t>Level of Integration Percentage:</t>
  </si>
  <si>
    <t>Level of Integration Percentage Remarks:</t>
  </si>
  <si>
    <t>Team's Ability to Perform Integrated Audit:</t>
  </si>
  <si>
    <t>Note:</t>
  </si>
  <si>
    <t>Ability to Perform Integrated Audit Remarks:</t>
  </si>
  <si>
    <t xml:space="preserve">In most cases the Audit team cannot be defined beforehand; therefore users should select 80% or, in case they know that the audit team can perform an integrated audit, to select 100% </t>
  </si>
  <si>
    <r>
      <t xml:space="preserve">It is strongly advised </t>
    </r>
    <r>
      <rPr>
        <b/>
        <i/>
        <u/>
        <sz val="11"/>
        <rFont val="Source Sans Pro"/>
        <family val="2"/>
      </rPr>
      <t>not</t>
    </r>
    <r>
      <rPr>
        <i/>
        <sz val="11"/>
        <rFont val="Source Sans Pro"/>
        <family val="2"/>
      </rPr>
      <t xml:space="preserve"> to use a </t>
    </r>
    <r>
      <rPr>
        <b/>
        <i/>
        <sz val="11"/>
        <rFont val="Source Sans Pro"/>
        <family val="2"/>
      </rPr>
      <t>reduction</t>
    </r>
    <r>
      <rPr>
        <i/>
        <sz val="11"/>
        <rFont val="Source Sans Pro"/>
        <family val="2"/>
      </rPr>
      <t xml:space="preserve"> percent </t>
    </r>
    <r>
      <rPr>
        <b/>
        <i/>
        <sz val="11"/>
        <rFont val="Source Sans Pro"/>
        <family val="2"/>
      </rPr>
      <t>greater than 10%</t>
    </r>
    <r>
      <rPr>
        <i/>
        <sz val="11"/>
        <rFont val="Source Sans Pro"/>
        <family val="2"/>
      </rPr>
      <t xml:space="preserve"> so as not to complicate the planning process.</t>
    </r>
  </si>
  <si>
    <t>Reduction Percent:</t>
  </si>
  <si>
    <t>Level of Integration Percentage</t>
  </si>
  <si>
    <t>Integration Factor / Reduction</t>
  </si>
  <si>
    <t>Ability to Perform Integrated Audit</t>
  </si>
  <si>
    <t>Characterisations have been Considered for Reduction</t>
  </si>
  <si>
    <t>Full</t>
  </si>
  <si>
    <t>from 0 to 20</t>
  </si>
  <si>
    <t>No integration</t>
  </si>
  <si>
    <r>
      <t xml:space="preserve">The management systems are </t>
    </r>
    <r>
      <rPr>
        <b/>
        <sz val="8"/>
        <color theme="1"/>
        <rFont val="Arial"/>
        <family val="2"/>
      </rPr>
      <t>fully integrated</t>
    </r>
    <r>
      <rPr>
        <sz val="8"/>
        <color theme="1"/>
        <rFont val="Arial"/>
        <family val="2"/>
      </rPr>
      <t xml:space="preserve"> 
(Top management procedures and processes, such as Policy, Manual or Management Review, at least 80% of the Management Procedures and Processes such as Document Control, Records, Internal Audits, Corrective Actions, Risk Analysis, etc, </t>
    </r>
    <r>
      <rPr>
        <b/>
        <sz val="8"/>
        <color theme="1"/>
        <rFont val="Arial"/>
        <family val="2"/>
      </rPr>
      <t xml:space="preserve">plus </t>
    </r>
    <r>
      <rPr>
        <sz val="8"/>
        <color theme="1"/>
        <rFont val="Arial"/>
        <family val="2"/>
      </rPr>
      <t>at least 80% of the Operational Processes and procedures such as Production Control, Purchasing, Monitoring (e.g.: Procedure for operational control also covers Environmental and Health &amp; Safety aspects related to the activity) etc are integrated)</t>
    </r>
  </si>
  <si>
    <t>Each team member is qualified for all products</t>
  </si>
  <si>
    <r>
      <t xml:space="preserve">The management systems have a </t>
    </r>
    <r>
      <rPr>
        <b/>
        <sz val="8"/>
        <color theme="1"/>
        <rFont val="Arial"/>
        <family val="2"/>
      </rPr>
      <t>medium</t>
    </r>
    <r>
      <rPr>
        <sz val="8"/>
        <color theme="1"/>
        <rFont val="Arial"/>
        <family val="2"/>
      </rPr>
      <t xml:space="preserve"> level of </t>
    </r>
    <r>
      <rPr>
        <b/>
        <sz val="8"/>
        <color theme="1"/>
        <rFont val="Arial"/>
        <family val="2"/>
      </rPr>
      <t>integration</t>
    </r>
    <r>
      <rPr>
        <sz val="8"/>
        <color theme="1"/>
        <rFont val="Arial"/>
        <family val="2"/>
      </rPr>
      <t xml:space="preserve"> 
(Top management procedures and processes, such as Policy, Manual or Management Review </t>
    </r>
    <r>
      <rPr>
        <b/>
        <sz val="8"/>
        <color theme="1"/>
        <rFont val="Arial"/>
        <family val="2"/>
      </rPr>
      <t>plus</t>
    </r>
    <r>
      <rPr>
        <sz val="8"/>
        <color theme="1"/>
        <rFont val="Arial"/>
        <family val="2"/>
      </rPr>
      <t xml:space="preserve"> at least 80% of the Management Procedures and Processes such as Document Control, Records, Internal Audits, Corrective Actions, Risk Analysis, etc, are integrated)</t>
    </r>
  </si>
  <si>
    <t>The audit team is partially qualified for the applicable products</t>
  </si>
  <si>
    <r>
      <t xml:space="preserve">The management systems have a </t>
    </r>
    <r>
      <rPr>
        <b/>
        <sz val="8"/>
        <color theme="1"/>
        <rFont val="Arial"/>
        <family val="2"/>
      </rPr>
      <t>low</t>
    </r>
    <r>
      <rPr>
        <sz val="8"/>
        <color theme="1"/>
        <rFont val="Arial"/>
        <family val="2"/>
      </rPr>
      <t xml:space="preserve"> level of </t>
    </r>
    <r>
      <rPr>
        <b/>
        <sz val="8"/>
        <color theme="1"/>
        <rFont val="Arial"/>
        <family val="2"/>
      </rPr>
      <t xml:space="preserve">integration 
</t>
    </r>
    <r>
      <rPr>
        <sz val="8"/>
        <color theme="1"/>
        <rFont val="Arial"/>
        <family val="2"/>
      </rPr>
      <t>(Top management procedures and processes, such as Policy, Manual or Management Review plus at least 50% of the Management Procedures and Processes such as Document Control, Records, Internal Audits, Corrective Actions, Risk Analysis, etc, are integrated)</t>
    </r>
  </si>
  <si>
    <t>The audit team cannot conduct 
combined audits for Standards</t>
  </si>
  <si>
    <r>
      <t xml:space="preserve">The management systems have a </t>
    </r>
    <r>
      <rPr>
        <b/>
        <sz val="8"/>
        <color theme="1"/>
        <rFont val="Arial"/>
        <family val="2"/>
      </rPr>
      <t>limited</t>
    </r>
    <r>
      <rPr>
        <sz val="8"/>
        <color theme="1"/>
        <rFont val="Arial"/>
        <family val="2"/>
      </rPr>
      <t xml:space="preserve"> level of </t>
    </r>
    <r>
      <rPr>
        <b/>
        <sz val="8"/>
        <color theme="1"/>
        <rFont val="Arial"/>
        <family val="2"/>
      </rPr>
      <t>integration</t>
    </r>
    <r>
      <rPr>
        <sz val="8"/>
        <color theme="1"/>
        <rFont val="Arial"/>
        <family val="2"/>
      </rPr>
      <t xml:space="preserve"> 
(Only top management procedures and processes, such as Policy, Manual or Management Review are integrated)</t>
    </r>
  </si>
  <si>
    <t>The Management Systems are not integrated</t>
  </si>
  <si>
    <t>Reduction Percent</t>
  </si>
  <si>
    <t>Effective Number of Personnel (ENP) / Effective Employees</t>
  </si>
  <si>
    <t>Product Name:</t>
  </si>
  <si>
    <t xml:space="preserve">See MD1, MD5 and MD22 for definitions etc.; for further information on determining ENP pls see </t>
  </si>
  <si>
    <t>Quotation Guidance</t>
  </si>
  <si>
    <t>Effective Employees - Guidance</t>
  </si>
  <si>
    <t>Site</t>
  </si>
  <si>
    <t>Total Head Count 
(client input)</t>
  </si>
  <si>
    <r>
      <t>Total No of FTE</t>
    </r>
    <r>
      <rPr>
        <i/>
        <sz val="10"/>
        <color theme="1"/>
        <rFont val="Source Sans Pro"/>
        <family val="2"/>
      </rPr>
      <t xml:space="preserve">
* enter the total number of employees</t>
    </r>
  </si>
  <si>
    <r>
      <t xml:space="preserve">Total Effective No of Emp (Effective Number of Personnel - ENP)
</t>
    </r>
    <r>
      <rPr>
        <i/>
        <sz val="10"/>
        <color theme="1"/>
        <rFont val="Source Sans Pro"/>
        <family val="2"/>
      </rPr>
      <t>* including contractors personnel working on the site, where applicable 
(see Notes on the right)</t>
    </r>
  </si>
  <si>
    <t>Reduction Percentage</t>
  </si>
  <si>
    <t>Consider also the below:</t>
  </si>
  <si>
    <t>For your easy reference, select from/copy the below (ref. MD5/Clause 2.3):</t>
  </si>
  <si>
    <t>- Personnel working on shifts</t>
  </si>
  <si>
    <t>No Staff Reduction</t>
  </si>
  <si>
    <t>- Administrative and all categories of office staff</t>
  </si>
  <si>
    <t>Part time personnel and/or employees partially in scope</t>
  </si>
  <si>
    <t>- Employment of large numbers of unskilled personnel</t>
  </si>
  <si>
    <t>Similar or repetitive process within scope</t>
  </si>
  <si>
    <t>- Low Complexity/Risk Activities</t>
  </si>
  <si>
    <t>Shift work employees</t>
  </si>
  <si>
    <t xml:space="preserve">- Seasonal operations </t>
  </si>
  <si>
    <t>Temporary unskilled personnel</t>
  </si>
  <si>
    <t xml:space="preserve">   → calculate based on the personnel typically present in</t>
  </si>
  <si>
    <t xml:space="preserve">         peak season operations</t>
  </si>
  <si>
    <t>Summary Remarks</t>
  </si>
  <si>
    <t>NOTES / USEFUL TIPS:</t>
  </si>
  <si>
    <t>- Justifications need to be entered in the 'Remarks' field.</t>
  </si>
  <si>
    <t>- Use the effective number of personnel as a basis for the calculation of audit duration.</t>
  </si>
  <si>
    <t>- Only include those personnel under the scope of the certification to be assessed.​</t>
  </si>
  <si>
    <t>- In case of shifts, the justification for not auditing each shift shall be documented.</t>
  </si>
  <si>
    <t>- A determination of ENP may need to consider personnel employed by another organisation but under the control of a client seeking certification – for example, for ISO 45001 certification, include contractors personnel working on the site to be certified (or on temporary sites like the client's premises), when working within the scope of certification.​</t>
  </si>
  <si>
    <t>- Consider the following types or groups of workers for further reductions:​</t>
  </si>
  <si>
    <t xml:space="preserve">     1. PART TIME WORKERS: Depending on the hours worked, part time personnel numbers may be reduced and converted to an equivalent number of full time personnel (convert hours worked to an equivalent number of full time (FT) personnel and enter this in 'Total No of FTE' field). </t>
  </si>
  <si>
    <t xml:space="preserve">     2. TEMPORARY UNSKILLED WORKERS: This normally only applies for organisations due to a low level of technology and automation or low risk. Make appropriate reduction who may be employed in considerable numbers in some countries. Use care when reducing ENP for unskilled workers as for ISO 45001 the risk may be higher.​</t>
  </si>
  <si>
    <t xml:space="preserve">     3. STAFF CARRYING OUT SIMILAR AND/OR REPETITIVE TASKS: A reduction to the ENP can be made where a significant proportion of staff carry out similar or simple functions or tasks, for instance: transport, line work, assembly lines, etc. Any reductions shall be documented and justified.​ </t>
  </si>
  <si>
    <t>- The assessment team can also recommend additional time or less time for future assessments based upon knowledge gained following assessment performance or better understanding of the client distribution of personnel and risks.​</t>
  </si>
  <si>
    <t>- ENP doesn't necessarily have to be the same number for QMS / EMS and OH&amp;SMS​</t>
  </si>
  <si>
    <t>- Consider risk when applying a reduction of personnel​</t>
  </si>
  <si>
    <t>- Various examples where ENP depends on the standard considered​</t>
  </si>
  <si>
    <t>- For multisite organisations, it is not authorized to calculate the duration of the total amount of the organisations' ENP and to split this duration to sampled sites.​</t>
  </si>
  <si>
    <t>- Effective number of personnel has to be obtained for each site.​</t>
  </si>
  <si>
    <t>- The MD5 audit-day tables are applicable for 1 site only.​</t>
  </si>
  <si>
    <t>- For QMS audits, the effective number of personnel consists of all full time personnel involved within the scope of certification including those working on each shift. Non-permanent (seasonal, temporary and contracted personnel) and part time personnel who will be present at the time of the audit shall be included in this number.
Where product or service realization processes operate on a shift basis, the extent of auditing of each shift by LRQA depends on the processes done on each shift, and the level of control of each shift that is demonstrated by the client.</t>
  </si>
  <si>
    <t>- For EMS audits, it is appropriate to base audit duration on the effective number of personnel of the organization and the nature, number and gravity of the environmental aspects of the typical organization in that industry sector.  The audit duration should then be adjusted based on any significant factors that uniquely apply to the organization to be audited. LRQA should exercise discretion to ensure that any variation in audit duration does not lead to a compromise on the effectiveness of audits.</t>
  </si>
  <si>
    <t>LRQA shall agree with the organization to be audited the timing of the audit which will best demonstrate the full scope of the client.</t>
  </si>
  <si>
    <t>Adjustment Factors</t>
  </si>
  <si>
    <t>Effective Employee Count</t>
  </si>
  <si>
    <t>Adjustment Factor</t>
  </si>
  <si>
    <t>Variance</t>
  </si>
  <si>
    <t xml:space="preserve"> +/-</t>
  </si>
  <si>
    <t>Var %</t>
  </si>
  <si>
    <t>Total Reduction per Site for each Standard</t>
  </si>
  <si>
    <t>Product</t>
  </si>
  <si>
    <t>Adjustment %</t>
  </si>
  <si>
    <t>Total Percentage</t>
  </si>
  <si>
    <t>Sites</t>
  </si>
  <si>
    <t>iso9001</t>
  </si>
  <si>
    <t>iso14001</t>
  </si>
  <si>
    <t>iso45001</t>
  </si>
  <si>
    <t>9001 Adjustment Factors</t>
  </si>
  <si>
    <t>14001 Adjustment Factors</t>
  </si>
  <si>
    <t>45001 Adjustment Factors</t>
  </si>
  <si>
    <t>this has not been implemented</t>
  </si>
  <si>
    <t>Increase</t>
  </si>
  <si>
    <t>[D] Client is not design responsible or other standard elements in the scope</t>
  </si>
  <si>
    <t>[D] Very small site for number of personnel (e.g. office complex only)</t>
  </si>
  <si>
    <t>[D] Maturity of management system (applicable to recertification, extension, etc.)</t>
  </si>
  <si>
    <t>Product Name: ISO 9001</t>
  </si>
  <si>
    <t>All Sites inc/dec added</t>
  </si>
  <si>
    <t>Combined Site&amp;AdFact text
(helper column 1)</t>
  </si>
  <si>
    <t>Duplication of Adjustment Factor</t>
  </si>
  <si>
    <t>Combined Site&amp;AdFact&amp;Duplicate text
(helper column 2)</t>
  </si>
  <si>
    <t>Has this factor been used?</t>
  </si>
  <si>
    <t>Has the same factor been used?</t>
  </si>
  <si>
    <t>all sites total</t>
  </si>
  <si>
    <t>Product Name: ISO 14001</t>
  </si>
  <si>
    <t>Has this factor already been used?</t>
  </si>
  <si>
    <t>Product Name: ISO 450001</t>
  </si>
  <si>
    <t>Decrease</t>
  </si>
  <si>
    <t>[D] Maturity of management system</t>
  </si>
  <si>
    <t>[D] Prior knowledge of the clients management system (e.g. already certified in another voluntary OH&amp;SMS scheme by the same CAB)</t>
  </si>
  <si>
    <t>[D] Prior knowledge of the clients management system (e.g. already certified to another standard with LRQA)</t>
  </si>
  <si>
    <t>[D] Client preparedness for OH&amp;S certification (e.g. already subject to periodical audits by the national authority for a madatory SMS scheme, as per Sereso III Directive)</t>
  </si>
  <si>
    <t>[D] Client preparedness for certification (already certified by 3rd party scheme)</t>
  </si>
  <si>
    <t>[D] Reduction due to difference of risk/complexity of site vs overall</t>
  </si>
  <si>
    <t>[D] High level of automation</t>
  </si>
  <si>
    <t>[D] Other</t>
  </si>
  <si>
    <t>[D] Where staff include a number of people who work off location (e.g. sales person, drivers, service personnel, etc.) possible to audit through review of records.</t>
  </si>
  <si>
    <t>[I] Complicated logistics involving more than one building or location where work is carried out (e.g. a separate design centre must be audited)</t>
  </si>
  <si>
    <t>[D] Activities considered to be of low risk</t>
  </si>
  <si>
    <t>[I] Staff speaking in more than one language (requiring interpreter(s) or preventing individual auditors from working independantly)</t>
  </si>
  <si>
    <t>[D] Process involving similar and/or repetitive activities</t>
  </si>
  <si>
    <t>[I] Very large site for the number of personnel (e.g. forest)</t>
  </si>
  <si>
    <t>[D] Identical activities of low complexity performed on all shifts with appropriate evidence of equivilent performance on shift</t>
  </si>
  <si>
    <t>[I] High degree of regulation (e.g. food, drugs, aerospace, nuclear power, etc.)</t>
  </si>
  <si>
    <t>[I] System covers highly complex processes or relatively high number of unique activities</t>
  </si>
  <si>
    <t>[I] Activities that require visiting temporary sites to confirm the activities of the permanent site(s) whose management system is subject to certification</t>
  </si>
  <si>
    <t>[I] Outsourced functions or processes</t>
  </si>
  <si>
    <t>[I] Higher sensitivity of receiving enviroment compared to typical location</t>
  </si>
  <si>
    <t>[I] Views of interested parties</t>
  </si>
  <si>
    <t>[I] Accident rate higher than average for the business sector</t>
  </si>
  <si>
    <t>[I] If members of the public are present on the organisations site (e.g. hospitals, schools, airports, ports, train stations, public transport, etc.)</t>
  </si>
  <si>
    <t>[I] The orgaisation is facing legal proceedings related OH&amp;S</t>
  </si>
  <si>
    <t>[I] The presence of many (sub)contractors causing an increase in the complexity or OH&amp;S risk</t>
  </si>
  <si>
    <t>[I] Where dangerous substances are present in quantities exceeding the threshold in the Seveso III Directive</t>
  </si>
  <si>
    <t>[I] Activities considered to be of high risk</t>
  </si>
  <si>
    <t>[I] Organisation with sites included in the scope in other countries than the mother site country (if legislation and language are not well known)</t>
  </si>
  <si>
    <t>[I] Central Function</t>
  </si>
  <si>
    <t>[I] Indirect aspects necessitating increase in audit time</t>
  </si>
  <si>
    <t>[I] Other</t>
  </si>
  <si>
    <t>[I] Additional or unusual eviromental aspects or regulated conditions</t>
  </si>
  <si>
    <t>[I] Risks of environmental accidents</t>
  </si>
  <si>
    <t>Total Reduction</t>
  </si>
  <si>
    <t>SUM:</t>
  </si>
  <si>
    <t>Sites and Sampling</t>
  </si>
  <si>
    <t>Audit Frequency:</t>
  </si>
  <si>
    <t xml:space="preserve">See MD1 for definitions etc.; for further information on Sampling Methodologies please see </t>
  </si>
  <si>
    <t>Multi-Site - Guidance</t>
  </si>
  <si>
    <t>Sampling Question</t>
  </si>
  <si>
    <t>Does the organization have a single management system?</t>
  </si>
  <si>
    <t>How many visits for SVs per year?</t>
  </si>
  <si>
    <t>Sampling</t>
  </si>
  <si>
    <t>Do all sites have a legal or contractual link with the central function of the organization?</t>
  </si>
  <si>
    <t>Create Sample</t>
  </si>
  <si>
    <t>Does the central function have the authority to exert operational control of the single management system at all sites?</t>
  </si>
  <si>
    <t>Is the single management system subject to a centralized management review?</t>
  </si>
  <si>
    <t>Are all sites subject to the organization's internal audit programme?</t>
  </si>
  <si>
    <t>Samples</t>
  </si>
  <si>
    <t xml:space="preserve">Sample Name </t>
  </si>
  <si>
    <t>Sample Size</t>
  </si>
  <si>
    <t>Sample Size IA</t>
  </si>
  <si>
    <t>Sample Size per SV</t>
  </si>
  <si>
    <t>Sample Size CR</t>
  </si>
  <si>
    <t>enter total number of sites</t>
  </si>
  <si>
    <t>Sales Offices</t>
  </si>
  <si>
    <t>Production of Energy</t>
  </si>
  <si>
    <t>2 Labs</t>
  </si>
  <si>
    <t>Production sites that need to be visited per each visit type</t>
  </si>
  <si>
    <t>Sites not included in Samples above:</t>
  </si>
  <si>
    <t>Total Number of Sites to be visited per visit type:</t>
  </si>
  <si>
    <t>Summary box</t>
  </si>
  <si>
    <r>
      <t xml:space="preserve">Total # of Sites 
</t>
    </r>
    <r>
      <rPr>
        <sz val="11"/>
        <color theme="1"/>
        <rFont val="Source Sans Pro"/>
        <family val="2"/>
      </rPr>
      <t>(excluding Main Site)</t>
    </r>
  </si>
  <si>
    <t>Remarks (if any)</t>
  </si>
  <si>
    <t>Assign Site Samples</t>
  </si>
  <si>
    <t>Site Name</t>
  </si>
  <si>
    <t>Sampling Group</t>
  </si>
  <si>
    <t>Site/location will be visited during</t>
  </si>
  <si>
    <t>Number of sites remaining to be selected per visit type:</t>
  </si>
  <si>
    <t>í</t>
  </si>
  <si>
    <t>SV2</t>
  </si>
  <si>
    <t>SV3</t>
  </si>
  <si>
    <t>SV4</t>
  </si>
  <si>
    <t>Note:
It is mandatory to select which locations/sites will be visited by entering 'Yes' in the fields;
if the Main/H.O. will be excluded from audits, either delete the info in the cells entered as example or mark with [blank] instead.</t>
  </si>
  <si>
    <t>Considered/Visit flag</t>
  </si>
  <si>
    <t xml:space="preserve">     </t>
  </si>
  <si>
    <t>Manual Adjustments</t>
  </si>
  <si>
    <t>Do you want half day or full day rounding to be applied?</t>
  </si>
  <si>
    <t>full</t>
  </si>
  <si>
    <t xml:space="preserve">Proposed Audit Time per Product </t>
  </si>
  <si>
    <t>Total</t>
  </si>
  <si>
    <t>Justification for deviation from Minimum No of Days</t>
  </si>
  <si>
    <t xml:space="preserve">Note:
Proposed Audit Days are automatically calculated to have the minimum number of audit days be rounded either up or down to the nearest half number; however you can select full rounding and also override by manually entering the Proposed Audit Days. For SV visits, the audit duration between different Activity Visit Types, per product, can be split; as long as the  total audit time for all SVs combined per MD requirements is met, this will always be acceptable. If the days are less than the acceptable ones, then the cell will be marked with error.
For your convenience, the Proposed Days have been automatically filled with the rounded days; however, keep in mind, though, that once you have modified the number, the formula is no longer available and you need to consult the 'Minimum Days for Product as per MD' for reference. </t>
  </si>
  <si>
    <t>Minimum Days for Product as per MD</t>
  </si>
  <si>
    <t>Proposed Total Audit Days</t>
  </si>
  <si>
    <t>Minimum Total Days as per MD (for all products combined)</t>
  </si>
  <si>
    <t>Calculated Adjusted Audit Time, per Product</t>
  </si>
  <si>
    <t>Adjusted Days for</t>
  </si>
  <si>
    <t>Is it selected in sampling?</t>
  </si>
  <si>
    <t>Audit Days to be Added</t>
  </si>
  <si>
    <r>
      <t xml:space="preserve">Does coordination with the company's management team take place in this site?
(Yes/No)
</t>
    </r>
    <r>
      <rPr>
        <i/>
        <sz val="9"/>
        <color theme="1"/>
        <rFont val="Source Sans Pro"/>
        <family val="2"/>
      </rPr>
      <t>* to be used for Central Function only on 
Multi-Site Certifications</t>
    </r>
  </si>
  <si>
    <r>
      <t xml:space="preserve">Nominal days  for IA </t>
    </r>
    <r>
      <rPr>
        <b/>
        <sz val="9"/>
        <color theme="1"/>
        <rFont val="Source Sans Pro"/>
        <family val="2"/>
      </rPr>
      <t>(without reductions, as per MD 5)</t>
    </r>
  </si>
  <si>
    <t>Central Function added time?</t>
  </si>
  <si>
    <t>percentage added for CF</t>
  </si>
  <si>
    <t>Total Site Reduction</t>
  </si>
  <si>
    <t>percentage of Nominal audit days</t>
  </si>
  <si>
    <t>Percentage of Multisite</t>
  </si>
  <si>
    <t>IMS?</t>
  </si>
  <si>
    <t>percentage reduce for IMS</t>
  </si>
  <si>
    <t>Stg1</t>
  </si>
  <si>
    <t>Stg2</t>
  </si>
  <si>
    <t>Mint tinted cells</t>
  </si>
  <si>
    <r>
      <t>show the sites you have already selected (</t>
    </r>
    <r>
      <rPr>
        <i/>
        <sz val="11"/>
        <color theme="1"/>
        <rFont val="Source Sans Pro"/>
        <family val="2"/>
      </rPr>
      <t>in the 'Sampling' tab</t>
    </r>
    <r>
      <rPr>
        <i/>
        <sz val="11"/>
        <color theme="1" tint="0.249977111117893"/>
        <rFont val="Source Sans Pro"/>
        <family val="2"/>
      </rPr>
      <t>) to be visited per each visit type and that are taken into consideration for calculation</t>
    </r>
  </si>
  <si>
    <t>Total of Audit Days to be Added 
(per product)</t>
  </si>
  <si>
    <t>Note: If there are outstanding non-conformities, please make sure the extra time needed at next visit is taken into consideration in the final audit days</t>
  </si>
  <si>
    <t>CF?</t>
  </si>
  <si>
    <t>for ISO 9001</t>
  </si>
  <si>
    <t>Central office</t>
  </si>
  <si>
    <t>Site 1</t>
  </si>
  <si>
    <t>Site 2</t>
  </si>
  <si>
    <t>Site 3</t>
  </si>
  <si>
    <t>Site 4</t>
  </si>
  <si>
    <t>Site 5</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</si>
  <si>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</si>
  <si>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</si>
  <si>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</si>
  <si>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</si>
  <si>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</si>
  <si>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</si>
  <si>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</si>
  <si>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</si>
  <si>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</si>
  <si>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</si>
  <si>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</si>
  <si>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</si>
  <si>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</si>
  <si>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</si>
  <si>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</si>
  <si>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</si>
  <si>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</si>
  <si>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</si>
  <si>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</si>
  <si>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</si>
  <si>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</si>
  <si>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</si>
  <si>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</si>
  <si>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</si>
  <si>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</si>
  <si>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</si>
  <si>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</si>
  <si>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</si>
  <si>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</si>
  <si>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</si>
  <si>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</si>
  <si>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</si>
  <si>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</si>
  <si>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</si>
  <si>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</si>
  <si>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</si>
  <si>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</si>
  <si>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</si>
  <si>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</si>
  <si>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</si>
  <si>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</si>
  <si>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</si>
  <si>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</si>
  <si>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</si>
  <si>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</si>
  <si>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</si>
  <si>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</si>
  <si>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</si>
  <si>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</si>
  <si>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</si>
  <si>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</si>
  <si>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</si>
  <si>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</si>
  <si>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</si>
  <si>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</si>
  <si>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</si>
  <si>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</si>
  <si>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</si>
  <si>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</si>
  <si>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</si>
  <si>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</si>
  <si>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</si>
  <si>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</si>
  <si>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</si>
  <si>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</si>
  <si>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</si>
  <si>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</si>
  <si>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</si>
  <si>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</si>
  <si>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</si>
  <si>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</si>
  <si>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</si>
  <si>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</si>
  <si>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</si>
  <si>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</si>
  <si>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</si>
  <si>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</si>
  <si>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</si>
  <si>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</si>
  <si>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</si>
  <si>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</si>
  <si>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</si>
  <si>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</si>
  <si>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</si>
  <si>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</si>
  <si>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</si>
  <si>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</si>
  <si>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</si>
  <si>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</si>
  <si>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</si>
  <si>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</si>
  <si>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</si>
  <si>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</si>
  <si>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</si>
  <si>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100</t>
  </si>
  <si>
    <t>Effective nbr of personnel</t>
  </si>
  <si>
    <t>Level on Complexity</t>
  </si>
  <si>
    <t>LOW/ MEDIUM/ HIGH</t>
  </si>
  <si>
    <t>Duration IA</t>
  </si>
  <si>
    <t>Duration Surv</t>
  </si>
  <si>
    <t>Duration Rec</t>
  </si>
  <si>
    <t>DURATION</t>
  </si>
  <si>
    <t>for ISO 14001</t>
  </si>
  <si>
    <t>LIMITED</t>
  </si>
  <si>
    <t>LOW</t>
  </si>
  <si>
    <t>MEDIUM</t>
  </si>
  <si>
    <t>HIGH</t>
  </si>
  <si>
    <t>for ISO 45001</t>
  </si>
  <si>
    <t>Assessor Day Table</t>
  </si>
  <si>
    <t>lookup values</t>
  </si>
  <si>
    <t>High/Medium/Low</t>
  </si>
  <si>
    <t>Duration High/Medium/Low</t>
  </si>
  <si>
    <t>Surv</t>
  </si>
  <si>
    <t>Recert</t>
  </si>
  <si>
    <t>ISO 14001High</t>
  </si>
  <si>
    <t>ISO 14001Medium</t>
  </si>
  <si>
    <t>ISO 14001Low</t>
  </si>
  <si>
    <t>ISO 14001Limited</t>
  </si>
  <si>
    <t>Duration High</t>
  </si>
  <si>
    <t>Duration Medium</t>
  </si>
  <si>
    <t>Duration Low</t>
  </si>
  <si>
    <t>Duration Limited</t>
  </si>
  <si>
    <t>ISO 45001High</t>
  </si>
  <si>
    <t>ISO 45001Medium</t>
  </si>
  <si>
    <t>ISO 45001Low</t>
  </si>
  <si>
    <t>Justification for SalesForce</t>
  </si>
  <si>
    <r>
      <t xml:space="preserve">This section is to be used by </t>
    </r>
    <r>
      <rPr>
        <b/>
        <sz val="13"/>
        <color theme="1"/>
        <rFont val="Lato"/>
        <family val="2"/>
      </rPr>
      <t xml:space="preserve">Sales </t>
    </r>
    <r>
      <rPr>
        <b/>
        <u/>
        <sz val="13"/>
        <color theme="1"/>
        <rFont val="Lato"/>
        <family val="2"/>
      </rPr>
      <t>only</t>
    </r>
    <r>
      <rPr>
        <sz val="13"/>
        <color theme="1"/>
        <rFont val="Lato"/>
        <family val="2"/>
      </rPr>
      <t>!
In the "Justification for the audit duration" field of the Opportunity in SalesForce, copy-paste the cells below:</t>
    </r>
  </si>
  <si>
    <t>ISO 9001:</t>
  </si>
  <si>
    <t>ISO 14001:</t>
  </si>
  <si>
    <t>ISO 45001:</t>
  </si>
  <si>
    <t>Product Name: ISO 9001:2015 Complexity: LOW
6 - Total Number Of Sites Audited for this Product .
18/18 - Total Eff Employee / Head Count .
(-20%) - Multi site reduction has been applied , as the organization satisfies the MD1 Multi Site eligibility criteria.
SITE LEVEL REMARKS:
Site Name: Main, Düsseldorfer Str. 19-9, Germany (CF Site)
Site Name: Main, Düsseldorfer Str. 19-9, Germany
4/19 - Eff Employees/ Head Count due to 6 employees work 4-hour shifts, repetitive low complexity activities
(-5%) - Adjustment Factor Client is ?not design responsible" or other standard elements in the scope. (-5%)
Site Name: Hannover Site, Ott-Brenner Str. 5-9, Germany
4/4 - Eff Employees/ Head Count due to No reductions
(-5%) - Adjustment Factor Client is ?not design responsible" or other standard elements in the scope. (-5%)
Site Name: Hamburg Site, Elbchaussee 146, Germany
2/2 - Eff Employees/ Head Count No Staff Reduction
(-5%) - Adjustment Factor Client is ?not design responsible" or other standard elements in the scope. (-5%)
Site Name: Düsseldorf Site, Berliner Allee 59, Germany
3/3 - Eff Employees/ Head Count No Staff Reduction
(-5%) - Adjustment Factor Client is ?not design responsible" or other standard elements in the scope. (-5%)
Site Name: Kiel Site, Zeyestrasse 16-24, Germany
2/2 - Eff Employees/ Head Count No Staff Reduction
(-5%) - Adjustment Factor Client is ?not design responsible" or other standard elements in the scope. (-5%)
Site Name: Lindlar Site, Klauser Str. 71, Germany
3/3 - Eff Employees/ Head Count No Staff Reduction
(-5%) - Adjustment Factor Client is ?not design responsible" or other standard elements in the scope. (-5%)</t>
  </si>
  <si>
    <t>Attempted to use CALT on multiple attempts however it keeps freezing or giving me the incorrect details.
Site 1 -
3 Employees
C/o Balfour Beatty Office
Eurotunnel
Ashford Road
Folkestone
CT18 8XX
United Kingdom
ISO 9001 – 3 Employees – MD5 states 1.5 days required
Minus 30% for maturity of management system
== 1.05 Days required for IA
ISO 14001 – 2.5 Days required (Low Risk)
Minus 30% for maturity of management system
= 1.75 Days IA
ISO 45001 – 2.5 Days required (Low Risk)
Minus 30% for very small site
= 1.75 Days IA
1.05 Days IA + 1.75 Days IA + 1.75 Days = 4.55 Days
Site 2 - Level 4,4 Kingdom Street,Paddington Central London. United Kingdom, W2 6BD
ISO 9001 – 29 Employees – MD5 states 4 Days IA
Minus 30% for maturity of management system = 2.8 Days IA
ISO 14001- 29 Employees divided by 5 due to low risk is 5.8 rounded up to 6 employees. MD5 states 3 days for IA based on 6 employees low risk
Minus 30% for maturity = 2.1 Days required for IA
ISO 45001 – 29 Employees – MD5 states 4 Days IA for low risk
Minus 30% for very small site = 2.8 Days IA
1.05 Days IA + 1.75 Days IA + 1.75 Days = 4.55 Days IA
2.8 Days + 2.1 Days + 2.8 Days = 7.7 Days IA
=12.25 Days for IA require.
-20% for integration = 9.6 Days IA
-20% multi site = 7.84 Days IA rounded up to 8 Days IA
Stage 1 - 2 Days
Stage 2 - 6 Days
SV1 - 3 Days
FV - 3 Days
CR - 5 Days
ElecLink Limited were certified to ISO 9/14/45 however the contract was terminated and withdrawn by LRQA. It was withdrawn on 19th April 2023 due to Certificate Expiry on 24th June 2022. It looks like there has been miscommunication from both parties as ElecLink Limited were waiting for LRQA to provide audit dates which they were not contacted with, however ElecLink Limited would still like certification with LRQA and nothing has changed with regards to the contract for ElecLink Limited and remains the same as LRQ00002495.
The stage 1 and stage 2 audit are to be completed back-to-back. The client already has a well-established management system in place for all three standards and was being audited by LRQA up until last year. Client has urgent need to become certified again and has advised they do not require a gap between stage 1 and stage 2</t>
  </si>
  <si>
    <t>Effective Employees - Notes / Useful Tips</t>
  </si>
  <si>
    <t>For further information on definitions etc, see MD1, MD5 and MD22. For further information on determining ENP and specific examples, please click the link to open the relevant chapter:</t>
  </si>
  <si>
    <t>-</t>
  </si>
  <si>
    <t>Justifications on how you have concluded to this specific effective number of personnel (ENP) need to be entered in the 'Remarks' field.</t>
  </si>
  <si>
    <t>Use the effective number of personnel as a basis for the calculation of audit duration.</t>
  </si>
  <si>
    <t>Only include those personnel under the scope of the certification to be assessed.​</t>
  </si>
  <si>
    <t>In case of shifts, the justification for not auditing each shift shall be documented.</t>
  </si>
  <si>
    <t>A determination of ENP may need to consider personnel employed by another organisation but under the control of a client seeking certification – for example, for ISO 45001 certification, include contractors personnel working on the site to be certified (or on temporary sites like the client's premises), when working within the scope of certification.​</t>
  </si>
  <si>
    <t>Consider the following types or groups of workers for further reductions:​</t>
  </si>
  <si>
    <t xml:space="preserve">1. PART TIME WORKERS: Depending on the hours worked, part time personnel numbers may be reduced and converted to an equivalent number of full time personnel (convert hours worked to an equivalent number of full time (FT) personnel and enter this in 'Total No of FTE' field). </t>
  </si>
  <si>
    <t>2. TEMPORARY UNSKILLED WORKERS: This normally only applies for organisations due to a low level of technology and automation or low risk. Make appropriate reduction who may be employed in considerable numbers in some countries. Use care when reducing ENP for unskilled workers as for ISO 45001 the risk may be higher.​</t>
  </si>
  <si>
    <t xml:space="preserve">3. STAFF CARRYING OUT SIMILAR AND/OR REPETITIVE TASKS: A reduction to the ENP can be made where a significant proportion of staff carry out similar or simple functions or tasks, for instance: transport, line work, assembly lines, etc. Any reductions shall be documented and justified.​ </t>
  </si>
  <si>
    <t>The assessment team can also recommend additional time or less time for future assessments based upon knowledge gained following assessment performance or better understanding of the client distribution of personnel and risks.​</t>
  </si>
  <si>
    <t>ENP doesn't necessarily have to be the same number for QMS / EMS and OH&amp;SMS​</t>
  </si>
  <si>
    <t>Consider risk when applying a reduction of personnel​</t>
  </si>
  <si>
    <t>Various examples where ENP depends on the standard considered​</t>
  </si>
  <si>
    <t>For multisite organisations, it is not authorized to calculate the duration of the total amount of the organisations' ENP and to split this duration to sampled sites.​</t>
  </si>
  <si>
    <t>Effective number of personnel has to be obtained for each site.​</t>
  </si>
  <si>
    <t>The MD5 audit-day tables are applicable for 1 site only.​</t>
  </si>
  <si>
    <t>For QMS audits, the effective number of personnel consists of all full time personnel involved within the scope of certification including those working on each shift. Non-permanent (seasonal, temporary and contracted personnel) and part time personnel who will be present at the time of the audit shall be included in this number.
Where product or service realization processes operate on a shift basis, the extent of auditing of each shift by LRQA depends on the processes done on each shift, and the level of control of each shift that is demonstrated by the client.</t>
  </si>
  <si>
    <t>For EMS audits, it is appropriate to base audit duration on the effective number of personnel of the organization and the nature, number and gravity of the environmental aspects of the typical organization in that industry sector.  The audit duration should then be adjusted based on any significant factors that uniquely apply to the organization to be audited. LRQA should exercise discretion to ensure that any variation in audit duration does not lead to a compromise on the effectiveness of audits.</t>
  </si>
  <si>
    <t>Multi-Site - Notes / Useful Tips</t>
  </si>
  <si>
    <t>For further information on definitions etc, see MD1. For further information on determining which Methodology to apply, please refer to MD1 / Sections 6.1, 6.2 and 6.3</t>
  </si>
  <si>
    <t>IAF MD1 Issue 3</t>
  </si>
  <si>
    <t>In case of a multi-site certification, there are 3 Methodologies that can be applied:</t>
  </si>
  <si>
    <t>MD1, Section 6.1: Methodology for Auditing of a Multi-site Organization Using Site Sampling</t>
  </si>
  <si>
    <t>Conditions: Sampling of a set of sites is permitted where the sites are each performing very similar processes/activities (e.g. all sites are Sales/Retail sites). Note that not all organizations fulfilling the definition of “multi-site organization” will be eligible for sampling.
Not all management systems standards are suitable for consideration for multi-site certification. For example, multi-site sampling would be unsuitable where the audit of variable local factors is a requirement of the standard. Specific rules also apply for some schemes, for example those including aerospace (AS 9100 series) or automotive (IATF 16949) and the requirements of such schemes shall take precedence.</t>
  </si>
  <si>
    <t>When selecting the sites to be visited, consider all possible aspects.</t>
  </si>
  <si>
    <r>
      <rPr>
        <b/>
        <sz val="11"/>
        <rFont val="Source Sans Pro"/>
        <family val="2"/>
      </rPr>
      <t xml:space="preserve">Size of Sample: </t>
    </r>
    <r>
      <rPr>
        <sz val="11"/>
        <rFont val="Source Sans Pro"/>
        <family val="2"/>
      </rPr>
      <t xml:space="preserve">The minimum number of sites to be audited per audit is:
</t>
    </r>
    <r>
      <rPr>
        <u/>
        <sz val="11"/>
        <rFont val="Source Sans Pro"/>
        <family val="2"/>
      </rPr>
      <t>Initial audit</t>
    </r>
    <r>
      <rPr>
        <sz val="11"/>
        <rFont val="Source Sans Pro"/>
        <family val="2"/>
      </rPr>
      <t xml:space="preserve">: the size of the sample shall be the square root of the number of sites: (y=√x), rounded up to the next whole number, where y = number of sites to be sampled and x = total number of sites.
</t>
    </r>
    <r>
      <rPr>
        <u/>
        <sz val="11"/>
        <rFont val="Source Sans Pro"/>
        <family val="2"/>
      </rPr>
      <t>Surveillance audit</t>
    </r>
    <r>
      <rPr>
        <sz val="11"/>
        <rFont val="Source Sans Pro"/>
        <family val="2"/>
      </rPr>
      <t xml:space="preserve">: the size of the annual sample shall be the square root of the number of sites with 0.6 as a coefficient (y=0.6 √x), rounded up to the next whole number.
</t>
    </r>
    <r>
      <rPr>
        <u/>
        <sz val="11"/>
        <rFont val="Source Sans Pro"/>
        <family val="2"/>
      </rPr>
      <t>Certificate Renewal/Re-certification audit</t>
    </r>
    <r>
      <rPr>
        <sz val="11"/>
        <rFont val="Source Sans Pro"/>
        <family val="2"/>
      </rPr>
      <t>: the size of the sample shall be the same as for an initial audit. Nevertheless, where the management system has proved to be effective over the certification cycle, the size of the sample could be reduced to, y=0.8 √x, rounded up to the next whole number.</t>
    </r>
  </si>
  <si>
    <t xml:space="preserve">In case - during the risk analysis of the process/activity covered by the management system subject to certification - indicates special circumstances, the size or frequency of the sample shall be increased. </t>
  </si>
  <si>
    <t>MD1, Section 6.2: Methodology for Auditing of Multi-site Organizations Where Site Sampling Using Section 6.1 is not Appropriate</t>
  </si>
  <si>
    <t xml:space="preserve">In this methodology, all sites need to be visited per specific visit types. </t>
  </si>
  <si>
    <t>The audit programme shall consist of an initial audit and recertification audit of all sites. In surveillance audits, 30% of sites, rounded up to the whole number, shall be covered in a calendar year. The sites selected for the second surveillance audit will normally be different from the sites selected for the first surveillance audit, leading to all sites being visited at least once throughout the certification cycle.
The audit programme shall be designed to ensure that all processes covered by the certification scope are audited over each cycle.</t>
  </si>
  <si>
    <t>MD1, Section 6.3: Methodology for Auditing Multi-site Organizations that Include a Combination of Sites that can be Sampled and Other Sites that Cannot be Sampled</t>
  </si>
  <si>
    <t>The audit programme shall be established using Section 6.1 for those sites that can be sampled and Section 6.2 for the remaining part of the organization where Section 6.1 is not appropriate.</t>
  </si>
  <si>
    <r>
      <t xml:space="preserve">Note that, regardless of which Methodology is used, the </t>
    </r>
    <r>
      <rPr>
        <b/>
        <u/>
        <sz val="11"/>
        <rFont val="Source Sans Pro"/>
        <family val="2"/>
      </rPr>
      <t>Main Site needs to be visited</t>
    </r>
    <r>
      <rPr>
        <b/>
        <sz val="11"/>
        <rFont val="Source Sans Pro"/>
        <family val="2"/>
      </rPr>
      <t xml:space="preserve"> during the initial certification, re-certification visits and as a minimum once per calendar year.</t>
    </r>
  </si>
  <si>
    <t>IAF Informative Document for QMS, EMS and OH&amp;S Scopes of Accreditation</t>
  </si>
  <si>
    <t>For further information on what scope falls under each EA Code and to see the corresponding NACE v.2 description, please click the link to open the relevant file:</t>
  </si>
  <si>
    <t>EA codes with NACE division descriptions.pdf</t>
  </si>
  <si>
    <t>LRQA/EA Code</t>
  </si>
  <si>
    <t>NACE Rev 2 division</t>
  </si>
  <si>
    <t>NACE Rev 2 section</t>
  </si>
  <si>
    <t>Description</t>
  </si>
  <si>
    <t>EA01</t>
  </si>
  <si>
    <t>A</t>
  </si>
  <si>
    <t>agriculture, hunting, farming</t>
  </si>
  <si>
    <t>forestry</t>
  </si>
  <si>
    <t>fishing, fish farming</t>
  </si>
  <si>
    <t>EA02</t>
  </si>
  <si>
    <t>05 to 09</t>
  </si>
  <si>
    <t>B</t>
  </si>
  <si>
    <t>mining, quarrying, oil and gas</t>
  </si>
  <si>
    <t>EA03</t>
  </si>
  <si>
    <t>10, 11</t>
  </si>
  <si>
    <t>C</t>
  </si>
  <si>
    <t>food products, beverages</t>
  </si>
  <si>
    <t>tobacco</t>
  </si>
  <si>
    <t>EA04</t>
  </si>
  <si>
    <t>13, 14</t>
  </si>
  <si>
    <t>textiles and textile products - clothing</t>
  </si>
  <si>
    <t>EA05</t>
  </si>
  <si>
    <t>leather and leather products</t>
  </si>
  <si>
    <t>EA06</t>
  </si>
  <si>
    <t>wood and wooden products</t>
  </si>
  <si>
    <t>EA07</t>
  </si>
  <si>
    <t>pulp, paper and paper products</t>
  </si>
  <si>
    <t>EA08</t>
  </si>
  <si>
    <t>58.1, 59.2</t>
  </si>
  <si>
    <t>J</t>
  </si>
  <si>
    <t>Publishing, 22.1</t>
  </si>
  <si>
    <t>EA09</t>
  </si>
  <si>
    <t>Printing, 22.2; reproduction of recorded media, 22.3</t>
  </si>
  <si>
    <t>EA10</t>
  </si>
  <si>
    <t>fuels - coke, refined petroleum, 23.1, .2</t>
  </si>
  <si>
    <t>EA11</t>
  </si>
  <si>
    <t>fuels – nuclear, 23.3</t>
  </si>
  <si>
    <t>EA12</t>
  </si>
  <si>
    <t>chemicals, chemical products (not 24.4)</t>
  </si>
  <si>
    <t>EA13</t>
  </si>
  <si>
    <t>Pharmaceuticals, medicinal products 24.4</t>
  </si>
  <si>
    <t>EA14</t>
  </si>
  <si>
    <t>rubber and plastic products</t>
  </si>
  <si>
    <t>EA15</t>
  </si>
  <si>
    <t>23, less 23.5 and 23.6)</t>
  </si>
  <si>
    <t>non-metallic mineral products (not 26.5, .6)</t>
  </si>
  <si>
    <t>EA16</t>
  </si>
  <si>
    <t>23.5, 23.6</t>
  </si>
  <si>
    <t>concrete, cement, lime, plaster, etc, 26.5, .6</t>
  </si>
  <si>
    <t>EA17</t>
  </si>
  <si>
    <t>24 except 24.46</t>
  </si>
  <si>
    <t>basic metals</t>
  </si>
  <si>
    <t>25 except 25.4</t>
  </si>
  <si>
    <t>fabricated metal products</t>
  </si>
  <si>
    <t>EA18</t>
  </si>
  <si>
    <t>25.4, 28, 33.12, 33.2</t>
  </si>
  <si>
    <t>mechanical machinery and equipment</t>
  </si>
  <si>
    <t>military vehicles</t>
  </si>
  <si>
    <t>EA19</t>
  </si>
  <si>
    <t>26, 95.1</t>
  </si>
  <si>
    <t>computers, office machinery</t>
  </si>
  <si>
    <t>electronic components, PCBs</t>
  </si>
  <si>
    <t>26, 33.13</t>
  </si>
  <si>
    <t>electronic equipment</t>
  </si>
  <si>
    <t>27, 33.14</t>
  </si>
  <si>
    <t>electrical equipment</t>
  </si>
  <si>
    <t>EA20</t>
  </si>
  <si>
    <t>30.1, 33.15</t>
  </si>
  <si>
    <t>shipbuilding</t>
  </si>
  <si>
    <t>EA21</t>
  </si>
  <si>
    <t>30.3, 33.16</t>
  </si>
  <si>
    <t>aerospace</t>
  </si>
  <si>
    <t>EA22</t>
  </si>
  <si>
    <t>29, 33.17</t>
  </si>
  <si>
    <t>motor vehicles</t>
  </si>
  <si>
    <t>30.2, 30.9</t>
  </si>
  <si>
    <t xml:space="preserve">other transport equipment – railway; motorcycles, etc </t>
  </si>
  <si>
    <t>EA23</t>
  </si>
  <si>
    <t>31, 32, 33.19</t>
  </si>
  <si>
    <t>other manufacturing - coins, sporting goods, toys.  See also electronic equipment.  For furniture, see plastic products, metal products, etc</t>
  </si>
  <si>
    <t>EA24</t>
  </si>
  <si>
    <t>E</t>
  </si>
  <si>
    <t>recycling</t>
  </si>
  <si>
    <t>EA25</t>
  </si>
  <si>
    <t>D</t>
  </si>
  <si>
    <t>utilities – electricity supply</t>
  </si>
  <si>
    <t>EA26</t>
  </si>
  <si>
    <t>utilities – gas supply</t>
  </si>
  <si>
    <t>EA27</t>
  </si>
  <si>
    <t>35.3, 36</t>
  </si>
  <si>
    <t>utilities – water supply</t>
  </si>
  <si>
    <t>EA28</t>
  </si>
  <si>
    <t>41, 42, 43</t>
  </si>
  <si>
    <t>F</t>
  </si>
  <si>
    <t>construction</t>
  </si>
  <si>
    <t>EA29</t>
  </si>
  <si>
    <t>45, 46, 47, 95.2</t>
  </si>
  <si>
    <t>G</t>
  </si>
  <si>
    <t>wholesale, retail (including repair of motor vehicles)</t>
  </si>
  <si>
    <t>EA30</t>
  </si>
  <si>
    <t>55, 56</t>
  </si>
  <si>
    <t>H</t>
  </si>
  <si>
    <t>hotels and restaurants – caterers</t>
  </si>
  <si>
    <t>EA31</t>
  </si>
  <si>
    <t>49, 50, 51, 52</t>
  </si>
  <si>
    <t>transport and storage</t>
  </si>
  <si>
    <t>Post</t>
  </si>
  <si>
    <t>Telecoms</t>
  </si>
  <si>
    <t>EA32</t>
  </si>
  <si>
    <t>64, 65, 66</t>
  </si>
  <si>
    <t>K</t>
  </si>
  <si>
    <t>financial and insurance</t>
  </si>
  <si>
    <t>68, 77</t>
  </si>
  <si>
    <t>real estate and renting</t>
  </si>
  <si>
    <t>EA33</t>
  </si>
  <si>
    <t>58.2, 62, 63.1</t>
  </si>
  <si>
    <t>information technology – software</t>
  </si>
  <si>
    <t>EA34</t>
  </si>
  <si>
    <t>71, 72, 74 except 74.2 and 74.3</t>
  </si>
  <si>
    <t>M</t>
  </si>
  <si>
    <t>engineering services - professional and technical</t>
  </si>
  <si>
    <t>EA35</t>
  </si>
  <si>
    <t>69, 70, 73, 74.2, 74.3</t>
  </si>
  <si>
    <t xml:space="preserve">other services - professional and technical </t>
  </si>
  <si>
    <t>78, 80, 81, 82</t>
  </si>
  <si>
    <t>N</t>
  </si>
  <si>
    <t>EA36</t>
  </si>
  <si>
    <t>O</t>
  </si>
  <si>
    <t>Public administration – government</t>
  </si>
  <si>
    <t>EA37</t>
  </si>
  <si>
    <t>P</t>
  </si>
  <si>
    <t>education</t>
  </si>
  <si>
    <t>EA38</t>
  </si>
  <si>
    <t>75, 86, 87, 88</t>
  </si>
  <si>
    <t>Q</t>
  </si>
  <si>
    <t>health and social</t>
  </si>
  <si>
    <t>EA39</t>
  </si>
  <si>
    <t>37, 38.1, 38.2, 39</t>
  </si>
  <si>
    <t>other social services</t>
  </si>
  <si>
    <t>waste disposal</t>
  </si>
  <si>
    <t>59.1, 60, 63.9</t>
  </si>
  <si>
    <t>tv, radio, news agency activities</t>
  </si>
  <si>
    <t>travel agency, tour operator</t>
  </si>
  <si>
    <t>90, 91, 92, 93</t>
  </si>
  <si>
    <t>R</t>
  </si>
  <si>
    <t>performing arts, zoos, libraries, museums, gambling, sports</t>
  </si>
  <si>
    <t>S</t>
  </si>
  <si>
    <t>membership organisations</t>
  </si>
  <si>
    <t>personal services</t>
  </si>
  <si>
    <t>Revision History</t>
  </si>
  <si>
    <t>Change log:</t>
  </si>
  <si>
    <t xml:space="preserve">Version 1
</t>
  </si>
  <si>
    <t xml:space="preserve">First draft edition of the Audit Day Justification Sheet for Core products, based on the IAF MD 1 / MD 5 / MD 11 Rev. 2023 requirements with the inclusion of factors to decrease/increase audit time and guidance on use of the tool, for Single/Multi-Site and Single/Multi Products, all in one tool. </t>
  </si>
  <si>
    <t>Version 1.3</t>
  </si>
  <si>
    <t>Version used for the Testing phase</t>
  </si>
  <si>
    <t>Version 1.4</t>
  </si>
  <si>
    <t>Signed off version to be used globally</t>
  </si>
  <si>
    <t>Version 1.5</t>
  </si>
  <si>
    <t>Slight changes based on feedback received by RAMs. 
Auto-save fixed.</t>
  </si>
  <si>
    <t>Version 2.0</t>
  </si>
  <si>
    <t>Rename to ADJ for simplification. 
Increased number of Sites to 100,
Incorporated improvements suggested by users after Phase 1 of the release of ADJS, to be used by Auditors and Sales.</t>
  </si>
  <si>
    <t>Version 2.1</t>
  </si>
  <si>
    <t xml:space="preserve">Fixed formula in Manual Adjustments tab, for ISO 45001 Low Complexity CR audit time, in case of more than 29 sites. </t>
  </si>
  <si>
    <t>Version 2.2</t>
  </si>
  <si>
    <t>Corrected formula on Manual Adjustments page, Site 4 wasn't showing the number of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</si>
</sst>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dd\-mmmm\-yyyy"/>
  </numFmts>
  <fonts count="143">
    <font>
      <sz val="11"/>
      <color theme="1"/>
      <name val="맑은 고딕"/>
      <family val="2"/>
      <scheme val="minor"/>
    </font>
    <font>
      <sz val="11"/>
      <color theme="1"/>
      <name val="Source Sans Pro"/>
      <family val="2"/>
    </font>
    <font>
      <b/>
      <sz val="11"/>
      <color theme="0"/>
      <name val="Source Sans Pro"/>
      <family val="2"/>
    </font>
    <font>
      <u/>
      <sz val="11"/>
      <color theme="10"/>
      <name val="맑은 고딕"/>
      <family val="2"/>
      <scheme val="minor"/>
    </font>
    <font>
      <b/>
      <sz val="11"/>
      <color theme="1"/>
      <name val="Source Sans Pro"/>
      <family val="2"/>
    </font>
    <font>
      <b/>
      <sz val="18"/>
      <color theme="0"/>
      <name val="Source Sans Pro"/>
      <family val="2"/>
    </font>
    <font>
      <b/>
      <u/>
      <sz val="11"/>
      <color theme="0"/>
      <name val="Source Sans Pro"/>
      <family val="2"/>
    </font>
    <font>
      <b/>
      <sz val="11"/>
      <color theme="5"/>
      <name val="Source Sans Pro"/>
      <family val="2"/>
    </font>
    <font>
      <b/>
      <sz val="14"/>
      <color theme="1"/>
      <name val="Source Sans Pro"/>
      <family val="2"/>
    </font>
    <font>
      <i/>
      <sz val="9"/>
      <color theme="1"/>
      <name val="Source Sans Pro"/>
      <family val="2"/>
    </font>
    <font>
      <sz val="11"/>
      <color theme="1"/>
      <name val="맑은 고딕"/>
      <family val="2"/>
      <scheme val="minor"/>
    </font>
    <font>
      <b/>
      <sz val="15"/>
      <color theme="3"/>
      <name val="맑은 고딕"/>
      <family val="2"/>
      <scheme val="minor"/>
    </font>
    <font>
      <b/>
      <sz val="13"/>
      <color theme="3"/>
      <name val="맑은 고딕"/>
      <family val="2"/>
      <scheme val="minor"/>
    </font>
    <font>
      <sz val="11"/>
      <color rgb="FF3F3F76"/>
      <name val="맑은 고딕"/>
      <family val="2"/>
      <scheme val="minor"/>
    </font>
    <font>
      <b/>
      <sz val="11"/>
      <color rgb="FF3F3F3F"/>
      <name val="맑은 고딕"/>
      <family val="2"/>
      <scheme val="minor"/>
    </font>
    <font>
      <sz val="11"/>
      <color rgb="FFFF0000"/>
      <name val="맑은 고딕"/>
      <family val="2"/>
      <scheme val="minor"/>
    </font>
    <font>
      <i/>
      <sz val="11"/>
      <color rgb="FF7F7F7F"/>
      <name val="맑은 고딕"/>
      <family val="2"/>
      <scheme val="minor"/>
    </font>
    <font>
      <b/>
      <sz val="11"/>
      <color theme="1"/>
      <name val="맑은 고딕"/>
      <family val="2"/>
      <scheme val="minor"/>
    </font>
    <font>
      <b/>
      <sz val="10"/>
      <color theme="0"/>
      <name val="Arial"/>
      <family val="2"/>
    </font>
    <font>
      <sz val="10"/>
      <name val="Arial"/>
      <family val="2"/>
    </font>
    <font>
      <sz val="10"/>
      <name val="Source Sans Pro"/>
      <family val="2"/>
    </font>
    <font>
      <sz val="10"/>
      <name val="Source Sans Pro Light"/>
      <family val="2"/>
    </font>
    <font>
      <b/>
      <sz val="11"/>
      <name val="Source Sans Pro"/>
      <family val="2"/>
    </font>
    <font>
      <sz val="10"/>
      <color rgb="FFFF0000"/>
      <name val="Source Sans Pro"/>
      <family val="2"/>
    </font>
    <font>
      <b/>
      <sz val="10"/>
      <name val="Arial"/>
      <family val="2"/>
    </font>
    <font>
      <sz val="10"/>
      <color theme="1"/>
      <name val="Arial"/>
      <family val="2"/>
    </font>
    <font>
      <sz val="11"/>
      <name val="Arial"/>
      <family val="2"/>
    </font>
    <font>
      <sz val="11"/>
      <color theme="1"/>
      <name val="Lato"/>
      <family val="2"/>
    </font>
    <font>
      <b/>
      <i/>
      <sz val="10"/>
      <color rgb="FF7F7F7F"/>
      <name val="Lato"/>
      <family val="2"/>
    </font>
    <font>
      <sz val="10"/>
      <name val="Lato"/>
      <family val="2"/>
    </font>
    <font>
      <i/>
      <sz val="10"/>
      <color rgb="FF7F7F7F"/>
      <name val="Lato"/>
      <family val="2"/>
    </font>
    <font>
      <i/>
      <sz val="10"/>
      <name val="Lato"/>
      <family val="2"/>
    </font>
    <font>
      <b/>
      <sz val="10"/>
      <name val="Lato"/>
      <family val="2"/>
    </font>
    <font>
      <b/>
      <sz val="11"/>
      <color theme="1"/>
      <name val="Lato"/>
      <family val="2"/>
    </font>
    <font>
      <b/>
      <sz val="7"/>
      <color theme="5"/>
      <name val="Lato"/>
      <family val="2"/>
    </font>
    <font>
      <sz val="10"/>
      <color theme="1"/>
      <name val="Lato"/>
      <family val="2"/>
    </font>
    <font>
      <sz val="11"/>
      <color theme="1"/>
      <name val="Arial"/>
      <family val="2"/>
    </font>
    <font>
      <b/>
      <sz val="8"/>
      <color theme="1"/>
      <name val="Arial"/>
      <family val="2"/>
    </font>
    <font>
      <sz val="8"/>
      <color theme="1"/>
      <name val="Arial"/>
      <family val="2"/>
    </font>
    <font>
      <b/>
      <sz val="10"/>
      <color theme="7"/>
      <name val="Arial"/>
      <family val="2"/>
    </font>
    <font>
      <sz val="8"/>
      <name val="맑은 고딕"/>
      <family val="2"/>
      <scheme val="minor"/>
    </font>
    <font>
      <b/>
      <sz val="8"/>
      <color theme="7"/>
      <name val="Arial"/>
      <family val="2"/>
    </font>
    <font>
      <sz val="11"/>
      <name val="Source Sans Pro"/>
      <family val="2"/>
    </font>
    <font>
      <sz val="8"/>
      <color theme="5"/>
      <name val="Source Sans Pro"/>
      <family val="2"/>
    </font>
    <font>
      <b/>
      <u/>
      <sz val="11"/>
      <color theme="1"/>
      <name val="Lato"/>
      <family val="2"/>
    </font>
    <font>
      <b/>
      <sz val="11"/>
      <color theme="9"/>
      <name val="Source Sans Pro"/>
      <family val="2"/>
    </font>
    <font>
      <sz val="11"/>
      <color theme="9"/>
      <name val="Source Sans Pro"/>
      <family val="2"/>
    </font>
    <font>
      <sz val="11"/>
      <color theme="5"/>
      <name val="Source Sans Pro"/>
      <family val="2"/>
    </font>
    <font>
      <b/>
      <sz val="13"/>
      <color theme="3"/>
      <name val="Lato"/>
      <family val="2"/>
    </font>
    <font>
      <b/>
      <sz val="18"/>
      <color theme="4"/>
      <name val="Lato"/>
      <family val="2"/>
    </font>
    <font>
      <b/>
      <sz val="16"/>
      <color theme="3"/>
      <name val="Lato"/>
      <family val="2"/>
    </font>
    <font>
      <sz val="13"/>
      <color theme="1"/>
      <name val="Lato"/>
      <family val="2"/>
    </font>
    <font>
      <b/>
      <sz val="13"/>
      <color theme="1"/>
      <name val="Lato"/>
      <family val="2"/>
    </font>
    <font>
      <b/>
      <sz val="13"/>
      <color theme="9"/>
      <name val="Lato"/>
      <family val="2"/>
    </font>
    <font>
      <b/>
      <sz val="11"/>
      <color theme="5"/>
      <name val="맑은 고딕"/>
      <family val="2"/>
      <scheme val="minor"/>
    </font>
    <font>
      <sz val="10"/>
      <color theme="3"/>
      <name val="Lato"/>
      <family val="2"/>
    </font>
    <font>
      <b/>
      <sz val="11"/>
      <color theme="3"/>
      <name val="Lato"/>
      <family val="2"/>
    </font>
    <font>
      <i/>
      <sz val="10"/>
      <color theme="6" tint="-0.499984740745262"/>
      <name val="Lato"/>
      <family val="2"/>
    </font>
    <font>
      <b/>
      <sz val="12"/>
      <color theme="3"/>
      <name val="맑은 고딕"/>
      <family val="2"/>
      <scheme val="minor"/>
    </font>
    <font>
      <u/>
      <sz val="11"/>
      <color theme="0"/>
      <name val="맑은 고딕"/>
      <family val="2"/>
      <scheme val="minor"/>
    </font>
    <font>
      <b/>
      <sz val="11"/>
      <color theme="9"/>
      <name val="Lato"/>
      <family val="2"/>
    </font>
    <font>
      <b/>
      <sz val="10"/>
      <color theme="9"/>
      <name val="Lato"/>
      <family val="2"/>
    </font>
    <font>
      <b/>
      <sz val="11"/>
      <color theme="1" tint="0.249977111117893"/>
      <name val="Source Sans Pro"/>
      <family val="2"/>
    </font>
    <font>
      <sz val="11"/>
      <color theme="1" tint="0.249977111117893"/>
      <name val="Source Sans Pro"/>
      <family val="2"/>
    </font>
    <font>
      <i/>
      <sz val="11"/>
      <color theme="1" tint="0.249977111117893"/>
      <name val="Source Sans Pro"/>
      <family val="2"/>
    </font>
    <font>
      <b/>
      <i/>
      <sz val="11"/>
      <color theme="1" tint="0.249977111117893"/>
      <name val="Source Sans Pro"/>
      <family val="2"/>
    </font>
    <font>
      <b/>
      <sz val="10"/>
      <color theme="1"/>
      <name val="Arial"/>
      <family val="2"/>
    </font>
    <font>
      <sz val="11"/>
      <color theme="7"/>
      <name val="맑은 고딕"/>
      <family val="2"/>
      <scheme val="minor"/>
    </font>
    <font>
      <b/>
      <sz val="11"/>
      <color theme="7"/>
      <name val="맑은 고딕"/>
      <family val="2"/>
      <scheme val="minor"/>
    </font>
    <font>
      <sz val="9"/>
      <color theme="1"/>
      <name val="Source Sans Pro"/>
      <family val="2"/>
    </font>
    <font>
      <b/>
      <sz val="9"/>
      <color theme="9"/>
      <name val="Source Sans Pro"/>
      <family val="2"/>
    </font>
    <font>
      <sz val="9"/>
      <color theme="9"/>
      <name val="Source Sans Pro"/>
      <family val="2"/>
    </font>
    <font>
      <b/>
      <sz val="16"/>
      <color theme="4"/>
      <name val="Lato"/>
      <family val="2"/>
    </font>
    <font>
      <sz val="12"/>
      <color theme="1" tint="0.249977111117893"/>
      <name val="Source Sans Pro"/>
      <family val="2"/>
    </font>
    <font>
      <sz val="12"/>
      <name val="Source Sans Pro"/>
      <family val="2"/>
    </font>
    <font>
      <b/>
      <sz val="13"/>
      <color theme="9"/>
      <name val="Source Sans Pro"/>
      <family val="2"/>
    </font>
    <font>
      <b/>
      <sz val="11"/>
      <color theme="4"/>
      <name val="Lato"/>
      <family val="2"/>
    </font>
    <font>
      <b/>
      <sz val="10"/>
      <color theme="1"/>
      <name val="Lato"/>
      <family val="2"/>
    </font>
    <font>
      <b/>
      <sz val="9"/>
      <color theme="5"/>
      <name val="Source Sans Pro"/>
      <family val="2"/>
    </font>
    <font>
      <sz val="10"/>
      <color rgb="FFFFE900"/>
      <name val="Lato"/>
      <family val="2"/>
    </font>
    <font>
      <b/>
      <sz val="11"/>
      <color theme="5"/>
      <name val="Lato"/>
      <family val="2"/>
    </font>
    <font>
      <sz val="13"/>
      <color theme="7"/>
      <name val="Lato"/>
      <family val="2"/>
    </font>
    <font>
      <sz val="13"/>
      <color theme="9"/>
      <name val="Lato"/>
      <family val="2"/>
    </font>
    <font>
      <sz val="13"/>
      <color rgb="FF0087FF"/>
      <name val="Lato"/>
      <family val="2"/>
    </font>
    <font>
      <b/>
      <sz val="13"/>
      <color theme="5"/>
      <name val="Lato"/>
      <family val="2"/>
    </font>
    <font>
      <b/>
      <sz val="15"/>
      <color theme="5"/>
      <name val="Lato"/>
      <family val="2"/>
    </font>
    <font>
      <u/>
      <sz val="12"/>
      <color theme="10"/>
      <name val="Source Sans Pro"/>
      <family val="2"/>
    </font>
    <font>
      <sz val="11.5"/>
      <color theme="1"/>
      <name val="Source Sans Pro"/>
      <family val="2"/>
    </font>
    <font>
      <b/>
      <sz val="11"/>
      <color theme="7"/>
      <name val="Source Sans Pro"/>
      <family val="2"/>
    </font>
    <font>
      <i/>
      <sz val="11"/>
      <color theme="1"/>
      <name val="Source Sans Pro"/>
      <family val="2"/>
    </font>
    <font>
      <i/>
      <sz val="11"/>
      <name val="Source Sans Pro"/>
      <family val="2"/>
    </font>
    <font>
      <i/>
      <sz val="11"/>
      <color rgb="FF595959"/>
      <name val="Source Sans Pro"/>
      <family val="2"/>
    </font>
    <font>
      <i/>
      <sz val="8"/>
      <color theme="6" tint="-0.499984740745262"/>
      <name val="Source Sans Pro"/>
      <family val="2"/>
    </font>
    <font>
      <sz val="8"/>
      <color theme="1"/>
      <name val="Source Sans Pro"/>
      <family val="2"/>
    </font>
    <font>
      <b/>
      <sz val="9"/>
      <color theme="1"/>
      <name val="Source Sans Pro"/>
      <family val="2"/>
    </font>
    <font>
      <b/>
      <sz val="16"/>
      <color theme="4"/>
      <name val="Source Sans Pro"/>
      <family val="2"/>
    </font>
    <font>
      <sz val="10"/>
      <color theme="1"/>
      <name val="Source Sans Pro"/>
      <family val="2"/>
    </font>
    <font>
      <sz val="9"/>
      <name val="Lato"/>
      <family val="2"/>
    </font>
    <font>
      <sz val="9"/>
      <color theme="9"/>
      <name val="Lato"/>
      <family val="2"/>
    </font>
    <font>
      <b/>
      <sz val="9"/>
      <color theme="9"/>
      <name val="Lato"/>
      <family val="2"/>
    </font>
    <font>
      <b/>
      <sz val="11"/>
      <name val="Arial"/>
      <family val="2"/>
    </font>
    <font>
      <b/>
      <i/>
      <u/>
      <sz val="11"/>
      <name val="Source Sans Pro"/>
      <family val="2"/>
    </font>
    <font>
      <b/>
      <i/>
      <sz val="11"/>
      <name val="Source Sans Pro"/>
      <family val="2"/>
    </font>
    <font>
      <sz val="10"/>
      <color theme="9"/>
      <name val="Lato"/>
      <family val="2"/>
    </font>
    <font>
      <b/>
      <i/>
      <sz val="10"/>
      <color theme="1" tint="0.249977111117893"/>
      <name val="Lato"/>
      <family val="2"/>
    </font>
    <font>
      <b/>
      <i/>
      <sz val="11"/>
      <color theme="2" tint="-0.749992370372631"/>
      <name val="Lato"/>
      <family val="2"/>
    </font>
    <font>
      <b/>
      <u/>
      <sz val="11"/>
      <color theme="3"/>
      <name val="Lato"/>
      <family val="2"/>
    </font>
    <font>
      <sz val="11"/>
      <color theme="7"/>
      <name val="Source Sans Pro"/>
      <family val="2"/>
    </font>
    <font>
      <i/>
      <sz val="10"/>
      <color theme="1"/>
      <name val="Source Sans Pro"/>
      <family val="2"/>
    </font>
    <font>
      <i/>
      <sz val="11"/>
      <color theme="6" tint="-0.499984740745262"/>
      <name val="Source Sans Pro"/>
      <family val="2"/>
    </font>
    <font>
      <u/>
      <sz val="13"/>
      <color theme="1"/>
      <name val="Lato"/>
      <family val="2"/>
    </font>
    <font>
      <u val="double"/>
      <sz val="13"/>
      <color theme="1"/>
      <name val="Lato"/>
      <family val="2"/>
    </font>
    <font>
      <b/>
      <u/>
      <sz val="11"/>
      <color theme="3"/>
      <name val="Source Sans Pro"/>
      <family val="2"/>
    </font>
    <font>
      <b/>
      <sz val="10"/>
      <color theme="5"/>
      <name val="Source Sans Pro"/>
      <family val="2"/>
    </font>
    <font>
      <i/>
      <sz val="10"/>
      <color theme="1" tint="0.249977111117893"/>
      <name val="Source Sans Pro"/>
      <family val="2"/>
    </font>
    <font>
      <sz val="9"/>
      <color theme="1"/>
      <name val="맑은 고딕"/>
      <family val="2"/>
      <scheme val="minor"/>
    </font>
    <font>
      <i/>
      <sz val="9"/>
      <color rgb="FF7F7F7F"/>
      <name val="Lato"/>
      <family val="2"/>
    </font>
    <font>
      <b/>
      <sz val="10"/>
      <color theme="1"/>
      <name val="Source Sans Pro"/>
      <family val="2"/>
    </font>
    <font>
      <i/>
      <sz val="11"/>
      <color theme="9"/>
      <name val="Source Sans Pro"/>
      <family val="2"/>
    </font>
    <font>
      <b/>
      <sz val="11"/>
      <color theme="3"/>
      <name val="맑은 고딕"/>
      <family val="2"/>
      <scheme val="minor"/>
    </font>
    <font>
      <sz val="11"/>
      <color theme="1"/>
      <name val="13"/>
    </font>
    <font>
      <b/>
      <sz val="15"/>
      <color theme="3"/>
      <name val="13"/>
    </font>
    <font>
      <b/>
      <u/>
      <sz val="10"/>
      <color theme="3"/>
      <name val="Lato"/>
      <family val="2"/>
    </font>
    <font>
      <b/>
      <u/>
      <sz val="10"/>
      <name val="Lato"/>
      <family val="2"/>
    </font>
    <font>
      <i/>
      <sz val="9"/>
      <color theme="1" tint="0.499984740745262"/>
      <name val="Lato"/>
      <family val="2"/>
    </font>
    <font>
      <sz val="13"/>
      <color theme="1"/>
      <name val="Source Sans Pro"/>
      <family val="2"/>
    </font>
    <font>
      <b/>
      <sz val="13"/>
      <color theme="1"/>
      <name val="Source Sans Pro"/>
      <family val="2"/>
    </font>
    <font>
      <sz val="9"/>
      <color theme="6" tint="-0.499984740745262"/>
      <name val="Lato"/>
      <family val="2"/>
    </font>
    <font>
      <b/>
      <sz val="12"/>
      <color theme="1"/>
      <name val="Source Sans Pro"/>
      <family val="2"/>
    </font>
    <font>
      <b/>
      <sz val="12"/>
      <color theme="9"/>
      <name val="Source Sans Pro"/>
      <family val="2"/>
    </font>
    <font>
      <sz val="12"/>
      <color theme="9"/>
      <name val="Source Sans Pro"/>
      <family val="2"/>
    </font>
    <font>
      <sz val="11"/>
      <color theme="9"/>
      <name val="맑은 고딕"/>
      <family val="2"/>
      <scheme val="minor"/>
    </font>
    <font>
      <b/>
      <sz val="10"/>
      <color theme="7"/>
      <name val="Source Sans Pro"/>
      <family val="2"/>
    </font>
    <font>
      <sz val="11"/>
      <color theme="1"/>
      <name val="Arial Narrow"/>
      <family val="2"/>
    </font>
    <font>
      <sz val="9"/>
      <color theme="1"/>
      <name val="Arial Narrow"/>
      <family val="2"/>
    </font>
    <font>
      <u/>
      <sz val="11"/>
      <name val="Source Sans Pro"/>
      <family val="2"/>
    </font>
    <font>
      <b/>
      <u/>
      <sz val="11"/>
      <name val="Source Sans Pro"/>
      <family val="2"/>
    </font>
    <font>
      <b/>
      <u/>
      <sz val="13"/>
      <color theme="1"/>
      <name val="Lato"/>
      <family val="2"/>
    </font>
    <font>
      <sz val="11"/>
      <color theme="5"/>
      <name val="맑은 고딕"/>
      <family val="2"/>
      <scheme val="minor"/>
    </font>
    <font>
      <sz val="9"/>
      <name val="Source Sans Pro"/>
      <family val="2"/>
    </font>
    <font>
      <b/>
      <sz val="10"/>
      <color theme="7"/>
      <name val="Lato"/>
      <family val="2"/>
    </font>
    <font>
      <sz val="10"/>
      <color theme="7"/>
      <name val="Wingdings"/>
      <charset val="2"/>
    </font>
    <font>
      <sz val="8"/>
      <name val="맑은 고딕"/>
      <family val="3"/>
      <charset val="129"/>
      <scheme val="minor"/>
    </font>
  </fonts>
  <fills count="39">
    <fill>
      <patternFill patternType="none"/>
    </fill>
    <fill>
      <patternFill patternType="gray125"/>
    </fill>
    <fill>
      <patternFill patternType="solid">
        <fgColor theme="1"/>
        <bgColor indexed="64"/>
      </patternFill>
    </fill>
    <fill>
      <patternFill patternType="solid">
        <fgColor theme="6"/>
        <bgColor indexed="64"/>
      </patternFill>
    </fill>
    <fill>
      <patternFill patternType="solid">
        <fgColor rgb="FFFFCC99"/>
      </patternFill>
    </fill>
    <fill>
      <patternFill patternType="solid">
        <fgColor rgb="FFF2F2F2"/>
      </patternFill>
    </fill>
    <fill>
      <patternFill patternType="solid">
        <fgColor rgb="FFFFFFCC"/>
      </patternFill>
    </fill>
    <fill>
      <patternFill patternType="solid">
        <fgColor theme="6" tint="0.39997558519241921"/>
        <bgColor indexed="65"/>
      </patternFill>
    </fill>
    <fill>
      <patternFill patternType="solid">
        <fgColor indexed="9"/>
        <bgColor indexed="64"/>
      </patternFill>
    </fill>
    <fill>
      <patternFill patternType="solid">
        <fgColor theme="0"/>
        <bgColor indexed="64"/>
      </patternFill>
    </fill>
    <fill>
      <patternFill patternType="solid">
        <fgColor indexed="22"/>
        <bgColor indexed="64"/>
      </patternFill>
    </fill>
    <fill>
      <patternFill patternType="solid">
        <fgColor theme="7" tint="0.79998168889431442"/>
        <bgColor indexed="64"/>
      </patternFill>
    </fill>
    <fill>
      <patternFill patternType="solid">
        <fgColor theme="2"/>
        <bgColor indexed="64"/>
      </patternFill>
    </fill>
    <fill>
      <patternFill patternType="solid">
        <fgColor theme="3"/>
        <bgColor indexed="64"/>
      </patternFill>
    </fill>
    <fill>
      <patternFill patternType="solid">
        <fgColor rgb="FFFFE900"/>
        <bgColor indexed="64"/>
      </patternFill>
    </fill>
    <fill>
      <patternFill patternType="solid">
        <fgColor theme="4"/>
        <bgColor indexed="64"/>
      </patternFill>
    </fill>
    <fill>
      <patternFill patternType="solid">
        <fgColor rgb="FFE1F1FF"/>
        <bgColor indexed="64"/>
      </patternFill>
    </fill>
    <fill>
      <patternFill patternType="solid">
        <fgColor rgb="FFCDE7FF"/>
        <bgColor indexed="64"/>
      </patternFill>
    </fill>
    <fill>
      <patternFill patternType="solid">
        <fgColor rgb="FFFFF593"/>
        <bgColor indexed="64"/>
      </patternFill>
    </fill>
    <fill>
      <patternFill patternType="solid">
        <fgColor theme="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59B"/>
        <bgColor indexed="64"/>
      </patternFill>
    </fill>
    <fill>
      <patternFill patternType="solid">
        <fgColor rgb="FFFFFFCC"/>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6" tint="-0.749992370372631"/>
        <bgColor indexed="64"/>
      </patternFill>
    </fill>
    <fill>
      <patternFill patternType="solid">
        <fgColor theme="7"/>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249977111117893"/>
        <bgColor indexed="64"/>
      </patternFill>
    </fill>
    <fill>
      <patternFill patternType="lightUp">
        <bgColor theme="2"/>
      </patternFill>
    </fill>
    <fill>
      <patternFill patternType="solid">
        <fgColor theme="0" tint="-4.9989318521683403E-2"/>
        <bgColor indexed="64"/>
      </patternFill>
    </fill>
  </fills>
  <borders count="18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medium">
        <color indexed="64"/>
      </top>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theme="6"/>
      </right>
      <top style="thin">
        <color theme="6"/>
      </top>
      <bottom/>
      <diagonal/>
    </border>
    <border>
      <left/>
      <right style="thin">
        <color theme="6"/>
      </right>
      <top/>
      <bottom style="thin">
        <color theme="6"/>
      </bottom>
      <diagonal/>
    </border>
    <border>
      <left/>
      <right style="thin">
        <color theme="6"/>
      </right>
      <top/>
      <bottom/>
      <diagonal/>
    </border>
    <border>
      <left style="thin">
        <color theme="5"/>
      </left>
      <right/>
      <top style="thin">
        <color theme="5"/>
      </top>
      <bottom style="thin">
        <color theme="5"/>
      </bottom>
      <diagonal/>
    </border>
    <border>
      <left/>
      <right style="thin">
        <color theme="5"/>
      </right>
      <top style="thin">
        <color theme="5"/>
      </top>
      <bottom style="thin">
        <color theme="5"/>
      </bottom>
      <diagonal/>
    </border>
    <border>
      <left/>
      <right/>
      <top style="thin">
        <color theme="6" tint="-0.24994659260841701"/>
      </top>
      <bottom style="thin">
        <color theme="6" tint="-0.24994659260841701"/>
      </bottom>
      <diagonal/>
    </border>
    <border>
      <left style="thin">
        <color auto="1"/>
      </left>
      <right/>
      <top style="thin">
        <color theme="6" tint="-0.24994659260841701"/>
      </top>
      <bottom style="thin">
        <color theme="6" tint="-0.24994659260841701"/>
      </bottom>
      <diagonal/>
    </border>
    <border>
      <left/>
      <right/>
      <top style="thick">
        <color theme="4" tint="0.499984740745262"/>
      </top>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theme="6" tint="-0.499984740745262"/>
      </left>
      <right style="thin">
        <color rgb="FF7F7F7F"/>
      </right>
      <top style="thin">
        <color theme="6" tint="-0.499984740745262"/>
      </top>
      <bottom style="thin">
        <color theme="6" tint="-0.499984740745262"/>
      </bottom>
      <diagonal/>
    </border>
    <border>
      <left style="thin">
        <color rgb="FFB2B2B2"/>
      </left>
      <right style="thin">
        <color rgb="FFB2B2B2"/>
      </right>
      <top style="thin">
        <color theme="6" tint="-0.499984740745262"/>
      </top>
      <bottom style="thin">
        <color theme="6" tint="-0.499984740745262"/>
      </bottom>
      <diagonal/>
    </border>
    <border>
      <left style="thin">
        <color theme="6"/>
      </left>
      <right style="thin">
        <color theme="6"/>
      </right>
      <top style="thin">
        <color theme="6"/>
      </top>
      <bottom style="thin">
        <color theme="6"/>
      </bottom>
      <diagonal/>
    </border>
    <border>
      <left style="thin">
        <color indexed="64"/>
      </left>
      <right style="thin">
        <color theme="6"/>
      </right>
      <top style="thin">
        <color indexed="64"/>
      </top>
      <bottom style="thin">
        <color theme="6"/>
      </bottom>
      <diagonal/>
    </border>
    <border>
      <left style="thin">
        <color theme="6"/>
      </left>
      <right style="thin">
        <color theme="6"/>
      </right>
      <top style="thin">
        <color indexed="64"/>
      </top>
      <bottom style="thin">
        <color theme="6"/>
      </bottom>
      <diagonal/>
    </border>
    <border>
      <left style="thin">
        <color theme="6"/>
      </left>
      <right/>
      <top style="thin">
        <color indexed="64"/>
      </top>
      <bottom style="thin">
        <color theme="6"/>
      </bottom>
      <diagonal/>
    </border>
    <border>
      <left style="thin">
        <color theme="6"/>
      </left>
      <right/>
      <top style="thin">
        <color theme="6"/>
      </top>
      <bottom style="thin">
        <color theme="6"/>
      </bottom>
      <diagonal/>
    </border>
    <border>
      <left style="thin">
        <color theme="6"/>
      </left>
      <right style="thin">
        <color theme="6"/>
      </right>
      <top/>
      <bottom style="thin">
        <color theme="6"/>
      </bottom>
      <diagonal/>
    </border>
    <border>
      <left style="thin">
        <color theme="6"/>
      </left>
      <right/>
      <top/>
      <bottom style="thin">
        <color theme="6"/>
      </bottom>
      <diagonal/>
    </border>
    <border>
      <left/>
      <right style="thin">
        <color theme="6"/>
      </right>
      <top style="thin">
        <color theme="6"/>
      </top>
      <bottom style="thin">
        <color theme="6"/>
      </bottom>
      <diagonal/>
    </border>
    <border>
      <left style="thin">
        <color theme="6"/>
      </left>
      <right style="thin">
        <color theme="6"/>
      </right>
      <top style="thin">
        <color theme="6"/>
      </top>
      <bottom/>
      <diagonal/>
    </border>
    <border>
      <left/>
      <right/>
      <top style="thin">
        <color indexed="64"/>
      </top>
      <bottom style="thin">
        <color theme="6"/>
      </bottom>
      <diagonal/>
    </border>
    <border>
      <left/>
      <right style="thin">
        <color theme="6"/>
      </right>
      <top style="thin">
        <color indexed="64"/>
      </top>
      <bottom style="thin">
        <color theme="6"/>
      </bottom>
      <diagonal/>
    </border>
    <border>
      <left style="thin">
        <color indexed="64"/>
      </left>
      <right/>
      <top style="dashDot">
        <color indexed="64"/>
      </top>
      <bottom/>
      <diagonal/>
    </border>
    <border>
      <left/>
      <right/>
      <top style="dashDot">
        <color indexed="64"/>
      </top>
      <bottom/>
      <diagonal/>
    </border>
    <border>
      <left/>
      <right style="thin">
        <color indexed="64"/>
      </right>
      <top style="dashDot">
        <color indexed="64"/>
      </top>
      <bottom/>
      <diagonal/>
    </border>
    <border>
      <left style="thin">
        <color theme="6"/>
      </left>
      <right style="thin">
        <color indexed="64"/>
      </right>
      <top style="thin">
        <color indexed="64"/>
      </top>
      <bottom style="thin">
        <color theme="6"/>
      </bottom>
      <diagonal/>
    </border>
    <border>
      <left style="thin">
        <color theme="6"/>
      </left>
      <right style="thin">
        <color indexed="64"/>
      </right>
      <top/>
      <bottom style="thin">
        <color theme="6"/>
      </bottom>
      <diagonal/>
    </border>
    <border>
      <left style="thin">
        <color theme="6"/>
      </left>
      <right style="thin">
        <color indexed="64"/>
      </right>
      <top style="thin">
        <color theme="6"/>
      </top>
      <bottom style="thin">
        <color theme="6"/>
      </bottom>
      <diagonal/>
    </border>
    <border>
      <left style="thin">
        <color indexed="64"/>
      </left>
      <right style="thin">
        <color theme="6"/>
      </right>
      <top/>
      <bottom style="thin">
        <color theme="6"/>
      </bottom>
      <diagonal/>
    </border>
    <border>
      <left style="thin">
        <color indexed="64"/>
      </left>
      <right style="thin">
        <color theme="6"/>
      </right>
      <top style="thin">
        <color theme="6"/>
      </top>
      <bottom style="thin">
        <color theme="6"/>
      </bottom>
      <diagonal/>
    </border>
    <border>
      <left style="thin">
        <color indexed="64"/>
      </left>
      <right style="thin">
        <color theme="6"/>
      </right>
      <top style="thin">
        <color theme="6"/>
      </top>
      <bottom style="thin">
        <color indexed="64"/>
      </bottom>
      <diagonal/>
    </border>
    <border>
      <left style="thin">
        <color theme="6"/>
      </left>
      <right style="thin">
        <color theme="6"/>
      </right>
      <top style="thin">
        <color theme="6"/>
      </top>
      <bottom style="thin">
        <color indexed="64"/>
      </bottom>
      <diagonal/>
    </border>
    <border>
      <left style="thin">
        <color theme="6"/>
      </left>
      <right style="thin">
        <color indexed="64"/>
      </right>
      <top style="thin">
        <color theme="6"/>
      </top>
      <bottom style="thin">
        <color indexed="64"/>
      </bottom>
      <diagonal/>
    </border>
    <border>
      <left style="thin">
        <color indexed="64"/>
      </left>
      <right style="thin">
        <color theme="6"/>
      </right>
      <top style="thin">
        <color indexed="64"/>
      </top>
      <bottom/>
      <diagonal/>
    </border>
    <border>
      <left style="thin">
        <color theme="6"/>
      </left>
      <right style="thin">
        <color theme="6"/>
      </right>
      <top style="thin">
        <color indexed="64"/>
      </top>
      <bottom/>
      <diagonal/>
    </border>
    <border>
      <left style="thin">
        <color theme="6"/>
      </left>
      <right style="thin">
        <color indexed="64"/>
      </right>
      <top style="thin">
        <color indexed="64"/>
      </top>
      <bottom/>
      <diagonal/>
    </border>
    <border>
      <left style="thin">
        <color indexed="64"/>
      </left>
      <right style="thin">
        <color theme="6"/>
      </right>
      <top style="thin">
        <color theme="6"/>
      </top>
      <bottom/>
      <diagonal/>
    </border>
    <border>
      <left style="thin">
        <color theme="6"/>
      </left>
      <right style="thin">
        <color theme="6"/>
      </right>
      <top style="thin">
        <color indexed="64"/>
      </top>
      <bottom style="thin">
        <color indexed="64"/>
      </bottom>
      <diagonal/>
    </border>
    <border>
      <left style="thin">
        <color theme="6"/>
      </left>
      <right/>
      <top style="thin">
        <color theme="6"/>
      </top>
      <bottom style="thin">
        <color indexed="64"/>
      </bottom>
      <diagonal/>
    </border>
    <border>
      <left style="thin">
        <color indexed="64"/>
      </left>
      <right/>
      <top style="thin">
        <color theme="6"/>
      </top>
      <bottom style="thin">
        <color theme="6"/>
      </bottom>
      <diagonal/>
    </border>
    <border>
      <left/>
      <right/>
      <top style="thin">
        <color theme="6"/>
      </top>
      <bottom style="thin">
        <color theme="6"/>
      </bottom>
      <diagonal/>
    </border>
    <border>
      <left style="thin">
        <color indexed="64"/>
      </left>
      <right/>
      <top style="thin">
        <color indexed="64"/>
      </top>
      <bottom style="thin">
        <color theme="6"/>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6"/>
      </left>
      <right style="thin">
        <color indexed="64"/>
      </right>
      <top style="thin">
        <color indexed="64"/>
      </top>
      <bottom style="thin">
        <color indexed="64"/>
      </bottom>
      <diagonal/>
    </border>
    <border>
      <left style="thin">
        <color indexed="64"/>
      </left>
      <right style="thin">
        <color theme="6"/>
      </right>
      <top style="thin">
        <color indexed="64"/>
      </top>
      <bottom style="thin">
        <color indexed="64"/>
      </bottom>
      <diagonal/>
    </border>
    <border>
      <left/>
      <right/>
      <top/>
      <bottom style="thin">
        <color theme="6" tint="-0.24994659260841701"/>
      </bottom>
      <diagonal/>
    </border>
    <border>
      <left style="thin">
        <color theme="6"/>
      </left>
      <right style="thin">
        <color theme="6"/>
      </right>
      <top/>
      <bottom/>
      <diagonal/>
    </border>
    <border>
      <left style="thin">
        <color indexed="64"/>
      </left>
      <right style="thin">
        <color theme="6"/>
      </right>
      <top/>
      <bottom style="thin">
        <color indexed="64"/>
      </bottom>
      <diagonal/>
    </border>
    <border>
      <left style="thin">
        <color theme="6"/>
      </left>
      <right style="thin">
        <color theme="6"/>
      </right>
      <top/>
      <bottom style="thin">
        <color indexed="64"/>
      </bottom>
      <diagonal/>
    </border>
    <border>
      <left style="thin">
        <color theme="6"/>
      </left>
      <right style="thin">
        <color indexed="64"/>
      </right>
      <top/>
      <bottom style="thin">
        <color indexed="64"/>
      </bottom>
      <diagonal/>
    </border>
    <border>
      <left/>
      <right style="thin">
        <color indexed="64"/>
      </right>
      <top/>
      <bottom style="thin">
        <color theme="6" tint="-0.24994659260841701"/>
      </bottom>
      <diagonal/>
    </border>
    <border>
      <left/>
      <right style="thin">
        <color indexed="64"/>
      </right>
      <top style="thin">
        <color theme="6" tint="-0.24994659260841701"/>
      </top>
      <bottom style="thin">
        <color theme="6" tint="-0.24994659260841701"/>
      </bottom>
      <diagonal/>
    </border>
    <border>
      <left style="thin">
        <color theme="6"/>
      </left>
      <right style="thin">
        <color theme="6"/>
      </right>
      <top style="thin">
        <color theme="6" tint="-0.499984740745262"/>
      </top>
      <bottom style="thin">
        <color theme="6"/>
      </bottom>
      <diagonal/>
    </border>
    <border>
      <left style="thin">
        <color indexed="64"/>
      </left>
      <right style="thin">
        <color theme="6"/>
      </right>
      <top/>
      <bottom/>
      <diagonal/>
    </border>
    <border>
      <left style="thin">
        <color theme="6"/>
      </left>
      <right/>
      <top style="thin">
        <color indexed="64"/>
      </top>
      <bottom style="thin">
        <color indexed="64"/>
      </bottom>
      <diagonal/>
    </border>
    <border>
      <left style="thin">
        <color indexed="64"/>
      </left>
      <right style="thin">
        <color indexed="64"/>
      </right>
      <top/>
      <bottom/>
      <diagonal/>
    </border>
    <border>
      <left style="thin">
        <color rgb="FF3F3F3F"/>
      </left>
      <right/>
      <top style="thin">
        <color theme="6" tint="-0.499984740745262"/>
      </top>
      <bottom style="thin">
        <color theme="6" tint="-0.499984740745262"/>
      </bottom>
      <diagonal/>
    </border>
    <border>
      <left style="thin">
        <color theme="6"/>
      </left>
      <right style="thin">
        <color indexed="64"/>
      </right>
      <top style="thin">
        <color theme="6"/>
      </top>
      <bottom/>
      <diagonal/>
    </border>
    <border>
      <left style="thin">
        <color theme="6"/>
      </left>
      <right style="thin">
        <color indexed="64"/>
      </right>
      <top/>
      <bottom/>
      <diagonal/>
    </border>
    <border>
      <left/>
      <right style="thin">
        <color indexed="64"/>
      </right>
      <top style="thin">
        <color theme="6"/>
      </top>
      <bottom style="thin">
        <color theme="6"/>
      </bottom>
      <diagonal/>
    </border>
    <border>
      <left/>
      <right style="thin">
        <color indexed="64"/>
      </right>
      <top style="thin">
        <color indexed="64"/>
      </top>
      <bottom style="thin">
        <color theme="6"/>
      </bottom>
      <diagonal/>
    </border>
    <border>
      <left style="thin">
        <color indexed="64"/>
      </left>
      <right/>
      <top style="thin">
        <color theme="6"/>
      </top>
      <bottom style="thin">
        <color theme="6" tint="-9.9978637043366805E-2"/>
      </bottom>
      <diagonal/>
    </border>
    <border>
      <left/>
      <right/>
      <top style="thin">
        <color theme="6"/>
      </top>
      <bottom style="thin">
        <color theme="6" tint="-9.9978637043366805E-2"/>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6" tint="-9.9948118533890809E-2"/>
      </top>
      <bottom/>
      <diagonal/>
    </border>
    <border>
      <left/>
      <right style="thin">
        <color theme="6" tint="-9.9948118533890809E-2"/>
      </right>
      <top style="thin">
        <color theme="6" tint="-9.9948118533890809E-2"/>
      </top>
      <bottom/>
      <diagonal/>
    </border>
    <border>
      <left/>
      <right/>
      <top style="thin">
        <color theme="6" tint="-9.9917600024414813E-2"/>
      </top>
      <bottom/>
      <diagonal/>
    </border>
    <border>
      <left/>
      <right style="thin">
        <color theme="6" tint="-9.9917600024414813E-2"/>
      </right>
      <top style="thin">
        <color theme="6" tint="-9.9917600024414813E-2"/>
      </top>
      <bottom/>
      <diagonal/>
    </border>
    <border>
      <left/>
      <right style="thin">
        <color theme="6" tint="-9.9917600024414813E-2"/>
      </right>
      <top/>
      <bottom/>
      <diagonal/>
    </border>
    <border>
      <left/>
      <right/>
      <top/>
      <bottom style="thin">
        <color theme="6" tint="-9.9917600024414813E-2"/>
      </bottom>
      <diagonal/>
    </border>
    <border>
      <left/>
      <right style="thin">
        <color theme="6" tint="-9.9917600024414813E-2"/>
      </right>
      <top/>
      <bottom style="thin">
        <color theme="6" tint="-9.9917600024414813E-2"/>
      </bottom>
      <diagonal/>
    </border>
    <border>
      <left style="thin">
        <color theme="6" tint="-9.9948118533890809E-2"/>
      </left>
      <right style="thin">
        <color theme="6" tint="-9.9948118533890809E-2"/>
      </right>
      <top/>
      <bottom/>
      <diagonal/>
    </border>
    <border>
      <left style="thin">
        <color theme="6" tint="-9.9948118533890809E-2"/>
      </left>
      <right style="thin">
        <color theme="6" tint="-9.9948118533890809E-2"/>
      </right>
      <top/>
      <bottom style="thin">
        <color theme="6" tint="-9.9948118533890809E-2"/>
      </bottom>
      <diagonal/>
    </border>
    <border>
      <left style="thin">
        <color theme="6" tint="-9.985656300546282E-2"/>
      </left>
      <right style="thin">
        <color theme="6" tint="-9.9948118533890809E-2"/>
      </right>
      <top/>
      <bottom/>
      <diagonal/>
    </border>
    <border>
      <left style="thin">
        <color theme="6" tint="-9.985656300546282E-2"/>
      </left>
      <right style="thin">
        <color theme="6" tint="-9.9948118533890809E-2"/>
      </right>
      <top/>
      <bottom style="thin">
        <color theme="6" tint="-9.985656300546282E-2"/>
      </bottom>
      <diagonal/>
    </border>
    <border>
      <left style="thin">
        <color indexed="64"/>
      </left>
      <right style="thin">
        <color theme="6" tint="-9.985656300546282E-2"/>
      </right>
      <top/>
      <bottom/>
      <diagonal/>
    </border>
    <border>
      <left style="thin">
        <color indexed="64"/>
      </left>
      <right style="thin">
        <color theme="6" tint="-9.985656300546282E-2"/>
      </right>
      <top style="thin">
        <color theme="6" tint="-9.9948118533890809E-2"/>
      </top>
      <bottom/>
      <diagonal/>
    </border>
    <border>
      <left style="thin">
        <color indexed="64"/>
      </left>
      <right style="thin">
        <color theme="6" tint="-9.985656300546282E-2"/>
      </right>
      <top/>
      <bottom style="thin">
        <color theme="6" tint="-9.9948118533890809E-2"/>
      </bottom>
      <diagonal/>
    </border>
    <border>
      <left style="thin">
        <color theme="6" tint="-9.985656300546282E-2"/>
      </left>
      <right style="thin">
        <color theme="6" tint="-9.9948118533890809E-2"/>
      </right>
      <top style="thin">
        <color theme="6" tint="-9.982604449598681E-2"/>
      </top>
      <bottom/>
      <diagonal/>
    </border>
    <border>
      <left style="thin">
        <color theme="6" tint="-9.9948118533890809E-2"/>
      </left>
      <right style="thin">
        <color theme="6" tint="-9.9948118533890809E-2"/>
      </right>
      <top style="thin">
        <color theme="6" tint="-9.982604449598681E-2"/>
      </top>
      <bottom/>
      <diagonal/>
    </border>
    <border>
      <left/>
      <right/>
      <top style="thin">
        <color theme="6" tint="-9.982604449598681E-2"/>
      </top>
      <bottom/>
      <diagonal/>
    </border>
    <border>
      <left/>
      <right style="thin">
        <color theme="6" tint="-9.9917600024414813E-2"/>
      </right>
      <top style="thin">
        <color theme="6" tint="-9.982604449598681E-2"/>
      </top>
      <bottom/>
      <diagonal/>
    </border>
    <border>
      <left style="thin">
        <color theme="6" tint="-9.985656300546282E-2"/>
      </left>
      <right style="thin">
        <color theme="6" tint="-9.9948118533890809E-2"/>
      </right>
      <top/>
      <bottom style="thin">
        <color theme="6" tint="-9.982604449598681E-2"/>
      </bottom>
      <diagonal/>
    </border>
    <border>
      <left style="thin">
        <color theme="6" tint="-9.9948118533890809E-2"/>
      </left>
      <right style="thin">
        <color theme="6" tint="-9.9948118533890809E-2"/>
      </right>
      <top/>
      <bottom style="thin">
        <color theme="6" tint="-9.982604449598681E-2"/>
      </bottom>
      <diagonal/>
    </border>
    <border>
      <left/>
      <right/>
      <top/>
      <bottom style="thin">
        <color theme="6" tint="-9.982604449598681E-2"/>
      </bottom>
      <diagonal/>
    </border>
    <border>
      <left/>
      <right style="thin">
        <color theme="6" tint="-9.9917600024414813E-2"/>
      </right>
      <top/>
      <bottom style="thin">
        <color theme="6" tint="-9.982604449598681E-2"/>
      </bottom>
      <diagonal/>
    </border>
    <border>
      <left style="medium">
        <color theme="7"/>
      </left>
      <right/>
      <top style="medium">
        <color theme="7"/>
      </top>
      <bottom/>
      <diagonal/>
    </border>
    <border>
      <left/>
      <right/>
      <top style="medium">
        <color theme="7"/>
      </top>
      <bottom/>
      <diagonal/>
    </border>
    <border>
      <left style="medium">
        <color theme="7"/>
      </left>
      <right/>
      <top/>
      <bottom/>
      <diagonal/>
    </border>
    <border>
      <left style="medium">
        <color theme="7"/>
      </left>
      <right/>
      <top/>
      <bottom style="medium">
        <color theme="7"/>
      </bottom>
      <diagonal/>
    </border>
    <border>
      <left/>
      <right/>
      <top/>
      <bottom style="medium">
        <color theme="7"/>
      </bottom>
      <diagonal/>
    </border>
    <border>
      <left style="thin">
        <color theme="7"/>
      </left>
      <right style="thin">
        <color theme="7"/>
      </right>
      <top style="thin">
        <color theme="7"/>
      </top>
      <bottom style="thin">
        <color theme="7"/>
      </bottom>
      <diagonal/>
    </border>
    <border>
      <left style="thin">
        <color theme="7"/>
      </left>
      <right style="thin">
        <color theme="7"/>
      </right>
      <top style="medium">
        <color theme="7"/>
      </top>
      <bottom style="thin">
        <color theme="7"/>
      </bottom>
      <diagonal/>
    </border>
    <border>
      <left style="thin">
        <color theme="7"/>
      </left>
      <right style="thin">
        <color theme="7"/>
      </right>
      <top style="thin">
        <color theme="7"/>
      </top>
      <bottom style="medium">
        <color theme="7"/>
      </bottom>
      <diagonal/>
    </border>
    <border>
      <left style="medium">
        <color theme="4"/>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style="thin">
        <color theme="4"/>
      </right>
      <top style="thin">
        <color theme="4"/>
      </top>
      <bottom style="thin">
        <color theme="4"/>
      </bottom>
      <diagonal/>
    </border>
    <border>
      <left/>
      <right/>
      <top style="medium">
        <color theme="4"/>
      </top>
      <bottom style="medium">
        <color theme="4"/>
      </bottom>
      <diagonal/>
    </border>
    <border>
      <left style="thin">
        <color indexed="64"/>
      </left>
      <right style="thin">
        <color theme="6"/>
      </right>
      <top style="thin">
        <color theme="6" tint="-0.499984740745262"/>
      </top>
      <bottom style="thin">
        <color theme="6"/>
      </bottom>
      <diagonal/>
    </border>
    <border>
      <left style="thin">
        <color theme="6"/>
      </left>
      <right/>
      <top style="thin">
        <color theme="6" tint="-0.499984740745262"/>
      </top>
      <bottom style="thin">
        <color theme="6"/>
      </bottom>
      <diagonal/>
    </border>
    <border>
      <left/>
      <right style="thin">
        <color theme="6"/>
      </right>
      <top style="thin">
        <color theme="6" tint="-0.499984740745262"/>
      </top>
      <bottom style="thin">
        <color theme="6"/>
      </bottom>
      <diagonal/>
    </border>
    <border>
      <left style="thin">
        <color theme="6"/>
      </left>
      <right style="thin">
        <color indexed="64"/>
      </right>
      <top style="thin">
        <color theme="6" tint="-0.499984740745262"/>
      </top>
      <bottom style="thin">
        <color theme="6"/>
      </bottom>
      <diagonal/>
    </border>
    <border>
      <left style="thin">
        <color indexed="64"/>
      </left>
      <right style="thin">
        <color theme="6"/>
      </right>
      <top style="thin">
        <color theme="6"/>
      </top>
      <bottom style="thin">
        <color theme="6" tint="-0.499984740745262"/>
      </bottom>
      <diagonal/>
    </border>
    <border>
      <left style="thin">
        <color theme="6"/>
      </left>
      <right style="thin">
        <color theme="6"/>
      </right>
      <top style="thin">
        <color theme="6"/>
      </top>
      <bottom style="thin">
        <color theme="6" tint="-0.499984740745262"/>
      </bottom>
      <diagonal/>
    </border>
    <border>
      <left style="thin">
        <color theme="6"/>
      </left>
      <right/>
      <top style="thin">
        <color theme="6"/>
      </top>
      <bottom style="thin">
        <color theme="6" tint="-0.499984740745262"/>
      </bottom>
      <diagonal/>
    </border>
    <border>
      <left style="thin">
        <color theme="6"/>
      </left>
      <right style="thin">
        <color theme="6"/>
      </right>
      <top/>
      <bottom style="thin">
        <color theme="6" tint="-0.499984740745262"/>
      </bottom>
      <diagonal/>
    </border>
    <border>
      <left/>
      <right style="thin">
        <color theme="6"/>
      </right>
      <top style="thin">
        <color theme="6"/>
      </top>
      <bottom style="thin">
        <color theme="6" tint="-0.499984740745262"/>
      </bottom>
      <diagonal/>
    </border>
    <border>
      <left style="thin">
        <color theme="6"/>
      </left>
      <right style="thin">
        <color indexed="64"/>
      </right>
      <top style="thin">
        <color theme="6"/>
      </top>
      <bottom style="thin">
        <color theme="6" tint="-0.499984740745262"/>
      </bottom>
      <diagonal/>
    </border>
    <border>
      <left style="thin">
        <color indexed="64"/>
      </left>
      <right/>
      <top style="thin">
        <color theme="6"/>
      </top>
      <bottom style="thin">
        <color indexed="64"/>
      </bottom>
      <diagonal/>
    </border>
    <border>
      <left/>
      <right/>
      <top style="thin">
        <color theme="6"/>
      </top>
      <bottom style="thin">
        <color indexed="64"/>
      </bottom>
      <diagonal/>
    </border>
    <border>
      <left/>
      <right style="thin">
        <color indexed="64"/>
      </right>
      <top style="thin">
        <color theme="6"/>
      </top>
      <bottom style="thin">
        <color indexed="64"/>
      </bottom>
      <diagonal/>
    </border>
    <border>
      <left/>
      <right/>
      <top style="thin">
        <color theme="6" tint="-0.499984740745262"/>
      </top>
      <bottom style="thin">
        <color theme="6" tint="-0.499984740745262"/>
      </bottom>
      <diagonal/>
    </border>
    <border>
      <left style="thin">
        <color theme="6"/>
      </left>
      <right/>
      <top/>
      <bottom/>
      <diagonal/>
    </border>
    <border>
      <left style="thin">
        <color theme="6"/>
      </left>
      <right/>
      <top style="thin">
        <color indexed="64"/>
      </top>
      <bottom/>
      <diagonal/>
    </border>
    <border>
      <left style="thin">
        <color theme="6"/>
      </left>
      <right style="thin">
        <color theme="6"/>
      </right>
      <top style="thin">
        <color theme="6"/>
      </top>
      <bottom style="thin">
        <color theme="6" tint="-9.9978637043366805E-2"/>
      </bottom>
      <diagonal/>
    </border>
    <border>
      <left/>
      <right style="thin">
        <color theme="6"/>
      </right>
      <top style="thin">
        <color theme="6"/>
      </top>
      <bottom style="thin">
        <color indexed="64"/>
      </bottom>
      <diagonal/>
    </border>
    <border>
      <left style="thin">
        <color theme="6" tint="-9.9887081514938816E-2"/>
      </left>
      <right style="thin">
        <color theme="6" tint="-9.9917600024414813E-2"/>
      </right>
      <top style="thin">
        <color theme="6" tint="-9.9887081514938816E-2"/>
      </top>
      <bottom/>
      <diagonal/>
    </border>
    <border>
      <left style="thin">
        <color theme="6" tint="-9.9917600024414813E-2"/>
      </left>
      <right style="thin">
        <color theme="6" tint="-9.9917600024414813E-2"/>
      </right>
      <top style="thin">
        <color theme="6" tint="-9.9948118533890809E-2"/>
      </top>
      <bottom/>
      <diagonal/>
    </border>
    <border>
      <left style="thin">
        <color auto="1"/>
      </left>
      <right style="thin">
        <color theme="6" tint="-9.9887081514938816E-2"/>
      </right>
      <top style="thin">
        <color theme="6" tint="-9.9887081514938816E-2"/>
      </top>
      <bottom/>
      <diagonal/>
    </border>
    <border>
      <left style="thin">
        <color theme="6" tint="-9.9917600024414813E-2"/>
      </left>
      <right/>
      <top/>
      <bottom/>
      <diagonal/>
    </border>
    <border>
      <left/>
      <right/>
      <top/>
      <bottom style="thin">
        <color theme="7"/>
      </bottom>
      <diagonal/>
    </border>
    <border>
      <left/>
      <right style="thin">
        <color theme="7"/>
      </right>
      <top/>
      <bottom style="double">
        <color indexed="64"/>
      </bottom>
      <diagonal/>
    </border>
    <border>
      <left/>
      <right style="thin">
        <color theme="7"/>
      </right>
      <top/>
      <bottom/>
      <diagonal/>
    </border>
    <border>
      <left/>
      <right style="thin">
        <color theme="7"/>
      </right>
      <top/>
      <bottom style="thin">
        <color theme="7"/>
      </bottom>
      <diagonal/>
    </border>
    <border>
      <left/>
      <right/>
      <top style="thin">
        <color theme="7"/>
      </top>
      <bottom/>
      <diagonal/>
    </border>
    <border>
      <left style="thin">
        <color theme="6" tint="-0.499984740745262"/>
      </left>
      <right/>
      <top/>
      <bottom/>
      <diagonal/>
    </border>
    <border>
      <left/>
      <right style="thin">
        <color theme="6" tint="-0.499984740745262"/>
      </right>
      <top/>
      <bottom/>
      <diagonal/>
    </border>
    <border>
      <left/>
      <right/>
      <top style="thin">
        <color theme="9"/>
      </top>
      <bottom/>
      <diagonal/>
    </border>
    <border>
      <left/>
      <right style="thin">
        <color theme="6"/>
      </right>
      <top style="thin">
        <color theme="9"/>
      </top>
      <bottom/>
      <diagonal/>
    </border>
    <border>
      <left/>
      <right/>
      <top/>
      <bottom style="thin">
        <color theme="9"/>
      </bottom>
      <diagonal/>
    </border>
    <border>
      <left/>
      <right style="thin">
        <color theme="6"/>
      </right>
      <top/>
      <bottom style="thin">
        <color theme="9"/>
      </bottom>
      <diagonal/>
    </border>
    <border>
      <left style="medium">
        <color theme="7"/>
      </left>
      <right style="medium">
        <color theme="7"/>
      </right>
      <top/>
      <bottom/>
      <diagonal/>
    </border>
    <border>
      <left style="medium">
        <color theme="7"/>
      </left>
      <right style="medium">
        <color theme="7"/>
      </right>
      <top/>
      <bottom style="medium">
        <color theme="7"/>
      </bottom>
      <diagonal/>
    </border>
    <border>
      <left/>
      <right style="thin">
        <color theme="6"/>
      </right>
      <top/>
      <bottom style="thin">
        <color indexed="64"/>
      </bottom>
      <diagonal/>
    </border>
    <border>
      <left/>
      <right style="thin">
        <color theme="6"/>
      </right>
      <top style="thin">
        <color indexed="64"/>
      </top>
      <bottom/>
      <diagonal/>
    </border>
    <border>
      <left style="thin">
        <color theme="6"/>
      </left>
      <right/>
      <top/>
      <bottom style="thin">
        <color indexed="64"/>
      </bottom>
      <diagonal/>
    </border>
    <border>
      <left/>
      <right style="thin">
        <color theme="6" tint="-9.9887081514938816E-2"/>
      </right>
      <top/>
      <bottom style="thin">
        <color theme="6" tint="-9.982604449598681E-2"/>
      </bottom>
      <diagonal/>
    </border>
    <border>
      <left style="thin">
        <color theme="6" tint="-9.9887081514938816E-2"/>
      </left>
      <right/>
      <top style="thin">
        <color theme="6" tint="-9.9917600024414813E-2"/>
      </top>
      <bottom/>
      <diagonal/>
    </border>
    <border>
      <left style="thin">
        <color theme="6" tint="-9.9948118533890809E-2"/>
      </left>
      <right/>
      <top style="thin">
        <color theme="6" tint="-9.982604449598681E-2"/>
      </top>
      <bottom/>
      <diagonal/>
    </border>
    <border>
      <left style="thin">
        <color theme="6" tint="-9.9948118533890809E-2"/>
      </left>
      <right/>
      <top/>
      <bottom/>
      <diagonal/>
    </border>
    <border>
      <left style="thin">
        <color theme="6" tint="-9.9948118533890809E-2"/>
      </left>
      <right/>
      <top/>
      <bottom style="thin">
        <color theme="6" tint="-9.982604449598681E-2"/>
      </bottom>
      <diagonal/>
    </border>
    <border>
      <left style="thin">
        <color theme="6"/>
      </left>
      <right style="thin">
        <color theme="6" tint="-9.9887081514938816E-2"/>
      </right>
      <top/>
      <bottom/>
      <diagonal/>
    </border>
    <border>
      <left style="thin">
        <color theme="6" tint="-9.9948118533890809E-2"/>
      </left>
      <right/>
      <top/>
      <bottom style="thin">
        <color theme="6" tint="-9.9917600024414813E-2"/>
      </bottom>
      <diagonal/>
    </border>
    <border>
      <left/>
      <right style="thin">
        <color indexed="64"/>
      </right>
      <top style="medium">
        <color indexed="64"/>
      </top>
      <bottom/>
      <diagonal/>
    </border>
    <border>
      <left style="medium">
        <color theme="7"/>
      </left>
      <right style="medium">
        <color theme="7"/>
      </right>
      <top style="medium">
        <color theme="7"/>
      </top>
      <bottom style="medium">
        <color theme="7"/>
      </bottom>
      <diagonal/>
    </border>
  </borders>
  <cellStyleXfs count="18">
    <xf numFmtId="0" fontId="0" fillId="0" borderId="0"/>
    <xf numFmtId="0" fontId="3" fillId="0" borderId="0" applyNumberFormat="0" applyFill="0" applyBorder="0" applyAlignment="0" applyProtection="0"/>
    <xf numFmtId="0" fontId="11" fillId="0" borderId="13" applyNumberFormat="0" applyFill="0" applyAlignment="0" applyProtection="0"/>
    <xf numFmtId="0" fontId="12" fillId="0" borderId="14" applyNumberFormat="0" applyFill="0" applyAlignment="0" applyProtection="0"/>
    <xf numFmtId="0" fontId="13" fillId="4" borderId="15" applyNumberFormat="0" applyAlignment="0" applyProtection="0"/>
    <xf numFmtId="0" fontId="14" fillId="5" borderId="16" applyNumberFormat="0" applyAlignment="0" applyProtection="0"/>
    <xf numFmtId="0" fontId="15" fillId="0" borderId="0" applyNumberFormat="0" applyFill="0" applyBorder="0" applyAlignment="0" applyProtection="0"/>
    <xf numFmtId="0" fontId="10" fillId="6" borderId="17" applyNumberFormat="0" applyFont="0" applyAlignment="0" applyProtection="0"/>
    <xf numFmtId="0" fontId="16" fillId="0" borderId="0" applyNumberFormat="0" applyFill="0" applyBorder="0" applyAlignment="0" applyProtection="0"/>
    <xf numFmtId="0" fontId="10" fillId="7" borderId="0" applyNumberFormat="0" applyBorder="0" applyAlignment="0" applyProtection="0"/>
    <xf numFmtId="0" fontId="19" fillId="0" borderId="0"/>
    <xf numFmtId="0" fontId="10" fillId="0" borderId="0"/>
    <xf numFmtId="9" fontId="19" fillId="0" borderId="0" applyFont="0" applyFill="0" applyBorder="0" applyAlignment="0" applyProtection="0"/>
    <xf numFmtId="0" fontId="10" fillId="0" borderId="0"/>
    <xf numFmtId="0" fontId="10" fillId="0" borderId="0"/>
    <xf numFmtId="0" fontId="25" fillId="0" borderId="0"/>
    <xf numFmtId="0" fontId="10" fillId="0" borderId="0"/>
    <xf numFmtId="9" fontId="10" fillId="0" borderId="0" applyFont="0" applyFill="0" applyBorder="0" applyAlignment="0" applyProtection="0"/>
  </cellStyleXfs>
  <cellXfs count="1088">
    <xf numFmtId="0" fontId="0" fillId="0" borderId="0" xfId="0"/>
    <xf numFmtId="0" fontId="1" fillId="0" borderId="0" xfId="0" applyFont="1"/>
    <xf numFmtId="0" fontId="4" fillId="3" borderId="10" xfId="0" applyFont="1" applyFill="1" applyBorder="1"/>
    <xf numFmtId="0" fontId="1" fillId="3" borderId="11" xfId="0" applyFont="1" applyFill="1" applyBorder="1"/>
    <xf numFmtId="0" fontId="1" fillId="3" borderId="12" xfId="0" applyFont="1" applyFill="1" applyBorder="1"/>
    <xf numFmtId="0" fontId="2" fillId="0" borderId="0" xfId="0" applyFont="1"/>
    <xf numFmtId="0" fontId="0" fillId="9" borderId="0" xfId="0" applyFill="1"/>
    <xf numFmtId="0" fontId="24" fillId="9" borderId="0" xfId="1" applyFont="1" applyFill="1" applyBorder="1" applyAlignment="1" applyProtection="1"/>
    <xf numFmtId="0" fontId="19" fillId="9" borderId="18" xfId="1" applyFont="1" applyFill="1" applyBorder="1" applyAlignment="1" applyProtection="1"/>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19" fillId="0" borderId="0" xfId="0" applyFont="1" applyAlignment="1">
      <alignment horizontal="center" vertical="center" wrapText="1"/>
    </xf>
    <xf numFmtId="0" fontId="26" fillId="0" borderId="0" xfId="0" applyFont="1" applyAlignment="1">
      <alignment horizontal="center" vertical="center" wrapText="1"/>
    </xf>
    <xf numFmtId="0" fontId="10" fillId="0" borderId="0" xfId="14"/>
    <xf numFmtId="0" fontId="10" fillId="0" borderId="0" xfId="14" applyAlignment="1">
      <alignment horizontal="left" vertical="center"/>
    </xf>
    <xf numFmtId="9" fontId="10" fillId="0" borderId="0" xfId="14" applyNumberFormat="1" applyAlignment="1">
      <alignment horizontal="left" vertical="center"/>
    </xf>
    <xf numFmtId="0" fontId="27" fillId="0" borderId="0" xfId="0" applyFont="1"/>
    <xf numFmtId="0" fontId="4" fillId="0" borderId="0" xfId="0" applyFont="1"/>
    <xf numFmtId="0" fontId="36" fillId="0" borderId="0" xfId="0" applyFont="1"/>
    <xf numFmtId="0" fontId="38" fillId="0" borderId="0" xfId="0" applyFont="1"/>
    <xf numFmtId="0" fontId="39" fillId="0" borderId="29" xfId="0" applyFont="1" applyBorder="1"/>
    <xf numFmtId="0" fontId="27" fillId="0" borderId="30" xfId="0" applyFont="1" applyBorder="1"/>
    <xf numFmtId="0" fontId="41" fillId="0" borderId="0" xfId="0" applyFont="1"/>
    <xf numFmtId="0" fontId="17" fillId="0" borderId="0" xfId="0" applyFont="1"/>
    <xf numFmtId="0" fontId="17" fillId="11" borderId="0" xfId="14" applyFont="1" applyFill="1" applyAlignment="1">
      <alignment horizontal="left" vertical="center"/>
    </xf>
    <xf numFmtId="0" fontId="1" fillId="3" borderId="3" xfId="0" applyFont="1" applyFill="1" applyBorder="1"/>
    <xf numFmtId="0" fontId="8" fillId="3" borderId="2" xfId="0" applyFont="1" applyFill="1" applyBorder="1" applyAlignment="1">
      <alignment vertical="center"/>
    </xf>
    <xf numFmtId="0" fontId="8" fillId="3" borderId="3" xfId="0" applyFont="1" applyFill="1" applyBorder="1" applyAlignment="1">
      <alignment vertical="center"/>
    </xf>
    <xf numFmtId="0" fontId="8" fillId="3" borderId="4" xfId="0" applyFont="1" applyFill="1" applyBorder="1" applyAlignment="1">
      <alignment vertical="center"/>
    </xf>
    <xf numFmtId="0" fontId="8" fillId="3" borderId="0" xfId="0" applyFont="1" applyFill="1" applyAlignment="1">
      <alignment vertical="center"/>
    </xf>
    <xf numFmtId="0" fontId="8" fillId="3" borderId="6" xfId="0" applyFont="1" applyFill="1" applyBorder="1" applyAlignment="1">
      <alignment vertical="center"/>
    </xf>
    <xf numFmtId="0" fontId="8" fillId="3" borderId="7" xfId="0" applyFont="1" applyFill="1" applyBorder="1" applyAlignment="1">
      <alignment vertical="center"/>
    </xf>
    <xf numFmtId="0" fontId="8" fillId="3" borderId="8" xfId="0" applyFont="1" applyFill="1" applyBorder="1" applyAlignment="1">
      <alignment vertical="center"/>
    </xf>
    <xf numFmtId="0" fontId="8" fillId="3" borderId="9" xfId="0" applyFont="1" applyFill="1" applyBorder="1" applyAlignment="1">
      <alignment vertical="center"/>
    </xf>
    <xf numFmtId="0" fontId="1" fillId="12" borderId="2" xfId="0" applyFont="1" applyFill="1" applyBorder="1"/>
    <xf numFmtId="0" fontId="1" fillId="12" borderId="3" xfId="0" applyFont="1" applyFill="1" applyBorder="1"/>
    <xf numFmtId="0" fontId="1" fillId="12" borderId="4" xfId="0" applyFont="1" applyFill="1" applyBorder="1"/>
    <xf numFmtId="0" fontId="1" fillId="12" borderId="5" xfId="0" applyFont="1" applyFill="1" applyBorder="1"/>
    <xf numFmtId="0" fontId="1" fillId="12" borderId="0" xfId="0" applyFont="1" applyFill="1"/>
    <xf numFmtId="0" fontId="1" fillId="12" borderId="6" xfId="0" applyFont="1" applyFill="1" applyBorder="1"/>
    <xf numFmtId="0" fontId="1" fillId="12" borderId="7" xfId="0" applyFont="1" applyFill="1" applyBorder="1"/>
    <xf numFmtId="0" fontId="1" fillId="12" borderId="8" xfId="0" applyFont="1" applyFill="1" applyBorder="1"/>
    <xf numFmtId="0" fontId="1" fillId="12" borderId="9" xfId="0" applyFont="1" applyFill="1" applyBorder="1"/>
    <xf numFmtId="0" fontId="1" fillId="9" borderId="0" xfId="0" applyFont="1" applyFill="1" applyAlignment="1">
      <alignment horizontal="left" vertical="top"/>
    </xf>
    <xf numFmtId="0" fontId="45" fillId="12" borderId="0" xfId="0" applyFont="1" applyFill="1"/>
    <xf numFmtId="0" fontId="45" fillId="3" borderId="0" xfId="0" applyFont="1" applyFill="1"/>
    <xf numFmtId="9" fontId="0" fillId="0" borderId="0" xfId="0" applyNumberFormat="1"/>
    <xf numFmtId="0" fontId="27" fillId="0" borderId="0" xfId="0" applyFont="1" applyAlignment="1">
      <alignment vertical="top" wrapText="1"/>
    </xf>
    <xf numFmtId="0" fontId="27" fillId="9" borderId="0" xfId="0" applyFont="1" applyFill="1"/>
    <xf numFmtId="0" fontId="27" fillId="9" borderId="0" xfId="0" applyFont="1" applyFill="1" applyAlignment="1">
      <alignment vertical="top" wrapText="1"/>
    </xf>
    <xf numFmtId="0" fontId="27" fillId="12" borderId="0" xfId="0" applyFont="1" applyFill="1"/>
    <xf numFmtId="177" fontId="42" fillId="14" borderId="34" xfId="4" applyNumberFormat="1" applyFont="1" applyFill="1" applyBorder="1" applyAlignment="1" applyProtection="1">
      <alignment horizontal="left" vertical="center"/>
      <protection locked="0"/>
    </xf>
    <xf numFmtId="0" fontId="1" fillId="9" borderId="0" xfId="0" applyFont="1" applyFill="1"/>
    <xf numFmtId="0" fontId="41" fillId="9" borderId="0" xfId="0" applyFont="1" applyFill="1"/>
    <xf numFmtId="0" fontId="38" fillId="9" borderId="0" xfId="0" applyFont="1" applyFill="1"/>
    <xf numFmtId="0" fontId="39" fillId="9" borderId="29" xfId="0" applyFont="1" applyFill="1" applyBorder="1"/>
    <xf numFmtId="0" fontId="1" fillId="9" borderId="3" xfId="0" applyFont="1" applyFill="1" applyBorder="1"/>
    <xf numFmtId="0" fontId="38" fillId="9" borderId="0" xfId="14" applyFont="1" applyFill="1" applyAlignment="1">
      <alignment horizontal="left" vertical="center"/>
    </xf>
    <xf numFmtId="0" fontId="2" fillId="9" borderId="0" xfId="0" applyFont="1" applyFill="1"/>
    <xf numFmtId="0" fontId="46" fillId="12" borderId="31" xfId="0" applyFont="1" applyFill="1" applyBorder="1" applyAlignment="1">
      <alignment horizontal="center" vertical="top"/>
    </xf>
    <xf numFmtId="0" fontId="46" fillId="12" borderId="31" xfId="0" applyFont="1" applyFill="1" applyBorder="1" applyAlignment="1">
      <alignment horizontal="center"/>
    </xf>
    <xf numFmtId="0" fontId="46" fillId="0" borderId="39" xfId="0" applyFont="1" applyBorder="1" applyAlignment="1">
      <alignment horizontal="left" vertical="top" wrapText="1"/>
    </xf>
    <xf numFmtId="0" fontId="45" fillId="12" borderId="0" xfId="0" applyFont="1" applyFill="1" applyAlignment="1">
      <alignment horizontal="left" vertical="top" wrapText="1"/>
    </xf>
    <xf numFmtId="0" fontId="46" fillId="12" borderId="0" xfId="0" applyFont="1" applyFill="1" applyAlignment="1">
      <alignment horizontal="left" vertical="top" wrapText="1"/>
    </xf>
    <xf numFmtId="0" fontId="17" fillId="11" borderId="0" xfId="14" applyFont="1" applyFill="1" applyAlignment="1">
      <alignment horizontal="center" vertical="center"/>
    </xf>
    <xf numFmtId="49" fontId="1" fillId="0" borderId="0" xfId="0" applyNumberFormat="1" applyFont="1" applyAlignment="1">
      <alignment wrapText="1"/>
    </xf>
    <xf numFmtId="0" fontId="1" fillId="0" borderId="0" xfId="0" applyFont="1" applyAlignment="1">
      <alignment wrapText="1"/>
    </xf>
    <xf numFmtId="49" fontId="63" fillId="12" borderId="0" xfId="0" applyNumberFormat="1" applyFont="1" applyFill="1" applyAlignment="1">
      <alignment wrapText="1"/>
    </xf>
    <xf numFmtId="0" fontId="1" fillId="9" borderId="8" xfId="0" applyFont="1" applyFill="1" applyBorder="1"/>
    <xf numFmtId="0" fontId="45" fillId="12" borderId="5" xfId="0" applyFont="1" applyFill="1" applyBorder="1" applyAlignment="1">
      <alignment horizontal="left" vertical="top" wrapText="1"/>
    </xf>
    <xf numFmtId="0" fontId="45" fillId="12" borderId="6" xfId="0" applyFont="1" applyFill="1" applyBorder="1" applyAlignment="1">
      <alignment horizontal="left" vertical="top" wrapText="1"/>
    </xf>
    <xf numFmtId="0" fontId="46" fillId="12" borderId="5" xfId="0" applyFont="1" applyFill="1" applyBorder="1" applyAlignment="1">
      <alignment horizontal="left" vertical="top" wrapText="1"/>
    </xf>
    <xf numFmtId="0" fontId="46" fillId="12" borderId="6" xfId="0" applyFont="1" applyFill="1" applyBorder="1" applyAlignment="1">
      <alignment horizontal="left" vertical="top" wrapText="1"/>
    </xf>
    <xf numFmtId="0" fontId="8" fillId="9" borderId="0" xfId="0" applyFont="1" applyFill="1" applyAlignment="1">
      <alignment vertical="center"/>
    </xf>
    <xf numFmtId="0" fontId="3" fillId="9" borderId="0" xfId="1" applyFill="1" applyBorder="1" applyAlignment="1"/>
    <xf numFmtId="0" fontId="4" fillId="12" borderId="40" xfId="0" applyFont="1" applyFill="1" applyBorder="1" applyAlignment="1">
      <alignment horizontal="left" vertical="top" wrapText="1"/>
    </xf>
    <xf numFmtId="0" fontId="4" fillId="12" borderId="41" xfId="0" applyFont="1" applyFill="1" applyBorder="1" applyAlignment="1">
      <alignment horizontal="left" vertical="top" wrapText="1"/>
    </xf>
    <xf numFmtId="0" fontId="4" fillId="12" borderId="41" xfId="0" applyFont="1" applyFill="1" applyBorder="1" applyAlignment="1">
      <alignment horizontal="center" vertical="top" wrapText="1"/>
    </xf>
    <xf numFmtId="0" fontId="0" fillId="0" borderId="0" xfId="0" applyAlignment="1">
      <alignment horizontal="left"/>
    </xf>
    <xf numFmtId="0" fontId="4" fillId="3" borderId="2" xfId="0" applyFont="1" applyFill="1" applyBorder="1" applyAlignment="1">
      <alignment vertical="top" wrapText="1"/>
    </xf>
    <xf numFmtId="0" fontId="4" fillId="3" borderId="3" xfId="0" applyFont="1" applyFill="1" applyBorder="1" applyAlignment="1">
      <alignment horizontal="left" vertical="top" wrapText="1"/>
    </xf>
    <xf numFmtId="0" fontId="4" fillId="3" borderId="3" xfId="0" applyFont="1" applyFill="1" applyBorder="1" applyAlignment="1">
      <alignment horizontal="right" vertical="top" wrapText="1"/>
    </xf>
    <xf numFmtId="0" fontId="46" fillId="12" borderId="5" xfId="0" applyFont="1" applyFill="1" applyBorder="1" applyAlignment="1">
      <alignment wrapText="1"/>
    </xf>
    <xf numFmtId="0" fontId="4" fillId="12" borderId="0" xfId="0" applyFont="1" applyFill="1" applyAlignment="1">
      <alignment horizontal="center" vertical="top"/>
    </xf>
    <xf numFmtId="0" fontId="4" fillId="12" borderId="0" xfId="0" applyFont="1" applyFill="1" applyAlignment="1">
      <alignment horizontal="center" vertical="top" wrapText="1"/>
    </xf>
    <xf numFmtId="9" fontId="10" fillId="0" borderId="0" xfId="14" applyNumberFormat="1"/>
    <xf numFmtId="9" fontId="0" fillId="0" borderId="19" xfId="0" applyNumberFormat="1" applyBorder="1"/>
    <xf numFmtId="0" fontId="0" fillId="0" borderId="19" xfId="0" applyBorder="1"/>
    <xf numFmtId="0" fontId="10" fillId="0" borderId="19" xfId="14" applyBorder="1"/>
    <xf numFmtId="9" fontId="10" fillId="0" borderId="19" xfId="14" applyNumberFormat="1" applyBorder="1"/>
    <xf numFmtId="0" fontId="45" fillId="9" borderId="0" xfId="0" applyFont="1" applyFill="1" applyAlignment="1">
      <alignment vertical="top" wrapText="1"/>
    </xf>
    <xf numFmtId="0" fontId="46" fillId="9" borderId="0" xfId="0" applyFont="1" applyFill="1" applyAlignment="1">
      <alignment horizontal="left" vertical="top" wrapText="1"/>
    </xf>
    <xf numFmtId="0" fontId="4" fillId="12" borderId="61" xfId="0" applyFont="1" applyFill="1" applyBorder="1" applyAlignment="1">
      <alignment horizontal="left" vertical="top" wrapText="1"/>
    </xf>
    <xf numFmtId="0" fontId="4" fillId="12" borderId="62" xfId="0" applyFont="1" applyFill="1" applyBorder="1" applyAlignment="1">
      <alignment horizontal="left" vertical="top" wrapText="1"/>
    </xf>
    <xf numFmtId="0" fontId="46" fillId="16" borderId="40" xfId="0" applyFont="1" applyFill="1" applyBorder="1" applyAlignment="1">
      <alignment horizontal="left" vertical="top" wrapText="1"/>
    </xf>
    <xf numFmtId="0" fontId="46" fillId="16" borderId="41" xfId="0" applyFont="1" applyFill="1" applyBorder="1" applyAlignment="1">
      <alignment horizontal="left" vertical="top" wrapText="1"/>
    </xf>
    <xf numFmtId="0" fontId="46" fillId="0" borderId="57" xfId="0" applyFont="1" applyBorder="1" applyAlignment="1">
      <alignment horizontal="left" vertical="top" wrapText="1"/>
    </xf>
    <xf numFmtId="0" fontId="46" fillId="17" borderId="58" xfId="0" applyFont="1" applyFill="1" applyBorder="1" applyAlignment="1">
      <alignment horizontal="left" vertical="top" wrapText="1"/>
    </xf>
    <xf numFmtId="0" fontId="46" fillId="17" borderId="59" xfId="0" applyFont="1" applyFill="1" applyBorder="1" applyAlignment="1">
      <alignment horizontal="left" vertical="top" wrapText="1"/>
    </xf>
    <xf numFmtId="0" fontId="46" fillId="17" borderId="64" xfId="0" applyFont="1" applyFill="1" applyBorder="1" applyAlignment="1">
      <alignment horizontal="left" vertical="top" wrapText="1"/>
    </xf>
    <xf numFmtId="0" fontId="46" fillId="17" borderId="47" xfId="0" applyFont="1" applyFill="1" applyBorder="1" applyAlignment="1">
      <alignment horizontal="left" vertical="top" wrapText="1"/>
    </xf>
    <xf numFmtId="0" fontId="45" fillId="12" borderId="67" xfId="0" applyFont="1" applyFill="1" applyBorder="1"/>
    <xf numFmtId="0" fontId="46" fillId="12" borderId="68" xfId="0" applyFont="1" applyFill="1" applyBorder="1" applyAlignment="1">
      <alignment horizontal="right" vertical="top" wrapText="1"/>
    </xf>
    <xf numFmtId="0" fontId="0" fillId="0" borderId="0" xfId="0" applyAlignment="1">
      <alignment horizontal="center"/>
    </xf>
    <xf numFmtId="0" fontId="7" fillId="12" borderId="0" xfId="0" applyFont="1" applyFill="1" applyAlignment="1">
      <alignment horizontal="center" vertical="top"/>
    </xf>
    <xf numFmtId="0" fontId="4" fillId="12" borderId="69" xfId="0" applyFont="1" applyFill="1" applyBorder="1" applyAlignment="1">
      <alignment vertical="top" wrapText="1"/>
    </xf>
    <xf numFmtId="0" fontId="4" fillId="12" borderId="48" xfId="0" applyFont="1" applyFill="1" applyBorder="1" applyAlignment="1">
      <alignment horizontal="right" vertical="top" wrapText="1"/>
    </xf>
    <xf numFmtId="0" fontId="4" fillId="9" borderId="0" xfId="0" applyFont="1" applyFill="1"/>
    <xf numFmtId="0" fontId="1" fillId="9" borderId="5" xfId="0" applyFont="1" applyFill="1" applyBorder="1"/>
    <xf numFmtId="0" fontId="4" fillId="9" borderId="5" xfId="0" applyFont="1" applyFill="1" applyBorder="1"/>
    <xf numFmtId="0" fontId="4" fillId="14" borderId="1" xfId="0" applyFont="1" applyFill="1" applyBorder="1" applyAlignment="1" applyProtection="1">
      <alignment horizontal="center" vertical="top"/>
      <protection locked="0"/>
    </xf>
    <xf numFmtId="0" fontId="46" fillId="16" borderId="44" xfId="0" applyFont="1" applyFill="1" applyBorder="1" applyAlignment="1">
      <alignment vertical="top" wrapText="1"/>
    </xf>
    <xf numFmtId="0" fontId="46" fillId="16" borderId="45" xfId="0" applyFont="1" applyFill="1" applyBorder="1" applyAlignment="1">
      <alignment horizontal="center" vertical="top"/>
    </xf>
    <xf numFmtId="0" fontId="46" fillId="9" borderId="57" xfId="0" applyFont="1" applyFill="1" applyBorder="1" applyAlignment="1">
      <alignment vertical="top" wrapText="1"/>
    </xf>
    <xf numFmtId="0" fontId="46" fillId="9" borderId="39" xfId="0" applyFont="1" applyFill="1" applyBorder="1" applyAlignment="1">
      <alignment vertical="top" wrapText="1"/>
    </xf>
    <xf numFmtId="0" fontId="46" fillId="9" borderId="43" xfId="0" applyFont="1" applyFill="1" applyBorder="1" applyAlignment="1">
      <alignment horizontal="center" vertical="top"/>
    </xf>
    <xf numFmtId="0" fontId="46" fillId="17" borderId="47" xfId="0" applyFont="1" applyFill="1" applyBorder="1" applyAlignment="1">
      <alignment vertical="top" wrapText="1"/>
    </xf>
    <xf numFmtId="0" fontId="1" fillId="9" borderId="5" xfId="0" applyFont="1" applyFill="1" applyBorder="1" applyAlignment="1">
      <alignment vertical="top"/>
    </xf>
    <xf numFmtId="0" fontId="1" fillId="9" borderId="0" xfId="0" applyFont="1" applyFill="1" applyAlignment="1">
      <alignment vertical="top"/>
    </xf>
    <xf numFmtId="0" fontId="47" fillId="9" borderId="0" xfId="0" applyFont="1" applyFill="1" applyAlignment="1">
      <alignment horizontal="right" vertical="top"/>
    </xf>
    <xf numFmtId="0" fontId="1" fillId="9" borderId="3" xfId="0" applyFont="1" applyFill="1" applyBorder="1" applyAlignment="1">
      <alignment wrapText="1"/>
    </xf>
    <xf numFmtId="0" fontId="6" fillId="9" borderId="0" xfId="1" applyFont="1" applyFill="1" applyBorder="1" applyAlignment="1"/>
    <xf numFmtId="0" fontId="69" fillId="9" borderId="0" xfId="0" applyFont="1" applyFill="1"/>
    <xf numFmtId="0" fontId="69" fillId="12" borderId="5" xfId="0" applyFont="1" applyFill="1" applyBorder="1"/>
    <xf numFmtId="0" fontId="69" fillId="12" borderId="6" xfId="0" applyFont="1" applyFill="1" applyBorder="1"/>
    <xf numFmtId="0" fontId="69" fillId="0" borderId="0" xfId="0" applyFont="1"/>
    <xf numFmtId="0" fontId="71" fillId="12" borderId="5" xfId="0" applyFont="1" applyFill="1" applyBorder="1" applyAlignment="1">
      <alignment wrapText="1"/>
    </xf>
    <xf numFmtId="0" fontId="69" fillId="12" borderId="8" xfId="0" applyFont="1" applyFill="1" applyBorder="1"/>
    <xf numFmtId="0" fontId="69" fillId="12" borderId="9" xfId="0" applyFont="1" applyFill="1" applyBorder="1"/>
    <xf numFmtId="0" fontId="0" fillId="9" borderId="0" xfId="0" applyFill="1" applyAlignment="1">
      <alignment horizontal="center"/>
    </xf>
    <xf numFmtId="0" fontId="69" fillId="12" borderId="8" xfId="0" applyFont="1" applyFill="1" applyBorder="1" applyAlignment="1">
      <alignment horizontal="center"/>
    </xf>
    <xf numFmtId="0" fontId="4" fillId="12" borderId="82" xfId="0" applyFont="1" applyFill="1" applyBorder="1" applyAlignment="1">
      <alignment horizontal="center" vertical="top" wrapText="1"/>
    </xf>
    <xf numFmtId="9" fontId="46" fillId="16" borderId="65" xfId="0" applyNumberFormat="1" applyFont="1" applyFill="1" applyBorder="1" applyAlignment="1">
      <alignment horizontal="center" vertical="top"/>
    </xf>
    <xf numFmtId="9" fontId="46" fillId="0" borderId="65" xfId="0" applyNumberFormat="1" applyFont="1" applyBorder="1" applyAlignment="1">
      <alignment horizontal="center" vertical="top"/>
    </xf>
    <xf numFmtId="9" fontId="46" fillId="16" borderId="84" xfId="0" applyNumberFormat="1" applyFont="1" applyFill="1" applyBorder="1" applyAlignment="1">
      <alignment horizontal="center" vertical="top"/>
    </xf>
    <xf numFmtId="9" fontId="46" fillId="0" borderId="84" xfId="0" applyNumberFormat="1" applyFont="1" applyBorder="1" applyAlignment="1">
      <alignment horizontal="center" vertical="top"/>
    </xf>
    <xf numFmtId="0" fontId="5" fillId="9" borderId="0" xfId="0" applyFont="1" applyFill="1"/>
    <xf numFmtId="0" fontId="28" fillId="12" borderId="0" xfId="8" applyFont="1" applyFill="1" applyProtection="1"/>
    <xf numFmtId="0" fontId="55" fillId="14" borderId="37" xfId="4" applyFont="1" applyFill="1" applyBorder="1" applyAlignment="1" applyProtection="1">
      <alignment horizontal="center" vertical="center" wrapText="1"/>
    </xf>
    <xf numFmtId="0" fontId="35" fillId="6" borderId="38" xfId="7" applyFont="1" applyBorder="1" applyAlignment="1" applyProtection="1">
      <alignment horizontal="center" vertical="center" wrapText="1"/>
    </xf>
    <xf numFmtId="0" fontId="33" fillId="9" borderId="0" xfId="0" applyFont="1" applyFill="1" applyAlignment="1">
      <alignment vertical="top"/>
    </xf>
    <xf numFmtId="0" fontId="27" fillId="12" borderId="0" xfId="0" applyFont="1" applyFill="1" applyAlignment="1">
      <alignment horizontal="left" vertical="top"/>
    </xf>
    <xf numFmtId="0" fontId="48" fillId="12" borderId="14" xfId="3" applyFont="1" applyFill="1" applyProtection="1"/>
    <xf numFmtId="0" fontId="12" fillId="12" borderId="14" xfId="3" applyFill="1" applyProtection="1"/>
    <xf numFmtId="0" fontId="12" fillId="9" borderId="0" xfId="3" applyFill="1" applyBorder="1" applyProtection="1"/>
    <xf numFmtId="0" fontId="33" fillId="12" borderId="0" xfId="0" applyFont="1" applyFill="1"/>
    <xf numFmtId="0" fontId="29" fillId="12" borderId="0" xfId="0" applyFont="1" applyFill="1"/>
    <xf numFmtId="177" fontId="29" fillId="12" borderId="0" xfId="4" applyNumberFormat="1" applyFont="1" applyFill="1" applyBorder="1" applyAlignment="1" applyProtection="1"/>
    <xf numFmtId="0" fontId="29" fillId="9" borderId="0" xfId="0" applyFont="1" applyFill="1"/>
    <xf numFmtId="0" fontId="29" fillId="0" borderId="0" xfId="0" applyFont="1"/>
    <xf numFmtId="0" fontId="29" fillId="12" borderId="0" xfId="0" applyFont="1" applyFill="1" applyAlignment="1">
      <alignment horizontal="left" vertical="center"/>
    </xf>
    <xf numFmtId="0" fontId="29" fillId="12" borderId="0" xfId="0" applyFont="1" applyFill="1" applyAlignment="1">
      <alignment horizontal="left"/>
    </xf>
    <xf numFmtId="0" fontId="12" fillId="12" borderId="14" xfId="3" applyFill="1" applyAlignment="1" applyProtection="1">
      <alignment horizontal="left" vertical="center"/>
    </xf>
    <xf numFmtId="0" fontId="12" fillId="12" borderId="14" xfId="3" applyFill="1" applyAlignment="1" applyProtection="1">
      <alignment horizontal="left"/>
    </xf>
    <xf numFmtId="0" fontId="29" fillId="12" borderId="0" xfId="0" applyFont="1" applyFill="1" applyAlignment="1">
      <alignment wrapText="1"/>
    </xf>
    <xf numFmtId="0" fontId="31" fillId="12" borderId="0" xfId="8" applyFont="1" applyFill="1" applyAlignment="1" applyProtection="1">
      <alignment vertical="center"/>
    </xf>
    <xf numFmtId="0" fontId="31" fillId="12" borderId="0" xfId="8" applyFont="1" applyFill="1" applyProtection="1"/>
    <xf numFmtId="0" fontId="32" fillId="12" borderId="0" xfId="0" applyFont="1" applyFill="1"/>
    <xf numFmtId="0" fontId="56" fillId="12" borderId="0" xfId="0" applyFont="1" applyFill="1"/>
    <xf numFmtId="0" fontId="29" fillId="12" borderId="0" xfId="0" applyFont="1" applyFill="1" applyAlignment="1">
      <alignment vertical="center" wrapText="1"/>
    </xf>
    <xf numFmtId="0" fontId="30" fillId="9" borderId="0" xfId="8" applyFont="1" applyFill="1" applyBorder="1" applyAlignment="1" applyProtection="1">
      <alignment vertical="center" wrapText="1"/>
    </xf>
    <xf numFmtId="0" fontId="57" fillId="12" borderId="0" xfId="0" applyFont="1" applyFill="1"/>
    <xf numFmtId="0" fontId="32" fillId="12" borderId="0" xfId="0" applyFont="1" applyFill="1" applyAlignment="1">
      <alignment horizontal="left"/>
    </xf>
    <xf numFmtId="0" fontId="61" fillId="12" borderId="0" xfId="0" applyFont="1" applyFill="1" applyAlignment="1">
      <alignment horizontal="center" wrapText="1"/>
    </xf>
    <xf numFmtId="0" fontId="0" fillId="9" borderId="0" xfId="0" applyFill="1" applyAlignment="1">
      <alignment wrapText="1"/>
    </xf>
    <xf numFmtId="0" fontId="1" fillId="12" borderId="5" xfId="0" applyFont="1" applyFill="1" applyBorder="1" applyAlignment="1">
      <alignment horizontal="left" vertical="top"/>
    </xf>
    <xf numFmtId="0" fontId="7" fillId="12" borderId="0" xfId="0" applyFont="1" applyFill="1" applyAlignment="1">
      <alignment horizontal="left" vertical="top"/>
    </xf>
    <xf numFmtId="0" fontId="1" fillId="3" borderId="0" xfId="0" applyFont="1" applyFill="1" applyAlignment="1">
      <alignment horizontal="left" vertical="top"/>
    </xf>
    <xf numFmtId="0" fontId="1" fillId="3" borderId="6" xfId="0" applyFont="1" applyFill="1" applyBorder="1" applyAlignment="1">
      <alignment horizontal="left" vertical="top"/>
    </xf>
    <xf numFmtId="0" fontId="1" fillId="12" borderId="0" xfId="0" applyFont="1" applyFill="1" applyAlignment="1">
      <alignment horizontal="left" vertical="top"/>
    </xf>
    <xf numFmtId="0" fontId="22" fillId="12" borderId="0" xfId="0" applyFont="1" applyFill="1" applyAlignment="1">
      <alignment horizontal="left" vertical="top"/>
    </xf>
    <xf numFmtId="0" fontId="42" fillId="12" borderId="0" xfId="0" applyFont="1" applyFill="1" applyAlignment="1">
      <alignment horizontal="left" vertical="top"/>
    </xf>
    <xf numFmtId="0" fontId="1" fillId="12" borderId="6" xfId="0" applyFont="1" applyFill="1" applyBorder="1" applyAlignment="1">
      <alignment horizontal="left" vertical="top"/>
    </xf>
    <xf numFmtId="0" fontId="45" fillId="12" borderId="0" xfId="0" applyFont="1" applyFill="1" applyAlignment="1">
      <alignment horizontal="left" vertical="top"/>
    </xf>
    <xf numFmtId="0" fontId="46" fillId="12" borderId="0" xfId="0" applyFont="1" applyFill="1" applyAlignment="1">
      <alignment horizontal="left" vertical="top"/>
    </xf>
    <xf numFmtId="0" fontId="9" fillId="12" borderId="0" xfId="0" applyFont="1" applyFill="1" applyAlignment="1">
      <alignment vertical="top"/>
    </xf>
    <xf numFmtId="0" fontId="9" fillId="12" borderId="0" xfId="0" applyFont="1" applyFill="1" applyAlignment="1">
      <alignment horizontal="center" vertical="top"/>
    </xf>
    <xf numFmtId="0" fontId="42" fillId="12" borderId="8" xfId="0" applyFont="1" applyFill="1" applyBorder="1"/>
    <xf numFmtId="0" fontId="38" fillId="0" borderId="0" xfId="0" applyFont="1" applyAlignment="1">
      <alignment wrapText="1"/>
    </xf>
    <xf numFmtId="0" fontId="1" fillId="14" borderId="41" xfId="0" applyFont="1" applyFill="1" applyBorder="1" applyAlignment="1" applyProtection="1">
      <alignment horizontal="center" vertical="top"/>
      <protection locked="0"/>
    </xf>
    <xf numFmtId="0" fontId="1" fillId="14" borderId="39" xfId="0" applyFont="1" applyFill="1" applyBorder="1" applyAlignment="1" applyProtection="1">
      <alignment horizontal="center" vertical="top"/>
      <protection locked="0"/>
    </xf>
    <xf numFmtId="0" fontId="1" fillId="14" borderId="59" xfId="0" applyFont="1" applyFill="1" applyBorder="1" applyAlignment="1" applyProtection="1">
      <alignment horizontal="center" vertical="top"/>
      <protection locked="0"/>
    </xf>
    <xf numFmtId="0" fontId="1" fillId="14" borderId="80" xfId="0" applyFont="1" applyFill="1" applyBorder="1" applyAlignment="1" applyProtection="1">
      <alignment vertical="top" wrapText="1"/>
      <protection locked="0"/>
    </xf>
    <xf numFmtId="0" fontId="1" fillId="14" borderId="65" xfId="0" applyFont="1" applyFill="1" applyBorder="1" applyAlignment="1" applyProtection="1">
      <alignment horizontal="left" vertical="top" wrapText="1"/>
      <protection locked="0"/>
    </xf>
    <xf numFmtId="1" fontId="1" fillId="14" borderId="65" xfId="0" applyNumberFormat="1" applyFont="1" applyFill="1" applyBorder="1" applyAlignment="1" applyProtection="1">
      <alignment horizontal="left" vertical="top" wrapText="1"/>
      <protection locked="0"/>
    </xf>
    <xf numFmtId="9" fontId="1" fillId="14" borderId="65" xfId="0" applyNumberFormat="1" applyFont="1" applyFill="1" applyBorder="1" applyAlignment="1" applyProtection="1">
      <alignment horizontal="center" vertical="top"/>
      <protection locked="0"/>
    </xf>
    <xf numFmtId="0" fontId="1" fillId="14" borderId="83" xfId="0" applyFont="1" applyFill="1" applyBorder="1" applyAlignment="1" applyProtection="1">
      <alignment vertical="top" wrapText="1"/>
      <protection locked="0"/>
    </xf>
    <xf numFmtId="0" fontId="1" fillId="14" borderId="84" xfId="0" applyFont="1" applyFill="1" applyBorder="1" applyAlignment="1" applyProtection="1">
      <alignment horizontal="left" vertical="top" wrapText="1"/>
      <protection locked="0"/>
    </xf>
    <xf numFmtId="0" fontId="4" fillId="14" borderId="1" xfId="0" applyFont="1" applyFill="1" applyBorder="1" applyAlignment="1" applyProtection="1">
      <alignment horizontal="center" wrapText="1"/>
      <protection locked="0"/>
    </xf>
    <xf numFmtId="0" fontId="4" fillId="14" borderId="1" xfId="0" applyFont="1" applyFill="1" applyBorder="1" applyAlignment="1" applyProtection="1">
      <alignment horizontal="center"/>
      <protection locked="0"/>
    </xf>
    <xf numFmtId="0" fontId="1" fillId="14" borderId="27" xfId="0" applyFont="1" applyFill="1" applyBorder="1" applyAlignment="1" applyProtection="1">
      <alignment horizontal="center" vertical="top"/>
      <protection locked="0"/>
    </xf>
    <xf numFmtId="0" fontId="1" fillId="14" borderId="44" xfId="0" applyFont="1" applyFill="1" applyBorder="1" applyAlignment="1" applyProtection="1">
      <alignment horizontal="center" vertical="top"/>
      <protection locked="0"/>
    </xf>
    <xf numFmtId="0" fontId="1" fillId="14" borderId="46" xfId="0" applyFont="1" applyFill="1" applyBorder="1" applyAlignment="1" applyProtection="1">
      <alignment horizontal="center" vertical="top"/>
      <protection locked="0"/>
    </xf>
    <xf numFmtId="0" fontId="62" fillId="9" borderId="0" xfId="0" applyFont="1" applyFill="1"/>
    <xf numFmtId="0" fontId="0" fillId="8" borderId="0" xfId="0" applyFill="1"/>
    <xf numFmtId="0" fontId="19" fillId="9" borderId="0" xfId="0" applyFont="1" applyFill="1"/>
    <xf numFmtId="0" fontId="20" fillId="8" borderId="0" xfId="0" applyFont="1" applyFill="1"/>
    <xf numFmtId="0" fontId="20" fillId="0" borderId="0" xfId="0" applyFont="1"/>
    <xf numFmtId="0" fontId="1" fillId="0" borderId="0" xfId="0" applyFont="1" applyAlignment="1">
      <alignment horizontal="center" wrapText="1"/>
    </xf>
    <xf numFmtId="0" fontId="4" fillId="12" borderId="62" xfId="0" applyFont="1" applyFill="1" applyBorder="1" applyAlignment="1">
      <alignment horizontal="center" vertical="top" wrapText="1"/>
    </xf>
    <xf numFmtId="0" fontId="1" fillId="11" borderId="0" xfId="0" applyFont="1" applyFill="1" applyAlignment="1">
      <alignment wrapText="1"/>
    </xf>
    <xf numFmtId="0" fontId="1" fillId="20" borderId="0" xfId="0" applyFont="1" applyFill="1" applyAlignment="1">
      <alignment wrapText="1"/>
    </xf>
    <xf numFmtId="0" fontId="1" fillId="22" borderId="0" xfId="0" applyFont="1" applyFill="1" applyAlignment="1">
      <alignment wrapText="1"/>
    </xf>
    <xf numFmtId="0" fontId="1" fillId="25" borderId="0" xfId="0" applyFont="1" applyFill="1" applyAlignment="1">
      <alignment wrapText="1"/>
    </xf>
    <xf numFmtId="0" fontId="1" fillId="23" borderId="0" xfId="0" applyFont="1" applyFill="1"/>
    <xf numFmtId="0" fontId="1" fillId="24" borderId="0" xfId="0" applyFont="1" applyFill="1"/>
    <xf numFmtId="49" fontId="63" fillId="9" borderId="0" xfId="0" applyNumberFormat="1" applyFont="1" applyFill="1" applyAlignment="1">
      <alignment wrapText="1"/>
    </xf>
    <xf numFmtId="9" fontId="1" fillId="0" borderId="0" xfId="0" applyNumberFormat="1" applyFont="1" applyAlignment="1">
      <alignment wrapText="1"/>
    </xf>
    <xf numFmtId="0" fontId="63" fillId="9" borderId="0" xfId="0" applyFont="1" applyFill="1" applyAlignment="1">
      <alignment wrapText="1"/>
    </xf>
    <xf numFmtId="176" fontId="46" fillId="16" borderId="41" xfId="0" applyNumberFormat="1" applyFont="1" applyFill="1" applyBorder="1" applyAlignment="1">
      <alignment horizontal="center" vertical="top" wrapText="1"/>
    </xf>
    <xf numFmtId="176" fontId="1" fillId="9" borderId="0" xfId="0" applyNumberFormat="1" applyFont="1" applyFill="1"/>
    <xf numFmtId="0" fontId="21" fillId="8" borderId="0" xfId="0" applyFont="1" applyFill="1"/>
    <xf numFmtId="0" fontId="21" fillId="8" borderId="0" xfId="0" applyFont="1" applyFill="1" applyAlignment="1">
      <alignment vertical="top"/>
    </xf>
    <xf numFmtId="0" fontId="0" fillId="8" borderId="0" xfId="0" applyFill="1" applyAlignment="1">
      <alignment vertical="top"/>
    </xf>
    <xf numFmtId="0" fontId="67" fillId="8" borderId="0" xfId="0" applyFont="1" applyFill="1"/>
    <xf numFmtId="0" fontId="18" fillId="2" borderId="1" xfId="0" applyFont="1" applyFill="1" applyBorder="1" applyAlignment="1">
      <alignment horizontal="center"/>
    </xf>
    <xf numFmtId="1" fontId="0" fillId="21" borderId="1" xfId="0" applyNumberFormat="1" applyFill="1" applyBorder="1" applyAlignment="1">
      <alignment horizontal="center"/>
    </xf>
    <xf numFmtId="0" fontId="0" fillId="21" borderId="10" xfId="0" applyFill="1" applyBorder="1"/>
    <xf numFmtId="0" fontId="0" fillId="21" borderId="12" xfId="0" applyFill="1" applyBorder="1" applyAlignment="1">
      <alignment horizontal="right" vertical="center"/>
    </xf>
    <xf numFmtId="0" fontId="0" fillId="21" borderId="1" xfId="0" applyFill="1" applyBorder="1" applyAlignment="1">
      <alignment horizontal="center"/>
    </xf>
    <xf numFmtId="176" fontId="0" fillId="21" borderId="1" xfId="0" applyNumberFormat="1" applyFill="1" applyBorder="1"/>
    <xf numFmtId="0" fontId="66" fillId="21" borderId="75" xfId="0" applyFont="1" applyFill="1" applyBorder="1" applyAlignment="1">
      <alignment horizontal="right" vertical="center"/>
    </xf>
    <xf numFmtId="176" fontId="66" fillId="21" borderId="76" xfId="0" applyNumberFormat="1" applyFont="1" applyFill="1" applyBorder="1"/>
    <xf numFmtId="0" fontId="66" fillId="21" borderId="77" xfId="0" applyFont="1" applyFill="1" applyBorder="1" applyAlignment="1">
      <alignment horizontal="right" vertical="center"/>
    </xf>
    <xf numFmtId="176" fontId="66" fillId="21" borderId="78" xfId="0" applyNumberFormat="1" applyFont="1" applyFill="1" applyBorder="1"/>
    <xf numFmtId="1" fontId="0" fillId="17" borderId="1" xfId="0" applyNumberFormat="1" applyFill="1" applyBorder="1" applyAlignment="1">
      <alignment horizontal="center"/>
    </xf>
    <xf numFmtId="0" fontId="0" fillId="17" borderId="10" xfId="0" applyFill="1" applyBorder="1"/>
    <xf numFmtId="0" fontId="0" fillId="17" borderId="12" xfId="0" applyFill="1" applyBorder="1" applyAlignment="1">
      <alignment horizontal="right" vertical="center"/>
    </xf>
    <xf numFmtId="0" fontId="0" fillId="17" borderId="1" xfId="0" applyFill="1" applyBorder="1" applyAlignment="1">
      <alignment horizontal="center"/>
    </xf>
    <xf numFmtId="176" fontId="0" fillId="17" borderId="1" xfId="0" applyNumberFormat="1" applyFill="1" applyBorder="1"/>
    <xf numFmtId="0" fontId="0" fillId="17" borderId="4" xfId="0" applyFill="1" applyBorder="1" applyAlignment="1">
      <alignment horizontal="right" vertical="center"/>
    </xf>
    <xf numFmtId="176" fontId="0" fillId="17" borderId="71" xfId="0" applyNumberFormat="1" applyFill="1" applyBorder="1"/>
    <xf numFmtId="0" fontId="66" fillId="17" borderId="12" xfId="0" applyFont="1" applyFill="1" applyBorder="1" applyAlignment="1">
      <alignment horizontal="right" vertical="center"/>
    </xf>
    <xf numFmtId="176" fontId="66" fillId="17" borderId="1" xfId="0" applyNumberFormat="1" applyFont="1" applyFill="1" applyBorder="1"/>
    <xf numFmtId="1" fontId="0" fillId="20" borderId="1" xfId="0" applyNumberFormat="1" applyFill="1" applyBorder="1" applyAlignment="1">
      <alignment horizontal="center"/>
    </xf>
    <xf numFmtId="0" fontId="0" fillId="20" borderId="10" xfId="0" applyFill="1" applyBorder="1"/>
    <xf numFmtId="0" fontId="0" fillId="20" borderId="12" xfId="0" applyFill="1" applyBorder="1" applyAlignment="1">
      <alignment horizontal="right" vertical="center"/>
    </xf>
    <xf numFmtId="0" fontId="0" fillId="20" borderId="1" xfId="0" applyFill="1" applyBorder="1" applyAlignment="1">
      <alignment horizontal="center"/>
    </xf>
    <xf numFmtId="176" fontId="0" fillId="20" borderId="1" xfId="0" applyNumberFormat="1" applyFill="1" applyBorder="1"/>
    <xf numFmtId="0" fontId="66" fillId="20" borderId="75" xfId="0" applyFont="1" applyFill="1" applyBorder="1" applyAlignment="1">
      <alignment horizontal="right" vertical="center"/>
    </xf>
    <xf numFmtId="176" fontId="66" fillId="20" borderId="76" xfId="0" applyNumberFormat="1" applyFont="1" applyFill="1" applyBorder="1"/>
    <xf numFmtId="0" fontId="66" fillId="20" borderId="77" xfId="0" applyFont="1" applyFill="1" applyBorder="1" applyAlignment="1">
      <alignment horizontal="right" vertical="center"/>
    </xf>
    <xf numFmtId="176" fontId="66" fillId="20" borderId="78" xfId="0" applyNumberFormat="1" applyFont="1" applyFill="1" applyBorder="1"/>
    <xf numFmtId="0" fontId="0" fillId="20" borderId="0" xfId="0" applyFill="1"/>
    <xf numFmtId="0" fontId="0" fillId="20" borderId="0" xfId="0" applyFill="1" applyAlignment="1">
      <alignment horizontal="center"/>
    </xf>
    <xf numFmtId="176" fontId="0" fillId="0" borderId="0" xfId="0" applyNumberFormat="1"/>
    <xf numFmtId="0" fontId="24" fillId="9" borderId="0" xfId="0" applyFont="1" applyFill="1"/>
    <xf numFmtId="0" fontId="24" fillId="9" borderId="0" xfId="0" applyFont="1" applyFill="1" applyAlignment="1">
      <alignment horizontal="center"/>
    </xf>
    <xf numFmtId="0" fontId="24" fillId="9" borderId="18" xfId="0" applyFont="1" applyFill="1" applyBorder="1"/>
    <xf numFmtId="0" fontId="24" fillId="9" borderId="18" xfId="0" applyFont="1" applyFill="1" applyBorder="1" applyAlignment="1">
      <alignment horizontal="center"/>
    </xf>
    <xf numFmtId="0" fontId="68" fillId="0" borderId="0" xfId="0" applyFont="1"/>
    <xf numFmtId="0" fontId="24" fillId="10" borderId="1" xfId="0" applyFont="1" applyFill="1" applyBorder="1" applyAlignment="1">
      <alignment horizontal="left" vertical="top"/>
    </xf>
    <xf numFmtId="0" fontId="19" fillId="21" borderId="1" xfId="0" applyFont="1" applyFill="1" applyBorder="1" applyAlignment="1">
      <alignment horizontal="center" vertical="top"/>
    </xf>
    <xf numFmtId="0" fontId="24" fillId="0" borderId="1" xfId="0" applyFont="1" applyBorder="1" applyAlignment="1">
      <alignment horizontal="left" vertical="top"/>
    </xf>
    <xf numFmtId="0" fontId="19" fillId="0" borderId="1" xfId="0" applyFont="1" applyBorder="1" applyAlignment="1">
      <alignment horizontal="center" vertical="top"/>
    </xf>
    <xf numFmtId="0" fontId="0" fillId="21" borderId="10" xfId="0" applyFill="1" applyBorder="1" applyAlignment="1">
      <alignment horizontal="center"/>
    </xf>
    <xf numFmtId="0" fontId="19" fillId="10" borderId="1" xfId="0" applyFont="1" applyFill="1" applyBorder="1" applyAlignment="1">
      <alignment horizontal="left" vertical="top"/>
    </xf>
    <xf numFmtId="0" fontId="0" fillId="21" borderId="1" xfId="0" applyFill="1" applyBorder="1"/>
    <xf numFmtId="2" fontId="19" fillId="21" borderId="74" xfId="0" applyNumberFormat="1" applyFont="1" applyFill="1" applyBorder="1"/>
    <xf numFmtId="0" fontId="19" fillId="10" borderId="1" xfId="0" applyFont="1" applyFill="1" applyBorder="1" applyAlignment="1">
      <alignment horizontal="left"/>
    </xf>
    <xf numFmtId="0" fontId="19" fillId="21" borderId="1" xfId="0" applyFont="1" applyFill="1" applyBorder="1" applyAlignment="1">
      <alignment horizontal="center"/>
    </xf>
    <xf numFmtId="0" fontId="19" fillId="17" borderId="1" xfId="0" applyFont="1" applyFill="1" applyBorder="1" applyAlignment="1">
      <alignment horizontal="center" vertical="top"/>
    </xf>
    <xf numFmtId="0" fontId="0" fillId="17" borderId="1" xfId="0" applyFill="1" applyBorder="1"/>
    <xf numFmtId="2" fontId="19" fillId="17" borderId="74" xfId="0" applyNumberFormat="1" applyFont="1" applyFill="1" applyBorder="1"/>
    <xf numFmtId="0" fontId="19" fillId="17" borderId="1" xfId="0" applyFont="1" applyFill="1" applyBorder="1" applyAlignment="1">
      <alignment horizontal="center"/>
    </xf>
    <xf numFmtId="0" fontId="19" fillId="20" borderId="1" xfId="0" applyFont="1" applyFill="1" applyBorder="1" applyAlignment="1">
      <alignment horizontal="center" vertical="top"/>
    </xf>
    <xf numFmtId="0" fontId="0" fillId="20" borderId="10" xfId="0" applyFill="1" applyBorder="1" applyAlignment="1">
      <alignment horizontal="center"/>
    </xf>
    <xf numFmtId="0" fontId="0" fillId="20" borderId="1" xfId="0" applyFill="1" applyBorder="1"/>
    <xf numFmtId="2" fontId="19" fillId="20" borderId="74" xfId="0" applyNumberFormat="1" applyFont="1" applyFill="1" applyBorder="1"/>
    <xf numFmtId="2" fontId="19" fillId="20" borderId="7" xfId="0" applyNumberFormat="1" applyFont="1" applyFill="1" applyBorder="1"/>
    <xf numFmtId="0" fontId="19" fillId="20" borderId="1" xfId="0" applyFont="1" applyFill="1" applyBorder="1" applyAlignment="1">
      <alignment horizontal="center"/>
    </xf>
    <xf numFmtId="0" fontId="19" fillId="8" borderId="0" xfId="0" applyFont="1" applyFill="1" applyAlignment="1">
      <alignment vertical="top"/>
    </xf>
    <xf numFmtId="0" fontId="71" fillId="12" borderId="8" xfId="0" applyFont="1" applyFill="1" applyBorder="1"/>
    <xf numFmtId="0" fontId="4" fillId="9" borderId="0" xfId="0" applyFont="1" applyFill="1" applyAlignment="1">
      <alignment horizontal="left" vertical="top" wrapText="1"/>
    </xf>
    <xf numFmtId="0" fontId="4" fillId="9" borderId="0" xfId="0" applyFont="1" applyFill="1" applyAlignment="1">
      <alignment horizontal="center" vertical="top" wrapText="1"/>
    </xf>
    <xf numFmtId="0" fontId="1" fillId="9" borderId="0" xfId="0" applyFont="1" applyFill="1" applyAlignment="1">
      <alignment horizontal="center" vertical="center"/>
    </xf>
    <xf numFmtId="0" fontId="7" fillId="12" borderId="0" xfId="0" applyFont="1" applyFill="1"/>
    <xf numFmtId="0" fontId="1" fillId="12" borderId="0" xfId="0" applyFont="1" applyFill="1" applyAlignment="1">
      <alignment horizontal="center" vertical="top" wrapText="1"/>
    </xf>
    <xf numFmtId="0" fontId="69" fillId="12" borderId="0" xfId="0" applyFont="1" applyFill="1" applyAlignment="1">
      <alignment horizontal="center"/>
    </xf>
    <xf numFmtId="0" fontId="69" fillId="12" borderId="0" xfId="0" applyFont="1" applyFill="1"/>
    <xf numFmtId="0" fontId="71" fillId="12" borderId="0" xfId="0" applyFont="1" applyFill="1" applyAlignment="1">
      <alignment horizontal="center"/>
    </xf>
    <xf numFmtId="0" fontId="71" fillId="12" borderId="0" xfId="0" applyFont="1" applyFill="1"/>
    <xf numFmtId="176" fontId="71" fillId="12" borderId="0" xfId="0" applyNumberFormat="1" applyFont="1" applyFill="1"/>
    <xf numFmtId="0" fontId="46" fillId="12" borderId="0" xfId="0" applyFont="1" applyFill="1" applyAlignment="1">
      <alignment horizontal="center" vertical="center"/>
    </xf>
    <xf numFmtId="0" fontId="71" fillId="12" borderId="7" xfId="0" applyFont="1" applyFill="1" applyBorder="1" applyAlignment="1">
      <alignment wrapText="1"/>
    </xf>
    <xf numFmtId="176" fontId="1" fillId="0" borderId="0" xfId="0" applyNumberFormat="1" applyFont="1" applyAlignment="1">
      <alignment wrapText="1"/>
    </xf>
    <xf numFmtId="1" fontId="1" fillId="0" borderId="0" xfId="0" applyNumberFormat="1" applyFont="1" applyAlignment="1">
      <alignment wrapText="1"/>
    </xf>
    <xf numFmtId="0" fontId="30" fillId="9" borderId="26" xfId="8" applyFont="1" applyFill="1" applyBorder="1" applyAlignment="1" applyProtection="1">
      <alignment vertical="center"/>
    </xf>
    <xf numFmtId="0" fontId="30" fillId="9" borderId="28" xfId="8" applyFont="1" applyFill="1" applyBorder="1" applyAlignment="1" applyProtection="1">
      <alignment vertical="center"/>
    </xf>
    <xf numFmtId="0" fontId="30" fillId="9" borderId="27" xfId="8" applyFont="1" applyFill="1" applyBorder="1" applyAlignment="1" applyProtection="1">
      <alignment vertical="center"/>
    </xf>
    <xf numFmtId="0" fontId="30" fillId="9" borderId="0" xfId="8" applyFont="1" applyFill="1" applyBorder="1" applyAlignment="1" applyProtection="1">
      <alignment vertical="center"/>
    </xf>
    <xf numFmtId="0" fontId="72" fillId="9" borderId="0" xfId="0" applyFont="1" applyFill="1" applyAlignment="1">
      <alignment wrapText="1"/>
    </xf>
    <xf numFmtId="0" fontId="0" fillId="9" borderId="0" xfId="0" applyFill="1" applyAlignment="1">
      <alignment horizontal="center" wrapText="1"/>
    </xf>
    <xf numFmtId="0" fontId="0" fillId="9" borderId="0" xfId="0" applyFill="1" applyAlignment="1">
      <alignment horizontal="left" wrapText="1"/>
    </xf>
    <xf numFmtId="0" fontId="1" fillId="9" borderId="0" xfId="0" applyFont="1" applyFill="1" applyAlignment="1">
      <alignment horizontal="center" wrapText="1"/>
    </xf>
    <xf numFmtId="0" fontId="1" fillId="9" borderId="0" xfId="0" applyFont="1" applyFill="1" applyAlignment="1">
      <alignment horizontal="left" wrapText="1"/>
    </xf>
    <xf numFmtId="0" fontId="20" fillId="0" borderId="22" xfId="0" applyFont="1" applyBorder="1" applyAlignment="1">
      <alignment horizontal="center" vertical="center" wrapText="1"/>
    </xf>
    <xf numFmtId="0" fontId="20" fillId="0" borderId="22" xfId="0" applyFont="1" applyBorder="1" applyAlignment="1">
      <alignment horizontal="left" vertical="center" wrapText="1"/>
    </xf>
    <xf numFmtId="0" fontId="20" fillId="0" borderId="25" xfId="0" applyFont="1" applyBorder="1" applyAlignment="1">
      <alignment horizontal="center" vertical="center" wrapText="1"/>
    </xf>
    <xf numFmtId="0" fontId="20" fillId="0" borderId="23" xfId="0" applyFont="1" applyBorder="1" applyAlignment="1">
      <alignment horizontal="center" vertical="center" wrapText="1"/>
    </xf>
    <xf numFmtId="0" fontId="22" fillId="3" borderId="21" xfId="0" applyFont="1" applyFill="1" applyBorder="1" applyAlignment="1">
      <alignment horizontal="center" vertical="center" wrapText="1"/>
    </xf>
    <xf numFmtId="0" fontId="22" fillId="3" borderId="21" xfId="0" applyFont="1" applyFill="1" applyBorder="1" applyAlignment="1">
      <alignment horizontal="left" vertical="center" wrapText="1"/>
    </xf>
    <xf numFmtId="0" fontId="20" fillId="0" borderId="21" xfId="0" applyFont="1" applyBorder="1" applyAlignment="1">
      <alignment horizontal="left" vertical="center" wrapText="1"/>
    </xf>
    <xf numFmtId="177" fontId="22" fillId="14" borderId="34" xfId="4" applyNumberFormat="1" applyFont="1" applyFill="1" applyBorder="1" applyAlignment="1" applyProtection="1">
      <alignment horizontal="center" vertical="center"/>
      <protection locked="0"/>
    </xf>
    <xf numFmtId="177" fontId="74" fillId="14" borderId="34" xfId="4" applyNumberFormat="1" applyFont="1" applyFill="1" applyBorder="1" applyAlignment="1" applyProtection="1">
      <alignment horizontal="left" vertical="center"/>
      <protection locked="0"/>
    </xf>
    <xf numFmtId="0" fontId="4" fillId="12" borderId="83" xfId="0" applyFont="1" applyFill="1" applyBorder="1" applyAlignment="1">
      <alignment horizontal="left" vertical="top" wrapText="1"/>
    </xf>
    <xf numFmtId="0" fontId="4" fillId="12" borderId="84" xfId="0" applyFont="1" applyFill="1" applyBorder="1" applyAlignment="1">
      <alignment horizontal="left" vertical="top" wrapText="1"/>
    </xf>
    <xf numFmtId="0" fontId="4" fillId="12" borderId="84" xfId="0" applyFont="1" applyFill="1" applyBorder="1" applyAlignment="1">
      <alignment horizontal="center" vertical="top" wrapText="1"/>
    </xf>
    <xf numFmtId="0" fontId="4" fillId="12" borderId="63" xfId="0" applyFont="1" applyFill="1" applyBorder="1" applyAlignment="1">
      <alignment horizontal="left" vertical="top"/>
    </xf>
    <xf numFmtId="0" fontId="4" fillId="12" borderId="85" xfId="0" applyFont="1" applyFill="1" applyBorder="1" applyAlignment="1">
      <alignment horizontal="left" vertical="top"/>
    </xf>
    <xf numFmtId="1" fontId="22" fillId="14" borderId="34" xfId="4" applyNumberFormat="1" applyFont="1" applyFill="1" applyBorder="1" applyAlignment="1" applyProtection="1">
      <alignment horizontal="center" vertical="center"/>
      <protection locked="0"/>
    </xf>
    <xf numFmtId="0" fontId="4" fillId="12" borderId="82" xfId="0" applyFont="1" applyFill="1" applyBorder="1" applyAlignment="1">
      <alignment horizontal="left" vertical="top" wrapText="1"/>
    </xf>
    <xf numFmtId="0" fontId="0" fillId="9" borderId="0" xfId="0" applyFill="1" applyAlignment="1">
      <alignment horizontal="left"/>
    </xf>
    <xf numFmtId="0" fontId="1" fillId="8" borderId="1" xfId="0" applyFont="1" applyFill="1" applyBorder="1"/>
    <xf numFmtId="0" fontId="4" fillId="8" borderId="1" xfId="0" applyFont="1" applyFill="1" applyBorder="1"/>
    <xf numFmtId="176" fontId="1" fillId="14" borderId="1" xfId="0" applyNumberFormat="1" applyFont="1" applyFill="1" applyBorder="1" applyAlignment="1" applyProtection="1">
      <alignment horizontal="center"/>
      <protection locked="0"/>
    </xf>
    <xf numFmtId="0" fontId="1" fillId="8" borderId="0" xfId="0" applyFont="1" applyFill="1"/>
    <xf numFmtId="0" fontId="1" fillId="8" borderId="0" xfId="0" applyFont="1" applyFill="1" applyAlignment="1">
      <alignment horizontal="center"/>
    </xf>
    <xf numFmtId="176" fontId="75" fillId="8" borderId="1" xfId="0" applyNumberFormat="1" applyFont="1" applyFill="1" applyBorder="1" applyAlignment="1">
      <alignment horizontal="center"/>
    </xf>
    <xf numFmtId="0" fontId="46" fillId="16" borderId="41" xfId="0" applyFont="1" applyFill="1" applyBorder="1" applyAlignment="1">
      <alignment vertical="top" wrapText="1"/>
    </xf>
    <xf numFmtId="0" fontId="25" fillId="9" borderId="0" xfId="15" applyFill="1"/>
    <xf numFmtId="0" fontId="25" fillId="0" borderId="0" xfId="15"/>
    <xf numFmtId="0" fontId="35" fillId="15" borderId="1" xfId="16" applyFont="1" applyFill="1" applyBorder="1" applyAlignment="1">
      <alignment vertical="top" wrapText="1"/>
    </xf>
    <xf numFmtId="0" fontId="76" fillId="13" borderId="0" xfId="16" applyFont="1" applyFill="1" applyAlignment="1">
      <alignment vertical="center"/>
    </xf>
    <xf numFmtId="0" fontId="77" fillId="15" borderId="10" xfId="16" applyFont="1" applyFill="1" applyBorder="1" applyAlignment="1">
      <alignment vertical="top" wrapText="1"/>
    </xf>
    <xf numFmtId="0" fontId="77" fillId="15" borderId="12" xfId="16" applyFont="1" applyFill="1" applyBorder="1" applyAlignment="1">
      <alignment vertical="top" wrapText="1"/>
    </xf>
    <xf numFmtId="0" fontId="35" fillId="9" borderId="1" xfId="16" applyFont="1" applyFill="1" applyBorder="1" applyAlignment="1">
      <alignment vertical="top" wrapText="1"/>
    </xf>
    <xf numFmtId="0" fontId="0" fillId="22" borderId="12" xfId="0" applyFill="1" applyBorder="1" applyAlignment="1">
      <alignment horizontal="right" vertical="center"/>
    </xf>
    <xf numFmtId="176" fontId="0" fillId="22" borderId="1" xfId="0" applyNumberFormat="1" applyFill="1" applyBorder="1"/>
    <xf numFmtId="0" fontId="66" fillId="22" borderId="12" xfId="0" applyFont="1" applyFill="1" applyBorder="1" applyAlignment="1">
      <alignment horizontal="right" vertical="center"/>
    </xf>
    <xf numFmtId="176" fontId="66" fillId="22" borderId="1" xfId="0" applyNumberFormat="1" applyFont="1" applyFill="1" applyBorder="1"/>
    <xf numFmtId="0" fontId="0" fillId="23" borderId="12" xfId="0" applyFill="1" applyBorder="1" applyAlignment="1">
      <alignment horizontal="right" vertical="center"/>
    </xf>
    <xf numFmtId="176" fontId="0" fillId="23" borderId="1" xfId="0" applyNumberFormat="1" applyFill="1" applyBorder="1"/>
    <xf numFmtId="0" fontId="0" fillId="23" borderId="0" xfId="0" applyFill="1"/>
    <xf numFmtId="0" fontId="66" fillId="23" borderId="75" xfId="0" applyFont="1" applyFill="1" applyBorder="1" applyAlignment="1">
      <alignment horizontal="right" vertical="center"/>
    </xf>
    <xf numFmtId="176" fontId="66" fillId="23" borderId="76" xfId="0" applyNumberFormat="1" applyFont="1" applyFill="1" applyBorder="1"/>
    <xf numFmtId="0" fontId="66" fillId="23" borderId="77" xfId="0" applyFont="1" applyFill="1" applyBorder="1" applyAlignment="1">
      <alignment horizontal="right" vertical="center"/>
    </xf>
    <xf numFmtId="176" fontId="66" fillId="23" borderId="1" xfId="0" applyNumberFormat="1" applyFont="1" applyFill="1" applyBorder="1"/>
    <xf numFmtId="0" fontId="0" fillId="27" borderId="12" xfId="0" applyFill="1" applyBorder="1" applyAlignment="1">
      <alignment horizontal="right" vertical="center"/>
    </xf>
    <xf numFmtId="176" fontId="0" fillId="27" borderId="1" xfId="0" applyNumberFormat="1" applyFill="1" applyBorder="1"/>
    <xf numFmtId="0" fontId="0" fillId="27" borderId="4" xfId="0" applyFill="1" applyBorder="1" applyAlignment="1">
      <alignment horizontal="right" vertical="center"/>
    </xf>
    <xf numFmtId="176" fontId="0" fillId="27" borderId="71" xfId="0" applyNumberFormat="1" applyFill="1" applyBorder="1"/>
    <xf numFmtId="0" fontId="66" fillId="27" borderId="12" xfId="0" applyFont="1" applyFill="1" applyBorder="1" applyAlignment="1">
      <alignment horizontal="right" vertical="center"/>
    </xf>
    <xf numFmtId="176" fontId="66" fillId="27" borderId="1" xfId="0" applyNumberFormat="1" applyFont="1" applyFill="1" applyBorder="1"/>
    <xf numFmtId="9" fontId="0" fillId="0" borderId="0" xfId="0" applyNumberFormat="1" applyAlignment="1">
      <alignment horizontal="left"/>
    </xf>
    <xf numFmtId="9" fontId="46" fillId="28" borderId="65" xfId="0" applyNumberFormat="1" applyFont="1" applyFill="1" applyBorder="1" applyAlignment="1">
      <alignment horizontal="center" vertical="top"/>
    </xf>
    <xf numFmtId="9" fontId="10" fillId="20" borderId="0" xfId="14" applyNumberFormat="1" applyFill="1" applyAlignment="1">
      <alignment horizontal="left" vertical="center"/>
    </xf>
    <xf numFmtId="0" fontId="17" fillId="23" borderId="0" xfId="0" applyFont="1" applyFill="1"/>
    <xf numFmtId="9" fontId="17" fillId="23" borderId="0" xfId="0" applyNumberFormat="1" applyFont="1" applyFill="1"/>
    <xf numFmtId="0" fontId="17" fillId="11" borderId="1" xfId="14" applyFont="1" applyFill="1" applyBorder="1" applyAlignment="1">
      <alignment horizontal="left" vertical="center"/>
    </xf>
    <xf numFmtId="0" fontId="10" fillId="0" borderId="1" xfId="14" applyBorder="1" applyAlignment="1">
      <alignment horizontal="left" vertical="center"/>
    </xf>
    <xf numFmtId="9" fontId="10" fillId="0" borderId="1" xfId="14" applyNumberFormat="1" applyBorder="1" applyAlignment="1">
      <alignment horizontal="left" vertical="center"/>
    </xf>
    <xf numFmtId="0" fontId="17" fillId="23" borderId="0" xfId="14" applyFont="1" applyFill="1" applyAlignment="1">
      <alignment horizontal="left" vertical="center"/>
    </xf>
    <xf numFmtId="0" fontId="0" fillId="0" borderId="1" xfId="0" applyBorder="1"/>
    <xf numFmtId="0" fontId="0" fillId="0" borderId="5" xfId="0" applyBorder="1"/>
    <xf numFmtId="0" fontId="0" fillId="0" borderId="6" xfId="0" applyBorder="1"/>
    <xf numFmtId="0" fontId="0" fillId="0" borderId="7" xfId="0" applyBorder="1"/>
    <xf numFmtId="0" fontId="0" fillId="0" borderId="9" xfId="0" applyBorder="1"/>
    <xf numFmtId="0" fontId="17" fillId="11" borderId="71" xfId="14" applyFont="1" applyFill="1" applyBorder="1" applyAlignment="1">
      <alignment horizontal="left" vertical="center"/>
    </xf>
    <xf numFmtId="0" fontId="0" fillId="0" borderId="91" xfId="0" applyBorder="1"/>
    <xf numFmtId="9" fontId="0" fillId="0" borderId="91" xfId="0" applyNumberFormat="1" applyBorder="1"/>
    <xf numFmtId="9" fontId="10" fillId="0" borderId="91" xfId="14" applyNumberFormat="1" applyBorder="1" applyAlignment="1">
      <alignment horizontal="left" vertical="center" wrapText="1"/>
    </xf>
    <xf numFmtId="0" fontId="17" fillId="11" borderId="71" xfId="14" applyFont="1" applyFill="1" applyBorder="1" applyAlignment="1">
      <alignment horizontal="left" vertical="center" wrapText="1"/>
    </xf>
    <xf numFmtId="0" fontId="17" fillId="11" borderId="2" xfId="14" applyFont="1" applyFill="1" applyBorder="1" applyAlignment="1">
      <alignment horizontal="left" vertical="center" wrapText="1"/>
    </xf>
    <xf numFmtId="9" fontId="10" fillId="0" borderId="5" xfId="14" applyNumberFormat="1" applyBorder="1" applyAlignment="1">
      <alignment horizontal="left" vertical="center" wrapText="1"/>
    </xf>
    <xf numFmtId="0" fontId="0" fillId="0" borderId="3" xfId="0" applyBorder="1"/>
    <xf numFmtId="0" fontId="4" fillId="12" borderId="0" xfId="0" applyFont="1" applyFill="1" applyAlignment="1">
      <alignment horizontal="left" vertical="top" wrapText="1"/>
    </xf>
    <xf numFmtId="0" fontId="4" fillId="12" borderId="0" xfId="0" applyFont="1" applyFill="1" applyAlignment="1">
      <alignment horizontal="left" vertical="top"/>
    </xf>
    <xf numFmtId="0" fontId="0" fillId="0" borderId="3" xfId="0" applyBorder="1" applyAlignment="1">
      <alignment horizontal="left"/>
    </xf>
    <xf numFmtId="0" fontId="10" fillId="0" borderId="4" xfId="14" applyBorder="1"/>
    <xf numFmtId="0" fontId="10" fillId="0" borderId="6" xfId="14" applyBorder="1"/>
    <xf numFmtId="0" fontId="1" fillId="0" borderId="6" xfId="0" applyFont="1" applyBorder="1"/>
    <xf numFmtId="0" fontId="46" fillId="12" borderId="7" xfId="0" applyFont="1" applyFill="1" applyBorder="1" applyAlignment="1">
      <alignment wrapText="1"/>
    </xf>
    <xf numFmtId="0" fontId="1" fillId="0" borderId="8" xfId="0" applyFont="1" applyBorder="1"/>
    <xf numFmtId="0" fontId="1" fillId="0" borderId="9" xfId="0" applyFont="1" applyBorder="1"/>
    <xf numFmtId="0" fontId="10" fillId="0" borderId="3" xfId="14" applyBorder="1"/>
    <xf numFmtId="0" fontId="0" fillId="0" borderId="4" xfId="0" applyBorder="1"/>
    <xf numFmtId="9" fontId="10" fillId="0" borderId="0" xfId="14" applyNumberFormat="1" applyAlignment="1">
      <alignment horizontal="left" vertical="center" wrapText="1"/>
    </xf>
    <xf numFmtId="0" fontId="0" fillId="19" borderId="0" xfId="0" applyFill="1"/>
    <xf numFmtId="0" fontId="57" fillId="12" borderId="0" xfId="0" applyFont="1" applyFill="1" applyAlignment="1">
      <alignment vertical="top"/>
    </xf>
    <xf numFmtId="9" fontId="46" fillId="9" borderId="65" xfId="0" applyNumberFormat="1" applyFont="1" applyFill="1" applyBorder="1" applyAlignment="1">
      <alignment horizontal="center" vertical="top"/>
    </xf>
    <xf numFmtId="0" fontId="78" fillId="16" borderId="65" xfId="0" applyFont="1" applyFill="1" applyBorder="1" applyAlignment="1">
      <alignment horizontal="left" vertical="top" wrapText="1"/>
    </xf>
    <xf numFmtId="0" fontId="46" fillId="9" borderId="40" xfId="0" applyFont="1" applyFill="1" applyBorder="1" applyAlignment="1">
      <alignment horizontal="left" vertical="top" wrapText="1"/>
    </xf>
    <xf numFmtId="1" fontId="46" fillId="9" borderId="41" xfId="0" applyNumberFormat="1" applyFont="1" applyFill="1" applyBorder="1" applyAlignment="1">
      <alignment horizontal="center"/>
    </xf>
    <xf numFmtId="176" fontId="46" fillId="9" borderId="41" xfId="0" applyNumberFormat="1" applyFont="1" applyFill="1" applyBorder="1" applyAlignment="1">
      <alignment horizontal="center"/>
    </xf>
    <xf numFmtId="0" fontId="1" fillId="29" borderId="0" xfId="0" applyFont="1" applyFill="1" applyAlignment="1">
      <alignment wrapText="1"/>
    </xf>
    <xf numFmtId="9" fontId="1" fillId="29" borderId="0" xfId="0" quotePrefix="1" applyNumberFormat="1" applyFont="1" applyFill="1" applyAlignment="1">
      <alignment wrapText="1"/>
    </xf>
    <xf numFmtId="9" fontId="1" fillId="29" borderId="0" xfId="0" applyNumberFormat="1" applyFont="1" applyFill="1" applyAlignment="1">
      <alignment wrapText="1"/>
    </xf>
    <xf numFmtId="0" fontId="46" fillId="9" borderId="41" xfId="0" applyFont="1" applyFill="1" applyBorder="1" applyAlignment="1">
      <alignment horizontal="left" vertical="top" wrapText="1"/>
    </xf>
    <xf numFmtId="0" fontId="46" fillId="9" borderId="57" xfId="0" applyFont="1" applyFill="1" applyBorder="1" applyAlignment="1">
      <alignment horizontal="left" vertical="top" wrapText="1"/>
    </xf>
    <xf numFmtId="0" fontId="46" fillId="9" borderId="39" xfId="0" applyFont="1" applyFill="1" applyBorder="1" applyAlignment="1">
      <alignment horizontal="left" vertical="top" wrapText="1"/>
    </xf>
    <xf numFmtId="1" fontId="46" fillId="9" borderId="39" xfId="0" applyNumberFormat="1" applyFont="1" applyFill="1" applyBorder="1" applyAlignment="1">
      <alignment horizontal="center"/>
    </xf>
    <xf numFmtId="176" fontId="46" fillId="9" borderId="39" xfId="0" applyNumberFormat="1" applyFont="1" applyFill="1" applyBorder="1" applyAlignment="1">
      <alignment horizontal="center"/>
    </xf>
    <xf numFmtId="0" fontId="46" fillId="9" borderId="58" xfId="0" applyFont="1" applyFill="1" applyBorder="1" applyAlignment="1">
      <alignment horizontal="left" vertical="top" wrapText="1"/>
    </xf>
    <xf numFmtId="0" fontId="46" fillId="9" borderId="59" xfId="0" applyFont="1" applyFill="1" applyBorder="1" applyAlignment="1">
      <alignment horizontal="left" vertical="top" wrapText="1"/>
    </xf>
    <xf numFmtId="1" fontId="46" fillId="9" borderId="59" xfId="0" applyNumberFormat="1" applyFont="1" applyFill="1" applyBorder="1" applyAlignment="1">
      <alignment horizontal="center"/>
    </xf>
    <xf numFmtId="176" fontId="46" fillId="9" borderId="59" xfId="0" applyNumberFormat="1" applyFont="1" applyFill="1" applyBorder="1" applyAlignment="1">
      <alignment horizontal="center"/>
    </xf>
    <xf numFmtId="0" fontId="46" fillId="9" borderId="41" xfId="0" applyFont="1" applyFill="1" applyBorder="1" applyAlignment="1">
      <alignment horizontal="center" vertical="top" wrapText="1"/>
    </xf>
    <xf numFmtId="176" fontId="42" fillId="14" borderId="41" xfId="0" applyNumberFormat="1" applyFont="1" applyFill="1" applyBorder="1" applyAlignment="1" applyProtection="1">
      <alignment horizontal="center"/>
      <protection locked="0"/>
    </xf>
    <xf numFmtId="176" fontId="42" fillId="14" borderId="53" xfId="0" applyNumberFormat="1" applyFont="1" applyFill="1" applyBorder="1" applyAlignment="1" applyProtection="1">
      <alignment horizontal="center"/>
      <protection locked="0"/>
    </xf>
    <xf numFmtId="176" fontId="42" fillId="14" borderId="39" xfId="0" applyNumberFormat="1" applyFont="1" applyFill="1" applyBorder="1" applyAlignment="1" applyProtection="1">
      <alignment horizontal="center"/>
      <protection locked="0"/>
    </xf>
    <xf numFmtId="176" fontId="42" fillId="14" borderId="55" xfId="0" applyNumberFormat="1" applyFont="1" applyFill="1" applyBorder="1" applyAlignment="1" applyProtection="1">
      <alignment horizontal="center"/>
      <protection locked="0"/>
    </xf>
    <xf numFmtId="176" fontId="42" fillId="14" borderId="60" xfId="0" applyNumberFormat="1" applyFont="1" applyFill="1" applyBorder="1" applyAlignment="1" applyProtection="1">
      <alignment horizontal="center"/>
      <protection locked="0"/>
    </xf>
    <xf numFmtId="0" fontId="46" fillId="9" borderId="39" xfId="0" applyFont="1" applyFill="1" applyBorder="1" applyAlignment="1">
      <alignment horizontal="center" vertical="top" wrapText="1"/>
    </xf>
    <xf numFmtId="0" fontId="46" fillId="9" borderId="59" xfId="0" applyFont="1" applyFill="1" applyBorder="1" applyAlignment="1">
      <alignment horizontal="center" vertical="top" wrapText="1"/>
    </xf>
    <xf numFmtId="176" fontId="42" fillId="14" borderId="59" xfId="0" applyNumberFormat="1" applyFont="1" applyFill="1" applyBorder="1" applyAlignment="1" applyProtection="1">
      <alignment horizontal="center"/>
      <protection locked="0"/>
    </xf>
    <xf numFmtId="0" fontId="51" fillId="9" borderId="0" xfId="0" applyFont="1" applyFill="1" applyAlignment="1">
      <alignment horizontal="left"/>
    </xf>
    <xf numFmtId="0" fontId="50" fillId="9" borderId="0" xfId="3" applyFont="1" applyFill="1" applyBorder="1" applyAlignment="1">
      <alignment horizontal="left"/>
    </xf>
    <xf numFmtId="0" fontId="51" fillId="9" borderId="0" xfId="0" applyFont="1" applyFill="1" applyAlignment="1">
      <alignment horizontal="left" vertical="top" wrapText="1"/>
    </xf>
    <xf numFmtId="0" fontId="48" fillId="9" borderId="0" xfId="0" applyFont="1" applyFill="1" applyAlignment="1">
      <alignment horizontal="left"/>
    </xf>
    <xf numFmtId="0" fontId="84" fillId="9" borderId="0" xfId="0" applyFont="1" applyFill="1" applyAlignment="1">
      <alignment horizontal="right" vertical="top" wrapText="1"/>
    </xf>
    <xf numFmtId="0" fontId="51" fillId="9" borderId="0" xfId="0" applyFont="1" applyFill="1" applyAlignment="1">
      <alignment horizontal="left" vertical="center" wrapText="1"/>
    </xf>
    <xf numFmtId="0" fontId="49" fillId="9" borderId="0" xfId="0" applyFont="1" applyFill="1" applyAlignment="1">
      <alignment horizontal="left"/>
    </xf>
    <xf numFmtId="0" fontId="1" fillId="26" borderId="42" xfId="0" applyFont="1" applyFill="1" applyBorder="1" applyAlignment="1" applyProtection="1">
      <alignment horizontal="center" vertical="top"/>
      <protection locked="0"/>
    </xf>
    <xf numFmtId="0" fontId="1" fillId="26" borderId="43" xfId="0" applyFont="1" applyFill="1" applyBorder="1" applyAlignment="1" applyProtection="1">
      <alignment horizontal="center" vertical="top"/>
      <protection locked="0"/>
    </xf>
    <xf numFmtId="0" fontId="1" fillId="26" borderId="66" xfId="0" applyFont="1" applyFill="1" applyBorder="1" applyAlignment="1" applyProtection="1">
      <alignment horizontal="center" vertical="top"/>
      <protection locked="0"/>
    </xf>
    <xf numFmtId="0" fontId="1" fillId="26" borderId="41" xfId="0" applyFont="1" applyFill="1" applyBorder="1" applyAlignment="1" applyProtection="1">
      <alignment horizontal="center" vertical="top"/>
      <protection locked="0"/>
    </xf>
    <xf numFmtId="0" fontId="1" fillId="26" borderId="39" xfId="0" applyFont="1" applyFill="1" applyBorder="1" applyAlignment="1" applyProtection="1">
      <alignment horizontal="center" vertical="top"/>
      <protection locked="0"/>
    </xf>
    <xf numFmtId="0" fontId="1" fillId="26" borderId="47" xfId="0" applyFont="1" applyFill="1" applyBorder="1" applyAlignment="1" applyProtection="1">
      <alignment horizontal="center" vertical="top"/>
      <protection locked="0"/>
    </xf>
    <xf numFmtId="0" fontId="1" fillId="26" borderId="59" xfId="0" applyFont="1" applyFill="1" applyBorder="1" applyAlignment="1" applyProtection="1">
      <alignment horizontal="center" vertical="top"/>
      <protection locked="0"/>
    </xf>
    <xf numFmtId="9" fontId="1" fillId="16" borderId="41" xfId="17" applyFont="1" applyFill="1" applyBorder="1" applyAlignment="1">
      <alignment horizontal="center"/>
    </xf>
    <xf numFmtId="9" fontId="1" fillId="0" borderId="39" xfId="17" applyFont="1" applyBorder="1" applyAlignment="1">
      <alignment horizontal="center"/>
    </xf>
    <xf numFmtId="9" fontId="1" fillId="17" borderId="59" xfId="17" applyFont="1" applyFill="1" applyBorder="1" applyAlignment="1">
      <alignment horizontal="center"/>
    </xf>
    <xf numFmtId="0" fontId="8" fillId="3" borderId="5" xfId="0" applyFont="1" applyFill="1" applyBorder="1" applyAlignment="1">
      <alignment vertical="center"/>
    </xf>
    <xf numFmtId="0" fontId="4" fillId="3" borderId="11" xfId="0" applyFont="1" applyFill="1" applyBorder="1"/>
    <xf numFmtId="0" fontId="20" fillId="9" borderId="0" xfId="0" applyFont="1" applyFill="1"/>
    <xf numFmtId="0" fontId="23" fillId="9" borderId="0" xfId="6" applyFont="1" applyFill="1" applyAlignment="1" applyProtection="1">
      <alignment wrapText="1"/>
    </xf>
    <xf numFmtId="0" fontId="20" fillId="9" borderId="0" xfId="0" applyFont="1" applyFill="1" applyAlignment="1">
      <alignment vertical="top"/>
    </xf>
    <xf numFmtId="0" fontId="4" fillId="3" borderId="3" xfId="0" applyFont="1" applyFill="1" applyBorder="1"/>
    <xf numFmtId="0" fontId="4" fillId="3" borderId="4" xfId="0" applyFont="1" applyFill="1" applyBorder="1"/>
    <xf numFmtId="176" fontId="1" fillId="14" borderId="74" xfId="0" applyNumberFormat="1" applyFont="1" applyFill="1" applyBorder="1" applyAlignment="1" applyProtection="1">
      <alignment horizontal="center"/>
      <protection locked="0"/>
    </xf>
    <xf numFmtId="0" fontId="64" fillId="12" borderId="0" xfId="0" applyFont="1" applyFill="1" applyAlignment="1">
      <alignment vertical="center" wrapText="1"/>
    </xf>
    <xf numFmtId="0" fontId="65" fillId="15" borderId="0" xfId="0" applyFont="1" applyFill="1" applyAlignment="1">
      <alignment vertical="center" wrapText="1"/>
    </xf>
    <xf numFmtId="0" fontId="64" fillId="9" borderId="0" xfId="0" applyFont="1" applyFill="1" applyAlignment="1">
      <alignment vertical="center" wrapText="1"/>
    </xf>
    <xf numFmtId="0" fontId="4" fillId="12" borderId="63" xfId="0" applyFont="1" applyFill="1" applyBorder="1" applyAlignment="1">
      <alignment horizontal="center" vertical="top" wrapText="1"/>
    </xf>
    <xf numFmtId="176" fontId="46" fillId="16" borderId="53" xfId="0" applyNumberFormat="1" applyFont="1" applyFill="1" applyBorder="1" applyAlignment="1">
      <alignment horizontal="center" vertical="top"/>
    </xf>
    <xf numFmtId="0" fontId="20" fillId="9" borderId="0" xfId="0" applyFont="1" applyFill="1" applyAlignment="1">
      <alignment horizontal="center" vertical="center" wrapText="1"/>
    </xf>
    <xf numFmtId="0" fontId="20" fillId="9" borderId="0" xfId="0" applyFont="1" applyFill="1" applyAlignment="1">
      <alignment horizontal="left" vertical="center" wrapText="1"/>
    </xf>
    <xf numFmtId="0" fontId="86" fillId="9" borderId="0" xfId="1" applyFont="1" applyFill="1" applyAlignment="1">
      <alignment horizontal="center" vertical="center" wrapText="1"/>
    </xf>
    <xf numFmtId="0" fontId="88" fillId="12" borderId="82" xfId="0" applyFont="1" applyFill="1" applyBorder="1" applyAlignment="1">
      <alignment horizontal="left" vertical="top" wrapText="1"/>
    </xf>
    <xf numFmtId="0" fontId="1" fillId="12" borderId="82" xfId="0" applyFont="1" applyFill="1" applyBorder="1" applyAlignment="1">
      <alignment horizontal="left" vertical="top" wrapText="1"/>
    </xf>
    <xf numFmtId="49" fontId="1" fillId="12" borderId="6" xfId="0" applyNumberFormat="1" applyFont="1" applyFill="1" applyBorder="1" applyAlignment="1">
      <alignment vertical="center" wrapText="1"/>
    </xf>
    <xf numFmtId="49" fontId="1" fillId="12" borderId="6" xfId="0" applyNumberFormat="1" applyFont="1" applyFill="1" applyBorder="1" applyAlignment="1">
      <alignment vertical="center"/>
    </xf>
    <xf numFmtId="0" fontId="89" fillId="12" borderId="9" xfId="0" applyFont="1" applyFill="1" applyBorder="1" applyAlignment="1">
      <alignment vertical="center" wrapText="1"/>
    </xf>
    <xf numFmtId="49" fontId="62" fillId="12" borderId="0" xfId="0" applyNumberFormat="1" applyFont="1" applyFill="1" applyAlignment="1">
      <alignment wrapText="1"/>
    </xf>
    <xf numFmtId="0" fontId="63" fillId="12" borderId="0" xfId="0" applyFont="1" applyFill="1" applyAlignment="1">
      <alignment wrapText="1"/>
    </xf>
    <xf numFmtId="49" fontId="62" fillId="9" borderId="0" xfId="0" applyNumberFormat="1" applyFont="1" applyFill="1" applyAlignment="1">
      <alignment wrapText="1"/>
    </xf>
    <xf numFmtId="9" fontId="0" fillId="0" borderId="5" xfId="14" applyNumberFormat="1" applyFont="1" applyBorder="1" applyAlignment="1">
      <alignment horizontal="left" vertical="center" wrapText="1"/>
    </xf>
    <xf numFmtId="9" fontId="0" fillId="0" borderId="91" xfId="14" applyNumberFormat="1" applyFont="1" applyBorder="1" applyAlignment="1">
      <alignment horizontal="left" vertical="center" wrapText="1"/>
    </xf>
    <xf numFmtId="0" fontId="0" fillId="31" borderId="0" xfId="0" applyFill="1"/>
    <xf numFmtId="0" fontId="1" fillId="31" borderId="0" xfId="0" applyFont="1" applyFill="1"/>
    <xf numFmtId="0" fontId="3" fillId="31" borderId="0" xfId="1" applyFill="1" applyBorder="1" applyAlignment="1"/>
    <xf numFmtId="0" fontId="45" fillId="31" borderId="0" xfId="0" applyFont="1" applyFill="1" applyAlignment="1">
      <alignment vertical="top" wrapText="1"/>
    </xf>
    <xf numFmtId="9" fontId="1" fillId="31" borderId="0" xfId="0" applyNumberFormat="1" applyFont="1" applyFill="1"/>
    <xf numFmtId="0" fontId="46" fillId="31" borderId="0" xfId="0" applyFont="1" applyFill="1" applyAlignment="1">
      <alignment horizontal="left" vertical="top" wrapText="1"/>
    </xf>
    <xf numFmtId="0" fontId="8" fillId="31" borderId="0" xfId="0" applyFont="1" applyFill="1" applyAlignment="1">
      <alignment vertical="center"/>
    </xf>
    <xf numFmtId="0" fontId="1" fillId="31" borderId="0" xfId="0" applyFont="1" applyFill="1" applyAlignment="1">
      <alignment horizontal="left" vertical="top"/>
    </xf>
    <xf numFmtId="9" fontId="0" fillId="0" borderId="0" xfId="17" applyFont="1"/>
    <xf numFmtId="0" fontId="78" fillId="9" borderId="65" xfId="0" applyFont="1" applyFill="1" applyBorder="1" applyAlignment="1">
      <alignment horizontal="left" vertical="top" wrapText="1"/>
    </xf>
    <xf numFmtId="0" fontId="4" fillId="11" borderId="49" xfId="0" applyFont="1" applyFill="1" applyBorder="1" applyAlignment="1">
      <alignment horizontal="left" vertical="top" wrapText="1"/>
    </xf>
    <xf numFmtId="0" fontId="4" fillId="11" borderId="41" xfId="0" applyFont="1" applyFill="1" applyBorder="1" applyAlignment="1">
      <alignment horizontal="left" vertical="top" wrapText="1"/>
    </xf>
    <xf numFmtId="0" fontId="4" fillId="11" borderId="41" xfId="0" applyFont="1" applyFill="1" applyBorder="1" applyAlignment="1">
      <alignment horizontal="center" vertical="top" wrapText="1"/>
    </xf>
    <xf numFmtId="0" fontId="4" fillId="11" borderId="82" xfId="0" applyFont="1" applyFill="1" applyBorder="1" applyAlignment="1">
      <alignment horizontal="left" vertical="top" wrapText="1"/>
    </xf>
    <xf numFmtId="0" fontId="4" fillId="20" borderId="40" xfId="0" applyFont="1" applyFill="1" applyBorder="1" applyAlignment="1">
      <alignment horizontal="left" vertical="top" wrapText="1"/>
    </xf>
    <xf numFmtId="0" fontId="4" fillId="20" borderId="41" xfId="0" applyFont="1" applyFill="1" applyBorder="1" applyAlignment="1">
      <alignment horizontal="left" vertical="top" wrapText="1"/>
    </xf>
    <xf numFmtId="0" fontId="4" fillId="20" borderId="41" xfId="0" applyFont="1" applyFill="1" applyBorder="1" applyAlignment="1">
      <alignment horizontal="center" vertical="top" wrapText="1"/>
    </xf>
    <xf numFmtId="0" fontId="4" fillId="20" borderId="82" xfId="0" applyFont="1" applyFill="1" applyBorder="1" applyAlignment="1">
      <alignment horizontal="left" vertical="top" wrapText="1"/>
    </xf>
    <xf numFmtId="0" fontId="17" fillId="20" borderId="0" xfId="0" applyFont="1" applyFill="1" applyAlignment="1">
      <alignment wrapText="1"/>
    </xf>
    <xf numFmtId="49" fontId="89" fillId="12" borderId="94" xfId="0" applyNumberFormat="1" applyFont="1" applyFill="1" applyBorder="1" applyAlignment="1" applyProtection="1">
      <alignment vertical="center"/>
      <protection locked="0"/>
    </xf>
    <xf numFmtId="0" fontId="91" fillId="9" borderId="0" xfId="0" applyFont="1" applyFill="1" applyAlignment="1">
      <alignment horizontal="left" wrapText="1"/>
    </xf>
    <xf numFmtId="0" fontId="45" fillId="12" borderId="97" xfId="0" applyFont="1" applyFill="1" applyBorder="1"/>
    <xf numFmtId="0" fontId="46" fillId="12" borderId="98" xfId="0" applyFont="1" applyFill="1" applyBorder="1" applyAlignment="1">
      <alignment horizontal="right" vertical="top" wrapText="1"/>
    </xf>
    <xf numFmtId="1" fontId="46" fillId="9" borderId="43" xfId="0" applyNumberFormat="1" applyFont="1" applyFill="1" applyBorder="1" applyAlignment="1">
      <alignment horizontal="center" vertical="top"/>
    </xf>
    <xf numFmtId="1" fontId="46" fillId="17" borderId="43" xfId="0" applyNumberFormat="1" applyFont="1" applyFill="1" applyBorder="1" applyAlignment="1">
      <alignment horizontal="center" vertical="top"/>
    </xf>
    <xf numFmtId="0" fontId="4" fillId="3" borderId="3" xfId="0" applyFont="1" applyFill="1" applyBorder="1" applyAlignment="1">
      <alignment horizontal="center" vertical="top" wrapText="1"/>
    </xf>
    <xf numFmtId="0" fontId="68" fillId="9" borderId="0" xfId="0" applyFont="1" applyFill="1"/>
    <xf numFmtId="0" fontId="0" fillId="9" borderId="0" xfId="0" applyFill="1" applyAlignment="1">
      <alignment vertical="top"/>
    </xf>
    <xf numFmtId="0" fontId="19" fillId="9" borderId="0" xfId="0" applyFont="1" applyFill="1" applyAlignment="1">
      <alignment horizontal="center" vertical="top"/>
    </xf>
    <xf numFmtId="0" fontId="19" fillId="9" borderId="0" xfId="0" applyFont="1" applyFill="1" applyAlignment="1">
      <alignment horizontal="center"/>
    </xf>
    <xf numFmtId="0" fontId="46" fillId="12" borderId="32" xfId="9" applyFont="1" applyFill="1" applyBorder="1" applyProtection="1"/>
    <xf numFmtId="0" fontId="46" fillId="12" borderId="31" xfId="9" applyFont="1" applyFill="1" applyBorder="1" applyAlignment="1">
      <alignment horizontal="center" vertical="top"/>
    </xf>
    <xf numFmtId="0" fontId="46" fillId="12" borderId="31" xfId="9" applyFont="1" applyFill="1" applyBorder="1" applyAlignment="1">
      <alignment horizontal="center"/>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0" fontId="93" fillId="12" borderId="7" xfId="0" applyFont="1" applyFill="1" applyBorder="1"/>
    <xf numFmtId="0" fontId="93" fillId="12" borderId="8" xfId="0" applyFont="1" applyFill="1" applyBorder="1"/>
    <xf numFmtId="0" fontId="93" fillId="12" borderId="9" xfId="0" applyFont="1" applyFill="1" applyBorder="1"/>
    <xf numFmtId="0" fontId="69" fillId="12" borderId="104" xfId="0" applyFont="1" applyFill="1" applyBorder="1" applyAlignment="1">
      <alignment horizontal="center"/>
    </xf>
    <xf numFmtId="0" fontId="69" fillId="12" borderId="104" xfId="0" applyFont="1" applyFill="1" applyBorder="1" applyAlignment="1">
      <alignment horizontal="right" vertical="top" wrapText="1"/>
    </xf>
    <xf numFmtId="0" fontId="69" fillId="12" borderId="105" xfId="0" applyFont="1" applyFill="1" applyBorder="1" applyAlignment="1">
      <alignment horizontal="center"/>
    </xf>
    <xf numFmtId="0" fontId="69" fillId="12" borderId="106" xfId="0" applyFont="1" applyFill="1" applyBorder="1"/>
    <xf numFmtId="176" fontId="71" fillId="12" borderId="107" xfId="0" applyNumberFormat="1" applyFont="1" applyFill="1" applyBorder="1"/>
    <xf numFmtId="0" fontId="69" fillId="12" borderId="108" xfId="0" applyFont="1" applyFill="1" applyBorder="1"/>
    <xf numFmtId="0" fontId="71" fillId="12" borderId="109" xfId="0" applyFont="1" applyFill="1" applyBorder="1" applyAlignment="1">
      <alignment horizontal="center"/>
    </xf>
    <xf numFmtId="0" fontId="71" fillId="12" borderId="111" xfId="0" applyFont="1" applyFill="1" applyBorder="1" applyAlignment="1">
      <alignment horizontal="center"/>
    </xf>
    <xf numFmtId="0" fontId="71" fillId="12" borderId="112" xfId="0" applyFont="1" applyFill="1" applyBorder="1" applyAlignment="1">
      <alignment horizontal="center"/>
    </xf>
    <xf numFmtId="0" fontId="71" fillId="12" borderId="113" xfId="0" applyFont="1" applyFill="1" applyBorder="1" applyAlignment="1">
      <alignment wrapText="1"/>
    </xf>
    <xf numFmtId="0" fontId="70" fillId="12" borderId="114" xfId="0" applyFont="1" applyFill="1" applyBorder="1" applyAlignment="1">
      <alignment wrapText="1"/>
    </xf>
    <xf numFmtId="0" fontId="71" fillId="12" borderId="115" xfId="0" applyFont="1" applyFill="1" applyBorder="1" applyAlignment="1">
      <alignment wrapText="1"/>
    </xf>
    <xf numFmtId="0" fontId="94" fillId="12" borderId="62" xfId="0" applyFont="1" applyFill="1" applyBorder="1" applyAlignment="1">
      <alignment horizontal="center" vertical="top" wrapText="1"/>
    </xf>
    <xf numFmtId="0" fontId="86" fillId="9" borderId="0" xfId="1" applyFont="1" applyFill="1" applyAlignment="1">
      <alignment vertical="center" wrapText="1"/>
    </xf>
    <xf numFmtId="49" fontId="63" fillId="0" borderId="0" xfId="0" applyNumberFormat="1" applyFont="1" applyAlignment="1">
      <alignment wrapText="1"/>
    </xf>
    <xf numFmtId="49" fontId="62" fillId="0" borderId="0" xfId="0" applyNumberFormat="1" applyFont="1" applyAlignment="1">
      <alignment wrapText="1"/>
    </xf>
    <xf numFmtId="0" fontId="86" fillId="0" borderId="0" xfId="1" applyFont="1" applyFill="1" applyAlignment="1">
      <alignment vertical="center" wrapText="1"/>
    </xf>
    <xf numFmtId="0" fontId="1" fillId="9" borderId="0" xfId="0" applyFont="1" applyFill="1" applyAlignment="1">
      <alignment wrapText="1"/>
    </xf>
    <xf numFmtId="0" fontId="95" fillId="9" borderId="0" xfId="0" applyFont="1" applyFill="1" applyAlignment="1">
      <alignment wrapText="1"/>
    </xf>
    <xf numFmtId="49" fontId="42" fillId="12" borderId="0" xfId="0" applyNumberFormat="1" applyFont="1" applyFill="1" applyAlignment="1">
      <alignment wrapText="1"/>
    </xf>
    <xf numFmtId="49" fontId="42" fillId="12" borderId="0" xfId="0" applyNumberFormat="1" applyFont="1" applyFill="1" applyAlignment="1">
      <alignment vertical="top" wrapText="1"/>
    </xf>
    <xf numFmtId="0" fontId="27" fillId="9" borderId="0" xfId="0" applyFont="1" applyFill="1" applyAlignment="1">
      <alignment vertical="top"/>
    </xf>
    <xf numFmtId="0" fontId="29" fillId="12" borderId="0" xfId="0" applyFont="1" applyFill="1" applyAlignment="1">
      <alignment vertical="top" wrapText="1"/>
    </xf>
    <xf numFmtId="0" fontId="30" fillId="9" borderId="0" xfId="8" applyFont="1" applyFill="1" applyBorder="1" applyAlignment="1" applyProtection="1">
      <alignment vertical="top" wrapText="1"/>
    </xf>
    <xf numFmtId="0" fontId="30" fillId="9" borderId="0" xfId="8" applyFont="1" applyFill="1" applyBorder="1" applyAlignment="1" applyProtection="1">
      <alignment vertical="top"/>
    </xf>
    <xf numFmtId="0" fontId="27" fillId="0" borderId="0" xfId="0" applyFont="1" applyAlignment="1">
      <alignment vertical="top"/>
    </xf>
    <xf numFmtId="0" fontId="29" fillId="12" borderId="0" xfId="0" applyFont="1" applyFill="1" applyAlignment="1">
      <alignment horizontal="right" wrapText="1"/>
    </xf>
    <xf numFmtId="0" fontId="64" fillId="9" borderId="0" xfId="0" applyFont="1" applyFill="1"/>
    <xf numFmtId="0" fontId="64" fillId="9" borderId="5" xfId="0" applyFont="1" applyFill="1" applyBorder="1" applyAlignment="1">
      <alignment vertical="top" wrapText="1"/>
    </xf>
    <xf numFmtId="0" fontId="89" fillId="12" borderId="0" xfId="0" applyFont="1" applyFill="1" applyAlignment="1">
      <alignment horizontal="left" vertical="top"/>
    </xf>
    <xf numFmtId="0" fontId="1" fillId="33" borderId="0" xfId="0" applyFont="1" applyFill="1"/>
    <xf numFmtId="0" fontId="0" fillId="33" borderId="0" xfId="0" applyFill="1" applyAlignment="1">
      <alignment wrapText="1"/>
    </xf>
    <xf numFmtId="0" fontId="19" fillId="33" borderId="0" xfId="0" applyFont="1" applyFill="1" applyAlignment="1">
      <alignment vertical="top" wrapText="1"/>
    </xf>
    <xf numFmtId="0" fontId="24" fillId="33" borderId="0" xfId="0" applyFont="1" applyFill="1" applyAlignment="1">
      <alignment vertical="top" wrapText="1"/>
    </xf>
    <xf numFmtId="0" fontId="24" fillId="33" borderId="0" xfId="0" applyFont="1" applyFill="1" applyAlignment="1">
      <alignment wrapText="1"/>
    </xf>
    <xf numFmtId="0" fontId="19" fillId="33" borderId="0" xfId="0" applyFont="1" applyFill="1" applyAlignment="1">
      <alignment wrapText="1"/>
    </xf>
    <xf numFmtId="0" fontId="24" fillId="33" borderId="0" xfId="0" applyFont="1" applyFill="1" applyAlignment="1">
      <alignment horizontal="center" vertical="top" wrapText="1"/>
    </xf>
    <xf numFmtId="0" fontId="19" fillId="33" borderId="0" xfId="0" applyFont="1" applyFill="1" applyAlignment="1">
      <alignment horizontal="center" vertical="top" wrapText="1"/>
    </xf>
    <xf numFmtId="0" fontId="19" fillId="33" borderId="0" xfId="0" applyFont="1" applyFill="1" applyAlignment="1">
      <alignment horizontal="left" vertical="top" wrapText="1"/>
    </xf>
    <xf numFmtId="0" fontId="45" fillId="3" borderId="3" xfId="0" applyFont="1" applyFill="1" applyBorder="1"/>
    <xf numFmtId="0" fontId="70" fillId="0" borderId="0" xfId="0" applyFont="1" applyAlignment="1">
      <alignment wrapText="1"/>
    </xf>
    <xf numFmtId="0" fontId="71" fillId="0" borderId="0" xfId="0" applyFont="1" applyAlignment="1">
      <alignment wrapText="1"/>
    </xf>
    <xf numFmtId="0" fontId="71" fillId="12" borderId="116" xfId="0" applyFont="1" applyFill="1" applyBorder="1" applyAlignment="1">
      <alignment horizontal="center"/>
    </xf>
    <xf numFmtId="0" fontId="69" fillId="12" borderId="117" xfId="0" applyFont="1" applyFill="1" applyBorder="1" applyAlignment="1">
      <alignment horizontal="center"/>
    </xf>
    <xf numFmtId="0" fontId="71" fillId="12" borderId="118" xfId="0" applyFont="1" applyFill="1" applyBorder="1" applyAlignment="1">
      <alignment horizontal="center"/>
    </xf>
    <xf numFmtId="0" fontId="69" fillId="12" borderId="118" xfId="0" applyFont="1" applyFill="1" applyBorder="1" applyAlignment="1">
      <alignment horizontal="center"/>
    </xf>
    <xf numFmtId="0" fontId="69" fillId="12" borderId="119" xfId="0" applyFont="1" applyFill="1" applyBorder="1" applyAlignment="1">
      <alignment horizontal="center"/>
    </xf>
    <xf numFmtId="0" fontId="71" fillId="12" borderId="120" xfId="0" applyFont="1" applyFill="1" applyBorder="1" applyAlignment="1">
      <alignment horizontal="center"/>
    </xf>
    <xf numFmtId="0" fontId="71" fillId="12" borderId="121" xfId="0" applyFont="1" applyFill="1" applyBorder="1" applyAlignment="1">
      <alignment horizontal="center"/>
    </xf>
    <xf numFmtId="0" fontId="69" fillId="12" borderId="123" xfId="0" applyFont="1" applyFill="1" applyBorder="1"/>
    <xf numFmtId="0" fontId="0" fillId="33" borderId="0" xfId="0" applyFill="1"/>
    <xf numFmtId="0" fontId="17" fillId="9" borderId="0" xfId="0" applyFont="1" applyFill="1"/>
    <xf numFmtId="0" fontId="4" fillId="12" borderId="63" xfId="0" applyFont="1" applyFill="1" applyBorder="1" applyAlignment="1">
      <alignment vertical="center"/>
    </xf>
    <xf numFmtId="0" fontId="1" fillId="12" borderId="84" xfId="0" applyFont="1" applyFill="1" applyBorder="1" applyAlignment="1">
      <alignment horizontal="left" vertical="top" wrapText="1"/>
    </xf>
    <xf numFmtId="0" fontId="30" fillId="12" borderId="0" xfId="8" applyFont="1" applyFill="1" applyBorder="1" applyAlignment="1" applyProtection="1">
      <alignment horizontal="left" vertical="center" wrapText="1"/>
    </xf>
    <xf numFmtId="0" fontId="34" fillId="12" borderId="0" xfId="0" applyFont="1" applyFill="1" applyAlignment="1">
      <alignment horizontal="left" vertical="top" wrapText="1"/>
    </xf>
    <xf numFmtId="0" fontId="1" fillId="9" borderId="8" xfId="0" applyFont="1" applyFill="1" applyBorder="1" applyAlignment="1">
      <alignment horizontal="center"/>
    </xf>
    <xf numFmtId="0" fontId="29" fillId="12" borderId="0" xfId="0" applyFont="1" applyFill="1" applyAlignment="1">
      <alignment horizontal="center" wrapText="1"/>
    </xf>
    <xf numFmtId="0" fontId="30" fillId="12" borderId="0" xfId="8" applyFont="1" applyFill="1" applyAlignment="1" applyProtection="1">
      <alignment horizontal="center"/>
    </xf>
    <xf numFmtId="0" fontId="46" fillId="12" borderId="8" xfId="0" applyFont="1" applyFill="1" applyBorder="1" applyAlignment="1">
      <alignment horizontal="left" vertical="top"/>
    </xf>
    <xf numFmtId="1" fontId="0" fillId="0" borderId="0" xfId="0" applyNumberFormat="1" applyAlignment="1">
      <alignment horizontal="center"/>
    </xf>
    <xf numFmtId="0" fontId="1" fillId="9" borderId="125" xfId="0" applyFont="1" applyFill="1" applyBorder="1"/>
    <xf numFmtId="0" fontId="19" fillId="9" borderId="126" xfId="0" applyFont="1" applyFill="1" applyBorder="1"/>
    <xf numFmtId="0" fontId="1" fillId="9" borderId="124" xfId="0" applyFont="1" applyFill="1" applyBorder="1"/>
    <xf numFmtId="0" fontId="1" fillId="9" borderId="125" xfId="0" applyFont="1" applyFill="1" applyBorder="1" applyAlignment="1">
      <alignment wrapText="1"/>
    </xf>
    <xf numFmtId="1" fontId="0" fillId="9" borderId="127" xfId="0" applyNumberFormat="1" applyFill="1" applyBorder="1" applyAlignment="1">
      <alignment horizontal="center"/>
    </xf>
    <xf numFmtId="1" fontId="0" fillId="9" borderId="128" xfId="0" applyNumberFormat="1" applyFill="1" applyBorder="1" applyAlignment="1">
      <alignment horizontal="center"/>
    </xf>
    <xf numFmtId="0" fontId="4" fillId="34" borderId="130" xfId="0" applyFont="1" applyFill="1" applyBorder="1"/>
    <xf numFmtId="0" fontId="100" fillId="35" borderId="129" xfId="0" applyFont="1" applyFill="1" applyBorder="1"/>
    <xf numFmtId="1" fontId="17" fillId="36" borderId="131" xfId="0" applyNumberFormat="1" applyFont="1" applyFill="1" applyBorder="1" applyAlignment="1">
      <alignment horizontal="center"/>
    </xf>
    <xf numFmtId="176" fontId="1" fillId="29" borderId="0" xfId="0" applyNumberFormat="1" applyFont="1" applyFill="1" applyAlignment="1">
      <alignment wrapText="1"/>
    </xf>
    <xf numFmtId="0" fontId="1" fillId="26" borderId="10" xfId="0" applyFont="1" applyFill="1" applyBorder="1" applyAlignment="1" applyProtection="1">
      <alignment wrapText="1"/>
      <protection locked="0"/>
    </xf>
    <xf numFmtId="0" fontId="89" fillId="12" borderId="0" xfId="0" applyFont="1" applyFill="1" applyAlignment="1">
      <alignment horizontal="right" vertical="top"/>
    </xf>
    <xf numFmtId="0" fontId="103" fillId="12" borderId="92" xfId="5" applyFont="1" applyFill="1" applyBorder="1" applyAlignment="1" applyProtection="1">
      <alignment horizontal="center" vertical="center" wrapText="1"/>
    </xf>
    <xf numFmtId="0" fontId="79" fillId="19" borderId="35" xfId="0" applyFont="1" applyFill="1" applyBorder="1" applyAlignment="1">
      <alignment horizontal="center" wrapText="1"/>
    </xf>
    <xf numFmtId="0" fontId="104" fillId="12" borderId="0" xfId="0" applyFont="1" applyFill="1" applyAlignment="1">
      <alignment vertical="top" wrapText="1"/>
    </xf>
    <xf numFmtId="0" fontId="55" fillId="9" borderId="135" xfId="0" applyFont="1" applyFill="1" applyBorder="1" applyAlignment="1">
      <alignment horizontal="center" vertical="center"/>
    </xf>
    <xf numFmtId="0" fontId="106" fillId="9" borderId="132" xfId="1" applyFont="1" applyFill="1" applyBorder="1" applyAlignment="1" applyProtection="1">
      <alignment horizontal="center" vertical="center"/>
      <protection locked="0"/>
    </xf>
    <xf numFmtId="0" fontId="1" fillId="14" borderId="54" xfId="0" applyFont="1" applyFill="1" applyBorder="1" applyAlignment="1" applyProtection="1">
      <alignment horizontal="center" vertical="top"/>
      <protection locked="0"/>
    </xf>
    <xf numFmtId="0" fontId="1" fillId="14" borderId="55" xfId="0" applyFont="1" applyFill="1" applyBorder="1" applyAlignment="1" applyProtection="1">
      <alignment horizontal="center" vertical="top"/>
      <protection locked="0"/>
    </xf>
    <xf numFmtId="1" fontId="0" fillId="9" borderId="0" xfId="0" applyNumberFormat="1" applyFill="1" applyAlignment="1">
      <alignment horizontal="center"/>
    </xf>
    <xf numFmtId="0" fontId="109" fillId="12" borderId="0" xfId="0" applyFont="1" applyFill="1" applyAlignment="1">
      <alignment horizontal="left"/>
    </xf>
    <xf numFmtId="0" fontId="45" fillId="12" borderId="0" xfId="0" applyFont="1" applyFill="1" applyAlignment="1">
      <alignment horizontal="center"/>
    </xf>
    <xf numFmtId="0" fontId="109" fillId="12" borderId="0" xfId="0" applyFont="1" applyFill="1"/>
    <xf numFmtId="0" fontId="3" fillId="12" borderId="8" xfId="1" applyFill="1" applyBorder="1" applyAlignment="1"/>
    <xf numFmtId="0" fontId="3" fillId="12" borderId="0" xfId="1" applyFill="1" applyBorder="1" applyAlignment="1"/>
    <xf numFmtId="0" fontId="6" fillId="12" borderId="0" xfId="1" applyFont="1" applyFill="1" applyBorder="1" applyAlignment="1"/>
    <xf numFmtId="0" fontId="6" fillId="12" borderId="6" xfId="1" applyFont="1" applyFill="1" applyBorder="1" applyAlignment="1"/>
    <xf numFmtId="0" fontId="1" fillId="0" borderId="129" xfId="0" applyFont="1" applyBorder="1"/>
    <xf numFmtId="0" fontId="3" fillId="12" borderId="6" xfId="1" applyFill="1" applyBorder="1" applyAlignment="1"/>
    <xf numFmtId="0" fontId="3" fillId="12" borderId="9" xfId="1" applyFill="1" applyBorder="1" applyAlignment="1"/>
    <xf numFmtId="0" fontId="51" fillId="9" borderId="0" xfId="0" applyFont="1" applyFill="1" applyAlignment="1">
      <alignment vertical="top" wrapText="1"/>
    </xf>
    <xf numFmtId="0" fontId="46" fillId="12" borderId="0" xfId="0" applyFont="1" applyFill="1" applyAlignment="1">
      <alignment horizontal="left"/>
    </xf>
    <xf numFmtId="0" fontId="93" fillId="9" borderId="0" xfId="0" applyFont="1" applyFill="1"/>
    <xf numFmtId="0" fontId="93" fillId="12" borderId="5" xfId="0" applyFont="1" applyFill="1" applyBorder="1"/>
    <xf numFmtId="0" fontId="93" fillId="12" borderId="0" xfId="0" applyFont="1" applyFill="1"/>
    <xf numFmtId="0" fontId="93" fillId="0" borderId="0" xfId="0" applyFont="1"/>
    <xf numFmtId="0" fontId="112" fillId="9" borderId="132" xfId="1" applyFont="1" applyFill="1" applyBorder="1" applyAlignment="1" applyProtection="1">
      <alignment horizontal="center" vertical="center"/>
      <protection locked="0"/>
    </xf>
    <xf numFmtId="0" fontId="113" fillId="16" borderId="53" xfId="0" applyFont="1" applyFill="1" applyBorder="1" applyAlignment="1">
      <alignment horizontal="center"/>
    </xf>
    <xf numFmtId="0" fontId="113" fillId="0" borderId="55" xfId="0" applyFont="1" applyBorder="1" applyAlignment="1">
      <alignment horizontal="center"/>
    </xf>
    <xf numFmtId="0" fontId="113" fillId="17" borderId="60" xfId="0" applyFont="1" applyFill="1" applyBorder="1" applyAlignment="1">
      <alignment horizontal="center"/>
    </xf>
    <xf numFmtId="0" fontId="46" fillId="16" borderId="88" xfId="0" applyFont="1" applyFill="1" applyBorder="1" applyAlignment="1">
      <alignment vertical="top" wrapText="1"/>
    </xf>
    <xf numFmtId="0" fontId="46" fillId="16" borderId="138" xfId="0" applyFont="1" applyFill="1" applyBorder="1" applyAlignment="1">
      <alignment horizontal="center" vertical="top"/>
    </xf>
    <xf numFmtId="0" fontId="1" fillId="14" borderId="139" xfId="0" applyFont="1" applyFill="1" applyBorder="1" applyAlignment="1" applyProtection="1">
      <alignment horizontal="center" vertical="top"/>
      <protection locked="0"/>
    </xf>
    <xf numFmtId="0" fontId="1" fillId="14" borderId="88" xfId="0" applyFont="1" applyFill="1" applyBorder="1" applyAlignment="1" applyProtection="1">
      <alignment horizontal="center" vertical="top"/>
      <protection locked="0"/>
    </xf>
    <xf numFmtId="0" fontId="1" fillId="14" borderId="140" xfId="0" applyFont="1" applyFill="1" applyBorder="1" applyAlignment="1" applyProtection="1">
      <alignment horizontal="center" vertical="top"/>
      <protection locked="0"/>
    </xf>
    <xf numFmtId="0" fontId="46" fillId="17" borderId="142" xfId="0" applyFont="1" applyFill="1" applyBorder="1" applyAlignment="1">
      <alignment vertical="top" wrapText="1"/>
    </xf>
    <xf numFmtId="0" fontId="46" fillId="17" borderId="143" xfId="0" applyFont="1" applyFill="1" applyBorder="1" applyAlignment="1">
      <alignment horizontal="center" vertical="top"/>
    </xf>
    <xf numFmtId="0" fontId="1" fillId="14" borderId="144" xfId="0" applyFont="1" applyFill="1" applyBorder="1" applyAlignment="1" applyProtection="1">
      <alignment horizontal="center" vertical="top"/>
      <protection locked="0"/>
    </xf>
    <xf numFmtId="0" fontId="1" fillId="14" borderId="145" xfId="0" applyFont="1" applyFill="1" applyBorder="1" applyAlignment="1" applyProtection="1">
      <alignment horizontal="center" vertical="top"/>
      <protection locked="0"/>
    </xf>
    <xf numFmtId="0" fontId="1" fillId="14" borderId="142" xfId="0" applyFont="1" applyFill="1" applyBorder="1" applyAlignment="1" applyProtection="1">
      <alignment horizontal="center" vertical="top"/>
      <protection locked="0"/>
    </xf>
    <xf numFmtId="0" fontId="1" fillId="14" borderId="146" xfId="0" applyFont="1" applyFill="1" applyBorder="1" applyAlignment="1" applyProtection="1">
      <alignment horizontal="center" vertical="top"/>
      <protection locked="0"/>
    </xf>
    <xf numFmtId="1" fontId="46" fillId="16" borderId="45" xfId="0" applyNumberFormat="1" applyFont="1" applyFill="1" applyBorder="1" applyAlignment="1">
      <alignment horizontal="center" vertical="top"/>
    </xf>
    <xf numFmtId="1" fontId="46" fillId="17" borderId="143" xfId="0" applyNumberFormat="1" applyFont="1" applyFill="1" applyBorder="1" applyAlignment="1">
      <alignment horizontal="center" vertical="top"/>
    </xf>
    <xf numFmtId="0" fontId="115" fillId="9" borderId="0" xfId="0" applyFont="1" applyFill="1"/>
    <xf numFmtId="0" fontId="4" fillId="12" borderId="62" xfId="0" applyFont="1" applyFill="1" applyBorder="1" applyAlignment="1">
      <alignment horizontal="center"/>
    </xf>
    <xf numFmtId="0" fontId="9" fillId="12" borderId="82" xfId="0" applyFont="1" applyFill="1" applyBorder="1" applyAlignment="1">
      <alignment horizontal="center"/>
    </xf>
    <xf numFmtId="0" fontId="94" fillId="12" borderId="82" xfId="0" applyFont="1" applyFill="1" applyBorder="1" applyAlignment="1">
      <alignment horizontal="center"/>
    </xf>
    <xf numFmtId="0" fontId="116" fillId="12" borderId="0" xfId="8" applyFont="1" applyFill="1" applyAlignment="1" applyProtection="1">
      <alignment horizontal="center"/>
    </xf>
    <xf numFmtId="0" fontId="4" fillId="9" borderId="0" xfId="0" applyFont="1" applyFill="1" applyAlignment="1">
      <alignment wrapText="1"/>
    </xf>
    <xf numFmtId="0" fontId="45" fillId="12" borderId="11" xfId="0" applyFont="1" applyFill="1" applyBorder="1" applyAlignment="1">
      <alignment horizontal="center" vertical="center"/>
    </xf>
    <xf numFmtId="0" fontId="46" fillId="12" borderId="39" xfId="0" applyFont="1" applyFill="1" applyBorder="1" applyAlignment="1">
      <alignment horizontal="center"/>
    </xf>
    <xf numFmtId="0" fontId="46" fillId="12" borderId="39" xfId="0" applyFont="1" applyFill="1" applyBorder="1" applyAlignment="1">
      <alignment horizontal="center" vertical="top"/>
    </xf>
    <xf numFmtId="0" fontId="46" fillId="12" borderId="153" xfId="0" applyFont="1" applyFill="1" applyBorder="1" applyAlignment="1">
      <alignment horizontal="center"/>
    </xf>
    <xf numFmtId="0" fontId="46" fillId="12" borderId="153" xfId="0" applyFont="1" applyFill="1" applyBorder="1" applyAlignment="1">
      <alignment horizontal="center" vertical="top"/>
    </xf>
    <xf numFmtId="0" fontId="46" fillId="12" borderId="148" xfId="0" applyFont="1" applyFill="1" applyBorder="1" applyAlignment="1">
      <alignment horizontal="center" vertical="center"/>
    </xf>
    <xf numFmtId="0" fontId="46" fillId="12" borderId="154" xfId="0" applyFont="1" applyFill="1" applyBorder="1" applyAlignment="1">
      <alignment horizontal="center" vertical="center"/>
    </xf>
    <xf numFmtId="0" fontId="46" fillId="12" borderId="44" xfId="0" applyFont="1" applyFill="1" applyBorder="1" applyAlignment="1">
      <alignment horizontal="center" vertical="center"/>
    </xf>
    <xf numFmtId="0" fontId="46" fillId="12" borderId="39" xfId="0" applyFont="1" applyFill="1" applyBorder="1" applyAlignment="1">
      <alignment horizontal="center" vertical="center"/>
    </xf>
    <xf numFmtId="0" fontId="69" fillId="12" borderId="155" xfId="0" applyFont="1" applyFill="1" applyBorder="1" applyAlignment="1">
      <alignment horizontal="center"/>
    </xf>
    <xf numFmtId="0" fontId="69" fillId="12" borderId="156" xfId="0" applyFont="1" applyFill="1" applyBorder="1" applyAlignment="1">
      <alignment horizontal="center"/>
    </xf>
    <xf numFmtId="0" fontId="69" fillId="12" borderId="120" xfId="0" applyFont="1" applyFill="1" applyBorder="1" applyAlignment="1">
      <alignment horizontal="center"/>
    </xf>
    <xf numFmtId="0" fontId="69" fillId="12" borderId="121" xfId="0" applyFont="1" applyFill="1" applyBorder="1" applyAlignment="1">
      <alignment horizontal="center"/>
    </xf>
    <xf numFmtId="0" fontId="115" fillId="0" borderId="0" xfId="0" applyFont="1" applyAlignment="1">
      <alignment wrapText="1"/>
    </xf>
    <xf numFmtId="0" fontId="1" fillId="26" borderId="79" xfId="0" applyFont="1" applyFill="1" applyBorder="1" applyAlignment="1" applyProtection="1">
      <alignment wrapText="1"/>
      <protection locked="0"/>
    </xf>
    <xf numFmtId="0" fontId="1" fillId="26" borderId="85" xfId="0" applyFont="1" applyFill="1" applyBorder="1" applyAlignment="1" applyProtection="1">
      <alignment wrapText="1"/>
      <protection locked="0"/>
    </xf>
    <xf numFmtId="0" fontId="0" fillId="26" borderId="85" xfId="0" applyFill="1" applyBorder="1" applyAlignment="1" applyProtection="1">
      <alignment wrapText="1"/>
      <protection locked="0"/>
    </xf>
    <xf numFmtId="0" fontId="0" fillId="26" borderId="79" xfId="0" applyFill="1" applyBorder="1" applyAlignment="1" applyProtection="1">
      <alignment wrapText="1"/>
      <protection locked="0"/>
    </xf>
    <xf numFmtId="49" fontId="42" fillId="12" borderId="0" xfId="0" applyNumberFormat="1" applyFont="1" applyFill="1" applyAlignment="1">
      <alignment horizontal="left" wrapText="1"/>
    </xf>
    <xf numFmtId="0" fontId="58" fillId="12" borderId="0" xfId="2" applyFont="1" applyFill="1" applyBorder="1" applyAlignment="1" applyProtection="1">
      <alignment horizontal="left"/>
    </xf>
    <xf numFmtId="0" fontId="58" fillId="12" borderId="0" xfId="2" applyFont="1" applyFill="1" applyBorder="1" applyAlignment="1" applyProtection="1">
      <alignment horizontal="center" wrapText="1"/>
    </xf>
    <xf numFmtId="0" fontId="11" fillId="12" borderId="0" xfId="2" applyFill="1" applyBorder="1" applyAlignment="1" applyProtection="1">
      <alignment horizontal="center" wrapText="1"/>
    </xf>
    <xf numFmtId="0" fontId="96" fillId="12" borderId="0" xfId="0" applyFont="1" applyFill="1" applyAlignment="1">
      <alignment vertical="center" wrapText="1"/>
    </xf>
    <xf numFmtId="0" fontId="69" fillId="12" borderId="0" xfId="0" applyFont="1" applyFill="1" applyAlignment="1">
      <alignment vertical="center" wrapText="1"/>
    </xf>
    <xf numFmtId="0" fontId="120" fillId="9" borderId="0" xfId="0" applyFont="1" applyFill="1"/>
    <xf numFmtId="0" fontId="121" fillId="12" borderId="13" xfId="2" applyFont="1" applyFill="1" applyAlignment="1" applyProtection="1">
      <alignment horizontal="center" wrapText="1"/>
    </xf>
    <xf numFmtId="0" fontId="120" fillId="0" borderId="0" xfId="0" applyFont="1"/>
    <xf numFmtId="0" fontId="51" fillId="9" borderId="0" xfId="0" applyFont="1" applyFill="1"/>
    <xf numFmtId="0" fontId="12" fillId="12" borderId="13" xfId="2" applyFont="1" applyFill="1" applyAlignment="1" applyProtection="1">
      <alignment horizontal="center" wrapText="1"/>
    </xf>
    <xf numFmtId="0" fontId="51" fillId="0" borderId="0" xfId="0" applyFont="1"/>
    <xf numFmtId="0" fontId="123" fillId="9" borderId="132" xfId="1" applyFont="1" applyFill="1" applyBorder="1" applyAlignment="1" applyProtection="1">
      <alignment horizontal="center" vertical="center"/>
      <protection locked="0"/>
    </xf>
    <xf numFmtId="0" fontId="116" fillId="12" borderId="0" xfId="8" applyFont="1" applyFill="1" applyBorder="1" applyProtection="1"/>
    <xf numFmtId="0" fontId="69" fillId="12" borderId="157" xfId="0" applyFont="1" applyFill="1" applyBorder="1" applyAlignment="1">
      <alignment horizontal="left"/>
    </xf>
    <xf numFmtId="176" fontId="42" fillId="26" borderId="41" xfId="0" applyNumberFormat="1" applyFont="1" applyFill="1" applyBorder="1" applyAlignment="1" applyProtection="1">
      <alignment horizontal="center"/>
      <protection locked="0"/>
    </xf>
    <xf numFmtId="176" fontId="42" fillId="26" borderId="53" xfId="0" applyNumberFormat="1" applyFont="1" applyFill="1" applyBorder="1" applyAlignment="1" applyProtection="1">
      <alignment horizontal="center"/>
      <protection locked="0"/>
    </xf>
    <xf numFmtId="176" fontId="42" fillId="26" borderId="39" xfId="0" applyNumberFormat="1" applyFont="1" applyFill="1" applyBorder="1" applyAlignment="1" applyProtection="1">
      <alignment horizontal="center"/>
      <protection locked="0"/>
    </xf>
    <xf numFmtId="176" fontId="42" fillId="26" borderId="55" xfId="0" applyNumberFormat="1" applyFont="1" applyFill="1" applyBorder="1" applyAlignment="1" applyProtection="1">
      <alignment horizontal="center"/>
      <protection locked="0"/>
    </xf>
    <xf numFmtId="176" fontId="42" fillId="26" borderId="59" xfId="0" applyNumberFormat="1" applyFont="1" applyFill="1" applyBorder="1" applyAlignment="1" applyProtection="1">
      <alignment horizontal="center"/>
      <protection locked="0"/>
    </xf>
    <xf numFmtId="176" fontId="42" fillId="26" borderId="60" xfId="0" applyNumberFormat="1" applyFont="1" applyFill="1" applyBorder="1" applyAlignment="1" applyProtection="1">
      <alignment horizontal="center"/>
      <protection locked="0"/>
    </xf>
    <xf numFmtId="0" fontId="69" fillId="12" borderId="158" xfId="0" applyFont="1" applyFill="1" applyBorder="1"/>
    <xf numFmtId="0" fontId="4" fillId="12" borderId="3" xfId="0" applyFont="1" applyFill="1" applyBorder="1" applyAlignment="1">
      <alignment horizontal="left" vertical="top" wrapText="1"/>
    </xf>
    <xf numFmtId="0" fontId="1" fillId="12" borderId="148" xfId="0" applyFont="1" applyFill="1" applyBorder="1" applyAlignment="1">
      <alignment horizontal="left" vertical="center"/>
    </xf>
    <xf numFmtId="0" fontId="9" fillId="12" borderId="28" xfId="0" applyFont="1" applyFill="1" applyBorder="1" applyAlignment="1">
      <alignment horizontal="left"/>
    </xf>
    <xf numFmtId="9" fontId="0" fillId="0" borderId="3" xfId="0" applyNumberFormat="1" applyBorder="1"/>
    <xf numFmtId="9" fontId="0" fillId="30" borderId="0" xfId="0" applyNumberFormat="1" applyFill="1"/>
    <xf numFmtId="0" fontId="0" fillId="30" borderId="0" xfId="0" applyFill="1"/>
    <xf numFmtId="0" fontId="46" fillId="3" borderId="47" xfId="0" applyFont="1" applyFill="1" applyBorder="1" applyAlignment="1">
      <alignment wrapText="1"/>
    </xf>
    <xf numFmtId="0" fontId="46" fillId="3" borderId="82" xfId="0" applyFont="1" applyFill="1" applyBorder="1" applyAlignment="1">
      <alignment wrapText="1"/>
    </xf>
    <xf numFmtId="0" fontId="0" fillId="0" borderId="159" xfId="0" applyBorder="1" applyAlignment="1">
      <alignment horizontal="left"/>
    </xf>
    <xf numFmtId="9" fontId="0" fillId="0" borderId="159" xfId="0" applyNumberFormat="1" applyBorder="1" applyAlignment="1">
      <alignment horizontal="left"/>
    </xf>
    <xf numFmtId="0" fontId="0" fillId="0" borderId="161" xfId="0" applyBorder="1"/>
    <xf numFmtId="0" fontId="0" fillId="0" borderId="160" xfId="0" applyBorder="1"/>
    <xf numFmtId="9" fontId="0" fillId="0" borderId="161" xfId="0" applyNumberFormat="1" applyBorder="1"/>
    <xf numFmtId="9" fontId="0" fillId="0" borderId="162" xfId="0" applyNumberFormat="1" applyBorder="1"/>
    <xf numFmtId="0" fontId="0" fillId="32" borderId="0" xfId="0" applyFill="1"/>
    <xf numFmtId="0" fontId="4" fillId="12" borderId="40" xfId="0" applyFont="1" applyFill="1" applyBorder="1" applyAlignment="1">
      <alignment horizontal="left" vertical="top"/>
    </xf>
    <xf numFmtId="0" fontId="46" fillId="12" borderId="5" xfId="0" applyFont="1" applyFill="1" applyBorder="1"/>
    <xf numFmtId="0" fontId="46" fillId="12" borderId="7" xfId="0" applyFont="1" applyFill="1" applyBorder="1"/>
    <xf numFmtId="9" fontId="0" fillId="32" borderId="0" xfId="0" applyNumberFormat="1" applyFill="1"/>
    <xf numFmtId="0" fontId="0" fillId="0" borderId="163" xfId="0" applyBorder="1"/>
    <xf numFmtId="0" fontId="5" fillId="2" borderId="0" xfId="0" applyFont="1" applyFill="1" applyAlignment="1">
      <alignment horizontal="center"/>
    </xf>
    <xf numFmtId="0" fontId="0" fillId="9" borderId="3" xfId="0" applyFill="1" applyBorder="1" applyAlignment="1">
      <alignment horizontal="left"/>
    </xf>
    <xf numFmtId="9" fontId="0" fillId="9" borderId="0" xfId="0" applyNumberFormat="1" applyFill="1"/>
    <xf numFmtId="0" fontId="46" fillId="12" borderId="46" xfId="0" applyFont="1" applyFill="1" applyBorder="1" applyAlignment="1">
      <alignment horizontal="left" vertical="center"/>
    </xf>
    <xf numFmtId="0" fontId="22" fillId="12" borderId="8" xfId="0" applyFont="1" applyFill="1" applyBorder="1" applyAlignment="1">
      <alignment horizontal="left" vertical="center"/>
    </xf>
    <xf numFmtId="0" fontId="46" fillId="16" borderId="138" xfId="0" applyFont="1" applyFill="1" applyBorder="1" applyAlignment="1">
      <alignment vertical="top" wrapText="1"/>
    </xf>
    <xf numFmtId="0" fontId="46" fillId="9" borderId="43" xfId="0" applyFont="1" applyFill="1" applyBorder="1" applyAlignment="1">
      <alignment vertical="top" wrapText="1"/>
    </xf>
    <xf numFmtId="0" fontId="46" fillId="17" borderId="143" xfId="0" applyFont="1" applyFill="1" applyBorder="1" applyAlignment="1">
      <alignment vertical="top" wrapText="1"/>
    </xf>
    <xf numFmtId="0" fontId="69" fillId="12" borderId="1" xfId="0" applyFont="1" applyFill="1" applyBorder="1" applyAlignment="1">
      <alignment wrapText="1"/>
    </xf>
    <xf numFmtId="0" fontId="20" fillId="14" borderId="11" xfId="0" applyFont="1" applyFill="1" applyBorder="1" applyAlignment="1" applyProtection="1">
      <alignment vertical="center"/>
      <protection locked="0"/>
    </xf>
    <xf numFmtId="0" fontId="20" fillId="14" borderId="12" xfId="0" applyFont="1" applyFill="1" applyBorder="1" applyAlignment="1" applyProtection="1">
      <alignment horizontal="center" vertical="center" wrapText="1"/>
      <protection locked="0"/>
    </xf>
    <xf numFmtId="0" fontId="20" fillId="14" borderId="1" xfId="0" applyFont="1" applyFill="1" applyBorder="1" applyAlignment="1" applyProtection="1">
      <alignment horizontal="center" vertical="center" wrapText="1"/>
      <protection locked="0"/>
    </xf>
    <xf numFmtId="0" fontId="96" fillId="14" borderId="0" xfId="0" applyFont="1" applyFill="1" applyAlignment="1">
      <alignment vertical="center"/>
    </xf>
    <xf numFmtId="0" fontId="58" fillId="12" borderId="1" xfId="2" applyFont="1" applyFill="1" applyBorder="1" applyAlignment="1" applyProtection="1">
      <alignment horizontal="center" vertical="center"/>
    </xf>
    <xf numFmtId="0" fontId="58" fillId="37" borderId="1" xfId="2" applyFont="1" applyFill="1" applyBorder="1" applyAlignment="1" applyProtection="1">
      <alignment horizontal="center" vertical="center" wrapText="1"/>
      <protection locked="0"/>
    </xf>
    <xf numFmtId="0" fontId="124" fillId="12" borderId="0" xfId="2" applyFont="1" applyFill="1" applyBorder="1" applyAlignment="1" applyProtection="1">
      <alignment horizontal="left"/>
    </xf>
    <xf numFmtId="0" fontId="46" fillId="16" borderId="137" xfId="0" applyFont="1" applyFill="1" applyBorder="1" applyAlignment="1">
      <alignment vertical="top"/>
    </xf>
    <xf numFmtId="0" fontId="46" fillId="17" borderId="141" xfId="0" applyFont="1" applyFill="1" applyBorder="1" applyAlignment="1">
      <alignment vertical="top"/>
    </xf>
    <xf numFmtId="0" fontId="46" fillId="16" borderId="56" xfId="0" applyFont="1" applyFill="1" applyBorder="1" applyAlignment="1">
      <alignment vertical="top"/>
    </xf>
    <xf numFmtId="0" fontId="46" fillId="17" borderId="64" xfId="0" applyFont="1" applyFill="1" applyBorder="1" applyAlignment="1">
      <alignment vertical="top"/>
    </xf>
    <xf numFmtId="0" fontId="7" fillId="9" borderId="0" xfId="0" applyFont="1" applyFill="1" applyAlignment="1">
      <alignment wrapText="1"/>
    </xf>
    <xf numFmtId="0" fontId="96" fillId="12" borderId="0" xfId="0" applyFont="1" applyFill="1" applyAlignment="1">
      <alignment horizontal="left" vertical="center" wrapText="1"/>
    </xf>
    <xf numFmtId="0" fontId="46" fillId="12" borderId="0" xfId="0" applyFont="1" applyFill="1" applyAlignment="1">
      <alignment horizontal="left" vertical="center"/>
    </xf>
    <xf numFmtId="0" fontId="54" fillId="12" borderId="5" xfId="0" applyFont="1" applyFill="1" applyBorder="1" applyAlignment="1">
      <alignment horizontal="right" vertical="top"/>
    </xf>
    <xf numFmtId="0" fontId="69" fillId="16" borderId="1" xfId="0" applyFont="1" applyFill="1" applyBorder="1"/>
    <xf numFmtId="0" fontId="69" fillId="16" borderId="10" xfId="0" applyFont="1" applyFill="1" applyBorder="1"/>
    <xf numFmtId="0" fontId="69" fillId="16" borderId="11" xfId="0" applyFont="1" applyFill="1" applyBorder="1"/>
    <xf numFmtId="0" fontId="69" fillId="16" borderId="12" xfId="0" applyFont="1" applyFill="1" applyBorder="1"/>
    <xf numFmtId="176" fontId="71" fillId="16" borderId="1" xfId="0" applyNumberFormat="1" applyFont="1" applyFill="1" applyBorder="1" applyAlignment="1">
      <alignment horizontal="center"/>
    </xf>
    <xf numFmtId="0" fontId="125" fillId="8" borderId="0" xfId="0" applyFont="1" applyFill="1"/>
    <xf numFmtId="0" fontId="126" fillId="8" borderId="1" xfId="0" applyFont="1" applyFill="1" applyBorder="1"/>
    <xf numFmtId="0" fontId="125" fillId="26" borderId="1" xfId="0" applyFont="1" applyFill="1" applyBorder="1" applyAlignment="1" applyProtection="1">
      <alignment wrapText="1"/>
      <protection locked="0"/>
    </xf>
    <xf numFmtId="9" fontId="1" fillId="9" borderId="0" xfId="0" applyNumberFormat="1" applyFont="1" applyFill="1"/>
    <xf numFmtId="0" fontId="1" fillId="29" borderId="166" xfId="0" applyFont="1" applyFill="1" applyBorder="1" applyAlignment="1">
      <alignment wrapText="1"/>
    </xf>
    <xf numFmtId="9" fontId="1" fillId="0" borderId="166" xfId="0" quotePrefix="1" applyNumberFormat="1" applyFont="1" applyBorder="1" applyAlignment="1">
      <alignment wrapText="1"/>
    </xf>
    <xf numFmtId="9" fontId="1" fillId="0" borderId="166" xfId="0" applyNumberFormat="1" applyFont="1" applyBorder="1" applyAlignment="1">
      <alignment wrapText="1"/>
    </xf>
    <xf numFmtId="0" fontId="1" fillId="0" borderId="166" xfId="0" applyFont="1" applyBorder="1" applyAlignment="1">
      <alignment wrapText="1"/>
    </xf>
    <xf numFmtId="0" fontId="1" fillId="0" borderId="167" xfId="0" applyFont="1" applyBorder="1" applyAlignment="1">
      <alignment wrapText="1"/>
    </xf>
    <xf numFmtId="9" fontId="1" fillId="0" borderId="0" xfId="0" quotePrefix="1" applyNumberFormat="1" applyFont="1" applyAlignment="1">
      <alignment wrapText="1"/>
    </xf>
    <xf numFmtId="0" fontId="1" fillId="0" borderId="28" xfId="0" applyFont="1" applyBorder="1" applyAlignment="1">
      <alignment wrapText="1"/>
    </xf>
    <xf numFmtId="0" fontId="1" fillId="29" borderId="168" xfId="0" applyFont="1" applyFill="1" applyBorder="1" applyAlignment="1">
      <alignment wrapText="1"/>
    </xf>
    <xf numFmtId="9" fontId="1" fillId="0" borderId="168" xfId="0" quotePrefix="1" applyNumberFormat="1" applyFont="1" applyBorder="1" applyAlignment="1">
      <alignment wrapText="1"/>
    </xf>
    <xf numFmtId="9" fontId="1" fillId="0" borderId="168" xfId="0" applyNumberFormat="1" applyFont="1" applyBorder="1" applyAlignment="1">
      <alignment wrapText="1"/>
    </xf>
    <xf numFmtId="0" fontId="1" fillId="0" borderId="168" xfId="0" applyFont="1" applyBorder="1" applyAlignment="1">
      <alignment wrapText="1"/>
    </xf>
    <xf numFmtId="0" fontId="1" fillId="0" borderId="169" xfId="0" applyFont="1" applyBorder="1" applyAlignment="1">
      <alignment wrapText="1"/>
    </xf>
    <xf numFmtId="0" fontId="4" fillId="9" borderId="11" xfId="0" applyFont="1" applyFill="1" applyBorder="1"/>
    <xf numFmtId="0" fontId="4" fillId="9" borderId="3" xfId="0" applyFont="1" applyFill="1" applyBorder="1"/>
    <xf numFmtId="0" fontId="4" fillId="9" borderId="4" xfId="0" applyFont="1" applyFill="1" applyBorder="1"/>
    <xf numFmtId="2" fontId="1" fillId="34" borderId="130" xfId="0" applyNumberFormat="1" applyFont="1" applyFill="1" applyBorder="1" applyAlignment="1">
      <alignment horizontal="right" wrapText="1"/>
    </xf>
    <xf numFmtId="2" fontId="100" fillId="35" borderId="129" xfId="0" applyNumberFormat="1" applyFont="1" applyFill="1" applyBorder="1" applyAlignment="1">
      <alignment horizontal="right"/>
    </xf>
    <xf numFmtId="2" fontId="17" fillId="36" borderId="131" xfId="0" applyNumberFormat="1" applyFont="1" applyFill="1" applyBorder="1" applyAlignment="1">
      <alignment horizontal="right"/>
    </xf>
    <xf numFmtId="0" fontId="1" fillId="12" borderId="0" xfId="0" applyFont="1" applyFill="1" applyAlignment="1">
      <alignment horizontal="center" vertical="center"/>
    </xf>
    <xf numFmtId="0" fontId="1" fillId="12" borderId="0" xfId="0" applyFont="1" applyFill="1" applyAlignment="1">
      <alignment vertical="center"/>
    </xf>
    <xf numFmtId="0" fontId="1" fillId="12" borderId="0" xfId="0" applyFont="1" applyFill="1" applyAlignment="1">
      <alignment horizontal="center" vertical="center" wrapText="1"/>
    </xf>
    <xf numFmtId="0" fontId="1" fillId="12" borderId="5" xfId="0" applyFont="1" applyFill="1" applyBorder="1" applyAlignment="1">
      <alignment vertical="center"/>
    </xf>
    <xf numFmtId="0" fontId="97" fillId="12" borderId="0" xfId="0" applyFont="1" applyFill="1" applyAlignment="1">
      <alignment vertical="center" wrapText="1"/>
    </xf>
    <xf numFmtId="0" fontId="99" fillId="12" borderId="0" xfId="0" applyFont="1" applyFill="1" applyAlignment="1">
      <alignment horizontal="left" vertical="center"/>
    </xf>
    <xf numFmtId="0" fontId="97" fillId="12" borderId="8" xfId="0" applyFont="1" applyFill="1" applyBorder="1" applyAlignment="1">
      <alignment horizontal="right" vertical="center" wrapText="1"/>
    </xf>
    <xf numFmtId="0" fontId="92" fillId="12" borderId="0" xfId="0" applyFont="1" applyFill="1"/>
    <xf numFmtId="0" fontId="129" fillId="12" borderId="100" xfId="0" applyFont="1" applyFill="1" applyBorder="1" applyAlignment="1">
      <alignment horizontal="center"/>
    </xf>
    <xf numFmtId="0" fontId="130" fillId="12" borderId="100" xfId="0" applyFont="1" applyFill="1" applyBorder="1"/>
    <xf numFmtId="0" fontId="130" fillId="12" borderId="101" xfId="0" applyFont="1" applyFill="1" applyBorder="1"/>
    <xf numFmtId="0" fontId="17" fillId="0" borderId="0" xfId="0" applyFont="1" applyAlignment="1">
      <alignment horizontal="center"/>
    </xf>
    <xf numFmtId="0" fontId="46" fillId="3" borderId="82" xfId="0" applyFont="1" applyFill="1" applyBorder="1"/>
    <xf numFmtId="0" fontId="131" fillId="3" borderId="82" xfId="0" applyFont="1" applyFill="1" applyBorder="1"/>
    <xf numFmtId="0" fontId="132" fillId="9" borderId="0" xfId="0" applyFont="1" applyFill="1"/>
    <xf numFmtId="0" fontId="68" fillId="13" borderId="0" xfId="0" applyFont="1" applyFill="1" applyAlignment="1">
      <alignment wrapText="1"/>
    </xf>
    <xf numFmtId="0" fontId="0" fillId="9" borderId="0" xfId="0" applyFill="1" applyAlignment="1">
      <alignment vertical="top" wrapText="1"/>
    </xf>
    <xf numFmtId="0" fontId="133" fillId="12" borderId="0" xfId="0" applyFont="1" applyFill="1"/>
    <xf numFmtId="0" fontId="134" fillId="12" borderId="170" xfId="0" applyFont="1" applyFill="1" applyBorder="1" applyAlignment="1">
      <alignment vertical="top" wrapText="1"/>
    </xf>
    <xf numFmtId="0" fontId="134" fillId="12" borderId="171" xfId="0" applyFont="1" applyFill="1" applyBorder="1" applyAlignment="1">
      <alignment vertical="top" wrapText="1"/>
    </xf>
    <xf numFmtId="0" fontId="51" fillId="12" borderId="0" xfId="0" applyFont="1" applyFill="1" applyAlignment="1">
      <alignment vertical="top" wrapText="1"/>
    </xf>
    <xf numFmtId="0" fontId="109" fillId="12" borderId="172" xfId="0" applyFont="1" applyFill="1" applyBorder="1"/>
    <xf numFmtId="0" fontId="45" fillId="12" borderId="0" xfId="0" applyFont="1" applyFill="1" applyAlignment="1">
      <alignment horizontal="right"/>
    </xf>
    <xf numFmtId="0" fontId="138" fillId="32" borderId="0" xfId="0" applyFont="1" applyFill="1"/>
    <xf numFmtId="176" fontId="0" fillId="33" borderId="0" xfId="0" applyNumberFormat="1" applyFill="1"/>
    <xf numFmtId="1" fontId="0" fillId="33" borderId="0" xfId="0" applyNumberFormat="1" applyFill="1" applyAlignment="1">
      <alignment horizontal="center"/>
    </xf>
    <xf numFmtId="0" fontId="18" fillId="2" borderId="74" xfId="0" applyFont="1" applyFill="1" applyBorder="1" applyAlignment="1">
      <alignment horizontal="center"/>
    </xf>
    <xf numFmtId="0" fontId="21" fillId="9" borderId="0" xfId="0" applyFont="1" applyFill="1"/>
    <xf numFmtId="2" fontId="1" fillId="9" borderId="0" xfId="0" applyNumberFormat="1" applyFont="1" applyFill="1" applyAlignment="1">
      <alignment wrapText="1"/>
    </xf>
    <xf numFmtId="176" fontId="0" fillId="9" borderId="0" xfId="0" applyNumberFormat="1" applyFill="1"/>
    <xf numFmtId="0" fontId="4" fillId="26" borderId="1" xfId="0" applyFont="1" applyFill="1" applyBorder="1" applyAlignment="1" applyProtection="1">
      <alignment horizontal="center"/>
      <protection locked="0"/>
    </xf>
    <xf numFmtId="0" fontId="46" fillId="26" borderId="40" xfId="0" applyFont="1" applyFill="1" applyBorder="1" applyAlignment="1" applyProtection="1">
      <alignment horizontal="left" vertical="top" wrapText="1"/>
      <protection locked="0"/>
    </xf>
    <xf numFmtId="0" fontId="46" fillId="26" borderId="41" xfId="0" applyFont="1" applyFill="1" applyBorder="1" applyAlignment="1" applyProtection="1">
      <alignment horizontal="left" vertical="top" wrapText="1"/>
      <protection locked="0"/>
    </xf>
    <xf numFmtId="0" fontId="46" fillId="26" borderId="41" xfId="0" applyFont="1" applyFill="1" applyBorder="1" applyAlignment="1" applyProtection="1">
      <alignment horizontal="center" vertical="top" wrapText="1"/>
      <protection locked="0"/>
    </xf>
    <xf numFmtId="1" fontId="46" fillId="26" borderId="41" xfId="0" applyNumberFormat="1" applyFont="1" applyFill="1" applyBorder="1" applyAlignment="1" applyProtection="1">
      <alignment horizontal="center"/>
      <protection locked="0"/>
    </xf>
    <xf numFmtId="0" fontId="1" fillId="26" borderId="0" xfId="0" applyFont="1" applyFill="1" applyProtection="1">
      <protection locked="0"/>
    </xf>
    <xf numFmtId="176" fontId="46" fillId="26" borderId="41" xfId="0" applyNumberFormat="1" applyFont="1" applyFill="1" applyBorder="1" applyAlignment="1" applyProtection="1">
      <alignment horizontal="center"/>
      <protection locked="0"/>
    </xf>
    <xf numFmtId="0" fontId="46" fillId="26" borderId="57" xfId="0" applyFont="1" applyFill="1" applyBorder="1" applyAlignment="1" applyProtection="1">
      <alignment horizontal="left" vertical="top" wrapText="1"/>
      <protection locked="0"/>
    </xf>
    <xf numFmtId="0" fontId="46" fillId="26" borderId="39" xfId="0" applyFont="1" applyFill="1" applyBorder="1" applyAlignment="1" applyProtection="1">
      <alignment horizontal="left" vertical="top" wrapText="1"/>
      <protection locked="0"/>
    </xf>
    <xf numFmtId="0" fontId="46" fillId="26" borderId="39" xfId="0" applyFont="1" applyFill="1" applyBorder="1" applyAlignment="1" applyProtection="1">
      <alignment horizontal="center" vertical="top" wrapText="1"/>
      <protection locked="0"/>
    </xf>
    <xf numFmtId="1" fontId="46" fillId="26" borderId="39" xfId="0" applyNumberFormat="1" applyFont="1" applyFill="1" applyBorder="1" applyAlignment="1" applyProtection="1">
      <alignment horizontal="center"/>
      <protection locked="0"/>
    </xf>
    <xf numFmtId="176" fontId="46" fillId="26" borderId="39" xfId="0" applyNumberFormat="1" applyFont="1" applyFill="1" applyBorder="1" applyAlignment="1" applyProtection="1">
      <alignment horizontal="center"/>
      <protection locked="0"/>
    </xf>
    <xf numFmtId="0" fontId="46" fillId="26" borderId="58" xfId="0" applyFont="1" applyFill="1" applyBorder="1" applyAlignment="1" applyProtection="1">
      <alignment horizontal="left" vertical="top" wrapText="1"/>
      <protection locked="0"/>
    </xf>
    <xf numFmtId="0" fontId="118" fillId="26" borderId="59" xfId="0" applyFont="1" applyFill="1" applyBorder="1" applyAlignment="1" applyProtection="1">
      <alignment horizontal="left" vertical="top" wrapText="1"/>
      <protection locked="0"/>
    </xf>
    <xf numFmtId="0" fontId="46" fillId="26" borderId="59" xfId="0" applyFont="1" applyFill="1" applyBorder="1" applyAlignment="1" applyProtection="1">
      <alignment horizontal="center" vertical="top" wrapText="1"/>
      <protection locked="0"/>
    </xf>
    <xf numFmtId="1" fontId="46" fillId="26" borderId="59" xfId="0" applyNumberFormat="1" applyFont="1" applyFill="1" applyBorder="1" applyAlignment="1" applyProtection="1">
      <alignment horizontal="center"/>
      <protection locked="0"/>
    </xf>
    <xf numFmtId="176" fontId="46" fillId="26" borderId="59" xfId="0" applyNumberFormat="1" applyFont="1" applyFill="1" applyBorder="1" applyAlignment="1" applyProtection="1">
      <alignment horizontal="center"/>
      <protection locked="0"/>
    </xf>
    <xf numFmtId="0" fontId="106" fillId="9" borderId="0" xfId="1" applyFont="1" applyFill="1" applyBorder="1" applyAlignment="1" applyProtection="1">
      <alignment vertical="center"/>
    </xf>
    <xf numFmtId="0" fontId="139" fillId="26" borderId="11" xfId="0" applyFont="1" applyFill="1" applyBorder="1" applyAlignment="1" applyProtection="1">
      <alignment vertical="center" wrapText="1"/>
      <protection locked="0"/>
    </xf>
    <xf numFmtId="0" fontId="140" fillId="12" borderId="0" xfId="2" applyFont="1" applyFill="1" applyBorder="1" applyAlignment="1" applyProtection="1">
      <alignment horizontal="center" vertical="center" wrapText="1"/>
    </xf>
    <xf numFmtId="49" fontId="96" fillId="14" borderId="41" xfId="0" applyNumberFormat="1" applyFont="1" applyFill="1" applyBorder="1" applyAlignment="1" applyProtection="1">
      <alignment horizontal="left" vertical="top" wrapText="1"/>
      <protection locked="0"/>
    </xf>
    <xf numFmtId="49" fontId="96" fillId="14" borderId="39" xfId="0" applyNumberFormat="1" applyFont="1" applyFill="1" applyBorder="1" applyAlignment="1" applyProtection="1">
      <alignment wrapText="1"/>
      <protection locked="0"/>
    </xf>
    <xf numFmtId="49" fontId="96" fillId="14" borderId="59" xfId="0" applyNumberFormat="1" applyFont="1" applyFill="1" applyBorder="1" applyAlignment="1" applyProtection="1">
      <alignment wrapText="1"/>
      <protection locked="0"/>
    </xf>
    <xf numFmtId="0" fontId="20" fillId="26" borderId="1" xfId="7" applyFont="1" applyFill="1" applyBorder="1" applyAlignment="1" applyProtection="1">
      <alignment vertical="center"/>
      <protection locked="0"/>
    </xf>
    <xf numFmtId="0" fontId="20" fillId="12" borderId="0" xfId="7" applyFont="1" applyFill="1" applyBorder="1" applyAlignment="1" applyProtection="1">
      <alignment vertical="center"/>
    </xf>
    <xf numFmtId="177" fontId="42" fillId="12" borderId="164" xfId="4" applyNumberFormat="1" applyFont="1" applyFill="1" applyBorder="1" applyAlignment="1" applyProtection="1">
      <alignment vertical="center"/>
      <protection locked="0"/>
    </xf>
    <xf numFmtId="0" fontId="96" fillId="26" borderId="1" xfId="7" applyFont="1" applyFill="1" applyBorder="1" applyAlignment="1" applyProtection="1">
      <alignment vertical="center" wrapText="1"/>
      <protection locked="0"/>
    </xf>
    <xf numFmtId="177" fontId="20" fillId="14" borderId="35" xfId="4" applyNumberFormat="1" applyFont="1" applyFill="1" applyBorder="1" applyAlignment="1" applyProtection="1">
      <alignment vertical="center" wrapText="1"/>
      <protection locked="0"/>
    </xf>
    <xf numFmtId="177" fontId="20" fillId="14" borderId="1" xfId="4" applyNumberFormat="1" applyFont="1" applyFill="1" applyBorder="1" applyAlignment="1" applyProtection="1">
      <alignment vertical="center" wrapText="1"/>
      <protection locked="0"/>
    </xf>
    <xf numFmtId="0" fontId="1" fillId="33" borderId="3" xfId="0" applyFont="1" applyFill="1" applyBorder="1"/>
    <xf numFmtId="0" fontId="4" fillId="12" borderId="62" xfId="0" applyFont="1" applyFill="1" applyBorder="1" applyAlignment="1">
      <alignment horizontal="center" vertical="top"/>
    </xf>
    <xf numFmtId="0" fontId="117" fillId="12" borderId="8" xfId="0" applyFont="1" applyFill="1" applyBorder="1" applyAlignment="1">
      <alignment horizontal="center" vertical="top" wrapText="1"/>
    </xf>
    <xf numFmtId="0" fontId="1" fillId="33" borderId="84" xfId="0" applyFont="1" applyFill="1" applyBorder="1"/>
    <xf numFmtId="0" fontId="4" fillId="12" borderId="84" xfId="0" applyFont="1" applyFill="1" applyBorder="1" applyAlignment="1">
      <alignment horizontal="center" vertical="top"/>
    </xf>
    <xf numFmtId="0" fontId="4" fillId="12" borderId="85" xfId="0" applyFont="1" applyFill="1" applyBorder="1" applyAlignment="1">
      <alignment horizontal="center" vertical="top" wrapText="1"/>
    </xf>
    <xf numFmtId="0" fontId="117" fillId="12" borderId="174" xfId="0" applyFont="1" applyFill="1" applyBorder="1" applyAlignment="1">
      <alignment horizontal="center" vertical="top" wrapText="1"/>
    </xf>
    <xf numFmtId="0" fontId="117" fillId="12" borderId="172" xfId="0" applyFont="1" applyFill="1" applyBorder="1" applyAlignment="1">
      <alignment horizontal="center" vertical="top" wrapText="1"/>
    </xf>
    <xf numFmtId="0" fontId="1" fillId="0" borderId="3" xfId="0" applyFont="1" applyBorder="1"/>
    <xf numFmtId="0" fontId="4" fillId="12" borderId="89" xfId="0" applyFont="1" applyFill="1" applyBorder="1" applyAlignment="1">
      <alignment horizontal="left" vertical="top" wrapText="1"/>
    </xf>
    <xf numFmtId="0" fontId="94" fillId="12" borderId="82" xfId="0" applyFont="1" applyFill="1" applyBorder="1" applyAlignment="1">
      <alignment horizontal="center" vertical="top" wrapText="1"/>
    </xf>
    <xf numFmtId="2" fontId="46" fillId="16" borderId="41" xfId="0" applyNumberFormat="1" applyFont="1" applyFill="1" applyBorder="1" applyAlignment="1">
      <alignment horizontal="center"/>
    </xf>
    <xf numFmtId="2" fontId="46" fillId="0" borderId="39" xfId="0" applyNumberFormat="1" applyFont="1" applyBorder="1" applyAlignment="1">
      <alignment horizontal="center"/>
    </xf>
    <xf numFmtId="2" fontId="46" fillId="17" borderId="59" xfId="0" applyNumberFormat="1" applyFont="1" applyFill="1" applyBorder="1" applyAlignment="1">
      <alignment horizontal="center"/>
    </xf>
    <xf numFmtId="176" fontId="46" fillId="12" borderId="31" xfId="9" applyNumberFormat="1" applyFont="1" applyFill="1" applyBorder="1" applyAlignment="1">
      <alignment horizontal="center" vertical="top"/>
    </xf>
    <xf numFmtId="176" fontId="46" fillId="12" borderId="31" xfId="9" applyNumberFormat="1" applyFont="1" applyFill="1" applyBorder="1" applyAlignment="1">
      <alignment horizontal="center"/>
    </xf>
    <xf numFmtId="0" fontId="69" fillId="12" borderId="122" xfId="0" applyFont="1" applyFill="1" applyBorder="1" applyAlignment="1">
      <alignment horizontal="right" vertical="top" wrapText="1"/>
    </xf>
    <xf numFmtId="0" fontId="69" fillId="12" borderId="175" xfId="0" applyFont="1" applyFill="1" applyBorder="1" applyAlignment="1">
      <alignment horizontal="right" vertical="top" wrapText="1"/>
    </xf>
    <xf numFmtId="176" fontId="71" fillId="12" borderId="0" xfId="0" applyNumberFormat="1" applyFont="1" applyFill="1" applyAlignment="1">
      <alignment horizontal="center"/>
    </xf>
    <xf numFmtId="176" fontId="71" fillId="12" borderId="107" xfId="0" applyNumberFormat="1" applyFont="1" applyFill="1" applyBorder="1" applyAlignment="1">
      <alignment horizontal="center"/>
    </xf>
    <xf numFmtId="0" fontId="69" fillId="12" borderId="122" xfId="0" applyFont="1" applyFill="1" applyBorder="1" applyAlignment="1">
      <alignment horizontal="center"/>
    </xf>
    <xf numFmtId="0" fontId="69" fillId="12" borderId="107" xfId="0" applyFont="1" applyFill="1" applyBorder="1" applyAlignment="1">
      <alignment horizontal="center"/>
    </xf>
    <xf numFmtId="0" fontId="69" fillId="12" borderId="176" xfId="0" applyFont="1" applyFill="1" applyBorder="1" applyAlignment="1">
      <alignment horizontal="right"/>
    </xf>
    <xf numFmtId="0" fontId="69" fillId="12" borderId="89" xfId="0" applyFont="1" applyFill="1" applyBorder="1" applyAlignment="1">
      <alignment horizontal="left"/>
    </xf>
    <xf numFmtId="0" fontId="69" fillId="12" borderId="82" xfId="0" applyFont="1" applyFill="1" applyBorder="1" applyAlignment="1">
      <alignment horizontal="center"/>
    </xf>
    <xf numFmtId="0" fontId="69" fillId="12" borderId="180" xfId="0" applyFont="1" applyFill="1" applyBorder="1" applyAlignment="1">
      <alignment horizontal="center"/>
    </xf>
    <xf numFmtId="0" fontId="129" fillId="12" borderId="0" xfId="0" applyFont="1" applyFill="1" applyAlignment="1">
      <alignment horizontal="center"/>
    </xf>
    <xf numFmtId="0" fontId="130" fillId="12" borderId="0" xfId="0" applyFont="1" applyFill="1"/>
    <xf numFmtId="0" fontId="97" fillId="12" borderId="18" xfId="0" applyFont="1" applyFill="1" applyBorder="1" applyAlignment="1">
      <alignment horizontal="right" vertical="center" wrapText="1"/>
    </xf>
    <xf numFmtId="0" fontId="130" fillId="12" borderId="182" xfId="0" applyFont="1" applyFill="1" applyBorder="1"/>
    <xf numFmtId="176" fontId="71" fillId="12" borderId="109" xfId="0" applyNumberFormat="1" applyFont="1" applyFill="1" applyBorder="1" applyAlignment="1">
      <alignment horizontal="center"/>
    </xf>
    <xf numFmtId="176" fontId="71" fillId="12" borderId="121" xfId="0" applyNumberFormat="1" applyFont="1" applyFill="1" applyBorder="1" applyAlignment="1">
      <alignment horizontal="center"/>
    </xf>
    <xf numFmtId="176" fontId="69" fillId="12" borderId="117" xfId="0" applyNumberFormat="1" applyFont="1" applyFill="1" applyBorder="1" applyAlignment="1">
      <alignment horizontal="center"/>
    </xf>
    <xf numFmtId="176" fontId="71" fillId="12" borderId="110" xfId="0" applyNumberFormat="1" applyFont="1" applyFill="1" applyBorder="1" applyAlignment="1">
      <alignment horizontal="center"/>
    </xf>
    <xf numFmtId="2" fontId="71" fillId="12" borderId="0" xfId="0" applyNumberFormat="1" applyFont="1" applyFill="1" applyAlignment="1">
      <alignment horizontal="right"/>
    </xf>
    <xf numFmtId="2" fontId="71" fillId="12" borderId="0" xfId="0" applyNumberFormat="1" applyFont="1" applyFill="1" applyAlignment="1">
      <alignment horizontal="center"/>
    </xf>
    <xf numFmtId="2" fontId="71" fillId="12" borderId="181" xfId="0" applyNumberFormat="1" applyFont="1" applyFill="1" applyBorder="1" applyAlignment="1">
      <alignment horizontal="center"/>
    </xf>
    <xf numFmtId="2" fontId="71" fillId="12" borderId="0" xfId="0" applyNumberFormat="1" applyFont="1" applyFill="1"/>
    <xf numFmtId="2" fontId="71" fillId="12" borderId="122" xfId="0" applyNumberFormat="1" applyFont="1" applyFill="1" applyBorder="1"/>
    <xf numFmtId="2" fontId="71" fillId="12" borderId="118" xfId="0" applyNumberFormat="1" applyFont="1" applyFill="1" applyBorder="1" applyAlignment="1">
      <alignment horizontal="center"/>
    </xf>
    <xf numFmtId="2" fontId="69" fillId="12" borderId="118" xfId="0" applyNumberFormat="1" applyFont="1" applyFill="1" applyBorder="1" applyAlignment="1">
      <alignment horizontal="center"/>
    </xf>
    <xf numFmtId="2" fontId="69" fillId="12" borderId="177" xfId="0" applyNumberFormat="1" applyFont="1" applyFill="1" applyBorder="1" applyAlignment="1">
      <alignment horizontal="center"/>
    </xf>
    <xf numFmtId="2" fontId="71" fillId="12" borderId="179" xfId="0" applyNumberFormat="1" applyFont="1" applyFill="1" applyBorder="1" applyAlignment="1">
      <alignment horizontal="center"/>
    </xf>
    <xf numFmtId="2" fontId="69" fillId="12" borderId="0" xfId="0" applyNumberFormat="1" applyFont="1" applyFill="1"/>
    <xf numFmtId="2" fontId="71" fillId="12" borderId="178" xfId="0" applyNumberFormat="1" applyFont="1" applyFill="1" applyBorder="1" applyAlignment="1">
      <alignment horizontal="center"/>
    </xf>
    <xf numFmtId="0" fontId="1" fillId="38" borderId="166" xfId="0" applyFont="1" applyFill="1" applyBorder="1" applyAlignment="1">
      <alignment wrapText="1"/>
    </xf>
    <xf numFmtId="0" fontId="1" fillId="38" borderId="0" xfId="0" applyFont="1" applyFill="1" applyAlignment="1">
      <alignment wrapText="1"/>
    </xf>
    <xf numFmtId="0" fontId="1" fillId="38" borderId="168" xfId="0" applyFont="1" applyFill="1" applyBorder="1" applyAlignment="1">
      <alignment wrapText="1"/>
    </xf>
    <xf numFmtId="0" fontId="17" fillId="32" borderId="0" xfId="0" applyFont="1" applyFill="1"/>
    <xf numFmtId="9" fontId="10" fillId="0" borderId="74" xfId="14" applyNumberFormat="1" applyBorder="1" applyAlignment="1">
      <alignment horizontal="left" vertical="center" wrapText="1"/>
    </xf>
    <xf numFmtId="0" fontId="17" fillId="0" borderId="0" xfId="0" applyFont="1" applyAlignment="1">
      <alignment wrapText="1"/>
    </xf>
    <xf numFmtId="1" fontId="46" fillId="16" borderId="41" xfId="0" applyNumberFormat="1" applyFont="1" applyFill="1" applyBorder="1" applyAlignment="1">
      <alignment horizontal="center" vertical="top"/>
    </xf>
    <xf numFmtId="0" fontId="1" fillId="0" borderId="0" xfId="0" applyFont="1" applyAlignment="1">
      <alignment vertical="top"/>
    </xf>
    <xf numFmtId="176" fontId="46" fillId="16" borderId="41" xfId="0" applyNumberFormat="1" applyFont="1" applyFill="1" applyBorder="1" applyAlignment="1">
      <alignment horizontal="center" vertical="top"/>
    </xf>
    <xf numFmtId="176" fontId="46" fillId="16" borderId="42" xfId="0" applyNumberFormat="1" applyFont="1" applyFill="1" applyBorder="1" applyAlignment="1">
      <alignment horizontal="center" vertical="top"/>
    </xf>
    <xf numFmtId="0" fontId="46" fillId="0" borderId="39" xfId="0" applyFont="1" applyBorder="1" applyAlignment="1">
      <alignment horizontal="center" vertical="top"/>
    </xf>
    <xf numFmtId="176" fontId="46" fillId="0" borderId="39" xfId="0" applyNumberFormat="1" applyFont="1" applyBorder="1" applyAlignment="1">
      <alignment horizontal="center" vertical="top"/>
    </xf>
    <xf numFmtId="176" fontId="46" fillId="0" borderId="43" xfId="0" applyNumberFormat="1" applyFont="1" applyBorder="1" applyAlignment="1">
      <alignment horizontal="center" vertical="top"/>
    </xf>
    <xf numFmtId="176" fontId="46" fillId="9" borderId="43" xfId="0" applyNumberFormat="1" applyFont="1" applyFill="1" applyBorder="1" applyAlignment="1">
      <alignment horizontal="center" vertical="top"/>
    </xf>
    <xf numFmtId="176" fontId="46" fillId="0" borderId="55" xfId="0" applyNumberFormat="1" applyFont="1" applyBorder="1" applyAlignment="1">
      <alignment horizontal="center" vertical="top"/>
    </xf>
    <xf numFmtId="0" fontId="46" fillId="17" borderId="59" xfId="0" applyFont="1" applyFill="1" applyBorder="1" applyAlignment="1">
      <alignment horizontal="center" vertical="top"/>
    </xf>
    <xf numFmtId="176" fontId="46" fillId="17" borderId="59" xfId="0" applyNumberFormat="1" applyFont="1" applyFill="1" applyBorder="1" applyAlignment="1">
      <alignment horizontal="center" vertical="top"/>
    </xf>
    <xf numFmtId="176" fontId="46" fillId="17" borderId="66" xfId="0" applyNumberFormat="1" applyFont="1" applyFill="1" applyBorder="1" applyAlignment="1">
      <alignment horizontal="center" vertical="top"/>
    </xf>
    <xf numFmtId="176" fontId="46" fillId="17" borderId="60" xfId="0" applyNumberFormat="1" applyFont="1" applyFill="1" applyBorder="1" applyAlignment="1">
      <alignment horizontal="center" vertical="top"/>
    </xf>
    <xf numFmtId="0" fontId="46" fillId="16" borderId="41" xfId="0" applyFont="1" applyFill="1" applyBorder="1" applyAlignment="1">
      <alignment horizontal="center" vertical="top"/>
    </xf>
    <xf numFmtId="176" fontId="46" fillId="16" borderId="45" xfId="0" applyNumberFormat="1" applyFont="1" applyFill="1" applyBorder="1" applyAlignment="1">
      <alignment horizontal="center" vertical="top"/>
    </xf>
    <xf numFmtId="176" fontId="46" fillId="16" borderId="54" xfId="0" applyNumberFormat="1" applyFont="1" applyFill="1" applyBorder="1" applyAlignment="1">
      <alignment horizontal="center" vertical="top"/>
    </xf>
    <xf numFmtId="176" fontId="46" fillId="0" borderId="0" xfId="0" applyNumberFormat="1" applyFont="1" applyAlignment="1">
      <alignment horizontal="center" vertical="top"/>
    </xf>
    <xf numFmtId="176" fontId="46" fillId="17" borderId="39" xfId="0" applyNumberFormat="1" applyFont="1" applyFill="1" applyBorder="1" applyAlignment="1">
      <alignment horizontal="center" vertical="top"/>
    </xf>
    <xf numFmtId="176" fontId="46" fillId="17" borderId="93" xfId="0" applyNumberFormat="1" applyFont="1" applyFill="1" applyBorder="1" applyAlignment="1">
      <alignment horizontal="center" vertical="top"/>
    </xf>
    <xf numFmtId="176" fontId="46" fillId="0" borderId="39" xfId="0" applyNumberFormat="1" applyFont="1" applyBorder="1" applyAlignment="1">
      <alignment horizontal="center" vertical="top" wrapText="1"/>
    </xf>
    <xf numFmtId="176" fontId="46" fillId="17" borderId="59" xfId="0" applyNumberFormat="1" applyFont="1" applyFill="1" applyBorder="1" applyAlignment="1">
      <alignment horizontal="center" vertical="top" wrapText="1"/>
    </xf>
    <xf numFmtId="0" fontId="134" fillId="12" borderId="183" xfId="0" applyFont="1" applyFill="1" applyBorder="1" applyAlignment="1">
      <alignment vertical="top" wrapText="1"/>
    </xf>
    <xf numFmtId="1" fontId="45" fillId="12" borderId="34" xfId="17" applyNumberFormat="1" applyFont="1" applyFill="1" applyBorder="1" applyAlignment="1" applyProtection="1">
      <alignment horizontal="center" vertical="center"/>
    </xf>
    <xf numFmtId="0" fontId="141" fillId="9" borderId="5" xfId="0" applyFont="1" applyFill="1" applyBorder="1" applyAlignment="1">
      <alignment horizontal="left"/>
    </xf>
    <xf numFmtId="0" fontId="50" fillId="9" borderId="0" xfId="3" applyFont="1" applyFill="1" applyBorder="1" applyAlignment="1">
      <alignment horizontal="left"/>
    </xf>
    <xf numFmtId="0" fontId="50" fillId="9" borderId="33" xfId="3" applyFont="1" applyFill="1" applyBorder="1" applyAlignment="1">
      <alignment horizontal="left"/>
    </xf>
    <xf numFmtId="0" fontId="51" fillId="9" borderId="0" xfId="0" applyFont="1" applyFill="1" applyAlignment="1">
      <alignment horizontal="left" vertical="top" wrapText="1"/>
    </xf>
    <xf numFmtId="0" fontId="51" fillId="9" borderId="0" xfId="0" applyFont="1" applyFill="1" applyAlignment="1">
      <alignment horizontal="left" vertical="center" wrapText="1"/>
    </xf>
    <xf numFmtId="0" fontId="0" fillId="9" borderId="0" xfId="0" applyFill="1" applyAlignment="1">
      <alignment horizontal="left"/>
    </xf>
    <xf numFmtId="0" fontId="51" fillId="9" borderId="0" xfId="0" applyFont="1" applyFill="1" applyAlignment="1">
      <alignment horizontal="left"/>
    </xf>
    <xf numFmtId="0" fontId="49" fillId="13" borderId="0" xfId="0" applyFont="1" applyFill="1" applyAlignment="1">
      <alignment horizontal="left"/>
    </xf>
    <xf numFmtId="0" fontId="48" fillId="9" borderId="0" xfId="0" applyFont="1" applyFill="1" applyAlignment="1">
      <alignment horizontal="left"/>
    </xf>
    <xf numFmtId="0" fontId="5" fillId="2" borderId="0" xfId="0" applyFont="1" applyFill="1" applyAlignment="1">
      <alignment horizontal="center"/>
    </xf>
    <xf numFmtId="0" fontId="27" fillId="12" borderId="0" xfId="0" applyFont="1" applyFill="1" applyAlignment="1">
      <alignment horizontal="left" vertical="top" wrapText="1"/>
    </xf>
    <xf numFmtId="0" fontId="27" fillId="12" borderId="0" xfId="0" applyFont="1" applyFill="1" applyAlignment="1">
      <alignment horizontal="left"/>
    </xf>
    <xf numFmtId="0" fontId="33" fillId="12" borderId="0" xfId="0" applyFont="1" applyFill="1" applyAlignment="1">
      <alignment horizontal="left" vertical="top"/>
    </xf>
    <xf numFmtId="0" fontId="139" fillId="26" borderId="10" xfId="7" applyFont="1" applyFill="1" applyBorder="1" applyAlignment="1" applyProtection="1">
      <alignment horizontal="left" vertical="center" wrapText="1"/>
      <protection locked="0"/>
    </xf>
    <xf numFmtId="0" fontId="139" fillId="26" borderId="12" xfId="7" applyFont="1" applyFill="1" applyBorder="1" applyAlignment="1" applyProtection="1">
      <alignment horizontal="left" vertical="center" wrapText="1"/>
      <protection locked="0"/>
    </xf>
    <xf numFmtId="177" fontId="20" fillId="14" borderId="10" xfId="4" applyNumberFormat="1" applyFont="1" applyFill="1" applyBorder="1" applyAlignment="1" applyProtection="1">
      <alignment horizontal="left" vertical="center" wrapText="1"/>
      <protection locked="0"/>
    </xf>
    <xf numFmtId="177" fontId="20" fillId="14" borderId="11" xfId="4" applyNumberFormat="1" applyFont="1" applyFill="1" applyBorder="1" applyAlignment="1" applyProtection="1">
      <alignment horizontal="left" vertical="center" wrapText="1"/>
      <protection locked="0"/>
    </xf>
    <xf numFmtId="177" fontId="20" fillId="14" borderId="12" xfId="4" applyNumberFormat="1" applyFont="1" applyFill="1" applyBorder="1" applyAlignment="1" applyProtection="1">
      <alignment horizontal="left" vertical="center" wrapText="1"/>
      <protection locked="0"/>
    </xf>
    <xf numFmtId="0" fontId="30" fillId="12" borderId="3" xfId="8" applyFont="1" applyFill="1" applyBorder="1" applyAlignment="1" applyProtection="1">
      <alignment horizontal="center" wrapText="1"/>
    </xf>
    <xf numFmtId="0" fontId="30" fillId="12" borderId="0" xfId="8" applyFont="1" applyFill="1" applyBorder="1" applyAlignment="1" applyProtection="1">
      <alignment horizontal="center" wrapText="1"/>
    </xf>
    <xf numFmtId="0" fontId="56" fillId="12" borderId="0" xfId="2" applyFont="1" applyFill="1" applyBorder="1" applyAlignment="1" applyProtection="1">
      <alignment horizontal="left"/>
    </xf>
    <xf numFmtId="0" fontId="58" fillId="12" borderId="13" xfId="2" applyFont="1" applyFill="1" applyAlignment="1" applyProtection="1">
      <alignment horizontal="center" wrapText="1"/>
    </xf>
    <xf numFmtId="0" fontId="27" fillId="12" borderId="0" xfId="0" applyFont="1" applyFill="1" applyAlignment="1">
      <alignment horizontal="left" wrapText="1"/>
    </xf>
    <xf numFmtId="0" fontId="48" fillId="12" borderId="13" xfId="2" applyFont="1" applyFill="1" applyAlignment="1" applyProtection="1">
      <alignment horizontal="left"/>
    </xf>
    <xf numFmtId="0" fontId="12" fillId="12" borderId="13" xfId="2" applyFont="1" applyFill="1" applyAlignment="1" applyProtection="1">
      <alignment horizontal="center" wrapText="1"/>
    </xf>
    <xf numFmtId="0" fontId="119" fillId="12" borderId="0" xfId="2" applyFont="1" applyFill="1" applyBorder="1" applyAlignment="1" applyProtection="1">
      <alignment horizontal="left"/>
    </xf>
    <xf numFmtId="0" fontId="96" fillId="12" borderId="164" xfId="0" applyFont="1" applyFill="1" applyBorder="1" applyAlignment="1">
      <alignment horizontal="right" vertical="center" wrapText="1"/>
    </xf>
    <xf numFmtId="0" fontId="96" fillId="12" borderId="165" xfId="0" applyFont="1" applyFill="1" applyBorder="1" applyAlignment="1">
      <alignment horizontal="right" vertical="center" wrapText="1"/>
    </xf>
    <xf numFmtId="0" fontId="30" fillId="12" borderId="0" xfId="8" applyFont="1" applyFill="1" applyBorder="1" applyAlignment="1" applyProtection="1">
      <alignment horizontal="left" vertical="center" wrapText="1"/>
    </xf>
    <xf numFmtId="0" fontId="122" fillId="9" borderId="133" xfId="1" applyFont="1" applyFill="1" applyBorder="1" applyAlignment="1" applyProtection="1">
      <alignment horizontal="center" vertical="center" wrapText="1"/>
      <protection locked="0"/>
    </xf>
    <xf numFmtId="0" fontId="122" fillId="9" borderId="134" xfId="1" applyFont="1" applyFill="1" applyBorder="1" applyAlignment="1" applyProtection="1">
      <alignment horizontal="center" vertical="center" wrapText="1"/>
      <protection locked="0"/>
    </xf>
    <xf numFmtId="0" fontId="34" fillId="12" borderId="0" xfId="0" applyFont="1" applyFill="1" applyAlignment="1">
      <alignment horizontal="left" vertical="top" wrapText="1"/>
    </xf>
    <xf numFmtId="0" fontId="121" fillId="12" borderId="13" xfId="2" applyFont="1" applyFill="1" applyAlignment="1" applyProtection="1">
      <alignment horizontal="center" wrapText="1"/>
    </xf>
    <xf numFmtId="0" fontId="29" fillId="12" borderId="0" xfId="0" applyFont="1" applyFill="1" applyAlignment="1">
      <alignment horizontal="left" wrapText="1"/>
    </xf>
    <xf numFmtId="0" fontId="127" fillId="14" borderId="35" xfId="0" applyFont="1" applyFill="1" applyBorder="1" applyAlignment="1" applyProtection="1">
      <alignment horizontal="center" vertical="center" wrapText="1"/>
      <protection locked="0"/>
    </xf>
    <xf numFmtId="0" fontId="127" fillId="14" borderId="150" xfId="0" applyFont="1" applyFill="1" applyBorder="1" applyAlignment="1" applyProtection="1">
      <alignment horizontal="center" vertical="center" wrapText="1"/>
      <protection locked="0"/>
    </xf>
    <xf numFmtId="0" fontId="127" fillId="14" borderId="36" xfId="0" applyFont="1" applyFill="1" applyBorder="1" applyAlignment="1" applyProtection="1">
      <alignment horizontal="center" vertical="center" wrapText="1"/>
      <protection locked="0"/>
    </xf>
    <xf numFmtId="0" fontId="69" fillId="12" borderId="102" xfId="0" applyFont="1" applyFill="1" applyBorder="1" applyAlignment="1">
      <alignment horizontal="center"/>
    </xf>
    <xf numFmtId="0" fontId="69" fillId="12" borderId="103" xfId="0" applyFont="1" applyFill="1" applyBorder="1" applyAlignment="1">
      <alignment horizontal="center"/>
    </xf>
    <xf numFmtId="0" fontId="128" fillId="12" borderId="99" xfId="0" applyFont="1" applyFill="1" applyBorder="1" applyAlignment="1">
      <alignment horizontal="left"/>
    </xf>
    <xf numFmtId="0" fontId="128" fillId="12" borderId="100" xfId="0" applyFont="1" applyFill="1" applyBorder="1" applyAlignment="1">
      <alignment horizontal="left"/>
    </xf>
    <xf numFmtId="0" fontId="46" fillId="18" borderId="31" xfId="9" applyFont="1" applyFill="1" applyBorder="1" applyAlignment="1" applyProtection="1">
      <alignment horizontal="left" vertical="top"/>
      <protection locked="0"/>
    </xf>
    <xf numFmtId="0" fontId="46" fillId="18" borderId="87" xfId="9" applyFont="1" applyFill="1" applyBorder="1" applyAlignment="1" applyProtection="1">
      <alignment horizontal="left" vertical="top"/>
      <protection locked="0"/>
    </xf>
    <xf numFmtId="0" fontId="70" fillId="12" borderId="8" xfId="0" applyFont="1" applyFill="1" applyBorder="1" applyAlignment="1">
      <alignment horizontal="left" vertical="center" wrapText="1"/>
    </xf>
    <xf numFmtId="177" fontId="45" fillId="12" borderId="3" xfId="5" applyNumberFormat="1" applyFont="1" applyFill="1" applyBorder="1" applyAlignment="1">
      <alignment horizontal="left"/>
    </xf>
    <xf numFmtId="0" fontId="45" fillId="12" borderId="3" xfId="5" applyFont="1" applyFill="1" applyBorder="1" applyAlignment="1">
      <alignment horizontal="left"/>
    </xf>
    <xf numFmtId="0" fontId="1" fillId="12" borderId="81" xfId="0" applyFont="1" applyFill="1" applyBorder="1" applyAlignment="1">
      <alignment horizontal="left" vertical="center"/>
    </xf>
    <xf numFmtId="0" fontId="1" fillId="12" borderId="86" xfId="0" applyFont="1" applyFill="1" applyBorder="1" applyAlignment="1">
      <alignment horizontal="left" vertical="center"/>
    </xf>
    <xf numFmtId="177" fontId="46" fillId="12" borderId="3" xfId="0" applyNumberFormat="1" applyFont="1" applyFill="1" applyBorder="1" applyAlignment="1">
      <alignment horizontal="left"/>
    </xf>
    <xf numFmtId="0" fontId="46" fillId="12" borderId="3" xfId="0" applyFont="1" applyFill="1" applyBorder="1" applyAlignment="1">
      <alignment horizontal="left"/>
    </xf>
    <xf numFmtId="0" fontId="46" fillId="12" borderId="4" xfId="0" applyFont="1" applyFill="1" applyBorder="1" applyAlignment="1">
      <alignment horizontal="left"/>
    </xf>
    <xf numFmtId="0" fontId="1" fillId="12" borderId="3" xfId="0" applyFont="1" applyFill="1" applyBorder="1" applyAlignment="1">
      <alignment horizontal="left"/>
    </xf>
    <xf numFmtId="0" fontId="7" fillId="12" borderId="0" xfId="0" applyFont="1" applyFill="1" applyAlignment="1">
      <alignment horizontal="left" wrapText="1"/>
    </xf>
    <xf numFmtId="0" fontId="45" fillId="12" borderId="0" xfId="0" applyFont="1" applyFill="1" applyAlignment="1">
      <alignment horizontal="left" vertical="center"/>
    </xf>
    <xf numFmtId="0" fontId="1" fillId="12" borderId="0" xfId="0" applyFont="1" applyFill="1" applyAlignment="1">
      <alignment horizontal="center"/>
    </xf>
    <xf numFmtId="0" fontId="92" fillId="12" borderId="0" xfId="0" applyFont="1" applyFill="1" applyAlignment="1">
      <alignment horizontal="center"/>
    </xf>
    <xf numFmtId="0" fontId="106" fillId="9" borderId="133" xfId="1" applyFont="1" applyFill="1" applyBorder="1" applyAlignment="1" applyProtection="1">
      <alignment horizontal="center" vertical="center"/>
      <protection locked="0"/>
    </xf>
    <xf numFmtId="0" fontId="106" fillId="9" borderId="136" xfId="1" applyFont="1" applyFill="1" applyBorder="1" applyAlignment="1" applyProtection="1">
      <alignment horizontal="center" vertical="center"/>
      <protection locked="0"/>
    </xf>
    <xf numFmtId="0" fontId="106" fillId="9" borderId="134" xfId="1" applyFont="1" applyFill="1" applyBorder="1" applyAlignment="1" applyProtection="1">
      <alignment horizontal="center" vertical="center"/>
      <protection locked="0"/>
    </xf>
    <xf numFmtId="0" fontId="1" fillId="12" borderId="7" xfId="0" applyFont="1" applyFill="1" applyBorder="1" applyAlignment="1">
      <alignment horizontal="center"/>
    </xf>
    <xf numFmtId="0" fontId="1" fillId="12" borderId="8" xfId="0" applyFont="1" applyFill="1" applyBorder="1" applyAlignment="1">
      <alignment horizontal="center"/>
    </xf>
    <xf numFmtId="0" fontId="1" fillId="9" borderId="8" xfId="0" applyFont="1" applyFill="1" applyBorder="1" applyAlignment="1">
      <alignment horizontal="center"/>
    </xf>
    <xf numFmtId="0" fontId="1" fillId="12" borderId="2" xfId="0" applyFont="1" applyFill="1" applyBorder="1" applyAlignment="1">
      <alignment horizontal="left" vertical="top" wrapText="1"/>
    </xf>
    <xf numFmtId="0" fontId="1" fillId="12" borderId="3" xfId="0" applyFont="1" applyFill="1" applyBorder="1" applyAlignment="1">
      <alignment horizontal="left" vertical="top" wrapText="1"/>
    </xf>
    <xf numFmtId="0" fontId="1" fillId="12" borderId="5" xfId="0" applyFont="1" applyFill="1" applyBorder="1" applyAlignment="1">
      <alignment horizontal="left" vertical="top" wrapText="1"/>
    </xf>
    <xf numFmtId="0" fontId="1" fillId="12" borderId="0" xfId="0" applyFont="1" applyFill="1" applyAlignment="1">
      <alignment horizontal="left" vertical="top" wrapText="1"/>
    </xf>
    <xf numFmtId="0" fontId="8" fillId="3" borderId="2" xfId="0" applyFont="1" applyFill="1" applyBorder="1" applyAlignment="1">
      <alignment horizontal="left" vertical="center"/>
    </xf>
    <xf numFmtId="0" fontId="8" fillId="3" borderId="3" xfId="0" applyFont="1" applyFill="1" applyBorder="1" applyAlignment="1">
      <alignment horizontal="left" vertical="center"/>
    </xf>
    <xf numFmtId="0" fontId="8" fillId="3" borderId="4" xfId="0" applyFont="1" applyFill="1" applyBorder="1" applyAlignment="1">
      <alignment horizontal="left" vertical="center"/>
    </xf>
    <xf numFmtId="0" fontId="46" fillId="12" borderId="0" xfId="0" applyFont="1" applyFill="1" applyAlignment="1">
      <alignment horizontal="left" vertical="top" wrapText="1"/>
    </xf>
    <xf numFmtId="0" fontId="107" fillId="12" borderId="3" xfId="0" applyFont="1" applyFill="1" applyBorder="1" applyAlignment="1">
      <alignment horizontal="left" vertical="center" wrapText="1"/>
    </xf>
    <xf numFmtId="0" fontId="107" fillId="12" borderId="4" xfId="0" applyFont="1" applyFill="1" applyBorder="1" applyAlignment="1">
      <alignment horizontal="left" vertical="center" wrapText="1"/>
    </xf>
    <xf numFmtId="0" fontId="107" fillId="12" borderId="0" xfId="0" applyFont="1" applyFill="1" applyAlignment="1">
      <alignment horizontal="left" vertical="center" wrapText="1"/>
    </xf>
    <xf numFmtId="0" fontId="107" fillId="12" borderId="6" xfId="0" applyFont="1" applyFill="1" applyBorder="1" applyAlignment="1">
      <alignment horizontal="left" vertical="center" wrapText="1"/>
    </xf>
    <xf numFmtId="0" fontId="45" fillId="12" borderId="0" xfId="0" applyFont="1" applyFill="1" applyAlignment="1">
      <alignment horizontal="left" vertical="top" wrapText="1"/>
    </xf>
    <xf numFmtId="0" fontId="45" fillId="12" borderId="0" xfId="0" applyFont="1" applyFill="1" applyAlignment="1">
      <alignment horizontal="right" vertical="top"/>
    </xf>
    <xf numFmtId="0" fontId="90" fillId="12" borderId="0" xfId="0" applyFont="1" applyFill="1" applyAlignment="1">
      <alignment horizontal="left" vertical="top" wrapText="1"/>
    </xf>
    <xf numFmtId="0" fontId="7" fillId="12" borderId="0" xfId="0" applyFont="1" applyFill="1" applyAlignment="1">
      <alignment horizontal="left" vertical="top" wrapText="1"/>
    </xf>
    <xf numFmtId="0" fontId="7" fillId="12" borderId="6" xfId="0" applyFont="1" applyFill="1" applyBorder="1" applyAlignment="1">
      <alignment horizontal="left" vertical="top" wrapText="1"/>
    </xf>
    <xf numFmtId="0" fontId="45" fillId="12" borderId="5" xfId="0" applyFont="1" applyFill="1" applyBorder="1" applyAlignment="1">
      <alignment horizontal="left" vertical="top" wrapText="1"/>
    </xf>
    <xf numFmtId="0" fontId="45" fillId="12" borderId="6" xfId="0" applyFont="1" applyFill="1" applyBorder="1" applyAlignment="1">
      <alignment horizontal="left" vertical="top" wrapText="1"/>
    </xf>
    <xf numFmtId="0" fontId="1" fillId="0" borderId="7"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9" borderId="0" xfId="0" applyFont="1" applyFill="1" applyAlignment="1">
      <alignment horizontal="left" vertical="top" wrapText="1"/>
    </xf>
    <xf numFmtId="0" fontId="46" fillId="12" borderId="5" xfId="0" applyFont="1" applyFill="1" applyBorder="1" applyAlignment="1">
      <alignment horizontal="left" vertical="top" wrapText="1"/>
    </xf>
    <xf numFmtId="0" fontId="46" fillId="12" borderId="6" xfId="0" applyFont="1" applyFill="1" applyBorder="1" applyAlignment="1">
      <alignment horizontal="left" vertical="top" wrapText="1"/>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49" fontId="63" fillId="12" borderId="0" xfId="0" applyNumberFormat="1" applyFont="1" applyFill="1" applyAlignment="1">
      <alignment horizontal="left" wrapText="1"/>
    </xf>
    <xf numFmtId="0" fontId="63" fillId="12" borderId="0" xfId="0" applyFont="1" applyFill="1" applyAlignment="1">
      <alignment horizontal="left" wrapText="1"/>
    </xf>
    <xf numFmtId="49" fontId="62" fillId="9" borderId="0" xfId="0" applyNumberFormat="1" applyFont="1" applyFill="1" applyAlignment="1">
      <alignment horizontal="left" wrapText="1"/>
    </xf>
    <xf numFmtId="49" fontId="62" fillId="12" borderId="0" xfId="0" applyNumberFormat="1" applyFont="1" applyFill="1" applyAlignment="1">
      <alignment horizontal="left" wrapText="1"/>
    </xf>
    <xf numFmtId="0" fontId="4" fillId="12" borderId="61" xfId="0" applyFont="1" applyFill="1" applyBorder="1" applyAlignment="1">
      <alignment horizontal="left" vertical="center" wrapText="1"/>
    </xf>
    <xf numFmtId="0" fontId="4" fillId="12" borderId="89" xfId="0" applyFont="1" applyFill="1" applyBorder="1" applyAlignment="1">
      <alignment horizontal="left" vertical="center" wrapText="1"/>
    </xf>
    <xf numFmtId="0" fontId="4" fillId="12" borderId="83" xfId="0" applyFont="1" applyFill="1" applyBorder="1" applyAlignment="1">
      <alignment horizontal="left" vertical="center" wrapText="1"/>
    </xf>
    <xf numFmtId="0" fontId="4" fillId="12" borderId="62" xfId="0" applyFont="1" applyFill="1" applyBorder="1" applyAlignment="1">
      <alignment horizontal="left" vertical="center" wrapText="1"/>
    </xf>
    <xf numFmtId="0" fontId="4" fillId="12" borderId="82" xfId="0" applyFont="1" applyFill="1" applyBorder="1" applyAlignment="1">
      <alignment horizontal="left" vertical="center" wrapText="1"/>
    </xf>
    <xf numFmtId="0" fontId="4" fillId="12" borderId="84" xfId="0" applyFont="1" applyFill="1" applyBorder="1" applyAlignment="1">
      <alignment horizontal="left" vertical="center" wrapText="1"/>
    </xf>
    <xf numFmtId="0" fontId="45" fillId="12" borderId="50" xfId="0" applyFont="1" applyFill="1" applyBorder="1" applyAlignment="1">
      <alignment horizontal="left" vertical="top" wrapText="1"/>
    </xf>
    <xf numFmtId="0" fontId="45" fillId="12" borderId="51" xfId="0" applyFont="1" applyFill="1" applyBorder="1" applyAlignment="1">
      <alignment horizontal="left" vertical="top" wrapText="1"/>
    </xf>
    <xf numFmtId="0" fontId="45" fillId="12" borderId="52" xfId="0" applyFont="1" applyFill="1" applyBorder="1" applyAlignment="1">
      <alignment horizontal="left" vertical="top" wrapText="1"/>
    </xf>
    <xf numFmtId="0" fontId="8" fillId="3" borderId="5" xfId="0" applyFont="1" applyFill="1" applyBorder="1" applyAlignment="1">
      <alignment horizontal="left" vertical="center"/>
    </xf>
    <xf numFmtId="0" fontId="8" fillId="3" borderId="0" xfId="0" applyFont="1" applyFill="1" applyAlignment="1">
      <alignment horizontal="left" vertical="center"/>
    </xf>
    <xf numFmtId="0" fontId="8" fillId="3" borderId="6" xfId="0" applyFont="1" applyFill="1" applyBorder="1" applyAlignment="1">
      <alignment horizontal="left" vertical="center"/>
    </xf>
    <xf numFmtId="0" fontId="8" fillId="3" borderId="7" xfId="0" applyFont="1" applyFill="1" applyBorder="1" applyAlignment="1">
      <alignment horizontal="left" vertical="center"/>
    </xf>
    <xf numFmtId="0" fontId="8" fillId="3" borderId="8" xfId="0" applyFont="1" applyFill="1" applyBorder="1" applyAlignment="1">
      <alignment horizontal="left" vertical="center"/>
    </xf>
    <xf numFmtId="0" fontId="8" fillId="3" borderId="9" xfId="0" applyFont="1" applyFill="1" applyBorder="1" applyAlignment="1">
      <alignment horizontal="left" vertical="center"/>
    </xf>
    <xf numFmtId="0" fontId="17" fillId="11" borderId="1" xfId="14" applyFont="1" applyFill="1" applyBorder="1" applyAlignment="1">
      <alignment horizontal="center" vertical="center"/>
    </xf>
    <xf numFmtId="0" fontId="59" fillId="12" borderId="7" xfId="1" applyFont="1" applyFill="1" applyBorder="1" applyAlignment="1" applyProtection="1">
      <alignment horizontal="center" vertical="center"/>
    </xf>
    <xf numFmtId="0" fontId="59" fillId="12" borderId="8" xfId="1" applyFont="1" applyFill="1" applyBorder="1" applyAlignment="1" applyProtection="1">
      <alignment horizontal="center" vertical="center"/>
    </xf>
    <xf numFmtId="0" fontId="4" fillId="12" borderId="42" xfId="0" applyFont="1" applyFill="1" applyBorder="1" applyAlignment="1">
      <alignment horizontal="center" vertical="top" wrapText="1"/>
    </xf>
    <xf numFmtId="0" fontId="4" fillId="12" borderId="48" xfId="0" applyFont="1" applyFill="1" applyBorder="1" applyAlignment="1">
      <alignment horizontal="center" vertical="top" wrapText="1"/>
    </xf>
    <xf numFmtId="0" fontId="4" fillId="12" borderId="49" xfId="0" applyFont="1" applyFill="1" applyBorder="1" applyAlignment="1">
      <alignment horizontal="center" vertical="top" wrapText="1"/>
    </xf>
    <xf numFmtId="0" fontId="109" fillId="12" borderId="5" xfId="0" applyFont="1" applyFill="1" applyBorder="1" applyAlignment="1">
      <alignment horizontal="right"/>
    </xf>
    <xf numFmtId="0" fontId="109" fillId="12" borderId="0" xfId="0" applyFont="1" applyFill="1" applyAlignment="1">
      <alignment horizontal="right"/>
    </xf>
    <xf numFmtId="0" fontId="46" fillId="12" borderId="67" xfId="0" applyFont="1" applyFill="1" applyBorder="1" applyAlignment="1">
      <alignment horizontal="left" vertical="center"/>
    </xf>
    <xf numFmtId="0" fontId="46" fillId="12" borderId="46" xfId="0" applyFont="1" applyFill="1" applyBorder="1" applyAlignment="1">
      <alignment horizontal="left" vertical="center"/>
    </xf>
    <xf numFmtId="0" fontId="1" fillId="12" borderId="147" xfId="0" applyFont="1" applyFill="1" applyBorder="1" applyAlignment="1">
      <alignment horizontal="left" vertical="center"/>
    </xf>
    <xf numFmtId="0" fontId="1" fillId="12" borderId="148" xfId="0" applyFont="1" applyFill="1" applyBorder="1" applyAlignment="1">
      <alignment horizontal="left" vertical="center"/>
    </xf>
    <xf numFmtId="0" fontId="9" fillId="12" borderId="5" xfId="0" applyFont="1" applyFill="1" applyBorder="1" applyAlignment="1">
      <alignment horizontal="left"/>
    </xf>
    <xf numFmtId="0" fontId="9" fillId="12" borderId="28" xfId="0" applyFont="1" applyFill="1" applyBorder="1" applyAlignment="1">
      <alignment horizontal="left"/>
    </xf>
    <xf numFmtId="0" fontId="4" fillId="12" borderId="152" xfId="0" applyFont="1" applyFill="1" applyBorder="1" applyAlignment="1">
      <alignment horizontal="left"/>
    </xf>
    <xf numFmtId="0" fontId="4" fillId="12" borderId="3" xfId="0" applyFont="1" applyFill="1" applyBorder="1" applyAlignment="1">
      <alignment horizontal="left"/>
    </xf>
    <xf numFmtId="0" fontId="4" fillId="12" borderId="4" xfId="0" applyFont="1" applyFill="1" applyBorder="1" applyAlignment="1">
      <alignment horizontal="left"/>
    </xf>
    <xf numFmtId="0" fontId="4" fillId="12" borderId="151" xfId="0" applyFont="1" applyFill="1" applyBorder="1" applyAlignment="1">
      <alignment horizontal="left"/>
    </xf>
    <xf numFmtId="0" fontId="4" fillId="12" borderId="0" xfId="0" applyFont="1" applyFill="1" applyAlignment="1">
      <alignment horizontal="left"/>
    </xf>
    <xf numFmtId="0" fontId="4" fillId="12" borderId="6" xfId="0" applyFont="1" applyFill="1" applyBorder="1" applyAlignment="1">
      <alignment horizontal="left"/>
    </xf>
    <xf numFmtId="0" fontId="1" fillId="26" borderId="43" xfId="0" applyFont="1" applyFill="1" applyBorder="1" applyAlignment="1">
      <alignment horizontal="left"/>
    </xf>
    <xf numFmtId="0" fontId="1" fillId="26" borderId="68" xfId="0" applyFont="1" applyFill="1" applyBorder="1" applyAlignment="1">
      <alignment horizontal="left"/>
    </xf>
    <xf numFmtId="0" fontId="1" fillId="26" borderId="95" xfId="0" applyFont="1" applyFill="1" applyBorder="1" applyAlignment="1">
      <alignment horizontal="left"/>
    </xf>
    <xf numFmtId="0" fontId="1" fillId="26" borderId="66" xfId="0" applyFont="1" applyFill="1" applyBorder="1" applyAlignment="1">
      <alignment horizontal="left"/>
    </xf>
    <xf numFmtId="0" fontId="1" fillId="26" borderId="148" xfId="0" applyFont="1" applyFill="1" applyBorder="1" applyAlignment="1">
      <alignment horizontal="left"/>
    </xf>
    <xf numFmtId="0" fontId="1" fillId="26" borderId="149" xfId="0" applyFont="1" applyFill="1" applyBorder="1" applyAlignment="1">
      <alignment horizontal="left"/>
    </xf>
    <xf numFmtId="0" fontId="4" fillId="12" borderId="2" xfId="0" applyFont="1" applyFill="1" applyBorder="1" applyAlignment="1">
      <alignment horizontal="left" vertical="top" wrapText="1"/>
    </xf>
    <xf numFmtId="0" fontId="4" fillId="12" borderId="3" xfId="0" applyFont="1" applyFill="1" applyBorder="1" applyAlignment="1">
      <alignment horizontal="left" vertical="top" wrapText="1"/>
    </xf>
    <xf numFmtId="0" fontId="91" fillId="12" borderId="0" xfId="0" applyFont="1" applyFill="1" applyAlignment="1">
      <alignment horizontal="left" wrapText="1"/>
    </xf>
    <xf numFmtId="0" fontId="1" fillId="26" borderId="68" xfId="0" applyFont="1" applyFill="1" applyBorder="1" applyAlignment="1" applyProtection="1">
      <alignment horizontal="left" wrapText="1"/>
      <protection locked="0"/>
    </xf>
    <xf numFmtId="0" fontId="1" fillId="26" borderId="95" xfId="0" applyFont="1" applyFill="1" applyBorder="1" applyAlignment="1" applyProtection="1">
      <alignment horizontal="left" wrapText="1"/>
      <protection locked="0"/>
    </xf>
    <xf numFmtId="0" fontId="22" fillId="12" borderId="147" xfId="0" applyFont="1" applyFill="1" applyBorder="1" applyAlignment="1">
      <alignment horizontal="left" vertical="center"/>
    </xf>
    <xf numFmtId="0" fontId="22" fillId="12" borderId="148" xfId="0" applyFont="1" applyFill="1" applyBorder="1" applyAlignment="1">
      <alignment horizontal="left" vertical="center"/>
    </xf>
    <xf numFmtId="0" fontId="1" fillId="26" borderId="90" xfId="0" applyFont="1" applyFill="1" applyBorder="1" applyAlignment="1">
      <alignment horizontal="left"/>
    </xf>
    <xf numFmtId="0" fontId="1" fillId="26" borderId="11" xfId="0" applyFont="1" applyFill="1" applyBorder="1" applyAlignment="1">
      <alignment horizontal="left"/>
    </xf>
    <xf numFmtId="0" fontId="1" fillId="26" borderId="12" xfId="0" applyFont="1" applyFill="1" applyBorder="1" applyAlignment="1">
      <alignment horizontal="left"/>
    </xf>
    <xf numFmtId="0" fontId="47" fillId="9" borderId="5" xfId="0" applyFont="1" applyFill="1" applyBorder="1" applyAlignment="1">
      <alignment horizontal="right" vertical="top" wrapText="1"/>
    </xf>
    <xf numFmtId="0" fontId="47" fillId="9" borderId="0" xfId="0" applyFont="1" applyFill="1" applyAlignment="1">
      <alignment horizontal="right" vertical="top" wrapText="1"/>
    </xf>
    <xf numFmtId="0" fontId="1" fillId="0" borderId="5" xfId="0" applyFont="1" applyBorder="1" applyAlignment="1">
      <alignment horizontal="left"/>
    </xf>
    <xf numFmtId="0" fontId="1" fillId="0" borderId="0" xfId="0" applyFont="1" applyAlignment="1">
      <alignment horizontal="left"/>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5" xfId="0" applyFont="1" applyBorder="1" applyAlignment="1">
      <alignment horizontal="left" wrapText="1"/>
    </xf>
    <xf numFmtId="0" fontId="1" fillId="0" borderId="0" xfId="0" applyFont="1" applyAlignment="1">
      <alignment horizontal="left" wrapText="1"/>
    </xf>
    <xf numFmtId="0" fontId="1" fillId="0" borderId="7" xfId="0" applyFont="1" applyBorder="1" applyAlignment="1">
      <alignment horizontal="left"/>
    </xf>
    <xf numFmtId="0" fontId="1" fillId="0" borderId="8" xfId="0" applyFont="1" applyBorder="1" applyAlignment="1">
      <alignment horizontal="left"/>
    </xf>
    <xf numFmtId="0" fontId="4" fillId="3" borderId="3" xfId="0" applyFont="1" applyFill="1" applyBorder="1" applyAlignment="1">
      <alignment horizontal="center" vertical="top" wrapText="1"/>
    </xf>
    <xf numFmtId="0" fontId="4" fillId="12" borderId="48" xfId="0" applyFont="1" applyFill="1" applyBorder="1" applyAlignment="1">
      <alignment horizontal="left" vertical="top" wrapText="1"/>
    </xf>
    <xf numFmtId="0" fontId="4" fillId="12" borderId="96" xfId="0" applyFont="1" applyFill="1" applyBorder="1" applyAlignment="1">
      <alignment horizontal="left" vertical="top"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93" fillId="26" borderId="11" xfId="0" applyFont="1" applyFill="1" applyBorder="1" applyAlignment="1" applyProtection="1">
      <alignment horizontal="left" wrapText="1"/>
      <protection locked="0"/>
    </xf>
    <xf numFmtId="0" fontId="93" fillId="26" borderId="12" xfId="0" applyFont="1" applyFill="1" applyBorder="1" applyAlignment="1" applyProtection="1">
      <alignment horizontal="left" wrapText="1"/>
      <protection locked="0"/>
    </xf>
    <xf numFmtId="0" fontId="69" fillId="16" borderId="11" xfId="0" applyFont="1" applyFill="1" applyBorder="1" applyAlignment="1">
      <alignment horizontal="center"/>
    </xf>
    <xf numFmtId="0" fontId="69" fillId="16" borderId="12" xfId="0" applyFont="1" applyFill="1" applyBorder="1" applyAlignment="1">
      <alignment horizontal="center"/>
    </xf>
    <xf numFmtId="0" fontId="1" fillId="9" borderId="10" xfId="0" applyFont="1" applyFill="1" applyBorder="1" applyAlignment="1">
      <alignment horizontal="center"/>
    </xf>
    <xf numFmtId="0" fontId="1" fillId="9" borderId="11" xfId="0" applyFont="1" applyFill="1" applyBorder="1" applyAlignment="1">
      <alignment horizontal="center"/>
    </xf>
    <xf numFmtId="0" fontId="114" fillId="12" borderId="0" xfId="0" applyFont="1" applyFill="1" applyAlignment="1">
      <alignment horizontal="left" vertical="center" wrapText="1"/>
    </xf>
    <xf numFmtId="0" fontId="4" fillId="3" borderId="10" xfId="0" applyFont="1" applyFill="1" applyBorder="1" applyAlignment="1">
      <alignment horizontal="left"/>
    </xf>
    <xf numFmtId="0" fontId="4" fillId="3" borderId="11" xfId="0" applyFont="1" applyFill="1" applyBorder="1" applyAlignment="1">
      <alignment horizontal="left"/>
    </xf>
    <xf numFmtId="0" fontId="64" fillId="12" borderId="5" xfId="0" applyFont="1" applyFill="1" applyBorder="1" applyAlignment="1">
      <alignment horizontal="left" vertical="center" wrapText="1"/>
    </xf>
    <xf numFmtId="49" fontId="73" fillId="12" borderId="0" xfId="0" applyNumberFormat="1" applyFont="1" applyFill="1" applyAlignment="1">
      <alignment horizontal="left" wrapText="1"/>
    </xf>
    <xf numFmtId="0" fontId="17" fillId="21" borderId="10" xfId="0" applyFont="1" applyFill="1" applyBorder="1" applyAlignment="1">
      <alignment horizontal="center"/>
    </xf>
    <xf numFmtId="0" fontId="17" fillId="21" borderId="11" xfId="0" applyFont="1" applyFill="1" applyBorder="1" applyAlignment="1">
      <alignment horizontal="center"/>
    </xf>
    <xf numFmtId="0" fontId="17" fillId="21" borderId="12" xfId="0" applyFont="1" applyFill="1" applyBorder="1" applyAlignment="1">
      <alignment horizontal="center"/>
    </xf>
    <xf numFmtId="0" fontId="66" fillId="21" borderId="10" xfId="0" applyFont="1" applyFill="1" applyBorder="1" applyAlignment="1">
      <alignment horizontal="left"/>
    </xf>
    <xf numFmtId="0" fontId="66" fillId="21" borderId="12" xfId="0" applyFont="1" applyFill="1" applyBorder="1" applyAlignment="1">
      <alignment horizontal="left"/>
    </xf>
    <xf numFmtId="0" fontId="66" fillId="20" borderId="70" xfId="0" applyFont="1" applyFill="1" applyBorder="1" applyAlignment="1">
      <alignment horizontal="center" vertical="center"/>
    </xf>
    <xf numFmtId="0" fontId="66" fillId="20" borderId="72" xfId="0" applyFont="1" applyFill="1" applyBorder="1" applyAlignment="1">
      <alignment horizontal="center" vertical="center"/>
    </xf>
    <xf numFmtId="0" fontId="66" fillId="20" borderId="73" xfId="0" applyFont="1" applyFill="1" applyBorder="1" applyAlignment="1">
      <alignment horizontal="center" vertical="center"/>
    </xf>
    <xf numFmtId="0" fontId="0" fillId="21" borderId="1" xfId="0" applyFill="1" applyBorder="1" applyAlignment="1">
      <alignment horizontal="center" vertical="center" wrapText="1"/>
    </xf>
    <xf numFmtId="0" fontId="66" fillId="21" borderId="70" xfId="0" applyFont="1" applyFill="1" applyBorder="1" applyAlignment="1">
      <alignment horizontal="center" vertical="center"/>
    </xf>
    <xf numFmtId="0" fontId="66" fillId="21" borderId="72" xfId="0" applyFont="1" applyFill="1" applyBorder="1" applyAlignment="1">
      <alignment horizontal="center" vertical="center"/>
    </xf>
    <xf numFmtId="0" fontId="66" fillId="21" borderId="73" xfId="0" applyFont="1" applyFill="1" applyBorder="1" applyAlignment="1">
      <alignment horizontal="center" vertical="center"/>
    </xf>
    <xf numFmtId="0" fontId="66" fillId="17" borderId="10" xfId="0" applyFont="1" applyFill="1" applyBorder="1" applyAlignment="1">
      <alignment horizontal="left"/>
    </xf>
    <xf numFmtId="0" fontId="66" fillId="17" borderId="12" xfId="0" applyFont="1" applyFill="1" applyBorder="1" applyAlignment="1">
      <alignment horizontal="left"/>
    </xf>
    <xf numFmtId="0" fontId="0" fillId="17" borderId="1" xfId="0" applyFill="1" applyBorder="1" applyAlignment="1">
      <alignment horizontal="center" vertical="center"/>
    </xf>
    <xf numFmtId="0" fontId="0" fillId="17" borderId="71" xfId="0" applyFill="1" applyBorder="1" applyAlignment="1">
      <alignment horizontal="center" vertical="center"/>
    </xf>
    <xf numFmtId="0" fontId="66" fillId="17" borderId="70" xfId="0" applyFont="1" applyFill="1" applyBorder="1" applyAlignment="1">
      <alignment horizontal="center" vertical="center"/>
    </xf>
    <xf numFmtId="0" fontId="66" fillId="17" borderId="72" xfId="0" applyFont="1" applyFill="1" applyBorder="1" applyAlignment="1">
      <alignment horizontal="center" vertical="center"/>
    </xf>
    <xf numFmtId="0" fontId="66" fillId="17" borderId="73" xfId="0" applyFont="1" applyFill="1" applyBorder="1" applyAlignment="1">
      <alignment horizontal="center" vertical="center"/>
    </xf>
    <xf numFmtId="0" fontId="66" fillId="20" borderId="10" xfId="0" applyFont="1" applyFill="1" applyBorder="1" applyAlignment="1">
      <alignment horizontal="left"/>
    </xf>
    <xf numFmtId="0" fontId="66" fillId="20" borderId="12" xfId="0" applyFont="1" applyFill="1" applyBorder="1" applyAlignment="1">
      <alignment horizontal="left"/>
    </xf>
    <xf numFmtId="0" fontId="0" fillId="20" borderId="1" xfId="0" applyFill="1" applyBorder="1" applyAlignment="1">
      <alignment horizontal="center" vertical="center"/>
    </xf>
    <xf numFmtId="0" fontId="0" fillId="20" borderId="71" xfId="0" applyFill="1" applyBorder="1" applyAlignment="1">
      <alignment horizontal="center" vertical="center"/>
    </xf>
    <xf numFmtId="0" fontId="1" fillId="0" borderId="0" xfId="0" applyFont="1" applyAlignment="1">
      <alignment horizontal="center" wrapText="1"/>
    </xf>
    <xf numFmtId="0" fontId="66" fillId="21" borderId="10" xfId="0" applyFont="1" applyFill="1" applyBorder="1" applyAlignment="1">
      <alignment horizontal="center"/>
    </xf>
    <xf numFmtId="0" fontId="66" fillId="21" borderId="11" xfId="0" applyFont="1" applyFill="1" applyBorder="1" applyAlignment="1">
      <alignment horizontal="center"/>
    </xf>
    <xf numFmtId="0" fontId="66" fillId="21" borderId="12" xfId="0" applyFont="1" applyFill="1" applyBorder="1" applyAlignment="1">
      <alignment horizontal="center"/>
    </xf>
    <xf numFmtId="0" fontId="66" fillId="20" borderId="10" xfId="0" applyFont="1" applyFill="1" applyBorder="1" applyAlignment="1">
      <alignment horizontal="center"/>
    </xf>
    <xf numFmtId="0" fontId="66" fillId="20" borderId="11" xfId="0" applyFont="1" applyFill="1" applyBorder="1" applyAlignment="1">
      <alignment horizontal="center"/>
    </xf>
    <xf numFmtId="0" fontId="66" fillId="20" borderId="12" xfId="0" applyFont="1" applyFill="1" applyBorder="1" applyAlignment="1">
      <alignment horizontal="center"/>
    </xf>
    <xf numFmtId="0" fontId="17" fillId="20" borderId="7" xfId="0" applyFont="1" applyFill="1" applyBorder="1" applyAlignment="1">
      <alignment horizontal="center"/>
    </xf>
    <xf numFmtId="0" fontId="17" fillId="20" borderId="8" xfId="0" applyFont="1" applyFill="1" applyBorder="1" applyAlignment="1">
      <alignment horizontal="center"/>
    </xf>
    <xf numFmtId="0" fontId="66" fillId="17" borderId="10" xfId="0" applyFont="1" applyFill="1" applyBorder="1" applyAlignment="1">
      <alignment horizontal="center"/>
    </xf>
    <xf numFmtId="0" fontId="66" fillId="17" borderId="11" xfId="0" applyFont="1" applyFill="1" applyBorder="1" applyAlignment="1">
      <alignment horizontal="center"/>
    </xf>
    <xf numFmtId="0" fontId="66" fillId="17" borderId="12" xfId="0" applyFont="1" applyFill="1" applyBorder="1" applyAlignment="1">
      <alignment horizontal="center"/>
    </xf>
    <xf numFmtId="0" fontId="17" fillId="17" borderId="7" xfId="0" applyFont="1" applyFill="1" applyBorder="1" applyAlignment="1">
      <alignment horizontal="center"/>
    </xf>
    <xf numFmtId="0" fontId="17" fillId="17" borderId="8" xfId="0" applyFont="1" applyFill="1" applyBorder="1" applyAlignment="1">
      <alignment horizontal="center"/>
    </xf>
    <xf numFmtId="0" fontId="17" fillId="17" borderId="9" xfId="0" applyFont="1" applyFill="1" applyBorder="1" applyAlignment="1">
      <alignment horizontal="center"/>
    </xf>
    <xf numFmtId="0" fontId="17" fillId="20" borderId="9" xfId="0" applyFont="1" applyFill="1" applyBorder="1" applyAlignment="1">
      <alignment horizontal="center"/>
    </xf>
    <xf numFmtId="0" fontId="117" fillId="12" borderId="152" xfId="0" applyFont="1" applyFill="1" applyBorder="1" applyAlignment="1">
      <alignment horizontal="center" vertical="top" wrapText="1"/>
    </xf>
    <xf numFmtId="0" fontId="117" fillId="12" borderId="3" xfId="0" applyFont="1" applyFill="1" applyBorder="1" applyAlignment="1">
      <alignment horizontal="center" vertical="top" wrapText="1"/>
    </xf>
    <xf numFmtId="0" fontId="117" fillId="12" borderId="173" xfId="0" applyFont="1" applyFill="1" applyBorder="1" applyAlignment="1">
      <alignment horizontal="center" vertical="top" wrapText="1"/>
    </xf>
    <xf numFmtId="0" fontId="125" fillId="26" borderId="10" xfId="0" applyFont="1" applyFill="1" applyBorder="1" applyAlignment="1" applyProtection="1">
      <alignment horizontal="left" wrapText="1"/>
      <protection locked="0"/>
    </xf>
    <xf numFmtId="0" fontId="125" fillId="26" borderId="11" xfId="0" applyFont="1" applyFill="1" applyBorder="1" applyAlignment="1" applyProtection="1">
      <alignment horizontal="left" wrapText="1"/>
      <protection locked="0"/>
    </xf>
    <xf numFmtId="0" fontId="125" fillId="26" borderId="12" xfId="0" applyFont="1" applyFill="1" applyBorder="1" applyAlignment="1" applyProtection="1">
      <alignment horizontal="left" wrapText="1"/>
      <protection locked="0"/>
    </xf>
    <xf numFmtId="0" fontId="4" fillId="12" borderId="62" xfId="0" applyFont="1" applyFill="1" applyBorder="1" applyAlignment="1">
      <alignment horizontal="center" vertical="top" wrapText="1"/>
    </xf>
    <xf numFmtId="0" fontId="4" fillId="12" borderId="84" xfId="0" applyFont="1" applyFill="1" applyBorder="1" applyAlignment="1">
      <alignment horizontal="center" vertical="top" wrapText="1"/>
    </xf>
    <xf numFmtId="0" fontId="1" fillId="3" borderId="11" xfId="0" applyFont="1" applyFill="1" applyBorder="1" applyAlignment="1">
      <alignment horizontal="center"/>
    </xf>
    <xf numFmtId="0" fontId="1" fillId="3" borderId="12" xfId="0" applyFont="1" applyFill="1" applyBorder="1" applyAlignment="1">
      <alignment horizontal="center"/>
    </xf>
    <xf numFmtId="0" fontId="72" fillId="13" borderId="0" xfId="0" applyFont="1" applyFill="1" applyAlignment="1">
      <alignment horizontal="center" wrapText="1"/>
    </xf>
    <xf numFmtId="0" fontId="89" fillId="9" borderId="0" xfId="0" applyFont="1" applyFill="1" applyAlignment="1">
      <alignment horizontal="left" wrapText="1"/>
    </xf>
    <xf numFmtId="49" fontId="42" fillId="12" borderId="0" xfId="0" applyNumberFormat="1" applyFont="1" applyFill="1" applyAlignment="1">
      <alignment horizontal="left" wrapText="1"/>
    </xf>
    <xf numFmtId="49" fontId="22" fillId="12" borderId="0" xfId="0" applyNumberFormat="1" applyFont="1" applyFill="1" applyAlignment="1">
      <alignment horizontal="center" wrapText="1"/>
    </xf>
    <xf numFmtId="49" fontId="22" fillId="12" borderId="0" xfId="0" applyNumberFormat="1" applyFont="1" applyFill="1" applyAlignment="1">
      <alignment horizontal="left" wrapText="1"/>
    </xf>
    <xf numFmtId="49" fontId="42" fillId="12" borderId="0" xfId="0" applyNumberFormat="1" applyFont="1" applyFill="1" applyAlignment="1">
      <alignment horizontal="left" vertical="top" wrapText="1"/>
    </xf>
    <xf numFmtId="0" fontId="1" fillId="9" borderId="0" xfId="0" applyFont="1" applyFill="1" applyAlignment="1">
      <alignment horizontal="left" wrapText="1"/>
    </xf>
    <xf numFmtId="0" fontId="20" fillId="0" borderId="20"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87" fillId="9" borderId="0" xfId="0" applyFont="1" applyFill="1" applyAlignment="1">
      <alignment horizontal="center" vertical="center" wrapText="1"/>
    </xf>
    <xf numFmtId="0" fontId="20" fillId="0" borderId="20" xfId="0" applyFont="1" applyBorder="1" applyAlignment="1">
      <alignment horizontal="left" vertical="center" wrapText="1"/>
    </xf>
    <xf numFmtId="0" fontId="20" fillId="0" borderId="25" xfId="0" applyFont="1" applyBorder="1" applyAlignment="1">
      <alignment horizontal="left" vertical="center" wrapText="1"/>
    </xf>
    <xf numFmtId="0" fontId="123" fillId="9" borderId="133" xfId="1" applyFont="1" applyFill="1" applyBorder="1" applyAlignment="1" applyProtection="1">
      <alignment horizontal="center" vertical="center"/>
      <protection locked="0"/>
    </xf>
    <xf numFmtId="0" fontId="123" fillId="9" borderId="134" xfId="1" applyFont="1" applyFill="1" applyBorder="1" applyAlignment="1" applyProtection="1">
      <alignment horizontal="center" vertical="center"/>
      <protection locked="0"/>
    </xf>
  </cellXfs>
  <cellStyles count="18">
    <cellStyle name="60% - 강조색3" xfId="9" builtinId="40"/>
    <cellStyle name="Normal 2" xfId="10" xr:uid="{31D186F5-683E-4DB3-B235-10B1AC7E9AA2}"/>
    <cellStyle name="Normal 2 2" xfId="16" xr:uid="{2EF67912-B7EE-4B86-8739-99D43A0A35DD}"/>
    <cellStyle name="Normal 3" xfId="11" xr:uid="{F85F92BF-50B0-472F-9729-64F51D6ED284}"/>
    <cellStyle name="Normal 4" xfId="13" xr:uid="{F76CA143-5A7E-4922-8411-AF8C50F0E161}"/>
    <cellStyle name="Normal 5" xfId="14" xr:uid="{4E5B055F-C093-41B8-8258-80FBCD29CCAC}"/>
    <cellStyle name="Normal 6" xfId="15" xr:uid="{E5E610FA-73EB-4F7E-93EF-68F16F6AD0B5}"/>
    <cellStyle name="Percent 2" xfId="12" xr:uid="{100BF3E5-D817-48CD-B56C-B914D00B53D1}"/>
    <cellStyle name="경고문" xfId="6" builtinId="11"/>
    <cellStyle name="메모" xfId="7" builtinId="10"/>
    <cellStyle name="백분율" xfId="17" builtinId="5"/>
    <cellStyle name="설명 텍스트" xfId="8" builtinId="53"/>
    <cellStyle name="입력" xfId="4" builtinId="20"/>
    <cellStyle name="제목 1" xfId="2" builtinId="16"/>
    <cellStyle name="제목 2" xfId="3" builtinId="17"/>
    <cellStyle name="출력" xfId="5" builtinId="21"/>
    <cellStyle name="표준" xfId="0" builtinId="0"/>
    <cellStyle name="하이퍼링크" xfId="1" builtinId="8"/>
  </cellStyles>
  <dxfs count="2200">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color theme="6"/>
      </font>
      <fill>
        <patternFill patternType="lightUp">
          <bgColor auto="1"/>
        </patternFill>
      </fill>
    </dxf>
    <dxf>
      <font>
        <color theme="6"/>
      </font>
      <fill>
        <patternFill patternType="lightUp">
          <bgColor auto="1"/>
        </patternFill>
      </fill>
    </dxf>
    <dxf>
      <font>
        <color theme="6"/>
      </font>
      <fill>
        <patternFill patternType="lightUp">
          <bgColor auto="1"/>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color theme="6"/>
      </font>
      <fill>
        <patternFill patternType="lightUp">
          <bgColor auto="1"/>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theme="9"/>
      </font>
      <fill>
        <patternFill>
          <bgColor theme="4"/>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rgb="FFFFE900"/>
      </font>
      <fill>
        <patternFill>
          <bgColor theme="5"/>
        </patternFill>
      </fill>
    </dxf>
    <dxf>
      <font>
        <b/>
        <i val="0"/>
        <color theme="9"/>
      </font>
      <fill>
        <patternFill>
          <bgColor theme="4"/>
        </patternFill>
      </fill>
    </dxf>
    <dxf>
      <font>
        <b/>
        <i val="0"/>
        <color theme="5"/>
      </font>
    </dxf>
    <dxf>
      <font>
        <b/>
        <i val="0"/>
        <color theme="9"/>
      </font>
      <fill>
        <patternFill>
          <bgColor theme="4" tint="0.79998168889431442"/>
        </patternFill>
      </fill>
    </dxf>
    <dxf>
      <font>
        <b/>
        <i val="0"/>
        <color theme="9"/>
      </font>
      <fill>
        <patternFill>
          <bgColor theme="0"/>
        </patternFill>
      </fill>
    </dxf>
    <dxf>
      <font>
        <b/>
        <i val="0"/>
        <color theme="9"/>
      </font>
      <fill>
        <patternFill>
          <bgColor theme="4" tint="0.79998168889431442"/>
        </patternFill>
      </fill>
    </dxf>
    <dxf>
      <font>
        <b/>
        <i val="0"/>
        <color theme="9"/>
      </font>
      <fill>
        <patternFill>
          <bgColor theme="4" tint="0.79998168889431442"/>
        </patternFill>
      </fill>
    </dxf>
    <dxf>
      <font>
        <b/>
        <i val="0"/>
        <color theme="9"/>
      </font>
      <fill>
        <patternFill>
          <bgColor theme="0"/>
        </patternFill>
      </fill>
    </dxf>
    <dxf>
      <font>
        <b/>
        <i val="0"/>
        <color theme="9"/>
      </font>
      <fill>
        <patternFill>
          <bgColor theme="4" tint="0.79998168889431442"/>
        </patternFill>
      </fill>
    </dxf>
    <dxf>
      <fill>
        <patternFill patternType="lightUp">
          <bgColor theme="0"/>
        </patternFill>
      </fill>
    </dxf>
    <dxf>
      <font>
        <color theme="2"/>
      </font>
    </dxf>
    <dxf>
      <fill>
        <patternFill patternType="lightUp">
          <bgColor theme="0"/>
        </patternFill>
      </fill>
    </dxf>
    <dxf>
      <font>
        <color theme="2"/>
      </font>
    </dxf>
    <dxf>
      <fill>
        <patternFill patternType="lightUp">
          <bgColor theme="0"/>
        </patternFill>
      </fill>
    </dxf>
    <dxf>
      <font>
        <color theme="2"/>
      </font>
    </dxf>
    <dxf>
      <fill>
        <patternFill patternType="lightUp">
          <bgColor theme="0"/>
        </patternFill>
      </fill>
    </dxf>
    <dxf>
      <font>
        <color theme="2"/>
      </font>
    </dxf>
    <dxf>
      <font>
        <color theme="2"/>
      </font>
    </dxf>
    <dxf>
      <font>
        <color theme="2"/>
      </font>
    </dxf>
    <dxf>
      <font>
        <color theme="2"/>
      </font>
    </dxf>
    <dxf>
      <font>
        <b/>
        <i val="0"/>
        <color theme="5"/>
      </font>
    </dxf>
    <dxf>
      <fill>
        <patternFill patternType="lightUp">
          <fgColor auto="1"/>
          <bgColor theme="2"/>
        </patternFill>
      </fill>
    </dxf>
    <dxf>
      <font>
        <b/>
        <i val="0"/>
        <color theme="5"/>
      </font>
    </dxf>
    <dxf>
      <fill>
        <patternFill patternType="lightUp">
          <fgColor auto="1"/>
          <bgColor theme="2"/>
        </patternFill>
      </fill>
      <border>
        <left style="thin">
          <color theme="6"/>
        </left>
        <right style="thin">
          <color theme="6"/>
        </right>
        <top style="thin">
          <color theme="6"/>
        </top>
        <bottom style="thin">
          <color theme="6"/>
        </bottom>
        <vertical/>
        <horizontal/>
      </border>
    </dxf>
    <dxf>
      <border>
        <left style="thin">
          <color theme="5"/>
        </left>
        <right style="thin">
          <color theme="5"/>
        </right>
        <top style="thin">
          <color theme="5"/>
        </top>
        <bottom style="thin">
          <color theme="5"/>
        </bottom>
        <vertical/>
        <horizontal/>
      </border>
    </dxf>
    <dxf>
      <fill>
        <patternFill patternType="lightUp">
          <fgColor auto="1"/>
          <bgColor theme="2"/>
        </patternFill>
      </fill>
      <border>
        <left style="thin">
          <color theme="6"/>
        </left>
        <right style="thin">
          <color theme="6"/>
        </right>
        <top style="thin">
          <color theme="6"/>
        </top>
        <bottom style="thin">
          <color theme="6"/>
        </bottom>
        <vertical/>
        <horizontal/>
      </border>
    </dxf>
    <dxf>
      <fill>
        <patternFill patternType="lightUp">
          <fgColor auto="1"/>
          <bgColor theme="2"/>
        </patternFill>
      </fill>
      <border>
        <left style="thin">
          <color theme="6"/>
        </left>
        <right style="thin">
          <color theme="6"/>
        </right>
        <top style="thin">
          <color theme="6"/>
        </top>
        <bottom style="thin">
          <color theme="6"/>
        </bottom>
        <vertical/>
        <horizontal/>
      </border>
    </dxf>
    <dxf>
      <border>
        <left style="thin">
          <color theme="5"/>
        </left>
        <right style="thin">
          <color theme="5"/>
        </right>
        <top style="thin">
          <color theme="5"/>
        </top>
        <bottom style="thin">
          <color theme="5"/>
        </bottom>
        <vertical/>
        <horizontal/>
      </border>
    </dxf>
    <dxf>
      <font>
        <b/>
        <i val="0"/>
        <color theme="5"/>
      </font>
    </dxf>
    <dxf>
      <font>
        <color theme="0"/>
      </font>
      <fill>
        <patternFill>
          <bgColor theme="7"/>
        </patternFill>
      </fill>
    </dxf>
    <dxf>
      <fill>
        <patternFill patternType="lightUp">
          <bgColor theme="2"/>
        </patternFill>
      </fill>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5"/>
      </font>
    </dxf>
    <dxf>
      <fill>
        <patternFill patternType="lightUp">
          <bgColor theme="2"/>
        </patternFill>
      </fill>
    </dxf>
    <dxf>
      <fill>
        <patternFill patternType="lightUp">
          <bgColor theme="2"/>
        </patternFill>
      </fill>
    </dxf>
    <dxf>
      <fill>
        <patternFill patternType="lightUp">
          <bgColor theme="2"/>
        </patternFill>
      </fill>
    </dxf>
    <dxf>
      <font>
        <b/>
        <i val="0"/>
      </font>
      <fill>
        <patternFill patternType="solid">
          <bgColor rgb="FFFFE900"/>
        </patternFill>
      </fill>
      <border>
        <left style="thin">
          <color auto="1"/>
        </left>
        <right style="thin">
          <color auto="1"/>
        </right>
        <top style="thin">
          <color auto="1"/>
        </top>
        <bottom style="thin">
          <color auto="1"/>
        </bottom>
      </border>
    </dxf>
    <dxf>
      <fill>
        <patternFill patternType="lightUp">
          <bgColor theme="2"/>
        </patternFill>
      </fill>
    </dxf>
    <dxf>
      <fill>
        <patternFill patternType="lightUp">
          <bgColor theme="2"/>
        </patternFill>
      </fill>
    </dxf>
    <dxf>
      <fill>
        <patternFill patternType="lightUp">
          <bgColor theme="2"/>
        </patternFill>
      </fill>
    </dxf>
  </dxfs>
  <tableStyles count="0" defaultTableStyle="TableStyleMedium2" defaultPivotStyle="PivotStyleLight16"/>
  <colors>
    <mruColors>
      <color rgb="FFE1F1FF"/>
      <color rgb="FFFFE900"/>
      <color rgb="FFFFFFCC"/>
      <color rgb="FFFFF593"/>
      <color rgb="FF0087FF"/>
      <color rgb="FFEDEDED"/>
      <color rgb="FFFFF065"/>
      <color rgb="FFFFF59B"/>
      <color rgb="FFCDE7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6.svg"/><Relationship Id="rId3" Type="http://schemas.openxmlformats.org/officeDocument/2006/relationships/image" Target="../media/image2.svg"/><Relationship Id="rId7"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hyperlink" Target="https://lrqagroup.sharepoint.com/:v:/s/enablement/ETVKFGTW0stCjFomOMcBRhoBra1SU82M4cy7t2mYNQU3GQ?e=VYSt05" TargetMode="External"/><Relationship Id="rId6" Type="http://schemas.openxmlformats.org/officeDocument/2006/relationships/image" Target="../media/image4.svg"/><Relationship Id="rId11" Type="http://schemas.openxmlformats.org/officeDocument/2006/relationships/image" Target="../media/image8.svg"/><Relationship Id="rId5" Type="http://schemas.openxmlformats.org/officeDocument/2006/relationships/image" Target="../media/image3.png"/><Relationship Id="rId10" Type="http://schemas.openxmlformats.org/officeDocument/2006/relationships/image" Target="../media/image7.png"/><Relationship Id="rId4" Type="http://schemas.openxmlformats.org/officeDocument/2006/relationships/hyperlink" Target="https://lrqagroup.sharepoint.com/:p:/s/enablement/EffRUmy8mZpJttl2sfVPx-UBSUrj88EPFNpO5KXTNYtw8Q?e=dCYypN" TargetMode="External"/><Relationship Id="rId9" Type="http://schemas.openxmlformats.org/officeDocument/2006/relationships/hyperlink" Target="https://lrqagroup.sharepoint.com/:w:/s/enablement/EQMBLxWsd-pGkpqAL3ucPMwBDuHguUptVHUlpcWhRPgnvQ?e=1jbuwn"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9.gif"/></Relationships>
</file>

<file path=xl/drawings/_rels/drawing3.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9398575</xdr:colOff>
      <xdr:row>15</xdr:row>
      <xdr:rowOff>85725</xdr:rowOff>
    </xdr:from>
    <xdr:to>
      <xdr:col>2</xdr:col>
      <xdr:colOff>10411160</xdr:colOff>
      <xdr:row>20</xdr:row>
      <xdr:rowOff>131210</xdr:rowOff>
    </xdr:to>
    <xdr:grpSp>
      <xdr:nvGrpSpPr>
        <xdr:cNvPr id="6" name="Group 5">
          <a:extLst>
            <a:ext uri="{FF2B5EF4-FFF2-40B4-BE49-F238E27FC236}">
              <a16:creationId xmlns:a16="http://schemas.microsoft.com/office/drawing/2014/main" id="{00000000-0008-0000-0000-000006000000}"/>
            </a:ext>
          </a:extLst>
        </xdr:cNvPr>
        <xdr:cNvGrpSpPr/>
      </xdr:nvGrpSpPr>
      <xdr:grpSpPr>
        <a:xfrm>
          <a:off x="11032113" y="6881813"/>
          <a:ext cx="1012585" cy="1155147"/>
          <a:chOff x="8724900" y="6296025"/>
          <a:chExt cx="1012585" cy="1036085"/>
        </a:xfrm>
      </xdr:grpSpPr>
      <xdr:pic>
        <xdr:nvPicPr>
          <xdr:cNvPr id="3" name="Graphic 2" descr="Video camera with solid fill">
            <a:hlinkClick xmlns:r="http://schemas.openxmlformats.org/officeDocument/2006/relationships" r:id="rId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753475" y="6296025"/>
            <a:ext cx="914400" cy="914400"/>
          </a:xfrm>
          <a:prstGeom prst="rect">
            <a:avLst/>
          </a:prstGeom>
        </xdr:spPr>
      </xdr:pic>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724900" y="7067550"/>
            <a:ext cx="10125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t>Training Video</a:t>
            </a:r>
          </a:p>
        </xdr:txBody>
      </xdr:sp>
    </xdr:grpSp>
    <xdr:clientData/>
  </xdr:twoCellAnchor>
  <xdr:twoCellAnchor>
    <xdr:from>
      <xdr:col>2</xdr:col>
      <xdr:colOff>7979350</xdr:colOff>
      <xdr:row>16</xdr:row>
      <xdr:rowOff>28575</xdr:rowOff>
    </xdr:from>
    <xdr:to>
      <xdr:col>2</xdr:col>
      <xdr:colOff>9246175</xdr:colOff>
      <xdr:row>20</xdr:row>
      <xdr:rowOff>140735</xdr:rowOff>
    </xdr:to>
    <xdr:grpSp>
      <xdr:nvGrpSpPr>
        <xdr:cNvPr id="10" name="Group 9">
          <a:extLst>
            <a:ext uri="{FF2B5EF4-FFF2-40B4-BE49-F238E27FC236}">
              <a16:creationId xmlns:a16="http://schemas.microsoft.com/office/drawing/2014/main" id="{00000000-0008-0000-0000-00000A000000}"/>
            </a:ext>
          </a:extLst>
        </xdr:cNvPr>
        <xdr:cNvGrpSpPr/>
      </xdr:nvGrpSpPr>
      <xdr:grpSpPr>
        <a:xfrm>
          <a:off x="9612888" y="7081838"/>
          <a:ext cx="1266825" cy="964647"/>
          <a:chOff x="9753600" y="6438900"/>
          <a:chExt cx="1266825" cy="893210"/>
        </a:xfrm>
      </xdr:grpSpPr>
      <xdr:pic>
        <xdr:nvPicPr>
          <xdr:cNvPr id="8" name="Graphic 7" descr="Document with solid fill">
            <a:hlinkClick xmlns:r="http://schemas.openxmlformats.org/officeDocument/2006/relationships" r:id="rId4"/>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048875" y="6438900"/>
            <a:ext cx="676275" cy="676275"/>
          </a:xfrm>
          <a:prstGeom prst="rect">
            <a:avLst/>
          </a:prstGeom>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9753600" y="7067550"/>
            <a:ext cx="12668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GB" sz="1100"/>
              <a:t>Training Document</a:t>
            </a:r>
          </a:p>
        </xdr:txBody>
      </xdr:sp>
    </xdr:grpSp>
    <xdr:clientData/>
  </xdr:twoCellAnchor>
  <xdr:twoCellAnchor editAs="oneCell">
    <xdr:from>
      <xdr:col>1</xdr:col>
      <xdr:colOff>0</xdr:colOff>
      <xdr:row>25</xdr:row>
      <xdr:rowOff>0</xdr:rowOff>
    </xdr:from>
    <xdr:to>
      <xdr:col>1</xdr:col>
      <xdr:colOff>439620</xdr:colOff>
      <xdr:row>27</xdr:row>
      <xdr:rowOff>20521</xdr:rowOff>
    </xdr:to>
    <xdr:pic>
      <xdr:nvPicPr>
        <xdr:cNvPr id="5" name="Graphic 4" descr="Arrow: Clockwise curve with solid fill">
          <a:extLst>
            <a:ext uri="{FF2B5EF4-FFF2-40B4-BE49-F238E27FC236}">
              <a16:creationId xmlns:a16="http://schemas.microsoft.com/office/drawing/2014/main" id="{6CCDA0FA-CA98-D31A-22B2-A190C15EB14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47650" y="8858250"/>
          <a:ext cx="432000" cy="432000"/>
        </a:xfrm>
        <a:prstGeom prst="rect">
          <a:avLst/>
        </a:prstGeom>
      </xdr:spPr>
    </xdr:pic>
    <xdr:clientData/>
  </xdr:twoCellAnchor>
  <xdr:twoCellAnchor>
    <xdr:from>
      <xdr:col>2</xdr:col>
      <xdr:colOff>6693475</xdr:colOff>
      <xdr:row>16</xdr:row>
      <xdr:rowOff>47625</xdr:rowOff>
    </xdr:from>
    <xdr:to>
      <xdr:col>2</xdr:col>
      <xdr:colOff>7960300</xdr:colOff>
      <xdr:row>21</xdr:row>
      <xdr:rowOff>114300</xdr:rowOff>
    </xdr:to>
    <xdr:grpSp>
      <xdr:nvGrpSpPr>
        <xdr:cNvPr id="14" name="Group 13">
          <a:extLst>
            <a:ext uri="{FF2B5EF4-FFF2-40B4-BE49-F238E27FC236}">
              <a16:creationId xmlns:a16="http://schemas.microsoft.com/office/drawing/2014/main" id="{9E8EBB78-A200-7B3D-C8CE-26F1808969A6}"/>
            </a:ext>
          </a:extLst>
        </xdr:cNvPr>
        <xdr:cNvGrpSpPr/>
      </xdr:nvGrpSpPr>
      <xdr:grpSpPr>
        <a:xfrm>
          <a:off x="8327013" y="7100888"/>
          <a:ext cx="1266825" cy="1133475"/>
          <a:chOff x="7931725" y="6677025"/>
          <a:chExt cx="1266825" cy="1038225"/>
        </a:xfrm>
      </xdr:grpSpPr>
      <xdr:sp macro="" textlink="">
        <xdr:nvSpPr>
          <xdr:cNvPr id="11" name="TextBox 10">
            <a:extLst>
              <a:ext uri="{FF2B5EF4-FFF2-40B4-BE49-F238E27FC236}">
                <a16:creationId xmlns:a16="http://schemas.microsoft.com/office/drawing/2014/main" id="{5213C482-4A20-589C-E543-442F03714ACF}"/>
              </a:ext>
            </a:extLst>
          </xdr:cNvPr>
          <xdr:cNvSpPr txBox="1"/>
        </xdr:nvSpPr>
        <xdr:spPr>
          <a:xfrm>
            <a:off x="7931725" y="7277100"/>
            <a:ext cx="1266825" cy="4381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100"/>
              <a:t>Q&amp;As </a:t>
            </a:r>
          </a:p>
          <a:p>
            <a:pPr algn="ctr"/>
            <a:r>
              <a:rPr lang="en-GB" sz="1100"/>
              <a:t>Guidance Document</a:t>
            </a:r>
          </a:p>
        </xdr:txBody>
      </xdr:sp>
      <xdr:pic>
        <xdr:nvPicPr>
          <xdr:cNvPr id="13" name="Graphic 12" descr="Document with solid fill">
            <a:hlinkClick xmlns:r="http://schemas.openxmlformats.org/officeDocument/2006/relationships" r:id="rId9"/>
            <a:extLst>
              <a:ext uri="{FF2B5EF4-FFF2-40B4-BE49-F238E27FC236}">
                <a16:creationId xmlns:a16="http://schemas.microsoft.com/office/drawing/2014/main" id="{4DC9B74C-FD92-8D9F-4BB1-9259CD7802A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8210551" y="6677025"/>
            <a:ext cx="674999" cy="648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609043</xdr:colOff>
      <xdr:row>17</xdr:row>
      <xdr:rowOff>19064</xdr:rowOff>
    </xdr:from>
    <xdr:to>
      <xdr:col>12</xdr:col>
      <xdr:colOff>598169</xdr:colOff>
      <xdr:row>22</xdr:row>
      <xdr:rowOff>174844</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3" b="27"/>
        <a:stretch/>
      </xdr:blipFill>
      <xdr:spPr>
        <a:xfrm>
          <a:off x="7228918" y="5133989"/>
          <a:ext cx="3648631" cy="27503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36</xdr:row>
      <xdr:rowOff>174542</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2750692" cy="4877554"/>
        </a:xfrm>
        <a:prstGeom prst="rect">
          <a:avLst/>
        </a:prstGeom>
      </xdr:spPr>
    </xdr:pic>
    <xdr:clientData/>
  </xdr:twoCellAnchor>
  <xdr:twoCellAnchor editAs="oneCell">
    <xdr:from>
      <xdr:col>0</xdr:col>
      <xdr:colOff>0</xdr:colOff>
      <xdr:row>70</xdr:row>
      <xdr:rowOff>0</xdr:rowOff>
    </xdr:from>
    <xdr:to>
      <xdr:col>0</xdr:col>
      <xdr:colOff>0</xdr:colOff>
      <xdr:row>76</xdr:row>
      <xdr:rowOff>0</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0" y="5334000"/>
          <a:ext cx="12750692" cy="3896012"/>
        </a:xfrm>
        <a:prstGeom prst="rect">
          <a:avLst/>
        </a:prstGeom>
      </xdr:spPr>
    </xdr:pic>
    <xdr:clientData/>
  </xdr:twoCellAnchor>
</xdr:wsDr>
</file>

<file path=xl/theme/theme1.xml><?xml version="1.0" encoding="utf-8"?>
<a:theme xmlns:a="http://schemas.openxmlformats.org/drawingml/2006/main" name="LRQA">
  <a:themeElements>
    <a:clrScheme name="LRQA">
      <a:dk1>
        <a:srgbClr val="000000"/>
      </a:dk1>
      <a:lt1>
        <a:srgbClr val="FFFFFF"/>
      </a:lt1>
      <a:dk2>
        <a:srgbClr val="0F1232"/>
      </a:dk2>
      <a:lt2>
        <a:srgbClr val="EDEDED"/>
      </a:lt2>
      <a:accent1>
        <a:srgbClr val="0FF2B2"/>
      </a:accent1>
      <a:accent2>
        <a:srgbClr val="FF5D2E"/>
      </a:accent2>
      <a:accent3>
        <a:srgbClr val="CCCCCC"/>
      </a:accent3>
      <a:accent4>
        <a:srgbClr val="BF1F99"/>
      </a:accent4>
      <a:accent5>
        <a:srgbClr val="29FFFB"/>
      </a:accent5>
      <a:accent6>
        <a:srgbClr val="088C8A"/>
      </a:accent6>
      <a:hlink>
        <a:srgbClr val="0087FF"/>
      </a:hlink>
      <a:folHlink>
        <a:srgbClr val="088C8A"/>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iaf.nu/iaf_system/uploads/documents/IAF_MD5_Issue_4_Version_3_14062023.pdf" TargetMode="External"/><Relationship Id="rId1" Type="http://schemas.openxmlformats.org/officeDocument/2006/relationships/hyperlink" Target="https://iaf.nu/iaf_system/uploads/documents/IAF_MD5_Issue_4_Version_3_14062023.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p:/s/assessment-qag/EWSYMPqkDF1AnlZo4hTFvJoBgM_1SD3OLbb_xoulSZptng%3fe=YBEZGp&amp;nav=eyJzSWQiOjI5MSwiY0lkIjoyMTM5NjU0NDU1fQ"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p:/s/assessment-qag/EWSYMPqkDF1AnlZo4hTFvJoBgM_1SD3OLbb_xoulSZptng%3fe=YBEZGp&amp;nav=eyJzSWQiOjI5MSwiY0lkIjoyMTM5NjU0NDU1fQ" TargetMode="External"/><Relationship Id="rId1" Type="http://schemas.openxmlformats.org/officeDocument/2006/relationships/hyperlink" Target="../../../:p:/s/assessment-qag/EWSYMPqkDF1AnlZo4hTFvJoBgM_1SD3OLbb_xoulSZptng%3fe=YBEZGp&amp;nav=eyJzSWQiOjI5MSwiY0lkIjoyMTM5NjU0NDU1fQ"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p:/s/assessment-qag/EWSYMPqkDF1AnlZo4hTFvJoBgM_1SD3OLbb_xoulSZptng%3fe=YBEZGp&amp;nav=eyJzSWQiOjI5MSwiY0lkIjoyMTM5NjU0NDU1fQ"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iaf.nu/iaf_system/uploads/documents/IAF_MD1_Issue_3_181020231.pdf"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b:/s/enablement/EY6LCv2Cyl1HhOv6kKJwJnIBrZy5jZY84VHLzMib9BjM4w%3fe=5NXg8Q"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AA2-D4DB-453E-96D2-C59D6514103A}">
  <sheetPr>
    <tabColor theme="0"/>
    <pageSetUpPr fitToPage="1"/>
  </sheetPr>
  <dimension ref="A1:K68"/>
  <sheetViews>
    <sheetView tabSelected="1" zoomScaleNormal="100" workbookViewId="0">
      <selection activeCell="B47" sqref="B47"/>
    </sheetView>
  </sheetViews>
  <sheetFormatPr defaultColWidth="0" defaultRowHeight="16.899999999999999" zeroHeight="1"/>
  <cols>
    <col min="1" max="1" width="1.4375" customWidth="1"/>
    <col min="2" max="2" width="20" customWidth="1"/>
    <col min="3" max="3" width="157.4375" customWidth="1"/>
    <col min="4" max="4" width="1.4375" customWidth="1"/>
    <col min="5" max="5" width="0.4375" customWidth="1"/>
    <col min="6" max="10" width="9.125" hidden="1" customWidth="1"/>
    <col min="11" max="11" width="9.3125" hidden="1" customWidth="1"/>
    <col min="12" max="16384" width="9.125" hidden="1"/>
  </cols>
  <sheetData>
    <row r="1" spans="1:11" ht="7.5" customHeight="1">
      <c r="A1" s="6"/>
      <c r="B1" s="6"/>
      <c r="C1" s="49"/>
      <c r="D1" s="49"/>
      <c r="E1" s="49"/>
      <c r="F1" s="17"/>
      <c r="G1" s="17"/>
      <c r="H1" s="17"/>
      <c r="I1" s="17"/>
      <c r="J1" s="17"/>
      <c r="K1" s="17"/>
    </row>
    <row r="2" spans="1:11" ht="28.15">
      <c r="A2" s="6"/>
      <c r="B2" s="860" t="s">
        <v>0</v>
      </c>
      <c r="C2" s="860"/>
      <c r="D2" s="413"/>
      <c r="E2" s="17"/>
      <c r="F2" s="17"/>
      <c r="G2" s="17"/>
      <c r="H2" s="17"/>
      <c r="I2" s="17"/>
      <c r="J2" s="17"/>
      <c r="K2" s="17"/>
    </row>
    <row r="3" spans="1:11" ht="20.25">
      <c r="A3" s="6"/>
      <c r="B3" s="861" t="str">
        <f>'Revision History'!B10</f>
        <v>Version 2.2</v>
      </c>
      <c r="C3" s="861"/>
      <c r="D3" s="410"/>
      <c r="E3" s="49"/>
      <c r="F3" s="17"/>
      <c r="G3" s="17"/>
      <c r="H3" s="17"/>
      <c r="I3" s="17"/>
      <c r="J3" s="17"/>
      <c r="K3" s="17"/>
    </row>
    <row r="4" spans="1:11" ht="17.25">
      <c r="A4" s="6"/>
      <c r="B4" s="858"/>
      <c r="C4" s="858"/>
      <c r="D4" s="313"/>
      <c r="E4" s="49"/>
      <c r="F4" s="17"/>
      <c r="G4" s="17"/>
      <c r="H4" s="17"/>
      <c r="I4" s="17"/>
      <c r="J4" s="17"/>
      <c r="K4" s="17"/>
    </row>
    <row r="5" spans="1:11" ht="21.75" customHeight="1" thickBot="1">
      <c r="A5" s="6"/>
      <c r="B5" s="854" t="s">
        <v>1</v>
      </c>
      <c r="C5" s="854"/>
      <c r="D5" s="408"/>
      <c r="E5" s="49"/>
      <c r="F5" s="17"/>
      <c r="G5" s="17"/>
      <c r="H5" s="17"/>
      <c r="I5" s="17"/>
      <c r="J5" s="17"/>
      <c r="K5" s="17"/>
    </row>
    <row r="6" spans="1:11" ht="25.5" thickTop="1">
      <c r="A6" s="6"/>
      <c r="B6" s="855"/>
      <c r="C6" s="855"/>
      <c r="D6" s="408"/>
      <c r="E6" s="49"/>
      <c r="F6" s="17"/>
      <c r="G6" s="17"/>
      <c r="H6" s="17"/>
      <c r="I6" s="17"/>
      <c r="J6" s="17"/>
      <c r="K6" s="17"/>
    </row>
    <row r="7" spans="1:11" ht="205.5" customHeight="1">
      <c r="A7" s="6"/>
      <c r="B7" s="856" t="s">
        <v>2</v>
      </c>
      <c r="C7" s="856"/>
      <c r="D7" s="409"/>
      <c r="E7" s="50"/>
      <c r="F7" s="48"/>
      <c r="G7" s="48"/>
      <c r="H7" s="48"/>
      <c r="I7" s="48"/>
      <c r="J7" s="48"/>
      <c r="K7" s="48"/>
    </row>
    <row r="8" spans="1:11">
      <c r="A8" s="6"/>
      <c r="B8" s="858"/>
      <c r="C8" s="858"/>
      <c r="D8" s="313"/>
      <c r="E8" s="50"/>
      <c r="F8" s="48"/>
      <c r="G8" s="48"/>
      <c r="H8" s="48"/>
      <c r="I8" s="48"/>
      <c r="J8" s="48"/>
      <c r="K8" s="48"/>
    </row>
    <row r="9" spans="1:11">
      <c r="A9" s="6"/>
      <c r="B9" s="858"/>
      <c r="C9" s="858"/>
      <c r="D9" s="313"/>
      <c r="E9" s="50"/>
      <c r="F9" s="48"/>
      <c r="G9" s="48"/>
      <c r="H9" s="48"/>
      <c r="I9" s="48"/>
      <c r="J9" s="48"/>
      <c r="K9" s="48"/>
    </row>
    <row r="10" spans="1:11" ht="21.75" customHeight="1" thickBot="1">
      <c r="A10" s="6"/>
      <c r="B10" s="854" t="s">
        <v>3</v>
      </c>
      <c r="C10" s="854"/>
      <c r="D10" s="408"/>
      <c r="E10" s="50"/>
      <c r="F10" s="48"/>
      <c r="G10" s="48"/>
      <c r="H10" s="48"/>
      <c r="I10" s="48"/>
      <c r="J10" s="48"/>
      <c r="K10" s="48"/>
    </row>
    <row r="11" spans="1:11" ht="25.5" thickTop="1">
      <c r="A11" s="6"/>
      <c r="B11" s="855"/>
      <c r="C11" s="855"/>
      <c r="D11" s="408"/>
      <c r="E11" s="50"/>
      <c r="F11" s="48"/>
      <c r="G11" s="48"/>
      <c r="H11" s="48"/>
      <c r="I11" s="48"/>
      <c r="J11" s="48"/>
      <c r="K11" s="48"/>
    </row>
    <row r="12" spans="1:11" ht="44.25" customHeight="1">
      <c r="A12" s="6"/>
      <c r="B12" s="856" t="s">
        <v>4</v>
      </c>
      <c r="C12" s="856"/>
      <c r="D12" s="409"/>
      <c r="E12" s="50"/>
      <c r="F12" s="48"/>
      <c r="G12" s="48"/>
      <c r="H12" s="48"/>
      <c r="I12" s="48"/>
      <c r="J12" s="48"/>
      <c r="K12" s="48"/>
    </row>
    <row r="13" spans="1:11" ht="47.25" customHeight="1">
      <c r="A13" s="6"/>
      <c r="B13" s="856" t="s">
        <v>5</v>
      </c>
      <c r="C13" s="856"/>
      <c r="D13" s="409"/>
      <c r="E13" s="50"/>
      <c r="F13" s="48"/>
      <c r="G13" s="48"/>
      <c r="H13" s="48"/>
      <c r="I13" s="48"/>
      <c r="J13" s="48"/>
      <c r="K13" s="48"/>
    </row>
    <row r="14" spans="1:11" ht="16.5" customHeight="1">
      <c r="A14" s="6"/>
      <c r="B14" s="858"/>
      <c r="C14" s="858"/>
      <c r="D14" s="313"/>
      <c r="E14" s="50"/>
      <c r="F14" s="48"/>
      <c r="G14" s="48"/>
      <c r="H14" s="48"/>
      <c r="I14" s="48"/>
      <c r="J14" s="48"/>
      <c r="K14" s="48"/>
    </row>
    <row r="15" spans="1:11" ht="20.25">
      <c r="A15" s="6"/>
      <c r="B15" s="856" t="s">
        <v>6</v>
      </c>
      <c r="C15" s="856"/>
      <c r="D15" s="409"/>
      <c r="E15" s="50"/>
      <c r="F15" s="48"/>
      <c r="G15" s="48"/>
      <c r="H15" s="48"/>
      <c r="I15" s="48"/>
      <c r="J15" s="48"/>
      <c r="K15" s="48"/>
    </row>
    <row r="16" spans="1:11" ht="20.25">
      <c r="A16" s="6"/>
      <c r="B16" s="859" t="s">
        <v>7</v>
      </c>
      <c r="C16" s="859"/>
      <c r="D16" s="407"/>
      <c r="E16" s="49"/>
      <c r="F16" s="51"/>
      <c r="G16" s="51"/>
      <c r="H16" s="48"/>
      <c r="I16" s="48"/>
      <c r="J16" s="48"/>
      <c r="K16" s="48"/>
    </row>
    <row r="17" spans="1:11">
      <c r="A17" s="6"/>
      <c r="B17" s="858"/>
      <c r="C17" s="858"/>
      <c r="D17" s="313"/>
      <c r="E17" s="50"/>
      <c r="F17" s="48"/>
      <c r="G17" s="48"/>
      <c r="H17" s="48"/>
      <c r="I17" s="48"/>
      <c r="J17" s="48"/>
      <c r="K17" s="48"/>
    </row>
    <row r="18" spans="1:11" ht="16.5" customHeight="1">
      <c r="A18" s="6"/>
      <c r="B18" s="859" t="s">
        <v>8</v>
      </c>
      <c r="C18" s="859"/>
      <c r="D18" s="407"/>
      <c r="E18" s="407"/>
      <c r="F18" s="48"/>
      <c r="G18" s="48"/>
      <c r="H18" s="48"/>
      <c r="I18" s="48"/>
      <c r="J18" s="48"/>
      <c r="K18" s="48"/>
    </row>
    <row r="19" spans="1:11">
      <c r="A19" s="6"/>
      <c r="B19" s="313"/>
      <c r="C19" s="313"/>
      <c r="D19" s="313"/>
      <c r="E19" s="50"/>
      <c r="F19" s="48"/>
      <c r="G19" s="48"/>
      <c r="H19" s="48"/>
      <c r="I19" s="48"/>
      <c r="J19" s="48"/>
      <c r="K19" s="48"/>
    </row>
    <row r="20" spans="1:11">
      <c r="A20" s="6"/>
      <c r="B20" s="313"/>
      <c r="C20" s="313"/>
      <c r="D20" s="313"/>
      <c r="E20" s="50"/>
      <c r="F20" s="48"/>
      <c r="G20" s="48"/>
      <c r="H20" s="48"/>
      <c r="I20" s="48"/>
      <c r="J20" s="48"/>
      <c r="K20" s="48"/>
    </row>
    <row r="21" spans="1:11">
      <c r="A21" s="6"/>
      <c r="B21" s="858"/>
      <c r="C21" s="858"/>
      <c r="D21" s="313"/>
      <c r="E21" s="50"/>
      <c r="F21" s="48"/>
      <c r="G21" s="48"/>
      <c r="H21" s="48"/>
      <c r="I21" s="48"/>
      <c r="J21" s="48"/>
      <c r="K21" s="48"/>
    </row>
    <row r="22" spans="1:11" ht="21.75" customHeight="1" thickBot="1">
      <c r="A22" s="6"/>
      <c r="B22" s="854" t="s">
        <v>9</v>
      </c>
      <c r="C22" s="854"/>
      <c r="D22" s="408"/>
      <c r="E22" s="50"/>
      <c r="F22" s="48"/>
      <c r="G22" s="48"/>
      <c r="H22" s="48"/>
      <c r="I22" s="48"/>
      <c r="J22" s="48"/>
      <c r="K22" s="48"/>
    </row>
    <row r="23" spans="1:11" ht="25.5" thickTop="1">
      <c r="A23" s="6"/>
      <c r="B23" s="855"/>
      <c r="C23" s="855"/>
      <c r="D23" s="408"/>
      <c r="E23" s="50"/>
      <c r="F23" s="48"/>
      <c r="G23" s="48"/>
      <c r="H23" s="48"/>
      <c r="I23" s="48"/>
      <c r="J23" s="48"/>
      <c r="K23" s="48"/>
    </row>
    <row r="24" spans="1:11" ht="118.5" customHeight="1">
      <c r="A24" s="6"/>
      <c r="B24" s="856" t="s">
        <v>10</v>
      </c>
      <c r="C24" s="856"/>
      <c r="D24" s="409"/>
      <c r="E24" s="50"/>
      <c r="F24" s="48"/>
      <c r="G24" s="48"/>
      <c r="H24" s="48"/>
      <c r="I24" s="48"/>
      <c r="J24" s="48"/>
      <c r="K24" s="48"/>
    </row>
    <row r="25" spans="1:11" ht="27" customHeight="1">
      <c r="A25" s="6"/>
      <c r="B25" s="857" t="s">
        <v>11</v>
      </c>
      <c r="C25" s="857"/>
      <c r="D25" s="412"/>
      <c r="E25" s="6"/>
    </row>
    <row r="26" spans="1:11" ht="20.25">
      <c r="A26" s="6"/>
      <c r="B26" s="409"/>
      <c r="C26" s="409"/>
      <c r="D26" s="409"/>
      <c r="E26" s="6"/>
    </row>
    <row r="27" spans="1:11" ht="20.25">
      <c r="A27" s="6"/>
      <c r="B27" s="411" t="s">
        <v>12</v>
      </c>
      <c r="C27" s="409"/>
      <c r="D27" s="409"/>
      <c r="E27" s="6"/>
    </row>
    <row r="28" spans="1:11" ht="20.25">
      <c r="A28" s="6"/>
      <c r="B28" s="409"/>
      <c r="C28" s="409"/>
      <c r="D28" s="409"/>
      <c r="E28" s="6"/>
    </row>
    <row r="29" spans="1:11" ht="20.25">
      <c r="A29" s="6"/>
      <c r="B29" s="856"/>
      <c r="C29" s="856"/>
      <c r="D29" s="409"/>
      <c r="E29" s="6"/>
    </row>
    <row r="30" spans="1:11" ht="21.75" customHeight="1" thickBot="1">
      <c r="A30" s="6"/>
      <c r="B30" s="854" t="s">
        <v>13</v>
      </c>
      <c r="C30" s="854"/>
      <c r="D30" s="408"/>
      <c r="E30" s="50"/>
      <c r="F30" s="48"/>
      <c r="G30" s="48"/>
      <c r="H30" s="48"/>
      <c r="I30" s="48"/>
      <c r="J30" s="48"/>
      <c r="K30" s="48"/>
    </row>
    <row r="31" spans="1:11" ht="25.5" thickTop="1">
      <c r="A31" s="6"/>
      <c r="B31" s="855"/>
      <c r="C31" s="855"/>
      <c r="D31" s="408"/>
      <c r="E31" s="50"/>
      <c r="F31" s="48"/>
      <c r="G31" s="48"/>
      <c r="H31" s="48"/>
      <c r="I31" s="48"/>
      <c r="J31" s="48"/>
      <c r="K31" s="48"/>
    </row>
    <row r="32" spans="1:11" ht="25.15">
      <c r="A32" s="6"/>
      <c r="B32" s="856" t="s">
        <v>14</v>
      </c>
      <c r="C32" s="856"/>
      <c r="D32" s="408"/>
      <c r="E32" s="50"/>
      <c r="F32" s="48"/>
      <c r="G32" s="48"/>
      <c r="H32" s="48"/>
      <c r="I32" s="48"/>
      <c r="J32" s="48"/>
      <c r="K32" s="48"/>
    </row>
    <row r="33" spans="1:11" ht="20.25">
      <c r="A33" s="6"/>
      <c r="B33" s="856" t="s">
        <v>15</v>
      </c>
      <c r="C33" s="856"/>
      <c r="D33" s="580"/>
      <c r="E33" s="50"/>
      <c r="F33" s="48"/>
      <c r="G33" s="48"/>
      <c r="H33" s="48"/>
      <c r="I33" s="48"/>
      <c r="J33" s="48"/>
      <c r="K33" s="48"/>
    </row>
    <row r="34" spans="1:11" ht="39" customHeight="1">
      <c r="A34" s="6"/>
      <c r="B34" s="856" t="s">
        <v>16</v>
      </c>
      <c r="C34" s="856"/>
      <c r="D34" s="409"/>
      <c r="E34" s="50"/>
      <c r="F34" s="48"/>
      <c r="G34" s="48"/>
      <c r="H34" s="48"/>
      <c r="I34" s="48"/>
      <c r="J34" s="48"/>
      <c r="K34" s="48"/>
    </row>
    <row r="35" spans="1:11" ht="20.25">
      <c r="A35" s="6"/>
      <c r="B35" s="409"/>
      <c r="C35" s="409"/>
      <c r="D35" s="409"/>
      <c r="E35" s="50"/>
      <c r="F35" s="48"/>
      <c r="G35" s="48"/>
      <c r="H35" s="48"/>
      <c r="I35" s="48"/>
      <c r="J35" s="48"/>
      <c r="K35" s="48"/>
    </row>
    <row r="36" spans="1:11">
      <c r="A36" s="6"/>
      <c r="B36" s="858"/>
      <c r="C36" s="858"/>
      <c r="D36" s="313"/>
      <c r="E36" s="6"/>
    </row>
    <row r="37" spans="1:11" ht="21.75" customHeight="1" thickBot="1">
      <c r="A37" s="6"/>
      <c r="B37" s="854" t="s">
        <v>17</v>
      </c>
      <c r="C37" s="854"/>
      <c r="D37" s="408"/>
      <c r="E37" s="50"/>
      <c r="F37" s="48"/>
      <c r="G37" s="48"/>
      <c r="H37" s="48"/>
      <c r="I37" s="48"/>
      <c r="J37" s="48"/>
      <c r="K37" s="48"/>
    </row>
    <row r="38" spans="1:11" ht="25.5" thickTop="1">
      <c r="A38" s="6"/>
      <c r="B38" s="855"/>
      <c r="C38" s="855"/>
      <c r="D38" s="408"/>
      <c r="E38" s="50"/>
      <c r="F38" s="48"/>
      <c r="G38" s="48"/>
      <c r="H38" s="48"/>
      <c r="I38" s="48"/>
      <c r="J38" s="48"/>
      <c r="K38" s="48"/>
    </row>
    <row r="39" spans="1:11" ht="72.75" customHeight="1">
      <c r="A39" s="6"/>
      <c r="B39" s="856" t="s">
        <v>18</v>
      </c>
      <c r="C39" s="856"/>
      <c r="D39" s="409"/>
      <c r="E39" s="50"/>
      <c r="F39" s="48"/>
      <c r="G39" s="48"/>
      <c r="H39" s="48"/>
      <c r="I39" s="48"/>
      <c r="J39" s="48"/>
      <c r="K39" s="48"/>
    </row>
    <row r="40" spans="1:11" ht="20.25">
      <c r="A40" s="6"/>
      <c r="B40" s="409"/>
      <c r="C40" s="409"/>
      <c r="D40" s="409"/>
      <c r="E40" s="50"/>
      <c r="F40" s="48"/>
      <c r="G40" s="48"/>
      <c r="H40" s="48"/>
      <c r="I40" s="48"/>
      <c r="J40" s="48"/>
      <c r="K40" s="48"/>
    </row>
    <row r="41" spans="1:11" ht="20.25">
      <c r="A41" s="6"/>
      <c r="B41" s="409"/>
      <c r="C41" s="409"/>
      <c r="D41" s="409"/>
      <c r="E41" s="50"/>
      <c r="F41" s="48"/>
      <c r="G41" s="48"/>
      <c r="H41" s="48"/>
      <c r="I41" s="48"/>
      <c r="J41" s="48"/>
      <c r="K41" s="48"/>
    </row>
    <row r="42" spans="1:11" ht="21.75" customHeight="1" thickBot="1">
      <c r="A42" s="6"/>
      <c r="B42" s="854" t="s">
        <v>19</v>
      </c>
      <c r="C42" s="854"/>
      <c r="D42" s="408"/>
      <c r="E42" s="50"/>
      <c r="F42" s="48"/>
      <c r="G42" s="48"/>
      <c r="H42" s="48"/>
      <c r="I42" s="48"/>
      <c r="J42" s="48"/>
      <c r="K42" s="48"/>
    </row>
    <row r="43" spans="1:11" ht="25.5" thickTop="1">
      <c r="A43" s="6"/>
      <c r="B43" s="855"/>
      <c r="C43" s="855"/>
      <c r="D43" s="408"/>
      <c r="E43" s="50"/>
      <c r="F43" s="48"/>
      <c r="G43" s="48"/>
      <c r="H43" s="48"/>
      <c r="I43" s="48"/>
      <c r="J43" s="48"/>
      <c r="K43" s="48"/>
    </row>
    <row r="44" spans="1:11" ht="20.25">
      <c r="A44" s="6"/>
      <c r="B44" s="856" t="s">
        <v>20</v>
      </c>
      <c r="C44" s="856"/>
      <c r="D44" s="409"/>
      <c r="E44" s="50"/>
      <c r="F44" s="48"/>
      <c r="G44" s="48"/>
      <c r="H44" s="48"/>
      <c r="I44" s="48"/>
      <c r="J44" s="48"/>
      <c r="K44" s="48"/>
    </row>
    <row r="45" spans="1:11" ht="20.25">
      <c r="A45" s="6"/>
      <c r="B45" s="409"/>
      <c r="C45" s="409"/>
      <c r="D45" s="409"/>
      <c r="E45" s="50"/>
      <c r="F45" s="48"/>
      <c r="G45" s="48"/>
      <c r="H45" s="48"/>
      <c r="I45" s="48"/>
      <c r="J45" s="48"/>
      <c r="K45" s="48"/>
    </row>
    <row r="46" spans="1:11" ht="20.65" thickBot="1">
      <c r="A46" s="6"/>
      <c r="B46" s="856"/>
      <c r="C46" s="856"/>
      <c r="D46" s="409"/>
      <c r="E46" s="6"/>
    </row>
    <row r="47" spans="1:11" ht="21" customHeight="1" thickBot="1">
      <c r="A47" s="6"/>
      <c r="B47" s="566" t="s">
        <v>21</v>
      </c>
      <c r="C47" s="313"/>
      <c r="D47" s="313"/>
      <c r="E47" s="6"/>
    </row>
    <row r="48" spans="1:11">
      <c r="A48" s="6"/>
      <c r="B48" s="6"/>
      <c r="C48" s="6"/>
      <c r="D48" s="6"/>
      <c r="E48" s="6"/>
    </row>
    <row r="49" spans="1:5" hidden="1">
      <c r="A49" s="6"/>
      <c r="B49" s="6"/>
      <c r="C49" s="6"/>
      <c r="D49" s="6"/>
      <c r="E49" s="6"/>
    </row>
    <row r="50" spans="1:5" hidden="1">
      <c r="A50" s="6"/>
      <c r="B50" s="6"/>
      <c r="C50" s="6"/>
      <c r="D50" s="6"/>
      <c r="E50" s="6"/>
    </row>
    <row r="51" spans="1:5" hidden="1">
      <c r="A51" s="6"/>
      <c r="B51" s="6"/>
      <c r="C51" s="6"/>
      <c r="D51" s="6"/>
      <c r="E51" s="6"/>
    </row>
    <row r="52" spans="1:5" hidden="1">
      <c r="A52" s="6"/>
      <c r="B52" s="6"/>
      <c r="C52" s="6"/>
      <c r="D52" s="6"/>
      <c r="E52" s="6"/>
    </row>
    <row r="53" spans="1:5" hidden="1">
      <c r="A53" s="6"/>
      <c r="B53" s="6"/>
      <c r="C53" s="6"/>
      <c r="D53" s="6"/>
      <c r="E53" s="6"/>
    </row>
    <row r="54" spans="1:5" hidden="1">
      <c r="A54" s="6"/>
      <c r="B54" s="6"/>
      <c r="C54" s="6"/>
      <c r="D54" s="6"/>
      <c r="E54" s="6"/>
    </row>
    <row r="55" spans="1:5" hidden="1">
      <c r="A55" s="6"/>
      <c r="B55" s="6"/>
      <c r="C55" s="6"/>
      <c r="D55" s="6"/>
      <c r="E55" s="6"/>
    </row>
    <row r="56" spans="1:5" hidden="1">
      <c r="A56" s="6"/>
      <c r="B56" s="6"/>
      <c r="C56" s="6"/>
      <c r="D56" s="6"/>
      <c r="E56" s="6"/>
    </row>
    <row r="57" spans="1:5" hidden="1">
      <c r="A57" s="6"/>
      <c r="B57" s="6"/>
      <c r="C57" s="6"/>
      <c r="D57" s="6"/>
      <c r="E57" s="6"/>
    </row>
    <row r="58" spans="1:5" hidden="1">
      <c r="A58" s="6"/>
      <c r="B58" s="6"/>
      <c r="C58" s="6"/>
      <c r="D58" s="6"/>
      <c r="E58" s="6"/>
    </row>
    <row r="59" spans="1:5" hidden="1">
      <c r="A59" s="6"/>
      <c r="B59" s="6"/>
      <c r="C59" s="6"/>
      <c r="D59" s="6"/>
      <c r="E59" s="6"/>
    </row>
    <row r="60" spans="1:5" hidden="1">
      <c r="A60" s="6"/>
      <c r="B60" s="6"/>
      <c r="C60" s="6"/>
      <c r="D60" s="6"/>
      <c r="E60" s="6"/>
    </row>
    <row r="61" spans="1:5" hidden="1">
      <c r="A61" s="6"/>
      <c r="B61" s="6"/>
      <c r="C61" s="6"/>
      <c r="D61" s="6"/>
      <c r="E61" s="6"/>
    </row>
    <row r="62" spans="1:5" hidden="1">
      <c r="A62" s="6"/>
      <c r="B62" s="6"/>
      <c r="C62" s="6"/>
      <c r="D62" s="6"/>
      <c r="E62" s="6"/>
    </row>
    <row r="63" spans="1:5" ht="27.75" hidden="1" customHeight="1">
      <c r="A63" s="6"/>
      <c r="C63" s="6"/>
      <c r="D63" s="6"/>
      <c r="E63" s="6"/>
    </row>
    <row r="64" spans="1:5" hidden="1">
      <c r="A64" s="6"/>
      <c r="B64" s="6"/>
      <c r="C64" s="6"/>
      <c r="D64" s="6"/>
      <c r="E64" s="6"/>
    </row>
    <row r="65" spans="1:5" hidden="1">
      <c r="A65" s="6"/>
      <c r="B65" s="6"/>
      <c r="C65" s="6"/>
      <c r="D65" s="6"/>
      <c r="E65" s="6"/>
    </row>
    <row r="66" spans="1:5" hidden="1">
      <c r="A66" s="6"/>
      <c r="B66" s="6"/>
      <c r="C66" s="6"/>
      <c r="D66" s="6"/>
      <c r="E66" s="6"/>
    </row>
    <row r="67" spans="1:5" hidden="1">
      <c r="A67" s="6"/>
      <c r="B67" s="6"/>
      <c r="C67" s="6"/>
      <c r="D67" s="6"/>
      <c r="E67" s="6"/>
    </row>
    <row r="68" spans="1:5" hidden="1">
      <c r="A68" s="6"/>
      <c r="B68" s="6"/>
      <c r="C68" s="6"/>
      <c r="D68" s="6"/>
      <c r="E68" s="6"/>
    </row>
  </sheetData>
  <sheetProtection algorithmName="SHA-512" hashValue="S9vsEG9/nujXSsXzqCyQbRMfMNN9zmQ+PhBURHwoVgNYRDe9qzFORVPNQ1tifUfygj25K0/m3R+UPI6E6qNtCA==" saltValue="hVgv3NArcNxwMW/wKmEctg==" spinCount="100000" sheet="1" selectLockedCells="1"/>
  <mergeCells count="36">
    <mergeCell ref="B7:C7"/>
    <mergeCell ref="B2:C2"/>
    <mergeCell ref="B3:C3"/>
    <mergeCell ref="B5:C5"/>
    <mergeCell ref="B4:C4"/>
    <mergeCell ref="B6:C6"/>
    <mergeCell ref="B21:C21"/>
    <mergeCell ref="B8:C8"/>
    <mergeCell ref="B9:C9"/>
    <mergeCell ref="B10:C10"/>
    <mergeCell ref="B11:C11"/>
    <mergeCell ref="B12:C12"/>
    <mergeCell ref="B13:C13"/>
    <mergeCell ref="B14:C14"/>
    <mergeCell ref="B15:C15"/>
    <mergeCell ref="B16:C16"/>
    <mergeCell ref="B17:C17"/>
    <mergeCell ref="B18:C18"/>
    <mergeCell ref="B30:C30"/>
    <mergeCell ref="B31:C31"/>
    <mergeCell ref="B34:C34"/>
    <mergeCell ref="B36:C36"/>
    <mergeCell ref="B46:C46"/>
    <mergeCell ref="B37:C37"/>
    <mergeCell ref="B38:C38"/>
    <mergeCell ref="B39:C39"/>
    <mergeCell ref="B42:C42"/>
    <mergeCell ref="B43:C43"/>
    <mergeCell ref="B44:C44"/>
    <mergeCell ref="B32:C32"/>
    <mergeCell ref="B33:C33"/>
    <mergeCell ref="B22:C22"/>
    <mergeCell ref="B23:C23"/>
    <mergeCell ref="B24:C24"/>
    <mergeCell ref="B25:C25"/>
    <mergeCell ref="B29:C29"/>
  </mergeCells>
  <phoneticPr fontId="142" type="noConversion"/>
  <hyperlinks>
    <hyperlink ref="B47" location="'Client Info'!A1" display="Click here to Start" xr:uid="{97DDB4EE-FE49-4516-856D-324436D7F684}"/>
  </hyperlinks>
  <pageMargins left="0.11811023622047245" right="0.11811023622047245" top="0.15748031496062992" bottom="0.15748031496062992" header="0.11811023622047245" footer="0.11811023622047245"/>
  <pageSetup paperSize="9" scale="73"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110F-CCC5-4577-8E61-3935758E95D3}">
  <sheetPr codeName="Sheet2">
    <tabColor theme="3"/>
    <pageSetUpPr fitToPage="1"/>
  </sheetPr>
  <dimension ref="A1:L185"/>
  <sheetViews>
    <sheetView showZeros="0" topLeftCell="A155" zoomScaleNormal="100" zoomScaleSheetLayoutView="55" workbookViewId="0">
      <selection activeCell="F54" sqref="F54"/>
    </sheetView>
  </sheetViews>
  <sheetFormatPr defaultColWidth="0" defaultRowHeight="16.899999999999999" zeroHeight="1"/>
  <cols>
    <col min="1" max="1" width="1.4375" style="49" customWidth="1"/>
    <col min="2" max="2" width="29.6875" style="150" customWidth="1"/>
    <col min="3" max="5" width="33.5625" style="150" customWidth="1"/>
    <col min="6" max="6" width="33.6875" style="150" customWidth="1"/>
    <col min="7" max="7" width="40.125" style="150" customWidth="1"/>
    <col min="8" max="8" width="1.4375" style="49" customWidth="1"/>
    <col min="9" max="9" width="17.4375" style="49" hidden="1" customWidth="1"/>
    <col min="10" max="10" width="57.6875" style="49" hidden="1" customWidth="1"/>
    <col min="11" max="11" width="22.6875" style="49" hidden="1" customWidth="1"/>
    <col min="12" max="12" width="9.125" style="49" hidden="1" customWidth="1"/>
    <col min="13" max="16384" width="9.125" style="17" hidden="1"/>
  </cols>
  <sheetData>
    <row r="1" spans="2:12" ht="23.25">
      <c r="B1" s="862" t="s">
        <v>22</v>
      </c>
      <c r="C1" s="862"/>
      <c r="D1" s="862"/>
      <c r="E1" s="862"/>
      <c r="F1" s="862"/>
      <c r="G1" s="862"/>
      <c r="H1" s="137"/>
      <c r="I1" s="137"/>
      <c r="J1" s="137"/>
      <c r="K1" s="137"/>
      <c r="L1" s="137"/>
    </row>
    <row r="2" spans="2:12">
      <c r="B2" s="864"/>
      <c r="C2" s="864"/>
      <c r="D2" s="864"/>
      <c r="E2" s="864"/>
      <c r="F2" s="864"/>
      <c r="G2" s="864"/>
    </row>
    <row r="3" spans="2:12" ht="72.75" customHeight="1">
      <c r="B3" s="863" t="s">
        <v>23</v>
      </c>
      <c r="C3" s="863"/>
      <c r="D3" s="863"/>
      <c r="E3" s="863"/>
      <c r="F3" s="863"/>
      <c r="G3" s="863"/>
      <c r="H3" s="50"/>
      <c r="I3" s="50"/>
    </row>
    <row r="4" spans="2:12">
      <c r="B4" s="51"/>
      <c r="C4" s="51"/>
      <c r="D4" s="51"/>
      <c r="E4" s="51"/>
      <c r="F4" s="51"/>
      <c r="G4" s="51"/>
    </row>
    <row r="5" spans="2:12" ht="31.9">
      <c r="B5" s="138" t="s">
        <v>24</v>
      </c>
      <c r="C5" s="139" t="s">
        <v>25</v>
      </c>
      <c r="D5" s="140" t="s">
        <v>26</v>
      </c>
      <c r="E5" s="562" t="s">
        <v>27</v>
      </c>
      <c r="F5" s="563" t="s">
        <v>28</v>
      </c>
      <c r="G5" s="565" t="s">
        <v>29</v>
      </c>
    </row>
    <row r="6" spans="2:12">
      <c r="B6" s="51"/>
      <c r="C6" s="51"/>
      <c r="D6" s="51"/>
      <c r="E6" s="51"/>
      <c r="F6" s="51"/>
      <c r="G6" s="51"/>
    </row>
    <row r="7" spans="2:12">
      <c r="B7" s="51" t="s">
        <v>30</v>
      </c>
      <c r="C7" s="51"/>
      <c r="D7" s="51"/>
      <c r="E7" s="51"/>
      <c r="F7" s="51"/>
      <c r="G7" s="51"/>
    </row>
    <row r="8" spans="2:12">
      <c r="B8" s="51" t="s">
        <v>31</v>
      </c>
      <c r="C8" s="51"/>
      <c r="D8" s="51"/>
      <c r="E8" s="51"/>
      <c r="F8" s="51"/>
      <c r="G8" s="51"/>
    </row>
    <row r="9" spans="2:12">
      <c r="B9" s="51" t="s">
        <v>32</v>
      </c>
      <c r="C9" s="51"/>
      <c r="D9" s="51"/>
      <c r="E9" s="51"/>
      <c r="F9" s="51"/>
      <c r="G9" s="51"/>
    </row>
    <row r="10" spans="2:12">
      <c r="B10" s="51"/>
      <c r="C10" s="51"/>
      <c r="D10" s="51"/>
      <c r="E10" s="51"/>
      <c r="F10" s="51"/>
      <c r="G10" s="51"/>
    </row>
    <row r="11" spans="2:12">
      <c r="B11" s="865" t="s">
        <v>33</v>
      </c>
      <c r="C11" s="865"/>
      <c r="D11" s="865"/>
      <c r="E11" s="865"/>
      <c r="F11" s="865"/>
      <c r="G11" s="865"/>
      <c r="H11" s="141"/>
    </row>
    <row r="12" spans="2:12">
      <c r="B12" s="142"/>
      <c r="C12" s="142"/>
      <c r="D12" s="142"/>
      <c r="E12" s="142"/>
      <c r="F12" s="142"/>
      <c r="G12" s="51"/>
    </row>
    <row r="13" spans="2:12">
      <c r="B13" s="142"/>
      <c r="C13" s="142"/>
      <c r="D13" s="142"/>
      <c r="E13" s="142"/>
      <c r="F13" s="142"/>
      <c r="G13" s="51"/>
    </row>
    <row r="14" spans="2:12" ht="21" customHeight="1" thickBot="1">
      <c r="B14" s="143" t="s">
        <v>34</v>
      </c>
      <c r="C14" s="144"/>
      <c r="D14" s="144"/>
      <c r="E14" s="144"/>
      <c r="F14" s="144"/>
      <c r="G14" s="144"/>
      <c r="H14" s="145"/>
    </row>
    <row r="15" spans="2:12" ht="17.25" thickTop="1">
      <c r="B15" s="51"/>
      <c r="C15" s="51"/>
      <c r="D15" s="51"/>
      <c r="E15" s="51"/>
      <c r="F15" s="146"/>
      <c r="G15" s="51"/>
    </row>
    <row r="16" spans="2:12">
      <c r="B16" s="147" t="s">
        <v>35</v>
      </c>
      <c r="C16" s="52"/>
      <c r="D16" s="148"/>
      <c r="E16" s="147" t="s">
        <v>36</v>
      </c>
      <c r="F16" s="52"/>
      <c r="G16" s="147"/>
      <c r="H16" s="149"/>
      <c r="I16" s="149"/>
    </row>
    <row r="17" spans="1:12">
      <c r="B17" s="147"/>
      <c r="C17" s="151"/>
      <c r="D17" s="152"/>
      <c r="E17" s="51"/>
      <c r="F17" s="547" t="s">
        <v>37</v>
      </c>
      <c r="G17" s="51"/>
    </row>
    <row r="18" spans="1:12" ht="20.25" customHeight="1" thickBot="1">
      <c r="B18" s="143" t="s">
        <v>38</v>
      </c>
      <c r="C18" s="153"/>
      <c r="D18" s="154"/>
      <c r="E18" s="144"/>
      <c r="F18" s="144"/>
      <c r="G18" s="144"/>
      <c r="H18" s="145"/>
      <c r="I18" s="145"/>
    </row>
    <row r="19" spans="1:12" ht="17.25" thickTop="1">
      <c r="B19" s="147"/>
      <c r="C19" s="151"/>
      <c r="D19" s="152"/>
      <c r="E19" s="147"/>
      <c r="F19" s="146"/>
      <c r="G19" s="51"/>
    </row>
    <row r="20" spans="1:12" ht="31.9">
      <c r="B20" s="147" t="s">
        <v>39</v>
      </c>
      <c r="C20" s="777"/>
      <c r="D20" s="775"/>
      <c r="E20" s="515" t="s">
        <v>40</v>
      </c>
      <c r="F20" s="773"/>
      <c r="G20" s="774"/>
      <c r="H20" s="149"/>
      <c r="I20" s="149"/>
    </row>
    <row r="21" spans="1:12">
      <c r="B21" s="147"/>
      <c r="C21" s="156"/>
      <c r="D21" s="156"/>
      <c r="E21" s="515"/>
      <c r="F21" s="515"/>
      <c r="G21" s="515"/>
      <c r="H21" s="149"/>
      <c r="I21" s="149"/>
    </row>
    <row r="22" spans="1:12" ht="31.9">
      <c r="B22" s="607" t="s">
        <v>41</v>
      </c>
      <c r="C22" s="866"/>
      <c r="D22" s="867"/>
      <c r="E22" s="515" t="s">
        <v>42</v>
      </c>
      <c r="F22" s="776"/>
      <c r="G22" s="774"/>
      <c r="H22" s="149"/>
      <c r="I22" s="149"/>
      <c r="J22" s="149"/>
    </row>
    <row r="23" spans="1:12">
      <c r="B23" s="147"/>
      <c r="C23" s="156"/>
      <c r="D23" s="157"/>
      <c r="E23" s="157"/>
      <c r="F23" s="157"/>
      <c r="G23" s="157"/>
      <c r="H23" s="149"/>
      <c r="I23" s="149"/>
      <c r="J23" s="149"/>
    </row>
    <row r="24" spans="1:12" ht="14.25" customHeight="1">
      <c r="B24" s="147"/>
      <c r="C24" s="156"/>
      <c r="D24" s="157"/>
      <c r="E24" s="157"/>
      <c r="F24" s="157"/>
      <c r="G24" s="157"/>
      <c r="H24" s="149"/>
      <c r="I24" s="149"/>
      <c r="J24" s="149"/>
    </row>
    <row r="25" spans="1:12" ht="15" customHeight="1">
      <c r="B25" s="158" t="s">
        <v>43</v>
      </c>
      <c r="C25" s="380" t="s">
        <v>44</v>
      </c>
      <c r="D25" s="159" t="s">
        <v>45</v>
      </c>
      <c r="E25" s="886" t="s">
        <v>46</v>
      </c>
      <c r="F25" s="886"/>
      <c r="G25" s="886"/>
      <c r="H25" s="149"/>
      <c r="I25" s="149"/>
      <c r="J25" s="149"/>
    </row>
    <row r="26" spans="1:12" ht="33.75" customHeight="1">
      <c r="B26" s="160" t="s">
        <v>47</v>
      </c>
      <c r="C26" s="304"/>
      <c r="D26" s="304"/>
      <c r="E26" s="887" t="str">
        <f>IF(C26="YES","As per MD 5","")</f>
        <v/>
      </c>
      <c r="F26" s="888"/>
      <c r="G26" s="889"/>
      <c r="H26" s="161"/>
      <c r="I26" s="161"/>
      <c r="J26" s="288"/>
    </row>
    <row r="27" spans="1:12" ht="33.75" customHeight="1">
      <c r="B27" s="160" t="s">
        <v>48</v>
      </c>
      <c r="C27" s="304"/>
      <c r="D27" s="304"/>
      <c r="E27" s="887" t="str">
        <f>IF(C27="YES","As per MD 5","")</f>
        <v/>
      </c>
      <c r="F27" s="888"/>
      <c r="G27" s="889"/>
      <c r="H27" s="161"/>
      <c r="I27" s="161"/>
      <c r="J27" s="289"/>
    </row>
    <row r="28" spans="1:12" ht="33.75" customHeight="1">
      <c r="B28" s="160" t="s">
        <v>49</v>
      </c>
      <c r="C28" s="304"/>
      <c r="D28" s="304"/>
      <c r="E28" s="887" t="str">
        <f>IF(C28="YES","As per MD 5","")</f>
        <v/>
      </c>
      <c r="F28" s="888"/>
      <c r="G28" s="889"/>
      <c r="H28" s="161"/>
      <c r="I28" s="161"/>
      <c r="J28" s="290"/>
    </row>
    <row r="29" spans="1:12" s="514" customFormat="1" ht="19.5" customHeight="1">
      <c r="A29" s="510"/>
      <c r="B29" s="511"/>
      <c r="C29" s="511"/>
      <c r="D29" s="884" t="str">
        <f>IF(OR(D26="High",D27="High",D28="High"),"If Complexity/Risk is set to High, don't forget to add Adjustment Factors that increase audit time! (see Adjustment Factors tab)","")</f>
        <v/>
      </c>
      <c r="E29" s="884"/>
      <c r="F29" s="543"/>
      <c r="G29" s="543"/>
      <c r="H29" s="512"/>
      <c r="I29" s="512"/>
      <c r="J29" s="513"/>
      <c r="K29" s="510"/>
      <c r="L29" s="510"/>
    </row>
    <row r="30" spans="1:12" s="514" customFormat="1" ht="17.25" thickBot="1">
      <c r="A30" s="510"/>
      <c r="B30" s="564" t="s">
        <v>50</v>
      </c>
      <c r="C30" s="511"/>
      <c r="D30" s="544"/>
      <c r="E30" s="544"/>
      <c r="F30" s="543"/>
      <c r="G30" s="543"/>
      <c r="H30" s="512"/>
      <c r="I30" s="512"/>
      <c r="J30" s="513"/>
      <c r="K30" s="510"/>
      <c r="L30" s="510"/>
    </row>
    <row r="31" spans="1:12" ht="26.25" customHeight="1" thickBot="1">
      <c r="B31" s="881" t="s">
        <v>51</v>
      </c>
      <c r="C31" s="881"/>
      <c r="D31" s="881"/>
      <c r="E31" s="881"/>
      <c r="F31" s="882" t="s">
        <v>52</v>
      </c>
      <c r="G31" s="883"/>
      <c r="H31" s="161"/>
      <c r="I31" s="161"/>
      <c r="J31" s="291"/>
    </row>
    <row r="32" spans="1:12" ht="14.25" customHeight="1">
      <c r="B32" s="881" t="s">
        <v>53</v>
      </c>
      <c r="C32" s="881"/>
      <c r="D32" s="881"/>
      <c r="E32" s="881"/>
      <c r="F32" s="543"/>
      <c r="G32" s="543"/>
      <c r="H32" s="161"/>
      <c r="I32" s="161"/>
      <c r="J32" s="291"/>
    </row>
    <row r="33" spans="1:12" s="514" customFormat="1" ht="19.5" customHeight="1">
      <c r="A33" s="510"/>
      <c r="B33" s="881"/>
      <c r="C33" s="881"/>
      <c r="D33" s="881"/>
      <c r="E33" s="881"/>
      <c r="F33" s="51"/>
      <c r="G33" s="51"/>
      <c r="H33" s="512"/>
      <c r="I33" s="512"/>
      <c r="J33" s="513"/>
      <c r="K33" s="510"/>
      <c r="L33" s="510"/>
    </row>
    <row r="34" spans="1:12">
      <c r="B34" s="881"/>
      <c r="C34" s="881"/>
      <c r="D34" s="881"/>
      <c r="E34" s="881"/>
      <c r="F34" s="51"/>
      <c r="G34" s="51"/>
      <c r="H34" s="161"/>
      <c r="I34" s="161"/>
      <c r="J34" s="291"/>
    </row>
    <row r="35" spans="1:12" ht="14.25" customHeight="1">
      <c r="B35" s="155"/>
      <c r="C35" s="162"/>
      <c r="D35" s="51"/>
      <c r="E35" s="51"/>
      <c r="F35" s="51"/>
      <c r="G35" s="51"/>
      <c r="H35" s="161"/>
      <c r="I35" s="161"/>
      <c r="J35" s="291"/>
    </row>
    <row r="36" spans="1:12" ht="16.5" customHeight="1">
      <c r="B36" s="155" t="s">
        <v>54</v>
      </c>
      <c r="C36" s="305"/>
      <c r="D36" s="51"/>
      <c r="E36" s="51"/>
      <c r="F36" s="51"/>
      <c r="G36" s="51"/>
      <c r="H36" s="161"/>
      <c r="I36" s="161"/>
      <c r="J36" s="291"/>
    </row>
    <row r="37" spans="1:12">
      <c r="B37" s="51"/>
      <c r="C37" s="51"/>
      <c r="D37" s="51"/>
      <c r="E37" s="51"/>
      <c r="F37" s="51"/>
      <c r="G37" s="51"/>
      <c r="H37" s="149"/>
      <c r="I37" s="149"/>
      <c r="J37" s="149"/>
    </row>
    <row r="38" spans="1:12" s="635" customFormat="1" ht="21" customHeight="1" thickBot="1">
      <c r="A38" s="633"/>
      <c r="B38" s="876" t="s">
        <v>55</v>
      </c>
      <c r="C38" s="876"/>
      <c r="D38" s="885"/>
      <c r="E38" s="885"/>
      <c r="F38" s="885"/>
      <c r="G38" s="634"/>
      <c r="H38" s="633"/>
      <c r="I38" s="633"/>
      <c r="J38" s="633"/>
      <c r="K38" s="633"/>
      <c r="L38" s="633"/>
    </row>
    <row r="39" spans="1:12" ht="17.25" thickTop="1">
      <c r="B39" s="51"/>
      <c r="C39" s="51"/>
      <c r="D39" s="51"/>
      <c r="E39" s="51"/>
      <c r="F39" s="51"/>
      <c r="G39" s="51"/>
      <c r="H39" s="149"/>
      <c r="I39" s="149"/>
      <c r="J39" s="149"/>
    </row>
    <row r="40" spans="1:12" ht="27" customHeight="1">
      <c r="B40" s="155" t="s">
        <v>56</v>
      </c>
      <c r="C40" s="304"/>
      <c r="D40" s="546" t="s">
        <v>57</v>
      </c>
      <c r="E40" s="778"/>
      <c r="F40" s="51"/>
      <c r="G40" s="51"/>
    </row>
    <row r="41" spans="1:12">
      <c r="B41" s="51"/>
      <c r="C41" s="51"/>
      <c r="D41" s="51"/>
      <c r="E41" s="51"/>
      <c r="F41" s="51"/>
      <c r="G41" s="51"/>
      <c r="H41" s="149"/>
      <c r="I41" s="149"/>
      <c r="J41" s="149"/>
    </row>
    <row r="42" spans="1:12">
      <c r="B42" s="51"/>
      <c r="C42" s="51"/>
      <c r="D42" s="51"/>
      <c r="E42" s="51"/>
      <c r="F42" s="51"/>
      <c r="G42" s="51"/>
      <c r="H42" s="149"/>
      <c r="I42" s="149"/>
      <c r="J42" s="149"/>
    </row>
    <row r="43" spans="1:12" s="635" customFormat="1" ht="21" customHeight="1" thickBot="1">
      <c r="A43" s="633"/>
      <c r="B43" s="876" t="s">
        <v>58</v>
      </c>
      <c r="C43" s="876"/>
      <c r="D43" s="885"/>
      <c r="E43" s="885"/>
      <c r="F43" s="885"/>
      <c r="G43" s="634"/>
      <c r="H43" s="633"/>
      <c r="I43" s="633"/>
      <c r="J43" s="633"/>
      <c r="K43" s="633"/>
      <c r="L43" s="633"/>
    </row>
    <row r="44" spans="1:12" ht="17.25" thickTop="1">
      <c r="B44" s="51"/>
      <c r="C44" s="51"/>
      <c r="D44" s="51"/>
      <c r="E44" s="51"/>
      <c r="F44" s="51"/>
      <c r="G44" s="51"/>
      <c r="H44" s="149"/>
      <c r="I44" s="149"/>
      <c r="J44" s="149"/>
    </row>
    <row r="45" spans="1:12" ht="27" customHeight="1">
      <c r="B45" s="155" t="s">
        <v>59</v>
      </c>
      <c r="C45" s="304"/>
      <c r="D45" s="546" t="s">
        <v>60</v>
      </c>
      <c r="E45" s="868"/>
      <c r="F45" s="869"/>
      <c r="G45" s="870"/>
    </row>
    <row r="46" spans="1:12" ht="14.25" customHeight="1">
      <c r="B46" s="51"/>
      <c r="C46" s="51"/>
      <c r="D46" s="51"/>
      <c r="E46" s="871" t="s">
        <v>61</v>
      </c>
      <c r="F46" s="871"/>
      <c r="G46" s="871"/>
      <c r="H46" s="149"/>
      <c r="I46" s="149"/>
      <c r="J46" s="149"/>
    </row>
    <row r="47" spans="1:12">
      <c r="B47" s="51"/>
      <c r="C47" s="51"/>
      <c r="D47" s="51"/>
      <c r="E47" s="872"/>
      <c r="F47" s="872"/>
      <c r="G47" s="872"/>
      <c r="H47" s="149"/>
      <c r="I47" s="149"/>
      <c r="J47" s="149"/>
    </row>
    <row r="48" spans="1:12">
      <c r="B48" s="51"/>
      <c r="C48" s="51"/>
      <c r="D48" s="51"/>
      <c r="E48" s="872"/>
      <c r="F48" s="872"/>
      <c r="G48" s="872"/>
      <c r="H48" s="149"/>
      <c r="I48" s="149"/>
      <c r="J48" s="149"/>
    </row>
    <row r="49" spans="1:12" s="638" customFormat="1" ht="21" customHeight="1" thickBot="1">
      <c r="A49" s="636"/>
      <c r="B49" s="876" t="s">
        <v>62</v>
      </c>
      <c r="C49" s="876"/>
      <c r="D49" s="877"/>
      <c r="E49" s="877"/>
      <c r="F49" s="877"/>
      <c r="G49" s="637"/>
      <c r="H49" s="636"/>
      <c r="I49" s="636"/>
      <c r="J49" s="636"/>
      <c r="K49" s="636"/>
      <c r="L49" s="636"/>
    </row>
    <row r="50" spans="1:12" ht="46.5" customHeight="1" thickTop="1">
      <c r="B50" s="875" t="s">
        <v>63</v>
      </c>
      <c r="C50" s="875"/>
      <c r="D50" s="875"/>
      <c r="E50" s="875"/>
      <c r="F50" s="875"/>
      <c r="G50" s="875"/>
    </row>
    <row r="51" spans="1:12">
      <c r="B51" s="51"/>
      <c r="C51" s="51"/>
      <c r="D51" s="51"/>
      <c r="E51" s="51"/>
      <c r="F51" s="51"/>
      <c r="G51" s="51"/>
    </row>
    <row r="52" spans="1:12" ht="20.25" customHeight="1">
      <c r="B52" s="873" t="s">
        <v>64</v>
      </c>
      <c r="C52" s="873"/>
      <c r="D52" s="878"/>
      <c r="E52" s="878"/>
      <c r="F52" s="878"/>
      <c r="G52" s="878"/>
    </row>
    <row r="53" spans="1:12" ht="20.25" customHeight="1">
      <c r="B53" s="628"/>
      <c r="C53" s="628"/>
      <c r="D53" s="629"/>
      <c r="E53" s="629"/>
      <c r="F53" s="629"/>
      <c r="G53" s="630"/>
    </row>
    <row r="54" spans="1:12" ht="17.25" customHeight="1">
      <c r="B54" s="631" t="s">
        <v>65</v>
      </c>
      <c r="C54" s="304"/>
      <c r="D54" s="879" t="s">
        <v>66</v>
      </c>
      <c r="E54" s="880"/>
      <c r="F54" s="304" t="s">
        <v>91</v>
      </c>
      <c r="G54" s="630"/>
    </row>
    <row r="55" spans="1:12" ht="17.25" customHeight="1">
      <c r="B55" s="690" t="s">
        <v>67</v>
      </c>
      <c r="C55" s="284">
        <f>IF('Client Info'!C54="Yes",20,0)</f>
        <v>0</v>
      </c>
      <c r="D55" s="691" t="str">
        <f>IF(C55&lt;&gt;0,"%","")</f>
        <v/>
      </c>
      <c r="E55" s="629"/>
      <c r="F55" s="632"/>
      <c r="G55" s="630"/>
    </row>
    <row r="56" spans="1:12" ht="20.25" customHeight="1">
      <c r="B56" s="640" t="s">
        <v>68</v>
      </c>
      <c r="C56" s="628"/>
      <c r="D56" s="629"/>
      <c r="E56" s="629"/>
      <c r="F56" s="629"/>
      <c r="G56" s="630"/>
    </row>
    <row r="57" spans="1:12" ht="20.25" hidden="1" customHeight="1">
      <c r="B57" s="640"/>
      <c r="C57" s="628"/>
      <c r="D57" s="629"/>
      <c r="E57" s="629"/>
      <c r="F57" s="629"/>
      <c r="G57" s="630"/>
    </row>
    <row r="58" spans="1:12" ht="28.5" hidden="1" customHeight="1">
      <c r="B58" s="631" t="s">
        <v>69</v>
      </c>
      <c r="C58" s="682" t="s">
        <v>70</v>
      </c>
      <c r="D58" s="683" t="s">
        <v>71</v>
      </c>
      <c r="E58" s="683" t="s">
        <v>72</v>
      </c>
      <c r="F58" s="683" t="s">
        <v>73</v>
      </c>
      <c r="G58" s="683" t="s">
        <v>74</v>
      </c>
    </row>
    <row r="59" spans="1:12" ht="20.25" hidden="1" customHeight="1">
      <c r="B59" s="684" t="s">
        <v>75</v>
      </c>
      <c r="C59" s="628"/>
      <c r="D59" s="51"/>
      <c r="E59" s="51"/>
      <c r="F59" s="51"/>
      <c r="G59" s="51"/>
    </row>
    <row r="60" spans="1:12" ht="21" customHeight="1" thickBot="1">
      <c r="B60" s="684"/>
      <c r="C60" s="628"/>
      <c r="D60" s="874" t="s">
        <v>76</v>
      </c>
      <c r="E60" s="874"/>
      <c r="F60" s="874"/>
      <c r="G60" s="630"/>
      <c r="J60" s="629" t="s">
        <v>77</v>
      </c>
    </row>
    <row r="61" spans="1:12" ht="22.9" thickTop="1">
      <c r="B61" s="163" t="s">
        <v>78</v>
      </c>
      <c r="C61" s="163" t="s">
        <v>79</v>
      </c>
      <c r="D61" s="164" t="str">
        <f>IF(C26&lt;&gt;"Yes","",B26)</f>
        <v/>
      </c>
      <c r="E61" s="164" t="str">
        <f>IF(C27&lt;&gt;"Yes","",B27)</f>
        <v/>
      </c>
      <c r="F61" s="164" t="str">
        <f>IF(C28&lt;&gt;"Yes","",B28)</f>
        <v/>
      </c>
      <c r="G61" s="630"/>
      <c r="J61" s="51"/>
    </row>
    <row r="62" spans="1:12" ht="22.5" hidden="1">
      <c r="B62" s="163"/>
      <c r="C62" s="163"/>
      <c r="D62" s="164"/>
      <c r="E62" s="164"/>
      <c r="F62" s="164"/>
      <c r="G62" s="630"/>
      <c r="J62" s="51"/>
    </row>
    <row r="63" spans="1:12" ht="22.5" hidden="1">
      <c r="B63" s="163" t="s">
        <v>80</v>
      </c>
      <c r="C63" s="163"/>
      <c r="D63" s="164" t="str" cm="1">
        <f t="array" ref="D63">IF(OR(D64:D164="Yes"),"Yes","")</f>
        <v/>
      </c>
      <c r="E63" s="164" t="str" cm="1">
        <f t="array" ref="E63">IF(OR(E64:E164="Yes"),"Yes","")</f>
        <v/>
      </c>
      <c r="F63" s="164" t="str" cm="1">
        <f t="array" ref="F63">IF(OR(F64:F164="Yes"),"Yes","")</f>
        <v/>
      </c>
      <c r="G63" s="630"/>
      <c r="J63" s="51"/>
    </row>
    <row r="64" spans="1:12">
      <c r="B64" s="678"/>
      <c r="C64" s="768"/>
      <c r="D64" s="679"/>
      <c r="E64" s="680"/>
      <c r="F64" s="680"/>
      <c r="G64" s="769" t="s">
        <v>81</v>
      </c>
      <c r="J64" s="677" t="s">
        <v>82</v>
      </c>
    </row>
    <row r="65" spans="2:10" ht="22.5">
      <c r="B65" s="678"/>
      <c r="C65" s="768"/>
      <c r="D65" s="679"/>
      <c r="E65" s="679"/>
      <c r="F65" s="679"/>
      <c r="G65" s="630"/>
      <c r="J65" s="681" t="s">
        <v>70</v>
      </c>
    </row>
    <row r="66" spans="2:10" ht="22.5">
      <c r="B66" s="678"/>
      <c r="C66" s="768"/>
      <c r="D66" s="679"/>
      <c r="E66" s="679"/>
      <c r="F66" s="679"/>
      <c r="G66" s="630"/>
      <c r="J66" s="681" t="s">
        <v>70</v>
      </c>
    </row>
    <row r="67" spans="2:10" ht="22.5">
      <c r="B67" s="678"/>
      <c r="C67" s="768"/>
      <c r="D67" s="679"/>
      <c r="E67" s="679"/>
      <c r="F67" s="679"/>
      <c r="G67" s="630"/>
      <c r="J67" s="681" t="s">
        <v>70</v>
      </c>
    </row>
    <row r="68" spans="2:10" ht="22.5">
      <c r="B68" s="678"/>
      <c r="C68" s="768"/>
      <c r="D68" s="679"/>
      <c r="E68" s="679"/>
      <c r="F68" s="679"/>
      <c r="G68" s="630"/>
      <c r="J68" s="681" t="s">
        <v>70</v>
      </c>
    </row>
    <row r="69" spans="2:10" ht="22.5">
      <c r="B69" s="678"/>
      <c r="C69" s="768"/>
      <c r="D69" s="679"/>
      <c r="E69" s="679"/>
      <c r="F69" s="679"/>
      <c r="G69" s="630"/>
      <c r="J69" s="681" t="s">
        <v>70</v>
      </c>
    </row>
    <row r="70" spans="2:10" ht="22.5">
      <c r="B70" s="678"/>
      <c r="C70" s="768"/>
      <c r="D70" s="679"/>
      <c r="E70" s="679"/>
      <c r="F70" s="679"/>
      <c r="G70" s="630"/>
      <c r="J70" s="681" t="s">
        <v>70</v>
      </c>
    </row>
    <row r="71" spans="2:10" ht="22.5">
      <c r="B71" s="678"/>
      <c r="C71" s="768"/>
      <c r="D71" s="679"/>
      <c r="E71" s="679"/>
      <c r="F71" s="679"/>
      <c r="G71" s="630"/>
      <c r="J71" s="681" t="s">
        <v>70</v>
      </c>
    </row>
    <row r="72" spans="2:10" ht="22.5">
      <c r="B72" s="678"/>
      <c r="C72" s="768"/>
      <c r="D72" s="679"/>
      <c r="E72" s="679"/>
      <c r="F72" s="679"/>
      <c r="G72" s="630"/>
      <c r="J72" s="681" t="s">
        <v>70</v>
      </c>
    </row>
    <row r="73" spans="2:10" ht="22.5">
      <c r="B73" s="678"/>
      <c r="C73" s="768"/>
      <c r="D73" s="679"/>
      <c r="E73" s="679"/>
      <c r="F73" s="679"/>
      <c r="G73" s="630"/>
      <c r="J73" s="681" t="s">
        <v>70</v>
      </c>
    </row>
    <row r="74" spans="2:10" ht="22.5">
      <c r="B74" s="678"/>
      <c r="C74" s="768"/>
      <c r="D74" s="679"/>
      <c r="E74" s="679"/>
      <c r="F74" s="679"/>
      <c r="G74" s="630"/>
      <c r="J74" s="681" t="s">
        <v>70</v>
      </c>
    </row>
    <row r="75" spans="2:10" ht="22.5">
      <c r="B75" s="678"/>
      <c r="C75" s="768"/>
      <c r="D75" s="679"/>
      <c r="E75" s="679"/>
      <c r="F75" s="679"/>
      <c r="G75" s="630"/>
      <c r="J75" s="681" t="s">
        <v>70</v>
      </c>
    </row>
    <row r="76" spans="2:10" ht="22.5">
      <c r="B76" s="678"/>
      <c r="C76" s="768"/>
      <c r="D76" s="679"/>
      <c r="E76" s="679"/>
      <c r="F76" s="679"/>
      <c r="G76" s="630"/>
      <c r="J76" s="681" t="s">
        <v>70</v>
      </c>
    </row>
    <row r="77" spans="2:10" ht="22.5">
      <c r="B77" s="678"/>
      <c r="C77" s="768"/>
      <c r="D77" s="679"/>
      <c r="E77" s="679"/>
      <c r="F77" s="679"/>
      <c r="G77" s="630"/>
      <c r="J77" s="681" t="s">
        <v>70</v>
      </c>
    </row>
    <row r="78" spans="2:10" ht="22.5">
      <c r="B78" s="678"/>
      <c r="C78" s="768"/>
      <c r="D78" s="679"/>
      <c r="E78" s="679"/>
      <c r="F78" s="679"/>
      <c r="G78" s="630"/>
      <c r="J78" s="681" t="s">
        <v>70</v>
      </c>
    </row>
    <row r="79" spans="2:10" ht="22.5">
      <c r="B79" s="678"/>
      <c r="C79" s="768"/>
      <c r="D79" s="679"/>
      <c r="E79" s="679"/>
      <c r="F79" s="679"/>
      <c r="G79" s="630"/>
      <c r="J79" s="681" t="s">
        <v>70</v>
      </c>
    </row>
    <row r="80" spans="2:10" ht="22.5">
      <c r="B80" s="678"/>
      <c r="C80" s="768"/>
      <c r="D80" s="679"/>
      <c r="E80" s="679"/>
      <c r="F80" s="679"/>
      <c r="G80" s="630"/>
      <c r="J80" s="681" t="s">
        <v>70</v>
      </c>
    </row>
    <row r="81" spans="2:10" ht="22.5">
      <c r="B81" s="678"/>
      <c r="C81" s="768"/>
      <c r="D81" s="679"/>
      <c r="E81" s="679"/>
      <c r="F81" s="679"/>
      <c r="G81" s="630"/>
      <c r="J81" s="681" t="s">
        <v>70</v>
      </c>
    </row>
    <row r="82" spans="2:10" ht="22.5">
      <c r="B82" s="678"/>
      <c r="C82" s="768"/>
      <c r="D82" s="679"/>
      <c r="E82" s="679"/>
      <c r="F82" s="679"/>
      <c r="G82" s="630"/>
      <c r="J82" s="681" t="s">
        <v>70</v>
      </c>
    </row>
    <row r="83" spans="2:10" ht="22.5">
      <c r="B83" s="678"/>
      <c r="C83" s="768"/>
      <c r="D83" s="679"/>
      <c r="E83" s="679"/>
      <c r="F83" s="679"/>
      <c r="G83" s="630"/>
      <c r="J83" s="681" t="s">
        <v>70</v>
      </c>
    </row>
    <row r="84" spans="2:10" ht="22.5">
      <c r="B84" s="678"/>
      <c r="C84" s="768"/>
      <c r="D84" s="679"/>
      <c r="E84" s="679"/>
      <c r="F84" s="679"/>
      <c r="G84" s="630"/>
      <c r="J84" s="681" t="s">
        <v>70</v>
      </c>
    </row>
    <row r="85" spans="2:10" ht="22.5">
      <c r="B85" s="678"/>
      <c r="C85" s="768"/>
      <c r="D85" s="679"/>
      <c r="E85" s="679"/>
      <c r="F85" s="679"/>
      <c r="G85" s="630"/>
      <c r="J85" s="681" t="s">
        <v>70</v>
      </c>
    </row>
    <row r="86" spans="2:10" ht="22.5">
      <c r="B86" s="678"/>
      <c r="C86" s="768"/>
      <c r="D86" s="679"/>
      <c r="E86" s="679"/>
      <c r="F86" s="679"/>
      <c r="G86" s="630"/>
      <c r="J86" s="681" t="s">
        <v>70</v>
      </c>
    </row>
    <row r="87" spans="2:10" ht="22.5">
      <c r="B87" s="678"/>
      <c r="C87" s="768"/>
      <c r="D87" s="679"/>
      <c r="E87" s="679"/>
      <c r="F87" s="679"/>
      <c r="G87" s="630"/>
      <c r="J87" s="681" t="s">
        <v>70</v>
      </c>
    </row>
    <row r="88" spans="2:10" ht="22.5">
      <c r="B88" s="678"/>
      <c r="C88" s="768"/>
      <c r="D88" s="679"/>
      <c r="E88" s="679"/>
      <c r="F88" s="679"/>
      <c r="G88" s="630"/>
      <c r="J88" s="681" t="s">
        <v>70</v>
      </c>
    </row>
    <row r="89" spans="2:10" ht="22.5">
      <c r="B89" s="678"/>
      <c r="C89" s="768"/>
      <c r="D89" s="679"/>
      <c r="E89" s="679"/>
      <c r="F89" s="679"/>
      <c r="G89" s="630"/>
      <c r="J89" s="681" t="s">
        <v>70</v>
      </c>
    </row>
    <row r="90" spans="2:10" ht="22.5">
      <c r="B90" s="678"/>
      <c r="C90" s="768"/>
      <c r="D90" s="679"/>
      <c r="E90" s="679"/>
      <c r="F90" s="679"/>
      <c r="G90" s="630"/>
      <c r="J90" s="681" t="s">
        <v>70</v>
      </c>
    </row>
    <row r="91" spans="2:10" ht="22.5">
      <c r="B91" s="678"/>
      <c r="C91" s="768"/>
      <c r="D91" s="679"/>
      <c r="E91" s="679"/>
      <c r="F91" s="679"/>
      <c r="G91" s="630"/>
      <c r="J91" s="681" t="s">
        <v>70</v>
      </c>
    </row>
    <row r="92" spans="2:10" ht="22.5">
      <c r="B92" s="678"/>
      <c r="C92" s="768"/>
      <c r="D92" s="679"/>
      <c r="E92" s="679"/>
      <c r="F92" s="679"/>
      <c r="G92" s="630"/>
      <c r="J92" s="681" t="s">
        <v>70</v>
      </c>
    </row>
    <row r="93" spans="2:10" ht="22.5">
      <c r="B93" s="678"/>
      <c r="C93" s="768"/>
      <c r="D93" s="679"/>
      <c r="E93" s="679"/>
      <c r="F93" s="679"/>
      <c r="G93" s="630"/>
      <c r="J93" s="681" t="s">
        <v>70</v>
      </c>
    </row>
    <row r="94" spans="2:10" ht="22.5">
      <c r="B94" s="678"/>
      <c r="C94" s="768"/>
      <c r="D94" s="679"/>
      <c r="E94" s="679"/>
      <c r="F94" s="679"/>
      <c r="G94" s="630"/>
      <c r="J94" s="681" t="s">
        <v>70</v>
      </c>
    </row>
    <row r="95" spans="2:10" ht="22.5">
      <c r="B95" s="678"/>
      <c r="C95" s="768"/>
      <c r="D95" s="679"/>
      <c r="E95" s="679"/>
      <c r="F95" s="679"/>
      <c r="G95" s="630"/>
      <c r="J95" s="681" t="s">
        <v>70</v>
      </c>
    </row>
    <row r="96" spans="2:10" ht="22.5">
      <c r="B96" s="678"/>
      <c r="C96" s="768"/>
      <c r="D96" s="679"/>
      <c r="E96" s="679"/>
      <c r="F96" s="679"/>
      <c r="G96" s="630"/>
      <c r="J96" s="681" t="s">
        <v>70</v>
      </c>
    </row>
    <row r="97" spans="2:10" ht="22.5">
      <c r="B97" s="678"/>
      <c r="C97" s="768"/>
      <c r="D97" s="679"/>
      <c r="E97" s="679"/>
      <c r="F97" s="679"/>
      <c r="G97" s="630"/>
      <c r="J97" s="681" t="s">
        <v>70</v>
      </c>
    </row>
    <row r="98" spans="2:10" ht="22.5">
      <c r="B98" s="678"/>
      <c r="C98" s="768"/>
      <c r="D98" s="679"/>
      <c r="E98" s="679"/>
      <c r="F98" s="679"/>
      <c r="G98" s="630"/>
      <c r="J98" s="681" t="s">
        <v>70</v>
      </c>
    </row>
    <row r="99" spans="2:10" ht="22.5">
      <c r="B99" s="678"/>
      <c r="C99" s="768"/>
      <c r="D99" s="679"/>
      <c r="E99" s="679"/>
      <c r="F99" s="679"/>
      <c r="G99" s="630"/>
      <c r="J99" s="681" t="s">
        <v>70</v>
      </c>
    </row>
    <row r="100" spans="2:10" ht="22.5">
      <c r="B100" s="678"/>
      <c r="C100" s="768"/>
      <c r="D100" s="679"/>
      <c r="E100" s="679"/>
      <c r="F100" s="679"/>
      <c r="G100" s="630"/>
      <c r="J100" s="681" t="s">
        <v>70</v>
      </c>
    </row>
    <row r="101" spans="2:10" ht="22.5">
      <c r="B101" s="678"/>
      <c r="C101" s="768"/>
      <c r="D101" s="679"/>
      <c r="E101" s="679"/>
      <c r="F101" s="679"/>
      <c r="G101" s="630"/>
      <c r="J101" s="681" t="s">
        <v>70</v>
      </c>
    </row>
    <row r="102" spans="2:10" ht="22.5">
      <c r="B102" s="678"/>
      <c r="C102" s="768"/>
      <c r="D102" s="679"/>
      <c r="E102" s="679"/>
      <c r="F102" s="679"/>
      <c r="G102" s="630"/>
      <c r="J102" s="681" t="s">
        <v>70</v>
      </c>
    </row>
    <row r="103" spans="2:10" ht="22.5">
      <c r="B103" s="678"/>
      <c r="C103" s="768"/>
      <c r="D103" s="679"/>
      <c r="E103" s="679"/>
      <c r="F103" s="679"/>
      <c r="G103" s="630"/>
      <c r="J103" s="681" t="s">
        <v>70</v>
      </c>
    </row>
    <row r="104" spans="2:10" ht="22.5">
      <c r="B104" s="678"/>
      <c r="C104" s="768"/>
      <c r="D104" s="679"/>
      <c r="E104" s="679"/>
      <c r="F104" s="679"/>
      <c r="G104" s="630"/>
      <c r="J104" s="681" t="s">
        <v>70</v>
      </c>
    </row>
    <row r="105" spans="2:10" ht="22.5">
      <c r="B105" s="678"/>
      <c r="C105" s="768"/>
      <c r="D105" s="679"/>
      <c r="E105" s="679"/>
      <c r="F105" s="679"/>
      <c r="G105" s="630"/>
      <c r="J105" s="681" t="s">
        <v>70</v>
      </c>
    </row>
    <row r="106" spans="2:10" ht="22.5">
      <c r="B106" s="678"/>
      <c r="C106" s="768"/>
      <c r="D106" s="679"/>
      <c r="E106" s="679"/>
      <c r="F106" s="679"/>
      <c r="G106" s="630"/>
      <c r="J106" s="681" t="s">
        <v>70</v>
      </c>
    </row>
    <row r="107" spans="2:10" ht="22.5">
      <c r="B107" s="678"/>
      <c r="C107" s="768"/>
      <c r="D107" s="679"/>
      <c r="E107" s="679"/>
      <c r="F107" s="679"/>
      <c r="G107" s="630"/>
      <c r="J107" s="681" t="s">
        <v>70</v>
      </c>
    </row>
    <row r="108" spans="2:10" ht="22.5">
      <c r="B108" s="678"/>
      <c r="C108" s="768"/>
      <c r="D108" s="679"/>
      <c r="E108" s="679"/>
      <c r="F108" s="679"/>
      <c r="G108" s="630"/>
      <c r="J108" s="681" t="s">
        <v>70</v>
      </c>
    </row>
    <row r="109" spans="2:10" ht="22.5">
      <c r="B109" s="678"/>
      <c r="C109" s="768"/>
      <c r="D109" s="679"/>
      <c r="E109" s="679"/>
      <c r="F109" s="679"/>
      <c r="G109" s="630"/>
      <c r="J109" s="681" t="s">
        <v>70</v>
      </c>
    </row>
    <row r="110" spans="2:10" ht="22.5">
      <c r="B110" s="678"/>
      <c r="C110" s="768"/>
      <c r="D110" s="679"/>
      <c r="E110" s="679"/>
      <c r="F110" s="679"/>
      <c r="G110" s="630"/>
      <c r="J110" s="681" t="s">
        <v>70</v>
      </c>
    </row>
    <row r="111" spans="2:10" ht="22.5">
      <c r="B111" s="678"/>
      <c r="C111" s="768"/>
      <c r="D111" s="679"/>
      <c r="E111" s="679"/>
      <c r="F111" s="679"/>
      <c r="G111" s="630"/>
      <c r="J111" s="681" t="s">
        <v>70</v>
      </c>
    </row>
    <row r="112" spans="2:10" ht="22.5">
      <c r="B112" s="678"/>
      <c r="C112" s="768"/>
      <c r="D112" s="679"/>
      <c r="E112" s="679"/>
      <c r="F112" s="679"/>
      <c r="G112" s="630"/>
      <c r="J112" s="681" t="s">
        <v>70</v>
      </c>
    </row>
    <row r="113" spans="2:10" ht="22.5">
      <c r="B113" s="678"/>
      <c r="C113" s="768"/>
      <c r="D113" s="679"/>
      <c r="E113" s="679"/>
      <c r="F113" s="679"/>
      <c r="G113" s="630"/>
      <c r="J113" s="681" t="s">
        <v>70</v>
      </c>
    </row>
    <row r="114" spans="2:10" ht="22.5">
      <c r="B114" s="678"/>
      <c r="C114" s="768"/>
      <c r="D114" s="679"/>
      <c r="E114" s="679"/>
      <c r="F114" s="679"/>
      <c r="G114" s="630"/>
      <c r="J114" s="681" t="s">
        <v>70</v>
      </c>
    </row>
    <row r="115" spans="2:10" ht="22.5">
      <c r="B115" s="678"/>
      <c r="C115" s="768"/>
      <c r="D115" s="679"/>
      <c r="E115" s="679"/>
      <c r="F115" s="679"/>
      <c r="G115" s="630"/>
      <c r="J115" s="681" t="s">
        <v>70</v>
      </c>
    </row>
    <row r="116" spans="2:10" ht="22.5">
      <c r="B116" s="678"/>
      <c r="C116" s="768"/>
      <c r="D116" s="679"/>
      <c r="E116" s="679"/>
      <c r="F116" s="679"/>
      <c r="G116" s="630"/>
      <c r="J116" s="681" t="s">
        <v>70</v>
      </c>
    </row>
    <row r="117" spans="2:10" ht="22.5">
      <c r="B117" s="678"/>
      <c r="C117" s="768"/>
      <c r="D117" s="679"/>
      <c r="E117" s="679"/>
      <c r="F117" s="679"/>
      <c r="G117" s="630"/>
      <c r="J117" s="681" t="s">
        <v>70</v>
      </c>
    </row>
    <row r="118" spans="2:10" ht="22.5">
      <c r="B118" s="678"/>
      <c r="C118" s="768"/>
      <c r="D118" s="679"/>
      <c r="E118" s="679"/>
      <c r="F118" s="679"/>
      <c r="G118" s="630"/>
      <c r="J118" s="681" t="s">
        <v>70</v>
      </c>
    </row>
    <row r="119" spans="2:10" ht="22.5">
      <c r="B119" s="678"/>
      <c r="C119" s="768"/>
      <c r="D119" s="679"/>
      <c r="E119" s="679"/>
      <c r="F119" s="679"/>
      <c r="G119" s="630"/>
      <c r="J119" s="681" t="s">
        <v>70</v>
      </c>
    </row>
    <row r="120" spans="2:10" ht="22.5">
      <c r="B120" s="678"/>
      <c r="C120" s="768"/>
      <c r="D120" s="679"/>
      <c r="E120" s="679"/>
      <c r="F120" s="679"/>
      <c r="G120" s="630"/>
      <c r="J120" s="681" t="s">
        <v>70</v>
      </c>
    </row>
    <row r="121" spans="2:10" ht="22.5">
      <c r="B121" s="678"/>
      <c r="C121" s="768"/>
      <c r="D121" s="679"/>
      <c r="E121" s="679"/>
      <c r="F121" s="679"/>
      <c r="G121" s="630"/>
      <c r="J121" s="681" t="s">
        <v>70</v>
      </c>
    </row>
    <row r="122" spans="2:10" ht="22.5">
      <c r="B122" s="678"/>
      <c r="C122" s="768"/>
      <c r="D122" s="679"/>
      <c r="E122" s="679"/>
      <c r="F122" s="679"/>
      <c r="G122" s="630"/>
      <c r="J122" s="681" t="s">
        <v>70</v>
      </c>
    </row>
    <row r="123" spans="2:10" ht="22.5">
      <c r="B123" s="678"/>
      <c r="C123" s="768"/>
      <c r="D123" s="679"/>
      <c r="E123" s="679"/>
      <c r="F123" s="679"/>
      <c r="G123" s="630"/>
      <c r="J123" s="681" t="s">
        <v>70</v>
      </c>
    </row>
    <row r="124" spans="2:10" ht="22.5">
      <c r="B124" s="678"/>
      <c r="C124" s="768"/>
      <c r="D124" s="679"/>
      <c r="E124" s="679"/>
      <c r="F124" s="679"/>
      <c r="G124" s="630"/>
      <c r="J124" s="681" t="s">
        <v>70</v>
      </c>
    </row>
    <row r="125" spans="2:10" ht="22.5">
      <c r="B125" s="678"/>
      <c r="C125" s="768"/>
      <c r="D125" s="679"/>
      <c r="E125" s="679"/>
      <c r="F125" s="679"/>
      <c r="G125" s="630"/>
      <c r="J125" s="681" t="s">
        <v>70</v>
      </c>
    </row>
    <row r="126" spans="2:10" ht="22.5">
      <c r="B126" s="678"/>
      <c r="C126" s="768"/>
      <c r="D126" s="679"/>
      <c r="E126" s="679"/>
      <c r="F126" s="679"/>
      <c r="G126" s="630"/>
      <c r="J126" s="681" t="s">
        <v>70</v>
      </c>
    </row>
    <row r="127" spans="2:10" ht="22.5">
      <c r="B127" s="678"/>
      <c r="C127" s="768"/>
      <c r="D127" s="679"/>
      <c r="E127" s="679"/>
      <c r="F127" s="679"/>
      <c r="G127" s="630"/>
      <c r="J127" s="681" t="s">
        <v>70</v>
      </c>
    </row>
    <row r="128" spans="2:10" ht="22.5">
      <c r="B128" s="678"/>
      <c r="C128" s="768"/>
      <c r="D128" s="679"/>
      <c r="E128" s="679"/>
      <c r="F128" s="679"/>
      <c r="G128" s="630"/>
      <c r="J128" s="681" t="s">
        <v>70</v>
      </c>
    </row>
    <row r="129" spans="2:10" ht="22.5">
      <c r="B129" s="678"/>
      <c r="C129" s="768"/>
      <c r="D129" s="679"/>
      <c r="E129" s="679"/>
      <c r="F129" s="679"/>
      <c r="G129" s="630"/>
      <c r="J129" s="681" t="s">
        <v>70</v>
      </c>
    </row>
    <row r="130" spans="2:10" ht="22.5">
      <c r="B130" s="678"/>
      <c r="C130" s="768"/>
      <c r="D130" s="679"/>
      <c r="E130" s="679"/>
      <c r="F130" s="679"/>
      <c r="G130" s="630"/>
      <c r="J130" s="681" t="s">
        <v>70</v>
      </c>
    </row>
    <row r="131" spans="2:10" ht="22.5">
      <c r="B131" s="678"/>
      <c r="C131" s="768"/>
      <c r="D131" s="679"/>
      <c r="E131" s="679"/>
      <c r="F131" s="679"/>
      <c r="G131" s="630"/>
      <c r="J131" s="681" t="s">
        <v>70</v>
      </c>
    </row>
    <row r="132" spans="2:10" ht="22.5">
      <c r="B132" s="678"/>
      <c r="C132" s="768"/>
      <c r="D132" s="679"/>
      <c r="E132" s="679"/>
      <c r="F132" s="679"/>
      <c r="G132" s="630"/>
      <c r="J132" s="681" t="s">
        <v>70</v>
      </c>
    </row>
    <row r="133" spans="2:10" ht="22.5">
      <c r="B133" s="678"/>
      <c r="C133" s="768"/>
      <c r="D133" s="679"/>
      <c r="E133" s="679"/>
      <c r="F133" s="679"/>
      <c r="G133" s="630"/>
      <c r="J133" s="681" t="s">
        <v>70</v>
      </c>
    </row>
    <row r="134" spans="2:10" ht="22.5">
      <c r="B134" s="678"/>
      <c r="C134" s="768"/>
      <c r="D134" s="679"/>
      <c r="E134" s="679"/>
      <c r="F134" s="679"/>
      <c r="G134" s="630"/>
      <c r="J134" s="681" t="s">
        <v>70</v>
      </c>
    </row>
    <row r="135" spans="2:10" ht="22.5">
      <c r="B135" s="678"/>
      <c r="C135" s="768"/>
      <c r="D135" s="679"/>
      <c r="E135" s="679"/>
      <c r="F135" s="679"/>
      <c r="G135" s="630"/>
      <c r="J135" s="681" t="s">
        <v>70</v>
      </c>
    </row>
    <row r="136" spans="2:10" ht="22.5">
      <c r="B136" s="678"/>
      <c r="C136" s="768"/>
      <c r="D136" s="679"/>
      <c r="E136" s="679"/>
      <c r="F136" s="679"/>
      <c r="G136" s="630"/>
      <c r="J136" s="681" t="s">
        <v>70</v>
      </c>
    </row>
    <row r="137" spans="2:10" ht="22.5">
      <c r="B137" s="678"/>
      <c r="C137" s="768"/>
      <c r="D137" s="679"/>
      <c r="E137" s="679"/>
      <c r="F137" s="679"/>
      <c r="G137" s="630"/>
      <c r="J137" s="681" t="s">
        <v>70</v>
      </c>
    </row>
    <row r="138" spans="2:10" ht="22.5">
      <c r="B138" s="678"/>
      <c r="C138" s="768"/>
      <c r="D138" s="679"/>
      <c r="E138" s="679"/>
      <c r="F138" s="679"/>
      <c r="G138" s="630"/>
      <c r="J138" s="681" t="s">
        <v>70</v>
      </c>
    </row>
    <row r="139" spans="2:10" ht="22.5">
      <c r="B139" s="678"/>
      <c r="C139" s="768"/>
      <c r="D139" s="679"/>
      <c r="E139" s="679"/>
      <c r="F139" s="679"/>
      <c r="G139" s="630"/>
      <c r="J139" s="681" t="s">
        <v>70</v>
      </c>
    </row>
    <row r="140" spans="2:10" ht="22.5">
      <c r="B140" s="678"/>
      <c r="C140" s="768"/>
      <c r="D140" s="679"/>
      <c r="E140" s="679"/>
      <c r="F140" s="679"/>
      <c r="G140" s="630"/>
      <c r="J140" s="681" t="s">
        <v>70</v>
      </c>
    </row>
    <row r="141" spans="2:10" ht="22.5">
      <c r="B141" s="678"/>
      <c r="C141" s="768"/>
      <c r="D141" s="679"/>
      <c r="E141" s="679"/>
      <c r="F141" s="679"/>
      <c r="G141" s="630"/>
      <c r="J141" s="681" t="s">
        <v>70</v>
      </c>
    </row>
    <row r="142" spans="2:10" ht="22.5">
      <c r="B142" s="678"/>
      <c r="C142" s="768"/>
      <c r="D142" s="679"/>
      <c r="E142" s="679"/>
      <c r="F142" s="679"/>
      <c r="G142" s="630"/>
      <c r="J142" s="681" t="s">
        <v>70</v>
      </c>
    </row>
    <row r="143" spans="2:10" ht="22.5">
      <c r="B143" s="678"/>
      <c r="C143" s="768"/>
      <c r="D143" s="679"/>
      <c r="E143" s="679"/>
      <c r="F143" s="679"/>
      <c r="G143" s="630"/>
      <c r="J143" s="681" t="s">
        <v>70</v>
      </c>
    </row>
    <row r="144" spans="2:10" ht="22.5">
      <c r="B144" s="678"/>
      <c r="C144" s="768"/>
      <c r="D144" s="679"/>
      <c r="E144" s="679"/>
      <c r="F144" s="679"/>
      <c r="G144" s="630"/>
      <c r="J144" s="681" t="s">
        <v>70</v>
      </c>
    </row>
    <row r="145" spans="2:10" ht="22.5">
      <c r="B145" s="678"/>
      <c r="C145" s="768"/>
      <c r="D145" s="679"/>
      <c r="E145" s="679"/>
      <c r="F145" s="679"/>
      <c r="G145" s="630"/>
      <c r="J145" s="681" t="s">
        <v>70</v>
      </c>
    </row>
    <row r="146" spans="2:10" ht="22.5">
      <c r="B146" s="678"/>
      <c r="C146" s="768"/>
      <c r="D146" s="679"/>
      <c r="E146" s="679"/>
      <c r="F146" s="679"/>
      <c r="G146" s="630"/>
      <c r="J146" s="681" t="s">
        <v>70</v>
      </c>
    </row>
    <row r="147" spans="2:10" ht="22.5">
      <c r="B147" s="678"/>
      <c r="C147" s="768"/>
      <c r="D147" s="679"/>
      <c r="E147" s="679"/>
      <c r="F147" s="679"/>
      <c r="G147" s="630"/>
      <c r="J147" s="681" t="s">
        <v>70</v>
      </c>
    </row>
    <row r="148" spans="2:10" ht="22.5">
      <c r="B148" s="678"/>
      <c r="C148" s="768"/>
      <c r="D148" s="679"/>
      <c r="E148" s="679"/>
      <c r="F148" s="679"/>
      <c r="G148" s="630"/>
      <c r="J148" s="681" t="s">
        <v>70</v>
      </c>
    </row>
    <row r="149" spans="2:10" ht="22.5">
      <c r="B149" s="678"/>
      <c r="C149" s="768"/>
      <c r="D149" s="679"/>
      <c r="E149" s="679"/>
      <c r="F149" s="679"/>
      <c r="G149" s="630"/>
      <c r="J149" s="681" t="s">
        <v>70</v>
      </c>
    </row>
    <row r="150" spans="2:10" ht="22.5">
      <c r="B150" s="678"/>
      <c r="C150" s="768"/>
      <c r="D150" s="679"/>
      <c r="E150" s="679"/>
      <c r="F150" s="679"/>
      <c r="G150" s="630"/>
      <c r="J150" s="681" t="s">
        <v>70</v>
      </c>
    </row>
    <row r="151" spans="2:10" ht="22.5">
      <c r="B151" s="678"/>
      <c r="C151" s="768"/>
      <c r="D151" s="679"/>
      <c r="E151" s="679"/>
      <c r="F151" s="679"/>
      <c r="G151" s="630"/>
      <c r="J151" s="681" t="s">
        <v>70</v>
      </c>
    </row>
    <row r="152" spans="2:10" ht="22.5">
      <c r="B152" s="678"/>
      <c r="C152" s="768"/>
      <c r="D152" s="679"/>
      <c r="E152" s="679"/>
      <c r="F152" s="679"/>
      <c r="G152" s="630"/>
      <c r="J152" s="681" t="s">
        <v>70</v>
      </c>
    </row>
    <row r="153" spans="2:10" ht="22.5">
      <c r="B153" s="678"/>
      <c r="C153" s="768"/>
      <c r="D153" s="679"/>
      <c r="E153" s="679"/>
      <c r="F153" s="679"/>
      <c r="G153" s="630"/>
      <c r="J153" s="681" t="s">
        <v>70</v>
      </c>
    </row>
    <row r="154" spans="2:10" ht="22.5">
      <c r="B154" s="678"/>
      <c r="C154" s="768"/>
      <c r="D154" s="679"/>
      <c r="E154" s="679"/>
      <c r="F154" s="679"/>
      <c r="G154" s="630"/>
      <c r="J154" s="681" t="s">
        <v>70</v>
      </c>
    </row>
    <row r="155" spans="2:10" ht="22.5">
      <c r="B155" s="678"/>
      <c r="C155" s="768"/>
      <c r="D155" s="679"/>
      <c r="E155" s="679"/>
      <c r="F155" s="679"/>
      <c r="G155" s="630"/>
      <c r="J155" s="681" t="s">
        <v>70</v>
      </c>
    </row>
    <row r="156" spans="2:10" ht="22.5">
      <c r="B156" s="678"/>
      <c r="C156" s="768"/>
      <c r="D156" s="679"/>
      <c r="E156" s="679"/>
      <c r="F156" s="679"/>
      <c r="G156" s="630"/>
      <c r="J156" s="681" t="s">
        <v>70</v>
      </c>
    </row>
    <row r="157" spans="2:10" ht="22.5">
      <c r="B157" s="678"/>
      <c r="C157" s="768"/>
      <c r="D157" s="679"/>
      <c r="E157" s="679"/>
      <c r="F157" s="679"/>
      <c r="G157" s="630"/>
      <c r="J157" s="681" t="s">
        <v>70</v>
      </c>
    </row>
    <row r="158" spans="2:10" ht="22.5">
      <c r="B158" s="678"/>
      <c r="C158" s="768"/>
      <c r="D158" s="679"/>
      <c r="E158" s="679"/>
      <c r="F158" s="679"/>
      <c r="G158" s="630"/>
      <c r="J158" s="681" t="s">
        <v>70</v>
      </c>
    </row>
    <row r="159" spans="2:10" ht="22.5">
      <c r="B159" s="678"/>
      <c r="C159" s="768"/>
      <c r="D159" s="679"/>
      <c r="E159" s="679"/>
      <c r="F159" s="679"/>
      <c r="G159" s="630"/>
      <c r="J159" s="681" t="s">
        <v>70</v>
      </c>
    </row>
    <row r="160" spans="2:10" ht="22.5">
      <c r="B160" s="678"/>
      <c r="C160" s="768"/>
      <c r="D160" s="679"/>
      <c r="E160" s="679"/>
      <c r="F160" s="679"/>
      <c r="G160" s="630"/>
      <c r="J160" s="681" t="s">
        <v>70</v>
      </c>
    </row>
    <row r="161" spans="2:10" ht="22.5">
      <c r="B161" s="678"/>
      <c r="C161" s="768"/>
      <c r="D161" s="679"/>
      <c r="E161" s="679"/>
      <c r="F161" s="679"/>
      <c r="G161" s="630"/>
      <c r="J161" s="681" t="s">
        <v>70</v>
      </c>
    </row>
    <row r="162" spans="2:10" ht="22.5">
      <c r="B162" s="678"/>
      <c r="C162" s="768"/>
      <c r="D162" s="679"/>
      <c r="E162" s="679"/>
      <c r="F162" s="679"/>
      <c r="G162" s="630"/>
      <c r="J162" s="681" t="s">
        <v>70</v>
      </c>
    </row>
    <row r="163" spans="2:10" ht="22.5">
      <c r="B163" s="678"/>
      <c r="C163" s="768"/>
      <c r="D163" s="679"/>
      <c r="E163" s="679"/>
      <c r="F163" s="679"/>
      <c r="G163" s="630"/>
      <c r="J163" s="681" t="s">
        <v>70</v>
      </c>
    </row>
    <row r="164" spans="2:10" ht="22.5">
      <c r="B164" s="678"/>
      <c r="C164" s="768"/>
      <c r="D164" s="679"/>
      <c r="E164" s="679"/>
      <c r="F164" s="679"/>
      <c r="G164" s="630"/>
      <c r="J164" s="681" t="s">
        <v>70</v>
      </c>
    </row>
    <row r="165" spans="2:10" s="49" customFormat="1">
      <c r="B165" s="149"/>
      <c r="C165" s="149"/>
      <c r="D165" s="149"/>
      <c r="E165" s="149"/>
      <c r="F165" s="149"/>
      <c r="G165" s="149"/>
    </row>
    <row r="178" spans="2:4" hidden="1">
      <c r="B178" s="150" t="s">
        <v>83</v>
      </c>
    </row>
    <row r="180" spans="2:4" hidden="1">
      <c r="B180" s="150" t="s">
        <v>84</v>
      </c>
    </row>
    <row r="181" spans="2:4" hidden="1">
      <c r="B181" s="150" t="s">
        <v>85</v>
      </c>
      <c r="C181" s="150" t="s">
        <v>86</v>
      </c>
      <c r="D181" s="150" t="s">
        <v>87</v>
      </c>
    </row>
    <row r="182" spans="2:4" hidden="1">
      <c r="B182" s="150" t="s">
        <v>88</v>
      </c>
      <c r="C182" s="150" t="s">
        <v>89</v>
      </c>
      <c r="D182" s="150" t="s">
        <v>89</v>
      </c>
    </row>
    <row r="183" spans="2:4" hidden="1">
      <c r="B183" s="150" t="s">
        <v>90</v>
      </c>
      <c r="C183" s="150" t="s">
        <v>91</v>
      </c>
      <c r="D183" s="150" t="s">
        <v>91</v>
      </c>
    </row>
    <row r="184" spans="2:4" hidden="1">
      <c r="B184" s="150" t="s">
        <v>92</v>
      </c>
    </row>
    <row r="185" spans="2:4" hidden="1">
      <c r="B185" s="150" t="s">
        <v>93</v>
      </c>
    </row>
  </sheetData>
  <sheetProtection algorithmName="SHA-512" hashValue="MdKmDxkEMPkNFEl5NSQY1CzcXnlkzQ6sKdNg/6leq6R3Tv5uf5iJ7kCv2brfPDYobck0kAKnFlRTgz11BpsGVw==" saltValue="qdtriUfp2FTGCPP3Xv3lhA==" spinCount="100000" sheet="1" selectLockedCells="1"/>
  <mergeCells count="27">
    <mergeCell ref="E25:G25"/>
    <mergeCell ref="E28:G28"/>
    <mergeCell ref="B31:E31"/>
    <mergeCell ref="E27:G27"/>
    <mergeCell ref="E26:G26"/>
    <mergeCell ref="B32:E34"/>
    <mergeCell ref="F31:G31"/>
    <mergeCell ref="D29:E29"/>
    <mergeCell ref="B43:C43"/>
    <mergeCell ref="D43:F43"/>
    <mergeCell ref="B38:C38"/>
    <mergeCell ref="D38:F38"/>
    <mergeCell ref="E45:G45"/>
    <mergeCell ref="E46:G48"/>
    <mergeCell ref="B52:C52"/>
    <mergeCell ref="D60:F60"/>
    <mergeCell ref="B50:G50"/>
    <mergeCell ref="B49:C49"/>
    <mergeCell ref="D49:F49"/>
    <mergeCell ref="D52:E52"/>
    <mergeCell ref="F52:G52"/>
    <mergeCell ref="D54:E54"/>
    <mergeCell ref="B1:G1"/>
    <mergeCell ref="B3:G3"/>
    <mergeCell ref="B2:G2"/>
    <mergeCell ref="B11:G11"/>
    <mergeCell ref="C22:D22"/>
  </mergeCells>
  <phoneticPr fontId="40" type="noConversion"/>
  <conditionalFormatting sqref="D26:E26">
    <cfRule type="expression" dxfId="2199" priority="7">
      <formula>$C$26="No"</formula>
    </cfRule>
  </conditionalFormatting>
  <conditionalFormatting sqref="D27:E27">
    <cfRule type="expression" dxfId="2198" priority="6">
      <formula>$C$27="No"</formula>
    </cfRule>
  </conditionalFormatting>
  <conditionalFormatting sqref="D28:E28">
    <cfRule type="expression" dxfId="2197" priority="5">
      <formula>$C$28="No"</formula>
    </cfRule>
  </conditionalFormatting>
  <conditionalFormatting sqref="D58:G58">
    <cfRule type="expression" dxfId="2196" priority="4">
      <formula>$C$54="Yes"</formula>
    </cfRule>
  </conditionalFormatting>
  <conditionalFormatting sqref="E40">
    <cfRule type="expression" dxfId="2195" priority="3">
      <formula>$C$40&lt;&gt;"Yes"</formula>
    </cfRule>
  </conditionalFormatting>
  <conditionalFormatting sqref="E45:G45">
    <cfRule type="expression" dxfId="2194" priority="2">
      <formula>$C$45&lt;&gt;"Yes"</formula>
    </cfRule>
  </conditionalFormatting>
  <conditionalFormatting sqref="F54">
    <cfRule type="expression" dxfId="2193" priority="1">
      <formula>$C$54&lt;&gt;"Yes"</formula>
    </cfRule>
  </conditionalFormatting>
  <dataValidations count="9">
    <dataValidation type="list" allowBlank="1" showInputMessage="1" showErrorMessage="1" sqref="D27" xr:uid="{DEC3E7F4-7D34-43CC-899C-94404834B96A}">
      <formula1>$B$182:$B$185</formula1>
    </dataValidation>
    <dataValidation type="list" allowBlank="1" showInputMessage="1" showErrorMessage="1" sqref="D26 D28" xr:uid="{FECF6D08-9DFD-4588-94FA-13136C7E57A7}">
      <formula1>$B$183:$B$185</formula1>
    </dataValidation>
    <dataValidation type="list" allowBlank="1" showInputMessage="1" showErrorMessage="1" sqref="D64:F176" xr:uid="{83DE9BBE-1EDD-4CA8-9C4F-9B9B01622D23}">
      <formula1>$C$182:$C$183</formula1>
    </dataValidation>
    <dataValidation type="list" allowBlank="1" showInputMessage="1" showErrorMessage="1" sqref="C45 C26:C28 C40" xr:uid="{85C2CF7A-8FDA-4CF2-A5C2-B98A76BD2550}">
      <formula1>$D$182:$D$183</formula1>
    </dataValidation>
    <dataValidation type="list" allowBlank="1" showInputMessage="1" showErrorMessage="1" sqref="C36" xr:uid="{986B1F51-0962-4E65-B464-473A165F9438}">
      <formula1>"6-monthly,9-monthly,12-monthly"</formula1>
    </dataValidation>
    <dataValidation allowBlank="1" showInputMessage="1" showErrorMessage="1" promptTitle="Remove N/A Sites" prompt="To delete the Sites that are not applicable, select the cells with entries you want to remove and simply press the 'Delete' button on your keyboard." sqref="B64" xr:uid="{1F126E76-B8EA-400F-A727-7C822E31DF02}"/>
    <dataValidation type="list" allowBlank="1" showInputMessage="1" showErrorMessage="1" sqref="C54 F54" xr:uid="{915223A3-19A4-4169-B419-92829EEF9FF5}">
      <formula1>"Yes,No"</formula1>
    </dataValidation>
    <dataValidation type="list" allowBlank="1" showInputMessage="1" showErrorMessage="1" sqref="J65:J164" xr:uid="{4469716D-3EB2-469F-8860-19C7151F897E}">
      <formula1>$C$58:$G$58</formula1>
    </dataValidation>
    <dataValidation type="list" allowBlank="1" showInputMessage="1" showErrorMessage="1" sqref="E40" xr:uid="{2FDCFA50-50C6-4551-8A28-E9856381A0B7}">
      <formula1>"CR,SV1,SV2,SV3,SV4,FV"</formula1>
    </dataValidation>
  </dataValidations>
  <hyperlinks>
    <hyperlink ref="F31" r:id="rId1" display="IAF MD5 Issue 4 Version 3_14062023.pdf" xr:uid="{D7C2EE93-BEB6-4B68-A13F-12B5FED78195}"/>
    <hyperlink ref="F31:G31" r:id="rId2" display="IAF MD5 Issue 4 Version 3 (Rev Date: 14-Jun-2023)" xr:uid="{8692626A-A997-4EC2-A72A-594F829A8722}"/>
  </hyperlinks>
  <printOptions horizontalCentered="1"/>
  <pageMargins left="0.11811023622047245" right="0.11811023622047245" top="0.15748031496062992" bottom="0.15748031496062992" header="0.11811023622047245" footer="0.11811023622047245"/>
  <pageSetup paperSize="9" scale="50" fitToHeight="0" orientation="portrait" r:id="rId3"/>
  <ignoredErrors>
    <ignoredError sqref="E27:E28"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64CAA-9A02-4DCC-A5E8-0E245DF305D5}">
  <sheetPr codeName="Sheet3">
    <tabColor theme="1"/>
    <pageSetUpPr fitToPage="1"/>
  </sheetPr>
  <dimension ref="A1:Y438"/>
  <sheetViews>
    <sheetView showZeros="0" zoomScaleNormal="100" workbookViewId="0">
      <pane xSplit="1" ySplit="24" topLeftCell="B25" activePane="bottomRight" state="frozen"/>
      <selection pane="topRight" activeCell="B1" sqref="B1"/>
      <selection pane="bottomLeft" activeCell="A26" sqref="A26"/>
      <selection pane="bottomRight" activeCell="D14" sqref="D14"/>
    </sheetView>
  </sheetViews>
  <sheetFormatPr defaultColWidth="0" defaultRowHeight="14.25" zeroHeight="1"/>
  <cols>
    <col min="1" max="1" width="1.4375" style="53" customWidth="1"/>
    <col min="2" max="2" width="22.3125" style="53" customWidth="1"/>
    <col min="3" max="3" width="21.3125" style="53" customWidth="1"/>
    <col min="4" max="4" width="21.5625" style="53" customWidth="1"/>
    <col min="5" max="5" width="14.3125" style="53" customWidth="1"/>
    <col min="6" max="13" width="9.3125" style="53" customWidth="1"/>
    <col min="14" max="14" width="6.6875" style="53" customWidth="1"/>
    <col min="15" max="15" width="9.125" style="53" customWidth="1"/>
    <col min="16" max="16" width="1.4375" style="53" customWidth="1"/>
    <col min="17" max="25" width="0" style="53" hidden="1" customWidth="1"/>
    <col min="26" max="16384" width="9.125" style="53" hidden="1"/>
  </cols>
  <sheetData>
    <row r="1" spans="1:22" s="1" customFormat="1" ht="23.25">
      <c r="A1" s="53"/>
      <c r="B1" s="862" t="s">
        <v>94</v>
      </c>
      <c r="C1" s="862"/>
      <c r="D1" s="862"/>
      <c r="E1" s="862"/>
      <c r="F1" s="862"/>
      <c r="G1" s="862"/>
      <c r="H1" s="862"/>
      <c r="I1" s="862"/>
      <c r="J1" s="862"/>
      <c r="K1" s="862"/>
      <c r="L1" s="862"/>
      <c r="M1" s="862"/>
      <c r="N1" s="862"/>
      <c r="O1" s="862"/>
      <c r="P1" s="59"/>
      <c r="Q1" s="5"/>
      <c r="R1" s="5"/>
      <c r="S1" s="5"/>
      <c r="T1" s="5"/>
      <c r="U1" s="5"/>
      <c r="V1" s="5"/>
    </row>
    <row r="2" spans="1:22" s="1" customFormat="1">
      <c r="A2" s="53"/>
      <c r="B2" s="483" t="s">
        <v>38</v>
      </c>
      <c r="C2" s="484"/>
      <c r="D2" s="484"/>
      <c r="E2" s="484"/>
      <c r="F2" s="484"/>
      <c r="G2" s="484"/>
      <c r="H2" s="484"/>
      <c r="I2" s="484"/>
      <c r="J2" s="484"/>
      <c r="K2" s="484"/>
      <c r="L2" s="484"/>
      <c r="M2" s="484"/>
      <c r="N2" s="484"/>
      <c r="O2" s="485"/>
      <c r="P2" s="53"/>
    </row>
    <row r="3" spans="1:22" s="1" customFormat="1">
      <c r="A3" s="53"/>
      <c r="B3" s="35" t="s">
        <v>95</v>
      </c>
      <c r="C3" s="897">
        <f>'Client Info'!C20</f>
        <v>0</v>
      </c>
      <c r="D3" s="898"/>
      <c r="E3" s="36"/>
      <c r="F3" s="36"/>
      <c r="G3" s="36"/>
      <c r="H3" s="36"/>
      <c r="I3" s="904" t="s">
        <v>36</v>
      </c>
      <c r="J3" s="904"/>
      <c r="K3" s="901">
        <f>'Client Info'!F16</f>
        <v>0</v>
      </c>
      <c r="L3" s="902"/>
      <c r="M3" s="902"/>
      <c r="N3" s="902"/>
      <c r="O3" s="903"/>
      <c r="P3" s="53"/>
    </row>
    <row r="4" spans="1:22" s="585" customFormat="1" ht="9.75" customHeight="1">
      <c r="A4" s="582"/>
      <c r="B4" s="583"/>
      <c r="C4" s="584"/>
      <c r="D4" s="584"/>
      <c r="E4" s="584"/>
      <c r="F4" s="584"/>
      <c r="G4" s="584"/>
      <c r="H4" s="584"/>
      <c r="I4" s="584"/>
      <c r="J4" s="908" t="s">
        <v>96</v>
      </c>
      <c r="K4" s="908"/>
      <c r="L4" s="908"/>
      <c r="M4" s="908"/>
      <c r="N4" s="727"/>
      <c r="O4" s="40"/>
      <c r="P4" s="582"/>
    </row>
    <row r="5" spans="1:22" s="1" customFormat="1">
      <c r="A5" s="53"/>
      <c r="B5" s="38" t="s">
        <v>97</v>
      </c>
      <c r="C5" s="581">
        <f>'Client Info'!F20</f>
        <v>0</v>
      </c>
      <c r="D5" s="39" t="s">
        <v>98</v>
      </c>
      <c r="E5" s="581">
        <f>'Client Info'!F22</f>
        <v>0</v>
      </c>
      <c r="F5" s="39"/>
      <c r="G5" s="39"/>
      <c r="H5" s="39"/>
      <c r="I5" s="39"/>
      <c r="J5" s="39"/>
      <c r="K5" s="39"/>
      <c r="L5" s="39"/>
      <c r="M5" s="39"/>
      <c r="N5" s="39"/>
      <c r="O5" s="40"/>
      <c r="P5" s="53"/>
    </row>
    <row r="6" spans="1:22" s="1" customFormat="1" ht="3.75" customHeight="1">
      <c r="A6" s="53"/>
      <c r="B6" s="486"/>
      <c r="C6" s="487"/>
      <c r="D6" s="487"/>
      <c r="E6" s="42"/>
      <c r="F6" s="42"/>
      <c r="G6" s="42"/>
      <c r="H6" s="42"/>
      <c r="I6" s="42"/>
      <c r="J6" s="42"/>
      <c r="K6" s="487"/>
      <c r="L6" s="487"/>
      <c r="M6" s="487"/>
      <c r="N6" s="487"/>
      <c r="O6" s="488"/>
      <c r="P6" s="53"/>
    </row>
    <row r="7" spans="1:22" s="1" customFormat="1">
      <c r="A7" s="53"/>
      <c r="B7" s="483" t="s">
        <v>99</v>
      </c>
      <c r="C7" s="484"/>
      <c r="D7" s="484"/>
      <c r="E7" s="484"/>
      <c r="F7" s="484"/>
      <c r="G7" s="484"/>
      <c r="H7" s="484"/>
      <c r="I7" s="484"/>
      <c r="J7" s="484"/>
      <c r="K7" s="484"/>
      <c r="L7" s="484"/>
      <c r="M7" s="484"/>
      <c r="N7" s="484"/>
      <c r="O7" s="485"/>
      <c r="P7" s="53"/>
    </row>
    <row r="8" spans="1:22" s="1" customFormat="1" ht="3.75" customHeight="1" thickBot="1">
      <c r="A8" s="53"/>
      <c r="B8" s="35"/>
      <c r="C8" s="36"/>
      <c r="D8" s="36"/>
      <c r="E8" s="36"/>
      <c r="F8" s="36"/>
      <c r="G8" s="36"/>
      <c r="H8" s="36"/>
      <c r="I8" s="36"/>
      <c r="J8" s="36"/>
      <c r="K8" s="36"/>
      <c r="L8" s="36"/>
      <c r="M8" s="36"/>
      <c r="N8" s="36"/>
      <c r="O8" s="37"/>
      <c r="P8" s="53"/>
    </row>
    <row r="9" spans="1:22" s="1" customFormat="1" ht="18.75" customHeight="1" thickBot="1">
      <c r="A9" s="53"/>
      <c r="B9" s="586" t="s">
        <v>100</v>
      </c>
      <c r="C9" s="45" t="str">
        <f>'Integrated Reduction'!C29</f>
        <v/>
      </c>
      <c r="D9" s="39" t="s">
        <v>101</v>
      </c>
      <c r="E9" s="906" t="str">
        <f>IF('Client Info'!C54="Yes",CONCATENATE("Multi-Site Certification Reduction:   -",'Client Info'!C55,"%"),"")</f>
        <v/>
      </c>
      <c r="F9" s="906"/>
      <c r="G9" s="906"/>
      <c r="H9" s="906"/>
      <c r="I9" s="906"/>
      <c r="J9" s="39"/>
      <c r="K9" s="39"/>
      <c r="L9" s="39"/>
      <c r="M9" s="39"/>
      <c r="N9" s="39"/>
      <c r="O9" s="40"/>
      <c r="P9" s="53"/>
    </row>
    <row r="10" spans="1:22" s="1" customFormat="1" ht="33" customHeight="1">
      <c r="A10" s="53"/>
      <c r="B10" s="692" t="str">
        <f>IF(OR(C13="Yes",C14="Yes",C15="Yes"),"↖","")</f>
        <v/>
      </c>
      <c r="C10" s="905" t="str">
        <f>IF(OR(C13="Yes",C14="Yes",C15="Yes"),"Go to Integrated Reduction tab to select Level of Integration (click link on the left)","")</f>
        <v/>
      </c>
      <c r="D10" s="905"/>
      <c r="E10" s="39"/>
      <c r="F10" s="907" t="s">
        <v>102</v>
      </c>
      <c r="G10" s="907"/>
      <c r="H10" s="907"/>
      <c r="I10" s="907"/>
      <c r="J10" s="907"/>
      <c r="K10" s="907"/>
      <c r="L10" s="907"/>
      <c r="M10" s="39"/>
      <c r="N10" s="39"/>
      <c r="O10" s="40"/>
      <c r="P10" s="53"/>
    </row>
    <row r="11" spans="1:22" s="1" customFormat="1" ht="7.5" customHeight="1">
      <c r="A11" s="53"/>
      <c r="B11" s="38"/>
      <c r="C11" s="277"/>
      <c r="D11" s="39"/>
      <c r="E11" s="39"/>
      <c r="F11" s="39"/>
      <c r="G11" s="39"/>
      <c r="H11" s="39"/>
      <c r="I11" s="39"/>
      <c r="J11" s="39"/>
      <c r="K11" s="39"/>
      <c r="L11" s="39"/>
      <c r="M11" s="39"/>
      <c r="N11" s="39"/>
      <c r="O11" s="40"/>
      <c r="P11" s="53"/>
    </row>
    <row r="12" spans="1:22" s="1" customFormat="1" ht="27" customHeight="1">
      <c r="A12" s="53"/>
      <c r="B12" s="723" t="s">
        <v>103</v>
      </c>
      <c r="C12" s="278" t="s">
        <v>104</v>
      </c>
      <c r="D12" s="720" t="s">
        <v>105</v>
      </c>
      <c r="E12" s="721"/>
      <c r="F12" s="720" t="s">
        <v>106</v>
      </c>
      <c r="G12" s="720" t="s">
        <v>107</v>
      </c>
      <c r="H12" s="720" t="str">
        <f>IF('Client Info'!C36="6-monthly","SV2",IF(OR('Client Info'!C36="9-monthly",'Client Info'!C36="12-monthly"),"",""))</f>
        <v/>
      </c>
      <c r="I12" s="720" t="str">
        <f>IF('Client Info'!C36="6-monthly","SV3",IF('Client Info'!C36="9-monthly","SV2",""))</f>
        <v/>
      </c>
      <c r="J12" s="722" t="b">
        <f>IF('Client Info'!C36="6-monthly","SV4",IF(OR('Client Info'!C36="12-monthly",'Client Info'!C36="9-monthly"),""))</f>
        <v>0</v>
      </c>
      <c r="K12" s="720" t="s">
        <v>108</v>
      </c>
      <c r="L12" s="720" t="s">
        <v>109</v>
      </c>
      <c r="M12" s="899" t="s">
        <v>110</v>
      </c>
      <c r="N12" s="899"/>
      <c r="O12" s="900"/>
      <c r="P12" s="53"/>
    </row>
    <row r="13" spans="1:22" s="1" customFormat="1">
      <c r="A13" s="53"/>
      <c r="B13" s="480" t="str">
        <f>IF('Client Info'!$C$26="Yes","ISO 9001","--")</f>
        <v>--</v>
      </c>
      <c r="C13" s="304"/>
      <c r="D13" s="60">
        <f>'Client Info'!D26</f>
        <v>0</v>
      </c>
      <c r="E13" s="60"/>
      <c r="F13" s="793">
        <f ca="1">'Manual Adjustments'!H8+'Manual Adjustments'!I8</f>
        <v>0</v>
      </c>
      <c r="G13" s="481" t="e">
        <f ca="1">'Manual Adjustments'!J8</f>
        <v>#N/A</v>
      </c>
      <c r="H13" s="481">
        <f>'Manual Adjustments'!K8</f>
        <v>0</v>
      </c>
      <c r="I13" s="481">
        <f>'Manual Adjustments'!L8</f>
        <v>0</v>
      </c>
      <c r="J13" s="481" t="e">
        <f ca="1">'Manual Adjustments'!M8</f>
        <v>#N/A</v>
      </c>
      <c r="K13" s="481" t="e">
        <f ca="1">'Manual Adjustments'!N8</f>
        <v>#N/A</v>
      </c>
      <c r="L13" s="481">
        <f ca="1">'Manual Adjustments'!O8</f>
        <v>0</v>
      </c>
      <c r="M13" s="894"/>
      <c r="N13" s="894"/>
      <c r="O13" s="895"/>
      <c r="P13" s="53"/>
    </row>
    <row r="14" spans="1:22" s="1" customFormat="1">
      <c r="A14" s="53"/>
      <c r="B14" s="480" t="str">
        <f>IF('Client Info'!$C$27="Yes","ISO 14001","--")</f>
        <v>--</v>
      </c>
      <c r="C14" s="304"/>
      <c r="D14" s="60">
        <f>'Client Info'!D27</f>
        <v>0</v>
      </c>
      <c r="E14" s="60"/>
      <c r="F14" s="793">
        <f ca="1">'Manual Adjustments'!H10+'Manual Adjustments'!I10</f>
        <v>0</v>
      </c>
      <c r="G14" s="481" t="e">
        <f ca="1">'Manual Adjustments'!J10</f>
        <v>#N/A</v>
      </c>
      <c r="H14" s="481">
        <f>'Manual Adjustments'!K10</f>
        <v>0</v>
      </c>
      <c r="I14" s="481">
        <f>'Manual Adjustments'!L10</f>
        <v>0</v>
      </c>
      <c r="J14" s="481" t="e">
        <f ca="1">'Manual Adjustments'!M10</f>
        <v>#N/A</v>
      </c>
      <c r="K14" s="481" t="e">
        <f ca="1">'Manual Adjustments'!N10</f>
        <v>#N/A</v>
      </c>
      <c r="L14" s="481">
        <f ca="1">'Manual Adjustments'!O10</f>
        <v>0</v>
      </c>
      <c r="M14" s="894"/>
      <c r="N14" s="894"/>
      <c r="O14" s="895"/>
      <c r="P14" s="53"/>
    </row>
    <row r="15" spans="1:22" s="1" customFormat="1">
      <c r="A15" s="53"/>
      <c r="B15" s="480" t="str">
        <f>IF('Client Info'!$C$28="Yes","ISO 45001","--")</f>
        <v>--</v>
      </c>
      <c r="C15" s="304"/>
      <c r="D15" s="61">
        <f>'Client Info'!D28</f>
        <v>0</v>
      </c>
      <c r="E15" s="60"/>
      <c r="F15" s="794">
        <f ca="1">'Manual Adjustments'!H12+'Manual Adjustments'!I12</f>
        <v>0</v>
      </c>
      <c r="G15" s="482" t="e">
        <f ca="1">'Manual Adjustments'!J12</f>
        <v>#N/A</v>
      </c>
      <c r="H15" s="482">
        <f>'Manual Adjustments'!K12</f>
        <v>0</v>
      </c>
      <c r="I15" s="482">
        <f>'Manual Adjustments'!L12</f>
        <v>0</v>
      </c>
      <c r="J15" s="482" t="e">
        <f ca="1">'Manual Adjustments'!M12</f>
        <v>#N/A</v>
      </c>
      <c r="K15" s="482" t="e">
        <f ca="1">'Manual Adjustments'!N12</f>
        <v>#N/A</v>
      </c>
      <c r="L15" s="482">
        <f ca="1">'Manual Adjustments'!O12</f>
        <v>0</v>
      </c>
      <c r="M15" s="894"/>
      <c r="N15" s="894"/>
      <c r="O15" s="895"/>
      <c r="P15" s="53"/>
    </row>
    <row r="16" spans="1:22" s="1" customFormat="1" ht="7.5" customHeight="1" thickBot="1">
      <c r="A16" s="53"/>
      <c r="B16" s="38"/>
      <c r="C16" s="39"/>
      <c r="D16" s="39"/>
      <c r="E16" s="39"/>
      <c r="F16" s="39"/>
      <c r="G16" s="39"/>
      <c r="H16" s="39"/>
      <c r="I16" s="39"/>
      <c r="J16" s="39"/>
      <c r="K16" s="39"/>
      <c r="L16" s="39"/>
      <c r="M16" s="39"/>
      <c r="N16" s="39"/>
      <c r="O16" s="40"/>
      <c r="P16" s="53"/>
    </row>
    <row r="17" spans="1:19" s="1" customFormat="1" ht="16.149999999999999" thickBot="1">
      <c r="A17" s="53"/>
      <c r="B17" s="892" t="s">
        <v>111</v>
      </c>
      <c r="C17" s="893"/>
      <c r="D17" s="728"/>
      <c r="E17" s="728"/>
      <c r="F17" s="728">
        <f ca="1">'Manual Adjustments'!H15+'Manual Adjustments'!I15</f>
        <v>0</v>
      </c>
      <c r="G17" s="728" t="e">
        <f ca="1">'Manual Adjustments'!J15</f>
        <v>#N/A</v>
      </c>
      <c r="H17" s="728">
        <f>'Manual Adjustments'!K15</f>
        <v>0</v>
      </c>
      <c r="I17" s="728">
        <f>'Manual Adjustments'!L15</f>
        <v>0</v>
      </c>
      <c r="J17" s="728" t="e">
        <f ca="1">'Manual Adjustments'!M15</f>
        <v>#N/A</v>
      </c>
      <c r="K17" s="728" t="e">
        <f ca="1">'Manual Adjustments'!N15</f>
        <v>#N/A</v>
      </c>
      <c r="L17" s="728">
        <f ca="1">'Manual Adjustments'!O15</f>
        <v>0</v>
      </c>
      <c r="M17" s="729"/>
      <c r="N17" s="729"/>
      <c r="O17" s="730"/>
      <c r="P17" s="53"/>
    </row>
    <row r="18" spans="1:19" s="1" customFormat="1" ht="27" customHeight="1">
      <c r="A18" s="53"/>
      <c r="B18" s="724" t="s">
        <v>56</v>
      </c>
      <c r="C18" s="725" t="str">
        <f>IF('Client Info'!C40&lt;&gt;"Yes","No",'Client Info'!C40)</f>
        <v>No</v>
      </c>
      <c r="D18" s="807" t="s">
        <v>57</v>
      </c>
      <c r="E18" s="805">
        <f>'Client Info'!E40</f>
        <v>0</v>
      </c>
      <c r="F18" s="805"/>
      <c r="G18" s="805"/>
      <c r="H18" s="805"/>
      <c r="I18" s="805"/>
      <c r="J18" s="805"/>
      <c r="K18" s="805"/>
      <c r="L18" s="805"/>
      <c r="M18" s="806"/>
      <c r="N18" s="806"/>
      <c r="O18" s="808"/>
      <c r="P18" s="53"/>
    </row>
    <row r="19" spans="1:19" s="17" customFormat="1" ht="27" customHeight="1">
      <c r="A19" s="49"/>
      <c r="B19" s="724" t="s">
        <v>59</v>
      </c>
      <c r="C19" s="725" t="str">
        <f>IF('Client Info'!C45&lt;&gt;"Yes","No",'Client Info'!C45)</f>
        <v>No</v>
      </c>
      <c r="D19" s="726" t="s">
        <v>112</v>
      </c>
      <c r="E19" s="896">
        <f>'Client Info'!E45</f>
        <v>0</v>
      </c>
      <c r="F19" s="896"/>
      <c r="G19" s="896"/>
      <c r="H19" s="896"/>
      <c r="I19" s="896"/>
      <c r="J19" s="896"/>
      <c r="K19" s="896"/>
      <c r="L19" s="896"/>
      <c r="M19" s="896"/>
      <c r="N19" s="548"/>
      <c r="O19" s="125"/>
      <c r="S19" s="1"/>
    </row>
    <row r="20" spans="1:19" s="1" customFormat="1">
      <c r="A20" s="53"/>
      <c r="B20" s="483" t="s">
        <v>113</v>
      </c>
      <c r="C20" s="484"/>
      <c r="D20" s="484"/>
      <c r="E20" s="484"/>
      <c r="F20" s="484"/>
      <c r="G20" s="484"/>
      <c r="H20" s="484"/>
      <c r="I20" s="484"/>
      <c r="J20" s="484"/>
      <c r="K20" s="484"/>
      <c r="L20" s="484"/>
      <c r="M20" s="484"/>
      <c r="N20" s="484"/>
      <c r="O20" s="485"/>
      <c r="P20" s="53"/>
    </row>
    <row r="21" spans="1:19" s="1" customFormat="1" ht="7.5" customHeight="1">
      <c r="A21" s="53"/>
      <c r="B21" s="35"/>
      <c r="C21" s="36"/>
      <c r="D21" s="36"/>
      <c r="E21" s="36"/>
      <c r="F21" s="36"/>
      <c r="G21" s="36"/>
      <c r="H21" s="36"/>
      <c r="I21" s="36"/>
      <c r="J21" s="36"/>
      <c r="K21" s="36"/>
      <c r="L21" s="36"/>
      <c r="M21" s="36"/>
      <c r="N21" s="36"/>
      <c r="O21" s="37"/>
      <c r="P21" s="53"/>
      <c r="S21" s="126"/>
    </row>
    <row r="22" spans="1:19" s="126" customFormat="1" ht="12">
      <c r="A22" s="123"/>
      <c r="B22" s="641" t="s">
        <v>114</v>
      </c>
      <c r="C22" s="618" t="s">
        <v>115</v>
      </c>
      <c r="D22" s="619" t="s">
        <v>116</v>
      </c>
      <c r="E22" s="890" t="s">
        <v>117</v>
      </c>
      <c r="F22" s="890"/>
      <c r="G22" s="890"/>
      <c r="H22" s="890"/>
      <c r="I22" s="890"/>
      <c r="J22" s="890"/>
      <c r="K22" s="890"/>
      <c r="L22" s="890"/>
      <c r="M22" s="891"/>
      <c r="N22" s="279"/>
      <c r="O22" s="125"/>
      <c r="P22" s="123"/>
    </row>
    <row r="23" spans="1:19" s="126" customFormat="1" ht="12">
      <c r="A23" s="123"/>
      <c r="B23" s="802"/>
      <c r="C23" s="803"/>
      <c r="D23" s="804" t="s">
        <v>118</v>
      </c>
      <c r="E23" s="801" t="s">
        <v>106</v>
      </c>
      <c r="F23" s="489"/>
      <c r="G23" s="490" t="s">
        <v>107</v>
      </c>
      <c r="H23" s="490" t="str">
        <f>IF('Client Info'!C36="6-monthly","SV2",IF(OR('Client Info'!C36="9-monthly",'Client Info'!C36="12-monthly"),"",""))</f>
        <v/>
      </c>
      <c r="I23" s="490" t="str">
        <f>IF('Client Info'!C36="6-monthly","SV3",IF('Client Info'!C36="9-monthly","SV2",""))</f>
        <v/>
      </c>
      <c r="J23" s="490" t="b">
        <f>IF('Client Info'!C36="6-monthly","SV4",IF(OR('Client Info'!C36="12-monthly",'Client Info'!C36="9-monthly"),""))</f>
        <v>0</v>
      </c>
      <c r="K23" s="490" t="s">
        <v>108</v>
      </c>
      <c r="L23" s="490" t="s">
        <v>109</v>
      </c>
      <c r="M23" s="491"/>
      <c r="N23" s="279"/>
      <c r="O23" s="125"/>
      <c r="P23" s="123"/>
    </row>
    <row r="24" spans="1:19" s="126" customFormat="1" ht="12">
      <c r="A24" s="123"/>
      <c r="B24" s="124"/>
      <c r="C24" s="620"/>
      <c r="D24" s="621"/>
      <c r="E24" s="799" t="s">
        <v>119</v>
      </c>
      <c r="F24" s="799" t="s">
        <v>120</v>
      </c>
      <c r="G24" s="795"/>
      <c r="H24" s="795"/>
      <c r="I24" s="795"/>
      <c r="J24" s="795"/>
      <c r="K24" s="795"/>
      <c r="L24" s="795"/>
      <c r="M24" s="796"/>
      <c r="N24" s="279"/>
      <c r="O24" s="125"/>
      <c r="P24" s="123"/>
    </row>
    <row r="25" spans="1:19" s="126" customFormat="1" ht="12">
      <c r="A25" s="123"/>
      <c r="B25" s="499">
        <f>'Client Info'!B64</f>
        <v>0</v>
      </c>
      <c r="C25" s="531"/>
      <c r="D25" s="532"/>
      <c r="E25" s="533"/>
      <c r="F25" s="534"/>
      <c r="G25" s="534"/>
      <c r="H25" s="534"/>
      <c r="I25" s="534"/>
      <c r="J25" s="534"/>
      <c r="K25" s="534"/>
      <c r="L25" s="534"/>
      <c r="M25" s="535"/>
      <c r="N25" s="279"/>
      <c r="O25" s="125"/>
      <c r="P25" s="123"/>
    </row>
    <row r="26" spans="1:19" s="126" customFormat="1" ht="12">
      <c r="A26" s="123"/>
      <c r="B26" s="498" t="str">
        <f>'Effective Employees'!B13</f>
        <v>N/A</v>
      </c>
      <c r="C26" s="496">
        <f>'Effective Employees'!F13</f>
        <v>0</v>
      </c>
      <c r="D26" s="495">
        <f>'Manual Adjustments'!G27</f>
        <v>0</v>
      </c>
      <c r="E26" s="814">
        <f ca="1">IF('Manual Adjustments'!H27&lt;0.5,CEILING('Manual Adjustments'!H27,0.25),MROUND('Manual Adjustments'!H27,0.5))</f>
        <v>0</v>
      </c>
      <c r="F26" s="814">
        <f ca="1">IF('Manual Adjustments'!I27&lt;0.5,CEILING('Manual Adjustments'!I27,0.25),MROUND('Manual Adjustments'!I27,0.25))</f>
        <v>0</v>
      </c>
      <c r="G26" s="813" t="e">
        <f ca="1">IF('Manual Adjustments'!J27&lt;0.5,CEILING('Manual Adjustments'!J27,0.25),MROUND('Manual Adjustments'!J27,0.25))</f>
        <v>#N/A</v>
      </c>
      <c r="H26" s="813">
        <f>IF('Manual Adjustments'!K27&lt;0.5,CEILING('Manual Adjustments'!K27,0.25),MROUND('Manual Adjustments'!K27,0.5))</f>
        <v>0</v>
      </c>
      <c r="I26" s="813">
        <f>IF('Manual Adjustments'!L27&lt;0.5,CEILING('Manual Adjustments'!L27,0.25),MROUND('Manual Adjustments'!L27,0.25))</f>
        <v>0</v>
      </c>
      <c r="J26" s="813" t="e">
        <f ca="1">IF('Manual Adjustments'!M27&lt;0.5,CEILING('Manual Adjustments'!M27,0.25),MROUND('Manual Adjustments'!M27,0.25))</f>
        <v>#N/A</v>
      </c>
      <c r="K26" s="813" t="e">
        <f ca="1">IF('Manual Adjustments'!N27&lt;0.5,CEILING('Manual Adjustments'!N27,0.25),MROUND('Manual Adjustments'!N27,0.25))</f>
        <v>#N/A</v>
      </c>
      <c r="L26" s="813">
        <f ca="1">IF('Manual Adjustments'!O27&lt;0.5,CEILING('Manual Adjustments'!O27,0.25),MROUND('Manual Adjustments'!O27,0.25))</f>
        <v>0</v>
      </c>
      <c r="M26" s="492"/>
      <c r="N26" s="280"/>
      <c r="O26" s="125"/>
      <c r="P26" s="123"/>
    </row>
    <row r="27" spans="1:19" s="126" customFormat="1" ht="12">
      <c r="A27" s="123"/>
      <c r="B27" s="498" t="str">
        <f>'Effective Employees'!B14</f>
        <v>N/A</v>
      </c>
      <c r="C27" s="496">
        <f>'Effective Employees'!F14</f>
        <v>0</v>
      </c>
      <c r="D27" s="495">
        <f>'Manual Adjustments'!G28</f>
        <v>0</v>
      </c>
      <c r="E27" s="814">
        <f ca="1">IF('Manual Adjustments'!H28&lt;0.5,CEILING('Manual Adjustments'!H28,0.25),MROUND('Manual Adjustments'!H28,0.5))</f>
        <v>0</v>
      </c>
      <c r="F27" s="814">
        <f ca="1">IF('Manual Adjustments'!I28&lt;0.5,CEILING('Manual Adjustments'!I28,0.25),MROUND('Manual Adjustments'!I28,0.25))</f>
        <v>0</v>
      </c>
      <c r="G27" s="813" t="e">
        <f ca="1">IF('Manual Adjustments'!J28&lt;0.5,CEILING('Manual Adjustments'!J28,0.25),MROUND('Manual Adjustments'!J28,0.25))</f>
        <v>#N/A</v>
      </c>
      <c r="H27" s="813">
        <f>IF('Manual Adjustments'!K28&lt;0.5,CEILING('Manual Adjustments'!K28,0.25),MROUND('Manual Adjustments'!K28,0.25))</f>
        <v>0</v>
      </c>
      <c r="I27" s="813">
        <f>IF('Manual Adjustments'!L28&lt;0.5,CEILING('Manual Adjustments'!L28,0.25),MROUND('Manual Adjustments'!L28,0.25))</f>
        <v>0</v>
      </c>
      <c r="J27" s="813" t="e">
        <f ca="1">IF('Manual Adjustments'!M28&lt;0.5,CEILING('Manual Adjustments'!M28,0.25),MROUND('Manual Adjustments'!M28,0.25))</f>
        <v>#N/A</v>
      </c>
      <c r="K27" s="813" t="e">
        <f ca="1">IF('Manual Adjustments'!N28&lt;0.5,CEILING('Manual Adjustments'!N28,0.25),MROUND('Manual Adjustments'!N28,0.25))</f>
        <v>#N/A</v>
      </c>
      <c r="L27" s="813">
        <f ca="1">IF('Manual Adjustments'!O28&lt;0.5,CEILING('Manual Adjustments'!O28,0.25),MROUND('Manual Adjustments'!O28,0.25))</f>
        <v>0</v>
      </c>
      <c r="M27" s="492"/>
      <c r="N27" s="280"/>
      <c r="O27" s="125"/>
      <c r="P27" s="123"/>
    </row>
    <row r="28" spans="1:19" s="126" customFormat="1" ht="12">
      <c r="A28" s="123"/>
      <c r="B28" s="500" t="str">
        <f>'Effective Employees'!B15</f>
        <v>N/A</v>
      </c>
      <c r="C28" s="536">
        <f>'Effective Employees'!F15</f>
        <v>0</v>
      </c>
      <c r="D28" s="537">
        <f>'Manual Adjustments'!G29</f>
        <v>0</v>
      </c>
      <c r="E28" s="815">
        <f ca="1">IF('Manual Adjustments'!H29&lt;0.5,CEILING('Manual Adjustments'!H29,0.25),MROUND('Manual Adjustments'!H29,0.5))</f>
        <v>0</v>
      </c>
      <c r="F28" s="814">
        <f ca="1">IF('Manual Adjustments'!I29&lt;0.5,CEILING('Manual Adjustments'!I29,0.25),MROUND('Manual Adjustments'!I29,0.25))</f>
        <v>0</v>
      </c>
      <c r="G28" s="813" t="e">
        <f ca="1">IF('Manual Adjustments'!J29&lt;0.5,CEILING('Manual Adjustments'!J29,0.25),MROUND('Manual Adjustments'!J29,0.25))</f>
        <v>#N/A</v>
      </c>
      <c r="H28" s="813">
        <f>IF('Manual Adjustments'!K29&lt;0.5,CEILING('Manual Adjustments'!K29,0.25),MROUND('Manual Adjustments'!K29,0.25))</f>
        <v>0</v>
      </c>
      <c r="I28" s="813">
        <f>IF('Manual Adjustments'!L29&lt;0.5,CEILING('Manual Adjustments'!L29,0.25),MROUND('Manual Adjustments'!L29,0.25))</f>
        <v>0</v>
      </c>
      <c r="J28" s="813" t="e">
        <f ca="1">IF('Manual Adjustments'!M29&lt;0.5,CEILING('Manual Adjustments'!M29,0.25),MROUND('Manual Adjustments'!M29,0.25))</f>
        <v>#N/A</v>
      </c>
      <c r="K28" s="813" t="e">
        <f ca="1">IF('Manual Adjustments'!N29&lt;0.5,CEILING('Manual Adjustments'!N29,0.25),MROUND('Manual Adjustments'!N29,0.25))</f>
        <v>#N/A</v>
      </c>
      <c r="L28" s="813">
        <f ca="1">IF('Manual Adjustments'!O29&lt;0.5,CEILING('Manual Adjustments'!O29,0.25),MROUND('Manual Adjustments'!O29,0.25))</f>
        <v>0</v>
      </c>
      <c r="M28" s="538"/>
      <c r="N28" s="280"/>
      <c r="O28" s="125"/>
      <c r="P28" s="123"/>
    </row>
    <row r="29" spans="1:19" s="126" customFormat="1" ht="12">
      <c r="A29" s="123"/>
      <c r="B29" s="499">
        <f>'Client Info'!B65</f>
        <v>0</v>
      </c>
      <c r="C29" s="531"/>
      <c r="D29" s="532"/>
      <c r="E29" s="797"/>
      <c r="F29" s="534"/>
      <c r="G29" s="534"/>
      <c r="H29" s="534"/>
      <c r="I29" s="534"/>
      <c r="J29" s="534"/>
      <c r="K29" s="534"/>
      <c r="L29" s="534"/>
      <c r="M29" s="535"/>
      <c r="N29" s="280"/>
      <c r="O29" s="125"/>
      <c r="P29" s="123"/>
    </row>
    <row r="30" spans="1:19" s="126" customFormat="1" ht="12">
      <c r="A30" s="123"/>
      <c r="B30" s="498" t="str">
        <f>'Effective Employees'!B16</f>
        <v>N/A</v>
      </c>
      <c r="C30" s="496">
        <f>'Effective Employees'!F16</f>
        <v>0</v>
      </c>
      <c r="D30" s="495">
        <f>'Manual Adjustments'!G30</f>
        <v>0</v>
      </c>
      <c r="E30" s="814">
        <f ca="1">IF('Manual Adjustments'!H30&lt;0.25,CEILING('Manual Adjustments'!H30,0.25),MROUND('Manual Adjustments'!H30,0.25))</f>
        <v>0</v>
      </c>
      <c r="F30" s="814">
        <f ca="1">IF('Manual Adjustments'!I30&lt;0.25,CEILING('Manual Adjustments'!I30,0.25),MROUND('Manual Adjustments'!I30,0.25))</f>
        <v>0</v>
      </c>
      <c r="G30" s="816" t="e">
        <f ca="1">IF('Manual Adjustments'!J30&lt;0.25,CEILING('Manual Adjustments'!J30,0.25),MROUND('Manual Adjustments'!J30,0.25))</f>
        <v>#N/A</v>
      </c>
      <c r="H30" s="816">
        <f>IF('Manual Adjustments'!K30&lt;0.25,CEILING('Manual Adjustments'!K30,0.25),MROUND('Manual Adjustments'!K30,0.25))</f>
        <v>0</v>
      </c>
      <c r="I30" s="816">
        <f>IF('Manual Adjustments'!L30&lt;0.25,CEILING('Manual Adjustments'!L30,0.25),MROUND('Manual Adjustments'!L30,0.25))</f>
        <v>0</v>
      </c>
      <c r="J30" s="816" t="e">
        <f ca="1">IF('Manual Adjustments'!M30&lt;0.25,CEILING('Manual Adjustments'!M30,0.25),MROUND('Manual Adjustments'!M30,0.25))</f>
        <v>#N/A</v>
      </c>
      <c r="K30" s="816" t="e">
        <f ca="1">IF('Manual Adjustments'!N30&lt;0.25,CEILING('Manual Adjustments'!N30,0.25),MROUND('Manual Adjustments'!N30,0.25))</f>
        <v>#N/A</v>
      </c>
      <c r="L30" s="816">
        <f ca="1">IF('Manual Adjustments'!O30&lt;0.25,CEILING('Manual Adjustments'!O30,0.25),MROUND('Manual Adjustments'!O30,0.25))</f>
        <v>0</v>
      </c>
      <c r="M30" s="492"/>
      <c r="N30" s="280"/>
      <c r="O30" s="125"/>
      <c r="P30" s="123"/>
    </row>
    <row r="31" spans="1:19" s="126" customFormat="1" ht="12">
      <c r="A31" s="123"/>
      <c r="B31" s="498" t="str">
        <f>'Effective Employees'!B17</f>
        <v>N/A</v>
      </c>
      <c r="C31" s="496">
        <f>'Effective Employees'!F17</f>
        <v>0</v>
      </c>
      <c r="D31" s="495">
        <f>'Manual Adjustments'!G31</f>
        <v>0</v>
      </c>
      <c r="E31" s="814">
        <f ca="1">IF('Manual Adjustments'!H31&lt;0.25,CEILING('Manual Adjustments'!H31,0.25),MROUND('Manual Adjustments'!H31,0.25))</f>
        <v>0</v>
      </c>
      <c r="F31" s="814">
        <f ca="1">IF('Manual Adjustments'!I31&lt;0.25,CEILING('Manual Adjustments'!I31,0.25),MROUND('Manual Adjustments'!I31,0.25))</f>
        <v>0</v>
      </c>
      <c r="G31" s="816" t="e">
        <f ca="1">IF('Manual Adjustments'!J31&lt;0.25,CEILING('Manual Adjustments'!J31,0.25),MROUND('Manual Adjustments'!J31,0.25))</f>
        <v>#N/A</v>
      </c>
      <c r="H31" s="816">
        <f>IF('Manual Adjustments'!K31&lt;0.25,CEILING('Manual Adjustments'!K31,0.25),MROUND('Manual Adjustments'!K31,0.25))</f>
        <v>0</v>
      </c>
      <c r="I31" s="816">
        <f>IF('Manual Adjustments'!L31&lt;0.25,CEILING('Manual Adjustments'!L31,0.25),MROUND('Manual Adjustments'!L31,0.25))</f>
        <v>0</v>
      </c>
      <c r="J31" s="816" t="e">
        <f ca="1">IF('Manual Adjustments'!M31&lt;0.25,CEILING('Manual Adjustments'!M31,0.25),MROUND('Manual Adjustments'!M31,0.25))</f>
        <v>#N/A</v>
      </c>
      <c r="K31" s="816" t="e">
        <f ca="1">IF('Manual Adjustments'!N31&lt;0.25,CEILING('Manual Adjustments'!N31,0.25),MROUND('Manual Adjustments'!N31,0.25))</f>
        <v>#N/A</v>
      </c>
      <c r="L31" s="816">
        <f ca="1">IF('Manual Adjustments'!O31&lt;0.25,CEILING('Manual Adjustments'!O31,0.25),MROUND('Manual Adjustments'!O31,0.25))</f>
        <v>0</v>
      </c>
      <c r="M31" s="492"/>
      <c r="N31" s="280"/>
      <c r="O31" s="125"/>
      <c r="P31" s="123"/>
    </row>
    <row r="32" spans="1:19" s="126" customFormat="1" ht="12">
      <c r="A32" s="123"/>
      <c r="B32" s="500" t="str">
        <f>'Effective Employees'!B18</f>
        <v>N/A</v>
      </c>
      <c r="C32" s="536">
        <f>'Effective Employees'!F18</f>
        <v>0</v>
      </c>
      <c r="D32" s="537">
        <f>'Manual Adjustments'!G32</f>
        <v>0</v>
      </c>
      <c r="E32" s="814">
        <f ca="1">IF('Manual Adjustments'!H32&lt;0.25,CEILING('Manual Adjustments'!H32,0.25),MROUND('Manual Adjustments'!H32,0.25))</f>
        <v>0</v>
      </c>
      <c r="F32" s="814">
        <f ca="1">IF('Manual Adjustments'!I32&lt;0.25,CEILING('Manual Adjustments'!I32,0.25),MROUND('Manual Adjustments'!I32,0.25))</f>
        <v>0</v>
      </c>
      <c r="G32" s="817" t="e">
        <f ca="1">IF('Manual Adjustments'!J32&lt;0.25,CEILING('Manual Adjustments'!J32,0.25),MROUND('Manual Adjustments'!J32,0.25))</f>
        <v>#N/A</v>
      </c>
      <c r="H32" s="817">
        <f>IF('Manual Adjustments'!K32&lt;0.25,CEILING('Manual Adjustments'!K32,0.25),MROUND('Manual Adjustments'!K32,0.25))</f>
        <v>0</v>
      </c>
      <c r="I32" s="817">
        <f>IF('Manual Adjustments'!L32&lt;0.25,CEILING('Manual Adjustments'!L32,0.25),MROUND('Manual Adjustments'!L32,0.25))</f>
        <v>0</v>
      </c>
      <c r="J32" s="817" t="e">
        <f ca="1">IF('Manual Adjustments'!M32&lt;0.25,CEILING('Manual Adjustments'!M32,0.25),MROUND('Manual Adjustments'!M32,0.25))</f>
        <v>#N/A</v>
      </c>
      <c r="K32" s="817" t="e">
        <f ca="1">IF('Manual Adjustments'!N32&lt;0.25,CEILING('Manual Adjustments'!N32,0.25),MROUND('Manual Adjustments'!N32,0.25))</f>
        <v>#N/A</v>
      </c>
      <c r="L32" s="817">
        <f ca="1">IF('Manual Adjustments'!O32&lt;0.25,CEILING('Manual Adjustments'!O32,0.25),MROUND('Manual Adjustments'!O32,0.25))</f>
        <v>0</v>
      </c>
      <c r="M32" s="538"/>
      <c r="N32" s="280"/>
      <c r="O32" s="125"/>
      <c r="P32" s="123"/>
    </row>
    <row r="33" spans="1:16" s="126" customFormat="1" ht="12">
      <c r="A33" s="123"/>
      <c r="B33" s="499">
        <f>'Client Info'!B66</f>
        <v>0</v>
      </c>
      <c r="C33" s="531"/>
      <c r="D33" s="532"/>
      <c r="E33" s="818"/>
      <c r="F33" s="819"/>
      <c r="G33" s="819"/>
      <c r="H33" s="819"/>
      <c r="I33" s="819"/>
      <c r="J33" s="819"/>
      <c r="K33" s="819"/>
      <c r="L33" s="819"/>
      <c r="M33" s="535"/>
      <c r="N33" s="280"/>
      <c r="O33" s="125"/>
      <c r="P33" s="123"/>
    </row>
    <row r="34" spans="1:16" s="126" customFormat="1" ht="12">
      <c r="A34" s="123"/>
      <c r="B34" s="498" t="str">
        <f>'Effective Employees'!B19</f>
        <v>N/A</v>
      </c>
      <c r="C34" s="496">
        <f>'Effective Employees'!F19</f>
        <v>0</v>
      </c>
      <c r="D34" s="495">
        <f>'Manual Adjustments'!G33</f>
        <v>0</v>
      </c>
      <c r="E34" s="814">
        <f ca="1">IF('Manual Adjustments'!H33&lt;0.25,CEILING('Manual Adjustments'!H33,0.25),MROUND('Manual Adjustments'!H33,0.25))</f>
        <v>0</v>
      </c>
      <c r="F34" s="814">
        <f ca="1">IF('Manual Adjustments'!I33&lt;0.25,CEILING('Manual Adjustments'!I33,0.25),MROUND('Manual Adjustments'!I33,0.25))</f>
        <v>0</v>
      </c>
      <c r="G34" s="816" t="e">
        <f ca="1">IF('Manual Adjustments'!J33&lt;0.25,CEILING('Manual Adjustments'!J33,0.25),MROUND('Manual Adjustments'!J33,0.25))</f>
        <v>#N/A</v>
      </c>
      <c r="H34" s="816">
        <f>IF('Manual Adjustments'!K33&lt;0.25,CEILING('Manual Adjustments'!K33,0.25),MROUND('Manual Adjustments'!K33,0.25))</f>
        <v>0</v>
      </c>
      <c r="I34" s="816">
        <f>IF('Manual Adjustments'!L33&lt;0.25,CEILING('Manual Adjustments'!L33,0.25),MROUND('Manual Adjustments'!L33,0.25))</f>
        <v>0</v>
      </c>
      <c r="J34" s="816" t="e">
        <f ca="1">IF('Manual Adjustments'!M33&lt;0.25,CEILING('Manual Adjustments'!M33,0.25),MROUND('Manual Adjustments'!M33,0.25))</f>
        <v>#N/A</v>
      </c>
      <c r="K34" s="816" t="e">
        <f ca="1">IF('Manual Adjustments'!N33&lt;0.25,CEILING('Manual Adjustments'!N33,0.25),MROUND('Manual Adjustments'!N33,0.25))</f>
        <v>#N/A</v>
      </c>
      <c r="L34" s="816">
        <f ca="1">IF('Manual Adjustments'!O33&lt;0.25,CEILING('Manual Adjustments'!O33,0.25),MROUND('Manual Adjustments'!O33,0.25))</f>
        <v>0</v>
      </c>
      <c r="M34" s="492"/>
      <c r="N34" s="280"/>
      <c r="O34" s="125"/>
      <c r="P34" s="123"/>
    </row>
    <row r="35" spans="1:16" s="126" customFormat="1" ht="12">
      <c r="A35" s="123"/>
      <c r="B35" s="498" t="str">
        <f>'Effective Employees'!B20</f>
        <v>N/A</v>
      </c>
      <c r="C35" s="496">
        <f>'Effective Employees'!F20</f>
        <v>0</v>
      </c>
      <c r="D35" s="495">
        <f>'Manual Adjustments'!G34</f>
        <v>0</v>
      </c>
      <c r="E35" s="814">
        <f ca="1">IF('Manual Adjustments'!H34&lt;0.25,CEILING('Manual Adjustments'!H34,0.25),MROUND('Manual Adjustments'!H34,0.25))</f>
        <v>0</v>
      </c>
      <c r="F35" s="814">
        <f ca="1">IF('Manual Adjustments'!I34&lt;0.25,CEILING('Manual Adjustments'!I34,0.25),MROUND('Manual Adjustments'!I34,0.25))</f>
        <v>0</v>
      </c>
      <c r="G35" s="816" t="e">
        <f ca="1">IF('Manual Adjustments'!J34&lt;0.25,CEILING('Manual Adjustments'!J34,0.25),MROUND('Manual Adjustments'!J34,0.25))</f>
        <v>#N/A</v>
      </c>
      <c r="H35" s="816">
        <f>IF('Manual Adjustments'!K34&lt;0.25,CEILING('Manual Adjustments'!K34,0.25),MROUND('Manual Adjustments'!K34,0.25))</f>
        <v>0</v>
      </c>
      <c r="I35" s="816">
        <f>IF('Manual Adjustments'!L34&lt;0.25,CEILING('Manual Adjustments'!L34,0.25),MROUND('Manual Adjustments'!L34,0.25))</f>
        <v>0</v>
      </c>
      <c r="J35" s="816" t="e">
        <f ca="1">IF('Manual Adjustments'!M34&lt;0.25,CEILING('Manual Adjustments'!M34,0.25),MROUND('Manual Adjustments'!M34,0.25))</f>
        <v>#N/A</v>
      </c>
      <c r="K35" s="816" t="e">
        <f ca="1">IF('Manual Adjustments'!N34&lt;0.25,CEILING('Manual Adjustments'!N34,0.25),MROUND('Manual Adjustments'!N34,0.25))</f>
        <v>#N/A</v>
      </c>
      <c r="L35" s="816">
        <f ca="1">IF('Manual Adjustments'!O34&lt;0.25,CEILING('Manual Adjustments'!O34,0.25),MROUND('Manual Adjustments'!O34,0.25))</f>
        <v>0</v>
      </c>
      <c r="M35" s="492"/>
      <c r="N35" s="280"/>
      <c r="O35" s="125"/>
      <c r="P35" s="123"/>
    </row>
    <row r="36" spans="1:16" s="126" customFormat="1" ht="12">
      <c r="A36" s="123"/>
      <c r="B36" s="500" t="str">
        <f>'Effective Employees'!B21</f>
        <v>N/A</v>
      </c>
      <c r="C36" s="536">
        <f>'Effective Employees'!F21</f>
        <v>0</v>
      </c>
      <c r="D36" s="537">
        <f>'Manual Adjustments'!G35</f>
        <v>0</v>
      </c>
      <c r="E36" s="814">
        <f ca="1">IF('Manual Adjustments'!H35&lt;0.25,CEILING('Manual Adjustments'!H35,0.25),MROUND('Manual Adjustments'!H35,0.25))</f>
        <v>0</v>
      </c>
      <c r="F36" s="814">
        <f ca="1">IF('Manual Adjustments'!I35&lt;0.25,CEILING('Manual Adjustments'!I35,0.25),MROUND('Manual Adjustments'!I35,0.25))</f>
        <v>0</v>
      </c>
      <c r="G36" s="817" t="e">
        <f ca="1">IF('Manual Adjustments'!J35&lt;0.25,CEILING('Manual Adjustments'!J35,0.25),MROUND('Manual Adjustments'!J35,0.25))</f>
        <v>#N/A</v>
      </c>
      <c r="H36" s="817">
        <f>IF('Manual Adjustments'!K35&lt;0.25,CEILING('Manual Adjustments'!K35,0.25),MROUND('Manual Adjustments'!K35,0.25))</f>
        <v>0</v>
      </c>
      <c r="I36" s="817">
        <f>IF('Manual Adjustments'!L35&lt;0.25,CEILING('Manual Adjustments'!L35,0.25),MROUND('Manual Adjustments'!L35,0.25))</f>
        <v>0</v>
      </c>
      <c r="J36" s="817" t="e">
        <f ca="1">IF('Manual Adjustments'!M35&lt;0.25,CEILING('Manual Adjustments'!M35,0.25),MROUND('Manual Adjustments'!M35,0.25))</f>
        <v>#N/A</v>
      </c>
      <c r="K36" s="817" t="e">
        <f ca="1">IF('Manual Adjustments'!N35&lt;0.25,CEILING('Manual Adjustments'!N35,0.25),MROUND('Manual Adjustments'!N35,0.25))</f>
        <v>#N/A</v>
      </c>
      <c r="L36" s="817">
        <f ca="1">IF('Manual Adjustments'!O35&lt;0.25,CEILING('Manual Adjustments'!O35,0.25),MROUND('Manual Adjustments'!O35,0.25))</f>
        <v>0</v>
      </c>
      <c r="M36" s="538"/>
      <c r="N36" s="280"/>
      <c r="O36" s="125"/>
      <c r="P36" s="123"/>
    </row>
    <row r="37" spans="1:16" s="126" customFormat="1" ht="12">
      <c r="A37" s="123"/>
      <c r="B37" s="499">
        <f>'Client Info'!B67</f>
        <v>0</v>
      </c>
      <c r="C37" s="531"/>
      <c r="D37" s="532"/>
      <c r="E37" s="818"/>
      <c r="F37" s="819"/>
      <c r="G37" s="819"/>
      <c r="H37" s="819"/>
      <c r="I37" s="819"/>
      <c r="J37" s="819"/>
      <c r="K37" s="819"/>
      <c r="L37" s="819"/>
      <c r="M37" s="535"/>
      <c r="N37" s="280"/>
      <c r="O37" s="125"/>
      <c r="P37" s="123"/>
    </row>
    <row r="38" spans="1:16" s="126" customFormat="1" ht="12">
      <c r="A38" s="123"/>
      <c r="B38" s="498" t="str">
        <f>'Effective Employees'!B22</f>
        <v>N/A</v>
      </c>
      <c r="C38" s="496">
        <f>'Effective Employees'!F22</f>
        <v>0</v>
      </c>
      <c r="D38" s="495">
        <f>'Manual Adjustments'!G36</f>
        <v>0</v>
      </c>
      <c r="E38" s="814">
        <f ca="1">IF('Manual Adjustments'!H36&lt;0.25,CEILING('Manual Adjustments'!H36,0.25),MROUND('Manual Adjustments'!H36,0.25))</f>
        <v>0</v>
      </c>
      <c r="F38" s="814">
        <f ca="1">IF('Manual Adjustments'!I36&lt;0.25,CEILING('Manual Adjustments'!I36,0.25),MROUND('Manual Adjustments'!I36,0.25))</f>
        <v>0</v>
      </c>
      <c r="G38" s="816" t="e">
        <f ca="1">IF('Manual Adjustments'!J36&lt;0.25,CEILING('Manual Adjustments'!J36,0.25),MROUND('Manual Adjustments'!J36,0.25))</f>
        <v>#N/A</v>
      </c>
      <c r="H38" s="816">
        <f>IF('Manual Adjustments'!K36&lt;0.25,CEILING('Manual Adjustments'!K36,0.25),MROUND('Manual Adjustments'!K36,0.25))</f>
        <v>0</v>
      </c>
      <c r="I38" s="816">
        <f>IF('Manual Adjustments'!L36&lt;0.25,CEILING('Manual Adjustments'!L36,0.25),MROUND('Manual Adjustments'!L36,0.25))</f>
        <v>0</v>
      </c>
      <c r="J38" s="816" t="e">
        <f ca="1">IF('Manual Adjustments'!M36&lt;0.25,CEILING('Manual Adjustments'!M36,0.25),MROUND('Manual Adjustments'!M36,0.25))</f>
        <v>#N/A</v>
      </c>
      <c r="K38" s="816" t="e">
        <f ca="1">IF('Manual Adjustments'!N36&lt;0.25,CEILING('Manual Adjustments'!N36,0.25),MROUND('Manual Adjustments'!N36,0.25))</f>
        <v>#N/A</v>
      </c>
      <c r="L38" s="816">
        <f ca="1">IF('Manual Adjustments'!O36&lt;0.25,CEILING('Manual Adjustments'!O36,0.25),MROUND('Manual Adjustments'!O36,0.25))</f>
        <v>0</v>
      </c>
      <c r="M38" s="492"/>
      <c r="N38" s="280"/>
      <c r="O38" s="125"/>
      <c r="P38" s="123"/>
    </row>
    <row r="39" spans="1:16" s="126" customFormat="1" ht="12">
      <c r="A39" s="123"/>
      <c r="B39" s="498" t="str">
        <f>'Effective Employees'!B23</f>
        <v>N/A</v>
      </c>
      <c r="C39" s="496">
        <f>'Effective Employees'!F23</f>
        <v>0</v>
      </c>
      <c r="D39" s="495">
        <f>'Manual Adjustments'!G37</f>
        <v>0</v>
      </c>
      <c r="E39" s="814">
        <f ca="1">IF('Manual Adjustments'!H37&lt;0.25,CEILING('Manual Adjustments'!H37,0.25),MROUND('Manual Adjustments'!H37,0.25))</f>
        <v>0</v>
      </c>
      <c r="F39" s="814">
        <f ca="1">IF('Manual Adjustments'!I37&lt;0.25,CEILING('Manual Adjustments'!I37,0.25),MROUND('Manual Adjustments'!I37,0.25))</f>
        <v>0</v>
      </c>
      <c r="G39" s="816" t="e">
        <f ca="1">IF('Manual Adjustments'!J37&lt;0.25,CEILING('Manual Adjustments'!J37,0.25),MROUND('Manual Adjustments'!J37,0.25))</f>
        <v>#N/A</v>
      </c>
      <c r="H39" s="816">
        <f>IF('Manual Adjustments'!K37&lt;0.25,CEILING('Manual Adjustments'!K37,0.25),MROUND('Manual Adjustments'!K37,0.25))</f>
        <v>0</v>
      </c>
      <c r="I39" s="816">
        <f>IF('Manual Adjustments'!L37&lt;0.25,CEILING('Manual Adjustments'!L37,0.25),MROUND('Manual Adjustments'!L37,0.25))</f>
        <v>0</v>
      </c>
      <c r="J39" s="816" t="e">
        <f ca="1">IF('Manual Adjustments'!M37&lt;0.25,CEILING('Manual Adjustments'!M37,0.25),MROUND('Manual Adjustments'!M37,0.25))</f>
        <v>#N/A</v>
      </c>
      <c r="K39" s="816" t="e">
        <f ca="1">IF('Manual Adjustments'!N37&lt;0.25,CEILING('Manual Adjustments'!N37,0.25),MROUND('Manual Adjustments'!N37,0.25))</f>
        <v>#N/A</v>
      </c>
      <c r="L39" s="816">
        <f ca="1">IF('Manual Adjustments'!O37&lt;0.25,CEILING('Manual Adjustments'!O37,0.25),MROUND('Manual Adjustments'!O37,0.25))</f>
        <v>0</v>
      </c>
      <c r="M39" s="492"/>
      <c r="N39" s="280"/>
      <c r="O39" s="125"/>
      <c r="P39" s="123"/>
    </row>
    <row r="40" spans="1:16" s="126" customFormat="1" ht="12">
      <c r="A40" s="123"/>
      <c r="B40" s="500" t="str">
        <f>'Effective Employees'!B24</f>
        <v>N/A</v>
      </c>
      <c r="C40" s="536">
        <f>'Effective Employees'!F24</f>
        <v>0</v>
      </c>
      <c r="D40" s="537">
        <f>'Manual Adjustments'!G38</f>
        <v>0</v>
      </c>
      <c r="E40" s="814">
        <f ca="1">IF('Manual Adjustments'!H38&lt;0.25,CEILING('Manual Adjustments'!H38,0.25),MROUND('Manual Adjustments'!H38,0.25))</f>
        <v>0</v>
      </c>
      <c r="F40" s="814">
        <f ca="1">IF('Manual Adjustments'!I38&lt;0.25,CEILING('Manual Adjustments'!I38,0.25),MROUND('Manual Adjustments'!I38,0.25))</f>
        <v>0</v>
      </c>
      <c r="G40" s="817" t="e">
        <f ca="1">IF('Manual Adjustments'!J38&lt;0.25,CEILING('Manual Adjustments'!J38,0.25),MROUND('Manual Adjustments'!J38,0.25))</f>
        <v>#N/A</v>
      </c>
      <c r="H40" s="817">
        <f>IF('Manual Adjustments'!K38&lt;0.25,CEILING('Manual Adjustments'!K38,0.25),MROUND('Manual Adjustments'!K38,0.25))</f>
        <v>0</v>
      </c>
      <c r="I40" s="817">
        <f>IF('Manual Adjustments'!L38&lt;0.25,CEILING('Manual Adjustments'!L38,0.25),MROUND('Manual Adjustments'!L38,0.25))</f>
        <v>0</v>
      </c>
      <c r="J40" s="817" t="e">
        <f ca="1">IF('Manual Adjustments'!M38&lt;0.25,CEILING('Manual Adjustments'!M38,0.25),MROUND('Manual Adjustments'!M38,0.25))</f>
        <v>#N/A</v>
      </c>
      <c r="K40" s="817" t="e">
        <f ca="1">IF('Manual Adjustments'!N38&lt;0.25,CEILING('Manual Adjustments'!N38,0.25),MROUND('Manual Adjustments'!N38,0.25))</f>
        <v>#N/A</v>
      </c>
      <c r="L40" s="817">
        <f ca="1">IF('Manual Adjustments'!O38&lt;0.25,CEILING('Manual Adjustments'!O38,0.25),MROUND('Manual Adjustments'!O38,0.25))</f>
        <v>0</v>
      </c>
      <c r="M40" s="538"/>
      <c r="N40" s="280"/>
      <c r="O40" s="125"/>
      <c r="P40" s="123"/>
    </row>
    <row r="41" spans="1:16" s="126" customFormat="1" ht="12">
      <c r="A41" s="123"/>
      <c r="B41" s="499">
        <f>'Client Info'!B68</f>
        <v>0</v>
      </c>
      <c r="C41" s="531"/>
      <c r="D41" s="532"/>
      <c r="E41" s="818"/>
      <c r="F41" s="819"/>
      <c r="G41" s="819"/>
      <c r="H41" s="819"/>
      <c r="I41" s="819"/>
      <c r="J41" s="819"/>
      <c r="K41" s="819"/>
      <c r="L41" s="819"/>
      <c r="M41" s="535"/>
      <c r="N41" s="280"/>
      <c r="O41" s="125"/>
      <c r="P41" s="123"/>
    </row>
    <row r="42" spans="1:16" s="126" customFormat="1" ht="12">
      <c r="A42" s="123"/>
      <c r="B42" s="498" t="str">
        <f>'Effective Employees'!B25</f>
        <v>N/A</v>
      </c>
      <c r="C42" s="496">
        <f>'Effective Employees'!F25</f>
        <v>0</v>
      </c>
      <c r="D42" s="809">
        <f>'Manual Adjustments'!G39</f>
        <v>0</v>
      </c>
      <c r="E42" s="814">
        <f ca="1">IF('Manual Adjustments'!H39&lt;0.25,CEILING('Manual Adjustments'!H39,0.25),MROUND('Manual Adjustments'!H39,0.25))</f>
        <v>0</v>
      </c>
      <c r="F42" s="814">
        <f ca="1">IF('Manual Adjustments'!I39&lt;0.25,CEILING('Manual Adjustments'!I39,0.25),MROUND('Manual Adjustments'!I39,0.25))</f>
        <v>0</v>
      </c>
      <c r="G42" s="816" t="e">
        <f ca="1">IF('Manual Adjustments'!J39&lt;0.25,CEILING('Manual Adjustments'!J39,0.25),MROUND('Manual Adjustments'!J39,0.25))</f>
        <v>#N/A</v>
      </c>
      <c r="H42" s="816">
        <f>IF('Manual Adjustments'!K39&lt;0.25,CEILING('Manual Adjustments'!K39,0.25),MROUND('Manual Adjustments'!K39,0.25))</f>
        <v>0</v>
      </c>
      <c r="I42" s="816">
        <f>IF('Manual Adjustments'!L39&lt;0.25,CEILING('Manual Adjustments'!L39,0.25),MROUND('Manual Adjustments'!L39,0.25))</f>
        <v>0</v>
      </c>
      <c r="J42" s="816" t="e">
        <f ca="1">IF('Manual Adjustments'!M39&lt;0.25,CEILING('Manual Adjustments'!M39,0.25),MROUND('Manual Adjustments'!M39,0.25))</f>
        <v>#N/A</v>
      </c>
      <c r="K42" s="816" t="e">
        <f ca="1">IF('Manual Adjustments'!N39&lt;0.25,CEILING('Manual Adjustments'!N39,0.25),MROUND('Manual Adjustments'!N39,0.25))</f>
        <v>#N/A</v>
      </c>
      <c r="L42" s="816">
        <f ca="1">IF('Manual Adjustments'!O39&lt;0.25,CEILING('Manual Adjustments'!O39,0.25),MROUND('Manual Adjustments'!O39,0.25))</f>
        <v>0</v>
      </c>
      <c r="M42" s="492"/>
      <c r="N42" s="280"/>
      <c r="O42" s="125"/>
      <c r="P42" s="123"/>
    </row>
    <row r="43" spans="1:16" s="126" customFormat="1" ht="12">
      <c r="A43" s="123"/>
      <c r="B43" s="498" t="str">
        <f>'Effective Employees'!B26</f>
        <v>N/A</v>
      </c>
      <c r="C43" s="496">
        <f>'Effective Employees'!F26</f>
        <v>0</v>
      </c>
      <c r="D43" s="809">
        <f>'Manual Adjustments'!G40</f>
        <v>0</v>
      </c>
      <c r="E43" s="814">
        <f ca="1">IF('Manual Adjustments'!H40&lt;0.25,CEILING('Manual Adjustments'!H40,0.25),MROUND('Manual Adjustments'!H40,0.25))</f>
        <v>0</v>
      </c>
      <c r="F43" s="814">
        <f ca="1">IF('Manual Adjustments'!I40&lt;0.25,CEILING('Manual Adjustments'!I40,0.25),MROUND('Manual Adjustments'!I40,0.25))</f>
        <v>0</v>
      </c>
      <c r="G43" s="816" t="e">
        <f ca="1">IF('Manual Adjustments'!J40&lt;0.25,CEILING('Manual Adjustments'!J40,0.25),MROUND('Manual Adjustments'!J40,0.25))</f>
        <v>#N/A</v>
      </c>
      <c r="H43" s="816">
        <f>IF('Manual Adjustments'!K40&lt;0.25,CEILING('Manual Adjustments'!K40,0.25),MROUND('Manual Adjustments'!K40,0.25))</f>
        <v>0</v>
      </c>
      <c r="I43" s="816">
        <f>IF('Manual Adjustments'!L40&lt;0.25,CEILING('Manual Adjustments'!L40,0.25),MROUND('Manual Adjustments'!L40,0.25))</f>
        <v>0</v>
      </c>
      <c r="J43" s="816" t="e">
        <f ca="1">IF('Manual Adjustments'!M40&lt;0.25,CEILING('Manual Adjustments'!M40,0.25),MROUND('Manual Adjustments'!M40,0.25))</f>
        <v>#N/A</v>
      </c>
      <c r="K43" s="816" t="e">
        <f ca="1">IF('Manual Adjustments'!N40&lt;0.25,CEILING('Manual Adjustments'!N40,0.25),MROUND('Manual Adjustments'!N40,0.25))</f>
        <v>#N/A</v>
      </c>
      <c r="L43" s="816">
        <f ca="1">IF('Manual Adjustments'!O40&lt;0.25,CEILING('Manual Adjustments'!O40,0.25),MROUND('Manual Adjustments'!O40,0.25))</f>
        <v>0</v>
      </c>
      <c r="M43" s="492"/>
      <c r="N43" s="280"/>
      <c r="O43" s="125"/>
      <c r="P43" s="123"/>
    </row>
    <row r="44" spans="1:16" s="126" customFormat="1" ht="12">
      <c r="A44" s="123"/>
      <c r="B44" s="500" t="str">
        <f>'Effective Employees'!B27</f>
        <v>N/A</v>
      </c>
      <c r="C44" s="536">
        <f>'Effective Employees'!F27</f>
        <v>0</v>
      </c>
      <c r="D44" s="810">
        <f>'Manual Adjustments'!G41</f>
        <v>0</v>
      </c>
      <c r="E44" s="814">
        <f ca="1">IF('Manual Adjustments'!H41&lt;0.25,CEILING('Manual Adjustments'!H41,0.25),MROUND('Manual Adjustments'!H41,0.25))</f>
        <v>0</v>
      </c>
      <c r="F44" s="814">
        <f ca="1">IF('Manual Adjustments'!I41&lt;0.25,CEILING('Manual Adjustments'!I41,0.25),MROUND('Manual Adjustments'!I41,0.25))</f>
        <v>0</v>
      </c>
      <c r="G44" s="817" t="e">
        <f ca="1">IF('Manual Adjustments'!J41&lt;0.25,CEILING('Manual Adjustments'!J41,0.25),MROUND('Manual Adjustments'!J41,0.25))</f>
        <v>#N/A</v>
      </c>
      <c r="H44" s="817">
        <f>IF('Manual Adjustments'!K41&lt;0.25,CEILING('Manual Adjustments'!K41,0.25),MROUND('Manual Adjustments'!K41,0.25))</f>
        <v>0</v>
      </c>
      <c r="I44" s="817">
        <f>IF('Manual Adjustments'!L41&lt;0.25,CEILING('Manual Adjustments'!L41,0.25),MROUND('Manual Adjustments'!L41,0.25))</f>
        <v>0</v>
      </c>
      <c r="J44" s="817" t="e">
        <f ca="1">IF('Manual Adjustments'!M41&lt;0.25,CEILING('Manual Adjustments'!M41,0.25),MROUND('Manual Adjustments'!M41,0.25))</f>
        <v>#N/A</v>
      </c>
      <c r="K44" s="817" t="e">
        <f ca="1">IF('Manual Adjustments'!N41&lt;0.25,CEILING('Manual Adjustments'!N41,0.25),MROUND('Manual Adjustments'!N41,0.25))</f>
        <v>#N/A</v>
      </c>
      <c r="L44" s="817">
        <f ca="1">IF('Manual Adjustments'!O41&lt;0.25,CEILING('Manual Adjustments'!O41,0.25),MROUND('Manual Adjustments'!O41,0.25))</f>
        <v>0</v>
      </c>
      <c r="M44" s="538"/>
      <c r="N44" s="280"/>
      <c r="O44" s="125"/>
      <c r="P44" s="123"/>
    </row>
    <row r="45" spans="1:16" s="126" customFormat="1" ht="12">
      <c r="A45" s="123"/>
      <c r="B45" s="499">
        <f>'Client Info'!B69</f>
        <v>0</v>
      </c>
      <c r="C45" s="531"/>
      <c r="D45" s="811"/>
      <c r="E45" s="818"/>
      <c r="F45" s="819"/>
      <c r="G45" s="819"/>
      <c r="H45" s="819"/>
      <c r="I45" s="819"/>
      <c r="J45" s="819"/>
      <c r="K45" s="819"/>
      <c r="L45" s="819"/>
      <c r="M45" s="535"/>
      <c r="N45" s="280"/>
      <c r="O45" s="125"/>
      <c r="P45" s="123"/>
    </row>
    <row r="46" spans="1:16" s="126" customFormat="1" ht="12">
      <c r="A46" s="123"/>
      <c r="B46" s="498" t="str">
        <f>'Effective Employees'!B28</f>
        <v>N/A</v>
      </c>
      <c r="C46" s="496">
        <f>'Effective Employees'!F28</f>
        <v>0</v>
      </c>
      <c r="D46" s="809">
        <f>'Manual Adjustments'!G42</f>
        <v>0</v>
      </c>
      <c r="E46" s="814">
        <f ca="1">IF('Manual Adjustments'!H42&lt;0.25,CEILING('Manual Adjustments'!H42,0.25),MROUND('Manual Adjustments'!H42,0.25))</f>
        <v>0</v>
      </c>
      <c r="F46" s="814">
        <f ca="1">IF('Manual Adjustments'!I42&lt;0.25,CEILING('Manual Adjustments'!I42,0.25),MROUND('Manual Adjustments'!I42,0.25))</f>
        <v>0</v>
      </c>
      <c r="G46" s="816" t="e">
        <f ca="1">IF('Manual Adjustments'!J42&lt;0.25,CEILING('Manual Adjustments'!J42,0.25),MROUND('Manual Adjustments'!J42,0.25))</f>
        <v>#N/A</v>
      </c>
      <c r="H46" s="816">
        <f>IF('Manual Adjustments'!K42&lt;0.25,CEILING('Manual Adjustments'!K42,0.25),MROUND('Manual Adjustments'!K42,0.25))</f>
        <v>0</v>
      </c>
      <c r="I46" s="816">
        <f>IF('Manual Adjustments'!L42&lt;0.25,CEILING('Manual Adjustments'!L42,0.25),MROUND('Manual Adjustments'!L42,0.25))</f>
        <v>0</v>
      </c>
      <c r="J46" s="816" t="e">
        <f ca="1">IF('Manual Adjustments'!M42&lt;0.25,CEILING('Manual Adjustments'!M42,0.25),MROUND('Manual Adjustments'!M42,0.25))</f>
        <v>#N/A</v>
      </c>
      <c r="K46" s="816" t="e">
        <f ca="1">IF('Manual Adjustments'!N42&lt;0.25,CEILING('Manual Adjustments'!N42,0.25),MROUND('Manual Adjustments'!N42,0.25))</f>
        <v>#N/A</v>
      </c>
      <c r="L46" s="816">
        <f ca="1">IF('Manual Adjustments'!O42&lt;0.25,CEILING('Manual Adjustments'!O42,0.25),MROUND('Manual Adjustments'!O42,0.25))</f>
        <v>0</v>
      </c>
      <c r="M46" s="492"/>
      <c r="N46" s="280"/>
      <c r="O46" s="125"/>
      <c r="P46" s="123"/>
    </row>
    <row r="47" spans="1:16" s="126" customFormat="1" ht="12">
      <c r="A47" s="123"/>
      <c r="B47" s="498" t="str">
        <f>'Effective Employees'!B29</f>
        <v>N/A</v>
      </c>
      <c r="C47" s="496">
        <f>'Effective Employees'!F29</f>
        <v>0</v>
      </c>
      <c r="D47" s="809">
        <f>'Manual Adjustments'!G43</f>
        <v>0</v>
      </c>
      <c r="E47" s="814">
        <f ca="1">IF('Manual Adjustments'!H43&lt;0.25,CEILING('Manual Adjustments'!H43,0.25),MROUND('Manual Adjustments'!H43,0.25))</f>
        <v>0</v>
      </c>
      <c r="F47" s="814">
        <f ca="1">IF('Manual Adjustments'!I43&lt;0.25,CEILING('Manual Adjustments'!I43,0.25),MROUND('Manual Adjustments'!I43,0.25))</f>
        <v>0</v>
      </c>
      <c r="G47" s="816" t="e">
        <f ca="1">IF('Manual Adjustments'!J43&lt;0.25,CEILING('Manual Adjustments'!J43,0.25),MROUND('Manual Adjustments'!J43,0.25))</f>
        <v>#N/A</v>
      </c>
      <c r="H47" s="816">
        <f>IF('Manual Adjustments'!K43&lt;0.25,CEILING('Manual Adjustments'!K43,0.25),MROUND('Manual Adjustments'!K43,0.25))</f>
        <v>0</v>
      </c>
      <c r="I47" s="816">
        <f>IF('Manual Adjustments'!L43&lt;0.25,CEILING('Manual Adjustments'!L43,0.25),MROUND('Manual Adjustments'!L43,0.25))</f>
        <v>0</v>
      </c>
      <c r="J47" s="816" t="e">
        <f ca="1">IF('Manual Adjustments'!M43&lt;0.25,CEILING('Manual Adjustments'!M43,0.25),MROUND('Manual Adjustments'!M43,0.25))</f>
        <v>#N/A</v>
      </c>
      <c r="K47" s="816" t="e">
        <f ca="1">IF('Manual Adjustments'!N43&lt;0.25,CEILING('Manual Adjustments'!N43,0.25),MROUND('Manual Adjustments'!N43,0.25))</f>
        <v>#N/A</v>
      </c>
      <c r="L47" s="816">
        <f ca="1">IF('Manual Adjustments'!O43&lt;0.25,CEILING('Manual Adjustments'!O43,0.25),MROUND('Manual Adjustments'!O43,0.25))</f>
        <v>0</v>
      </c>
      <c r="M47" s="492"/>
      <c r="N47" s="280"/>
      <c r="O47" s="125"/>
      <c r="P47" s="123"/>
    </row>
    <row r="48" spans="1:16" s="126" customFormat="1" ht="12">
      <c r="A48" s="123"/>
      <c r="B48" s="500" t="str">
        <f>'Effective Employees'!B30</f>
        <v>N/A</v>
      </c>
      <c r="C48" s="536">
        <f>'Effective Employees'!F30</f>
        <v>0</v>
      </c>
      <c r="D48" s="810">
        <f>'Manual Adjustments'!G44</f>
        <v>0</v>
      </c>
      <c r="E48" s="814">
        <f ca="1">IF('Manual Adjustments'!H44&lt;0.25,CEILING('Manual Adjustments'!H44,0.25),MROUND('Manual Adjustments'!H44,0.25))</f>
        <v>0</v>
      </c>
      <c r="F48" s="814">
        <f ca="1">IF('Manual Adjustments'!I44&lt;0.25,CEILING('Manual Adjustments'!I44,0.25),MROUND('Manual Adjustments'!I44,0.25))</f>
        <v>0</v>
      </c>
      <c r="G48" s="817" t="e">
        <f ca="1">IF('Manual Adjustments'!J44&lt;0.25,CEILING('Manual Adjustments'!J44,0.25),MROUND('Manual Adjustments'!J44,0.25))</f>
        <v>#N/A</v>
      </c>
      <c r="H48" s="817">
        <f>IF('Manual Adjustments'!K44&lt;0.25,CEILING('Manual Adjustments'!K44,0.25),MROUND('Manual Adjustments'!K44,0.25))</f>
        <v>0</v>
      </c>
      <c r="I48" s="817">
        <f>IF('Manual Adjustments'!L44&lt;0.25,CEILING('Manual Adjustments'!L44,0.25),MROUND('Manual Adjustments'!L44,0.25))</f>
        <v>0</v>
      </c>
      <c r="J48" s="817" t="e">
        <f ca="1">IF('Manual Adjustments'!M44&lt;0.25,CEILING('Manual Adjustments'!M44,0.25),MROUND('Manual Adjustments'!M44,0.25))</f>
        <v>#N/A</v>
      </c>
      <c r="K48" s="817" t="e">
        <f ca="1">IF('Manual Adjustments'!N44&lt;0.25,CEILING('Manual Adjustments'!N44,0.25),MROUND('Manual Adjustments'!N44,0.25))</f>
        <v>#N/A</v>
      </c>
      <c r="L48" s="817">
        <f ca="1">IF('Manual Adjustments'!O44&lt;0.25,CEILING('Manual Adjustments'!O44,0.25),MROUND('Manual Adjustments'!O44,0.25))</f>
        <v>0</v>
      </c>
      <c r="M48" s="538"/>
      <c r="N48" s="280"/>
      <c r="O48" s="125"/>
      <c r="P48" s="123"/>
    </row>
    <row r="49" spans="1:16" s="126" customFormat="1" ht="12">
      <c r="A49" s="123"/>
      <c r="B49" s="499">
        <f>'Client Info'!B70</f>
        <v>0</v>
      </c>
      <c r="C49" s="531"/>
      <c r="D49" s="811"/>
      <c r="E49" s="820"/>
      <c r="F49" s="819"/>
      <c r="G49" s="819"/>
      <c r="H49" s="819"/>
      <c r="I49" s="819"/>
      <c r="J49" s="819"/>
      <c r="K49" s="819"/>
      <c r="L49" s="819"/>
      <c r="M49" s="535"/>
      <c r="N49" s="280"/>
      <c r="O49" s="125"/>
      <c r="P49" s="123"/>
    </row>
    <row r="50" spans="1:16" s="126" customFormat="1" ht="12">
      <c r="A50" s="123"/>
      <c r="B50" s="498" t="str">
        <f>'Effective Employees'!B31</f>
        <v>N/A</v>
      </c>
      <c r="C50" s="496">
        <f>'Effective Employees'!F31</f>
        <v>0</v>
      </c>
      <c r="D50" s="809">
        <f>'Manual Adjustments'!G45</f>
        <v>0</v>
      </c>
      <c r="E50" s="814">
        <f ca="1">IF('Manual Adjustments'!H45&lt;0.25,CEILING('Manual Adjustments'!H45,0.25),MROUND('Manual Adjustments'!H45,0.25))</f>
        <v>0</v>
      </c>
      <c r="F50" s="814">
        <f ca="1">IF('Manual Adjustments'!I45&lt;0.25,CEILING('Manual Adjustments'!I45,0.25),MROUND('Manual Adjustments'!I45,0.25))</f>
        <v>0</v>
      </c>
      <c r="G50" s="816" t="e">
        <f ca="1">IF('Manual Adjustments'!J45&lt;0.25,CEILING('Manual Adjustments'!J45,0.25),MROUND('Manual Adjustments'!J45,0.25))</f>
        <v>#N/A</v>
      </c>
      <c r="H50" s="816">
        <f>IF('Manual Adjustments'!K45&lt;0.25,CEILING('Manual Adjustments'!K45,0.25),MROUND('Manual Adjustments'!K45,0.25))</f>
        <v>0</v>
      </c>
      <c r="I50" s="816">
        <f>IF('Manual Adjustments'!L45&lt;0.25,CEILING('Manual Adjustments'!L45,0.25),MROUND('Manual Adjustments'!L45,0.25))</f>
        <v>0</v>
      </c>
      <c r="J50" s="816" t="e">
        <f ca="1">IF('Manual Adjustments'!M45&lt;0.25,CEILING('Manual Adjustments'!M45,0.25),MROUND('Manual Adjustments'!M45,0.25))</f>
        <v>#N/A</v>
      </c>
      <c r="K50" s="816" t="e">
        <f ca="1">IF('Manual Adjustments'!N45&lt;0.25,CEILING('Manual Adjustments'!N45,0.25),MROUND('Manual Adjustments'!N45,0.25))</f>
        <v>#N/A</v>
      </c>
      <c r="L50" s="816">
        <f ca="1">IF('Manual Adjustments'!O45&lt;0.25,CEILING('Manual Adjustments'!O45,0.25),MROUND('Manual Adjustments'!O45,0.25))</f>
        <v>0</v>
      </c>
      <c r="M50" s="492"/>
      <c r="N50" s="280"/>
      <c r="O50" s="125"/>
      <c r="P50" s="123"/>
    </row>
    <row r="51" spans="1:16" s="126" customFormat="1" ht="12">
      <c r="A51" s="123"/>
      <c r="B51" s="498" t="str">
        <f>'Effective Employees'!B32</f>
        <v>N/A</v>
      </c>
      <c r="C51" s="496">
        <f>'Effective Employees'!F32</f>
        <v>0</v>
      </c>
      <c r="D51" s="809">
        <f>'Manual Adjustments'!G46</f>
        <v>0</v>
      </c>
      <c r="E51" s="814">
        <f ca="1">IF('Manual Adjustments'!H46&lt;0.25,CEILING('Manual Adjustments'!H46,0.25),MROUND('Manual Adjustments'!H46,0.25))</f>
        <v>0</v>
      </c>
      <c r="F51" s="814">
        <f ca="1">IF('Manual Adjustments'!I46&lt;0.25,CEILING('Manual Adjustments'!I46,0.25),MROUND('Manual Adjustments'!I46,0.25))</f>
        <v>0</v>
      </c>
      <c r="G51" s="816" t="e">
        <f ca="1">IF('Manual Adjustments'!J46&lt;0.25,CEILING('Manual Adjustments'!J46,0.25),MROUND('Manual Adjustments'!J46,0.25))</f>
        <v>#N/A</v>
      </c>
      <c r="H51" s="816">
        <f>IF('Manual Adjustments'!K46&lt;0.25,CEILING('Manual Adjustments'!K46,0.25),MROUND('Manual Adjustments'!K46,0.25))</f>
        <v>0</v>
      </c>
      <c r="I51" s="816">
        <f>IF('Manual Adjustments'!L46&lt;0.25,CEILING('Manual Adjustments'!L46,0.25),MROUND('Manual Adjustments'!L46,0.25))</f>
        <v>0</v>
      </c>
      <c r="J51" s="816" t="e">
        <f ca="1">IF('Manual Adjustments'!M46&lt;0.25,CEILING('Manual Adjustments'!M46,0.25),MROUND('Manual Adjustments'!M46,0.25))</f>
        <v>#N/A</v>
      </c>
      <c r="K51" s="816" t="e">
        <f ca="1">IF('Manual Adjustments'!N46&lt;0.25,CEILING('Manual Adjustments'!N46,0.25),MROUND('Manual Adjustments'!N46,0.25))</f>
        <v>#N/A</v>
      </c>
      <c r="L51" s="816">
        <f ca="1">IF('Manual Adjustments'!O46&lt;0.25,CEILING('Manual Adjustments'!O46,0.25),MROUND('Manual Adjustments'!O46,0.25))</f>
        <v>0</v>
      </c>
      <c r="M51" s="492"/>
      <c r="N51" s="280"/>
      <c r="O51" s="125"/>
      <c r="P51" s="123"/>
    </row>
    <row r="52" spans="1:16" s="126" customFormat="1" ht="12">
      <c r="A52" s="123"/>
      <c r="B52" s="500" t="str">
        <f>'Effective Employees'!B33</f>
        <v>N/A</v>
      </c>
      <c r="C52" s="536">
        <f>'Effective Employees'!F33</f>
        <v>0</v>
      </c>
      <c r="D52" s="810">
        <f>'Manual Adjustments'!G47</f>
        <v>0</v>
      </c>
      <c r="E52" s="814">
        <f ca="1">IF('Manual Adjustments'!H47&lt;0.25,CEILING('Manual Adjustments'!H47,0.25),MROUND('Manual Adjustments'!H47,0.25))</f>
        <v>0</v>
      </c>
      <c r="F52" s="814">
        <f ca="1">IF('Manual Adjustments'!I47&lt;0.25,CEILING('Manual Adjustments'!I47,0.25),MROUND('Manual Adjustments'!I47,0.25))</f>
        <v>0</v>
      </c>
      <c r="G52" s="817" t="e">
        <f ca="1">IF('Manual Adjustments'!J47&lt;0.25,CEILING('Manual Adjustments'!J47,0.25),MROUND('Manual Adjustments'!J47,0.25))</f>
        <v>#N/A</v>
      </c>
      <c r="H52" s="817">
        <f>IF('Manual Adjustments'!K47&lt;0.25,CEILING('Manual Adjustments'!K47,0.25),MROUND('Manual Adjustments'!K47,0.25))</f>
        <v>0</v>
      </c>
      <c r="I52" s="817">
        <f>IF('Manual Adjustments'!L47&lt;0.25,CEILING('Manual Adjustments'!L47,0.25),MROUND('Manual Adjustments'!L47,0.25))</f>
        <v>0</v>
      </c>
      <c r="J52" s="817" t="e">
        <f ca="1">IF('Manual Adjustments'!M47&lt;0.25,CEILING('Manual Adjustments'!M47,0.25),MROUND('Manual Adjustments'!M47,0.25))</f>
        <v>#N/A</v>
      </c>
      <c r="K52" s="817" t="e">
        <f ca="1">IF('Manual Adjustments'!N47&lt;0.25,CEILING('Manual Adjustments'!N47,0.25),MROUND('Manual Adjustments'!N47,0.25))</f>
        <v>#N/A</v>
      </c>
      <c r="L52" s="817">
        <f ca="1">IF('Manual Adjustments'!O47&lt;0.25,CEILING('Manual Adjustments'!O47,0.25),MROUND('Manual Adjustments'!O47,0.25))</f>
        <v>0</v>
      </c>
      <c r="M52" s="538"/>
      <c r="N52" s="280"/>
      <c r="O52" s="125"/>
      <c r="P52" s="123"/>
    </row>
    <row r="53" spans="1:16" s="126" customFormat="1" ht="12">
      <c r="A53" s="123"/>
      <c r="B53" s="499">
        <f>'Client Info'!B71</f>
        <v>0</v>
      </c>
      <c r="C53" s="531"/>
      <c r="D53" s="811"/>
      <c r="E53" s="820"/>
      <c r="F53" s="819"/>
      <c r="G53" s="819"/>
      <c r="H53" s="819"/>
      <c r="I53" s="819"/>
      <c r="J53" s="819"/>
      <c r="K53" s="819"/>
      <c r="L53" s="819"/>
      <c r="M53" s="535"/>
      <c r="N53" s="280"/>
      <c r="O53" s="125"/>
      <c r="P53" s="123"/>
    </row>
    <row r="54" spans="1:16" s="126" customFormat="1" ht="12">
      <c r="A54" s="123"/>
      <c r="B54" s="498" t="str">
        <f>'Effective Employees'!B34</f>
        <v>N/A</v>
      </c>
      <c r="C54" s="496">
        <f>'Effective Employees'!F34</f>
        <v>0</v>
      </c>
      <c r="D54" s="809">
        <f>'Manual Adjustments'!G48</f>
        <v>0</v>
      </c>
      <c r="E54" s="814">
        <f ca="1">IF('Manual Adjustments'!H48&lt;0.25,CEILING('Manual Adjustments'!H48,0.25),MROUND('Manual Adjustments'!H48,0.25))</f>
        <v>0</v>
      </c>
      <c r="F54" s="814">
        <f ca="1">IF('Manual Adjustments'!I48&lt;0.25,CEILING('Manual Adjustments'!I48,0.25),MROUND('Manual Adjustments'!I48,0.25))</f>
        <v>0</v>
      </c>
      <c r="G54" s="816" t="e">
        <f ca="1">IF('Manual Adjustments'!J48&lt;0.25,CEILING('Manual Adjustments'!J48,0.25),MROUND('Manual Adjustments'!J48,0.25))</f>
        <v>#N/A</v>
      </c>
      <c r="H54" s="816">
        <f>IF('Manual Adjustments'!K48&lt;0.25,CEILING('Manual Adjustments'!K48,0.25),MROUND('Manual Adjustments'!K48,0.25))</f>
        <v>0</v>
      </c>
      <c r="I54" s="816">
        <f>IF('Manual Adjustments'!L48&lt;0.25,CEILING('Manual Adjustments'!L48,0.25),MROUND('Manual Adjustments'!L48,0.25))</f>
        <v>0</v>
      </c>
      <c r="J54" s="816" t="e">
        <f ca="1">IF('Manual Adjustments'!M48&lt;0.25,CEILING('Manual Adjustments'!M48,0.25),MROUND('Manual Adjustments'!M48,0.25))</f>
        <v>#N/A</v>
      </c>
      <c r="K54" s="816" t="e">
        <f ca="1">IF('Manual Adjustments'!N48&lt;0.25,CEILING('Manual Adjustments'!N48,0.25),MROUND('Manual Adjustments'!N48,0.25))</f>
        <v>#N/A</v>
      </c>
      <c r="L54" s="816">
        <f ca="1">IF('Manual Adjustments'!O48&lt;0.25,CEILING('Manual Adjustments'!O48,0.25),MROUND('Manual Adjustments'!O48,0.25))</f>
        <v>0</v>
      </c>
      <c r="M54" s="492"/>
      <c r="N54" s="280"/>
      <c r="O54" s="125"/>
      <c r="P54" s="123"/>
    </row>
    <row r="55" spans="1:16" s="126" customFormat="1" ht="12">
      <c r="A55" s="123"/>
      <c r="B55" s="498" t="str">
        <f>'Effective Employees'!B35</f>
        <v>N/A</v>
      </c>
      <c r="C55" s="496">
        <f>'Effective Employees'!F35</f>
        <v>0</v>
      </c>
      <c r="D55" s="809">
        <f>'Manual Adjustments'!G49</f>
        <v>0</v>
      </c>
      <c r="E55" s="814">
        <f ca="1">IF('Manual Adjustments'!H49&lt;0.25,CEILING('Manual Adjustments'!H49,0.25),MROUND('Manual Adjustments'!H49,0.25))</f>
        <v>0</v>
      </c>
      <c r="F55" s="814">
        <f ca="1">IF('Manual Adjustments'!I49&lt;0.25,CEILING('Manual Adjustments'!I49,0.25),MROUND('Manual Adjustments'!I49,0.25))</f>
        <v>0</v>
      </c>
      <c r="G55" s="816" t="e">
        <f ca="1">IF('Manual Adjustments'!J49&lt;0.25,CEILING('Manual Adjustments'!J49,0.25),MROUND('Manual Adjustments'!J49,0.25))</f>
        <v>#N/A</v>
      </c>
      <c r="H55" s="816">
        <f>IF('Manual Adjustments'!K49&lt;0.25,CEILING('Manual Adjustments'!K49,0.25),MROUND('Manual Adjustments'!K49,0.25))</f>
        <v>0</v>
      </c>
      <c r="I55" s="816">
        <f>IF('Manual Adjustments'!L49&lt;0.25,CEILING('Manual Adjustments'!L49,0.25),MROUND('Manual Adjustments'!L49,0.25))</f>
        <v>0</v>
      </c>
      <c r="J55" s="816" t="e">
        <f ca="1">IF('Manual Adjustments'!M49&lt;0.25,CEILING('Manual Adjustments'!M49,0.25),MROUND('Manual Adjustments'!M49,0.25))</f>
        <v>#N/A</v>
      </c>
      <c r="K55" s="816" t="e">
        <f ca="1">IF('Manual Adjustments'!N49&lt;0.25,CEILING('Manual Adjustments'!N49,0.25),MROUND('Manual Adjustments'!N49,0.25))</f>
        <v>#N/A</v>
      </c>
      <c r="L55" s="816">
        <f ca="1">IF('Manual Adjustments'!O49&lt;0.25,CEILING('Manual Adjustments'!O49,0.25),MROUND('Manual Adjustments'!O49,0.25))</f>
        <v>0</v>
      </c>
      <c r="M55" s="492"/>
      <c r="N55" s="280"/>
      <c r="O55" s="125"/>
      <c r="P55" s="123"/>
    </row>
    <row r="56" spans="1:16" s="126" customFormat="1" ht="12">
      <c r="A56" s="123"/>
      <c r="B56" s="500" t="str">
        <f>'Effective Employees'!B36</f>
        <v>N/A</v>
      </c>
      <c r="C56" s="536">
        <f>'Effective Employees'!F36</f>
        <v>0</v>
      </c>
      <c r="D56" s="810">
        <f>'Manual Adjustments'!G50</f>
        <v>0</v>
      </c>
      <c r="E56" s="814">
        <f ca="1">IF('Manual Adjustments'!H50&lt;0.25,CEILING('Manual Adjustments'!H50,0.25),MROUND('Manual Adjustments'!H50,0.25))</f>
        <v>0</v>
      </c>
      <c r="F56" s="814">
        <f ca="1">IF('Manual Adjustments'!I50&lt;0.25,CEILING('Manual Adjustments'!I50,0.25),MROUND('Manual Adjustments'!I50,0.25))</f>
        <v>0</v>
      </c>
      <c r="G56" s="817" t="e">
        <f ca="1">IF('Manual Adjustments'!J50&lt;0.25,CEILING('Manual Adjustments'!J50,0.25),MROUND('Manual Adjustments'!J50,0.25))</f>
        <v>#N/A</v>
      </c>
      <c r="H56" s="817">
        <f>IF('Manual Adjustments'!K50&lt;0.25,CEILING('Manual Adjustments'!K50,0.25),MROUND('Manual Adjustments'!K50,0.25))</f>
        <v>0</v>
      </c>
      <c r="I56" s="817">
        <f>IF('Manual Adjustments'!L50&lt;0.25,CEILING('Manual Adjustments'!L50,0.25),MROUND('Manual Adjustments'!L50,0.25))</f>
        <v>0</v>
      </c>
      <c r="J56" s="817" t="e">
        <f ca="1">IF('Manual Adjustments'!M50&lt;0.25,CEILING('Manual Adjustments'!M50,0.25),MROUND('Manual Adjustments'!M50,0.25))</f>
        <v>#N/A</v>
      </c>
      <c r="K56" s="817" t="e">
        <f ca="1">IF('Manual Adjustments'!N50&lt;0.25,CEILING('Manual Adjustments'!N50,0.25),MROUND('Manual Adjustments'!N50,0.25))</f>
        <v>#N/A</v>
      </c>
      <c r="L56" s="817">
        <f ca="1">IF('Manual Adjustments'!O50&lt;0.25,CEILING('Manual Adjustments'!O50,0.25),MROUND('Manual Adjustments'!O50,0.25))</f>
        <v>0</v>
      </c>
      <c r="M56" s="538"/>
      <c r="N56" s="280"/>
      <c r="O56" s="125"/>
      <c r="P56" s="123"/>
    </row>
    <row r="57" spans="1:16" s="126" customFormat="1" ht="12">
      <c r="A57" s="123"/>
      <c r="B57" s="499">
        <f>'Client Info'!B72</f>
        <v>0</v>
      </c>
      <c r="C57" s="531"/>
      <c r="D57" s="811"/>
      <c r="E57" s="820"/>
      <c r="F57" s="819"/>
      <c r="G57" s="819"/>
      <c r="H57" s="819"/>
      <c r="I57" s="819"/>
      <c r="J57" s="819"/>
      <c r="K57" s="819"/>
      <c r="L57" s="819"/>
      <c r="M57" s="535"/>
      <c r="N57" s="280"/>
      <c r="O57" s="125"/>
      <c r="P57" s="123"/>
    </row>
    <row r="58" spans="1:16" s="126" customFormat="1" ht="12">
      <c r="A58" s="123"/>
      <c r="B58" s="498" t="str">
        <f>'Effective Employees'!B37</f>
        <v>N/A</v>
      </c>
      <c r="C58" s="496">
        <f>'Effective Employees'!F37</f>
        <v>0</v>
      </c>
      <c r="D58" s="809">
        <f>'Manual Adjustments'!G51</f>
        <v>0</v>
      </c>
      <c r="E58" s="814">
        <f ca="1">IF('Manual Adjustments'!H51&lt;0.25,CEILING('Manual Adjustments'!H51,0.25),MROUND('Manual Adjustments'!H51,0.25))</f>
        <v>0</v>
      </c>
      <c r="F58" s="814">
        <f ca="1">IF('Manual Adjustments'!I51&lt;0.25,CEILING('Manual Adjustments'!I51,0.25),MROUND('Manual Adjustments'!I51,0.25))</f>
        <v>0</v>
      </c>
      <c r="G58" s="816" t="e">
        <f ca="1">IF('Manual Adjustments'!J51&lt;0.25,CEILING('Manual Adjustments'!J51,0.25),MROUND('Manual Adjustments'!J51,0.25))</f>
        <v>#N/A</v>
      </c>
      <c r="H58" s="816">
        <f>IF('Manual Adjustments'!K51&lt;0.25,CEILING('Manual Adjustments'!K51,0.25),MROUND('Manual Adjustments'!K51,0.25))</f>
        <v>0</v>
      </c>
      <c r="I58" s="816">
        <f>IF('Manual Adjustments'!L51&lt;0.25,CEILING('Manual Adjustments'!L51,0.25),MROUND('Manual Adjustments'!L51,0.25))</f>
        <v>0</v>
      </c>
      <c r="J58" s="816" t="e">
        <f ca="1">IF('Manual Adjustments'!M51&lt;0.25,CEILING('Manual Adjustments'!M51,0.25),MROUND('Manual Adjustments'!M51,0.25))</f>
        <v>#N/A</v>
      </c>
      <c r="K58" s="816" t="e">
        <f ca="1">IF('Manual Adjustments'!N51&lt;0.25,CEILING('Manual Adjustments'!N51,0.25),MROUND('Manual Adjustments'!N51,0.25))</f>
        <v>#N/A</v>
      </c>
      <c r="L58" s="816">
        <f ca="1">IF('Manual Adjustments'!O51&lt;0.25,CEILING('Manual Adjustments'!O51,0.25),MROUND('Manual Adjustments'!O51,0.25))</f>
        <v>0</v>
      </c>
      <c r="M58" s="492"/>
      <c r="N58" s="280"/>
      <c r="O58" s="125"/>
      <c r="P58" s="123"/>
    </row>
    <row r="59" spans="1:16" s="126" customFormat="1" ht="12">
      <c r="A59" s="123"/>
      <c r="B59" s="498" t="str">
        <f>'Effective Employees'!B38</f>
        <v>N/A</v>
      </c>
      <c r="C59" s="496">
        <f>'Effective Employees'!F38</f>
        <v>0</v>
      </c>
      <c r="D59" s="809">
        <f>'Manual Adjustments'!G52</f>
        <v>0</v>
      </c>
      <c r="E59" s="814">
        <f ca="1">IF('Manual Adjustments'!H52&lt;0.25,CEILING('Manual Adjustments'!H52,0.25),MROUND('Manual Adjustments'!H52,0.25))</f>
        <v>0</v>
      </c>
      <c r="F59" s="814">
        <f ca="1">IF('Manual Adjustments'!I52&lt;0.25,CEILING('Manual Adjustments'!I52,0.25),MROUND('Manual Adjustments'!I52,0.25))</f>
        <v>0</v>
      </c>
      <c r="G59" s="816" t="e">
        <f ca="1">IF('Manual Adjustments'!J52&lt;0.25,CEILING('Manual Adjustments'!J52,0.25),MROUND('Manual Adjustments'!J52,0.25))</f>
        <v>#N/A</v>
      </c>
      <c r="H59" s="816">
        <f>IF('Manual Adjustments'!K52&lt;0.25,CEILING('Manual Adjustments'!K52,0.25),MROUND('Manual Adjustments'!K52,0.25))</f>
        <v>0</v>
      </c>
      <c r="I59" s="816">
        <f>IF('Manual Adjustments'!L52&lt;0.25,CEILING('Manual Adjustments'!L52,0.25),MROUND('Manual Adjustments'!L52,0.25))</f>
        <v>0</v>
      </c>
      <c r="J59" s="816" t="e">
        <f ca="1">IF('Manual Adjustments'!M52&lt;0.25,CEILING('Manual Adjustments'!M52,0.25),MROUND('Manual Adjustments'!M52,0.25))</f>
        <v>#N/A</v>
      </c>
      <c r="K59" s="816" t="e">
        <f ca="1">IF('Manual Adjustments'!N52&lt;0.25,CEILING('Manual Adjustments'!N52,0.25),MROUND('Manual Adjustments'!N52,0.25))</f>
        <v>#N/A</v>
      </c>
      <c r="L59" s="816">
        <f ca="1">IF('Manual Adjustments'!O52&lt;0.25,CEILING('Manual Adjustments'!O52,0.25),MROUND('Manual Adjustments'!O52,0.25))</f>
        <v>0</v>
      </c>
      <c r="M59" s="492"/>
      <c r="N59" s="280"/>
      <c r="O59" s="125"/>
      <c r="P59" s="123"/>
    </row>
    <row r="60" spans="1:16" s="126" customFormat="1" ht="12">
      <c r="A60" s="123"/>
      <c r="B60" s="500" t="str">
        <f>'Effective Employees'!B39</f>
        <v>N/A</v>
      </c>
      <c r="C60" s="536">
        <f>'Effective Employees'!F39</f>
        <v>0</v>
      </c>
      <c r="D60" s="810">
        <f>'Manual Adjustments'!G53</f>
        <v>0</v>
      </c>
      <c r="E60" s="814">
        <f ca="1">IF('Manual Adjustments'!H53&lt;0.25,CEILING('Manual Adjustments'!H53,0.25),MROUND('Manual Adjustments'!H53,0.25))</f>
        <v>0</v>
      </c>
      <c r="F60" s="814">
        <f ca="1">IF('Manual Adjustments'!I53&lt;0.25,CEILING('Manual Adjustments'!I53,0.25),MROUND('Manual Adjustments'!I53,0.25))</f>
        <v>0</v>
      </c>
      <c r="G60" s="817" t="e">
        <f ca="1">IF('Manual Adjustments'!J53&lt;0.25,CEILING('Manual Adjustments'!J53,0.25),MROUND('Manual Adjustments'!J53,0.25))</f>
        <v>#N/A</v>
      </c>
      <c r="H60" s="817">
        <f>IF('Manual Adjustments'!K53&lt;0.25,CEILING('Manual Adjustments'!K53,0.25),MROUND('Manual Adjustments'!K53,0.25))</f>
        <v>0</v>
      </c>
      <c r="I60" s="817">
        <f>IF('Manual Adjustments'!L53&lt;0.25,CEILING('Manual Adjustments'!L53,0.25),MROUND('Manual Adjustments'!L53,0.25))</f>
        <v>0</v>
      </c>
      <c r="J60" s="817" t="e">
        <f ca="1">IF('Manual Adjustments'!M53&lt;0.25,CEILING('Manual Adjustments'!M53,0.25),MROUND('Manual Adjustments'!M53,0.25))</f>
        <v>#N/A</v>
      </c>
      <c r="K60" s="817" t="e">
        <f ca="1">IF('Manual Adjustments'!N53&lt;0.25,CEILING('Manual Adjustments'!N53,0.25),MROUND('Manual Adjustments'!N53,0.25))</f>
        <v>#N/A</v>
      </c>
      <c r="L60" s="817">
        <f ca="1">IF('Manual Adjustments'!O53&lt;0.25,CEILING('Manual Adjustments'!O53,0.25),MROUND('Manual Adjustments'!O53,0.25))</f>
        <v>0</v>
      </c>
      <c r="M60" s="538"/>
      <c r="N60" s="280"/>
      <c r="O60" s="125"/>
      <c r="P60" s="123"/>
    </row>
    <row r="61" spans="1:16" s="126" customFormat="1" ht="12">
      <c r="A61" s="123"/>
      <c r="B61" s="499">
        <f>'Client Info'!B73</f>
        <v>0</v>
      </c>
      <c r="C61" s="531"/>
      <c r="D61" s="811"/>
      <c r="E61" s="820"/>
      <c r="F61" s="819"/>
      <c r="G61" s="819"/>
      <c r="H61" s="819"/>
      <c r="I61" s="819"/>
      <c r="J61" s="819"/>
      <c r="K61" s="819"/>
      <c r="L61" s="819"/>
      <c r="M61" s="535"/>
      <c r="N61" s="280"/>
      <c r="O61" s="125"/>
      <c r="P61" s="123"/>
    </row>
    <row r="62" spans="1:16" s="126" customFormat="1" ht="12">
      <c r="A62" s="123"/>
      <c r="B62" s="498" t="str">
        <f>'Effective Employees'!B40</f>
        <v>N/A</v>
      </c>
      <c r="C62" s="496">
        <f>'Effective Employees'!F40</f>
        <v>0</v>
      </c>
      <c r="D62" s="809">
        <f>'Manual Adjustments'!G54</f>
        <v>0</v>
      </c>
      <c r="E62" s="814">
        <f ca="1">IF('Manual Adjustments'!H54&lt;0.25,CEILING('Manual Adjustments'!H54,0.25),MROUND('Manual Adjustments'!H54,0.25))</f>
        <v>0</v>
      </c>
      <c r="F62" s="814">
        <f ca="1">IF('Manual Adjustments'!I54&lt;0.25,CEILING('Manual Adjustments'!I54,0.25),MROUND('Manual Adjustments'!I54,0.25))</f>
        <v>0</v>
      </c>
      <c r="G62" s="816" t="e">
        <f ca="1">IF('Manual Adjustments'!J54&lt;0.25,CEILING('Manual Adjustments'!J54,0.25),MROUND('Manual Adjustments'!J54,0.25))</f>
        <v>#N/A</v>
      </c>
      <c r="H62" s="816">
        <f>IF('Manual Adjustments'!K54&lt;0.25,CEILING('Manual Adjustments'!K54,0.25),MROUND('Manual Adjustments'!K54,0.25))</f>
        <v>0</v>
      </c>
      <c r="I62" s="816">
        <f>IF('Manual Adjustments'!L54&lt;0.25,CEILING('Manual Adjustments'!L54,0.25),MROUND('Manual Adjustments'!L54,0.25))</f>
        <v>0</v>
      </c>
      <c r="J62" s="816" t="e">
        <f ca="1">IF('Manual Adjustments'!M54&lt;0.25,CEILING('Manual Adjustments'!M54,0.25),MROUND('Manual Adjustments'!M54,0.25))</f>
        <v>#N/A</v>
      </c>
      <c r="K62" s="816" t="e">
        <f ca="1">IF('Manual Adjustments'!N54&lt;0.25,CEILING('Manual Adjustments'!N54,0.25),MROUND('Manual Adjustments'!N54,0.25))</f>
        <v>#N/A</v>
      </c>
      <c r="L62" s="816">
        <f ca="1">IF('Manual Adjustments'!O54&lt;0.25,CEILING('Manual Adjustments'!O54,0.25),MROUND('Manual Adjustments'!O54,0.25))</f>
        <v>0</v>
      </c>
      <c r="M62" s="492"/>
      <c r="N62" s="280"/>
      <c r="O62" s="125"/>
      <c r="P62" s="123"/>
    </row>
    <row r="63" spans="1:16" s="126" customFormat="1" ht="12">
      <c r="A63" s="123"/>
      <c r="B63" s="498" t="str">
        <f>'Effective Employees'!B41</f>
        <v>N/A</v>
      </c>
      <c r="C63" s="496">
        <f>'Effective Employees'!F41</f>
        <v>0</v>
      </c>
      <c r="D63" s="809">
        <f>'Manual Adjustments'!G55</f>
        <v>0</v>
      </c>
      <c r="E63" s="814">
        <f ca="1">IF('Manual Adjustments'!H55&lt;0.25,CEILING('Manual Adjustments'!H55,0.25),MROUND('Manual Adjustments'!H55,0.25))</f>
        <v>0</v>
      </c>
      <c r="F63" s="814">
        <f ca="1">IF('Manual Adjustments'!I55&lt;0.25,CEILING('Manual Adjustments'!I55,0.25),MROUND('Manual Adjustments'!I55,0.25))</f>
        <v>0</v>
      </c>
      <c r="G63" s="816" t="e">
        <f ca="1">IF('Manual Adjustments'!J55&lt;0.25,CEILING('Manual Adjustments'!J55,0.25),MROUND('Manual Adjustments'!J55,0.25))</f>
        <v>#N/A</v>
      </c>
      <c r="H63" s="816">
        <f>IF('Manual Adjustments'!K55&lt;0.25,CEILING('Manual Adjustments'!K55,0.25),MROUND('Manual Adjustments'!K55,0.25))</f>
        <v>0</v>
      </c>
      <c r="I63" s="816">
        <f>IF('Manual Adjustments'!L55&lt;0.25,CEILING('Manual Adjustments'!L55,0.25),MROUND('Manual Adjustments'!L55,0.25))</f>
        <v>0</v>
      </c>
      <c r="J63" s="816" t="e">
        <f ca="1">IF('Manual Adjustments'!M55&lt;0.25,CEILING('Manual Adjustments'!M55,0.25),MROUND('Manual Adjustments'!M55,0.25))</f>
        <v>#N/A</v>
      </c>
      <c r="K63" s="816" t="e">
        <f ca="1">IF('Manual Adjustments'!N55&lt;0.25,CEILING('Manual Adjustments'!N55,0.25),MROUND('Manual Adjustments'!N55,0.25))</f>
        <v>#N/A</v>
      </c>
      <c r="L63" s="816">
        <f ca="1">IF('Manual Adjustments'!O55&lt;0.25,CEILING('Manual Adjustments'!O55,0.25),MROUND('Manual Adjustments'!O55,0.25))</f>
        <v>0</v>
      </c>
      <c r="M63" s="492"/>
      <c r="N63" s="280"/>
      <c r="O63" s="125"/>
      <c r="P63" s="123"/>
    </row>
    <row r="64" spans="1:16" s="126" customFormat="1" ht="12">
      <c r="A64" s="123"/>
      <c r="B64" s="500" t="str">
        <f>'Effective Employees'!B42</f>
        <v>N/A</v>
      </c>
      <c r="C64" s="536">
        <f>'Effective Employees'!F42</f>
        <v>0</v>
      </c>
      <c r="D64" s="810">
        <f>'Manual Adjustments'!G56</f>
        <v>0</v>
      </c>
      <c r="E64" s="821">
        <f ca="1">IF('Manual Adjustments'!H56&lt;0.25,CEILING('Manual Adjustments'!H56,0.25),MROUND('Manual Adjustments'!H56,0.25))</f>
        <v>0</v>
      </c>
      <c r="F64" s="814">
        <f ca="1">IF('Manual Adjustments'!I56&lt;0.25,CEILING('Manual Adjustments'!I56,0.25),MROUND('Manual Adjustments'!I56,0.25))</f>
        <v>0</v>
      </c>
      <c r="G64" s="817" t="e">
        <f ca="1">IF('Manual Adjustments'!J56&lt;0.25,CEILING('Manual Adjustments'!J56,0.25),MROUND('Manual Adjustments'!J56,0.25))</f>
        <v>#N/A</v>
      </c>
      <c r="H64" s="817">
        <f>IF('Manual Adjustments'!K56&lt;0.25,CEILING('Manual Adjustments'!K56,0.25),MROUND('Manual Adjustments'!K56,0.25))</f>
        <v>0</v>
      </c>
      <c r="I64" s="817">
        <f>IF('Manual Adjustments'!L56&lt;0.25,CEILING('Manual Adjustments'!L56,0.25),MROUND('Manual Adjustments'!L56,0.25))</f>
        <v>0</v>
      </c>
      <c r="J64" s="817" t="e">
        <f ca="1">IF('Manual Adjustments'!M56&lt;0.25,CEILING('Manual Adjustments'!M56,0.25),MROUND('Manual Adjustments'!M56,0.25))</f>
        <v>#N/A</v>
      </c>
      <c r="K64" s="817" t="e">
        <f ca="1">IF('Manual Adjustments'!N56&lt;0.25,CEILING('Manual Adjustments'!N56,0.25),MROUND('Manual Adjustments'!N56,0.25))</f>
        <v>#N/A</v>
      </c>
      <c r="L64" s="817">
        <f ca="1">IF('Manual Adjustments'!O56&lt;0.25,CEILING('Manual Adjustments'!O56,0.25),MROUND('Manual Adjustments'!O56,0.25))</f>
        <v>0</v>
      </c>
      <c r="M64" s="538"/>
      <c r="N64" s="280"/>
      <c r="O64" s="125"/>
      <c r="P64" s="123"/>
    </row>
    <row r="65" spans="1:16" s="126" customFormat="1" ht="12">
      <c r="A65" s="123"/>
      <c r="B65" s="499">
        <f>'Client Info'!B74</f>
        <v>0</v>
      </c>
      <c r="C65" s="531"/>
      <c r="D65" s="811"/>
      <c r="E65" s="820"/>
      <c r="F65" s="819"/>
      <c r="G65" s="819"/>
      <c r="H65" s="819"/>
      <c r="I65" s="819"/>
      <c r="J65" s="819"/>
      <c r="K65" s="819"/>
      <c r="L65" s="819"/>
      <c r="M65" s="535"/>
      <c r="N65" s="280"/>
      <c r="O65" s="125"/>
      <c r="P65" s="123"/>
    </row>
    <row r="66" spans="1:16" s="126" customFormat="1" ht="12">
      <c r="A66" s="123"/>
      <c r="B66" s="498" t="str">
        <f>'Effective Employees'!B43</f>
        <v>N/A</v>
      </c>
      <c r="C66" s="496">
        <f>'Effective Employees'!F43</f>
        <v>0</v>
      </c>
      <c r="D66" s="809">
        <f>'Manual Adjustments'!G57</f>
        <v>0</v>
      </c>
      <c r="E66" s="814">
        <f ca="1">IF('Manual Adjustments'!H57&lt;0.25,CEILING('Manual Adjustments'!H57,0.25),MROUND('Manual Adjustments'!H57,0.25))</f>
        <v>0</v>
      </c>
      <c r="F66" s="814">
        <f ca="1">IF('Manual Adjustments'!I57&lt;0.25,CEILING('Manual Adjustments'!I57,0.25),MROUND('Manual Adjustments'!I57,0.25))</f>
        <v>0</v>
      </c>
      <c r="G66" s="816" t="e">
        <f ca="1">IF('Manual Adjustments'!J57&lt;0.25,CEILING('Manual Adjustments'!J57,0.25),MROUND('Manual Adjustments'!J57,0.25))</f>
        <v>#N/A</v>
      </c>
      <c r="H66" s="816">
        <f>IF('Manual Adjustments'!K57&lt;0.25,CEILING('Manual Adjustments'!K57,0.25),MROUND('Manual Adjustments'!K57,0.25))</f>
        <v>0</v>
      </c>
      <c r="I66" s="816">
        <f>IF('Manual Adjustments'!L57&lt;0.25,CEILING('Manual Adjustments'!L57,0.25),MROUND('Manual Adjustments'!L57,0.25))</f>
        <v>0</v>
      </c>
      <c r="J66" s="816" t="e">
        <f ca="1">IF('Manual Adjustments'!M57&lt;0.25,CEILING('Manual Adjustments'!M57,0.25),MROUND('Manual Adjustments'!M57,0.25))</f>
        <v>#N/A</v>
      </c>
      <c r="K66" s="816" t="e">
        <f ca="1">IF('Manual Adjustments'!N57&lt;0.25,CEILING('Manual Adjustments'!N57,0.25),MROUND('Manual Adjustments'!N57,0.25))</f>
        <v>#N/A</v>
      </c>
      <c r="L66" s="816">
        <f ca="1">IF('Manual Adjustments'!O57&lt;0.25,CEILING('Manual Adjustments'!O57,0.25),MROUND('Manual Adjustments'!O57,0.25))</f>
        <v>0</v>
      </c>
      <c r="M66" s="492"/>
      <c r="N66" s="280"/>
      <c r="O66" s="125"/>
      <c r="P66" s="123"/>
    </row>
    <row r="67" spans="1:16" s="126" customFormat="1" ht="12">
      <c r="A67" s="123"/>
      <c r="B67" s="498" t="str">
        <f>'Effective Employees'!B44</f>
        <v>N/A</v>
      </c>
      <c r="C67" s="496">
        <f>'Effective Employees'!F44</f>
        <v>0</v>
      </c>
      <c r="D67" s="809">
        <f>'Manual Adjustments'!G58</f>
        <v>0</v>
      </c>
      <c r="E67" s="814">
        <f ca="1">IF('Manual Adjustments'!H58&lt;0.25,CEILING('Manual Adjustments'!H58,0.25),MROUND('Manual Adjustments'!H58,0.25))</f>
        <v>0</v>
      </c>
      <c r="F67" s="814">
        <f ca="1">IF('Manual Adjustments'!I58&lt;0.25,CEILING('Manual Adjustments'!I58,0.25),MROUND('Manual Adjustments'!I58,0.25))</f>
        <v>0</v>
      </c>
      <c r="G67" s="816" t="e">
        <f ca="1">IF('Manual Adjustments'!J58&lt;0.25,CEILING('Manual Adjustments'!J58,0.25),MROUND('Manual Adjustments'!J58,0.25))</f>
        <v>#N/A</v>
      </c>
      <c r="H67" s="816">
        <f>IF('Manual Adjustments'!K58&lt;0.25,CEILING('Manual Adjustments'!K58,0.25),MROUND('Manual Adjustments'!K58,0.25))</f>
        <v>0</v>
      </c>
      <c r="I67" s="816">
        <f>IF('Manual Adjustments'!L58&lt;0.25,CEILING('Manual Adjustments'!L58,0.25),MROUND('Manual Adjustments'!L58,0.25))</f>
        <v>0</v>
      </c>
      <c r="J67" s="816" t="e">
        <f ca="1">IF('Manual Adjustments'!M58&lt;0.25,CEILING('Manual Adjustments'!M58,0.25),MROUND('Manual Adjustments'!M58,0.25))</f>
        <v>#N/A</v>
      </c>
      <c r="K67" s="816" t="e">
        <f ca="1">IF('Manual Adjustments'!N58&lt;0.25,CEILING('Manual Adjustments'!N58,0.25),MROUND('Manual Adjustments'!N58,0.25))</f>
        <v>#N/A</v>
      </c>
      <c r="L67" s="816">
        <f ca="1">IF('Manual Adjustments'!O58&lt;0.25,CEILING('Manual Adjustments'!O58,0.25),MROUND('Manual Adjustments'!O58,0.25))</f>
        <v>0</v>
      </c>
      <c r="M67" s="492"/>
      <c r="N67" s="280"/>
      <c r="O67" s="125"/>
      <c r="P67" s="123"/>
    </row>
    <row r="68" spans="1:16" s="126" customFormat="1" ht="12">
      <c r="A68" s="123"/>
      <c r="B68" s="500" t="str">
        <f>'Effective Employees'!B45</f>
        <v>N/A</v>
      </c>
      <c r="C68" s="536">
        <f>'Effective Employees'!F45</f>
        <v>0</v>
      </c>
      <c r="D68" s="810">
        <f>'Manual Adjustments'!G59</f>
        <v>0</v>
      </c>
      <c r="E68" s="821">
        <f ca="1">IF('Manual Adjustments'!H59&lt;0.25,CEILING('Manual Adjustments'!H59,0.25),MROUND('Manual Adjustments'!H59,0.25))</f>
        <v>0</v>
      </c>
      <c r="F68" s="814">
        <f ca="1">IF('Manual Adjustments'!I59&lt;0.25,CEILING('Manual Adjustments'!I59,0.25),MROUND('Manual Adjustments'!I59,0.25))</f>
        <v>0</v>
      </c>
      <c r="G68" s="817" t="e">
        <f ca="1">IF('Manual Adjustments'!J59&lt;0.25,CEILING('Manual Adjustments'!J59,0.25),MROUND('Manual Adjustments'!J59,0.25))</f>
        <v>#N/A</v>
      </c>
      <c r="H68" s="817">
        <f>IF('Manual Adjustments'!K59&lt;0.25,CEILING('Manual Adjustments'!K59,0.25),MROUND('Manual Adjustments'!K59,0.25))</f>
        <v>0</v>
      </c>
      <c r="I68" s="817">
        <f>IF('Manual Adjustments'!L59&lt;0.25,CEILING('Manual Adjustments'!L59,0.25),MROUND('Manual Adjustments'!L59,0.25))</f>
        <v>0</v>
      </c>
      <c r="J68" s="817" t="e">
        <f ca="1">IF('Manual Adjustments'!M59&lt;0.25,CEILING('Manual Adjustments'!M59,0.25),MROUND('Manual Adjustments'!M59,0.25))</f>
        <v>#N/A</v>
      </c>
      <c r="K68" s="817" t="e">
        <f ca="1">IF('Manual Adjustments'!N59&lt;0.25,CEILING('Manual Adjustments'!N59,0.25),MROUND('Manual Adjustments'!N59,0.25))</f>
        <v>#N/A</v>
      </c>
      <c r="L68" s="817">
        <f ca="1">IF('Manual Adjustments'!O59&lt;0.25,CEILING('Manual Adjustments'!O59,0.25),MROUND('Manual Adjustments'!O59,0.25))</f>
        <v>0</v>
      </c>
      <c r="M68" s="538"/>
      <c r="N68" s="280"/>
      <c r="O68" s="125"/>
      <c r="P68" s="123"/>
    </row>
    <row r="69" spans="1:16" s="126" customFormat="1" ht="12">
      <c r="A69" s="123"/>
      <c r="B69" s="499">
        <f>'Client Info'!B75</f>
        <v>0</v>
      </c>
      <c r="C69" s="531"/>
      <c r="D69" s="811"/>
      <c r="E69" s="820"/>
      <c r="F69" s="819"/>
      <c r="G69" s="819"/>
      <c r="H69" s="819"/>
      <c r="I69" s="819"/>
      <c r="J69" s="819"/>
      <c r="K69" s="819"/>
      <c r="L69" s="819"/>
      <c r="M69" s="535"/>
      <c r="N69" s="280"/>
      <c r="O69" s="125"/>
      <c r="P69" s="123"/>
    </row>
    <row r="70" spans="1:16" s="126" customFormat="1" ht="12">
      <c r="A70" s="123"/>
      <c r="B70" s="498" t="str">
        <f>'Effective Employees'!B46</f>
        <v>N/A</v>
      </c>
      <c r="C70" s="496">
        <f>'Effective Employees'!F46</f>
        <v>0</v>
      </c>
      <c r="D70" s="809">
        <f>'Manual Adjustments'!G60</f>
        <v>0</v>
      </c>
      <c r="E70" s="814">
        <f ca="1">IF('Manual Adjustments'!H60&lt;0.25,CEILING('Manual Adjustments'!H60,0.25),MROUND('Manual Adjustments'!H60,0.25))</f>
        <v>0</v>
      </c>
      <c r="F70" s="814">
        <f ca="1">IF('Manual Adjustments'!I60&lt;0.25,CEILING('Manual Adjustments'!I60,0.25),MROUND('Manual Adjustments'!I60,0.25))</f>
        <v>0</v>
      </c>
      <c r="G70" s="816" t="e">
        <f ca="1">IF('Manual Adjustments'!J60&lt;0.25,CEILING('Manual Adjustments'!J60,0.25),MROUND('Manual Adjustments'!J60,0.25))</f>
        <v>#N/A</v>
      </c>
      <c r="H70" s="816">
        <f>IF('Manual Adjustments'!K60&lt;0.25,CEILING('Manual Adjustments'!K60,0.25),MROUND('Manual Adjustments'!K60,0.25))</f>
        <v>0</v>
      </c>
      <c r="I70" s="816">
        <f>IF('Manual Adjustments'!L60&lt;0.25,CEILING('Manual Adjustments'!L60,0.25),MROUND('Manual Adjustments'!L60,0.25))</f>
        <v>0</v>
      </c>
      <c r="J70" s="816" t="e">
        <f ca="1">IF('Manual Adjustments'!M60&lt;0.25,CEILING('Manual Adjustments'!M60,0.25),MROUND('Manual Adjustments'!M60,0.25))</f>
        <v>#N/A</v>
      </c>
      <c r="K70" s="816" t="e">
        <f ca="1">IF('Manual Adjustments'!N60&lt;0.25,CEILING('Manual Adjustments'!N60,0.25),MROUND('Manual Adjustments'!N60,0.25))</f>
        <v>#N/A</v>
      </c>
      <c r="L70" s="816">
        <f ca="1">IF('Manual Adjustments'!O60&lt;0.25,CEILING('Manual Adjustments'!O60,0.25),MROUND('Manual Adjustments'!O60,0.25))</f>
        <v>0</v>
      </c>
      <c r="M70" s="492"/>
      <c r="N70" s="280"/>
      <c r="O70" s="125"/>
      <c r="P70" s="123"/>
    </row>
    <row r="71" spans="1:16" s="126" customFormat="1" ht="12">
      <c r="A71" s="123"/>
      <c r="B71" s="498" t="str">
        <f>'Effective Employees'!B47</f>
        <v>N/A</v>
      </c>
      <c r="C71" s="496">
        <f>'Effective Employees'!F47</f>
        <v>0</v>
      </c>
      <c r="D71" s="809">
        <f>'Manual Adjustments'!G61</f>
        <v>0</v>
      </c>
      <c r="E71" s="814">
        <f ca="1">IF('Manual Adjustments'!H61&lt;0.25,CEILING('Manual Adjustments'!H61,0.25),MROUND('Manual Adjustments'!H61,0.25))</f>
        <v>0</v>
      </c>
      <c r="F71" s="814">
        <f ca="1">IF('Manual Adjustments'!I61&lt;0.25,CEILING('Manual Adjustments'!I61,0.25),MROUND('Manual Adjustments'!I61,0.25))</f>
        <v>0</v>
      </c>
      <c r="G71" s="816" t="e">
        <f ca="1">IF('Manual Adjustments'!J61&lt;0.25,CEILING('Manual Adjustments'!J61,0.25),MROUND('Manual Adjustments'!J61,0.25))</f>
        <v>#N/A</v>
      </c>
      <c r="H71" s="816">
        <f>IF('Manual Adjustments'!K61&lt;0.25,CEILING('Manual Adjustments'!K61,0.25),MROUND('Manual Adjustments'!K61,0.25))</f>
        <v>0</v>
      </c>
      <c r="I71" s="816">
        <f>IF('Manual Adjustments'!L61&lt;0.25,CEILING('Manual Adjustments'!L61,0.25),MROUND('Manual Adjustments'!L61,0.25))</f>
        <v>0</v>
      </c>
      <c r="J71" s="816" t="e">
        <f ca="1">IF('Manual Adjustments'!M61&lt;0.25,CEILING('Manual Adjustments'!M61,0.25),MROUND('Manual Adjustments'!M61,0.25))</f>
        <v>#N/A</v>
      </c>
      <c r="K71" s="816" t="e">
        <f ca="1">IF('Manual Adjustments'!N61&lt;0.25,CEILING('Manual Adjustments'!N61,0.25),MROUND('Manual Adjustments'!N61,0.25))</f>
        <v>#N/A</v>
      </c>
      <c r="L71" s="816">
        <f ca="1">IF('Manual Adjustments'!O61&lt;0.25,CEILING('Manual Adjustments'!O61,0.25),MROUND('Manual Adjustments'!O61,0.25))</f>
        <v>0</v>
      </c>
      <c r="M71" s="492"/>
      <c r="N71" s="280"/>
      <c r="O71" s="125"/>
      <c r="P71" s="123"/>
    </row>
    <row r="72" spans="1:16" s="126" customFormat="1" ht="12">
      <c r="A72" s="123"/>
      <c r="B72" s="500" t="str">
        <f>'Effective Employees'!B48</f>
        <v>N/A</v>
      </c>
      <c r="C72" s="536">
        <f>'Effective Employees'!F48</f>
        <v>0</v>
      </c>
      <c r="D72" s="810">
        <f>'Manual Adjustments'!G62</f>
        <v>0</v>
      </c>
      <c r="E72" s="821">
        <f ca="1">IF('Manual Adjustments'!H62&lt;0.25,CEILING('Manual Adjustments'!H62,0.25),MROUND('Manual Adjustments'!H62,0.25))</f>
        <v>0</v>
      </c>
      <c r="F72" s="814">
        <f ca="1">IF('Manual Adjustments'!I62&lt;0.25,CEILING('Manual Adjustments'!I62,0.25),MROUND('Manual Adjustments'!I62,0.25))</f>
        <v>0</v>
      </c>
      <c r="G72" s="817" t="e">
        <f ca="1">IF('Manual Adjustments'!J62&lt;0.25,CEILING('Manual Adjustments'!J62,0.25),MROUND('Manual Adjustments'!J62,0.25))</f>
        <v>#N/A</v>
      </c>
      <c r="H72" s="817">
        <f>IF('Manual Adjustments'!K62&lt;0.25,CEILING('Manual Adjustments'!K62,0.25),MROUND('Manual Adjustments'!K62,0.25))</f>
        <v>0</v>
      </c>
      <c r="I72" s="817">
        <f>IF('Manual Adjustments'!L62&lt;0.25,CEILING('Manual Adjustments'!L62,0.25),MROUND('Manual Adjustments'!L62,0.25))</f>
        <v>0</v>
      </c>
      <c r="J72" s="817" t="e">
        <f ca="1">IF('Manual Adjustments'!M62&lt;0.25,CEILING('Manual Adjustments'!M62,0.25),MROUND('Manual Adjustments'!M62,0.25))</f>
        <v>#N/A</v>
      </c>
      <c r="K72" s="817" t="e">
        <f ca="1">IF('Manual Adjustments'!N62&lt;0.25,CEILING('Manual Adjustments'!N62,0.25),MROUND('Manual Adjustments'!N62,0.25))</f>
        <v>#N/A</v>
      </c>
      <c r="L72" s="817">
        <f ca="1">IF('Manual Adjustments'!O62&lt;0.25,CEILING('Manual Adjustments'!O62,0.25),MROUND('Manual Adjustments'!O62,0.25))</f>
        <v>0</v>
      </c>
      <c r="M72" s="538"/>
      <c r="N72" s="280"/>
      <c r="O72" s="125"/>
      <c r="P72" s="123"/>
    </row>
    <row r="73" spans="1:16" s="126" customFormat="1" ht="12">
      <c r="A73" s="123"/>
      <c r="B73" s="499">
        <f>'Client Info'!B76</f>
        <v>0</v>
      </c>
      <c r="C73" s="531"/>
      <c r="D73" s="811"/>
      <c r="E73" s="820"/>
      <c r="F73" s="819"/>
      <c r="G73" s="819"/>
      <c r="H73" s="819"/>
      <c r="I73" s="819"/>
      <c r="J73" s="819"/>
      <c r="K73" s="819"/>
      <c r="L73" s="819"/>
      <c r="M73" s="535"/>
      <c r="N73" s="280"/>
      <c r="O73" s="125"/>
      <c r="P73" s="123"/>
    </row>
    <row r="74" spans="1:16" s="126" customFormat="1" ht="12">
      <c r="A74" s="123"/>
      <c r="B74" s="498" t="str">
        <f>'Effective Employees'!B49</f>
        <v>N/A</v>
      </c>
      <c r="C74" s="496">
        <f>'Effective Employees'!F49</f>
        <v>0</v>
      </c>
      <c r="D74" s="809">
        <f>'Manual Adjustments'!G63</f>
        <v>0</v>
      </c>
      <c r="E74" s="814">
        <f ca="1">IF('Manual Adjustments'!H63&lt;0.25,CEILING('Manual Adjustments'!H63,0.25),MROUND('Manual Adjustments'!H63,0.25))</f>
        <v>0</v>
      </c>
      <c r="F74" s="814">
        <f ca="1">IF('Manual Adjustments'!I63&lt;0.25,CEILING('Manual Adjustments'!I63,0.25),MROUND('Manual Adjustments'!I63,0.25))</f>
        <v>0</v>
      </c>
      <c r="G74" s="816" t="e">
        <f ca="1">IF('Manual Adjustments'!J63&lt;0.25,CEILING('Manual Adjustments'!J63,0.25),MROUND('Manual Adjustments'!J63,0.25))</f>
        <v>#N/A</v>
      </c>
      <c r="H74" s="816">
        <f>IF('Manual Adjustments'!K63&lt;0.25,CEILING('Manual Adjustments'!K63,0.25),MROUND('Manual Adjustments'!K63,0.25))</f>
        <v>0</v>
      </c>
      <c r="I74" s="816">
        <f>IF('Manual Adjustments'!L63&lt;0.25,CEILING('Manual Adjustments'!L63,0.25),MROUND('Manual Adjustments'!L63,0.25))</f>
        <v>0</v>
      </c>
      <c r="J74" s="816" t="e">
        <f ca="1">IF('Manual Adjustments'!M63&lt;0.25,CEILING('Manual Adjustments'!M63,0.25),MROUND('Manual Adjustments'!M63,0.25))</f>
        <v>#N/A</v>
      </c>
      <c r="K74" s="816" t="e">
        <f ca="1">IF('Manual Adjustments'!N63&lt;0.25,CEILING('Manual Adjustments'!N63,0.25),MROUND('Manual Adjustments'!N63,0.25))</f>
        <v>#N/A</v>
      </c>
      <c r="L74" s="816">
        <f ca="1">IF('Manual Adjustments'!O63&lt;0.25,CEILING('Manual Adjustments'!O63,0.25),MROUND('Manual Adjustments'!O63,0.25))</f>
        <v>0</v>
      </c>
      <c r="M74" s="492"/>
      <c r="N74" s="280"/>
      <c r="O74" s="125"/>
      <c r="P74" s="123"/>
    </row>
    <row r="75" spans="1:16" s="126" customFormat="1" ht="12">
      <c r="A75" s="123"/>
      <c r="B75" s="498" t="str">
        <f>'Effective Employees'!B50</f>
        <v>N/A</v>
      </c>
      <c r="C75" s="496">
        <f>'Effective Employees'!F50</f>
        <v>0</v>
      </c>
      <c r="D75" s="809">
        <f>'Manual Adjustments'!G64</f>
        <v>0</v>
      </c>
      <c r="E75" s="814">
        <f ca="1">IF('Manual Adjustments'!H64&lt;0.25,CEILING('Manual Adjustments'!H64,0.25),MROUND('Manual Adjustments'!H64,0.25))</f>
        <v>0</v>
      </c>
      <c r="F75" s="814">
        <f ca="1">IF('Manual Adjustments'!I64&lt;0.25,CEILING('Manual Adjustments'!I64,0.25),MROUND('Manual Adjustments'!I64,0.25))</f>
        <v>0</v>
      </c>
      <c r="G75" s="816" t="e">
        <f ca="1">IF('Manual Adjustments'!J64&lt;0.25,CEILING('Manual Adjustments'!J64,0.25),MROUND('Manual Adjustments'!J64,0.25))</f>
        <v>#N/A</v>
      </c>
      <c r="H75" s="816">
        <f>IF('Manual Adjustments'!K64&lt;0.25,CEILING('Manual Adjustments'!K64,0.25),MROUND('Manual Adjustments'!K64,0.25))</f>
        <v>0</v>
      </c>
      <c r="I75" s="816">
        <f>IF('Manual Adjustments'!L64&lt;0.25,CEILING('Manual Adjustments'!L64,0.25),MROUND('Manual Adjustments'!L64,0.25))</f>
        <v>0</v>
      </c>
      <c r="J75" s="816" t="e">
        <f ca="1">IF('Manual Adjustments'!M64&lt;0.25,CEILING('Manual Adjustments'!M64,0.25),MROUND('Manual Adjustments'!M64,0.25))</f>
        <v>#N/A</v>
      </c>
      <c r="K75" s="816" t="e">
        <f ca="1">IF('Manual Adjustments'!N64&lt;0.25,CEILING('Manual Adjustments'!N64,0.25),MROUND('Manual Adjustments'!N64,0.25))</f>
        <v>#N/A</v>
      </c>
      <c r="L75" s="816">
        <f ca="1">IF('Manual Adjustments'!O64&lt;0.25,CEILING('Manual Adjustments'!O64,0.25),MROUND('Manual Adjustments'!O64,0.25))</f>
        <v>0</v>
      </c>
      <c r="M75" s="492"/>
      <c r="N75" s="280"/>
      <c r="O75" s="125"/>
      <c r="P75" s="123"/>
    </row>
    <row r="76" spans="1:16" s="126" customFormat="1" ht="12">
      <c r="A76" s="123"/>
      <c r="B76" s="500" t="str">
        <f>'Effective Employees'!B51</f>
        <v>N/A</v>
      </c>
      <c r="C76" s="536">
        <f>'Effective Employees'!F51</f>
        <v>0</v>
      </c>
      <c r="D76" s="810">
        <f>'Manual Adjustments'!G65</f>
        <v>0</v>
      </c>
      <c r="E76" s="821">
        <f ca="1">IF('Manual Adjustments'!H65&lt;0.25,CEILING('Manual Adjustments'!H65,0.25),MROUND('Manual Adjustments'!H65,0.25))</f>
        <v>0</v>
      </c>
      <c r="F76" s="814">
        <f ca="1">IF('Manual Adjustments'!I65&lt;0.25,CEILING('Manual Adjustments'!I65,0.25),MROUND('Manual Adjustments'!I65,0.25))</f>
        <v>0</v>
      </c>
      <c r="G76" s="817" t="e">
        <f ca="1">IF('Manual Adjustments'!J65&lt;0.25,CEILING('Manual Adjustments'!J65,0.25),MROUND('Manual Adjustments'!J65,0.25))</f>
        <v>#N/A</v>
      </c>
      <c r="H76" s="817">
        <f>IF('Manual Adjustments'!K65&lt;0.25,CEILING('Manual Adjustments'!K65,0.25),MROUND('Manual Adjustments'!K65,0.25))</f>
        <v>0</v>
      </c>
      <c r="I76" s="817">
        <f>IF('Manual Adjustments'!L65&lt;0.25,CEILING('Manual Adjustments'!L65,0.25),MROUND('Manual Adjustments'!L65,0.25))</f>
        <v>0</v>
      </c>
      <c r="J76" s="817" t="e">
        <f ca="1">IF('Manual Adjustments'!M65&lt;0.25,CEILING('Manual Adjustments'!M65,0.25),MROUND('Manual Adjustments'!M65,0.25))</f>
        <v>#N/A</v>
      </c>
      <c r="K76" s="817" t="e">
        <f ca="1">IF('Manual Adjustments'!N65&lt;0.25,CEILING('Manual Adjustments'!N65,0.25),MROUND('Manual Adjustments'!N65,0.25))</f>
        <v>#N/A</v>
      </c>
      <c r="L76" s="817">
        <f ca="1">IF('Manual Adjustments'!O65&lt;0.25,CEILING('Manual Adjustments'!O65,0.25),MROUND('Manual Adjustments'!O65,0.25))</f>
        <v>0</v>
      </c>
      <c r="M76" s="538"/>
      <c r="N76" s="280"/>
      <c r="O76" s="125"/>
      <c r="P76" s="123"/>
    </row>
    <row r="77" spans="1:16" s="126" customFormat="1" ht="12">
      <c r="A77" s="123"/>
      <c r="B77" s="499">
        <f>'Client Info'!B77</f>
        <v>0</v>
      </c>
      <c r="C77" s="531"/>
      <c r="D77" s="811"/>
      <c r="E77" s="820"/>
      <c r="F77" s="819"/>
      <c r="G77" s="819"/>
      <c r="H77" s="819"/>
      <c r="I77" s="819"/>
      <c r="J77" s="819"/>
      <c r="K77" s="819"/>
      <c r="L77" s="819"/>
      <c r="M77" s="535"/>
      <c r="N77" s="280"/>
      <c r="O77" s="125"/>
      <c r="P77" s="123"/>
    </row>
    <row r="78" spans="1:16" s="126" customFormat="1" ht="12">
      <c r="A78" s="123"/>
      <c r="B78" s="498" t="str">
        <f>'Effective Employees'!B52</f>
        <v>N/A</v>
      </c>
      <c r="C78" s="496">
        <f>'Effective Employees'!F52</f>
        <v>0</v>
      </c>
      <c r="D78" s="809">
        <f>'Manual Adjustments'!G66</f>
        <v>0</v>
      </c>
      <c r="E78" s="814">
        <f ca="1">IF('Manual Adjustments'!H66&lt;0.25,CEILING('Manual Adjustments'!H66,0.25),MROUND('Manual Adjustments'!H66,0.25))</f>
        <v>0</v>
      </c>
      <c r="F78" s="814">
        <f ca="1">IF('Manual Adjustments'!I66&lt;0.25,CEILING('Manual Adjustments'!I66,0.25),MROUND('Manual Adjustments'!I66,0.25))</f>
        <v>0</v>
      </c>
      <c r="G78" s="816" t="e">
        <f ca="1">IF('Manual Adjustments'!J66&lt;0.25,CEILING('Manual Adjustments'!J66,0.25),MROUND('Manual Adjustments'!J66,0.25))</f>
        <v>#N/A</v>
      </c>
      <c r="H78" s="816">
        <f>IF('Manual Adjustments'!K66&lt;0.25,CEILING('Manual Adjustments'!K66,0.25),MROUND('Manual Adjustments'!K66,0.25))</f>
        <v>0</v>
      </c>
      <c r="I78" s="816">
        <f>IF('Manual Adjustments'!L66&lt;0.25,CEILING('Manual Adjustments'!L66,0.25),MROUND('Manual Adjustments'!L66,0.25))</f>
        <v>0</v>
      </c>
      <c r="J78" s="816" t="e">
        <f ca="1">IF('Manual Adjustments'!M66&lt;0.25,CEILING('Manual Adjustments'!M66,0.25),MROUND('Manual Adjustments'!M66,0.25))</f>
        <v>#N/A</v>
      </c>
      <c r="K78" s="816" t="e">
        <f ca="1">IF('Manual Adjustments'!N66&lt;0.25,CEILING('Manual Adjustments'!N66,0.25),MROUND('Manual Adjustments'!N66,0.25))</f>
        <v>#N/A</v>
      </c>
      <c r="L78" s="816">
        <f ca="1">IF('Manual Adjustments'!O66&lt;0.25,CEILING('Manual Adjustments'!O66,0.25),MROUND('Manual Adjustments'!O66,0.25))</f>
        <v>0</v>
      </c>
      <c r="M78" s="492"/>
      <c r="N78" s="280"/>
      <c r="O78" s="125"/>
      <c r="P78" s="123"/>
    </row>
    <row r="79" spans="1:16" s="126" customFormat="1" ht="12">
      <c r="A79" s="123"/>
      <c r="B79" s="498" t="str">
        <f>'Effective Employees'!B53</f>
        <v>N/A</v>
      </c>
      <c r="C79" s="496">
        <f>'Effective Employees'!F53</f>
        <v>0</v>
      </c>
      <c r="D79" s="809">
        <f>'Manual Adjustments'!G67</f>
        <v>0</v>
      </c>
      <c r="E79" s="814">
        <f ca="1">IF('Manual Adjustments'!H67&lt;0.25,CEILING('Manual Adjustments'!H67,0.25),MROUND('Manual Adjustments'!H67,0.25))</f>
        <v>0</v>
      </c>
      <c r="F79" s="814">
        <f ca="1">IF('Manual Adjustments'!I67&lt;0.25,CEILING('Manual Adjustments'!I67,0.25),MROUND('Manual Adjustments'!I67,0.25))</f>
        <v>0</v>
      </c>
      <c r="G79" s="816" t="e">
        <f ca="1">IF('Manual Adjustments'!J67&lt;0.25,CEILING('Manual Adjustments'!J67,0.25),MROUND('Manual Adjustments'!J67,0.25))</f>
        <v>#N/A</v>
      </c>
      <c r="H79" s="816">
        <f>IF('Manual Adjustments'!K67&lt;0.25,CEILING('Manual Adjustments'!K67,0.25),MROUND('Manual Adjustments'!K67,0.25))</f>
        <v>0</v>
      </c>
      <c r="I79" s="816">
        <f>IF('Manual Adjustments'!L67&lt;0.25,CEILING('Manual Adjustments'!L67,0.25),MROUND('Manual Adjustments'!L67,0.25))</f>
        <v>0</v>
      </c>
      <c r="J79" s="816" t="e">
        <f ca="1">IF('Manual Adjustments'!M67&lt;0.25,CEILING('Manual Adjustments'!M67,0.25),MROUND('Manual Adjustments'!M67,0.25))</f>
        <v>#N/A</v>
      </c>
      <c r="K79" s="816" t="e">
        <f ca="1">IF('Manual Adjustments'!N67&lt;0.25,CEILING('Manual Adjustments'!N67,0.25),MROUND('Manual Adjustments'!N67,0.25))</f>
        <v>#N/A</v>
      </c>
      <c r="L79" s="816">
        <f ca="1">IF('Manual Adjustments'!O67&lt;0.25,CEILING('Manual Adjustments'!O67,0.25),MROUND('Manual Adjustments'!O67,0.25))</f>
        <v>0</v>
      </c>
      <c r="M79" s="492"/>
      <c r="N79" s="280"/>
      <c r="O79" s="125"/>
      <c r="P79" s="123"/>
    </row>
    <row r="80" spans="1:16" s="126" customFormat="1" ht="12">
      <c r="A80" s="123"/>
      <c r="B80" s="500" t="str">
        <f>'Effective Employees'!B54</f>
        <v>N/A</v>
      </c>
      <c r="C80" s="536">
        <f>'Effective Employees'!F54</f>
        <v>0</v>
      </c>
      <c r="D80" s="810">
        <f>'Manual Adjustments'!G68</f>
        <v>0</v>
      </c>
      <c r="E80" s="821">
        <f ca="1">IF('Manual Adjustments'!H68&lt;0.25,CEILING('Manual Adjustments'!H68,0.25),MROUND('Manual Adjustments'!H68,0.25))</f>
        <v>0</v>
      </c>
      <c r="F80" s="814">
        <f ca="1">IF('Manual Adjustments'!I68&lt;0.25,CEILING('Manual Adjustments'!I68,0.25),MROUND('Manual Adjustments'!I68,0.25))</f>
        <v>0</v>
      </c>
      <c r="G80" s="817" t="e">
        <f ca="1">IF('Manual Adjustments'!J68&lt;0.25,CEILING('Manual Adjustments'!J68,0.25),MROUND('Manual Adjustments'!J68,0.25))</f>
        <v>#N/A</v>
      </c>
      <c r="H80" s="817">
        <f>IF('Manual Adjustments'!K68&lt;0.25,CEILING('Manual Adjustments'!K68,0.25),MROUND('Manual Adjustments'!K68,0.25))</f>
        <v>0</v>
      </c>
      <c r="I80" s="817">
        <f>IF('Manual Adjustments'!L68&lt;0.25,CEILING('Manual Adjustments'!L68,0.25),MROUND('Manual Adjustments'!L68,0.25))</f>
        <v>0</v>
      </c>
      <c r="J80" s="817" t="e">
        <f ca="1">IF('Manual Adjustments'!M68&lt;0.25,CEILING('Manual Adjustments'!M68,0.25),MROUND('Manual Adjustments'!M68,0.25))</f>
        <v>#N/A</v>
      </c>
      <c r="K80" s="817" t="e">
        <f ca="1">IF('Manual Adjustments'!N68&lt;0.25,CEILING('Manual Adjustments'!N68,0.25),MROUND('Manual Adjustments'!N68,0.25))</f>
        <v>#N/A</v>
      </c>
      <c r="L80" s="817">
        <f ca="1">IF('Manual Adjustments'!O68&lt;0.25,CEILING('Manual Adjustments'!O68,0.25),MROUND('Manual Adjustments'!O68,0.25))</f>
        <v>0</v>
      </c>
      <c r="M80" s="538"/>
      <c r="N80" s="280"/>
      <c r="O80" s="125"/>
      <c r="P80" s="123"/>
    </row>
    <row r="81" spans="1:23" s="126" customFormat="1" ht="12">
      <c r="A81" s="123"/>
      <c r="B81" s="499">
        <f>'Client Info'!B78</f>
        <v>0</v>
      </c>
      <c r="C81" s="531"/>
      <c r="D81" s="811"/>
      <c r="E81" s="820"/>
      <c r="F81" s="819"/>
      <c r="G81" s="819"/>
      <c r="H81" s="819"/>
      <c r="I81" s="819"/>
      <c r="J81" s="819"/>
      <c r="K81" s="819"/>
      <c r="L81" s="819"/>
      <c r="M81" s="535"/>
      <c r="N81" s="280"/>
      <c r="O81" s="125"/>
      <c r="P81" s="123"/>
    </row>
    <row r="82" spans="1:23" s="126" customFormat="1" ht="12">
      <c r="A82" s="123"/>
      <c r="B82" s="498" t="str">
        <f>'Effective Employees'!B55</f>
        <v>N/A</v>
      </c>
      <c r="C82" s="496">
        <f>'Effective Employees'!F55</f>
        <v>0</v>
      </c>
      <c r="D82" s="809">
        <f>'Manual Adjustments'!G69</f>
        <v>0</v>
      </c>
      <c r="E82" s="814">
        <f ca="1">IF('Manual Adjustments'!H69&lt;0.25,CEILING('Manual Adjustments'!H69,0.25),MROUND('Manual Adjustments'!H69,0.25))</f>
        <v>0</v>
      </c>
      <c r="F82" s="814">
        <f ca="1">IF('Manual Adjustments'!I69&lt;0.25,CEILING('Manual Adjustments'!I69,0.25),MROUND('Manual Adjustments'!I69,0.25))</f>
        <v>0</v>
      </c>
      <c r="G82" s="816" t="e">
        <f ca="1">IF('Manual Adjustments'!J69&lt;0.25,CEILING('Manual Adjustments'!J69,0.25),MROUND('Manual Adjustments'!J69,0.25))</f>
        <v>#N/A</v>
      </c>
      <c r="H82" s="816">
        <f>IF('Manual Adjustments'!K69&lt;0.25,CEILING('Manual Adjustments'!K69,0.25),MROUND('Manual Adjustments'!K69,0.25))</f>
        <v>0</v>
      </c>
      <c r="I82" s="816">
        <f>IF('Manual Adjustments'!L69&lt;0.25,CEILING('Manual Adjustments'!L69,0.25),MROUND('Manual Adjustments'!L69,0.25))</f>
        <v>0</v>
      </c>
      <c r="J82" s="816" t="e">
        <f ca="1">IF('Manual Adjustments'!M69&lt;0.25,CEILING('Manual Adjustments'!M69,0.25),MROUND('Manual Adjustments'!M69,0.25))</f>
        <v>#N/A</v>
      </c>
      <c r="K82" s="816" t="e">
        <f ca="1">IF('Manual Adjustments'!N69&lt;0.25,CEILING('Manual Adjustments'!N69,0.25),MROUND('Manual Adjustments'!N69,0.25))</f>
        <v>#N/A</v>
      </c>
      <c r="L82" s="816">
        <f ca="1">IF('Manual Adjustments'!O69&lt;0.25,CEILING('Manual Adjustments'!O69,0.25),MROUND('Manual Adjustments'!O69,0.25))</f>
        <v>0</v>
      </c>
      <c r="M82" s="492"/>
      <c r="N82" s="280"/>
      <c r="O82" s="125"/>
      <c r="P82" s="123"/>
    </row>
    <row r="83" spans="1:23" s="126" customFormat="1" ht="12">
      <c r="A83" s="123"/>
      <c r="B83" s="498" t="str">
        <f>'Effective Employees'!B56</f>
        <v>N/A</v>
      </c>
      <c r="C83" s="496">
        <f>'Effective Employees'!F56</f>
        <v>0</v>
      </c>
      <c r="D83" s="809">
        <f>'Manual Adjustments'!G70</f>
        <v>0</v>
      </c>
      <c r="E83" s="814">
        <f ca="1">IF('Manual Adjustments'!H70&lt;0.25,CEILING('Manual Adjustments'!H70,0.25),MROUND('Manual Adjustments'!H70,0.25))</f>
        <v>0</v>
      </c>
      <c r="F83" s="814">
        <f ca="1">IF('Manual Adjustments'!I70&lt;0.25,CEILING('Manual Adjustments'!I70,0.25),MROUND('Manual Adjustments'!I70,0.25))</f>
        <v>0</v>
      </c>
      <c r="G83" s="816" t="e">
        <f ca="1">IF('Manual Adjustments'!J70&lt;0.25,CEILING('Manual Adjustments'!J70,0.25),MROUND('Manual Adjustments'!J70,0.25))</f>
        <v>#N/A</v>
      </c>
      <c r="H83" s="816">
        <f>IF('Manual Adjustments'!K70&lt;0.25,CEILING('Manual Adjustments'!K70,0.25),MROUND('Manual Adjustments'!K70,0.25))</f>
        <v>0</v>
      </c>
      <c r="I83" s="816">
        <f>IF('Manual Adjustments'!L70&lt;0.25,CEILING('Manual Adjustments'!L70,0.25),MROUND('Manual Adjustments'!L70,0.25))</f>
        <v>0</v>
      </c>
      <c r="J83" s="816" t="e">
        <f ca="1">IF('Manual Adjustments'!M70&lt;0.25,CEILING('Manual Adjustments'!M70,0.25),MROUND('Manual Adjustments'!M70,0.25))</f>
        <v>#N/A</v>
      </c>
      <c r="K83" s="816" t="e">
        <f ca="1">IF('Manual Adjustments'!N70&lt;0.25,CEILING('Manual Adjustments'!N70,0.25),MROUND('Manual Adjustments'!N70,0.25))</f>
        <v>#N/A</v>
      </c>
      <c r="L83" s="816">
        <f ca="1">IF('Manual Adjustments'!O70&lt;0.25,CEILING('Manual Adjustments'!O70,0.25),MROUND('Manual Adjustments'!O70,0.25))</f>
        <v>0</v>
      </c>
      <c r="M83" s="492"/>
      <c r="N83" s="280"/>
      <c r="O83" s="125"/>
      <c r="P83" s="123"/>
    </row>
    <row r="84" spans="1:23" s="126" customFormat="1" ht="12">
      <c r="A84" s="123"/>
      <c r="B84" s="500" t="str">
        <f>'Effective Employees'!B57</f>
        <v>N/A</v>
      </c>
      <c r="C84" s="536">
        <f>'Effective Employees'!F57</f>
        <v>0</v>
      </c>
      <c r="D84" s="810">
        <f>'Manual Adjustments'!G71</f>
        <v>0</v>
      </c>
      <c r="E84" s="821">
        <f ca="1">IF('Manual Adjustments'!H71&lt;0.25,CEILING('Manual Adjustments'!H71,0.25),MROUND('Manual Adjustments'!H71,0.25))</f>
        <v>0</v>
      </c>
      <c r="F84" s="814">
        <f ca="1">IF('Manual Adjustments'!I71&lt;0.25,CEILING('Manual Adjustments'!I71,0.25),MROUND('Manual Adjustments'!I71,0.25))</f>
        <v>0</v>
      </c>
      <c r="G84" s="817" t="e">
        <f ca="1">IF('Manual Adjustments'!J71&lt;0.25,CEILING('Manual Adjustments'!J71,0.25),MROUND('Manual Adjustments'!J71,0.25))</f>
        <v>#N/A</v>
      </c>
      <c r="H84" s="817">
        <f>IF('Manual Adjustments'!K71&lt;0.25,CEILING('Manual Adjustments'!K71,0.25),MROUND('Manual Adjustments'!K71,0.25))</f>
        <v>0</v>
      </c>
      <c r="I84" s="817">
        <f>IF('Manual Adjustments'!L71&lt;0.25,CEILING('Manual Adjustments'!L71,0.25),MROUND('Manual Adjustments'!L71,0.25))</f>
        <v>0</v>
      </c>
      <c r="J84" s="817" t="e">
        <f ca="1">IF('Manual Adjustments'!M71&lt;0.25,CEILING('Manual Adjustments'!M71,0.25),MROUND('Manual Adjustments'!M71,0.25))</f>
        <v>#N/A</v>
      </c>
      <c r="K84" s="817" t="e">
        <f ca="1">IF('Manual Adjustments'!N71&lt;0.25,CEILING('Manual Adjustments'!N71,0.25),MROUND('Manual Adjustments'!N71,0.25))</f>
        <v>#N/A</v>
      </c>
      <c r="L84" s="817">
        <f ca="1">IF('Manual Adjustments'!O71&lt;0.25,CEILING('Manual Adjustments'!O71,0.25),MROUND('Manual Adjustments'!O71,0.25))</f>
        <v>0</v>
      </c>
      <c r="M84" s="538"/>
      <c r="N84" s="280"/>
      <c r="O84" s="125"/>
      <c r="P84" s="123"/>
    </row>
    <row r="85" spans="1:23" s="126" customFormat="1" ht="12">
      <c r="A85" s="123"/>
      <c r="B85" s="499">
        <f>'Client Info'!B79</f>
        <v>0</v>
      </c>
      <c r="C85" s="531"/>
      <c r="D85" s="811"/>
      <c r="E85" s="820"/>
      <c r="F85" s="819"/>
      <c r="G85" s="819"/>
      <c r="H85" s="819"/>
      <c r="I85" s="819"/>
      <c r="J85" s="819"/>
      <c r="K85" s="819"/>
      <c r="L85" s="819"/>
      <c r="M85" s="535"/>
      <c r="N85" s="280"/>
      <c r="O85" s="125"/>
      <c r="P85" s="123"/>
    </row>
    <row r="86" spans="1:23" s="126" customFormat="1" ht="12">
      <c r="A86" s="123"/>
      <c r="B86" s="498" t="str">
        <f>'Effective Employees'!B58</f>
        <v>N/A</v>
      </c>
      <c r="C86" s="496">
        <f>'Effective Employees'!F58</f>
        <v>0</v>
      </c>
      <c r="D86" s="809">
        <f>'Manual Adjustments'!G72</f>
        <v>0</v>
      </c>
      <c r="E86" s="814">
        <f ca="1">IF('Manual Adjustments'!H72&lt;0.25,CEILING('Manual Adjustments'!H72,0.25),MROUND('Manual Adjustments'!H72,0.25))</f>
        <v>0</v>
      </c>
      <c r="F86" s="814">
        <f ca="1">IF('Manual Adjustments'!I72&lt;0.25,CEILING('Manual Adjustments'!I72,0.25),MROUND('Manual Adjustments'!I72,0.25))</f>
        <v>0</v>
      </c>
      <c r="G86" s="816" t="e">
        <f ca="1">IF('Manual Adjustments'!J72&lt;0.25,CEILING('Manual Adjustments'!J72,0.25),MROUND('Manual Adjustments'!J72,0.25))</f>
        <v>#N/A</v>
      </c>
      <c r="H86" s="816">
        <f>IF('Manual Adjustments'!K72&lt;0.25,CEILING('Manual Adjustments'!K72,0.25),MROUND('Manual Adjustments'!K72,0.25))</f>
        <v>0</v>
      </c>
      <c r="I86" s="816">
        <f>IF('Manual Adjustments'!L72&lt;0.25,CEILING('Manual Adjustments'!L72,0.25),MROUND('Manual Adjustments'!L72,0.25))</f>
        <v>0</v>
      </c>
      <c r="J86" s="816" t="e">
        <f ca="1">IF('Manual Adjustments'!M72&lt;0.25,CEILING('Manual Adjustments'!M72,0.25),MROUND('Manual Adjustments'!M72,0.25))</f>
        <v>#N/A</v>
      </c>
      <c r="K86" s="816" t="e">
        <f ca="1">IF('Manual Adjustments'!N72&lt;0.25,CEILING('Manual Adjustments'!N72,0.25),MROUND('Manual Adjustments'!N72,0.25))</f>
        <v>#N/A</v>
      </c>
      <c r="L86" s="816">
        <f ca="1">IF('Manual Adjustments'!O72&lt;0.25,CEILING('Manual Adjustments'!O72,0.25),MROUND('Manual Adjustments'!O72,0.25))</f>
        <v>0</v>
      </c>
      <c r="M86" s="492"/>
      <c r="N86" s="280"/>
      <c r="O86" s="125"/>
      <c r="P86" s="123"/>
    </row>
    <row r="87" spans="1:23" s="126" customFormat="1" ht="12">
      <c r="A87" s="123"/>
      <c r="B87" s="498" t="str">
        <f>'Effective Employees'!B59</f>
        <v>N/A</v>
      </c>
      <c r="C87" s="496">
        <f>'Effective Employees'!F59</f>
        <v>0</v>
      </c>
      <c r="D87" s="809">
        <f>'Manual Adjustments'!G73</f>
        <v>0</v>
      </c>
      <c r="E87" s="814">
        <f ca="1">IF('Manual Adjustments'!H73&lt;0.25,CEILING('Manual Adjustments'!H73,0.25),MROUND('Manual Adjustments'!H73,0.25))</f>
        <v>0</v>
      </c>
      <c r="F87" s="814">
        <f ca="1">IF('Manual Adjustments'!I73&lt;0.25,CEILING('Manual Adjustments'!I73,0.25),MROUND('Manual Adjustments'!I73,0.25))</f>
        <v>0</v>
      </c>
      <c r="G87" s="816" t="e">
        <f ca="1">IF('Manual Adjustments'!J73&lt;0.25,CEILING('Manual Adjustments'!J73,0.25),MROUND('Manual Adjustments'!J73,0.25))</f>
        <v>#N/A</v>
      </c>
      <c r="H87" s="816">
        <f>IF('Manual Adjustments'!K73&lt;0.25,CEILING('Manual Adjustments'!K73,0.25),MROUND('Manual Adjustments'!K73,0.25))</f>
        <v>0</v>
      </c>
      <c r="I87" s="816">
        <f>IF('Manual Adjustments'!L73&lt;0.25,CEILING('Manual Adjustments'!L73,0.25),MROUND('Manual Adjustments'!L73,0.25))</f>
        <v>0</v>
      </c>
      <c r="J87" s="816" t="e">
        <f ca="1">IF('Manual Adjustments'!M73&lt;0.25,CEILING('Manual Adjustments'!M73,0.25),MROUND('Manual Adjustments'!M73,0.25))</f>
        <v>#N/A</v>
      </c>
      <c r="K87" s="816" t="e">
        <f ca="1">IF('Manual Adjustments'!N73&lt;0.25,CEILING('Manual Adjustments'!N73,0.25),MROUND('Manual Adjustments'!N73,0.25))</f>
        <v>#N/A</v>
      </c>
      <c r="L87" s="816">
        <f ca="1">IF('Manual Adjustments'!O73&lt;0.25,CEILING('Manual Adjustments'!O73,0.25),MROUND('Manual Adjustments'!O73,0.25))</f>
        <v>0</v>
      </c>
      <c r="M87" s="492"/>
      <c r="N87" s="280"/>
      <c r="O87" s="125"/>
      <c r="P87" s="123"/>
    </row>
    <row r="88" spans="1:23" s="126" customFormat="1" ht="12">
      <c r="A88" s="123"/>
      <c r="B88" s="500" t="str">
        <f>'Effective Employees'!B60</f>
        <v>N/A</v>
      </c>
      <c r="C88" s="536">
        <f>'Effective Employees'!F60</f>
        <v>0</v>
      </c>
      <c r="D88" s="810">
        <f>'Manual Adjustments'!G74</f>
        <v>0</v>
      </c>
      <c r="E88" s="821">
        <f ca="1">IF('Manual Adjustments'!H74&lt;0.25,CEILING('Manual Adjustments'!H74,0.25),MROUND('Manual Adjustments'!H74,0.25))</f>
        <v>0</v>
      </c>
      <c r="F88" s="814">
        <f ca="1">IF('Manual Adjustments'!I74&lt;0.25,CEILING('Manual Adjustments'!I74,0.25),MROUND('Manual Adjustments'!I74,0.25))</f>
        <v>0</v>
      </c>
      <c r="G88" s="817" t="e">
        <f ca="1">IF('Manual Adjustments'!J74&lt;0.25,CEILING('Manual Adjustments'!J74,0.25),MROUND('Manual Adjustments'!J74,0.25))</f>
        <v>#N/A</v>
      </c>
      <c r="H88" s="817">
        <f>IF('Manual Adjustments'!K74&lt;0.25,CEILING('Manual Adjustments'!K74,0.25),MROUND('Manual Adjustments'!K74,0.25))</f>
        <v>0</v>
      </c>
      <c r="I88" s="817">
        <f>IF('Manual Adjustments'!L74&lt;0.25,CEILING('Manual Adjustments'!L74,0.25),MROUND('Manual Adjustments'!L74,0.25))</f>
        <v>0</v>
      </c>
      <c r="J88" s="817" t="e">
        <f ca="1">IF('Manual Adjustments'!M74&lt;0.25,CEILING('Manual Adjustments'!M74,0.25),MROUND('Manual Adjustments'!M74,0.25))</f>
        <v>#N/A</v>
      </c>
      <c r="K88" s="817" t="e">
        <f ca="1">IF('Manual Adjustments'!N74&lt;0.25,CEILING('Manual Adjustments'!N74,0.25),MROUND('Manual Adjustments'!N74,0.25))</f>
        <v>#N/A</v>
      </c>
      <c r="L88" s="817">
        <f ca="1">IF('Manual Adjustments'!O74&lt;0.25,CEILING('Manual Adjustments'!O74,0.25),MROUND('Manual Adjustments'!O74,0.25))</f>
        <v>0</v>
      </c>
      <c r="M88" s="538"/>
      <c r="N88" s="280"/>
      <c r="O88" s="125"/>
      <c r="P88" s="123"/>
    </row>
    <row r="89" spans="1:23" s="126" customFormat="1" ht="12">
      <c r="A89" s="123"/>
      <c r="B89" s="499">
        <f>'Client Info'!B80</f>
        <v>0</v>
      </c>
      <c r="C89" s="531"/>
      <c r="D89" s="811"/>
      <c r="E89" s="820"/>
      <c r="F89" s="819"/>
      <c r="G89" s="819"/>
      <c r="H89" s="819"/>
      <c r="I89" s="819"/>
      <c r="J89" s="819"/>
      <c r="K89" s="819"/>
      <c r="L89" s="819"/>
      <c r="M89" s="535"/>
      <c r="N89" s="280"/>
      <c r="O89" s="125"/>
      <c r="P89" s="123"/>
    </row>
    <row r="90" spans="1:23" s="126" customFormat="1" ht="12">
      <c r="A90" s="123"/>
      <c r="B90" s="498" t="str">
        <f>'Effective Employees'!B61</f>
        <v>N/A</v>
      </c>
      <c r="C90" s="496">
        <f>'Effective Employees'!F61</f>
        <v>0</v>
      </c>
      <c r="D90" s="809">
        <f>'Manual Adjustments'!G75</f>
        <v>0</v>
      </c>
      <c r="E90" s="814">
        <f ca="1">IF('Manual Adjustments'!H75&lt;0.25,CEILING('Manual Adjustments'!H75,0.25),MROUND('Manual Adjustments'!H75,0.25))</f>
        <v>0</v>
      </c>
      <c r="F90" s="814">
        <f ca="1">IF('Manual Adjustments'!I75&lt;0.25,CEILING('Manual Adjustments'!I75,0.25),MROUND('Manual Adjustments'!I75,0.25))</f>
        <v>0</v>
      </c>
      <c r="G90" s="816" t="e">
        <f ca="1">IF('Manual Adjustments'!J75&lt;0.25,CEILING('Manual Adjustments'!J75,0.25),MROUND('Manual Adjustments'!J75,0.25))</f>
        <v>#N/A</v>
      </c>
      <c r="H90" s="816">
        <f>IF('Manual Adjustments'!K75&lt;0.25,CEILING('Manual Adjustments'!K75,0.25),MROUND('Manual Adjustments'!K75,0.25))</f>
        <v>0</v>
      </c>
      <c r="I90" s="816">
        <f>IF('Manual Adjustments'!L75&lt;0.25,CEILING('Manual Adjustments'!L75,0.25),MROUND('Manual Adjustments'!L75,0.25))</f>
        <v>0</v>
      </c>
      <c r="J90" s="816" t="e">
        <f ca="1">IF('Manual Adjustments'!M75&lt;0.25,CEILING('Manual Adjustments'!M75,0.25),MROUND('Manual Adjustments'!M75,0.25))</f>
        <v>#N/A</v>
      </c>
      <c r="K90" s="816" t="e">
        <f ca="1">IF('Manual Adjustments'!N75&lt;0.25,CEILING('Manual Adjustments'!N75,0.25),MROUND('Manual Adjustments'!N75,0.25))</f>
        <v>#N/A</v>
      </c>
      <c r="L90" s="816">
        <f ca="1">IF('Manual Adjustments'!O75&lt;0.25,CEILING('Manual Adjustments'!O75,0.25),MROUND('Manual Adjustments'!O75,0.25))</f>
        <v>0</v>
      </c>
      <c r="M90" s="492"/>
      <c r="N90" s="280"/>
      <c r="O90" s="125"/>
      <c r="P90" s="123"/>
      <c r="S90" s="529"/>
    </row>
    <row r="91" spans="1:23" s="126" customFormat="1" ht="12">
      <c r="A91" s="123"/>
      <c r="B91" s="498" t="str">
        <f>'Effective Employees'!B62</f>
        <v>N/A</v>
      </c>
      <c r="C91" s="496">
        <f>'Effective Employees'!F62</f>
        <v>0</v>
      </c>
      <c r="D91" s="809">
        <f>'Manual Adjustments'!G76</f>
        <v>0</v>
      </c>
      <c r="E91" s="814">
        <f ca="1">IF('Manual Adjustments'!H76&lt;0.25,CEILING('Manual Adjustments'!H76,0.25),MROUND('Manual Adjustments'!H76,0.25))</f>
        <v>0</v>
      </c>
      <c r="F91" s="814">
        <f ca="1">IF('Manual Adjustments'!I76&lt;0.25,CEILING('Manual Adjustments'!I76,0.25),MROUND('Manual Adjustments'!I76,0.25))</f>
        <v>0</v>
      </c>
      <c r="G91" s="816" t="e">
        <f ca="1">IF('Manual Adjustments'!J76&lt;0.25,CEILING('Manual Adjustments'!J76,0.25),MROUND('Manual Adjustments'!J76,0.25))</f>
        <v>#N/A</v>
      </c>
      <c r="H91" s="816">
        <f>IF('Manual Adjustments'!K76&lt;0.25,CEILING('Manual Adjustments'!K76,0.25),MROUND('Manual Adjustments'!K76,0.25))</f>
        <v>0</v>
      </c>
      <c r="I91" s="816">
        <f>IF('Manual Adjustments'!L76&lt;0.25,CEILING('Manual Adjustments'!L76,0.25),MROUND('Manual Adjustments'!L76,0.25))</f>
        <v>0</v>
      </c>
      <c r="J91" s="816" t="e">
        <f ca="1">IF('Manual Adjustments'!M76&lt;0.25,CEILING('Manual Adjustments'!M76,0.25),MROUND('Manual Adjustments'!M76,0.25))</f>
        <v>#N/A</v>
      </c>
      <c r="K91" s="816" t="e">
        <f ca="1">IF('Manual Adjustments'!N76&lt;0.25,CEILING('Manual Adjustments'!N76,0.25),MROUND('Manual Adjustments'!N76,0.25))</f>
        <v>#N/A</v>
      </c>
      <c r="L91" s="816">
        <f ca="1">IF('Manual Adjustments'!O76&lt;0.25,CEILING('Manual Adjustments'!O76,0.25),MROUND('Manual Adjustments'!O76,0.25))</f>
        <v>0</v>
      </c>
      <c r="M91" s="492"/>
      <c r="N91" s="280"/>
      <c r="O91" s="125"/>
      <c r="P91" s="123"/>
      <c r="S91" s="530"/>
    </row>
    <row r="92" spans="1:23" s="126" customFormat="1" ht="12">
      <c r="A92" s="123"/>
      <c r="B92" s="500" t="str">
        <f>'Effective Employees'!B63</f>
        <v>N/A</v>
      </c>
      <c r="C92" s="536">
        <f>'Effective Employees'!F63</f>
        <v>0</v>
      </c>
      <c r="D92" s="810">
        <f>'Manual Adjustments'!G77</f>
        <v>0</v>
      </c>
      <c r="E92" s="821">
        <f ca="1">IF('Manual Adjustments'!H77&lt;0.25,CEILING('Manual Adjustments'!H77,0.25),MROUND('Manual Adjustments'!H77,0.25))</f>
        <v>0</v>
      </c>
      <c r="F92" s="814">
        <f ca="1">IF('Manual Adjustments'!I77&lt;0.25,CEILING('Manual Adjustments'!I77,0.25),MROUND('Manual Adjustments'!I77,0.25))</f>
        <v>0</v>
      </c>
      <c r="G92" s="817" t="e">
        <f ca="1">IF('Manual Adjustments'!J77&lt;0.25,CEILING('Manual Adjustments'!J77,0.25),MROUND('Manual Adjustments'!J77,0.25))</f>
        <v>#N/A</v>
      </c>
      <c r="H92" s="817">
        <f>IF('Manual Adjustments'!K77&lt;0.25,CEILING('Manual Adjustments'!K77,0.25),MROUND('Manual Adjustments'!K77,0.25))</f>
        <v>0</v>
      </c>
      <c r="I92" s="817">
        <f>IF('Manual Adjustments'!L77&lt;0.25,CEILING('Manual Adjustments'!L77,0.25),MROUND('Manual Adjustments'!L77,0.25))</f>
        <v>0</v>
      </c>
      <c r="J92" s="817" t="e">
        <f ca="1">IF('Manual Adjustments'!M77&lt;0.25,CEILING('Manual Adjustments'!M77,0.25),MROUND('Manual Adjustments'!M77,0.25))</f>
        <v>#N/A</v>
      </c>
      <c r="K92" s="817" t="e">
        <f ca="1">IF('Manual Adjustments'!N77&lt;0.25,CEILING('Manual Adjustments'!N77,0.25),MROUND('Manual Adjustments'!N77,0.25))</f>
        <v>#N/A</v>
      </c>
      <c r="L92" s="817">
        <f ca="1">IF('Manual Adjustments'!O77&lt;0.25,CEILING('Manual Adjustments'!O77,0.25),MROUND('Manual Adjustments'!O77,0.25))</f>
        <v>0</v>
      </c>
      <c r="M92" s="538"/>
      <c r="N92" s="280"/>
      <c r="O92" s="125"/>
      <c r="P92" s="123"/>
      <c r="S92" s="530"/>
    </row>
    <row r="93" spans="1:23" s="126" customFormat="1" ht="12">
      <c r="A93" s="123"/>
      <c r="B93" s="499">
        <f>'Client Info'!B81</f>
        <v>0</v>
      </c>
      <c r="C93" s="531"/>
      <c r="D93" s="811"/>
      <c r="E93" s="820"/>
      <c r="F93" s="819"/>
      <c r="G93" s="819"/>
      <c r="H93" s="819"/>
      <c r="I93" s="819"/>
      <c r="J93" s="819"/>
      <c r="K93" s="819"/>
      <c r="L93" s="819"/>
      <c r="M93" s="535"/>
      <c r="N93" s="280"/>
      <c r="O93" s="125"/>
      <c r="P93" s="123"/>
      <c r="S93" s="530"/>
      <c r="V93" s="529"/>
      <c r="W93" s="530"/>
    </row>
    <row r="94" spans="1:23" s="126" customFormat="1" ht="12">
      <c r="A94" s="123"/>
      <c r="B94" s="498" t="str">
        <f>'Effective Employees'!B64</f>
        <v>N/A</v>
      </c>
      <c r="C94" s="496">
        <f>'Effective Employees'!F64</f>
        <v>0</v>
      </c>
      <c r="D94" s="809">
        <f>'Manual Adjustments'!G78</f>
        <v>0</v>
      </c>
      <c r="E94" s="814">
        <f ca="1">IF('Manual Adjustments'!H78&lt;0.25,CEILING('Manual Adjustments'!H78,0.25),MROUND('Manual Adjustments'!H78,0.25))</f>
        <v>0</v>
      </c>
      <c r="F94" s="814">
        <f ca="1">IF('Manual Adjustments'!I78&lt;0.25,CEILING('Manual Adjustments'!I78,0.25),MROUND('Manual Adjustments'!I78,0.25))</f>
        <v>0</v>
      </c>
      <c r="G94" s="816" t="e">
        <f ca="1">IF('Manual Adjustments'!J78&lt;0.25,CEILING('Manual Adjustments'!J78,0.25),MROUND('Manual Adjustments'!J78,0.25))</f>
        <v>#N/A</v>
      </c>
      <c r="H94" s="816">
        <f>IF('Manual Adjustments'!K78&lt;0.25,CEILING('Manual Adjustments'!K78,0.25),MROUND('Manual Adjustments'!K78,0.25))</f>
        <v>0</v>
      </c>
      <c r="I94" s="816">
        <f>IF('Manual Adjustments'!L78&lt;0.25,CEILING('Manual Adjustments'!L78,0.25),MROUND('Manual Adjustments'!L78,0.25))</f>
        <v>0</v>
      </c>
      <c r="J94" s="816" t="e">
        <f ca="1">IF('Manual Adjustments'!M78&lt;0.25,CEILING('Manual Adjustments'!M78,0.25),MROUND('Manual Adjustments'!M78,0.25))</f>
        <v>#N/A</v>
      </c>
      <c r="K94" s="816" t="e">
        <f ca="1">IF('Manual Adjustments'!N78&lt;0.25,CEILING('Manual Adjustments'!N78,0.25),MROUND('Manual Adjustments'!N78,0.25))</f>
        <v>#N/A</v>
      </c>
      <c r="L94" s="816">
        <f ca="1">IF('Manual Adjustments'!O78&lt;0.25,CEILING('Manual Adjustments'!O78,0.25),MROUND('Manual Adjustments'!O78,0.25))</f>
        <v>0</v>
      </c>
      <c r="M94" s="492"/>
      <c r="N94" s="280"/>
      <c r="O94" s="125"/>
      <c r="P94" s="123"/>
      <c r="S94" s="529"/>
      <c r="W94" s="530"/>
    </row>
    <row r="95" spans="1:23" s="126" customFormat="1" ht="12">
      <c r="A95" s="123"/>
      <c r="B95" s="498" t="str">
        <f>'Effective Employees'!B65</f>
        <v>N/A</v>
      </c>
      <c r="C95" s="496">
        <f>'Effective Employees'!F65</f>
        <v>0</v>
      </c>
      <c r="D95" s="809">
        <f>'Manual Adjustments'!G79</f>
        <v>0</v>
      </c>
      <c r="E95" s="814">
        <f ca="1">IF('Manual Adjustments'!H79&lt;0.25,CEILING('Manual Adjustments'!H79,0.25),MROUND('Manual Adjustments'!H79,0.25))</f>
        <v>0</v>
      </c>
      <c r="F95" s="814">
        <f ca="1">IF('Manual Adjustments'!I79&lt;0.25,CEILING('Manual Adjustments'!I79,0.25),MROUND('Manual Adjustments'!I79,0.25))</f>
        <v>0</v>
      </c>
      <c r="G95" s="816" t="e">
        <f ca="1">IF('Manual Adjustments'!J79&lt;0.25,CEILING('Manual Adjustments'!J79,0.25),MROUND('Manual Adjustments'!J79,0.25))</f>
        <v>#N/A</v>
      </c>
      <c r="H95" s="816">
        <f>IF('Manual Adjustments'!K79&lt;0.25,CEILING('Manual Adjustments'!K79,0.25),MROUND('Manual Adjustments'!K79,0.25))</f>
        <v>0</v>
      </c>
      <c r="I95" s="816">
        <f>IF('Manual Adjustments'!L79&lt;0.25,CEILING('Manual Adjustments'!L79,0.25),MROUND('Manual Adjustments'!L79,0.25))</f>
        <v>0</v>
      </c>
      <c r="J95" s="816" t="e">
        <f ca="1">IF('Manual Adjustments'!M79&lt;0.25,CEILING('Manual Adjustments'!M79,0.25),MROUND('Manual Adjustments'!M79,0.25))</f>
        <v>#N/A</v>
      </c>
      <c r="K95" s="816" t="e">
        <f ca="1">IF('Manual Adjustments'!N79&lt;0.25,CEILING('Manual Adjustments'!N79,0.25),MROUND('Manual Adjustments'!N79,0.25))</f>
        <v>#N/A</v>
      </c>
      <c r="L95" s="816">
        <f ca="1">IF('Manual Adjustments'!O79&lt;0.25,CEILING('Manual Adjustments'!O79,0.25),MROUND('Manual Adjustments'!O79,0.25))</f>
        <v>0</v>
      </c>
      <c r="M95" s="492"/>
      <c r="N95" s="280"/>
      <c r="O95" s="125"/>
      <c r="P95" s="123"/>
      <c r="S95" s="530"/>
      <c r="W95" s="530"/>
    </row>
    <row r="96" spans="1:23" s="126" customFormat="1" ht="12">
      <c r="A96" s="123"/>
      <c r="B96" s="500" t="str">
        <f>'Effective Employees'!B66</f>
        <v>N/A</v>
      </c>
      <c r="C96" s="536">
        <f>'Effective Employees'!F66</f>
        <v>0</v>
      </c>
      <c r="D96" s="810">
        <f>'Manual Adjustments'!G80</f>
        <v>0</v>
      </c>
      <c r="E96" s="821">
        <f ca="1">IF('Manual Adjustments'!H80&lt;0.25,CEILING('Manual Adjustments'!H80,0.25),MROUND('Manual Adjustments'!H80,0.25))</f>
        <v>0</v>
      </c>
      <c r="F96" s="814">
        <f ca="1">IF('Manual Adjustments'!I80&lt;0.25,CEILING('Manual Adjustments'!I80,0.25),MROUND('Manual Adjustments'!I80,0.25))</f>
        <v>0</v>
      </c>
      <c r="G96" s="817" t="e">
        <f ca="1">IF('Manual Adjustments'!J80&lt;0.25,CEILING('Manual Adjustments'!J80,0.25),MROUND('Manual Adjustments'!J80,0.25))</f>
        <v>#N/A</v>
      </c>
      <c r="H96" s="817">
        <f>IF('Manual Adjustments'!K80&lt;0.25,CEILING('Manual Adjustments'!K80,0.25),MROUND('Manual Adjustments'!K80,0.25))</f>
        <v>0</v>
      </c>
      <c r="I96" s="817">
        <f>IF('Manual Adjustments'!L80&lt;0.25,CEILING('Manual Adjustments'!L80,0.25),MROUND('Manual Adjustments'!L80,0.25))</f>
        <v>0</v>
      </c>
      <c r="J96" s="817" t="e">
        <f ca="1">IF('Manual Adjustments'!M80&lt;0.25,CEILING('Manual Adjustments'!M80,0.25),MROUND('Manual Adjustments'!M80,0.25))</f>
        <v>#N/A</v>
      </c>
      <c r="K96" s="817" t="e">
        <f ca="1">IF('Manual Adjustments'!N80&lt;0.25,CEILING('Manual Adjustments'!N80,0.25),MROUND('Manual Adjustments'!N80,0.25))</f>
        <v>#N/A</v>
      </c>
      <c r="L96" s="817">
        <f ca="1">IF('Manual Adjustments'!O80&lt;0.25,CEILING('Manual Adjustments'!O80,0.25),MROUND('Manual Adjustments'!O80,0.25))</f>
        <v>0</v>
      </c>
      <c r="M96" s="538"/>
      <c r="N96" s="280"/>
      <c r="O96" s="125"/>
      <c r="P96" s="123"/>
      <c r="S96" s="530"/>
    </row>
    <row r="97" spans="1:19" s="126" customFormat="1" ht="12">
      <c r="A97" s="123"/>
      <c r="B97" s="499">
        <f>'Client Info'!B82</f>
        <v>0</v>
      </c>
      <c r="C97" s="531"/>
      <c r="D97" s="811"/>
      <c r="E97" s="820"/>
      <c r="F97" s="819"/>
      <c r="G97" s="819"/>
      <c r="H97" s="819"/>
      <c r="I97" s="819"/>
      <c r="J97" s="819"/>
      <c r="K97" s="819"/>
      <c r="L97" s="819"/>
      <c r="M97" s="535"/>
      <c r="N97" s="280"/>
      <c r="O97" s="125"/>
      <c r="P97" s="123"/>
      <c r="S97" s="530"/>
    </row>
    <row r="98" spans="1:19" s="126" customFormat="1" ht="12">
      <c r="A98" s="123"/>
      <c r="B98" s="498" t="str">
        <f>'Effective Employees'!B67</f>
        <v>N/A</v>
      </c>
      <c r="C98" s="496">
        <f>'Effective Employees'!F67</f>
        <v>0</v>
      </c>
      <c r="D98" s="809">
        <f>'Manual Adjustments'!G81</f>
        <v>0</v>
      </c>
      <c r="E98" s="814">
        <f ca="1">IF('Manual Adjustments'!H81&lt;0.25,CEILING('Manual Adjustments'!H81,0.25),MROUND('Manual Adjustments'!H81,0.25))</f>
        <v>0</v>
      </c>
      <c r="F98" s="814">
        <f ca="1">IF('Manual Adjustments'!I81&lt;0.25,CEILING('Manual Adjustments'!I81,0.25),MROUND('Manual Adjustments'!I81,0.25))</f>
        <v>0</v>
      </c>
      <c r="G98" s="816" t="e">
        <f ca="1">IF('Manual Adjustments'!J81&lt;0.25,CEILING('Manual Adjustments'!J81,0.25),MROUND('Manual Adjustments'!J81,0.25))</f>
        <v>#N/A</v>
      </c>
      <c r="H98" s="816">
        <f>IF('Manual Adjustments'!K81&lt;0.25,CEILING('Manual Adjustments'!K81,0.25),MROUND('Manual Adjustments'!K81,0.25))</f>
        <v>0</v>
      </c>
      <c r="I98" s="816">
        <f>IF('Manual Adjustments'!L81&lt;0.25,CEILING('Manual Adjustments'!L81,0.25),MROUND('Manual Adjustments'!L81,0.25))</f>
        <v>0</v>
      </c>
      <c r="J98" s="816" t="e">
        <f ca="1">IF('Manual Adjustments'!M81&lt;0.25,CEILING('Manual Adjustments'!M81,0.25),MROUND('Manual Adjustments'!M81,0.25))</f>
        <v>#N/A</v>
      </c>
      <c r="K98" s="816" t="e">
        <f ca="1">IF('Manual Adjustments'!N81&lt;0.25,CEILING('Manual Adjustments'!N81,0.25),MROUND('Manual Adjustments'!N81,0.25))</f>
        <v>#N/A</v>
      </c>
      <c r="L98" s="816">
        <f ca="1">IF('Manual Adjustments'!O81&lt;0.25,CEILING('Manual Adjustments'!O81,0.25),MROUND('Manual Adjustments'!O81,0.25))</f>
        <v>0</v>
      </c>
      <c r="M98" s="492"/>
      <c r="N98" s="280"/>
      <c r="O98" s="125"/>
      <c r="P98" s="123"/>
    </row>
    <row r="99" spans="1:19" s="126" customFormat="1" ht="12">
      <c r="A99" s="123"/>
      <c r="B99" s="498" t="str">
        <f>'Effective Employees'!B68</f>
        <v>N/A</v>
      </c>
      <c r="C99" s="496">
        <f>'Effective Employees'!F68</f>
        <v>0</v>
      </c>
      <c r="D99" s="809">
        <f>'Manual Adjustments'!G82</f>
        <v>0</v>
      </c>
      <c r="E99" s="814">
        <f ca="1">IF('Manual Adjustments'!H82&lt;0.25,CEILING('Manual Adjustments'!H82,0.25),MROUND('Manual Adjustments'!H82,0.25))</f>
        <v>0</v>
      </c>
      <c r="F99" s="814">
        <f ca="1">IF('Manual Adjustments'!I82&lt;0.25,CEILING('Manual Adjustments'!I82,0.25),MROUND('Manual Adjustments'!I82,0.25))</f>
        <v>0</v>
      </c>
      <c r="G99" s="816" t="e">
        <f ca="1">IF('Manual Adjustments'!J82&lt;0.25,CEILING('Manual Adjustments'!J82,0.25),MROUND('Manual Adjustments'!J82,0.25))</f>
        <v>#N/A</v>
      </c>
      <c r="H99" s="816">
        <f>IF('Manual Adjustments'!K82&lt;0.25,CEILING('Manual Adjustments'!K82,0.25),MROUND('Manual Adjustments'!K82,0.25))</f>
        <v>0</v>
      </c>
      <c r="I99" s="816">
        <f>IF('Manual Adjustments'!L82&lt;0.25,CEILING('Manual Adjustments'!L82,0.25),MROUND('Manual Adjustments'!L82,0.25))</f>
        <v>0</v>
      </c>
      <c r="J99" s="816" t="e">
        <f ca="1">IF('Manual Adjustments'!M82&lt;0.25,CEILING('Manual Adjustments'!M82,0.25),MROUND('Manual Adjustments'!M82,0.25))</f>
        <v>#N/A</v>
      </c>
      <c r="K99" s="816" t="e">
        <f ca="1">IF('Manual Adjustments'!N82&lt;0.25,CEILING('Manual Adjustments'!N82,0.25),MROUND('Manual Adjustments'!N82,0.25))</f>
        <v>#N/A</v>
      </c>
      <c r="L99" s="816">
        <f ca="1">IF('Manual Adjustments'!O82&lt;0.25,CEILING('Manual Adjustments'!O82,0.25),MROUND('Manual Adjustments'!O82,0.25))</f>
        <v>0</v>
      </c>
      <c r="M99" s="492"/>
      <c r="N99" s="280"/>
      <c r="O99" s="125"/>
      <c r="P99" s="123"/>
    </row>
    <row r="100" spans="1:19" s="126" customFormat="1" ht="12">
      <c r="A100" s="123"/>
      <c r="B100" s="500" t="str">
        <f>'Effective Employees'!B69</f>
        <v>N/A</v>
      </c>
      <c r="C100" s="536">
        <f>'Effective Employees'!F69</f>
        <v>0</v>
      </c>
      <c r="D100" s="810">
        <f>'Manual Adjustments'!G83</f>
        <v>0</v>
      </c>
      <c r="E100" s="821">
        <f ca="1">IF('Manual Adjustments'!H83&lt;0.25,CEILING('Manual Adjustments'!H83,0.25),MROUND('Manual Adjustments'!H83,0.25))</f>
        <v>0</v>
      </c>
      <c r="F100" s="814">
        <f ca="1">IF('Manual Adjustments'!I83&lt;0.25,CEILING('Manual Adjustments'!I83,0.25),MROUND('Manual Adjustments'!I83,0.25))</f>
        <v>0</v>
      </c>
      <c r="G100" s="817" t="e">
        <f ca="1">IF('Manual Adjustments'!J83&lt;0.25,CEILING('Manual Adjustments'!J83,0.25),MROUND('Manual Adjustments'!J83,0.25))</f>
        <v>#N/A</v>
      </c>
      <c r="H100" s="817">
        <f>IF('Manual Adjustments'!K83&lt;0.25,CEILING('Manual Adjustments'!K83,0.25),MROUND('Manual Adjustments'!K83,0.25))</f>
        <v>0</v>
      </c>
      <c r="I100" s="817">
        <f>IF('Manual Adjustments'!L83&lt;0.25,CEILING('Manual Adjustments'!L83,0.25),MROUND('Manual Adjustments'!L83,0.25))</f>
        <v>0</v>
      </c>
      <c r="J100" s="817" t="e">
        <f ca="1">IF('Manual Adjustments'!M83&lt;0.25,CEILING('Manual Adjustments'!M83,0.25),MROUND('Manual Adjustments'!M83,0.25))</f>
        <v>#N/A</v>
      </c>
      <c r="K100" s="817" t="e">
        <f ca="1">IF('Manual Adjustments'!N83&lt;0.25,CEILING('Manual Adjustments'!N83,0.25),MROUND('Manual Adjustments'!N83,0.25))</f>
        <v>#N/A</v>
      </c>
      <c r="L100" s="817">
        <f ca="1">IF('Manual Adjustments'!O83&lt;0.25,CEILING('Manual Adjustments'!O83,0.25),MROUND('Manual Adjustments'!O83,0.25))</f>
        <v>0</v>
      </c>
      <c r="M100" s="538"/>
      <c r="N100" s="280"/>
      <c r="O100" s="125"/>
      <c r="P100" s="123"/>
    </row>
    <row r="101" spans="1:19" s="126" customFormat="1" ht="12">
      <c r="A101" s="123"/>
      <c r="B101" s="499">
        <f>'Client Info'!B83</f>
        <v>0</v>
      </c>
      <c r="C101" s="531"/>
      <c r="D101" s="811"/>
      <c r="E101" s="820"/>
      <c r="F101" s="819"/>
      <c r="G101" s="819"/>
      <c r="H101" s="819"/>
      <c r="I101" s="819"/>
      <c r="J101" s="819"/>
      <c r="K101" s="819"/>
      <c r="L101" s="819"/>
      <c r="M101" s="535"/>
      <c r="N101" s="280"/>
      <c r="O101" s="125"/>
      <c r="P101" s="123"/>
    </row>
    <row r="102" spans="1:19" s="126" customFormat="1" ht="12">
      <c r="A102" s="123"/>
      <c r="B102" s="498" t="str">
        <f>'Effective Employees'!B70</f>
        <v>N/A</v>
      </c>
      <c r="C102" s="496">
        <f>'Effective Employees'!F70</f>
        <v>0</v>
      </c>
      <c r="D102" s="809">
        <f>'Manual Adjustments'!G84</f>
        <v>0</v>
      </c>
      <c r="E102" s="814">
        <f ca="1">IF('Manual Adjustments'!H84&lt;0.25,CEILING('Manual Adjustments'!H84,0.25),MROUND('Manual Adjustments'!H84,0.25))</f>
        <v>0</v>
      </c>
      <c r="F102" s="814">
        <f ca="1">IF('Manual Adjustments'!I84&lt;0.25,CEILING('Manual Adjustments'!I84,0.25),MROUND('Manual Adjustments'!I84,0.25))</f>
        <v>0</v>
      </c>
      <c r="G102" s="816" t="e">
        <f ca="1">IF('Manual Adjustments'!J84&lt;0.25,CEILING('Manual Adjustments'!J84,0.25),MROUND('Manual Adjustments'!J84,0.25))</f>
        <v>#N/A</v>
      </c>
      <c r="H102" s="816">
        <f>IF('Manual Adjustments'!K84&lt;0.25,CEILING('Manual Adjustments'!K84,0.25),MROUND('Manual Adjustments'!K84,0.25))</f>
        <v>0</v>
      </c>
      <c r="I102" s="816">
        <f>IF('Manual Adjustments'!L84&lt;0.25,CEILING('Manual Adjustments'!L84,0.25),MROUND('Manual Adjustments'!L84,0.25))</f>
        <v>0</v>
      </c>
      <c r="J102" s="816" t="e">
        <f ca="1">IF('Manual Adjustments'!M84&lt;0.25,CEILING('Manual Adjustments'!M84,0.25),MROUND('Manual Adjustments'!M84,0.25))</f>
        <v>#N/A</v>
      </c>
      <c r="K102" s="816" t="e">
        <f ca="1">IF('Manual Adjustments'!N84&lt;0.25,CEILING('Manual Adjustments'!N84,0.25),MROUND('Manual Adjustments'!N84,0.25))</f>
        <v>#N/A</v>
      </c>
      <c r="L102" s="816">
        <f ca="1">IF('Manual Adjustments'!O84&lt;0.25,CEILING('Manual Adjustments'!O84,0.25),MROUND('Manual Adjustments'!O84,0.25))</f>
        <v>0</v>
      </c>
      <c r="M102" s="492"/>
      <c r="N102" s="280"/>
      <c r="O102" s="125"/>
      <c r="P102" s="123"/>
    </row>
    <row r="103" spans="1:19" s="126" customFormat="1" ht="12">
      <c r="A103" s="123"/>
      <c r="B103" s="498" t="str">
        <f>'Effective Employees'!B71</f>
        <v>N/A</v>
      </c>
      <c r="C103" s="496">
        <f>'Effective Employees'!F71</f>
        <v>0</v>
      </c>
      <c r="D103" s="809">
        <f>'Manual Adjustments'!G85</f>
        <v>0</v>
      </c>
      <c r="E103" s="814">
        <f ca="1">IF('Manual Adjustments'!H85&lt;0.25,CEILING('Manual Adjustments'!H85,0.25),MROUND('Manual Adjustments'!H85,0.25))</f>
        <v>0</v>
      </c>
      <c r="F103" s="814">
        <f ca="1">IF('Manual Adjustments'!I85&lt;0.25,CEILING('Manual Adjustments'!I85,0.25),MROUND('Manual Adjustments'!I85,0.25))</f>
        <v>0</v>
      </c>
      <c r="G103" s="816" t="e">
        <f ca="1">IF('Manual Adjustments'!J85&lt;0.25,CEILING('Manual Adjustments'!J85,0.25),MROUND('Manual Adjustments'!J85,0.25))</f>
        <v>#N/A</v>
      </c>
      <c r="H103" s="816">
        <f>IF('Manual Adjustments'!K85&lt;0.25,CEILING('Manual Adjustments'!K85,0.25),MROUND('Manual Adjustments'!K85,0.25))</f>
        <v>0</v>
      </c>
      <c r="I103" s="816">
        <f>IF('Manual Adjustments'!L85&lt;0.25,CEILING('Manual Adjustments'!L85,0.25),MROUND('Manual Adjustments'!L85,0.25))</f>
        <v>0</v>
      </c>
      <c r="J103" s="816" t="e">
        <f ca="1">IF('Manual Adjustments'!M85&lt;0.25,CEILING('Manual Adjustments'!M85,0.25),MROUND('Manual Adjustments'!M85,0.25))</f>
        <v>#N/A</v>
      </c>
      <c r="K103" s="816" t="e">
        <f ca="1">IF('Manual Adjustments'!N85&lt;0.25,CEILING('Manual Adjustments'!N85,0.25),MROUND('Manual Adjustments'!N85,0.25))</f>
        <v>#N/A</v>
      </c>
      <c r="L103" s="816">
        <f ca="1">IF('Manual Adjustments'!O85&lt;0.25,CEILING('Manual Adjustments'!O85,0.25),MROUND('Manual Adjustments'!O85,0.25))</f>
        <v>0</v>
      </c>
      <c r="M103" s="492"/>
      <c r="N103" s="280"/>
      <c r="O103" s="125"/>
      <c r="P103" s="123"/>
    </row>
    <row r="104" spans="1:19" s="126" customFormat="1" ht="12">
      <c r="A104" s="123"/>
      <c r="B104" s="498" t="str">
        <f>'Effective Employees'!B72</f>
        <v>N/A</v>
      </c>
      <c r="C104" s="536">
        <f>'Effective Employees'!F72</f>
        <v>0</v>
      </c>
      <c r="D104" s="810">
        <f>'Manual Adjustments'!G86</f>
        <v>0</v>
      </c>
      <c r="E104" s="821">
        <f ca="1">IF('Manual Adjustments'!H86&lt;0.25,CEILING('Manual Adjustments'!H86,0.25),MROUND('Manual Adjustments'!H86,0.25))</f>
        <v>0</v>
      </c>
      <c r="F104" s="814">
        <f ca="1">IF('Manual Adjustments'!I86&lt;0.25,CEILING('Manual Adjustments'!I86,0.25),MROUND('Manual Adjustments'!I86,0.25))</f>
        <v>0</v>
      </c>
      <c r="G104" s="817" t="e">
        <f ca="1">IF('Manual Adjustments'!J86&lt;0.25,CEILING('Manual Adjustments'!J86,0.25),MROUND('Manual Adjustments'!J86,0.25))</f>
        <v>#N/A</v>
      </c>
      <c r="H104" s="817">
        <f>IF('Manual Adjustments'!K86&lt;0.25,CEILING('Manual Adjustments'!K86,0.25),MROUND('Manual Adjustments'!K86,0.25))</f>
        <v>0</v>
      </c>
      <c r="I104" s="817">
        <f>IF('Manual Adjustments'!L86&lt;0.25,CEILING('Manual Adjustments'!L86,0.25),MROUND('Manual Adjustments'!L86,0.25))</f>
        <v>0</v>
      </c>
      <c r="J104" s="817" t="e">
        <f ca="1">IF('Manual Adjustments'!M86&lt;0.25,CEILING('Manual Adjustments'!M86,0.25),MROUND('Manual Adjustments'!M86,0.25))</f>
        <v>#N/A</v>
      </c>
      <c r="K104" s="817" t="e">
        <f ca="1">IF('Manual Adjustments'!N86&lt;0.25,CEILING('Manual Adjustments'!N86,0.25),MROUND('Manual Adjustments'!N86,0.25))</f>
        <v>#N/A</v>
      </c>
      <c r="L104" s="817">
        <f ca="1">IF('Manual Adjustments'!O86&lt;0.25,CEILING('Manual Adjustments'!O86,0.25),MROUND('Manual Adjustments'!O86,0.25))</f>
        <v>0</v>
      </c>
      <c r="M104" s="538"/>
      <c r="N104" s="280"/>
      <c r="O104" s="125"/>
      <c r="P104" s="123"/>
    </row>
    <row r="105" spans="1:19" s="126" customFormat="1" ht="12">
      <c r="A105" s="123"/>
      <c r="B105" s="499">
        <f>'Client Info'!B84</f>
        <v>0</v>
      </c>
      <c r="C105" s="531"/>
      <c r="D105" s="811"/>
      <c r="E105" s="820"/>
      <c r="F105" s="819"/>
      <c r="G105" s="819"/>
      <c r="H105" s="819"/>
      <c r="I105" s="819"/>
      <c r="J105" s="819"/>
      <c r="K105" s="819"/>
      <c r="L105" s="819"/>
      <c r="M105" s="535"/>
      <c r="N105" s="280"/>
      <c r="O105" s="125"/>
      <c r="P105" s="123"/>
    </row>
    <row r="106" spans="1:19" s="126" customFormat="1" ht="12">
      <c r="A106" s="123"/>
      <c r="B106" s="498" t="str">
        <f>'Effective Employees'!B73</f>
        <v>N/A</v>
      </c>
      <c r="C106" s="496">
        <f>'Effective Employees'!F73</f>
        <v>0</v>
      </c>
      <c r="D106" s="809">
        <f>'Manual Adjustments'!G87</f>
        <v>0</v>
      </c>
      <c r="E106" s="814">
        <f ca="1">IF('Manual Adjustments'!H87&lt;0.25,CEILING('Manual Adjustments'!H87,0.25),MROUND('Manual Adjustments'!H87,0.25))</f>
        <v>0</v>
      </c>
      <c r="F106" s="814">
        <f ca="1">IF('Manual Adjustments'!I87&lt;0.25,CEILING('Manual Adjustments'!I87,0.25),MROUND('Manual Adjustments'!I87,0.25))</f>
        <v>0</v>
      </c>
      <c r="G106" s="816" t="e">
        <f ca="1">IF('Manual Adjustments'!J87&lt;0.25,CEILING('Manual Adjustments'!J87,0.25),MROUND('Manual Adjustments'!J87,0.25))</f>
        <v>#N/A</v>
      </c>
      <c r="H106" s="816">
        <f>IF('Manual Adjustments'!K87&lt;0.25,CEILING('Manual Adjustments'!K87,0.25),MROUND('Manual Adjustments'!K87,0.25))</f>
        <v>0</v>
      </c>
      <c r="I106" s="816">
        <f>IF('Manual Adjustments'!L87&lt;0.25,CEILING('Manual Adjustments'!L87,0.25),MROUND('Manual Adjustments'!L87,0.25))</f>
        <v>0</v>
      </c>
      <c r="J106" s="816" t="e">
        <f ca="1">IF('Manual Adjustments'!M87&lt;0.25,CEILING('Manual Adjustments'!M87,0.25),MROUND('Manual Adjustments'!M87,0.25))</f>
        <v>#N/A</v>
      </c>
      <c r="K106" s="816" t="e">
        <f ca="1">IF('Manual Adjustments'!N87&lt;0.25,CEILING('Manual Adjustments'!N87,0.25),MROUND('Manual Adjustments'!N87,0.25))</f>
        <v>#N/A</v>
      </c>
      <c r="L106" s="816">
        <f ca="1">IF('Manual Adjustments'!O87&lt;0.25,CEILING('Manual Adjustments'!O87,0.25),MROUND('Manual Adjustments'!O87,0.25))</f>
        <v>0</v>
      </c>
      <c r="M106" s="492"/>
      <c r="N106" s="280"/>
      <c r="O106" s="125"/>
      <c r="P106" s="123"/>
    </row>
    <row r="107" spans="1:19" s="126" customFormat="1" ht="12">
      <c r="A107" s="123"/>
      <c r="B107" s="498" t="str">
        <f>'Effective Employees'!B74</f>
        <v>N/A</v>
      </c>
      <c r="C107" s="496">
        <f>'Effective Employees'!F74</f>
        <v>0</v>
      </c>
      <c r="D107" s="809">
        <f>'Manual Adjustments'!G88</f>
        <v>0</v>
      </c>
      <c r="E107" s="814">
        <f ca="1">IF('Manual Adjustments'!H88&lt;0.25,CEILING('Manual Adjustments'!H88,0.25),MROUND('Manual Adjustments'!H88,0.25))</f>
        <v>0</v>
      </c>
      <c r="F107" s="814">
        <f ca="1">IF('Manual Adjustments'!I88&lt;0.25,CEILING('Manual Adjustments'!I88,0.25),MROUND('Manual Adjustments'!I88,0.25))</f>
        <v>0</v>
      </c>
      <c r="G107" s="816" t="e">
        <f ca="1">IF('Manual Adjustments'!J88&lt;0.25,CEILING('Manual Adjustments'!J88,0.25),MROUND('Manual Adjustments'!J88,0.25))</f>
        <v>#N/A</v>
      </c>
      <c r="H107" s="816">
        <f>IF('Manual Adjustments'!K88&lt;0.25,CEILING('Manual Adjustments'!K88,0.25),MROUND('Manual Adjustments'!K88,0.25))</f>
        <v>0</v>
      </c>
      <c r="I107" s="816">
        <f>IF('Manual Adjustments'!L88&lt;0.25,CEILING('Manual Adjustments'!L88,0.25),MROUND('Manual Adjustments'!L88,0.25))</f>
        <v>0</v>
      </c>
      <c r="J107" s="816" t="e">
        <f ca="1">IF('Manual Adjustments'!M88&lt;0.25,CEILING('Manual Adjustments'!M88,0.25),MROUND('Manual Adjustments'!M88,0.25))</f>
        <v>#N/A</v>
      </c>
      <c r="K107" s="816" t="e">
        <f ca="1">IF('Manual Adjustments'!N88&lt;0.25,CEILING('Manual Adjustments'!N88,0.25),MROUND('Manual Adjustments'!N88,0.25))</f>
        <v>#N/A</v>
      </c>
      <c r="L107" s="816">
        <f ca="1">IF('Manual Adjustments'!O88&lt;0.25,CEILING('Manual Adjustments'!O88,0.25),MROUND('Manual Adjustments'!O88,0.25))</f>
        <v>0</v>
      </c>
      <c r="M107" s="492"/>
      <c r="N107" s="280"/>
      <c r="O107" s="125"/>
      <c r="P107" s="123"/>
    </row>
    <row r="108" spans="1:19" s="126" customFormat="1" ht="12">
      <c r="A108" s="123"/>
      <c r="B108" s="498" t="str">
        <f>'Effective Employees'!B75</f>
        <v>N/A</v>
      </c>
      <c r="C108" s="536">
        <f>'Effective Employees'!F75</f>
        <v>0</v>
      </c>
      <c r="D108" s="810">
        <f>'Manual Adjustments'!G89</f>
        <v>0</v>
      </c>
      <c r="E108" s="821">
        <f ca="1">IF('Manual Adjustments'!H89&lt;0.25,CEILING('Manual Adjustments'!H89,0.25),MROUND('Manual Adjustments'!H89,0.25))</f>
        <v>0</v>
      </c>
      <c r="F108" s="814">
        <f ca="1">IF('Manual Adjustments'!I89&lt;0.25,CEILING('Manual Adjustments'!I89,0.25),MROUND('Manual Adjustments'!I89,0.25))</f>
        <v>0</v>
      </c>
      <c r="G108" s="817" t="e">
        <f ca="1">IF('Manual Adjustments'!J89&lt;0.25,CEILING('Manual Adjustments'!J89,0.25),MROUND('Manual Adjustments'!J89,0.25))</f>
        <v>#N/A</v>
      </c>
      <c r="H108" s="817">
        <f>IF('Manual Adjustments'!K89&lt;0.25,CEILING('Manual Adjustments'!K89,0.25),MROUND('Manual Adjustments'!K89,0.25))</f>
        <v>0</v>
      </c>
      <c r="I108" s="817">
        <f>IF('Manual Adjustments'!L89&lt;0.25,CEILING('Manual Adjustments'!L89,0.25),MROUND('Manual Adjustments'!L89,0.25))</f>
        <v>0</v>
      </c>
      <c r="J108" s="817" t="e">
        <f ca="1">IF('Manual Adjustments'!M89&lt;0.25,CEILING('Manual Adjustments'!M89,0.25),MROUND('Manual Adjustments'!M89,0.25))</f>
        <v>#N/A</v>
      </c>
      <c r="K108" s="817" t="e">
        <f ca="1">IF('Manual Adjustments'!N89&lt;0.25,CEILING('Manual Adjustments'!N89,0.25),MROUND('Manual Adjustments'!N89,0.25))</f>
        <v>#N/A</v>
      </c>
      <c r="L108" s="817">
        <f ca="1">IF('Manual Adjustments'!O89&lt;0.25,CEILING('Manual Adjustments'!O89,0.25),MROUND('Manual Adjustments'!O89,0.25))</f>
        <v>0</v>
      </c>
      <c r="M108" s="538"/>
      <c r="N108" s="280"/>
      <c r="O108" s="125"/>
      <c r="P108" s="123"/>
    </row>
    <row r="109" spans="1:19" s="126" customFormat="1" ht="12">
      <c r="A109" s="123"/>
      <c r="B109" s="499">
        <f>'Client Info'!B85</f>
        <v>0</v>
      </c>
      <c r="C109" s="531"/>
      <c r="D109" s="811"/>
      <c r="E109" s="820"/>
      <c r="F109" s="819"/>
      <c r="G109" s="819"/>
      <c r="H109" s="819"/>
      <c r="I109" s="819"/>
      <c r="J109" s="819"/>
      <c r="K109" s="819"/>
      <c r="L109" s="819"/>
      <c r="M109" s="535"/>
      <c r="N109" s="280"/>
      <c r="O109" s="125"/>
      <c r="P109" s="123"/>
    </row>
    <row r="110" spans="1:19" s="126" customFormat="1" ht="12">
      <c r="A110" s="123"/>
      <c r="B110" s="498" t="str">
        <f>'Effective Employees'!B76</f>
        <v>N/A</v>
      </c>
      <c r="C110" s="496">
        <f>'Effective Employees'!F76</f>
        <v>0</v>
      </c>
      <c r="D110" s="809">
        <f>'Manual Adjustments'!G90</f>
        <v>0</v>
      </c>
      <c r="E110" s="814">
        <f ca="1">IF('Manual Adjustments'!H90&lt;0.25,CEILING('Manual Adjustments'!H90,0.25),MROUND('Manual Adjustments'!H90,0.25))</f>
        <v>0</v>
      </c>
      <c r="F110" s="814">
        <f ca="1">IF('Manual Adjustments'!I90&lt;0.25,CEILING('Manual Adjustments'!I90,0.25),MROUND('Manual Adjustments'!I90,0.25))</f>
        <v>0</v>
      </c>
      <c r="G110" s="816" t="e">
        <f ca="1">IF('Manual Adjustments'!J90&lt;0.25,CEILING('Manual Adjustments'!J90,0.25),MROUND('Manual Adjustments'!J90,0.25))</f>
        <v>#N/A</v>
      </c>
      <c r="H110" s="816">
        <f>IF('Manual Adjustments'!K90&lt;0.25,CEILING('Manual Adjustments'!K90,0.25),MROUND('Manual Adjustments'!K90,0.25))</f>
        <v>0</v>
      </c>
      <c r="I110" s="816">
        <f>IF('Manual Adjustments'!L90&lt;0.25,CEILING('Manual Adjustments'!L90,0.25),MROUND('Manual Adjustments'!L90,0.25))</f>
        <v>0</v>
      </c>
      <c r="J110" s="816" t="e">
        <f ca="1">IF('Manual Adjustments'!M90&lt;0.25,CEILING('Manual Adjustments'!M90,0.25),MROUND('Manual Adjustments'!M90,0.25))</f>
        <v>#N/A</v>
      </c>
      <c r="K110" s="816" t="e">
        <f ca="1">IF('Manual Adjustments'!N90&lt;0.25,CEILING('Manual Adjustments'!N90,0.25),MROUND('Manual Adjustments'!N90,0.25))</f>
        <v>#N/A</v>
      </c>
      <c r="L110" s="816">
        <f ca="1">IF('Manual Adjustments'!O90&lt;0.25,CEILING('Manual Adjustments'!O90,0.25),MROUND('Manual Adjustments'!O90,0.25))</f>
        <v>0</v>
      </c>
      <c r="M110" s="492"/>
      <c r="N110" s="280"/>
      <c r="O110" s="125"/>
      <c r="P110" s="123"/>
    </row>
    <row r="111" spans="1:19" s="126" customFormat="1" ht="12">
      <c r="A111" s="123"/>
      <c r="B111" s="498" t="str">
        <f>'Effective Employees'!B77</f>
        <v>N/A</v>
      </c>
      <c r="C111" s="496">
        <f>'Effective Employees'!F77</f>
        <v>0</v>
      </c>
      <c r="D111" s="809">
        <f>'Manual Adjustments'!G91</f>
        <v>0</v>
      </c>
      <c r="E111" s="814">
        <f ca="1">IF('Manual Adjustments'!H91&lt;0.25,CEILING('Manual Adjustments'!H91,0.25),MROUND('Manual Adjustments'!H91,0.25))</f>
        <v>0</v>
      </c>
      <c r="F111" s="814">
        <f ca="1">IF('Manual Adjustments'!I91&lt;0.25,CEILING('Manual Adjustments'!I91,0.25),MROUND('Manual Adjustments'!I91,0.25))</f>
        <v>0</v>
      </c>
      <c r="G111" s="816" t="e">
        <f ca="1">IF('Manual Adjustments'!J91&lt;0.25,CEILING('Manual Adjustments'!J91,0.25),MROUND('Manual Adjustments'!J91,0.25))</f>
        <v>#N/A</v>
      </c>
      <c r="H111" s="816">
        <f>IF('Manual Adjustments'!K91&lt;0.25,CEILING('Manual Adjustments'!K91,0.25),MROUND('Manual Adjustments'!K91,0.25))</f>
        <v>0</v>
      </c>
      <c r="I111" s="816">
        <f>IF('Manual Adjustments'!L91&lt;0.25,CEILING('Manual Adjustments'!L91,0.25),MROUND('Manual Adjustments'!L91,0.25))</f>
        <v>0</v>
      </c>
      <c r="J111" s="816" t="e">
        <f ca="1">IF('Manual Adjustments'!M91&lt;0.25,CEILING('Manual Adjustments'!M91,0.25),MROUND('Manual Adjustments'!M91,0.25))</f>
        <v>#N/A</v>
      </c>
      <c r="K111" s="816" t="e">
        <f ca="1">IF('Manual Adjustments'!N91&lt;0.25,CEILING('Manual Adjustments'!N91,0.25),MROUND('Manual Adjustments'!N91,0.25))</f>
        <v>#N/A</v>
      </c>
      <c r="L111" s="816">
        <f ca="1">IF('Manual Adjustments'!O91&lt;0.25,CEILING('Manual Adjustments'!O91,0.25),MROUND('Manual Adjustments'!O91,0.25))</f>
        <v>0</v>
      </c>
      <c r="M111" s="492"/>
      <c r="N111" s="280"/>
      <c r="O111" s="125"/>
      <c r="P111" s="123"/>
    </row>
    <row r="112" spans="1:19" s="126" customFormat="1" ht="12">
      <c r="A112" s="123"/>
      <c r="B112" s="498" t="str">
        <f>'Effective Employees'!B78</f>
        <v>N/A</v>
      </c>
      <c r="C112" s="536">
        <f>'Effective Employees'!F78</f>
        <v>0</v>
      </c>
      <c r="D112" s="810">
        <f>'Manual Adjustments'!G92</f>
        <v>0</v>
      </c>
      <c r="E112" s="821">
        <f ca="1">IF('Manual Adjustments'!H92&lt;0.25,CEILING('Manual Adjustments'!H92,0.25),MROUND('Manual Adjustments'!H92,0.25))</f>
        <v>0</v>
      </c>
      <c r="F112" s="814">
        <f ca="1">IF('Manual Adjustments'!I92&lt;0.25,CEILING('Manual Adjustments'!I92,0.25),MROUND('Manual Adjustments'!I92,0.25))</f>
        <v>0</v>
      </c>
      <c r="G112" s="817" t="e">
        <f ca="1">IF('Manual Adjustments'!J92&lt;0.25,CEILING('Manual Adjustments'!J92,0.25),MROUND('Manual Adjustments'!J92,0.25))</f>
        <v>#N/A</v>
      </c>
      <c r="H112" s="817">
        <f>IF('Manual Adjustments'!K92&lt;0.25,CEILING('Manual Adjustments'!K92,0.25),MROUND('Manual Adjustments'!K92,0.25))</f>
        <v>0</v>
      </c>
      <c r="I112" s="817">
        <f>IF('Manual Adjustments'!L92&lt;0.25,CEILING('Manual Adjustments'!L92,0.25),MROUND('Manual Adjustments'!L92,0.25))</f>
        <v>0</v>
      </c>
      <c r="J112" s="817" t="e">
        <f ca="1">IF('Manual Adjustments'!M92&lt;0.25,CEILING('Manual Adjustments'!M92,0.25),MROUND('Manual Adjustments'!M92,0.25))</f>
        <v>#N/A</v>
      </c>
      <c r="K112" s="817" t="e">
        <f ca="1">IF('Manual Adjustments'!N92&lt;0.25,CEILING('Manual Adjustments'!N92,0.25),MROUND('Manual Adjustments'!N92,0.25))</f>
        <v>#N/A</v>
      </c>
      <c r="L112" s="817">
        <f ca="1">IF('Manual Adjustments'!O92&lt;0.25,CEILING('Manual Adjustments'!O92,0.25),MROUND('Manual Adjustments'!O92,0.25))</f>
        <v>0</v>
      </c>
      <c r="M112" s="538"/>
      <c r="N112" s="280"/>
      <c r="O112" s="125"/>
      <c r="P112" s="123"/>
    </row>
    <row r="113" spans="1:16" s="126" customFormat="1" ht="12">
      <c r="A113" s="123"/>
      <c r="B113" s="499">
        <f>'Client Info'!B86</f>
        <v>0</v>
      </c>
      <c r="C113" s="531"/>
      <c r="D113" s="811"/>
      <c r="E113" s="820"/>
      <c r="F113" s="819"/>
      <c r="G113" s="819"/>
      <c r="H113" s="819"/>
      <c r="I113" s="819"/>
      <c r="J113" s="819"/>
      <c r="K113" s="819"/>
      <c r="L113" s="819"/>
      <c r="M113" s="535"/>
      <c r="N113" s="280"/>
      <c r="O113" s="125"/>
      <c r="P113" s="123"/>
    </row>
    <row r="114" spans="1:16" s="126" customFormat="1" ht="12">
      <c r="A114" s="123"/>
      <c r="B114" s="498" t="str">
        <f>'Effective Employees'!B79</f>
        <v>N/A</v>
      </c>
      <c r="C114" s="496">
        <f>'Effective Employees'!F79</f>
        <v>0</v>
      </c>
      <c r="D114" s="809">
        <f>'Manual Adjustments'!G93</f>
        <v>0</v>
      </c>
      <c r="E114" s="814">
        <f ca="1">IF('Manual Adjustments'!H93&lt;0.25,CEILING('Manual Adjustments'!H93,0.25),MROUND('Manual Adjustments'!H93,0.25))</f>
        <v>0</v>
      </c>
      <c r="F114" s="814">
        <f ca="1">IF('Manual Adjustments'!I93&lt;0.25,CEILING('Manual Adjustments'!I93,0.25),MROUND('Manual Adjustments'!I93,0.25))</f>
        <v>0</v>
      </c>
      <c r="G114" s="816" t="e">
        <f ca="1">IF('Manual Adjustments'!J93&lt;0.25,CEILING('Manual Adjustments'!J93,0.25),MROUND('Manual Adjustments'!J93,0.25))</f>
        <v>#N/A</v>
      </c>
      <c r="H114" s="816">
        <f>IF('Manual Adjustments'!K93&lt;0.25,CEILING('Manual Adjustments'!K93,0.25),MROUND('Manual Adjustments'!K93,0.25))</f>
        <v>0</v>
      </c>
      <c r="I114" s="816">
        <f>IF('Manual Adjustments'!L93&lt;0.25,CEILING('Manual Adjustments'!L93,0.25),MROUND('Manual Adjustments'!L93,0.25))</f>
        <v>0</v>
      </c>
      <c r="J114" s="816" t="e">
        <f ca="1">IF('Manual Adjustments'!M93&lt;0.25,CEILING('Manual Adjustments'!M93,0.25),MROUND('Manual Adjustments'!M93,0.25))</f>
        <v>#N/A</v>
      </c>
      <c r="K114" s="816" t="e">
        <f ca="1">IF('Manual Adjustments'!N93&lt;0.25,CEILING('Manual Adjustments'!N93,0.25),MROUND('Manual Adjustments'!N93,0.25))</f>
        <v>#N/A</v>
      </c>
      <c r="L114" s="816">
        <f ca="1">IF('Manual Adjustments'!O93&lt;0.25,CEILING('Manual Adjustments'!O93,0.25),MROUND('Manual Adjustments'!O93,0.25))</f>
        <v>0</v>
      </c>
      <c r="M114" s="492"/>
      <c r="N114" s="280"/>
      <c r="O114" s="125"/>
      <c r="P114" s="123"/>
    </row>
    <row r="115" spans="1:16" s="126" customFormat="1" ht="12">
      <c r="A115" s="123"/>
      <c r="B115" s="498" t="str">
        <f>'Effective Employees'!B80</f>
        <v>N/A</v>
      </c>
      <c r="C115" s="496">
        <f>'Effective Employees'!F80</f>
        <v>0</v>
      </c>
      <c r="D115" s="809">
        <f>'Manual Adjustments'!G94</f>
        <v>0</v>
      </c>
      <c r="E115" s="814">
        <f ca="1">IF('Manual Adjustments'!H94&lt;0.25,CEILING('Manual Adjustments'!H94,0.25),MROUND('Manual Adjustments'!H94,0.25))</f>
        <v>0</v>
      </c>
      <c r="F115" s="814">
        <f ca="1">IF('Manual Adjustments'!I94&lt;0.25,CEILING('Manual Adjustments'!I94,0.25),MROUND('Manual Adjustments'!I94,0.25))</f>
        <v>0</v>
      </c>
      <c r="G115" s="816" t="e">
        <f ca="1">IF('Manual Adjustments'!J94&lt;0.25,CEILING('Manual Adjustments'!J94,0.25),MROUND('Manual Adjustments'!J94,0.25))</f>
        <v>#N/A</v>
      </c>
      <c r="H115" s="816">
        <f>IF('Manual Adjustments'!K94&lt;0.25,CEILING('Manual Adjustments'!K94,0.25),MROUND('Manual Adjustments'!K94,0.25))</f>
        <v>0</v>
      </c>
      <c r="I115" s="816">
        <f>IF('Manual Adjustments'!L94&lt;0.25,CEILING('Manual Adjustments'!L94,0.25),MROUND('Manual Adjustments'!L94,0.25))</f>
        <v>0</v>
      </c>
      <c r="J115" s="816" t="e">
        <f ca="1">IF('Manual Adjustments'!M94&lt;0.25,CEILING('Manual Adjustments'!M94,0.25),MROUND('Manual Adjustments'!M94,0.25))</f>
        <v>#N/A</v>
      </c>
      <c r="K115" s="816" t="e">
        <f ca="1">IF('Manual Adjustments'!N94&lt;0.25,CEILING('Manual Adjustments'!N94,0.25),MROUND('Manual Adjustments'!N94,0.25))</f>
        <v>#N/A</v>
      </c>
      <c r="L115" s="816">
        <f ca="1">IF('Manual Adjustments'!O94&lt;0.25,CEILING('Manual Adjustments'!O94,0.25),MROUND('Manual Adjustments'!O94,0.25))</f>
        <v>0</v>
      </c>
      <c r="M115" s="492"/>
      <c r="N115" s="280"/>
      <c r="O115" s="125"/>
      <c r="P115" s="123"/>
    </row>
    <row r="116" spans="1:16" s="126" customFormat="1" ht="12">
      <c r="A116" s="123"/>
      <c r="B116" s="498" t="str">
        <f>'Effective Employees'!B81</f>
        <v>N/A</v>
      </c>
      <c r="C116" s="536">
        <f>'Effective Employees'!F81</f>
        <v>0</v>
      </c>
      <c r="D116" s="810">
        <f>'Manual Adjustments'!G95</f>
        <v>0</v>
      </c>
      <c r="E116" s="821">
        <f ca="1">IF('Manual Adjustments'!H95&lt;0.25,CEILING('Manual Adjustments'!H95,0.25),MROUND('Manual Adjustments'!H95,0.25))</f>
        <v>0</v>
      </c>
      <c r="F116" s="814">
        <f ca="1">IF('Manual Adjustments'!I95&lt;0.25,CEILING('Manual Adjustments'!I95,0.25),MROUND('Manual Adjustments'!I95,0.25))</f>
        <v>0</v>
      </c>
      <c r="G116" s="817" t="e">
        <f ca="1">IF('Manual Adjustments'!J95&lt;0.25,CEILING('Manual Adjustments'!J95,0.25),MROUND('Manual Adjustments'!J95,0.25))</f>
        <v>#N/A</v>
      </c>
      <c r="H116" s="817">
        <f>IF('Manual Adjustments'!K95&lt;0.25,CEILING('Manual Adjustments'!K95,0.25),MROUND('Manual Adjustments'!K95,0.25))</f>
        <v>0</v>
      </c>
      <c r="I116" s="817">
        <f>IF('Manual Adjustments'!L95&lt;0.25,CEILING('Manual Adjustments'!L95,0.25),MROUND('Manual Adjustments'!L95,0.25))</f>
        <v>0</v>
      </c>
      <c r="J116" s="817" t="e">
        <f ca="1">IF('Manual Adjustments'!M95&lt;0.25,CEILING('Manual Adjustments'!M95,0.25),MROUND('Manual Adjustments'!M95,0.25))</f>
        <v>#N/A</v>
      </c>
      <c r="K116" s="817" t="e">
        <f ca="1">IF('Manual Adjustments'!N95&lt;0.25,CEILING('Manual Adjustments'!N95,0.25),MROUND('Manual Adjustments'!N95,0.25))</f>
        <v>#N/A</v>
      </c>
      <c r="L116" s="817">
        <f ca="1">IF('Manual Adjustments'!O95&lt;0.25,CEILING('Manual Adjustments'!O95,0.25),MROUND('Manual Adjustments'!O95,0.25))</f>
        <v>0</v>
      </c>
      <c r="M116" s="538"/>
      <c r="N116" s="280"/>
      <c r="O116" s="125"/>
      <c r="P116" s="123"/>
    </row>
    <row r="117" spans="1:16" s="126" customFormat="1" ht="12">
      <c r="A117" s="123"/>
      <c r="B117" s="499">
        <f>'Client Info'!B87</f>
        <v>0</v>
      </c>
      <c r="C117" s="531"/>
      <c r="D117" s="811"/>
      <c r="E117" s="820"/>
      <c r="F117" s="819"/>
      <c r="G117" s="819"/>
      <c r="H117" s="819"/>
      <c r="I117" s="819"/>
      <c r="J117" s="819"/>
      <c r="K117" s="819"/>
      <c r="L117" s="819"/>
      <c r="M117" s="535"/>
      <c r="N117" s="280"/>
      <c r="O117" s="125"/>
      <c r="P117" s="123"/>
    </row>
    <row r="118" spans="1:16" s="126" customFormat="1" ht="12">
      <c r="A118" s="123"/>
      <c r="B118" s="498" t="str">
        <f>'Effective Employees'!B82</f>
        <v>N/A</v>
      </c>
      <c r="C118" s="496">
        <f>'Effective Employees'!F82</f>
        <v>0</v>
      </c>
      <c r="D118" s="809">
        <f>'Manual Adjustments'!G96</f>
        <v>0</v>
      </c>
      <c r="E118" s="814">
        <f ca="1">IF('Manual Adjustments'!H96&lt;0.25,CEILING('Manual Adjustments'!H96,0.25),MROUND('Manual Adjustments'!H96,0.25))</f>
        <v>0</v>
      </c>
      <c r="F118" s="814">
        <f ca="1">IF('Manual Adjustments'!I96&lt;0.25,CEILING('Manual Adjustments'!I96,0.25),MROUND('Manual Adjustments'!I96,0.25))</f>
        <v>0</v>
      </c>
      <c r="G118" s="816" t="e">
        <f ca="1">IF('Manual Adjustments'!J96&lt;0.25,CEILING('Manual Adjustments'!J96,0.25),MROUND('Manual Adjustments'!J96,0.25))</f>
        <v>#N/A</v>
      </c>
      <c r="H118" s="816">
        <f>IF('Manual Adjustments'!K96&lt;0.25,CEILING('Manual Adjustments'!K96,0.25),MROUND('Manual Adjustments'!K96,0.25))</f>
        <v>0</v>
      </c>
      <c r="I118" s="816">
        <f>IF('Manual Adjustments'!L96&lt;0.25,CEILING('Manual Adjustments'!L96,0.25),MROUND('Manual Adjustments'!L96,0.25))</f>
        <v>0</v>
      </c>
      <c r="J118" s="816" t="e">
        <f ca="1">IF('Manual Adjustments'!M96&lt;0.25,CEILING('Manual Adjustments'!M96,0.25),MROUND('Manual Adjustments'!M96,0.25))</f>
        <v>#N/A</v>
      </c>
      <c r="K118" s="816" t="e">
        <f ca="1">IF('Manual Adjustments'!N96&lt;0.25,CEILING('Manual Adjustments'!N96,0.25),MROUND('Manual Adjustments'!N96,0.25))</f>
        <v>#N/A</v>
      </c>
      <c r="L118" s="816">
        <f ca="1">IF('Manual Adjustments'!O96&lt;0.25,CEILING('Manual Adjustments'!O96,0.25),MROUND('Manual Adjustments'!O96,0.25))</f>
        <v>0</v>
      </c>
      <c r="M118" s="492"/>
      <c r="N118" s="280"/>
      <c r="O118" s="125"/>
      <c r="P118" s="123"/>
    </row>
    <row r="119" spans="1:16" s="126" customFormat="1" ht="12">
      <c r="A119" s="123"/>
      <c r="B119" s="498" t="str">
        <f>'Effective Employees'!B83</f>
        <v>N/A</v>
      </c>
      <c r="C119" s="496">
        <f>'Effective Employees'!F83</f>
        <v>0</v>
      </c>
      <c r="D119" s="809">
        <f>'Manual Adjustments'!G97</f>
        <v>0</v>
      </c>
      <c r="E119" s="814">
        <f ca="1">IF('Manual Adjustments'!H97&lt;0.25,CEILING('Manual Adjustments'!H97,0.25),MROUND('Manual Adjustments'!H97,0.25))</f>
        <v>0</v>
      </c>
      <c r="F119" s="814">
        <f ca="1">IF('Manual Adjustments'!I97&lt;0.25,CEILING('Manual Adjustments'!I97,0.25),MROUND('Manual Adjustments'!I97,0.25))</f>
        <v>0</v>
      </c>
      <c r="G119" s="816" t="e">
        <f ca="1">IF('Manual Adjustments'!J97&lt;0.25,CEILING('Manual Adjustments'!J97,0.25),MROUND('Manual Adjustments'!J97,0.25))</f>
        <v>#N/A</v>
      </c>
      <c r="H119" s="816">
        <f>IF('Manual Adjustments'!K97&lt;0.25,CEILING('Manual Adjustments'!K97,0.25),MROUND('Manual Adjustments'!K97,0.25))</f>
        <v>0</v>
      </c>
      <c r="I119" s="816">
        <f>IF('Manual Adjustments'!L97&lt;0.25,CEILING('Manual Adjustments'!L97,0.25),MROUND('Manual Adjustments'!L97,0.25))</f>
        <v>0</v>
      </c>
      <c r="J119" s="816" t="e">
        <f ca="1">IF('Manual Adjustments'!M97&lt;0.25,CEILING('Manual Adjustments'!M97,0.25),MROUND('Manual Adjustments'!M97,0.25))</f>
        <v>#N/A</v>
      </c>
      <c r="K119" s="816" t="e">
        <f ca="1">IF('Manual Adjustments'!N97&lt;0.25,CEILING('Manual Adjustments'!N97,0.25),MROUND('Manual Adjustments'!N97,0.25))</f>
        <v>#N/A</v>
      </c>
      <c r="L119" s="816">
        <f ca="1">IF('Manual Adjustments'!O97&lt;0.25,CEILING('Manual Adjustments'!O97,0.25),MROUND('Manual Adjustments'!O97,0.25))</f>
        <v>0</v>
      </c>
      <c r="M119" s="492"/>
      <c r="N119" s="280"/>
      <c r="O119" s="125"/>
      <c r="P119" s="123"/>
    </row>
    <row r="120" spans="1:16" s="126" customFormat="1" ht="12">
      <c r="A120" s="123"/>
      <c r="B120" s="498" t="str">
        <f>'Effective Employees'!B84</f>
        <v>N/A</v>
      </c>
      <c r="C120" s="536">
        <f>'Effective Employees'!F84</f>
        <v>0</v>
      </c>
      <c r="D120" s="810">
        <f>'Manual Adjustments'!G98</f>
        <v>0</v>
      </c>
      <c r="E120" s="821">
        <f ca="1">IF('Manual Adjustments'!H98&lt;0.25,CEILING('Manual Adjustments'!H98,0.25),MROUND('Manual Adjustments'!H98,0.25))</f>
        <v>0</v>
      </c>
      <c r="F120" s="814">
        <f ca="1">IF('Manual Adjustments'!I98&lt;0.25,CEILING('Manual Adjustments'!I98,0.25),MROUND('Manual Adjustments'!I98,0.25))</f>
        <v>0</v>
      </c>
      <c r="G120" s="817" t="e">
        <f ca="1">IF('Manual Adjustments'!J98&lt;0.25,CEILING('Manual Adjustments'!J98,0.25),MROUND('Manual Adjustments'!J98,0.25))</f>
        <v>#N/A</v>
      </c>
      <c r="H120" s="817">
        <f>IF('Manual Adjustments'!K98&lt;0.25,CEILING('Manual Adjustments'!K98,0.25),MROUND('Manual Adjustments'!K98,0.25))</f>
        <v>0</v>
      </c>
      <c r="I120" s="817">
        <f>IF('Manual Adjustments'!L98&lt;0.25,CEILING('Manual Adjustments'!L98,0.25),MROUND('Manual Adjustments'!L98,0.25))</f>
        <v>0</v>
      </c>
      <c r="J120" s="817" t="e">
        <f ca="1">IF('Manual Adjustments'!M98&lt;0.25,CEILING('Manual Adjustments'!M98,0.25),MROUND('Manual Adjustments'!M98,0.25))</f>
        <v>#N/A</v>
      </c>
      <c r="K120" s="817" t="e">
        <f ca="1">IF('Manual Adjustments'!N98&lt;0.25,CEILING('Manual Adjustments'!N98,0.25),MROUND('Manual Adjustments'!N98,0.25))</f>
        <v>#N/A</v>
      </c>
      <c r="L120" s="817">
        <f ca="1">IF('Manual Adjustments'!O98&lt;0.25,CEILING('Manual Adjustments'!O98,0.25),MROUND('Manual Adjustments'!O98,0.25))</f>
        <v>0</v>
      </c>
      <c r="M120" s="538"/>
      <c r="N120" s="280"/>
      <c r="O120" s="125"/>
      <c r="P120" s="123"/>
    </row>
    <row r="121" spans="1:16" s="126" customFormat="1" ht="12">
      <c r="A121" s="123"/>
      <c r="B121" s="499">
        <f>'Client Info'!B88</f>
        <v>0</v>
      </c>
      <c r="C121" s="531"/>
      <c r="D121" s="811"/>
      <c r="E121" s="820"/>
      <c r="F121" s="819"/>
      <c r="G121" s="819"/>
      <c r="H121" s="819"/>
      <c r="I121" s="819"/>
      <c r="J121" s="819"/>
      <c r="K121" s="819"/>
      <c r="L121" s="819"/>
      <c r="M121" s="535"/>
      <c r="N121" s="280"/>
      <c r="O121" s="125"/>
      <c r="P121" s="123"/>
    </row>
    <row r="122" spans="1:16" s="126" customFormat="1" ht="12">
      <c r="A122" s="123"/>
      <c r="B122" s="498" t="str">
        <f>'Effective Employees'!B85</f>
        <v>N/A</v>
      </c>
      <c r="C122" s="496">
        <f>'Effective Employees'!F85</f>
        <v>0</v>
      </c>
      <c r="D122" s="809">
        <f>'Manual Adjustments'!G99</f>
        <v>0</v>
      </c>
      <c r="E122" s="814">
        <f ca="1">IF('Manual Adjustments'!H99&lt;0.25,CEILING('Manual Adjustments'!H99,0.25),MROUND('Manual Adjustments'!H99,0.25))</f>
        <v>0</v>
      </c>
      <c r="F122" s="814">
        <f ca="1">IF('Manual Adjustments'!I99&lt;0.25,CEILING('Manual Adjustments'!I99,0.25),MROUND('Manual Adjustments'!I99,0.25))</f>
        <v>0</v>
      </c>
      <c r="G122" s="816" t="e">
        <f ca="1">IF('Manual Adjustments'!J99&lt;0.25,CEILING('Manual Adjustments'!J99,0.25),MROUND('Manual Adjustments'!J99,0.25))</f>
        <v>#N/A</v>
      </c>
      <c r="H122" s="816">
        <f>IF('Manual Adjustments'!K99&lt;0.25,CEILING('Manual Adjustments'!K99,0.25),MROUND('Manual Adjustments'!K99,0.25))</f>
        <v>0</v>
      </c>
      <c r="I122" s="816">
        <f>IF('Manual Adjustments'!L99&lt;0.25,CEILING('Manual Adjustments'!L99,0.25),MROUND('Manual Adjustments'!L99,0.25))</f>
        <v>0</v>
      </c>
      <c r="J122" s="816" t="e">
        <f ca="1">IF('Manual Adjustments'!M99&lt;0.25,CEILING('Manual Adjustments'!M99,0.25),MROUND('Manual Adjustments'!M99,0.25))</f>
        <v>#N/A</v>
      </c>
      <c r="K122" s="816" t="e">
        <f ca="1">IF('Manual Adjustments'!N99&lt;0.25,CEILING('Manual Adjustments'!N99,0.25),MROUND('Manual Adjustments'!N99,0.25))</f>
        <v>#N/A</v>
      </c>
      <c r="L122" s="816">
        <f ca="1">IF('Manual Adjustments'!O99&lt;0.25,CEILING('Manual Adjustments'!O99,0.25),MROUND('Manual Adjustments'!O99,0.25))</f>
        <v>0</v>
      </c>
      <c r="M122" s="492"/>
      <c r="N122" s="280"/>
      <c r="O122" s="125"/>
      <c r="P122" s="123"/>
    </row>
    <row r="123" spans="1:16" s="126" customFormat="1" ht="12">
      <c r="A123" s="123"/>
      <c r="B123" s="498" t="str">
        <f>'Effective Employees'!B86</f>
        <v>N/A</v>
      </c>
      <c r="C123" s="496">
        <f>'Effective Employees'!F86</f>
        <v>0</v>
      </c>
      <c r="D123" s="809">
        <f>'Manual Adjustments'!G100</f>
        <v>0</v>
      </c>
      <c r="E123" s="814">
        <f ca="1">IF('Manual Adjustments'!H100&lt;0.25,CEILING('Manual Adjustments'!H100,0.25),MROUND('Manual Adjustments'!H100,0.25))</f>
        <v>0</v>
      </c>
      <c r="F123" s="814">
        <f ca="1">IF('Manual Adjustments'!I100&lt;0.25,CEILING('Manual Adjustments'!I100,0.25),MROUND('Manual Adjustments'!I100,0.25))</f>
        <v>0</v>
      </c>
      <c r="G123" s="816" t="e">
        <f ca="1">IF('Manual Adjustments'!J100&lt;0.25,CEILING('Manual Adjustments'!J100,0.25),MROUND('Manual Adjustments'!J100,0.25))</f>
        <v>#N/A</v>
      </c>
      <c r="H123" s="816">
        <f>IF('Manual Adjustments'!K100&lt;0.25,CEILING('Manual Adjustments'!K100,0.25),MROUND('Manual Adjustments'!K100,0.25))</f>
        <v>0</v>
      </c>
      <c r="I123" s="816">
        <f>IF('Manual Adjustments'!L100&lt;0.25,CEILING('Manual Adjustments'!L100,0.25),MROUND('Manual Adjustments'!L100,0.25))</f>
        <v>0</v>
      </c>
      <c r="J123" s="816" t="e">
        <f ca="1">IF('Manual Adjustments'!M100&lt;0.25,CEILING('Manual Adjustments'!M100,0.25),MROUND('Manual Adjustments'!M100,0.25))</f>
        <v>#N/A</v>
      </c>
      <c r="K123" s="816" t="e">
        <f ca="1">IF('Manual Adjustments'!N100&lt;0.25,CEILING('Manual Adjustments'!N100,0.25),MROUND('Manual Adjustments'!N100,0.25))</f>
        <v>#N/A</v>
      </c>
      <c r="L123" s="816">
        <f ca="1">IF('Manual Adjustments'!O100&lt;0.25,CEILING('Manual Adjustments'!O100,0.25),MROUND('Manual Adjustments'!O100,0.25))</f>
        <v>0</v>
      </c>
      <c r="M123" s="492"/>
      <c r="N123" s="280"/>
      <c r="O123" s="125"/>
      <c r="P123" s="123"/>
    </row>
    <row r="124" spans="1:16" s="126" customFormat="1" ht="12">
      <c r="A124" s="123"/>
      <c r="B124" s="498" t="str">
        <f>'Effective Employees'!B87</f>
        <v>N/A</v>
      </c>
      <c r="C124" s="536">
        <f>'Effective Employees'!F87</f>
        <v>0</v>
      </c>
      <c r="D124" s="810">
        <f>'Manual Adjustments'!G101</f>
        <v>0</v>
      </c>
      <c r="E124" s="821">
        <f ca="1">IF('Manual Adjustments'!H101&lt;0.25,CEILING('Manual Adjustments'!H101,0.25),MROUND('Manual Adjustments'!H101,0.25))</f>
        <v>0</v>
      </c>
      <c r="F124" s="814">
        <f ca="1">IF('Manual Adjustments'!I101&lt;0.25,CEILING('Manual Adjustments'!I101,0.25),MROUND('Manual Adjustments'!I101,0.25))</f>
        <v>0</v>
      </c>
      <c r="G124" s="817" t="e">
        <f ca="1">IF('Manual Adjustments'!J101&lt;0.25,CEILING('Manual Adjustments'!J101,0.25),MROUND('Manual Adjustments'!J101,0.25))</f>
        <v>#N/A</v>
      </c>
      <c r="H124" s="817">
        <f>IF('Manual Adjustments'!K101&lt;0.25,CEILING('Manual Adjustments'!K101,0.25),MROUND('Manual Adjustments'!K101,0.25))</f>
        <v>0</v>
      </c>
      <c r="I124" s="817">
        <f>IF('Manual Adjustments'!L101&lt;0.25,CEILING('Manual Adjustments'!L101,0.25),MROUND('Manual Adjustments'!L101,0.25))</f>
        <v>0</v>
      </c>
      <c r="J124" s="817" t="e">
        <f ca="1">IF('Manual Adjustments'!M101&lt;0.25,CEILING('Manual Adjustments'!M101,0.25),MROUND('Manual Adjustments'!M101,0.25))</f>
        <v>#N/A</v>
      </c>
      <c r="K124" s="817" t="e">
        <f ca="1">IF('Manual Adjustments'!N101&lt;0.25,CEILING('Manual Adjustments'!N101,0.25),MROUND('Manual Adjustments'!N101,0.25))</f>
        <v>#N/A</v>
      </c>
      <c r="L124" s="817">
        <f ca="1">IF('Manual Adjustments'!O101&lt;0.25,CEILING('Manual Adjustments'!O101,0.25),MROUND('Manual Adjustments'!O101,0.25))</f>
        <v>0</v>
      </c>
      <c r="M124" s="538"/>
      <c r="N124" s="280"/>
      <c r="O124" s="125"/>
      <c r="P124" s="123"/>
    </row>
    <row r="125" spans="1:16" s="126" customFormat="1" ht="12">
      <c r="A125" s="123"/>
      <c r="B125" s="499">
        <f>'Client Info'!B89</f>
        <v>0</v>
      </c>
      <c r="C125" s="531"/>
      <c r="D125" s="811"/>
      <c r="E125" s="820"/>
      <c r="F125" s="819"/>
      <c r="G125" s="819"/>
      <c r="H125" s="819"/>
      <c r="I125" s="819"/>
      <c r="J125" s="819"/>
      <c r="K125" s="819"/>
      <c r="L125" s="819"/>
      <c r="M125" s="535"/>
      <c r="N125" s="280"/>
      <c r="O125" s="125"/>
      <c r="P125" s="123"/>
    </row>
    <row r="126" spans="1:16" s="126" customFormat="1" ht="12">
      <c r="A126" s="123"/>
      <c r="B126" s="498" t="str">
        <f>'Effective Employees'!B88</f>
        <v>N/A</v>
      </c>
      <c r="C126" s="496">
        <f>'Effective Employees'!F88</f>
        <v>0</v>
      </c>
      <c r="D126" s="809">
        <f>'Manual Adjustments'!G102</f>
        <v>0</v>
      </c>
      <c r="E126" s="814">
        <f ca="1">IF('Manual Adjustments'!H102&lt;0.25,CEILING('Manual Adjustments'!H102,0.25),MROUND('Manual Adjustments'!H102,0.25))</f>
        <v>0</v>
      </c>
      <c r="F126" s="814">
        <f ca="1">IF('Manual Adjustments'!I102&lt;0.25,CEILING('Manual Adjustments'!I102,0.25),MROUND('Manual Adjustments'!I102,0.25))</f>
        <v>0</v>
      </c>
      <c r="G126" s="816" t="e">
        <f ca="1">IF('Manual Adjustments'!J102&lt;0.25,CEILING('Manual Adjustments'!J102,0.25),MROUND('Manual Adjustments'!J102,0.25))</f>
        <v>#N/A</v>
      </c>
      <c r="H126" s="816">
        <f>IF('Manual Adjustments'!K102&lt;0.25,CEILING('Manual Adjustments'!K102,0.25),MROUND('Manual Adjustments'!K102,0.25))</f>
        <v>0</v>
      </c>
      <c r="I126" s="816">
        <f>IF('Manual Adjustments'!L102&lt;0.25,CEILING('Manual Adjustments'!L102,0.25),MROUND('Manual Adjustments'!L102,0.25))</f>
        <v>0</v>
      </c>
      <c r="J126" s="816" t="e">
        <f ca="1">IF('Manual Adjustments'!M102&lt;0.25,CEILING('Manual Adjustments'!M102,0.25),MROUND('Manual Adjustments'!M102,0.25))</f>
        <v>#N/A</v>
      </c>
      <c r="K126" s="816" t="e">
        <f ca="1">IF('Manual Adjustments'!N102&lt;0.25,CEILING('Manual Adjustments'!N102,0.25),MROUND('Manual Adjustments'!N102,0.25))</f>
        <v>#N/A</v>
      </c>
      <c r="L126" s="816">
        <f ca="1">IF('Manual Adjustments'!O102&lt;0.25,CEILING('Manual Adjustments'!O102,0.25),MROUND('Manual Adjustments'!O102,0.25))</f>
        <v>0</v>
      </c>
      <c r="M126" s="492"/>
      <c r="N126" s="280"/>
      <c r="O126" s="125"/>
      <c r="P126" s="123"/>
    </row>
    <row r="127" spans="1:16" s="126" customFormat="1" ht="12">
      <c r="A127" s="123"/>
      <c r="B127" s="498" t="str">
        <f>'Effective Employees'!B89</f>
        <v>N/A</v>
      </c>
      <c r="C127" s="496">
        <f>'Effective Employees'!F89</f>
        <v>0</v>
      </c>
      <c r="D127" s="809">
        <f>'Manual Adjustments'!G103</f>
        <v>0</v>
      </c>
      <c r="E127" s="814">
        <f ca="1">IF('Manual Adjustments'!H103&lt;0.25,CEILING('Manual Adjustments'!H103,0.25),MROUND('Manual Adjustments'!H103,0.25))</f>
        <v>0</v>
      </c>
      <c r="F127" s="814">
        <f ca="1">IF('Manual Adjustments'!I103&lt;0.25,CEILING('Manual Adjustments'!I103,0.25),MROUND('Manual Adjustments'!I103,0.25))</f>
        <v>0</v>
      </c>
      <c r="G127" s="816" t="e">
        <f ca="1">IF('Manual Adjustments'!J103&lt;0.25,CEILING('Manual Adjustments'!J103,0.25),MROUND('Manual Adjustments'!J103,0.25))</f>
        <v>#N/A</v>
      </c>
      <c r="H127" s="816">
        <f>IF('Manual Adjustments'!K103&lt;0.25,CEILING('Manual Adjustments'!K103,0.25),MROUND('Manual Adjustments'!K103,0.25))</f>
        <v>0</v>
      </c>
      <c r="I127" s="816">
        <f>IF('Manual Adjustments'!L103&lt;0.25,CEILING('Manual Adjustments'!L103,0.25),MROUND('Manual Adjustments'!L103,0.25))</f>
        <v>0</v>
      </c>
      <c r="J127" s="816" t="e">
        <f ca="1">IF('Manual Adjustments'!M103&lt;0.25,CEILING('Manual Adjustments'!M103,0.25),MROUND('Manual Adjustments'!M103,0.25))</f>
        <v>#N/A</v>
      </c>
      <c r="K127" s="816" t="e">
        <f ca="1">IF('Manual Adjustments'!N103&lt;0.25,CEILING('Manual Adjustments'!N103,0.25),MROUND('Manual Adjustments'!N103,0.25))</f>
        <v>#N/A</v>
      </c>
      <c r="L127" s="816">
        <f ca="1">IF('Manual Adjustments'!O103&lt;0.25,CEILING('Manual Adjustments'!O103,0.25),MROUND('Manual Adjustments'!O103,0.25))</f>
        <v>0</v>
      </c>
      <c r="M127" s="492"/>
      <c r="N127" s="280"/>
      <c r="O127" s="125"/>
      <c r="P127" s="123"/>
    </row>
    <row r="128" spans="1:16" s="126" customFormat="1" ht="12">
      <c r="A128" s="123"/>
      <c r="B128" s="498" t="str">
        <f>'Effective Employees'!B90</f>
        <v>N/A</v>
      </c>
      <c r="C128" s="536">
        <f>'Effective Employees'!F90</f>
        <v>0</v>
      </c>
      <c r="D128" s="810">
        <f>'Manual Adjustments'!G104</f>
        <v>0</v>
      </c>
      <c r="E128" s="821">
        <f ca="1">IF('Manual Adjustments'!H104&lt;0.25,CEILING('Manual Adjustments'!H104,0.25),MROUND('Manual Adjustments'!H104,0.25))</f>
        <v>0</v>
      </c>
      <c r="F128" s="814">
        <f ca="1">IF('Manual Adjustments'!I104&lt;0.25,CEILING('Manual Adjustments'!I104,0.25),MROUND('Manual Adjustments'!I104,0.25))</f>
        <v>0</v>
      </c>
      <c r="G128" s="817" t="e">
        <f ca="1">IF('Manual Adjustments'!J104&lt;0.25,CEILING('Manual Adjustments'!J104,0.25),MROUND('Manual Adjustments'!J104,0.25))</f>
        <v>#N/A</v>
      </c>
      <c r="H128" s="817">
        <f>IF('Manual Adjustments'!K104&lt;0.25,CEILING('Manual Adjustments'!K104,0.25),MROUND('Manual Adjustments'!K104,0.25))</f>
        <v>0</v>
      </c>
      <c r="I128" s="817">
        <f>IF('Manual Adjustments'!L104&lt;0.25,CEILING('Manual Adjustments'!L104,0.25),MROUND('Manual Adjustments'!L104,0.25))</f>
        <v>0</v>
      </c>
      <c r="J128" s="817" t="e">
        <f ca="1">IF('Manual Adjustments'!M104&lt;0.25,CEILING('Manual Adjustments'!M104,0.25),MROUND('Manual Adjustments'!M104,0.25))</f>
        <v>#N/A</v>
      </c>
      <c r="K128" s="817" t="e">
        <f ca="1">IF('Manual Adjustments'!N104&lt;0.25,CEILING('Manual Adjustments'!N104,0.25),MROUND('Manual Adjustments'!N104,0.25))</f>
        <v>#N/A</v>
      </c>
      <c r="L128" s="817">
        <f ca="1">IF('Manual Adjustments'!O104&lt;0.25,CEILING('Manual Adjustments'!O104,0.25),MROUND('Manual Adjustments'!O104,0.25))</f>
        <v>0</v>
      </c>
      <c r="M128" s="538"/>
      <c r="N128" s="280"/>
      <c r="O128" s="125"/>
      <c r="P128" s="123"/>
    </row>
    <row r="129" spans="1:16" s="126" customFormat="1" ht="12">
      <c r="A129" s="123"/>
      <c r="B129" s="499">
        <f>'Client Info'!B90</f>
        <v>0</v>
      </c>
      <c r="C129" s="531"/>
      <c r="D129" s="811"/>
      <c r="E129" s="820"/>
      <c r="F129" s="819"/>
      <c r="G129" s="819"/>
      <c r="H129" s="819"/>
      <c r="I129" s="819"/>
      <c r="J129" s="819"/>
      <c r="K129" s="819"/>
      <c r="L129" s="819"/>
      <c r="M129" s="535"/>
      <c r="N129" s="280"/>
      <c r="O129" s="125"/>
      <c r="P129" s="123"/>
    </row>
    <row r="130" spans="1:16" s="126" customFormat="1" ht="12">
      <c r="A130" s="123"/>
      <c r="B130" s="498" t="str">
        <f>'Effective Employees'!B91</f>
        <v>N/A</v>
      </c>
      <c r="C130" s="496">
        <f>'Effective Employees'!F91</f>
        <v>0</v>
      </c>
      <c r="D130" s="809">
        <f>'Manual Adjustments'!G105</f>
        <v>0</v>
      </c>
      <c r="E130" s="814">
        <f ca="1">IF('Manual Adjustments'!H105&lt;0.25,CEILING('Manual Adjustments'!H105,0.25),MROUND('Manual Adjustments'!H105,0.25))</f>
        <v>0</v>
      </c>
      <c r="F130" s="814">
        <f ca="1">IF('Manual Adjustments'!I105&lt;0.25,CEILING('Manual Adjustments'!I105,0.25),MROUND('Manual Adjustments'!I105,0.25))</f>
        <v>0</v>
      </c>
      <c r="G130" s="816" t="e">
        <f ca="1">IF('Manual Adjustments'!J105&lt;0.25,CEILING('Manual Adjustments'!J105,0.25),MROUND('Manual Adjustments'!J105,0.25))</f>
        <v>#N/A</v>
      </c>
      <c r="H130" s="816">
        <f>IF('Manual Adjustments'!K105&lt;0.25,CEILING('Manual Adjustments'!K105,0.25),MROUND('Manual Adjustments'!K105,0.25))</f>
        <v>0</v>
      </c>
      <c r="I130" s="816">
        <f>IF('Manual Adjustments'!L105&lt;0.25,CEILING('Manual Adjustments'!L105,0.25),MROUND('Manual Adjustments'!L105,0.25))</f>
        <v>0</v>
      </c>
      <c r="J130" s="816" t="e">
        <f ca="1">IF('Manual Adjustments'!M105&lt;0.25,CEILING('Manual Adjustments'!M105,0.25),MROUND('Manual Adjustments'!M105,0.25))</f>
        <v>#N/A</v>
      </c>
      <c r="K130" s="816" t="e">
        <f ca="1">IF('Manual Adjustments'!N105&lt;0.25,CEILING('Manual Adjustments'!N105,0.25),MROUND('Manual Adjustments'!N105,0.25))</f>
        <v>#N/A</v>
      </c>
      <c r="L130" s="816">
        <f ca="1">IF('Manual Adjustments'!O105&lt;0.25,CEILING('Manual Adjustments'!O105,0.25),MROUND('Manual Adjustments'!O105,0.25))</f>
        <v>0</v>
      </c>
      <c r="M130" s="492"/>
      <c r="N130" s="280"/>
      <c r="O130" s="125"/>
      <c r="P130" s="123"/>
    </row>
    <row r="131" spans="1:16" s="126" customFormat="1" ht="12">
      <c r="A131" s="123"/>
      <c r="B131" s="498" t="str">
        <f>'Effective Employees'!B92</f>
        <v>N/A</v>
      </c>
      <c r="C131" s="496">
        <f>'Effective Employees'!F92</f>
        <v>0</v>
      </c>
      <c r="D131" s="809">
        <f>'Manual Adjustments'!G106</f>
        <v>0</v>
      </c>
      <c r="E131" s="814">
        <f ca="1">IF('Manual Adjustments'!H106&lt;0.25,CEILING('Manual Adjustments'!H106,0.25),MROUND('Manual Adjustments'!H106,0.25))</f>
        <v>0</v>
      </c>
      <c r="F131" s="814">
        <f ca="1">IF('Manual Adjustments'!I106&lt;0.25,CEILING('Manual Adjustments'!I106,0.25),MROUND('Manual Adjustments'!I106,0.25))</f>
        <v>0</v>
      </c>
      <c r="G131" s="816" t="e">
        <f ca="1">IF('Manual Adjustments'!J106&lt;0.25,CEILING('Manual Adjustments'!J106,0.25),MROUND('Manual Adjustments'!J106,0.25))</f>
        <v>#N/A</v>
      </c>
      <c r="H131" s="816">
        <f>IF('Manual Adjustments'!K106&lt;0.25,CEILING('Manual Adjustments'!K106,0.25),MROUND('Manual Adjustments'!K106,0.25))</f>
        <v>0</v>
      </c>
      <c r="I131" s="816">
        <f>IF('Manual Adjustments'!L106&lt;0.25,CEILING('Manual Adjustments'!L106,0.25),MROUND('Manual Adjustments'!L106,0.25))</f>
        <v>0</v>
      </c>
      <c r="J131" s="816" t="e">
        <f ca="1">IF('Manual Adjustments'!M106&lt;0.25,CEILING('Manual Adjustments'!M106,0.25),MROUND('Manual Adjustments'!M106,0.25))</f>
        <v>#N/A</v>
      </c>
      <c r="K131" s="816" t="e">
        <f ca="1">IF('Manual Adjustments'!N106&lt;0.25,CEILING('Manual Adjustments'!N106,0.25),MROUND('Manual Adjustments'!N106,0.25))</f>
        <v>#N/A</v>
      </c>
      <c r="L131" s="816">
        <f ca="1">IF('Manual Adjustments'!O106&lt;0.25,CEILING('Manual Adjustments'!O106,0.25),MROUND('Manual Adjustments'!O106,0.25))</f>
        <v>0</v>
      </c>
      <c r="M131" s="492"/>
      <c r="N131" s="280"/>
      <c r="O131" s="125"/>
      <c r="P131" s="123"/>
    </row>
    <row r="132" spans="1:16" s="126" customFormat="1" ht="12">
      <c r="A132" s="123"/>
      <c r="B132" s="498" t="str">
        <f>'Effective Employees'!B93</f>
        <v>N/A</v>
      </c>
      <c r="C132" s="536">
        <f>'Effective Employees'!F93</f>
        <v>0</v>
      </c>
      <c r="D132" s="810">
        <f>'Manual Adjustments'!G107</f>
        <v>0</v>
      </c>
      <c r="E132" s="821">
        <f ca="1">IF('Manual Adjustments'!H107&lt;0.25,CEILING('Manual Adjustments'!H107,0.25),MROUND('Manual Adjustments'!H107,0.25))</f>
        <v>0</v>
      </c>
      <c r="F132" s="814">
        <f ca="1">IF('Manual Adjustments'!I107&lt;0.25,CEILING('Manual Adjustments'!I107,0.25),MROUND('Manual Adjustments'!I107,0.25))</f>
        <v>0</v>
      </c>
      <c r="G132" s="817" t="e">
        <f ca="1">IF('Manual Adjustments'!J107&lt;0.25,CEILING('Manual Adjustments'!J107,0.25),MROUND('Manual Adjustments'!J107,0.25))</f>
        <v>#N/A</v>
      </c>
      <c r="H132" s="817">
        <f>IF('Manual Adjustments'!K107&lt;0.25,CEILING('Manual Adjustments'!K107,0.25),MROUND('Manual Adjustments'!K107,0.25))</f>
        <v>0</v>
      </c>
      <c r="I132" s="817">
        <f>IF('Manual Adjustments'!L107&lt;0.25,CEILING('Manual Adjustments'!L107,0.25),MROUND('Manual Adjustments'!L107,0.25))</f>
        <v>0</v>
      </c>
      <c r="J132" s="817" t="e">
        <f ca="1">IF('Manual Adjustments'!M107&lt;0.25,CEILING('Manual Adjustments'!M107,0.25),MROUND('Manual Adjustments'!M107,0.25))</f>
        <v>#N/A</v>
      </c>
      <c r="K132" s="817" t="e">
        <f ca="1">IF('Manual Adjustments'!N107&lt;0.25,CEILING('Manual Adjustments'!N107,0.25),MROUND('Manual Adjustments'!N107,0.25))</f>
        <v>#N/A</v>
      </c>
      <c r="L132" s="817">
        <f ca="1">IF('Manual Adjustments'!O107&lt;0.25,CEILING('Manual Adjustments'!O107,0.25),MROUND('Manual Adjustments'!O107,0.25))</f>
        <v>0</v>
      </c>
      <c r="M132" s="538"/>
      <c r="N132" s="280"/>
      <c r="O132" s="125"/>
      <c r="P132" s="123"/>
    </row>
    <row r="133" spans="1:16" s="126" customFormat="1" ht="12">
      <c r="A133" s="123"/>
      <c r="B133" s="499">
        <f>'Client Info'!B91</f>
        <v>0</v>
      </c>
      <c r="C133" s="531"/>
      <c r="D133" s="811"/>
      <c r="E133" s="820"/>
      <c r="F133" s="819"/>
      <c r="G133" s="819"/>
      <c r="H133" s="819"/>
      <c r="I133" s="819"/>
      <c r="J133" s="819"/>
      <c r="K133" s="819"/>
      <c r="L133" s="819"/>
      <c r="M133" s="535"/>
      <c r="N133" s="280"/>
      <c r="O133" s="125"/>
      <c r="P133" s="123"/>
    </row>
    <row r="134" spans="1:16" s="126" customFormat="1" ht="12">
      <c r="A134" s="123"/>
      <c r="B134" s="498" t="str">
        <f>'Effective Employees'!B94</f>
        <v>N/A</v>
      </c>
      <c r="C134" s="496">
        <f>'Effective Employees'!F94</f>
        <v>0</v>
      </c>
      <c r="D134" s="809">
        <f>'Manual Adjustments'!G108</f>
        <v>0</v>
      </c>
      <c r="E134" s="814">
        <f ca="1">IF('Manual Adjustments'!H108&lt;0.25,CEILING('Manual Adjustments'!H108,0.25),MROUND('Manual Adjustments'!H108,0.25))</f>
        <v>0</v>
      </c>
      <c r="F134" s="814">
        <f ca="1">IF('Manual Adjustments'!I108&lt;0.25,CEILING('Manual Adjustments'!I108,0.25),MROUND('Manual Adjustments'!I108,0.25))</f>
        <v>0</v>
      </c>
      <c r="G134" s="816" t="e">
        <f ca="1">IF('Manual Adjustments'!J108&lt;0.25,CEILING('Manual Adjustments'!J108,0.25),MROUND('Manual Adjustments'!J108,0.25))</f>
        <v>#N/A</v>
      </c>
      <c r="H134" s="816">
        <f>IF('Manual Adjustments'!K108&lt;0.25,CEILING('Manual Adjustments'!K108,0.25),MROUND('Manual Adjustments'!K108,0.25))</f>
        <v>0</v>
      </c>
      <c r="I134" s="816">
        <f>IF('Manual Adjustments'!L108&lt;0.25,CEILING('Manual Adjustments'!L108,0.25),MROUND('Manual Adjustments'!L108,0.25))</f>
        <v>0</v>
      </c>
      <c r="J134" s="816" t="e">
        <f ca="1">IF('Manual Adjustments'!M108&lt;0.25,CEILING('Manual Adjustments'!M108,0.25),MROUND('Manual Adjustments'!M108,0.25))</f>
        <v>#N/A</v>
      </c>
      <c r="K134" s="816" t="e">
        <f ca="1">IF('Manual Adjustments'!N108&lt;0.25,CEILING('Manual Adjustments'!N108,0.25),MROUND('Manual Adjustments'!N108,0.25))</f>
        <v>#N/A</v>
      </c>
      <c r="L134" s="816">
        <f ca="1">IF('Manual Adjustments'!O108&lt;0.25,CEILING('Manual Adjustments'!O108,0.25),MROUND('Manual Adjustments'!O108,0.25))</f>
        <v>0</v>
      </c>
      <c r="M134" s="492"/>
      <c r="N134" s="280"/>
      <c r="O134" s="125"/>
      <c r="P134" s="123"/>
    </row>
    <row r="135" spans="1:16" s="126" customFormat="1" ht="12">
      <c r="A135" s="123"/>
      <c r="B135" s="498" t="str">
        <f>'Effective Employees'!B95</f>
        <v>N/A</v>
      </c>
      <c r="C135" s="496">
        <f>'Effective Employees'!F95</f>
        <v>0</v>
      </c>
      <c r="D135" s="809">
        <f>'Manual Adjustments'!G109</f>
        <v>0</v>
      </c>
      <c r="E135" s="814">
        <f ca="1">IF('Manual Adjustments'!H109&lt;0.25,CEILING('Manual Adjustments'!H109,0.25),MROUND('Manual Adjustments'!H109,0.25))</f>
        <v>0</v>
      </c>
      <c r="F135" s="814">
        <f ca="1">IF('Manual Adjustments'!I109&lt;0.25,CEILING('Manual Adjustments'!I109,0.25),MROUND('Manual Adjustments'!I109,0.25))</f>
        <v>0</v>
      </c>
      <c r="G135" s="816" t="e">
        <f ca="1">IF('Manual Adjustments'!J109&lt;0.25,CEILING('Manual Adjustments'!J109,0.25),MROUND('Manual Adjustments'!J109,0.25))</f>
        <v>#N/A</v>
      </c>
      <c r="H135" s="816">
        <f>IF('Manual Adjustments'!K109&lt;0.25,CEILING('Manual Adjustments'!K109,0.25),MROUND('Manual Adjustments'!K109,0.25))</f>
        <v>0</v>
      </c>
      <c r="I135" s="816">
        <f>IF('Manual Adjustments'!L109&lt;0.25,CEILING('Manual Adjustments'!L109,0.25),MROUND('Manual Adjustments'!L109,0.25))</f>
        <v>0</v>
      </c>
      <c r="J135" s="816" t="e">
        <f ca="1">IF('Manual Adjustments'!M109&lt;0.25,CEILING('Manual Adjustments'!M109,0.25),MROUND('Manual Adjustments'!M109,0.25))</f>
        <v>#N/A</v>
      </c>
      <c r="K135" s="816" t="e">
        <f ca="1">IF('Manual Adjustments'!N109&lt;0.25,CEILING('Manual Adjustments'!N109,0.25),MROUND('Manual Adjustments'!N109,0.25))</f>
        <v>#N/A</v>
      </c>
      <c r="L135" s="816">
        <f ca="1">IF('Manual Adjustments'!O109&lt;0.25,CEILING('Manual Adjustments'!O109,0.25),MROUND('Manual Adjustments'!O109,0.25))</f>
        <v>0</v>
      </c>
      <c r="M135" s="492"/>
      <c r="N135" s="280"/>
      <c r="O135" s="125"/>
      <c r="P135" s="123"/>
    </row>
    <row r="136" spans="1:16" s="126" customFormat="1" ht="12">
      <c r="A136" s="123"/>
      <c r="B136" s="498" t="str">
        <f>'Effective Employees'!B96</f>
        <v>N/A</v>
      </c>
      <c r="C136" s="536">
        <f>'Effective Employees'!F96</f>
        <v>0</v>
      </c>
      <c r="D136" s="810">
        <f>'Manual Adjustments'!G110</f>
        <v>0</v>
      </c>
      <c r="E136" s="821">
        <f ca="1">IF('Manual Adjustments'!H110&lt;0.25,CEILING('Manual Adjustments'!H110,0.25),MROUND('Manual Adjustments'!H110,0.25))</f>
        <v>0</v>
      </c>
      <c r="F136" s="814">
        <f ca="1">IF('Manual Adjustments'!I110&lt;0.25,CEILING('Manual Adjustments'!I110,0.25),MROUND('Manual Adjustments'!I110,0.25))</f>
        <v>0</v>
      </c>
      <c r="G136" s="817" t="e">
        <f ca="1">IF('Manual Adjustments'!J110&lt;0.25,CEILING('Manual Adjustments'!J110,0.25),MROUND('Manual Adjustments'!J110,0.25))</f>
        <v>#N/A</v>
      </c>
      <c r="H136" s="817">
        <f>IF('Manual Adjustments'!K110&lt;0.25,CEILING('Manual Adjustments'!K110,0.25),MROUND('Manual Adjustments'!K110,0.25))</f>
        <v>0</v>
      </c>
      <c r="I136" s="817">
        <f>IF('Manual Adjustments'!L110&lt;0.25,CEILING('Manual Adjustments'!L110,0.25),MROUND('Manual Adjustments'!L110,0.25))</f>
        <v>0</v>
      </c>
      <c r="J136" s="817" t="e">
        <f ca="1">IF('Manual Adjustments'!M110&lt;0.25,CEILING('Manual Adjustments'!M110,0.25),MROUND('Manual Adjustments'!M110,0.25))</f>
        <v>#N/A</v>
      </c>
      <c r="K136" s="817" t="e">
        <f ca="1">IF('Manual Adjustments'!N110&lt;0.25,CEILING('Manual Adjustments'!N110,0.25),MROUND('Manual Adjustments'!N110,0.25))</f>
        <v>#N/A</v>
      </c>
      <c r="L136" s="817">
        <f ca="1">IF('Manual Adjustments'!O110&lt;0.25,CEILING('Manual Adjustments'!O110,0.25),MROUND('Manual Adjustments'!O110,0.25))</f>
        <v>0</v>
      </c>
      <c r="M136" s="538"/>
      <c r="N136" s="280"/>
      <c r="O136" s="125"/>
      <c r="P136" s="123"/>
    </row>
    <row r="137" spans="1:16" s="126" customFormat="1" ht="12">
      <c r="A137" s="123"/>
      <c r="B137" s="499">
        <f>'Client Info'!B92</f>
        <v>0</v>
      </c>
      <c r="C137" s="531"/>
      <c r="D137" s="811"/>
      <c r="E137" s="820"/>
      <c r="F137" s="819"/>
      <c r="G137" s="819"/>
      <c r="H137" s="819"/>
      <c r="I137" s="819"/>
      <c r="J137" s="819"/>
      <c r="K137" s="819"/>
      <c r="L137" s="819"/>
      <c r="M137" s="535"/>
      <c r="N137" s="280"/>
      <c r="O137" s="125"/>
      <c r="P137" s="123"/>
    </row>
    <row r="138" spans="1:16" s="126" customFormat="1" ht="12">
      <c r="A138" s="123"/>
      <c r="B138" s="498" t="str">
        <f>'Effective Employees'!B97</f>
        <v>N/A</v>
      </c>
      <c r="C138" s="496">
        <f>'Effective Employees'!F97</f>
        <v>0</v>
      </c>
      <c r="D138" s="809">
        <f>'Manual Adjustments'!G111</f>
        <v>0</v>
      </c>
      <c r="E138" s="814">
        <f ca="1">IF('Manual Adjustments'!H111&lt;0.25,CEILING('Manual Adjustments'!H111,0.25),MROUND('Manual Adjustments'!H111,0.25))</f>
        <v>0</v>
      </c>
      <c r="F138" s="814">
        <f ca="1">IF('Manual Adjustments'!I111&lt;0.25,CEILING('Manual Adjustments'!I111,0.25),MROUND('Manual Adjustments'!I111,0.25))</f>
        <v>0</v>
      </c>
      <c r="G138" s="816" t="e">
        <f ca="1">IF('Manual Adjustments'!J111&lt;0.25,CEILING('Manual Adjustments'!J111,0.25),MROUND('Manual Adjustments'!J111,0.25))</f>
        <v>#N/A</v>
      </c>
      <c r="H138" s="816">
        <f>IF('Manual Adjustments'!K111&lt;0.25,CEILING('Manual Adjustments'!K111,0.25),MROUND('Manual Adjustments'!K111,0.25))</f>
        <v>0</v>
      </c>
      <c r="I138" s="816">
        <f>IF('Manual Adjustments'!L111&lt;0.25,CEILING('Manual Adjustments'!L111,0.25),MROUND('Manual Adjustments'!L111,0.25))</f>
        <v>0</v>
      </c>
      <c r="J138" s="816" t="e">
        <f ca="1">IF('Manual Adjustments'!M111&lt;0.25,CEILING('Manual Adjustments'!M111,0.25),MROUND('Manual Adjustments'!M111,0.25))</f>
        <v>#N/A</v>
      </c>
      <c r="K138" s="816" t="e">
        <f ca="1">IF('Manual Adjustments'!N111&lt;0.25,CEILING('Manual Adjustments'!N111,0.25),MROUND('Manual Adjustments'!N111,0.25))</f>
        <v>#N/A</v>
      </c>
      <c r="L138" s="816">
        <f ca="1">IF('Manual Adjustments'!O111&lt;0.25,CEILING('Manual Adjustments'!O111,0.25),MROUND('Manual Adjustments'!O111,0.25))</f>
        <v>0</v>
      </c>
      <c r="M138" s="492"/>
      <c r="N138" s="280"/>
      <c r="O138" s="125"/>
      <c r="P138" s="123"/>
    </row>
    <row r="139" spans="1:16" s="126" customFormat="1" ht="12">
      <c r="A139" s="123"/>
      <c r="B139" s="498" t="str">
        <f>'Effective Employees'!B98</f>
        <v>N/A</v>
      </c>
      <c r="C139" s="496">
        <f>'Effective Employees'!F98</f>
        <v>0</v>
      </c>
      <c r="D139" s="809">
        <f>'Manual Adjustments'!G112</f>
        <v>0</v>
      </c>
      <c r="E139" s="814">
        <f ca="1">IF('Manual Adjustments'!H112&lt;0.25,CEILING('Manual Adjustments'!H112,0.25),MROUND('Manual Adjustments'!H112,0.25))</f>
        <v>0</v>
      </c>
      <c r="F139" s="814">
        <f ca="1">IF('Manual Adjustments'!I112&lt;0.25,CEILING('Manual Adjustments'!I112,0.25),MROUND('Manual Adjustments'!I112,0.25))</f>
        <v>0</v>
      </c>
      <c r="G139" s="816" t="e">
        <f ca="1">IF('Manual Adjustments'!J112&lt;0.25,CEILING('Manual Adjustments'!J112,0.25),MROUND('Manual Adjustments'!J112,0.25))</f>
        <v>#N/A</v>
      </c>
      <c r="H139" s="816">
        <f>IF('Manual Adjustments'!K112&lt;0.25,CEILING('Manual Adjustments'!K112,0.25),MROUND('Manual Adjustments'!K112,0.25))</f>
        <v>0</v>
      </c>
      <c r="I139" s="816">
        <f>IF('Manual Adjustments'!L112&lt;0.25,CEILING('Manual Adjustments'!L112,0.25),MROUND('Manual Adjustments'!L112,0.25))</f>
        <v>0</v>
      </c>
      <c r="J139" s="816" t="e">
        <f ca="1">IF('Manual Adjustments'!M112&lt;0.25,CEILING('Manual Adjustments'!M112,0.25),MROUND('Manual Adjustments'!M112,0.25))</f>
        <v>#N/A</v>
      </c>
      <c r="K139" s="816" t="e">
        <f ca="1">IF('Manual Adjustments'!N112&lt;0.25,CEILING('Manual Adjustments'!N112,0.25),MROUND('Manual Adjustments'!N112,0.25))</f>
        <v>#N/A</v>
      </c>
      <c r="L139" s="816">
        <f ca="1">IF('Manual Adjustments'!O112&lt;0.25,CEILING('Manual Adjustments'!O112,0.25),MROUND('Manual Adjustments'!O112,0.25))</f>
        <v>0</v>
      </c>
      <c r="M139" s="492"/>
      <c r="N139" s="280"/>
      <c r="O139" s="125"/>
      <c r="P139" s="123"/>
    </row>
    <row r="140" spans="1:16" s="126" customFormat="1" ht="12">
      <c r="A140" s="123"/>
      <c r="B140" s="498" t="str">
        <f>'Effective Employees'!B99</f>
        <v>N/A</v>
      </c>
      <c r="C140" s="536">
        <f>'Effective Employees'!F99</f>
        <v>0</v>
      </c>
      <c r="D140" s="810">
        <f>'Manual Adjustments'!G113</f>
        <v>0</v>
      </c>
      <c r="E140" s="821">
        <f ca="1">IF('Manual Adjustments'!H113&lt;0.25,CEILING('Manual Adjustments'!H113,0.25),MROUND('Manual Adjustments'!H113,0.25))</f>
        <v>0</v>
      </c>
      <c r="F140" s="814">
        <f ca="1">IF('Manual Adjustments'!I113&lt;0.25,CEILING('Manual Adjustments'!I113,0.25),MROUND('Manual Adjustments'!I113,0.25))</f>
        <v>0</v>
      </c>
      <c r="G140" s="817" t="e">
        <f ca="1">IF('Manual Adjustments'!J113&lt;0.25,CEILING('Manual Adjustments'!J113,0.25),MROUND('Manual Adjustments'!J113,0.25))</f>
        <v>#N/A</v>
      </c>
      <c r="H140" s="817">
        <f>IF('Manual Adjustments'!K113&lt;0.25,CEILING('Manual Adjustments'!K113,0.25),MROUND('Manual Adjustments'!K113,0.25))</f>
        <v>0</v>
      </c>
      <c r="I140" s="817">
        <f>IF('Manual Adjustments'!L113&lt;0.25,CEILING('Manual Adjustments'!L113,0.25),MROUND('Manual Adjustments'!L113,0.25))</f>
        <v>0</v>
      </c>
      <c r="J140" s="817" t="e">
        <f ca="1">IF('Manual Adjustments'!M113&lt;0.25,CEILING('Manual Adjustments'!M113,0.25),MROUND('Manual Adjustments'!M113,0.25))</f>
        <v>#N/A</v>
      </c>
      <c r="K140" s="817" t="e">
        <f ca="1">IF('Manual Adjustments'!N113&lt;0.25,CEILING('Manual Adjustments'!N113,0.25),MROUND('Manual Adjustments'!N113,0.25))</f>
        <v>#N/A</v>
      </c>
      <c r="L140" s="817">
        <f ca="1">IF('Manual Adjustments'!O113&lt;0.25,CEILING('Manual Adjustments'!O113,0.25),MROUND('Manual Adjustments'!O113,0.25))</f>
        <v>0</v>
      </c>
      <c r="M140" s="538"/>
      <c r="N140" s="280"/>
      <c r="O140" s="125"/>
      <c r="P140" s="123"/>
    </row>
    <row r="141" spans="1:16" s="126" customFormat="1" ht="12">
      <c r="A141" s="123"/>
      <c r="B141" s="499">
        <f>'Client Info'!B93</f>
        <v>0</v>
      </c>
      <c r="C141" s="531"/>
      <c r="D141" s="811"/>
      <c r="E141" s="820"/>
      <c r="F141" s="819"/>
      <c r="G141" s="819"/>
      <c r="H141" s="819"/>
      <c r="I141" s="819"/>
      <c r="J141" s="819"/>
      <c r="K141" s="819"/>
      <c r="L141" s="819"/>
      <c r="M141" s="535"/>
      <c r="N141" s="280"/>
      <c r="O141" s="125"/>
      <c r="P141" s="123"/>
    </row>
    <row r="142" spans="1:16" s="126" customFormat="1" ht="12">
      <c r="A142" s="123"/>
      <c r="B142" s="498" t="str">
        <f>'Effective Employees'!B100</f>
        <v>N/A</v>
      </c>
      <c r="C142" s="496">
        <f>'Effective Employees'!F100</f>
        <v>0</v>
      </c>
      <c r="D142" s="809">
        <f>'Manual Adjustments'!G114</f>
        <v>0</v>
      </c>
      <c r="E142" s="814">
        <f ca="1">IF('Manual Adjustments'!H114&lt;0.25,CEILING('Manual Adjustments'!H114,0.25),MROUND('Manual Adjustments'!H114,0.25))</f>
        <v>0</v>
      </c>
      <c r="F142" s="814">
        <f ca="1">IF('Manual Adjustments'!I114&lt;0.25,CEILING('Manual Adjustments'!I114,0.25),MROUND('Manual Adjustments'!I114,0.25))</f>
        <v>0</v>
      </c>
      <c r="G142" s="816" t="e">
        <f ca="1">IF('Manual Adjustments'!J114&lt;0.25,CEILING('Manual Adjustments'!J114,0.25),MROUND('Manual Adjustments'!J114,0.25))</f>
        <v>#N/A</v>
      </c>
      <c r="H142" s="816">
        <f>IF('Manual Adjustments'!K114&lt;0.25,CEILING('Manual Adjustments'!K114,0.25),MROUND('Manual Adjustments'!K114,0.25))</f>
        <v>0</v>
      </c>
      <c r="I142" s="816">
        <f>IF('Manual Adjustments'!L114&lt;0.25,CEILING('Manual Adjustments'!L114,0.25),MROUND('Manual Adjustments'!L114,0.25))</f>
        <v>0</v>
      </c>
      <c r="J142" s="816" t="e">
        <f ca="1">IF('Manual Adjustments'!M114&lt;0.25,CEILING('Manual Adjustments'!M114,0.25),MROUND('Manual Adjustments'!M114,0.25))</f>
        <v>#N/A</v>
      </c>
      <c r="K142" s="816" t="e">
        <f ca="1">IF('Manual Adjustments'!N114&lt;0.25,CEILING('Manual Adjustments'!N114,0.25),MROUND('Manual Adjustments'!N114,0.25))</f>
        <v>#N/A</v>
      </c>
      <c r="L142" s="816">
        <f ca="1">IF('Manual Adjustments'!O114&lt;0.25,CEILING('Manual Adjustments'!O114,0.25),MROUND('Manual Adjustments'!O114,0.25))</f>
        <v>0</v>
      </c>
      <c r="M142" s="492"/>
      <c r="N142" s="280"/>
      <c r="O142" s="125"/>
      <c r="P142" s="123"/>
    </row>
    <row r="143" spans="1:16" s="126" customFormat="1" ht="12">
      <c r="A143" s="123"/>
      <c r="B143" s="498" t="str">
        <f>'Effective Employees'!B101</f>
        <v>N/A</v>
      </c>
      <c r="C143" s="496">
        <f>'Effective Employees'!F101</f>
        <v>0</v>
      </c>
      <c r="D143" s="809">
        <f>'Manual Adjustments'!G115</f>
        <v>0</v>
      </c>
      <c r="E143" s="814">
        <f ca="1">IF('Manual Adjustments'!H115&lt;0.25,CEILING('Manual Adjustments'!H115,0.25),MROUND('Manual Adjustments'!H115,0.25))</f>
        <v>0</v>
      </c>
      <c r="F143" s="814">
        <f ca="1">IF('Manual Adjustments'!I115&lt;0.25,CEILING('Manual Adjustments'!I115,0.25),MROUND('Manual Adjustments'!I115,0.25))</f>
        <v>0</v>
      </c>
      <c r="G143" s="816" t="e">
        <f ca="1">IF('Manual Adjustments'!J115&lt;0.25,CEILING('Manual Adjustments'!J115,0.25),MROUND('Manual Adjustments'!J115,0.25))</f>
        <v>#N/A</v>
      </c>
      <c r="H143" s="816">
        <f>IF('Manual Adjustments'!K115&lt;0.25,CEILING('Manual Adjustments'!K115,0.25),MROUND('Manual Adjustments'!K115,0.25))</f>
        <v>0</v>
      </c>
      <c r="I143" s="816">
        <f>IF('Manual Adjustments'!L115&lt;0.25,CEILING('Manual Adjustments'!L115,0.25),MROUND('Manual Adjustments'!L115,0.25))</f>
        <v>0</v>
      </c>
      <c r="J143" s="816" t="e">
        <f ca="1">IF('Manual Adjustments'!M115&lt;0.25,CEILING('Manual Adjustments'!M115,0.25),MROUND('Manual Adjustments'!M115,0.25))</f>
        <v>#N/A</v>
      </c>
      <c r="K143" s="816" t="e">
        <f ca="1">IF('Manual Adjustments'!N115&lt;0.25,CEILING('Manual Adjustments'!N115,0.25),MROUND('Manual Adjustments'!N115,0.25))</f>
        <v>#N/A</v>
      </c>
      <c r="L143" s="816">
        <f ca="1">IF('Manual Adjustments'!O115&lt;0.25,CEILING('Manual Adjustments'!O115,0.25),MROUND('Manual Adjustments'!O115,0.25))</f>
        <v>0</v>
      </c>
      <c r="M143" s="492"/>
      <c r="N143" s="280"/>
      <c r="O143" s="125"/>
      <c r="P143" s="123"/>
    </row>
    <row r="144" spans="1:16" s="126" customFormat="1" ht="12">
      <c r="A144" s="123"/>
      <c r="B144" s="498" t="str">
        <f>'Effective Employees'!B102</f>
        <v>N/A</v>
      </c>
      <c r="C144" s="536">
        <f>'Effective Employees'!F102</f>
        <v>0</v>
      </c>
      <c r="D144" s="810">
        <f>'Manual Adjustments'!G116</f>
        <v>0</v>
      </c>
      <c r="E144" s="821">
        <f ca="1">IF('Manual Adjustments'!H116&lt;0.25,CEILING('Manual Adjustments'!H116,0.25),MROUND('Manual Adjustments'!H116,0.25))</f>
        <v>0</v>
      </c>
      <c r="F144" s="814">
        <f ca="1">IF('Manual Adjustments'!I116&lt;0.25,CEILING('Manual Adjustments'!I116,0.25),MROUND('Manual Adjustments'!I116,0.25))</f>
        <v>0</v>
      </c>
      <c r="G144" s="817" t="e">
        <f ca="1">IF('Manual Adjustments'!J116&lt;0.25,CEILING('Manual Adjustments'!J116,0.25),MROUND('Manual Adjustments'!J116,0.25))</f>
        <v>#N/A</v>
      </c>
      <c r="H144" s="817">
        <f>IF('Manual Adjustments'!K116&lt;0.25,CEILING('Manual Adjustments'!K116,0.25),MROUND('Manual Adjustments'!K116,0.25))</f>
        <v>0</v>
      </c>
      <c r="I144" s="817">
        <f>IF('Manual Adjustments'!L116&lt;0.25,CEILING('Manual Adjustments'!L116,0.25),MROUND('Manual Adjustments'!L116,0.25))</f>
        <v>0</v>
      </c>
      <c r="J144" s="817" t="e">
        <f ca="1">IF('Manual Adjustments'!M116&lt;0.25,CEILING('Manual Adjustments'!M116,0.25),MROUND('Manual Adjustments'!M116,0.25))</f>
        <v>#N/A</v>
      </c>
      <c r="K144" s="817" t="e">
        <f ca="1">IF('Manual Adjustments'!N116&lt;0.25,CEILING('Manual Adjustments'!N116,0.25),MROUND('Manual Adjustments'!N116,0.25))</f>
        <v>#N/A</v>
      </c>
      <c r="L144" s="817">
        <f ca="1">IF('Manual Adjustments'!O116&lt;0.25,CEILING('Manual Adjustments'!O116,0.25),MROUND('Manual Adjustments'!O116,0.25))</f>
        <v>0</v>
      </c>
      <c r="M144" s="538"/>
      <c r="N144" s="280"/>
      <c r="O144" s="125"/>
      <c r="P144" s="123"/>
    </row>
    <row r="145" spans="1:16" s="126" customFormat="1" ht="12">
      <c r="A145" s="123"/>
      <c r="B145" s="499">
        <f>'Client Info'!B94</f>
        <v>0</v>
      </c>
      <c r="C145" s="531"/>
      <c r="D145" s="811"/>
      <c r="E145" s="820"/>
      <c r="F145" s="819"/>
      <c r="G145" s="819"/>
      <c r="H145" s="819"/>
      <c r="I145" s="819"/>
      <c r="J145" s="819"/>
      <c r="K145" s="819"/>
      <c r="L145" s="819"/>
      <c r="M145" s="535"/>
      <c r="N145" s="280"/>
      <c r="O145" s="125"/>
      <c r="P145" s="123"/>
    </row>
    <row r="146" spans="1:16" s="126" customFormat="1" ht="12">
      <c r="A146" s="123"/>
      <c r="B146" s="498" t="str">
        <f>'Effective Employees'!B103</f>
        <v>N/A</v>
      </c>
      <c r="C146" s="496">
        <f>'Effective Employees'!F103</f>
        <v>0</v>
      </c>
      <c r="D146" s="809">
        <f>'Manual Adjustments'!G117</f>
        <v>0</v>
      </c>
      <c r="E146" s="814">
        <f ca="1">IF('Manual Adjustments'!H117&lt;0.25,CEILING('Manual Adjustments'!H117,0.25),MROUND('Manual Adjustments'!H117,0.25))</f>
        <v>0</v>
      </c>
      <c r="F146" s="814">
        <f ca="1">IF('Manual Adjustments'!I117&lt;0.25,CEILING('Manual Adjustments'!I117,0.25),MROUND('Manual Adjustments'!I117,0.25))</f>
        <v>0</v>
      </c>
      <c r="G146" s="816" t="e">
        <f ca="1">IF('Manual Adjustments'!J117&lt;0.25,CEILING('Manual Adjustments'!J117,0.25),MROUND('Manual Adjustments'!J117,0.25))</f>
        <v>#N/A</v>
      </c>
      <c r="H146" s="816">
        <f>IF('Manual Adjustments'!K117&lt;0.25,CEILING('Manual Adjustments'!K117,0.25),MROUND('Manual Adjustments'!K117,0.25))</f>
        <v>0</v>
      </c>
      <c r="I146" s="816">
        <f>IF('Manual Adjustments'!L117&lt;0.25,CEILING('Manual Adjustments'!L117,0.25),MROUND('Manual Adjustments'!L117,0.25))</f>
        <v>0</v>
      </c>
      <c r="J146" s="816" t="e">
        <f ca="1">IF('Manual Adjustments'!M117&lt;0.25,CEILING('Manual Adjustments'!M117,0.25),MROUND('Manual Adjustments'!M117,0.25))</f>
        <v>#N/A</v>
      </c>
      <c r="K146" s="816" t="e">
        <f ca="1">IF('Manual Adjustments'!N117&lt;0.25,CEILING('Manual Adjustments'!N117,0.25),MROUND('Manual Adjustments'!N117,0.25))</f>
        <v>#N/A</v>
      </c>
      <c r="L146" s="816">
        <f ca="1">IF('Manual Adjustments'!O117&lt;0.25,CEILING('Manual Adjustments'!O117,0.25),MROUND('Manual Adjustments'!O117,0.25))</f>
        <v>0</v>
      </c>
      <c r="M146" s="492"/>
      <c r="N146" s="280"/>
      <c r="O146" s="125"/>
      <c r="P146" s="123"/>
    </row>
    <row r="147" spans="1:16" s="126" customFormat="1" ht="12">
      <c r="A147" s="123"/>
      <c r="B147" s="498" t="str">
        <f>'Effective Employees'!B104</f>
        <v>N/A</v>
      </c>
      <c r="C147" s="496">
        <f>'Effective Employees'!F104</f>
        <v>0</v>
      </c>
      <c r="D147" s="809">
        <f>'Manual Adjustments'!G118</f>
        <v>0</v>
      </c>
      <c r="E147" s="814">
        <f ca="1">IF('Manual Adjustments'!H118&lt;0.25,CEILING('Manual Adjustments'!H118,0.25),MROUND('Manual Adjustments'!H118,0.25))</f>
        <v>0</v>
      </c>
      <c r="F147" s="814">
        <f ca="1">IF('Manual Adjustments'!I118&lt;0.25,CEILING('Manual Adjustments'!I118,0.25),MROUND('Manual Adjustments'!I118,0.25))</f>
        <v>0</v>
      </c>
      <c r="G147" s="816" t="e">
        <f ca="1">IF('Manual Adjustments'!J118&lt;0.25,CEILING('Manual Adjustments'!J118,0.25),MROUND('Manual Adjustments'!J118,0.25))</f>
        <v>#N/A</v>
      </c>
      <c r="H147" s="816">
        <f>IF('Manual Adjustments'!K118&lt;0.25,CEILING('Manual Adjustments'!K118,0.25),MROUND('Manual Adjustments'!K118,0.25))</f>
        <v>0</v>
      </c>
      <c r="I147" s="816">
        <f>IF('Manual Adjustments'!L118&lt;0.25,CEILING('Manual Adjustments'!L118,0.25),MROUND('Manual Adjustments'!L118,0.25))</f>
        <v>0</v>
      </c>
      <c r="J147" s="816" t="e">
        <f ca="1">IF('Manual Adjustments'!M118&lt;0.25,CEILING('Manual Adjustments'!M118,0.25),MROUND('Manual Adjustments'!M118,0.25))</f>
        <v>#N/A</v>
      </c>
      <c r="K147" s="816" t="e">
        <f ca="1">IF('Manual Adjustments'!N118&lt;0.25,CEILING('Manual Adjustments'!N118,0.25),MROUND('Manual Adjustments'!N118,0.25))</f>
        <v>#N/A</v>
      </c>
      <c r="L147" s="816">
        <f ca="1">IF('Manual Adjustments'!O118&lt;0.25,CEILING('Manual Adjustments'!O118,0.25),MROUND('Manual Adjustments'!O118,0.25))</f>
        <v>0</v>
      </c>
      <c r="M147" s="492"/>
      <c r="N147" s="280"/>
      <c r="O147" s="125"/>
      <c r="P147" s="123"/>
    </row>
    <row r="148" spans="1:16" s="126" customFormat="1" ht="12">
      <c r="A148" s="123"/>
      <c r="B148" s="498" t="str">
        <f>'Effective Employees'!B105</f>
        <v>N/A</v>
      </c>
      <c r="C148" s="536">
        <f>'Effective Employees'!F105</f>
        <v>0</v>
      </c>
      <c r="D148" s="810">
        <f>'Manual Adjustments'!G119</f>
        <v>0</v>
      </c>
      <c r="E148" s="821">
        <f ca="1">IF('Manual Adjustments'!H119&lt;0.25,CEILING('Manual Adjustments'!H119,0.25),MROUND('Manual Adjustments'!H119,0.25))</f>
        <v>0</v>
      </c>
      <c r="F148" s="814">
        <f ca="1">IF('Manual Adjustments'!I119&lt;0.25,CEILING('Manual Adjustments'!I119,0.25),MROUND('Manual Adjustments'!I119,0.25))</f>
        <v>0</v>
      </c>
      <c r="G148" s="817" t="e">
        <f ca="1">IF('Manual Adjustments'!J119&lt;0.25,CEILING('Manual Adjustments'!J119,0.25),MROUND('Manual Adjustments'!J119,0.25))</f>
        <v>#N/A</v>
      </c>
      <c r="H148" s="817">
        <f>IF('Manual Adjustments'!K119&lt;0.25,CEILING('Manual Adjustments'!K119,0.25),MROUND('Manual Adjustments'!K119,0.25))</f>
        <v>0</v>
      </c>
      <c r="I148" s="817">
        <f>IF('Manual Adjustments'!L119&lt;0.25,CEILING('Manual Adjustments'!L119,0.25),MROUND('Manual Adjustments'!L119,0.25))</f>
        <v>0</v>
      </c>
      <c r="J148" s="817" t="e">
        <f ca="1">IF('Manual Adjustments'!M119&lt;0.25,CEILING('Manual Adjustments'!M119,0.25),MROUND('Manual Adjustments'!M119,0.25))</f>
        <v>#N/A</v>
      </c>
      <c r="K148" s="817" t="e">
        <f ca="1">IF('Manual Adjustments'!N119&lt;0.25,CEILING('Manual Adjustments'!N119,0.25),MROUND('Manual Adjustments'!N119,0.25))</f>
        <v>#N/A</v>
      </c>
      <c r="L148" s="817">
        <f ca="1">IF('Manual Adjustments'!O119&lt;0.25,CEILING('Manual Adjustments'!O119,0.25),MROUND('Manual Adjustments'!O119,0.25))</f>
        <v>0</v>
      </c>
      <c r="M148" s="538"/>
      <c r="N148" s="280"/>
      <c r="O148" s="125"/>
      <c r="P148" s="123"/>
    </row>
    <row r="149" spans="1:16" s="126" customFormat="1" ht="12">
      <c r="A149" s="123"/>
      <c r="B149" s="499">
        <f>'Client Info'!B95</f>
        <v>0</v>
      </c>
      <c r="C149" s="531"/>
      <c r="D149" s="811"/>
      <c r="E149" s="820"/>
      <c r="F149" s="819"/>
      <c r="G149" s="819"/>
      <c r="H149" s="819"/>
      <c r="I149" s="819"/>
      <c r="J149" s="819"/>
      <c r="K149" s="819"/>
      <c r="L149" s="819"/>
      <c r="M149" s="535"/>
      <c r="N149" s="280"/>
      <c r="O149" s="125"/>
      <c r="P149" s="123"/>
    </row>
    <row r="150" spans="1:16" s="126" customFormat="1" ht="12">
      <c r="A150" s="123"/>
      <c r="B150" s="498" t="str">
        <f>'Effective Employees'!B106</f>
        <v>N/A</v>
      </c>
      <c r="C150" s="496">
        <f>'Effective Employees'!F106</f>
        <v>0</v>
      </c>
      <c r="D150" s="809">
        <f>'Manual Adjustments'!G120</f>
        <v>0</v>
      </c>
      <c r="E150" s="814">
        <f ca="1">IF('Manual Adjustments'!H120&lt;0.25,CEILING('Manual Adjustments'!H120,0.25),MROUND('Manual Adjustments'!H120,0.25))</f>
        <v>0</v>
      </c>
      <c r="F150" s="814">
        <f ca="1">IF('Manual Adjustments'!I120&lt;0.25,CEILING('Manual Adjustments'!I120,0.25),MROUND('Manual Adjustments'!I120,0.25))</f>
        <v>0</v>
      </c>
      <c r="G150" s="816" t="e">
        <f ca="1">IF('Manual Adjustments'!J120&lt;0.25,CEILING('Manual Adjustments'!J120,0.25),MROUND('Manual Adjustments'!J120,0.25))</f>
        <v>#N/A</v>
      </c>
      <c r="H150" s="816">
        <f>IF('Manual Adjustments'!K120&lt;0.25,CEILING('Manual Adjustments'!K120,0.25),MROUND('Manual Adjustments'!K120,0.25))</f>
        <v>0</v>
      </c>
      <c r="I150" s="816">
        <f>IF('Manual Adjustments'!L120&lt;0.25,CEILING('Manual Adjustments'!L120,0.25),MROUND('Manual Adjustments'!L120,0.25))</f>
        <v>0</v>
      </c>
      <c r="J150" s="816" t="e">
        <f ca="1">IF('Manual Adjustments'!M120&lt;0.25,CEILING('Manual Adjustments'!M120,0.25),MROUND('Manual Adjustments'!M120,0.25))</f>
        <v>#N/A</v>
      </c>
      <c r="K150" s="816" t="e">
        <f ca="1">IF('Manual Adjustments'!N120&lt;0.25,CEILING('Manual Adjustments'!N120,0.25),MROUND('Manual Adjustments'!N120,0.25))</f>
        <v>#N/A</v>
      </c>
      <c r="L150" s="816">
        <f ca="1">IF('Manual Adjustments'!O120&lt;0.25,CEILING('Manual Adjustments'!O120,0.25),MROUND('Manual Adjustments'!O120,0.25))</f>
        <v>0</v>
      </c>
      <c r="M150" s="492"/>
      <c r="N150" s="280"/>
      <c r="O150" s="125"/>
      <c r="P150" s="123"/>
    </row>
    <row r="151" spans="1:16" s="126" customFormat="1" ht="12">
      <c r="A151" s="123"/>
      <c r="B151" s="498" t="str">
        <f>'Effective Employees'!B107</f>
        <v>N/A</v>
      </c>
      <c r="C151" s="496">
        <f>'Effective Employees'!F107</f>
        <v>0</v>
      </c>
      <c r="D151" s="809">
        <f>'Manual Adjustments'!G121</f>
        <v>0</v>
      </c>
      <c r="E151" s="814">
        <f ca="1">IF('Manual Adjustments'!H121&lt;0.25,CEILING('Manual Adjustments'!H121,0.25),MROUND('Manual Adjustments'!H121,0.25))</f>
        <v>0</v>
      </c>
      <c r="F151" s="814">
        <f ca="1">IF('Manual Adjustments'!I121&lt;0.25,CEILING('Manual Adjustments'!I121,0.25),MROUND('Manual Adjustments'!I121,0.25))</f>
        <v>0</v>
      </c>
      <c r="G151" s="816" t="e">
        <f ca="1">IF('Manual Adjustments'!J121&lt;0.25,CEILING('Manual Adjustments'!J121,0.25),MROUND('Manual Adjustments'!J121,0.25))</f>
        <v>#N/A</v>
      </c>
      <c r="H151" s="816">
        <f>IF('Manual Adjustments'!K121&lt;0.25,CEILING('Manual Adjustments'!K121,0.25),MROUND('Manual Adjustments'!K121,0.25))</f>
        <v>0</v>
      </c>
      <c r="I151" s="816">
        <f>IF('Manual Adjustments'!L121&lt;0.25,CEILING('Manual Adjustments'!L121,0.25),MROUND('Manual Adjustments'!L121,0.25))</f>
        <v>0</v>
      </c>
      <c r="J151" s="816" t="e">
        <f ca="1">IF('Manual Adjustments'!M121&lt;0.25,CEILING('Manual Adjustments'!M121,0.25),MROUND('Manual Adjustments'!M121,0.25))</f>
        <v>#N/A</v>
      </c>
      <c r="K151" s="816" t="e">
        <f ca="1">IF('Manual Adjustments'!N121&lt;0.25,CEILING('Manual Adjustments'!N121,0.25),MROUND('Manual Adjustments'!N121,0.25))</f>
        <v>#N/A</v>
      </c>
      <c r="L151" s="816">
        <f ca="1">IF('Manual Adjustments'!O121&lt;0.25,CEILING('Manual Adjustments'!O121,0.25),MROUND('Manual Adjustments'!O121,0.25))</f>
        <v>0</v>
      </c>
      <c r="M151" s="492"/>
      <c r="N151" s="280"/>
      <c r="O151" s="125"/>
      <c r="P151" s="123"/>
    </row>
    <row r="152" spans="1:16" s="126" customFormat="1" ht="12">
      <c r="A152" s="123"/>
      <c r="B152" s="498" t="str">
        <f>'Effective Employees'!B108</f>
        <v>N/A</v>
      </c>
      <c r="C152" s="536">
        <f>'Effective Employees'!F108</f>
        <v>0</v>
      </c>
      <c r="D152" s="810">
        <f>'Manual Adjustments'!G122</f>
        <v>0</v>
      </c>
      <c r="E152" s="821">
        <f ca="1">IF('Manual Adjustments'!H122&lt;0.25,CEILING('Manual Adjustments'!H122,0.25),MROUND('Manual Adjustments'!H122,0.25))</f>
        <v>0</v>
      </c>
      <c r="F152" s="814">
        <f ca="1">IF('Manual Adjustments'!I122&lt;0.25,CEILING('Manual Adjustments'!I122,0.25),MROUND('Manual Adjustments'!I122,0.25))</f>
        <v>0</v>
      </c>
      <c r="G152" s="817" t="e">
        <f ca="1">IF('Manual Adjustments'!J122&lt;0.25,CEILING('Manual Adjustments'!J122,0.25),MROUND('Manual Adjustments'!J122,0.25))</f>
        <v>#N/A</v>
      </c>
      <c r="H152" s="817">
        <f>IF('Manual Adjustments'!K122&lt;0.25,CEILING('Manual Adjustments'!K122,0.25),MROUND('Manual Adjustments'!K122,0.25))</f>
        <v>0</v>
      </c>
      <c r="I152" s="817">
        <f>IF('Manual Adjustments'!L122&lt;0.25,CEILING('Manual Adjustments'!L122,0.25),MROUND('Manual Adjustments'!L122,0.25))</f>
        <v>0</v>
      </c>
      <c r="J152" s="817" t="e">
        <f ca="1">IF('Manual Adjustments'!M122&lt;0.25,CEILING('Manual Adjustments'!M122,0.25),MROUND('Manual Adjustments'!M122,0.25))</f>
        <v>#N/A</v>
      </c>
      <c r="K152" s="817" t="e">
        <f ca="1">IF('Manual Adjustments'!N122&lt;0.25,CEILING('Manual Adjustments'!N122,0.25),MROUND('Manual Adjustments'!N122,0.25))</f>
        <v>#N/A</v>
      </c>
      <c r="L152" s="817">
        <f ca="1">IF('Manual Adjustments'!O122&lt;0.25,CEILING('Manual Adjustments'!O122,0.25),MROUND('Manual Adjustments'!O122,0.25))</f>
        <v>0</v>
      </c>
      <c r="M152" s="538"/>
      <c r="N152" s="280"/>
      <c r="O152" s="125"/>
      <c r="P152" s="123"/>
    </row>
    <row r="153" spans="1:16" s="126" customFormat="1" ht="12">
      <c r="A153" s="123"/>
      <c r="B153" s="499">
        <f>'Client Info'!B96</f>
        <v>0</v>
      </c>
      <c r="C153" s="531"/>
      <c r="D153" s="811"/>
      <c r="E153" s="820"/>
      <c r="F153" s="819"/>
      <c r="G153" s="819"/>
      <c r="H153" s="819"/>
      <c r="I153" s="819"/>
      <c r="J153" s="819"/>
      <c r="K153" s="819"/>
      <c r="L153" s="819"/>
      <c r="M153" s="535"/>
      <c r="N153" s="280"/>
      <c r="O153" s="125"/>
      <c r="P153" s="123"/>
    </row>
    <row r="154" spans="1:16" s="126" customFormat="1" ht="12">
      <c r="A154" s="123"/>
      <c r="B154" s="498" t="str">
        <f>'Effective Employees'!B109</f>
        <v>N/A</v>
      </c>
      <c r="C154" s="496">
        <f>'Effective Employees'!F109</f>
        <v>0</v>
      </c>
      <c r="D154" s="809">
        <f>'Manual Adjustments'!G123</f>
        <v>0</v>
      </c>
      <c r="E154" s="814">
        <f ca="1">IF('Manual Adjustments'!H123&lt;0.25,CEILING('Manual Adjustments'!H123,0.25),MROUND('Manual Adjustments'!H123,0.25))</f>
        <v>0</v>
      </c>
      <c r="F154" s="814">
        <f ca="1">IF('Manual Adjustments'!I123&lt;0.25,CEILING('Manual Adjustments'!I123,0.25),MROUND('Manual Adjustments'!I123,0.25))</f>
        <v>0</v>
      </c>
      <c r="G154" s="816" t="e">
        <f ca="1">IF('Manual Adjustments'!J123&lt;0.25,CEILING('Manual Adjustments'!J123,0.25),MROUND('Manual Adjustments'!J123,0.25))</f>
        <v>#N/A</v>
      </c>
      <c r="H154" s="816">
        <f>IF('Manual Adjustments'!K123&lt;0.25,CEILING('Manual Adjustments'!K123,0.25),MROUND('Manual Adjustments'!K123,0.25))</f>
        <v>0</v>
      </c>
      <c r="I154" s="816">
        <f>IF('Manual Adjustments'!L123&lt;0.25,CEILING('Manual Adjustments'!L123,0.25),MROUND('Manual Adjustments'!L123,0.25))</f>
        <v>0</v>
      </c>
      <c r="J154" s="816" t="e">
        <f ca="1">IF('Manual Adjustments'!M123&lt;0.25,CEILING('Manual Adjustments'!M123,0.25),MROUND('Manual Adjustments'!M123,0.25))</f>
        <v>#N/A</v>
      </c>
      <c r="K154" s="816" t="e">
        <f ca="1">IF('Manual Adjustments'!N123&lt;0.25,CEILING('Manual Adjustments'!N123,0.25),MROUND('Manual Adjustments'!N123,0.25))</f>
        <v>#N/A</v>
      </c>
      <c r="L154" s="816">
        <f ca="1">IF('Manual Adjustments'!O123&lt;0.25,CEILING('Manual Adjustments'!O123,0.25),MROUND('Manual Adjustments'!O123,0.25))</f>
        <v>0</v>
      </c>
      <c r="M154" s="492"/>
      <c r="N154" s="280"/>
      <c r="O154" s="125"/>
      <c r="P154" s="123"/>
    </row>
    <row r="155" spans="1:16" s="126" customFormat="1" ht="12">
      <c r="A155" s="123"/>
      <c r="B155" s="498" t="str">
        <f>'Effective Employees'!B110</f>
        <v>N/A</v>
      </c>
      <c r="C155" s="496">
        <f>'Effective Employees'!F110</f>
        <v>0</v>
      </c>
      <c r="D155" s="809">
        <f>'Manual Adjustments'!G124</f>
        <v>0</v>
      </c>
      <c r="E155" s="814">
        <f ca="1">IF('Manual Adjustments'!H124&lt;0.25,CEILING('Manual Adjustments'!H124,0.25),MROUND('Manual Adjustments'!H124,0.25))</f>
        <v>0</v>
      </c>
      <c r="F155" s="814">
        <f ca="1">IF('Manual Adjustments'!I124&lt;0.25,CEILING('Manual Adjustments'!I124,0.25),MROUND('Manual Adjustments'!I124,0.25))</f>
        <v>0</v>
      </c>
      <c r="G155" s="816" t="e">
        <f ca="1">IF('Manual Adjustments'!J124&lt;0.25,CEILING('Manual Adjustments'!J124,0.25),MROUND('Manual Adjustments'!J124,0.25))</f>
        <v>#N/A</v>
      </c>
      <c r="H155" s="816">
        <f>IF('Manual Adjustments'!K124&lt;0.25,CEILING('Manual Adjustments'!K124,0.25),MROUND('Manual Adjustments'!K124,0.25))</f>
        <v>0</v>
      </c>
      <c r="I155" s="816">
        <f>IF('Manual Adjustments'!L124&lt;0.25,CEILING('Manual Adjustments'!L124,0.25),MROUND('Manual Adjustments'!L124,0.25))</f>
        <v>0</v>
      </c>
      <c r="J155" s="816" t="e">
        <f ca="1">IF('Manual Adjustments'!M124&lt;0.25,CEILING('Manual Adjustments'!M124,0.25),MROUND('Manual Adjustments'!M124,0.25))</f>
        <v>#N/A</v>
      </c>
      <c r="K155" s="816" t="e">
        <f ca="1">IF('Manual Adjustments'!N124&lt;0.25,CEILING('Manual Adjustments'!N124,0.25),MROUND('Manual Adjustments'!N124,0.25))</f>
        <v>#N/A</v>
      </c>
      <c r="L155" s="816">
        <f ca="1">IF('Manual Adjustments'!O124&lt;0.25,CEILING('Manual Adjustments'!O124,0.25),MROUND('Manual Adjustments'!O124,0.25))</f>
        <v>0</v>
      </c>
      <c r="M155" s="492"/>
      <c r="N155" s="280"/>
      <c r="O155" s="125"/>
      <c r="P155" s="123"/>
    </row>
    <row r="156" spans="1:16" s="126" customFormat="1" ht="12">
      <c r="A156" s="123"/>
      <c r="B156" s="498" t="str">
        <f>'Effective Employees'!B111</f>
        <v>N/A</v>
      </c>
      <c r="C156" s="536">
        <f>'Effective Employees'!F111</f>
        <v>0</v>
      </c>
      <c r="D156" s="810">
        <f>'Manual Adjustments'!G125</f>
        <v>0</v>
      </c>
      <c r="E156" s="821">
        <f ca="1">IF('Manual Adjustments'!H125&lt;0.25,CEILING('Manual Adjustments'!H125,0.25),MROUND('Manual Adjustments'!H125,0.25))</f>
        <v>0</v>
      </c>
      <c r="F156" s="814">
        <f ca="1">IF('Manual Adjustments'!I125&lt;0.25,CEILING('Manual Adjustments'!I125,0.25),MROUND('Manual Adjustments'!I125,0.25))</f>
        <v>0</v>
      </c>
      <c r="G156" s="817" t="e">
        <f ca="1">IF('Manual Adjustments'!J125&lt;0.25,CEILING('Manual Adjustments'!J125,0.25),MROUND('Manual Adjustments'!J125,0.25))</f>
        <v>#N/A</v>
      </c>
      <c r="H156" s="817">
        <f>IF('Manual Adjustments'!K125&lt;0.25,CEILING('Manual Adjustments'!K125,0.25),MROUND('Manual Adjustments'!K125,0.25))</f>
        <v>0</v>
      </c>
      <c r="I156" s="817">
        <f>IF('Manual Adjustments'!L125&lt;0.25,CEILING('Manual Adjustments'!L125,0.25),MROUND('Manual Adjustments'!L125,0.25))</f>
        <v>0</v>
      </c>
      <c r="J156" s="817" t="e">
        <f ca="1">IF('Manual Adjustments'!M125&lt;0.25,CEILING('Manual Adjustments'!M125,0.25),MROUND('Manual Adjustments'!M125,0.25))</f>
        <v>#N/A</v>
      </c>
      <c r="K156" s="817" t="e">
        <f ca="1">IF('Manual Adjustments'!N125&lt;0.25,CEILING('Manual Adjustments'!N125,0.25),MROUND('Manual Adjustments'!N125,0.25))</f>
        <v>#N/A</v>
      </c>
      <c r="L156" s="817">
        <f ca="1">IF('Manual Adjustments'!O125&lt;0.25,CEILING('Manual Adjustments'!O125,0.25),MROUND('Manual Adjustments'!O125,0.25))</f>
        <v>0</v>
      </c>
      <c r="M156" s="538"/>
      <c r="N156" s="280"/>
      <c r="O156" s="125"/>
      <c r="P156" s="123"/>
    </row>
    <row r="157" spans="1:16" s="126" customFormat="1" ht="12">
      <c r="A157" s="123"/>
      <c r="B157" s="499">
        <f>'Client Info'!B97</f>
        <v>0</v>
      </c>
      <c r="C157" s="531"/>
      <c r="D157" s="811"/>
      <c r="E157" s="820"/>
      <c r="F157" s="819"/>
      <c r="G157" s="819"/>
      <c r="H157" s="819"/>
      <c r="I157" s="819"/>
      <c r="J157" s="819"/>
      <c r="K157" s="819"/>
      <c r="L157" s="819"/>
      <c r="M157" s="535"/>
      <c r="N157" s="280"/>
      <c r="O157" s="125"/>
      <c r="P157" s="123"/>
    </row>
    <row r="158" spans="1:16" s="126" customFormat="1" ht="12">
      <c r="A158" s="123"/>
      <c r="B158" s="498" t="str">
        <f>'Effective Employees'!B112</f>
        <v>N/A</v>
      </c>
      <c r="C158" s="496">
        <f>'Effective Employees'!F112</f>
        <v>0</v>
      </c>
      <c r="D158" s="809">
        <f>'Manual Adjustments'!G126</f>
        <v>0</v>
      </c>
      <c r="E158" s="814">
        <f ca="1">IF('Manual Adjustments'!H126&lt;0.25,CEILING('Manual Adjustments'!H126,0.25),MROUND('Manual Adjustments'!H126,0.25))</f>
        <v>0</v>
      </c>
      <c r="F158" s="814">
        <f ca="1">IF('Manual Adjustments'!I126&lt;0.25,CEILING('Manual Adjustments'!I126,0.25),MROUND('Manual Adjustments'!I126,0.25))</f>
        <v>0</v>
      </c>
      <c r="G158" s="816" t="e">
        <f ca="1">IF('Manual Adjustments'!J126&lt;0.25,CEILING('Manual Adjustments'!J126,0.25),MROUND('Manual Adjustments'!J126,0.25))</f>
        <v>#N/A</v>
      </c>
      <c r="H158" s="816">
        <f>IF('Manual Adjustments'!K126&lt;0.25,CEILING('Manual Adjustments'!K126,0.25),MROUND('Manual Adjustments'!K126,0.25))</f>
        <v>0</v>
      </c>
      <c r="I158" s="816">
        <f>IF('Manual Adjustments'!L126&lt;0.25,CEILING('Manual Adjustments'!L126,0.25),MROUND('Manual Adjustments'!L126,0.25))</f>
        <v>0</v>
      </c>
      <c r="J158" s="816" t="e">
        <f ca="1">IF('Manual Adjustments'!M126&lt;0.25,CEILING('Manual Adjustments'!M126,0.25),MROUND('Manual Adjustments'!M126,0.25))</f>
        <v>#N/A</v>
      </c>
      <c r="K158" s="816" t="e">
        <f ca="1">IF('Manual Adjustments'!N126&lt;0.25,CEILING('Manual Adjustments'!N126,0.25),MROUND('Manual Adjustments'!N126,0.25))</f>
        <v>#N/A</v>
      </c>
      <c r="L158" s="816">
        <f ca="1">IF('Manual Adjustments'!O126&lt;0.25,CEILING('Manual Adjustments'!O126,0.25),MROUND('Manual Adjustments'!O126,0.25))</f>
        <v>0</v>
      </c>
      <c r="M158" s="492"/>
      <c r="N158" s="280"/>
      <c r="O158" s="125"/>
      <c r="P158" s="123"/>
    </row>
    <row r="159" spans="1:16" s="126" customFormat="1" ht="12">
      <c r="A159" s="123"/>
      <c r="B159" s="498" t="str">
        <f>'Effective Employees'!B113</f>
        <v>N/A</v>
      </c>
      <c r="C159" s="496">
        <f>'Effective Employees'!F113</f>
        <v>0</v>
      </c>
      <c r="D159" s="809">
        <f>'Manual Adjustments'!G127</f>
        <v>0</v>
      </c>
      <c r="E159" s="814">
        <f ca="1">IF('Manual Adjustments'!H127&lt;0.25,CEILING('Manual Adjustments'!H127,0.25),MROUND('Manual Adjustments'!H127,0.25))</f>
        <v>0</v>
      </c>
      <c r="F159" s="814">
        <f ca="1">IF('Manual Adjustments'!I127&lt;0.25,CEILING('Manual Adjustments'!I127,0.25),MROUND('Manual Adjustments'!I127,0.25))</f>
        <v>0</v>
      </c>
      <c r="G159" s="816" t="e">
        <f ca="1">IF('Manual Adjustments'!J127&lt;0.25,CEILING('Manual Adjustments'!J127,0.25),MROUND('Manual Adjustments'!J127,0.25))</f>
        <v>#N/A</v>
      </c>
      <c r="H159" s="816">
        <f>IF('Manual Adjustments'!K127&lt;0.25,CEILING('Manual Adjustments'!K127,0.25),MROUND('Manual Adjustments'!K127,0.25))</f>
        <v>0</v>
      </c>
      <c r="I159" s="816">
        <f>IF('Manual Adjustments'!L127&lt;0.25,CEILING('Manual Adjustments'!L127,0.25),MROUND('Manual Adjustments'!L127,0.25))</f>
        <v>0</v>
      </c>
      <c r="J159" s="816" t="e">
        <f ca="1">IF('Manual Adjustments'!M127&lt;0.25,CEILING('Manual Adjustments'!M127,0.25),MROUND('Manual Adjustments'!M127,0.25))</f>
        <v>#N/A</v>
      </c>
      <c r="K159" s="816" t="e">
        <f ca="1">IF('Manual Adjustments'!N127&lt;0.25,CEILING('Manual Adjustments'!N127,0.25),MROUND('Manual Adjustments'!N127,0.25))</f>
        <v>#N/A</v>
      </c>
      <c r="L159" s="816">
        <f ca="1">IF('Manual Adjustments'!O127&lt;0.25,CEILING('Manual Adjustments'!O127,0.25),MROUND('Manual Adjustments'!O127,0.25))</f>
        <v>0</v>
      </c>
      <c r="M159" s="492"/>
      <c r="N159" s="280"/>
      <c r="O159" s="125"/>
      <c r="P159" s="123"/>
    </row>
    <row r="160" spans="1:16" s="126" customFormat="1" ht="12">
      <c r="A160" s="123"/>
      <c r="B160" s="498" t="str">
        <f>'Effective Employees'!B114</f>
        <v>N/A</v>
      </c>
      <c r="C160" s="536">
        <f>'Effective Employees'!F114</f>
        <v>0</v>
      </c>
      <c r="D160" s="810">
        <f>'Manual Adjustments'!G128</f>
        <v>0</v>
      </c>
      <c r="E160" s="821">
        <f ca="1">IF('Manual Adjustments'!H128&lt;0.25,CEILING('Manual Adjustments'!H128,0.25),MROUND('Manual Adjustments'!H128,0.25))</f>
        <v>0</v>
      </c>
      <c r="F160" s="814">
        <f ca="1">IF('Manual Adjustments'!I128&lt;0.25,CEILING('Manual Adjustments'!I128,0.25),MROUND('Manual Adjustments'!I128,0.25))</f>
        <v>0</v>
      </c>
      <c r="G160" s="817" t="e">
        <f ca="1">IF('Manual Adjustments'!J128&lt;0.25,CEILING('Manual Adjustments'!J128,0.25),MROUND('Manual Adjustments'!J128,0.25))</f>
        <v>#N/A</v>
      </c>
      <c r="H160" s="817">
        <f>IF('Manual Adjustments'!K128&lt;0.25,CEILING('Manual Adjustments'!K128,0.25),MROUND('Manual Adjustments'!K128,0.25))</f>
        <v>0</v>
      </c>
      <c r="I160" s="817">
        <f>IF('Manual Adjustments'!L128&lt;0.25,CEILING('Manual Adjustments'!L128,0.25),MROUND('Manual Adjustments'!L128,0.25))</f>
        <v>0</v>
      </c>
      <c r="J160" s="817" t="e">
        <f ca="1">IF('Manual Adjustments'!M128&lt;0.25,CEILING('Manual Adjustments'!M128,0.25),MROUND('Manual Adjustments'!M128,0.25))</f>
        <v>#N/A</v>
      </c>
      <c r="K160" s="817" t="e">
        <f ca="1">IF('Manual Adjustments'!N128&lt;0.25,CEILING('Manual Adjustments'!N128,0.25),MROUND('Manual Adjustments'!N128,0.25))</f>
        <v>#N/A</v>
      </c>
      <c r="L160" s="817">
        <f ca="1">IF('Manual Adjustments'!O128&lt;0.25,CEILING('Manual Adjustments'!O128,0.25),MROUND('Manual Adjustments'!O128,0.25))</f>
        <v>0</v>
      </c>
      <c r="M160" s="538"/>
      <c r="N160" s="280"/>
      <c r="O160" s="125"/>
      <c r="P160" s="123"/>
    </row>
    <row r="161" spans="1:16" s="126" customFormat="1" ht="12">
      <c r="A161" s="123"/>
      <c r="B161" s="499">
        <f>'Client Info'!B98</f>
        <v>0</v>
      </c>
      <c r="C161" s="531"/>
      <c r="D161" s="811"/>
      <c r="E161" s="820"/>
      <c r="F161" s="819"/>
      <c r="G161" s="819"/>
      <c r="H161" s="819"/>
      <c r="I161" s="819"/>
      <c r="J161" s="819"/>
      <c r="K161" s="819"/>
      <c r="L161" s="819"/>
      <c r="M161" s="535"/>
      <c r="N161" s="280"/>
      <c r="O161" s="125"/>
      <c r="P161" s="123"/>
    </row>
    <row r="162" spans="1:16" s="126" customFormat="1" ht="12">
      <c r="A162" s="123"/>
      <c r="B162" s="498" t="str">
        <f>'Effective Employees'!B115</f>
        <v>N/A</v>
      </c>
      <c r="C162" s="496">
        <f>'Effective Employees'!F115</f>
        <v>0</v>
      </c>
      <c r="D162" s="809">
        <f>'Manual Adjustments'!G129</f>
        <v>0</v>
      </c>
      <c r="E162" s="814">
        <f ca="1">IF('Manual Adjustments'!H129&lt;0.25,CEILING('Manual Adjustments'!H129,0.25),MROUND('Manual Adjustments'!H129,0.25))</f>
        <v>0</v>
      </c>
      <c r="F162" s="814">
        <f ca="1">IF('Manual Adjustments'!I129&lt;0.25,CEILING('Manual Adjustments'!I129,0.25),MROUND('Manual Adjustments'!I129,0.25))</f>
        <v>0</v>
      </c>
      <c r="G162" s="816" t="e">
        <f ca="1">IF('Manual Adjustments'!J129&lt;0.25,CEILING('Manual Adjustments'!J129,0.25),MROUND('Manual Adjustments'!J129,0.25))</f>
        <v>#N/A</v>
      </c>
      <c r="H162" s="816">
        <f>IF('Manual Adjustments'!K129&lt;0.25,CEILING('Manual Adjustments'!K129,0.25),MROUND('Manual Adjustments'!K129,0.25))</f>
        <v>0</v>
      </c>
      <c r="I162" s="816">
        <f>IF('Manual Adjustments'!L129&lt;0.25,CEILING('Manual Adjustments'!L129,0.25),MROUND('Manual Adjustments'!L129,0.25))</f>
        <v>0</v>
      </c>
      <c r="J162" s="816" t="e">
        <f ca="1">IF('Manual Adjustments'!M129&lt;0.25,CEILING('Manual Adjustments'!M129,0.25),MROUND('Manual Adjustments'!M129,0.25))</f>
        <v>#N/A</v>
      </c>
      <c r="K162" s="816" t="e">
        <f ca="1">IF('Manual Adjustments'!N129&lt;0.25,CEILING('Manual Adjustments'!N129,0.25),MROUND('Manual Adjustments'!N129,0.25))</f>
        <v>#N/A</v>
      </c>
      <c r="L162" s="816">
        <f ca="1">IF('Manual Adjustments'!O129&lt;0.25,CEILING('Manual Adjustments'!O129,0.25),MROUND('Manual Adjustments'!O129,0.25))</f>
        <v>0</v>
      </c>
      <c r="M162" s="492"/>
      <c r="N162" s="280"/>
      <c r="O162" s="125"/>
      <c r="P162" s="123"/>
    </row>
    <row r="163" spans="1:16" s="126" customFormat="1" ht="12">
      <c r="A163" s="123"/>
      <c r="B163" s="498" t="str">
        <f>'Effective Employees'!B116</f>
        <v>N/A</v>
      </c>
      <c r="C163" s="496">
        <f>'Effective Employees'!F116</f>
        <v>0</v>
      </c>
      <c r="D163" s="809">
        <f>'Manual Adjustments'!G130</f>
        <v>0</v>
      </c>
      <c r="E163" s="814">
        <f ca="1">IF('Manual Adjustments'!H130&lt;0.25,CEILING('Manual Adjustments'!H130,0.25),MROUND('Manual Adjustments'!H130,0.25))</f>
        <v>0</v>
      </c>
      <c r="F163" s="814">
        <f ca="1">IF('Manual Adjustments'!I130&lt;0.25,CEILING('Manual Adjustments'!I130,0.25),MROUND('Manual Adjustments'!I130,0.25))</f>
        <v>0</v>
      </c>
      <c r="G163" s="816" t="e">
        <f ca="1">IF('Manual Adjustments'!J130&lt;0.25,CEILING('Manual Adjustments'!J130,0.25),MROUND('Manual Adjustments'!J130,0.25))</f>
        <v>#N/A</v>
      </c>
      <c r="H163" s="816">
        <f>IF('Manual Adjustments'!K130&lt;0.25,CEILING('Manual Adjustments'!K130,0.25),MROUND('Manual Adjustments'!K130,0.25))</f>
        <v>0</v>
      </c>
      <c r="I163" s="816">
        <f>IF('Manual Adjustments'!L130&lt;0.25,CEILING('Manual Adjustments'!L130,0.25),MROUND('Manual Adjustments'!L130,0.25))</f>
        <v>0</v>
      </c>
      <c r="J163" s="816" t="e">
        <f ca="1">IF('Manual Adjustments'!M130&lt;0.25,CEILING('Manual Adjustments'!M130,0.25),MROUND('Manual Adjustments'!M130,0.25))</f>
        <v>#N/A</v>
      </c>
      <c r="K163" s="816" t="e">
        <f ca="1">IF('Manual Adjustments'!N130&lt;0.25,CEILING('Manual Adjustments'!N130,0.25),MROUND('Manual Adjustments'!N130,0.25))</f>
        <v>#N/A</v>
      </c>
      <c r="L163" s="816">
        <f ca="1">IF('Manual Adjustments'!O130&lt;0.25,CEILING('Manual Adjustments'!O130,0.25),MROUND('Manual Adjustments'!O130,0.25))</f>
        <v>0</v>
      </c>
      <c r="M163" s="492"/>
      <c r="N163" s="280"/>
      <c r="O163" s="125"/>
      <c r="P163" s="123"/>
    </row>
    <row r="164" spans="1:16" s="126" customFormat="1" ht="12">
      <c r="A164" s="123"/>
      <c r="B164" s="498" t="str">
        <f>'Effective Employees'!B117</f>
        <v>N/A</v>
      </c>
      <c r="C164" s="536">
        <f>'Effective Employees'!F117</f>
        <v>0</v>
      </c>
      <c r="D164" s="810">
        <f>'Manual Adjustments'!G131</f>
        <v>0</v>
      </c>
      <c r="E164" s="821">
        <f ca="1">IF('Manual Adjustments'!H131&lt;0.25,CEILING('Manual Adjustments'!H131,0.25),MROUND('Manual Adjustments'!H131,0.25))</f>
        <v>0</v>
      </c>
      <c r="F164" s="814">
        <f ca="1">IF('Manual Adjustments'!I131&lt;0.25,CEILING('Manual Adjustments'!I131,0.25),MROUND('Manual Adjustments'!I131,0.25))</f>
        <v>0</v>
      </c>
      <c r="G164" s="817" t="e">
        <f ca="1">IF('Manual Adjustments'!J131&lt;0.25,CEILING('Manual Adjustments'!J131,0.25),MROUND('Manual Adjustments'!J131,0.25))</f>
        <v>#N/A</v>
      </c>
      <c r="H164" s="817">
        <f>IF('Manual Adjustments'!K131&lt;0.25,CEILING('Manual Adjustments'!K131,0.25),MROUND('Manual Adjustments'!K131,0.25))</f>
        <v>0</v>
      </c>
      <c r="I164" s="817">
        <f>IF('Manual Adjustments'!L131&lt;0.25,CEILING('Manual Adjustments'!L131,0.25),MROUND('Manual Adjustments'!L131,0.25))</f>
        <v>0</v>
      </c>
      <c r="J164" s="817" t="e">
        <f ca="1">IF('Manual Adjustments'!M131&lt;0.25,CEILING('Manual Adjustments'!M131,0.25),MROUND('Manual Adjustments'!M131,0.25))</f>
        <v>#N/A</v>
      </c>
      <c r="K164" s="817" t="e">
        <f ca="1">IF('Manual Adjustments'!N131&lt;0.25,CEILING('Manual Adjustments'!N131,0.25),MROUND('Manual Adjustments'!N131,0.25))</f>
        <v>#N/A</v>
      </c>
      <c r="L164" s="817">
        <f ca="1">IF('Manual Adjustments'!O131&lt;0.25,CEILING('Manual Adjustments'!O131,0.25),MROUND('Manual Adjustments'!O131,0.25))</f>
        <v>0</v>
      </c>
      <c r="M164" s="538"/>
      <c r="N164" s="280"/>
      <c r="O164" s="125"/>
      <c r="P164" s="123"/>
    </row>
    <row r="165" spans="1:16" s="126" customFormat="1" ht="12">
      <c r="A165" s="123"/>
      <c r="B165" s="499">
        <f>'Client Info'!B99</f>
        <v>0</v>
      </c>
      <c r="C165" s="531"/>
      <c r="D165" s="811"/>
      <c r="E165" s="820"/>
      <c r="F165" s="819"/>
      <c r="G165" s="819"/>
      <c r="H165" s="819"/>
      <c r="I165" s="819"/>
      <c r="J165" s="819"/>
      <c r="K165" s="819"/>
      <c r="L165" s="819"/>
      <c r="M165" s="535"/>
      <c r="N165" s="280"/>
      <c r="O165" s="125"/>
      <c r="P165" s="123"/>
    </row>
    <row r="166" spans="1:16" s="126" customFormat="1" ht="12">
      <c r="A166" s="123"/>
      <c r="B166" s="498" t="str">
        <f>'Effective Employees'!B118</f>
        <v>N/A</v>
      </c>
      <c r="C166" s="496">
        <f>'Effective Employees'!F118</f>
        <v>0</v>
      </c>
      <c r="D166" s="809">
        <f>'Manual Adjustments'!G132</f>
        <v>0</v>
      </c>
      <c r="E166" s="814">
        <f ca="1">IF('Manual Adjustments'!H132&lt;0.25,CEILING('Manual Adjustments'!H132,0.25),MROUND('Manual Adjustments'!H132,0.25))</f>
        <v>0</v>
      </c>
      <c r="F166" s="814">
        <f ca="1">IF('Manual Adjustments'!I132&lt;0.25,CEILING('Manual Adjustments'!I132,0.25),MROUND('Manual Adjustments'!I132,0.25))</f>
        <v>0</v>
      </c>
      <c r="G166" s="816" t="e">
        <f ca="1">IF('Manual Adjustments'!J132&lt;0.25,CEILING('Manual Adjustments'!J132,0.25),MROUND('Manual Adjustments'!J132,0.25))</f>
        <v>#N/A</v>
      </c>
      <c r="H166" s="816">
        <f>IF('Manual Adjustments'!K132&lt;0.25,CEILING('Manual Adjustments'!K132,0.25),MROUND('Manual Adjustments'!K132,0.25))</f>
        <v>0</v>
      </c>
      <c r="I166" s="816">
        <f>IF('Manual Adjustments'!L132&lt;0.25,CEILING('Manual Adjustments'!L132,0.25),MROUND('Manual Adjustments'!L132,0.25))</f>
        <v>0</v>
      </c>
      <c r="J166" s="816" t="e">
        <f ca="1">IF('Manual Adjustments'!M132&lt;0.25,CEILING('Manual Adjustments'!M132,0.25),MROUND('Manual Adjustments'!M132,0.25))</f>
        <v>#N/A</v>
      </c>
      <c r="K166" s="816" t="e">
        <f ca="1">IF('Manual Adjustments'!N132&lt;0.25,CEILING('Manual Adjustments'!N132,0.25),MROUND('Manual Adjustments'!N132,0.25))</f>
        <v>#N/A</v>
      </c>
      <c r="L166" s="816">
        <f ca="1">IF('Manual Adjustments'!O132&lt;0.25,CEILING('Manual Adjustments'!O132,0.25),MROUND('Manual Adjustments'!O132,0.25))</f>
        <v>0</v>
      </c>
      <c r="M166" s="492"/>
      <c r="N166" s="280"/>
      <c r="O166" s="125"/>
      <c r="P166" s="123"/>
    </row>
    <row r="167" spans="1:16" s="126" customFormat="1" ht="12">
      <c r="A167" s="123"/>
      <c r="B167" s="498" t="str">
        <f>'Effective Employees'!B119</f>
        <v>N/A</v>
      </c>
      <c r="C167" s="496">
        <f>'Effective Employees'!F119</f>
        <v>0</v>
      </c>
      <c r="D167" s="809">
        <f>'Manual Adjustments'!G133</f>
        <v>0</v>
      </c>
      <c r="E167" s="814">
        <f ca="1">IF('Manual Adjustments'!H133&lt;0.25,CEILING('Manual Adjustments'!H133,0.25),MROUND('Manual Adjustments'!H133,0.25))</f>
        <v>0</v>
      </c>
      <c r="F167" s="814">
        <f ca="1">IF('Manual Adjustments'!I133&lt;0.25,CEILING('Manual Adjustments'!I133,0.25),MROUND('Manual Adjustments'!I133,0.25))</f>
        <v>0</v>
      </c>
      <c r="G167" s="816" t="e">
        <f ca="1">IF('Manual Adjustments'!J133&lt;0.25,CEILING('Manual Adjustments'!J133,0.25),MROUND('Manual Adjustments'!J133,0.25))</f>
        <v>#N/A</v>
      </c>
      <c r="H167" s="816">
        <f>IF('Manual Adjustments'!K133&lt;0.25,CEILING('Manual Adjustments'!K133,0.25),MROUND('Manual Adjustments'!K133,0.25))</f>
        <v>0</v>
      </c>
      <c r="I167" s="816">
        <f>IF('Manual Adjustments'!L133&lt;0.25,CEILING('Manual Adjustments'!L133,0.25),MROUND('Manual Adjustments'!L133,0.25))</f>
        <v>0</v>
      </c>
      <c r="J167" s="816" t="e">
        <f ca="1">IF('Manual Adjustments'!M133&lt;0.25,CEILING('Manual Adjustments'!M133,0.25),MROUND('Manual Adjustments'!M133,0.25))</f>
        <v>#N/A</v>
      </c>
      <c r="K167" s="816" t="e">
        <f ca="1">IF('Manual Adjustments'!N133&lt;0.25,CEILING('Manual Adjustments'!N133,0.25),MROUND('Manual Adjustments'!N133,0.25))</f>
        <v>#N/A</v>
      </c>
      <c r="L167" s="816">
        <f ca="1">IF('Manual Adjustments'!O133&lt;0.25,CEILING('Manual Adjustments'!O133,0.25),MROUND('Manual Adjustments'!O133,0.25))</f>
        <v>0</v>
      </c>
      <c r="M167" s="492"/>
      <c r="N167" s="280"/>
      <c r="O167" s="125"/>
      <c r="P167" s="123"/>
    </row>
    <row r="168" spans="1:16" s="126" customFormat="1" ht="12">
      <c r="A168" s="123"/>
      <c r="B168" s="498" t="str">
        <f>'Effective Employees'!B120</f>
        <v>N/A</v>
      </c>
      <c r="C168" s="536">
        <f>'Effective Employees'!F120</f>
        <v>0</v>
      </c>
      <c r="D168" s="810">
        <f>'Manual Adjustments'!G134</f>
        <v>0</v>
      </c>
      <c r="E168" s="821">
        <f ca="1">IF('Manual Adjustments'!H134&lt;0.25,CEILING('Manual Adjustments'!H134,0.25),MROUND('Manual Adjustments'!H134,0.25))</f>
        <v>0</v>
      </c>
      <c r="F168" s="814">
        <f ca="1">IF('Manual Adjustments'!I134&lt;0.25,CEILING('Manual Adjustments'!I134,0.25),MROUND('Manual Adjustments'!I134,0.25))</f>
        <v>0</v>
      </c>
      <c r="G168" s="817" t="e">
        <f ca="1">IF('Manual Adjustments'!J134&lt;0.25,CEILING('Manual Adjustments'!J134,0.25),MROUND('Manual Adjustments'!J134,0.25))</f>
        <v>#N/A</v>
      </c>
      <c r="H168" s="817">
        <f>IF('Manual Adjustments'!K134&lt;0.25,CEILING('Manual Adjustments'!K134,0.25),MROUND('Manual Adjustments'!K134,0.25))</f>
        <v>0</v>
      </c>
      <c r="I168" s="817">
        <f>IF('Manual Adjustments'!L134&lt;0.25,CEILING('Manual Adjustments'!L134,0.25),MROUND('Manual Adjustments'!L134,0.25))</f>
        <v>0</v>
      </c>
      <c r="J168" s="817" t="e">
        <f ca="1">IF('Manual Adjustments'!M134&lt;0.25,CEILING('Manual Adjustments'!M134,0.25),MROUND('Manual Adjustments'!M134,0.25))</f>
        <v>#N/A</v>
      </c>
      <c r="K168" s="817" t="e">
        <f ca="1">IF('Manual Adjustments'!N134&lt;0.25,CEILING('Manual Adjustments'!N134,0.25),MROUND('Manual Adjustments'!N134,0.25))</f>
        <v>#N/A</v>
      </c>
      <c r="L168" s="817">
        <f ca="1">IF('Manual Adjustments'!O134&lt;0.25,CEILING('Manual Adjustments'!O134,0.25),MROUND('Manual Adjustments'!O134,0.25))</f>
        <v>0</v>
      </c>
      <c r="M168" s="538"/>
      <c r="N168" s="280"/>
      <c r="O168" s="125"/>
      <c r="P168" s="123"/>
    </row>
    <row r="169" spans="1:16" s="126" customFormat="1" ht="12">
      <c r="A169" s="123"/>
      <c r="B169" s="499">
        <f>'Client Info'!B100</f>
        <v>0</v>
      </c>
      <c r="C169" s="531"/>
      <c r="D169" s="811"/>
      <c r="E169" s="820"/>
      <c r="F169" s="819"/>
      <c r="G169" s="819"/>
      <c r="H169" s="819"/>
      <c r="I169" s="819"/>
      <c r="J169" s="819"/>
      <c r="K169" s="819"/>
      <c r="L169" s="819"/>
      <c r="M169" s="535"/>
      <c r="N169" s="280"/>
      <c r="O169" s="125"/>
      <c r="P169" s="123"/>
    </row>
    <row r="170" spans="1:16" s="126" customFormat="1" ht="12">
      <c r="A170" s="123"/>
      <c r="B170" s="498" t="str">
        <f>'Effective Employees'!B121</f>
        <v>N/A</v>
      </c>
      <c r="C170" s="496">
        <f>'Effective Employees'!F121</f>
        <v>0</v>
      </c>
      <c r="D170" s="809">
        <f>'Manual Adjustments'!G135</f>
        <v>0</v>
      </c>
      <c r="E170" s="814">
        <f ca="1">IF('Manual Adjustments'!H135&lt;0.25,CEILING('Manual Adjustments'!H135,0.25),MROUND('Manual Adjustments'!H135,0.25))</f>
        <v>0</v>
      </c>
      <c r="F170" s="814">
        <f ca="1">IF('Manual Adjustments'!I135&lt;0.25,CEILING('Manual Adjustments'!I135,0.25),MROUND('Manual Adjustments'!I135,0.25))</f>
        <v>0</v>
      </c>
      <c r="G170" s="816" t="e">
        <f ca="1">IF('Manual Adjustments'!J135&lt;0.25,CEILING('Manual Adjustments'!J135,0.25),MROUND('Manual Adjustments'!J135,0.25))</f>
        <v>#N/A</v>
      </c>
      <c r="H170" s="816">
        <f>IF('Manual Adjustments'!K135&lt;0.25,CEILING('Manual Adjustments'!K135,0.25),MROUND('Manual Adjustments'!K135,0.25))</f>
        <v>0</v>
      </c>
      <c r="I170" s="816">
        <f>IF('Manual Adjustments'!L135&lt;0.25,CEILING('Manual Adjustments'!L135,0.25),MROUND('Manual Adjustments'!L135,0.25))</f>
        <v>0</v>
      </c>
      <c r="J170" s="816" t="e">
        <f ca="1">IF('Manual Adjustments'!M135&lt;0.25,CEILING('Manual Adjustments'!M135,0.25),MROUND('Manual Adjustments'!M135,0.25))</f>
        <v>#N/A</v>
      </c>
      <c r="K170" s="816" t="e">
        <f ca="1">IF('Manual Adjustments'!N135&lt;0.25,CEILING('Manual Adjustments'!N135,0.25),MROUND('Manual Adjustments'!N135,0.25))</f>
        <v>#N/A</v>
      </c>
      <c r="L170" s="816">
        <f ca="1">IF('Manual Adjustments'!O135&lt;0.25,CEILING('Manual Adjustments'!O135,0.25),MROUND('Manual Adjustments'!O135,0.25))</f>
        <v>0</v>
      </c>
      <c r="M170" s="492"/>
      <c r="N170" s="280"/>
      <c r="O170" s="125"/>
      <c r="P170" s="123"/>
    </row>
    <row r="171" spans="1:16" s="126" customFormat="1" ht="12">
      <c r="A171" s="123"/>
      <c r="B171" s="498" t="str">
        <f>'Effective Employees'!B122</f>
        <v>N/A</v>
      </c>
      <c r="C171" s="496">
        <f>'Effective Employees'!F122</f>
        <v>0</v>
      </c>
      <c r="D171" s="809">
        <f>'Manual Adjustments'!G136</f>
        <v>0</v>
      </c>
      <c r="E171" s="814">
        <f ca="1">IF('Manual Adjustments'!H136&lt;0.25,CEILING('Manual Adjustments'!H136,0.25),MROUND('Manual Adjustments'!H136,0.25))</f>
        <v>0</v>
      </c>
      <c r="F171" s="814">
        <f ca="1">IF('Manual Adjustments'!I136&lt;0.25,CEILING('Manual Adjustments'!I136,0.25),MROUND('Manual Adjustments'!I136,0.25))</f>
        <v>0</v>
      </c>
      <c r="G171" s="816" t="e">
        <f ca="1">IF('Manual Adjustments'!J136&lt;0.25,CEILING('Manual Adjustments'!J136,0.25),MROUND('Manual Adjustments'!J136,0.25))</f>
        <v>#N/A</v>
      </c>
      <c r="H171" s="816">
        <f>IF('Manual Adjustments'!K136&lt;0.25,CEILING('Manual Adjustments'!K136,0.25),MROUND('Manual Adjustments'!K136,0.25))</f>
        <v>0</v>
      </c>
      <c r="I171" s="816">
        <f>IF('Manual Adjustments'!L136&lt;0.25,CEILING('Manual Adjustments'!L136,0.25),MROUND('Manual Adjustments'!L136,0.25))</f>
        <v>0</v>
      </c>
      <c r="J171" s="816" t="e">
        <f ca="1">IF('Manual Adjustments'!M136&lt;0.25,CEILING('Manual Adjustments'!M136,0.25),MROUND('Manual Adjustments'!M136,0.25))</f>
        <v>#N/A</v>
      </c>
      <c r="K171" s="816" t="e">
        <f ca="1">IF('Manual Adjustments'!N136&lt;0.25,CEILING('Manual Adjustments'!N136,0.25),MROUND('Manual Adjustments'!N136,0.25))</f>
        <v>#N/A</v>
      </c>
      <c r="L171" s="816">
        <f ca="1">IF('Manual Adjustments'!O136&lt;0.25,CEILING('Manual Adjustments'!O136,0.25),MROUND('Manual Adjustments'!O136,0.25))</f>
        <v>0</v>
      </c>
      <c r="M171" s="492"/>
      <c r="N171" s="280"/>
      <c r="O171" s="125"/>
      <c r="P171" s="123"/>
    </row>
    <row r="172" spans="1:16" s="126" customFormat="1" ht="12">
      <c r="A172" s="123"/>
      <c r="B172" s="498" t="str">
        <f>'Effective Employees'!B123</f>
        <v>N/A</v>
      </c>
      <c r="C172" s="536">
        <f>'Effective Employees'!F123</f>
        <v>0</v>
      </c>
      <c r="D172" s="810">
        <f>'Manual Adjustments'!G137</f>
        <v>0</v>
      </c>
      <c r="E172" s="821">
        <f ca="1">IF('Manual Adjustments'!H137&lt;0.25,CEILING('Manual Adjustments'!H137,0.25),MROUND('Manual Adjustments'!H137,0.25))</f>
        <v>0</v>
      </c>
      <c r="F172" s="814">
        <f ca="1">IF('Manual Adjustments'!I137&lt;0.25,CEILING('Manual Adjustments'!I137,0.25),MROUND('Manual Adjustments'!I137,0.25))</f>
        <v>0</v>
      </c>
      <c r="G172" s="817" t="e">
        <f ca="1">IF('Manual Adjustments'!J137&lt;0.25,CEILING('Manual Adjustments'!J137,0.25),MROUND('Manual Adjustments'!J137,0.25))</f>
        <v>#N/A</v>
      </c>
      <c r="H172" s="817">
        <f>IF('Manual Adjustments'!K137&lt;0.25,CEILING('Manual Adjustments'!K137,0.25),MROUND('Manual Adjustments'!K137,0.25))</f>
        <v>0</v>
      </c>
      <c r="I172" s="817">
        <f>IF('Manual Adjustments'!L137&lt;0.25,CEILING('Manual Adjustments'!L137,0.25),MROUND('Manual Adjustments'!L137,0.25))</f>
        <v>0</v>
      </c>
      <c r="J172" s="817" t="e">
        <f ca="1">IF('Manual Adjustments'!M137&lt;0.25,CEILING('Manual Adjustments'!M137,0.25),MROUND('Manual Adjustments'!M137,0.25))</f>
        <v>#N/A</v>
      </c>
      <c r="K172" s="817" t="e">
        <f ca="1">IF('Manual Adjustments'!N137&lt;0.25,CEILING('Manual Adjustments'!N137,0.25),MROUND('Manual Adjustments'!N137,0.25))</f>
        <v>#N/A</v>
      </c>
      <c r="L172" s="817">
        <f ca="1">IF('Manual Adjustments'!O137&lt;0.25,CEILING('Manual Adjustments'!O137,0.25),MROUND('Manual Adjustments'!O137,0.25))</f>
        <v>0</v>
      </c>
      <c r="M172" s="538"/>
      <c r="N172" s="280"/>
      <c r="O172" s="125"/>
      <c r="P172" s="123"/>
    </row>
    <row r="173" spans="1:16" s="126" customFormat="1" ht="12">
      <c r="A173" s="123"/>
      <c r="B173" s="499">
        <f>'Client Info'!B101</f>
        <v>0</v>
      </c>
      <c r="C173" s="531"/>
      <c r="D173" s="811"/>
      <c r="E173" s="820"/>
      <c r="F173" s="819"/>
      <c r="G173" s="819"/>
      <c r="H173" s="819"/>
      <c r="I173" s="819"/>
      <c r="J173" s="819"/>
      <c r="K173" s="819"/>
      <c r="L173" s="819"/>
      <c r="M173" s="535"/>
      <c r="N173" s="280"/>
      <c r="O173" s="125"/>
      <c r="P173" s="123"/>
    </row>
    <row r="174" spans="1:16" s="126" customFormat="1" ht="12">
      <c r="A174" s="123"/>
      <c r="B174" s="498" t="str">
        <f>'Effective Employees'!B124</f>
        <v>N/A</v>
      </c>
      <c r="C174" s="496">
        <f>'Effective Employees'!F124</f>
        <v>0</v>
      </c>
      <c r="D174" s="809">
        <f>'Manual Adjustments'!G138</f>
        <v>0</v>
      </c>
      <c r="E174" s="814">
        <f ca="1">IF('Manual Adjustments'!H138&lt;0.25,CEILING('Manual Adjustments'!H138,0.25),MROUND('Manual Adjustments'!H138,0.25))</f>
        <v>0</v>
      </c>
      <c r="F174" s="814">
        <f ca="1">IF('Manual Adjustments'!I138&lt;0.25,CEILING('Manual Adjustments'!I138,0.25),MROUND('Manual Adjustments'!I138,0.25))</f>
        <v>0</v>
      </c>
      <c r="G174" s="816" t="e">
        <f ca="1">IF('Manual Adjustments'!J138&lt;0.25,CEILING('Manual Adjustments'!J138,0.25),MROUND('Manual Adjustments'!J138,0.25))</f>
        <v>#N/A</v>
      </c>
      <c r="H174" s="816">
        <f>IF('Manual Adjustments'!K138&lt;0.25,CEILING('Manual Adjustments'!K138,0.25),MROUND('Manual Adjustments'!K138,0.25))</f>
        <v>0</v>
      </c>
      <c r="I174" s="816">
        <f>IF('Manual Adjustments'!L138&lt;0.25,CEILING('Manual Adjustments'!L138,0.25),MROUND('Manual Adjustments'!L138,0.25))</f>
        <v>0</v>
      </c>
      <c r="J174" s="816" t="e">
        <f ca="1">IF('Manual Adjustments'!M138&lt;0.25,CEILING('Manual Adjustments'!M138,0.25),MROUND('Manual Adjustments'!M138,0.25))</f>
        <v>#N/A</v>
      </c>
      <c r="K174" s="816" t="e">
        <f ca="1">IF('Manual Adjustments'!N138&lt;0.25,CEILING('Manual Adjustments'!N138,0.25),MROUND('Manual Adjustments'!N138,0.25))</f>
        <v>#N/A</v>
      </c>
      <c r="L174" s="816">
        <f ca="1">IF('Manual Adjustments'!O138&lt;0.25,CEILING('Manual Adjustments'!O138,0.25),MROUND('Manual Adjustments'!O138,0.25))</f>
        <v>0</v>
      </c>
      <c r="M174" s="492"/>
      <c r="N174" s="280"/>
      <c r="O174" s="125"/>
      <c r="P174" s="123"/>
    </row>
    <row r="175" spans="1:16" s="126" customFormat="1" ht="12">
      <c r="A175" s="123"/>
      <c r="B175" s="498" t="str">
        <f>'Effective Employees'!B125</f>
        <v>N/A</v>
      </c>
      <c r="C175" s="496">
        <f>'Effective Employees'!F125</f>
        <v>0</v>
      </c>
      <c r="D175" s="809">
        <f>'Manual Adjustments'!G139</f>
        <v>0</v>
      </c>
      <c r="E175" s="814">
        <f ca="1">IF('Manual Adjustments'!H139&lt;0.25,CEILING('Manual Adjustments'!H139,0.25),MROUND('Manual Adjustments'!H139,0.25))</f>
        <v>0</v>
      </c>
      <c r="F175" s="814">
        <f ca="1">IF('Manual Adjustments'!I139&lt;0.25,CEILING('Manual Adjustments'!I139,0.25),MROUND('Manual Adjustments'!I139,0.25))</f>
        <v>0</v>
      </c>
      <c r="G175" s="816" t="e">
        <f ca="1">IF('Manual Adjustments'!J139&lt;0.25,CEILING('Manual Adjustments'!J139,0.25),MROUND('Manual Adjustments'!J139,0.25))</f>
        <v>#N/A</v>
      </c>
      <c r="H175" s="816">
        <f>IF('Manual Adjustments'!K139&lt;0.25,CEILING('Manual Adjustments'!K139,0.25),MROUND('Manual Adjustments'!K139,0.25))</f>
        <v>0</v>
      </c>
      <c r="I175" s="816">
        <f>IF('Manual Adjustments'!L139&lt;0.25,CEILING('Manual Adjustments'!L139,0.25),MROUND('Manual Adjustments'!L139,0.25))</f>
        <v>0</v>
      </c>
      <c r="J175" s="816" t="e">
        <f ca="1">IF('Manual Adjustments'!M139&lt;0.25,CEILING('Manual Adjustments'!M139,0.25),MROUND('Manual Adjustments'!M139,0.25))</f>
        <v>#N/A</v>
      </c>
      <c r="K175" s="816" t="e">
        <f ca="1">IF('Manual Adjustments'!N139&lt;0.25,CEILING('Manual Adjustments'!N139,0.25),MROUND('Manual Adjustments'!N139,0.25))</f>
        <v>#N/A</v>
      </c>
      <c r="L175" s="816">
        <f ca="1">IF('Manual Adjustments'!O139&lt;0.25,CEILING('Manual Adjustments'!O139,0.25),MROUND('Manual Adjustments'!O139,0.25))</f>
        <v>0</v>
      </c>
      <c r="M175" s="492"/>
      <c r="N175" s="280"/>
      <c r="O175" s="125"/>
      <c r="P175" s="123"/>
    </row>
    <row r="176" spans="1:16" s="126" customFormat="1" ht="12">
      <c r="A176" s="123"/>
      <c r="B176" s="498" t="str">
        <f>'Effective Employees'!B126</f>
        <v>N/A</v>
      </c>
      <c r="C176" s="536">
        <f>'Effective Employees'!F126</f>
        <v>0</v>
      </c>
      <c r="D176" s="810">
        <f>'Manual Adjustments'!G140</f>
        <v>0</v>
      </c>
      <c r="E176" s="821">
        <f ca="1">IF('Manual Adjustments'!H140&lt;0.25,CEILING('Manual Adjustments'!H140,0.25),MROUND('Manual Adjustments'!H140,0.25))</f>
        <v>0</v>
      </c>
      <c r="F176" s="814">
        <f ca="1">IF('Manual Adjustments'!I140&lt;0.25,CEILING('Manual Adjustments'!I140,0.25),MROUND('Manual Adjustments'!I140,0.25))</f>
        <v>0</v>
      </c>
      <c r="G176" s="817" t="e">
        <f ca="1">IF('Manual Adjustments'!J140&lt;0.25,CEILING('Manual Adjustments'!J140,0.25),MROUND('Manual Adjustments'!J140,0.25))</f>
        <v>#N/A</v>
      </c>
      <c r="H176" s="817">
        <f>IF('Manual Adjustments'!K140&lt;0.25,CEILING('Manual Adjustments'!K140,0.25),MROUND('Manual Adjustments'!K140,0.25))</f>
        <v>0</v>
      </c>
      <c r="I176" s="817">
        <f>IF('Manual Adjustments'!L140&lt;0.25,CEILING('Manual Adjustments'!L140,0.25),MROUND('Manual Adjustments'!L140,0.25))</f>
        <v>0</v>
      </c>
      <c r="J176" s="817" t="e">
        <f ca="1">IF('Manual Adjustments'!M140&lt;0.25,CEILING('Manual Adjustments'!M140,0.25),MROUND('Manual Adjustments'!M140,0.25))</f>
        <v>#N/A</v>
      </c>
      <c r="K176" s="817" t="e">
        <f ca="1">IF('Manual Adjustments'!N140&lt;0.25,CEILING('Manual Adjustments'!N140,0.25),MROUND('Manual Adjustments'!N140,0.25))</f>
        <v>#N/A</v>
      </c>
      <c r="L176" s="817">
        <f ca="1">IF('Manual Adjustments'!O140&lt;0.25,CEILING('Manual Adjustments'!O140,0.25),MROUND('Manual Adjustments'!O140,0.25))</f>
        <v>0</v>
      </c>
      <c r="M176" s="538"/>
      <c r="N176" s="280"/>
      <c r="O176" s="125"/>
      <c r="P176" s="123"/>
    </row>
    <row r="177" spans="1:16" s="126" customFormat="1" ht="12">
      <c r="A177" s="123"/>
      <c r="B177" s="499">
        <f>'Client Info'!B102</f>
        <v>0</v>
      </c>
      <c r="C177" s="531"/>
      <c r="D177" s="811"/>
      <c r="E177" s="820"/>
      <c r="F177" s="819"/>
      <c r="G177" s="819"/>
      <c r="H177" s="819"/>
      <c r="I177" s="819"/>
      <c r="J177" s="819"/>
      <c r="K177" s="819"/>
      <c r="L177" s="819"/>
      <c r="M177" s="535"/>
      <c r="N177" s="280"/>
      <c r="O177" s="125"/>
      <c r="P177" s="123"/>
    </row>
    <row r="178" spans="1:16" s="126" customFormat="1" ht="12">
      <c r="A178" s="123"/>
      <c r="B178" s="498" t="str">
        <f>'Effective Employees'!B127</f>
        <v>N/A</v>
      </c>
      <c r="C178" s="496">
        <f>'Effective Employees'!F127</f>
        <v>0</v>
      </c>
      <c r="D178" s="809">
        <f>'Manual Adjustments'!G141</f>
        <v>0</v>
      </c>
      <c r="E178" s="814">
        <f ca="1">IF('Manual Adjustments'!H141&lt;0.25,CEILING('Manual Adjustments'!H141,0.25),MROUND('Manual Adjustments'!H141,0.25))</f>
        <v>0</v>
      </c>
      <c r="F178" s="814">
        <f ca="1">IF('Manual Adjustments'!I141&lt;0.25,CEILING('Manual Adjustments'!I141,0.25),MROUND('Manual Adjustments'!I141,0.25))</f>
        <v>0</v>
      </c>
      <c r="G178" s="816" t="e">
        <f ca="1">IF('Manual Adjustments'!J141&lt;0.25,CEILING('Manual Adjustments'!J141,0.25),MROUND('Manual Adjustments'!J141,0.25))</f>
        <v>#N/A</v>
      </c>
      <c r="H178" s="816">
        <f>IF('Manual Adjustments'!K141&lt;0.25,CEILING('Manual Adjustments'!K141,0.25),MROUND('Manual Adjustments'!K141,0.25))</f>
        <v>0</v>
      </c>
      <c r="I178" s="816">
        <f>IF('Manual Adjustments'!L141&lt;0.25,CEILING('Manual Adjustments'!L141,0.25),MROUND('Manual Adjustments'!L141,0.25))</f>
        <v>0</v>
      </c>
      <c r="J178" s="816" t="e">
        <f ca="1">IF('Manual Adjustments'!M141&lt;0.25,CEILING('Manual Adjustments'!M141,0.25),MROUND('Manual Adjustments'!M141,0.25))</f>
        <v>#N/A</v>
      </c>
      <c r="K178" s="816" t="e">
        <f ca="1">IF('Manual Adjustments'!N141&lt;0.25,CEILING('Manual Adjustments'!N141,0.25),MROUND('Manual Adjustments'!N141,0.25))</f>
        <v>#N/A</v>
      </c>
      <c r="L178" s="816">
        <f ca="1">IF('Manual Adjustments'!O141&lt;0.25,CEILING('Manual Adjustments'!O141,0.25),MROUND('Manual Adjustments'!O141,0.25))</f>
        <v>0</v>
      </c>
      <c r="M178" s="492"/>
      <c r="N178" s="280"/>
      <c r="O178" s="125"/>
      <c r="P178" s="123"/>
    </row>
    <row r="179" spans="1:16" s="126" customFormat="1" ht="12">
      <c r="A179" s="123"/>
      <c r="B179" s="498" t="str">
        <f>'Effective Employees'!B128</f>
        <v>N/A</v>
      </c>
      <c r="C179" s="496">
        <f>'Effective Employees'!F128</f>
        <v>0</v>
      </c>
      <c r="D179" s="809">
        <f>'Manual Adjustments'!G142</f>
        <v>0</v>
      </c>
      <c r="E179" s="814">
        <f ca="1">IF('Manual Adjustments'!H142&lt;0.25,CEILING('Manual Adjustments'!H142,0.25),MROUND('Manual Adjustments'!H142,0.25))</f>
        <v>0</v>
      </c>
      <c r="F179" s="814">
        <f ca="1">IF('Manual Adjustments'!I142&lt;0.25,CEILING('Manual Adjustments'!I142,0.25),MROUND('Manual Adjustments'!I142,0.25))</f>
        <v>0</v>
      </c>
      <c r="G179" s="816" t="e">
        <f ca="1">IF('Manual Adjustments'!J142&lt;0.25,CEILING('Manual Adjustments'!J142,0.25),MROUND('Manual Adjustments'!J142,0.25))</f>
        <v>#N/A</v>
      </c>
      <c r="H179" s="816">
        <f>IF('Manual Adjustments'!K142&lt;0.25,CEILING('Manual Adjustments'!K142,0.25),MROUND('Manual Adjustments'!K142,0.25))</f>
        <v>0</v>
      </c>
      <c r="I179" s="816">
        <f>IF('Manual Adjustments'!L142&lt;0.25,CEILING('Manual Adjustments'!L142,0.25),MROUND('Manual Adjustments'!L142,0.25))</f>
        <v>0</v>
      </c>
      <c r="J179" s="816" t="e">
        <f ca="1">IF('Manual Adjustments'!M142&lt;0.25,CEILING('Manual Adjustments'!M142,0.25),MROUND('Manual Adjustments'!M142,0.25))</f>
        <v>#N/A</v>
      </c>
      <c r="K179" s="816" t="e">
        <f ca="1">IF('Manual Adjustments'!N142&lt;0.25,CEILING('Manual Adjustments'!N142,0.25),MROUND('Manual Adjustments'!N142,0.25))</f>
        <v>#N/A</v>
      </c>
      <c r="L179" s="816">
        <f ca="1">IF('Manual Adjustments'!O142&lt;0.25,CEILING('Manual Adjustments'!O142,0.25),MROUND('Manual Adjustments'!O142,0.25))</f>
        <v>0</v>
      </c>
      <c r="M179" s="492"/>
      <c r="N179" s="280"/>
      <c r="O179" s="125"/>
      <c r="P179" s="123"/>
    </row>
    <row r="180" spans="1:16" s="126" customFormat="1" ht="12">
      <c r="A180" s="123"/>
      <c r="B180" s="498" t="str">
        <f>'Effective Employees'!B129</f>
        <v>N/A</v>
      </c>
      <c r="C180" s="536">
        <f>'Effective Employees'!F129</f>
        <v>0</v>
      </c>
      <c r="D180" s="810">
        <f>'Manual Adjustments'!G143</f>
        <v>0</v>
      </c>
      <c r="E180" s="821">
        <f ca="1">IF('Manual Adjustments'!H143&lt;0.25,CEILING('Manual Adjustments'!H143,0.25),MROUND('Manual Adjustments'!H143,0.25))</f>
        <v>0</v>
      </c>
      <c r="F180" s="814">
        <f ca="1">IF('Manual Adjustments'!I143&lt;0.25,CEILING('Manual Adjustments'!I143,0.25),MROUND('Manual Adjustments'!I143,0.25))</f>
        <v>0</v>
      </c>
      <c r="G180" s="817" t="e">
        <f ca="1">IF('Manual Adjustments'!J143&lt;0.25,CEILING('Manual Adjustments'!J143,0.25),MROUND('Manual Adjustments'!J143,0.25))</f>
        <v>#N/A</v>
      </c>
      <c r="H180" s="817">
        <f>IF('Manual Adjustments'!K143&lt;0.25,CEILING('Manual Adjustments'!K143,0.25),MROUND('Manual Adjustments'!K143,0.25))</f>
        <v>0</v>
      </c>
      <c r="I180" s="817">
        <f>IF('Manual Adjustments'!L143&lt;0.25,CEILING('Manual Adjustments'!L143,0.25),MROUND('Manual Adjustments'!L143,0.25))</f>
        <v>0</v>
      </c>
      <c r="J180" s="817" t="e">
        <f ca="1">IF('Manual Adjustments'!M143&lt;0.25,CEILING('Manual Adjustments'!M143,0.25),MROUND('Manual Adjustments'!M143,0.25))</f>
        <v>#N/A</v>
      </c>
      <c r="K180" s="817" t="e">
        <f ca="1">IF('Manual Adjustments'!N143&lt;0.25,CEILING('Manual Adjustments'!N143,0.25),MROUND('Manual Adjustments'!N143,0.25))</f>
        <v>#N/A</v>
      </c>
      <c r="L180" s="817">
        <f ca="1">IF('Manual Adjustments'!O143&lt;0.25,CEILING('Manual Adjustments'!O143,0.25),MROUND('Manual Adjustments'!O143,0.25))</f>
        <v>0</v>
      </c>
      <c r="M180" s="538"/>
      <c r="N180" s="280"/>
      <c r="O180" s="125"/>
      <c r="P180" s="123"/>
    </row>
    <row r="181" spans="1:16" s="126" customFormat="1" ht="12">
      <c r="A181" s="123"/>
      <c r="B181" s="499">
        <f>'Client Info'!B103</f>
        <v>0</v>
      </c>
      <c r="C181" s="531"/>
      <c r="D181" s="811"/>
      <c r="E181" s="820"/>
      <c r="F181" s="819"/>
      <c r="G181" s="819"/>
      <c r="H181" s="819"/>
      <c r="I181" s="819"/>
      <c r="J181" s="819"/>
      <c r="K181" s="819"/>
      <c r="L181" s="819"/>
      <c r="M181" s="535"/>
      <c r="N181" s="280"/>
      <c r="O181" s="125"/>
      <c r="P181" s="123"/>
    </row>
    <row r="182" spans="1:16" s="126" customFormat="1" ht="12">
      <c r="A182" s="123"/>
      <c r="B182" s="498" t="str">
        <f>'Effective Employees'!B130</f>
        <v>N/A</v>
      </c>
      <c r="C182" s="496">
        <f>'Effective Employees'!F130</f>
        <v>0</v>
      </c>
      <c r="D182" s="809">
        <f>'Manual Adjustments'!G144</f>
        <v>0</v>
      </c>
      <c r="E182" s="814">
        <f ca="1">IF('Manual Adjustments'!H144&lt;0.25,CEILING('Manual Adjustments'!H144,0.25),MROUND('Manual Adjustments'!H144,0.25))</f>
        <v>0</v>
      </c>
      <c r="F182" s="814">
        <f ca="1">IF('Manual Adjustments'!I144&lt;0.25,CEILING('Manual Adjustments'!I144,0.25),MROUND('Manual Adjustments'!I144,0.25))</f>
        <v>0</v>
      </c>
      <c r="G182" s="816" t="e">
        <f ca="1">IF('Manual Adjustments'!J144&lt;0.25,CEILING('Manual Adjustments'!J144,0.25),MROUND('Manual Adjustments'!J144,0.25))</f>
        <v>#N/A</v>
      </c>
      <c r="H182" s="816">
        <f>IF('Manual Adjustments'!K144&lt;0.25,CEILING('Manual Adjustments'!K144,0.25),MROUND('Manual Adjustments'!K144,0.25))</f>
        <v>0</v>
      </c>
      <c r="I182" s="816">
        <f>IF('Manual Adjustments'!L144&lt;0.25,CEILING('Manual Adjustments'!L144,0.25),MROUND('Manual Adjustments'!L144,0.25))</f>
        <v>0</v>
      </c>
      <c r="J182" s="816" t="e">
        <f ca="1">IF('Manual Adjustments'!M144&lt;0.25,CEILING('Manual Adjustments'!M144,0.25),MROUND('Manual Adjustments'!M144,0.25))</f>
        <v>#N/A</v>
      </c>
      <c r="K182" s="816" t="e">
        <f ca="1">IF('Manual Adjustments'!N144&lt;0.25,CEILING('Manual Adjustments'!N144,0.25),MROUND('Manual Adjustments'!N144,0.25))</f>
        <v>#N/A</v>
      </c>
      <c r="L182" s="816">
        <f ca="1">IF('Manual Adjustments'!O144&lt;0.25,CEILING('Manual Adjustments'!O144,0.25),MROUND('Manual Adjustments'!O144,0.25))</f>
        <v>0</v>
      </c>
      <c r="M182" s="492"/>
      <c r="N182" s="280"/>
      <c r="O182" s="125"/>
      <c r="P182" s="123"/>
    </row>
    <row r="183" spans="1:16" s="126" customFormat="1" ht="12">
      <c r="A183" s="123"/>
      <c r="B183" s="498" t="str">
        <f>'Effective Employees'!B131</f>
        <v>N/A</v>
      </c>
      <c r="C183" s="496">
        <f>'Effective Employees'!F131</f>
        <v>0</v>
      </c>
      <c r="D183" s="809">
        <f>'Manual Adjustments'!G145</f>
        <v>0</v>
      </c>
      <c r="E183" s="814">
        <f ca="1">IF('Manual Adjustments'!H145&lt;0.25,CEILING('Manual Adjustments'!H145,0.25),MROUND('Manual Adjustments'!H145,0.25))</f>
        <v>0</v>
      </c>
      <c r="F183" s="814">
        <f ca="1">IF('Manual Adjustments'!I145&lt;0.25,CEILING('Manual Adjustments'!I145,0.25),MROUND('Manual Adjustments'!I145,0.25))</f>
        <v>0</v>
      </c>
      <c r="G183" s="816" t="e">
        <f ca="1">IF('Manual Adjustments'!J145&lt;0.25,CEILING('Manual Adjustments'!J145,0.25),MROUND('Manual Adjustments'!J145,0.25))</f>
        <v>#N/A</v>
      </c>
      <c r="H183" s="816">
        <f>IF('Manual Adjustments'!K145&lt;0.25,CEILING('Manual Adjustments'!K145,0.25),MROUND('Manual Adjustments'!K145,0.25))</f>
        <v>0</v>
      </c>
      <c r="I183" s="816">
        <f>IF('Manual Adjustments'!L145&lt;0.25,CEILING('Manual Adjustments'!L145,0.25),MROUND('Manual Adjustments'!L145,0.25))</f>
        <v>0</v>
      </c>
      <c r="J183" s="816" t="e">
        <f ca="1">IF('Manual Adjustments'!M145&lt;0.25,CEILING('Manual Adjustments'!M145,0.25),MROUND('Manual Adjustments'!M145,0.25))</f>
        <v>#N/A</v>
      </c>
      <c r="K183" s="816" t="e">
        <f ca="1">IF('Manual Adjustments'!N145&lt;0.25,CEILING('Manual Adjustments'!N145,0.25),MROUND('Manual Adjustments'!N145,0.25))</f>
        <v>#N/A</v>
      </c>
      <c r="L183" s="816">
        <f ca="1">IF('Manual Adjustments'!O145&lt;0.25,CEILING('Manual Adjustments'!O145,0.25),MROUND('Manual Adjustments'!O145,0.25))</f>
        <v>0</v>
      </c>
      <c r="M183" s="492"/>
      <c r="N183" s="280"/>
      <c r="O183" s="125"/>
      <c r="P183" s="123"/>
    </row>
    <row r="184" spans="1:16" s="126" customFormat="1" ht="12">
      <c r="A184" s="123"/>
      <c r="B184" s="498" t="str">
        <f>'Effective Employees'!B132</f>
        <v>N/A</v>
      </c>
      <c r="C184" s="536">
        <f>'Effective Employees'!F132</f>
        <v>0</v>
      </c>
      <c r="D184" s="810">
        <f>'Manual Adjustments'!G146</f>
        <v>0</v>
      </c>
      <c r="E184" s="821">
        <f ca="1">IF('Manual Adjustments'!H146&lt;0.25,CEILING('Manual Adjustments'!H146,0.25),MROUND('Manual Adjustments'!H146,0.25))</f>
        <v>0</v>
      </c>
      <c r="F184" s="814">
        <f ca="1">IF('Manual Adjustments'!I146&lt;0.25,CEILING('Manual Adjustments'!I146,0.25),MROUND('Manual Adjustments'!I146,0.25))</f>
        <v>0</v>
      </c>
      <c r="G184" s="817" t="e">
        <f ca="1">IF('Manual Adjustments'!J146&lt;0.25,CEILING('Manual Adjustments'!J146,0.25),MROUND('Manual Adjustments'!J146,0.25))</f>
        <v>#N/A</v>
      </c>
      <c r="H184" s="817">
        <f>IF('Manual Adjustments'!K146&lt;0.25,CEILING('Manual Adjustments'!K146,0.25),MROUND('Manual Adjustments'!K146,0.25))</f>
        <v>0</v>
      </c>
      <c r="I184" s="817">
        <f>IF('Manual Adjustments'!L146&lt;0.25,CEILING('Manual Adjustments'!L146,0.25),MROUND('Manual Adjustments'!L146,0.25))</f>
        <v>0</v>
      </c>
      <c r="J184" s="817" t="e">
        <f ca="1">IF('Manual Adjustments'!M146&lt;0.25,CEILING('Manual Adjustments'!M146,0.25),MROUND('Manual Adjustments'!M146,0.25))</f>
        <v>#N/A</v>
      </c>
      <c r="K184" s="817" t="e">
        <f ca="1">IF('Manual Adjustments'!N146&lt;0.25,CEILING('Manual Adjustments'!N146,0.25),MROUND('Manual Adjustments'!N146,0.25))</f>
        <v>#N/A</v>
      </c>
      <c r="L184" s="817">
        <f ca="1">IF('Manual Adjustments'!O146&lt;0.25,CEILING('Manual Adjustments'!O146,0.25),MROUND('Manual Adjustments'!O146,0.25))</f>
        <v>0</v>
      </c>
      <c r="M184" s="538"/>
      <c r="N184" s="280"/>
      <c r="O184" s="125"/>
      <c r="P184" s="123"/>
    </row>
    <row r="185" spans="1:16" s="126" customFormat="1" ht="12">
      <c r="A185" s="123"/>
      <c r="B185" s="499">
        <f>'Client Info'!B104</f>
        <v>0</v>
      </c>
      <c r="C185" s="531"/>
      <c r="D185" s="811"/>
      <c r="E185" s="820"/>
      <c r="F185" s="819"/>
      <c r="G185" s="819"/>
      <c r="H185" s="819"/>
      <c r="I185" s="819"/>
      <c r="J185" s="819"/>
      <c r="K185" s="819"/>
      <c r="L185" s="819"/>
      <c r="M185" s="535"/>
      <c r="N185" s="280"/>
      <c r="O185" s="125"/>
      <c r="P185" s="123"/>
    </row>
    <row r="186" spans="1:16" s="126" customFormat="1" ht="12">
      <c r="A186" s="123"/>
      <c r="B186" s="498" t="str">
        <f>'Effective Employees'!B133</f>
        <v>N/A</v>
      </c>
      <c r="C186" s="496">
        <f>'Effective Employees'!F133</f>
        <v>0</v>
      </c>
      <c r="D186" s="809">
        <f>'Manual Adjustments'!G147</f>
        <v>0</v>
      </c>
      <c r="E186" s="814">
        <f ca="1">IF('Manual Adjustments'!H147&lt;0.25,CEILING('Manual Adjustments'!H147,0.25),MROUND('Manual Adjustments'!H147,0.25))</f>
        <v>0</v>
      </c>
      <c r="F186" s="814">
        <f ca="1">IF('Manual Adjustments'!I147&lt;0.25,CEILING('Manual Adjustments'!I147,0.25),MROUND('Manual Adjustments'!I147,0.25))</f>
        <v>0</v>
      </c>
      <c r="G186" s="816" t="e">
        <f ca="1">IF('Manual Adjustments'!J147&lt;0.25,CEILING('Manual Adjustments'!J147,0.25),MROUND('Manual Adjustments'!J147,0.25))</f>
        <v>#N/A</v>
      </c>
      <c r="H186" s="816">
        <f>IF('Manual Adjustments'!K147&lt;0.25,CEILING('Manual Adjustments'!K147,0.25),MROUND('Manual Adjustments'!K147,0.25))</f>
        <v>0</v>
      </c>
      <c r="I186" s="816">
        <f>IF('Manual Adjustments'!L147&lt;0.25,CEILING('Manual Adjustments'!L147,0.25),MROUND('Manual Adjustments'!L147,0.25))</f>
        <v>0</v>
      </c>
      <c r="J186" s="816" t="e">
        <f ca="1">IF('Manual Adjustments'!M147&lt;0.25,CEILING('Manual Adjustments'!M147,0.25),MROUND('Manual Adjustments'!M147,0.25))</f>
        <v>#N/A</v>
      </c>
      <c r="K186" s="816" t="e">
        <f ca="1">IF('Manual Adjustments'!N147&lt;0.25,CEILING('Manual Adjustments'!N147,0.25),MROUND('Manual Adjustments'!N147,0.25))</f>
        <v>#N/A</v>
      </c>
      <c r="L186" s="816">
        <f ca="1">IF('Manual Adjustments'!O147&lt;0.25,CEILING('Manual Adjustments'!O147,0.25),MROUND('Manual Adjustments'!O147,0.25))</f>
        <v>0</v>
      </c>
      <c r="M186" s="492"/>
      <c r="N186" s="280"/>
      <c r="O186" s="125"/>
      <c r="P186" s="123"/>
    </row>
    <row r="187" spans="1:16" s="126" customFormat="1" ht="12">
      <c r="A187" s="123"/>
      <c r="B187" s="498" t="str">
        <f>'Effective Employees'!B134</f>
        <v>N/A</v>
      </c>
      <c r="C187" s="496">
        <f>'Effective Employees'!F134</f>
        <v>0</v>
      </c>
      <c r="D187" s="809">
        <f>'Manual Adjustments'!G148</f>
        <v>0</v>
      </c>
      <c r="E187" s="814">
        <f ca="1">IF('Manual Adjustments'!H148&lt;0.25,CEILING('Manual Adjustments'!H148,0.25),MROUND('Manual Adjustments'!H148,0.25))</f>
        <v>0</v>
      </c>
      <c r="F187" s="814">
        <f ca="1">IF('Manual Adjustments'!I148&lt;0.25,CEILING('Manual Adjustments'!I148,0.25),MROUND('Manual Adjustments'!I148,0.25))</f>
        <v>0</v>
      </c>
      <c r="G187" s="816" t="e">
        <f ca="1">IF('Manual Adjustments'!J148&lt;0.25,CEILING('Manual Adjustments'!J148,0.25),MROUND('Manual Adjustments'!J148,0.25))</f>
        <v>#N/A</v>
      </c>
      <c r="H187" s="816">
        <f>IF('Manual Adjustments'!K148&lt;0.25,CEILING('Manual Adjustments'!K148,0.25),MROUND('Manual Adjustments'!K148,0.25))</f>
        <v>0</v>
      </c>
      <c r="I187" s="816">
        <f>IF('Manual Adjustments'!L148&lt;0.25,CEILING('Manual Adjustments'!L148,0.25),MROUND('Manual Adjustments'!L148,0.25))</f>
        <v>0</v>
      </c>
      <c r="J187" s="816" t="e">
        <f ca="1">IF('Manual Adjustments'!M148&lt;0.25,CEILING('Manual Adjustments'!M148,0.25),MROUND('Manual Adjustments'!M148,0.25))</f>
        <v>#N/A</v>
      </c>
      <c r="K187" s="816" t="e">
        <f ca="1">IF('Manual Adjustments'!N148&lt;0.25,CEILING('Manual Adjustments'!N148,0.25),MROUND('Manual Adjustments'!N148,0.25))</f>
        <v>#N/A</v>
      </c>
      <c r="L187" s="816">
        <f ca="1">IF('Manual Adjustments'!O148&lt;0.25,CEILING('Manual Adjustments'!O148,0.25),MROUND('Manual Adjustments'!O148,0.25))</f>
        <v>0</v>
      </c>
      <c r="M187" s="492"/>
      <c r="N187" s="648"/>
      <c r="O187" s="125"/>
      <c r="P187" s="123"/>
    </row>
    <row r="188" spans="1:16" s="126" customFormat="1" ht="12">
      <c r="A188" s="123"/>
      <c r="B188" s="498" t="str">
        <f>'Effective Employees'!B135</f>
        <v>N/A</v>
      </c>
      <c r="C188" s="536">
        <f>'Effective Employees'!F135</f>
        <v>0</v>
      </c>
      <c r="D188" s="810">
        <f>'Manual Adjustments'!G149</f>
        <v>0</v>
      </c>
      <c r="E188" s="821">
        <f ca="1">IF('Manual Adjustments'!H149&lt;0.25,CEILING('Manual Adjustments'!H149,0.25),MROUND('Manual Adjustments'!H149,0.25))</f>
        <v>0</v>
      </c>
      <c r="F188" s="814">
        <f ca="1">IF('Manual Adjustments'!I149&lt;0.25,CEILING('Manual Adjustments'!I149,0.25),MROUND('Manual Adjustments'!I149,0.25))</f>
        <v>0</v>
      </c>
      <c r="G188" s="817" t="e">
        <f ca="1">IF('Manual Adjustments'!J149&lt;0.25,CEILING('Manual Adjustments'!J149,0.25),MROUND('Manual Adjustments'!J149,0.25))</f>
        <v>#N/A</v>
      </c>
      <c r="H188" s="817">
        <f>IF('Manual Adjustments'!K149&lt;0.25,CEILING('Manual Adjustments'!K149,0.25),MROUND('Manual Adjustments'!K149,0.25))</f>
        <v>0</v>
      </c>
      <c r="I188" s="817">
        <f>IF('Manual Adjustments'!L149&lt;0.25,CEILING('Manual Adjustments'!L149,0.25),MROUND('Manual Adjustments'!L149,0.25))</f>
        <v>0</v>
      </c>
      <c r="J188" s="817" t="e">
        <f ca="1">IF('Manual Adjustments'!M149&lt;0.25,CEILING('Manual Adjustments'!M149,0.25),MROUND('Manual Adjustments'!M149,0.25))</f>
        <v>#N/A</v>
      </c>
      <c r="K188" s="817" t="e">
        <f ca="1">IF('Manual Adjustments'!N149&lt;0.25,CEILING('Manual Adjustments'!N149,0.25),MROUND('Manual Adjustments'!N149,0.25))</f>
        <v>#N/A</v>
      </c>
      <c r="L188" s="817">
        <f ca="1">IF('Manual Adjustments'!O149&lt;0.25,CEILING('Manual Adjustments'!O149,0.25),MROUND('Manual Adjustments'!O149,0.25))</f>
        <v>0</v>
      </c>
      <c r="M188" s="538"/>
      <c r="N188" s="648"/>
      <c r="O188" s="125"/>
      <c r="P188" s="123"/>
    </row>
    <row r="189" spans="1:16" s="126" customFormat="1" ht="12">
      <c r="A189" s="123"/>
      <c r="B189" s="499">
        <f>'Client Info'!B105</f>
        <v>0</v>
      </c>
      <c r="C189" s="531"/>
      <c r="D189" s="811"/>
      <c r="E189" s="820"/>
      <c r="F189" s="819"/>
      <c r="G189" s="819"/>
      <c r="H189" s="819"/>
      <c r="I189" s="819"/>
      <c r="J189" s="819"/>
      <c r="K189" s="819"/>
      <c r="L189" s="819"/>
      <c r="M189" s="535"/>
      <c r="N189" s="648"/>
      <c r="O189" s="125"/>
      <c r="P189" s="123"/>
    </row>
    <row r="190" spans="1:16" s="126" customFormat="1" ht="12">
      <c r="A190" s="123"/>
      <c r="B190" s="498" t="str">
        <f>'Effective Employees'!B136</f>
        <v>N/A</v>
      </c>
      <c r="C190" s="496">
        <f>'Effective Employees'!F136</f>
        <v>0</v>
      </c>
      <c r="D190" s="809">
        <f>'Manual Adjustments'!G150</f>
        <v>0</v>
      </c>
      <c r="E190" s="814">
        <f ca="1">IF('Manual Adjustments'!H150&lt;0.25,CEILING('Manual Adjustments'!H150,0.25),MROUND('Manual Adjustments'!H150,0.25))</f>
        <v>0</v>
      </c>
      <c r="F190" s="814">
        <f ca="1">IF('Manual Adjustments'!I150&lt;0.25,CEILING('Manual Adjustments'!I150,0.25),MROUND('Manual Adjustments'!I150,0.25))</f>
        <v>0</v>
      </c>
      <c r="G190" s="816" t="e">
        <f ca="1">IF('Manual Adjustments'!J150&lt;0.25,CEILING('Manual Adjustments'!J150,0.25),MROUND('Manual Adjustments'!J150,0.25))</f>
        <v>#N/A</v>
      </c>
      <c r="H190" s="816">
        <f>IF('Manual Adjustments'!K150&lt;0.25,CEILING('Manual Adjustments'!K150,0.25),MROUND('Manual Adjustments'!K150,0.25))</f>
        <v>0</v>
      </c>
      <c r="I190" s="816">
        <f>IF('Manual Adjustments'!L150&lt;0.25,CEILING('Manual Adjustments'!L150,0.25),MROUND('Manual Adjustments'!L150,0.25))</f>
        <v>0</v>
      </c>
      <c r="J190" s="816" t="e">
        <f ca="1">IF('Manual Adjustments'!M150&lt;0.25,CEILING('Manual Adjustments'!M150,0.25),MROUND('Manual Adjustments'!M150,0.25))</f>
        <v>#N/A</v>
      </c>
      <c r="K190" s="816" t="e">
        <f ca="1">IF('Manual Adjustments'!N150&lt;0.25,CEILING('Manual Adjustments'!N150,0.25),MROUND('Manual Adjustments'!N150,0.25))</f>
        <v>#N/A</v>
      </c>
      <c r="L190" s="816">
        <f ca="1">IF('Manual Adjustments'!O150&lt;0.25,CEILING('Manual Adjustments'!O150,0.25),MROUND('Manual Adjustments'!O150,0.25))</f>
        <v>0</v>
      </c>
      <c r="M190" s="492"/>
      <c r="N190" s="648"/>
      <c r="O190" s="125"/>
      <c r="P190" s="123"/>
    </row>
    <row r="191" spans="1:16" s="126" customFormat="1" ht="12">
      <c r="A191" s="123"/>
      <c r="B191" s="498" t="str">
        <f>'Effective Employees'!B137</f>
        <v>N/A</v>
      </c>
      <c r="C191" s="496">
        <f>'Effective Employees'!F137</f>
        <v>0</v>
      </c>
      <c r="D191" s="809">
        <f>'Manual Adjustments'!G151</f>
        <v>0</v>
      </c>
      <c r="E191" s="814">
        <f ca="1">IF('Manual Adjustments'!H151&lt;0.25,CEILING('Manual Adjustments'!H151,0.25),MROUND('Manual Adjustments'!H151,0.25))</f>
        <v>0</v>
      </c>
      <c r="F191" s="814">
        <f ca="1">IF('Manual Adjustments'!I151&lt;0.25,CEILING('Manual Adjustments'!I151,0.25),MROUND('Manual Adjustments'!I151,0.25))</f>
        <v>0</v>
      </c>
      <c r="G191" s="816" t="e">
        <f ca="1">IF('Manual Adjustments'!J151&lt;0.25,CEILING('Manual Adjustments'!J151,0.25),MROUND('Manual Adjustments'!J151,0.25))</f>
        <v>#N/A</v>
      </c>
      <c r="H191" s="816">
        <f>IF('Manual Adjustments'!K151&lt;0.25,CEILING('Manual Adjustments'!K151,0.25),MROUND('Manual Adjustments'!K151,0.25))</f>
        <v>0</v>
      </c>
      <c r="I191" s="816">
        <f>IF('Manual Adjustments'!L151&lt;0.25,CEILING('Manual Adjustments'!L151,0.25),MROUND('Manual Adjustments'!L151,0.25))</f>
        <v>0</v>
      </c>
      <c r="J191" s="816" t="e">
        <f ca="1">IF('Manual Adjustments'!M151&lt;0.25,CEILING('Manual Adjustments'!M151,0.25),MROUND('Manual Adjustments'!M151,0.25))</f>
        <v>#N/A</v>
      </c>
      <c r="K191" s="816" t="e">
        <f ca="1">IF('Manual Adjustments'!N151&lt;0.25,CEILING('Manual Adjustments'!N151,0.25),MROUND('Manual Adjustments'!N151,0.25))</f>
        <v>#N/A</v>
      </c>
      <c r="L191" s="816">
        <f ca="1">IF('Manual Adjustments'!O151&lt;0.25,CEILING('Manual Adjustments'!O151,0.25),MROUND('Manual Adjustments'!O151,0.25))</f>
        <v>0</v>
      </c>
      <c r="M191" s="492"/>
      <c r="N191" s="648"/>
      <c r="O191" s="125"/>
      <c r="P191" s="123"/>
    </row>
    <row r="192" spans="1:16" s="126" customFormat="1" ht="12">
      <c r="A192" s="123"/>
      <c r="B192" s="498" t="str">
        <f>'Effective Employees'!B138</f>
        <v>N/A</v>
      </c>
      <c r="C192" s="536">
        <f>'Effective Employees'!F138</f>
        <v>0</v>
      </c>
      <c r="D192" s="810">
        <f>'Manual Adjustments'!G152</f>
        <v>0</v>
      </c>
      <c r="E192" s="821">
        <f ca="1">IF('Manual Adjustments'!H152&lt;0.25,CEILING('Manual Adjustments'!H152,0.25),MROUND('Manual Adjustments'!H152,0.25))</f>
        <v>0</v>
      </c>
      <c r="F192" s="814">
        <f ca="1">IF('Manual Adjustments'!I152&lt;0.25,CEILING('Manual Adjustments'!I152,0.25),MROUND('Manual Adjustments'!I152,0.25))</f>
        <v>0</v>
      </c>
      <c r="G192" s="817" t="e">
        <f ca="1">IF('Manual Adjustments'!J152&lt;0.25,CEILING('Manual Adjustments'!J152,0.25),MROUND('Manual Adjustments'!J152,0.25))</f>
        <v>#N/A</v>
      </c>
      <c r="H192" s="817">
        <f>IF('Manual Adjustments'!K152&lt;0.25,CEILING('Manual Adjustments'!K152,0.25),MROUND('Manual Adjustments'!K152,0.25))</f>
        <v>0</v>
      </c>
      <c r="I192" s="817">
        <f>IF('Manual Adjustments'!L152&lt;0.25,CEILING('Manual Adjustments'!L152,0.25),MROUND('Manual Adjustments'!L152,0.25))</f>
        <v>0</v>
      </c>
      <c r="J192" s="817" t="e">
        <f ca="1">IF('Manual Adjustments'!M152&lt;0.25,CEILING('Manual Adjustments'!M152,0.25),MROUND('Manual Adjustments'!M152,0.25))</f>
        <v>#N/A</v>
      </c>
      <c r="K192" s="817" t="e">
        <f ca="1">IF('Manual Adjustments'!N152&lt;0.25,CEILING('Manual Adjustments'!N152,0.25),MROUND('Manual Adjustments'!N152,0.25))</f>
        <v>#N/A</v>
      </c>
      <c r="L192" s="817">
        <f ca="1">IF('Manual Adjustments'!O152&lt;0.25,CEILING('Manual Adjustments'!O152,0.25),MROUND('Manual Adjustments'!O152,0.25))</f>
        <v>0</v>
      </c>
      <c r="M192" s="538"/>
      <c r="N192" s="280"/>
      <c r="O192" s="125"/>
      <c r="P192" s="123"/>
    </row>
    <row r="193" spans="1:23" s="126" customFormat="1" ht="12">
      <c r="A193" s="123"/>
      <c r="B193" s="499">
        <f>'Client Info'!B106</f>
        <v>0</v>
      </c>
      <c r="C193" s="531"/>
      <c r="D193" s="811"/>
      <c r="E193" s="820"/>
      <c r="F193" s="819"/>
      <c r="G193" s="819"/>
      <c r="H193" s="819"/>
      <c r="I193" s="819"/>
      <c r="J193" s="819"/>
      <c r="K193" s="819"/>
      <c r="L193" s="819"/>
      <c r="M193" s="535"/>
      <c r="N193" s="280"/>
      <c r="O193" s="125"/>
      <c r="P193" s="123"/>
    </row>
    <row r="194" spans="1:23" s="126" customFormat="1" ht="12">
      <c r="A194" s="123"/>
      <c r="B194" s="498" t="str">
        <f>'Effective Employees'!B139</f>
        <v>N/A</v>
      </c>
      <c r="C194" s="496">
        <f>'Effective Employees'!F139</f>
        <v>0</v>
      </c>
      <c r="D194" s="809">
        <f>'Manual Adjustments'!G153</f>
        <v>0</v>
      </c>
      <c r="E194" s="814">
        <f ca="1">IF('Manual Adjustments'!H153&lt;0.25,CEILING('Manual Adjustments'!H153,0.25),MROUND('Manual Adjustments'!H153,0.25))</f>
        <v>0</v>
      </c>
      <c r="F194" s="814">
        <f ca="1">IF('Manual Adjustments'!I153&lt;0.25,CEILING('Manual Adjustments'!I153,0.25),MROUND('Manual Adjustments'!I153,0.25))</f>
        <v>0</v>
      </c>
      <c r="G194" s="816" t="e">
        <f ca="1">IF('Manual Adjustments'!J153&lt;0.25,CEILING('Manual Adjustments'!J153,0.25),MROUND('Manual Adjustments'!J153,0.25))</f>
        <v>#N/A</v>
      </c>
      <c r="H194" s="816">
        <f>IF('Manual Adjustments'!K153&lt;0.25,CEILING('Manual Adjustments'!K153,0.25),MROUND('Manual Adjustments'!K153,0.25))</f>
        <v>0</v>
      </c>
      <c r="I194" s="816">
        <f>IF('Manual Adjustments'!L153&lt;0.25,CEILING('Manual Adjustments'!L153,0.25),MROUND('Manual Adjustments'!L153,0.25))</f>
        <v>0</v>
      </c>
      <c r="J194" s="816" t="e">
        <f ca="1">IF('Manual Adjustments'!M153&lt;0.25,CEILING('Manual Adjustments'!M153,0.25),MROUND('Manual Adjustments'!M153,0.25))</f>
        <v>#N/A</v>
      </c>
      <c r="K194" s="816" t="e">
        <f ca="1">IF('Manual Adjustments'!N153&lt;0.25,CEILING('Manual Adjustments'!N153,0.25),MROUND('Manual Adjustments'!N153,0.25))</f>
        <v>#N/A</v>
      </c>
      <c r="L194" s="816">
        <f ca="1">IF('Manual Adjustments'!O153&lt;0.25,CEILING('Manual Adjustments'!O153,0.25),MROUND('Manual Adjustments'!O153,0.25))</f>
        <v>0</v>
      </c>
      <c r="M194" s="492"/>
      <c r="N194" s="280"/>
      <c r="O194" s="125"/>
      <c r="P194" s="123"/>
    </row>
    <row r="195" spans="1:23" s="126" customFormat="1" ht="12">
      <c r="A195" s="123"/>
      <c r="B195" s="498" t="str">
        <f>'Effective Employees'!B140</f>
        <v>N/A</v>
      </c>
      <c r="C195" s="496">
        <f>'Effective Employees'!F140</f>
        <v>0</v>
      </c>
      <c r="D195" s="809">
        <f>'Manual Adjustments'!G154</f>
        <v>0</v>
      </c>
      <c r="E195" s="814">
        <f ca="1">IF('Manual Adjustments'!H154&lt;0.25,CEILING('Manual Adjustments'!H154,0.25),MROUND('Manual Adjustments'!H154,0.25))</f>
        <v>0</v>
      </c>
      <c r="F195" s="814">
        <f ca="1">IF('Manual Adjustments'!I154&lt;0.25,CEILING('Manual Adjustments'!I154,0.25),MROUND('Manual Adjustments'!I154,0.25))</f>
        <v>0</v>
      </c>
      <c r="G195" s="816" t="e">
        <f ca="1">IF('Manual Adjustments'!J154&lt;0.25,CEILING('Manual Adjustments'!J154,0.25),MROUND('Manual Adjustments'!J154,0.25))</f>
        <v>#N/A</v>
      </c>
      <c r="H195" s="816">
        <f>IF('Manual Adjustments'!K154&lt;0.25,CEILING('Manual Adjustments'!K154,0.25),MROUND('Manual Adjustments'!K154,0.25))</f>
        <v>0</v>
      </c>
      <c r="I195" s="816">
        <f>IF('Manual Adjustments'!L154&lt;0.25,CEILING('Manual Adjustments'!L154,0.25),MROUND('Manual Adjustments'!L154,0.25))</f>
        <v>0</v>
      </c>
      <c r="J195" s="816" t="e">
        <f ca="1">IF('Manual Adjustments'!M154&lt;0.25,CEILING('Manual Adjustments'!M154,0.25),MROUND('Manual Adjustments'!M154,0.25))</f>
        <v>#N/A</v>
      </c>
      <c r="K195" s="816" t="e">
        <f ca="1">IF('Manual Adjustments'!N154&lt;0.25,CEILING('Manual Adjustments'!N154,0.25),MROUND('Manual Adjustments'!N154,0.25))</f>
        <v>#N/A</v>
      </c>
      <c r="L195" s="816">
        <f ca="1">IF('Manual Adjustments'!O154&lt;0.25,CEILING('Manual Adjustments'!O154,0.25),MROUND('Manual Adjustments'!O154,0.25))</f>
        <v>0</v>
      </c>
      <c r="M195" s="492"/>
      <c r="N195" s="280"/>
      <c r="O195" s="125"/>
      <c r="P195" s="123"/>
    </row>
    <row r="196" spans="1:23" s="126" customFormat="1" ht="12">
      <c r="A196" s="123"/>
      <c r="B196" s="498" t="str">
        <f>'Effective Employees'!B141</f>
        <v>N/A</v>
      </c>
      <c r="C196" s="536">
        <f>'Effective Employees'!F141</f>
        <v>0</v>
      </c>
      <c r="D196" s="810">
        <f>'Manual Adjustments'!G155</f>
        <v>0</v>
      </c>
      <c r="E196" s="821">
        <f ca="1">IF('Manual Adjustments'!H155&lt;0.25,CEILING('Manual Adjustments'!H155,0.25),MROUND('Manual Adjustments'!H155,0.25))</f>
        <v>0</v>
      </c>
      <c r="F196" s="814">
        <f ca="1">IF('Manual Adjustments'!I155&lt;0.25,CEILING('Manual Adjustments'!I155,0.25),MROUND('Manual Adjustments'!I155,0.25))</f>
        <v>0</v>
      </c>
      <c r="G196" s="817" t="e">
        <f ca="1">IF('Manual Adjustments'!J155&lt;0.25,CEILING('Manual Adjustments'!J155,0.25),MROUND('Manual Adjustments'!J155,0.25))</f>
        <v>#N/A</v>
      </c>
      <c r="H196" s="817">
        <f>IF('Manual Adjustments'!K155&lt;0.25,CEILING('Manual Adjustments'!K155,0.25),MROUND('Manual Adjustments'!K155,0.25))</f>
        <v>0</v>
      </c>
      <c r="I196" s="817">
        <f>IF('Manual Adjustments'!L155&lt;0.25,CEILING('Manual Adjustments'!L155,0.25),MROUND('Manual Adjustments'!L155,0.25))</f>
        <v>0</v>
      </c>
      <c r="J196" s="817" t="e">
        <f ca="1">IF('Manual Adjustments'!M155&lt;0.25,CEILING('Manual Adjustments'!M155,0.25),MROUND('Manual Adjustments'!M155,0.25))</f>
        <v>#N/A</v>
      </c>
      <c r="K196" s="817" t="e">
        <f ca="1">IF('Manual Adjustments'!N155&lt;0.25,CEILING('Manual Adjustments'!N155,0.25),MROUND('Manual Adjustments'!N155,0.25))</f>
        <v>#N/A</v>
      </c>
      <c r="L196" s="817">
        <f ca="1">IF('Manual Adjustments'!O155&lt;0.25,CEILING('Manual Adjustments'!O155,0.25),MROUND('Manual Adjustments'!O155,0.25))</f>
        <v>0</v>
      </c>
      <c r="M196" s="538"/>
      <c r="N196" s="280"/>
      <c r="O196" s="125"/>
      <c r="P196" s="123"/>
    </row>
    <row r="197" spans="1:23" s="126" customFormat="1" ht="12">
      <c r="A197" s="123"/>
      <c r="B197" s="499">
        <f>'Client Info'!B107</f>
        <v>0</v>
      </c>
      <c r="C197" s="531"/>
      <c r="D197" s="811"/>
      <c r="E197" s="820"/>
      <c r="F197" s="819"/>
      <c r="G197" s="819"/>
      <c r="H197" s="819"/>
      <c r="I197" s="819"/>
      <c r="J197" s="819"/>
      <c r="K197" s="819"/>
      <c r="L197" s="819"/>
      <c r="M197" s="535"/>
      <c r="N197" s="280"/>
      <c r="O197" s="125"/>
      <c r="P197" s="123"/>
    </row>
    <row r="198" spans="1:23" s="126" customFormat="1" ht="12">
      <c r="A198" s="123"/>
      <c r="B198" s="498" t="str">
        <f>'Effective Employees'!B142</f>
        <v>N/A</v>
      </c>
      <c r="C198" s="496">
        <f>'Effective Employees'!F142</f>
        <v>0</v>
      </c>
      <c r="D198" s="809">
        <f>'Manual Adjustments'!G156</f>
        <v>0</v>
      </c>
      <c r="E198" s="814">
        <f ca="1">IF('Manual Adjustments'!H156&lt;0.25,CEILING('Manual Adjustments'!H156,0.25),MROUND('Manual Adjustments'!H156,0.25))</f>
        <v>0</v>
      </c>
      <c r="F198" s="814">
        <f ca="1">IF('Manual Adjustments'!I156&lt;0.25,CEILING('Manual Adjustments'!I156,0.25),MROUND('Manual Adjustments'!I156,0.25))</f>
        <v>0</v>
      </c>
      <c r="G198" s="816" t="e">
        <f ca="1">IF('Manual Adjustments'!J156&lt;0.25,CEILING('Manual Adjustments'!J156,0.25),MROUND('Manual Adjustments'!J156,0.25))</f>
        <v>#N/A</v>
      </c>
      <c r="H198" s="816">
        <f>IF('Manual Adjustments'!K156&lt;0.25,CEILING('Manual Adjustments'!K156,0.25),MROUND('Manual Adjustments'!K156,0.25))</f>
        <v>0</v>
      </c>
      <c r="I198" s="816">
        <f>IF('Manual Adjustments'!L156&lt;0.25,CEILING('Manual Adjustments'!L156,0.25),MROUND('Manual Adjustments'!L156,0.25))</f>
        <v>0</v>
      </c>
      <c r="J198" s="816" t="e">
        <f ca="1">IF('Manual Adjustments'!M156&lt;0.25,CEILING('Manual Adjustments'!M156,0.25),MROUND('Manual Adjustments'!M156,0.25))</f>
        <v>#N/A</v>
      </c>
      <c r="K198" s="816" t="e">
        <f ca="1">IF('Manual Adjustments'!N156&lt;0.25,CEILING('Manual Adjustments'!N156,0.25),MROUND('Manual Adjustments'!N156,0.25))</f>
        <v>#N/A</v>
      </c>
      <c r="L198" s="816">
        <f ca="1">IF('Manual Adjustments'!O156&lt;0.25,CEILING('Manual Adjustments'!O156,0.25),MROUND('Manual Adjustments'!O156,0.25))</f>
        <v>0</v>
      </c>
      <c r="M198" s="492"/>
      <c r="N198" s="280"/>
      <c r="O198" s="125"/>
      <c r="P198" s="123"/>
    </row>
    <row r="199" spans="1:23" s="126" customFormat="1" ht="12">
      <c r="A199" s="123"/>
      <c r="B199" s="498" t="str">
        <f>'Effective Employees'!B143</f>
        <v>N/A</v>
      </c>
      <c r="C199" s="496">
        <f>'Effective Employees'!F143</f>
        <v>0</v>
      </c>
      <c r="D199" s="809">
        <f>'Manual Adjustments'!G157</f>
        <v>0</v>
      </c>
      <c r="E199" s="814">
        <f ca="1">IF('Manual Adjustments'!H157&lt;0.25,CEILING('Manual Adjustments'!H157,0.25),MROUND('Manual Adjustments'!H157,0.25))</f>
        <v>0</v>
      </c>
      <c r="F199" s="814">
        <f ca="1">IF('Manual Adjustments'!I157&lt;0.25,CEILING('Manual Adjustments'!I157,0.25),MROUND('Manual Adjustments'!I157,0.25))</f>
        <v>0</v>
      </c>
      <c r="G199" s="816" t="e">
        <f ca="1">IF('Manual Adjustments'!J157&lt;0.25,CEILING('Manual Adjustments'!J157,0.25),MROUND('Manual Adjustments'!J157,0.25))</f>
        <v>#N/A</v>
      </c>
      <c r="H199" s="816">
        <f>IF('Manual Adjustments'!K157&lt;0.25,CEILING('Manual Adjustments'!K157,0.25),MROUND('Manual Adjustments'!K157,0.25))</f>
        <v>0</v>
      </c>
      <c r="I199" s="816">
        <f>IF('Manual Adjustments'!L157&lt;0.25,CEILING('Manual Adjustments'!L157,0.25),MROUND('Manual Adjustments'!L157,0.25))</f>
        <v>0</v>
      </c>
      <c r="J199" s="816" t="e">
        <f ca="1">IF('Manual Adjustments'!M157&lt;0.25,CEILING('Manual Adjustments'!M157,0.25),MROUND('Manual Adjustments'!M157,0.25))</f>
        <v>#N/A</v>
      </c>
      <c r="K199" s="816" t="e">
        <f ca="1">IF('Manual Adjustments'!N157&lt;0.25,CEILING('Manual Adjustments'!N157,0.25),MROUND('Manual Adjustments'!N157,0.25))</f>
        <v>#N/A</v>
      </c>
      <c r="L199" s="816">
        <f ca="1">IF('Manual Adjustments'!O157&lt;0.25,CEILING('Manual Adjustments'!O157,0.25),MROUND('Manual Adjustments'!O157,0.25))</f>
        <v>0</v>
      </c>
      <c r="M199" s="492"/>
      <c r="N199" s="280"/>
      <c r="O199" s="125"/>
      <c r="P199" s="123"/>
    </row>
    <row r="200" spans="1:23" s="126" customFormat="1" ht="12">
      <c r="A200" s="123"/>
      <c r="B200" s="498" t="str">
        <f>'Effective Employees'!B144</f>
        <v>N/A</v>
      </c>
      <c r="C200" s="536">
        <f>'Effective Employees'!F144</f>
        <v>0</v>
      </c>
      <c r="D200" s="810">
        <f>'Manual Adjustments'!G158</f>
        <v>0</v>
      </c>
      <c r="E200" s="821">
        <f ca="1">IF('Manual Adjustments'!H158&lt;0.25,CEILING('Manual Adjustments'!H158,0.25),MROUND('Manual Adjustments'!H158,0.25))</f>
        <v>0</v>
      </c>
      <c r="F200" s="814">
        <f ca="1">IF('Manual Adjustments'!I158&lt;0.25,CEILING('Manual Adjustments'!I158,0.25),MROUND('Manual Adjustments'!I158,0.25))</f>
        <v>0</v>
      </c>
      <c r="G200" s="817" t="e">
        <f ca="1">IF('Manual Adjustments'!J158&lt;0.25,CEILING('Manual Adjustments'!J158,0.25),MROUND('Manual Adjustments'!J158,0.25))</f>
        <v>#N/A</v>
      </c>
      <c r="H200" s="817">
        <f>IF('Manual Adjustments'!K158&lt;0.25,CEILING('Manual Adjustments'!K158,0.25),MROUND('Manual Adjustments'!K158,0.25))</f>
        <v>0</v>
      </c>
      <c r="I200" s="817">
        <f>IF('Manual Adjustments'!L158&lt;0.25,CEILING('Manual Adjustments'!L158,0.25),MROUND('Manual Adjustments'!L158,0.25))</f>
        <v>0</v>
      </c>
      <c r="J200" s="817" t="e">
        <f ca="1">IF('Manual Adjustments'!M158&lt;0.25,CEILING('Manual Adjustments'!M158,0.25),MROUND('Manual Adjustments'!M158,0.25))</f>
        <v>#N/A</v>
      </c>
      <c r="K200" s="817" t="e">
        <f ca="1">IF('Manual Adjustments'!N158&lt;0.25,CEILING('Manual Adjustments'!N158,0.25),MROUND('Manual Adjustments'!N158,0.25))</f>
        <v>#N/A</v>
      </c>
      <c r="L200" s="817">
        <f ca="1">IF('Manual Adjustments'!O158&lt;0.25,CEILING('Manual Adjustments'!O158,0.25),MROUND('Manual Adjustments'!O158,0.25))</f>
        <v>0</v>
      </c>
      <c r="M200" s="538"/>
      <c r="N200" s="280"/>
      <c r="O200" s="125"/>
      <c r="P200" s="123"/>
    </row>
    <row r="201" spans="1:23" s="126" customFormat="1" ht="12">
      <c r="A201" s="123"/>
      <c r="B201" s="499">
        <f>'Client Info'!B108</f>
        <v>0</v>
      </c>
      <c r="C201" s="531"/>
      <c r="D201" s="811"/>
      <c r="E201" s="820"/>
      <c r="F201" s="819"/>
      <c r="G201" s="819"/>
      <c r="H201" s="819"/>
      <c r="I201" s="819"/>
      <c r="J201" s="819"/>
      <c r="K201" s="819"/>
      <c r="L201" s="819"/>
      <c r="M201" s="535"/>
      <c r="N201" s="280"/>
      <c r="O201" s="125"/>
      <c r="P201" s="123"/>
    </row>
    <row r="202" spans="1:23" s="126" customFormat="1" ht="12">
      <c r="A202" s="123"/>
      <c r="B202" s="498" t="str">
        <f>'Effective Employees'!B145</f>
        <v>N/A</v>
      </c>
      <c r="C202" s="496">
        <f>'Effective Employees'!F145</f>
        <v>0</v>
      </c>
      <c r="D202" s="809">
        <f>'Manual Adjustments'!G159</f>
        <v>0</v>
      </c>
      <c r="E202" s="814">
        <f ca="1">IF('Manual Adjustments'!H159&lt;0.25,CEILING('Manual Adjustments'!H159,0.25),MROUND('Manual Adjustments'!H159,0.25))</f>
        <v>0</v>
      </c>
      <c r="F202" s="814">
        <f ca="1">IF('Manual Adjustments'!I159&lt;0.25,CEILING('Manual Adjustments'!I159,0.25),MROUND('Manual Adjustments'!I159,0.25))</f>
        <v>0</v>
      </c>
      <c r="G202" s="816" t="e">
        <f ca="1">IF('Manual Adjustments'!J159&lt;0.25,CEILING('Manual Adjustments'!J159,0.25),MROUND('Manual Adjustments'!J159,0.25))</f>
        <v>#N/A</v>
      </c>
      <c r="H202" s="816">
        <f>IF('Manual Adjustments'!K159&lt;0.25,CEILING('Manual Adjustments'!K159,0.25),MROUND('Manual Adjustments'!K159,0.25))</f>
        <v>0</v>
      </c>
      <c r="I202" s="816">
        <f>IF('Manual Adjustments'!L159&lt;0.25,CEILING('Manual Adjustments'!L159,0.25),MROUND('Manual Adjustments'!L159,0.25))</f>
        <v>0</v>
      </c>
      <c r="J202" s="816" t="e">
        <f ca="1">IF('Manual Adjustments'!M159&lt;0.25,CEILING('Manual Adjustments'!M159,0.25),MROUND('Manual Adjustments'!M159,0.25))</f>
        <v>#N/A</v>
      </c>
      <c r="K202" s="816" t="e">
        <f ca="1">IF('Manual Adjustments'!N159&lt;0.25,CEILING('Manual Adjustments'!N159,0.25),MROUND('Manual Adjustments'!N159,0.25))</f>
        <v>#N/A</v>
      </c>
      <c r="L202" s="816">
        <f ca="1">IF('Manual Adjustments'!O159&lt;0.25,CEILING('Manual Adjustments'!O159,0.25),MROUND('Manual Adjustments'!O159,0.25))</f>
        <v>0</v>
      </c>
      <c r="M202" s="492"/>
      <c r="N202" s="280"/>
      <c r="O202" s="125"/>
      <c r="P202" s="123"/>
    </row>
    <row r="203" spans="1:23" s="126" customFormat="1" ht="12">
      <c r="A203" s="123"/>
      <c r="B203" s="498" t="str">
        <f>'Effective Employees'!B146</f>
        <v>N/A</v>
      </c>
      <c r="C203" s="496">
        <f>'Effective Employees'!F146</f>
        <v>0</v>
      </c>
      <c r="D203" s="809">
        <f>'Manual Adjustments'!G160</f>
        <v>0</v>
      </c>
      <c r="E203" s="814">
        <f ca="1">IF('Manual Adjustments'!H160&lt;0.25,CEILING('Manual Adjustments'!H160,0.25),MROUND('Manual Adjustments'!H160,0.25))</f>
        <v>0</v>
      </c>
      <c r="F203" s="814">
        <f ca="1">IF('Manual Adjustments'!I160&lt;0.25,CEILING('Manual Adjustments'!I160,0.25),MROUND('Manual Adjustments'!I160,0.25))</f>
        <v>0</v>
      </c>
      <c r="G203" s="816" t="e">
        <f ca="1">IF('Manual Adjustments'!J160&lt;0.25,CEILING('Manual Adjustments'!J160,0.25),MROUND('Manual Adjustments'!J160,0.25))</f>
        <v>#N/A</v>
      </c>
      <c r="H203" s="816">
        <f>IF('Manual Adjustments'!K160&lt;0.25,CEILING('Manual Adjustments'!K160,0.25),MROUND('Manual Adjustments'!K160,0.25))</f>
        <v>0</v>
      </c>
      <c r="I203" s="816">
        <f>IF('Manual Adjustments'!L160&lt;0.25,CEILING('Manual Adjustments'!L160,0.25),MROUND('Manual Adjustments'!L160,0.25))</f>
        <v>0</v>
      </c>
      <c r="J203" s="816" t="e">
        <f ca="1">IF('Manual Adjustments'!M160&lt;0.25,CEILING('Manual Adjustments'!M160,0.25),MROUND('Manual Adjustments'!M160,0.25))</f>
        <v>#N/A</v>
      </c>
      <c r="K203" s="816" t="e">
        <f ca="1">IF('Manual Adjustments'!N160&lt;0.25,CEILING('Manual Adjustments'!N160,0.25),MROUND('Manual Adjustments'!N160,0.25))</f>
        <v>#N/A</v>
      </c>
      <c r="L203" s="816">
        <f ca="1">IF('Manual Adjustments'!O160&lt;0.25,CEILING('Manual Adjustments'!O160,0.25),MROUND('Manual Adjustments'!O160,0.25))</f>
        <v>0</v>
      </c>
      <c r="M203" s="492"/>
      <c r="N203" s="280"/>
      <c r="O203" s="125"/>
      <c r="P203" s="123"/>
    </row>
    <row r="204" spans="1:23" s="126" customFormat="1" ht="12">
      <c r="A204" s="123"/>
      <c r="B204" s="498" t="str">
        <f>'Effective Employees'!B147</f>
        <v>N/A</v>
      </c>
      <c r="C204" s="536">
        <f>'Effective Employees'!F147</f>
        <v>0</v>
      </c>
      <c r="D204" s="810">
        <f>'Manual Adjustments'!G161</f>
        <v>0</v>
      </c>
      <c r="E204" s="821">
        <f ca="1">IF('Manual Adjustments'!H161&lt;0.25,CEILING('Manual Adjustments'!H161,0.25),MROUND('Manual Adjustments'!H161,0.25))</f>
        <v>0</v>
      </c>
      <c r="F204" s="814">
        <f ca="1">IF('Manual Adjustments'!I161&lt;0.25,CEILING('Manual Adjustments'!I161,0.25),MROUND('Manual Adjustments'!I161,0.25))</f>
        <v>0</v>
      </c>
      <c r="G204" s="817" t="e">
        <f ca="1">IF('Manual Adjustments'!J161&lt;0.25,CEILING('Manual Adjustments'!J161,0.25),MROUND('Manual Adjustments'!J161,0.25))</f>
        <v>#N/A</v>
      </c>
      <c r="H204" s="817">
        <f>IF('Manual Adjustments'!K161&lt;0.25,CEILING('Manual Adjustments'!K161,0.25),MROUND('Manual Adjustments'!K161,0.25))</f>
        <v>0</v>
      </c>
      <c r="I204" s="817">
        <f>IF('Manual Adjustments'!L161&lt;0.25,CEILING('Manual Adjustments'!L161,0.25),MROUND('Manual Adjustments'!L161,0.25))</f>
        <v>0</v>
      </c>
      <c r="J204" s="817" t="e">
        <f ca="1">IF('Manual Adjustments'!M161&lt;0.25,CEILING('Manual Adjustments'!M161,0.25),MROUND('Manual Adjustments'!M161,0.25))</f>
        <v>#N/A</v>
      </c>
      <c r="K204" s="817" t="e">
        <f ca="1">IF('Manual Adjustments'!N161&lt;0.25,CEILING('Manual Adjustments'!N161,0.25),MROUND('Manual Adjustments'!N161,0.25))</f>
        <v>#N/A</v>
      </c>
      <c r="L204" s="817">
        <f ca="1">IF('Manual Adjustments'!O161&lt;0.25,CEILING('Manual Adjustments'!O161,0.25),MROUND('Manual Adjustments'!O161,0.25))</f>
        <v>0</v>
      </c>
      <c r="M204" s="538"/>
      <c r="N204" s="280"/>
      <c r="O204" s="125"/>
      <c r="P204" s="123"/>
    </row>
    <row r="205" spans="1:23" s="126" customFormat="1" ht="12">
      <c r="A205" s="123"/>
      <c r="B205" s="499">
        <f>'Client Info'!B109</f>
        <v>0</v>
      </c>
      <c r="C205" s="531"/>
      <c r="D205" s="811"/>
      <c r="E205" s="820"/>
      <c r="F205" s="819"/>
      <c r="G205" s="819"/>
      <c r="H205" s="819"/>
      <c r="I205" s="819"/>
      <c r="J205" s="819"/>
      <c r="K205" s="819"/>
      <c r="L205" s="819"/>
      <c r="M205" s="535"/>
      <c r="N205" s="280"/>
      <c r="O205" s="125"/>
      <c r="P205" s="123"/>
    </row>
    <row r="206" spans="1:23" s="126" customFormat="1" ht="12">
      <c r="A206" s="123"/>
      <c r="B206" s="498" t="str">
        <f>'Effective Employees'!B148</f>
        <v>N/A</v>
      </c>
      <c r="C206" s="496">
        <f>'Effective Employees'!F148</f>
        <v>0</v>
      </c>
      <c r="D206" s="809">
        <f>'Manual Adjustments'!G162</f>
        <v>0</v>
      </c>
      <c r="E206" s="814">
        <f ca="1">IF('Manual Adjustments'!H162&lt;0.25,CEILING('Manual Adjustments'!H162,0.25),MROUND('Manual Adjustments'!H162,0.25))</f>
        <v>0</v>
      </c>
      <c r="F206" s="814">
        <f ca="1">IF('Manual Adjustments'!I162&lt;0.25,CEILING('Manual Adjustments'!I162,0.25),MROUND('Manual Adjustments'!I162,0.25))</f>
        <v>0</v>
      </c>
      <c r="G206" s="816" t="e">
        <f ca="1">IF('Manual Adjustments'!J162&lt;0.25,CEILING('Manual Adjustments'!J162,0.25),MROUND('Manual Adjustments'!J162,0.25))</f>
        <v>#N/A</v>
      </c>
      <c r="H206" s="816">
        <f>IF('Manual Adjustments'!K162&lt;0.25,CEILING('Manual Adjustments'!K162,0.25),MROUND('Manual Adjustments'!K162,0.25))</f>
        <v>0</v>
      </c>
      <c r="I206" s="816">
        <f>IF('Manual Adjustments'!L162&lt;0.25,CEILING('Manual Adjustments'!L162,0.25),MROUND('Manual Adjustments'!L162,0.25))</f>
        <v>0</v>
      </c>
      <c r="J206" s="816" t="e">
        <f ca="1">IF('Manual Adjustments'!M162&lt;0.25,CEILING('Manual Adjustments'!M162,0.25),MROUND('Manual Adjustments'!M162,0.25))</f>
        <v>#N/A</v>
      </c>
      <c r="K206" s="816" t="e">
        <f ca="1">IF('Manual Adjustments'!N162&lt;0.25,CEILING('Manual Adjustments'!N162,0.25),MROUND('Manual Adjustments'!N162,0.25))</f>
        <v>#N/A</v>
      </c>
      <c r="L206" s="816">
        <f ca="1">IF('Manual Adjustments'!O162&lt;0.25,CEILING('Manual Adjustments'!O162,0.25),MROUND('Manual Adjustments'!O162,0.25))</f>
        <v>0</v>
      </c>
      <c r="M206" s="492"/>
      <c r="N206" s="280"/>
      <c r="O206" s="125"/>
      <c r="P206" s="123"/>
      <c r="V206" s="529"/>
    </row>
    <row r="207" spans="1:23" s="126" customFormat="1" ht="12">
      <c r="A207" s="123"/>
      <c r="B207" s="498" t="str">
        <f>'Effective Employees'!B149</f>
        <v>N/A</v>
      </c>
      <c r="C207" s="496">
        <f>'Effective Employees'!F149</f>
        <v>0</v>
      </c>
      <c r="D207" s="809">
        <f>'Manual Adjustments'!G163</f>
        <v>0</v>
      </c>
      <c r="E207" s="814">
        <f ca="1">IF('Manual Adjustments'!H163&lt;0.25,CEILING('Manual Adjustments'!H163,0.25),MROUND('Manual Adjustments'!H163,0.25))</f>
        <v>0</v>
      </c>
      <c r="F207" s="814">
        <f ca="1">IF('Manual Adjustments'!I163&lt;0.25,CEILING('Manual Adjustments'!I163,0.25),MROUND('Manual Adjustments'!I163,0.25))</f>
        <v>0</v>
      </c>
      <c r="G207" s="816" t="e">
        <f ca="1">IF('Manual Adjustments'!J163&lt;0.25,CEILING('Manual Adjustments'!J163,0.25),MROUND('Manual Adjustments'!J163,0.25))</f>
        <v>#N/A</v>
      </c>
      <c r="H207" s="816">
        <f>IF('Manual Adjustments'!K163&lt;0.25,CEILING('Manual Adjustments'!K163,0.25),MROUND('Manual Adjustments'!K163,0.25))</f>
        <v>0</v>
      </c>
      <c r="I207" s="816">
        <f>IF('Manual Adjustments'!L163&lt;0.25,CEILING('Manual Adjustments'!L163,0.25),MROUND('Manual Adjustments'!L163,0.25))</f>
        <v>0</v>
      </c>
      <c r="J207" s="816" t="e">
        <f ca="1">IF('Manual Adjustments'!M163&lt;0.25,CEILING('Manual Adjustments'!M163,0.25),MROUND('Manual Adjustments'!M163,0.25))</f>
        <v>#N/A</v>
      </c>
      <c r="K207" s="816" t="e">
        <f ca="1">IF('Manual Adjustments'!N163&lt;0.25,CEILING('Manual Adjustments'!N163,0.25),MROUND('Manual Adjustments'!N163,0.25))</f>
        <v>#N/A</v>
      </c>
      <c r="L207" s="816">
        <f ca="1">IF('Manual Adjustments'!O163&lt;0.25,CEILING('Manual Adjustments'!O163,0.25),MROUND('Manual Adjustments'!O163,0.25))</f>
        <v>0</v>
      </c>
      <c r="M207" s="492"/>
      <c r="N207" s="280"/>
      <c r="O207" s="125"/>
      <c r="P207" s="123"/>
      <c r="V207" s="529"/>
    </row>
    <row r="208" spans="1:23" s="126" customFormat="1" ht="12">
      <c r="A208" s="123"/>
      <c r="B208" s="498" t="str">
        <f>'Effective Employees'!B150</f>
        <v>N/A</v>
      </c>
      <c r="C208" s="536">
        <f>'Effective Employees'!F150</f>
        <v>0</v>
      </c>
      <c r="D208" s="810">
        <f>'Manual Adjustments'!G164</f>
        <v>0</v>
      </c>
      <c r="E208" s="821">
        <f ca="1">IF('Manual Adjustments'!H164&lt;0.25,CEILING('Manual Adjustments'!H164,0.25),MROUND('Manual Adjustments'!H164,0.25))</f>
        <v>0</v>
      </c>
      <c r="F208" s="814">
        <f ca="1">IF('Manual Adjustments'!I164&lt;0.25,CEILING('Manual Adjustments'!I164,0.25),MROUND('Manual Adjustments'!I164,0.25))</f>
        <v>0</v>
      </c>
      <c r="G208" s="817" t="e">
        <f ca="1">IF('Manual Adjustments'!J164&lt;0.25,CEILING('Manual Adjustments'!J164,0.25),MROUND('Manual Adjustments'!J164,0.25))</f>
        <v>#N/A</v>
      </c>
      <c r="H208" s="817">
        <f>IF('Manual Adjustments'!K164&lt;0.25,CEILING('Manual Adjustments'!K164,0.25),MROUND('Manual Adjustments'!K164,0.25))</f>
        <v>0</v>
      </c>
      <c r="I208" s="817">
        <f>IF('Manual Adjustments'!L164&lt;0.25,CEILING('Manual Adjustments'!L164,0.25),MROUND('Manual Adjustments'!L164,0.25))</f>
        <v>0</v>
      </c>
      <c r="J208" s="817" t="e">
        <f ca="1">IF('Manual Adjustments'!M164&lt;0.25,CEILING('Manual Adjustments'!M164,0.25),MROUND('Manual Adjustments'!M164,0.25))</f>
        <v>#N/A</v>
      </c>
      <c r="K208" s="817" t="e">
        <f ca="1">IF('Manual Adjustments'!N164&lt;0.25,CEILING('Manual Adjustments'!N164,0.25),MROUND('Manual Adjustments'!N164,0.25))</f>
        <v>#N/A</v>
      </c>
      <c r="L208" s="817">
        <f ca="1">IF('Manual Adjustments'!O164&lt;0.25,CEILING('Manual Adjustments'!O164,0.25),MROUND('Manual Adjustments'!O164,0.25))</f>
        <v>0</v>
      </c>
      <c r="M208" s="538"/>
      <c r="N208" s="280"/>
      <c r="O208" s="125"/>
      <c r="P208" s="123"/>
      <c r="V208" s="529"/>
      <c r="W208" s="530"/>
    </row>
    <row r="209" spans="1:23" s="126" customFormat="1" ht="12">
      <c r="A209" s="123"/>
      <c r="B209" s="499">
        <f>'Client Info'!B110</f>
        <v>0</v>
      </c>
      <c r="C209" s="531"/>
      <c r="D209" s="811"/>
      <c r="E209" s="820"/>
      <c r="F209" s="819"/>
      <c r="G209" s="819"/>
      <c r="H209" s="819"/>
      <c r="I209" s="819"/>
      <c r="J209" s="819"/>
      <c r="K209" s="819"/>
      <c r="L209" s="819"/>
      <c r="M209" s="535"/>
      <c r="N209" s="280"/>
      <c r="O209" s="125"/>
      <c r="P209" s="123"/>
      <c r="V209" s="529"/>
      <c r="W209" s="530"/>
    </row>
    <row r="210" spans="1:23" s="126" customFormat="1" ht="12">
      <c r="A210" s="123"/>
      <c r="B210" s="498" t="str">
        <f>'Effective Employees'!B151</f>
        <v>N/A</v>
      </c>
      <c r="C210" s="496">
        <f>'Effective Employees'!F151</f>
        <v>0</v>
      </c>
      <c r="D210" s="809">
        <f>'Manual Adjustments'!G165</f>
        <v>0</v>
      </c>
      <c r="E210" s="814">
        <f ca="1">IF('Manual Adjustments'!H165&lt;0.25,CEILING('Manual Adjustments'!H165,0.25),MROUND('Manual Adjustments'!H165,0.25))</f>
        <v>0</v>
      </c>
      <c r="F210" s="814">
        <f ca="1">IF('Manual Adjustments'!I165&lt;0.25,CEILING('Manual Adjustments'!I165,0.25),MROUND('Manual Adjustments'!I165,0.25))</f>
        <v>0</v>
      </c>
      <c r="G210" s="816" t="e">
        <f ca="1">IF('Manual Adjustments'!J165&lt;0.25,CEILING('Manual Adjustments'!J165,0.25),MROUND('Manual Adjustments'!J165,0.25))</f>
        <v>#N/A</v>
      </c>
      <c r="H210" s="816">
        <f>IF('Manual Adjustments'!K165&lt;0.25,CEILING('Manual Adjustments'!K165,0.25),MROUND('Manual Adjustments'!K165,0.25))</f>
        <v>0</v>
      </c>
      <c r="I210" s="816">
        <f>IF('Manual Adjustments'!L165&lt;0.25,CEILING('Manual Adjustments'!L165,0.25),MROUND('Manual Adjustments'!L165,0.25))</f>
        <v>0</v>
      </c>
      <c r="J210" s="816" t="e">
        <f ca="1">IF('Manual Adjustments'!M165&lt;0.25,CEILING('Manual Adjustments'!M165,0.25),MROUND('Manual Adjustments'!M165,0.25))</f>
        <v>#N/A</v>
      </c>
      <c r="K210" s="816" t="e">
        <f ca="1">IF('Manual Adjustments'!N165&lt;0.25,CEILING('Manual Adjustments'!N165,0.25),MROUND('Manual Adjustments'!N165,0.25))</f>
        <v>#N/A</v>
      </c>
      <c r="L210" s="816">
        <f ca="1">IF('Manual Adjustments'!O165&lt;0.25,CEILING('Manual Adjustments'!O165,0.25),MROUND('Manual Adjustments'!O165,0.25))</f>
        <v>0</v>
      </c>
      <c r="M210" s="492"/>
      <c r="N210" s="280"/>
      <c r="O210" s="125"/>
      <c r="P210" s="123"/>
      <c r="V210" s="529"/>
      <c r="W210" s="530"/>
    </row>
    <row r="211" spans="1:23" s="126" customFormat="1" ht="12">
      <c r="A211" s="123"/>
      <c r="B211" s="498" t="str">
        <f>'Effective Employees'!B152</f>
        <v>N/A</v>
      </c>
      <c r="C211" s="496">
        <f>'Effective Employees'!F152</f>
        <v>0</v>
      </c>
      <c r="D211" s="809">
        <f>'Manual Adjustments'!G166</f>
        <v>0</v>
      </c>
      <c r="E211" s="814">
        <f ca="1">IF('Manual Adjustments'!H166&lt;0.25,CEILING('Manual Adjustments'!H166,0.25),MROUND('Manual Adjustments'!H166,0.25))</f>
        <v>0</v>
      </c>
      <c r="F211" s="814">
        <f ca="1">IF('Manual Adjustments'!I166&lt;0.25,CEILING('Manual Adjustments'!I166,0.25),MROUND('Manual Adjustments'!I166,0.25))</f>
        <v>0</v>
      </c>
      <c r="G211" s="816" t="e">
        <f ca="1">IF('Manual Adjustments'!J166&lt;0.25,CEILING('Manual Adjustments'!J166,0.25),MROUND('Manual Adjustments'!J166,0.25))</f>
        <v>#N/A</v>
      </c>
      <c r="H211" s="816">
        <f>IF('Manual Adjustments'!K166&lt;0.25,CEILING('Manual Adjustments'!K166,0.25),MROUND('Manual Adjustments'!K166,0.25))</f>
        <v>0</v>
      </c>
      <c r="I211" s="816">
        <f>IF('Manual Adjustments'!L166&lt;0.25,CEILING('Manual Adjustments'!L166,0.25),MROUND('Manual Adjustments'!L166,0.25))</f>
        <v>0</v>
      </c>
      <c r="J211" s="816" t="e">
        <f ca="1">IF('Manual Adjustments'!M166&lt;0.25,CEILING('Manual Adjustments'!M166,0.25),MROUND('Manual Adjustments'!M166,0.25))</f>
        <v>#N/A</v>
      </c>
      <c r="K211" s="816" t="e">
        <f ca="1">IF('Manual Adjustments'!N166&lt;0.25,CEILING('Manual Adjustments'!N166,0.25),MROUND('Manual Adjustments'!N166,0.25))</f>
        <v>#N/A</v>
      </c>
      <c r="L211" s="816">
        <f ca="1">IF('Manual Adjustments'!O166&lt;0.25,CEILING('Manual Adjustments'!O166,0.25),MROUND('Manual Adjustments'!O166,0.25))</f>
        <v>0</v>
      </c>
      <c r="M211" s="492"/>
      <c r="N211" s="280"/>
      <c r="O211" s="125"/>
      <c r="P211" s="123"/>
      <c r="V211" s="529"/>
      <c r="W211" s="530"/>
    </row>
    <row r="212" spans="1:23" s="126" customFormat="1" ht="12">
      <c r="A212" s="123"/>
      <c r="B212" s="498" t="str">
        <f>'Effective Employees'!B153</f>
        <v>N/A</v>
      </c>
      <c r="C212" s="536">
        <f>'Effective Employees'!F153</f>
        <v>0</v>
      </c>
      <c r="D212" s="810">
        <f>'Manual Adjustments'!G167</f>
        <v>0</v>
      </c>
      <c r="E212" s="821">
        <f ca="1">IF('Manual Adjustments'!H167&lt;0.25,CEILING('Manual Adjustments'!H167,0.25),MROUND('Manual Adjustments'!H167,0.25))</f>
        <v>0</v>
      </c>
      <c r="F212" s="814">
        <f ca="1">IF('Manual Adjustments'!I167&lt;0.25,CEILING('Manual Adjustments'!I167,0.25),MROUND('Manual Adjustments'!I167,0.25))</f>
        <v>0</v>
      </c>
      <c r="G212" s="817" t="e">
        <f ca="1">IF('Manual Adjustments'!J167&lt;0.25,CEILING('Manual Adjustments'!J167,0.25),MROUND('Manual Adjustments'!J167,0.25))</f>
        <v>#N/A</v>
      </c>
      <c r="H212" s="817">
        <f>IF('Manual Adjustments'!K167&lt;0.25,CEILING('Manual Adjustments'!K167,0.25),MROUND('Manual Adjustments'!K167,0.25))</f>
        <v>0</v>
      </c>
      <c r="I212" s="817">
        <f>IF('Manual Adjustments'!L167&lt;0.25,CEILING('Manual Adjustments'!L167,0.25),MROUND('Manual Adjustments'!L167,0.25))</f>
        <v>0</v>
      </c>
      <c r="J212" s="817" t="e">
        <f ca="1">IF('Manual Adjustments'!M167&lt;0.25,CEILING('Manual Adjustments'!M167,0.25),MROUND('Manual Adjustments'!M167,0.25))</f>
        <v>#N/A</v>
      </c>
      <c r="K212" s="817" t="e">
        <f ca="1">IF('Manual Adjustments'!N167&lt;0.25,CEILING('Manual Adjustments'!N167,0.25),MROUND('Manual Adjustments'!N167,0.25))</f>
        <v>#N/A</v>
      </c>
      <c r="L212" s="817">
        <f ca="1">IF('Manual Adjustments'!O167&lt;0.25,CEILING('Manual Adjustments'!O167,0.25),MROUND('Manual Adjustments'!O167,0.25))</f>
        <v>0</v>
      </c>
      <c r="M212" s="538"/>
      <c r="N212" s="280"/>
      <c r="O212" s="125"/>
      <c r="P212" s="123"/>
      <c r="V212" s="529"/>
      <c r="W212" s="530"/>
    </row>
    <row r="213" spans="1:23" s="126" customFormat="1" ht="12">
      <c r="A213" s="123"/>
      <c r="B213" s="499">
        <f>'Client Info'!B111</f>
        <v>0</v>
      </c>
      <c r="C213" s="531"/>
      <c r="D213" s="811"/>
      <c r="E213" s="820"/>
      <c r="F213" s="819"/>
      <c r="G213" s="819"/>
      <c r="H213" s="819"/>
      <c r="I213" s="819"/>
      <c r="J213" s="819"/>
      <c r="K213" s="819"/>
      <c r="L213" s="819"/>
      <c r="M213" s="535"/>
      <c r="N213" s="280"/>
      <c r="O213" s="125"/>
      <c r="P213" s="123"/>
      <c r="V213" s="529"/>
      <c r="W213" s="530"/>
    </row>
    <row r="214" spans="1:23" s="126" customFormat="1" ht="12">
      <c r="A214" s="123"/>
      <c r="B214" s="498" t="str">
        <f>'Effective Employees'!B154</f>
        <v>N/A</v>
      </c>
      <c r="C214" s="496">
        <f>'Effective Employees'!F154</f>
        <v>0</v>
      </c>
      <c r="D214" s="809">
        <f>'Manual Adjustments'!G168</f>
        <v>0</v>
      </c>
      <c r="E214" s="814">
        <f ca="1">IF('Manual Adjustments'!H168&lt;0.25,CEILING('Manual Adjustments'!H168,0.25),MROUND('Manual Adjustments'!H168,0.25))</f>
        <v>0</v>
      </c>
      <c r="F214" s="814">
        <f ca="1">IF('Manual Adjustments'!I168&lt;0.25,CEILING('Manual Adjustments'!I168,0.25),MROUND('Manual Adjustments'!I168,0.25))</f>
        <v>0</v>
      </c>
      <c r="G214" s="816" t="e">
        <f ca="1">IF('Manual Adjustments'!J168&lt;0.25,CEILING('Manual Adjustments'!J168,0.25),MROUND('Manual Adjustments'!J168,0.25))</f>
        <v>#N/A</v>
      </c>
      <c r="H214" s="816">
        <f>IF('Manual Adjustments'!K168&lt;0.25,CEILING('Manual Adjustments'!K168,0.25),MROUND('Manual Adjustments'!K168,0.25))</f>
        <v>0</v>
      </c>
      <c r="I214" s="816">
        <f>IF('Manual Adjustments'!L168&lt;0.25,CEILING('Manual Adjustments'!L168,0.25),MROUND('Manual Adjustments'!L168,0.25))</f>
        <v>0</v>
      </c>
      <c r="J214" s="816" t="e">
        <f ca="1">IF('Manual Adjustments'!M168&lt;0.25,CEILING('Manual Adjustments'!M168,0.25),MROUND('Manual Adjustments'!M168,0.25))</f>
        <v>#N/A</v>
      </c>
      <c r="K214" s="816" t="e">
        <f ca="1">IF('Manual Adjustments'!N168&lt;0.25,CEILING('Manual Adjustments'!N168,0.25),MROUND('Manual Adjustments'!N168,0.25))</f>
        <v>#N/A</v>
      </c>
      <c r="L214" s="816">
        <f ca="1">IF('Manual Adjustments'!O168&lt;0.25,CEILING('Manual Adjustments'!O168,0.25),MROUND('Manual Adjustments'!O168,0.25))</f>
        <v>0</v>
      </c>
      <c r="M214" s="492"/>
      <c r="N214" s="280"/>
      <c r="O214" s="125"/>
      <c r="P214" s="123"/>
      <c r="V214" s="529"/>
      <c r="W214" s="530"/>
    </row>
    <row r="215" spans="1:23" s="126" customFormat="1" ht="12">
      <c r="A215" s="123"/>
      <c r="B215" s="498" t="str">
        <f>'Effective Employees'!B155</f>
        <v>N/A</v>
      </c>
      <c r="C215" s="496">
        <f>'Effective Employees'!F155</f>
        <v>0</v>
      </c>
      <c r="D215" s="809">
        <f>'Manual Adjustments'!G169</f>
        <v>0</v>
      </c>
      <c r="E215" s="814">
        <f ca="1">IF('Manual Adjustments'!H169&lt;0.25,CEILING('Manual Adjustments'!H169,0.25),MROUND('Manual Adjustments'!H169,0.25))</f>
        <v>0</v>
      </c>
      <c r="F215" s="814">
        <f ca="1">IF('Manual Adjustments'!I169&lt;0.25,CEILING('Manual Adjustments'!I169,0.25),MROUND('Manual Adjustments'!I169,0.25))</f>
        <v>0</v>
      </c>
      <c r="G215" s="816" t="e">
        <f ca="1">IF('Manual Adjustments'!J169&lt;0.25,CEILING('Manual Adjustments'!J169,0.25),MROUND('Manual Adjustments'!J169,0.25))</f>
        <v>#N/A</v>
      </c>
      <c r="H215" s="816">
        <f>IF('Manual Adjustments'!K169&lt;0.25,CEILING('Manual Adjustments'!K169,0.25),MROUND('Manual Adjustments'!K169,0.25))</f>
        <v>0</v>
      </c>
      <c r="I215" s="816">
        <f>IF('Manual Adjustments'!L169&lt;0.25,CEILING('Manual Adjustments'!L169,0.25),MROUND('Manual Adjustments'!L169,0.25))</f>
        <v>0</v>
      </c>
      <c r="J215" s="816" t="e">
        <f ca="1">IF('Manual Adjustments'!M169&lt;0.25,CEILING('Manual Adjustments'!M169,0.25),MROUND('Manual Adjustments'!M169,0.25))</f>
        <v>#N/A</v>
      </c>
      <c r="K215" s="816" t="e">
        <f ca="1">IF('Manual Adjustments'!N169&lt;0.25,CEILING('Manual Adjustments'!N169,0.25),MROUND('Manual Adjustments'!N169,0.25))</f>
        <v>#N/A</v>
      </c>
      <c r="L215" s="816">
        <f ca="1">IF('Manual Adjustments'!O169&lt;0.25,CEILING('Manual Adjustments'!O169,0.25),MROUND('Manual Adjustments'!O169,0.25))</f>
        <v>0</v>
      </c>
      <c r="M215" s="492"/>
      <c r="N215" s="280"/>
      <c r="O215" s="125"/>
      <c r="P215" s="123"/>
      <c r="V215" s="529"/>
      <c r="W215" s="530"/>
    </row>
    <row r="216" spans="1:23" s="126" customFormat="1" ht="12">
      <c r="A216" s="123"/>
      <c r="B216" s="498" t="str">
        <f>'Effective Employees'!B156</f>
        <v>N/A</v>
      </c>
      <c r="C216" s="536">
        <f>'Effective Employees'!F156</f>
        <v>0</v>
      </c>
      <c r="D216" s="810">
        <f>'Manual Adjustments'!G170</f>
        <v>0</v>
      </c>
      <c r="E216" s="821">
        <f ca="1">IF('Manual Adjustments'!H170&lt;0.25,CEILING('Manual Adjustments'!H170,0.25),MROUND('Manual Adjustments'!H170,0.25))</f>
        <v>0</v>
      </c>
      <c r="F216" s="814">
        <f ca="1">IF('Manual Adjustments'!I170&lt;0.25,CEILING('Manual Adjustments'!I170,0.25),MROUND('Manual Adjustments'!I170,0.25))</f>
        <v>0</v>
      </c>
      <c r="G216" s="817" t="e">
        <f ca="1">IF('Manual Adjustments'!J170&lt;0.25,CEILING('Manual Adjustments'!J170,0.25),MROUND('Manual Adjustments'!J170,0.25))</f>
        <v>#N/A</v>
      </c>
      <c r="H216" s="817">
        <f>IF('Manual Adjustments'!K170&lt;0.25,CEILING('Manual Adjustments'!K170,0.25),MROUND('Manual Adjustments'!K170,0.25))</f>
        <v>0</v>
      </c>
      <c r="I216" s="817">
        <f>IF('Manual Adjustments'!L170&lt;0.25,CEILING('Manual Adjustments'!L170,0.25),MROUND('Manual Adjustments'!L170,0.25))</f>
        <v>0</v>
      </c>
      <c r="J216" s="817" t="e">
        <f ca="1">IF('Manual Adjustments'!M170&lt;0.25,CEILING('Manual Adjustments'!M170,0.25),MROUND('Manual Adjustments'!M170,0.25))</f>
        <v>#N/A</v>
      </c>
      <c r="K216" s="817" t="e">
        <f ca="1">IF('Manual Adjustments'!N170&lt;0.25,CEILING('Manual Adjustments'!N170,0.25),MROUND('Manual Adjustments'!N170,0.25))</f>
        <v>#N/A</v>
      </c>
      <c r="L216" s="817">
        <f ca="1">IF('Manual Adjustments'!O170&lt;0.25,CEILING('Manual Adjustments'!O170,0.25),MROUND('Manual Adjustments'!O170,0.25))</f>
        <v>0</v>
      </c>
      <c r="M216" s="538"/>
      <c r="N216" s="280"/>
      <c r="O216" s="125"/>
      <c r="P216" s="123"/>
      <c r="V216" s="529"/>
      <c r="W216" s="530"/>
    </row>
    <row r="217" spans="1:23" s="126" customFormat="1" ht="12">
      <c r="A217" s="123"/>
      <c r="B217" s="499">
        <f>'Client Info'!B112</f>
        <v>0</v>
      </c>
      <c r="C217" s="531"/>
      <c r="D217" s="811"/>
      <c r="E217" s="820"/>
      <c r="F217" s="819"/>
      <c r="G217" s="819"/>
      <c r="H217" s="819"/>
      <c r="I217" s="819"/>
      <c r="J217" s="819"/>
      <c r="K217" s="819"/>
      <c r="L217" s="819"/>
      <c r="M217" s="535"/>
      <c r="N217" s="280"/>
      <c r="O217" s="125"/>
      <c r="P217" s="123"/>
      <c r="V217" s="529"/>
      <c r="W217" s="530"/>
    </row>
    <row r="218" spans="1:23" s="126" customFormat="1" ht="12">
      <c r="A218" s="123"/>
      <c r="B218" s="498" t="str">
        <f>'Effective Employees'!B157</f>
        <v>N/A</v>
      </c>
      <c r="C218" s="496">
        <f>'Effective Employees'!F157</f>
        <v>0</v>
      </c>
      <c r="D218" s="809">
        <f>'Manual Adjustments'!G171</f>
        <v>0</v>
      </c>
      <c r="E218" s="814">
        <f ca="1">IF('Manual Adjustments'!H171&lt;0.25,CEILING('Manual Adjustments'!H171,0.25),MROUND('Manual Adjustments'!H171,0.25))</f>
        <v>0</v>
      </c>
      <c r="F218" s="814">
        <f ca="1">IF('Manual Adjustments'!I171&lt;0.25,CEILING('Manual Adjustments'!I171,0.25),MROUND('Manual Adjustments'!I171,0.25))</f>
        <v>0</v>
      </c>
      <c r="G218" s="816" t="e">
        <f ca="1">IF('Manual Adjustments'!J171&lt;0.25,CEILING('Manual Adjustments'!J171,0.25),MROUND('Manual Adjustments'!J171,0.25))</f>
        <v>#N/A</v>
      </c>
      <c r="H218" s="816">
        <f>IF('Manual Adjustments'!K171&lt;0.25,CEILING('Manual Adjustments'!K171,0.25),MROUND('Manual Adjustments'!K171,0.25))</f>
        <v>0</v>
      </c>
      <c r="I218" s="816">
        <f>IF('Manual Adjustments'!L171&lt;0.25,CEILING('Manual Adjustments'!L171,0.25),MROUND('Manual Adjustments'!L171,0.25))</f>
        <v>0</v>
      </c>
      <c r="J218" s="816" t="e">
        <f ca="1">IF('Manual Adjustments'!M171&lt;0.25,CEILING('Manual Adjustments'!M171,0.25),MROUND('Manual Adjustments'!M171,0.25))</f>
        <v>#N/A</v>
      </c>
      <c r="K218" s="816" t="e">
        <f ca="1">IF('Manual Adjustments'!N171&lt;0.25,CEILING('Manual Adjustments'!N171,0.25),MROUND('Manual Adjustments'!N171,0.25))</f>
        <v>#N/A</v>
      </c>
      <c r="L218" s="816">
        <f ca="1">IF('Manual Adjustments'!O171&lt;0.25,CEILING('Manual Adjustments'!O171,0.25),MROUND('Manual Adjustments'!O171,0.25))</f>
        <v>0</v>
      </c>
      <c r="M218" s="492"/>
      <c r="N218" s="280"/>
      <c r="O218" s="125"/>
      <c r="P218" s="123"/>
      <c r="V218" s="529"/>
      <c r="W218" s="530"/>
    </row>
    <row r="219" spans="1:23" s="126" customFormat="1" ht="12">
      <c r="A219" s="123"/>
      <c r="B219" s="498" t="str">
        <f>'Effective Employees'!B158</f>
        <v>N/A</v>
      </c>
      <c r="C219" s="496">
        <f>'Effective Employees'!F158</f>
        <v>0</v>
      </c>
      <c r="D219" s="809">
        <f>'Manual Adjustments'!G172</f>
        <v>0</v>
      </c>
      <c r="E219" s="814">
        <f ca="1">IF('Manual Adjustments'!H172&lt;0.25,CEILING('Manual Adjustments'!H172,0.25),MROUND('Manual Adjustments'!H172,0.25))</f>
        <v>0</v>
      </c>
      <c r="F219" s="814">
        <f ca="1">IF('Manual Adjustments'!I172&lt;0.25,CEILING('Manual Adjustments'!I172,0.25),MROUND('Manual Adjustments'!I172,0.25))</f>
        <v>0</v>
      </c>
      <c r="G219" s="816" t="e">
        <f ca="1">IF('Manual Adjustments'!J172&lt;0.25,CEILING('Manual Adjustments'!J172,0.25),MROUND('Manual Adjustments'!J172,0.25))</f>
        <v>#N/A</v>
      </c>
      <c r="H219" s="816">
        <f>IF('Manual Adjustments'!K172&lt;0.25,CEILING('Manual Adjustments'!K172,0.25),MROUND('Manual Adjustments'!K172,0.25))</f>
        <v>0</v>
      </c>
      <c r="I219" s="816">
        <f>IF('Manual Adjustments'!L172&lt;0.25,CEILING('Manual Adjustments'!L172,0.25),MROUND('Manual Adjustments'!L172,0.25))</f>
        <v>0</v>
      </c>
      <c r="J219" s="816" t="e">
        <f ca="1">IF('Manual Adjustments'!M172&lt;0.25,CEILING('Manual Adjustments'!M172,0.25),MROUND('Manual Adjustments'!M172,0.25))</f>
        <v>#N/A</v>
      </c>
      <c r="K219" s="816" t="e">
        <f ca="1">IF('Manual Adjustments'!N172&lt;0.25,CEILING('Manual Adjustments'!N172,0.25),MROUND('Manual Adjustments'!N172,0.25))</f>
        <v>#N/A</v>
      </c>
      <c r="L219" s="816">
        <f ca="1">IF('Manual Adjustments'!O172&lt;0.25,CEILING('Manual Adjustments'!O172,0.25),MROUND('Manual Adjustments'!O172,0.25))</f>
        <v>0</v>
      </c>
      <c r="M219" s="492"/>
      <c r="N219" s="280"/>
      <c r="O219" s="125"/>
      <c r="P219" s="123"/>
      <c r="V219" s="529"/>
      <c r="W219" s="530"/>
    </row>
    <row r="220" spans="1:23" s="126" customFormat="1" ht="12">
      <c r="A220" s="123"/>
      <c r="B220" s="498" t="str">
        <f>'Effective Employees'!B159</f>
        <v>N/A</v>
      </c>
      <c r="C220" s="536">
        <f>'Effective Employees'!F159</f>
        <v>0</v>
      </c>
      <c r="D220" s="810">
        <f>'Manual Adjustments'!G173</f>
        <v>0</v>
      </c>
      <c r="E220" s="821">
        <f ca="1">IF('Manual Adjustments'!H173&lt;0.25,CEILING('Manual Adjustments'!H173,0.25),MROUND('Manual Adjustments'!H173,0.25))</f>
        <v>0</v>
      </c>
      <c r="F220" s="814">
        <f ca="1">IF('Manual Adjustments'!I173&lt;0.25,CEILING('Manual Adjustments'!I173,0.25),MROUND('Manual Adjustments'!I173,0.25))</f>
        <v>0</v>
      </c>
      <c r="G220" s="817" t="e">
        <f ca="1">IF('Manual Adjustments'!J173&lt;0.25,CEILING('Manual Adjustments'!J173,0.25),MROUND('Manual Adjustments'!J173,0.25))</f>
        <v>#N/A</v>
      </c>
      <c r="H220" s="817">
        <f>IF('Manual Adjustments'!K173&lt;0.25,CEILING('Manual Adjustments'!K173,0.25),MROUND('Manual Adjustments'!K173,0.25))</f>
        <v>0</v>
      </c>
      <c r="I220" s="817">
        <f>IF('Manual Adjustments'!L173&lt;0.25,CEILING('Manual Adjustments'!L173,0.25),MROUND('Manual Adjustments'!L173,0.25))</f>
        <v>0</v>
      </c>
      <c r="J220" s="817" t="e">
        <f ca="1">IF('Manual Adjustments'!M173&lt;0.25,CEILING('Manual Adjustments'!M173,0.25),MROUND('Manual Adjustments'!M173,0.25))</f>
        <v>#N/A</v>
      </c>
      <c r="K220" s="817" t="e">
        <f ca="1">IF('Manual Adjustments'!N173&lt;0.25,CEILING('Manual Adjustments'!N173,0.25),MROUND('Manual Adjustments'!N173,0.25))</f>
        <v>#N/A</v>
      </c>
      <c r="L220" s="817">
        <f ca="1">IF('Manual Adjustments'!O173&lt;0.25,CEILING('Manual Adjustments'!O173,0.25),MROUND('Manual Adjustments'!O173,0.25))</f>
        <v>0</v>
      </c>
      <c r="M220" s="538"/>
      <c r="N220" s="280"/>
      <c r="O220" s="125"/>
      <c r="P220" s="123"/>
      <c r="V220" s="529"/>
      <c r="W220" s="530"/>
    </row>
    <row r="221" spans="1:23" s="126" customFormat="1" ht="12">
      <c r="A221" s="123"/>
      <c r="B221" s="499">
        <f>'Client Info'!B113</f>
        <v>0</v>
      </c>
      <c r="C221" s="531"/>
      <c r="D221" s="811"/>
      <c r="E221" s="820"/>
      <c r="F221" s="819"/>
      <c r="G221" s="819"/>
      <c r="H221" s="819"/>
      <c r="I221" s="819"/>
      <c r="J221" s="819"/>
      <c r="K221" s="819"/>
      <c r="L221" s="819"/>
      <c r="M221" s="535"/>
      <c r="N221" s="280"/>
      <c r="O221" s="125"/>
      <c r="P221" s="123"/>
      <c r="V221" s="529"/>
      <c r="W221" s="530"/>
    </row>
    <row r="222" spans="1:23" s="126" customFormat="1" ht="12">
      <c r="A222" s="123"/>
      <c r="B222" s="498" t="str">
        <f>'Effective Employees'!B160</f>
        <v>N/A</v>
      </c>
      <c r="C222" s="496">
        <f>'Effective Employees'!F160</f>
        <v>0</v>
      </c>
      <c r="D222" s="809">
        <f>'Manual Adjustments'!G174</f>
        <v>0</v>
      </c>
      <c r="E222" s="814">
        <f ca="1">IF('Manual Adjustments'!H174&lt;0.25,CEILING('Manual Adjustments'!H174,0.25),MROUND('Manual Adjustments'!H174,0.25))</f>
        <v>0</v>
      </c>
      <c r="F222" s="814">
        <f ca="1">IF('Manual Adjustments'!I174&lt;0.25,CEILING('Manual Adjustments'!I174,0.25),MROUND('Manual Adjustments'!I174,0.25))</f>
        <v>0</v>
      </c>
      <c r="G222" s="816" t="e">
        <f ca="1">IF('Manual Adjustments'!J174&lt;0.25,CEILING('Manual Adjustments'!J174,0.25),MROUND('Manual Adjustments'!J174,0.25))</f>
        <v>#N/A</v>
      </c>
      <c r="H222" s="816">
        <f>IF('Manual Adjustments'!K174&lt;0.25,CEILING('Manual Adjustments'!K174,0.25),MROUND('Manual Adjustments'!K174,0.25))</f>
        <v>0</v>
      </c>
      <c r="I222" s="816">
        <f>IF('Manual Adjustments'!L174&lt;0.25,CEILING('Manual Adjustments'!L174,0.25),MROUND('Manual Adjustments'!L174,0.25))</f>
        <v>0</v>
      </c>
      <c r="J222" s="816" t="e">
        <f ca="1">IF('Manual Adjustments'!M174&lt;0.25,CEILING('Manual Adjustments'!M174,0.25),MROUND('Manual Adjustments'!M174,0.25))</f>
        <v>#N/A</v>
      </c>
      <c r="K222" s="816" t="e">
        <f ca="1">IF('Manual Adjustments'!N174&lt;0.25,CEILING('Manual Adjustments'!N174,0.25),MROUND('Manual Adjustments'!N174,0.25))</f>
        <v>#N/A</v>
      </c>
      <c r="L222" s="816">
        <f ca="1">IF('Manual Adjustments'!O174&lt;0.25,CEILING('Manual Adjustments'!O174,0.25),MROUND('Manual Adjustments'!O174,0.25))</f>
        <v>0</v>
      </c>
      <c r="M222" s="492"/>
      <c r="N222" s="280"/>
      <c r="O222" s="125"/>
      <c r="P222" s="123"/>
      <c r="V222" s="529"/>
      <c r="W222" s="530"/>
    </row>
    <row r="223" spans="1:23" s="126" customFormat="1" ht="12">
      <c r="A223" s="123"/>
      <c r="B223" s="498" t="str">
        <f>'Effective Employees'!B161</f>
        <v>N/A</v>
      </c>
      <c r="C223" s="496">
        <f>'Effective Employees'!F161</f>
        <v>0</v>
      </c>
      <c r="D223" s="809">
        <f>'Manual Adjustments'!G175</f>
        <v>0</v>
      </c>
      <c r="E223" s="814">
        <f ca="1">IF('Manual Adjustments'!H175&lt;0.25,CEILING('Manual Adjustments'!H175,0.25),MROUND('Manual Adjustments'!H175,0.25))</f>
        <v>0</v>
      </c>
      <c r="F223" s="814">
        <f ca="1">IF('Manual Adjustments'!I175&lt;0.25,CEILING('Manual Adjustments'!I175,0.25),MROUND('Manual Adjustments'!I175,0.25))</f>
        <v>0</v>
      </c>
      <c r="G223" s="816" t="e">
        <f ca="1">IF('Manual Adjustments'!J175&lt;0.25,CEILING('Manual Adjustments'!J175,0.25),MROUND('Manual Adjustments'!J175,0.25))</f>
        <v>#N/A</v>
      </c>
      <c r="H223" s="816">
        <f>IF('Manual Adjustments'!K175&lt;0.25,CEILING('Manual Adjustments'!K175,0.25),MROUND('Manual Adjustments'!K175,0.25))</f>
        <v>0</v>
      </c>
      <c r="I223" s="816">
        <f>IF('Manual Adjustments'!L175&lt;0.25,CEILING('Manual Adjustments'!L175,0.25),MROUND('Manual Adjustments'!L175,0.25))</f>
        <v>0</v>
      </c>
      <c r="J223" s="816" t="e">
        <f ca="1">IF('Manual Adjustments'!M175&lt;0.25,CEILING('Manual Adjustments'!M175,0.25),MROUND('Manual Adjustments'!M175,0.25))</f>
        <v>#N/A</v>
      </c>
      <c r="K223" s="816" t="e">
        <f ca="1">IF('Manual Adjustments'!N175&lt;0.25,CEILING('Manual Adjustments'!N175,0.25),MROUND('Manual Adjustments'!N175,0.25))</f>
        <v>#N/A</v>
      </c>
      <c r="L223" s="816">
        <f ca="1">IF('Manual Adjustments'!O175&lt;0.25,CEILING('Manual Adjustments'!O175,0.25),MROUND('Manual Adjustments'!O175,0.25))</f>
        <v>0</v>
      </c>
      <c r="M223" s="492"/>
      <c r="N223" s="280"/>
      <c r="O223" s="125"/>
      <c r="P223" s="123"/>
      <c r="V223" s="529"/>
      <c r="W223" s="530"/>
    </row>
    <row r="224" spans="1:23" s="126" customFormat="1" ht="12">
      <c r="A224" s="123"/>
      <c r="B224" s="498" t="str">
        <f>'Effective Employees'!B162</f>
        <v>N/A</v>
      </c>
      <c r="C224" s="536">
        <f>'Effective Employees'!F162</f>
        <v>0</v>
      </c>
      <c r="D224" s="810">
        <f>'Manual Adjustments'!G176</f>
        <v>0</v>
      </c>
      <c r="E224" s="821">
        <f ca="1">IF('Manual Adjustments'!H176&lt;0.25,CEILING('Manual Adjustments'!H176,0.25),MROUND('Manual Adjustments'!H176,0.25))</f>
        <v>0</v>
      </c>
      <c r="F224" s="814">
        <f ca="1">IF('Manual Adjustments'!I176&lt;0.25,CEILING('Manual Adjustments'!I176,0.25),MROUND('Manual Adjustments'!I176,0.25))</f>
        <v>0</v>
      </c>
      <c r="G224" s="817" t="e">
        <f ca="1">IF('Manual Adjustments'!J176&lt;0.25,CEILING('Manual Adjustments'!J176,0.25),MROUND('Manual Adjustments'!J176,0.25))</f>
        <v>#N/A</v>
      </c>
      <c r="H224" s="817">
        <f>IF('Manual Adjustments'!K176&lt;0.25,CEILING('Manual Adjustments'!K176,0.25),MROUND('Manual Adjustments'!K176,0.25))</f>
        <v>0</v>
      </c>
      <c r="I224" s="817">
        <f>IF('Manual Adjustments'!L176&lt;0.25,CEILING('Manual Adjustments'!L176,0.25),MROUND('Manual Adjustments'!L176,0.25))</f>
        <v>0</v>
      </c>
      <c r="J224" s="817" t="e">
        <f ca="1">IF('Manual Adjustments'!M176&lt;0.25,CEILING('Manual Adjustments'!M176,0.25),MROUND('Manual Adjustments'!M176,0.25))</f>
        <v>#N/A</v>
      </c>
      <c r="K224" s="817" t="e">
        <f ca="1">IF('Manual Adjustments'!N176&lt;0.25,CEILING('Manual Adjustments'!N176,0.25),MROUND('Manual Adjustments'!N176,0.25))</f>
        <v>#N/A</v>
      </c>
      <c r="L224" s="817">
        <f ca="1">IF('Manual Adjustments'!O176&lt;0.25,CEILING('Manual Adjustments'!O176,0.25),MROUND('Manual Adjustments'!O176,0.25))</f>
        <v>0</v>
      </c>
      <c r="M224" s="538"/>
      <c r="N224" s="280"/>
      <c r="O224" s="125"/>
      <c r="P224" s="123"/>
      <c r="V224" s="529"/>
      <c r="W224" s="530"/>
    </row>
    <row r="225" spans="1:23" s="126" customFormat="1" ht="12">
      <c r="A225" s="123"/>
      <c r="B225" s="499">
        <f>'Client Info'!B114</f>
        <v>0</v>
      </c>
      <c r="C225" s="531"/>
      <c r="D225" s="811"/>
      <c r="E225" s="820"/>
      <c r="F225" s="819"/>
      <c r="G225" s="819"/>
      <c r="H225" s="819"/>
      <c r="I225" s="819"/>
      <c r="J225" s="819"/>
      <c r="K225" s="819"/>
      <c r="L225" s="819"/>
      <c r="M225" s="535"/>
      <c r="N225" s="280"/>
      <c r="O225" s="125"/>
      <c r="P225" s="123"/>
      <c r="V225" s="529"/>
      <c r="W225" s="530"/>
    </row>
    <row r="226" spans="1:23" s="126" customFormat="1" ht="12">
      <c r="A226" s="123"/>
      <c r="B226" s="498" t="str">
        <f>'Effective Employees'!B163</f>
        <v>N/A</v>
      </c>
      <c r="C226" s="496">
        <f>'Effective Employees'!F163</f>
        <v>0</v>
      </c>
      <c r="D226" s="809">
        <f>'Manual Adjustments'!G177</f>
        <v>0</v>
      </c>
      <c r="E226" s="814">
        <f ca="1">IF('Manual Adjustments'!H177&lt;0.25,CEILING('Manual Adjustments'!H177,0.25),MROUND('Manual Adjustments'!H177,0.25))</f>
        <v>0</v>
      </c>
      <c r="F226" s="814">
        <f ca="1">IF('Manual Adjustments'!I177&lt;0.25,CEILING('Manual Adjustments'!I177,0.25),MROUND('Manual Adjustments'!I177,0.25))</f>
        <v>0</v>
      </c>
      <c r="G226" s="816" t="e">
        <f ca="1">IF('Manual Adjustments'!J177&lt;0.25,CEILING('Manual Adjustments'!J177,0.25),MROUND('Manual Adjustments'!J177,0.25))</f>
        <v>#N/A</v>
      </c>
      <c r="H226" s="816">
        <f>IF('Manual Adjustments'!K177&lt;0.25,CEILING('Manual Adjustments'!K177,0.25),MROUND('Manual Adjustments'!K177,0.25))</f>
        <v>0</v>
      </c>
      <c r="I226" s="816">
        <f>IF('Manual Adjustments'!L177&lt;0.25,CEILING('Manual Adjustments'!L177,0.25),MROUND('Manual Adjustments'!L177,0.25))</f>
        <v>0</v>
      </c>
      <c r="J226" s="816" t="e">
        <f ca="1">IF('Manual Adjustments'!M177&lt;0.25,CEILING('Manual Adjustments'!M177,0.25),MROUND('Manual Adjustments'!M177,0.25))</f>
        <v>#N/A</v>
      </c>
      <c r="K226" s="816" t="e">
        <f ca="1">IF('Manual Adjustments'!N177&lt;0.25,CEILING('Manual Adjustments'!N177,0.25),MROUND('Manual Adjustments'!N177,0.25))</f>
        <v>#N/A</v>
      </c>
      <c r="L226" s="816">
        <f ca="1">IF('Manual Adjustments'!O177&lt;0.25,CEILING('Manual Adjustments'!O177,0.25),MROUND('Manual Adjustments'!O177,0.25))</f>
        <v>0</v>
      </c>
      <c r="M226" s="492"/>
      <c r="N226" s="280"/>
      <c r="O226" s="125"/>
      <c r="P226" s="123"/>
      <c r="V226" s="529"/>
      <c r="W226" s="530"/>
    </row>
    <row r="227" spans="1:23" s="126" customFormat="1" ht="12">
      <c r="A227" s="123"/>
      <c r="B227" s="498" t="str">
        <f>'Effective Employees'!B164</f>
        <v>N/A</v>
      </c>
      <c r="C227" s="496">
        <f>'Effective Employees'!F164</f>
        <v>0</v>
      </c>
      <c r="D227" s="809">
        <f>'Manual Adjustments'!G178</f>
        <v>0</v>
      </c>
      <c r="E227" s="814">
        <f ca="1">IF('Manual Adjustments'!H178&lt;0.25,CEILING('Manual Adjustments'!H178,0.25),MROUND('Manual Adjustments'!H178,0.25))</f>
        <v>0</v>
      </c>
      <c r="F227" s="814">
        <f ca="1">IF('Manual Adjustments'!I178&lt;0.25,CEILING('Manual Adjustments'!I178,0.25),MROUND('Manual Adjustments'!I178,0.25))</f>
        <v>0</v>
      </c>
      <c r="G227" s="816" t="e">
        <f ca="1">IF('Manual Adjustments'!J178&lt;0.25,CEILING('Manual Adjustments'!J178,0.25),MROUND('Manual Adjustments'!J178,0.25))</f>
        <v>#N/A</v>
      </c>
      <c r="H227" s="816">
        <f>IF('Manual Adjustments'!K178&lt;0.25,CEILING('Manual Adjustments'!K178,0.25),MROUND('Manual Adjustments'!K178,0.25))</f>
        <v>0</v>
      </c>
      <c r="I227" s="816">
        <f>IF('Manual Adjustments'!L178&lt;0.25,CEILING('Manual Adjustments'!L178,0.25),MROUND('Manual Adjustments'!L178,0.25))</f>
        <v>0</v>
      </c>
      <c r="J227" s="816" t="e">
        <f ca="1">IF('Manual Adjustments'!M178&lt;0.25,CEILING('Manual Adjustments'!M178,0.25),MROUND('Manual Adjustments'!M178,0.25))</f>
        <v>#N/A</v>
      </c>
      <c r="K227" s="816" t="e">
        <f ca="1">IF('Manual Adjustments'!N178&lt;0.25,CEILING('Manual Adjustments'!N178,0.25),MROUND('Manual Adjustments'!N178,0.25))</f>
        <v>#N/A</v>
      </c>
      <c r="L227" s="816">
        <f ca="1">IF('Manual Adjustments'!O178&lt;0.25,CEILING('Manual Adjustments'!O178,0.25),MROUND('Manual Adjustments'!O178,0.25))</f>
        <v>0</v>
      </c>
      <c r="M227" s="492"/>
      <c r="N227" s="280"/>
      <c r="O227" s="125"/>
      <c r="P227" s="123"/>
      <c r="V227" s="529"/>
      <c r="W227" s="530"/>
    </row>
    <row r="228" spans="1:23" s="126" customFormat="1" ht="12">
      <c r="A228" s="123"/>
      <c r="B228" s="498" t="str">
        <f>'Effective Employees'!B165</f>
        <v>N/A</v>
      </c>
      <c r="C228" s="536">
        <f>'Effective Employees'!F165</f>
        <v>0</v>
      </c>
      <c r="D228" s="810">
        <f>'Manual Adjustments'!G179</f>
        <v>0</v>
      </c>
      <c r="E228" s="821">
        <f ca="1">IF('Manual Adjustments'!H179&lt;0.25,CEILING('Manual Adjustments'!H179,0.25),MROUND('Manual Adjustments'!H179,0.25))</f>
        <v>0</v>
      </c>
      <c r="F228" s="814">
        <f ca="1">IF('Manual Adjustments'!I179&lt;0.25,CEILING('Manual Adjustments'!I179,0.25),MROUND('Manual Adjustments'!I179,0.25))</f>
        <v>0</v>
      </c>
      <c r="G228" s="817" t="e">
        <f ca="1">IF('Manual Adjustments'!J179&lt;0.25,CEILING('Manual Adjustments'!J179,0.25),MROUND('Manual Adjustments'!J179,0.25))</f>
        <v>#N/A</v>
      </c>
      <c r="H228" s="817">
        <f>IF('Manual Adjustments'!K179&lt;0.25,CEILING('Manual Adjustments'!K179,0.25),MROUND('Manual Adjustments'!K179,0.25))</f>
        <v>0</v>
      </c>
      <c r="I228" s="817">
        <f>IF('Manual Adjustments'!L179&lt;0.25,CEILING('Manual Adjustments'!L179,0.25),MROUND('Manual Adjustments'!L179,0.25))</f>
        <v>0</v>
      </c>
      <c r="J228" s="817" t="e">
        <f ca="1">IF('Manual Adjustments'!M179&lt;0.25,CEILING('Manual Adjustments'!M179,0.25),MROUND('Manual Adjustments'!M179,0.25))</f>
        <v>#N/A</v>
      </c>
      <c r="K228" s="817" t="e">
        <f ca="1">IF('Manual Adjustments'!N179&lt;0.25,CEILING('Manual Adjustments'!N179,0.25),MROUND('Manual Adjustments'!N179,0.25))</f>
        <v>#N/A</v>
      </c>
      <c r="L228" s="817">
        <f ca="1">IF('Manual Adjustments'!O179&lt;0.25,CEILING('Manual Adjustments'!O179,0.25),MROUND('Manual Adjustments'!O179,0.25))</f>
        <v>0</v>
      </c>
      <c r="M228" s="538"/>
      <c r="N228" s="280"/>
      <c r="O228" s="125"/>
      <c r="P228" s="123"/>
      <c r="V228" s="529"/>
      <c r="W228" s="530"/>
    </row>
    <row r="229" spans="1:23" s="126" customFormat="1" ht="12">
      <c r="A229" s="123"/>
      <c r="B229" s="499">
        <f>'Client Info'!B115</f>
        <v>0</v>
      </c>
      <c r="C229" s="531"/>
      <c r="D229" s="811"/>
      <c r="E229" s="820"/>
      <c r="F229" s="819"/>
      <c r="G229" s="819"/>
      <c r="H229" s="819"/>
      <c r="I229" s="819"/>
      <c r="J229" s="819"/>
      <c r="K229" s="819"/>
      <c r="L229" s="819"/>
      <c r="M229" s="535"/>
      <c r="N229" s="280"/>
      <c r="O229" s="125"/>
      <c r="P229" s="123"/>
      <c r="V229" s="529"/>
      <c r="W229" s="530"/>
    </row>
    <row r="230" spans="1:23" s="126" customFormat="1" ht="12">
      <c r="A230" s="123"/>
      <c r="B230" s="498" t="str">
        <f>'Effective Employees'!B166</f>
        <v>N/A</v>
      </c>
      <c r="C230" s="496">
        <f>'Effective Employees'!F166</f>
        <v>0</v>
      </c>
      <c r="D230" s="809">
        <f>'Manual Adjustments'!G180</f>
        <v>0</v>
      </c>
      <c r="E230" s="814">
        <f ca="1">IF('Manual Adjustments'!H180&lt;0.25,CEILING('Manual Adjustments'!H180,0.25),MROUND('Manual Adjustments'!H180,0.25))</f>
        <v>0</v>
      </c>
      <c r="F230" s="814">
        <f ca="1">IF('Manual Adjustments'!I180&lt;0.25,CEILING('Manual Adjustments'!I180,0.25),MROUND('Manual Adjustments'!I180,0.25))</f>
        <v>0</v>
      </c>
      <c r="G230" s="816" t="e">
        <f ca="1">IF('Manual Adjustments'!J180&lt;0.25,CEILING('Manual Adjustments'!J180,0.25),MROUND('Manual Adjustments'!J180,0.25))</f>
        <v>#N/A</v>
      </c>
      <c r="H230" s="816">
        <f>IF('Manual Adjustments'!K180&lt;0.25,CEILING('Manual Adjustments'!K180,0.25),MROUND('Manual Adjustments'!K180,0.25))</f>
        <v>0</v>
      </c>
      <c r="I230" s="816">
        <f>IF('Manual Adjustments'!L180&lt;0.25,CEILING('Manual Adjustments'!L180,0.25),MROUND('Manual Adjustments'!L180,0.25))</f>
        <v>0</v>
      </c>
      <c r="J230" s="816" t="e">
        <f ca="1">IF('Manual Adjustments'!M180&lt;0.25,CEILING('Manual Adjustments'!M180,0.25),MROUND('Manual Adjustments'!M180,0.25))</f>
        <v>#N/A</v>
      </c>
      <c r="K230" s="816" t="e">
        <f ca="1">IF('Manual Adjustments'!N180&lt;0.25,CEILING('Manual Adjustments'!N180,0.25),MROUND('Manual Adjustments'!N180,0.25))</f>
        <v>#N/A</v>
      </c>
      <c r="L230" s="816">
        <f ca="1">IF('Manual Adjustments'!O180&lt;0.25,CEILING('Manual Adjustments'!O180,0.25),MROUND('Manual Adjustments'!O180,0.25))</f>
        <v>0</v>
      </c>
      <c r="M230" s="492"/>
      <c r="N230" s="280"/>
      <c r="O230" s="125"/>
      <c r="P230" s="123"/>
      <c r="V230" s="529"/>
      <c r="W230" s="530"/>
    </row>
    <row r="231" spans="1:23" s="126" customFormat="1" ht="12">
      <c r="A231" s="123"/>
      <c r="B231" s="498" t="str">
        <f>'Effective Employees'!B167</f>
        <v>N/A</v>
      </c>
      <c r="C231" s="496">
        <f>'Effective Employees'!F167</f>
        <v>0</v>
      </c>
      <c r="D231" s="809">
        <f>'Manual Adjustments'!G181</f>
        <v>0</v>
      </c>
      <c r="E231" s="814">
        <f ca="1">IF('Manual Adjustments'!H181&lt;0.25,CEILING('Manual Adjustments'!H181,0.25),MROUND('Manual Adjustments'!H181,0.25))</f>
        <v>0</v>
      </c>
      <c r="F231" s="814">
        <f ca="1">IF('Manual Adjustments'!I181&lt;0.25,CEILING('Manual Adjustments'!I181,0.25),MROUND('Manual Adjustments'!I181,0.25))</f>
        <v>0</v>
      </c>
      <c r="G231" s="816" t="e">
        <f ca="1">IF('Manual Adjustments'!J181&lt;0.25,CEILING('Manual Adjustments'!J181,0.25),MROUND('Manual Adjustments'!J181,0.25))</f>
        <v>#N/A</v>
      </c>
      <c r="H231" s="816">
        <f>IF('Manual Adjustments'!K181&lt;0.25,CEILING('Manual Adjustments'!K181,0.25),MROUND('Manual Adjustments'!K181,0.25))</f>
        <v>0</v>
      </c>
      <c r="I231" s="816">
        <f>IF('Manual Adjustments'!L181&lt;0.25,CEILING('Manual Adjustments'!L181,0.25),MROUND('Manual Adjustments'!L181,0.25))</f>
        <v>0</v>
      </c>
      <c r="J231" s="816" t="e">
        <f ca="1">IF('Manual Adjustments'!M181&lt;0.25,CEILING('Manual Adjustments'!M181,0.25),MROUND('Manual Adjustments'!M181,0.25))</f>
        <v>#N/A</v>
      </c>
      <c r="K231" s="816" t="e">
        <f ca="1">IF('Manual Adjustments'!N181&lt;0.25,CEILING('Manual Adjustments'!N181,0.25),MROUND('Manual Adjustments'!N181,0.25))</f>
        <v>#N/A</v>
      </c>
      <c r="L231" s="816">
        <f ca="1">IF('Manual Adjustments'!O181&lt;0.25,CEILING('Manual Adjustments'!O181,0.25),MROUND('Manual Adjustments'!O181,0.25))</f>
        <v>0</v>
      </c>
      <c r="M231" s="492"/>
      <c r="N231" s="280"/>
      <c r="O231" s="125"/>
      <c r="P231" s="123"/>
      <c r="V231" s="529"/>
      <c r="W231" s="530"/>
    </row>
    <row r="232" spans="1:23" s="126" customFormat="1" ht="12">
      <c r="A232" s="123"/>
      <c r="B232" s="498" t="str">
        <f>'Effective Employees'!B168</f>
        <v>N/A</v>
      </c>
      <c r="C232" s="536">
        <f>'Effective Employees'!F168</f>
        <v>0</v>
      </c>
      <c r="D232" s="810">
        <f>'Manual Adjustments'!G182</f>
        <v>0</v>
      </c>
      <c r="E232" s="821">
        <f ca="1">IF('Manual Adjustments'!H182&lt;0.25,CEILING('Manual Adjustments'!H182,0.25),MROUND('Manual Adjustments'!H182,0.25))</f>
        <v>0</v>
      </c>
      <c r="F232" s="814">
        <f ca="1">IF('Manual Adjustments'!I182&lt;0.25,CEILING('Manual Adjustments'!I182,0.25),MROUND('Manual Adjustments'!I182,0.25))</f>
        <v>0</v>
      </c>
      <c r="G232" s="817" t="e">
        <f ca="1">IF('Manual Adjustments'!J182&lt;0.25,CEILING('Manual Adjustments'!J182,0.25),MROUND('Manual Adjustments'!J182,0.25))</f>
        <v>#N/A</v>
      </c>
      <c r="H232" s="817">
        <f>IF('Manual Adjustments'!K182&lt;0.25,CEILING('Manual Adjustments'!K182,0.25),MROUND('Manual Adjustments'!K182,0.25))</f>
        <v>0</v>
      </c>
      <c r="I232" s="817">
        <f>IF('Manual Adjustments'!L182&lt;0.25,CEILING('Manual Adjustments'!L182,0.25),MROUND('Manual Adjustments'!L182,0.25))</f>
        <v>0</v>
      </c>
      <c r="J232" s="817" t="e">
        <f ca="1">IF('Manual Adjustments'!M182&lt;0.25,CEILING('Manual Adjustments'!M182,0.25),MROUND('Manual Adjustments'!M182,0.25))</f>
        <v>#N/A</v>
      </c>
      <c r="K232" s="817" t="e">
        <f ca="1">IF('Manual Adjustments'!N182&lt;0.25,CEILING('Manual Adjustments'!N182,0.25),MROUND('Manual Adjustments'!N182,0.25))</f>
        <v>#N/A</v>
      </c>
      <c r="L232" s="817">
        <f ca="1">IF('Manual Adjustments'!O182&lt;0.25,CEILING('Manual Adjustments'!O182,0.25),MROUND('Manual Adjustments'!O182,0.25))</f>
        <v>0</v>
      </c>
      <c r="M232" s="538"/>
      <c r="N232" s="280"/>
      <c r="O232" s="125"/>
      <c r="P232" s="123"/>
      <c r="V232" s="529"/>
      <c r="W232" s="530"/>
    </row>
    <row r="233" spans="1:23" s="126" customFormat="1" ht="12">
      <c r="A233" s="123"/>
      <c r="B233" s="499">
        <f>'Client Info'!B116</f>
        <v>0</v>
      </c>
      <c r="C233" s="531"/>
      <c r="D233" s="811"/>
      <c r="E233" s="820"/>
      <c r="F233" s="819"/>
      <c r="G233" s="819"/>
      <c r="H233" s="819"/>
      <c r="I233" s="819"/>
      <c r="J233" s="819"/>
      <c r="K233" s="819"/>
      <c r="L233" s="819"/>
      <c r="M233" s="535"/>
      <c r="N233" s="280"/>
      <c r="O233" s="125"/>
      <c r="P233" s="123"/>
      <c r="V233" s="529"/>
      <c r="W233" s="530"/>
    </row>
    <row r="234" spans="1:23" s="126" customFormat="1" ht="12">
      <c r="A234" s="123"/>
      <c r="B234" s="498" t="str">
        <f>'Effective Employees'!B169</f>
        <v>N/A</v>
      </c>
      <c r="C234" s="496">
        <f>'Effective Employees'!F169</f>
        <v>0</v>
      </c>
      <c r="D234" s="809">
        <f>'Manual Adjustments'!G183</f>
        <v>0</v>
      </c>
      <c r="E234" s="814">
        <f ca="1">IF('Manual Adjustments'!H183&lt;0.25,CEILING('Manual Adjustments'!H183,0.25),MROUND('Manual Adjustments'!H183,0.25))</f>
        <v>0</v>
      </c>
      <c r="F234" s="814">
        <f ca="1">IF('Manual Adjustments'!I183&lt;0.25,CEILING('Manual Adjustments'!I183,0.25),MROUND('Manual Adjustments'!I183,0.25))</f>
        <v>0</v>
      </c>
      <c r="G234" s="816" t="e">
        <f ca="1">IF('Manual Adjustments'!J183&lt;0.25,CEILING('Manual Adjustments'!J183,0.25),MROUND('Manual Adjustments'!J183,0.25))</f>
        <v>#N/A</v>
      </c>
      <c r="H234" s="816">
        <f>IF('Manual Adjustments'!K183&lt;0.25,CEILING('Manual Adjustments'!K183,0.25),MROUND('Manual Adjustments'!K183,0.25))</f>
        <v>0</v>
      </c>
      <c r="I234" s="816">
        <f>IF('Manual Adjustments'!L183&lt;0.25,CEILING('Manual Adjustments'!L183,0.25),MROUND('Manual Adjustments'!L183,0.25))</f>
        <v>0</v>
      </c>
      <c r="J234" s="816" t="e">
        <f ca="1">IF('Manual Adjustments'!M183&lt;0.25,CEILING('Manual Adjustments'!M183,0.25),MROUND('Manual Adjustments'!M183,0.25))</f>
        <v>#N/A</v>
      </c>
      <c r="K234" s="816" t="e">
        <f ca="1">IF('Manual Adjustments'!N183&lt;0.25,CEILING('Manual Adjustments'!N183,0.25),MROUND('Manual Adjustments'!N183,0.25))</f>
        <v>#N/A</v>
      </c>
      <c r="L234" s="816">
        <f ca="1">IF('Manual Adjustments'!O183&lt;0.25,CEILING('Manual Adjustments'!O183,0.25),MROUND('Manual Adjustments'!O183,0.25))</f>
        <v>0</v>
      </c>
      <c r="M234" s="492"/>
      <c r="N234" s="280"/>
      <c r="O234" s="125"/>
      <c r="P234" s="123"/>
      <c r="V234" s="529"/>
      <c r="W234" s="530"/>
    </row>
    <row r="235" spans="1:23" s="126" customFormat="1" ht="12">
      <c r="A235" s="123"/>
      <c r="B235" s="498" t="str">
        <f>'Effective Employees'!B170</f>
        <v>N/A</v>
      </c>
      <c r="C235" s="496">
        <f>'Effective Employees'!F170</f>
        <v>0</v>
      </c>
      <c r="D235" s="809">
        <f>'Manual Adjustments'!G184</f>
        <v>0</v>
      </c>
      <c r="E235" s="814">
        <f ca="1">IF('Manual Adjustments'!H184&lt;0.25,CEILING('Manual Adjustments'!H184,0.25),MROUND('Manual Adjustments'!H184,0.25))</f>
        <v>0</v>
      </c>
      <c r="F235" s="814">
        <f ca="1">IF('Manual Adjustments'!I184&lt;0.25,CEILING('Manual Adjustments'!I184,0.25),MROUND('Manual Adjustments'!I184,0.25))</f>
        <v>0</v>
      </c>
      <c r="G235" s="816" t="e">
        <f ca="1">IF('Manual Adjustments'!J184&lt;0.25,CEILING('Manual Adjustments'!J184,0.25),MROUND('Manual Adjustments'!J184,0.25))</f>
        <v>#N/A</v>
      </c>
      <c r="H235" s="816">
        <f>IF('Manual Adjustments'!K184&lt;0.25,CEILING('Manual Adjustments'!K184,0.25),MROUND('Manual Adjustments'!K184,0.25))</f>
        <v>0</v>
      </c>
      <c r="I235" s="816">
        <f>IF('Manual Adjustments'!L184&lt;0.25,CEILING('Manual Adjustments'!L184,0.25),MROUND('Manual Adjustments'!L184,0.25))</f>
        <v>0</v>
      </c>
      <c r="J235" s="816" t="e">
        <f ca="1">IF('Manual Adjustments'!M184&lt;0.25,CEILING('Manual Adjustments'!M184,0.25),MROUND('Manual Adjustments'!M184,0.25))</f>
        <v>#N/A</v>
      </c>
      <c r="K235" s="816" t="e">
        <f ca="1">IF('Manual Adjustments'!N184&lt;0.25,CEILING('Manual Adjustments'!N184,0.25),MROUND('Manual Adjustments'!N184,0.25))</f>
        <v>#N/A</v>
      </c>
      <c r="L235" s="816">
        <f ca="1">IF('Manual Adjustments'!O184&lt;0.25,CEILING('Manual Adjustments'!O184,0.25),MROUND('Manual Adjustments'!O184,0.25))</f>
        <v>0</v>
      </c>
      <c r="M235" s="492"/>
      <c r="N235" s="280"/>
      <c r="O235" s="125"/>
      <c r="P235" s="123"/>
      <c r="V235" s="529"/>
      <c r="W235" s="530"/>
    </row>
    <row r="236" spans="1:23" s="126" customFormat="1" ht="12">
      <c r="A236" s="123"/>
      <c r="B236" s="498" t="str">
        <f>'Effective Employees'!B171</f>
        <v>N/A</v>
      </c>
      <c r="C236" s="536">
        <f>'Effective Employees'!F171</f>
        <v>0</v>
      </c>
      <c r="D236" s="810">
        <f>'Manual Adjustments'!G185</f>
        <v>0</v>
      </c>
      <c r="E236" s="821">
        <f ca="1">IF('Manual Adjustments'!H185&lt;0.25,CEILING('Manual Adjustments'!H185,0.25),MROUND('Manual Adjustments'!H185,0.25))</f>
        <v>0</v>
      </c>
      <c r="F236" s="814">
        <f ca="1">IF('Manual Adjustments'!I185&lt;0.25,CEILING('Manual Adjustments'!I185,0.25),MROUND('Manual Adjustments'!I185,0.25))</f>
        <v>0</v>
      </c>
      <c r="G236" s="817" t="e">
        <f ca="1">IF('Manual Adjustments'!J185&lt;0.25,CEILING('Manual Adjustments'!J185,0.25),MROUND('Manual Adjustments'!J185,0.25))</f>
        <v>#N/A</v>
      </c>
      <c r="H236" s="817">
        <f>IF('Manual Adjustments'!K185&lt;0.25,CEILING('Manual Adjustments'!K185,0.25),MROUND('Manual Adjustments'!K185,0.25))</f>
        <v>0</v>
      </c>
      <c r="I236" s="817">
        <f>IF('Manual Adjustments'!L185&lt;0.25,CEILING('Manual Adjustments'!L185,0.25),MROUND('Manual Adjustments'!L185,0.25))</f>
        <v>0</v>
      </c>
      <c r="J236" s="817" t="e">
        <f ca="1">IF('Manual Adjustments'!M185&lt;0.25,CEILING('Manual Adjustments'!M185,0.25),MROUND('Manual Adjustments'!M185,0.25))</f>
        <v>#N/A</v>
      </c>
      <c r="K236" s="817" t="e">
        <f ca="1">IF('Manual Adjustments'!N185&lt;0.25,CEILING('Manual Adjustments'!N185,0.25),MROUND('Manual Adjustments'!N185,0.25))</f>
        <v>#N/A</v>
      </c>
      <c r="L236" s="817">
        <f ca="1">IF('Manual Adjustments'!O185&lt;0.25,CEILING('Manual Adjustments'!O185,0.25),MROUND('Manual Adjustments'!O185,0.25))</f>
        <v>0</v>
      </c>
      <c r="M236" s="538"/>
      <c r="N236" s="280"/>
      <c r="O236" s="125"/>
      <c r="P236" s="123"/>
      <c r="V236" s="529"/>
      <c r="W236" s="530"/>
    </row>
    <row r="237" spans="1:23" s="126" customFormat="1" ht="12">
      <c r="A237" s="123"/>
      <c r="B237" s="499">
        <f>'Client Info'!B117</f>
        <v>0</v>
      </c>
      <c r="C237" s="531"/>
      <c r="D237" s="811"/>
      <c r="E237" s="820"/>
      <c r="F237" s="819"/>
      <c r="G237" s="819"/>
      <c r="H237" s="819"/>
      <c r="I237" s="819"/>
      <c r="J237" s="819"/>
      <c r="K237" s="819"/>
      <c r="L237" s="819"/>
      <c r="M237" s="535"/>
      <c r="N237" s="280"/>
      <c r="O237" s="125"/>
      <c r="P237" s="123"/>
      <c r="V237" s="529"/>
      <c r="W237" s="530"/>
    </row>
    <row r="238" spans="1:23" s="126" customFormat="1" ht="12">
      <c r="A238" s="123"/>
      <c r="B238" s="498" t="str">
        <f>'Effective Employees'!B172</f>
        <v>N/A</v>
      </c>
      <c r="C238" s="496">
        <f>'Effective Employees'!F172</f>
        <v>0</v>
      </c>
      <c r="D238" s="809">
        <f>'Manual Adjustments'!G186</f>
        <v>0</v>
      </c>
      <c r="E238" s="814">
        <f ca="1">IF('Manual Adjustments'!H186&lt;0.25,CEILING('Manual Adjustments'!H186,0.25),MROUND('Manual Adjustments'!H186,0.25))</f>
        <v>0</v>
      </c>
      <c r="F238" s="814">
        <f ca="1">IF('Manual Adjustments'!I186&lt;0.25,CEILING('Manual Adjustments'!I186,0.25),MROUND('Manual Adjustments'!I186,0.25))</f>
        <v>0</v>
      </c>
      <c r="G238" s="816" t="e">
        <f ca="1">IF('Manual Adjustments'!J186&lt;0.25,CEILING('Manual Adjustments'!J186,0.25),MROUND('Manual Adjustments'!J186,0.25))</f>
        <v>#N/A</v>
      </c>
      <c r="H238" s="816">
        <f>IF('Manual Adjustments'!K186&lt;0.25,CEILING('Manual Adjustments'!K186,0.25),MROUND('Manual Adjustments'!K186,0.25))</f>
        <v>0</v>
      </c>
      <c r="I238" s="816">
        <f>IF('Manual Adjustments'!L186&lt;0.25,CEILING('Manual Adjustments'!L186,0.25),MROUND('Manual Adjustments'!L186,0.25))</f>
        <v>0</v>
      </c>
      <c r="J238" s="816" t="e">
        <f ca="1">IF('Manual Adjustments'!M186&lt;0.25,CEILING('Manual Adjustments'!M186,0.25),MROUND('Manual Adjustments'!M186,0.25))</f>
        <v>#N/A</v>
      </c>
      <c r="K238" s="816" t="e">
        <f ca="1">IF('Manual Adjustments'!N186&lt;0.25,CEILING('Manual Adjustments'!N186,0.25),MROUND('Manual Adjustments'!N186,0.25))</f>
        <v>#N/A</v>
      </c>
      <c r="L238" s="816">
        <f ca="1">IF('Manual Adjustments'!O186&lt;0.25,CEILING('Manual Adjustments'!O186,0.25),MROUND('Manual Adjustments'!O186,0.25))</f>
        <v>0</v>
      </c>
      <c r="M238" s="492"/>
      <c r="N238" s="280"/>
      <c r="O238" s="125"/>
      <c r="P238" s="123"/>
      <c r="V238" s="529"/>
      <c r="W238" s="530"/>
    </row>
    <row r="239" spans="1:23" s="126" customFormat="1" ht="12">
      <c r="A239" s="123"/>
      <c r="B239" s="498" t="str">
        <f>'Effective Employees'!B173</f>
        <v>N/A</v>
      </c>
      <c r="C239" s="496">
        <f>'Effective Employees'!F173</f>
        <v>0</v>
      </c>
      <c r="D239" s="809">
        <f>'Manual Adjustments'!G187</f>
        <v>0</v>
      </c>
      <c r="E239" s="814">
        <f ca="1">IF('Manual Adjustments'!H187&lt;0.25,CEILING('Manual Adjustments'!H187,0.25),MROUND('Manual Adjustments'!H187,0.25))</f>
        <v>0</v>
      </c>
      <c r="F239" s="814">
        <f ca="1">IF('Manual Adjustments'!I187&lt;0.25,CEILING('Manual Adjustments'!I187,0.25),MROUND('Manual Adjustments'!I187,0.25))</f>
        <v>0</v>
      </c>
      <c r="G239" s="816" t="e">
        <f ca="1">IF('Manual Adjustments'!J187&lt;0.25,CEILING('Manual Adjustments'!J187,0.25),MROUND('Manual Adjustments'!J187,0.25))</f>
        <v>#N/A</v>
      </c>
      <c r="H239" s="816">
        <f>IF('Manual Adjustments'!K187&lt;0.25,CEILING('Manual Adjustments'!K187,0.25),MROUND('Manual Adjustments'!K187,0.25))</f>
        <v>0</v>
      </c>
      <c r="I239" s="816">
        <f>IF('Manual Adjustments'!L187&lt;0.25,CEILING('Manual Adjustments'!L187,0.25),MROUND('Manual Adjustments'!L187,0.25))</f>
        <v>0</v>
      </c>
      <c r="J239" s="816" t="e">
        <f ca="1">IF('Manual Adjustments'!M187&lt;0.25,CEILING('Manual Adjustments'!M187,0.25),MROUND('Manual Adjustments'!M187,0.25))</f>
        <v>#N/A</v>
      </c>
      <c r="K239" s="816" t="e">
        <f ca="1">IF('Manual Adjustments'!N187&lt;0.25,CEILING('Manual Adjustments'!N187,0.25),MROUND('Manual Adjustments'!N187,0.25))</f>
        <v>#N/A</v>
      </c>
      <c r="L239" s="816">
        <f ca="1">IF('Manual Adjustments'!O187&lt;0.25,CEILING('Manual Adjustments'!O187,0.25),MROUND('Manual Adjustments'!O187,0.25))</f>
        <v>0</v>
      </c>
      <c r="M239" s="492"/>
      <c r="N239" s="280"/>
      <c r="O239" s="125"/>
      <c r="P239" s="123"/>
      <c r="V239" s="529"/>
      <c r="W239" s="530"/>
    </row>
    <row r="240" spans="1:23" s="126" customFormat="1" ht="12">
      <c r="A240" s="123"/>
      <c r="B240" s="498" t="str">
        <f>'Effective Employees'!B174</f>
        <v>N/A</v>
      </c>
      <c r="C240" s="536">
        <f>'Effective Employees'!F174</f>
        <v>0</v>
      </c>
      <c r="D240" s="810">
        <f>'Manual Adjustments'!G188</f>
        <v>0</v>
      </c>
      <c r="E240" s="821">
        <f ca="1">IF('Manual Adjustments'!H188&lt;0.25,CEILING('Manual Adjustments'!H188,0.25),MROUND('Manual Adjustments'!H188,0.25))</f>
        <v>0</v>
      </c>
      <c r="F240" s="814">
        <f ca="1">IF('Manual Adjustments'!I188&lt;0.25,CEILING('Manual Adjustments'!I188,0.25),MROUND('Manual Adjustments'!I188,0.25))</f>
        <v>0</v>
      </c>
      <c r="G240" s="817" t="e">
        <f ca="1">IF('Manual Adjustments'!J188&lt;0.25,CEILING('Manual Adjustments'!J188,0.25),MROUND('Manual Adjustments'!J188,0.25))</f>
        <v>#N/A</v>
      </c>
      <c r="H240" s="817">
        <f>IF('Manual Adjustments'!K188&lt;0.25,CEILING('Manual Adjustments'!K188,0.25),MROUND('Manual Adjustments'!K188,0.25))</f>
        <v>0</v>
      </c>
      <c r="I240" s="817">
        <f>IF('Manual Adjustments'!L188&lt;0.25,CEILING('Manual Adjustments'!L188,0.25),MROUND('Manual Adjustments'!L188,0.25))</f>
        <v>0</v>
      </c>
      <c r="J240" s="817" t="e">
        <f ca="1">IF('Manual Adjustments'!M188&lt;0.25,CEILING('Manual Adjustments'!M188,0.25),MROUND('Manual Adjustments'!M188,0.25))</f>
        <v>#N/A</v>
      </c>
      <c r="K240" s="817" t="e">
        <f ca="1">IF('Manual Adjustments'!N188&lt;0.25,CEILING('Manual Adjustments'!N188,0.25),MROUND('Manual Adjustments'!N188,0.25))</f>
        <v>#N/A</v>
      </c>
      <c r="L240" s="817">
        <f ca="1">IF('Manual Adjustments'!O188&lt;0.25,CEILING('Manual Adjustments'!O188,0.25),MROUND('Manual Adjustments'!O188,0.25))</f>
        <v>0</v>
      </c>
      <c r="M240" s="538"/>
      <c r="N240" s="280"/>
      <c r="O240" s="125"/>
      <c r="P240" s="123"/>
      <c r="V240" s="529"/>
      <c r="W240" s="530"/>
    </row>
    <row r="241" spans="1:23" s="126" customFormat="1" ht="12">
      <c r="A241" s="123"/>
      <c r="B241" s="499">
        <f>'Client Info'!B118</f>
        <v>0</v>
      </c>
      <c r="C241" s="531"/>
      <c r="D241" s="811"/>
      <c r="E241" s="820"/>
      <c r="F241" s="819"/>
      <c r="G241" s="819"/>
      <c r="H241" s="819"/>
      <c r="I241" s="819"/>
      <c r="J241" s="819"/>
      <c r="K241" s="819"/>
      <c r="L241" s="819"/>
      <c r="M241" s="535"/>
      <c r="N241" s="280"/>
      <c r="O241" s="125"/>
      <c r="P241" s="123"/>
      <c r="V241" s="529"/>
      <c r="W241" s="530"/>
    </row>
    <row r="242" spans="1:23" s="126" customFormat="1" ht="12">
      <c r="A242" s="123"/>
      <c r="B242" s="498" t="str">
        <f>'Effective Employees'!B175</f>
        <v>N/A</v>
      </c>
      <c r="C242" s="496">
        <f>'Effective Employees'!F175</f>
        <v>0</v>
      </c>
      <c r="D242" s="809">
        <f>'Manual Adjustments'!G189</f>
        <v>0</v>
      </c>
      <c r="E242" s="814">
        <f ca="1">IF('Manual Adjustments'!H189&lt;0.25,CEILING('Manual Adjustments'!H189,0.25),MROUND('Manual Adjustments'!H189,0.25))</f>
        <v>0</v>
      </c>
      <c r="F242" s="814">
        <f ca="1">IF('Manual Adjustments'!I189&lt;0.25,CEILING('Manual Adjustments'!I189,0.25),MROUND('Manual Adjustments'!I189,0.25))</f>
        <v>0</v>
      </c>
      <c r="G242" s="816" t="e">
        <f ca="1">IF('Manual Adjustments'!J189&lt;0.25,CEILING('Manual Adjustments'!J189,0.25),MROUND('Manual Adjustments'!J189,0.25))</f>
        <v>#N/A</v>
      </c>
      <c r="H242" s="816">
        <f>IF('Manual Adjustments'!K189&lt;0.25,CEILING('Manual Adjustments'!K189,0.25),MROUND('Manual Adjustments'!K189,0.25))</f>
        <v>0</v>
      </c>
      <c r="I242" s="816">
        <f>IF('Manual Adjustments'!L189&lt;0.25,CEILING('Manual Adjustments'!L189,0.25),MROUND('Manual Adjustments'!L189,0.25))</f>
        <v>0</v>
      </c>
      <c r="J242" s="816" t="e">
        <f ca="1">IF('Manual Adjustments'!M189&lt;0.25,CEILING('Manual Adjustments'!M189,0.25),MROUND('Manual Adjustments'!M189,0.25))</f>
        <v>#N/A</v>
      </c>
      <c r="K242" s="816" t="e">
        <f ca="1">IF('Manual Adjustments'!N189&lt;0.25,CEILING('Manual Adjustments'!N189,0.25),MROUND('Manual Adjustments'!N189,0.25))</f>
        <v>#N/A</v>
      </c>
      <c r="L242" s="816">
        <f ca="1">IF('Manual Adjustments'!O189&lt;0.25,CEILING('Manual Adjustments'!O189,0.25),MROUND('Manual Adjustments'!O189,0.25))</f>
        <v>0</v>
      </c>
      <c r="M242" s="492"/>
      <c r="N242" s="280"/>
      <c r="O242" s="125"/>
      <c r="P242" s="123"/>
      <c r="V242" s="529"/>
      <c r="W242" s="530"/>
    </row>
    <row r="243" spans="1:23" s="126" customFormat="1" ht="12">
      <c r="A243" s="123"/>
      <c r="B243" s="498" t="str">
        <f>'Effective Employees'!B176</f>
        <v>N/A</v>
      </c>
      <c r="C243" s="496">
        <f>'Effective Employees'!F176</f>
        <v>0</v>
      </c>
      <c r="D243" s="809">
        <f>'Manual Adjustments'!G190</f>
        <v>0</v>
      </c>
      <c r="E243" s="814">
        <f ca="1">IF('Manual Adjustments'!H190&lt;0.25,CEILING('Manual Adjustments'!H190,0.25),MROUND('Manual Adjustments'!H190,0.25))</f>
        <v>0</v>
      </c>
      <c r="F243" s="814">
        <f ca="1">IF('Manual Adjustments'!I190&lt;0.25,CEILING('Manual Adjustments'!I190,0.25),MROUND('Manual Adjustments'!I190,0.25))</f>
        <v>0</v>
      </c>
      <c r="G243" s="816" t="e">
        <f ca="1">IF('Manual Adjustments'!J190&lt;0.25,CEILING('Manual Adjustments'!J190,0.25),MROUND('Manual Adjustments'!J190,0.25))</f>
        <v>#N/A</v>
      </c>
      <c r="H243" s="816">
        <f>IF('Manual Adjustments'!K190&lt;0.25,CEILING('Manual Adjustments'!K190,0.25),MROUND('Manual Adjustments'!K190,0.25))</f>
        <v>0</v>
      </c>
      <c r="I243" s="816">
        <f>IF('Manual Adjustments'!L190&lt;0.25,CEILING('Manual Adjustments'!L190,0.25),MROUND('Manual Adjustments'!L190,0.25))</f>
        <v>0</v>
      </c>
      <c r="J243" s="816" t="e">
        <f ca="1">IF('Manual Adjustments'!M190&lt;0.25,CEILING('Manual Adjustments'!M190,0.25),MROUND('Manual Adjustments'!M190,0.25))</f>
        <v>#N/A</v>
      </c>
      <c r="K243" s="816" t="e">
        <f ca="1">IF('Manual Adjustments'!N190&lt;0.25,CEILING('Manual Adjustments'!N190,0.25),MROUND('Manual Adjustments'!N190,0.25))</f>
        <v>#N/A</v>
      </c>
      <c r="L243" s="816">
        <f ca="1">IF('Manual Adjustments'!O190&lt;0.25,CEILING('Manual Adjustments'!O190,0.25),MROUND('Manual Adjustments'!O190,0.25))</f>
        <v>0</v>
      </c>
      <c r="M243" s="492"/>
      <c r="N243" s="280"/>
      <c r="O243" s="125"/>
      <c r="P243" s="123"/>
    </row>
    <row r="244" spans="1:23" s="126" customFormat="1" ht="12">
      <c r="A244" s="123"/>
      <c r="B244" s="498" t="str">
        <f>'Effective Employees'!B177</f>
        <v>N/A</v>
      </c>
      <c r="C244" s="536">
        <f>'Effective Employees'!F177</f>
        <v>0</v>
      </c>
      <c r="D244" s="810">
        <f>'Manual Adjustments'!G191</f>
        <v>0</v>
      </c>
      <c r="E244" s="821">
        <f ca="1">IF('Manual Adjustments'!H191&lt;0.25,CEILING('Manual Adjustments'!H191,0.25),MROUND('Manual Adjustments'!H191,0.25))</f>
        <v>0</v>
      </c>
      <c r="F244" s="814">
        <f ca="1">IF('Manual Adjustments'!I191&lt;0.25,CEILING('Manual Adjustments'!I191,0.25),MROUND('Manual Adjustments'!I191,0.25))</f>
        <v>0</v>
      </c>
      <c r="G244" s="817" t="e">
        <f ca="1">IF('Manual Adjustments'!J191&lt;0.25,CEILING('Manual Adjustments'!J191,0.25),MROUND('Manual Adjustments'!J191,0.25))</f>
        <v>#N/A</v>
      </c>
      <c r="H244" s="817">
        <f>IF('Manual Adjustments'!K191&lt;0.25,CEILING('Manual Adjustments'!K191,0.25),MROUND('Manual Adjustments'!K191,0.25))</f>
        <v>0</v>
      </c>
      <c r="I244" s="817">
        <f>IF('Manual Adjustments'!L191&lt;0.25,CEILING('Manual Adjustments'!L191,0.25),MROUND('Manual Adjustments'!L191,0.25))</f>
        <v>0</v>
      </c>
      <c r="J244" s="817" t="e">
        <f ca="1">IF('Manual Adjustments'!M191&lt;0.25,CEILING('Manual Adjustments'!M191,0.25),MROUND('Manual Adjustments'!M191,0.25))</f>
        <v>#N/A</v>
      </c>
      <c r="K244" s="817" t="e">
        <f ca="1">IF('Manual Adjustments'!N191&lt;0.25,CEILING('Manual Adjustments'!N191,0.25),MROUND('Manual Adjustments'!N191,0.25))</f>
        <v>#N/A</v>
      </c>
      <c r="L244" s="817">
        <f ca="1">IF('Manual Adjustments'!O191&lt;0.25,CEILING('Manual Adjustments'!O191,0.25),MROUND('Manual Adjustments'!O191,0.25))</f>
        <v>0</v>
      </c>
      <c r="M244" s="538"/>
      <c r="N244" s="280"/>
      <c r="O244" s="125"/>
      <c r="P244" s="123"/>
    </row>
    <row r="245" spans="1:23" s="126" customFormat="1" ht="12">
      <c r="A245" s="123"/>
      <c r="B245" s="499">
        <f>'Client Info'!B119</f>
        <v>0</v>
      </c>
      <c r="C245" s="531"/>
      <c r="D245" s="811"/>
      <c r="E245" s="820"/>
      <c r="F245" s="819"/>
      <c r="G245" s="819"/>
      <c r="H245" s="819"/>
      <c r="I245" s="819"/>
      <c r="J245" s="819"/>
      <c r="K245" s="819"/>
      <c r="L245" s="819"/>
      <c r="M245" s="535"/>
      <c r="N245" s="280"/>
      <c r="O245" s="125"/>
      <c r="P245" s="123"/>
    </row>
    <row r="246" spans="1:23" s="126" customFormat="1" ht="12">
      <c r="A246" s="123"/>
      <c r="B246" s="498" t="str">
        <f>'Effective Employees'!B178</f>
        <v>N/A</v>
      </c>
      <c r="C246" s="496">
        <f>'Effective Employees'!F178</f>
        <v>0</v>
      </c>
      <c r="D246" s="809">
        <f>'Manual Adjustments'!G192</f>
        <v>0</v>
      </c>
      <c r="E246" s="814">
        <f ca="1">IF('Manual Adjustments'!H192&lt;0.25,CEILING('Manual Adjustments'!H192,0.25),MROUND('Manual Adjustments'!H192,0.25))</f>
        <v>0</v>
      </c>
      <c r="F246" s="814">
        <f ca="1">IF('Manual Adjustments'!I192&lt;0.25,CEILING('Manual Adjustments'!I192,0.25),MROUND('Manual Adjustments'!I192,0.25))</f>
        <v>0</v>
      </c>
      <c r="G246" s="816" t="e">
        <f ca="1">IF('Manual Adjustments'!J192&lt;0.25,CEILING('Manual Adjustments'!J192,0.25),MROUND('Manual Adjustments'!J192,0.25))</f>
        <v>#N/A</v>
      </c>
      <c r="H246" s="816">
        <f>IF('Manual Adjustments'!K192&lt;0.25,CEILING('Manual Adjustments'!K192,0.25),MROUND('Manual Adjustments'!K192,0.25))</f>
        <v>0</v>
      </c>
      <c r="I246" s="816">
        <f>IF('Manual Adjustments'!L192&lt;0.25,CEILING('Manual Adjustments'!L192,0.25),MROUND('Manual Adjustments'!L192,0.25))</f>
        <v>0</v>
      </c>
      <c r="J246" s="816" t="e">
        <f ca="1">IF('Manual Adjustments'!M192&lt;0.25,CEILING('Manual Adjustments'!M192,0.25),MROUND('Manual Adjustments'!M192,0.25))</f>
        <v>#N/A</v>
      </c>
      <c r="K246" s="816" t="e">
        <f ca="1">IF('Manual Adjustments'!N192&lt;0.25,CEILING('Manual Adjustments'!N192,0.25),MROUND('Manual Adjustments'!N192,0.25))</f>
        <v>#N/A</v>
      </c>
      <c r="L246" s="816">
        <f ca="1">IF('Manual Adjustments'!O192&lt;0.25,CEILING('Manual Adjustments'!O192,0.25),MROUND('Manual Adjustments'!O192,0.25))</f>
        <v>0</v>
      </c>
      <c r="M246" s="492"/>
      <c r="N246" s="280"/>
      <c r="O246" s="125"/>
      <c r="P246" s="123"/>
    </row>
    <row r="247" spans="1:23" s="126" customFormat="1" ht="12">
      <c r="A247" s="123"/>
      <c r="B247" s="498" t="str">
        <f>'Effective Employees'!B179</f>
        <v>N/A</v>
      </c>
      <c r="C247" s="496">
        <f>'Effective Employees'!F179</f>
        <v>0</v>
      </c>
      <c r="D247" s="809">
        <f>'Manual Adjustments'!G193</f>
        <v>0</v>
      </c>
      <c r="E247" s="814">
        <f ca="1">IF('Manual Adjustments'!H193&lt;0.25,CEILING('Manual Adjustments'!H193,0.25),MROUND('Manual Adjustments'!H193,0.25))</f>
        <v>0</v>
      </c>
      <c r="F247" s="814">
        <f ca="1">IF('Manual Adjustments'!I193&lt;0.25,CEILING('Manual Adjustments'!I193,0.25),MROUND('Manual Adjustments'!I193,0.25))</f>
        <v>0</v>
      </c>
      <c r="G247" s="816" t="e">
        <f ca="1">IF('Manual Adjustments'!J193&lt;0.25,CEILING('Manual Adjustments'!J193,0.25),MROUND('Manual Adjustments'!J193,0.25))</f>
        <v>#N/A</v>
      </c>
      <c r="H247" s="816">
        <f>IF('Manual Adjustments'!K193&lt;0.25,CEILING('Manual Adjustments'!K193,0.25),MROUND('Manual Adjustments'!K193,0.25))</f>
        <v>0</v>
      </c>
      <c r="I247" s="816">
        <f>IF('Manual Adjustments'!L193&lt;0.25,CEILING('Manual Adjustments'!L193,0.25),MROUND('Manual Adjustments'!L193,0.25))</f>
        <v>0</v>
      </c>
      <c r="J247" s="816" t="e">
        <f ca="1">IF('Manual Adjustments'!M193&lt;0.25,CEILING('Manual Adjustments'!M193,0.25),MROUND('Manual Adjustments'!M193,0.25))</f>
        <v>#N/A</v>
      </c>
      <c r="K247" s="816" t="e">
        <f ca="1">IF('Manual Adjustments'!N193&lt;0.25,CEILING('Manual Adjustments'!N193,0.25),MROUND('Manual Adjustments'!N193,0.25))</f>
        <v>#N/A</v>
      </c>
      <c r="L247" s="816">
        <f ca="1">IF('Manual Adjustments'!O193&lt;0.25,CEILING('Manual Adjustments'!O193,0.25),MROUND('Manual Adjustments'!O193,0.25))</f>
        <v>0</v>
      </c>
      <c r="M247" s="492"/>
      <c r="N247" s="280"/>
      <c r="O247" s="125"/>
      <c r="P247" s="123"/>
    </row>
    <row r="248" spans="1:23" s="126" customFormat="1" ht="12">
      <c r="A248" s="123"/>
      <c r="B248" s="498" t="str">
        <f>'Effective Employees'!B180</f>
        <v>N/A</v>
      </c>
      <c r="C248" s="536">
        <f>'Effective Employees'!F180</f>
        <v>0</v>
      </c>
      <c r="D248" s="810">
        <f>'Manual Adjustments'!G194</f>
        <v>0</v>
      </c>
      <c r="E248" s="821">
        <f ca="1">IF('Manual Adjustments'!H194&lt;0.25,CEILING('Manual Adjustments'!H194,0.25),MROUND('Manual Adjustments'!H194,0.25))</f>
        <v>0</v>
      </c>
      <c r="F248" s="814">
        <f ca="1">IF('Manual Adjustments'!I194&lt;0.25,CEILING('Manual Adjustments'!I194,0.25),MROUND('Manual Adjustments'!I194,0.25))</f>
        <v>0</v>
      </c>
      <c r="G248" s="817" t="e">
        <f ca="1">IF('Manual Adjustments'!J194&lt;0.25,CEILING('Manual Adjustments'!J194,0.25),MROUND('Manual Adjustments'!J194,0.25))</f>
        <v>#N/A</v>
      </c>
      <c r="H248" s="817">
        <f>IF('Manual Adjustments'!K194&lt;0.25,CEILING('Manual Adjustments'!K194,0.25),MROUND('Manual Adjustments'!K194,0.25))</f>
        <v>0</v>
      </c>
      <c r="I248" s="817">
        <f>IF('Manual Adjustments'!L194&lt;0.25,CEILING('Manual Adjustments'!L194,0.25),MROUND('Manual Adjustments'!L194,0.25))</f>
        <v>0</v>
      </c>
      <c r="J248" s="817" t="e">
        <f ca="1">IF('Manual Adjustments'!M194&lt;0.25,CEILING('Manual Adjustments'!M194,0.25),MROUND('Manual Adjustments'!M194,0.25))</f>
        <v>#N/A</v>
      </c>
      <c r="K248" s="817" t="e">
        <f ca="1">IF('Manual Adjustments'!N194&lt;0.25,CEILING('Manual Adjustments'!N194,0.25),MROUND('Manual Adjustments'!N194,0.25))</f>
        <v>#N/A</v>
      </c>
      <c r="L248" s="817">
        <f ca="1">IF('Manual Adjustments'!O194&lt;0.25,CEILING('Manual Adjustments'!O194,0.25),MROUND('Manual Adjustments'!O194,0.25))</f>
        <v>0</v>
      </c>
      <c r="M248" s="538"/>
      <c r="N248" s="280"/>
      <c r="O248" s="125"/>
      <c r="P248" s="123"/>
    </row>
    <row r="249" spans="1:23" s="126" customFormat="1" ht="12">
      <c r="A249" s="123"/>
      <c r="B249" s="499">
        <f>'Client Info'!B120</f>
        <v>0</v>
      </c>
      <c r="C249" s="531"/>
      <c r="D249" s="811"/>
      <c r="E249" s="820"/>
      <c r="F249" s="819"/>
      <c r="G249" s="819"/>
      <c r="H249" s="819"/>
      <c r="I249" s="819"/>
      <c r="J249" s="819"/>
      <c r="K249" s="819"/>
      <c r="L249" s="819"/>
      <c r="M249" s="535"/>
      <c r="N249" s="280"/>
      <c r="O249" s="125"/>
      <c r="P249" s="123"/>
    </row>
    <row r="250" spans="1:23" s="126" customFormat="1" ht="12">
      <c r="A250" s="123"/>
      <c r="B250" s="498" t="str">
        <f>'Effective Employees'!B181</f>
        <v>N/A</v>
      </c>
      <c r="C250" s="496">
        <f>'Effective Employees'!F181</f>
        <v>0</v>
      </c>
      <c r="D250" s="809">
        <f>'Manual Adjustments'!G195</f>
        <v>0</v>
      </c>
      <c r="E250" s="814">
        <f ca="1">IF('Manual Adjustments'!H195&lt;0.25,CEILING('Manual Adjustments'!H195,0.25),MROUND('Manual Adjustments'!H195,0.25))</f>
        <v>0</v>
      </c>
      <c r="F250" s="814">
        <f ca="1">IF('Manual Adjustments'!I195&lt;0.25,CEILING('Manual Adjustments'!I195,0.25),MROUND('Manual Adjustments'!I195,0.25))</f>
        <v>0</v>
      </c>
      <c r="G250" s="816" t="e">
        <f ca="1">IF('Manual Adjustments'!J195&lt;0.25,CEILING('Manual Adjustments'!J195,0.25),MROUND('Manual Adjustments'!J195,0.25))</f>
        <v>#N/A</v>
      </c>
      <c r="H250" s="816">
        <f>IF('Manual Adjustments'!K195&lt;0.25,CEILING('Manual Adjustments'!K195,0.25),MROUND('Manual Adjustments'!K195,0.25))</f>
        <v>0</v>
      </c>
      <c r="I250" s="816">
        <f>IF('Manual Adjustments'!L195&lt;0.25,CEILING('Manual Adjustments'!L195,0.25),MROUND('Manual Adjustments'!L195,0.25))</f>
        <v>0</v>
      </c>
      <c r="J250" s="816" t="e">
        <f ca="1">IF('Manual Adjustments'!M195&lt;0.25,CEILING('Manual Adjustments'!M195,0.25),MROUND('Manual Adjustments'!M195,0.25))</f>
        <v>#N/A</v>
      </c>
      <c r="K250" s="816" t="e">
        <f ca="1">IF('Manual Adjustments'!N195&lt;0.25,CEILING('Manual Adjustments'!N195,0.25),MROUND('Manual Adjustments'!N195,0.25))</f>
        <v>#N/A</v>
      </c>
      <c r="L250" s="816">
        <f ca="1">IF('Manual Adjustments'!O195&lt;0.25,CEILING('Manual Adjustments'!O195,0.25),MROUND('Manual Adjustments'!O195,0.25))</f>
        <v>0</v>
      </c>
      <c r="M250" s="492"/>
      <c r="N250" s="280"/>
      <c r="O250" s="125"/>
      <c r="P250" s="123"/>
    </row>
    <row r="251" spans="1:23" s="126" customFormat="1" ht="12">
      <c r="A251" s="123"/>
      <c r="B251" s="498" t="str">
        <f>'Effective Employees'!B182</f>
        <v>N/A</v>
      </c>
      <c r="C251" s="496">
        <f>'Effective Employees'!F182</f>
        <v>0</v>
      </c>
      <c r="D251" s="809">
        <f>'Manual Adjustments'!G196</f>
        <v>0</v>
      </c>
      <c r="E251" s="814">
        <f ca="1">IF('Manual Adjustments'!H196&lt;0.25,CEILING('Manual Adjustments'!H196,0.25),MROUND('Manual Adjustments'!H196,0.25))</f>
        <v>0</v>
      </c>
      <c r="F251" s="814">
        <f ca="1">IF('Manual Adjustments'!I196&lt;0.25,CEILING('Manual Adjustments'!I196,0.25),MROUND('Manual Adjustments'!I196,0.25))</f>
        <v>0</v>
      </c>
      <c r="G251" s="816" t="e">
        <f ca="1">IF('Manual Adjustments'!J196&lt;0.25,CEILING('Manual Adjustments'!J196,0.25),MROUND('Manual Adjustments'!J196,0.25))</f>
        <v>#N/A</v>
      </c>
      <c r="H251" s="816">
        <f>IF('Manual Adjustments'!K196&lt;0.25,CEILING('Manual Adjustments'!K196,0.25),MROUND('Manual Adjustments'!K196,0.25))</f>
        <v>0</v>
      </c>
      <c r="I251" s="816">
        <f>IF('Manual Adjustments'!L196&lt;0.25,CEILING('Manual Adjustments'!L196,0.25),MROUND('Manual Adjustments'!L196,0.25))</f>
        <v>0</v>
      </c>
      <c r="J251" s="816" t="e">
        <f ca="1">IF('Manual Adjustments'!M196&lt;0.25,CEILING('Manual Adjustments'!M196,0.25),MROUND('Manual Adjustments'!M196,0.25))</f>
        <v>#N/A</v>
      </c>
      <c r="K251" s="816" t="e">
        <f ca="1">IF('Manual Adjustments'!N196&lt;0.25,CEILING('Manual Adjustments'!N196,0.25),MROUND('Manual Adjustments'!N196,0.25))</f>
        <v>#N/A</v>
      </c>
      <c r="L251" s="816">
        <f ca="1">IF('Manual Adjustments'!O196&lt;0.25,CEILING('Manual Adjustments'!O196,0.25),MROUND('Manual Adjustments'!O196,0.25))</f>
        <v>0</v>
      </c>
      <c r="M251" s="492"/>
      <c r="N251" s="280"/>
      <c r="O251" s="125"/>
      <c r="P251" s="123"/>
    </row>
    <row r="252" spans="1:23" s="126" customFormat="1" ht="12">
      <c r="A252" s="123"/>
      <c r="B252" s="498" t="str">
        <f>'Effective Employees'!B183</f>
        <v>N/A</v>
      </c>
      <c r="C252" s="536">
        <f>'Effective Employees'!F183</f>
        <v>0</v>
      </c>
      <c r="D252" s="810">
        <f>'Manual Adjustments'!G197</f>
        <v>0</v>
      </c>
      <c r="E252" s="821">
        <f ca="1">IF('Manual Adjustments'!H197&lt;0.25,CEILING('Manual Adjustments'!H197,0.25),MROUND('Manual Adjustments'!H197,0.25))</f>
        <v>0</v>
      </c>
      <c r="F252" s="814">
        <f ca="1">IF('Manual Adjustments'!I197&lt;0.25,CEILING('Manual Adjustments'!I197,0.25),MROUND('Manual Adjustments'!I197,0.25))</f>
        <v>0</v>
      </c>
      <c r="G252" s="817" t="e">
        <f ca="1">IF('Manual Adjustments'!J197&lt;0.25,CEILING('Manual Adjustments'!J197,0.25),MROUND('Manual Adjustments'!J197,0.25))</f>
        <v>#N/A</v>
      </c>
      <c r="H252" s="817">
        <f>IF('Manual Adjustments'!K197&lt;0.25,CEILING('Manual Adjustments'!K197,0.25),MROUND('Manual Adjustments'!K197,0.25))</f>
        <v>0</v>
      </c>
      <c r="I252" s="817">
        <f>IF('Manual Adjustments'!L197&lt;0.25,CEILING('Manual Adjustments'!L197,0.25),MROUND('Manual Adjustments'!L197,0.25))</f>
        <v>0</v>
      </c>
      <c r="J252" s="817" t="e">
        <f ca="1">IF('Manual Adjustments'!M197&lt;0.25,CEILING('Manual Adjustments'!M197,0.25),MROUND('Manual Adjustments'!M197,0.25))</f>
        <v>#N/A</v>
      </c>
      <c r="K252" s="817" t="e">
        <f ca="1">IF('Manual Adjustments'!N197&lt;0.25,CEILING('Manual Adjustments'!N197,0.25),MROUND('Manual Adjustments'!N197,0.25))</f>
        <v>#N/A</v>
      </c>
      <c r="L252" s="817">
        <f ca="1">IF('Manual Adjustments'!O197&lt;0.25,CEILING('Manual Adjustments'!O197,0.25),MROUND('Manual Adjustments'!O197,0.25))</f>
        <v>0</v>
      </c>
      <c r="M252" s="538"/>
      <c r="N252" s="280"/>
      <c r="O252" s="125"/>
      <c r="P252" s="123"/>
    </row>
    <row r="253" spans="1:23" s="126" customFormat="1" ht="12">
      <c r="A253" s="123"/>
      <c r="B253" s="499">
        <f>'Client Info'!B121</f>
        <v>0</v>
      </c>
      <c r="C253" s="531"/>
      <c r="D253" s="811"/>
      <c r="E253" s="820"/>
      <c r="F253" s="819"/>
      <c r="G253" s="819"/>
      <c r="H253" s="819"/>
      <c r="I253" s="819"/>
      <c r="J253" s="819"/>
      <c r="K253" s="819"/>
      <c r="L253" s="819"/>
      <c r="M253" s="535"/>
      <c r="N253" s="280"/>
      <c r="O253" s="125"/>
      <c r="P253" s="123"/>
    </row>
    <row r="254" spans="1:23" s="126" customFormat="1" ht="12">
      <c r="A254" s="123"/>
      <c r="B254" s="498" t="str">
        <f>'Effective Employees'!B184</f>
        <v>N/A</v>
      </c>
      <c r="C254" s="496">
        <f>'Effective Employees'!F184</f>
        <v>0</v>
      </c>
      <c r="D254" s="809">
        <f>'Manual Adjustments'!G198</f>
        <v>0</v>
      </c>
      <c r="E254" s="814">
        <f ca="1">IF('Manual Adjustments'!H198&lt;0.25,CEILING('Manual Adjustments'!H198,0.25),MROUND('Manual Adjustments'!H198,0.25))</f>
        <v>0</v>
      </c>
      <c r="F254" s="814">
        <f ca="1">IF('Manual Adjustments'!I198&lt;0.25,CEILING('Manual Adjustments'!I198,0.25),MROUND('Manual Adjustments'!I198,0.25))</f>
        <v>0</v>
      </c>
      <c r="G254" s="816" t="e">
        <f ca="1">IF('Manual Adjustments'!J198&lt;0.25,CEILING('Manual Adjustments'!J198,0.25),MROUND('Manual Adjustments'!J198,0.25))</f>
        <v>#N/A</v>
      </c>
      <c r="H254" s="816">
        <f>IF('Manual Adjustments'!K198&lt;0.25,CEILING('Manual Adjustments'!K198,0.25),MROUND('Manual Adjustments'!K198,0.25))</f>
        <v>0</v>
      </c>
      <c r="I254" s="816">
        <f>IF('Manual Adjustments'!L198&lt;0.25,CEILING('Manual Adjustments'!L198,0.25),MROUND('Manual Adjustments'!L198,0.25))</f>
        <v>0</v>
      </c>
      <c r="J254" s="816" t="e">
        <f ca="1">IF('Manual Adjustments'!M198&lt;0.25,CEILING('Manual Adjustments'!M198,0.25),MROUND('Manual Adjustments'!M198,0.25))</f>
        <v>#N/A</v>
      </c>
      <c r="K254" s="816" t="e">
        <f ca="1">IF('Manual Adjustments'!N198&lt;0.25,CEILING('Manual Adjustments'!N198,0.25),MROUND('Manual Adjustments'!N198,0.25))</f>
        <v>#N/A</v>
      </c>
      <c r="L254" s="816">
        <f ca="1">IF('Manual Adjustments'!O198&lt;0.25,CEILING('Manual Adjustments'!O198,0.25),MROUND('Manual Adjustments'!O198,0.25))</f>
        <v>0</v>
      </c>
      <c r="M254" s="492"/>
      <c r="N254" s="280"/>
      <c r="O254" s="125"/>
      <c r="P254" s="123"/>
    </row>
    <row r="255" spans="1:23" s="126" customFormat="1" ht="12">
      <c r="A255" s="123"/>
      <c r="B255" s="498" t="str">
        <f>'Effective Employees'!B185</f>
        <v>N/A</v>
      </c>
      <c r="C255" s="496">
        <f>'Effective Employees'!F185</f>
        <v>0</v>
      </c>
      <c r="D255" s="809">
        <f>'Manual Adjustments'!G199</f>
        <v>0</v>
      </c>
      <c r="E255" s="814">
        <f ca="1">IF('Manual Adjustments'!H199&lt;0.25,CEILING('Manual Adjustments'!H199,0.25),MROUND('Manual Adjustments'!H199,0.25))</f>
        <v>0</v>
      </c>
      <c r="F255" s="814">
        <f ca="1">IF('Manual Adjustments'!I199&lt;0.25,CEILING('Manual Adjustments'!I199,0.25),MROUND('Manual Adjustments'!I199,0.25))</f>
        <v>0</v>
      </c>
      <c r="G255" s="816" t="e">
        <f ca="1">IF('Manual Adjustments'!J199&lt;0.25,CEILING('Manual Adjustments'!J199,0.25),MROUND('Manual Adjustments'!J199,0.25))</f>
        <v>#N/A</v>
      </c>
      <c r="H255" s="816">
        <f>IF('Manual Adjustments'!K199&lt;0.25,CEILING('Manual Adjustments'!K199,0.25),MROUND('Manual Adjustments'!K199,0.25))</f>
        <v>0</v>
      </c>
      <c r="I255" s="816">
        <f>IF('Manual Adjustments'!L199&lt;0.25,CEILING('Manual Adjustments'!L199,0.25),MROUND('Manual Adjustments'!L199,0.25))</f>
        <v>0</v>
      </c>
      <c r="J255" s="816" t="e">
        <f ca="1">IF('Manual Adjustments'!M199&lt;0.25,CEILING('Manual Adjustments'!M199,0.25),MROUND('Manual Adjustments'!M199,0.25))</f>
        <v>#N/A</v>
      </c>
      <c r="K255" s="816" t="e">
        <f ca="1">IF('Manual Adjustments'!N199&lt;0.25,CEILING('Manual Adjustments'!N199,0.25),MROUND('Manual Adjustments'!N199,0.25))</f>
        <v>#N/A</v>
      </c>
      <c r="L255" s="816">
        <f ca="1">IF('Manual Adjustments'!O199&lt;0.25,CEILING('Manual Adjustments'!O199,0.25),MROUND('Manual Adjustments'!O199,0.25))</f>
        <v>0</v>
      </c>
      <c r="M255" s="492"/>
      <c r="N255" s="280"/>
      <c r="O255" s="125"/>
      <c r="P255" s="123"/>
    </row>
    <row r="256" spans="1:23" s="126" customFormat="1" ht="12">
      <c r="A256" s="123"/>
      <c r="B256" s="498" t="str">
        <f>'Effective Employees'!B186</f>
        <v>N/A</v>
      </c>
      <c r="C256" s="536">
        <f>'Effective Employees'!F186</f>
        <v>0</v>
      </c>
      <c r="D256" s="810">
        <f>'Manual Adjustments'!G200</f>
        <v>0</v>
      </c>
      <c r="E256" s="821">
        <f ca="1">IF('Manual Adjustments'!H200&lt;0.25,CEILING('Manual Adjustments'!H200,0.25),MROUND('Manual Adjustments'!H200,0.25))</f>
        <v>0</v>
      </c>
      <c r="F256" s="814">
        <f ca="1">IF('Manual Adjustments'!I200&lt;0.25,CEILING('Manual Adjustments'!I200,0.25),MROUND('Manual Adjustments'!I200,0.25))</f>
        <v>0</v>
      </c>
      <c r="G256" s="817" t="e">
        <f ca="1">IF('Manual Adjustments'!J200&lt;0.25,CEILING('Manual Adjustments'!J200,0.25),MROUND('Manual Adjustments'!J200,0.25))</f>
        <v>#N/A</v>
      </c>
      <c r="H256" s="817">
        <f>IF('Manual Adjustments'!K200&lt;0.25,CEILING('Manual Adjustments'!K200,0.25),MROUND('Manual Adjustments'!K200,0.25))</f>
        <v>0</v>
      </c>
      <c r="I256" s="817">
        <f>IF('Manual Adjustments'!L200&lt;0.25,CEILING('Manual Adjustments'!L200,0.25),MROUND('Manual Adjustments'!L200,0.25))</f>
        <v>0</v>
      </c>
      <c r="J256" s="817" t="e">
        <f ca="1">IF('Manual Adjustments'!M200&lt;0.25,CEILING('Manual Adjustments'!M200,0.25),MROUND('Manual Adjustments'!M200,0.25))</f>
        <v>#N/A</v>
      </c>
      <c r="K256" s="817" t="e">
        <f ca="1">IF('Manual Adjustments'!N200&lt;0.25,CEILING('Manual Adjustments'!N200,0.25),MROUND('Manual Adjustments'!N200,0.25))</f>
        <v>#N/A</v>
      </c>
      <c r="L256" s="817">
        <f ca="1">IF('Manual Adjustments'!O200&lt;0.25,CEILING('Manual Adjustments'!O200,0.25),MROUND('Manual Adjustments'!O200,0.25))</f>
        <v>0</v>
      </c>
      <c r="M256" s="538"/>
      <c r="N256" s="280"/>
      <c r="O256" s="125"/>
      <c r="P256" s="123"/>
    </row>
    <row r="257" spans="1:16" s="126" customFormat="1" ht="12">
      <c r="A257" s="123"/>
      <c r="B257" s="499">
        <f>'Client Info'!B122</f>
        <v>0</v>
      </c>
      <c r="C257" s="531"/>
      <c r="D257" s="811"/>
      <c r="E257" s="820"/>
      <c r="F257" s="819"/>
      <c r="G257" s="819"/>
      <c r="H257" s="819"/>
      <c r="I257" s="819"/>
      <c r="J257" s="819"/>
      <c r="K257" s="819"/>
      <c r="L257" s="819"/>
      <c r="M257" s="535"/>
      <c r="N257" s="280"/>
      <c r="O257" s="125"/>
      <c r="P257" s="123"/>
    </row>
    <row r="258" spans="1:16" s="126" customFormat="1" ht="12">
      <c r="A258" s="123"/>
      <c r="B258" s="498" t="str">
        <f>'Effective Employees'!B187</f>
        <v>N/A</v>
      </c>
      <c r="C258" s="496">
        <f>'Effective Employees'!F187</f>
        <v>0</v>
      </c>
      <c r="D258" s="809">
        <f>'Manual Adjustments'!G201</f>
        <v>0</v>
      </c>
      <c r="E258" s="814">
        <f ca="1">IF('Manual Adjustments'!H201&lt;0.25,CEILING('Manual Adjustments'!H201,0.25),MROUND('Manual Adjustments'!H201,0.25))</f>
        <v>0</v>
      </c>
      <c r="F258" s="814">
        <f ca="1">IF('Manual Adjustments'!I201&lt;0.25,CEILING('Manual Adjustments'!I201,0.25),MROUND('Manual Adjustments'!I201,0.25))</f>
        <v>0</v>
      </c>
      <c r="G258" s="816" t="e">
        <f ca="1">IF('Manual Adjustments'!J201&lt;0.25,CEILING('Manual Adjustments'!J201,0.25),MROUND('Manual Adjustments'!J201,0.25))</f>
        <v>#N/A</v>
      </c>
      <c r="H258" s="816">
        <f>IF('Manual Adjustments'!K201&lt;0.25,CEILING('Manual Adjustments'!K201,0.25),MROUND('Manual Adjustments'!K201,0.25))</f>
        <v>0</v>
      </c>
      <c r="I258" s="816">
        <f>IF('Manual Adjustments'!L201&lt;0.25,CEILING('Manual Adjustments'!L201,0.25),MROUND('Manual Adjustments'!L201,0.25))</f>
        <v>0</v>
      </c>
      <c r="J258" s="816" t="e">
        <f ca="1">IF('Manual Adjustments'!M201&lt;0.25,CEILING('Manual Adjustments'!M201,0.25),MROUND('Manual Adjustments'!M201,0.25))</f>
        <v>#N/A</v>
      </c>
      <c r="K258" s="816" t="e">
        <f ca="1">IF('Manual Adjustments'!N201&lt;0.25,CEILING('Manual Adjustments'!N201,0.25),MROUND('Manual Adjustments'!N201,0.25))</f>
        <v>#N/A</v>
      </c>
      <c r="L258" s="816">
        <f ca="1">IF('Manual Adjustments'!O201&lt;0.25,CEILING('Manual Adjustments'!O201,0.25),MROUND('Manual Adjustments'!O201,0.25))</f>
        <v>0</v>
      </c>
      <c r="M258" s="492"/>
      <c r="N258" s="280"/>
      <c r="O258" s="125"/>
      <c r="P258" s="123"/>
    </row>
    <row r="259" spans="1:16" s="126" customFormat="1" ht="12">
      <c r="A259" s="123"/>
      <c r="B259" s="498" t="str">
        <f>'Effective Employees'!B188</f>
        <v>N/A</v>
      </c>
      <c r="C259" s="496">
        <f>'Effective Employees'!F188</f>
        <v>0</v>
      </c>
      <c r="D259" s="809">
        <f>'Manual Adjustments'!G202</f>
        <v>0</v>
      </c>
      <c r="E259" s="814">
        <f ca="1">IF('Manual Adjustments'!H202&lt;0.25,CEILING('Manual Adjustments'!H202,0.25),MROUND('Manual Adjustments'!H202,0.25))</f>
        <v>0</v>
      </c>
      <c r="F259" s="814">
        <f ca="1">IF('Manual Adjustments'!I202&lt;0.25,CEILING('Manual Adjustments'!I202,0.25),MROUND('Manual Adjustments'!I202,0.25))</f>
        <v>0</v>
      </c>
      <c r="G259" s="816" t="e">
        <f ca="1">IF('Manual Adjustments'!J202&lt;0.25,CEILING('Manual Adjustments'!J202,0.25),MROUND('Manual Adjustments'!J202,0.25))</f>
        <v>#N/A</v>
      </c>
      <c r="H259" s="816">
        <f>IF('Manual Adjustments'!K202&lt;0.25,CEILING('Manual Adjustments'!K202,0.25),MROUND('Manual Adjustments'!K202,0.25))</f>
        <v>0</v>
      </c>
      <c r="I259" s="816">
        <f>IF('Manual Adjustments'!L202&lt;0.25,CEILING('Manual Adjustments'!L202,0.25),MROUND('Manual Adjustments'!L202,0.25))</f>
        <v>0</v>
      </c>
      <c r="J259" s="816" t="e">
        <f ca="1">IF('Manual Adjustments'!M202&lt;0.25,CEILING('Manual Adjustments'!M202,0.25),MROUND('Manual Adjustments'!M202,0.25))</f>
        <v>#N/A</v>
      </c>
      <c r="K259" s="816" t="e">
        <f ca="1">IF('Manual Adjustments'!N202&lt;0.25,CEILING('Manual Adjustments'!N202,0.25),MROUND('Manual Adjustments'!N202,0.25))</f>
        <v>#N/A</v>
      </c>
      <c r="L259" s="816">
        <f ca="1">IF('Manual Adjustments'!O202&lt;0.25,CEILING('Manual Adjustments'!O202,0.25),MROUND('Manual Adjustments'!O202,0.25))</f>
        <v>0</v>
      </c>
      <c r="M259" s="492"/>
      <c r="N259" s="280"/>
      <c r="O259" s="125"/>
      <c r="P259" s="123"/>
    </row>
    <row r="260" spans="1:16" s="126" customFormat="1" ht="12">
      <c r="A260" s="123"/>
      <c r="B260" s="498" t="str">
        <f>'Effective Employees'!B189</f>
        <v>N/A</v>
      </c>
      <c r="C260" s="536">
        <f>'Effective Employees'!F189</f>
        <v>0</v>
      </c>
      <c r="D260" s="810">
        <f>'Manual Adjustments'!G203</f>
        <v>0</v>
      </c>
      <c r="E260" s="821">
        <f ca="1">IF('Manual Adjustments'!H203&lt;0.25,CEILING('Manual Adjustments'!H203,0.25),MROUND('Manual Adjustments'!H203,0.25))</f>
        <v>0</v>
      </c>
      <c r="F260" s="814">
        <f ca="1">IF('Manual Adjustments'!I203&lt;0.25,CEILING('Manual Adjustments'!I203,0.25),MROUND('Manual Adjustments'!I203,0.25))</f>
        <v>0</v>
      </c>
      <c r="G260" s="817" t="e">
        <f ca="1">IF('Manual Adjustments'!J203&lt;0.25,CEILING('Manual Adjustments'!J203,0.25),MROUND('Manual Adjustments'!J203,0.25))</f>
        <v>#N/A</v>
      </c>
      <c r="H260" s="817">
        <f>IF('Manual Adjustments'!K203&lt;0.25,CEILING('Manual Adjustments'!K203,0.25),MROUND('Manual Adjustments'!K203,0.25))</f>
        <v>0</v>
      </c>
      <c r="I260" s="817">
        <f>IF('Manual Adjustments'!L203&lt;0.25,CEILING('Manual Adjustments'!L203,0.25),MROUND('Manual Adjustments'!L203,0.25))</f>
        <v>0</v>
      </c>
      <c r="J260" s="817" t="e">
        <f ca="1">IF('Manual Adjustments'!M203&lt;0.25,CEILING('Manual Adjustments'!M203,0.25),MROUND('Manual Adjustments'!M203,0.25))</f>
        <v>#N/A</v>
      </c>
      <c r="K260" s="817" t="e">
        <f ca="1">IF('Manual Adjustments'!N203&lt;0.25,CEILING('Manual Adjustments'!N203,0.25),MROUND('Manual Adjustments'!N203,0.25))</f>
        <v>#N/A</v>
      </c>
      <c r="L260" s="817">
        <f ca="1">IF('Manual Adjustments'!O203&lt;0.25,CEILING('Manual Adjustments'!O203,0.25),MROUND('Manual Adjustments'!O203,0.25))</f>
        <v>0</v>
      </c>
      <c r="M260" s="538"/>
      <c r="N260" s="280"/>
      <c r="O260" s="125"/>
      <c r="P260" s="123"/>
    </row>
    <row r="261" spans="1:16" s="126" customFormat="1" ht="12">
      <c r="A261" s="123"/>
      <c r="B261" s="499">
        <f>'Client Info'!B123</f>
        <v>0</v>
      </c>
      <c r="C261" s="531"/>
      <c r="D261" s="811"/>
      <c r="E261" s="820"/>
      <c r="F261" s="819"/>
      <c r="G261" s="819"/>
      <c r="H261" s="819"/>
      <c r="I261" s="819"/>
      <c r="J261" s="819"/>
      <c r="K261" s="819"/>
      <c r="L261" s="819"/>
      <c r="M261" s="535"/>
      <c r="N261" s="280"/>
      <c r="O261" s="125"/>
      <c r="P261" s="123"/>
    </row>
    <row r="262" spans="1:16" s="126" customFormat="1" ht="12">
      <c r="A262" s="123"/>
      <c r="B262" s="498" t="str">
        <f>'Effective Employees'!B190</f>
        <v>N/A</v>
      </c>
      <c r="C262" s="496">
        <f>'Effective Employees'!F190</f>
        <v>0</v>
      </c>
      <c r="D262" s="809">
        <f>'Manual Adjustments'!G204</f>
        <v>0</v>
      </c>
      <c r="E262" s="814">
        <f ca="1">IF('Manual Adjustments'!H204&lt;0.25,CEILING('Manual Adjustments'!H204,0.25),MROUND('Manual Adjustments'!H204,0.25))</f>
        <v>0</v>
      </c>
      <c r="F262" s="814">
        <f ca="1">IF('Manual Adjustments'!I204&lt;0.25,CEILING('Manual Adjustments'!I204,0.25),MROUND('Manual Adjustments'!I204,0.25))</f>
        <v>0</v>
      </c>
      <c r="G262" s="816" t="e">
        <f ca="1">IF('Manual Adjustments'!J204&lt;0.25,CEILING('Manual Adjustments'!J204,0.25),MROUND('Manual Adjustments'!J204,0.25))</f>
        <v>#N/A</v>
      </c>
      <c r="H262" s="816">
        <f>IF('Manual Adjustments'!K204&lt;0.25,CEILING('Manual Adjustments'!K204,0.25),MROUND('Manual Adjustments'!K204,0.25))</f>
        <v>0</v>
      </c>
      <c r="I262" s="816">
        <f>IF('Manual Adjustments'!L204&lt;0.25,CEILING('Manual Adjustments'!L204,0.25),MROUND('Manual Adjustments'!L204,0.25))</f>
        <v>0</v>
      </c>
      <c r="J262" s="816" t="e">
        <f ca="1">IF('Manual Adjustments'!M204&lt;0.25,CEILING('Manual Adjustments'!M204,0.25),MROUND('Manual Adjustments'!M204,0.25))</f>
        <v>#N/A</v>
      </c>
      <c r="K262" s="816" t="e">
        <f ca="1">IF('Manual Adjustments'!N204&lt;0.25,CEILING('Manual Adjustments'!N204,0.25),MROUND('Manual Adjustments'!N204,0.25))</f>
        <v>#N/A</v>
      </c>
      <c r="L262" s="816">
        <f ca="1">IF('Manual Adjustments'!O204&lt;0.25,CEILING('Manual Adjustments'!O204,0.25),MROUND('Manual Adjustments'!O204,0.25))</f>
        <v>0</v>
      </c>
      <c r="M262" s="492"/>
      <c r="N262" s="280"/>
      <c r="O262" s="125"/>
      <c r="P262" s="123"/>
    </row>
    <row r="263" spans="1:16" s="126" customFormat="1" ht="12">
      <c r="A263" s="123"/>
      <c r="B263" s="498" t="str">
        <f>'Effective Employees'!B191</f>
        <v>N/A</v>
      </c>
      <c r="C263" s="496">
        <f>'Effective Employees'!F191</f>
        <v>0</v>
      </c>
      <c r="D263" s="809">
        <f>'Manual Adjustments'!G205</f>
        <v>0</v>
      </c>
      <c r="E263" s="814">
        <f ca="1">IF('Manual Adjustments'!H205&lt;0.25,CEILING('Manual Adjustments'!H205,0.25),MROUND('Manual Adjustments'!H205,0.25))</f>
        <v>0</v>
      </c>
      <c r="F263" s="814">
        <f ca="1">IF('Manual Adjustments'!I205&lt;0.25,CEILING('Manual Adjustments'!I205,0.25),MROUND('Manual Adjustments'!I205,0.25))</f>
        <v>0</v>
      </c>
      <c r="G263" s="816" t="e">
        <f ca="1">IF('Manual Adjustments'!J205&lt;0.25,CEILING('Manual Adjustments'!J205,0.25),MROUND('Manual Adjustments'!J205,0.25))</f>
        <v>#N/A</v>
      </c>
      <c r="H263" s="816">
        <f>IF('Manual Adjustments'!K205&lt;0.25,CEILING('Manual Adjustments'!K205,0.25),MROUND('Manual Adjustments'!K205,0.25))</f>
        <v>0</v>
      </c>
      <c r="I263" s="816">
        <f>IF('Manual Adjustments'!L205&lt;0.25,CEILING('Manual Adjustments'!L205,0.25),MROUND('Manual Adjustments'!L205,0.25))</f>
        <v>0</v>
      </c>
      <c r="J263" s="816" t="e">
        <f ca="1">IF('Manual Adjustments'!M205&lt;0.25,CEILING('Manual Adjustments'!M205,0.25),MROUND('Manual Adjustments'!M205,0.25))</f>
        <v>#N/A</v>
      </c>
      <c r="K263" s="816" t="e">
        <f ca="1">IF('Manual Adjustments'!N205&lt;0.25,CEILING('Manual Adjustments'!N205,0.25),MROUND('Manual Adjustments'!N205,0.25))</f>
        <v>#N/A</v>
      </c>
      <c r="L263" s="816">
        <f ca="1">IF('Manual Adjustments'!O205&lt;0.25,CEILING('Manual Adjustments'!O205,0.25),MROUND('Manual Adjustments'!O205,0.25))</f>
        <v>0</v>
      </c>
      <c r="M263" s="492"/>
      <c r="N263" s="280"/>
      <c r="O263" s="125"/>
      <c r="P263" s="123"/>
    </row>
    <row r="264" spans="1:16" s="126" customFormat="1" ht="12">
      <c r="A264" s="123"/>
      <c r="B264" s="498" t="str">
        <f>'Effective Employees'!B192</f>
        <v>N/A</v>
      </c>
      <c r="C264" s="536">
        <f>'Effective Employees'!F192</f>
        <v>0</v>
      </c>
      <c r="D264" s="810">
        <f>'Manual Adjustments'!G206</f>
        <v>0</v>
      </c>
      <c r="E264" s="821">
        <f ca="1">IF('Manual Adjustments'!H206&lt;0.25,CEILING('Manual Adjustments'!H206,0.25),MROUND('Manual Adjustments'!H206,0.25))</f>
        <v>0</v>
      </c>
      <c r="F264" s="814">
        <f ca="1">IF('Manual Adjustments'!I206&lt;0.25,CEILING('Manual Adjustments'!I206,0.25),MROUND('Manual Adjustments'!I206,0.25))</f>
        <v>0</v>
      </c>
      <c r="G264" s="817" t="e">
        <f ca="1">IF('Manual Adjustments'!J206&lt;0.25,CEILING('Manual Adjustments'!J206,0.25),MROUND('Manual Adjustments'!J206,0.25))</f>
        <v>#N/A</v>
      </c>
      <c r="H264" s="817">
        <f>IF('Manual Adjustments'!K206&lt;0.25,CEILING('Manual Adjustments'!K206,0.25),MROUND('Manual Adjustments'!K206,0.25))</f>
        <v>0</v>
      </c>
      <c r="I264" s="817">
        <f>IF('Manual Adjustments'!L206&lt;0.25,CEILING('Manual Adjustments'!L206,0.25),MROUND('Manual Adjustments'!L206,0.25))</f>
        <v>0</v>
      </c>
      <c r="J264" s="817" t="e">
        <f ca="1">IF('Manual Adjustments'!M206&lt;0.25,CEILING('Manual Adjustments'!M206,0.25),MROUND('Manual Adjustments'!M206,0.25))</f>
        <v>#N/A</v>
      </c>
      <c r="K264" s="817" t="e">
        <f ca="1">IF('Manual Adjustments'!N206&lt;0.25,CEILING('Manual Adjustments'!N206,0.25),MROUND('Manual Adjustments'!N206,0.25))</f>
        <v>#N/A</v>
      </c>
      <c r="L264" s="817">
        <f ca="1">IF('Manual Adjustments'!O206&lt;0.25,CEILING('Manual Adjustments'!O206,0.25),MROUND('Manual Adjustments'!O206,0.25))</f>
        <v>0</v>
      </c>
      <c r="M264" s="538"/>
      <c r="N264" s="280"/>
      <c r="O264" s="125"/>
      <c r="P264" s="123"/>
    </row>
    <row r="265" spans="1:16" s="126" customFormat="1" ht="12">
      <c r="A265" s="123"/>
      <c r="B265" s="499">
        <f>'Client Info'!B124</f>
        <v>0</v>
      </c>
      <c r="C265" s="531"/>
      <c r="D265" s="811"/>
      <c r="E265" s="820"/>
      <c r="F265" s="819"/>
      <c r="G265" s="819"/>
      <c r="H265" s="819"/>
      <c r="I265" s="819"/>
      <c r="J265" s="819"/>
      <c r="K265" s="819"/>
      <c r="L265" s="819"/>
      <c r="M265" s="535"/>
      <c r="N265" s="280"/>
      <c r="O265" s="125"/>
      <c r="P265" s="123"/>
    </row>
    <row r="266" spans="1:16" s="126" customFormat="1" ht="12">
      <c r="A266" s="123"/>
      <c r="B266" s="498" t="str">
        <f>'Effective Employees'!B193</f>
        <v>N/A</v>
      </c>
      <c r="C266" s="496">
        <f>'Effective Employees'!F193</f>
        <v>0</v>
      </c>
      <c r="D266" s="809">
        <f>'Manual Adjustments'!G207</f>
        <v>0</v>
      </c>
      <c r="E266" s="814">
        <f ca="1">IF('Manual Adjustments'!H207&lt;0.25,CEILING('Manual Adjustments'!H207,0.25),MROUND('Manual Adjustments'!H207,0.25))</f>
        <v>0</v>
      </c>
      <c r="F266" s="814">
        <f ca="1">IF('Manual Adjustments'!I207&lt;0.25,CEILING('Manual Adjustments'!I207,0.25),MROUND('Manual Adjustments'!I207,0.25))</f>
        <v>0</v>
      </c>
      <c r="G266" s="816" t="e">
        <f ca="1">IF('Manual Adjustments'!J207&lt;0.25,CEILING('Manual Adjustments'!J207,0.25),MROUND('Manual Adjustments'!J207,0.25))</f>
        <v>#N/A</v>
      </c>
      <c r="H266" s="816">
        <f>IF('Manual Adjustments'!K207&lt;0.25,CEILING('Manual Adjustments'!K207,0.25),MROUND('Manual Adjustments'!K207,0.25))</f>
        <v>0</v>
      </c>
      <c r="I266" s="816">
        <f>IF('Manual Adjustments'!L207&lt;0.25,CEILING('Manual Adjustments'!L207,0.25),MROUND('Manual Adjustments'!L207,0.25))</f>
        <v>0</v>
      </c>
      <c r="J266" s="816" t="e">
        <f ca="1">IF('Manual Adjustments'!M207&lt;0.25,CEILING('Manual Adjustments'!M207,0.25),MROUND('Manual Adjustments'!M207,0.25))</f>
        <v>#N/A</v>
      </c>
      <c r="K266" s="816" t="e">
        <f ca="1">IF('Manual Adjustments'!N207&lt;0.25,CEILING('Manual Adjustments'!N207,0.25),MROUND('Manual Adjustments'!N207,0.25))</f>
        <v>#N/A</v>
      </c>
      <c r="L266" s="816">
        <f ca="1">IF('Manual Adjustments'!O207&lt;0.25,CEILING('Manual Adjustments'!O207,0.25),MROUND('Manual Adjustments'!O207,0.25))</f>
        <v>0</v>
      </c>
      <c r="M266" s="492"/>
      <c r="N266" s="280"/>
      <c r="O266" s="125"/>
      <c r="P266" s="123"/>
    </row>
    <row r="267" spans="1:16" s="126" customFormat="1" ht="12">
      <c r="A267" s="123"/>
      <c r="B267" s="498" t="str">
        <f>'Effective Employees'!B194</f>
        <v>N/A</v>
      </c>
      <c r="C267" s="496">
        <f>'Effective Employees'!F194</f>
        <v>0</v>
      </c>
      <c r="D267" s="809">
        <f>'Manual Adjustments'!G208</f>
        <v>0</v>
      </c>
      <c r="E267" s="814">
        <f ca="1">IF('Manual Adjustments'!H208&lt;0.25,CEILING('Manual Adjustments'!H208,0.25),MROUND('Manual Adjustments'!H208,0.25))</f>
        <v>0</v>
      </c>
      <c r="F267" s="814">
        <f ca="1">IF('Manual Adjustments'!I208&lt;0.25,CEILING('Manual Adjustments'!I208,0.25),MROUND('Manual Adjustments'!I208,0.25))</f>
        <v>0</v>
      </c>
      <c r="G267" s="816" t="e">
        <f ca="1">IF('Manual Adjustments'!J208&lt;0.25,CEILING('Manual Adjustments'!J208,0.25),MROUND('Manual Adjustments'!J208,0.25))</f>
        <v>#N/A</v>
      </c>
      <c r="H267" s="816">
        <f>IF('Manual Adjustments'!K208&lt;0.25,CEILING('Manual Adjustments'!K208,0.25),MROUND('Manual Adjustments'!K208,0.25))</f>
        <v>0</v>
      </c>
      <c r="I267" s="816">
        <f>IF('Manual Adjustments'!L208&lt;0.25,CEILING('Manual Adjustments'!L208,0.25),MROUND('Manual Adjustments'!L208,0.25))</f>
        <v>0</v>
      </c>
      <c r="J267" s="816" t="e">
        <f ca="1">IF('Manual Adjustments'!M208&lt;0.25,CEILING('Manual Adjustments'!M208,0.25),MROUND('Manual Adjustments'!M208,0.25))</f>
        <v>#N/A</v>
      </c>
      <c r="K267" s="816" t="e">
        <f ca="1">IF('Manual Adjustments'!N208&lt;0.25,CEILING('Manual Adjustments'!N208,0.25),MROUND('Manual Adjustments'!N208,0.25))</f>
        <v>#N/A</v>
      </c>
      <c r="L267" s="816">
        <f ca="1">IF('Manual Adjustments'!O208&lt;0.25,CEILING('Manual Adjustments'!O208,0.25),MROUND('Manual Adjustments'!O208,0.25))</f>
        <v>0</v>
      </c>
      <c r="M267" s="492"/>
      <c r="N267" s="280"/>
      <c r="O267" s="125"/>
      <c r="P267" s="123"/>
    </row>
    <row r="268" spans="1:16" s="126" customFormat="1" ht="12">
      <c r="A268" s="123"/>
      <c r="B268" s="498" t="str">
        <f>'Effective Employees'!B195</f>
        <v>N/A</v>
      </c>
      <c r="C268" s="536">
        <f>'Effective Employees'!F195</f>
        <v>0</v>
      </c>
      <c r="D268" s="810">
        <f>'Manual Adjustments'!G209</f>
        <v>0</v>
      </c>
      <c r="E268" s="821">
        <f ca="1">IF('Manual Adjustments'!H209&lt;0.25,CEILING('Manual Adjustments'!H209,0.25),MROUND('Manual Adjustments'!H209,0.25))</f>
        <v>0</v>
      </c>
      <c r="F268" s="814">
        <f ca="1">IF('Manual Adjustments'!I209&lt;0.25,CEILING('Manual Adjustments'!I209,0.25),MROUND('Manual Adjustments'!I209,0.25))</f>
        <v>0</v>
      </c>
      <c r="G268" s="817" t="e">
        <f ca="1">IF('Manual Adjustments'!J209&lt;0.25,CEILING('Manual Adjustments'!J209,0.25),MROUND('Manual Adjustments'!J209,0.25))</f>
        <v>#N/A</v>
      </c>
      <c r="H268" s="817">
        <f>IF('Manual Adjustments'!K209&lt;0.25,CEILING('Manual Adjustments'!K209,0.25),MROUND('Manual Adjustments'!K209,0.25))</f>
        <v>0</v>
      </c>
      <c r="I268" s="817">
        <f>IF('Manual Adjustments'!L209&lt;0.25,CEILING('Manual Adjustments'!L209,0.25),MROUND('Manual Adjustments'!L209,0.25))</f>
        <v>0</v>
      </c>
      <c r="J268" s="817" t="e">
        <f ca="1">IF('Manual Adjustments'!M209&lt;0.25,CEILING('Manual Adjustments'!M209,0.25),MROUND('Manual Adjustments'!M209,0.25))</f>
        <v>#N/A</v>
      </c>
      <c r="K268" s="817" t="e">
        <f ca="1">IF('Manual Adjustments'!N209&lt;0.25,CEILING('Manual Adjustments'!N209,0.25),MROUND('Manual Adjustments'!N209,0.25))</f>
        <v>#N/A</v>
      </c>
      <c r="L268" s="817">
        <f ca="1">IF('Manual Adjustments'!O209&lt;0.25,CEILING('Manual Adjustments'!O209,0.25),MROUND('Manual Adjustments'!O209,0.25))</f>
        <v>0</v>
      </c>
      <c r="M268" s="538"/>
      <c r="N268" s="280"/>
      <c r="O268" s="125"/>
      <c r="P268" s="123"/>
    </row>
    <row r="269" spans="1:16" s="126" customFormat="1" ht="12">
      <c r="A269" s="123"/>
      <c r="B269" s="499">
        <f>'Client Info'!B125</f>
        <v>0</v>
      </c>
      <c r="C269" s="531"/>
      <c r="D269" s="811"/>
      <c r="E269" s="820"/>
      <c r="F269" s="819"/>
      <c r="G269" s="819"/>
      <c r="H269" s="819"/>
      <c r="I269" s="819"/>
      <c r="J269" s="819"/>
      <c r="K269" s="819"/>
      <c r="L269" s="819"/>
      <c r="M269" s="535"/>
      <c r="N269" s="280"/>
      <c r="O269" s="125"/>
      <c r="P269" s="123"/>
    </row>
    <row r="270" spans="1:16" s="126" customFormat="1" ht="12">
      <c r="A270" s="123"/>
      <c r="B270" s="498" t="str">
        <f>'Effective Employees'!B196</f>
        <v>N/A</v>
      </c>
      <c r="C270" s="496">
        <f>'Effective Employees'!F196</f>
        <v>0</v>
      </c>
      <c r="D270" s="809">
        <f>'Manual Adjustments'!G210</f>
        <v>0</v>
      </c>
      <c r="E270" s="814">
        <f ca="1">IF('Manual Adjustments'!H210&lt;0.25,CEILING('Manual Adjustments'!H210,0.25),MROUND('Manual Adjustments'!H210,0.25))</f>
        <v>0</v>
      </c>
      <c r="F270" s="814">
        <f ca="1">IF('Manual Adjustments'!I210&lt;0.25,CEILING('Manual Adjustments'!I210,0.25),MROUND('Manual Adjustments'!I210,0.25))</f>
        <v>0</v>
      </c>
      <c r="G270" s="816" t="e">
        <f ca="1">IF('Manual Adjustments'!J210&lt;0.25,CEILING('Manual Adjustments'!J210,0.25),MROUND('Manual Adjustments'!J210,0.25))</f>
        <v>#N/A</v>
      </c>
      <c r="H270" s="816">
        <f>IF('Manual Adjustments'!K210&lt;0.25,CEILING('Manual Adjustments'!K210,0.25),MROUND('Manual Adjustments'!K210,0.25))</f>
        <v>0</v>
      </c>
      <c r="I270" s="816">
        <f>IF('Manual Adjustments'!L210&lt;0.25,CEILING('Manual Adjustments'!L210,0.25),MROUND('Manual Adjustments'!L210,0.25))</f>
        <v>0</v>
      </c>
      <c r="J270" s="816" t="e">
        <f ca="1">IF('Manual Adjustments'!M210&lt;0.25,CEILING('Manual Adjustments'!M210,0.25),MROUND('Manual Adjustments'!M210,0.25))</f>
        <v>#N/A</v>
      </c>
      <c r="K270" s="816" t="e">
        <f ca="1">IF('Manual Adjustments'!N210&lt;0.25,CEILING('Manual Adjustments'!N210,0.25),MROUND('Manual Adjustments'!N210,0.25))</f>
        <v>#N/A</v>
      </c>
      <c r="L270" s="816">
        <f ca="1">IF('Manual Adjustments'!O210&lt;0.25,CEILING('Manual Adjustments'!O210,0.25),MROUND('Manual Adjustments'!O210,0.25))</f>
        <v>0</v>
      </c>
      <c r="M270" s="492"/>
      <c r="N270" s="280"/>
      <c r="O270" s="125"/>
      <c r="P270" s="123"/>
    </row>
    <row r="271" spans="1:16" s="126" customFormat="1" ht="12">
      <c r="A271" s="123"/>
      <c r="B271" s="498" t="str">
        <f>'Effective Employees'!B197</f>
        <v>N/A</v>
      </c>
      <c r="C271" s="496">
        <f>'Effective Employees'!F197</f>
        <v>0</v>
      </c>
      <c r="D271" s="809">
        <f>'Manual Adjustments'!G211</f>
        <v>0</v>
      </c>
      <c r="E271" s="814">
        <f ca="1">IF('Manual Adjustments'!H211&lt;0.25,CEILING('Manual Adjustments'!H211,0.25),MROUND('Manual Adjustments'!H211,0.25))</f>
        <v>0</v>
      </c>
      <c r="F271" s="814">
        <f ca="1">IF('Manual Adjustments'!I211&lt;0.25,CEILING('Manual Adjustments'!I211,0.25),MROUND('Manual Adjustments'!I211,0.25))</f>
        <v>0</v>
      </c>
      <c r="G271" s="816" t="e">
        <f ca="1">IF('Manual Adjustments'!J211&lt;0.25,CEILING('Manual Adjustments'!J211,0.25),MROUND('Manual Adjustments'!J211,0.25))</f>
        <v>#N/A</v>
      </c>
      <c r="H271" s="816">
        <f>IF('Manual Adjustments'!K211&lt;0.25,CEILING('Manual Adjustments'!K211,0.25),MROUND('Manual Adjustments'!K211,0.25))</f>
        <v>0</v>
      </c>
      <c r="I271" s="816">
        <f>IF('Manual Adjustments'!L211&lt;0.25,CEILING('Manual Adjustments'!L211,0.25),MROUND('Manual Adjustments'!L211,0.25))</f>
        <v>0</v>
      </c>
      <c r="J271" s="816" t="e">
        <f ca="1">IF('Manual Adjustments'!M211&lt;0.25,CEILING('Manual Adjustments'!M211,0.25),MROUND('Manual Adjustments'!M211,0.25))</f>
        <v>#N/A</v>
      </c>
      <c r="K271" s="816" t="e">
        <f ca="1">IF('Manual Adjustments'!N211&lt;0.25,CEILING('Manual Adjustments'!N211,0.25),MROUND('Manual Adjustments'!N211,0.25))</f>
        <v>#N/A</v>
      </c>
      <c r="L271" s="816">
        <f ca="1">IF('Manual Adjustments'!O211&lt;0.25,CEILING('Manual Adjustments'!O211,0.25),MROUND('Manual Adjustments'!O211,0.25))</f>
        <v>0</v>
      </c>
      <c r="M271" s="492"/>
      <c r="N271" s="280"/>
      <c r="O271" s="125"/>
      <c r="P271" s="123"/>
    </row>
    <row r="272" spans="1:16" s="126" customFormat="1" ht="12">
      <c r="A272" s="123"/>
      <c r="B272" s="498" t="str">
        <f>'Effective Employees'!B198</f>
        <v>N/A</v>
      </c>
      <c r="C272" s="536">
        <f>'Effective Employees'!F198</f>
        <v>0</v>
      </c>
      <c r="D272" s="810">
        <f>'Manual Adjustments'!G212</f>
        <v>0</v>
      </c>
      <c r="E272" s="821">
        <f ca="1">IF('Manual Adjustments'!H212&lt;0.25,CEILING('Manual Adjustments'!H212,0.25),MROUND('Manual Adjustments'!H212,0.25))</f>
        <v>0</v>
      </c>
      <c r="F272" s="814">
        <f ca="1">IF('Manual Adjustments'!I212&lt;0.25,CEILING('Manual Adjustments'!I212,0.25),MROUND('Manual Adjustments'!I212,0.25))</f>
        <v>0</v>
      </c>
      <c r="G272" s="817" t="e">
        <f ca="1">IF('Manual Adjustments'!J212&lt;0.25,CEILING('Manual Adjustments'!J212,0.25),MROUND('Manual Adjustments'!J212,0.25))</f>
        <v>#N/A</v>
      </c>
      <c r="H272" s="817">
        <f>IF('Manual Adjustments'!K212&lt;0.25,CEILING('Manual Adjustments'!K212,0.25),MROUND('Manual Adjustments'!K212,0.25))</f>
        <v>0</v>
      </c>
      <c r="I272" s="817">
        <f>IF('Manual Adjustments'!L212&lt;0.25,CEILING('Manual Adjustments'!L212,0.25),MROUND('Manual Adjustments'!L212,0.25))</f>
        <v>0</v>
      </c>
      <c r="J272" s="817" t="e">
        <f ca="1">IF('Manual Adjustments'!M212&lt;0.25,CEILING('Manual Adjustments'!M212,0.25),MROUND('Manual Adjustments'!M212,0.25))</f>
        <v>#N/A</v>
      </c>
      <c r="K272" s="817" t="e">
        <f ca="1">IF('Manual Adjustments'!N212&lt;0.25,CEILING('Manual Adjustments'!N212,0.25),MROUND('Manual Adjustments'!N212,0.25))</f>
        <v>#N/A</v>
      </c>
      <c r="L272" s="817">
        <f ca="1">IF('Manual Adjustments'!O212&lt;0.25,CEILING('Manual Adjustments'!O212,0.25),MROUND('Manual Adjustments'!O212,0.25))</f>
        <v>0</v>
      </c>
      <c r="M272" s="538"/>
      <c r="N272" s="280"/>
      <c r="O272" s="125"/>
      <c r="P272" s="123"/>
    </row>
    <row r="273" spans="1:16" s="126" customFormat="1" ht="12">
      <c r="A273" s="123"/>
      <c r="B273" s="499">
        <f>'Client Info'!B126</f>
        <v>0</v>
      </c>
      <c r="C273" s="531"/>
      <c r="D273" s="811"/>
      <c r="E273" s="820"/>
      <c r="F273" s="819"/>
      <c r="G273" s="819"/>
      <c r="H273" s="819"/>
      <c r="I273" s="819"/>
      <c r="J273" s="819"/>
      <c r="K273" s="819"/>
      <c r="L273" s="819"/>
      <c r="M273" s="535"/>
      <c r="N273" s="280"/>
      <c r="O273" s="125"/>
      <c r="P273" s="123"/>
    </row>
    <row r="274" spans="1:16" s="126" customFormat="1" ht="12">
      <c r="A274" s="123"/>
      <c r="B274" s="498" t="str">
        <f>'Effective Employees'!B199</f>
        <v>N/A</v>
      </c>
      <c r="C274" s="496">
        <f>'Effective Employees'!F199</f>
        <v>0</v>
      </c>
      <c r="D274" s="809">
        <f>'Manual Adjustments'!G213</f>
        <v>0</v>
      </c>
      <c r="E274" s="814">
        <f ca="1">IF('Manual Adjustments'!H213&lt;0.25,CEILING('Manual Adjustments'!H213,0.25),MROUND('Manual Adjustments'!H213,0.25))</f>
        <v>0</v>
      </c>
      <c r="F274" s="814">
        <f ca="1">IF('Manual Adjustments'!I213&lt;0.25,CEILING('Manual Adjustments'!I213,0.25),MROUND('Manual Adjustments'!I213,0.25))</f>
        <v>0</v>
      </c>
      <c r="G274" s="816" t="e">
        <f ca="1">IF('Manual Adjustments'!J213&lt;0.25,CEILING('Manual Adjustments'!J213,0.25),MROUND('Manual Adjustments'!J213,0.25))</f>
        <v>#N/A</v>
      </c>
      <c r="H274" s="816">
        <f>IF('Manual Adjustments'!K213&lt;0.25,CEILING('Manual Adjustments'!K213,0.25),MROUND('Manual Adjustments'!K213,0.25))</f>
        <v>0</v>
      </c>
      <c r="I274" s="816">
        <f>IF('Manual Adjustments'!L213&lt;0.25,CEILING('Manual Adjustments'!L213,0.25),MROUND('Manual Adjustments'!L213,0.25))</f>
        <v>0</v>
      </c>
      <c r="J274" s="816" t="e">
        <f ca="1">IF('Manual Adjustments'!M213&lt;0.25,CEILING('Manual Adjustments'!M213,0.25),MROUND('Manual Adjustments'!M213,0.25))</f>
        <v>#N/A</v>
      </c>
      <c r="K274" s="816" t="e">
        <f ca="1">IF('Manual Adjustments'!N213&lt;0.25,CEILING('Manual Adjustments'!N213,0.25),MROUND('Manual Adjustments'!N213,0.25))</f>
        <v>#N/A</v>
      </c>
      <c r="L274" s="816">
        <f ca="1">IF('Manual Adjustments'!O213&lt;0.25,CEILING('Manual Adjustments'!O213,0.25),MROUND('Manual Adjustments'!O213,0.25))</f>
        <v>0</v>
      </c>
      <c r="M274" s="492"/>
      <c r="N274" s="280"/>
      <c r="O274" s="125"/>
      <c r="P274" s="123"/>
    </row>
    <row r="275" spans="1:16" s="126" customFormat="1" ht="12">
      <c r="A275" s="123"/>
      <c r="B275" s="498" t="str">
        <f>'Effective Employees'!B200</f>
        <v>N/A</v>
      </c>
      <c r="C275" s="496">
        <f>'Effective Employees'!F200</f>
        <v>0</v>
      </c>
      <c r="D275" s="809">
        <f>'Manual Adjustments'!G214</f>
        <v>0</v>
      </c>
      <c r="E275" s="814">
        <f ca="1">IF('Manual Adjustments'!H214&lt;0.25,CEILING('Manual Adjustments'!H214,0.25),MROUND('Manual Adjustments'!H214,0.25))</f>
        <v>0</v>
      </c>
      <c r="F275" s="814">
        <f ca="1">IF('Manual Adjustments'!I214&lt;0.25,CEILING('Manual Adjustments'!I214,0.25),MROUND('Manual Adjustments'!I214,0.25))</f>
        <v>0</v>
      </c>
      <c r="G275" s="816" t="e">
        <f ca="1">IF('Manual Adjustments'!J214&lt;0.25,CEILING('Manual Adjustments'!J214,0.25),MROUND('Manual Adjustments'!J214,0.25))</f>
        <v>#N/A</v>
      </c>
      <c r="H275" s="816">
        <f>IF('Manual Adjustments'!K214&lt;0.25,CEILING('Manual Adjustments'!K214,0.25),MROUND('Manual Adjustments'!K214,0.25))</f>
        <v>0</v>
      </c>
      <c r="I275" s="816">
        <f>IF('Manual Adjustments'!L214&lt;0.25,CEILING('Manual Adjustments'!L214,0.25),MROUND('Manual Adjustments'!L214,0.25))</f>
        <v>0</v>
      </c>
      <c r="J275" s="816" t="e">
        <f ca="1">IF('Manual Adjustments'!M214&lt;0.25,CEILING('Manual Adjustments'!M214,0.25),MROUND('Manual Adjustments'!M214,0.25))</f>
        <v>#N/A</v>
      </c>
      <c r="K275" s="816" t="e">
        <f ca="1">IF('Manual Adjustments'!N214&lt;0.25,CEILING('Manual Adjustments'!N214,0.25),MROUND('Manual Adjustments'!N214,0.25))</f>
        <v>#N/A</v>
      </c>
      <c r="L275" s="816">
        <f ca="1">IF('Manual Adjustments'!O214&lt;0.25,CEILING('Manual Adjustments'!O214,0.25),MROUND('Manual Adjustments'!O214,0.25))</f>
        <v>0</v>
      </c>
      <c r="M275" s="492"/>
      <c r="N275" s="280"/>
      <c r="O275" s="125"/>
      <c r="P275" s="123"/>
    </row>
    <row r="276" spans="1:16" s="126" customFormat="1" ht="12">
      <c r="A276" s="123"/>
      <c r="B276" s="498" t="str">
        <f>'Effective Employees'!B201</f>
        <v>N/A</v>
      </c>
      <c r="C276" s="536">
        <f>'Effective Employees'!F201</f>
        <v>0</v>
      </c>
      <c r="D276" s="810">
        <f>'Manual Adjustments'!G215</f>
        <v>0</v>
      </c>
      <c r="E276" s="821">
        <f ca="1">IF('Manual Adjustments'!H215&lt;0.25,CEILING('Manual Adjustments'!H215,0.25),MROUND('Manual Adjustments'!H215,0.25))</f>
        <v>0</v>
      </c>
      <c r="F276" s="814">
        <f ca="1">IF('Manual Adjustments'!I215&lt;0.25,CEILING('Manual Adjustments'!I215,0.25),MROUND('Manual Adjustments'!I215,0.25))</f>
        <v>0</v>
      </c>
      <c r="G276" s="817" t="e">
        <f ca="1">IF('Manual Adjustments'!J215&lt;0.25,CEILING('Manual Adjustments'!J215,0.25),MROUND('Manual Adjustments'!J215,0.25))</f>
        <v>#N/A</v>
      </c>
      <c r="H276" s="817">
        <f>IF('Manual Adjustments'!K215&lt;0.25,CEILING('Manual Adjustments'!K215,0.25),MROUND('Manual Adjustments'!K215,0.25))</f>
        <v>0</v>
      </c>
      <c r="I276" s="817">
        <f>IF('Manual Adjustments'!L215&lt;0.25,CEILING('Manual Adjustments'!L215,0.25),MROUND('Manual Adjustments'!L215,0.25))</f>
        <v>0</v>
      </c>
      <c r="J276" s="817" t="e">
        <f ca="1">IF('Manual Adjustments'!M215&lt;0.25,CEILING('Manual Adjustments'!M215,0.25),MROUND('Manual Adjustments'!M215,0.25))</f>
        <v>#N/A</v>
      </c>
      <c r="K276" s="817" t="e">
        <f ca="1">IF('Manual Adjustments'!N215&lt;0.25,CEILING('Manual Adjustments'!N215,0.25),MROUND('Manual Adjustments'!N215,0.25))</f>
        <v>#N/A</v>
      </c>
      <c r="L276" s="817">
        <f ca="1">IF('Manual Adjustments'!O215&lt;0.25,CEILING('Manual Adjustments'!O215,0.25),MROUND('Manual Adjustments'!O215,0.25))</f>
        <v>0</v>
      </c>
      <c r="M276" s="538"/>
      <c r="N276" s="280"/>
      <c r="O276" s="125"/>
      <c r="P276" s="123"/>
    </row>
    <row r="277" spans="1:16" s="126" customFormat="1" ht="12">
      <c r="A277" s="123"/>
      <c r="B277" s="499">
        <f>'Client Info'!B127</f>
        <v>0</v>
      </c>
      <c r="C277" s="531"/>
      <c r="D277" s="811"/>
      <c r="E277" s="820"/>
      <c r="F277" s="819"/>
      <c r="G277" s="819"/>
      <c r="H277" s="819"/>
      <c r="I277" s="819"/>
      <c r="J277" s="819"/>
      <c r="K277" s="819"/>
      <c r="L277" s="819"/>
      <c r="M277" s="535"/>
      <c r="N277" s="280"/>
      <c r="O277" s="125"/>
      <c r="P277" s="123"/>
    </row>
    <row r="278" spans="1:16" s="126" customFormat="1" ht="12">
      <c r="A278" s="123"/>
      <c r="B278" s="498" t="str">
        <f>'Effective Employees'!B202</f>
        <v>N/A</v>
      </c>
      <c r="C278" s="496">
        <f>'Effective Employees'!F202</f>
        <v>0</v>
      </c>
      <c r="D278" s="809">
        <f>'Manual Adjustments'!G216</f>
        <v>0</v>
      </c>
      <c r="E278" s="814">
        <f ca="1">IF('Manual Adjustments'!H216&lt;0.25,CEILING('Manual Adjustments'!H216,0.25),MROUND('Manual Adjustments'!H216,0.25))</f>
        <v>0</v>
      </c>
      <c r="F278" s="814">
        <f ca="1">IF('Manual Adjustments'!I216&lt;0.25,CEILING('Manual Adjustments'!I216,0.25),MROUND('Manual Adjustments'!I216,0.25))</f>
        <v>0</v>
      </c>
      <c r="G278" s="816" t="e">
        <f ca="1">IF('Manual Adjustments'!J216&lt;0.25,CEILING('Manual Adjustments'!J216,0.25),MROUND('Manual Adjustments'!J216,0.25))</f>
        <v>#N/A</v>
      </c>
      <c r="H278" s="816">
        <f>IF('Manual Adjustments'!K216&lt;0.25,CEILING('Manual Adjustments'!K216,0.25),MROUND('Manual Adjustments'!K216,0.25))</f>
        <v>0</v>
      </c>
      <c r="I278" s="816">
        <f>IF('Manual Adjustments'!L216&lt;0.25,CEILING('Manual Adjustments'!L216,0.25),MROUND('Manual Adjustments'!L216,0.25))</f>
        <v>0</v>
      </c>
      <c r="J278" s="816" t="e">
        <f ca="1">IF('Manual Adjustments'!M216&lt;0.25,CEILING('Manual Adjustments'!M216,0.25),MROUND('Manual Adjustments'!M216,0.25))</f>
        <v>#N/A</v>
      </c>
      <c r="K278" s="816" t="e">
        <f ca="1">IF('Manual Adjustments'!N216&lt;0.25,CEILING('Manual Adjustments'!N216,0.25),MROUND('Manual Adjustments'!N216,0.25))</f>
        <v>#N/A</v>
      </c>
      <c r="L278" s="816">
        <f ca="1">IF('Manual Adjustments'!O216&lt;0.25,CEILING('Manual Adjustments'!O216,0.25),MROUND('Manual Adjustments'!O216,0.25))</f>
        <v>0</v>
      </c>
      <c r="M278" s="492"/>
      <c r="N278" s="280"/>
      <c r="O278" s="125"/>
      <c r="P278" s="123"/>
    </row>
    <row r="279" spans="1:16" s="126" customFormat="1" ht="12">
      <c r="A279" s="123"/>
      <c r="B279" s="498" t="str">
        <f>'Effective Employees'!B203</f>
        <v>N/A</v>
      </c>
      <c r="C279" s="496">
        <f>'Effective Employees'!F203</f>
        <v>0</v>
      </c>
      <c r="D279" s="809">
        <f>'Manual Adjustments'!G217</f>
        <v>0</v>
      </c>
      <c r="E279" s="814">
        <f ca="1">IF('Manual Adjustments'!H217&lt;0.25,CEILING('Manual Adjustments'!H217,0.25),MROUND('Manual Adjustments'!H217,0.25))</f>
        <v>0</v>
      </c>
      <c r="F279" s="814">
        <f ca="1">IF('Manual Adjustments'!I217&lt;0.25,CEILING('Manual Adjustments'!I217,0.25),MROUND('Manual Adjustments'!I217,0.25))</f>
        <v>0</v>
      </c>
      <c r="G279" s="816" t="e">
        <f ca="1">IF('Manual Adjustments'!J217&lt;0.25,CEILING('Manual Adjustments'!J217,0.25),MROUND('Manual Adjustments'!J217,0.25))</f>
        <v>#N/A</v>
      </c>
      <c r="H279" s="816">
        <f>IF('Manual Adjustments'!K217&lt;0.25,CEILING('Manual Adjustments'!K217,0.25),MROUND('Manual Adjustments'!K217,0.25))</f>
        <v>0</v>
      </c>
      <c r="I279" s="816">
        <f>IF('Manual Adjustments'!L217&lt;0.25,CEILING('Manual Adjustments'!L217,0.25),MROUND('Manual Adjustments'!L217,0.25))</f>
        <v>0</v>
      </c>
      <c r="J279" s="816" t="e">
        <f ca="1">IF('Manual Adjustments'!M217&lt;0.25,CEILING('Manual Adjustments'!M217,0.25),MROUND('Manual Adjustments'!M217,0.25))</f>
        <v>#N/A</v>
      </c>
      <c r="K279" s="816" t="e">
        <f ca="1">IF('Manual Adjustments'!N217&lt;0.25,CEILING('Manual Adjustments'!N217,0.25),MROUND('Manual Adjustments'!N217,0.25))</f>
        <v>#N/A</v>
      </c>
      <c r="L279" s="816">
        <f ca="1">IF('Manual Adjustments'!O217&lt;0.25,CEILING('Manual Adjustments'!O217,0.25),MROUND('Manual Adjustments'!O217,0.25))</f>
        <v>0</v>
      </c>
      <c r="M279" s="492"/>
      <c r="N279" s="280"/>
      <c r="O279" s="125"/>
      <c r="P279" s="123"/>
    </row>
    <row r="280" spans="1:16" s="126" customFormat="1" ht="12">
      <c r="A280" s="123"/>
      <c r="B280" s="498" t="str">
        <f>'Effective Employees'!B204</f>
        <v>N/A</v>
      </c>
      <c r="C280" s="536">
        <f>'Effective Employees'!F204</f>
        <v>0</v>
      </c>
      <c r="D280" s="810">
        <f>'Manual Adjustments'!G218</f>
        <v>0</v>
      </c>
      <c r="E280" s="821">
        <f ca="1">IF('Manual Adjustments'!H218&lt;0.25,CEILING('Manual Adjustments'!H218,0.25),MROUND('Manual Adjustments'!H218,0.25))</f>
        <v>0</v>
      </c>
      <c r="F280" s="814">
        <f ca="1">IF('Manual Adjustments'!I218&lt;0.25,CEILING('Manual Adjustments'!I218,0.25),MROUND('Manual Adjustments'!I218,0.25))</f>
        <v>0</v>
      </c>
      <c r="G280" s="817" t="e">
        <f ca="1">IF('Manual Adjustments'!J218&lt;0.25,CEILING('Manual Adjustments'!J218,0.25),MROUND('Manual Adjustments'!J218,0.25))</f>
        <v>#N/A</v>
      </c>
      <c r="H280" s="817">
        <f>IF('Manual Adjustments'!K218&lt;0.25,CEILING('Manual Adjustments'!K218,0.25),MROUND('Manual Adjustments'!K218,0.25))</f>
        <v>0</v>
      </c>
      <c r="I280" s="817">
        <f>IF('Manual Adjustments'!L218&lt;0.25,CEILING('Manual Adjustments'!L218,0.25),MROUND('Manual Adjustments'!L218,0.25))</f>
        <v>0</v>
      </c>
      <c r="J280" s="817" t="e">
        <f ca="1">IF('Manual Adjustments'!M218&lt;0.25,CEILING('Manual Adjustments'!M218,0.25),MROUND('Manual Adjustments'!M218,0.25))</f>
        <v>#N/A</v>
      </c>
      <c r="K280" s="817" t="e">
        <f ca="1">IF('Manual Adjustments'!N218&lt;0.25,CEILING('Manual Adjustments'!N218,0.25),MROUND('Manual Adjustments'!N218,0.25))</f>
        <v>#N/A</v>
      </c>
      <c r="L280" s="817">
        <f ca="1">IF('Manual Adjustments'!O218&lt;0.25,CEILING('Manual Adjustments'!O218,0.25),MROUND('Manual Adjustments'!O218,0.25))</f>
        <v>0</v>
      </c>
      <c r="M280" s="538"/>
      <c r="N280" s="280"/>
      <c r="O280" s="125"/>
      <c r="P280" s="123"/>
    </row>
    <row r="281" spans="1:16" s="126" customFormat="1" ht="12">
      <c r="A281" s="123"/>
      <c r="B281" s="499">
        <f>'Client Info'!B128</f>
        <v>0</v>
      </c>
      <c r="C281" s="531"/>
      <c r="D281" s="811"/>
      <c r="E281" s="820"/>
      <c r="F281" s="819"/>
      <c r="G281" s="819"/>
      <c r="H281" s="819"/>
      <c r="I281" s="819"/>
      <c r="J281" s="819"/>
      <c r="K281" s="819"/>
      <c r="L281" s="819"/>
      <c r="M281" s="535"/>
      <c r="N281" s="280"/>
      <c r="O281" s="125"/>
      <c r="P281" s="123"/>
    </row>
    <row r="282" spans="1:16" s="126" customFormat="1" ht="12">
      <c r="A282" s="123"/>
      <c r="B282" s="498" t="str">
        <f>'Effective Employees'!B205</f>
        <v>N/A</v>
      </c>
      <c r="C282" s="496">
        <f>'Effective Employees'!F205</f>
        <v>0</v>
      </c>
      <c r="D282" s="809">
        <f>'Manual Adjustments'!G219</f>
        <v>0</v>
      </c>
      <c r="E282" s="814">
        <f ca="1">IF('Manual Adjustments'!H219&lt;0.25,CEILING('Manual Adjustments'!H219,0.25),MROUND('Manual Adjustments'!H219,0.25))</f>
        <v>0</v>
      </c>
      <c r="F282" s="814">
        <f ca="1">IF('Manual Adjustments'!I219&lt;0.25,CEILING('Manual Adjustments'!I219,0.25),MROUND('Manual Adjustments'!I219,0.25))</f>
        <v>0</v>
      </c>
      <c r="G282" s="816" t="e">
        <f ca="1">IF('Manual Adjustments'!J219&lt;0.25,CEILING('Manual Adjustments'!J219,0.25),MROUND('Manual Adjustments'!J219,0.25))</f>
        <v>#N/A</v>
      </c>
      <c r="H282" s="816">
        <f>IF('Manual Adjustments'!K219&lt;0.25,CEILING('Manual Adjustments'!K219,0.25),MROUND('Manual Adjustments'!K219,0.25))</f>
        <v>0</v>
      </c>
      <c r="I282" s="816">
        <f>IF('Manual Adjustments'!L219&lt;0.25,CEILING('Manual Adjustments'!L219,0.25),MROUND('Manual Adjustments'!L219,0.25))</f>
        <v>0</v>
      </c>
      <c r="J282" s="816" t="e">
        <f ca="1">IF('Manual Adjustments'!M219&lt;0.25,CEILING('Manual Adjustments'!M219,0.25),MROUND('Manual Adjustments'!M219,0.25))</f>
        <v>#N/A</v>
      </c>
      <c r="K282" s="816" t="e">
        <f ca="1">IF('Manual Adjustments'!N219&lt;0.25,CEILING('Manual Adjustments'!N219,0.25),MROUND('Manual Adjustments'!N219,0.25))</f>
        <v>#N/A</v>
      </c>
      <c r="L282" s="816">
        <f ca="1">IF('Manual Adjustments'!O219&lt;0.25,CEILING('Manual Adjustments'!O219,0.25),MROUND('Manual Adjustments'!O219,0.25))</f>
        <v>0</v>
      </c>
      <c r="M282" s="492"/>
      <c r="N282" s="280"/>
      <c r="O282" s="125"/>
      <c r="P282" s="123"/>
    </row>
    <row r="283" spans="1:16" s="126" customFormat="1" ht="12">
      <c r="A283" s="123"/>
      <c r="B283" s="498" t="str">
        <f>'Effective Employees'!B206</f>
        <v>N/A</v>
      </c>
      <c r="C283" s="496">
        <f>'Effective Employees'!F206</f>
        <v>0</v>
      </c>
      <c r="D283" s="809">
        <f>'Manual Adjustments'!G220</f>
        <v>0</v>
      </c>
      <c r="E283" s="814">
        <f ca="1">IF('Manual Adjustments'!H220&lt;0.25,CEILING('Manual Adjustments'!H220,0.25),MROUND('Manual Adjustments'!H220,0.25))</f>
        <v>0</v>
      </c>
      <c r="F283" s="814">
        <f ca="1">IF('Manual Adjustments'!I220&lt;0.25,CEILING('Manual Adjustments'!I220,0.25),MROUND('Manual Adjustments'!I220,0.25))</f>
        <v>0</v>
      </c>
      <c r="G283" s="816" t="e">
        <f ca="1">IF('Manual Adjustments'!J220&lt;0.25,CEILING('Manual Adjustments'!J220,0.25),MROUND('Manual Adjustments'!J220,0.25))</f>
        <v>#N/A</v>
      </c>
      <c r="H283" s="816">
        <f>IF('Manual Adjustments'!K220&lt;0.25,CEILING('Manual Adjustments'!K220,0.25),MROUND('Manual Adjustments'!K220,0.25))</f>
        <v>0</v>
      </c>
      <c r="I283" s="816">
        <f>IF('Manual Adjustments'!L220&lt;0.25,CEILING('Manual Adjustments'!L220,0.25),MROUND('Manual Adjustments'!L220,0.25))</f>
        <v>0</v>
      </c>
      <c r="J283" s="816" t="e">
        <f ca="1">IF('Manual Adjustments'!M220&lt;0.25,CEILING('Manual Adjustments'!M220,0.25),MROUND('Manual Adjustments'!M220,0.25))</f>
        <v>#N/A</v>
      </c>
      <c r="K283" s="816" t="e">
        <f ca="1">IF('Manual Adjustments'!N220&lt;0.25,CEILING('Manual Adjustments'!N220,0.25),MROUND('Manual Adjustments'!N220,0.25))</f>
        <v>#N/A</v>
      </c>
      <c r="L283" s="816">
        <f ca="1">IF('Manual Adjustments'!O220&lt;0.25,CEILING('Manual Adjustments'!O220,0.25),MROUND('Manual Adjustments'!O220,0.25))</f>
        <v>0</v>
      </c>
      <c r="M283" s="492"/>
      <c r="N283" s="280"/>
      <c r="O283" s="125"/>
      <c r="P283" s="123"/>
    </row>
    <row r="284" spans="1:16" s="126" customFormat="1" ht="12">
      <c r="A284" s="123"/>
      <c r="B284" s="498" t="str">
        <f>'Effective Employees'!B207</f>
        <v>N/A</v>
      </c>
      <c r="C284" s="536">
        <f>'Effective Employees'!F207</f>
        <v>0</v>
      </c>
      <c r="D284" s="810">
        <f>'Manual Adjustments'!G221</f>
        <v>0</v>
      </c>
      <c r="E284" s="821">
        <f ca="1">IF('Manual Adjustments'!H221&lt;0.25,CEILING('Manual Adjustments'!H221,0.25),MROUND('Manual Adjustments'!H221,0.25))</f>
        <v>0</v>
      </c>
      <c r="F284" s="814">
        <f ca="1">IF('Manual Adjustments'!I221&lt;0.25,CEILING('Manual Adjustments'!I221,0.25),MROUND('Manual Adjustments'!I221,0.25))</f>
        <v>0</v>
      </c>
      <c r="G284" s="817" t="e">
        <f ca="1">IF('Manual Adjustments'!J221&lt;0.25,CEILING('Manual Adjustments'!J221,0.25),MROUND('Manual Adjustments'!J221,0.25))</f>
        <v>#N/A</v>
      </c>
      <c r="H284" s="817">
        <f>IF('Manual Adjustments'!K221&lt;0.25,CEILING('Manual Adjustments'!K221,0.25),MROUND('Manual Adjustments'!K221,0.25))</f>
        <v>0</v>
      </c>
      <c r="I284" s="817">
        <f>IF('Manual Adjustments'!L221&lt;0.25,CEILING('Manual Adjustments'!L221,0.25),MROUND('Manual Adjustments'!L221,0.25))</f>
        <v>0</v>
      </c>
      <c r="J284" s="817" t="e">
        <f ca="1">IF('Manual Adjustments'!M221&lt;0.25,CEILING('Manual Adjustments'!M221,0.25),MROUND('Manual Adjustments'!M221,0.25))</f>
        <v>#N/A</v>
      </c>
      <c r="K284" s="817" t="e">
        <f ca="1">IF('Manual Adjustments'!N221&lt;0.25,CEILING('Manual Adjustments'!N221,0.25),MROUND('Manual Adjustments'!N221,0.25))</f>
        <v>#N/A</v>
      </c>
      <c r="L284" s="817">
        <f ca="1">IF('Manual Adjustments'!O221&lt;0.25,CEILING('Manual Adjustments'!O221,0.25),MROUND('Manual Adjustments'!O221,0.25))</f>
        <v>0</v>
      </c>
      <c r="M284" s="538"/>
      <c r="N284" s="280"/>
      <c r="O284" s="125"/>
      <c r="P284" s="123"/>
    </row>
    <row r="285" spans="1:16" s="126" customFormat="1" ht="12">
      <c r="A285" s="123"/>
      <c r="B285" s="499">
        <f>'Client Info'!B129</f>
        <v>0</v>
      </c>
      <c r="C285" s="531"/>
      <c r="D285" s="811"/>
      <c r="E285" s="820"/>
      <c r="F285" s="819"/>
      <c r="G285" s="819"/>
      <c r="H285" s="819"/>
      <c r="I285" s="819"/>
      <c r="J285" s="819"/>
      <c r="K285" s="819"/>
      <c r="L285" s="819"/>
      <c r="M285" s="535"/>
      <c r="N285" s="280"/>
      <c r="O285" s="125"/>
      <c r="P285" s="123"/>
    </row>
    <row r="286" spans="1:16" s="126" customFormat="1" ht="12">
      <c r="A286" s="123"/>
      <c r="B286" s="498" t="str">
        <f>'Effective Employees'!B208</f>
        <v>N/A</v>
      </c>
      <c r="C286" s="496">
        <f>'Effective Employees'!F208</f>
        <v>0</v>
      </c>
      <c r="D286" s="809">
        <f>'Manual Adjustments'!G222</f>
        <v>0</v>
      </c>
      <c r="E286" s="814">
        <f ca="1">IF('Manual Adjustments'!H222&lt;0.25,CEILING('Manual Adjustments'!H222,0.25),MROUND('Manual Adjustments'!H222,0.25))</f>
        <v>0</v>
      </c>
      <c r="F286" s="814">
        <f ca="1">IF('Manual Adjustments'!I222&lt;0.25,CEILING('Manual Adjustments'!I222,0.25),MROUND('Manual Adjustments'!I222,0.25))</f>
        <v>0</v>
      </c>
      <c r="G286" s="816" t="e">
        <f ca="1">IF('Manual Adjustments'!J222&lt;0.25,CEILING('Manual Adjustments'!J222,0.25),MROUND('Manual Adjustments'!J222,0.25))</f>
        <v>#N/A</v>
      </c>
      <c r="H286" s="816">
        <f>IF('Manual Adjustments'!K222&lt;0.25,CEILING('Manual Adjustments'!K222,0.25),MROUND('Manual Adjustments'!K222,0.25))</f>
        <v>0</v>
      </c>
      <c r="I286" s="816">
        <f>IF('Manual Adjustments'!L222&lt;0.25,CEILING('Manual Adjustments'!L222,0.25),MROUND('Manual Adjustments'!L222,0.25))</f>
        <v>0</v>
      </c>
      <c r="J286" s="816" t="e">
        <f ca="1">IF('Manual Adjustments'!M222&lt;0.25,CEILING('Manual Adjustments'!M222,0.25),MROUND('Manual Adjustments'!M222,0.25))</f>
        <v>#N/A</v>
      </c>
      <c r="K286" s="816" t="e">
        <f ca="1">IF('Manual Adjustments'!N222&lt;0.25,CEILING('Manual Adjustments'!N222,0.25),MROUND('Manual Adjustments'!N222,0.25))</f>
        <v>#N/A</v>
      </c>
      <c r="L286" s="816">
        <f ca="1">IF('Manual Adjustments'!O222&lt;0.25,CEILING('Manual Adjustments'!O222,0.25),MROUND('Manual Adjustments'!O222,0.25))</f>
        <v>0</v>
      </c>
      <c r="M286" s="492"/>
      <c r="N286" s="280"/>
      <c r="O286" s="125"/>
      <c r="P286" s="123"/>
    </row>
    <row r="287" spans="1:16" s="126" customFormat="1" ht="12">
      <c r="A287" s="123"/>
      <c r="B287" s="498" t="str">
        <f>'Effective Employees'!B209</f>
        <v>N/A</v>
      </c>
      <c r="C287" s="496">
        <f>'Effective Employees'!F209</f>
        <v>0</v>
      </c>
      <c r="D287" s="809">
        <f>'Manual Adjustments'!G223</f>
        <v>0</v>
      </c>
      <c r="E287" s="814">
        <f ca="1">IF('Manual Adjustments'!H223&lt;0.25,CEILING('Manual Adjustments'!H223,0.25),MROUND('Manual Adjustments'!H223,0.25))</f>
        <v>0</v>
      </c>
      <c r="F287" s="814">
        <f ca="1">IF('Manual Adjustments'!I223&lt;0.25,CEILING('Manual Adjustments'!I223,0.25),MROUND('Manual Adjustments'!I223,0.25))</f>
        <v>0</v>
      </c>
      <c r="G287" s="816" t="e">
        <f ca="1">IF('Manual Adjustments'!J223&lt;0.25,CEILING('Manual Adjustments'!J223,0.25),MROUND('Manual Adjustments'!J223,0.25))</f>
        <v>#N/A</v>
      </c>
      <c r="H287" s="816">
        <f>IF('Manual Adjustments'!K223&lt;0.25,CEILING('Manual Adjustments'!K223,0.25),MROUND('Manual Adjustments'!K223,0.25))</f>
        <v>0</v>
      </c>
      <c r="I287" s="816">
        <f>IF('Manual Adjustments'!L223&lt;0.25,CEILING('Manual Adjustments'!L223,0.25),MROUND('Manual Adjustments'!L223,0.25))</f>
        <v>0</v>
      </c>
      <c r="J287" s="816" t="e">
        <f ca="1">IF('Manual Adjustments'!M223&lt;0.25,CEILING('Manual Adjustments'!M223,0.25),MROUND('Manual Adjustments'!M223,0.25))</f>
        <v>#N/A</v>
      </c>
      <c r="K287" s="816" t="e">
        <f ca="1">IF('Manual Adjustments'!N223&lt;0.25,CEILING('Manual Adjustments'!N223,0.25),MROUND('Manual Adjustments'!N223,0.25))</f>
        <v>#N/A</v>
      </c>
      <c r="L287" s="816">
        <f ca="1">IF('Manual Adjustments'!O223&lt;0.25,CEILING('Manual Adjustments'!O223,0.25),MROUND('Manual Adjustments'!O223,0.25))</f>
        <v>0</v>
      </c>
      <c r="M287" s="492"/>
      <c r="N287" s="280"/>
      <c r="O287" s="125"/>
      <c r="P287" s="123"/>
    </row>
    <row r="288" spans="1:16" s="126" customFormat="1" ht="12">
      <c r="A288" s="123"/>
      <c r="B288" s="498" t="str">
        <f>'Effective Employees'!B210</f>
        <v>N/A</v>
      </c>
      <c r="C288" s="536">
        <f>'Effective Employees'!F210</f>
        <v>0</v>
      </c>
      <c r="D288" s="810">
        <f>'Manual Adjustments'!G224</f>
        <v>0</v>
      </c>
      <c r="E288" s="821">
        <f ca="1">IF('Manual Adjustments'!H224&lt;0.25,CEILING('Manual Adjustments'!H224,0.25),MROUND('Manual Adjustments'!H224,0.25))</f>
        <v>0</v>
      </c>
      <c r="F288" s="814">
        <f ca="1">IF('Manual Adjustments'!I224&lt;0.25,CEILING('Manual Adjustments'!I224,0.25),MROUND('Manual Adjustments'!I224,0.25))</f>
        <v>0</v>
      </c>
      <c r="G288" s="817" t="e">
        <f ca="1">IF('Manual Adjustments'!J224&lt;0.25,CEILING('Manual Adjustments'!J224,0.25),MROUND('Manual Adjustments'!J224,0.25))</f>
        <v>#N/A</v>
      </c>
      <c r="H288" s="817">
        <f>IF('Manual Adjustments'!K224&lt;0.25,CEILING('Manual Adjustments'!K224,0.25),MROUND('Manual Adjustments'!K224,0.25))</f>
        <v>0</v>
      </c>
      <c r="I288" s="817">
        <f>IF('Manual Adjustments'!L224&lt;0.25,CEILING('Manual Adjustments'!L224,0.25),MROUND('Manual Adjustments'!L224,0.25))</f>
        <v>0</v>
      </c>
      <c r="J288" s="817" t="e">
        <f ca="1">IF('Manual Adjustments'!M224&lt;0.25,CEILING('Manual Adjustments'!M224,0.25),MROUND('Manual Adjustments'!M224,0.25))</f>
        <v>#N/A</v>
      </c>
      <c r="K288" s="817" t="e">
        <f ca="1">IF('Manual Adjustments'!N224&lt;0.25,CEILING('Manual Adjustments'!N224,0.25),MROUND('Manual Adjustments'!N224,0.25))</f>
        <v>#N/A</v>
      </c>
      <c r="L288" s="817">
        <f ca="1">IF('Manual Adjustments'!O224&lt;0.25,CEILING('Manual Adjustments'!O224,0.25),MROUND('Manual Adjustments'!O224,0.25))</f>
        <v>0</v>
      </c>
      <c r="M288" s="538"/>
      <c r="N288" s="280"/>
      <c r="O288" s="125"/>
      <c r="P288" s="123"/>
    </row>
    <row r="289" spans="1:23" s="126" customFormat="1" ht="12">
      <c r="A289" s="123"/>
      <c r="B289" s="499">
        <f>'Client Info'!B130</f>
        <v>0</v>
      </c>
      <c r="C289" s="531"/>
      <c r="D289" s="811"/>
      <c r="E289" s="820"/>
      <c r="F289" s="819"/>
      <c r="G289" s="819"/>
      <c r="H289" s="819"/>
      <c r="I289" s="819"/>
      <c r="J289" s="819"/>
      <c r="K289" s="819"/>
      <c r="L289" s="819"/>
      <c r="M289" s="535"/>
      <c r="N289" s="280"/>
      <c r="O289" s="125"/>
      <c r="P289" s="123"/>
    </row>
    <row r="290" spans="1:23" s="126" customFormat="1" ht="12">
      <c r="A290" s="123"/>
      <c r="B290" s="498" t="str">
        <f>'Effective Employees'!B211</f>
        <v>N/A</v>
      </c>
      <c r="C290" s="496">
        <f>'Effective Employees'!F211</f>
        <v>0</v>
      </c>
      <c r="D290" s="809">
        <f>'Manual Adjustments'!G225</f>
        <v>0</v>
      </c>
      <c r="E290" s="814">
        <f ca="1">IF('Manual Adjustments'!H225&lt;0.25,CEILING('Manual Adjustments'!H225,0.25),MROUND('Manual Adjustments'!H225,0.25))</f>
        <v>0</v>
      </c>
      <c r="F290" s="814">
        <f ca="1">IF('Manual Adjustments'!I225&lt;0.25,CEILING('Manual Adjustments'!I225,0.25),MROUND('Manual Adjustments'!I225,0.25))</f>
        <v>0</v>
      </c>
      <c r="G290" s="816" t="e">
        <f ca="1">IF('Manual Adjustments'!J225&lt;0.25,CEILING('Manual Adjustments'!J225,0.25),MROUND('Manual Adjustments'!J225,0.25))</f>
        <v>#N/A</v>
      </c>
      <c r="H290" s="816">
        <f>IF('Manual Adjustments'!K225&lt;0.25,CEILING('Manual Adjustments'!K225,0.25),MROUND('Manual Adjustments'!K225,0.25))</f>
        <v>0</v>
      </c>
      <c r="I290" s="816">
        <f>IF('Manual Adjustments'!L225&lt;0.25,CEILING('Manual Adjustments'!L225,0.25),MROUND('Manual Adjustments'!L225,0.25))</f>
        <v>0</v>
      </c>
      <c r="J290" s="816" t="e">
        <f ca="1">IF('Manual Adjustments'!M225&lt;0.25,CEILING('Manual Adjustments'!M225,0.25),MROUND('Manual Adjustments'!M225,0.25))</f>
        <v>#N/A</v>
      </c>
      <c r="K290" s="816" t="e">
        <f ca="1">IF('Manual Adjustments'!N225&lt;0.25,CEILING('Manual Adjustments'!N225,0.25),MROUND('Manual Adjustments'!N225,0.25))</f>
        <v>#N/A</v>
      </c>
      <c r="L290" s="816">
        <f ca="1">IF('Manual Adjustments'!O225&lt;0.25,CEILING('Manual Adjustments'!O225,0.25),MROUND('Manual Adjustments'!O225,0.25))</f>
        <v>0</v>
      </c>
      <c r="M290" s="492"/>
      <c r="N290" s="280"/>
      <c r="O290" s="125"/>
      <c r="P290" s="123"/>
    </row>
    <row r="291" spans="1:23" s="126" customFormat="1" ht="12">
      <c r="A291" s="123"/>
      <c r="B291" s="498" t="str">
        <f>'Effective Employees'!B212</f>
        <v>N/A</v>
      </c>
      <c r="C291" s="496">
        <f>'Effective Employees'!F212</f>
        <v>0</v>
      </c>
      <c r="D291" s="809">
        <f>'Manual Adjustments'!G226</f>
        <v>0</v>
      </c>
      <c r="E291" s="814">
        <f ca="1">IF('Manual Adjustments'!H226&lt;0.25,CEILING('Manual Adjustments'!H226,0.25),MROUND('Manual Adjustments'!H226,0.25))</f>
        <v>0</v>
      </c>
      <c r="F291" s="814">
        <f ca="1">IF('Manual Adjustments'!I226&lt;0.25,CEILING('Manual Adjustments'!I226,0.25),MROUND('Manual Adjustments'!I226,0.25))</f>
        <v>0</v>
      </c>
      <c r="G291" s="816" t="e">
        <f ca="1">IF('Manual Adjustments'!J226&lt;0.25,CEILING('Manual Adjustments'!J226,0.25),MROUND('Manual Adjustments'!J226,0.25))</f>
        <v>#N/A</v>
      </c>
      <c r="H291" s="816">
        <f>IF('Manual Adjustments'!K226&lt;0.25,CEILING('Manual Adjustments'!K226,0.25),MROUND('Manual Adjustments'!K226,0.25))</f>
        <v>0</v>
      </c>
      <c r="I291" s="816">
        <f>IF('Manual Adjustments'!L226&lt;0.25,CEILING('Manual Adjustments'!L226,0.25),MROUND('Manual Adjustments'!L226,0.25))</f>
        <v>0</v>
      </c>
      <c r="J291" s="816" t="e">
        <f ca="1">IF('Manual Adjustments'!M226&lt;0.25,CEILING('Manual Adjustments'!M226,0.25),MROUND('Manual Adjustments'!M226,0.25))</f>
        <v>#N/A</v>
      </c>
      <c r="K291" s="816" t="e">
        <f ca="1">IF('Manual Adjustments'!N226&lt;0.25,CEILING('Manual Adjustments'!N226,0.25),MROUND('Manual Adjustments'!N226,0.25))</f>
        <v>#N/A</v>
      </c>
      <c r="L291" s="816">
        <f ca="1">IF('Manual Adjustments'!O226&lt;0.25,CEILING('Manual Adjustments'!O226,0.25),MROUND('Manual Adjustments'!O226,0.25))</f>
        <v>0</v>
      </c>
      <c r="M291" s="492"/>
      <c r="N291" s="280"/>
      <c r="O291" s="125"/>
      <c r="P291" s="123"/>
    </row>
    <row r="292" spans="1:23" s="126" customFormat="1" ht="12">
      <c r="A292" s="123"/>
      <c r="B292" s="498" t="str">
        <f>'Effective Employees'!B213</f>
        <v>N/A</v>
      </c>
      <c r="C292" s="536">
        <f>'Effective Employees'!F213</f>
        <v>0</v>
      </c>
      <c r="D292" s="810">
        <f>'Manual Adjustments'!G227</f>
        <v>0</v>
      </c>
      <c r="E292" s="821">
        <f ca="1">IF('Manual Adjustments'!H227&lt;0.25,CEILING('Manual Adjustments'!H227,0.25),MROUND('Manual Adjustments'!H227,0.25))</f>
        <v>0</v>
      </c>
      <c r="F292" s="814">
        <f ca="1">IF('Manual Adjustments'!I227&lt;0.25,CEILING('Manual Adjustments'!I227,0.25),MROUND('Manual Adjustments'!I227,0.25))</f>
        <v>0</v>
      </c>
      <c r="G292" s="817" t="e">
        <f ca="1">IF('Manual Adjustments'!J227&lt;0.25,CEILING('Manual Adjustments'!J227,0.25),MROUND('Manual Adjustments'!J227,0.25))</f>
        <v>#N/A</v>
      </c>
      <c r="H292" s="817">
        <f>IF('Manual Adjustments'!K227&lt;0.25,CEILING('Manual Adjustments'!K227,0.25),MROUND('Manual Adjustments'!K227,0.25))</f>
        <v>0</v>
      </c>
      <c r="I292" s="817">
        <f>IF('Manual Adjustments'!L227&lt;0.25,CEILING('Manual Adjustments'!L227,0.25),MROUND('Manual Adjustments'!L227,0.25))</f>
        <v>0</v>
      </c>
      <c r="J292" s="817" t="e">
        <f ca="1">IF('Manual Adjustments'!M227&lt;0.25,CEILING('Manual Adjustments'!M227,0.25),MROUND('Manual Adjustments'!M227,0.25))</f>
        <v>#N/A</v>
      </c>
      <c r="K292" s="817" t="e">
        <f ca="1">IF('Manual Adjustments'!N227&lt;0.25,CEILING('Manual Adjustments'!N227,0.25),MROUND('Manual Adjustments'!N227,0.25))</f>
        <v>#N/A</v>
      </c>
      <c r="L292" s="817">
        <f ca="1">IF('Manual Adjustments'!O227&lt;0.25,CEILING('Manual Adjustments'!O227,0.25),MROUND('Manual Adjustments'!O227,0.25))</f>
        <v>0</v>
      </c>
      <c r="M292" s="538"/>
      <c r="N292" s="280"/>
      <c r="O292" s="125"/>
      <c r="P292" s="123"/>
    </row>
    <row r="293" spans="1:23" s="126" customFormat="1" ht="12">
      <c r="A293" s="123"/>
      <c r="B293" s="499">
        <f>'Client Info'!B131</f>
        <v>0</v>
      </c>
      <c r="C293" s="531"/>
      <c r="D293" s="811"/>
      <c r="E293" s="820"/>
      <c r="F293" s="819"/>
      <c r="G293" s="819"/>
      <c r="H293" s="819"/>
      <c r="I293" s="819"/>
      <c r="J293" s="819"/>
      <c r="K293" s="819"/>
      <c r="L293" s="819"/>
      <c r="M293" s="535"/>
      <c r="N293" s="280"/>
      <c r="O293" s="125"/>
      <c r="P293" s="123"/>
    </row>
    <row r="294" spans="1:23" s="126" customFormat="1" ht="12">
      <c r="A294" s="123"/>
      <c r="B294" s="498" t="str">
        <f>'Effective Employees'!B214</f>
        <v>N/A</v>
      </c>
      <c r="C294" s="496">
        <f>'Effective Employees'!F214</f>
        <v>0</v>
      </c>
      <c r="D294" s="809">
        <f>'Manual Adjustments'!G228</f>
        <v>0</v>
      </c>
      <c r="E294" s="814">
        <f ca="1">IF('Manual Adjustments'!H228&lt;0.25,CEILING('Manual Adjustments'!H228,0.25),MROUND('Manual Adjustments'!H228,0.25))</f>
        <v>0</v>
      </c>
      <c r="F294" s="814">
        <f ca="1">IF('Manual Adjustments'!I228&lt;0.25,CEILING('Manual Adjustments'!I228,0.25),MROUND('Manual Adjustments'!I228,0.25))</f>
        <v>0</v>
      </c>
      <c r="G294" s="816" t="e">
        <f ca="1">IF('Manual Adjustments'!J228&lt;0.25,CEILING('Manual Adjustments'!J228,0.25),MROUND('Manual Adjustments'!J228,0.25))</f>
        <v>#N/A</v>
      </c>
      <c r="H294" s="816">
        <f>IF('Manual Adjustments'!K228&lt;0.25,CEILING('Manual Adjustments'!K228,0.25),MROUND('Manual Adjustments'!K228,0.25))</f>
        <v>0</v>
      </c>
      <c r="I294" s="816">
        <f>IF('Manual Adjustments'!L228&lt;0.25,CEILING('Manual Adjustments'!L228,0.25),MROUND('Manual Adjustments'!L228,0.25))</f>
        <v>0</v>
      </c>
      <c r="J294" s="816" t="e">
        <f ca="1">IF('Manual Adjustments'!M228&lt;0.25,CEILING('Manual Adjustments'!M228,0.25),MROUND('Manual Adjustments'!M228,0.25))</f>
        <v>#N/A</v>
      </c>
      <c r="K294" s="816" t="e">
        <f ca="1">IF('Manual Adjustments'!N228&lt;0.25,CEILING('Manual Adjustments'!N228,0.25),MROUND('Manual Adjustments'!N228,0.25))</f>
        <v>#N/A</v>
      </c>
      <c r="L294" s="816">
        <f ca="1">IF('Manual Adjustments'!O228&lt;0.25,CEILING('Manual Adjustments'!O228,0.25),MROUND('Manual Adjustments'!O228,0.25))</f>
        <v>0</v>
      </c>
      <c r="M294" s="492"/>
      <c r="N294" s="280"/>
      <c r="O294" s="125"/>
      <c r="P294" s="123"/>
    </row>
    <row r="295" spans="1:23" s="126" customFormat="1" ht="12">
      <c r="A295" s="123"/>
      <c r="B295" s="498" t="str">
        <f>'Effective Employees'!B215</f>
        <v>N/A</v>
      </c>
      <c r="C295" s="496">
        <f>'Effective Employees'!F215</f>
        <v>0</v>
      </c>
      <c r="D295" s="809">
        <f>'Manual Adjustments'!G229</f>
        <v>0</v>
      </c>
      <c r="E295" s="814">
        <f ca="1">IF('Manual Adjustments'!H229&lt;0.25,CEILING('Manual Adjustments'!H229,0.25),MROUND('Manual Adjustments'!H229,0.25))</f>
        <v>0</v>
      </c>
      <c r="F295" s="814">
        <f ca="1">IF('Manual Adjustments'!I229&lt;0.25,CEILING('Manual Adjustments'!I229,0.25),MROUND('Manual Adjustments'!I229,0.25))</f>
        <v>0</v>
      </c>
      <c r="G295" s="816" t="e">
        <f ca="1">IF('Manual Adjustments'!J229&lt;0.25,CEILING('Manual Adjustments'!J229,0.25),MROUND('Manual Adjustments'!J229,0.25))</f>
        <v>#N/A</v>
      </c>
      <c r="H295" s="816">
        <f>IF('Manual Adjustments'!K229&lt;0.25,CEILING('Manual Adjustments'!K229,0.25),MROUND('Manual Adjustments'!K229,0.25))</f>
        <v>0</v>
      </c>
      <c r="I295" s="816">
        <f>IF('Manual Adjustments'!L229&lt;0.25,CEILING('Manual Adjustments'!L229,0.25),MROUND('Manual Adjustments'!L229,0.25))</f>
        <v>0</v>
      </c>
      <c r="J295" s="816" t="e">
        <f ca="1">IF('Manual Adjustments'!M229&lt;0.25,CEILING('Manual Adjustments'!M229,0.25),MROUND('Manual Adjustments'!M229,0.25))</f>
        <v>#N/A</v>
      </c>
      <c r="K295" s="816" t="e">
        <f ca="1">IF('Manual Adjustments'!N229&lt;0.25,CEILING('Manual Adjustments'!N229,0.25),MROUND('Manual Adjustments'!N229,0.25))</f>
        <v>#N/A</v>
      </c>
      <c r="L295" s="816">
        <f ca="1">IF('Manual Adjustments'!O229&lt;0.25,CEILING('Manual Adjustments'!O229,0.25),MROUND('Manual Adjustments'!O229,0.25))</f>
        <v>0</v>
      </c>
      <c r="M295" s="492"/>
      <c r="N295" s="280"/>
      <c r="O295" s="125"/>
      <c r="P295" s="123"/>
    </row>
    <row r="296" spans="1:23" s="126" customFormat="1" ht="12">
      <c r="A296" s="123"/>
      <c r="B296" s="498" t="str">
        <f>'Effective Employees'!B216</f>
        <v>N/A</v>
      </c>
      <c r="C296" s="536">
        <f>'Effective Employees'!F216</f>
        <v>0</v>
      </c>
      <c r="D296" s="810">
        <f>'Manual Adjustments'!G230</f>
        <v>0</v>
      </c>
      <c r="E296" s="821">
        <f ca="1">IF('Manual Adjustments'!H230&lt;0.25,CEILING('Manual Adjustments'!H230,0.25),MROUND('Manual Adjustments'!H230,0.25))</f>
        <v>0</v>
      </c>
      <c r="F296" s="814">
        <f ca="1">IF('Manual Adjustments'!I230&lt;0.25,CEILING('Manual Adjustments'!I230,0.25),MROUND('Manual Adjustments'!I230,0.25))</f>
        <v>0</v>
      </c>
      <c r="G296" s="817" t="e">
        <f ca="1">IF('Manual Adjustments'!J230&lt;0.25,CEILING('Manual Adjustments'!J230,0.25),MROUND('Manual Adjustments'!J230,0.25))</f>
        <v>#N/A</v>
      </c>
      <c r="H296" s="817">
        <f>IF('Manual Adjustments'!K230&lt;0.25,CEILING('Manual Adjustments'!K230,0.25),MROUND('Manual Adjustments'!K230,0.25))</f>
        <v>0</v>
      </c>
      <c r="I296" s="817">
        <f>IF('Manual Adjustments'!L230&lt;0.25,CEILING('Manual Adjustments'!L230,0.25),MROUND('Manual Adjustments'!L230,0.25))</f>
        <v>0</v>
      </c>
      <c r="J296" s="817" t="e">
        <f ca="1">IF('Manual Adjustments'!M230&lt;0.25,CEILING('Manual Adjustments'!M230,0.25),MROUND('Manual Adjustments'!M230,0.25))</f>
        <v>#N/A</v>
      </c>
      <c r="K296" s="817" t="e">
        <f ca="1">IF('Manual Adjustments'!N230&lt;0.25,CEILING('Manual Adjustments'!N230,0.25),MROUND('Manual Adjustments'!N230,0.25))</f>
        <v>#N/A</v>
      </c>
      <c r="L296" s="817">
        <f ca="1">IF('Manual Adjustments'!O230&lt;0.25,CEILING('Manual Adjustments'!O230,0.25),MROUND('Manual Adjustments'!O230,0.25))</f>
        <v>0</v>
      </c>
      <c r="M296" s="538"/>
      <c r="N296" s="280"/>
      <c r="O296" s="125"/>
      <c r="P296" s="123"/>
    </row>
    <row r="297" spans="1:23" s="126" customFormat="1" ht="12">
      <c r="A297" s="123"/>
      <c r="B297" s="499">
        <f>'Client Info'!B132</f>
        <v>0</v>
      </c>
      <c r="C297" s="531"/>
      <c r="D297" s="811"/>
      <c r="E297" s="820"/>
      <c r="F297" s="819"/>
      <c r="G297" s="819"/>
      <c r="H297" s="819"/>
      <c r="I297" s="819"/>
      <c r="J297" s="819"/>
      <c r="K297" s="819"/>
      <c r="L297" s="819"/>
      <c r="M297" s="535"/>
      <c r="N297" s="280"/>
      <c r="O297" s="125"/>
      <c r="P297" s="123"/>
    </row>
    <row r="298" spans="1:23" s="126" customFormat="1" ht="12">
      <c r="A298" s="123"/>
      <c r="B298" s="498" t="str">
        <f>'Effective Employees'!B217</f>
        <v>N/A</v>
      </c>
      <c r="C298" s="496">
        <f>'Effective Employees'!F217</f>
        <v>0</v>
      </c>
      <c r="D298" s="809">
        <f>'Manual Adjustments'!G231</f>
        <v>0</v>
      </c>
      <c r="E298" s="814">
        <f ca="1">IF('Manual Adjustments'!H231&lt;0.25,CEILING('Manual Adjustments'!H231,0.25),MROUND('Manual Adjustments'!H231,0.25))</f>
        <v>0</v>
      </c>
      <c r="F298" s="814">
        <f ca="1">IF('Manual Adjustments'!I231&lt;0.25,CEILING('Manual Adjustments'!I231,0.25),MROUND('Manual Adjustments'!I231,0.25))</f>
        <v>0</v>
      </c>
      <c r="G298" s="816" t="e">
        <f ca="1">IF('Manual Adjustments'!J231&lt;0.25,CEILING('Manual Adjustments'!J231,0.25),MROUND('Manual Adjustments'!J231,0.25))</f>
        <v>#N/A</v>
      </c>
      <c r="H298" s="816">
        <f>IF('Manual Adjustments'!K231&lt;0.25,CEILING('Manual Adjustments'!K231,0.25),MROUND('Manual Adjustments'!K231,0.25))</f>
        <v>0</v>
      </c>
      <c r="I298" s="816">
        <f>IF('Manual Adjustments'!L231&lt;0.25,CEILING('Manual Adjustments'!L231,0.25),MROUND('Manual Adjustments'!L231,0.25))</f>
        <v>0</v>
      </c>
      <c r="J298" s="816" t="e">
        <f ca="1">IF('Manual Adjustments'!M231&lt;0.25,CEILING('Manual Adjustments'!M231,0.25),MROUND('Manual Adjustments'!M231,0.25))</f>
        <v>#N/A</v>
      </c>
      <c r="K298" s="816" t="e">
        <f ca="1">IF('Manual Adjustments'!N231&lt;0.25,CEILING('Manual Adjustments'!N231,0.25),MROUND('Manual Adjustments'!N231,0.25))</f>
        <v>#N/A</v>
      </c>
      <c r="L298" s="816">
        <f ca="1">IF('Manual Adjustments'!O231&lt;0.25,CEILING('Manual Adjustments'!O231,0.25),MROUND('Manual Adjustments'!O231,0.25))</f>
        <v>0</v>
      </c>
      <c r="M298" s="492"/>
      <c r="N298" s="280"/>
      <c r="O298" s="125"/>
      <c r="P298" s="123"/>
    </row>
    <row r="299" spans="1:23" s="126" customFormat="1" ht="12">
      <c r="A299" s="123"/>
      <c r="B299" s="498" t="str">
        <f>'Effective Employees'!B218</f>
        <v>N/A</v>
      </c>
      <c r="C299" s="496">
        <f>'Effective Employees'!F218</f>
        <v>0</v>
      </c>
      <c r="D299" s="809">
        <f>'Manual Adjustments'!G232</f>
        <v>0</v>
      </c>
      <c r="E299" s="814">
        <f ca="1">IF('Manual Adjustments'!H232&lt;0.25,CEILING('Manual Adjustments'!H232,0.25),MROUND('Manual Adjustments'!H232,0.25))</f>
        <v>0</v>
      </c>
      <c r="F299" s="814">
        <f ca="1">IF('Manual Adjustments'!I232&lt;0.25,CEILING('Manual Adjustments'!I232,0.25),MROUND('Manual Adjustments'!I232,0.25))</f>
        <v>0</v>
      </c>
      <c r="G299" s="816" t="e">
        <f ca="1">IF('Manual Adjustments'!J232&lt;0.25,CEILING('Manual Adjustments'!J232,0.25),MROUND('Manual Adjustments'!J232,0.25))</f>
        <v>#N/A</v>
      </c>
      <c r="H299" s="816">
        <f>IF('Manual Adjustments'!K232&lt;0.25,CEILING('Manual Adjustments'!K232,0.25),MROUND('Manual Adjustments'!K232,0.25))</f>
        <v>0</v>
      </c>
      <c r="I299" s="816">
        <f>IF('Manual Adjustments'!L232&lt;0.25,CEILING('Manual Adjustments'!L232,0.25),MROUND('Manual Adjustments'!L232,0.25))</f>
        <v>0</v>
      </c>
      <c r="J299" s="816" t="e">
        <f ca="1">IF('Manual Adjustments'!M232&lt;0.25,CEILING('Manual Adjustments'!M232,0.25),MROUND('Manual Adjustments'!M232,0.25))</f>
        <v>#N/A</v>
      </c>
      <c r="K299" s="816" t="e">
        <f ca="1">IF('Manual Adjustments'!N232&lt;0.25,CEILING('Manual Adjustments'!N232,0.25),MROUND('Manual Adjustments'!N232,0.25))</f>
        <v>#N/A</v>
      </c>
      <c r="L299" s="816">
        <f ca="1">IF('Manual Adjustments'!O232&lt;0.25,CEILING('Manual Adjustments'!O232,0.25),MROUND('Manual Adjustments'!O232,0.25))</f>
        <v>0</v>
      </c>
      <c r="M299" s="492"/>
      <c r="N299" s="280"/>
      <c r="O299" s="125"/>
      <c r="P299" s="123"/>
    </row>
    <row r="300" spans="1:23" s="126" customFormat="1" ht="12">
      <c r="A300" s="123"/>
      <c r="B300" s="498" t="str">
        <f>'Effective Employees'!B219</f>
        <v>N/A</v>
      </c>
      <c r="C300" s="536">
        <f>'Effective Employees'!F219</f>
        <v>0</v>
      </c>
      <c r="D300" s="810">
        <f>'Manual Adjustments'!G233</f>
        <v>0</v>
      </c>
      <c r="E300" s="821">
        <f ca="1">IF('Manual Adjustments'!H233&lt;0.25,CEILING('Manual Adjustments'!H233,0.25),MROUND('Manual Adjustments'!H233,0.25))</f>
        <v>0</v>
      </c>
      <c r="F300" s="814">
        <f ca="1">IF('Manual Adjustments'!I233&lt;0.25,CEILING('Manual Adjustments'!I233,0.25),MROUND('Manual Adjustments'!I233,0.25))</f>
        <v>0</v>
      </c>
      <c r="G300" s="817" t="e">
        <f ca="1">IF('Manual Adjustments'!J233&lt;0.25,CEILING('Manual Adjustments'!J233,0.25),MROUND('Manual Adjustments'!J233,0.25))</f>
        <v>#N/A</v>
      </c>
      <c r="H300" s="817">
        <f>IF('Manual Adjustments'!K233&lt;0.25,CEILING('Manual Adjustments'!K233,0.25),MROUND('Manual Adjustments'!K233,0.25))</f>
        <v>0</v>
      </c>
      <c r="I300" s="817">
        <f>IF('Manual Adjustments'!L233&lt;0.25,CEILING('Manual Adjustments'!L233,0.25),MROUND('Manual Adjustments'!L233,0.25))</f>
        <v>0</v>
      </c>
      <c r="J300" s="817" t="e">
        <f ca="1">IF('Manual Adjustments'!M233&lt;0.25,CEILING('Manual Adjustments'!M233,0.25),MROUND('Manual Adjustments'!M233,0.25))</f>
        <v>#N/A</v>
      </c>
      <c r="K300" s="817" t="e">
        <f ca="1">IF('Manual Adjustments'!N233&lt;0.25,CEILING('Manual Adjustments'!N233,0.25),MROUND('Manual Adjustments'!N233,0.25))</f>
        <v>#N/A</v>
      </c>
      <c r="L300" s="817">
        <f ca="1">IF('Manual Adjustments'!O233&lt;0.25,CEILING('Manual Adjustments'!O233,0.25),MROUND('Manual Adjustments'!O233,0.25))</f>
        <v>0</v>
      </c>
      <c r="M300" s="538"/>
      <c r="N300" s="280"/>
      <c r="O300" s="125"/>
      <c r="P300" s="123"/>
      <c r="V300" s="529"/>
      <c r="W300" s="530"/>
    </row>
    <row r="301" spans="1:23" s="126" customFormat="1" ht="12">
      <c r="A301" s="123"/>
      <c r="B301" s="499">
        <f>'Client Info'!B133</f>
        <v>0</v>
      </c>
      <c r="C301" s="531"/>
      <c r="D301" s="811"/>
      <c r="E301" s="820"/>
      <c r="F301" s="819"/>
      <c r="G301" s="819"/>
      <c r="H301" s="819"/>
      <c r="I301" s="819"/>
      <c r="J301" s="819"/>
      <c r="K301" s="819"/>
      <c r="L301" s="819"/>
      <c r="M301" s="535"/>
      <c r="N301" s="280"/>
      <c r="O301" s="125"/>
      <c r="P301" s="123"/>
      <c r="V301" s="529"/>
      <c r="W301" s="530"/>
    </row>
    <row r="302" spans="1:23" s="126" customFormat="1" ht="12">
      <c r="A302" s="123"/>
      <c r="B302" s="498" t="str">
        <f>'Effective Employees'!B220</f>
        <v>N/A</v>
      </c>
      <c r="C302" s="496">
        <f>'Effective Employees'!F220</f>
        <v>0</v>
      </c>
      <c r="D302" s="809">
        <f>'Manual Adjustments'!G234</f>
        <v>0</v>
      </c>
      <c r="E302" s="814">
        <f ca="1">IF('Manual Adjustments'!H234&lt;0.25,CEILING('Manual Adjustments'!H234,0.25),MROUND('Manual Adjustments'!H234,0.25))</f>
        <v>0</v>
      </c>
      <c r="F302" s="814">
        <f ca="1">IF('Manual Adjustments'!I234&lt;0.25,CEILING('Manual Adjustments'!I234,0.25),MROUND('Manual Adjustments'!I234,0.25))</f>
        <v>0</v>
      </c>
      <c r="G302" s="816" t="e">
        <f ca="1">IF('Manual Adjustments'!J234&lt;0.25,CEILING('Manual Adjustments'!J234,0.25),MROUND('Manual Adjustments'!J234,0.25))</f>
        <v>#N/A</v>
      </c>
      <c r="H302" s="816">
        <f>IF('Manual Adjustments'!K234&lt;0.25,CEILING('Manual Adjustments'!K234,0.25),MROUND('Manual Adjustments'!K234,0.25))</f>
        <v>0</v>
      </c>
      <c r="I302" s="816">
        <f>IF('Manual Adjustments'!L234&lt;0.25,CEILING('Manual Adjustments'!L234,0.25),MROUND('Manual Adjustments'!L234,0.25))</f>
        <v>0</v>
      </c>
      <c r="J302" s="816" t="e">
        <f ca="1">IF('Manual Adjustments'!M234&lt;0.25,CEILING('Manual Adjustments'!M234,0.25),MROUND('Manual Adjustments'!M234,0.25))</f>
        <v>#N/A</v>
      </c>
      <c r="K302" s="816" t="e">
        <f ca="1">IF('Manual Adjustments'!N234&lt;0.25,CEILING('Manual Adjustments'!N234,0.25),MROUND('Manual Adjustments'!N234,0.25))</f>
        <v>#N/A</v>
      </c>
      <c r="L302" s="816">
        <f ca="1">IF('Manual Adjustments'!O234&lt;0.25,CEILING('Manual Adjustments'!O234,0.25),MROUND('Manual Adjustments'!O234,0.25))</f>
        <v>0</v>
      </c>
      <c r="M302" s="492"/>
      <c r="N302" s="280"/>
      <c r="O302" s="125"/>
      <c r="P302" s="123"/>
      <c r="V302" s="529"/>
      <c r="W302" s="530"/>
    </row>
    <row r="303" spans="1:23" s="126" customFormat="1" ht="12">
      <c r="A303" s="123"/>
      <c r="B303" s="498" t="str">
        <f>'Effective Employees'!B221</f>
        <v>N/A</v>
      </c>
      <c r="C303" s="496">
        <f>'Effective Employees'!F221</f>
        <v>0</v>
      </c>
      <c r="D303" s="809">
        <f>'Manual Adjustments'!G235</f>
        <v>0</v>
      </c>
      <c r="E303" s="814">
        <f ca="1">IF('Manual Adjustments'!H235&lt;0.25,CEILING('Manual Adjustments'!H235,0.25),MROUND('Manual Adjustments'!H235,0.25))</f>
        <v>0</v>
      </c>
      <c r="F303" s="814">
        <f ca="1">IF('Manual Adjustments'!I235&lt;0.25,CEILING('Manual Adjustments'!I235,0.25),MROUND('Manual Adjustments'!I235,0.25))</f>
        <v>0</v>
      </c>
      <c r="G303" s="816" t="e">
        <f ca="1">IF('Manual Adjustments'!J235&lt;0.25,CEILING('Manual Adjustments'!J235,0.25),MROUND('Manual Adjustments'!J235,0.25))</f>
        <v>#N/A</v>
      </c>
      <c r="H303" s="816">
        <f>IF('Manual Adjustments'!K235&lt;0.25,CEILING('Manual Adjustments'!K235,0.25),MROUND('Manual Adjustments'!K235,0.25))</f>
        <v>0</v>
      </c>
      <c r="I303" s="816">
        <f>IF('Manual Adjustments'!L235&lt;0.25,CEILING('Manual Adjustments'!L235,0.25),MROUND('Manual Adjustments'!L235,0.25))</f>
        <v>0</v>
      </c>
      <c r="J303" s="816" t="e">
        <f ca="1">IF('Manual Adjustments'!M235&lt;0.25,CEILING('Manual Adjustments'!M235,0.25),MROUND('Manual Adjustments'!M235,0.25))</f>
        <v>#N/A</v>
      </c>
      <c r="K303" s="816" t="e">
        <f ca="1">IF('Manual Adjustments'!N235&lt;0.25,CEILING('Manual Adjustments'!N235,0.25),MROUND('Manual Adjustments'!N235,0.25))</f>
        <v>#N/A</v>
      </c>
      <c r="L303" s="816">
        <f ca="1">IF('Manual Adjustments'!O235&lt;0.25,CEILING('Manual Adjustments'!O235,0.25),MROUND('Manual Adjustments'!O235,0.25))</f>
        <v>0</v>
      </c>
      <c r="M303" s="492"/>
      <c r="N303" s="280"/>
      <c r="O303" s="125"/>
      <c r="P303" s="123"/>
      <c r="V303" s="529"/>
      <c r="W303" s="530"/>
    </row>
    <row r="304" spans="1:23" s="126" customFormat="1" ht="12">
      <c r="A304" s="123"/>
      <c r="B304" s="498" t="str">
        <f>'Effective Employees'!B222</f>
        <v>N/A</v>
      </c>
      <c r="C304" s="536">
        <f>'Effective Employees'!F222</f>
        <v>0</v>
      </c>
      <c r="D304" s="810">
        <f>'Manual Adjustments'!G236</f>
        <v>0</v>
      </c>
      <c r="E304" s="821">
        <f ca="1">IF('Manual Adjustments'!H236&lt;0.25,CEILING('Manual Adjustments'!H236,0.25),MROUND('Manual Adjustments'!H236,0.25))</f>
        <v>0</v>
      </c>
      <c r="F304" s="814">
        <f ca="1">IF('Manual Adjustments'!I236&lt;0.25,CEILING('Manual Adjustments'!I236,0.25),MROUND('Manual Adjustments'!I236,0.25))</f>
        <v>0</v>
      </c>
      <c r="G304" s="817" t="e">
        <f ca="1">IF('Manual Adjustments'!J236&lt;0.25,CEILING('Manual Adjustments'!J236,0.25),MROUND('Manual Adjustments'!J236,0.25))</f>
        <v>#N/A</v>
      </c>
      <c r="H304" s="817">
        <f>IF('Manual Adjustments'!K236&lt;0.25,CEILING('Manual Adjustments'!K236,0.25),MROUND('Manual Adjustments'!K236,0.25))</f>
        <v>0</v>
      </c>
      <c r="I304" s="817">
        <f>IF('Manual Adjustments'!L236&lt;0.25,CEILING('Manual Adjustments'!L236,0.25),MROUND('Manual Adjustments'!L236,0.25))</f>
        <v>0</v>
      </c>
      <c r="J304" s="817" t="e">
        <f ca="1">IF('Manual Adjustments'!M236&lt;0.25,CEILING('Manual Adjustments'!M236,0.25),MROUND('Manual Adjustments'!M236,0.25))</f>
        <v>#N/A</v>
      </c>
      <c r="K304" s="817" t="e">
        <f ca="1">IF('Manual Adjustments'!N236&lt;0.25,CEILING('Manual Adjustments'!N236,0.25),MROUND('Manual Adjustments'!N236,0.25))</f>
        <v>#N/A</v>
      </c>
      <c r="L304" s="817">
        <f ca="1">IF('Manual Adjustments'!O236&lt;0.25,CEILING('Manual Adjustments'!O236,0.25),MROUND('Manual Adjustments'!O236,0.25))</f>
        <v>0</v>
      </c>
      <c r="M304" s="538"/>
      <c r="N304" s="280"/>
      <c r="O304" s="125"/>
      <c r="P304" s="123"/>
      <c r="V304" s="529"/>
      <c r="W304" s="530"/>
    </row>
    <row r="305" spans="1:23" s="126" customFormat="1" ht="12">
      <c r="A305" s="123"/>
      <c r="B305" s="499">
        <f>'Client Info'!B134</f>
        <v>0</v>
      </c>
      <c r="C305" s="531"/>
      <c r="D305" s="811"/>
      <c r="E305" s="820"/>
      <c r="F305" s="819"/>
      <c r="G305" s="819"/>
      <c r="H305" s="819"/>
      <c r="I305" s="819"/>
      <c r="J305" s="819"/>
      <c r="K305" s="819"/>
      <c r="L305" s="819"/>
      <c r="M305" s="535"/>
      <c r="N305" s="280"/>
      <c r="O305" s="125"/>
      <c r="P305" s="123"/>
      <c r="V305" s="529"/>
      <c r="W305" s="530"/>
    </row>
    <row r="306" spans="1:23" s="126" customFormat="1" ht="12">
      <c r="A306" s="123"/>
      <c r="B306" s="498" t="str">
        <f>'Effective Employees'!B223</f>
        <v>N/A</v>
      </c>
      <c r="C306" s="496">
        <f>'Effective Employees'!F223</f>
        <v>0</v>
      </c>
      <c r="D306" s="809">
        <f>'Manual Adjustments'!G237</f>
        <v>0</v>
      </c>
      <c r="E306" s="814">
        <f ca="1">IF('Manual Adjustments'!H237&lt;0.25,CEILING('Manual Adjustments'!H237,0.25),MROUND('Manual Adjustments'!H237,0.25))</f>
        <v>0</v>
      </c>
      <c r="F306" s="814">
        <f ca="1">IF('Manual Adjustments'!I237&lt;0.25,CEILING('Manual Adjustments'!I237,0.25),MROUND('Manual Adjustments'!I237,0.25))</f>
        <v>0</v>
      </c>
      <c r="G306" s="816" t="e">
        <f ca="1">IF('Manual Adjustments'!J237&lt;0.25,CEILING('Manual Adjustments'!J237,0.25),MROUND('Manual Adjustments'!J237,0.25))</f>
        <v>#N/A</v>
      </c>
      <c r="H306" s="816">
        <f>IF('Manual Adjustments'!K237&lt;0.25,CEILING('Manual Adjustments'!K237,0.25),MROUND('Manual Adjustments'!K237,0.25))</f>
        <v>0</v>
      </c>
      <c r="I306" s="816">
        <f>IF('Manual Adjustments'!L237&lt;0.25,CEILING('Manual Adjustments'!L237,0.25),MROUND('Manual Adjustments'!L237,0.25))</f>
        <v>0</v>
      </c>
      <c r="J306" s="816" t="e">
        <f ca="1">IF('Manual Adjustments'!M237&lt;0.25,CEILING('Manual Adjustments'!M237,0.25),MROUND('Manual Adjustments'!M237,0.25))</f>
        <v>#N/A</v>
      </c>
      <c r="K306" s="816" t="e">
        <f ca="1">IF('Manual Adjustments'!N237&lt;0.25,CEILING('Manual Adjustments'!N237,0.25),MROUND('Manual Adjustments'!N237,0.25))</f>
        <v>#N/A</v>
      </c>
      <c r="L306" s="816">
        <f ca="1">IF('Manual Adjustments'!O237&lt;0.25,CEILING('Manual Adjustments'!O237,0.25),MROUND('Manual Adjustments'!O237,0.25))</f>
        <v>0</v>
      </c>
      <c r="M306" s="492"/>
      <c r="N306" s="280"/>
      <c r="O306" s="125"/>
      <c r="P306" s="123"/>
      <c r="V306" s="529"/>
      <c r="W306" s="530"/>
    </row>
    <row r="307" spans="1:23" s="126" customFormat="1" ht="12">
      <c r="A307" s="123"/>
      <c r="B307" s="498" t="str">
        <f>'Effective Employees'!B224</f>
        <v>N/A</v>
      </c>
      <c r="C307" s="496">
        <f>'Effective Employees'!F224</f>
        <v>0</v>
      </c>
      <c r="D307" s="809">
        <f>'Manual Adjustments'!G238</f>
        <v>0</v>
      </c>
      <c r="E307" s="814">
        <f ca="1">IF('Manual Adjustments'!H238&lt;0.25,CEILING('Manual Adjustments'!H238,0.25),MROUND('Manual Adjustments'!H238,0.25))</f>
        <v>0</v>
      </c>
      <c r="F307" s="814">
        <f ca="1">IF('Manual Adjustments'!I238&lt;0.25,CEILING('Manual Adjustments'!I238,0.25),MROUND('Manual Adjustments'!I238,0.25))</f>
        <v>0</v>
      </c>
      <c r="G307" s="816" t="e">
        <f ca="1">IF('Manual Adjustments'!J238&lt;0.25,CEILING('Manual Adjustments'!J238,0.25),MROUND('Manual Adjustments'!J238,0.25))</f>
        <v>#N/A</v>
      </c>
      <c r="H307" s="816">
        <f>IF('Manual Adjustments'!K238&lt;0.25,CEILING('Manual Adjustments'!K238,0.25),MROUND('Manual Adjustments'!K238,0.25))</f>
        <v>0</v>
      </c>
      <c r="I307" s="816">
        <f>IF('Manual Adjustments'!L238&lt;0.25,CEILING('Manual Adjustments'!L238,0.25),MROUND('Manual Adjustments'!L238,0.25))</f>
        <v>0</v>
      </c>
      <c r="J307" s="816" t="e">
        <f ca="1">IF('Manual Adjustments'!M238&lt;0.25,CEILING('Manual Adjustments'!M238,0.25),MROUND('Manual Adjustments'!M238,0.25))</f>
        <v>#N/A</v>
      </c>
      <c r="K307" s="816" t="e">
        <f ca="1">IF('Manual Adjustments'!N238&lt;0.25,CEILING('Manual Adjustments'!N238,0.25),MROUND('Manual Adjustments'!N238,0.25))</f>
        <v>#N/A</v>
      </c>
      <c r="L307" s="816">
        <f ca="1">IF('Manual Adjustments'!O238&lt;0.25,CEILING('Manual Adjustments'!O238,0.25),MROUND('Manual Adjustments'!O238,0.25))</f>
        <v>0</v>
      </c>
      <c r="M307" s="492"/>
      <c r="N307" s="280"/>
      <c r="O307" s="125"/>
      <c r="P307" s="123"/>
      <c r="V307" s="529"/>
      <c r="W307" s="530"/>
    </row>
    <row r="308" spans="1:23" s="126" customFormat="1" ht="12">
      <c r="A308" s="123"/>
      <c r="B308" s="498" t="str">
        <f>'Effective Employees'!B225</f>
        <v>N/A</v>
      </c>
      <c r="C308" s="536">
        <f>'Effective Employees'!F225</f>
        <v>0</v>
      </c>
      <c r="D308" s="810">
        <f>'Manual Adjustments'!G239</f>
        <v>0</v>
      </c>
      <c r="E308" s="821">
        <f ca="1">IF('Manual Adjustments'!H239&lt;0.25,CEILING('Manual Adjustments'!H239,0.25),MROUND('Manual Adjustments'!H239,0.25))</f>
        <v>0</v>
      </c>
      <c r="F308" s="814">
        <f ca="1">IF('Manual Adjustments'!I239&lt;0.25,CEILING('Manual Adjustments'!I239,0.25),MROUND('Manual Adjustments'!I239,0.25))</f>
        <v>0</v>
      </c>
      <c r="G308" s="817" t="e">
        <f ca="1">IF('Manual Adjustments'!J239&lt;0.25,CEILING('Manual Adjustments'!J239,0.25),MROUND('Manual Adjustments'!J239,0.25))</f>
        <v>#N/A</v>
      </c>
      <c r="H308" s="817">
        <f>IF('Manual Adjustments'!K239&lt;0.25,CEILING('Manual Adjustments'!K239,0.25),MROUND('Manual Adjustments'!K239,0.25))</f>
        <v>0</v>
      </c>
      <c r="I308" s="817">
        <f>IF('Manual Adjustments'!L239&lt;0.25,CEILING('Manual Adjustments'!L239,0.25),MROUND('Manual Adjustments'!L239,0.25))</f>
        <v>0</v>
      </c>
      <c r="J308" s="817" t="e">
        <f ca="1">IF('Manual Adjustments'!M239&lt;0.25,CEILING('Manual Adjustments'!M239,0.25),MROUND('Manual Adjustments'!M239,0.25))</f>
        <v>#N/A</v>
      </c>
      <c r="K308" s="817" t="e">
        <f ca="1">IF('Manual Adjustments'!N239&lt;0.25,CEILING('Manual Adjustments'!N239,0.25),MROUND('Manual Adjustments'!N239,0.25))</f>
        <v>#N/A</v>
      </c>
      <c r="L308" s="817">
        <f ca="1">IF('Manual Adjustments'!O239&lt;0.25,CEILING('Manual Adjustments'!O239,0.25),MROUND('Manual Adjustments'!O239,0.25))</f>
        <v>0</v>
      </c>
      <c r="M308" s="538"/>
      <c r="N308" s="280"/>
      <c r="O308" s="125"/>
      <c r="P308" s="123"/>
      <c r="V308" s="529"/>
      <c r="W308" s="530"/>
    </row>
    <row r="309" spans="1:23" s="126" customFormat="1" ht="12">
      <c r="A309" s="123"/>
      <c r="B309" s="499">
        <f>'Client Info'!B135</f>
        <v>0</v>
      </c>
      <c r="C309" s="531"/>
      <c r="D309" s="811"/>
      <c r="E309" s="820"/>
      <c r="F309" s="819"/>
      <c r="G309" s="819"/>
      <c r="H309" s="819"/>
      <c r="I309" s="819"/>
      <c r="J309" s="819"/>
      <c r="K309" s="819"/>
      <c r="L309" s="819"/>
      <c r="M309" s="535"/>
      <c r="N309" s="280"/>
      <c r="O309" s="125"/>
      <c r="P309" s="123"/>
      <c r="V309" s="529"/>
      <c r="W309" s="530"/>
    </row>
    <row r="310" spans="1:23" s="126" customFormat="1" ht="12">
      <c r="A310" s="123"/>
      <c r="B310" s="498" t="str">
        <f>'Effective Employees'!B226</f>
        <v>N/A</v>
      </c>
      <c r="C310" s="496">
        <f>'Effective Employees'!F226</f>
        <v>0</v>
      </c>
      <c r="D310" s="809">
        <f>'Manual Adjustments'!G240</f>
        <v>0</v>
      </c>
      <c r="E310" s="814">
        <f ca="1">IF('Manual Adjustments'!H240&lt;0.25,CEILING('Manual Adjustments'!H240,0.25),MROUND('Manual Adjustments'!H240,0.25))</f>
        <v>0</v>
      </c>
      <c r="F310" s="814">
        <f ca="1">IF('Manual Adjustments'!I240&lt;0.25,CEILING('Manual Adjustments'!I240,0.25),MROUND('Manual Adjustments'!I240,0.25))</f>
        <v>0</v>
      </c>
      <c r="G310" s="816" t="e">
        <f ca="1">IF('Manual Adjustments'!J240&lt;0.25,CEILING('Manual Adjustments'!J240,0.25),MROUND('Manual Adjustments'!J240,0.25))</f>
        <v>#N/A</v>
      </c>
      <c r="H310" s="816">
        <f>IF('Manual Adjustments'!K240&lt;0.25,CEILING('Manual Adjustments'!K240,0.25),MROUND('Manual Adjustments'!K240,0.25))</f>
        <v>0</v>
      </c>
      <c r="I310" s="816">
        <f>IF('Manual Adjustments'!L240&lt;0.25,CEILING('Manual Adjustments'!L240,0.25),MROUND('Manual Adjustments'!L240,0.25))</f>
        <v>0</v>
      </c>
      <c r="J310" s="816" t="e">
        <f ca="1">IF('Manual Adjustments'!M240&lt;0.25,CEILING('Manual Adjustments'!M240,0.25),MROUND('Manual Adjustments'!M240,0.25))</f>
        <v>#N/A</v>
      </c>
      <c r="K310" s="816" t="e">
        <f ca="1">IF('Manual Adjustments'!N240&lt;0.25,CEILING('Manual Adjustments'!N240,0.25),MROUND('Manual Adjustments'!N240,0.25))</f>
        <v>#N/A</v>
      </c>
      <c r="L310" s="816">
        <f ca="1">IF('Manual Adjustments'!O240&lt;0.25,CEILING('Manual Adjustments'!O240,0.25),MROUND('Manual Adjustments'!O240,0.25))</f>
        <v>0</v>
      </c>
      <c r="M310" s="492"/>
      <c r="N310" s="280"/>
      <c r="O310" s="125"/>
      <c r="P310" s="123"/>
      <c r="V310" s="529"/>
      <c r="W310" s="530"/>
    </row>
    <row r="311" spans="1:23" s="126" customFormat="1" ht="12">
      <c r="A311" s="123"/>
      <c r="B311" s="498" t="str">
        <f>'Effective Employees'!B227</f>
        <v>N/A</v>
      </c>
      <c r="C311" s="496">
        <f>'Effective Employees'!F227</f>
        <v>0</v>
      </c>
      <c r="D311" s="809">
        <f>'Manual Adjustments'!G241</f>
        <v>0</v>
      </c>
      <c r="E311" s="814">
        <f ca="1">IF('Manual Adjustments'!H241&lt;0.25,CEILING('Manual Adjustments'!H241,0.25),MROUND('Manual Adjustments'!H241,0.25))</f>
        <v>0</v>
      </c>
      <c r="F311" s="814">
        <f ca="1">IF('Manual Adjustments'!I241&lt;0.25,CEILING('Manual Adjustments'!I241,0.25),MROUND('Manual Adjustments'!I241,0.25))</f>
        <v>0</v>
      </c>
      <c r="G311" s="816" t="e">
        <f ca="1">IF('Manual Adjustments'!J241&lt;0.25,CEILING('Manual Adjustments'!J241,0.25),MROUND('Manual Adjustments'!J241,0.25))</f>
        <v>#N/A</v>
      </c>
      <c r="H311" s="816">
        <f>IF('Manual Adjustments'!K241&lt;0.25,CEILING('Manual Adjustments'!K241,0.25),MROUND('Manual Adjustments'!K241,0.25))</f>
        <v>0</v>
      </c>
      <c r="I311" s="816">
        <f>IF('Manual Adjustments'!L241&lt;0.25,CEILING('Manual Adjustments'!L241,0.25),MROUND('Manual Adjustments'!L241,0.25))</f>
        <v>0</v>
      </c>
      <c r="J311" s="816" t="e">
        <f ca="1">IF('Manual Adjustments'!M241&lt;0.25,CEILING('Manual Adjustments'!M241,0.25),MROUND('Manual Adjustments'!M241,0.25))</f>
        <v>#N/A</v>
      </c>
      <c r="K311" s="816" t="e">
        <f ca="1">IF('Manual Adjustments'!N241&lt;0.25,CEILING('Manual Adjustments'!N241,0.25),MROUND('Manual Adjustments'!N241,0.25))</f>
        <v>#N/A</v>
      </c>
      <c r="L311" s="816">
        <f ca="1">IF('Manual Adjustments'!O241&lt;0.25,CEILING('Manual Adjustments'!O241,0.25),MROUND('Manual Adjustments'!O241,0.25))</f>
        <v>0</v>
      </c>
      <c r="M311" s="492"/>
      <c r="N311" s="280"/>
      <c r="O311" s="125"/>
      <c r="P311" s="123"/>
      <c r="V311" s="529"/>
      <c r="W311" s="530"/>
    </row>
    <row r="312" spans="1:23" s="126" customFormat="1" ht="12">
      <c r="A312" s="123"/>
      <c r="B312" s="498" t="str">
        <f>'Effective Employees'!B228</f>
        <v>N/A</v>
      </c>
      <c r="C312" s="536">
        <f>'Effective Employees'!F228</f>
        <v>0</v>
      </c>
      <c r="D312" s="810">
        <f>'Manual Adjustments'!G242</f>
        <v>0</v>
      </c>
      <c r="E312" s="821">
        <f ca="1">IF('Manual Adjustments'!H242&lt;0.25,CEILING('Manual Adjustments'!H242,0.25),MROUND('Manual Adjustments'!H242,0.25))</f>
        <v>0</v>
      </c>
      <c r="F312" s="814">
        <f ca="1">IF('Manual Adjustments'!I242&lt;0.25,CEILING('Manual Adjustments'!I242,0.25),MROUND('Manual Adjustments'!I242,0.25))</f>
        <v>0</v>
      </c>
      <c r="G312" s="817" t="e">
        <f ca="1">IF('Manual Adjustments'!J242&lt;0.25,CEILING('Manual Adjustments'!J242,0.25),MROUND('Manual Adjustments'!J242,0.25))</f>
        <v>#N/A</v>
      </c>
      <c r="H312" s="817">
        <f>IF('Manual Adjustments'!K242&lt;0.25,CEILING('Manual Adjustments'!K242,0.25),MROUND('Manual Adjustments'!K242,0.25))</f>
        <v>0</v>
      </c>
      <c r="I312" s="817">
        <f>IF('Manual Adjustments'!L242&lt;0.25,CEILING('Manual Adjustments'!L242,0.25),MROUND('Manual Adjustments'!L242,0.25))</f>
        <v>0</v>
      </c>
      <c r="J312" s="817" t="e">
        <f ca="1">IF('Manual Adjustments'!M242&lt;0.25,CEILING('Manual Adjustments'!M242,0.25),MROUND('Manual Adjustments'!M242,0.25))</f>
        <v>#N/A</v>
      </c>
      <c r="K312" s="817" t="e">
        <f ca="1">IF('Manual Adjustments'!N242&lt;0.25,CEILING('Manual Adjustments'!N242,0.25),MROUND('Manual Adjustments'!N242,0.25))</f>
        <v>#N/A</v>
      </c>
      <c r="L312" s="817">
        <f ca="1">IF('Manual Adjustments'!O242&lt;0.25,CEILING('Manual Adjustments'!O242,0.25),MROUND('Manual Adjustments'!O242,0.25))</f>
        <v>0</v>
      </c>
      <c r="M312" s="538"/>
      <c r="N312" s="280"/>
      <c r="O312" s="125"/>
      <c r="P312" s="123"/>
      <c r="V312" s="529"/>
      <c r="W312" s="530"/>
    </row>
    <row r="313" spans="1:23" s="126" customFormat="1" ht="12">
      <c r="A313" s="123"/>
      <c r="B313" s="499">
        <f>'Client Info'!B136</f>
        <v>0</v>
      </c>
      <c r="C313" s="531"/>
      <c r="D313" s="811"/>
      <c r="E313" s="820"/>
      <c r="F313" s="819"/>
      <c r="G313" s="819"/>
      <c r="H313" s="819"/>
      <c r="I313" s="819"/>
      <c r="J313" s="819"/>
      <c r="K313" s="819"/>
      <c r="L313" s="819"/>
      <c r="M313" s="535"/>
      <c r="N313" s="280"/>
      <c r="O313" s="125"/>
      <c r="P313" s="123"/>
      <c r="V313" s="529"/>
      <c r="W313" s="530"/>
    </row>
    <row r="314" spans="1:23" s="126" customFormat="1" ht="12">
      <c r="A314" s="123"/>
      <c r="B314" s="498" t="str">
        <f>'Effective Employees'!B229</f>
        <v>N/A</v>
      </c>
      <c r="C314" s="496">
        <f>'Effective Employees'!F229</f>
        <v>0</v>
      </c>
      <c r="D314" s="809">
        <f>'Manual Adjustments'!G243</f>
        <v>0</v>
      </c>
      <c r="E314" s="814">
        <f ca="1">IF('Manual Adjustments'!H243&lt;0.25,CEILING('Manual Adjustments'!H243,0.25),MROUND('Manual Adjustments'!H243,0.25))</f>
        <v>0</v>
      </c>
      <c r="F314" s="814">
        <f ca="1">IF('Manual Adjustments'!I243&lt;0.25,CEILING('Manual Adjustments'!I243,0.25),MROUND('Manual Adjustments'!I243,0.25))</f>
        <v>0</v>
      </c>
      <c r="G314" s="816" t="e">
        <f ca="1">IF('Manual Adjustments'!J243&lt;0.25,CEILING('Manual Adjustments'!J243,0.25),MROUND('Manual Adjustments'!J243,0.25))</f>
        <v>#N/A</v>
      </c>
      <c r="H314" s="816">
        <f>IF('Manual Adjustments'!K243&lt;0.25,CEILING('Manual Adjustments'!K243,0.25),MROUND('Manual Adjustments'!K243,0.25))</f>
        <v>0</v>
      </c>
      <c r="I314" s="816">
        <f>IF('Manual Adjustments'!L243&lt;0.25,CEILING('Manual Adjustments'!L243,0.25),MROUND('Manual Adjustments'!L243,0.25))</f>
        <v>0</v>
      </c>
      <c r="J314" s="816" t="e">
        <f ca="1">IF('Manual Adjustments'!M243&lt;0.25,CEILING('Manual Adjustments'!M243,0.25),MROUND('Manual Adjustments'!M243,0.25))</f>
        <v>#N/A</v>
      </c>
      <c r="K314" s="816" t="e">
        <f ca="1">IF('Manual Adjustments'!N243&lt;0.25,CEILING('Manual Adjustments'!N243,0.25),MROUND('Manual Adjustments'!N243,0.25))</f>
        <v>#N/A</v>
      </c>
      <c r="L314" s="816">
        <f ca="1">IF('Manual Adjustments'!O243&lt;0.25,CEILING('Manual Adjustments'!O243,0.25),MROUND('Manual Adjustments'!O243,0.25))</f>
        <v>0</v>
      </c>
      <c r="M314" s="492"/>
      <c r="N314" s="280"/>
      <c r="O314" s="125"/>
      <c r="P314" s="123"/>
      <c r="V314" s="529"/>
      <c r="W314" s="530"/>
    </row>
    <row r="315" spans="1:23" s="126" customFormat="1" ht="12">
      <c r="A315" s="123"/>
      <c r="B315" s="498" t="str">
        <f>'Effective Employees'!B230</f>
        <v>N/A</v>
      </c>
      <c r="C315" s="496">
        <f>'Effective Employees'!F230</f>
        <v>0</v>
      </c>
      <c r="D315" s="809">
        <f>'Manual Adjustments'!G244</f>
        <v>0</v>
      </c>
      <c r="E315" s="814">
        <f ca="1">IF('Manual Adjustments'!H244&lt;0.25,CEILING('Manual Adjustments'!H244,0.25),MROUND('Manual Adjustments'!H244,0.25))</f>
        <v>0</v>
      </c>
      <c r="F315" s="814">
        <f ca="1">IF('Manual Adjustments'!I244&lt;0.25,CEILING('Manual Adjustments'!I244,0.25),MROUND('Manual Adjustments'!I244,0.25))</f>
        <v>0</v>
      </c>
      <c r="G315" s="816" t="e">
        <f ca="1">IF('Manual Adjustments'!J244&lt;0.25,CEILING('Manual Adjustments'!J244,0.25),MROUND('Manual Adjustments'!J244,0.25))</f>
        <v>#N/A</v>
      </c>
      <c r="H315" s="816">
        <f>IF('Manual Adjustments'!K244&lt;0.25,CEILING('Manual Adjustments'!K244,0.25),MROUND('Manual Adjustments'!K244,0.25))</f>
        <v>0</v>
      </c>
      <c r="I315" s="816">
        <f>IF('Manual Adjustments'!L244&lt;0.25,CEILING('Manual Adjustments'!L244,0.25),MROUND('Manual Adjustments'!L244,0.25))</f>
        <v>0</v>
      </c>
      <c r="J315" s="816" t="e">
        <f ca="1">IF('Manual Adjustments'!M244&lt;0.25,CEILING('Manual Adjustments'!M244,0.25),MROUND('Manual Adjustments'!M244,0.25))</f>
        <v>#N/A</v>
      </c>
      <c r="K315" s="816" t="e">
        <f ca="1">IF('Manual Adjustments'!N244&lt;0.25,CEILING('Manual Adjustments'!N244,0.25),MROUND('Manual Adjustments'!N244,0.25))</f>
        <v>#N/A</v>
      </c>
      <c r="L315" s="816">
        <f ca="1">IF('Manual Adjustments'!O244&lt;0.25,CEILING('Manual Adjustments'!O244,0.25),MROUND('Manual Adjustments'!O244,0.25))</f>
        <v>0</v>
      </c>
      <c r="M315" s="492"/>
      <c r="N315" s="280"/>
      <c r="O315" s="125"/>
      <c r="P315" s="123"/>
      <c r="V315" s="529"/>
      <c r="W315" s="530"/>
    </row>
    <row r="316" spans="1:23" s="126" customFormat="1" ht="12">
      <c r="A316" s="123"/>
      <c r="B316" s="498" t="str">
        <f>'Effective Employees'!B231</f>
        <v>N/A</v>
      </c>
      <c r="C316" s="536">
        <f>'Effective Employees'!F231</f>
        <v>0</v>
      </c>
      <c r="D316" s="810">
        <f>'Manual Adjustments'!G245</f>
        <v>0</v>
      </c>
      <c r="E316" s="821">
        <f ca="1">IF('Manual Adjustments'!H245&lt;0.25,CEILING('Manual Adjustments'!H245,0.25),MROUND('Manual Adjustments'!H245,0.25))</f>
        <v>0</v>
      </c>
      <c r="F316" s="814">
        <f ca="1">IF('Manual Adjustments'!I245&lt;0.25,CEILING('Manual Adjustments'!I245,0.25),MROUND('Manual Adjustments'!I245,0.25))</f>
        <v>0</v>
      </c>
      <c r="G316" s="817" t="e">
        <f ca="1">IF('Manual Adjustments'!J245&lt;0.25,CEILING('Manual Adjustments'!J245,0.25),MROUND('Manual Adjustments'!J245,0.25))</f>
        <v>#N/A</v>
      </c>
      <c r="H316" s="817">
        <f>IF('Manual Adjustments'!K245&lt;0.25,CEILING('Manual Adjustments'!K245,0.25),MROUND('Manual Adjustments'!K245,0.25))</f>
        <v>0</v>
      </c>
      <c r="I316" s="817">
        <f>IF('Manual Adjustments'!L245&lt;0.25,CEILING('Manual Adjustments'!L245,0.25),MROUND('Manual Adjustments'!L245,0.25))</f>
        <v>0</v>
      </c>
      <c r="J316" s="817" t="e">
        <f ca="1">IF('Manual Adjustments'!M245&lt;0.25,CEILING('Manual Adjustments'!M245,0.25),MROUND('Manual Adjustments'!M245,0.25))</f>
        <v>#N/A</v>
      </c>
      <c r="K316" s="817" t="e">
        <f ca="1">IF('Manual Adjustments'!N245&lt;0.25,CEILING('Manual Adjustments'!N245,0.25),MROUND('Manual Adjustments'!N245,0.25))</f>
        <v>#N/A</v>
      </c>
      <c r="L316" s="817">
        <f ca="1">IF('Manual Adjustments'!O245&lt;0.25,CEILING('Manual Adjustments'!O245,0.25),MROUND('Manual Adjustments'!O245,0.25))</f>
        <v>0</v>
      </c>
      <c r="M316" s="538"/>
      <c r="N316" s="280"/>
      <c r="O316" s="125"/>
      <c r="P316" s="123"/>
    </row>
    <row r="317" spans="1:23" s="126" customFormat="1" ht="12">
      <c r="A317" s="123"/>
      <c r="B317" s="499">
        <f>'Client Info'!B137</f>
        <v>0</v>
      </c>
      <c r="C317" s="531"/>
      <c r="D317" s="811"/>
      <c r="E317" s="820"/>
      <c r="F317" s="819"/>
      <c r="G317" s="819"/>
      <c r="H317" s="819"/>
      <c r="I317" s="819"/>
      <c r="J317" s="819"/>
      <c r="K317" s="819"/>
      <c r="L317" s="819"/>
      <c r="M317" s="535"/>
      <c r="N317" s="280"/>
      <c r="O317" s="125"/>
      <c r="P317" s="123"/>
    </row>
    <row r="318" spans="1:23" s="126" customFormat="1" ht="12">
      <c r="A318" s="123"/>
      <c r="B318" s="498" t="str">
        <f>'Effective Employees'!B232</f>
        <v>N/A</v>
      </c>
      <c r="C318" s="496">
        <f>'Effective Employees'!F232</f>
        <v>0</v>
      </c>
      <c r="D318" s="809">
        <f>'Manual Adjustments'!G246</f>
        <v>0</v>
      </c>
      <c r="E318" s="814">
        <f ca="1">IF('Manual Adjustments'!H246&lt;0.25,CEILING('Manual Adjustments'!H246,0.25),MROUND('Manual Adjustments'!H246,0.25))</f>
        <v>0</v>
      </c>
      <c r="F318" s="814">
        <f ca="1">IF('Manual Adjustments'!I246&lt;0.25,CEILING('Manual Adjustments'!I246,0.25),MROUND('Manual Adjustments'!I246,0.25))</f>
        <v>0</v>
      </c>
      <c r="G318" s="816" t="e">
        <f ca="1">IF('Manual Adjustments'!J246&lt;0.25,CEILING('Manual Adjustments'!J246,0.25),MROUND('Manual Adjustments'!J246,0.25))</f>
        <v>#N/A</v>
      </c>
      <c r="H318" s="816">
        <f>IF('Manual Adjustments'!K246&lt;0.25,CEILING('Manual Adjustments'!K246,0.25),MROUND('Manual Adjustments'!K246,0.25))</f>
        <v>0</v>
      </c>
      <c r="I318" s="816">
        <f>IF('Manual Adjustments'!L246&lt;0.25,CEILING('Manual Adjustments'!L246,0.25),MROUND('Manual Adjustments'!L246,0.25))</f>
        <v>0</v>
      </c>
      <c r="J318" s="816" t="e">
        <f ca="1">IF('Manual Adjustments'!M246&lt;0.25,CEILING('Manual Adjustments'!M246,0.25),MROUND('Manual Adjustments'!M246,0.25))</f>
        <v>#N/A</v>
      </c>
      <c r="K318" s="816" t="e">
        <f ca="1">IF('Manual Adjustments'!N246&lt;0.25,CEILING('Manual Adjustments'!N246,0.25),MROUND('Manual Adjustments'!N246,0.25))</f>
        <v>#N/A</v>
      </c>
      <c r="L318" s="816">
        <f ca="1">IF('Manual Adjustments'!O246&lt;0.25,CEILING('Manual Adjustments'!O246,0.25),MROUND('Manual Adjustments'!O246,0.25))</f>
        <v>0</v>
      </c>
      <c r="M318" s="492"/>
      <c r="N318" s="280"/>
      <c r="O318" s="125"/>
      <c r="P318" s="123"/>
    </row>
    <row r="319" spans="1:23" s="126" customFormat="1" ht="12">
      <c r="A319" s="123"/>
      <c r="B319" s="498" t="str">
        <f>'Effective Employees'!B233</f>
        <v>N/A</v>
      </c>
      <c r="C319" s="496">
        <f>'Effective Employees'!F233</f>
        <v>0</v>
      </c>
      <c r="D319" s="809">
        <f>'Manual Adjustments'!G247</f>
        <v>0</v>
      </c>
      <c r="E319" s="814">
        <f ca="1">IF('Manual Adjustments'!H247&lt;0.25,CEILING('Manual Adjustments'!H247,0.25),MROUND('Manual Adjustments'!H247,0.25))</f>
        <v>0</v>
      </c>
      <c r="F319" s="814">
        <f ca="1">IF('Manual Adjustments'!I247&lt;0.25,CEILING('Manual Adjustments'!I247,0.25),MROUND('Manual Adjustments'!I247,0.25))</f>
        <v>0</v>
      </c>
      <c r="G319" s="816" t="e">
        <f ca="1">IF('Manual Adjustments'!J247&lt;0.25,CEILING('Manual Adjustments'!J247,0.25),MROUND('Manual Adjustments'!J247,0.25))</f>
        <v>#N/A</v>
      </c>
      <c r="H319" s="816">
        <f>IF('Manual Adjustments'!K247&lt;0.25,CEILING('Manual Adjustments'!K247,0.25),MROUND('Manual Adjustments'!K247,0.25))</f>
        <v>0</v>
      </c>
      <c r="I319" s="816">
        <f>IF('Manual Adjustments'!L247&lt;0.25,CEILING('Manual Adjustments'!L247,0.25),MROUND('Manual Adjustments'!L247,0.25))</f>
        <v>0</v>
      </c>
      <c r="J319" s="816" t="e">
        <f ca="1">IF('Manual Adjustments'!M247&lt;0.25,CEILING('Manual Adjustments'!M247,0.25),MROUND('Manual Adjustments'!M247,0.25))</f>
        <v>#N/A</v>
      </c>
      <c r="K319" s="816" t="e">
        <f ca="1">IF('Manual Adjustments'!N247&lt;0.25,CEILING('Manual Adjustments'!N247,0.25),MROUND('Manual Adjustments'!N247,0.25))</f>
        <v>#N/A</v>
      </c>
      <c r="L319" s="816">
        <f ca="1">IF('Manual Adjustments'!O247&lt;0.25,CEILING('Manual Adjustments'!O247,0.25),MROUND('Manual Adjustments'!O247,0.25))</f>
        <v>0</v>
      </c>
      <c r="M319" s="492"/>
      <c r="N319" s="280"/>
      <c r="O319" s="125"/>
      <c r="P319" s="123"/>
    </row>
    <row r="320" spans="1:23" s="126" customFormat="1" ht="12">
      <c r="A320" s="123"/>
      <c r="B320" s="498" t="str">
        <f>'Effective Employees'!B234</f>
        <v>N/A</v>
      </c>
      <c r="C320" s="536">
        <f>'Effective Employees'!F234</f>
        <v>0</v>
      </c>
      <c r="D320" s="810">
        <f>'Manual Adjustments'!G248</f>
        <v>0</v>
      </c>
      <c r="E320" s="821">
        <f ca="1">IF('Manual Adjustments'!H248&lt;0.25,CEILING('Manual Adjustments'!H248,0.25),MROUND('Manual Adjustments'!H248,0.25))</f>
        <v>0</v>
      </c>
      <c r="F320" s="814">
        <f ca="1">IF('Manual Adjustments'!I248&lt;0.25,CEILING('Manual Adjustments'!I248,0.25),MROUND('Manual Adjustments'!I248,0.25))</f>
        <v>0</v>
      </c>
      <c r="G320" s="817" t="e">
        <f ca="1">IF('Manual Adjustments'!J248&lt;0.25,CEILING('Manual Adjustments'!J248,0.25),MROUND('Manual Adjustments'!J248,0.25))</f>
        <v>#N/A</v>
      </c>
      <c r="H320" s="817">
        <f>IF('Manual Adjustments'!K248&lt;0.25,CEILING('Manual Adjustments'!K248,0.25),MROUND('Manual Adjustments'!K248,0.25))</f>
        <v>0</v>
      </c>
      <c r="I320" s="817">
        <f>IF('Manual Adjustments'!L248&lt;0.25,CEILING('Manual Adjustments'!L248,0.25),MROUND('Manual Adjustments'!L248,0.25))</f>
        <v>0</v>
      </c>
      <c r="J320" s="817" t="e">
        <f ca="1">IF('Manual Adjustments'!M248&lt;0.25,CEILING('Manual Adjustments'!M248,0.25),MROUND('Manual Adjustments'!M248,0.25))</f>
        <v>#N/A</v>
      </c>
      <c r="K320" s="817" t="e">
        <f ca="1">IF('Manual Adjustments'!N248&lt;0.25,CEILING('Manual Adjustments'!N248,0.25),MROUND('Manual Adjustments'!N248,0.25))</f>
        <v>#N/A</v>
      </c>
      <c r="L320" s="817">
        <f ca="1">IF('Manual Adjustments'!O248&lt;0.25,CEILING('Manual Adjustments'!O248,0.25),MROUND('Manual Adjustments'!O248,0.25))</f>
        <v>0</v>
      </c>
      <c r="M320" s="538"/>
      <c r="N320" s="280"/>
      <c r="O320" s="125"/>
      <c r="P320" s="123"/>
    </row>
    <row r="321" spans="1:16" s="126" customFormat="1" ht="12">
      <c r="A321" s="123"/>
      <c r="B321" s="499">
        <f>'Client Info'!B138</f>
        <v>0</v>
      </c>
      <c r="C321" s="531"/>
      <c r="D321" s="811"/>
      <c r="E321" s="820"/>
      <c r="F321" s="819"/>
      <c r="G321" s="819"/>
      <c r="H321" s="819"/>
      <c r="I321" s="819"/>
      <c r="J321" s="819"/>
      <c r="K321" s="819"/>
      <c r="L321" s="819"/>
      <c r="M321" s="535"/>
      <c r="N321" s="280"/>
      <c r="O321" s="125"/>
      <c r="P321" s="123"/>
    </row>
    <row r="322" spans="1:16" s="126" customFormat="1" ht="12">
      <c r="A322" s="123"/>
      <c r="B322" s="498" t="str">
        <f>'Effective Employees'!B235</f>
        <v>N/A</v>
      </c>
      <c r="C322" s="496">
        <f>'Effective Employees'!F235</f>
        <v>0</v>
      </c>
      <c r="D322" s="809">
        <f>'Manual Adjustments'!G249</f>
        <v>0</v>
      </c>
      <c r="E322" s="814">
        <f ca="1">IF('Manual Adjustments'!H249&lt;0.25,CEILING('Manual Adjustments'!H249,0.25),MROUND('Manual Adjustments'!H249,0.25))</f>
        <v>0</v>
      </c>
      <c r="F322" s="814">
        <f ca="1">IF('Manual Adjustments'!I249&lt;0.25,CEILING('Manual Adjustments'!I249,0.25),MROUND('Manual Adjustments'!I249,0.25))</f>
        <v>0</v>
      </c>
      <c r="G322" s="816" t="e">
        <f ca="1">IF('Manual Adjustments'!J249&lt;0.25,CEILING('Manual Adjustments'!J249,0.25),MROUND('Manual Adjustments'!J249,0.25))</f>
        <v>#N/A</v>
      </c>
      <c r="H322" s="816">
        <f>IF('Manual Adjustments'!K249&lt;0.25,CEILING('Manual Adjustments'!K249,0.25),MROUND('Manual Adjustments'!K249,0.25))</f>
        <v>0</v>
      </c>
      <c r="I322" s="816">
        <f>IF('Manual Adjustments'!L249&lt;0.25,CEILING('Manual Adjustments'!L249,0.25),MROUND('Manual Adjustments'!L249,0.25))</f>
        <v>0</v>
      </c>
      <c r="J322" s="816" t="e">
        <f ca="1">IF('Manual Adjustments'!M249&lt;0.25,CEILING('Manual Adjustments'!M249,0.25),MROUND('Manual Adjustments'!M249,0.25))</f>
        <v>#N/A</v>
      </c>
      <c r="K322" s="816" t="e">
        <f ca="1">IF('Manual Adjustments'!N249&lt;0.25,CEILING('Manual Adjustments'!N249,0.25),MROUND('Manual Adjustments'!N249,0.25))</f>
        <v>#N/A</v>
      </c>
      <c r="L322" s="816">
        <f ca="1">IF('Manual Adjustments'!O249&lt;0.25,CEILING('Manual Adjustments'!O249,0.25),MROUND('Manual Adjustments'!O249,0.25))</f>
        <v>0</v>
      </c>
      <c r="M322" s="492"/>
      <c r="N322" s="280"/>
      <c r="O322" s="125"/>
      <c r="P322" s="123"/>
    </row>
    <row r="323" spans="1:16" s="126" customFormat="1" ht="12">
      <c r="A323" s="123"/>
      <c r="B323" s="498" t="str">
        <f>'Effective Employees'!B236</f>
        <v>N/A</v>
      </c>
      <c r="C323" s="496">
        <f>'Effective Employees'!F236</f>
        <v>0</v>
      </c>
      <c r="D323" s="809">
        <f>'Manual Adjustments'!G250</f>
        <v>0</v>
      </c>
      <c r="E323" s="814">
        <f ca="1">IF('Manual Adjustments'!H250&lt;0.25,CEILING('Manual Adjustments'!H250,0.25),MROUND('Manual Adjustments'!H250,0.25))</f>
        <v>0</v>
      </c>
      <c r="F323" s="814">
        <f ca="1">IF('Manual Adjustments'!I250&lt;0.25,CEILING('Manual Adjustments'!I250,0.25),MROUND('Manual Adjustments'!I250,0.25))</f>
        <v>0</v>
      </c>
      <c r="G323" s="816" t="e">
        <f ca="1">IF('Manual Adjustments'!J250&lt;0.25,CEILING('Manual Adjustments'!J250,0.25),MROUND('Manual Adjustments'!J250,0.25))</f>
        <v>#N/A</v>
      </c>
      <c r="H323" s="816">
        <f>IF('Manual Adjustments'!K250&lt;0.25,CEILING('Manual Adjustments'!K250,0.25),MROUND('Manual Adjustments'!K250,0.25))</f>
        <v>0</v>
      </c>
      <c r="I323" s="816">
        <f>IF('Manual Adjustments'!L250&lt;0.25,CEILING('Manual Adjustments'!L250,0.25),MROUND('Manual Adjustments'!L250,0.25))</f>
        <v>0</v>
      </c>
      <c r="J323" s="816" t="e">
        <f ca="1">IF('Manual Adjustments'!M250&lt;0.25,CEILING('Manual Adjustments'!M250,0.25),MROUND('Manual Adjustments'!M250,0.25))</f>
        <v>#N/A</v>
      </c>
      <c r="K323" s="816" t="e">
        <f ca="1">IF('Manual Adjustments'!N250&lt;0.25,CEILING('Manual Adjustments'!N250,0.25),MROUND('Manual Adjustments'!N250,0.25))</f>
        <v>#N/A</v>
      </c>
      <c r="L323" s="816">
        <f ca="1">IF('Manual Adjustments'!O250&lt;0.25,CEILING('Manual Adjustments'!O250,0.25),MROUND('Manual Adjustments'!O250,0.25))</f>
        <v>0</v>
      </c>
      <c r="M323" s="492"/>
      <c r="N323" s="280"/>
      <c r="O323" s="125"/>
      <c r="P323" s="123"/>
    </row>
    <row r="324" spans="1:16" s="126" customFormat="1" ht="12">
      <c r="A324" s="123"/>
      <c r="B324" s="498" t="str">
        <f>'Effective Employees'!B237</f>
        <v>N/A</v>
      </c>
      <c r="C324" s="536">
        <f>'Effective Employees'!F237</f>
        <v>0</v>
      </c>
      <c r="D324" s="810">
        <f>'Manual Adjustments'!G251</f>
        <v>0</v>
      </c>
      <c r="E324" s="821">
        <f ca="1">IF('Manual Adjustments'!H251&lt;0.25,CEILING('Manual Adjustments'!H251,0.25),MROUND('Manual Adjustments'!H251,0.25))</f>
        <v>0</v>
      </c>
      <c r="F324" s="814">
        <f ca="1">IF('Manual Adjustments'!I251&lt;0.25,CEILING('Manual Adjustments'!I251,0.25),MROUND('Manual Adjustments'!I251,0.25))</f>
        <v>0</v>
      </c>
      <c r="G324" s="817" t="e">
        <f ca="1">IF('Manual Adjustments'!J251&lt;0.25,CEILING('Manual Adjustments'!J251,0.25),MROUND('Manual Adjustments'!J251,0.25))</f>
        <v>#N/A</v>
      </c>
      <c r="H324" s="817">
        <f>IF('Manual Adjustments'!K251&lt;0.25,CEILING('Manual Adjustments'!K251,0.25),MROUND('Manual Adjustments'!K251,0.25))</f>
        <v>0</v>
      </c>
      <c r="I324" s="817">
        <f>IF('Manual Adjustments'!L251&lt;0.25,CEILING('Manual Adjustments'!L251,0.25),MROUND('Manual Adjustments'!L251,0.25))</f>
        <v>0</v>
      </c>
      <c r="J324" s="817" t="e">
        <f ca="1">IF('Manual Adjustments'!M251&lt;0.25,CEILING('Manual Adjustments'!M251,0.25),MROUND('Manual Adjustments'!M251,0.25))</f>
        <v>#N/A</v>
      </c>
      <c r="K324" s="817" t="e">
        <f ca="1">IF('Manual Adjustments'!N251&lt;0.25,CEILING('Manual Adjustments'!N251,0.25),MROUND('Manual Adjustments'!N251,0.25))</f>
        <v>#N/A</v>
      </c>
      <c r="L324" s="817">
        <f ca="1">IF('Manual Adjustments'!O251&lt;0.25,CEILING('Manual Adjustments'!O251,0.25),MROUND('Manual Adjustments'!O251,0.25))</f>
        <v>0</v>
      </c>
      <c r="M324" s="538"/>
      <c r="N324" s="280"/>
      <c r="O324" s="125"/>
      <c r="P324" s="123"/>
    </row>
    <row r="325" spans="1:16" s="126" customFormat="1" ht="12">
      <c r="A325" s="123"/>
      <c r="B325" s="499">
        <f>'Client Info'!B139</f>
        <v>0</v>
      </c>
      <c r="C325" s="531"/>
      <c r="D325" s="811"/>
      <c r="E325" s="820"/>
      <c r="F325" s="819"/>
      <c r="G325" s="819"/>
      <c r="H325" s="819"/>
      <c r="I325" s="819"/>
      <c r="J325" s="819"/>
      <c r="K325" s="819"/>
      <c r="L325" s="819"/>
      <c r="M325" s="535"/>
      <c r="N325" s="280"/>
      <c r="O325" s="125"/>
      <c r="P325" s="123"/>
    </row>
    <row r="326" spans="1:16" s="126" customFormat="1" ht="12">
      <c r="A326" s="123"/>
      <c r="B326" s="498" t="str">
        <f>'Effective Employees'!B238</f>
        <v>N/A</v>
      </c>
      <c r="C326" s="496">
        <f>'Effective Employees'!F238</f>
        <v>0</v>
      </c>
      <c r="D326" s="809">
        <f>'Manual Adjustments'!G252</f>
        <v>0</v>
      </c>
      <c r="E326" s="814">
        <f ca="1">IF('Manual Adjustments'!H252&lt;0.25,CEILING('Manual Adjustments'!H252,0.25),MROUND('Manual Adjustments'!H252,0.25))</f>
        <v>0</v>
      </c>
      <c r="F326" s="814">
        <f ca="1">IF('Manual Adjustments'!I252&lt;0.25,CEILING('Manual Adjustments'!I252,0.25),MROUND('Manual Adjustments'!I252,0.25))</f>
        <v>0</v>
      </c>
      <c r="G326" s="816" t="e">
        <f ca="1">IF('Manual Adjustments'!J252&lt;0.25,CEILING('Manual Adjustments'!J252,0.25),MROUND('Manual Adjustments'!J252,0.25))</f>
        <v>#N/A</v>
      </c>
      <c r="H326" s="816">
        <f>IF('Manual Adjustments'!K252&lt;0.25,CEILING('Manual Adjustments'!K252,0.25),MROUND('Manual Adjustments'!K252,0.25))</f>
        <v>0</v>
      </c>
      <c r="I326" s="816">
        <f>IF('Manual Adjustments'!L252&lt;0.25,CEILING('Manual Adjustments'!L252,0.25),MROUND('Manual Adjustments'!L252,0.25))</f>
        <v>0</v>
      </c>
      <c r="J326" s="816" t="e">
        <f ca="1">IF('Manual Adjustments'!M252&lt;0.25,CEILING('Manual Adjustments'!M252,0.25),MROUND('Manual Adjustments'!M252,0.25))</f>
        <v>#N/A</v>
      </c>
      <c r="K326" s="816" t="e">
        <f ca="1">IF('Manual Adjustments'!N252&lt;0.25,CEILING('Manual Adjustments'!N252,0.25),MROUND('Manual Adjustments'!N252,0.25))</f>
        <v>#N/A</v>
      </c>
      <c r="L326" s="816">
        <f ca="1">IF('Manual Adjustments'!O252&lt;0.25,CEILING('Manual Adjustments'!O252,0.25),MROUND('Manual Adjustments'!O252,0.25))</f>
        <v>0</v>
      </c>
      <c r="M326" s="492"/>
      <c r="N326" s="280"/>
      <c r="O326" s="125"/>
      <c r="P326" s="123"/>
    </row>
    <row r="327" spans="1:16" s="126" customFormat="1" ht="12">
      <c r="A327" s="123"/>
      <c r="B327" s="498" t="str">
        <f>'Effective Employees'!B239</f>
        <v>N/A</v>
      </c>
      <c r="C327" s="496">
        <f>'Effective Employees'!F239</f>
        <v>0</v>
      </c>
      <c r="D327" s="809">
        <f>'Manual Adjustments'!G253</f>
        <v>0</v>
      </c>
      <c r="E327" s="814">
        <f ca="1">IF('Manual Adjustments'!H253&lt;0.25,CEILING('Manual Adjustments'!H253,0.25),MROUND('Manual Adjustments'!H253,0.25))</f>
        <v>0</v>
      </c>
      <c r="F327" s="814">
        <f ca="1">IF('Manual Adjustments'!I253&lt;0.25,CEILING('Manual Adjustments'!I253,0.25),MROUND('Manual Adjustments'!I253,0.25))</f>
        <v>0</v>
      </c>
      <c r="G327" s="816" t="e">
        <f ca="1">IF('Manual Adjustments'!J253&lt;0.25,CEILING('Manual Adjustments'!J253,0.25),MROUND('Manual Adjustments'!J253,0.25))</f>
        <v>#N/A</v>
      </c>
      <c r="H327" s="816">
        <f>IF('Manual Adjustments'!K253&lt;0.25,CEILING('Manual Adjustments'!K253,0.25),MROUND('Manual Adjustments'!K253,0.25))</f>
        <v>0</v>
      </c>
      <c r="I327" s="816">
        <f>IF('Manual Adjustments'!L253&lt;0.25,CEILING('Manual Adjustments'!L253,0.25),MROUND('Manual Adjustments'!L253,0.25))</f>
        <v>0</v>
      </c>
      <c r="J327" s="816" t="e">
        <f ca="1">IF('Manual Adjustments'!M253&lt;0.25,CEILING('Manual Adjustments'!M253,0.25),MROUND('Manual Adjustments'!M253,0.25))</f>
        <v>#N/A</v>
      </c>
      <c r="K327" s="816" t="e">
        <f ca="1">IF('Manual Adjustments'!N253&lt;0.25,CEILING('Manual Adjustments'!N253,0.25),MROUND('Manual Adjustments'!N253,0.25))</f>
        <v>#N/A</v>
      </c>
      <c r="L327" s="816">
        <f ca="1">IF('Manual Adjustments'!O253&lt;0.25,CEILING('Manual Adjustments'!O253,0.25),MROUND('Manual Adjustments'!O253,0.25))</f>
        <v>0</v>
      </c>
      <c r="M327" s="492"/>
      <c r="N327" s="280"/>
      <c r="O327" s="125"/>
      <c r="P327" s="123"/>
    </row>
    <row r="328" spans="1:16" s="126" customFormat="1" ht="12">
      <c r="A328" s="123"/>
      <c r="B328" s="498" t="str">
        <f>'Effective Employees'!B240</f>
        <v>N/A</v>
      </c>
      <c r="C328" s="536">
        <f>'Effective Employees'!F240</f>
        <v>0</v>
      </c>
      <c r="D328" s="810">
        <f>'Manual Adjustments'!G254</f>
        <v>0</v>
      </c>
      <c r="E328" s="821">
        <f ca="1">IF('Manual Adjustments'!H254&lt;0.25,CEILING('Manual Adjustments'!H254,0.25),MROUND('Manual Adjustments'!H254,0.25))</f>
        <v>0</v>
      </c>
      <c r="F328" s="814">
        <f ca="1">IF('Manual Adjustments'!I254&lt;0.25,CEILING('Manual Adjustments'!I254,0.25),MROUND('Manual Adjustments'!I254,0.25))</f>
        <v>0</v>
      </c>
      <c r="G328" s="817" t="e">
        <f ca="1">IF('Manual Adjustments'!J254&lt;0.25,CEILING('Manual Adjustments'!J254,0.25),MROUND('Manual Adjustments'!J254,0.25))</f>
        <v>#N/A</v>
      </c>
      <c r="H328" s="817">
        <f>IF('Manual Adjustments'!K254&lt;0.25,CEILING('Manual Adjustments'!K254,0.25),MROUND('Manual Adjustments'!K254,0.25))</f>
        <v>0</v>
      </c>
      <c r="I328" s="817">
        <f>IF('Manual Adjustments'!L254&lt;0.25,CEILING('Manual Adjustments'!L254,0.25),MROUND('Manual Adjustments'!L254,0.25))</f>
        <v>0</v>
      </c>
      <c r="J328" s="817" t="e">
        <f ca="1">IF('Manual Adjustments'!M254&lt;0.25,CEILING('Manual Adjustments'!M254,0.25),MROUND('Manual Adjustments'!M254,0.25))</f>
        <v>#N/A</v>
      </c>
      <c r="K328" s="817" t="e">
        <f ca="1">IF('Manual Adjustments'!N254&lt;0.25,CEILING('Manual Adjustments'!N254,0.25),MROUND('Manual Adjustments'!N254,0.25))</f>
        <v>#N/A</v>
      </c>
      <c r="L328" s="817">
        <f ca="1">IF('Manual Adjustments'!O254&lt;0.25,CEILING('Manual Adjustments'!O254,0.25),MROUND('Manual Adjustments'!O254,0.25))</f>
        <v>0</v>
      </c>
      <c r="M328" s="538"/>
      <c r="N328" s="280"/>
      <c r="O328" s="125"/>
      <c r="P328" s="123"/>
    </row>
    <row r="329" spans="1:16" s="126" customFormat="1" ht="12">
      <c r="A329" s="123"/>
      <c r="B329" s="499">
        <f>'Client Info'!B140</f>
        <v>0</v>
      </c>
      <c r="C329" s="531"/>
      <c r="D329" s="811"/>
      <c r="E329" s="820"/>
      <c r="F329" s="819"/>
      <c r="G329" s="819"/>
      <c r="H329" s="819"/>
      <c r="I329" s="819"/>
      <c r="J329" s="819"/>
      <c r="K329" s="819"/>
      <c r="L329" s="819"/>
      <c r="M329" s="535"/>
      <c r="N329" s="280"/>
      <c r="O329" s="125"/>
      <c r="P329" s="123"/>
    </row>
    <row r="330" spans="1:16" s="126" customFormat="1" ht="12">
      <c r="A330" s="123"/>
      <c r="B330" s="498" t="str">
        <f>'Effective Employees'!B241</f>
        <v>N/A</v>
      </c>
      <c r="C330" s="496">
        <f>'Effective Employees'!F241</f>
        <v>0</v>
      </c>
      <c r="D330" s="809">
        <f>'Manual Adjustments'!G255</f>
        <v>0</v>
      </c>
      <c r="E330" s="814">
        <f ca="1">IF('Manual Adjustments'!H255&lt;0.25,CEILING('Manual Adjustments'!H255,0.25),MROUND('Manual Adjustments'!H255,0.25))</f>
        <v>0</v>
      </c>
      <c r="F330" s="814">
        <f ca="1">IF('Manual Adjustments'!I255&lt;0.25,CEILING('Manual Adjustments'!I255,0.25),MROUND('Manual Adjustments'!I255,0.25))</f>
        <v>0</v>
      </c>
      <c r="G330" s="816" t="e">
        <f ca="1">IF('Manual Adjustments'!J255&lt;0.25,CEILING('Manual Adjustments'!J255,0.25),MROUND('Manual Adjustments'!J255,0.25))</f>
        <v>#N/A</v>
      </c>
      <c r="H330" s="816">
        <f>IF('Manual Adjustments'!K255&lt;0.25,CEILING('Manual Adjustments'!K255,0.25),MROUND('Manual Adjustments'!K255,0.25))</f>
        <v>0</v>
      </c>
      <c r="I330" s="816">
        <f>IF('Manual Adjustments'!L255&lt;0.25,CEILING('Manual Adjustments'!L255,0.25),MROUND('Manual Adjustments'!L255,0.25))</f>
        <v>0</v>
      </c>
      <c r="J330" s="816" t="e">
        <f ca="1">IF('Manual Adjustments'!M255&lt;0.25,CEILING('Manual Adjustments'!M255,0.25),MROUND('Manual Adjustments'!M255,0.25))</f>
        <v>#N/A</v>
      </c>
      <c r="K330" s="816" t="e">
        <f ca="1">IF('Manual Adjustments'!N255&lt;0.25,CEILING('Manual Adjustments'!N255,0.25),MROUND('Manual Adjustments'!N255,0.25))</f>
        <v>#N/A</v>
      </c>
      <c r="L330" s="816">
        <f ca="1">IF('Manual Adjustments'!O255&lt;0.25,CEILING('Manual Adjustments'!O255,0.25),MROUND('Manual Adjustments'!O255,0.25))</f>
        <v>0</v>
      </c>
      <c r="M330" s="492"/>
      <c r="N330" s="280"/>
      <c r="O330" s="125"/>
      <c r="P330" s="123"/>
    </row>
    <row r="331" spans="1:16" s="126" customFormat="1" ht="12">
      <c r="A331" s="123"/>
      <c r="B331" s="498" t="str">
        <f>'Effective Employees'!B242</f>
        <v>N/A</v>
      </c>
      <c r="C331" s="496">
        <f>'Effective Employees'!F242</f>
        <v>0</v>
      </c>
      <c r="D331" s="809">
        <f>'Manual Adjustments'!G256</f>
        <v>0</v>
      </c>
      <c r="E331" s="814">
        <f ca="1">IF('Manual Adjustments'!H256&lt;0.25,CEILING('Manual Adjustments'!H256,0.25),MROUND('Manual Adjustments'!H256,0.25))</f>
        <v>0</v>
      </c>
      <c r="F331" s="814">
        <f ca="1">IF('Manual Adjustments'!I256&lt;0.25,CEILING('Manual Adjustments'!I256,0.25),MROUND('Manual Adjustments'!I256,0.25))</f>
        <v>0</v>
      </c>
      <c r="G331" s="816" t="e">
        <f ca="1">IF('Manual Adjustments'!J256&lt;0.25,CEILING('Manual Adjustments'!J256,0.25),MROUND('Manual Adjustments'!J256,0.25))</f>
        <v>#N/A</v>
      </c>
      <c r="H331" s="816">
        <f>IF('Manual Adjustments'!K256&lt;0.25,CEILING('Manual Adjustments'!K256,0.25),MROUND('Manual Adjustments'!K256,0.25))</f>
        <v>0</v>
      </c>
      <c r="I331" s="816">
        <f>IF('Manual Adjustments'!L256&lt;0.25,CEILING('Manual Adjustments'!L256,0.25),MROUND('Manual Adjustments'!L256,0.25))</f>
        <v>0</v>
      </c>
      <c r="J331" s="816" t="e">
        <f ca="1">IF('Manual Adjustments'!M256&lt;0.25,CEILING('Manual Adjustments'!M256,0.25),MROUND('Manual Adjustments'!M256,0.25))</f>
        <v>#N/A</v>
      </c>
      <c r="K331" s="816" t="e">
        <f ca="1">IF('Manual Adjustments'!N256&lt;0.25,CEILING('Manual Adjustments'!N256,0.25),MROUND('Manual Adjustments'!N256,0.25))</f>
        <v>#N/A</v>
      </c>
      <c r="L331" s="816">
        <f ca="1">IF('Manual Adjustments'!O256&lt;0.25,CEILING('Manual Adjustments'!O256,0.25),MROUND('Manual Adjustments'!O256,0.25))</f>
        <v>0</v>
      </c>
      <c r="M331" s="492"/>
      <c r="N331" s="280"/>
      <c r="O331" s="125"/>
      <c r="P331" s="123"/>
    </row>
    <row r="332" spans="1:16" s="126" customFormat="1" ht="12">
      <c r="A332" s="123"/>
      <c r="B332" s="498" t="str">
        <f>'Effective Employees'!B243</f>
        <v>N/A</v>
      </c>
      <c r="C332" s="536">
        <f>'Effective Employees'!F243</f>
        <v>0</v>
      </c>
      <c r="D332" s="810">
        <f>'Manual Adjustments'!G257</f>
        <v>0</v>
      </c>
      <c r="E332" s="821">
        <f ca="1">IF('Manual Adjustments'!H257&lt;0.25,CEILING('Manual Adjustments'!H257,0.25),MROUND('Manual Adjustments'!H257,0.25))</f>
        <v>0</v>
      </c>
      <c r="F332" s="814">
        <f ca="1">IF('Manual Adjustments'!I257&lt;0.25,CEILING('Manual Adjustments'!I257,0.25),MROUND('Manual Adjustments'!I257,0.25))</f>
        <v>0</v>
      </c>
      <c r="G332" s="817" t="e">
        <f ca="1">IF('Manual Adjustments'!J257&lt;0.25,CEILING('Manual Adjustments'!J257,0.25),MROUND('Manual Adjustments'!J257,0.25))</f>
        <v>#N/A</v>
      </c>
      <c r="H332" s="817">
        <f>IF('Manual Adjustments'!K257&lt;0.25,CEILING('Manual Adjustments'!K257,0.25),MROUND('Manual Adjustments'!K257,0.25))</f>
        <v>0</v>
      </c>
      <c r="I332" s="817">
        <f>IF('Manual Adjustments'!L257&lt;0.25,CEILING('Manual Adjustments'!L257,0.25),MROUND('Manual Adjustments'!L257,0.25))</f>
        <v>0</v>
      </c>
      <c r="J332" s="817" t="e">
        <f ca="1">IF('Manual Adjustments'!M257&lt;0.25,CEILING('Manual Adjustments'!M257,0.25),MROUND('Manual Adjustments'!M257,0.25))</f>
        <v>#N/A</v>
      </c>
      <c r="K332" s="817" t="e">
        <f ca="1">IF('Manual Adjustments'!N257&lt;0.25,CEILING('Manual Adjustments'!N257,0.25),MROUND('Manual Adjustments'!N257,0.25))</f>
        <v>#N/A</v>
      </c>
      <c r="L332" s="817">
        <f ca="1">IF('Manual Adjustments'!O257&lt;0.25,CEILING('Manual Adjustments'!O257,0.25),MROUND('Manual Adjustments'!O257,0.25))</f>
        <v>0</v>
      </c>
      <c r="M332" s="538"/>
      <c r="N332" s="280"/>
      <c r="O332" s="125"/>
      <c r="P332" s="123"/>
    </row>
    <row r="333" spans="1:16" s="126" customFormat="1" ht="12">
      <c r="A333" s="123"/>
      <c r="B333" s="499">
        <f>'Client Info'!B141</f>
        <v>0</v>
      </c>
      <c r="C333" s="531"/>
      <c r="D333" s="811"/>
      <c r="E333" s="820"/>
      <c r="F333" s="819"/>
      <c r="G333" s="819"/>
      <c r="H333" s="819"/>
      <c r="I333" s="819"/>
      <c r="J333" s="819"/>
      <c r="K333" s="819"/>
      <c r="L333" s="819"/>
      <c r="M333" s="535"/>
      <c r="N333" s="280"/>
      <c r="O333" s="125"/>
      <c r="P333" s="123"/>
    </row>
    <row r="334" spans="1:16" s="126" customFormat="1" ht="12">
      <c r="A334" s="123"/>
      <c r="B334" s="498" t="str">
        <f>'Effective Employees'!B244</f>
        <v>N/A</v>
      </c>
      <c r="C334" s="496">
        <f>'Effective Employees'!F244</f>
        <v>0</v>
      </c>
      <c r="D334" s="809">
        <f>'Manual Adjustments'!G258</f>
        <v>0</v>
      </c>
      <c r="E334" s="814">
        <f ca="1">IF('Manual Adjustments'!H258&lt;0.25,CEILING('Manual Adjustments'!H258,0.25),MROUND('Manual Adjustments'!H258,0.25))</f>
        <v>0</v>
      </c>
      <c r="F334" s="814">
        <f ca="1">IF('Manual Adjustments'!I258&lt;0.25,CEILING('Manual Adjustments'!I258,0.25),MROUND('Manual Adjustments'!I258,0.25))</f>
        <v>0</v>
      </c>
      <c r="G334" s="816" t="e">
        <f ca="1">IF('Manual Adjustments'!J258&lt;0.25,CEILING('Manual Adjustments'!J258,0.25),MROUND('Manual Adjustments'!J258,0.25))</f>
        <v>#N/A</v>
      </c>
      <c r="H334" s="816">
        <f>IF('Manual Adjustments'!K258&lt;0.25,CEILING('Manual Adjustments'!K258,0.25),MROUND('Manual Adjustments'!K258,0.25))</f>
        <v>0</v>
      </c>
      <c r="I334" s="816">
        <f>IF('Manual Adjustments'!L258&lt;0.25,CEILING('Manual Adjustments'!L258,0.25),MROUND('Manual Adjustments'!L258,0.25))</f>
        <v>0</v>
      </c>
      <c r="J334" s="816" t="e">
        <f ca="1">IF('Manual Adjustments'!M258&lt;0.25,CEILING('Manual Adjustments'!M258,0.25),MROUND('Manual Adjustments'!M258,0.25))</f>
        <v>#N/A</v>
      </c>
      <c r="K334" s="816" t="e">
        <f ca="1">IF('Manual Adjustments'!N258&lt;0.25,CEILING('Manual Adjustments'!N258,0.25),MROUND('Manual Adjustments'!N258,0.25))</f>
        <v>#N/A</v>
      </c>
      <c r="L334" s="816">
        <f ca="1">IF('Manual Adjustments'!O258&lt;0.25,CEILING('Manual Adjustments'!O258,0.25),MROUND('Manual Adjustments'!O258,0.25))</f>
        <v>0</v>
      </c>
      <c r="M334" s="492"/>
      <c r="N334" s="280"/>
      <c r="O334" s="125"/>
      <c r="P334" s="123"/>
    </row>
    <row r="335" spans="1:16" s="126" customFormat="1" ht="12">
      <c r="A335" s="123"/>
      <c r="B335" s="498" t="str">
        <f>'Effective Employees'!B245</f>
        <v>N/A</v>
      </c>
      <c r="C335" s="496">
        <f>'Effective Employees'!F245</f>
        <v>0</v>
      </c>
      <c r="D335" s="809">
        <f>'Manual Adjustments'!G259</f>
        <v>0</v>
      </c>
      <c r="E335" s="814">
        <f ca="1">IF('Manual Adjustments'!H259&lt;0.25,CEILING('Manual Adjustments'!H259,0.25),MROUND('Manual Adjustments'!H259,0.25))</f>
        <v>0</v>
      </c>
      <c r="F335" s="814">
        <f ca="1">IF('Manual Adjustments'!I259&lt;0.25,CEILING('Manual Adjustments'!I259,0.25),MROUND('Manual Adjustments'!I259,0.25))</f>
        <v>0</v>
      </c>
      <c r="G335" s="816" t="e">
        <f ca="1">IF('Manual Adjustments'!J259&lt;0.25,CEILING('Manual Adjustments'!J259,0.25),MROUND('Manual Adjustments'!J259,0.25))</f>
        <v>#N/A</v>
      </c>
      <c r="H335" s="816">
        <f>IF('Manual Adjustments'!K259&lt;0.25,CEILING('Manual Adjustments'!K259,0.25),MROUND('Manual Adjustments'!K259,0.25))</f>
        <v>0</v>
      </c>
      <c r="I335" s="816">
        <f>IF('Manual Adjustments'!L259&lt;0.25,CEILING('Manual Adjustments'!L259,0.25),MROUND('Manual Adjustments'!L259,0.25))</f>
        <v>0</v>
      </c>
      <c r="J335" s="816" t="e">
        <f ca="1">IF('Manual Adjustments'!M259&lt;0.25,CEILING('Manual Adjustments'!M259,0.25),MROUND('Manual Adjustments'!M259,0.25))</f>
        <v>#N/A</v>
      </c>
      <c r="K335" s="816" t="e">
        <f ca="1">IF('Manual Adjustments'!N259&lt;0.25,CEILING('Manual Adjustments'!N259,0.25),MROUND('Manual Adjustments'!N259,0.25))</f>
        <v>#N/A</v>
      </c>
      <c r="L335" s="816">
        <f ca="1">IF('Manual Adjustments'!O259&lt;0.25,CEILING('Manual Adjustments'!O259,0.25),MROUND('Manual Adjustments'!O259,0.25))</f>
        <v>0</v>
      </c>
      <c r="M335" s="492"/>
      <c r="N335" s="280"/>
      <c r="O335" s="125"/>
      <c r="P335" s="123"/>
    </row>
    <row r="336" spans="1:16" s="126" customFormat="1" ht="12">
      <c r="A336" s="123"/>
      <c r="B336" s="498" t="str">
        <f>'Effective Employees'!B246</f>
        <v>N/A</v>
      </c>
      <c r="C336" s="536">
        <f>'Effective Employees'!F246</f>
        <v>0</v>
      </c>
      <c r="D336" s="810">
        <f>'Manual Adjustments'!G260</f>
        <v>0</v>
      </c>
      <c r="E336" s="821">
        <f ca="1">IF('Manual Adjustments'!H260&lt;0.25,CEILING('Manual Adjustments'!H260,0.25),MROUND('Manual Adjustments'!H260,0.25))</f>
        <v>0</v>
      </c>
      <c r="F336" s="814">
        <f ca="1">IF('Manual Adjustments'!I260&lt;0.25,CEILING('Manual Adjustments'!I260,0.25),MROUND('Manual Adjustments'!I260,0.25))</f>
        <v>0</v>
      </c>
      <c r="G336" s="817" t="e">
        <f ca="1">IF('Manual Adjustments'!J260&lt;0.25,CEILING('Manual Adjustments'!J260,0.25),MROUND('Manual Adjustments'!J260,0.25))</f>
        <v>#N/A</v>
      </c>
      <c r="H336" s="817">
        <f>IF('Manual Adjustments'!K260&lt;0.25,CEILING('Manual Adjustments'!K260,0.25),MROUND('Manual Adjustments'!K260,0.25))</f>
        <v>0</v>
      </c>
      <c r="I336" s="817">
        <f>IF('Manual Adjustments'!L260&lt;0.25,CEILING('Manual Adjustments'!L260,0.25),MROUND('Manual Adjustments'!L260,0.25))</f>
        <v>0</v>
      </c>
      <c r="J336" s="817" t="e">
        <f ca="1">IF('Manual Adjustments'!M260&lt;0.25,CEILING('Manual Adjustments'!M260,0.25),MROUND('Manual Adjustments'!M260,0.25))</f>
        <v>#N/A</v>
      </c>
      <c r="K336" s="817" t="e">
        <f ca="1">IF('Manual Adjustments'!N260&lt;0.25,CEILING('Manual Adjustments'!N260,0.25),MROUND('Manual Adjustments'!N260,0.25))</f>
        <v>#N/A</v>
      </c>
      <c r="L336" s="817">
        <f ca="1">IF('Manual Adjustments'!O260&lt;0.25,CEILING('Manual Adjustments'!O260,0.25),MROUND('Manual Adjustments'!O260,0.25))</f>
        <v>0</v>
      </c>
      <c r="M336" s="538"/>
      <c r="N336" s="280"/>
      <c r="O336" s="125"/>
      <c r="P336" s="123"/>
    </row>
    <row r="337" spans="1:16" s="126" customFormat="1" ht="12">
      <c r="A337" s="123"/>
      <c r="B337" s="499">
        <f>'Client Info'!B142</f>
        <v>0</v>
      </c>
      <c r="C337" s="531"/>
      <c r="D337" s="811"/>
      <c r="E337" s="820"/>
      <c r="F337" s="819"/>
      <c r="G337" s="819"/>
      <c r="H337" s="819"/>
      <c r="I337" s="819"/>
      <c r="J337" s="819"/>
      <c r="K337" s="819"/>
      <c r="L337" s="819"/>
      <c r="M337" s="535"/>
      <c r="N337" s="280"/>
      <c r="O337" s="125"/>
      <c r="P337" s="123"/>
    </row>
    <row r="338" spans="1:16" s="126" customFormat="1" ht="12">
      <c r="A338" s="123"/>
      <c r="B338" s="498" t="str">
        <f>'Effective Employees'!B247</f>
        <v>N/A</v>
      </c>
      <c r="C338" s="496">
        <f>'Effective Employees'!F247</f>
        <v>0</v>
      </c>
      <c r="D338" s="809">
        <f>'Manual Adjustments'!G261</f>
        <v>0</v>
      </c>
      <c r="E338" s="814">
        <f ca="1">IF('Manual Adjustments'!H261&lt;0.25,CEILING('Manual Adjustments'!H261,0.25),MROUND('Manual Adjustments'!H261,0.25))</f>
        <v>0</v>
      </c>
      <c r="F338" s="814">
        <f ca="1">IF('Manual Adjustments'!I261&lt;0.25,CEILING('Manual Adjustments'!I261,0.25),MROUND('Manual Adjustments'!I261,0.25))</f>
        <v>0</v>
      </c>
      <c r="G338" s="816" t="e">
        <f ca="1">IF('Manual Adjustments'!J261&lt;0.25,CEILING('Manual Adjustments'!J261,0.25),MROUND('Manual Adjustments'!J261,0.25))</f>
        <v>#N/A</v>
      </c>
      <c r="H338" s="816">
        <f>IF('Manual Adjustments'!K261&lt;0.25,CEILING('Manual Adjustments'!K261,0.25),MROUND('Manual Adjustments'!K261,0.25))</f>
        <v>0</v>
      </c>
      <c r="I338" s="816">
        <f>IF('Manual Adjustments'!L261&lt;0.25,CEILING('Manual Adjustments'!L261,0.25),MROUND('Manual Adjustments'!L261,0.25))</f>
        <v>0</v>
      </c>
      <c r="J338" s="816" t="e">
        <f ca="1">IF('Manual Adjustments'!M261&lt;0.25,CEILING('Manual Adjustments'!M261,0.25),MROUND('Manual Adjustments'!M261,0.25))</f>
        <v>#N/A</v>
      </c>
      <c r="K338" s="816" t="e">
        <f ca="1">IF('Manual Adjustments'!N261&lt;0.25,CEILING('Manual Adjustments'!N261,0.25),MROUND('Manual Adjustments'!N261,0.25))</f>
        <v>#N/A</v>
      </c>
      <c r="L338" s="816">
        <f ca="1">IF('Manual Adjustments'!O261&lt;0.25,CEILING('Manual Adjustments'!O261,0.25),MROUND('Manual Adjustments'!O261,0.25))</f>
        <v>0</v>
      </c>
      <c r="M338" s="492"/>
      <c r="N338" s="280"/>
      <c r="O338" s="125"/>
      <c r="P338" s="123"/>
    </row>
    <row r="339" spans="1:16" s="126" customFormat="1" ht="12">
      <c r="A339" s="123"/>
      <c r="B339" s="498" t="str">
        <f>'Effective Employees'!B248</f>
        <v>N/A</v>
      </c>
      <c r="C339" s="496">
        <f>'Effective Employees'!F248</f>
        <v>0</v>
      </c>
      <c r="D339" s="809">
        <f>'Manual Adjustments'!G262</f>
        <v>0</v>
      </c>
      <c r="E339" s="814">
        <f ca="1">IF('Manual Adjustments'!H262&lt;0.25,CEILING('Manual Adjustments'!H262,0.25),MROUND('Manual Adjustments'!H262,0.25))</f>
        <v>0</v>
      </c>
      <c r="F339" s="814">
        <f ca="1">IF('Manual Adjustments'!I262&lt;0.25,CEILING('Manual Adjustments'!I262,0.25),MROUND('Manual Adjustments'!I262,0.25))</f>
        <v>0</v>
      </c>
      <c r="G339" s="816" t="e">
        <f ca="1">IF('Manual Adjustments'!J262&lt;0.25,CEILING('Manual Adjustments'!J262,0.25),MROUND('Manual Adjustments'!J262,0.25))</f>
        <v>#N/A</v>
      </c>
      <c r="H339" s="816">
        <f>IF('Manual Adjustments'!K262&lt;0.25,CEILING('Manual Adjustments'!K262,0.25),MROUND('Manual Adjustments'!K262,0.25))</f>
        <v>0</v>
      </c>
      <c r="I339" s="816">
        <f>IF('Manual Adjustments'!L262&lt;0.25,CEILING('Manual Adjustments'!L262,0.25),MROUND('Manual Adjustments'!L262,0.25))</f>
        <v>0</v>
      </c>
      <c r="J339" s="816" t="e">
        <f ca="1">IF('Manual Adjustments'!M262&lt;0.25,CEILING('Manual Adjustments'!M262,0.25),MROUND('Manual Adjustments'!M262,0.25))</f>
        <v>#N/A</v>
      </c>
      <c r="K339" s="816" t="e">
        <f ca="1">IF('Manual Adjustments'!N262&lt;0.25,CEILING('Manual Adjustments'!N262,0.25),MROUND('Manual Adjustments'!N262,0.25))</f>
        <v>#N/A</v>
      </c>
      <c r="L339" s="816">
        <f ca="1">IF('Manual Adjustments'!O262&lt;0.25,CEILING('Manual Adjustments'!O262,0.25),MROUND('Manual Adjustments'!O262,0.25))</f>
        <v>0</v>
      </c>
      <c r="M339" s="492"/>
      <c r="N339" s="280"/>
      <c r="O339" s="125"/>
      <c r="P339" s="123"/>
    </row>
    <row r="340" spans="1:16" s="126" customFormat="1" ht="12">
      <c r="A340" s="123"/>
      <c r="B340" s="498" t="str">
        <f>'Effective Employees'!B249</f>
        <v>N/A</v>
      </c>
      <c r="C340" s="536">
        <f>'Effective Employees'!F249</f>
        <v>0</v>
      </c>
      <c r="D340" s="810">
        <f>'Manual Adjustments'!G263</f>
        <v>0</v>
      </c>
      <c r="E340" s="821">
        <f ca="1">IF('Manual Adjustments'!H263&lt;0.25,CEILING('Manual Adjustments'!H263,0.25),MROUND('Manual Adjustments'!H263,0.25))</f>
        <v>0</v>
      </c>
      <c r="F340" s="814">
        <f ca="1">IF('Manual Adjustments'!I263&lt;0.25,CEILING('Manual Adjustments'!I263,0.25),MROUND('Manual Adjustments'!I263,0.25))</f>
        <v>0</v>
      </c>
      <c r="G340" s="817" t="e">
        <f ca="1">IF('Manual Adjustments'!J263&lt;0.25,CEILING('Manual Adjustments'!J263,0.25),MROUND('Manual Adjustments'!J263,0.25))</f>
        <v>#N/A</v>
      </c>
      <c r="H340" s="817">
        <f>IF('Manual Adjustments'!K263&lt;0.25,CEILING('Manual Adjustments'!K263,0.25),MROUND('Manual Adjustments'!K263,0.25))</f>
        <v>0</v>
      </c>
      <c r="I340" s="817">
        <f>IF('Manual Adjustments'!L263&lt;0.25,CEILING('Manual Adjustments'!L263,0.25),MROUND('Manual Adjustments'!L263,0.25))</f>
        <v>0</v>
      </c>
      <c r="J340" s="817" t="e">
        <f ca="1">IF('Manual Adjustments'!M263&lt;0.25,CEILING('Manual Adjustments'!M263,0.25),MROUND('Manual Adjustments'!M263,0.25))</f>
        <v>#N/A</v>
      </c>
      <c r="K340" s="817" t="e">
        <f ca="1">IF('Manual Adjustments'!N263&lt;0.25,CEILING('Manual Adjustments'!N263,0.25),MROUND('Manual Adjustments'!N263,0.25))</f>
        <v>#N/A</v>
      </c>
      <c r="L340" s="817">
        <f ca="1">IF('Manual Adjustments'!O263&lt;0.25,CEILING('Manual Adjustments'!O263,0.25),MROUND('Manual Adjustments'!O263,0.25))</f>
        <v>0</v>
      </c>
      <c r="M340" s="538"/>
      <c r="N340" s="280"/>
      <c r="O340" s="125"/>
      <c r="P340" s="123"/>
    </row>
    <row r="341" spans="1:16" s="126" customFormat="1" ht="12">
      <c r="A341" s="123"/>
      <c r="B341" s="499">
        <f>'Client Info'!B143</f>
        <v>0</v>
      </c>
      <c r="C341" s="531"/>
      <c r="D341" s="811"/>
      <c r="E341" s="820"/>
      <c r="F341" s="819"/>
      <c r="G341" s="819"/>
      <c r="H341" s="819"/>
      <c r="I341" s="819"/>
      <c r="J341" s="819"/>
      <c r="K341" s="819"/>
      <c r="L341" s="819"/>
      <c r="M341" s="535"/>
      <c r="N341" s="280"/>
      <c r="O341" s="125"/>
      <c r="P341" s="123"/>
    </row>
    <row r="342" spans="1:16" s="126" customFormat="1" ht="12">
      <c r="A342" s="123"/>
      <c r="B342" s="498" t="str">
        <f>'Effective Employees'!B250</f>
        <v>N/A</v>
      </c>
      <c r="C342" s="496">
        <f>'Effective Employees'!F250</f>
        <v>0</v>
      </c>
      <c r="D342" s="809">
        <f>'Manual Adjustments'!G264</f>
        <v>0</v>
      </c>
      <c r="E342" s="814">
        <f ca="1">IF('Manual Adjustments'!H264&lt;0.25,CEILING('Manual Adjustments'!H264,0.25),MROUND('Manual Adjustments'!H264,0.25))</f>
        <v>0</v>
      </c>
      <c r="F342" s="814">
        <f ca="1">IF('Manual Adjustments'!I264&lt;0.25,CEILING('Manual Adjustments'!I264,0.25),MROUND('Manual Adjustments'!I264,0.25))</f>
        <v>0</v>
      </c>
      <c r="G342" s="816" t="e">
        <f ca="1">IF('Manual Adjustments'!J264&lt;0.25,CEILING('Manual Adjustments'!J264,0.25),MROUND('Manual Adjustments'!J264,0.25))</f>
        <v>#N/A</v>
      </c>
      <c r="H342" s="816">
        <f>IF('Manual Adjustments'!K264&lt;0.25,CEILING('Manual Adjustments'!K264,0.25),MROUND('Manual Adjustments'!K264,0.25))</f>
        <v>0</v>
      </c>
      <c r="I342" s="816">
        <f>IF('Manual Adjustments'!L264&lt;0.25,CEILING('Manual Adjustments'!L264,0.25),MROUND('Manual Adjustments'!L264,0.25))</f>
        <v>0</v>
      </c>
      <c r="J342" s="816" t="e">
        <f ca="1">IF('Manual Adjustments'!M264&lt;0.25,CEILING('Manual Adjustments'!M264,0.25),MROUND('Manual Adjustments'!M264,0.25))</f>
        <v>#N/A</v>
      </c>
      <c r="K342" s="816" t="e">
        <f ca="1">IF('Manual Adjustments'!N264&lt;0.25,CEILING('Manual Adjustments'!N264,0.25),MROUND('Manual Adjustments'!N264,0.25))</f>
        <v>#N/A</v>
      </c>
      <c r="L342" s="816">
        <f ca="1">IF('Manual Adjustments'!O264&lt;0.25,CEILING('Manual Adjustments'!O264,0.25),MROUND('Manual Adjustments'!O264,0.25))</f>
        <v>0</v>
      </c>
      <c r="M342" s="492"/>
      <c r="N342" s="280"/>
      <c r="O342" s="125"/>
      <c r="P342" s="123"/>
    </row>
    <row r="343" spans="1:16" s="126" customFormat="1" ht="12">
      <c r="A343" s="123"/>
      <c r="B343" s="498" t="str">
        <f>'Effective Employees'!B251</f>
        <v>N/A</v>
      </c>
      <c r="C343" s="496">
        <f>'Effective Employees'!F251</f>
        <v>0</v>
      </c>
      <c r="D343" s="809">
        <f>'Manual Adjustments'!G265</f>
        <v>0</v>
      </c>
      <c r="E343" s="814">
        <f ca="1">IF('Manual Adjustments'!H265&lt;0.25,CEILING('Manual Adjustments'!H265,0.25),MROUND('Manual Adjustments'!H265,0.25))</f>
        <v>0</v>
      </c>
      <c r="F343" s="814">
        <f ca="1">IF('Manual Adjustments'!I265&lt;0.25,CEILING('Manual Adjustments'!I265,0.25),MROUND('Manual Adjustments'!I265,0.25))</f>
        <v>0</v>
      </c>
      <c r="G343" s="816" t="e">
        <f ca="1">IF('Manual Adjustments'!J265&lt;0.25,CEILING('Manual Adjustments'!J265,0.25),MROUND('Manual Adjustments'!J265,0.25))</f>
        <v>#N/A</v>
      </c>
      <c r="H343" s="816">
        <f>IF('Manual Adjustments'!K265&lt;0.25,CEILING('Manual Adjustments'!K265,0.25),MROUND('Manual Adjustments'!K265,0.25))</f>
        <v>0</v>
      </c>
      <c r="I343" s="816">
        <f>IF('Manual Adjustments'!L265&lt;0.25,CEILING('Manual Adjustments'!L265,0.25),MROUND('Manual Adjustments'!L265,0.25))</f>
        <v>0</v>
      </c>
      <c r="J343" s="816" t="e">
        <f ca="1">IF('Manual Adjustments'!M265&lt;0.25,CEILING('Manual Adjustments'!M265,0.25),MROUND('Manual Adjustments'!M265,0.25))</f>
        <v>#N/A</v>
      </c>
      <c r="K343" s="816" t="e">
        <f ca="1">IF('Manual Adjustments'!N265&lt;0.25,CEILING('Manual Adjustments'!N265,0.25),MROUND('Manual Adjustments'!N265,0.25))</f>
        <v>#N/A</v>
      </c>
      <c r="L343" s="816">
        <f ca="1">IF('Manual Adjustments'!O265&lt;0.25,CEILING('Manual Adjustments'!O265,0.25),MROUND('Manual Adjustments'!O265,0.25))</f>
        <v>0</v>
      </c>
      <c r="M343" s="492"/>
      <c r="N343" s="280"/>
      <c r="O343" s="125"/>
      <c r="P343" s="123"/>
    </row>
    <row r="344" spans="1:16" s="126" customFormat="1" ht="12">
      <c r="A344" s="123"/>
      <c r="B344" s="498" t="str">
        <f>'Effective Employees'!B252</f>
        <v>N/A</v>
      </c>
      <c r="C344" s="536">
        <f>'Effective Employees'!F252</f>
        <v>0</v>
      </c>
      <c r="D344" s="810">
        <f>'Manual Adjustments'!G266</f>
        <v>0</v>
      </c>
      <c r="E344" s="821">
        <f ca="1">IF('Manual Adjustments'!H266&lt;0.25,CEILING('Manual Adjustments'!H266,0.25),MROUND('Manual Adjustments'!H266,0.25))</f>
        <v>0</v>
      </c>
      <c r="F344" s="814">
        <f ca="1">IF('Manual Adjustments'!I266&lt;0.25,CEILING('Manual Adjustments'!I266,0.25),MROUND('Manual Adjustments'!I266,0.25))</f>
        <v>0</v>
      </c>
      <c r="G344" s="817" t="e">
        <f ca="1">IF('Manual Adjustments'!J266&lt;0.25,CEILING('Manual Adjustments'!J266,0.25),MROUND('Manual Adjustments'!J266,0.25))</f>
        <v>#N/A</v>
      </c>
      <c r="H344" s="817">
        <f>IF('Manual Adjustments'!K266&lt;0.25,CEILING('Manual Adjustments'!K266,0.25),MROUND('Manual Adjustments'!K266,0.25))</f>
        <v>0</v>
      </c>
      <c r="I344" s="817">
        <f>IF('Manual Adjustments'!L266&lt;0.25,CEILING('Manual Adjustments'!L266,0.25),MROUND('Manual Adjustments'!L266,0.25))</f>
        <v>0</v>
      </c>
      <c r="J344" s="817" t="e">
        <f ca="1">IF('Manual Adjustments'!M266&lt;0.25,CEILING('Manual Adjustments'!M266,0.25),MROUND('Manual Adjustments'!M266,0.25))</f>
        <v>#N/A</v>
      </c>
      <c r="K344" s="817" t="e">
        <f ca="1">IF('Manual Adjustments'!N266&lt;0.25,CEILING('Manual Adjustments'!N266,0.25),MROUND('Manual Adjustments'!N266,0.25))</f>
        <v>#N/A</v>
      </c>
      <c r="L344" s="817">
        <f ca="1">IF('Manual Adjustments'!O266&lt;0.25,CEILING('Manual Adjustments'!O266,0.25),MROUND('Manual Adjustments'!O266,0.25))</f>
        <v>0</v>
      </c>
      <c r="M344" s="538"/>
      <c r="N344" s="280"/>
      <c r="O344" s="125"/>
      <c r="P344" s="123"/>
    </row>
    <row r="345" spans="1:16" s="126" customFormat="1" ht="12">
      <c r="A345" s="123"/>
      <c r="B345" s="499">
        <f>'Client Info'!B144</f>
        <v>0</v>
      </c>
      <c r="C345" s="531"/>
      <c r="D345" s="811"/>
      <c r="E345" s="820"/>
      <c r="F345" s="819"/>
      <c r="G345" s="819"/>
      <c r="H345" s="819"/>
      <c r="I345" s="819"/>
      <c r="J345" s="819"/>
      <c r="K345" s="819"/>
      <c r="L345" s="819"/>
      <c r="M345" s="535"/>
      <c r="N345" s="280"/>
      <c r="O345" s="125"/>
      <c r="P345" s="123"/>
    </row>
    <row r="346" spans="1:16" s="126" customFormat="1" ht="12">
      <c r="A346" s="123"/>
      <c r="B346" s="498" t="str">
        <f>'Effective Employees'!B253</f>
        <v>N/A</v>
      </c>
      <c r="C346" s="496">
        <f>'Effective Employees'!F253</f>
        <v>0</v>
      </c>
      <c r="D346" s="809">
        <f>'Manual Adjustments'!G267</f>
        <v>0</v>
      </c>
      <c r="E346" s="814">
        <f ca="1">IF('Manual Adjustments'!H267&lt;0.25,CEILING('Manual Adjustments'!H267,0.25),MROUND('Manual Adjustments'!H267,0.25))</f>
        <v>0</v>
      </c>
      <c r="F346" s="814">
        <f ca="1">IF('Manual Adjustments'!I267&lt;0.25,CEILING('Manual Adjustments'!I267,0.25),MROUND('Manual Adjustments'!I267,0.25))</f>
        <v>0</v>
      </c>
      <c r="G346" s="816" t="e">
        <f ca="1">IF('Manual Adjustments'!J267&lt;0.25,CEILING('Manual Adjustments'!J267,0.25),MROUND('Manual Adjustments'!J267,0.25))</f>
        <v>#N/A</v>
      </c>
      <c r="H346" s="816">
        <f>IF('Manual Adjustments'!K267&lt;0.25,CEILING('Manual Adjustments'!K267,0.25),MROUND('Manual Adjustments'!K267,0.25))</f>
        <v>0</v>
      </c>
      <c r="I346" s="816">
        <f>IF('Manual Adjustments'!L267&lt;0.25,CEILING('Manual Adjustments'!L267,0.25),MROUND('Manual Adjustments'!L267,0.25))</f>
        <v>0</v>
      </c>
      <c r="J346" s="816" t="e">
        <f ca="1">IF('Manual Adjustments'!M267&lt;0.25,CEILING('Manual Adjustments'!M267,0.25),MROUND('Manual Adjustments'!M267,0.25))</f>
        <v>#N/A</v>
      </c>
      <c r="K346" s="816" t="e">
        <f ca="1">IF('Manual Adjustments'!N267&lt;0.25,CEILING('Manual Adjustments'!N267,0.25),MROUND('Manual Adjustments'!N267,0.25))</f>
        <v>#N/A</v>
      </c>
      <c r="L346" s="816">
        <f ca="1">IF('Manual Adjustments'!O267&lt;0.25,CEILING('Manual Adjustments'!O267,0.25),MROUND('Manual Adjustments'!O267,0.25))</f>
        <v>0</v>
      </c>
      <c r="M346" s="492"/>
      <c r="N346" s="280"/>
      <c r="O346" s="125"/>
      <c r="P346" s="123"/>
    </row>
    <row r="347" spans="1:16" s="126" customFormat="1" ht="12">
      <c r="A347" s="123"/>
      <c r="B347" s="498" t="str">
        <f>'Effective Employees'!B254</f>
        <v>N/A</v>
      </c>
      <c r="C347" s="496">
        <f>'Effective Employees'!F254</f>
        <v>0</v>
      </c>
      <c r="D347" s="809">
        <f>'Manual Adjustments'!G268</f>
        <v>0</v>
      </c>
      <c r="E347" s="814">
        <f ca="1">IF('Manual Adjustments'!H268&lt;0.25,CEILING('Manual Adjustments'!H268,0.25),MROUND('Manual Adjustments'!H268,0.25))</f>
        <v>0</v>
      </c>
      <c r="F347" s="814">
        <f ca="1">IF('Manual Adjustments'!I268&lt;0.25,CEILING('Manual Adjustments'!I268,0.25),MROUND('Manual Adjustments'!I268,0.25))</f>
        <v>0</v>
      </c>
      <c r="G347" s="816" t="e">
        <f ca="1">IF('Manual Adjustments'!J268&lt;0.25,CEILING('Manual Adjustments'!J268,0.25),MROUND('Manual Adjustments'!J268,0.25))</f>
        <v>#N/A</v>
      </c>
      <c r="H347" s="816">
        <f>IF('Manual Adjustments'!K268&lt;0.25,CEILING('Manual Adjustments'!K268,0.25),MROUND('Manual Adjustments'!K268,0.25))</f>
        <v>0</v>
      </c>
      <c r="I347" s="816">
        <f>IF('Manual Adjustments'!L268&lt;0.25,CEILING('Manual Adjustments'!L268,0.25),MROUND('Manual Adjustments'!L268,0.25))</f>
        <v>0</v>
      </c>
      <c r="J347" s="816" t="e">
        <f ca="1">IF('Manual Adjustments'!M268&lt;0.25,CEILING('Manual Adjustments'!M268,0.25),MROUND('Manual Adjustments'!M268,0.25))</f>
        <v>#N/A</v>
      </c>
      <c r="K347" s="816" t="e">
        <f ca="1">IF('Manual Adjustments'!N268&lt;0.25,CEILING('Manual Adjustments'!N268,0.25),MROUND('Manual Adjustments'!N268,0.25))</f>
        <v>#N/A</v>
      </c>
      <c r="L347" s="816">
        <f ca="1">IF('Manual Adjustments'!O268&lt;0.25,CEILING('Manual Adjustments'!O268,0.25),MROUND('Manual Adjustments'!O268,0.25))</f>
        <v>0</v>
      </c>
      <c r="M347" s="492"/>
      <c r="N347" s="280"/>
      <c r="O347" s="125"/>
      <c r="P347" s="123"/>
    </row>
    <row r="348" spans="1:16" s="126" customFormat="1" ht="12">
      <c r="A348" s="123"/>
      <c r="B348" s="498" t="str">
        <f>'Effective Employees'!B255</f>
        <v>N/A</v>
      </c>
      <c r="C348" s="536">
        <f>'Effective Employees'!F255</f>
        <v>0</v>
      </c>
      <c r="D348" s="810">
        <f>'Manual Adjustments'!G269</f>
        <v>0</v>
      </c>
      <c r="E348" s="821">
        <f ca="1">IF('Manual Adjustments'!H269&lt;0.25,CEILING('Manual Adjustments'!H269,0.25),MROUND('Manual Adjustments'!H269,0.25))</f>
        <v>0</v>
      </c>
      <c r="F348" s="814">
        <f ca="1">IF('Manual Adjustments'!I269&lt;0.25,CEILING('Manual Adjustments'!I269,0.25),MROUND('Manual Adjustments'!I269,0.25))</f>
        <v>0</v>
      </c>
      <c r="G348" s="817" t="e">
        <f ca="1">IF('Manual Adjustments'!J269&lt;0.25,CEILING('Manual Adjustments'!J269,0.25),MROUND('Manual Adjustments'!J269,0.25))</f>
        <v>#N/A</v>
      </c>
      <c r="H348" s="817">
        <f>IF('Manual Adjustments'!K269&lt;0.25,CEILING('Manual Adjustments'!K269,0.25),MROUND('Manual Adjustments'!K269,0.25))</f>
        <v>0</v>
      </c>
      <c r="I348" s="817">
        <f>IF('Manual Adjustments'!L269&lt;0.25,CEILING('Manual Adjustments'!L269,0.25),MROUND('Manual Adjustments'!L269,0.25))</f>
        <v>0</v>
      </c>
      <c r="J348" s="817" t="e">
        <f ca="1">IF('Manual Adjustments'!M269&lt;0.25,CEILING('Manual Adjustments'!M269,0.25),MROUND('Manual Adjustments'!M269,0.25))</f>
        <v>#N/A</v>
      </c>
      <c r="K348" s="817" t="e">
        <f ca="1">IF('Manual Adjustments'!N269&lt;0.25,CEILING('Manual Adjustments'!N269,0.25),MROUND('Manual Adjustments'!N269,0.25))</f>
        <v>#N/A</v>
      </c>
      <c r="L348" s="817">
        <f ca="1">IF('Manual Adjustments'!O269&lt;0.25,CEILING('Manual Adjustments'!O269,0.25),MROUND('Manual Adjustments'!O269,0.25))</f>
        <v>0</v>
      </c>
      <c r="M348" s="538"/>
      <c r="N348" s="280"/>
      <c r="O348" s="125"/>
      <c r="P348" s="123"/>
    </row>
    <row r="349" spans="1:16" s="126" customFormat="1" ht="12">
      <c r="A349" s="123"/>
      <c r="B349" s="499">
        <f>'Client Info'!B145</f>
        <v>0</v>
      </c>
      <c r="C349" s="531"/>
      <c r="D349" s="811"/>
      <c r="E349" s="820"/>
      <c r="F349" s="819"/>
      <c r="G349" s="819"/>
      <c r="H349" s="819"/>
      <c r="I349" s="819"/>
      <c r="J349" s="819"/>
      <c r="K349" s="819"/>
      <c r="L349" s="819"/>
      <c r="M349" s="535"/>
      <c r="N349" s="280"/>
      <c r="O349" s="125"/>
      <c r="P349" s="123"/>
    </row>
    <row r="350" spans="1:16" s="126" customFormat="1" ht="12">
      <c r="A350" s="123"/>
      <c r="B350" s="498" t="str">
        <f>'Effective Employees'!B256</f>
        <v>N/A</v>
      </c>
      <c r="C350" s="496">
        <f>'Effective Employees'!F256</f>
        <v>0</v>
      </c>
      <c r="D350" s="809">
        <f>'Manual Adjustments'!G270</f>
        <v>0</v>
      </c>
      <c r="E350" s="814">
        <f ca="1">IF('Manual Adjustments'!H270&lt;0.25,CEILING('Manual Adjustments'!H270,0.25),MROUND('Manual Adjustments'!H270,0.25))</f>
        <v>0</v>
      </c>
      <c r="F350" s="814">
        <f ca="1">IF('Manual Adjustments'!I270&lt;0.25,CEILING('Manual Adjustments'!I270,0.25),MROUND('Manual Adjustments'!I270,0.25))</f>
        <v>0</v>
      </c>
      <c r="G350" s="816" t="e">
        <f ca="1">IF('Manual Adjustments'!J270&lt;0.25,CEILING('Manual Adjustments'!J270,0.25),MROUND('Manual Adjustments'!J270,0.25))</f>
        <v>#N/A</v>
      </c>
      <c r="H350" s="816">
        <f>IF('Manual Adjustments'!K270&lt;0.25,CEILING('Manual Adjustments'!K270,0.25),MROUND('Manual Adjustments'!K270,0.25))</f>
        <v>0</v>
      </c>
      <c r="I350" s="816">
        <f>IF('Manual Adjustments'!L270&lt;0.25,CEILING('Manual Adjustments'!L270,0.25),MROUND('Manual Adjustments'!L270,0.25))</f>
        <v>0</v>
      </c>
      <c r="J350" s="816" t="e">
        <f ca="1">IF('Manual Adjustments'!M270&lt;0.25,CEILING('Manual Adjustments'!M270,0.25),MROUND('Manual Adjustments'!M270,0.25))</f>
        <v>#N/A</v>
      </c>
      <c r="K350" s="816" t="e">
        <f ca="1">IF('Manual Adjustments'!N270&lt;0.25,CEILING('Manual Adjustments'!N270,0.25),MROUND('Manual Adjustments'!N270,0.25))</f>
        <v>#N/A</v>
      </c>
      <c r="L350" s="816">
        <f ca="1">IF('Manual Adjustments'!O270&lt;0.25,CEILING('Manual Adjustments'!O270,0.25),MROUND('Manual Adjustments'!O270,0.25))</f>
        <v>0</v>
      </c>
      <c r="M350" s="492"/>
      <c r="N350" s="280"/>
      <c r="O350" s="125"/>
      <c r="P350" s="123"/>
    </row>
    <row r="351" spans="1:16" s="126" customFormat="1" ht="12">
      <c r="A351" s="123"/>
      <c r="B351" s="498" t="str">
        <f>'Effective Employees'!B257</f>
        <v>N/A</v>
      </c>
      <c r="C351" s="496">
        <f>'Effective Employees'!F257</f>
        <v>0</v>
      </c>
      <c r="D351" s="809">
        <f>'Manual Adjustments'!G271</f>
        <v>0</v>
      </c>
      <c r="E351" s="814">
        <f ca="1">IF('Manual Adjustments'!H271&lt;0.25,CEILING('Manual Adjustments'!H271,0.25),MROUND('Manual Adjustments'!H271,0.25))</f>
        <v>0</v>
      </c>
      <c r="F351" s="814">
        <f ca="1">IF('Manual Adjustments'!I271&lt;0.25,CEILING('Manual Adjustments'!I271,0.25),MROUND('Manual Adjustments'!I271,0.25))</f>
        <v>0</v>
      </c>
      <c r="G351" s="816" t="e">
        <f ca="1">IF('Manual Adjustments'!J271&lt;0.25,CEILING('Manual Adjustments'!J271,0.25),MROUND('Manual Adjustments'!J271,0.25))</f>
        <v>#N/A</v>
      </c>
      <c r="H351" s="816">
        <f>IF('Manual Adjustments'!K271&lt;0.25,CEILING('Manual Adjustments'!K271,0.25),MROUND('Manual Adjustments'!K271,0.25))</f>
        <v>0</v>
      </c>
      <c r="I351" s="816">
        <f>IF('Manual Adjustments'!L271&lt;0.25,CEILING('Manual Adjustments'!L271,0.25),MROUND('Manual Adjustments'!L271,0.25))</f>
        <v>0</v>
      </c>
      <c r="J351" s="816" t="e">
        <f ca="1">IF('Manual Adjustments'!M271&lt;0.25,CEILING('Manual Adjustments'!M271,0.25),MROUND('Manual Adjustments'!M271,0.25))</f>
        <v>#N/A</v>
      </c>
      <c r="K351" s="816" t="e">
        <f ca="1">IF('Manual Adjustments'!N271&lt;0.25,CEILING('Manual Adjustments'!N271,0.25),MROUND('Manual Adjustments'!N271,0.25))</f>
        <v>#N/A</v>
      </c>
      <c r="L351" s="816">
        <f ca="1">IF('Manual Adjustments'!O271&lt;0.25,CEILING('Manual Adjustments'!O271,0.25),MROUND('Manual Adjustments'!O271,0.25))</f>
        <v>0</v>
      </c>
      <c r="M351" s="492"/>
      <c r="N351" s="280"/>
      <c r="O351" s="125"/>
      <c r="P351" s="123"/>
    </row>
    <row r="352" spans="1:16" s="126" customFormat="1" ht="12">
      <c r="A352" s="123"/>
      <c r="B352" s="498" t="str">
        <f>'Effective Employees'!B258</f>
        <v>N/A</v>
      </c>
      <c r="C352" s="536">
        <f>'Effective Employees'!F258</f>
        <v>0</v>
      </c>
      <c r="D352" s="810">
        <f>'Manual Adjustments'!G272</f>
        <v>0</v>
      </c>
      <c r="E352" s="821">
        <f ca="1">IF('Manual Adjustments'!H272&lt;0.25,CEILING('Manual Adjustments'!H272,0.25),MROUND('Manual Adjustments'!H272,0.25))</f>
        <v>0</v>
      </c>
      <c r="F352" s="814">
        <f ca="1">IF('Manual Adjustments'!I272&lt;0.25,CEILING('Manual Adjustments'!I272,0.25),MROUND('Manual Adjustments'!I272,0.25))</f>
        <v>0</v>
      </c>
      <c r="G352" s="817" t="e">
        <f ca="1">IF('Manual Adjustments'!J272&lt;0.25,CEILING('Manual Adjustments'!J272,0.25),MROUND('Manual Adjustments'!J272,0.25))</f>
        <v>#N/A</v>
      </c>
      <c r="H352" s="817">
        <f>IF('Manual Adjustments'!K272&lt;0.25,CEILING('Manual Adjustments'!K272,0.25),MROUND('Manual Adjustments'!K272,0.25))</f>
        <v>0</v>
      </c>
      <c r="I352" s="817">
        <f>IF('Manual Adjustments'!L272&lt;0.25,CEILING('Manual Adjustments'!L272,0.25),MROUND('Manual Adjustments'!L272,0.25))</f>
        <v>0</v>
      </c>
      <c r="J352" s="817" t="e">
        <f ca="1">IF('Manual Adjustments'!M272&lt;0.25,CEILING('Manual Adjustments'!M272,0.25),MROUND('Manual Adjustments'!M272,0.25))</f>
        <v>#N/A</v>
      </c>
      <c r="K352" s="817" t="e">
        <f ca="1">IF('Manual Adjustments'!N272&lt;0.25,CEILING('Manual Adjustments'!N272,0.25),MROUND('Manual Adjustments'!N272,0.25))</f>
        <v>#N/A</v>
      </c>
      <c r="L352" s="817">
        <f ca="1">IF('Manual Adjustments'!O272&lt;0.25,CEILING('Manual Adjustments'!O272,0.25),MROUND('Manual Adjustments'!O272,0.25))</f>
        <v>0</v>
      </c>
      <c r="M352" s="538"/>
      <c r="N352" s="280"/>
      <c r="O352" s="125"/>
      <c r="P352" s="123"/>
    </row>
    <row r="353" spans="1:23" s="126" customFormat="1" ht="12">
      <c r="A353" s="123"/>
      <c r="B353" s="499">
        <f>'Client Info'!B146</f>
        <v>0</v>
      </c>
      <c r="C353" s="531"/>
      <c r="D353" s="811"/>
      <c r="E353" s="820"/>
      <c r="F353" s="819"/>
      <c r="G353" s="819"/>
      <c r="H353" s="819"/>
      <c r="I353" s="819"/>
      <c r="J353" s="819"/>
      <c r="K353" s="819"/>
      <c r="L353" s="819"/>
      <c r="M353" s="535"/>
      <c r="N353" s="280"/>
      <c r="O353" s="125"/>
      <c r="P353" s="123"/>
    </row>
    <row r="354" spans="1:23" s="126" customFormat="1" ht="12">
      <c r="A354" s="123"/>
      <c r="B354" s="498" t="str">
        <f>'Effective Employees'!B259</f>
        <v>N/A</v>
      </c>
      <c r="C354" s="496">
        <f>'Effective Employees'!F259</f>
        <v>0</v>
      </c>
      <c r="D354" s="809">
        <f>'Manual Adjustments'!G273</f>
        <v>0</v>
      </c>
      <c r="E354" s="814">
        <f ca="1">IF('Manual Adjustments'!H273&lt;0.25,CEILING('Manual Adjustments'!H273,0.25),MROUND('Manual Adjustments'!H273,0.25))</f>
        <v>0</v>
      </c>
      <c r="F354" s="814">
        <f ca="1">IF('Manual Adjustments'!I273&lt;0.25,CEILING('Manual Adjustments'!I273,0.25),MROUND('Manual Adjustments'!I273,0.25))</f>
        <v>0</v>
      </c>
      <c r="G354" s="816" t="e">
        <f ca="1">IF('Manual Adjustments'!J273&lt;0.25,CEILING('Manual Adjustments'!J273,0.25),MROUND('Manual Adjustments'!J273,0.25))</f>
        <v>#N/A</v>
      </c>
      <c r="H354" s="816">
        <f>IF('Manual Adjustments'!K273&lt;0.25,CEILING('Manual Adjustments'!K273,0.25),MROUND('Manual Adjustments'!K273,0.25))</f>
        <v>0</v>
      </c>
      <c r="I354" s="816">
        <f>IF('Manual Adjustments'!L273&lt;0.25,CEILING('Manual Adjustments'!L273,0.25),MROUND('Manual Adjustments'!L273,0.25))</f>
        <v>0</v>
      </c>
      <c r="J354" s="816" t="e">
        <f ca="1">IF('Manual Adjustments'!M273&lt;0.25,CEILING('Manual Adjustments'!M273,0.25),MROUND('Manual Adjustments'!M273,0.25))</f>
        <v>#N/A</v>
      </c>
      <c r="K354" s="816" t="e">
        <f ca="1">IF('Manual Adjustments'!N273&lt;0.25,CEILING('Manual Adjustments'!N273,0.25),MROUND('Manual Adjustments'!N273,0.25))</f>
        <v>#N/A</v>
      </c>
      <c r="L354" s="816">
        <f ca="1">IF('Manual Adjustments'!O273&lt;0.25,CEILING('Manual Adjustments'!O273,0.25),MROUND('Manual Adjustments'!O273,0.25))</f>
        <v>0</v>
      </c>
      <c r="M354" s="492"/>
      <c r="N354" s="280"/>
      <c r="O354" s="125"/>
      <c r="P354" s="123"/>
    </row>
    <row r="355" spans="1:23" s="126" customFormat="1" ht="12">
      <c r="A355" s="123"/>
      <c r="B355" s="498" t="str">
        <f>'Effective Employees'!B260</f>
        <v>N/A</v>
      </c>
      <c r="C355" s="496">
        <f>'Effective Employees'!F260</f>
        <v>0</v>
      </c>
      <c r="D355" s="809">
        <f>'Manual Adjustments'!G274</f>
        <v>0</v>
      </c>
      <c r="E355" s="814">
        <f ca="1">IF('Manual Adjustments'!H274&lt;0.25,CEILING('Manual Adjustments'!H274,0.25),MROUND('Manual Adjustments'!H274,0.25))</f>
        <v>0</v>
      </c>
      <c r="F355" s="814">
        <f ca="1">IF('Manual Adjustments'!I274&lt;0.25,CEILING('Manual Adjustments'!I274,0.25),MROUND('Manual Adjustments'!I274,0.25))</f>
        <v>0</v>
      </c>
      <c r="G355" s="816" t="e">
        <f ca="1">IF('Manual Adjustments'!J274&lt;0.25,CEILING('Manual Adjustments'!J274,0.25),MROUND('Manual Adjustments'!J274,0.25))</f>
        <v>#N/A</v>
      </c>
      <c r="H355" s="816">
        <f>IF('Manual Adjustments'!K274&lt;0.25,CEILING('Manual Adjustments'!K274,0.25),MROUND('Manual Adjustments'!K274,0.25))</f>
        <v>0</v>
      </c>
      <c r="I355" s="816">
        <f>IF('Manual Adjustments'!L274&lt;0.25,CEILING('Manual Adjustments'!L274,0.25),MROUND('Manual Adjustments'!L274,0.25))</f>
        <v>0</v>
      </c>
      <c r="J355" s="816" t="e">
        <f ca="1">IF('Manual Adjustments'!M274&lt;0.25,CEILING('Manual Adjustments'!M274,0.25),MROUND('Manual Adjustments'!M274,0.25))</f>
        <v>#N/A</v>
      </c>
      <c r="K355" s="816" t="e">
        <f ca="1">IF('Manual Adjustments'!N274&lt;0.25,CEILING('Manual Adjustments'!N274,0.25),MROUND('Manual Adjustments'!N274,0.25))</f>
        <v>#N/A</v>
      </c>
      <c r="L355" s="816">
        <f ca="1">IF('Manual Adjustments'!O274&lt;0.25,CEILING('Manual Adjustments'!O274,0.25),MROUND('Manual Adjustments'!O274,0.25))</f>
        <v>0</v>
      </c>
      <c r="M355" s="492"/>
      <c r="N355" s="280"/>
      <c r="O355" s="125"/>
      <c r="P355" s="123"/>
    </row>
    <row r="356" spans="1:23" s="126" customFormat="1" ht="12">
      <c r="A356" s="123"/>
      <c r="B356" s="498" t="str">
        <f>'Effective Employees'!B261</f>
        <v>N/A</v>
      </c>
      <c r="C356" s="536">
        <f>'Effective Employees'!F261</f>
        <v>0</v>
      </c>
      <c r="D356" s="810">
        <f>'Manual Adjustments'!G275</f>
        <v>0</v>
      </c>
      <c r="E356" s="821">
        <f ca="1">IF('Manual Adjustments'!H275&lt;0.25,CEILING('Manual Adjustments'!H275,0.25),MROUND('Manual Adjustments'!H275,0.25))</f>
        <v>0</v>
      </c>
      <c r="F356" s="814">
        <f ca="1">IF('Manual Adjustments'!I275&lt;0.25,CEILING('Manual Adjustments'!I275,0.25),MROUND('Manual Adjustments'!I275,0.25))</f>
        <v>0</v>
      </c>
      <c r="G356" s="817" t="e">
        <f ca="1">IF('Manual Adjustments'!J275&lt;0.25,CEILING('Manual Adjustments'!J275,0.25),MROUND('Manual Adjustments'!J275,0.25))</f>
        <v>#N/A</v>
      </c>
      <c r="H356" s="817">
        <f>IF('Manual Adjustments'!K275&lt;0.25,CEILING('Manual Adjustments'!K275,0.25),MROUND('Manual Adjustments'!K275,0.25))</f>
        <v>0</v>
      </c>
      <c r="I356" s="817">
        <f>IF('Manual Adjustments'!L275&lt;0.25,CEILING('Manual Adjustments'!L275,0.25),MROUND('Manual Adjustments'!L275,0.25))</f>
        <v>0</v>
      </c>
      <c r="J356" s="817" t="e">
        <f ca="1">IF('Manual Adjustments'!M275&lt;0.25,CEILING('Manual Adjustments'!M275,0.25),MROUND('Manual Adjustments'!M275,0.25))</f>
        <v>#N/A</v>
      </c>
      <c r="K356" s="817" t="e">
        <f ca="1">IF('Manual Adjustments'!N275&lt;0.25,CEILING('Manual Adjustments'!N275,0.25),MROUND('Manual Adjustments'!N275,0.25))</f>
        <v>#N/A</v>
      </c>
      <c r="L356" s="817">
        <f ca="1">IF('Manual Adjustments'!O275&lt;0.25,CEILING('Manual Adjustments'!O275,0.25),MROUND('Manual Adjustments'!O275,0.25))</f>
        <v>0</v>
      </c>
      <c r="M356" s="538"/>
      <c r="N356" s="280"/>
      <c r="O356" s="125"/>
      <c r="P356" s="123"/>
    </row>
    <row r="357" spans="1:23" s="126" customFormat="1" ht="12">
      <c r="A357" s="123"/>
      <c r="B357" s="499">
        <f>'Client Info'!B147</f>
        <v>0</v>
      </c>
      <c r="C357" s="531"/>
      <c r="D357" s="811"/>
      <c r="E357" s="820"/>
      <c r="F357" s="819"/>
      <c r="G357" s="819"/>
      <c r="H357" s="819"/>
      <c r="I357" s="819"/>
      <c r="J357" s="819"/>
      <c r="K357" s="819"/>
      <c r="L357" s="819"/>
      <c r="M357" s="535"/>
      <c r="N357" s="280"/>
      <c r="O357" s="125"/>
      <c r="P357" s="123"/>
    </row>
    <row r="358" spans="1:23" s="126" customFormat="1" ht="12">
      <c r="A358" s="123"/>
      <c r="B358" s="498" t="str">
        <f>'Effective Employees'!B262</f>
        <v>N/A</v>
      </c>
      <c r="C358" s="496">
        <f>'Effective Employees'!F262</f>
        <v>0</v>
      </c>
      <c r="D358" s="809">
        <f>'Manual Adjustments'!G276</f>
        <v>0</v>
      </c>
      <c r="E358" s="814">
        <f ca="1">IF('Manual Adjustments'!H276&lt;0.25,CEILING('Manual Adjustments'!H276,0.25),MROUND('Manual Adjustments'!H276,0.25))</f>
        <v>0</v>
      </c>
      <c r="F358" s="814">
        <f ca="1">IF('Manual Adjustments'!I276&lt;0.25,CEILING('Manual Adjustments'!I276,0.25),MROUND('Manual Adjustments'!I276,0.25))</f>
        <v>0</v>
      </c>
      <c r="G358" s="816" t="e">
        <f ca="1">IF('Manual Adjustments'!J276&lt;0.25,CEILING('Manual Adjustments'!J276,0.25),MROUND('Manual Adjustments'!J276,0.25))</f>
        <v>#N/A</v>
      </c>
      <c r="H358" s="816">
        <f>IF('Manual Adjustments'!K276&lt;0.25,CEILING('Manual Adjustments'!K276,0.25),MROUND('Manual Adjustments'!K276,0.25))</f>
        <v>0</v>
      </c>
      <c r="I358" s="816">
        <f>IF('Manual Adjustments'!L276&lt;0.25,CEILING('Manual Adjustments'!L276,0.25),MROUND('Manual Adjustments'!L276,0.25))</f>
        <v>0</v>
      </c>
      <c r="J358" s="816" t="e">
        <f ca="1">IF('Manual Adjustments'!M276&lt;0.25,CEILING('Manual Adjustments'!M276,0.25),MROUND('Manual Adjustments'!M276,0.25))</f>
        <v>#N/A</v>
      </c>
      <c r="K358" s="816" t="e">
        <f ca="1">IF('Manual Adjustments'!N276&lt;0.25,CEILING('Manual Adjustments'!N276,0.25),MROUND('Manual Adjustments'!N276,0.25))</f>
        <v>#N/A</v>
      </c>
      <c r="L358" s="816">
        <f ca="1">IF('Manual Adjustments'!O276&lt;0.25,CEILING('Manual Adjustments'!O276,0.25),MROUND('Manual Adjustments'!O276,0.25))</f>
        <v>0</v>
      </c>
      <c r="M358" s="492"/>
      <c r="N358" s="280"/>
      <c r="O358" s="125"/>
      <c r="P358" s="123"/>
    </row>
    <row r="359" spans="1:23" s="126" customFormat="1" ht="12">
      <c r="A359" s="123"/>
      <c r="B359" s="498" t="str">
        <f>'Effective Employees'!B263</f>
        <v>N/A</v>
      </c>
      <c r="C359" s="496">
        <f>'Effective Employees'!F263</f>
        <v>0</v>
      </c>
      <c r="D359" s="809">
        <f>'Manual Adjustments'!G277</f>
        <v>0</v>
      </c>
      <c r="E359" s="814">
        <f ca="1">IF('Manual Adjustments'!H277&lt;0.25,CEILING('Manual Adjustments'!H277,0.25),MROUND('Manual Adjustments'!H277,0.25))</f>
        <v>0</v>
      </c>
      <c r="F359" s="814">
        <f ca="1">IF('Manual Adjustments'!I277&lt;0.25,CEILING('Manual Adjustments'!I277,0.25),MROUND('Manual Adjustments'!I277,0.25))</f>
        <v>0</v>
      </c>
      <c r="G359" s="816" t="e">
        <f ca="1">IF('Manual Adjustments'!J277&lt;0.25,CEILING('Manual Adjustments'!J277,0.25),MROUND('Manual Adjustments'!J277,0.25))</f>
        <v>#N/A</v>
      </c>
      <c r="H359" s="816">
        <f>IF('Manual Adjustments'!K277&lt;0.25,CEILING('Manual Adjustments'!K277,0.25),MROUND('Manual Adjustments'!K277,0.25))</f>
        <v>0</v>
      </c>
      <c r="I359" s="816">
        <f>IF('Manual Adjustments'!L277&lt;0.25,CEILING('Manual Adjustments'!L277,0.25),MROUND('Manual Adjustments'!L277,0.25))</f>
        <v>0</v>
      </c>
      <c r="J359" s="816" t="e">
        <f ca="1">IF('Manual Adjustments'!M277&lt;0.25,CEILING('Manual Adjustments'!M277,0.25),MROUND('Manual Adjustments'!M277,0.25))</f>
        <v>#N/A</v>
      </c>
      <c r="K359" s="816" t="e">
        <f ca="1">IF('Manual Adjustments'!N277&lt;0.25,CEILING('Manual Adjustments'!N277,0.25),MROUND('Manual Adjustments'!N277,0.25))</f>
        <v>#N/A</v>
      </c>
      <c r="L359" s="816">
        <f ca="1">IF('Manual Adjustments'!O277&lt;0.25,CEILING('Manual Adjustments'!O277,0.25),MROUND('Manual Adjustments'!O277,0.25))</f>
        <v>0</v>
      </c>
      <c r="M359" s="492"/>
      <c r="N359" s="280"/>
      <c r="O359" s="125"/>
      <c r="P359" s="123"/>
    </row>
    <row r="360" spans="1:23" s="126" customFormat="1" ht="12">
      <c r="A360" s="123"/>
      <c r="B360" s="498" t="str">
        <f>'Effective Employees'!B264</f>
        <v>N/A</v>
      </c>
      <c r="C360" s="536">
        <f>'Effective Employees'!F264</f>
        <v>0</v>
      </c>
      <c r="D360" s="810">
        <f>'Manual Adjustments'!G278</f>
        <v>0</v>
      </c>
      <c r="E360" s="821">
        <f ca="1">IF('Manual Adjustments'!H278&lt;0.25,CEILING('Manual Adjustments'!H278,0.25),MROUND('Manual Adjustments'!H278,0.25))</f>
        <v>0</v>
      </c>
      <c r="F360" s="814">
        <f ca="1">IF('Manual Adjustments'!I278&lt;0.25,CEILING('Manual Adjustments'!I278,0.25),MROUND('Manual Adjustments'!I278,0.25))</f>
        <v>0</v>
      </c>
      <c r="G360" s="817" t="e">
        <f ca="1">IF('Manual Adjustments'!J278&lt;0.25,CEILING('Manual Adjustments'!J278,0.25),MROUND('Manual Adjustments'!J278,0.25))</f>
        <v>#N/A</v>
      </c>
      <c r="H360" s="817">
        <f>IF('Manual Adjustments'!K278&lt;0.25,CEILING('Manual Adjustments'!K278,0.25),MROUND('Manual Adjustments'!K278,0.25))</f>
        <v>0</v>
      </c>
      <c r="I360" s="817">
        <f>IF('Manual Adjustments'!L278&lt;0.25,CEILING('Manual Adjustments'!L278,0.25),MROUND('Manual Adjustments'!L278,0.25))</f>
        <v>0</v>
      </c>
      <c r="J360" s="817" t="e">
        <f ca="1">IF('Manual Adjustments'!M278&lt;0.25,CEILING('Manual Adjustments'!M278,0.25),MROUND('Manual Adjustments'!M278,0.25))</f>
        <v>#N/A</v>
      </c>
      <c r="K360" s="817" t="e">
        <f ca="1">IF('Manual Adjustments'!N278&lt;0.25,CEILING('Manual Adjustments'!N278,0.25),MROUND('Manual Adjustments'!N278,0.25))</f>
        <v>#N/A</v>
      </c>
      <c r="L360" s="817">
        <f ca="1">IF('Manual Adjustments'!O278&lt;0.25,CEILING('Manual Adjustments'!O278,0.25),MROUND('Manual Adjustments'!O278,0.25))</f>
        <v>0</v>
      </c>
      <c r="M360" s="538"/>
      <c r="N360" s="280"/>
      <c r="O360" s="125"/>
      <c r="P360" s="123"/>
    </row>
    <row r="361" spans="1:23" s="126" customFormat="1" ht="12">
      <c r="A361" s="123"/>
      <c r="B361" s="499">
        <f>'Client Info'!B148</f>
        <v>0</v>
      </c>
      <c r="C361" s="531"/>
      <c r="D361" s="811"/>
      <c r="E361" s="820"/>
      <c r="F361" s="819"/>
      <c r="G361" s="819"/>
      <c r="H361" s="819"/>
      <c r="I361" s="819"/>
      <c r="J361" s="819"/>
      <c r="K361" s="819"/>
      <c r="L361" s="819"/>
      <c r="M361" s="535"/>
      <c r="N361" s="280"/>
      <c r="O361" s="125"/>
      <c r="P361" s="123"/>
      <c r="V361" s="529"/>
      <c r="W361" s="530"/>
    </row>
    <row r="362" spans="1:23" s="126" customFormat="1" ht="12">
      <c r="A362" s="123"/>
      <c r="B362" s="498" t="str">
        <f>'Effective Employees'!B265</f>
        <v>N/A</v>
      </c>
      <c r="C362" s="496">
        <f>'Effective Employees'!F265</f>
        <v>0</v>
      </c>
      <c r="D362" s="809">
        <f>'Manual Adjustments'!G279</f>
        <v>0</v>
      </c>
      <c r="E362" s="814">
        <f ca="1">IF('Manual Adjustments'!H279&lt;0.25,CEILING('Manual Adjustments'!H279,0.25),MROUND('Manual Adjustments'!H279,0.25))</f>
        <v>0</v>
      </c>
      <c r="F362" s="814">
        <f ca="1">IF('Manual Adjustments'!I279&lt;0.25,CEILING('Manual Adjustments'!I279,0.25),MROUND('Manual Adjustments'!I279,0.25))</f>
        <v>0</v>
      </c>
      <c r="G362" s="816" t="e">
        <f ca="1">IF('Manual Adjustments'!J279&lt;0.25,CEILING('Manual Adjustments'!J279,0.25),MROUND('Manual Adjustments'!J279,0.25))</f>
        <v>#N/A</v>
      </c>
      <c r="H362" s="816">
        <f>IF('Manual Adjustments'!K279&lt;0.25,CEILING('Manual Adjustments'!K279,0.25),MROUND('Manual Adjustments'!K279,0.25))</f>
        <v>0</v>
      </c>
      <c r="I362" s="816">
        <f>IF('Manual Adjustments'!L279&lt;0.25,CEILING('Manual Adjustments'!L279,0.25),MROUND('Manual Adjustments'!L279,0.25))</f>
        <v>0</v>
      </c>
      <c r="J362" s="816" t="e">
        <f ca="1">IF('Manual Adjustments'!M279&lt;0.25,CEILING('Manual Adjustments'!M279,0.25),MROUND('Manual Adjustments'!M279,0.25))</f>
        <v>#N/A</v>
      </c>
      <c r="K362" s="816" t="e">
        <f ca="1">IF('Manual Adjustments'!N279&lt;0.25,CEILING('Manual Adjustments'!N279,0.25),MROUND('Manual Adjustments'!N279,0.25))</f>
        <v>#N/A</v>
      </c>
      <c r="L362" s="816">
        <f ca="1">IF('Manual Adjustments'!O279&lt;0.25,CEILING('Manual Adjustments'!O279,0.25),MROUND('Manual Adjustments'!O279,0.25))</f>
        <v>0</v>
      </c>
      <c r="M362" s="492"/>
      <c r="N362" s="280"/>
      <c r="O362" s="125"/>
      <c r="P362" s="123"/>
      <c r="V362" s="529"/>
      <c r="W362" s="530"/>
    </row>
    <row r="363" spans="1:23" s="126" customFormat="1" ht="12">
      <c r="A363" s="123"/>
      <c r="B363" s="498" t="str">
        <f>'Effective Employees'!B266</f>
        <v>N/A</v>
      </c>
      <c r="C363" s="496">
        <f>'Effective Employees'!F266</f>
        <v>0</v>
      </c>
      <c r="D363" s="809">
        <f>'Manual Adjustments'!G280</f>
        <v>0</v>
      </c>
      <c r="E363" s="814">
        <f ca="1">IF('Manual Adjustments'!H280&lt;0.25,CEILING('Manual Adjustments'!H280,0.25),MROUND('Manual Adjustments'!H280,0.25))</f>
        <v>0</v>
      </c>
      <c r="F363" s="814">
        <f ca="1">IF('Manual Adjustments'!I280&lt;0.25,CEILING('Manual Adjustments'!I280,0.25),MROUND('Manual Adjustments'!I280,0.25))</f>
        <v>0</v>
      </c>
      <c r="G363" s="816" t="e">
        <f ca="1">IF('Manual Adjustments'!J280&lt;0.25,CEILING('Manual Adjustments'!J280,0.25),MROUND('Manual Adjustments'!J280,0.25))</f>
        <v>#N/A</v>
      </c>
      <c r="H363" s="816">
        <f>IF('Manual Adjustments'!K280&lt;0.25,CEILING('Manual Adjustments'!K280,0.25),MROUND('Manual Adjustments'!K280,0.25))</f>
        <v>0</v>
      </c>
      <c r="I363" s="816">
        <f>IF('Manual Adjustments'!L280&lt;0.25,CEILING('Manual Adjustments'!L280,0.25),MROUND('Manual Adjustments'!L280,0.25))</f>
        <v>0</v>
      </c>
      <c r="J363" s="816" t="e">
        <f ca="1">IF('Manual Adjustments'!M280&lt;0.25,CEILING('Manual Adjustments'!M280,0.25),MROUND('Manual Adjustments'!M280,0.25))</f>
        <v>#N/A</v>
      </c>
      <c r="K363" s="816" t="e">
        <f ca="1">IF('Manual Adjustments'!N280&lt;0.25,CEILING('Manual Adjustments'!N280,0.25),MROUND('Manual Adjustments'!N280,0.25))</f>
        <v>#N/A</v>
      </c>
      <c r="L363" s="816">
        <f ca="1">IF('Manual Adjustments'!O280&lt;0.25,CEILING('Manual Adjustments'!O280,0.25),MROUND('Manual Adjustments'!O280,0.25))</f>
        <v>0</v>
      </c>
      <c r="M363" s="492"/>
      <c r="N363" s="280"/>
      <c r="O363" s="125"/>
      <c r="P363" s="123"/>
      <c r="V363" s="529"/>
      <c r="W363" s="530"/>
    </row>
    <row r="364" spans="1:23" s="126" customFormat="1" ht="12">
      <c r="A364" s="123"/>
      <c r="B364" s="498" t="str">
        <f>'Effective Employees'!B267</f>
        <v>N/A</v>
      </c>
      <c r="C364" s="536">
        <f>'Effective Employees'!F267</f>
        <v>0</v>
      </c>
      <c r="D364" s="810">
        <f>'Manual Adjustments'!G281</f>
        <v>0</v>
      </c>
      <c r="E364" s="821">
        <f ca="1">IF('Manual Adjustments'!H281&lt;0.25,CEILING('Manual Adjustments'!H281,0.25),MROUND('Manual Adjustments'!H281,0.25))</f>
        <v>0</v>
      </c>
      <c r="F364" s="814">
        <f ca="1">IF('Manual Adjustments'!I281&lt;0.25,CEILING('Manual Adjustments'!I281,0.25),MROUND('Manual Adjustments'!I281,0.25))</f>
        <v>0</v>
      </c>
      <c r="G364" s="817" t="e">
        <f ca="1">IF('Manual Adjustments'!J281&lt;0.25,CEILING('Manual Adjustments'!J281,0.25),MROUND('Manual Adjustments'!J281,0.25))</f>
        <v>#N/A</v>
      </c>
      <c r="H364" s="817">
        <f>IF('Manual Adjustments'!K281&lt;0.25,CEILING('Manual Adjustments'!K281,0.25),MROUND('Manual Adjustments'!K281,0.25))</f>
        <v>0</v>
      </c>
      <c r="I364" s="817">
        <f>IF('Manual Adjustments'!L281&lt;0.25,CEILING('Manual Adjustments'!L281,0.25),MROUND('Manual Adjustments'!L281,0.25))</f>
        <v>0</v>
      </c>
      <c r="J364" s="817" t="e">
        <f ca="1">IF('Manual Adjustments'!M281&lt;0.25,CEILING('Manual Adjustments'!M281,0.25),MROUND('Manual Adjustments'!M281,0.25))</f>
        <v>#N/A</v>
      </c>
      <c r="K364" s="817" t="e">
        <f ca="1">IF('Manual Adjustments'!N281&lt;0.25,CEILING('Manual Adjustments'!N281,0.25),MROUND('Manual Adjustments'!N281,0.25))</f>
        <v>#N/A</v>
      </c>
      <c r="L364" s="817">
        <f ca="1">IF('Manual Adjustments'!O281&lt;0.25,CEILING('Manual Adjustments'!O281,0.25),MROUND('Manual Adjustments'!O281,0.25))</f>
        <v>0</v>
      </c>
      <c r="M364" s="538"/>
      <c r="N364" s="280"/>
      <c r="O364" s="125"/>
      <c r="P364" s="123"/>
      <c r="V364" s="529"/>
      <c r="W364" s="530"/>
    </row>
    <row r="365" spans="1:23" s="126" customFormat="1" ht="12">
      <c r="A365" s="123"/>
      <c r="B365" s="499">
        <f>'Client Info'!B149</f>
        <v>0</v>
      </c>
      <c r="C365" s="531"/>
      <c r="D365" s="811"/>
      <c r="E365" s="820"/>
      <c r="F365" s="819"/>
      <c r="G365" s="819"/>
      <c r="H365" s="819"/>
      <c r="I365" s="819"/>
      <c r="J365" s="819"/>
      <c r="K365" s="819"/>
      <c r="L365" s="819"/>
      <c r="M365" s="535"/>
      <c r="N365" s="280"/>
      <c r="O365" s="125"/>
      <c r="P365" s="123"/>
      <c r="V365" s="529"/>
      <c r="W365" s="530"/>
    </row>
    <row r="366" spans="1:23" s="126" customFormat="1" ht="12">
      <c r="A366" s="123"/>
      <c r="B366" s="498" t="str">
        <f>'Effective Employees'!B268</f>
        <v>N/A</v>
      </c>
      <c r="C366" s="496">
        <f>'Effective Employees'!F268</f>
        <v>0</v>
      </c>
      <c r="D366" s="809">
        <f>'Manual Adjustments'!G282</f>
        <v>0</v>
      </c>
      <c r="E366" s="814">
        <f ca="1">IF('Manual Adjustments'!H282&lt;0.25,CEILING('Manual Adjustments'!H282,0.25),MROUND('Manual Adjustments'!H282,0.25))</f>
        <v>0</v>
      </c>
      <c r="F366" s="814">
        <f ca="1">IF('Manual Adjustments'!I282&lt;0.25,CEILING('Manual Adjustments'!I282,0.25),MROUND('Manual Adjustments'!I282,0.25))</f>
        <v>0</v>
      </c>
      <c r="G366" s="816" t="e">
        <f ca="1">IF('Manual Adjustments'!J282&lt;0.25,CEILING('Manual Adjustments'!J282,0.25),MROUND('Manual Adjustments'!J282,0.25))</f>
        <v>#N/A</v>
      </c>
      <c r="H366" s="816">
        <f>IF('Manual Adjustments'!K282&lt;0.25,CEILING('Manual Adjustments'!K282,0.25),MROUND('Manual Adjustments'!K282,0.25))</f>
        <v>0</v>
      </c>
      <c r="I366" s="816">
        <f>IF('Manual Adjustments'!L282&lt;0.25,CEILING('Manual Adjustments'!L282,0.25),MROUND('Manual Adjustments'!L282,0.25))</f>
        <v>0</v>
      </c>
      <c r="J366" s="816" t="e">
        <f ca="1">IF('Manual Adjustments'!M282&lt;0.25,CEILING('Manual Adjustments'!M282,0.25),MROUND('Manual Adjustments'!M282,0.25))</f>
        <v>#N/A</v>
      </c>
      <c r="K366" s="816" t="e">
        <f ca="1">IF('Manual Adjustments'!N282&lt;0.25,CEILING('Manual Adjustments'!N282,0.25),MROUND('Manual Adjustments'!N282,0.25))</f>
        <v>#N/A</v>
      </c>
      <c r="L366" s="816">
        <f ca="1">IF('Manual Adjustments'!O282&lt;0.25,CEILING('Manual Adjustments'!O282,0.25),MROUND('Manual Adjustments'!O282,0.25))</f>
        <v>0</v>
      </c>
      <c r="M366" s="492"/>
      <c r="N366" s="280"/>
      <c r="O366" s="125"/>
      <c r="P366" s="123"/>
      <c r="V366" s="529"/>
      <c r="W366" s="530"/>
    </row>
    <row r="367" spans="1:23" s="126" customFormat="1" ht="12">
      <c r="A367" s="123"/>
      <c r="B367" s="498" t="str">
        <f>'Effective Employees'!B269</f>
        <v>N/A</v>
      </c>
      <c r="C367" s="496">
        <f>'Effective Employees'!F269</f>
        <v>0</v>
      </c>
      <c r="D367" s="809">
        <f>'Manual Adjustments'!G283</f>
        <v>0</v>
      </c>
      <c r="E367" s="814">
        <f ca="1">IF('Manual Adjustments'!H283&lt;0.25,CEILING('Manual Adjustments'!H283,0.25),MROUND('Manual Adjustments'!H283,0.25))</f>
        <v>0</v>
      </c>
      <c r="F367" s="814">
        <f ca="1">IF('Manual Adjustments'!I283&lt;0.25,CEILING('Manual Adjustments'!I283,0.25),MROUND('Manual Adjustments'!I283,0.25))</f>
        <v>0</v>
      </c>
      <c r="G367" s="816" t="e">
        <f ca="1">IF('Manual Adjustments'!J283&lt;0.25,CEILING('Manual Adjustments'!J283,0.25),MROUND('Manual Adjustments'!J283,0.25))</f>
        <v>#N/A</v>
      </c>
      <c r="H367" s="816">
        <f>IF('Manual Adjustments'!K283&lt;0.25,CEILING('Manual Adjustments'!K283,0.25),MROUND('Manual Adjustments'!K283,0.25))</f>
        <v>0</v>
      </c>
      <c r="I367" s="816">
        <f>IF('Manual Adjustments'!L283&lt;0.25,CEILING('Manual Adjustments'!L283,0.25),MROUND('Manual Adjustments'!L283,0.25))</f>
        <v>0</v>
      </c>
      <c r="J367" s="816" t="e">
        <f ca="1">IF('Manual Adjustments'!M283&lt;0.25,CEILING('Manual Adjustments'!M283,0.25),MROUND('Manual Adjustments'!M283,0.25))</f>
        <v>#N/A</v>
      </c>
      <c r="K367" s="816" t="e">
        <f ca="1">IF('Manual Adjustments'!N283&lt;0.25,CEILING('Manual Adjustments'!N283,0.25),MROUND('Manual Adjustments'!N283,0.25))</f>
        <v>#N/A</v>
      </c>
      <c r="L367" s="816">
        <f ca="1">IF('Manual Adjustments'!O283&lt;0.25,CEILING('Manual Adjustments'!O283,0.25),MROUND('Manual Adjustments'!O283,0.25))</f>
        <v>0</v>
      </c>
      <c r="M367" s="492"/>
      <c r="N367" s="280"/>
      <c r="O367" s="125"/>
      <c r="P367" s="123"/>
      <c r="V367" s="529"/>
      <c r="W367" s="530"/>
    </row>
    <row r="368" spans="1:23" s="126" customFormat="1" ht="12">
      <c r="A368" s="123"/>
      <c r="B368" s="498" t="str">
        <f>'Effective Employees'!B270</f>
        <v>N/A</v>
      </c>
      <c r="C368" s="536">
        <f>'Effective Employees'!F270</f>
        <v>0</v>
      </c>
      <c r="D368" s="810">
        <f>'Manual Adjustments'!G284</f>
        <v>0</v>
      </c>
      <c r="E368" s="821">
        <f ca="1">IF('Manual Adjustments'!H284&lt;0.25,CEILING('Manual Adjustments'!H284,0.25),MROUND('Manual Adjustments'!H284,0.25))</f>
        <v>0</v>
      </c>
      <c r="F368" s="814">
        <f ca="1">IF('Manual Adjustments'!I284&lt;0.25,CEILING('Manual Adjustments'!I284,0.25),MROUND('Manual Adjustments'!I284,0.25))</f>
        <v>0</v>
      </c>
      <c r="G368" s="817" t="e">
        <f ca="1">IF('Manual Adjustments'!J284&lt;0.25,CEILING('Manual Adjustments'!J284,0.25),MROUND('Manual Adjustments'!J284,0.25))</f>
        <v>#N/A</v>
      </c>
      <c r="H368" s="817">
        <f>IF('Manual Adjustments'!K284&lt;0.25,CEILING('Manual Adjustments'!K284,0.25),MROUND('Manual Adjustments'!K284,0.25))</f>
        <v>0</v>
      </c>
      <c r="I368" s="817">
        <f>IF('Manual Adjustments'!L284&lt;0.25,CEILING('Manual Adjustments'!L284,0.25),MROUND('Manual Adjustments'!L284,0.25))</f>
        <v>0</v>
      </c>
      <c r="J368" s="817" t="e">
        <f ca="1">IF('Manual Adjustments'!M284&lt;0.25,CEILING('Manual Adjustments'!M284,0.25),MROUND('Manual Adjustments'!M284,0.25))</f>
        <v>#N/A</v>
      </c>
      <c r="K368" s="817" t="e">
        <f ca="1">IF('Manual Adjustments'!N284&lt;0.25,CEILING('Manual Adjustments'!N284,0.25),MROUND('Manual Adjustments'!N284,0.25))</f>
        <v>#N/A</v>
      </c>
      <c r="L368" s="817">
        <f ca="1">IF('Manual Adjustments'!O284&lt;0.25,CEILING('Manual Adjustments'!O284,0.25),MROUND('Manual Adjustments'!O284,0.25))</f>
        <v>0</v>
      </c>
      <c r="M368" s="538"/>
      <c r="N368" s="280"/>
      <c r="O368" s="125"/>
      <c r="P368" s="123"/>
      <c r="V368" s="529"/>
      <c r="W368" s="530"/>
    </row>
    <row r="369" spans="1:23" s="126" customFormat="1" ht="12">
      <c r="A369" s="123"/>
      <c r="B369" s="499">
        <f>'Client Info'!B150</f>
        <v>0</v>
      </c>
      <c r="C369" s="531"/>
      <c r="D369" s="811"/>
      <c r="E369" s="820"/>
      <c r="F369" s="819"/>
      <c r="G369" s="819"/>
      <c r="H369" s="819"/>
      <c r="I369" s="819"/>
      <c r="J369" s="819"/>
      <c r="K369" s="819"/>
      <c r="L369" s="819"/>
      <c r="M369" s="535"/>
      <c r="N369" s="280"/>
      <c r="O369" s="125"/>
      <c r="P369" s="123"/>
      <c r="V369" s="529"/>
      <c r="W369" s="530"/>
    </row>
    <row r="370" spans="1:23" s="126" customFormat="1" ht="12">
      <c r="A370" s="123"/>
      <c r="B370" s="498" t="str">
        <f>'Effective Employees'!B271</f>
        <v>N/A</v>
      </c>
      <c r="C370" s="496">
        <f>'Effective Employees'!F271</f>
        <v>0</v>
      </c>
      <c r="D370" s="809">
        <f>'Manual Adjustments'!G285</f>
        <v>0</v>
      </c>
      <c r="E370" s="814">
        <f ca="1">IF('Manual Adjustments'!H285&lt;0.25,CEILING('Manual Adjustments'!H285,0.25),MROUND('Manual Adjustments'!H285,0.25))</f>
        <v>0</v>
      </c>
      <c r="F370" s="814">
        <f ca="1">IF('Manual Adjustments'!I285&lt;0.25,CEILING('Manual Adjustments'!I285,0.25),MROUND('Manual Adjustments'!I285,0.25))</f>
        <v>0</v>
      </c>
      <c r="G370" s="816" t="e">
        <f ca="1">IF('Manual Adjustments'!J285&lt;0.25,CEILING('Manual Adjustments'!J285,0.25),MROUND('Manual Adjustments'!J285,0.25))</f>
        <v>#N/A</v>
      </c>
      <c r="H370" s="816">
        <f>IF('Manual Adjustments'!K285&lt;0.25,CEILING('Manual Adjustments'!K285,0.25),MROUND('Manual Adjustments'!K285,0.25))</f>
        <v>0</v>
      </c>
      <c r="I370" s="816">
        <f>IF('Manual Adjustments'!L285&lt;0.25,CEILING('Manual Adjustments'!L285,0.25),MROUND('Manual Adjustments'!L285,0.25))</f>
        <v>0</v>
      </c>
      <c r="J370" s="816" t="e">
        <f ca="1">IF('Manual Adjustments'!M285&lt;0.25,CEILING('Manual Adjustments'!M285,0.25),MROUND('Manual Adjustments'!M285,0.25))</f>
        <v>#N/A</v>
      </c>
      <c r="K370" s="816" t="e">
        <f ca="1">IF('Manual Adjustments'!N285&lt;0.25,CEILING('Manual Adjustments'!N285,0.25),MROUND('Manual Adjustments'!N285,0.25))</f>
        <v>#N/A</v>
      </c>
      <c r="L370" s="816">
        <f ca="1">IF('Manual Adjustments'!O285&lt;0.25,CEILING('Manual Adjustments'!O285,0.25),MROUND('Manual Adjustments'!O285,0.25))</f>
        <v>0</v>
      </c>
      <c r="M370" s="492"/>
      <c r="N370" s="280"/>
      <c r="O370" s="125"/>
      <c r="P370" s="123"/>
      <c r="V370" s="529"/>
      <c r="W370" s="530"/>
    </row>
    <row r="371" spans="1:23" s="126" customFormat="1" ht="12">
      <c r="A371" s="123"/>
      <c r="B371" s="498" t="str">
        <f>'Effective Employees'!B272</f>
        <v>N/A</v>
      </c>
      <c r="C371" s="496">
        <f>'Effective Employees'!F272</f>
        <v>0</v>
      </c>
      <c r="D371" s="809">
        <f>'Manual Adjustments'!G286</f>
        <v>0</v>
      </c>
      <c r="E371" s="814">
        <f ca="1">IF('Manual Adjustments'!H286&lt;0.25,CEILING('Manual Adjustments'!H286,0.25),MROUND('Manual Adjustments'!H286,0.25))</f>
        <v>0</v>
      </c>
      <c r="F371" s="814">
        <f ca="1">IF('Manual Adjustments'!I286&lt;0.25,CEILING('Manual Adjustments'!I286,0.25),MROUND('Manual Adjustments'!I286,0.25))</f>
        <v>0</v>
      </c>
      <c r="G371" s="816" t="e">
        <f ca="1">IF('Manual Adjustments'!J286&lt;0.25,CEILING('Manual Adjustments'!J286,0.25),MROUND('Manual Adjustments'!J286,0.25))</f>
        <v>#N/A</v>
      </c>
      <c r="H371" s="816">
        <f>IF('Manual Adjustments'!K286&lt;0.25,CEILING('Manual Adjustments'!K286,0.25),MROUND('Manual Adjustments'!K286,0.25))</f>
        <v>0</v>
      </c>
      <c r="I371" s="816">
        <f>IF('Manual Adjustments'!L286&lt;0.25,CEILING('Manual Adjustments'!L286,0.25),MROUND('Manual Adjustments'!L286,0.25))</f>
        <v>0</v>
      </c>
      <c r="J371" s="816" t="e">
        <f ca="1">IF('Manual Adjustments'!M286&lt;0.25,CEILING('Manual Adjustments'!M286,0.25),MROUND('Manual Adjustments'!M286,0.25))</f>
        <v>#N/A</v>
      </c>
      <c r="K371" s="816" t="e">
        <f ca="1">IF('Manual Adjustments'!N286&lt;0.25,CEILING('Manual Adjustments'!N286,0.25),MROUND('Manual Adjustments'!N286,0.25))</f>
        <v>#N/A</v>
      </c>
      <c r="L371" s="816">
        <f ca="1">IF('Manual Adjustments'!O286&lt;0.25,CEILING('Manual Adjustments'!O286,0.25),MROUND('Manual Adjustments'!O286,0.25))</f>
        <v>0</v>
      </c>
      <c r="M371" s="492"/>
      <c r="N371" s="280"/>
      <c r="O371" s="125"/>
      <c r="P371" s="123"/>
      <c r="V371" s="529"/>
      <c r="W371" s="530"/>
    </row>
    <row r="372" spans="1:23" s="126" customFormat="1" ht="12">
      <c r="A372" s="123"/>
      <c r="B372" s="498" t="str">
        <f>'Effective Employees'!B273</f>
        <v>N/A</v>
      </c>
      <c r="C372" s="536">
        <f>'Effective Employees'!F273</f>
        <v>0</v>
      </c>
      <c r="D372" s="810">
        <f>'Manual Adjustments'!G287</f>
        <v>0</v>
      </c>
      <c r="E372" s="821">
        <f ca="1">IF('Manual Adjustments'!H287&lt;0.25,CEILING('Manual Adjustments'!H287,0.25),MROUND('Manual Adjustments'!H287,0.25))</f>
        <v>0</v>
      </c>
      <c r="F372" s="814">
        <f ca="1">IF('Manual Adjustments'!I287&lt;0.25,CEILING('Manual Adjustments'!I287,0.25),MROUND('Manual Adjustments'!I287,0.25))</f>
        <v>0</v>
      </c>
      <c r="G372" s="817" t="e">
        <f ca="1">IF('Manual Adjustments'!J287&lt;0.25,CEILING('Manual Adjustments'!J287,0.25),MROUND('Manual Adjustments'!J287,0.25))</f>
        <v>#N/A</v>
      </c>
      <c r="H372" s="817">
        <f>IF('Manual Adjustments'!K287&lt;0.25,CEILING('Manual Adjustments'!K287,0.25),MROUND('Manual Adjustments'!K287,0.25))</f>
        <v>0</v>
      </c>
      <c r="I372" s="817">
        <f>IF('Manual Adjustments'!L287&lt;0.25,CEILING('Manual Adjustments'!L287,0.25),MROUND('Manual Adjustments'!L287,0.25))</f>
        <v>0</v>
      </c>
      <c r="J372" s="817" t="e">
        <f ca="1">IF('Manual Adjustments'!M287&lt;0.25,CEILING('Manual Adjustments'!M287,0.25),MROUND('Manual Adjustments'!M287,0.25))</f>
        <v>#N/A</v>
      </c>
      <c r="K372" s="817" t="e">
        <f ca="1">IF('Manual Adjustments'!N287&lt;0.25,CEILING('Manual Adjustments'!N287,0.25),MROUND('Manual Adjustments'!N287,0.25))</f>
        <v>#N/A</v>
      </c>
      <c r="L372" s="817">
        <f ca="1">IF('Manual Adjustments'!O287&lt;0.25,CEILING('Manual Adjustments'!O287,0.25),MROUND('Manual Adjustments'!O287,0.25))</f>
        <v>0</v>
      </c>
      <c r="M372" s="538"/>
      <c r="N372" s="280"/>
      <c r="O372" s="125"/>
      <c r="P372" s="123"/>
      <c r="V372" s="529"/>
      <c r="W372" s="530"/>
    </row>
    <row r="373" spans="1:23" s="126" customFormat="1" ht="12">
      <c r="A373" s="123"/>
      <c r="B373" s="499">
        <f>'Client Info'!B151</f>
        <v>0</v>
      </c>
      <c r="C373" s="531"/>
      <c r="D373" s="811"/>
      <c r="E373" s="820"/>
      <c r="F373" s="819"/>
      <c r="G373" s="819"/>
      <c r="H373" s="819"/>
      <c r="I373" s="819"/>
      <c r="J373" s="819"/>
      <c r="K373" s="819"/>
      <c r="L373" s="819"/>
      <c r="M373" s="535"/>
      <c r="N373" s="280"/>
      <c r="O373" s="125"/>
      <c r="P373" s="123"/>
      <c r="V373" s="529"/>
      <c r="W373" s="530"/>
    </row>
    <row r="374" spans="1:23" s="126" customFormat="1" ht="12">
      <c r="A374" s="123"/>
      <c r="B374" s="498" t="str">
        <f>'Effective Employees'!B274</f>
        <v>N/A</v>
      </c>
      <c r="C374" s="496">
        <f>'Effective Employees'!F274</f>
        <v>0</v>
      </c>
      <c r="D374" s="809">
        <f>'Manual Adjustments'!G288</f>
        <v>0</v>
      </c>
      <c r="E374" s="814">
        <f ca="1">IF('Manual Adjustments'!H288&lt;0.25,CEILING('Manual Adjustments'!H288,0.25),MROUND('Manual Adjustments'!H288,0.25))</f>
        <v>0</v>
      </c>
      <c r="F374" s="814">
        <f ca="1">IF('Manual Adjustments'!I288&lt;0.25,CEILING('Manual Adjustments'!I288,0.25),MROUND('Manual Adjustments'!I288,0.25))</f>
        <v>0</v>
      </c>
      <c r="G374" s="816" t="e">
        <f ca="1">IF('Manual Adjustments'!J288&lt;0.25,CEILING('Manual Adjustments'!J288,0.25),MROUND('Manual Adjustments'!J288,0.25))</f>
        <v>#N/A</v>
      </c>
      <c r="H374" s="816">
        <f>IF('Manual Adjustments'!K288&lt;0.25,CEILING('Manual Adjustments'!K288,0.25),MROUND('Manual Adjustments'!K288,0.25))</f>
        <v>0</v>
      </c>
      <c r="I374" s="816">
        <f>IF('Manual Adjustments'!L288&lt;0.25,CEILING('Manual Adjustments'!L288,0.25),MROUND('Manual Adjustments'!L288,0.25))</f>
        <v>0</v>
      </c>
      <c r="J374" s="816" t="e">
        <f ca="1">IF('Manual Adjustments'!M288&lt;0.25,CEILING('Manual Adjustments'!M288,0.25),MROUND('Manual Adjustments'!M288,0.25))</f>
        <v>#N/A</v>
      </c>
      <c r="K374" s="816" t="e">
        <f ca="1">IF('Manual Adjustments'!N288&lt;0.25,CEILING('Manual Adjustments'!N288,0.25),MROUND('Manual Adjustments'!N288,0.25))</f>
        <v>#N/A</v>
      </c>
      <c r="L374" s="816">
        <f ca="1">IF('Manual Adjustments'!O288&lt;0.25,CEILING('Manual Adjustments'!O288,0.25),MROUND('Manual Adjustments'!O288,0.25))</f>
        <v>0</v>
      </c>
      <c r="M374" s="492"/>
      <c r="N374" s="280"/>
      <c r="O374" s="125"/>
      <c r="P374" s="123"/>
      <c r="V374" s="529"/>
      <c r="W374" s="530"/>
    </row>
    <row r="375" spans="1:23" s="126" customFormat="1" ht="12">
      <c r="A375" s="123"/>
      <c r="B375" s="498" t="str">
        <f>'Effective Employees'!B275</f>
        <v>N/A</v>
      </c>
      <c r="C375" s="496">
        <f>'Effective Employees'!F275</f>
        <v>0</v>
      </c>
      <c r="D375" s="809">
        <f>'Manual Adjustments'!G289</f>
        <v>0</v>
      </c>
      <c r="E375" s="814">
        <f ca="1">IF('Manual Adjustments'!H289&lt;0.25,CEILING('Manual Adjustments'!H289,0.25),MROUND('Manual Adjustments'!H289,0.25))</f>
        <v>0</v>
      </c>
      <c r="F375" s="814">
        <f ca="1">IF('Manual Adjustments'!I289&lt;0.25,CEILING('Manual Adjustments'!I289,0.25),MROUND('Manual Adjustments'!I289,0.25))</f>
        <v>0</v>
      </c>
      <c r="G375" s="816" t="e">
        <f ca="1">IF('Manual Adjustments'!J289&lt;0.25,CEILING('Manual Adjustments'!J289,0.25),MROUND('Manual Adjustments'!J289,0.25))</f>
        <v>#N/A</v>
      </c>
      <c r="H375" s="816">
        <f>IF('Manual Adjustments'!K289&lt;0.25,CEILING('Manual Adjustments'!K289,0.25),MROUND('Manual Adjustments'!K289,0.25))</f>
        <v>0</v>
      </c>
      <c r="I375" s="816">
        <f>IF('Manual Adjustments'!L289&lt;0.25,CEILING('Manual Adjustments'!L289,0.25),MROUND('Manual Adjustments'!L289,0.25))</f>
        <v>0</v>
      </c>
      <c r="J375" s="816" t="e">
        <f ca="1">IF('Manual Adjustments'!M289&lt;0.25,CEILING('Manual Adjustments'!M289,0.25),MROUND('Manual Adjustments'!M289,0.25))</f>
        <v>#N/A</v>
      </c>
      <c r="K375" s="816" t="e">
        <f ca="1">IF('Manual Adjustments'!N289&lt;0.25,CEILING('Manual Adjustments'!N289,0.25),MROUND('Manual Adjustments'!N289,0.25))</f>
        <v>#N/A</v>
      </c>
      <c r="L375" s="816">
        <f ca="1">IF('Manual Adjustments'!O289&lt;0.25,CEILING('Manual Adjustments'!O289,0.25),MROUND('Manual Adjustments'!O289,0.25))</f>
        <v>0</v>
      </c>
      <c r="M375" s="492"/>
      <c r="N375" s="280"/>
      <c r="O375" s="125"/>
      <c r="P375" s="123"/>
      <c r="V375" s="529"/>
      <c r="W375" s="530"/>
    </row>
    <row r="376" spans="1:23" s="126" customFormat="1" ht="12">
      <c r="A376" s="123"/>
      <c r="B376" s="498" t="str">
        <f>'Effective Employees'!B276</f>
        <v>N/A</v>
      </c>
      <c r="C376" s="536">
        <f>'Effective Employees'!F276</f>
        <v>0</v>
      </c>
      <c r="D376" s="810">
        <f>'Manual Adjustments'!G290</f>
        <v>0</v>
      </c>
      <c r="E376" s="821">
        <f ca="1">IF('Manual Adjustments'!H290&lt;0.25,CEILING('Manual Adjustments'!H290,0.25),MROUND('Manual Adjustments'!H290,0.25))</f>
        <v>0</v>
      </c>
      <c r="F376" s="814">
        <f ca="1">IF('Manual Adjustments'!I290&lt;0.25,CEILING('Manual Adjustments'!I290,0.25),MROUND('Manual Adjustments'!I290,0.25))</f>
        <v>0</v>
      </c>
      <c r="G376" s="817" t="e">
        <f ca="1">IF('Manual Adjustments'!J290&lt;0.25,CEILING('Manual Adjustments'!J290,0.25),MROUND('Manual Adjustments'!J290,0.25))</f>
        <v>#N/A</v>
      </c>
      <c r="H376" s="817">
        <f>IF('Manual Adjustments'!K290&lt;0.25,CEILING('Manual Adjustments'!K290,0.25),MROUND('Manual Adjustments'!K290,0.25))</f>
        <v>0</v>
      </c>
      <c r="I376" s="817">
        <f>IF('Manual Adjustments'!L290&lt;0.25,CEILING('Manual Adjustments'!L290,0.25),MROUND('Manual Adjustments'!L290,0.25))</f>
        <v>0</v>
      </c>
      <c r="J376" s="817" t="e">
        <f ca="1">IF('Manual Adjustments'!M290&lt;0.25,CEILING('Manual Adjustments'!M290,0.25),MROUND('Manual Adjustments'!M290,0.25))</f>
        <v>#N/A</v>
      </c>
      <c r="K376" s="817" t="e">
        <f ca="1">IF('Manual Adjustments'!N290&lt;0.25,CEILING('Manual Adjustments'!N290,0.25),MROUND('Manual Adjustments'!N290,0.25))</f>
        <v>#N/A</v>
      </c>
      <c r="L376" s="817">
        <f ca="1">IF('Manual Adjustments'!O290&lt;0.25,CEILING('Manual Adjustments'!O290,0.25),MROUND('Manual Adjustments'!O290,0.25))</f>
        <v>0</v>
      </c>
      <c r="M376" s="538"/>
      <c r="N376" s="280"/>
      <c r="O376" s="125"/>
      <c r="P376" s="123"/>
      <c r="V376" s="529"/>
      <c r="W376" s="530"/>
    </row>
    <row r="377" spans="1:23" s="126" customFormat="1" ht="12">
      <c r="A377" s="123"/>
      <c r="B377" s="499">
        <f>'Client Info'!B152</f>
        <v>0</v>
      </c>
      <c r="C377" s="531"/>
      <c r="D377" s="811"/>
      <c r="E377" s="820"/>
      <c r="F377" s="819"/>
      <c r="G377" s="819"/>
      <c r="H377" s="819"/>
      <c r="I377" s="819"/>
      <c r="J377" s="819"/>
      <c r="K377" s="819"/>
      <c r="L377" s="819"/>
      <c r="M377" s="535"/>
      <c r="N377" s="280"/>
      <c r="O377" s="125"/>
      <c r="P377" s="123"/>
      <c r="V377" s="529"/>
      <c r="W377" s="530"/>
    </row>
    <row r="378" spans="1:23" s="126" customFormat="1" ht="12">
      <c r="A378" s="123"/>
      <c r="B378" s="498" t="str">
        <f>'Effective Employees'!B277</f>
        <v>N/A</v>
      </c>
      <c r="C378" s="496">
        <f>'Effective Employees'!F277</f>
        <v>0</v>
      </c>
      <c r="D378" s="809">
        <f>'Manual Adjustments'!G291</f>
        <v>0</v>
      </c>
      <c r="E378" s="814">
        <f ca="1">IF('Manual Adjustments'!H291&lt;0.25,CEILING('Manual Adjustments'!H291,0.25),MROUND('Manual Adjustments'!H291,0.25))</f>
        <v>0</v>
      </c>
      <c r="F378" s="814">
        <f ca="1">IF('Manual Adjustments'!I291&lt;0.25,CEILING('Manual Adjustments'!I291,0.25),MROUND('Manual Adjustments'!I291,0.25))</f>
        <v>0</v>
      </c>
      <c r="G378" s="816" t="e">
        <f ca="1">IF('Manual Adjustments'!J291&lt;0.25,CEILING('Manual Adjustments'!J291,0.25),MROUND('Manual Adjustments'!J291,0.25))</f>
        <v>#N/A</v>
      </c>
      <c r="H378" s="816">
        <f>IF('Manual Adjustments'!K291&lt;0.25,CEILING('Manual Adjustments'!K291,0.25),MROUND('Manual Adjustments'!K291,0.25))</f>
        <v>0</v>
      </c>
      <c r="I378" s="816">
        <f>IF('Manual Adjustments'!L291&lt;0.25,CEILING('Manual Adjustments'!L291,0.25),MROUND('Manual Adjustments'!L291,0.25))</f>
        <v>0</v>
      </c>
      <c r="J378" s="816" t="e">
        <f ca="1">IF('Manual Adjustments'!M291&lt;0.25,CEILING('Manual Adjustments'!M291,0.25),MROUND('Manual Adjustments'!M291,0.25))</f>
        <v>#N/A</v>
      </c>
      <c r="K378" s="816" t="e">
        <f ca="1">IF('Manual Adjustments'!N291&lt;0.25,CEILING('Manual Adjustments'!N291,0.25),MROUND('Manual Adjustments'!N291,0.25))</f>
        <v>#N/A</v>
      </c>
      <c r="L378" s="816">
        <f ca="1">IF('Manual Adjustments'!O291&lt;0.25,CEILING('Manual Adjustments'!O291,0.25),MROUND('Manual Adjustments'!O291,0.25))</f>
        <v>0</v>
      </c>
      <c r="M378" s="492"/>
      <c r="N378" s="280"/>
      <c r="O378" s="125"/>
      <c r="P378" s="123"/>
      <c r="V378" s="529"/>
      <c r="W378" s="530"/>
    </row>
    <row r="379" spans="1:23" s="126" customFormat="1" ht="12">
      <c r="A379" s="123"/>
      <c r="B379" s="498" t="str">
        <f>'Effective Employees'!B278</f>
        <v>N/A</v>
      </c>
      <c r="C379" s="496">
        <f>'Effective Employees'!F278</f>
        <v>0</v>
      </c>
      <c r="D379" s="809">
        <f>'Manual Adjustments'!G292</f>
        <v>0</v>
      </c>
      <c r="E379" s="814">
        <f ca="1">IF('Manual Adjustments'!H292&lt;0.25,CEILING('Manual Adjustments'!H292,0.25),MROUND('Manual Adjustments'!H292,0.25))</f>
        <v>0</v>
      </c>
      <c r="F379" s="814">
        <f ca="1">IF('Manual Adjustments'!I292&lt;0.25,CEILING('Manual Adjustments'!I292,0.25),MROUND('Manual Adjustments'!I292,0.25))</f>
        <v>0</v>
      </c>
      <c r="G379" s="816" t="e">
        <f ca="1">IF('Manual Adjustments'!J292&lt;0.25,CEILING('Manual Adjustments'!J292,0.25),MROUND('Manual Adjustments'!J292,0.25))</f>
        <v>#N/A</v>
      </c>
      <c r="H379" s="816">
        <f>IF('Manual Adjustments'!K292&lt;0.25,CEILING('Manual Adjustments'!K292,0.25),MROUND('Manual Adjustments'!K292,0.25))</f>
        <v>0</v>
      </c>
      <c r="I379" s="816">
        <f>IF('Manual Adjustments'!L292&lt;0.25,CEILING('Manual Adjustments'!L292,0.25),MROUND('Manual Adjustments'!L292,0.25))</f>
        <v>0</v>
      </c>
      <c r="J379" s="816" t="e">
        <f ca="1">IF('Manual Adjustments'!M292&lt;0.25,CEILING('Manual Adjustments'!M292,0.25),MROUND('Manual Adjustments'!M292,0.25))</f>
        <v>#N/A</v>
      </c>
      <c r="K379" s="816" t="e">
        <f ca="1">IF('Manual Adjustments'!N292&lt;0.25,CEILING('Manual Adjustments'!N292,0.25),MROUND('Manual Adjustments'!N292,0.25))</f>
        <v>#N/A</v>
      </c>
      <c r="L379" s="816">
        <f ca="1">IF('Manual Adjustments'!O292&lt;0.25,CEILING('Manual Adjustments'!O292,0.25),MROUND('Manual Adjustments'!O292,0.25))</f>
        <v>0</v>
      </c>
      <c r="M379" s="492"/>
      <c r="N379" s="280"/>
      <c r="O379" s="125"/>
      <c r="P379" s="123"/>
    </row>
    <row r="380" spans="1:23" s="126" customFormat="1" ht="12">
      <c r="A380" s="123"/>
      <c r="B380" s="498" t="str">
        <f>'Effective Employees'!B279</f>
        <v>N/A</v>
      </c>
      <c r="C380" s="536">
        <f>'Effective Employees'!F279</f>
        <v>0</v>
      </c>
      <c r="D380" s="810">
        <f>'Manual Adjustments'!G293</f>
        <v>0</v>
      </c>
      <c r="E380" s="821">
        <f ca="1">IF('Manual Adjustments'!H293&lt;0.25,CEILING('Manual Adjustments'!H293,0.25),MROUND('Manual Adjustments'!H293,0.25))</f>
        <v>0</v>
      </c>
      <c r="F380" s="814">
        <f ca="1">IF('Manual Adjustments'!I293&lt;0.25,CEILING('Manual Adjustments'!I293,0.25),MROUND('Manual Adjustments'!I293,0.25))</f>
        <v>0</v>
      </c>
      <c r="G380" s="817" t="e">
        <f ca="1">IF('Manual Adjustments'!J293&lt;0.25,CEILING('Manual Adjustments'!J293,0.25),MROUND('Manual Adjustments'!J293,0.25))</f>
        <v>#N/A</v>
      </c>
      <c r="H380" s="817">
        <f>IF('Manual Adjustments'!K293&lt;0.25,CEILING('Manual Adjustments'!K293,0.25),MROUND('Manual Adjustments'!K293,0.25))</f>
        <v>0</v>
      </c>
      <c r="I380" s="817">
        <f>IF('Manual Adjustments'!L293&lt;0.25,CEILING('Manual Adjustments'!L293,0.25),MROUND('Manual Adjustments'!L293,0.25))</f>
        <v>0</v>
      </c>
      <c r="J380" s="817" t="e">
        <f ca="1">IF('Manual Adjustments'!M293&lt;0.25,CEILING('Manual Adjustments'!M293,0.25),MROUND('Manual Adjustments'!M293,0.25))</f>
        <v>#N/A</v>
      </c>
      <c r="K380" s="817" t="e">
        <f ca="1">IF('Manual Adjustments'!N293&lt;0.25,CEILING('Manual Adjustments'!N293,0.25),MROUND('Manual Adjustments'!N293,0.25))</f>
        <v>#N/A</v>
      </c>
      <c r="L380" s="817">
        <f ca="1">IF('Manual Adjustments'!O293&lt;0.25,CEILING('Manual Adjustments'!O293,0.25),MROUND('Manual Adjustments'!O293,0.25))</f>
        <v>0</v>
      </c>
      <c r="M380" s="538"/>
      <c r="N380" s="280"/>
      <c r="O380" s="125"/>
      <c r="P380" s="123"/>
    </row>
    <row r="381" spans="1:23" s="126" customFormat="1" ht="12">
      <c r="A381" s="123"/>
      <c r="B381" s="499">
        <f>'Client Info'!B153</f>
        <v>0</v>
      </c>
      <c r="C381" s="531"/>
      <c r="D381" s="811"/>
      <c r="E381" s="820"/>
      <c r="F381" s="819"/>
      <c r="G381" s="819"/>
      <c r="H381" s="819"/>
      <c r="I381" s="819"/>
      <c r="J381" s="819"/>
      <c r="K381" s="819"/>
      <c r="L381" s="819"/>
      <c r="M381" s="535"/>
      <c r="N381" s="280"/>
      <c r="O381" s="125"/>
      <c r="P381" s="123"/>
    </row>
    <row r="382" spans="1:23" s="126" customFormat="1" ht="12">
      <c r="A382" s="123"/>
      <c r="B382" s="498" t="str">
        <f>'Effective Employees'!B280</f>
        <v>N/A</v>
      </c>
      <c r="C382" s="496">
        <f>'Effective Employees'!F280</f>
        <v>0</v>
      </c>
      <c r="D382" s="809">
        <f>'Manual Adjustments'!G294</f>
        <v>0</v>
      </c>
      <c r="E382" s="814">
        <f ca="1">IF('Manual Adjustments'!H294&lt;0.25,CEILING('Manual Adjustments'!H294,0.25),MROUND('Manual Adjustments'!H294,0.25))</f>
        <v>0</v>
      </c>
      <c r="F382" s="814">
        <f ca="1">IF('Manual Adjustments'!I294&lt;0.25,CEILING('Manual Adjustments'!I294,0.25),MROUND('Manual Adjustments'!I294,0.25))</f>
        <v>0</v>
      </c>
      <c r="G382" s="816" t="e">
        <f ca="1">IF('Manual Adjustments'!J294&lt;0.25,CEILING('Manual Adjustments'!J294,0.25),MROUND('Manual Adjustments'!J294,0.25))</f>
        <v>#N/A</v>
      </c>
      <c r="H382" s="816">
        <f>IF('Manual Adjustments'!K294&lt;0.25,CEILING('Manual Adjustments'!K294,0.25),MROUND('Manual Adjustments'!K294,0.25))</f>
        <v>0</v>
      </c>
      <c r="I382" s="816">
        <f>IF('Manual Adjustments'!L294&lt;0.25,CEILING('Manual Adjustments'!L294,0.25),MROUND('Manual Adjustments'!L294,0.25))</f>
        <v>0</v>
      </c>
      <c r="J382" s="816" t="e">
        <f ca="1">IF('Manual Adjustments'!M294&lt;0.25,CEILING('Manual Adjustments'!M294,0.25),MROUND('Manual Adjustments'!M294,0.25))</f>
        <v>#N/A</v>
      </c>
      <c r="K382" s="816" t="e">
        <f ca="1">IF('Manual Adjustments'!N294&lt;0.25,CEILING('Manual Adjustments'!N294,0.25),MROUND('Manual Adjustments'!N294,0.25))</f>
        <v>#N/A</v>
      </c>
      <c r="L382" s="816">
        <f ca="1">IF('Manual Adjustments'!O294&lt;0.25,CEILING('Manual Adjustments'!O294,0.25),MROUND('Manual Adjustments'!O294,0.25))</f>
        <v>0</v>
      </c>
      <c r="M382" s="492"/>
      <c r="N382" s="280"/>
      <c r="O382" s="125"/>
      <c r="P382" s="123"/>
    </row>
    <row r="383" spans="1:23" s="126" customFormat="1" ht="12">
      <c r="A383" s="123"/>
      <c r="B383" s="498" t="str">
        <f>'Effective Employees'!B281</f>
        <v>N/A</v>
      </c>
      <c r="C383" s="496">
        <f>'Effective Employees'!F281</f>
        <v>0</v>
      </c>
      <c r="D383" s="809">
        <f>'Manual Adjustments'!G295</f>
        <v>0</v>
      </c>
      <c r="E383" s="814">
        <f ca="1">IF('Manual Adjustments'!H295&lt;0.25,CEILING('Manual Adjustments'!H295,0.25),MROUND('Manual Adjustments'!H295,0.25))</f>
        <v>0</v>
      </c>
      <c r="F383" s="814">
        <f ca="1">IF('Manual Adjustments'!I295&lt;0.25,CEILING('Manual Adjustments'!I295,0.25),MROUND('Manual Adjustments'!I295,0.25))</f>
        <v>0</v>
      </c>
      <c r="G383" s="816" t="e">
        <f ca="1">IF('Manual Adjustments'!J295&lt;0.25,CEILING('Manual Adjustments'!J295,0.25),MROUND('Manual Adjustments'!J295,0.25))</f>
        <v>#N/A</v>
      </c>
      <c r="H383" s="816">
        <f>IF('Manual Adjustments'!K295&lt;0.25,CEILING('Manual Adjustments'!K295,0.25),MROUND('Manual Adjustments'!K295,0.25))</f>
        <v>0</v>
      </c>
      <c r="I383" s="816">
        <f>IF('Manual Adjustments'!L295&lt;0.25,CEILING('Manual Adjustments'!L295,0.25),MROUND('Manual Adjustments'!L295,0.25))</f>
        <v>0</v>
      </c>
      <c r="J383" s="816" t="e">
        <f ca="1">IF('Manual Adjustments'!M295&lt;0.25,CEILING('Manual Adjustments'!M295,0.25),MROUND('Manual Adjustments'!M295,0.25))</f>
        <v>#N/A</v>
      </c>
      <c r="K383" s="816" t="e">
        <f ca="1">IF('Manual Adjustments'!N295&lt;0.25,CEILING('Manual Adjustments'!N295,0.25),MROUND('Manual Adjustments'!N295,0.25))</f>
        <v>#N/A</v>
      </c>
      <c r="L383" s="816">
        <f ca="1">IF('Manual Adjustments'!O295&lt;0.25,CEILING('Manual Adjustments'!O295,0.25),MROUND('Manual Adjustments'!O295,0.25))</f>
        <v>0</v>
      </c>
      <c r="M383" s="492"/>
      <c r="N383" s="280"/>
      <c r="O383" s="125"/>
      <c r="P383" s="123"/>
    </row>
    <row r="384" spans="1:23" s="126" customFormat="1" ht="12">
      <c r="A384" s="123"/>
      <c r="B384" s="498" t="str">
        <f>'Effective Employees'!B282</f>
        <v>N/A</v>
      </c>
      <c r="C384" s="536">
        <f>'Effective Employees'!F282</f>
        <v>0</v>
      </c>
      <c r="D384" s="810">
        <f>'Manual Adjustments'!G296</f>
        <v>0</v>
      </c>
      <c r="E384" s="821">
        <f ca="1">IF('Manual Adjustments'!H296&lt;0.25,CEILING('Manual Adjustments'!H296,0.25),MROUND('Manual Adjustments'!H296,0.25))</f>
        <v>0</v>
      </c>
      <c r="F384" s="814">
        <f ca="1">IF('Manual Adjustments'!I296&lt;0.25,CEILING('Manual Adjustments'!I296,0.25),MROUND('Manual Adjustments'!I296,0.25))</f>
        <v>0</v>
      </c>
      <c r="G384" s="817" t="e">
        <f ca="1">IF('Manual Adjustments'!J296&lt;0.25,CEILING('Manual Adjustments'!J296,0.25),MROUND('Manual Adjustments'!J296,0.25))</f>
        <v>#N/A</v>
      </c>
      <c r="H384" s="817">
        <f>IF('Manual Adjustments'!K296&lt;0.25,CEILING('Manual Adjustments'!K296,0.25),MROUND('Manual Adjustments'!K296,0.25))</f>
        <v>0</v>
      </c>
      <c r="I384" s="817">
        <f>IF('Manual Adjustments'!L296&lt;0.25,CEILING('Manual Adjustments'!L296,0.25),MROUND('Manual Adjustments'!L296,0.25))</f>
        <v>0</v>
      </c>
      <c r="J384" s="817" t="e">
        <f ca="1">IF('Manual Adjustments'!M296&lt;0.25,CEILING('Manual Adjustments'!M296,0.25),MROUND('Manual Adjustments'!M296,0.25))</f>
        <v>#N/A</v>
      </c>
      <c r="K384" s="817" t="e">
        <f ca="1">IF('Manual Adjustments'!N296&lt;0.25,CEILING('Manual Adjustments'!N296,0.25),MROUND('Manual Adjustments'!N296,0.25))</f>
        <v>#N/A</v>
      </c>
      <c r="L384" s="817">
        <f ca="1">IF('Manual Adjustments'!O296&lt;0.25,CEILING('Manual Adjustments'!O296,0.25),MROUND('Manual Adjustments'!O296,0.25))</f>
        <v>0</v>
      </c>
      <c r="M384" s="538"/>
      <c r="N384" s="280"/>
      <c r="O384" s="125"/>
      <c r="P384" s="123"/>
    </row>
    <row r="385" spans="1:16" s="126" customFormat="1" ht="12">
      <c r="A385" s="123"/>
      <c r="B385" s="499">
        <f>'Client Info'!B154</f>
        <v>0</v>
      </c>
      <c r="C385" s="531"/>
      <c r="D385" s="811"/>
      <c r="E385" s="820"/>
      <c r="F385" s="819"/>
      <c r="G385" s="819"/>
      <c r="H385" s="819"/>
      <c r="I385" s="819"/>
      <c r="J385" s="819"/>
      <c r="K385" s="819"/>
      <c r="L385" s="819"/>
      <c r="M385" s="535"/>
      <c r="N385" s="280"/>
      <c r="O385" s="125"/>
      <c r="P385" s="123"/>
    </row>
    <row r="386" spans="1:16" s="126" customFormat="1" ht="12">
      <c r="A386" s="123"/>
      <c r="B386" s="498" t="str">
        <f>'Effective Employees'!B283</f>
        <v>N/A</v>
      </c>
      <c r="C386" s="496">
        <f>'Effective Employees'!F283</f>
        <v>0</v>
      </c>
      <c r="D386" s="809">
        <f>'Manual Adjustments'!G297</f>
        <v>0</v>
      </c>
      <c r="E386" s="814">
        <f ca="1">IF('Manual Adjustments'!H297&lt;0.25,CEILING('Manual Adjustments'!H297,0.25),MROUND('Manual Adjustments'!H297,0.25))</f>
        <v>0</v>
      </c>
      <c r="F386" s="814">
        <f ca="1">IF('Manual Adjustments'!I297&lt;0.25,CEILING('Manual Adjustments'!I297,0.25),MROUND('Manual Adjustments'!I297,0.25))</f>
        <v>0</v>
      </c>
      <c r="G386" s="816" t="e">
        <f ca="1">IF('Manual Adjustments'!J297&lt;0.25,CEILING('Manual Adjustments'!J297,0.25),MROUND('Manual Adjustments'!J297,0.25))</f>
        <v>#N/A</v>
      </c>
      <c r="H386" s="816">
        <f>IF('Manual Adjustments'!K297&lt;0.25,CEILING('Manual Adjustments'!K297,0.25),MROUND('Manual Adjustments'!K297,0.25))</f>
        <v>0</v>
      </c>
      <c r="I386" s="816">
        <f>IF('Manual Adjustments'!L297&lt;0.25,CEILING('Manual Adjustments'!L297,0.25),MROUND('Manual Adjustments'!L297,0.25))</f>
        <v>0</v>
      </c>
      <c r="J386" s="816" t="e">
        <f ca="1">IF('Manual Adjustments'!M297&lt;0.25,CEILING('Manual Adjustments'!M297,0.25),MROUND('Manual Adjustments'!M297,0.25))</f>
        <v>#N/A</v>
      </c>
      <c r="K386" s="816" t="e">
        <f ca="1">IF('Manual Adjustments'!N297&lt;0.25,CEILING('Manual Adjustments'!N297,0.25),MROUND('Manual Adjustments'!N297,0.25))</f>
        <v>#N/A</v>
      </c>
      <c r="L386" s="816">
        <f ca="1">IF('Manual Adjustments'!O297&lt;0.25,CEILING('Manual Adjustments'!O297,0.25),MROUND('Manual Adjustments'!O297,0.25))</f>
        <v>0</v>
      </c>
      <c r="M386" s="492"/>
      <c r="N386" s="280"/>
      <c r="O386" s="125"/>
      <c r="P386" s="123"/>
    </row>
    <row r="387" spans="1:16" s="126" customFormat="1" ht="12">
      <c r="A387" s="123"/>
      <c r="B387" s="498" t="str">
        <f>'Effective Employees'!B284</f>
        <v>N/A</v>
      </c>
      <c r="C387" s="496">
        <f>'Effective Employees'!F284</f>
        <v>0</v>
      </c>
      <c r="D387" s="809">
        <f>'Manual Adjustments'!G298</f>
        <v>0</v>
      </c>
      <c r="E387" s="814">
        <f ca="1">IF('Manual Adjustments'!H298&lt;0.25,CEILING('Manual Adjustments'!H298,0.25),MROUND('Manual Adjustments'!H298,0.25))</f>
        <v>0</v>
      </c>
      <c r="F387" s="814">
        <f ca="1">IF('Manual Adjustments'!I298&lt;0.25,CEILING('Manual Adjustments'!I298,0.25),MROUND('Manual Adjustments'!I298,0.25))</f>
        <v>0</v>
      </c>
      <c r="G387" s="816" t="e">
        <f ca="1">IF('Manual Adjustments'!J298&lt;0.25,CEILING('Manual Adjustments'!J298,0.25),MROUND('Manual Adjustments'!J298,0.25))</f>
        <v>#N/A</v>
      </c>
      <c r="H387" s="816">
        <f>IF('Manual Adjustments'!K298&lt;0.25,CEILING('Manual Adjustments'!K298,0.25),MROUND('Manual Adjustments'!K298,0.25))</f>
        <v>0</v>
      </c>
      <c r="I387" s="816">
        <f>IF('Manual Adjustments'!L298&lt;0.25,CEILING('Manual Adjustments'!L298,0.25),MROUND('Manual Adjustments'!L298,0.25))</f>
        <v>0</v>
      </c>
      <c r="J387" s="816" t="e">
        <f ca="1">IF('Manual Adjustments'!M298&lt;0.25,CEILING('Manual Adjustments'!M298,0.25),MROUND('Manual Adjustments'!M298,0.25))</f>
        <v>#N/A</v>
      </c>
      <c r="K387" s="816" t="e">
        <f ca="1">IF('Manual Adjustments'!N298&lt;0.25,CEILING('Manual Adjustments'!N298,0.25),MROUND('Manual Adjustments'!N298,0.25))</f>
        <v>#N/A</v>
      </c>
      <c r="L387" s="816">
        <f ca="1">IF('Manual Adjustments'!O298&lt;0.25,CEILING('Manual Adjustments'!O298,0.25),MROUND('Manual Adjustments'!O298,0.25))</f>
        <v>0</v>
      </c>
      <c r="M387" s="492"/>
      <c r="N387" s="280"/>
      <c r="O387" s="125"/>
      <c r="P387" s="123"/>
    </row>
    <row r="388" spans="1:16" s="126" customFormat="1" ht="12">
      <c r="A388" s="123"/>
      <c r="B388" s="498" t="str">
        <f>'Effective Employees'!B285</f>
        <v>N/A</v>
      </c>
      <c r="C388" s="536">
        <f>'Effective Employees'!F285</f>
        <v>0</v>
      </c>
      <c r="D388" s="810">
        <f>'Manual Adjustments'!G299</f>
        <v>0</v>
      </c>
      <c r="E388" s="821">
        <f ca="1">IF('Manual Adjustments'!H299&lt;0.25,CEILING('Manual Adjustments'!H299,0.25),MROUND('Manual Adjustments'!H299,0.25))</f>
        <v>0</v>
      </c>
      <c r="F388" s="814">
        <f ca="1">IF('Manual Adjustments'!I299&lt;0.25,CEILING('Manual Adjustments'!I299,0.25),MROUND('Manual Adjustments'!I299,0.25))</f>
        <v>0</v>
      </c>
      <c r="G388" s="817" t="e">
        <f ca="1">IF('Manual Adjustments'!J299&lt;0.25,CEILING('Manual Adjustments'!J299,0.25),MROUND('Manual Adjustments'!J299,0.25))</f>
        <v>#N/A</v>
      </c>
      <c r="H388" s="817">
        <f>IF('Manual Adjustments'!K299&lt;0.25,CEILING('Manual Adjustments'!K299,0.25),MROUND('Manual Adjustments'!K299,0.25))</f>
        <v>0</v>
      </c>
      <c r="I388" s="817">
        <f>IF('Manual Adjustments'!L299&lt;0.25,CEILING('Manual Adjustments'!L299,0.25),MROUND('Manual Adjustments'!L299,0.25))</f>
        <v>0</v>
      </c>
      <c r="J388" s="817" t="e">
        <f ca="1">IF('Manual Adjustments'!M299&lt;0.25,CEILING('Manual Adjustments'!M299,0.25),MROUND('Manual Adjustments'!M299,0.25))</f>
        <v>#N/A</v>
      </c>
      <c r="K388" s="817" t="e">
        <f ca="1">IF('Manual Adjustments'!N299&lt;0.25,CEILING('Manual Adjustments'!N299,0.25),MROUND('Manual Adjustments'!N299,0.25))</f>
        <v>#N/A</v>
      </c>
      <c r="L388" s="817">
        <f ca="1">IF('Manual Adjustments'!O299&lt;0.25,CEILING('Manual Adjustments'!O299,0.25),MROUND('Manual Adjustments'!O299,0.25))</f>
        <v>0</v>
      </c>
      <c r="M388" s="538"/>
      <c r="N388" s="280"/>
      <c r="O388" s="125"/>
      <c r="P388" s="123"/>
    </row>
    <row r="389" spans="1:16" s="126" customFormat="1" ht="12">
      <c r="A389" s="123"/>
      <c r="B389" s="499">
        <f>'Client Info'!B155</f>
        <v>0</v>
      </c>
      <c r="C389" s="531"/>
      <c r="D389" s="811"/>
      <c r="E389" s="820"/>
      <c r="F389" s="819"/>
      <c r="G389" s="819"/>
      <c r="H389" s="819"/>
      <c r="I389" s="819"/>
      <c r="J389" s="819"/>
      <c r="K389" s="819"/>
      <c r="L389" s="819"/>
      <c r="M389" s="535"/>
      <c r="N389" s="280"/>
      <c r="O389" s="125"/>
      <c r="P389" s="123"/>
    </row>
    <row r="390" spans="1:16" s="126" customFormat="1" ht="12">
      <c r="A390" s="123"/>
      <c r="B390" s="498" t="str">
        <f>'Effective Employees'!B286</f>
        <v>N/A</v>
      </c>
      <c r="C390" s="496">
        <f>'Effective Employees'!F286</f>
        <v>0</v>
      </c>
      <c r="D390" s="809">
        <f>'Manual Adjustments'!G300</f>
        <v>0</v>
      </c>
      <c r="E390" s="814">
        <f ca="1">IF('Manual Adjustments'!H300&lt;0.25,CEILING('Manual Adjustments'!H300,0.25),MROUND('Manual Adjustments'!H300,0.25))</f>
        <v>0</v>
      </c>
      <c r="F390" s="814">
        <f ca="1">IF('Manual Adjustments'!I300&lt;0.25,CEILING('Manual Adjustments'!I300,0.25),MROUND('Manual Adjustments'!I300,0.25))</f>
        <v>0</v>
      </c>
      <c r="G390" s="816" t="e">
        <f ca="1">IF('Manual Adjustments'!J300&lt;0.25,CEILING('Manual Adjustments'!J300,0.25),MROUND('Manual Adjustments'!J300,0.25))</f>
        <v>#N/A</v>
      </c>
      <c r="H390" s="816">
        <f>IF('Manual Adjustments'!K300&lt;0.25,CEILING('Manual Adjustments'!K300,0.25),MROUND('Manual Adjustments'!K300,0.25))</f>
        <v>0</v>
      </c>
      <c r="I390" s="816">
        <f>IF('Manual Adjustments'!L300&lt;0.25,CEILING('Manual Adjustments'!L300,0.25),MROUND('Manual Adjustments'!L300,0.25))</f>
        <v>0</v>
      </c>
      <c r="J390" s="816" t="e">
        <f ca="1">IF('Manual Adjustments'!M300&lt;0.25,CEILING('Manual Adjustments'!M300,0.25),MROUND('Manual Adjustments'!M300,0.25))</f>
        <v>#N/A</v>
      </c>
      <c r="K390" s="816" t="e">
        <f ca="1">IF('Manual Adjustments'!N300&lt;0.25,CEILING('Manual Adjustments'!N300,0.25),MROUND('Manual Adjustments'!N300,0.25))</f>
        <v>#N/A</v>
      </c>
      <c r="L390" s="816">
        <f ca="1">IF('Manual Adjustments'!O300&lt;0.25,CEILING('Manual Adjustments'!O300,0.25),MROUND('Manual Adjustments'!O300,0.25))</f>
        <v>0</v>
      </c>
      <c r="M390" s="492"/>
      <c r="N390" s="280"/>
      <c r="O390" s="125"/>
      <c r="P390" s="123"/>
    </row>
    <row r="391" spans="1:16" s="126" customFormat="1" ht="12">
      <c r="A391" s="123"/>
      <c r="B391" s="498" t="str">
        <f>'Effective Employees'!B287</f>
        <v>N/A</v>
      </c>
      <c r="C391" s="496">
        <f>'Effective Employees'!F287</f>
        <v>0</v>
      </c>
      <c r="D391" s="809">
        <f>'Manual Adjustments'!G301</f>
        <v>0</v>
      </c>
      <c r="E391" s="814">
        <f ca="1">IF('Manual Adjustments'!H301&lt;0.25,CEILING('Manual Adjustments'!H301,0.25),MROUND('Manual Adjustments'!H301,0.25))</f>
        <v>0</v>
      </c>
      <c r="F391" s="814">
        <f ca="1">IF('Manual Adjustments'!I301&lt;0.25,CEILING('Manual Adjustments'!I301,0.25),MROUND('Manual Adjustments'!I301,0.25))</f>
        <v>0</v>
      </c>
      <c r="G391" s="816" t="e">
        <f ca="1">IF('Manual Adjustments'!J301&lt;0.25,CEILING('Manual Adjustments'!J301,0.25),MROUND('Manual Adjustments'!J301,0.25))</f>
        <v>#N/A</v>
      </c>
      <c r="H391" s="816">
        <f>IF('Manual Adjustments'!K301&lt;0.25,CEILING('Manual Adjustments'!K301,0.25),MROUND('Manual Adjustments'!K301,0.25))</f>
        <v>0</v>
      </c>
      <c r="I391" s="816">
        <f>IF('Manual Adjustments'!L301&lt;0.25,CEILING('Manual Adjustments'!L301,0.25),MROUND('Manual Adjustments'!L301,0.25))</f>
        <v>0</v>
      </c>
      <c r="J391" s="816" t="e">
        <f ca="1">IF('Manual Adjustments'!M301&lt;0.25,CEILING('Manual Adjustments'!M301,0.25),MROUND('Manual Adjustments'!M301,0.25))</f>
        <v>#N/A</v>
      </c>
      <c r="K391" s="816" t="e">
        <f ca="1">IF('Manual Adjustments'!N301&lt;0.25,CEILING('Manual Adjustments'!N301,0.25),MROUND('Manual Adjustments'!N301,0.25))</f>
        <v>#N/A</v>
      </c>
      <c r="L391" s="816">
        <f ca="1">IF('Manual Adjustments'!O301&lt;0.25,CEILING('Manual Adjustments'!O301,0.25),MROUND('Manual Adjustments'!O301,0.25))</f>
        <v>0</v>
      </c>
      <c r="M391" s="492"/>
      <c r="N391" s="280"/>
      <c r="O391" s="125"/>
      <c r="P391" s="123"/>
    </row>
    <row r="392" spans="1:16" s="126" customFormat="1" ht="12">
      <c r="A392" s="123"/>
      <c r="B392" s="498" t="str">
        <f>'Effective Employees'!B288</f>
        <v>N/A</v>
      </c>
      <c r="C392" s="536">
        <f>'Effective Employees'!F288</f>
        <v>0</v>
      </c>
      <c r="D392" s="810">
        <f>'Manual Adjustments'!G302</f>
        <v>0</v>
      </c>
      <c r="E392" s="821">
        <f ca="1">IF('Manual Adjustments'!H302&lt;0.25,CEILING('Manual Adjustments'!H302,0.25),MROUND('Manual Adjustments'!H302,0.25))</f>
        <v>0</v>
      </c>
      <c r="F392" s="814">
        <f ca="1">IF('Manual Adjustments'!I302&lt;0.25,CEILING('Manual Adjustments'!I302,0.25),MROUND('Manual Adjustments'!I302,0.25))</f>
        <v>0</v>
      </c>
      <c r="G392" s="817" t="e">
        <f ca="1">IF('Manual Adjustments'!J302&lt;0.25,CEILING('Manual Adjustments'!J302,0.25),MROUND('Manual Adjustments'!J302,0.25))</f>
        <v>#N/A</v>
      </c>
      <c r="H392" s="817">
        <f>IF('Manual Adjustments'!K302&lt;0.25,CEILING('Manual Adjustments'!K302,0.25),MROUND('Manual Adjustments'!K302,0.25))</f>
        <v>0</v>
      </c>
      <c r="I392" s="817">
        <f>IF('Manual Adjustments'!L302&lt;0.25,CEILING('Manual Adjustments'!L302,0.25),MROUND('Manual Adjustments'!L302,0.25))</f>
        <v>0</v>
      </c>
      <c r="J392" s="817" t="e">
        <f ca="1">IF('Manual Adjustments'!M302&lt;0.25,CEILING('Manual Adjustments'!M302,0.25),MROUND('Manual Adjustments'!M302,0.25))</f>
        <v>#N/A</v>
      </c>
      <c r="K392" s="817" t="e">
        <f ca="1">IF('Manual Adjustments'!N302&lt;0.25,CEILING('Manual Adjustments'!N302,0.25),MROUND('Manual Adjustments'!N302,0.25))</f>
        <v>#N/A</v>
      </c>
      <c r="L392" s="817">
        <f ca="1">IF('Manual Adjustments'!O302&lt;0.25,CEILING('Manual Adjustments'!O302,0.25),MROUND('Manual Adjustments'!O302,0.25))</f>
        <v>0</v>
      </c>
      <c r="M392" s="538"/>
      <c r="N392" s="280"/>
      <c r="O392" s="125"/>
      <c r="P392" s="123"/>
    </row>
    <row r="393" spans="1:16" s="126" customFormat="1" ht="12">
      <c r="A393" s="123"/>
      <c r="B393" s="499">
        <f>'Client Info'!B156</f>
        <v>0</v>
      </c>
      <c r="C393" s="531"/>
      <c r="D393" s="811"/>
      <c r="E393" s="820"/>
      <c r="F393" s="819"/>
      <c r="G393" s="819"/>
      <c r="H393" s="819"/>
      <c r="I393" s="819"/>
      <c r="J393" s="819"/>
      <c r="K393" s="819"/>
      <c r="L393" s="819"/>
      <c r="M393" s="535"/>
      <c r="N393" s="280"/>
      <c r="O393" s="125"/>
      <c r="P393" s="123"/>
    </row>
    <row r="394" spans="1:16" s="126" customFormat="1" ht="12">
      <c r="A394" s="123"/>
      <c r="B394" s="498" t="str">
        <f>'Effective Employees'!B289</f>
        <v>N/A</v>
      </c>
      <c r="C394" s="496">
        <f>'Effective Employees'!F289</f>
        <v>0</v>
      </c>
      <c r="D394" s="809">
        <f>'Manual Adjustments'!G303</f>
        <v>0</v>
      </c>
      <c r="E394" s="814">
        <f ca="1">IF('Manual Adjustments'!H303&lt;0.25,CEILING('Manual Adjustments'!H303,0.25),MROUND('Manual Adjustments'!H303,0.25))</f>
        <v>0</v>
      </c>
      <c r="F394" s="814">
        <f ca="1">IF('Manual Adjustments'!I303&lt;0.25,CEILING('Manual Adjustments'!I303,0.25),MROUND('Manual Adjustments'!I303,0.25))</f>
        <v>0</v>
      </c>
      <c r="G394" s="816" t="e">
        <f ca="1">IF('Manual Adjustments'!J303&lt;0.25,CEILING('Manual Adjustments'!J303,0.25),MROUND('Manual Adjustments'!J303,0.25))</f>
        <v>#N/A</v>
      </c>
      <c r="H394" s="816">
        <f>IF('Manual Adjustments'!K303&lt;0.25,CEILING('Manual Adjustments'!K303,0.25),MROUND('Manual Adjustments'!K303,0.25))</f>
        <v>0</v>
      </c>
      <c r="I394" s="816">
        <f>IF('Manual Adjustments'!L303&lt;0.25,CEILING('Manual Adjustments'!L303,0.25),MROUND('Manual Adjustments'!L303,0.25))</f>
        <v>0</v>
      </c>
      <c r="J394" s="816" t="e">
        <f ca="1">IF('Manual Adjustments'!M303&lt;0.25,CEILING('Manual Adjustments'!M303,0.25),MROUND('Manual Adjustments'!M303,0.25))</f>
        <v>#N/A</v>
      </c>
      <c r="K394" s="816" t="e">
        <f ca="1">IF('Manual Adjustments'!N303&lt;0.25,CEILING('Manual Adjustments'!N303,0.25),MROUND('Manual Adjustments'!N303,0.25))</f>
        <v>#N/A</v>
      </c>
      <c r="L394" s="816">
        <f ca="1">IF('Manual Adjustments'!O303&lt;0.25,CEILING('Manual Adjustments'!O303,0.25),MROUND('Manual Adjustments'!O303,0.25))</f>
        <v>0</v>
      </c>
      <c r="M394" s="492"/>
      <c r="N394" s="280"/>
      <c r="O394" s="125"/>
      <c r="P394" s="123"/>
    </row>
    <row r="395" spans="1:16" s="126" customFormat="1" ht="12">
      <c r="A395" s="123"/>
      <c r="B395" s="498" t="str">
        <f>'Effective Employees'!B290</f>
        <v>N/A</v>
      </c>
      <c r="C395" s="496">
        <f>'Effective Employees'!F290</f>
        <v>0</v>
      </c>
      <c r="D395" s="809">
        <f>'Manual Adjustments'!G304</f>
        <v>0</v>
      </c>
      <c r="E395" s="814">
        <f ca="1">IF('Manual Adjustments'!H304&lt;0.25,CEILING('Manual Adjustments'!H304,0.25),MROUND('Manual Adjustments'!H304,0.25))</f>
        <v>0</v>
      </c>
      <c r="F395" s="814">
        <f ca="1">IF('Manual Adjustments'!I304&lt;0.25,CEILING('Manual Adjustments'!I304,0.25),MROUND('Manual Adjustments'!I304,0.25))</f>
        <v>0</v>
      </c>
      <c r="G395" s="816" t="e">
        <f ca="1">IF('Manual Adjustments'!J304&lt;0.25,CEILING('Manual Adjustments'!J304,0.25),MROUND('Manual Adjustments'!J304,0.25))</f>
        <v>#N/A</v>
      </c>
      <c r="H395" s="816">
        <f>IF('Manual Adjustments'!K304&lt;0.25,CEILING('Manual Adjustments'!K304,0.25),MROUND('Manual Adjustments'!K304,0.25))</f>
        <v>0</v>
      </c>
      <c r="I395" s="816">
        <f>IF('Manual Adjustments'!L304&lt;0.25,CEILING('Manual Adjustments'!L304,0.25),MROUND('Manual Adjustments'!L304,0.25))</f>
        <v>0</v>
      </c>
      <c r="J395" s="816" t="e">
        <f ca="1">IF('Manual Adjustments'!M304&lt;0.25,CEILING('Manual Adjustments'!M304,0.25),MROUND('Manual Adjustments'!M304,0.25))</f>
        <v>#N/A</v>
      </c>
      <c r="K395" s="816" t="e">
        <f ca="1">IF('Manual Adjustments'!N304&lt;0.25,CEILING('Manual Adjustments'!N304,0.25),MROUND('Manual Adjustments'!N304,0.25))</f>
        <v>#N/A</v>
      </c>
      <c r="L395" s="816">
        <f ca="1">IF('Manual Adjustments'!O304&lt;0.25,CEILING('Manual Adjustments'!O304,0.25),MROUND('Manual Adjustments'!O304,0.25))</f>
        <v>0</v>
      </c>
      <c r="M395" s="492"/>
      <c r="N395" s="280"/>
      <c r="O395" s="125"/>
      <c r="P395" s="123"/>
    </row>
    <row r="396" spans="1:16" s="126" customFormat="1" ht="12">
      <c r="A396" s="123"/>
      <c r="B396" s="498" t="str">
        <f>'Effective Employees'!B291</f>
        <v>N/A</v>
      </c>
      <c r="C396" s="536">
        <f>'Effective Employees'!F291</f>
        <v>0</v>
      </c>
      <c r="D396" s="810">
        <f>'Manual Adjustments'!G305</f>
        <v>0</v>
      </c>
      <c r="E396" s="821">
        <f ca="1">IF('Manual Adjustments'!H305&lt;0.25,CEILING('Manual Adjustments'!H305,0.25),MROUND('Manual Adjustments'!H305,0.25))</f>
        <v>0</v>
      </c>
      <c r="F396" s="814">
        <f ca="1">IF('Manual Adjustments'!I305&lt;0.25,CEILING('Manual Adjustments'!I305,0.25),MROUND('Manual Adjustments'!I305,0.25))</f>
        <v>0</v>
      </c>
      <c r="G396" s="817" t="e">
        <f ca="1">IF('Manual Adjustments'!J305&lt;0.25,CEILING('Manual Adjustments'!J305,0.25),MROUND('Manual Adjustments'!J305,0.25))</f>
        <v>#N/A</v>
      </c>
      <c r="H396" s="817">
        <f>IF('Manual Adjustments'!K305&lt;0.25,CEILING('Manual Adjustments'!K305,0.25),MROUND('Manual Adjustments'!K305,0.25))</f>
        <v>0</v>
      </c>
      <c r="I396" s="817">
        <f>IF('Manual Adjustments'!L305&lt;0.25,CEILING('Manual Adjustments'!L305,0.25),MROUND('Manual Adjustments'!L305,0.25))</f>
        <v>0</v>
      </c>
      <c r="J396" s="817" t="e">
        <f ca="1">IF('Manual Adjustments'!M305&lt;0.25,CEILING('Manual Adjustments'!M305,0.25),MROUND('Manual Adjustments'!M305,0.25))</f>
        <v>#N/A</v>
      </c>
      <c r="K396" s="817" t="e">
        <f ca="1">IF('Manual Adjustments'!N305&lt;0.25,CEILING('Manual Adjustments'!N305,0.25),MROUND('Manual Adjustments'!N305,0.25))</f>
        <v>#N/A</v>
      </c>
      <c r="L396" s="817">
        <f ca="1">IF('Manual Adjustments'!O305&lt;0.25,CEILING('Manual Adjustments'!O305,0.25),MROUND('Manual Adjustments'!O305,0.25))</f>
        <v>0</v>
      </c>
      <c r="M396" s="538"/>
      <c r="N396" s="280"/>
      <c r="O396" s="125"/>
      <c r="P396" s="123"/>
    </row>
    <row r="397" spans="1:16" s="126" customFormat="1" ht="12">
      <c r="A397" s="123"/>
      <c r="B397" s="499">
        <f>'Client Info'!B157</f>
        <v>0</v>
      </c>
      <c r="C397" s="531"/>
      <c r="D397" s="811"/>
      <c r="E397" s="820"/>
      <c r="F397" s="819"/>
      <c r="G397" s="819"/>
      <c r="H397" s="819"/>
      <c r="I397" s="819"/>
      <c r="J397" s="819"/>
      <c r="K397" s="819"/>
      <c r="L397" s="819"/>
      <c r="M397" s="535"/>
      <c r="N397" s="280"/>
      <c r="O397" s="125"/>
      <c r="P397" s="123"/>
    </row>
    <row r="398" spans="1:16" s="126" customFormat="1" ht="12">
      <c r="A398" s="123"/>
      <c r="B398" s="498" t="str">
        <f>'Effective Employees'!B292</f>
        <v>N/A</v>
      </c>
      <c r="C398" s="496">
        <f>'Effective Employees'!F292</f>
        <v>0</v>
      </c>
      <c r="D398" s="809">
        <f>'Manual Adjustments'!G306</f>
        <v>0</v>
      </c>
      <c r="E398" s="814">
        <f ca="1">IF('Manual Adjustments'!H306&lt;0.25,CEILING('Manual Adjustments'!H306,0.25),MROUND('Manual Adjustments'!H306,0.25))</f>
        <v>0</v>
      </c>
      <c r="F398" s="814">
        <f ca="1">IF('Manual Adjustments'!I306&lt;0.25,CEILING('Manual Adjustments'!I306,0.25),MROUND('Manual Adjustments'!I306,0.25))</f>
        <v>0</v>
      </c>
      <c r="G398" s="816" t="e">
        <f ca="1">IF('Manual Adjustments'!J306&lt;0.25,CEILING('Manual Adjustments'!J306,0.25),MROUND('Manual Adjustments'!J306,0.25))</f>
        <v>#N/A</v>
      </c>
      <c r="H398" s="816">
        <f>IF('Manual Adjustments'!K306&lt;0.25,CEILING('Manual Adjustments'!K306,0.25),MROUND('Manual Adjustments'!K306,0.25))</f>
        <v>0</v>
      </c>
      <c r="I398" s="816">
        <f>IF('Manual Adjustments'!L306&lt;0.25,CEILING('Manual Adjustments'!L306,0.25),MROUND('Manual Adjustments'!L306,0.25))</f>
        <v>0</v>
      </c>
      <c r="J398" s="816" t="e">
        <f ca="1">IF('Manual Adjustments'!M306&lt;0.25,CEILING('Manual Adjustments'!M306,0.25),MROUND('Manual Adjustments'!M306,0.25))</f>
        <v>#N/A</v>
      </c>
      <c r="K398" s="816" t="e">
        <f ca="1">IF('Manual Adjustments'!N306&lt;0.25,CEILING('Manual Adjustments'!N306,0.25),MROUND('Manual Adjustments'!N306,0.25))</f>
        <v>#N/A</v>
      </c>
      <c r="L398" s="816">
        <f ca="1">IF('Manual Adjustments'!O306&lt;0.25,CEILING('Manual Adjustments'!O306,0.25),MROUND('Manual Adjustments'!O306,0.25))</f>
        <v>0</v>
      </c>
      <c r="M398" s="492"/>
      <c r="N398" s="280"/>
      <c r="O398" s="125"/>
      <c r="P398" s="123"/>
    </row>
    <row r="399" spans="1:16" s="126" customFormat="1" ht="12">
      <c r="A399" s="123"/>
      <c r="B399" s="498" t="str">
        <f>'Effective Employees'!B293</f>
        <v>N/A</v>
      </c>
      <c r="C399" s="496">
        <f>'Effective Employees'!F293</f>
        <v>0</v>
      </c>
      <c r="D399" s="809">
        <f>'Manual Adjustments'!G307</f>
        <v>0</v>
      </c>
      <c r="E399" s="814">
        <f ca="1">IF('Manual Adjustments'!H307&lt;0.25,CEILING('Manual Adjustments'!H307,0.25),MROUND('Manual Adjustments'!H307,0.25))</f>
        <v>0</v>
      </c>
      <c r="F399" s="814">
        <f ca="1">IF('Manual Adjustments'!I307&lt;0.25,CEILING('Manual Adjustments'!I307,0.25),MROUND('Manual Adjustments'!I307,0.25))</f>
        <v>0</v>
      </c>
      <c r="G399" s="816" t="e">
        <f ca="1">IF('Manual Adjustments'!J307&lt;0.25,CEILING('Manual Adjustments'!J307,0.25),MROUND('Manual Adjustments'!J307,0.25))</f>
        <v>#N/A</v>
      </c>
      <c r="H399" s="816">
        <f>IF('Manual Adjustments'!K307&lt;0.25,CEILING('Manual Adjustments'!K307,0.25),MROUND('Manual Adjustments'!K307,0.25))</f>
        <v>0</v>
      </c>
      <c r="I399" s="816">
        <f>IF('Manual Adjustments'!L307&lt;0.25,CEILING('Manual Adjustments'!L307,0.25),MROUND('Manual Adjustments'!L307,0.25))</f>
        <v>0</v>
      </c>
      <c r="J399" s="816" t="e">
        <f ca="1">IF('Manual Adjustments'!M307&lt;0.25,CEILING('Manual Adjustments'!M307,0.25),MROUND('Manual Adjustments'!M307,0.25))</f>
        <v>#N/A</v>
      </c>
      <c r="K399" s="816" t="e">
        <f ca="1">IF('Manual Adjustments'!N307&lt;0.25,CEILING('Manual Adjustments'!N307,0.25),MROUND('Manual Adjustments'!N307,0.25))</f>
        <v>#N/A</v>
      </c>
      <c r="L399" s="816">
        <f ca="1">IF('Manual Adjustments'!O307&lt;0.25,CEILING('Manual Adjustments'!O307,0.25),MROUND('Manual Adjustments'!O307,0.25))</f>
        <v>0</v>
      </c>
      <c r="M399" s="492"/>
      <c r="N399" s="280"/>
      <c r="O399" s="125"/>
      <c r="P399" s="123"/>
    </row>
    <row r="400" spans="1:16" s="126" customFormat="1" ht="12">
      <c r="A400" s="123"/>
      <c r="B400" s="498" t="str">
        <f>'Effective Employees'!B294</f>
        <v>N/A</v>
      </c>
      <c r="C400" s="536">
        <f>'Effective Employees'!F294</f>
        <v>0</v>
      </c>
      <c r="D400" s="810">
        <f>'Manual Adjustments'!G308</f>
        <v>0</v>
      </c>
      <c r="E400" s="821">
        <f ca="1">IF('Manual Adjustments'!H308&lt;0.25,CEILING('Manual Adjustments'!H308,0.25),MROUND('Manual Adjustments'!H308,0.25))</f>
        <v>0</v>
      </c>
      <c r="F400" s="814">
        <f ca="1">IF('Manual Adjustments'!I308&lt;0.25,CEILING('Manual Adjustments'!I308,0.25),MROUND('Manual Adjustments'!I308,0.25))</f>
        <v>0</v>
      </c>
      <c r="G400" s="817" t="e">
        <f ca="1">IF('Manual Adjustments'!J308&lt;0.25,CEILING('Manual Adjustments'!J308,0.25),MROUND('Manual Adjustments'!J308,0.25))</f>
        <v>#N/A</v>
      </c>
      <c r="H400" s="817">
        <f>IF('Manual Adjustments'!K308&lt;0.25,CEILING('Manual Adjustments'!K308,0.25),MROUND('Manual Adjustments'!K308,0.25))</f>
        <v>0</v>
      </c>
      <c r="I400" s="817">
        <f>IF('Manual Adjustments'!L308&lt;0.25,CEILING('Manual Adjustments'!L308,0.25),MROUND('Manual Adjustments'!L308,0.25))</f>
        <v>0</v>
      </c>
      <c r="J400" s="817" t="e">
        <f ca="1">IF('Manual Adjustments'!M308&lt;0.25,CEILING('Manual Adjustments'!M308,0.25),MROUND('Manual Adjustments'!M308,0.25))</f>
        <v>#N/A</v>
      </c>
      <c r="K400" s="817" t="e">
        <f ca="1">IF('Manual Adjustments'!N308&lt;0.25,CEILING('Manual Adjustments'!N308,0.25),MROUND('Manual Adjustments'!N308,0.25))</f>
        <v>#N/A</v>
      </c>
      <c r="L400" s="817">
        <f ca="1">IF('Manual Adjustments'!O308&lt;0.25,CEILING('Manual Adjustments'!O308,0.25),MROUND('Manual Adjustments'!O308,0.25))</f>
        <v>0</v>
      </c>
      <c r="M400" s="538"/>
      <c r="N400" s="280"/>
      <c r="O400" s="125"/>
      <c r="P400" s="123"/>
    </row>
    <row r="401" spans="1:16" s="126" customFormat="1" ht="12">
      <c r="A401" s="123"/>
      <c r="B401" s="499">
        <f>'Client Info'!B158</f>
        <v>0</v>
      </c>
      <c r="C401" s="531"/>
      <c r="D401" s="811"/>
      <c r="E401" s="820"/>
      <c r="F401" s="819"/>
      <c r="G401" s="819"/>
      <c r="H401" s="819"/>
      <c r="I401" s="819"/>
      <c r="J401" s="819"/>
      <c r="K401" s="819"/>
      <c r="L401" s="819"/>
      <c r="M401" s="535"/>
      <c r="N401" s="280"/>
      <c r="O401" s="125"/>
      <c r="P401" s="123"/>
    </row>
    <row r="402" spans="1:16" s="126" customFormat="1" ht="12">
      <c r="A402" s="123"/>
      <c r="B402" s="498" t="str">
        <f>'Effective Employees'!B295</f>
        <v>N/A</v>
      </c>
      <c r="C402" s="496">
        <f>'Effective Employees'!F295</f>
        <v>0</v>
      </c>
      <c r="D402" s="809">
        <f>'Manual Adjustments'!G309</f>
        <v>0</v>
      </c>
      <c r="E402" s="814">
        <f ca="1">IF('Manual Adjustments'!H309&lt;0.25,CEILING('Manual Adjustments'!H309,0.25),MROUND('Manual Adjustments'!H309,0.25))</f>
        <v>0</v>
      </c>
      <c r="F402" s="814">
        <f ca="1">IF('Manual Adjustments'!I309&lt;0.25,CEILING('Manual Adjustments'!I309,0.25),MROUND('Manual Adjustments'!I309,0.25))</f>
        <v>0</v>
      </c>
      <c r="G402" s="816" t="e">
        <f ca="1">IF('Manual Adjustments'!J309&lt;0.25,CEILING('Manual Adjustments'!J309,0.25),MROUND('Manual Adjustments'!J309,0.25))</f>
        <v>#N/A</v>
      </c>
      <c r="H402" s="816">
        <f>IF('Manual Adjustments'!K309&lt;0.25,CEILING('Manual Adjustments'!K309,0.25),MROUND('Manual Adjustments'!K309,0.25))</f>
        <v>0</v>
      </c>
      <c r="I402" s="816">
        <f>IF('Manual Adjustments'!L309&lt;0.25,CEILING('Manual Adjustments'!L309,0.25),MROUND('Manual Adjustments'!L309,0.25))</f>
        <v>0</v>
      </c>
      <c r="J402" s="816" t="e">
        <f ca="1">IF('Manual Adjustments'!M309&lt;0.25,CEILING('Manual Adjustments'!M309,0.25),MROUND('Manual Adjustments'!M309,0.25))</f>
        <v>#N/A</v>
      </c>
      <c r="K402" s="816" t="e">
        <f ca="1">IF('Manual Adjustments'!N309&lt;0.25,CEILING('Manual Adjustments'!N309,0.25),MROUND('Manual Adjustments'!N309,0.25))</f>
        <v>#N/A</v>
      </c>
      <c r="L402" s="816">
        <f ca="1">IF('Manual Adjustments'!O309&lt;0.25,CEILING('Manual Adjustments'!O309,0.25),MROUND('Manual Adjustments'!O309,0.25))</f>
        <v>0</v>
      </c>
      <c r="M402" s="492"/>
      <c r="N402" s="280"/>
      <c r="O402" s="125"/>
      <c r="P402" s="123"/>
    </row>
    <row r="403" spans="1:16" s="126" customFormat="1" ht="12">
      <c r="A403" s="123"/>
      <c r="B403" s="498" t="str">
        <f>'Effective Employees'!B296</f>
        <v>N/A</v>
      </c>
      <c r="C403" s="496">
        <f>'Effective Employees'!F296</f>
        <v>0</v>
      </c>
      <c r="D403" s="809">
        <f>'Manual Adjustments'!G310</f>
        <v>0</v>
      </c>
      <c r="E403" s="814">
        <f ca="1">IF('Manual Adjustments'!H310&lt;0.25,CEILING('Manual Adjustments'!H310,0.25),MROUND('Manual Adjustments'!H310,0.25))</f>
        <v>0</v>
      </c>
      <c r="F403" s="814">
        <f ca="1">IF('Manual Adjustments'!I310&lt;0.25,CEILING('Manual Adjustments'!I310,0.25),MROUND('Manual Adjustments'!I310,0.25))</f>
        <v>0</v>
      </c>
      <c r="G403" s="816" t="e">
        <f ca="1">IF('Manual Adjustments'!J310&lt;0.25,CEILING('Manual Adjustments'!J310,0.25),MROUND('Manual Adjustments'!J310,0.25))</f>
        <v>#N/A</v>
      </c>
      <c r="H403" s="816">
        <f>IF('Manual Adjustments'!K310&lt;0.25,CEILING('Manual Adjustments'!K310,0.25),MROUND('Manual Adjustments'!K310,0.25))</f>
        <v>0</v>
      </c>
      <c r="I403" s="816">
        <f>IF('Manual Adjustments'!L310&lt;0.25,CEILING('Manual Adjustments'!L310,0.25),MROUND('Manual Adjustments'!L310,0.25))</f>
        <v>0</v>
      </c>
      <c r="J403" s="816" t="e">
        <f ca="1">IF('Manual Adjustments'!M310&lt;0.25,CEILING('Manual Adjustments'!M310,0.25),MROUND('Manual Adjustments'!M310,0.25))</f>
        <v>#N/A</v>
      </c>
      <c r="K403" s="816" t="e">
        <f ca="1">IF('Manual Adjustments'!N310&lt;0.25,CEILING('Manual Adjustments'!N310,0.25),MROUND('Manual Adjustments'!N310,0.25))</f>
        <v>#N/A</v>
      </c>
      <c r="L403" s="816">
        <f ca="1">IF('Manual Adjustments'!O310&lt;0.25,CEILING('Manual Adjustments'!O310,0.25),MROUND('Manual Adjustments'!O310,0.25))</f>
        <v>0</v>
      </c>
      <c r="M403" s="492"/>
      <c r="N403" s="280"/>
      <c r="O403" s="125"/>
      <c r="P403" s="123"/>
    </row>
    <row r="404" spans="1:16" s="126" customFormat="1" ht="12">
      <c r="A404" s="123"/>
      <c r="B404" s="498" t="str">
        <f>'Effective Employees'!B297</f>
        <v>N/A</v>
      </c>
      <c r="C404" s="536">
        <f>'Effective Employees'!F297</f>
        <v>0</v>
      </c>
      <c r="D404" s="810">
        <f>'Manual Adjustments'!G311</f>
        <v>0</v>
      </c>
      <c r="E404" s="821">
        <f ca="1">IF('Manual Adjustments'!H311&lt;0.25,CEILING('Manual Adjustments'!H311,0.25),MROUND('Manual Adjustments'!H311,0.25))</f>
        <v>0</v>
      </c>
      <c r="F404" s="814">
        <f ca="1">IF('Manual Adjustments'!I311&lt;0.25,CEILING('Manual Adjustments'!I311,0.25),MROUND('Manual Adjustments'!I311,0.25))</f>
        <v>0</v>
      </c>
      <c r="G404" s="817" t="e">
        <f ca="1">IF('Manual Adjustments'!J311&lt;0.25,CEILING('Manual Adjustments'!J311,0.25),MROUND('Manual Adjustments'!J311,0.25))</f>
        <v>#N/A</v>
      </c>
      <c r="H404" s="817">
        <f>IF('Manual Adjustments'!K311&lt;0.25,CEILING('Manual Adjustments'!K311,0.25),MROUND('Manual Adjustments'!K311,0.25))</f>
        <v>0</v>
      </c>
      <c r="I404" s="817">
        <f>IF('Manual Adjustments'!L311&lt;0.25,CEILING('Manual Adjustments'!L311,0.25),MROUND('Manual Adjustments'!L311,0.25))</f>
        <v>0</v>
      </c>
      <c r="J404" s="817" t="e">
        <f ca="1">IF('Manual Adjustments'!M311&lt;0.25,CEILING('Manual Adjustments'!M311,0.25),MROUND('Manual Adjustments'!M311,0.25))</f>
        <v>#N/A</v>
      </c>
      <c r="K404" s="817" t="e">
        <f ca="1">IF('Manual Adjustments'!N311&lt;0.25,CEILING('Manual Adjustments'!N311,0.25),MROUND('Manual Adjustments'!N311,0.25))</f>
        <v>#N/A</v>
      </c>
      <c r="L404" s="817">
        <f ca="1">IF('Manual Adjustments'!O311&lt;0.25,CEILING('Manual Adjustments'!O311,0.25),MROUND('Manual Adjustments'!O311,0.25))</f>
        <v>0</v>
      </c>
      <c r="M404" s="538"/>
      <c r="N404" s="280"/>
      <c r="O404" s="125"/>
      <c r="P404" s="123"/>
    </row>
    <row r="405" spans="1:16" s="126" customFormat="1" ht="12">
      <c r="A405" s="123"/>
      <c r="B405" s="499">
        <f>'Client Info'!B159</f>
        <v>0</v>
      </c>
      <c r="C405" s="531"/>
      <c r="D405" s="811"/>
      <c r="E405" s="820"/>
      <c r="F405" s="819"/>
      <c r="G405" s="819"/>
      <c r="H405" s="819"/>
      <c r="I405" s="819"/>
      <c r="J405" s="819"/>
      <c r="K405" s="819"/>
      <c r="L405" s="819"/>
      <c r="M405" s="535"/>
      <c r="N405" s="280"/>
      <c r="O405" s="125"/>
      <c r="P405" s="123"/>
    </row>
    <row r="406" spans="1:16" s="126" customFormat="1" ht="12">
      <c r="A406" s="123"/>
      <c r="B406" s="498" t="str">
        <f>'Effective Employees'!B298</f>
        <v>N/A</v>
      </c>
      <c r="C406" s="496">
        <f>'Effective Employees'!F298</f>
        <v>0</v>
      </c>
      <c r="D406" s="809">
        <f>'Manual Adjustments'!G312</f>
        <v>0</v>
      </c>
      <c r="E406" s="814">
        <f ca="1">IF('Manual Adjustments'!H312&lt;0.25,CEILING('Manual Adjustments'!H312,0.25),MROUND('Manual Adjustments'!H312,0.25))</f>
        <v>0</v>
      </c>
      <c r="F406" s="814">
        <f ca="1">IF('Manual Adjustments'!I312&lt;0.25,CEILING('Manual Adjustments'!I312,0.25),MROUND('Manual Adjustments'!I312,0.25))</f>
        <v>0</v>
      </c>
      <c r="G406" s="816" t="e">
        <f ca="1">IF('Manual Adjustments'!J312&lt;0.25,CEILING('Manual Adjustments'!J312,0.25),MROUND('Manual Adjustments'!J312,0.25))</f>
        <v>#N/A</v>
      </c>
      <c r="H406" s="816">
        <f>IF('Manual Adjustments'!K312&lt;0.25,CEILING('Manual Adjustments'!K312,0.25),MROUND('Manual Adjustments'!K312,0.25))</f>
        <v>0</v>
      </c>
      <c r="I406" s="816">
        <f>IF('Manual Adjustments'!L312&lt;0.25,CEILING('Manual Adjustments'!L312,0.25),MROUND('Manual Adjustments'!L312,0.25))</f>
        <v>0</v>
      </c>
      <c r="J406" s="816" t="e">
        <f ca="1">IF('Manual Adjustments'!M312&lt;0.25,CEILING('Manual Adjustments'!M312,0.25),MROUND('Manual Adjustments'!M312,0.25))</f>
        <v>#N/A</v>
      </c>
      <c r="K406" s="816" t="e">
        <f ca="1">IF('Manual Adjustments'!N312&lt;0.25,CEILING('Manual Adjustments'!N312,0.25),MROUND('Manual Adjustments'!N312,0.25))</f>
        <v>#N/A</v>
      </c>
      <c r="L406" s="816">
        <f ca="1">IF('Manual Adjustments'!O312&lt;0.25,CEILING('Manual Adjustments'!O312,0.25),MROUND('Manual Adjustments'!O312,0.25))</f>
        <v>0</v>
      </c>
      <c r="M406" s="492"/>
      <c r="N406" s="280"/>
      <c r="O406" s="125"/>
      <c r="P406" s="123"/>
    </row>
    <row r="407" spans="1:16" s="126" customFormat="1" ht="12">
      <c r="A407" s="123"/>
      <c r="B407" s="498" t="str">
        <f>'Effective Employees'!B299</f>
        <v>N/A</v>
      </c>
      <c r="C407" s="496">
        <f>'Effective Employees'!F299</f>
        <v>0</v>
      </c>
      <c r="D407" s="809">
        <f>'Manual Adjustments'!G313</f>
        <v>0</v>
      </c>
      <c r="E407" s="814">
        <f ca="1">IF('Manual Adjustments'!H313&lt;0.25,CEILING('Manual Adjustments'!H313,0.25),MROUND('Manual Adjustments'!H313,0.25))</f>
        <v>0</v>
      </c>
      <c r="F407" s="814">
        <f ca="1">IF('Manual Adjustments'!I313&lt;0.25,CEILING('Manual Adjustments'!I313,0.25),MROUND('Manual Adjustments'!I313,0.25))</f>
        <v>0</v>
      </c>
      <c r="G407" s="816" t="e">
        <f ca="1">IF('Manual Adjustments'!J313&lt;0.25,CEILING('Manual Adjustments'!J313,0.25),MROUND('Manual Adjustments'!J313,0.25))</f>
        <v>#N/A</v>
      </c>
      <c r="H407" s="816">
        <f>IF('Manual Adjustments'!K313&lt;0.25,CEILING('Manual Adjustments'!K313,0.25),MROUND('Manual Adjustments'!K313,0.25))</f>
        <v>0</v>
      </c>
      <c r="I407" s="816">
        <f>IF('Manual Adjustments'!L313&lt;0.25,CEILING('Manual Adjustments'!L313,0.25),MROUND('Manual Adjustments'!L313,0.25))</f>
        <v>0</v>
      </c>
      <c r="J407" s="816" t="e">
        <f ca="1">IF('Manual Adjustments'!M313&lt;0.25,CEILING('Manual Adjustments'!M313,0.25),MROUND('Manual Adjustments'!M313,0.25))</f>
        <v>#N/A</v>
      </c>
      <c r="K407" s="816" t="e">
        <f ca="1">IF('Manual Adjustments'!N313&lt;0.25,CEILING('Manual Adjustments'!N313,0.25),MROUND('Manual Adjustments'!N313,0.25))</f>
        <v>#N/A</v>
      </c>
      <c r="L407" s="816">
        <f ca="1">IF('Manual Adjustments'!O313&lt;0.25,CEILING('Manual Adjustments'!O313,0.25),MROUND('Manual Adjustments'!O313,0.25))</f>
        <v>0</v>
      </c>
      <c r="M407" s="492"/>
      <c r="N407" s="280"/>
      <c r="O407" s="125"/>
      <c r="P407" s="123"/>
    </row>
    <row r="408" spans="1:16" s="126" customFormat="1" ht="12">
      <c r="A408" s="123"/>
      <c r="B408" s="498" t="str">
        <f>'Effective Employees'!B300</f>
        <v>N/A</v>
      </c>
      <c r="C408" s="536">
        <f>'Effective Employees'!F300</f>
        <v>0</v>
      </c>
      <c r="D408" s="810">
        <f>'Manual Adjustments'!G314</f>
        <v>0</v>
      </c>
      <c r="E408" s="821">
        <f ca="1">IF('Manual Adjustments'!H314&lt;0.25,CEILING('Manual Adjustments'!H314,0.25),MROUND('Manual Adjustments'!H314,0.25))</f>
        <v>0</v>
      </c>
      <c r="F408" s="814">
        <f ca="1">IF('Manual Adjustments'!I314&lt;0.25,CEILING('Manual Adjustments'!I314,0.25),MROUND('Manual Adjustments'!I314,0.25))</f>
        <v>0</v>
      </c>
      <c r="G408" s="817" t="e">
        <f ca="1">IF('Manual Adjustments'!J314&lt;0.25,CEILING('Manual Adjustments'!J314,0.25),MROUND('Manual Adjustments'!J314,0.25))</f>
        <v>#N/A</v>
      </c>
      <c r="H408" s="817">
        <f>IF('Manual Adjustments'!K314&lt;0.25,CEILING('Manual Adjustments'!K314,0.25),MROUND('Manual Adjustments'!K314,0.25))</f>
        <v>0</v>
      </c>
      <c r="I408" s="817">
        <f>IF('Manual Adjustments'!L314&lt;0.25,CEILING('Manual Adjustments'!L314,0.25),MROUND('Manual Adjustments'!L314,0.25))</f>
        <v>0</v>
      </c>
      <c r="J408" s="817" t="e">
        <f ca="1">IF('Manual Adjustments'!M314&lt;0.25,CEILING('Manual Adjustments'!M314,0.25),MROUND('Manual Adjustments'!M314,0.25))</f>
        <v>#N/A</v>
      </c>
      <c r="K408" s="817" t="e">
        <f ca="1">IF('Manual Adjustments'!N314&lt;0.25,CEILING('Manual Adjustments'!N314,0.25),MROUND('Manual Adjustments'!N314,0.25))</f>
        <v>#N/A</v>
      </c>
      <c r="L408" s="817">
        <f ca="1">IF('Manual Adjustments'!O314&lt;0.25,CEILING('Manual Adjustments'!O314,0.25),MROUND('Manual Adjustments'!O314,0.25))</f>
        <v>0</v>
      </c>
      <c r="M408" s="538"/>
      <c r="N408" s="280"/>
      <c r="O408" s="125"/>
      <c r="P408" s="123"/>
    </row>
    <row r="409" spans="1:16" s="126" customFormat="1" ht="12">
      <c r="A409" s="123"/>
      <c r="B409" s="499">
        <f>'Client Info'!B160</f>
        <v>0</v>
      </c>
      <c r="C409" s="531"/>
      <c r="D409" s="811"/>
      <c r="E409" s="820"/>
      <c r="F409" s="819"/>
      <c r="G409" s="816"/>
      <c r="H409" s="816"/>
      <c r="I409" s="816"/>
      <c r="J409" s="816"/>
      <c r="K409" s="816"/>
      <c r="L409" s="822"/>
      <c r="M409" s="492"/>
      <c r="N409" s="280"/>
      <c r="O409" s="125"/>
      <c r="P409" s="123"/>
    </row>
    <row r="410" spans="1:16" s="126" customFormat="1" ht="12">
      <c r="A410" s="123"/>
      <c r="B410" s="498" t="str">
        <f>'Effective Employees'!B301</f>
        <v>N/A</v>
      </c>
      <c r="C410" s="496">
        <f>'Effective Employees'!F301</f>
        <v>0</v>
      </c>
      <c r="D410" s="809">
        <f>'Manual Adjustments'!G315</f>
        <v>0</v>
      </c>
      <c r="E410" s="814">
        <f ca="1">IF('Manual Adjustments'!H315&lt;0.25,CEILING('Manual Adjustments'!H315,0.25),MROUND('Manual Adjustments'!H315,0.25))</f>
        <v>0</v>
      </c>
      <c r="F410" s="814">
        <f ca="1">IF('Manual Adjustments'!I315&lt;0.25,CEILING('Manual Adjustments'!I315,0.25),MROUND('Manual Adjustments'!I315,0.25))</f>
        <v>0</v>
      </c>
      <c r="G410" s="816" t="e">
        <f ca="1">IF('Manual Adjustments'!J315&lt;0.25,CEILING('Manual Adjustments'!J315,0.25),MROUND('Manual Adjustments'!J315,0.25))</f>
        <v>#N/A</v>
      </c>
      <c r="H410" s="816">
        <f>IF('Manual Adjustments'!K315&lt;0.25,CEILING('Manual Adjustments'!K315,0.25),MROUND('Manual Adjustments'!K315,0.25))</f>
        <v>0</v>
      </c>
      <c r="I410" s="816">
        <f>IF('Manual Adjustments'!L315&lt;0.25,CEILING('Manual Adjustments'!L315,0.25),MROUND('Manual Adjustments'!L315,0.25))</f>
        <v>0</v>
      </c>
      <c r="J410" s="816" t="e">
        <f ca="1">IF('Manual Adjustments'!M315&lt;0.25,CEILING('Manual Adjustments'!M315,0.25),MROUND('Manual Adjustments'!M315,0.25))</f>
        <v>#N/A</v>
      </c>
      <c r="K410" s="816" t="e">
        <f ca="1">IF('Manual Adjustments'!N315&lt;0.25,CEILING('Manual Adjustments'!N315,0.25),MROUND('Manual Adjustments'!N315,0.25))</f>
        <v>#N/A</v>
      </c>
      <c r="L410" s="816">
        <f ca="1">IF('Manual Adjustments'!O315&lt;0.25,CEILING('Manual Adjustments'!O315,0.25),MROUND('Manual Adjustments'!O315,0.25))</f>
        <v>0</v>
      </c>
      <c r="M410" s="492"/>
      <c r="N410" s="280"/>
      <c r="O410" s="125"/>
      <c r="P410" s="123"/>
    </row>
    <row r="411" spans="1:16" s="126" customFormat="1" ht="12">
      <c r="A411" s="123"/>
      <c r="B411" s="498" t="str">
        <f>'Effective Employees'!B302</f>
        <v>N/A</v>
      </c>
      <c r="C411" s="496">
        <f>'Effective Employees'!F302</f>
        <v>0</v>
      </c>
      <c r="D411" s="809">
        <f>'Manual Adjustments'!G316</f>
        <v>0</v>
      </c>
      <c r="E411" s="814">
        <f ca="1">IF('Manual Adjustments'!H316&lt;0.25,CEILING('Manual Adjustments'!H316,0.25),MROUND('Manual Adjustments'!H316,0.25))</f>
        <v>0</v>
      </c>
      <c r="F411" s="814">
        <f ca="1">IF('Manual Adjustments'!I316&lt;0.25,CEILING('Manual Adjustments'!I316,0.25),MROUND('Manual Adjustments'!I316,0.25))</f>
        <v>0</v>
      </c>
      <c r="G411" s="816" t="e">
        <f ca="1">IF('Manual Adjustments'!J316&lt;0.25,CEILING('Manual Adjustments'!J316,0.25),MROUND('Manual Adjustments'!J316,0.25))</f>
        <v>#N/A</v>
      </c>
      <c r="H411" s="816">
        <f>IF('Manual Adjustments'!K316&lt;0.25,CEILING('Manual Adjustments'!K316,0.25),MROUND('Manual Adjustments'!K316,0.25))</f>
        <v>0</v>
      </c>
      <c r="I411" s="816">
        <f>IF('Manual Adjustments'!L316&lt;0.25,CEILING('Manual Adjustments'!L316,0.25),MROUND('Manual Adjustments'!L316,0.25))</f>
        <v>0</v>
      </c>
      <c r="J411" s="816" t="e">
        <f ca="1">IF('Manual Adjustments'!M316&lt;0.25,CEILING('Manual Adjustments'!M316,0.25),MROUND('Manual Adjustments'!M316,0.25))</f>
        <v>#N/A</v>
      </c>
      <c r="K411" s="816" t="e">
        <f ca="1">IF('Manual Adjustments'!N316&lt;0.25,CEILING('Manual Adjustments'!N316,0.25),MROUND('Manual Adjustments'!N316,0.25))</f>
        <v>#N/A</v>
      </c>
      <c r="L411" s="816">
        <f ca="1">IF('Manual Adjustments'!O316&lt;0.25,CEILING('Manual Adjustments'!O316,0.25),MROUND('Manual Adjustments'!O316,0.25))</f>
        <v>0</v>
      </c>
      <c r="M411" s="492"/>
      <c r="N411" s="280"/>
      <c r="O411" s="125"/>
      <c r="P411" s="123"/>
    </row>
    <row r="412" spans="1:16" s="126" customFormat="1" ht="12">
      <c r="A412" s="123"/>
      <c r="B412" s="498" t="str">
        <f>'Effective Employees'!B303</f>
        <v>N/A</v>
      </c>
      <c r="C412" s="536">
        <f>'Effective Employees'!F303</f>
        <v>0</v>
      </c>
      <c r="D412" s="810">
        <f>'Manual Adjustments'!G317</f>
        <v>0</v>
      </c>
      <c r="E412" s="821">
        <f ca="1">IF('Manual Adjustments'!H317&lt;0.25,CEILING('Manual Adjustments'!H317,0.25),MROUND('Manual Adjustments'!H317,0.25))</f>
        <v>0</v>
      </c>
      <c r="F412" s="814">
        <f ca="1">IF('Manual Adjustments'!I317&lt;0.25,CEILING('Manual Adjustments'!I317,0.25),MROUND('Manual Adjustments'!I317,0.25))</f>
        <v>0</v>
      </c>
      <c r="G412" s="817" t="e">
        <f ca="1">IF('Manual Adjustments'!J317&lt;0.25,CEILING('Manual Adjustments'!J317,0.25),MROUND('Manual Adjustments'!J317,0.25))</f>
        <v>#N/A</v>
      </c>
      <c r="H412" s="817">
        <f>IF('Manual Adjustments'!K317&lt;0.25,CEILING('Manual Adjustments'!K317,0.25),MROUND('Manual Adjustments'!K317,0.25))</f>
        <v>0</v>
      </c>
      <c r="I412" s="817">
        <f>IF('Manual Adjustments'!L317&lt;0.25,CEILING('Manual Adjustments'!L317,0.25),MROUND('Manual Adjustments'!L317,0.25))</f>
        <v>0</v>
      </c>
      <c r="J412" s="817" t="e">
        <f ca="1">IF('Manual Adjustments'!M317&lt;0.25,CEILING('Manual Adjustments'!M317,0.25),MROUND('Manual Adjustments'!M317,0.25))</f>
        <v>#N/A</v>
      </c>
      <c r="K412" s="817" t="e">
        <f ca="1">IF('Manual Adjustments'!N317&lt;0.25,CEILING('Manual Adjustments'!N317,0.25),MROUND('Manual Adjustments'!N317,0.25))</f>
        <v>#N/A</v>
      </c>
      <c r="L412" s="817">
        <f ca="1">IF('Manual Adjustments'!O317&lt;0.25,CEILING('Manual Adjustments'!O317,0.25),MROUND('Manual Adjustments'!O317,0.25))</f>
        <v>0</v>
      </c>
      <c r="M412" s="538"/>
      <c r="N412" s="280"/>
      <c r="O412" s="125"/>
      <c r="P412" s="123"/>
    </row>
    <row r="413" spans="1:16" s="126" customFormat="1" ht="12">
      <c r="A413" s="123"/>
      <c r="B413" s="499">
        <f>'Client Info'!B161</f>
        <v>0</v>
      </c>
      <c r="C413" s="531"/>
      <c r="D413" s="811"/>
      <c r="E413" s="820"/>
      <c r="F413" s="819"/>
      <c r="G413" s="816"/>
      <c r="H413" s="816"/>
      <c r="I413" s="816"/>
      <c r="J413" s="816"/>
      <c r="K413" s="816"/>
      <c r="L413" s="822"/>
      <c r="M413" s="492"/>
      <c r="N413" s="280"/>
      <c r="O413" s="125"/>
      <c r="P413" s="123"/>
    </row>
    <row r="414" spans="1:16" s="126" customFormat="1" ht="12">
      <c r="A414" s="123"/>
      <c r="B414" s="498" t="str">
        <f>'Effective Employees'!B304</f>
        <v>N/A</v>
      </c>
      <c r="C414" s="496">
        <f>'Effective Employees'!F304</f>
        <v>0</v>
      </c>
      <c r="D414" s="809">
        <f>'Manual Adjustments'!G318</f>
        <v>0</v>
      </c>
      <c r="E414" s="814">
        <f ca="1">IF('Manual Adjustments'!H318&lt;0.25,CEILING('Manual Adjustments'!H318,0.25),MROUND('Manual Adjustments'!H318,0.25))</f>
        <v>0</v>
      </c>
      <c r="F414" s="814">
        <f ca="1">IF('Manual Adjustments'!I318&lt;0.25,CEILING('Manual Adjustments'!I318,0.25),MROUND('Manual Adjustments'!I318,0.25))</f>
        <v>0</v>
      </c>
      <c r="G414" s="816" t="e">
        <f ca="1">IF('Manual Adjustments'!J318&lt;0.25,CEILING('Manual Adjustments'!J318,0.25),MROUND('Manual Adjustments'!J318,0.25))</f>
        <v>#N/A</v>
      </c>
      <c r="H414" s="816">
        <f>IF('Manual Adjustments'!K318&lt;0.25,CEILING('Manual Adjustments'!K318,0.25),MROUND('Manual Adjustments'!K318,0.25))</f>
        <v>0</v>
      </c>
      <c r="I414" s="816">
        <f>IF('Manual Adjustments'!L318&lt;0.25,CEILING('Manual Adjustments'!L318,0.25),MROUND('Manual Adjustments'!L318,0.25))</f>
        <v>0</v>
      </c>
      <c r="J414" s="816" t="e">
        <f ca="1">IF('Manual Adjustments'!M318&lt;0.25,CEILING('Manual Adjustments'!M318,0.25),MROUND('Manual Adjustments'!M318,0.25))</f>
        <v>#N/A</v>
      </c>
      <c r="K414" s="816" t="e">
        <f ca="1">IF('Manual Adjustments'!N318&lt;0.25,CEILING('Manual Adjustments'!N318,0.25),MROUND('Manual Adjustments'!N318,0.25))</f>
        <v>#N/A</v>
      </c>
      <c r="L414" s="816">
        <f ca="1">IF('Manual Adjustments'!O318&lt;0.25,CEILING('Manual Adjustments'!O318,0.25),MROUND('Manual Adjustments'!O318,0.25))</f>
        <v>0</v>
      </c>
      <c r="M414" s="492"/>
      <c r="N414" s="280"/>
      <c r="O414" s="125"/>
      <c r="P414" s="123"/>
    </row>
    <row r="415" spans="1:16" s="126" customFormat="1" ht="12">
      <c r="A415" s="123"/>
      <c r="B415" s="498" t="str">
        <f>'Effective Employees'!B305</f>
        <v>N/A</v>
      </c>
      <c r="C415" s="496">
        <f>'Effective Employees'!F305</f>
        <v>0</v>
      </c>
      <c r="D415" s="809">
        <f>'Manual Adjustments'!G319</f>
        <v>0</v>
      </c>
      <c r="E415" s="814">
        <f ca="1">IF('Manual Adjustments'!H319&lt;0.25,CEILING('Manual Adjustments'!H319,0.25),MROUND('Manual Adjustments'!H319,0.25))</f>
        <v>0</v>
      </c>
      <c r="F415" s="814">
        <f ca="1">IF('Manual Adjustments'!I319&lt;0.25,CEILING('Manual Adjustments'!I319,0.25),MROUND('Manual Adjustments'!I319,0.25))</f>
        <v>0</v>
      </c>
      <c r="G415" s="816" t="e">
        <f ca="1">IF('Manual Adjustments'!J319&lt;0.25,CEILING('Manual Adjustments'!J319,0.25),MROUND('Manual Adjustments'!J319,0.25))</f>
        <v>#N/A</v>
      </c>
      <c r="H415" s="816">
        <f>IF('Manual Adjustments'!K319&lt;0.25,CEILING('Manual Adjustments'!K319,0.25),MROUND('Manual Adjustments'!K319,0.25))</f>
        <v>0</v>
      </c>
      <c r="I415" s="816">
        <f>IF('Manual Adjustments'!L319&lt;0.25,CEILING('Manual Adjustments'!L319,0.25),MROUND('Manual Adjustments'!L319,0.25))</f>
        <v>0</v>
      </c>
      <c r="J415" s="816" t="e">
        <f ca="1">IF('Manual Adjustments'!M319&lt;0.25,CEILING('Manual Adjustments'!M319,0.25),MROUND('Manual Adjustments'!M319,0.25))</f>
        <v>#N/A</v>
      </c>
      <c r="K415" s="816" t="e">
        <f ca="1">IF('Manual Adjustments'!N319&lt;0.25,CEILING('Manual Adjustments'!N319,0.25),MROUND('Manual Adjustments'!N319,0.25))</f>
        <v>#N/A</v>
      </c>
      <c r="L415" s="816">
        <f ca="1">IF('Manual Adjustments'!O319&lt;0.25,CEILING('Manual Adjustments'!O319,0.25),MROUND('Manual Adjustments'!O319,0.25))</f>
        <v>0</v>
      </c>
      <c r="M415" s="492"/>
      <c r="N415" s="280"/>
      <c r="O415" s="125"/>
      <c r="P415" s="123"/>
    </row>
    <row r="416" spans="1:16" s="126" customFormat="1" ht="12">
      <c r="A416" s="123"/>
      <c r="B416" s="498" t="str">
        <f>'Effective Employees'!B306</f>
        <v>N/A</v>
      </c>
      <c r="C416" s="536">
        <f>'Effective Employees'!F306</f>
        <v>0</v>
      </c>
      <c r="D416" s="810">
        <f>'Manual Adjustments'!G320</f>
        <v>0</v>
      </c>
      <c r="E416" s="821">
        <f ca="1">IF('Manual Adjustments'!H320&lt;0.25,CEILING('Manual Adjustments'!H320,0.25),MROUND('Manual Adjustments'!H320,0.25))</f>
        <v>0</v>
      </c>
      <c r="F416" s="814">
        <f ca="1">IF('Manual Adjustments'!I320&lt;0.25,CEILING('Manual Adjustments'!I320,0.25),MROUND('Manual Adjustments'!I320,0.25))</f>
        <v>0</v>
      </c>
      <c r="G416" s="817" t="e">
        <f ca="1">IF('Manual Adjustments'!J320&lt;0.25,CEILING('Manual Adjustments'!J320,0.25),MROUND('Manual Adjustments'!J320,0.25))</f>
        <v>#N/A</v>
      </c>
      <c r="H416" s="817">
        <f>IF('Manual Adjustments'!K320&lt;0.25,CEILING('Manual Adjustments'!K320,0.25),MROUND('Manual Adjustments'!K320,0.25))</f>
        <v>0</v>
      </c>
      <c r="I416" s="817">
        <f>IF('Manual Adjustments'!L320&lt;0.25,CEILING('Manual Adjustments'!L320,0.25),MROUND('Manual Adjustments'!L320,0.25))</f>
        <v>0</v>
      </c>
      <c r="J416" s="817" t="e">
        <f ca="1">IF('Manual Adjustments'!M320&lt;0.25,CEILING('Manual Adjustments'!M320,0.25),MROUND('Manual Adjustments'!M320,0.25))</f>
        <v>#N/A</v>
      </c>
      <c r="K416" s="817" t="e">
        <f ca="1">IF('Manual Adjustments'!N320&lt;0.25,CEILING('Manual Adjustments'!N320,0.25),MROUND('Manual Adjustments'!N320,0.25))</f>
        <v>#N/A</v>
      </c>
      <c r="L416" s="817">
        <f ca="1">IF('Manual Adjustments'!O320&lt;0.25,CEILING('Manual Adjustments'!O320,0.25),MROUND('Manual Adjustments'!O320,0.25))</f>
        <v>0</v>
      </c>
      <c r="M416" s="538"/>
      <c r="N416" s="280"/>
      <c r="O416" s="125"/>
      <c r="P416" s="123"/>
    </row>
    <row r="417" spans="1:23" s="126" customFormat="1" ht="12">
      <c r="A417" s="123"/>
      <c r="B417" s="499">
        <f>'Client Info'!B162</f>
        <v>0</v>
      </c>
      <c r="C417" s="531"/>
      <c r="D417" s="811"/>
      <c r="E417" s="820"/>
      <c r="F417" s="819"/>
      <c r="G417" s="816"/>
      <c r="H417" s="816"/>
      <c r="I417" s="816"/>
      <c r="J417" s="816"/>
      <c r="K417" s="816"/>
      <c r="L417" s="822"/>
      <c r="M417" s="492"/>
      <c r="N417" s="280"/>
      <c r="O417" s="125"/>
      <c r="P417" s="123"/>
    </row>
    <row r="418" spans="1:23" s="126" customFormat="1" ht="12">
      <c r="A418" s="123"/>
      <c r="B418" s="498" t="str">
        <f>'Effective Employees'!B307</f>
        <v>N/A</v>
      </c>
      <c r="C418" s="496">
        <f>'Effective Employees'!F307</f>
        <v>0</v>
      </c>
      <c r="D418" s="809">
        <f>'Manual Adjustments'!G321</f>
        <v>0</v>
      </c>
      <c r="E418" s="814">
        <f ca="1">IF('Manual Adjustments'!H321&lt;0.25,CEILING('Manual Adjustments'!H321,0.25),MROUND('Manual Adjustments'!H321,0.25))</f>
        <v>0</v>
      </c>
      <c r="F418" s="814">
        <f ca="1">IF('Manual Adjustments'!I321&lt;0.25,CEILING('Manual Adjustments'!I321,0.25),MROUND('Manual Adjustments'!I321,0.25))</f>
        <v>0</v>
      </c>
      <c r="G418" s="816" t="e">
        <f ca="1">IF('Manual Adjustments'!J321&lt;0.25,CEILING('Manual Adjustments'!J321,0.25),MROUND('Manual Adjustments'!J321,0.25))</f>
        <v>#N/A</v>
      </c>
      <c r="H418" s="816">
        <f>IF('Manual Adjustments'!K321&lt;0.25,CEILING('Manual Adjustments'!K321,0.25),MROUND('Manual Adjustments'!K321,0.25))</f>
        <v>0</v>
      </c>
      <c r="I418" s="816">
        <f>IF('Manual Adjustments'!L321&lt;0.25,CEILING('Manual Adjustments'!L321,0.25),MROUND('Manual Adjustments'!L321,0.25))</f>
        <v>0</v>
      </c>
      <c r="J418" s="816" t="e">
        <f ca="1">IF('Manual Adjustments'!M321&lt;0.25,CEILING('Manual Adjustments'!M321,0.25),MROUND('Manual Adjustments'!M321,0.25))</f>
        <v>#N/A</v>
      </c>
      <c r="K418" s="816" t="e">
        <f ca="1">IF('Manual Adjustments'!N321&lt;0.25,CEILING('Manual Adjustments'!N321,0.25),MROUND('Manual Adjustments'!N321,0.25))</f>
        <v>#N/A</v>
      </c>
      <c r="L418" s="816">
        <f ca="1">IF('Manual Adjustments'!O321&lt;0.25,CEILING('Manual Adjustments'!O321,0.25),MROUND('Manual Adjustments'!O321,0.25))</f>
        <v>0</v>
      </c>
      <c r="M418" s="492"/>
      <c r="N418" s="280"/>
      <c r="O418" s="125"/>
      <c r="P418" s="123"/>
    </row>
    <row r="419" spans="1:23" s="126" customFormat="1" ht="12">
      <c r="A419" s="123"/>
      <c r="B419" s="498" t="str">
        <f>'Effective Employees'!B308</f>
        <v>N/A</v>
      </c>
      <c r="C419" s="496">
        <f>'Effective Employees'!F308</f>
        <v>0</v>
      </c>
      <c r="D419" s="809">
        <f>'Manual Adjustments'!G322</f>
        <v>0</v>
      </c>
      <c r="E419" s="814">
        <f ca="1">IF('Manual Adjustments'!H322&lt;0.25,CEILING('Manual Adjustments'!H322,0.25),MROUND('Manual Adjustments'!H322,0.25))</f>
        <v>0</v>
      </c>
      <c r="F419" s="814">
        <f ca="1">IF('Manual Adjustments'!I322&lt;0.25,CEILING('Manual Adjustments'!I322,0.25),MROUND('Manual Adjustments'!I322,0.25))</f>
        <v>0</v>
      </c>
      <c r="G419" s="816" t="e">
        <f ca="1">IF('Manual Adjustments'!J322&lt;0.25,CEILING('Manual Adjustments'!J322,0.25),MROUND('Manual Adjustments'!J322,0.25))</f>
        <v>#N/A</v>
      </c>
      <c r="H419" s="816">
        <f>IF('Manual Adjustments'!K322&lt;0.25,CEILING('Manual Adjustments'!K322,0.25),MROUND('Manual Adjustments'!K322,0.25))</f>
        <v>0</v>
      </c>
      <c r="I419" s="816">
        <f>IF('Manual Adjustments'!L322&lt;0.25,CEILING('Manual Adjustments'!L322,0.25),MROUND('Manual Adjustments'!L322,0.25))</f>
        <v>0</v>
      </c>
      <c r="J419" s="816" t="e">
        <f ca="1">IF('Manual Adjustments'!M322&lt;0.25,CEILING('Manual Adjustments'!M322,0.25),MROUND('Manual Adjustments'!M322,0.25))</f>
        <v>#N/A</v>
      </c>
      <c r="K419" s="816" t="e">
        <f ca="1">IF('Manual Adjustments'!N322&lt;0.25,CEILING('Manual Adjustments'!N322,0.25),MROUND('Manual Adjustments'!N322,0.25))</f>
        <v>#N/A</v>
      </c>
      <c r="L419" s="816">
        <f ca="1">IF('Manual Adjustments'!O322&lt;0.25,CEILING('Manual Adjustments'!O322,0.25),MROUND('Manual Adjustments'!O322,0.25))</f>
        <v>0</v>
      </c>
      <c r="M419" s="492"/>
      <c r="N419" s="280"/>
      <c r="O419" s="125"/>
      <c r="P419" s="123"/>
    </row>
    <row r="420" spans="1:23" s="126" customFormat="1" ht="12">
      <c r="A420" s="123"/>
      <c r="B420" s="498" t="str">
        <f>'Effective Employees'!B309</f>
        <v>N/A</v>
      </c>
      <c r="C420" s="536">
        <f>'Effective Employees'!F309</f>
        <v>0</v>
      </c>
      <c r="D420" s="810">
        <f>'Manual Adjustments'!G323</f>
        <v>0</v>
      </c>
      <c r="E420" s="821">
        <f ca="1">IF('Manual Adjustments'!H323&lt;0.25,CEILING('Manual Adjustments'!H323,0.25),MROUND('Manual Adjustments'!H323,0.25))</f>
        <v>0</v>
      </c>
      <c r="F420" s="814">
        <f ca="1">IF('Manual Adjustments'!I323&lt;0.25,CEILING('Manual Adjustments'!I323,0.25),MROUND('Manual Adjustments'!I323,0.25))</f>
        <v>0</v>
      </c>
      <c r="G420" s="817" t="e">
        <f ca="1">IF('Manual Adjustments'!J323&lt;0.25,CEILING('Manual Adjustments'!J323,0.25),MROUND('Manual Adjustments'!J323,0.25))</f>
        <v>#N/A</v>
      </c>
      <c r="H420" s="817">
        <f>IF('Manual Adjustments'!K323&lt;0.25,CEILING('Manual Adjustments'!K323,0.25),MROUND('Manual Adjustments'!K323,0.25))</f>
        <v>0</v>
      </c>
      <c r="I420" s="817">
        <f>IF('Manual Adjustments'!L323&lt;0.25,CEILING('Manual Adjustments'!L323,0.25),MROUND('Manual Adjustments'!L323,0.25))</f>
        <v>0</v>
      </c>
      <c r="J420" s="817" t="e">
        <f ca="1">IF('Manual Adjustments'!M323&lt;0.25,CEILING('Manual Adjustments'!M323,0.25),MROUND('Manual Adjustments'!M323,0.25))</f>
        <v>#N/A</v>
      </c>
      <c r="K420" s="817" t="e">
        <f ca="1">IF('Manual Adjustments'!N323&lt;0.25,CEILING('Manual Adjustments'!N323,0.25),MROUND('Manual Adjustments'!N323,0.25))</f>
        <v>#N/A</v>
      </c>
      <c r="L420" s="817">
        <f ca="1">IF('Manual Adjustments'!O323&lt;0.25,CEILING('Manual Adjustments'!O323,0.25),MROUND('Manual Adjustments'!O323,0.25))</f>
        <v>0</v>
      </c>
      <c r="M420" s="538"/>
      <c r="N420" s="280"/>
      <c r="O420" s="125"/>
      <c r="P420" s="123"/>
    </row>
    <row r="421" spans="1:23" s="126" customFormat="1" ht="12">
      <c r="A421" s="123"/>
      <c r="B421" s="499">
        <f>'Client Info'!B163</f>
        <v>0</v>
      </c>
      <c r="C421" s="531"/>
      <c r="D421" s="811"/>
      <c r="E421" s="820"/>
      <c r="F421" s="819"/>
      <c r="G421" s="816"/>
      <c r="H421" s="816"/>
      <c r="I421" s="816"/>
      <c r="J421" s="816"/>
      <c r="K421" s="816"/>
      <c r="L421" s="822"/>
      <c r="M421" s="492"/>
      <c r="N421" s="280"/>
      <c r="O421" s="125"/>
      <c r="P421" s="123"/>
    </row>
    <row r="422" spans="1:23" s="126" customFormat="1" ht="12">
      <c r="A422" s="123"/>
      <c r="B422" s="498" t="str">
        <f>'Effective Employees'!B310</f>
        <v>N/A</v>
      </c>
      <c r="C422" s="496">
        <f>'Effective Employees'!F310</f>
        <v>0</v>
      </c>
      <c r="D422" s="809">
        <f>'Manual Adjustments'!G324</f>
        <v>0</v>
      </c>
      <c r="E422" s="823">
        <f ca="1">IF('Manual Adjustments'!H324&lt;0.25,CEILING('Manual Adjustments'!H324,0.25),MROUND('Manual Adjustments'!H324,0.25))</f>
        <v>0</v>
      </c>
      <c r="F422" s="814">
        <f ca="1">IF('Manual Adjustments'!I324&lt;0.25,CEILING('Manual Adjustments'!I324,0.25),MROUND('Manual Adjustments'!I324,0.25))</f>
        <v>0</v>
      </c>
      <c r="G422" s="816" t="e">
        <f ca="1">IF('Manual Adjustments'!J324&lt;0.25,CEILING('Manual Adjustments'!J324,0.25),MROUND('Manual Adjustments'!J324,0.25))</f>
        <v>#N/A</v>
      </c>
      <c r="H422" s="816">
        <f>IF('Manual Adjustments'!K324&lt;0.25,CEILING('Manual Adjustments'!K324,0.25),MROUND('Manual Adjustments'!K324,0.25))</f>
        <v>0</v>
      </c>
      <c r="I422" s="816">
        <f>IF('Manual Adjustments'!L324&lt;0.25,CEILING('Manual Adjustments'!L324,0.25),MROUND('Manual Adjustments'!L324,0.25))</f>
        <v>0</v>
      </c>
      <c r="J422" s="816" t="e">
        <f ca="1">IF('Manual Adjustments'!M324&lt;0.25,CEILING('Manual Adjustments'!M324,0.25),MROUND('Manual Adjustments'!M324,0.25))</f>
        <v>#N/A</v>
      </c>
      <c r="K422" s="816" t="e">
        <f ca="1">IF('Manual Adjustments'!N324&lt;0.25,CEILING('Manual Adjustments'!N324,0.25),MROUND('Manual Adjustments'!N324,0.25))</f>
        <v>#N/A</v>
      </c>
      <c r="L422" s="816">
        <f ca="1">IF('Manual Adjustments'!O324&lt;0.25,CEILING('Manual Adjustments'!O324,0.25),MROUND('Manual Adjustments'!O324,0.25))</f>
        <v>0</v>
      </c>
      <c r="M422" s="492"/>
      <c r="N422" s="280"/>
      <c r="O422" s="125"/>
      <c r="P422" s="123"/>
    </row>
    <row r="423" spans="1:23" s="126" customFormat="1" ht="12">
      <c r="A423" s="123"/>
      <c r="B423" s="498" t="str">
        <f>'Effective Employees'!B311</f>
        <v>N/A</v>
      </c>
      <c r="C423" s="496">
        <f>'Effective Employees'!F311</f>
        <v>0</v>
      </c>
      <c r="D423" s="809">
        <f>'Manual Adjustments'!G325</f>
        <v>0</v>
      </c>
      <c r="E423" s="823">
        <f ca="1">IF('Manual Adjustments'!H325&lt;0.25,CEILING('Manual Adjustments'!H325,0.25),MROUND('Manual Adjustments'!H325,0.25))</f>
        <v>0</v>
      </c>
      <c r="F423" s="814">
        <f ca="1">IF('Manual Adjustments'!I325&lt;0.25,CEILING('Manual Adjustments'!I325,0.25),MROUND('Manual Adjustments'!I325,0.25))</f>
        <v>0</v>
      </c>
      <c r="G423" s="816" t="e">
        <f ca="1">IF('Manual Adjustments'!J325&lt;0.25,CEILING('Manual Adjustments'!J325,0.25),MROUND('Manual Adjustments'!J325,0.25))</f>
        <v>#N/A</v>
      </c>
      <c r="H423" s="816">
        <f>IF('Manual Adjustments'!K325&lt;0.25,CEILING('Manual Adjustments'!K325,0.25),MROUND('Manual Adjustments'!K325,0.25))</f>
        <v>0</v>
      </c>
      <c r="I423" s="816">
        <f>IF('Manual Adjustments'!L325&lt;0.25,CEILING('Manual Adjustments'!L325,0.25),MROUND('Manual Adjustments'!L325,0.25))</f>
        <v>0</v>
      </c>
      <c r="J423" s="816" t="e">
        <f ca="1">IF('Manual Adjustments'!M325&lt;0.25,CEILING('Manual Adjustments'!M325,0.25),MROUND('Manual Adjustments'!M325,0.25))</f>
        <v>#N/A</v>
      </c>
      <c r="K423" s="816" t="e">
        <f ca="1">IF('Manual Adjustments'!N325&lt;0.25,CEILING('Manual Adjustments'!N325,0.25),MROUND('Manual Adjustments'!N325,0.25))</f>
        <v>#N/A</v>
      </c>
      <c r="L423" s="816">
        <f ca="1">IF('Manual Adjustments'!O325&lt;0.25,CEILING('Manual Adjustments'!O325,0.25),MROUND('Manual Adjustments'!O325,0.25))</f>
        <v>0</v>
      </c>
      <c r="M423" s="492"/>
      <c r="N423" s="280"/>
      <c r="O423" s="125"/>
      <c r="P423" s="123"/>
    </row>
    <row r="424" spans="1:23" s="126" customFormat="1" ht="12">
      <c r="A424" s="123"/>
      <c r="B424" s="498" t="str">
        <f>'Effective Employees'!B312</f>
        <v>N/A</v>
      </c>
      <c r="C424" s="536">
        <f>'Effective Employees'!F312</f>
        <v>0</v>
      </c>
      <c r="D424" s="810">
        <f>'Manual Adjustments'!G326</f>
        <v>0</v>
      </c>
      <c r="E424" s="821">
        <f ca="1">IF('Manual Adjustments'!H326&lt;0.25,CEILING('Manual Adjustments'!H326,0.25),MROUND('Manual Adjustments'!H326,0.25))</f>
        <v>0</v>
      </c>
      <c r="F424" s="814">
        <f ca="1">IF('Manual Adjustments'!I326&lt;0.25,CEILING('Manual Adjustments'!I326,0.25),MROUND('Manual Adjustments'!I326,0.25))</f>
        <v>0</v>
      </c>
      <c r="G424" s="817" t="e">
        <f ca="1">IF('Manual Adjustments'!J326&lt;0.25,CEILING('Manual Adjustments'!J326,0.25),MROUND('Manual Adjustments'!J326,0.25))</f>
        <v>#N/A</v>
      </c>
      <c r="H424" s="817">
        <f>IF('Manual Adjustments'!K326&lt;0.25,CEILING('Manual Adjustments'!K326,0.25),MROUND('Manual Adjustments'!K326,0.25))</f>
        <v>0</v>
      </c>
      <c r="I424" s="817">
        <f>IF('Manual Adjustments'!L326&lt;0.25,CEILING('Manual Adjustments'!L326,0.25),MROUND('Manual Adjustments'!L326,0.25))</f>
        <v>0</v>
      </c>
      <c r="J424" s="817" t="e">
        <f ca="1">IF('Manual Adjustments'!M326&lt;0.25,CEILING('Manual Adjustments'!M326,0.25),MROUND('Manual Adjustments'!M326,0.25))</f>
        <v>#N/A</v>
      </c>
      <c r="K424" s="817" t="e">
        <f ca="1">IF('Manual Adjustments'!N326&lt;0.25,CEILING('Manual Adjustments'!N326,0.25),MROUND('Manual Adjustments'!N326,0.25))</f>
        <v>#N/A</v>
      </c>
      <c r="L424" s="817">
        <f ca="1">IF('Manual Adjustments'!O326&lt;0.25,CEILING('Manual Adjustments'!O326,0.25),MROUND('Manual Adjustments'!O326,0.25))</f>
        <v>0</v>
      </c>
      <c r="M424" s="538"/>
      <c r="N424" s="280"/>
      <c r="O424" s="125"/>
      <c r="P424" s="123"/>
      <c r="V424" s="529"/>
      <c r="W424" s="530"/>
    </row>
    <row r="425" spans="1:23" s="126" customFormat="1" ht="12">
      <c r="A425" s="123"/>
      <c r="B425" s="499">
        <f>'Client Info'!B164</f>
        <v>0</v>
      </c>
      <c r="C425" s="496"/>
      <c r="D425" s="809"/>
      <c r="E425" s="820"/>
      <c r="F425" s="819"/>
      <c r="G425" s="816"/>
      <c r="H425" s="816"/>
      <c r="I425" s="816"/>
      <c r="J425" s="816"/>
      <c r="K425" s="816"/>
      <c r="L425" s="822"/>
      <c r="M425" s="492"/>
      <c r="N425" s="280"/>
      <c r="O425" s="125"/>
      <c r="P425" s="123"/>
    </row>
    <row r="426" spans="1:23" s="126" customFormat="1" ht="12">
      <c r="A426" s="123"/>
      <c r="B426" s="498" t="str">
        <f>'Effective Employees'!B313</f>
        <v>N/A</v>
      </c>
      <c r="C426" s="496">
        <f>'Effective Employees'!F313</f>
        <v>0</v>
      </c>
      <c r="D426" s="809">
        <f>'Manual Adjustments'!G327</f>
        <v>0</v>
      </c>
      <c r="E426" s="814">
        <f ca="1">IF('Manual Adjustments'!H327&lt;0.25,CEILING('Manual Adjustments'!H327,0.25),MROUND('Manual Adjustments'!H327,0.25))</f>
        <v>0</v>
      </c>
      <c r="F426" s="814">
        <f ca="1">IF('Manual Adjustments'!I327&lt;0.25,CEILING('Manual Adjustments'!I327,0.25),MROUND('Manual Adjustments'!I327,0.25))</f>
        <v>0</v>
      </c>
      <c r="G426" s="816" t="e">
        <f ca="1">IF('Manual Adjustments'!J327&lt;0.25,CEILING('Manual Adjustments'!J327,0.25),MROUND('Manual Adjustments'!J327,0.25))</f>
        <v>#N/A</v>
      </c>
      <c r="H426" s="816">
        <f>IF('Manual Adjustments'!K327&lt;0.25,CEILING('Manual Adjustments'!K327,0.25),MROUND('Manual Adjustments'!K327,0.25))</f>
        <v>0</v>
      </c>
      <c r="I426" s="816">
        <f>IF('Manual Adjustments'!L327&lt;0.25,CEILING('Manual Adjustments'!L327,0.25),MROUND('Manual Adjustments'!L327,0.25))</f>
        <v>0</v>
      </c>
      <c r="J426" s="816" t="e">
        <f ca="1">IF('Manual Adjustments'!M327&lt;0.25,CEILING('Manual Adjustments'!M327,0.25),MROUND('Manual Adjustments'!M327,0.25))</f>
        <v>#N/A</v>
      </c>
      <c r="K426" s="816" t="e">
        <f ca="1">IF('Manual Adjustments'!N327&lt;0.25,CEILING('Manual Adjustments'!N327,0.25),MROUND('Manual Adjustments'!N327,0.25))</f>
        <v>#N/A</v>
      </c>
      <c r="L426" s="816">
        <f ca="1">IF('Manual Adjustments'!O327&lt;0.25,CEILING('Manual Adjustments'!O327,0.25),MROUND('Manual Adjustments'!O327,0.25))</f>
        <v>0</v>
      </c>
      <c r="M426" s="492"/>
      <c r="N426" s="280"/>
      <c r="O426" s="125"/>
      <c r="P426" s="123"/>
    </row>
    <row r="427" spans="1:23" s="126" customFormat="1" ht="12">
      <c r="A427" s="123"/>
      <c r="B427" s="498" t="str">
        <f>'Effective Employees'!B314</f>
        <v>N/A</v>
      </c>
      <c r="C427" s="496">
        <f>'Effective Employees'!F314</f>
        <v>0</v>
      </c>
      <c r="D427" s="809">
        <f>'Manual Adjustments'!G328</f>
        <v>0</v>
      </c>
      <c r="E427" s="814">
        <f ca="1">IF('Manual Adjustments'!H328&lt;0.25,CEILING('Manual Adjustments'!H328,0.25),MROUND('Manual Adjustments'!H328,0.25))</f>
        <v>0</v>
      </c>
      <c r="F427" s="814">
        <f ca="1">IF('Manual Adjustments'!I328&lt;0.25,CEILING('Manual Adjustments'!I328,0.25),MROUND('Manual Adjustments'!I328,0.25))</f>
        <v>0</v>
      </c>
      <c r="G427" s="816" t="e">
        <f ca="1">IF('Manual Adjustments'!J328&lt;0.25,CEILING('Manual Adjustments'!J328,0.25),MROUND('Manual Adjustments'!J328,0.25))</f>
        <v>#N/A</v>
      </c>
      <c r="H427" s="816">
        <f>IF('Manual Adjustments'!K328&lt;0.25,CEILING('Manual Adjustments'!K328,0.25),MROUND('Manual Adjustments'!K328,0.25))</f>
        <v>0</v>
      </c>
      <c r="I427" s="816">
        <f>IF('Manual Adjustments'!L328&lt;0.25,CEILING('Manual Adjustments'!L328,0.25),MROUND('Manual Adjustments'!L328,0.25))</f>
        <v>0</v>
      </c>
      <c r="J427" s="816" t="e">
        <f ca="1">IF('Manual Adjustments'!M328&lt;0.25,CEILING('Manual Adjustments'!M328,0.25),MROUND('Manual Adjustments'!M328,0.25))</f>
        <v>#N/A</v>
      </c>
      <c r="K427" s="816" t="e">
        <f ca="1">IF('Manual Adjustments'!N328&lt;0.25,CEILING('Manual Adjustments'!N328,0.25),MROUND('Manual Adjustments'!N328,0.25))</f>
        <v>#N/A</v>
      </c>
      <c r="L427" s="816">
        <f ca="1">IF('Manual Adjustments'!O328&lt;0.25,CEILING('Manual Adjustments'!O328,0.25),MROUND('Manual Adjustments'!O328,0.25))</f>
        <v>0</v>
      </c>
      <c r="M427" s="492"/>
      <c r="N427" s="280"/>
      <c r="O427" s="125"/>
      <c r="P427" s="123"/>
    </row>
    <row r="428" spans="1:23" s="126" customFormat="1" ht="12">
      <c r="A428" s="123"/>
      <c r="B428" s="498" t="str">
        <f>'Effective Employees'!B315</f>
        <v>N/A</v>
      </c>
      <c r="C428" s="496">
        <f>'Effective Employees'!F315</f>
        <v>0</v>
      </c>
      <c r="D428" s="809">
        <f>'Manual Adjustments'!G329</f>
        <v>0</v>
      </c>
      <c r="E428" s="814">
        <f ca="1">IF('Manual Adjustments'!H329&lt;0.25,CEILING('Manual Adjustments'!H329,0.25),MROUND('Manual Adjustments'!H329,0.25))</f>
        <v>0</v>
      </c>
      <c r="F428" s="814">
        <f ca="1">IF('Manual Adjustments'!I329&lt;0.25,CEILING('Manual Adjustments'!I329,0.25),MROUND('Manual Adjustments'!I329,0.25))</f>
        <v>0</v>
      </c>
      <c r="G428" s="816" t="e">
        <f ca="1">IF('Manual Adjustments'!J329&lt;0.25,CEILING('Manual Adjustments'!J329,0.25),MROUND('Manual Adjustments'!J329,0.25))</f>
        <v>#N/A</v>
      </c>
      <c r="H428" s="816">
        <f>IF('Manual Adjustments'!K329&lt;0.25,CEILING('Manual Adjustments'!K329,0.25),MROUND('Manual Adjustments'!K329,0.25))</f>
        <v>0</v>
      </c>
      <c r="I428" s="816">
        <f>IF('Manual Adjustments'!L329&lt;0.25,CEILING('Manual Adjustments'!L329,0.25),MROUND('Manual Adjustments'!L329,0.25))</f>
        <v>0</v>
      </c>
      <c r="J428" s="816" t="e">
        <f ca="1">IF('Manual Adjustments'!M329&lt;0.25,CEILING('Manual Adjustments'!M329,0.25),MROUND('Manual Adjustments'!M329,0.25))</f>
        <v>#N/A</v>
      </c>
      <c r="K428" s="816" t="e">
        <f ca="1">IF('Manual Adjustments'!N329&lt;0.25,CEILING('Manual Adjustments'!N329,0.25),MROUND('Manual Adjustments'!N329,0.25))</f>
        <v>#N/A</v>
      </c>
      <c r="L428" s="816">
        <f ca="1">IF('Manual Adjustments'!O329&lt;0.25,CEILING('Manual Adjustments'!O329,0.25),MROUND('Manual Adjustments'!O329,0.25))</f>
        <v>0</v>
      </c>
      <c r="M428" s="492"/>
      <c r="N428" s="280"/>
      <c r="O428" s="125"/>
      <c r="P428" s="123"/>
    </row>
    <row r="429" spans="1:23" s="126" customFormat="1" ht="12">
      <c r="A429" s="123"/>
      <c r="B429" s="500"/>
      <c r="C429" s="497"/>
      <c r="D429" s="812"/>
      <c r="E429" s="798"/>
      <c r="F429" s="800"/>
      <c r="G429" s="493"/>
      <c r="H429" s="493"/>
      <c r="I429" s="493"/>
      <c r="J429" s="493"/>
      <c r="K429" s="493"/>
      <c r="L429" s="493"/>
      <c r="M429" s="494"/>
      <c r="N429" s="280"/>
      <c r="O429" s="125"/>
      <c r="P429" s="123"/>
    </row>
    <row r="430" spans="1:23" s="126" customFormat="1" ht="12">
      <c r="A430" s="123"/>
      <c r="B430" s="127"/>
      <c r="C430" s="281"/>
      <c r="D430" s="282"/>
      <c r="E430" s="283"/>
      <c r="F430" s="280"/>
      <c r="G430" s="283"/>
      <c r="H430" s="283"/>
      <c r="I430" s="283"/>
      <c r="J430" s="283"/>
      <c r="K430" s="283"/>
      <c r="L430" s="283"/>
      <c r="M430" s="280"/>
      <c r="N430" s="280"/>
      <c r="O430" s="125"/>
      <c r="P430" s="123"/>
    </row>
    <row r="431" spans="1:23" s="126" customFormat="1" ht="12">
      <c r="A431" s="123"/>
      <c r="B431" s="127"/>
      <c r="C431" s="281"/>
      <c r="D431" s="282"/>
      <c r="E431" s="283"/>
      <c r="F431" s="280"/>
      <c r="G431" s="283"/>
      <c r="H431" s="283"/>
      <c r="I431" s="283"/>
      <c r="J431" s="283"/>
      <c r="K431" s="283"/>
      <c r="L431" s="283"/>
      <c r="M431" s="280"/>
      <c r="N431" s="280"/>
      <c r="O431" s="125"/>
      <c r="P431" s="123"/>
    </row>
    <row r="432" spans="1:23" s="126" customFormat="1" ht="12">
      <c r="A432" s="123"/>
      <c r="B432" s="285"/>
      <c r="C432" s="131"/>
      <c r="D432" s="128"/>
      <c r="E432" s="273"/>
      <c r="F432" s="128"/>
      <c r="G432" s="128"/>
      <c r="H432" s="128"/>
      <c r="I432" s="128"/>
      <c r="J432" s="128"/>
      <c r="K432" s="128"/>
      <c r="L432" s="128"/>
      <c r="M432" s="128"/>
      <c r="N432" s="128"/>
      <c r="O432" s="129"/>
      <c r="P432" s="123"/>
    </row>
    <row r="433" spans="1:25">
      <c r="R433" s="1"/>
      <c r="S433" s="1"/>
      <c r="T433" s="1"/>
      <c r="U433" s="1"/>
      <c r="V433" s="1"/>
      <c r="W433" s="1"/>
      <c r="X433" s="1"/>
      <c r="Y433" s="1"/>
    </row>
    <row r="434" spans="1:25" hidden="1">
      <c r="R434" s="1"/>
      <c r="S434" s="1"/>
      <c r="T434" s="1"/>
      <c r="U434" s="1"/>
      <c r="V434" s="1"/>
      <c r="W434" s="1"/>
      <c r="X434" s="1"/>
      <c r="Y434" s="1"/>
    </row>
    <row r="436" spans="1:25" s="49" customFormat="1" ht="16.899999999999999" hidden="1">
      <c r="A436" s="58"/>
      <c r="B436" s="55"/>
    </row>
    <row r="437" spans="1:25" s="49" customFormat="1" ht="16.899999999999999" hidden="1">
      <c r="A437" s="58"/>
      <c r="B437" s="55"/>
    </row>
    <row r="438" spans="1:25" s="49" customFormat="1" ht="16.899999999999999" hidden="1"/>
  </sheetData>
  <sheetProtection algorithmName="SHA-512" hashValue="ZaLQws8UEBfoI+06qSZHOMxR533cmhbV+WS3PlS0eBMtQtoQpO9CqcvRBoQ6ghWQbmwsyiXg1MXM8fZZPJMWIg==" saltValue="VxGZFAeTagHsbD2+7X9xcg==" spinCount="100000" sheet="1" objects="1" scenarios="1"/>
  <mergeCells count="15">
    <mergeCell ref="B1:O1"/>
    <mergeCell ref="C3:D3"/>
    <mergeCell ref="M12:O12"/>
    <mergeCell ref="K3:O3"/>
    <mergeCell ref="I3:J3"/>
    <mergeCell ref="C10:D10"/>
    <mergeCell ref="E9:I9"/>
    <mergeCell ref="F10:L10"/>
    <mergeCell ref="J4:M4"/>
    <mergeCell ref="E22:M22"/>
    <mergeCell ref="B17:C17"/>
    <mergeCell ref="M13:O13"/>
    <mergeCell ref="M14:O14"/>
    <mergeCell ref="M15:O15"/>
    <mergeCell ref="E19:M19"/>
  </mergeCells>
  <phoneticPr fontId="40" type="noConversion"/>
  <conditionalFormatting sqref="B25">
    <cfRule type="cellIs" dxfId="2192" priority="135" operator="equal">
      <formula>"Main site excluded from Calculation"</formula>
    </cfRule>
  </conditionalFormatting>
  <conditionalFormatting sqref="B26:L28 C82:L84 C86:L88 C90:L92 C94:L96 C98:L100 C102:L104 C106:L108 C110:L112 C114:L116 C118:L120 C122:L124 C126:L128 C130:L132 C134:L136 C138:L140 C142:L144 C146:L148 C150:L152 C154:L156 C158:L160 C162:L164 C166:L168 C170:L172 C174:L176 C178:L180 C182:L184 C186:L188 C190:L192 C194:L196 C202:L204 C206:L208 C210:L212 C214:L216 C218:L220 C222:L224 C226:L228 C230:L232 C234:L236 C238:L240 C242:L244 C246:L248 C250:L252 C254:L256 C258:L260 C262:L264 C266:L268 C270:L272 C274:L276 C278:L280 C282:L284 C286:L288 C290:L292 C294:L296 C298:L300 C302:L304 C306:L308 C310:L312 C314:L316 C318:L320 C322:L324 C326:L328 C330:L332 C334:L336 C338:L340 C342:L344 C346:L348 C350:L352 C354:L356 C358:L360 C362:L364 C366:L368 C370:L372 C374:L376 C378:L380 C382:L384 C386:L388 C390:L392 C394:L396 C398:L400 C402:L404 C406:L408 C410:L412 C414:L416 C418:L420 C422:L424">
    <cfRule type="expression" dxfId="2191" priority="122">
      <formula>$B$25="Main site excluded from Calculation"</formula>
    </cfRule>
  </conditionalFormatting>
  <conditionalFormatting sqref="C30:L32">
    <cfRule type="expression" dxfId="2190" priority="119">
      <formula>$B$25="Main site excluded from Calculation"</formula>
    </cfRule>
  </conditionalFormatting>
  <conditionalFormatting sqref="C34:L36">
    <cfRule type="expression" dxfId="2189" priority="86">
      <formula>$B$25="Main site excluded from Calculation"</formula>
    </cfRule>
  </conditionalFormatting>
  <conditionalFormatting sqref="C38:L40">
    <cfRule type="expression" dxfId="2188" priority="114">
      <formula>$B$25="Main site excluded from Calculation"</formula>
    </cfRule>
  </conditionalFormatting>
  <conditionalFormatting sqref="C42:L44">
    <cfRule type="expression" dxfId="2187" priority="107">
      <formula>$B$25="Main site excluded from Calculation"</formula>
    </cfRule>
  </conditionalFormatting>
  <conditionalFormatting sqref="C46:L48">
    <cfRule type="expression" dxfId="2186" priority="106">
      <formula>$B$25="Main site excluded from Calculation"</formula>
    </cfRule>
  </conditionalFormatting>
  <conditionalFormatting sqref="C50:L52">
    <cfRule type="expression" dxfId="2185" priority="104">
      <formula>$B$25="Main site excluded from Calculation"</formula>
    </cfRule>
  </conditionalFormatting>
  <conditionalFormatting sqref="C54:L56">
    <cfRule type="expression" dxfId="2184" priority="102">
      <formula>$B$25="Main site excluded from Calculation"</formula>
    </cfRule>
  </conditionalFormatting>
  <conditionalFormatting sqref="C58:L60">
    <cfRule type="expression" dxfId="2183" priority="100">
      <formula>$B$25="Main site excluded from Calculation"</formula>
    </cfRule>
  </conditionalFormatting>
  <conditionalFormatting sqref="C62:L64">
    <cfRule type="expression" dxfId="2182" priority="5">
      <formula>$B$25="Main site excluded from Calculation"</formula>
    </cfRule>
  </conditionalFormatting>
  <conditionalFormatting sqref="C66:L68">
    <cfRule type="expression" dxfId="2181" priority="96">
      <formula>$B$25="Main site excluded from Calculation"</formula>
    </cfRule>
  </conditionalFormatting>
  <conditionalFormatting sqref="C70:L72">
    <cfRule type="expression" dxfId="2180" priority="2">
      <formula>$B$25="Main site excluded from Calculation"</formula>
    </cfRule>
  </conditionalFormatting>
  <conditionalFormatting sqref="C74:L76">
    <cfRule type="expression" dxfId="2179" priority="1">
      <formula>$B$25="Main site excluded from Calculation"</formula>
    </cfRule>
  </conditionalFormatting>
  <conditionalFormatting sqref="C78:L80">
    <cfRule type="expression" dxfId="2178" priority="4">
      <formula>$B$25="Main site excluded from Calculation"</formula>
    </cfRule>
  </conditionalFormatting>
  <conditionalFormatting sqref="C198:L200">
    <cfRule type="expression" dxfId="2177" priority="63">
      <formula>$B$25="Main site excluded from Calculation"</formula>
    </cfRule>
  </conditionalFormatting>
  <conditionalFormatting sqref="D426:F428">
    <cfRule type="expression" dxfId="2176" priority="6">
      <formula>$B$25="Main site excluded from Calculation"</formula>
    </cfRule>
  </conditionalFormatting>
  <conditionalFormatting sqref="E29">
    <cfRule type="expression" dxfId="2175" priority="3">
      <formula>$B$25="Main site excluded from Calculation"</formula>
    </cfRule>
  </conditionalFormatting>
  <dataValidations count="1">
    <dataValidation type="list" allowBlank="1" showInputMessage="1" showErrorMessage="1" sqref="C13:C15" xr:uid="{915223A3-19A4-4169-B419-92829EEF9FF5}">
      <formula1>"Yes,No"</formula1>
    </dataValidation>
  </dataValidations>
  <hyperlinks>
    <hyperlink ref="B9" location="'Integrated Reduction'!A1" display="Int Reduction:" xr:uid="{EDC743FB-43E9-490D-B0F1-1983D922AE3D}"/>
  </hyperlinks>
  <printOptions horizontalCentered="1"/>
  <pageMargins left="0.11811023622047245" right="0.11811023622047245" top="0.15748031496062992" bottom="0.15748031496062992" header="0.11811023622047245" footer="0.11811023622047245"/>
  <pageSetup paperSize="9" scale="59" fitToHeight="0" orientation="portrait" horizontalDpi="1200" verticalDpi="1200" r:id="rId1"/>
  <rowBreaks count="3" manualBreakCount="3">
    <brk id="68" max="15" man="1"/>
    <brk id="188" max="15" man="1"/>
    <brk id="308"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E4C77-070F-4E1A-B206-A3DFC0EADA6F}">
  <sheetPr codeName="Sheet5">
    <tabColor theme="1" tint="0.249977111117893"/>
    <pageSetUpPr fitToPage="1"/>
  </sheetPr>
  <dimension ref="A1:S60"/>
  <sheetViews>
    <sheetView showZeros="0" zoomScaleNormal="100" zoomScaleSheetLayoutView="100" workbookViewId="0">
      <selection activeCell="C24" sqref="C24"/>
    </sheetView>
  </sheetViews>
  <sheetFormatPr defaultColWidth="0" defaultRowHeight="14.25" zeroHeight="1"/>
  <cols>
    <col min="1" max="1" width="1.4375" style="53" customWidth="1"/>
    <col min="2" max="2" width="40.5625" style="1" customWidth="1"/>
    <col min="3" max="3" width="12.4375" style="1" customWidth="1"/>
    <col min="4" max="4" width="21.125" style="1" customWidth="1"/>
    <col min="5" max="5" width="11.3125" style="1" customWidth="1"/>
    <col min="6" max="6" width="14" style="1" customWidth="1"/>
    <col min="7" max="13" width="9.125" style="1" customWidth="1"/>
    <col min="14" max="14" width="1.4375" style="53" customWidth="1"/>
    <col min="15" max="17" width="9.125" style="53" hidden="1" customWidth="1"/>
    <col min="18" max="18" width="90.6875" style="53" hidden="1" customWidth="1"/>
    <col min="19" max="16384" width="9.125" style="53" hidden="1"/>
  </cols>
  <sheetData>
    <row r="1" spans="1:19" s="519" customFormat="1" ht="23.25">
      <c r="A1" s="53"/>
      <c r="B1" s="862" t="s">
        <v>121</v>
      </c>
      <c r="C1" s="862"/>
      <c r="D1" s="862"/>
      <c r="E1" s="862"/>
      <c r="F1" s="862"/>
      <c r="G1" s="862"/>
      <c r="H1" s="862"/>
      <c r="I1" s="862"/>
      <c r="J1" s="862"/>
      <c r="K1" s="862"/>
      <c r="L1" s="862"/>
      <c r="M1" s="862"/>
      <c r="N1" s="53"/>
    </row>
    <row r="2" spans="1:19" s="519" customFormat="1" ht="21" customHeight="1" thickBot="1">
      <c r="A2" s="53"/>
      <c r="B2" s="919" t="s">
        <v>122</v>
      </c>
      <c r="C2" s="920"/>
      <c r="D2" s="920"/>
      <c r="E2" s="920"/>
      <c r="F2" s="920"/>
      <c r="G2" s="920"/>
      <c r="H2" s="920"/>
      <c r="I2" s="920"/>
      <c r="J2" s="920"/>
      <c r="K2" s="920"/>
      <c r="L2" s="920"/>
      <c r="M2" s="921"/>
      <c r="N2" s="53"/>
    </row>
    <row r="3" spans="1:19" s="519" customFormat="1" ht="7.5" customHeight="1" thickBot="1">
      <c r="A3" s="53"/>
      <c r="B3" s="35"/>
      <c r="C3" s="36"/>
      <c r="D3" s="36"/>
      <c r="E3" s="36"/>
      <c r="F3" s="36"/>
      <c r="G3" s="36"/>
      <c r="H3" s="36"/>
      <c r="I3" s="36"/>
      <c r="J3" s="36"/>
      <c r="K3" s="36"/>
      <c r="L3" s="36"/>
      <c r="M3" s="37"/>
      <c r="N3" s="53"/>
      <c r="Q3" s="520"/>
      <c r="R3" s="521"/>
      <c r="S3" s="520"/>
    </row>
    <row r="4" spans="1:19" s="519" customFormat="1" ht="18.75" customHeight="1" thickBot="1">
      <c r="A4" s="53"/>
      <c r="B4" s="38" t="s">
        <v>123</v>
      </c>
      <c r="C4" s="742" t="str">
        <f>IF(Overview!C13="Yes",Overview!B13,"")</f>
        <v/>
      </c>
      <c r="D4" s="571" t="str">
        <f>IF(Overview!C14="Yes",Overview!B14,"")</f>
        <v/>
      </c>
      <c r="E4" s="45" t="str">
        <f>IF(Overview!C15="Yes",Overview!B15,"")</f>
        <v/>
      </c>
      <c r="F4" s="39"/>
      <c r="G4" s="39"/>
      <c r="H4" s="909" t="s">
        <v>124</v>
      </c>
      <c r="I4" s="910"/>
      <c r="J4" s="911"/>
      <c r="K4" s="39"/>
      <c r="L4" s="39"/>
      <c r="M4" s="40"/>
      <c r="N4" s="53"/>
      <c r="Q4" s="520"/>
      <c r="R4" s="522"/>
      <c r="S4" s="523"/>
    </row>
    <row r="5" spans="1:19" s="519" customFormat="1" ht="7.5" customHeight="1">
      <c r="A5" s="53"/>
      <c r="B5" s="41"/>
      <c r="C5" s="42"/>
      <c r="D5" s="42"/>
      <c r="E5" s="42"/>
      <c r="F5" s="42"/>
      <c r="G5" s="42"/>
      <c r="H5" s="42"/>
      <c r="I5" s="42"/>
      <c r="J5" s="42"/>
      <c r="K5" s="42"/>
      <c r="L5" s="42"/>
      <c r="M5" s="43"/>
      <c r="N5" s="53"/>
      <c r="Q5" s="520"/>
      <c r="R5" s="522"/>
      <c r="S5" s="520"/>
    </row>
    <row r="6" spans="1:19" s="519" customFormat="1" ht="7.5" customHeight="1">
      <c r="A6" s="53"/>
      <c r="B6" s="914"/>
      <c r="C6" s="914"/>
      <c r="D6" s="914"/>
      <c r="E6" s="914"/>
      <c r="F6" s="914"/>
      <c r="G6" s="914"/>
      <c r="H6" s="914"/>
      <c r="I6" s="914"/>
      <c r="J6" s="914"/>
      <c r="K6" s="914"/>
      <c r="L6" s="914"/>
      <c r="M6" s="914"/>
      <c r="N6" s="53"/>
      <c r="Q6" s="520"/>
      <c r="R6" s="522"/>
      <c r="S6" s="523"/>
    </row>
    <row r="7" spans="1:19" s="519" customFormat="1" ht="18" customHeight="1">
      <c r="A7" s="53"/>
      <c r="B7" s="2" t="s">
        <v>125</v>
      </c>
      <c r="C7" s="3"/>
      <c r="D7" s="3"/>
      <c r="E7" s="3"/>
      <c r="F7" s="3"/>
      <c r="G7" s="3"/>
      <c r="H7" s="3"/>
      <c r="I7" s="3"/>
      <c r="J7" s="3"/>
      <c r="K7" s="3"/>
      <c r="L7" s="3"/>
      <c r="M7" s="4"/>
      <c r="N7" s="53"/>
      <c r="Q7" s="520"/>
      <c r="R7" s="521"/>
      <c r="S7" s="520"/>
    </row>
    <row r="8" spans="1:19" s="519" customFormat="1" ht="30" customHeight="1">
      <c r="A8" s="53"/>
      <c r="B8" s="915" t="s">
        <v>126</v>
      </c>
      <c r="C8" s="916"/>
      <c r="D8" s="916"/>
      <c r="E8" s="111" t="s">
        <v>89</v>
      </c>
      <c r="F8" s="923" t="s">
        <v>127</v>
      </c>
      <c r="G8" s="923"/>
      <c r="H8" s="923"/>
      <c r="I8" s="923"/>
      <c r="J8" s="923"/>
      <c r="K8" s="923"/>
      <c r="L8" s="923"/>
      <c r="M8" s="924"/>
      <c r="N8" s="53"/>
      <c r="Q8" s="520"/>
      <c r="R8" s="521"/>
      <c r="S8" s="520"/>
    </row>
    <row r="9" spans="1:19" s="519" customFormat="1" ht="15" customHeight="1">
      <c r="A9" s="53"/>
      <c r="B9" s="917" t="s">
        <v>128</v>
      </c>
      <c r="C9" s="918"/>
      <c r="D9" s="918"/>
      <c r="E9" s="111" t="s">
        <v>89</v>
      </c>
      <c r="F9" s="925"/>
      <c r="G9" s="925"/>
      <c r="H9" s="925"/>
      <c r="I9" s="925"/>
      <c r="J9" s="925"/>
      <c r="K9" s="925"/>
      <c r="L9" s="925"/>
      <c r="M9" s="926"/>
      <c r="N9" s="53"/>
      <c r="Q9" s="520"/>
      <c r="R9" s="522"/>
      <c r="S9" s="523"/>
    </row>
    <row r="10" spans="1:19" s="519" customFormat="1" ht="16.899999999999999">
      <c r="A10" s="53"/>
      <c r="B10" s="917" t="s">
        <v>129</v>
      </c>
      <c r="C10" s="918"/>
      <c r="D10" s="918"/>
      <c r="E10" s="111" t="s">
        <v>89</v>
      </c>
      <c r="F10" s="925"/>
      <c r="G10" s="925"/>
      <c r="H10" s="925"/>
      <c r="I10" s="925"/>
      <c r="J10" s="925"/>
      <c r="K10" s="925"/>
      <c r="L10" s="925"/>
      <c r="M10" s="926"/>
      <c r="N10" s="53"/>
      <c r="Q10" s="520"/>
      <c r="R10" s="522"/>
      <c r="S10" s="523"/>
    </row>
    <row r="11" spans="1:19" s="519" customFormat="1" ht="16.899999999999999">
      <c r="A11" s="53"/>
      <c r="B11" s="917" t="s">
        <v>130</v>
      </c>
      <c r="C11" s="918"/>
      <c r="D11" s="918"/>
      <c r="E11" s="111" t="s">
        <v>89</v>
      </c>
      <c r="F11" s="925"/>
      <c r="G11" s="925"/>
      <c r="H11" s="925"/>
      <c r="I11" s="925"/>
      <c r="J11" s="925"/>
      <c r="K11" s="925"/>
      <c r="L11" s="925"/>
      <c r="M11" s="926"/>
      <c r="N11" s="53"/>
      <c r="Q11" s="520"/>
      <c r="R11" s="524"/>
      <c r="S11" s="524"/>
    </row>
    <row r="12" spans="1:19" s="519" customFormat="1">
      <c r="A12" s="53"/>
      <c r="B12" s="917" t="s">
        <v>131</v>
      </c>
      <c r="C12" s="918"/>
      <c r="D12" s="918"/>
      <c r="E12" s="111" t="s">
        <v>89</v>
      </c>
      <c r="F12" s="925"/>
      <c r="G12" s="925"/>
      <c r="H12" s="925"/>
      <c r="I12" s="925"/>
      <c r="J12" s="925"/>
      <c r="K12" s="925"/>
      <c r="L12" s="925"/>
      <c r="M12" s="926"/>
      <c r="N12" s="53"/>
    </row>
    <row r="13" spans="1:19" s="519" customFormat="1" ht="30" customHeight="1">
      <c r="A13" s="53"/>
      <c r="B13" s="917" t="s">
        <v>132</v>
      </c>
      <c r="C13" s="918"/>
      <c r="D13" s="918"/>
      <c r="E13" s="111" t="s">
        <v>89</v>
      </c>
      <c r="F13" s="925"/>
      <c r="G13" s="925"/>
      <c r="H13" s="925"/>
      <c r="I13" s="925"/>
      <c r="J13" s="925"/>
      <c r="K13" s="925"/>
      <c r="L13" s="925"/>
      <c r="M13" s="926"/>
      <c r="N13" s="53"/>
    </row>
    <row r="14" spans="1:19" s="519" customFormat="1">
      <c r="A14" s="53"/>
      <c r="B14" s="917" t="s">
        <v>133</v>
      </c>
      <c r="C14" s="918"/>
      <c r="D14" s="918"/>
      <c r="E14" s="111" t="s">
        <v>89</v>
      </c>
      <c r="F14" s="925"/>
      <c r="G14" s="925"/>
      <c r="H14" s="925"/>
      <c r="I14" s="925"/>
      <c r="J14" s="925"/>
      <c r="K14" s="925"/>
      <c r="L14" s="925"/>
      <c r="M14" s="926"/>
      <c r="N14" s="53"/>
    </row>
    <row r="15" spans="1:19" s="519" customFormat="1" ht="7.5" customHeight="1">
      <c r="A15" s="53"/>
      <c r="B15" s="912"/>
      <c r="C15" s="913"/>
      <c r="D15" s="42"/>
      <c r="E15" s="42"/>
      <c r="F15" s="42"/>
      <c r="G15" s="42"/>
      <c r="H15" s="42"/>
      <c r="I15" s="42"/>
      <c r="J15" s="42"/>
      <c r="K15" s="42"/>
      <c r="L15" s="42"/>
      <c r="M15" s="43"/>
      <c r="N15" s="53"/>
    </row>
    <row r="16" spans="1:19" s="519" customFormat="1" ht="21" customHeight="1">
      <c r="A16" s="53"/>
      <c r="B16" s="919" t="s">
        <v>134</v>
      </c>
      <c r="C16" s="920"/>
      <c r="D16" s="920"/>
      <c r="E16" s="920"/>
      <c r="F16" s="920"/>
      <c r="G16" s="920"/>
      <c r="H16" s="920"/>
      <c r="I16" s="920"/>
      <c r="J16" s="920"/>
      <c r="K16" s="920"/>
      <c r="L16" s="920"/>
      <c r="M16" s="921"/>
      <c r="N16" s="53"/>
    </row>
    <row r="17" spans="1:19" s="519" customFormat="1" ht="7.5" customHeight="1">
      <c r="A17" s="53"/>
      <c r="B17" s="35"/>
      <c r="C17" s="36"/>
      <c r="D17" s="36"/>
      <c r="E17" s="36"/>
      <c r="F17" s="36"/>
      <c r="G17" s="36"/>
      <c r="H17" s="36"/>
      <c r="I17" s="36"/>
      <c r="J17" s="36"/>
      <c r="K17" s="36"/>
      <c r="L17" s="36"/>
      <c r="M17" s="37"/>
      <c r="N17" s="53"/>
      <c r="Q17" s="520"/>
      <c r="R17" s="524"/>
      <c r="S17" s="524"/>
    </row>
    <row r="18" spans="1:19" s="519" customFormat="1" ht="16.899999999999999">
      <c r="A18" s="53"/>
      <c r="B18" s="166" t="s">
        <v>135</v>
      </c>
      <c r="C18" s="852" t="str">
        <f>IF(OR(Overview!C13="Yes",Overview!C14="Yes",Overview!C14="Yes"),COUNTIF(E8:E14,"Yes")/7*100,"")</f>
        <v/>
      </c>
      <c r="D18" s="167"/>
      <c r="E18" s="167"/>
      <c r="F18" s="167"/>
      <c r="G18" s="167"/>
      <c r="H18" s="168"/>
      <c r="I18" s="168"/>
      <c r="J18" s="168"/>
      <c r="K18" s="168"/>
      <c r="L18" s="168"/>
      <c r="M18" s="169"/>
      <c r="N18" s="53"/>
      <c r="Q18" s="520"/>
      <c r="R18" s="525"/>
      <c r="S18" s="525"/>
    </row>
    <row r="19" spans="1:19" s="519" customFormat="1" ht="7.5" customHeight="1">
      <c r="A19" s="53"/>
      <c r="B19" s="166"/>
      <c r="C19" s="167"/>
      <c r="D19" s="170"/>
      <c r="E19" s="170"/>
      <c r="F19" s="170"/>
      <c r="G19" s="170"/>
      <c r="H19" s="168"/>
      <c r="I19" s="168"/>
      <c r="J19" s="168"/>
      <c r="K19" s="168"/>
      <c r="L19" s="168"/>
      <c r="M19" s="169"/>
      <c r="N19" s="53"/>
      <c r="Q19" s="526"/>
      <c r="R19" s="527"/>
      <c r="S19" s="526"/>
    </row>
    <row r="20" spans="1:19" s="519" customFormat="1" ht="31.5" customHeight="1">
      <c r="A20" s="53"/>
      <c r="B20" s="166" t="s">
        <v>136</v>
      </c>
      <c r="C20" s="922" t="str">
        <f>IF((AND(C18&lt;=100,C18&gt;80)),B46,(IF((AND(C18&lt;80,C18&gt;60)),B47,(IF((AND(C18&lt;60,C18&gt;40)),B48,(IF((AND(C18&lt;40,C18&gt;20)),B49,B50)))))))</f>
        <v>The Management Systems are not integrated</v>
      </c>
      <c r="D20" s="922"/>
      <c r="E20" s="922"/>
      <c r="F20" s="922"/>
      <c r="G20" s="167"/>
      <c r="H20" s="168"/>
      <c r="I20" s="168"/>
      <c r="J20" s="168"/>
      <c r="K20" s="168"/>
      <c r="L20" s="168"/>
      <c r="M20" s="169"/>
      <c r="N20" s="53"/>
      <c r="Q20" s="526"/>
      <c r="R20" s="527"/>
      <c r="S20" s="526"/>
    </row>
    <row r="21" spans="1:19" s="519" customFormat="1" ht="31.5" customHeight="1">
      <c r="A21" s="53"/>
      <c r="B21" s="166"/>
      <c r="C21" s="922"/>
      <c r="D21" s="922"/>
      <c r="E21" s="922"/>
      <c r="F21" s="922"/>
      <c r="G21" s="167"/>
      <c r="H21" s="168"/>
      <c r="I21" s="168"/>
      <c r="J21" s="168"/>
      <c r="K21" s="168"/>
      <c r="L21" s="168"/>
      <c r="M21" s="169"/>
      <c r="N21" s="53"/>
      <c r="Q21" s="526"/>
      <c r="R21" s="527"/>
      <c r="S21" s="526"/>
    </row>
    <row r="22" spans="1:19" s="519" customFormat="1" ht="118.5" customHeight="1">
      <c r="A22" s="53"/>
      <c r="B22" s="166"/>
      <c r="C22" s="922"/>
      <c r="D22" s="922"/>
      <c r="E22" s="922"/>
      <c r="F22" s="922"/>
      <c r="G22" s="167"/>
      <c r="H22" s="168"/>
      <c r="I22" s="168"/>
      <c r="J22" s="168"/>
      <c r="K22" s="168"/>
      <c r="L22" s="168"/>
      <c r="M22" s="168"/>
      <c r="N22" s="109"/>
      <c r="Q22" s="526"/>
      <c r="R22" s="527"/>
      <c r="S22" s="526"/>
    </row>
    <row r="23" spans="1:19" s="519" customFormat="1">
      <c r="A23" s="53"/>
      <c r="B23" s="166"/>
      <c r="C23" s="171"/>
      <c r="D23" s="172"/>
      <c r="E23" s="172"/>
      <c r="F23" s="172"/>
      <c r="G23" s="170"/>
      <c r="H23" s="170"/>
      <c r="I23" s="170"/>
      <c r="J23" s="170"/>
      <c r="K23" s="170"/>
      <c r="L23" s="170"/>
      <c r="M23" s="173"/>
      <c r="N23" s="53"/>
      <c r="Q23" s="526"/>
      <c r="R23" s="527"/>
      <c r="S23" s="526"/>
    </row>
    <row r="24" spans="1:19" s="519" customFormat="1">
      <c r="A24" s="53"/>
      <c r="B24" s="166" t="s">
        <v>137</v>
      </c>
      <c r="C24" s="311">
        <v>100</v>
      </c>
      <c r="D24" s="171"/>
      <c r="E24" s="171"/>
      <c r="F24" s="171"/>
      <c r="G24" s="518" t="s">
        <v>138</v>
      </c>
      <c r="H24" s="170"/>
      <c r="I24" s="170"/>
      <c r="J24" s="170"/>
      <c r="K24" s="170"/>
      <c r="L24" s="170"/>
      <c r="M24" s="173"/>
      <c r="N24" s="516"/>
    </row>
    <row r="25" spans="1:19" s="519" customFormat="1" ht="7.5" customHeight="1">
      <c r="A25" s="53"/>
      <c r="B25" s="166"/>
      <c r="C25" s="171"/>
      <c r="D25" s="172"/>
      <c r="E25" s="172"/>
      <c r="F25" s="172"/>
      <c r="G25" s="518"/>
      <c r="H25" s="170"/>
      <c r="I25" s="170"/>
      <c r="J25" s="170"/>
      <c r="K25" s="170"/>
      <c r="L25" s="170"/>
      <c r="M25" s="173"/>
      <c r="N25" s="517"/>
    </row>
    <row r="26" spans="1:19" s="519" customFormat="1" ht="32.25" customHeight="1">
      <c r="A26" s="53"/>
      <c r="B26" s="166" t="s">
        <v>139</v>
      </c>
      <c r="C26" s="927" t="str">
        <f>IF(C24=100,M46,IF(OR(C24=80,C24=60,C24=40),M47,M48))</f>
        <v>Each team member is qualified for all products</v>
      </c>
      <c r="D26" s="927"/>
      <c r="E26" s="927"/>
      <c r="F26" s="927"/>
      <c r="G26" s="929" t="s">
        <v>140</v>
      </c>
      <c r="H26" s="930"/>
      <c r="I26" s="930"/>
      <c r="J26" s="930"/>
      <c r="K26" s="930"/>
      <c r="L26" s="930"/>
      <c r="M26" s="931"/>
      <c r="N26" s="517"/>
    </row>
    <row r="27" spans="1:19" s="519" customFormat="1" ht="32.25" customHeight="1">
      <c r="A27" s="53"/>
      <c r="B27" s="166"/>
      <c r="C27" s="63"/>
      <c r="D27" s="63"/>
      <c r="E27" s="63"/>
      <c r="F27" s="63"/>
      <c r="G27" s="930"/>
      <c r="H27" s="930"/>
      <c r="I27" s="930"/>
      <c r="J27" s="930"/>
      <c r="K27" s="930"/>
      <c r="L27" s="930"/>
      <c r="M27" s="931"/>
      <c r="N27" s="517"/>
    </row>
    <row r="28" spans="1:19" s="519" customFormat="1">
      <c r="A28" s="53"/>
      <c r="B28" s="166"/>
      <c r="C28" s="174"/>
      <c r="D28" s="175"/>
      <c r="E28" s="175"/>
      <c r="F28" s="561"/>
      <c r="G28" s="929" t="s">
        <v>141</v>
      </c>
      <c r="H28" s="929"/>
      <c r="I28" s="929"/>
      <c r="J28" s="929"/>
      <c r="K28" s="170"/>
      <c r="L28" s="170"/>
      <c r="M28" s="173"/>
      <c r="N28" s="517"/>
    </row>
    <row r="29" spans="1:19" s="519" customFormat="1">
      <c r="A29" s="53"/>
      <c r="B29" s="166" t="s">
        <v>142</v>
      </c>
      <c r="C29" s="928" t="str">
        <f>IF(C18="","",IF(AND(C18&lt;&gt;"",C24=""),"Select applicable % for both fields",-(IF(AND(C18&lt;=100,C18&gt;80,C24=100),20,IF(AND(C18&lt;=100,C18&gt;80,C24=80),15,IF(AND(C18&lt;=80,C18&gt;60,C24=100),15,IF(AND(C18&lt;=80,C18&gt;60,C24=80),15,IF(AND(C18&lt;=100,C18&gt;80,C24=60),10,IF(AND(C18&lt;=80,C18&gt;60,C24=60),10,IF(AND(C18&lt;=60,C18&gt;40,C24=60),10,IF(AND(C18&lt;=60,C18&gt;40,C24=80),10,IF(AND(C18&lt;=60,C18&gt;40,C24=100),10,IF(AND(C18&lt;=100,C18&gt;80,C24=40),5,IF(AND(C18&lt;=80,C18&gt;60,C24=40),5,IF(AND(C18&lt;=60,C18&gt;40,C24=40),5,IF(AND(C18&lt;=40,C18&gt;20,C24=40),5,IF(AND(C18&lt;=40,C18&gt;20,C24=60),5,IF(AND(C18&lt;=40,C18&gt;20,C24=80),5,IF(AND(C18&lt;=40,C18&gt;20,C24=100),5,IF(OR(C18&lt;=20,C24="from 0 to 20"),0,N42))))))))))))))))))))</f>
        <v/>
      </c>
      <c r="D29" s="928"/>
      <c r="E29" s="175" t="s">
        <v>101</v>
      </c>
      <c r="F29" s="170"/>
      <c r="G29" s="929"/>
      <c r="H29" s="929"/>
      <c r="I29" s="929"/>
      <c r="J29" s="929"/>
      <c r="K29" s="176"/>
      <c r="L29" s="177"/>
      <c r="M29" s="173"/>
      <c r="N29" s="517"/>
    </row>
    <row r="30" spans="1:19" s="519" customFormat="1">
      <c r="A30" s="53"/>
      <c r="B30" s="41"/>
      <c r="C30" s="178"/>
      <c r="D30" s="178"/>
      <c r="E30" s="178"/>
      <c r="F30" s="178"/>
      <c r="G30" s="42"/>
      <c r="H30" s="42"/>
      <c r="I30" s="42"/>
      <c r="J30" s="42"/>
      <c r="K30" s="42"/>
      <c r="L30" s="42"/>
      <c r="M30" s="43"/>
      <c r="N30" s="517"/>
    </row>
    <row r="31" spans="1:19" s="519" customFormat="1">
      <c r="A31" s="53"/>
      <c r="B31" s="53"/>
      <c r="C31" s="53"/>
      <c r="D31" s="53"/>
      <c r="E31" s="53"/>
      <c r="F31" s="53"/>
      <c r="G31" s="53"/>
      <c r="H31" s="53"/>
      <c r="I31" s="53"/>
      <c r="J31" s="53"/>
      <c r="K31" s="53"/>
      <c r="L31" s="53"/>
      <c r="M31" s="53"/>
      <c r="N31" s="53"/>
    </row>
    <row r="32" spans="1:19" s="519" customFormat="1" hidden="1">
      <c r="A32" s="53"/>
      <c r="B32" s="53"/>
      <c r="C32" s="53"/>
      <c r="D32" s="53"/>
      <c r="E32" s="53"/>
      <c r="F32" s="53"/>
      <c r="G32" s="53"/>
      <c r="H32" s="53"/>
      <c r="I32" s="53"/>
      <c r="J32" s="53"/>
      <c r="K32" s="53"/>
      <c r="L32" s="53"/>
      <c r="M32" s="53"/>
      <c r="N32" s="53"/>
    </row>
    <row r="33" spans="1:18" s="519" customFormat="1" hidden="1">
      <c r="A33" s="53"/>
      <c r="B33" s="1"/>
      <c r="C33" s="1"/>
      <c r="D33" s="1"/>
      <c r="E33" s="1"/>
      <c r="F33" s="1"/>
      <c r="G33" s="1"/>
      <c r="H33" s="1"/>
      <c r="I33" s="1"/>
      <c r="J33" s="1"/>
      <c r="K33" s="1"/>
      <c r="L33" s="1"/>
      <c r="M33" s="1"/>
      <c r="N33" s="53"/>
    </row>
    <row r="34" spans="1:18" s="519" customFormat="1" ht="16.899999999999999" hidden="1">
      <c r="A34" s="49"/>
      <c r="B34" s="17"/>
      <c r="C34" s="1"/>
      <c r="D34" s="1"/>
      <c r="E34" s="1"/>
      <c r="F34" s="1"/>
      <c r="G34" s="1"/>
      <c r="H34" s="1"/>
      <c r="I34" s="1"/>
      <c r="J34" s="1"/>
      <c r="K34" s="1"/>
      <c r="L34" s="1"/>
      <c r="M34" s="1"/>
      <c r="N34" s="53"/>
    </row>
    <row r="35" spans="1:18" s="519" customFormat="1" ht="16.899999999999999" hidden="1">
      <c r="A35" s="56" t="s">
        <v>83</v>
      </c>
      <c r="B35" s="22"/>
      <c r="C35" s="1"/>
      <c r="D35" s="1"/>
      <c r="E35" s="1"/>
      <c r="F35" s="1"/>
      <c r="G35" s="1"/>
      <c r="H35" s="1"/>
      <c r="I35" s="1"/>
      <c r="J35" s="1"/>
      <c r="K35" s="1"/>
      <c r="L35" s="1"/>
      <c r="M35" s="1"/>
      <c r="N35" s="53"/>
    </row>
    <row r="36" spans="1:18" s="519" customFormat="1" ht="16.899999999999999" hidden="1">
      <c r="A36" s="49"/>
      <c r="B36" s="20"/>
      <c r="C36" s="1"/>
      <c r="D36" s="1"/>
      <c r="E36" s="1"/>
      <c r="F36" s="1"/>
      <c r="G36" s="1"/>
      <c r="H36" s="1"/>
      <c r="I36" s="1"/>
      <c r="J36" s="1"/>
      <c r="K36" s="1"/>
      <c r="L36" s="1"/>
      <c r="M36" s="1"/>
      <c r="N36" s="53"/>
    </row>
    <row r="37" spans="1:18" hidden="1">
      <c r="A37" s="54" t="s">
        <v>143</v>
      </c>
      <c r="B37" s="23"/>
      <c r="C37" s="23" t="s">
        <v>144</v>
      </c>
      <c r="D37" s="23"/>
      <c r="F37" s="23"/>
      <c r="G37" s="23"/>
      <c r="H37" s="23"/>
      <c r="I37" s="23"/>
      <c r="K37" s="23"/>
      <c r="L37" s="23"/>
      <c r="M37" s="23" t="s">
        <v>145</v>
      </c>
      <c r="N37" s="54"/>
      <c r="O37" s="54"/>
      <c r="R37" s="54" t="s">
        <v>146</v>
      </c>
    </row>
    <row r="38" spans="1:18" hidden="1">
      <c r="A38" s="55">
        <v>100</v>
      </c>
      <c r="B38" s="20" t="s">
        <v>147</v>
      </c>
      <c r="C38" s="20">
        <v>0.8</v>
      </c>
      <c r="M38" s="20">
        <v>100</v>
      </c>
      <c r="R38" s="55" t="s">
        <v>89</v>
      </c>
    </row>
    <row r="39" spans="1:18" hidden="1">
      <c r="A39" s="55">
        <v>80</v>
      </c>
      <c r="B39" s="20" t="s">
        <v>92</v>
      </c>
      <c r="C39" s="20">
        <v>0.85</v>
      </c>
      <c r="M39" s="20">
        <v>80</v>
      </c>
      <c r="R39" s="55" t="s">
        <v>91</v>
      </c>
    </row>
    <row r="40" spans="1:18" hidden="1">
      <c r="A40" s="55">
        <v>60</v>
      </c>
      <c r="B40" s="20" t="s">
        <v>90</v>
      </c>
      <c r="C40" s="20">
        <v>0.9</v>
      </c>
      <c r="M40" s="20">
        <v>60</v>
      </c>
    </row>
    <row r="41" spans="1:18" hidden="1">
      <c r="A41" s="55">
        <v>40</v>
      </c>
      <c r="B41" s="20" t="s">
        <v>88</v>
      </c>
      <c r="C41" s="20">
        <v>0.95</v>
      </c>
      <c r="M41" s="20">
        <v>40</v>
      </c>
      <c r="N41" s="20"/>
      <c r="R41" s="55"/>
    </row>
    <row r="42" spans="1:18" hidden="1">
      <c r="A42" s="20" t="s">
        <v>148</v>
      </c>
      <c r="B42" s="20" t="s">
        <v>149</v>
      </c>
      <c r="C42" s="20">
        <v>1</v>
      </c>
      <c r="M42" s="20" t="s">
        <v>148</v>
      </c>
      <c r="N42" s="20" t="s">
        <v>149</v>
      </c>
    </row>
    <row r="43" spans="1:18" hidden="1">
      <c r="A43" s="55"/>
      <c r="B43" s="19"/>
      <c r="M43" s="20">
        <v>0</v>
      </c>
    </row>
    <row r="44" spans="1:18" hidden="1">
      <c r="B44" s="19"/>
    </row>
    <row r="45" spans="1:18" hidden="1">
      <c r="B45" s="23" t="s">
        <v>136</v>
      </c>
      <c r="M45" s="23" t="s">
        <v>139</v>
      </c>
    </row>
    <row r="46" spans="1:18" ht="131.25" hidden="1" customHeight="1">
      <c r="B46" s="179" t="s">
        <v>150</v>
      </c>
      <c r="M46" s="20" t="s">
        <v>151</v>
      </c>
    </row>
    <row r="47" spans="1:18" ht="86.25" hidden="1" customHeight="1">
      <c r="B47" s="179" t="s">
        <v>152</v>
      </c>
      <c r="M47" s="20" t="s">
        <v>153</v>
      </c>
    </row>
    <row r="48" spans="1:18" ht="86.25" hidden="1" customHeight="1">
      <c r="B48" s="179" t="s">
        <v>154</v>
      </c>
      <c r="M48" s="179" t="s">
        <v>155</v>
      </c>
    </row>
    <row r="49" spans="1:2" ht="31.5" hidden="1">
      <c r="B49" s="179" t="s">
        <v>156</v>
      </c>
    </row>
    <row r="50" spans="1:2" hidden="1">
      <c r="B50" s="179" t="s">
        <v>157</v>
      </c>
    </row>
    <row r="51" spans="1:2" hidden="1">
      <c r="A51" s="55"/>
      <c r="B51" s="19"/>
    </row>
    <row r="52" spans="1:2" hidden="1">
      <c r="A52" s="54" t="s">
        <v>158</v>
      </c>
      <c r="B52" s="19"/>
    </row>
    <row r="53" spans="1:2" hidden="1">
      <c r="A53" s="55">
        <v>20</v>
      </c>
      <c r="B53" s="19"/>
    </row>
    <row r="54" spans="1:2" hidden="1">
      <c r="A54" s="55">
        <v>15</v>
      </c>
      <c r="B54" s="19"/>
    </row>
    <row r="55" spans="1:2" hidden="1">
      <c r="A55" s="55">
        <v>10</v>
      </c>
      <c r="B55" s="19"/>
    </row>
    <row r="56" spans="1:2" hidden="1">
      <c r="A56" s="55">
        <v>5</v>
      </c>
      <c r="B56" s="19"/>
    </row>
    <row r="57" spans="1:2" hidden="1">
      <c r="A57" s="55">
        <v>0</v>
      </c>
      <c r="B57" s="19"/>
    </row>
    <row r="58" spans="1:2" hidden="1">
      <c r="B58" s="19"/>
    </row>
    <row r="59" spans="1:2" hidden="1">
      <c r="B59" s="19"/>
    </row>
    <row r="60" spans="1:2" hidden="1">
      <c r="B60" s="19"/>
    </row>
  </sheetData>
  <sheetProtection algorithmName="SHA-512" hashValue="nWN9/fdekDkjgo8mdCgr0iuNey6FYUjcH06+mUofgxHoYIDiDp92wkin4dmA+vdz2ZdrSUbHWh++F9hrmzOsuA==" saltValue="levsVPCvgWos2YRWQ/otrg==" spinCount="100000" sheet="1" selectLockedCells="1"/>
  <mergeCells count="19">
    <mergeCell ref="B16:M16"/>
    <mergeCell ref="C20:F22"/>
    <mergeCell ref="F8:M14"/>
    <mergeCell ref="C26:F26"/>
    <mergeCell ref="C29:D29"/>
    <mergeCell ref="B12:D12"/>
    <mergeCell ref="B13:D13"/>
    <mergeCell ref="B14:D14"/>
    <mergeCell ref="G28:J29"/>
    <mergeCell ref="G26:M27"/>
    <mergeCell ref="B1:M1"/>
    <mergeCell ref="H4:J4"/>
    <mergeCell ref="B15:C15"/>
    <mergeCell ref="B6:M6"/>
    <mergeCell ref="B8:D8"/>
    <mergeCell ref="B9:D9"/>
    <mergeCell ref="B10:D10"/>
    <mergeCell ref="B11:D11"/>
    <mergeCell ref="B2:M2"/>
  </mergeCells>
  <phoneticPr fontId="142" type="noConversion"/>
  <conditionalFormatting sqref="C18 C24">
    <cfRule type="expression" dxfId="2174" priority="2">
      <formula>AND($C$4="",$D$4="",$E$4="")</formula>
    </cfRule>
  </conditionalFormatting>
  <conditionalFormatting sqref="E8:E14">
    <cfRule type="cellIs" dxfId="2173" priority="1" operator="equal">
      <formula>"No"</formula>
    </cfRule>
  </conditionalFormatting>
  <dataValidations count="2">
    <dataValidation type="list" allowBlank="1" showInputMessage="1" showErrorMessage="1" sqref="E8:E14" xr:uid="{BB22BC23-E414-49A0-920E-F820DD2840A7}">
      <formula1>$R$38:$R$39</formula1>
    </dataValidation>
    <dataValidation type="list" allowBlank="1" showInputMessage="1" showErrorMessage="1" sqref="C24" xr:uid="{47307241-C875-4061-B045-8FB26460DA2C}">
      <formula1>$M$38:$M$42</formula1>
    </dataValidation>
  </dataValidations>
  <hyperlinks>
    <hyperlink ref="H4" location="Overview!A1" display="Go back to Overview" xr:uid="{D39756C4-69A4-451A-9D9E-9102BEB7425F}"/>
    <hyperlink ref="H4:J4" location="Overview!A1" display="Go back to Overview" xr:uid="{C5DABE59-1C5A-4BC5-B99B-425A412D2574}"/>
  </hyperlinks>
  <printOptions horizontalCentered="1"/>
  <pageMargins left="3.937007874015748E-2" right="3.937007874015748E-2" top="0.15748031496062992" bottom="0.15748031496062992" header="0.11811023622047245" footer="0.11811023622047245"/>
  <pageSetup paperSize="9" scale="88" orientation="landscape"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D5188-A2A5-43F9-8301-EC88AC65A895}">
  <sheetPr codeName="Sheet7">
    <tabColor theme="1"/>
    <pageSetUpPr fitToPage="1"/>
  </sheetPr>
  <dimension ref="A1:Y633"/>
  <sheetViews>
    <sheetView zoomScaleNormal="100" zoomScaleSheetLayoutView="100" workbookViewId="0">
      <pane xSplit="1" ySplit="12" topLeftCell="B13" activePane="bottomRight" state="frozen"/>
      <selection pane="topRight" activeCell="B1" sqref="B1"/>
      <selection pane="bottomLeft" activeCell="A12" sqref="A12"/>
      <selection pane="bottomRight" activeCell="F13" sqref="F13:F30"/>
    </sheetView>
  </sheetViews>
  <sheetFormatPr defaultColWidth="0" defaultRowHeight="0" customHeight="1" zeroHeight="1"/>
  <cols>
    <col min="1" max="1" width="1.4375" style="53" customWidth="1"/>
    <col min="2" max="2" width="14.3125" style="1" customWidth="1"/>
    <col min="3" max="3" width="38.875" style="1" customWidth="1"/>
    <col min="4" max="4" width="17" style="1" customWidth="1"/>
    <col min="5" max="5" width="22" style="1" customWidth="1"/>
    <col min="6" max="6" width="23.4375" style="1" customWidth="1"/>
    <col min="7" max="7" width="22.875" style="1" hidden="1" customWidth="1"/>
    <col min="8" max="8" width="88.6875" style="1" customWidth="1"/>
    <col min="9" max="9" width="57.125" style="1" customWidth="1"/>
    <col min="10" max="10" width="1.4375" style="53" customWidth="1"/>
    <col min="11" max="11" width="134.6875" style="53" hidden="1" customWidth="1"/>
    <col min="12" max="16384" width="9.125" style="1" hidden="1"/>
  </cols>
  <sheetData>
    <row r="1" spans="2:25" ht="24" customHeight="1">
      <c r="B1" s="862" t="s">
        <v>159</v>
      </c>
      <c r="C1" s="862"/>
      <c r="D1" s="862"/>
      <c r="E1" s="862"/>
      <c r="F1" s="862"/>
      <c r="G1" s="862"/>
      <c r="H1" s="862"/>
      <c r="I1" s="862"/>
    </row>
    <row r="2" spans="2:25" ht="3.75" customHeight="1" thickBot="1">
      <c r="B2" s="38" t="s">
        <v>160</v>
      </c>
      <c r="C2" s="571" t="str">
        <f>IF('Client Info'!$C$26="Yes","ISO 9001","--")</f>
        <v>--</v>
      </c>
      <c r="D2" s="45" t="str">
        <f>IF('Client Info'!$C$27="Yes","ISO 14001","--")</f>
        <v>--</v>
      </c>
      <c r="E2" s="45" t="str">
        <f>IF('Client Info'!$C$28="Yes","ISO 45001","--")</f>
        <v>--</v>
      </c>
      <c r="F2" s="45"/>
      <c r="G2" s="45"/>
      <c r="H2" s="39"/>
      <c r="I2" s="39"/>
    </row>
    <row r="3" spans="2:25" ht="21.75" customHeight="1" thickBot="1">
      <c r="B3" s="572" t="s">
        <v>161</v>
      </c>
      <c r="C3" s="572"/>
      <c r="D3" s="572"/>
      <c r="E3" s="572"/>
      <c r="F3" s="572"/>
      <c r="G3" s="46"/>
      <c r="H3" s="566" t="s">
        <v>162</v>
      </c>
      <c r="I3" s="566" t="s">
        <v>163</v>
      </c>
    </row>
    <row r="4" spans="2:25" ht="3.75" customHeight="1">
      <c r="B4" s="570"/>
      <c r="C4" s="570"/>
      <c r="D4" s="570"/>
      <c r="E4" s="570"/>
      <c r="F4" s="570"/>
      <c r="G4" s="570"/>
      <c r="H4" s="570"/>
      <c r="I4" s="570"/>
    </row>
    <row r="5" spans="2:25" ht="15" customHeight="1">
      <c r="B5" s="947" t="s">
        <v>103</v>
      </c>
      <c r="C5" s="950" t="s">
        <v>164</v>
      </c>
      <c r="D5" s="950" t="s">
        <v>165</v>
      </c>
      <c r="E5" s="950" t="s">
        <v>166</v>
      </c>
      <c r="F5" s="950" t="s">
        <v>167</v>
      </c>
      <c r="G5" s="94" t="s">
        <v>168</v>
      </c>
      <c r="H5" s="94" t="s">
        <v>110</v>
      </c>
      <c r="I5" s="541" t="s">
        <v>169</v>
      </c>
    </row>
    <row r="6" spans="2:25" ht="15" customHeight="1">
      <c r="B6" s="948"/>
      <c r="C6" s="951"/>
      <c r="D6" s="951"/>
      <c r="E6" s="951"/>
      <c r="F6" s="951"/>
      <c r="G6" s="312"/>
      <c r="H6" s="440" t="s">
        <v>170</v>
      </c>
      <c r="I6" s="442" t="s">
        <v>171</v>
      </c>
    </row>
    <row r="7" spans="2:25" ht="14.25">
      <c r="B7" s="948"/>
      <c r="C7" s="951"/>
      <c r="D7" s="951"/>
      <c r="E7" s="951"/>
      <c r="F7" s="951"/>
      <c r="G7" s="312"/>
      <c r="H7" s="441" t="s">
        <v>172</v>
      </c>
      <c r="I7" s="443" t="s">
        <v>173</v>
      </c>
    </row>
    <row r="8" spans="2:25" ht="14.25">
      <c r="B8" s="948"/>
      <c r="C8" s="951"/>
      <c r="D8" s="951"/>
      <c r="E8" s="951"/>
      <c r="F8" s="951"/>
      <c r="G8" s="312"/>
      <c r="H8" s="441" t="s">
        <v>174</v>
      </c>
      <c r="I8" s="443" t="s">
        <v>175</v>
      </c>
    </row>
    <row r="9" spans="2:25" ht="14.25">
      <c r="B9" s="948"/>
      <c r="C9" s="951"/>
      <c r="D9" s="951"/>
      <c r="E9" s="951"/>
      <c r="F9" s="951"/>
      <c r="G9" s="312"/>
      <c r="H9" s="441" t="s">
        <v>176</v>
      </c>
      <c r="I9" s="442" t="s">
        <v>177</v>
      </c>
    </row>
    <row r="10" spans="2:25" ht="14.25">
      <c r="B10" s="948"/>
      <c r="C10" s="951"/>
      <c r="D10" s="951"/>
      <c r="E10" s="951"/>
      <c r="F10" s="951"/>
      <c r="G10" s="312"/>
      <c r="H10" s="441" t="s">
        <v>178</v>
      </c>
      <c r="I10" s="443" t="s">
        <v>179</v>
      </c>
    </row>
    <row r="11" spans="2:25" ht="14.25">
      <c r="B11" s="948"/>
      <c r="C11" s="951"/>
      <c r="D11" s="951"/>
      <c r="E11" s="951"/>
      <c r="F11" s="951"/>
      <c r="G11" s="312"/>
      <c r="H11" s="441" t="s">
        <v>180</v>
      </c>
      <c r="I11" s="469" t="s">
        <v>181</v>
      </c>
    </row>
    <row r="12" spans="2:25" ht="14.25">
      <c r="B12" s="949"/>
      <c r="C12" s="952"/>
      <c r="D12" s="952"/>
      <c r="E12" s="952"/>
      <c r="F12" s="952"/>
      <c r="G12" s="307"/>
      <c r="H12" s="542"/>
      <c r="I12" s="444" t="s">
        <v>182</v>
      </c>
    </row>
    <row r="13" spans="2:25" ht="14.25">
      <c r="B13" s="95" t="str">
        <f>IF('Client Info'!$D$64="Yes",'Client Info'!$D$61,"N/A")</f>
        <v>N/A</v>
      </c>
      <c r="C13" s="96" t="str">
        <f>IF('Client Info'!F54="Yes","Main site excluded from Calculation",IF(B13="ISO 9001",'Client Info'!$B$64,"N/A"))</f>
        <v>N/A</v>
      </c>
      <c r="D13" s="180"/>
      <c r="E13" s="414"/>
      <c r="F13" s="180"/>
      <c r="G13" s="421"/>
      <c r="H13" s="770"/>
      <c r="I13" s="587" t="str" cm="1">
        <f t="array" ref="I13">IFERROR(_xlfn.IFS(AND(B13&lt;&gt;"",B13&lt;&gt;"N/A",D13=""),"Please enter Total Head Count, since it cannot be left blank",AND(B13&lt;&gt;"",B13&lt;&gt;"N/A",F13=""),"Please enter ENP, since it cannot be left blank"),"")</f>
        <v/>
      </c>
      <c r="L13" s="67"/>
      <c r="M13" s="67"/>
      <c r="N13" s="67"/>
      <c r="O13" s="67"/>
      <c r="P13" s="67"/>
      <c r="Q13" s="67"/>
      <c r="R13" s="67"/>
      <c r="S13" s="67"/>
      <c r="T13" s="67"/>
      <c r="U13" s="67"/>
      <c r="V13" s="67"/>
      <c r="W13" s="67"/>
      <c r="X13" s="67"/>
      <c r="Y13" s="67"/>
    </row>
    <row r="14" spans="2:25" ht="14.25">
      <c r="B14" s="97" t="str">
        <f>IF('Client Info'!$E$64="Yes",'Client Info'!$E$61,"N/A")</f>
        <v>N/A</v>
      </c>
      <c r="C14" s="62" t="str">
        <f>IF('Client Info'!F54="Yes","Main site excluded from Calculation",IF(B14="ISO 14001",'Client Info'!$B$64,"N/A"))</f>
        <v>N/A</v>
      </c>
      <c r="D14" s="181"/>
      <c r="E14" s="415"/>
      <c r="F14" s="181"/>
      <c r="G14" s="422"/>
      <c r="H14" s="771"/>
      <c r="I14" s="588" t="str" cm="1">
        <f t="array" ref="I14">IFERROR(_xlfn.IFS(AND(B14&lt;&gt;"",B14&lt;&gt;"N/A",D14=""),"Please enter Total Head Count , since it cannot be left blank",AND(B14&lt;&gt;"",B14&lt;&gt;"N/A",F14=""),"Please enter ENP, since it cannot be left blank"),"")</f>
        <v/>
      </c>
      <c r="L14" s="66"/>
      <c r="M14" s="66"/>
      <c r="N14" s="66"/>
      <c r="O14" s="66"/>
      <c r="P14" s="66"/>
      <c r="Q14" s="66"/>
      <c r="R14" s="66"/>
      <c r="S14" s="66"/>
      <c r="T14" s="66"/>
      <c r="U14" s="66"/>
      <c r="V14" s="66"/>
      <c r="W14" s="66"/>
      <c r="X14" s="66"/>
      <c r="Y14" s="66"/>
    </row>
    <row r="15" spans="2:25" ht="14.25">
      <c r="B15" s="98" t="str">
        <f>IF('Client Info'!$F$64="Yes",'Client Info'!$F$61,"N/A")</f>
        <v>N/A</v>
      </c>
      <c r="C15" s="99" t="str">
        <f>IF('Client Info'!F54="Yes","Main site excluded from Calculation",IF(B15="ISO 45001",'Client Info'!$B$64,"N/A"))</f>
        <v>N/A</v>
      </c>
      <c r="D15" s="182"/>
      <c r="E15" s="416"/>
      <c r="F15" s="182"/>
      <c r="G15" s="423"/>
      <c r="H15" s="772"/>
      <c r="I15" s="589" t="str" cm="1">
        <f t="array" ref="I15">IFERROR(_xlfn.IFS(AND(B15&lt;&gt;"",B15&lt;&gt;"N/A",D15=""),"Please enter Total Head Count, since it cannot be left blank",AND(B15&lt;&gt;"",B15&lt;&gt;"N/A",F15=""),"Please enter ENP, since it cannot be left blank"),"")</f>
        <v/>
      </c>
      <c r="L15" s="66"/>
      <c r="M15" s="66"/>
      <c r="N15" s="66"/>
      <c r="O15" s="66"/>
      <c r="P15" s="66"/>
      <c r="Q15" s="66"/>
      <c r="R15" s="66"/>
      <c r="S15" s="66"/>
      <c r="T15" s="66"/>
      <c r="U15" s="66"/>
      <c r="V15" s="66"/>
      <c r="W15" s="66"/>
      <c r="X15" s="66"/>
      <c r="Y15" s="66"/>
    </row>
    <row r="16" spans="2:25" ht="14.25">
      <c r="B16" s="95" t="str">
        <f>IF('Client Info'!$D$65="Yes",'Client Info'!$D$61,"N/A")</f>
        <v>N/A</v>
      </c>
      <c r="C16" s="96" t="str">
        <f>IF(B16="ISO 9001",'Client Info'!$B$65,"N/A")</f>
        <v>N/A</v>
      </c>
      <c r="D16" s="180"/>
      <c r="E16" s="417"/>
      <c r="F16" s="180"/>
      <c r="G16" s="421" t="str">
        <f t="shared" ref="G16:G32" si="0">IF(C16="N/A","",IFERROR(((D16-F16)/D16),0))</f>
        <v/>
      </c>
      <c r="H16" s="770"/>
      <c r="I16" s="587" t="str" cm="1">
        <f t="array" ref="I16">IFERROR(_xlfn.IFS(AND(B16&lt;&gt;"",B16&lt;&gt;"N/A",D16=""),"Please enter Total Head Count, since it cannot be left blank",AND(B16&lt;&gt;"",B16&lt;&gt;"N/A",F16=""),"Please enter ENP, since it cannot be left blank"),"")</f>
        <v/>
      </c>
      <c r="J16" s="109"/>
      <c r="L16" s="66"/>
      <c r="M16" s="66"/>
      <c r="N16" s="66"/>
      <c r="O16" s="66"/>
      <c r="P16" s="66"/>
      <c r="Q16" s="66"/>
      <c r="R16" s="66"/>
      <c r="S16" s="66"/>
      <c r="T16" s="66"/>
      <c r="U16" s="66"/>
      <c r="V16" s="66"/>
      <c r="W16" s="66"/>
      <c r="X16" s="66"/>
      <c r="Y16" s="66"/>
    </row>
    <row r="17" spans="2:25" ht="14.25">
      <c r="B17" s="97" t="str">
        <f>IF('Client Info'!$E$65="Yes",'Client Info'!$E$61,"N/A")</f>
        <v>N/A</v>
      </c>
      <c r="C17" s="62" t="str">
        <f>IF(B17="ISO 14001",'Client Info'!$B$65,"N/A")</f>
        <v>N/A</v>
      </c>
      <c r="D17" s="181"/>
      <c r="E17" s="418"/>
      <c r="F17" s="181"/>
      <c r="G17" s="422" t="str">
        <f t="shared" si="0"/>
        <v/>
      </c>
      <c r="H17" s="771"/>
      <c r="I17" s="588" t="str" cm="1">
        <f t="array" ref="I17">IFERROR(_xlfn.IFS(AND(B17&lt;&gt;"",B17&lt;&gt;"N/A",D17=""),"Please enter Total Head Count , since it cannot be left blank",AND(B17&lt;&gt;"",B17&lt;&gt;"N/A",F17=""),"Please enter ENP, since it cannot be left blank"),"")</f>
        <v/>
      </c>
      <c r="J17" s="109"/>
      <c r="L17" s="67"/>
      <c r="M17" s="67"/>
      <c r="N17" s="67"/>
      <c r="O17" s="67"/>
      <c r="P17" s="67"/>
      <c r="Q17" s="67"/>
      <c r="R17" s="67"/>
      <c r="S17" s="67"/>
      <c r="T17" s="67"/>
      <c r="U17" s="67"/>
      <c r="V17" s="67"/>
      <c r="W17" s="67"/>
      <c r="X17" s="67"/>
      <c r="Y17" s="67"/>
    </row>
    <row r="18" spans="2:25" ht="14.25">
      <c r="B18" s="100" t="str">
        <f>IF('Client Info'!$F$65="Yes",'Client Info'!$F$61,"N/A")</f>
        <v>N/A</v>
      </c>
      <c r="C18" s="101" t="str">
        <f>IF(B18="ISO 45001",'Client Info'!$B$65,"N/A")</f>
        <v>N/A</v>
      </c>
      <c r="D18" s="182"/>
      <c r="E18" s="419"/>
      <c r="F18" s="182"/>
      <c r="G18" s="423" t="str">
        <f t="shared" si="0"/>
        <v/>
      </c>
      <c r="H18" s="772"/>
      <c r="I18" s="589" t="str" cm="1">
        <f t="array" ref="I18">IFERROR(_xlfn.IFS(AND(B18&lt;&gt;"",B18&lt;&gt;"N/A",D18=""),"Please enter Total Head Count, since it cannot be left blank",AND(B18&lt;&gt;"",B18&lt;&gt;"N/A",F18=""),"Please enter ENP, since it cannot be left blank"),"")</f>
        <v/>
      </c>
      <c r="J18" s="109"/>
      <c r="L18" s="67"/>
      <c r="M18" s="67"/>
      <c r="N18" s="67"/>
      <c r="O18" s="67"/>
      <c r="P18" s="67"/>
      <c r="Q18" s="67"/>
      <c r="R18" s="67"/>
      <c r="S18" s="67"/>
      <c r="T18" s="67"/>
      <c r="U18" s="67"/>
      <c r="V18" s="67"/>
      <c r="W18" s="67"/>
      <c r="X18" s="67"/>
      <c r="Y18" s="67"/>
    </row>
    <row r="19" spans="2:25" ht="15" customHeight="1">
      <c r="B19" s="95" t="str">
        <f>IF('Client Info'!$D$66="Yes",'Client Info'!$D$61,"N/A")</f>
        <v>N/A</v>
      </c>
      <c r="C19" s="96" t="str">
        <f>IF(B19="ISO 9001",'Client Info'!$B$66,"N/A")</f>
        <v>N/A</v>
      </c>
      <c r="D19" s="180"/>
      <c r="E19" s="417"/>
      <c r="F19" s="180"/>
      <c r="G19" s="421" t="str">
        <f t="shared" si="0"/>
        <v/>
      </c>
      <c r="H19" s="770"/>
      <c r="I19" s="587" t="str" cm="1">
        <f t="array" ref="I19">IFERROR(_xlfn.IFS(AND(B19&lt;&gt;"",B19&lt;&gt;"N/A",D19=""),"Please enter Total Head Count, since it cannot be left blank",AND(B19&lt;&gt;"",B19&lt;&gt;"N/A",F19=""),"Please enter ENP, since it cannot be left blank"),"")</f>
        <v/>
      </c>
      <c r="L19" s="66"/>
      <c r="M19" s="67"/>
      <c r="N19" s="67"/>
      <c r="O19" s="67"/>
      <c r="P19" s="67"/>
      <c r="Q19" s="67"/>
      <c r="R19" s="67"/>
      <c r="S19" s="67"/>
      <c r="T19" s="67"/>
      <c r="U19" s="67"/>
      <c r="V19" s="67"/>
      <c r="W19" s="67"/>
      <c r="X19" s="67"/>
      <c r="Y19" s="67"/>
    </row>
    <row r="20" spans="2:25" ht="14.25">
      <c r="B20" s="97" t="str">
        <f>IF('Client Info'!$E$66="Yes",'Client Info'!$E$61,"N/A")</f>
        <v>N/A</v>
      </c>
      <c r="C20" s="62" t="str">
        <f>IF(B20="ISO 14001",'Client Info'!$B$66,"N/A")</f>
        <v>N/A</v>
      </c>
      <c r="D20" s="181"/>
      <c r="E20" s="418"/>
      <c r="F20" s="181"/>
      <c r="G20" s="422" t="str">
        <f t="shared" si="0"/>
        <v/>
      </c>
      <c r="H20" s="771"/>
      <c r="I20" s="588" t="str" cm="1">
        <f t="array" ref="I20">IFERROR(_xlfn.IFS(AND(B20&lt;&gt;"",B20&lt;&gt;"N/A",D20=""),"Please enter Total Head Count , since it cannot be left blank",AND(B20&lt;&gt;"",B20&lt;&gt;"N/A",F20=""),"Please enter ENP, since it cannot be left blank"),"")</f>
        <v/>
      </c>
      <c r="L20" s="66"/>
      <c r="M20" s="67"/>
      <c r="N20" s="67"/>
      <c r="O20" s="67"/>
      <c r="P20" s="67"/>
      <c r="Q20" s="67"/>
      <c r="R20" s="67"/>
      <c r="S20" s="67"/>
      <c r="T20" s="67"/>
      <c r="U20" s="67"/>
      <c r="V20" s="67"/>
      <c r="W20" s="67"/>
      <c r="X20" s="67"/>
      <c r="Y20" s="67"/>
    </row>
    <row r="21" spans="2:25" ht="14.25">
      <c r="B21" s="98" t="str">
        <f>IF('Client Info'!$F$66="Yes",'Client Info'!$F$61,"N/A")</f>
        <v>N/A</v>
      </c>
      <c r="C21" s="99" t="str">
        <f>IF(B21="ISO 45001",'Client Info'!$B$66,"N/A")</f>
        <v>N/A</v>
      </c>
      <c r="D21" s="182"/>
      <c r="E21" s="420"/>
      <c r="F21" s="182"/>
      <c r="G21" s="423" t="str">
        <f t="shared" si="0"/>
        <v/>
      </c>
      <c r="H21" s="772"/>
      <c r="I21" s="589" t="str" cm="1">
        <f t="array" ref="I21">IFERROR(_xlfn.IFS(AND(B21&lt;&gt;"",B21&lt;&gt;"N/A",D21=""),"Please enter Total Head Count, since it cannot be left blank",AND(B21&lt;&gt;"",B21&lt;&gt;"N/A",F21=""),"Please enter ENP, since it cannot be left blank"),"")</f>
        <v/>
      </c>
      <c r="L21" s="67"/>
      <c r="M21" s="67"/>
      <c r="N21" s="67"/>
      <c r="O21" s="67"/>
      <c r="P21" s="67"/>
      <c r="Q21" s="67"/>
      <c r="R21" s="67"/>
      <c r="S21" s="67"/>
      <c r="T21" s="67"/>
      <c r="U21" s="67"/>
      <c r="V21" s="67"/>
      <c r="W21" s="67"/>
      <c r="X21" s="67"/>
      <c r="Y21" s="67"/>
    </row>
    <row r="22" spans="2:25" ht="14.25">
      <c r="B22" s="95" t="str">
        <f>IF('Client Info'!$D$67="Yes",'Client Info'!$D$61,"N/A")</f>
        <v>N/A</v>
      </c>
      <c r="C22" s="96" t="str">
        <f>IF(B22="ISO 9001",'Client Info'!$B$67,"N/A")</f>
        <v>N/A</v>
      </c>
      <c r="D22" s="180"/>
      <c r="E22" s="417"/>
      <c r="F22" s="180"/>
      <c r="G22" s="421" t="str">
        <f t="shared" si="0"/>
        <v/>
      </c>
      <c r="H22" s="770"/>
      <c r="I22" s="587" t="str" cm="1">
        <f t="array" ref="I22">IFERROR(_xlfn.IFS(AND(B22&lt;&gt;"",B22&lt;&gt;"N/A",D22=""),"Please enter Total Head Count, since it cannot be left blank",AND(B22&lt;&gt;"",B22&lt;&gt;"N/A",F22=""),"Please enter ENP, since it cannot be left blank"),"")</f>
        <v/>
      </c>
      <c r="L22" s="67"/>
      <c r="M22" s="67"/>
      <c r="N22" s="67"/>
      <c r="O22" s="67"/>
      <c r="P22" s="67"/>
      <c r="Q22" s="67"/>
      <c r="R22" s="67"/>
      <c r="S22" s="67"/>
      <c r="T22" s="67"/>
      <c r="U22" s="67"/>
      <c r="V22" s="67"/>
      <c r="W22" s="67"/>
      <c r="X22" s="67"/>
      <c r="Y22" s="67"/>
    </row>
    <row r="23" spans="2:25" ht="14.25">
      <c r="B23" s="97" t="str">
        <f>IF('Client Info'!$E$67="Yes",'Client Info'!$E$61,"N/A")</f>
        <v>N/A</v>
      </c>
      <c r="C23" s="62" t="str">
        <f>IF(B23="ISO 14001",'Client Info'!$B$67,"N/A")</f>
        <v>N/A</v>
      </c>
      <c r="D23" s="181"/>
      <c r="E23" s="418"/>
      <c r="F23" s="181"/>
      <c r="G23" s="422" t="str">
        <f t="shared" si="0"/>
        <v/>
      </c>
      <c r="H23" s="771"/>
      <c r="I23" s="588" t="str" cm="1">
        <f t="array" ref="I23">IFERROR(_xlfn.IFS(AND(B23&lt;&gt;"",B23&lt;&gt;"N/A",D23=""),"Please enter Total Head Count , since it cannot be left blank",AND(B23&lt;&gt;"",B23&lt;&gt;"N/A",F23=""),"Please enter ENP, since it cannot be left blank"),"")</f>
        <v/>
      </c>
      <c r="L23" s="67"/>
      <c r="M23" s="67"/>
      <c r="N23" s="67"/>
      <c r="O23" s="67"/>
      <c r="P23" s="67"/>
      <c r="Q23" s="67"/>
      <c r="R23" s="67"/>
      <c r="S23" s="67"/>
      <c r="T23" s="67"/>
      <c r="U23" s="67"/>
      <c r="V23" s="67"/>
      <c r="W23" s="67"/>
      <c r="X23" s="67"/>
      <c r="Y23" s="67"/>
    </row>
    <row r="24" spans="2:25" ht="14.25">
      <c r="B24" s="98" t="str">
        <f>IF('Client Info'!$F$67="Yes",'Client Info'!$F$61,"N/A")</f>
        <v>N/A</v>
      </c>
      <c r="C24" s="99" t="str">
        <f>IF(B24="ISO 45001",'Client Info'!$B$67,"N/A")</f>
        <v>N/A</v>
      </c>
      <c r="D24" s="182"/>
      <c r="E24" s="420"/>
      <c r="F24" s="182"/>
      <c r="G24" s="423" t="str">
        <f t="shared" si="0"/>
        <v/>
      </c>
      <c r="H24" s="772"/>
      <c r="I24" s="589" t="str" cm="1">
        <f t="array" ref="I24">IFERROR(_xlfn.IFS(AND(B24&lt;&gt;"",B24&lt;&gt;"N/A",D24=""),"Please enter Total Head Count, since it cannot be left blank",AND(B24&lt;&gt;"",B24&lt;&gt;"N/A",F24=""),"Please enter ENP, since it cannot be left blank"),"")</f>
        <v/>
      </c>
      <c r="L24" s="67"/>
      <c r="M24" s="67"/>
      <c r="N24" s="67"/>
      <c r="O24" s="67"/>
      <c r="P24" s="67"/>
      <c r="Q24" s="67"/>
      <c r="R24" s="67"/>
      <c r="S24" s="67"/>
      <c r="T24" s="67"/>
      <c r="U24" s="67"/>
      <c r="V24" s="67"/>
      <c r="W24" s="67"/>
      <c r="X24" s="67"/>
      <c r="Y24" s="67"/>
    </row>
    <row r="25" spans="2:25" ht="14.25">
      <c r="B25" s="95" t="str">
        <f>IF('Client Info'!$D$68="Yes",'Client Info'!$D$61,"N/A")</f>
        <v>N/A</v>
      </c>
      <c r="C25" s="96" t="str">
        <f>IF(B25="ISO 9001",'Client Info'!$B$68,"N/A")</f>
        <v>N/A</v>
      </c>
      <c r="D25" s="180"/>
      <c r="E25" s="417"/>
      <c r="F25" s="180"/>
      <c r="G25" s="421" t="str">
        <f t="shared" si="0"/>
        <v/>
      </c>
      <c r="H25" s="770"/>
      <c r="I25" s="587" t="str" cm="1">
        <f t="array" ref="I25">IFERROR(_xlfn.IFS(AND(B25&lt;&gt;"",B25&lt;&gt;"N/A",D25=""),"Please enter Total Head Count, since it cannot be left blank",AND(B25&lt;&gt;"",B25&lt;&gt;"N/A",F25=""),"Please enter ENP, since it cannot be left blank"),"")</f>
        <v/>
      </c>
      <c r="L25" s="67"/>
      <c r="M25" s="67"/>
      <c r="N25" s="67"/>
      <c r="O25" s="67"/>
      <c r="P25" s="67"/>
      <c r="Q25" s="67"/>
      <c r="R25" s="67"/>
      <c r="S25" s="67"/>
      <c r="T25" s="67"/>
      <c r="U25" s="67"/>
      <c r="V25" s="67"/>
      <c r="W25" s="67"/>
      <c r="X25" s="67"/>
      <c r="Y25" s="67"/>
    </row>
    <row r="26" spans="2:25" ht="14.25">
      <c r="B26" s="97" t="str">
        <f>IF('Client Info'!$E$68="Yes",'Client Info'!$E$61,"N/A")</f>
        <v>N/A</v>
      </c>
      <c r="C26" s="62" t="str">
        <f>IF(B26="ISO 14001",'Client Info'!$B$68,"N/A")</f>
        <v>N/A</v>
      </c>
      <c r="D26" s="181"/>
      <c r="E26" s="418"/>
      <c r="F26" s="181"/>
      <c r="G26" s="422" t="str">
        <f t="shared" si="0"/>
        <v/>
      </c>
      <c r="H26" s="771"/>
      <c r="I26" s="588" t="str" cm="1">
        <f t="array" ref="I26">IFERROR(_xlfn.IFS(AND(B26&lt;&gt;"",B26&lt;&gt;"N/A",D26=""),"Please enter Total Head Count , since it cannot be left blank",AND(B26&lt;&gt;"",B26&lt;&gt;"N/A",F26=""),"Please enter ENP, since it cannot be left blank"),"")</f>
        <v/>
      </c>
      <c r="L26" s="67"/>
      <c r="M26" s="67"/>
      <c r="N26" s="67"/>
      <c r="O26" s="67"/>
      <c r="P26" s="67"/>
      <c r="Q26" s="67"/>
      <c r="R26" s="67"/>
      <c r="S26" s="67"/>
      <c r="T26" s="67"/>
      <c r="U26" s="67"/>
      <c r="V26" s="67"/>
      <c r="W26" s="67"/>
      <c r="X26" s="67"/>
      <c r="Y26" s="67"/>
    </row>
    <row r="27" spans="2:25" ht="14.25">
      <c r="B27" s="98" t="str">
        <f>IF('Client Info'!$F$68="Yes",'Client Info'!$F$61,"N/A")</f>
        <v>N/A</v>
      </c>
      <c r="C27" s="99" t="str">
        <f>IF(B27="ISO 45001",'Client Info'!$B$68,"N/A")</f>
        <v>N/A</v>
      </c>
      <c r="D27" s="182"/>
      <c r="E27" s="420"/>
      <c r="F27" s="182"/>
      <c r="G27" s="423" t="str">
        <f t="shared" si="0"/>
        <v/>
      </c>
      <c r="H27" s="772"/>
      <c r="I27" s="589" t="str" cm="1">
        <f t="array" ref="I27">IFERROR(_xlfn.IFS(AND(B27&lt;&gt;"",B27&lt;&gt;"N/A",D27=""),"Please enter Total Head Count, since it cannot be left blank",AND(B27&lt;&gt;"",B27&lt;&gt;"N/A",F27=""),"Please enter ENP, since it cannot be left blank"),"")</f>
        <v/>
      </c>
      <c r="K27" s="447"/>
      <c r="L27" s="67"/>
      <c r="M27" s="67"/>
      <c r="N27" s="67"/>
      <c r="O27" s="67"/>
      <c r="P27" s="67"/>
      <c r="Q27" s="67"/>
      <c r="R27" s="67"/>
      <c r="S27" s="67"/>
      <c r="T27" s="67"/>
      <c r="U27" s="67"/>
      <c r="V27" s="67"/>
      <c r="W27" s="67"/>
      <c r="X27" s="67"/>
      <c r="Y27" s="67"/>
    </row>
    <row r="28" spans="2:25" ht="14.25">
      <c r="B28" s="95" t="str">
        <f>IF('Client Info'!$D$69="Yes",'Client Info'!$D$61,"N/A")</f>
        <v>N/A</v>
      </c>
      <c r="C28" s="96" t="str">
        <f>IF(B28="ISO 9001",'Client Info'!$B$69,"N/A")</f>
        <v>N/A</v>
      </c>
      <c r="D28" s="180"/>
      <c r="E28" s="417"/>
      <c r="F28" s="180"/>
      <c r="G28" s="421" t="str">
        <f t="shared" si="0"/>
        <v/>
      </c>
      <c r="H28" s="770"/>
      <c r="I28" s="587" t="str" cm="1">
        <f t="array" ref="I28">IFERROR(_xlfn.IFS(AND(B28&lt;&gt;"",B28&lt;&gt;"N/A",D28=""),"Please enter Total Head Count, since it cannot be left blank",AND(B28&lt;&gt;"",B28&lt;&gt;"N/A",F28=""),"Please enter ENP, since it cannot be left blank"),"")</f>
        <v/>
      </c>
      <c r="K28" s="207"/>
    </row>
    <row r="29" spans="2:25" ht="14.25">
      <c r="B29" s="97" t="str">
        <f>IF('Client Info'!$E$69="Yes",'Client Info'!$E$61,"N/A")</f>
        <v>N/A</v>
      </c>
      <c r="C29" s="62" t="str">
        <f>IF(B29="ISO 14001",'Client Info'!$B$69,"N/A")</f>
        <v>N/A</v>
      </c>
      <c r="D29" s="181"/>
      <c r="E29" s="418"/>
      <c r="F29" s="181"/>
      <c r="G29" s="422" t="str">
        <f t="shared" si="0"/>
        <v/>
      </c>
      <c r="H29" s="771"/>
      <c r="I29" s="588" t="str" cm="1">
        <f t="array" ref="I29">IFERROR(_xlfn.IFS(AND(B29&lt;&gt;"",B29&lt;&gt;"N/A",D29=""),"Please enter Total Head Count , since it cannot be left blank",AND(B29&lt;&gt;"",B29&lt;&gt;"N/A",F29=""),"Please enter ENP, since it cannot be left blank"),"")</f>
        <v/>
      </c>
      <c r="K29" s="207"/>
    </row>
    <row r="30" spans="2:25" ht="14.25">
      <c r="B30" s="98" t="str">
        <f>IF('Client Info'!$F$69="Yes",'Client Info'!$F$61,"N/A")</f>
        <v>N/A</v>
      </c>
      <c r="C30" s="99" t="str">
        <f>IF(B30="ISO 45001",'Client Info'!$B$69,"N/A")</f>
        <v>N/A</v>
      </c>
      <c r="D30" s="182"/>
      <c r="E30" s="420"/>
      <c r="F30" s="182"/>
      <c r="G30" s="423" t="str">
        <f t="shared" si="0"/>
        <v/>
      </c>
      <c r="H30" s="772"/>
      <c r="I30" s="589" t="str" cm="1">
        <f t="array" ref="I30">IFERROR(_xlfn.IFS(AND(B30&lt;&gt;"",B30&lt;&gt;"N/A",D30=""),"Please enter Total Head Count, since it cannot be left blank",AND(B30&lt;&gt;"",B30&lt;&gt;"N/A",F30=""),"Please enter ENP, since it cannot be left blank"),"")</f>
        <v/>
      </c>
    </row>
    <row r="31" spans="2:25" ht="14.25">
      <c r="B31" s="95" t="str">
        <f>IF('Client Info'!$D$70="Yes",'Client Info'!$D$61,"N/A")</f>
        <v>N/A</v>
      </c>
      <c r="C31" s="96" t="str">
        <f>IF(B31="ISO 9001",'Client Info'!$B$70,"N/A")</f>
        <v>N/A</v>
      </c>
      <c r="D31" s="180"/>
      <c r="E31" s="417"/>
      <c r="F31" s="180"/>
      <c r="G31" s="421" t="str">
        <f t="shared" si="0"/>
        <v/>
      </c>
      <c r="H31" s="770"/>
      <c r="I31" s="587" t="str" cm="1">
        <f t="array" ref="I31">IFERROR(_xlfn.IFS(AND(B31&lt;&gt;"",B31&lt;&gt;"N/A",D31=""),"Please enter Total Head Count, since it cannot be left blank",AND(B31&lt;&gt;"",B31&lt;&gt;"N/A",F31=""),"Please enter ENP, since it cannot be left blank"),"")</f>
        <v/>
      </c>
    </row>
    <row r="32" spans="2:25" ht="14.25">
      <c r="B32" s="97" t="str">
        <f>IF('Client Info'!$E$70="Yes",'Client Info'!$E$61,"N/A")</f>
        <v>N/A</v>
      </c>
      <c r="C32" s="62" t="str">
        <f>IF(B32="ISO 14001",'Client Info'!$B$70,"N/A")</f>
        <v>N/A</v>
      </c>
      <c r="D32" s="181"/>
      <c r="E32" s="418"/>
      <c r="F32" s="181"/>
      <c r="G32" s="422" t="str">
        <f t="shared" si="0"/>
        <v/>
      </c>
      <c r="H32" s="771"/>
      <c r="I32" s="588" t="str" cm="1">
        <f t="array" ref="I32">IFERROR(_xlfn.IFS(AND(B32&lt;&gt;"",B32&lt;&gt;"N/A",D32=""),"Please enter Total Head Count , since it cannot be left blank",AND(B32&lt;&gt;"",B32&lt;&gt;"N/A",F32=""),"Please enter ENP, since it cannot be left blank"),"")</f>
        <v/>
      </c>
    </row>
    <row r="33" spans="2:9" ht="14.25">
      <c r="B33" s="98" t="str">
        <f>IF('Client Info'!$F$70="Yes",'Client Info'!$F$61,"N/A")</f>
        <v>N/A</v>
      </c>
      <c r="C33" s="99" t="str">
        <f>IF(B33="ISO 45001",'Client Info'!$B$70,"N/A")</f>
        <v>N/A</v>
      </c>
      <c r="D33" s="182"/>
      <c r="E33" s="420"/>
      <c r="F33" s="182"/>
      <c r="G33" s="423"/>
      <c r="H33" s="772"/>
      <c r="I33" s="589" t="str" cm="1">
        <f t="array" ref="I33">IFERROR(_xlfn.IFS(AND(B33&lt;&gt;"",B33&lt;&gt;"N/A",D33=""),"Please enter Total Head Count, since it cannot be left blank",AND(B33&lt;&gt;"",B33&lt;&gt;"N/A",F33=""),"Please enter ENP, since it cannot be left blank"),"")</f>
        <v/>
      </c>
    </row>
    <row r="34" spans="2:9" ht="14.25">
      <c r="B34" s="95" t="str">
        <f>IF('Client Info'!$D$71="Yes",'Client Info'!$D$61,"N/A")</f>
        <v>N/A</v>
      </c>
      <c r="C34" s="96" t="str">
        <f>IF(B34="ISO 9001",'Client Info'!$B$71,"N/A")</f>
        <v>N/A</v>
      </c>
      <c r="D34" s="180"/>
      <c r="E34" s="417"/>
      <c r="F34" s="180"/>
      <c r="G34" s="421"/>
      <c r="H34" s="770"/>
      <c r="I34" s="587" t="str" cm="1">
        <f t="array" ref="I34">IFERROR(_xlfn.IFS(AND(B34&lt;&gt;"",B34&lt;&gt;"N/A",D34=""),"Please enter Total Head Count, since it cannot be left blank",AND(B34&lt;&gt;"",B34&lt;&gt;"N/A",F34=""),"Please enter ENP, since it cannot be left blank"),"")</f>
        <v/>
      </c>
    </row>
    <row r="35" spans="2:9" ht="14.25">
      <c r="B35" s="97" t="str">
        <f>IF('Client Info'!$E$71="Yes",'Client Info'!$E$61,"N/A")</f>
        <v>N/A</v>
      </c>
      <c r="C35" s="62" t="str">
        <f>IF(B35="ISO 14001",'Client Info'!$B$71,"N/A")</f>
        <v>N/A</v>
      </c>
      <c r="D35" s="181"/>
      <c r="E35" s="418"/>
      <c r="F35" s="181"/>
      <c r="G35" s="422"/>
      <c r="H35" s="771"/>
      <c r="I35" s="588" t="str" cm="1">
        <f t="array" ref="I35">IFERROR(_xlfn.IFS(AND(B35&lt;&gt;"",B35&lt;&gt;"N/A",D35=""),"Please enter Total Head Count , since it cannot be left blank",AND(B35&lt;&gt;"",B35&lt;&gt;"N/A",F35=""),"Please enter ENP, since it cannot be left blank"),"")</f>
        <v/>
      </c>
    </row>
    <row r="36" spans="2:9" ht="15" customHeight="1">
      <c r="B36" s="98" t="str">
        <f>IF('Client Info'!$F$71="Yes",'Client Info'!$F$61,"N/A")</f>
        <v>N/A</v>
      </c>
      <c r="C36" s="99" t="str">
        <f>IF(B36="ISO 45001",'Client Info'!$B$71,"N/A")</f>
        <v>N/A</v>
      </c>
      <c r="D36" s="182"/>
      <c r="E36" s="420"/>
      <c r="F36" s="182"/>
      <c r="G36" s="423"/>
      <c r="H36" s="772"/>
      <c r="I36" s="589" t="str" cm="1">
        <f t="array" ref="I36">IFERROR(_xlfn.IFS(AND(B36&lt;&gt;"",B36&lt;&gt;"N/A",D36=""),"Please enter Total Head Count, since it cannot be left blank",AND(B36&lt;&gt;"",B36&lt;&gt;"N/A",F36=""),"Please enter ENP, since it cannot be left blank"),"")</f>
        <v/>
      </c>
    </row>
    <row r="37" spans="2:9" ht="14.25">
      <c r="B37" s="95" t="str">
        <f>IF('Client Info'!$D$72="Yes",'Client Info'!$D$61,"N/A")</f>
        <v>N/A</v>
      </c>
      <c r="C37" s="96" t="str">
        <f>IF(B37="ISO 9001",'Client Info'!$B$72,"N/A")</f>
        <v>N/A</v>
      </c>
      <c r="D37" s="180"/>
      <c r="E37" s="417"/>
      <c r="F37" s="180"/>
      <c r="G37" s="421"/>
      <c r="H37" s="770"/>
      <c r="I37" s="587" t="str" cm="1">
        <f t="array" ref="I37">IFERROR(_xlfn.IFS(AND(B37&lt;&gt;"",B37&lt;&gt;"N/A",D37=""),"Please enter Total Head Count, since it cannot be left blank",AND(B37&lt;&gt;"",B37&lt;&gt;"N/A",F37=""),"Please enter ENP, since it cannot be left blank"),"")</f>
        <v/>
      </c>
    </row>
    <row r="38" spans="2:9" ht="14.25">
      <c r="B38" s="97" t="str">
        <f>IF('Client Info'!$E$72="Yes",'Client Info'!$E$61,"N/A")</f>
        <v>N/A</v>
      </c>
      <c r="C38" s="62" t="str">
        <f>IF(B38="ISO 14001",'Client Info'!$B$72,"N/A")</f>
        <v>N/A</v>
      </c>
      <c r="D38" s="181"/>
      <c r="E38" s="418"/>
      <c r="F38" s="181"/>
      <c r="G38" s="422"/>
      <c r="H38" s="771"/>
      <c r="I38" s="588" t="str" cm="1">
        <f t="array" ref="I38">IFERROR(_xlfn.IFS(AND(B38&lt;&gt;"",B38&lt;&gt;"N/A",D38=""),"Please enter Total Head Count , since it cannot be left blank",AND(B38&lt;&gt;"",B38&lt;&gt;"N/A",F38=""),"Please enter ENP, since it cannot be left blank"),"")</f>
        <v/>
      </c>
    </row>
    <row r="39" spans="2:9" ht="14.25">
      <c r="B39" s="98" t="str">
        <f>IF('Client Info'!$F$72="Yes",'Client Info'!$F$61,"N/A")</f>
        <v>N/A</v>
      </c>
      <c r="C39" s="99" t="str">
        <f>IF(B39="ISO 45001",'Client Info'!$B$72,"N/A")</f>
        <v>N/A</v>
      </c>
      <c r="D39" s="182"/>
      <c r="E39" s="420"/>
      <c r="F39" s="182"/>
      <c r="G39" s="423"/>
      <c r="H39" s="772"/>
      <c r="I39" s="589" t="str" cm="1">
        <f t="array" ref="I39">IFERROR(_xlfn.IFS(AND(B39&lt;&gt;"",B39&lt;&gt;"N/A",D39=""),"Please enter Total Head Count, since it cannot be left blank",AND(B39&lt;&gt;"",B39&lt;&gt;"N/A",F39=""),"Please enter ENP, since it cannot be left blank"),"")</f>
        <v/>
      </c>
    </row>
    <row r="40" spans="2:9" ht="14.25">
      <c r="B40" s="95" t="str">
        <f>IF('Client Info'!$D$73="Yes",'Client Info'!$D$61,"N/A")</f>
        <v>N/A</v>
      </c>
      <c r="C40" s="96" t="str">
        <f>IF(B40="ISO 9001",'Client Info'!$B$73,"N/A")</f>
        <v>N/A</v>
      </c>
      <c r="D40" s="180"/>
      <c r="E40" s="417"/>
      <c r="F40" s="180"/>
      <c r="G40" s="421"/>
      <c r="H40" s="770"/>
      <c r="I40" s="587" t="str" cm="1">
        <f t="array" ref="I40">IFERROR(_xlfn.IFS(AND(B40&lt;&gt;"",B40&lt;&gt;"N/A",D40=""),"Please enter Total Head Count, since it cannot be left blank",AND(B40&lt;&gt;"",B40&lt;&gt;"N/A",F40=""),"Please enter ENP, since it cannot be left blank"),"")</f>
        <v/>
      </c>
    </row>
    <row r="41" spans="2:9" ht="14.25">
      <c r="B41" s="97" t="str">
        <f>IF('Client Info'!$E$73="Yes",'Client Info'!$E$61,"N/A")</f>
        <v>N/A</v>
      </c>
      <c r="C41" s="62" t="str">
        <f>IF(B41="ISO 14001",'Client Info'!$B$73,"N/A")</f>
        <v>N/A</v>
      </c>
      <c r="D41" s="181"/>
      <c r="E41" s="418"/>
      <c r="F41" s="181"/>
      <c r="G41" s="422"/>
      <c r="H41" s="771"/>
      <c r="I41" s="588" t="str" cm="1">
        <f t="array" ref="I41">IFERROR(_xlfn.IFS(AND(B41&lt;&gt;"",B41&lt;&gt;"N/A",D41=""),"Please enter Total Head Count , since it cannot be left blank",AND(B41&lt;&gt;"",B41&lt;&gt;"N/A",F41=""),"Please enter ENP, since it cannot be left blank"),"")</f>
        <v/>
      </c>
    </row>
    <row r="42" spans="2:9" ht="14.25">
      <c r="B42" s="98" t="str">
        <f>IF('Client Info'!$F$73="Yes",'Client Info'!$F$61,"N/A")</f>
        <v>N/A</v>
      </c>
      <c r="C42" s="99" t="str">
        <f>IF(B42="ISO 45001",'Client Info'!$B$73,"N/A")</f>
        <v>N/A</v>
      </c>
      <c r="D42" s="182"/>
      <c r="E42" s="420"/>
      <c r="F42" s="182"/>
      <c r="G42" s="423"/>
      <c r="H42" s="772"/>
      <c r="I42" s="589" t="str" cm="1">
        <f t="array" ref="I42">IFERROR(_xlfn.IFS(AND(B42&lt;&gt;"",B42&lt;&gt;"N/A",D42=""),"Please enter Total Head Count, since it cannot be left blank",AND(B42&lt;&gt;"",B42&lt;&gt;"N/A",F42=""),"Please enter ENP, since it cannot be left blank"),"")</f>
        <v/>
      </c>
    </row>
    <row r="43" spans="2:9" ht="14.25">
      <c r="B43" s="95" t="str">
        <f>IF('Client Info'!$D$74="Yes",'Client Info'!$D$61,"N/A")</f>
        <v>N/A</v>
      </c>
      <c r="C43" s="96" t="str">
        <f>IF(B43="ISO 9001",'Client Info'!$B$74,"N/A")</f>
        <v>N/A</v>
      </c>
      <c r="D43" s="180"/>
      <c r="E43" s="417"/>
      <c r="F43" s="180"/>
      <c r="G43" s="421"/>
      <c r="H43" s="770"/>
      <c r="I43" s="587" t="str" cm="1">
        <f t="array" ref="I43">IFERROR(_xlfn.IFS(AND(B43&lt;&gt;"",B43&lt;&gt;"N/A",D43=""),"Please enter Total Head Count, since it cannot be left blank",AND(B43&lt;&gt;"",B43&lt;&gt;"N/A",F43=""),"Please enter ENP, since it cannot be left blank"),"")</f>
        <v/>
      </c>
    </row>
    <row r="44" spans="2:9" ht="14.25">
      <c r="B44" s="97" t="str">
        <f>IF('Client Info'!$E$74="Yes",'Client Info'!$E$61,"N/A")</f>
        <v>N/A</v>
      </c>
      <c r="C44" s="62" t="str">
        <f>IF(B44="ISO 14001",'Client Info'!$B$74,"N/A")</f>
        <v>N/A</v>
      </c>
      <c r="D44" s="181"/>
      <c r="E44" s="418"/>
      <c r="F44" s="181"/>
      <c r="G44" s="422"/>
      <c r="H44" s="771"/>
      <c r="I44" s="588" t="str" cm="1">
        <f t="array" ref="I44">IFERROR(_xlfn.IFS(AND(B44&lt;&gt;"",B44&lt;&gt;"N/A",D44=""),"Please enter Total Head Count , since it cannot be left blank",AND(B44&lt;&gt;"",B44&lt;&gt;"N/A",F44=""),"Please enter ENP, since it cannot be left blank"),"")</f>
        <v/>
      </c>
    </row>
    <row r="45" spans="2:9" ht="14.25">
      <c r="B45" s="98" t="str">
        <f>IF('Client Info'!$F$74="Yes",'Client Info'!$F$61,"N/A")</f>
        <v>N/A</v>
      </c>
      <c r="C45" s="99" t="str">
        <f>IF(B45="ISO 45001",'Client Info'!$B$74,"N/A")</f>
        <v>N/A</v>
      </c>
      <c r="D45" s="182"/>
      <c r="E45" s="420"/>
      <c r="F45" s="182"/>
      <c r="G45" s="423"/>
      <c r="H45" s="772"/>
      <c r="I45" s="589" t="str" cm="1">
        <f t="array" ref="I45">IFERROR(_xlfn.IFS(AND(B45&lt;&gt;"",B45&lt;&gt;"N/A",D45=""),"Please enter Total Head Count, since it cannot be left blank",AND(B45&lt;&gt;"",B45&lt;&gt;"N/A",F45=""),"Please enter ENP, since it cannot be left blank"),"")</f>
        <v/>
      </c>
    </row>
    <row r="46" spans="2:9" ht="14.25">
      <c r="B46" s="95" t="str">
        <f>IF('Client Info'!$D$75="Yes",'Client Info'!$D$61,"N/A")</f>
        <v>N/A</v>
      </c>
      <c r="C46" s="96" t="str">
        <f>IF(B46="ISO 9001",'Client Info'!$B$75,"N/A")</f>
        <v>N/A</v>
      </c>
      <c r="D46" s="180"/>
      <c r="E46" s="417"/>
      <c r="F46" s="180"/>
      <c r="G46" s="421"/>
      <c r="H46" s="770"/>
      <c r="I46" s="587" t="str" cm="1">
        <f t="array" ref="I46">IFERROR(_xlfn.IFS(AND(B46&lt;&gt;"",B46&lt;&gt;"N/A",D46=""),"Please enter Total Head Count, since it cannot be left blank",AND(B46&lt;&gt;"",B46&lt;&gt;"N/A",F46=""),"Please enter ENP, since it cannot be left blank"),"")</f>
        <v/>
      </c>
    </row>
    <row r="47" spans="2:9" ht="14.25">
      <c r="B47" s="97" t="str">
        <f>IF('Client Info'!$E$75="Yes",'Client Info'!$E$61,"N/A")</f>
        <v>N/A</v>
      </c>
      <c r="C47" s="62" t="str">
        <f>IF(B47="ISO 14001",'Client Info'!$B$75,"N/A")</f>
        <v>N/A</v>
      </c>
      <c r="D47" s="181"/>
      <c r="E47" s="418"/>
      <c r="F47" s="181"/>
      <c r="G47" s="422"/>
      <c r="H47" s="771"/>
      <c r="I47" s="588" t="str" cm="1">
        <f t="array" ref="I47">IFERROR(_xlfn.IFS(AND(B47&lt;&gt;"",B47&lt;&gt;"N/A",D47=""),"Please enter Total Head Count , since it cannot be left blank",AND(B47&lt;&gt;"",B47&lt;&gt;"N/A",F47=""),"Please enter ENP, since it cannot be left blank"),"")</f>
        <v/>
      </c>
    </row>
    <row r="48" spans="2:9" ht="14.25">
      <c r="B48" s="98" t="str">
        <f>IF('Client Info'!$F$75="Yes",'Client Info'!$F$61,"N/A")</f>
        <v>N/A</v>
      </c>
      <c r="C48" s="99" t="str">
        <f>IF(B48="ISO 45001",'Client Info'!$B$75,"N/A")</f>
        <v>N/A</v>
      </c>
      <c r="D48" s="182"/>
      <c r="E48" s="420"/>
      <c r="F48" s="182"/>
      <c r="G48" s="423"/>
      <c r="H48" s="772"/>
      <c r="I48" s="589" t="str" cm="1">
        <f t="array" ref="I48">IFERROR(_xlfn.IFS(AND(B48&lt;&gt;"",B48&lt;&gt;"N/A",D48=""),"Please enter Total Head Count, since it cannot be left blank",AND(B48&lt;&gt;"",B48&lt;&gt;"N/A",F48=""),"Please enter ENP, since it cannot be left blank"),"")</f>
        <v/>
      </c>
    </row>
    <row r="49" spans="2:9" ht="14.25">
      <c r="B49" s="95" t="str">
        <f>IF('Client Info'!$D$76="Yes",'Client Info'!$D$61,"N/A")</f>
        <v>N/A</v>
      </c>
      <c r="C49" s="96" t="str">
        <f>IF(B49="ISO 9001",'Client Info'!$B$76,"N/A")</f>
        <v>N/A</v>
      </c>
      <c r="D49" s="180"/>
      <c r="E49" s="417"/>
      <c r="F49" s="180"/>
      <c r="G49" s="421"/>
      <c r="H49" s="770"/>
      <c r="I49" s="587" t="str" cm="1">
        <f t="array" ref="I49">IFERROR(_xlfn.IFS(AND(B49&lt;&gt;"",B49&lt;&gt;"N/A",D49=""),"Please enter Total Head Count, since it cannot be left blank",AND(B49&lt;&gt;"",B49&lt;&gt;"N/A",F49=""),"Please enter ENP, since it cannot be left blank"),"")</f>
        <v/>
      </c>
    </row>
    <row r="50" spans="2:9" ht="14.25">
      <c r="B50" s="97" t="str">
        <f>IF('Client Info'!$E$76="Yes",'Client Info'!$E$61,"N/A")</f>
        <v>N/A</v>
      </c>
      <c r="C50" s="62" t="str">
        <f>IF(B50="ISO 14001",'Client Info'!$B$76,"N/A")</f>
        <v>N/A</v>
      </c>
      <c r="D50" s="181"/>
      <c r="E50" s="418"/>
      <c r="F50" s="181"/>
      <c r="G50" s="422"/>
      <c r="H50" s="771"/>
      <c r="I50" s="588" t="str" cm="1">
        <f t="array" ref="I50">IFERROR(_xlfn.IFS(AND(B50&lt;&gt;"",B50&lt;&gt;"N/A",D50=""),"Please enter Total Head Count , since it cannot be left blank",AND(B50&lt;&gt;"",B50&lt;&gt;"N/A",F50=""),"Please enter ENP, since it cannot be left blank"),"")</f>
        <v/>
      </c>
    </row>
    <row r="51" spans="2:9" ht="14.25">
      <c r="B51" s="98" t="str">
        <f>IF('Client Info'!$F$76="Yes",'Client Info'!$F$61,"N/A")</f>
        <v>N/A</v>
      </c>
      <c r="C51" s="99" t="str">
        <f>IF(B51="ISO 45001",'Client Info'!$B$76,"N/A")</f>
        <v>N/A</v>
      </c>
      <c r="D51" s="182"/>
      <c r="E51" s="420"/>
      <c r="F51" s="182"/>
      <c r="G51" s="423"/>
      <c r="H51" s="772"/>
      <c r="I51" s="589" t="str" cm="1">
        <f t="array" ref="I51">IFERROR(_xlfn.IFS(AND(B51&lt;&gt;"",B51&lt;&gt;"N/A",D51=""),"Please enter Total Head Count, since it cannot be left blank",AND(B51&lt;&gt;"",B51&lt;&gt;"N/A",F51=""),"Please enter ENP, since it cannot be left blank"),"")</f>
        <v/>
      </c>
    </row>
    <row r="52" spans="2:9" ht="14.25">
      <c r="B52" s="95" t="str">
        <f>IF('Client Info'!$D$77="Yes",'Client Info'!$D$61,"N/A")</f>
        <v>N/A</v>
      </c>
      <c r="C52" s="96" t="str">
        <f>IF(B52="ISO 9001",'Client Info'!$B$77,"N/A")</f>
        <v>N/A</v>
      </c>
      <c r="D52" s="180"/>
      <c r="E52" s="417"/>
      <c r="F52" s="180"/>
      <c r="G52" s="421"/>
      <c r="H52" s="770"/>
      <c r="I52" s="587" t="str" cm="1">
        <f t="array" ref="I52">IFERROR(_xlfn.IFS(AND(B52&lt;&gt;"",B52&lt;&gt;"N/A",D52=""),"Please enter Total Head Count, since it cannot be left blank",AND(B52&lt;&gt;"",B52&lt;&gt;"N/A",F52=""),"Please enter ENP, since it cannot be left blank"),"")</f>
        <v/>
      </c>
    </row>
    <row r="53" spans="2:9" ht="14.25">
      <c r="B53" s="97" t="str">
        <f>IF('Client Info'!$E$77="Yes",'Client Info'!$E$61,"N/A")</f>
        <v>N/A</v>
      </c>
      <c r="C53" s="62" t="str">
        <f>IF(B53="ISO 14001",'Client Info'!$B$77,"N/A")</f>
        <v>N/A</v>
      </c>
      <c r="D53" s="181"/>
      <c r="E53" s="418"/>
      <c r="F53" s="181"/>
      <c r="G53" s="422"/>
      <c r="H53" s="771"/>
      <c r="I53" s="588" t="str" cm="1">
        <f t="array" ref="I53">IFERROR(_xlfn.IFS(AND(B53&lt;&gt;"",B53&lt;&gt;"N/A",D53=""),"Please enter Total Head Count , since it cannot be left blank",AND(B53&lt;&gt;"",B53&lt;&gt;"N/A",F53=""),"Please enter ENP, since it cannot be left blank"),"")</f>
        <v/>
      </c>
    </row>
    <row r="54" spans="2:9" ht="14.25">
      <c r="B54" s="98" t="str">
        <f>IF('Client Info'!$F$77="Yes",'Client Info'!$F$61,"N/A")</f>
        <v>N/A</v>
      </c>
      <c r="C54" s="99" t="str">
        <f>IF(B54="ISO 45001",'Client Info'!$B$77,"N/A")</f>
        <v>N/A</v>
      </c>
      <c r="D54" s="182"/>
      <c r="E54" s="420"/>
      <c r="F54" s="182"/>
      <c r="G54" s="423"/>
      <c r="H54" s="772"/>
      <c r="I54" s="589" t="str" cm="1">
        <f t="array" ref="I54">IFERROR(_xlfn.IFS(AND(B54&lt;&gt;"",B54&lt;&gt;"N/A",D54=""),"Please enter Total Head Count, since it cannot be left blank",AND(B54&lt;&gt;"",B54&lt;&gt;"N/A",F54=""),"Please enter ENP, since it cannot be left blank"),"")</f>
        <v/>
      </c>
    </row>
    <row r="55" spans="2:9" ht="14.25">
      <c r="B55" s="95" t="str">
        <f>IF('Client Info'!$D$78="Yes",'Client Info'!$D$61,"N/A")</f>
        <v>N/A</v>
      </c>
      <c r="C55" s="96" t="str">
        <f>IF(B55="ISO 9001",'Client Info'!$B$78,"N/A")</f>
        <v>N/A</v>
      </c>
      <c r="D55" s="180"/>
      <c r="E55" s="417"/>
      <c r="F55" s="180"/>
      <c r="G55" s="421"/>
      <c r="H55" s="770"/>
      <c r="I55" s="587" t="str" cm="1">
        <f t="array" ref="I55">IFERROR(_xlfn.IFS(AND(B55&lt;&gt;"",B55&lt;&gt;"N/A",D55=""),"Please enter Total Head Count, since it cannot be left blank",AND(B55&lt;&gt;"",B55&lt;&gt;"N/A",F55=""),"Please enter ENP, since it cannot be left blank"),"")</f>
        <v/>
      </c>
    </row>
    <row r="56" spans="2:9" ht="14.25">
      <c r="B56" s="97" t="str">
        <f>IF('Client Info'!$E$78="Yes",'Client Info'!$E$61,"N/A")</f>
        <v>N/A</v>
      </c>
      <c r="C56" s="62" t="str">
        <f>IF(B56="ISO 14001",'Client Info'!$B$78,"N/A")</f>
        <v>N/A</v>
      </c>
      <c r="D56" s="181"/>
      <c r="E56" s="418"/>
      <c r="F56" s="181"/>
      <c r="G56" s="422"/>
      <c r="H56" s="771"/>
      <c r="I56" s="588" t="str" cm="1">
        <f t="array" ref="I56">IFERROR(_xlfn.IFS(AND(B56&lt;&gt;"",B56&lt;&gt;"N/A",D56=""),"Please enter Total Head Count , since it cannot be left blank",AND(B56&lt;&gt;"",B56&lt;&gt;"N/A",F56=""),"Please enter ENP, since it cannot be left blank"),"")</f>
        <v/>
      </c>
    </row>
    <row r="57" spans="2:9" ht="14.25">
      <c r="B57" s="98" t="str">
        <f>IF('Client Info'!$F$78="Yes",'Client Info'!$F$61,"N/A")</f>
        <v>N/A</v>
      </c>
      <c r="C57" s="99" t="str">
        <f>IF(B57="ISO 45001",'Client Info'!$B$78,"N/A")</f>
        <v>N/A</v>
      </c>
      <c r="D57" s="182"/>
      <c r="E57" s="420"/>
      <c r="F57" s="182"/>
      <c r="G57" s="423"/>
      <c r="H57" s="772"/>
      <c r="I57" s="589" t="str" cm="1">
        <f t="array" ref="I57">IFERROR(_xlfn.IFS(AND(B57&lt;&gt;"",B57&lt;&gt;"N/A",D57=""),"Please enter Total Head Count, since it cannot be left blank",AND(B57&lt;&gt;"",B57&lt;&gt;"N/A",F57=""),"Please enter ENP, since it cannot be left blank"),"")</f>
        <v/>
      </c>
    </row>
    <row r="58" spans="2:9" ht="14.25">
      <c r="B58" s="95" t="str">
        <f>IF('Client Info'!$D$79="Yes",'Client Info'!$D$61,"N/A")</f>
        <v>N/A</v>
      </c>
      <c r="C58" s="96" t="str">
        <f>IF(B58="ISO 9001",'Client Info'!$B$79,"N/A")</f>
        <v>N/A</v>
      </c>
      <c r="D58" s="180"/>
      <c r="E58" s="417"/>
      <c r="F58" s="180"/>
      <c r="G58" s="421"/>
      <c r="H58" s="770"/>
      <c r="I58" s="587" t="str" cm="1">
        <f t="array" ref="I58">IFERROR(_xlfn.IFS(AND(B58&lt;&gt;"",B58&lt;&gt;"N/A",D58=""),"Please enter Total Head Count, since it cannot be left blank",AND(B58&lt;&gt;"",B58&lt;&gt;"N/A",F58=""),"Please enter ENP, since it cannot be left blank"),"")</f>
        <v/>
      </c>
    </row>
    <row r="59" spans="2:9" ht="15" customHeight="1">
      <c r="B59" s="97" t="str">
        <f>IF('Client Info'!$E$79="Yes",'Client Info'!$E$61,"N/A")</f>
        <v>N/A</v>
      </c>
      <c r="C59" s="62" t="str">
        <f>IF(B59="ISO 14001",'Client Info'!$B$79,"N/A")</f>
        <v>N/A</v>
      </c>
      <c r="D59" s="181"/>
      <c r="E59" s="418"/>
      <c r="F59" s="181"/>
      <c r="G59" s="422"/>
      <c r="H59" s="771"/>
      <c r="I59" s="588" t="str" cm="1">
        <f t="array" ref="I59">IFERROR(_xlfn.IFS(AND(B59&lt;&gt;"",B59&lt;&gt;"N/A",D59=""),"Please enter Total Head Count , since it cannot be left blank",AND(B59&lt;&gt;"",B59&lt;&gt;"N/A",F59=""),"Please enter ENP, since it cannot be left blank"),"")</f>
        <v/>
      </c>
    </row>
    <row r="60" spans="2:9" ht="14.25">
      <c r="B60" s="98" t="str">
        <f>IF('Client Info'!$F$79="Yes",'Client Info'!$F$61,"N/A")</f>
        <v>N/A</v>
      </c>
      <c r="C60" s="99" t="str">
        <f>IF(B60="ISO 45001",'Client Info'!$B$79,"N/A")</f>
        <v>N/A</v>
      </c>
      <c r="D60" s="182"/>
      <c r="E60" s="420"/>
      <c r="F60" s="182"/>
      <c r="G60" s="423"/>
      <c r="H60" s="772"/>
      <c r="I60" s="589" t="str" cm="1">
        <f t="array" ref="I60">IFERROR(_xlfn.IFS(AND(B60&lt;&gt;"",B60&lt;&gt;"N/A",D60=""),"Please enter Total Head Count, since it cannot be left blank",AND(B60&lt;&gt;"",B60&lt;&gt;"N/A",F60=""),"Please enter ENP, since it cannot be left blank"),"")</f>
        <v/>
      </c>
    </row>
    <row r="61" spans="2:9" ht="14.25">
      <c r="B61" s="95" t="str">
        <f>IF('Client Info'!$D$80="Yes",'Client Info'!$D$61,"N/A")</f>
        <v>N/A</v>
      </c>
      <c r="C61" s="96" t="str">
        <f>IF(B61="ISO 9001",'Client Info'!$B$80,"N/A")</f>
        <v>N/A</v>
      </c>
      <c r="D61" s="180"/>
      <c r="E61" s="417"/>
      <c r="F61" s="180"/>
      <c r="G61" s="421"/>
      <c r="H61" s="770"/>
      <c r="I61" s="587" t="str" cm="1">
        <f t="array" ref="I61">IFERROR(_xlfn.IFS(AND(B61&lt;&gt;"",B61&lt;&gt;"N/A",D61=""),"Please enter Total Head Count, since it cannot be left blank",AND(B61&lt;&gt;"",B61&lt;&gt;"N/A",F61=""),"Please enter ENP, since it cannot be left blank"),"")</f>
        <v/>
      </c>
    </row>
    <row r="62" spans="2:9" ht="14.25">
      <c r="B62" s="97" t="str">
        <f>IF('Client Info'!$E$80="Yes",'Client Info'!$E$61,"N/A")</f>
        <v>N/A</v>
      </c>
      <c r="C62" s="62" t="str">
        <f>IF(B62="ISO 14001",'Client Info'!$B$80,"N/A")</f>
        <v>N/A</v>
      </c>
      <c r="D62" s="181"/>
      <c r="E62" s="418"/>
      <c r="F62" s="181"/>
      <c r="G62" s="422"/>
      <c r="H62" s="771"/>
      <c r="I62" s="588" t="str" cm="1">
        <f t="array" ref="I62">IFERROR(_xlfn.IFS(AND(B62&lt;&gt;"",B62&lt;&gt;"N/A",D62=""),"Please enter Total Head Count , since it cannot be left blank",AND(B62&lt;&gt;"",B62&lt;&gt;"N/A",F62=""),"Please enter ENP, since it cannot be left blank"),"")</f>
        <v/>
      </c>
    </row>
    <row r="63" spans="2:9" ht="14.25">
      <c r="B63" s="98" t="str">
        <f>IF('Client Info'!$F$80="Yes",'Client Info'!$F$61,"N/A")</f>
        <v>N/A</v>
      </c>
      <c r="C63" s="99" t="str">
        <f>IF(B63="ISO 45001",'Client Info'!$B$80,"N/A")</f>
        <v>N/A</v>
      </c>
      <c r="D63" s="182"/>
      <c r="E63" s="420"/>
      <c r="F63" s="182"/>
      <c r="G63" s="423"/>
      <c r="H63" s="772"/>
      <c r="I63" s="589" t="str" cm="1">
        <f t="array" ref="I63">IFERROR(_xlfn.IFS(AND(B63&lt;&gt;"",B63&lt;&gt;"N/A",D63=""),"Please enter Total Head Count, since it cannot be left blank",AND(B63&lt;&gt;"",B63&lt;&gt;"N/A",F63=""),"Please enter ENP, since it cannot be left blank"),"")</f>
        <v/>
      </c>
    </row>
    <row r="64" spans="2:9" ht="14.25">
      <c r="B64" s="95" t="str">
        <f>IF('Client Info'!$D$81="Yes",'Client Info'!$D$61,"N/A")</f>
        <v>N/A</v>
      </c>
      <c r="C64" s="96" t="str">
        <f>IF(B64="ISO 9001",'Client Info'!$B$81,"N/A")</f>
        <v>N/A</v>
      </c>
      <c r="D64" s="180"/>
      <c r="E64" s="417"/>
      <c r="F64" s="180"/>
      <c r="G64" s="421"/>
      <c r="H64" s="770"/>
      <c r="I64" s="587" t="str" cm="1">
        <f t="array" ref="I64">IFERROR(_xlfn.IFS(AND(B64&lt;&gt;"",B64&lt;&gt;"N/A",D64=""),"Please enter Total Head Count, since it cannot be left blank",AND(B64&lt;&gt;"",B64&lt;&gt;"N/A",F64=""),"Please enter ENP, since it cannot be left blank"),"")</f>
        <v/>
      </c>
    </row>
    <row r="65" spans="2:11" ht="14.25">
      <c r="B65" s="97" t="str">
        <f>IF('Client Info'!$E$81="Yes",'Client Info'!$E$61,"N/A")</f>
        <v>N/A</v>
      </c>
      <c r="C65" s="62" t="str">
        <f>IF(B65="ISO 14001",'Client Info'!$B$81,"N/A")</f>
        <v>N/A</v>
      </c>
      <c r="D65" s="181"/>
      <c r="E65" s="418"/>
      <c r="F65" s="181"/>
      <c r="G65" s="422"/>
      <c r="H65" s="771"/>
      <c r="I65" s="588" t="str" cm="1">
        <f t="array" ref="I65">IFERROR(_xlfn.IFS(AND(B65&lt;&gt;"",B65&lt;&gt;"N/A",D65=""),"Please enter Total Head Count , since it cannot be left blank",AND(B65&lt;&gt;"",B65&lt;&gt;"N/A",F65=""),"Please enter ENP, since it cannot be left blank"),"")</f>
        <v/>
      </c>
    </row>
    <row r="66" spans="2:11" ht="14.25">
      <c r="B66" s="98" t="str">
        <f>IF('Client Info'!$F$81="Yes",'Client Info'!$F$61,"N/A")</f>
        <v>N/A</v>
      </c>
      <c r="C66" s="99" t="str">
        <f>IF(B66="ISO 45001",'Client Info'!$B$81,"N/A")</f>
        <v>N/A</v>
      </c>
      <c r="D66" s="182"/>
      <c r="E66" s="420"/>
      <c r="F66" s="182"/>
      <c r="G66" s="423"/>
      <c r="H66" s="772"/>
      <c r="I66" s="589" t="str" cm="1">
        <f t="array" ref="I66">IFERROR(_xlfn.IFS(AND(B66&lt;&gt;"",B66&lt;&gt;"N/A",D66=""),"Please enter Total Head Count, since it cannot be left blank",AND(B66&lt;&gt;"",B66&lt;&gt;"N/A",F66=""),"Please enter ENP, since it cannot be left blank"),"")</f>
        <v/>
      </c>
    </row>
    <row r="67" spans="2:11" ht="14.25">
      <c r="B67" s="95" t="str">
        <f>IF('Client Info'!$D$82="Yes",'Client Info'!$D$61,"N/A")</f>
        <v>N/A</v>
      </c>
      <c r="C67" s="96" t="str">
        <f>IF(B67="ISO 9001",'Client Info'!$B$82,"N/A")</f>
        <v>N/A</v>
      </c>
      <c r="D67" s="180"/>
      <c r="E67" s="417"/>
      <c r="F67" s="180"/>
      <c r="G67" s="421"/>
      <c r="H67" s="770"/>
      <c r="I67" s="587" t="str" cm="1">
        <f t="array" ref="I67">IFERROR(_xlfn.IFS(AND(B67&lt;&gt;"",B67&lt;&gt;"N/A",D67=""),"Please enter Total Head Count, since it cannot be left blank",AND(B67&lt;&gt;"",B67&lt;&gt;"N/A",F67=""),"Please enter ENP, since it cannot be left blank"),"")</f>
        <v/>
      </c>
      <c r="K67" s="945"/>
    </row>
    <row r="68" spans="2:11" ht="14.25">
      <c r="B68" s="97" t="str">
        <f>IF('Client Info'!$E$82="Yes",'Client Info'!$E$61,"N/A")</f>
        <v>N/A</v>
      </c>
      <c r="C68" s="62" t="str">
        <f>IF(B68="ISO 14001",'Client Info'!$B$82,"N/A")</f>
        <v>N/A</v>
      </c>
      <c r="D68" s="181"/>
      <c r="E68" s="418"/>
      <c r="F68" s="181"/>
      <c r="G68" s="422"/>
      <c r="H68" s="771"/>
      <c r="I68" s="588" t="str" cm="1">
        <f t="array" ref="I68">IFERROR(_xlfn.IFS(AND(B68&lt;&gt;"",B68&lt;&gt;"N/A",D68=""),"Please enter Total Head Count , since it cannot be left blank",AND(B68&lt;&gt;"",B68&lt;&gt;"N/A",F68=""),"Please enter ENP, since it cannot be left blank"),"")</f>
        <v/>
      </c>
      <c r="K68" s="945"/>
    </row>
    <row r="69" spans="2:11" ht="14.25">
      <c r="B69" s="98" t="str">
        <f>IF('Client Info'!$F$82="Yes",'Client Info'!$F$61,"N/A")</f>
        <v>N/A</v>
      </c>
      <c r="C69" s="99" t="str">
        <f>IF(B69="ISO 45001",'Client Info'!$B$82,"N/A")</f>
        <v>N/A</v>
      </c>
      <c r="D69" s="182"/>
      <c r="E69" s="420"/>
      <c r="F69" s="182"/>
      <c r="G69" s="423"/>
      <c r="H69" s="772"/>
      <c r="I69" s="589" t="str" cm="1">
        <f t="array" ref="I69">IFERROR(_xlfn.IFS(AND(B69&lt;&gt;"",B69&lt;&gt;"N/A",D69=""),"Please enter Total Head Count, since it cannot be left blank",AND(B69&lt;&gt;"",B69&lt;&gt;"N/A",F69=""),"Please enter ENP, since it cannot be left blank"),"")</f>
        <v/>
      </c>
    </row>
    <row r="70" spans="2:11" ht="14.25">
      <c r="B70" s="95" t="str">
        <f>IF('Client Info'!D83="Yes",'Client Info'!$D$61,"N/A")</f>
        <v>N/A</v>
      </c>
      <c r="C70" s="96" t="str">
        <f>IF(B70="ISO 9001",'Client Info'!B83,"N/A")</f>
        <v>N/A</v>
      </c>
      <c r="D70" s="180"/>
      <c r="E70" s="417"/>
      <c r="F70" s="180"/>
      <c r="G70" s="421"/>
      <c r="H70" s="770"/>
      <c r="I70" s="587" t="str" cm="1">
        <f t="array" ref="I70">IFERROR(_xlfn.IFS(AND(B70&lt;&gt;"",B70&lt;&gt;"N/A",D70=""),"Please enter Total Head Count, since it cannot be left blank",AND(B70&lt;&gt;"",B70&lt;&gt;"N/A",F70=""),"Please enter ENP, since it cannot be left blank"),"")</f>
        <v/>
      </c>
      <c r="K70" s="447"/>
    </row>
    <row r="71" spans="2:11" ht="14.25">
      <c r="B71" s="97" t="str">
        <f>IF('Client Info'!E83="Yes",'Client Info'!$E$61,"N/A")</f>
        <v>N/A</v>
      </c>
      <c r="C71" s="62" t="str">
        <f>IF(B71="ISO 14001",'Client Info'!B83,"N/A")</f>
        <v>N/A</v>
      </c>
      <c r="D71" s="181"/>
      <c r="E71" s="418"/>
      <c r="F71" s="181"/>
      <c r="G71" s="422"/>
      <c r="H71" s="771"/>
      <c r="I71" s="588" t="str" cm="1">
        <f t="array" ref="I71">IFERROR(_xlfn.IFS(AND(B71&lt;&gt;"",B71&lt;&gt;"N/A",D71=""),"Please enter Total Head Count , since it cannot be left blank",AND(B71&lt;&gt;"",B71&lt;&gt;"N/A",F71=""),"Please enter ENP, since it cannot be left blank"),"")</f>
        <v/>
      </c>
      <c r="K71" s="447"/>
    </row>
    <row r="72" spans="2:11" ht="14.25">
      <c r="B72" s="98" t="str">
        <f>IF('Client Info'!F83="Yes",'Client Info'!$F$61,"N/A")</f>
        <v>N/A</v>
      </c>
      <c r="C72" s="99" t="str">
        <f>IF(B72="ISO 45001",'Client Info'!B83,"N/A")</f>
        <v>N/A</v>
      </c>
      <c r="D72" s="182"/>
      <c r="E72" s="420"/>
      <c r="F72" s="182"/>
      <c r="G72" s="423"/>
      <c r="H72" s="772"/>
      <c r="I72" s="589" t="str" cm="1">
        <f t="array" ref="I72">IFERROR(_xlfn.IFS(AND(B72&lt;&gt;"",B72&lt;&gt;"N/A",D72=""),"Please enter Total Head Count, since it cannot be left blank",AND(B72&lt;&gt;"",B72&lt;&gt;"N/A",F72=""),"Please enter ENP, since it cannot be left blank"),"")</f>
        <v/>
      </c>
    </row>
    <row r="73" spans="2:11" ht="14.25">
      <c r="B73" s="95" t="str">
        <f>IF('Client Info'!D84="Yes",'Client Info'!$D$61,"N/A")</f>
        <v>N/A</v>
      </c>
      <c r="C73" s="96" t="str">
        <f>IF(B73="ISO 9001",'Client Info'!B84,"N/A")</f>
        <v>N/A</v>
      </c>
      <c r="D73" s="180"/>
      <c r="E73" s="417"/>
      <c r="F73" s="180"/>
      <c r="G73" s="421"/>
      <c r="H73" s="770"/>
      <c r="I73" s="587" t="str" cm="1">
        <f t="array" ref="I73">IFERROR(_xlfn.IFS(AND(B73&lt;&gt;"",B73&lt;&gt;"N/A",D73=""),"Please enter Total Head Count, since it cannot be left blank",AND(B73&lt;&gt;"",B73&lt;&gt;"N/A",F73=""),"Please enter ENP, since it cannot be left blank"),"")</f>
        <v/>
      </c>
      <c r="K73" s="447"/>
    </row>
    <row r="74" spans="2:11" ht="14.25">
      <c r="B74" s="97" t="str">
        <f>IF('Client Info'!E84="Yes",'Client Info'!$E$61,"N/A")</f>
        <v>N/A</v>
      </c>
      <c r="C74" s="62" t="str">
        <f>IF(B74="ISO 14001",'Client Info'!B84,"N/A")</f>
        <v>N/A</v>
      </c>
      <c r="D74" s="181"/>
      <c r="E74" s="418"/>
      <c r="F74" s="181"/>
      <c r="G74" s="422"/>
      <c r="H74" s="771"/>
      <c r="I74" s="588" t="str" cm="1">
        <f t="array" ref="I74">IFERROR(_xlfn.IFS(AND(B74&lt;&gt;"",B74&lt;&gt;"N/A",D74=""),"Please enter Total Head Count , since it cannot be left blank",AND(B74&lt;&gt;"",B74&lt;&gt;"N/A",F74=""),"Please enter ENP, since it cannot be left blank"),"")</f>
        <v/>
      </c>
      <c r="K74" s="447"/>
    </row>
    <row r="75" spans="2:11" ht="14.25">
      <c r="B75" s="98" t="str">
        <f>IF('Client Info'!F84="Yes",'Client Info'!$F$61,"N/A")</f>
        <v>N/A</v>
      </c>
      <c r="C75" s="99" t="str">
        <f>IF(B75="ISO 45001",'Client Info'!B84,"N/A")</f>
        <v>N/A</v>
      </c>
      <c r="D75" s="182"/>
      <c r="E75" s="420"/>
      <c r="F75" s="182"/>
      <c r="G75" s="423"/>
      <c r="H75" s="772"/>
      <c r="I75" s="589" t="str" cm="1">
        <f t="array" ref="I75">IFERROR(_xlfn.IFS(AND(B75&lt;&gt;"",B75&lt;&gt;"N/A",D75=""),"Please enter Total Head Count, since it cannot be left blank",AND(B75&lt;&gt;"",B75&lt;&gt;"N/A",F75=""),"Please enter ENP, since it cannot be left blank"),"")</f>
        <v/>
      </c>
    </row>
    <row r="76" spans="2:11" ht="14.25">
      <c r="B76" s="95" t="str">
        <f>IF('Client Info'!D85="Yes",'Client Info'!$D$61,"N/A")</f>
        <v>N/A</v>
      </c>
      <c r="C76" s="96" t="str">
        <f>IF(B76="ISO 9001",'Client Info'!B85,"N/A")</f>
        <v>N/A</v>
      </c>
      <c r="D76" s="180"/>
      <c r="E76" s="417"/>
      <c r="F76" s="180"/>
      <c r="G76" s="421"/>
      <c r="H76" s="770"/>
      <c r="I76" s="587" t="str" cm="1">
        <f t="array" ref="I76">IFERROR(_xlfn.IFS(AND(B76&lt;&gt;"",B76&lt;&gt;"N/A",D76=""),"Please enter Total Head Count, since it cannot be left blank",AND(B76&lt;&gt;"",B76&lt;&gt;"N/A",F76=""),"Please enter ENP, since it cannot be left blank"),"")</f>
        <v/>
      </c>
      <c r="K76" s="447"/>
    </row>
    <row r="77" spans="2:11" ht="14.25">
      <c r="B77" s="97" t="str">
        <f>IF('Client Info'!E85="Yes",'Client Info'!$E$61,"N/A")</f>
        <v>N/A</v>
      </c>
      <c r="C77" s="62" t="str">
        <f>IF(B77="ISO 14001",'Client Info'!B85,"N/A")</f>
        <v>N/A</v>
      </c>
      <c r="D77" s="181"/>
      <c r="E77" s="418"/>
      <c r="F77" s="181"/>
      <c r="G77" s="422"/>
      <c r="H77" s="771"/>
      <c r="I77" s="588" t="str" cm="1">
        <f t="array" ref="I77">IFERROR(_xlfn.IFS(AND(B77&lt;&gt;"",B77&lt;&gt;"N/A",D77=""),"Please enter Total Head Count , since it cannot be left blank",AND(B77&lt;&gt;"",B77&lt;&gt;"N/A",F77=""),"Please enter ENP, since it cannot be left blank"),"")</f>
        <v/>
      </c>
      <c r="K77" s="447"/>
    </row>
    <row r="78" spans="2:11" ht="14.25">
      <c r="B78" s="98" t="str">
        <f>IF('Client Info'!F85="Yes",'Client Info'!$F$61,"N/A")</f>
        <v>N/A</v>
      </c>
      <c r="C78" s="99" t="str">
        <f>IF(B78="ISO 45001",'Client Info'!B85,"N/A")</f>
        <v>N/A</v>
      </c>
      <c r="D78" s="182"/>
      <c r="E78" s="420"/>
      <c r="F78" s="182"/>
      <c r="G78" s="423"/>
      <c r="H78" s="772"/>
      <c r="I78" s="589" t="str" cm="1">
        <f t="array" ref="I78">IFERROR(_xlfn.IFS(AND(B78&lt;&gt;"",B78&lt;&gt;"N/A",D78=""),"Please enter Total Head Count, since it cannot be left blank",AND(B78&lt;&gt;"",B78&lt;&gt;"N/A",F78=""),"Please enter ENP, since it cannot be left blank"),"")</f>
        <v/>
      </c>
    </row>
    <row r="79" spans="2:11" ht="14.25">
      <c r="B79" s="95" t="str">
        <f>IF('Client Info'!D86="Yes",'Client Info'!$D$61,"N/A")</f>
        <v>N/A</v>
      </c>
      <c r="C79" s="96" t="str">
        <f>IF(B79="ISO 9001",'Client Info'!B86,"N/A")</f>
        <v>N/A</v>
      </c>
      <c r="D79" s="180"/>
      <c r="E79" s="417"/>
      <c r="F79" s="180"/>
      <c r="G79" s="421"/>
      <c r="H79" s="770"/>
      <c r="I79" s="587" t="str" cm="1">
        <f t="array" ref="I79">IFERROR(_xlfn.IFS(AND(B79&lt;&gt;"",B79&lt;&gt;"N/A",D79=""),"Please enter Total Head Count, since it cannot be left blank",AND(B79&lt;&gt;"",B79&lt;&gt;"N/A",F79=""),"Please enter ENP, since it cannot be left blank"),"")</f>
        <v/>
      </c>
      <c r="K79" s="447"/>
    </row>
    <row r="80" spans="2:11" ht="14.25">
      <c r="B80" s="97" t="str">
        <f>IF('Client Info'!E86="Yes",'Client Info'!$E$61,"N/A")</f>
        <v>N/A</v>
      </c>
      <c r="C80" s="62" t="str">
        <f>IF(B80="ISO 14001",'Client Info'!B86,"N/A")</f>
        <v>N/A</v>
      </c>
      <c r="D80" s="181"/>
      <c r="E80" s="418"/>
      <c r="F80" s="181"/>
      <c r="G80" s="422"/>
      <c r="H80" s="771"/>
      <c r="I80" s="588" t="str" cm="1">
        <f t="array" ref="I80">IFERROR(_xlfn.IFS(AND(B80&lt;&gt;"",B80&lt;&gt;"N/A",D80=""),"Please enter Total Head Count , since it cannot be left blank",AND(B80&lt;&gt;"",B80&lt;&gt;"N/A",F80=""),"Please enter ENP, since it cannot be left blank"),"")</f>
        <v/>
      </c>
      <c r="K80" s="447"/>
    </row>
    <row r="81" spans="2:11" ht="14.25">
      <c r="B81" s="98" t="str">
        <f>IF('Client Info'!F86="Yes",'Client Info'!$F$61,"N/A")</f>
        <v>N/A</v>
      </c>
      <c r="C81" s="99" t="str">
        <f>IF(B81="ISO 45001",'Client Info'!B86,"N/A")</f>
        <v>N/A</v>
      </c>
      <c r="D81" s="182"/>
      <c r="E81" s="420"/>
      <c r="F81" s="182"/>
      <c r="G81" s="423"/>
      <c r="H81" s="772"/>
      <c r="I81" s="589" t="str" cm="1">
        <f t="array" ref="I81">IFERROR(_xlfn.IFS(AND(B81&lt;&gt;"",B81&lt;&gt;"N/A",D81=""),"Please enter Total Head Count, since it cannot be left blank",AND(B81&lt;&gt;"",B81&lt;&gt;"N/A",F81=""),"Please enter ENP, since it cannot be left blank"),"")</f>
        <v/>
      </c>
    </row>
    <row r="82" spans="2:11" ht="14.25">
      <c r="B82" s="95" t="str">
        <f>IF('Client Info'!D87="Yes",'Client Info'!$D$61,"N/A")</f>
        <v>N/A</v>
      </c>
      <c r="C82" s="96" t="str">
        <f>IF(B82="ISO 9001",'Client Info'!B87,"N/A")</f>
        <v>N/A</v>
      </c>
      <c r="D82" s="180"/>
      <c r="E82" s="417"/>
      <c r="F82" s="180"/>
      <c r="G82" s="421"/>
      <c r="H82" s="770"/>
      <c r="I82" s="587" t="str" cm="1">
        <f t="array" ref="I82">IFERROR(_xlfn.IFS(AND(B82&lt;&gt;"",B82&lt;&gt;"N/A",D82=""),"Please enter Total Head Count, since it cannot be left blank",AND(B82&lt;&gt;"",B82&lt;&gt;"N/A",F82=""),"Please enter ENP, since it cannot be left blank"),"")</f>
        <v/>
      </c>
      <c r="K82" s="447"/>
    </row>
    <row r="83" spans="2:11" ht="14.25">
      <c r="B83" s="97" t="str">
        <f>IF('Client Info'!E87="Yes",'Client Info'!$E$61,"N/A")</f>
        <v>N/A</v>
      </c>
      <c r="C83" s="62" t="str">
        <f>IF(B83="ISO 14001",'Client Info'!B87,"N/A")</f>
        <v>N/A</v>
      </c>
      <c r="D83" s="181"/>
      <c r="E83" s="418"/>
      <c r="F83" s="181"/>
      <c r="G83" s="422"/>
      <c r="H83" s="771"/>
      <c r="I83" s="588" t="str" cm="1">
        <f t="array" ref="I83">IFERROR(_xlfn.IFS(AND(B83&lt;&gt;"",B83&lt;&gt;"N/A",D83=""),"Please enter Total Head Count , since it cannot be left blank",AND(B83&lt;&gt;"",B83&lt;&gt;"N/A",F83=""),"Please enter ENP, since it cannot be left blank"),"")</f>
        <v/>
      </c>
      <c r="K83" s="447"/>
    </row>
    <row r="84" spans="2:11" ht="14.25">
      <c r="B84" s="98" t="str">
        <f>IF('Client Info'!F87="Yes",'Client Info'!$F$61,"N/A")</f>
        <v>N/A</v>
      </c>
      <c r="C84" s="99" t="str">
        <f>IF(B84="ISO 45001",'Client Info'!B87,"N/A")</f>
        <v>N/A</v>
      </c>
      <c r="D84" s="182"/>
      <c r="E84" s="420"/>
      <c r="F84" s="182"/>
      <c r="G84" s="423"/>
      <c r="H84" s="772"/>
      <c r="I84" s="589" t="str" cm="1">
        <f t="array" ref="I84">IFERROR(_xlfn.IFS(AND(B84&lt;&gt;"",B84&lt;&gt;"N/A",D84=""),"Please enter Total Head Count, since it cannot be left blank",AND(B84&lt;&gt;"",B84&lt;&gt;"N/A",F84=""),"Please enter ENP, since it cannot be left blank"),"")</f>
        <v/>
      </c>
    </row>
    <row r="85" spans="2:11" ht="14.25">
      <c r="B85" s="95" t="str">
        <f>IF('Client Info'!D88="Yes",'Client Info'!$D$61,"N/A")</f>
        <v>N/A</v>
      </c>
      <c r="C85" s="96" t="str">
        <f>IF(B85="ISO 9001",'Client Info'!B88,"N/A")</f>
        <v>N/A</v>
      </c>
      <c r="D85" s="180"/>
      <c r="E85" s="417"/>
      <c r="F85" s="180"/>
      <c r="G85" s="421"/>
      <c r="H85" s="770"/>
      <c r="I85" s="587" t="str" cm="1">
        <f t="array" ref="I85">IFERROR(_xlfn.IFS(AND(B85&lt;&gt;"",B85&lt;&gt;"N/A",D85=""),"Please enter Total Head Count, since it cannot be left blank",AND(B85&lt;&gt;"",B85&lt;&gt;"N/A",F85=""),"Please enter ENP, since it cannot be left blank"),"")</f>
        <v/>
      </c>
      <c r="K85" s="447"/>
    </row>
    <row r="86" spans="2:11" ht="14.25">
      <c r="B86" s="97" t="str">
        <f>IF('Client Info'!E88="Yes",'Client Info'!$E$61,"N/A")</f>
        <v>N/A</v>
      </c>
      <c r="C86" s="62" t="str">
        <f>IF(B86="ISO 14001",'Client Info'!B88,"N/A")</f>
        <v>N/A</v>
      </c>
      <c r="D86" s="181"/>
      <c r="E86" s="418"/>
      <c r="F86" s="181"/>
      <c r="G86" s="422"/>
      <c r="H86" s="771"/>
      <c r="I86" s="588" t="str" cm="1">
        <f t="array" ref="I86">IFERROR(_xlfn.IFS(AND(B86&lt;&gt;"",B86&lt;&gt;"N/A",D86=""),"Please enter Total Head Count , since it cannot be left blank",AND(B86&lt;&gt;"",B86&lt;&gt;"N/A",F86=""),"Please enter ENP, since it cannot be left blank"),"")</f>
        <v/>
      </c>
      <c r="K86" s="447"/>
    </row>
    <row r="87" spans="2:11" ht="14.25">
      <c r="B87" s="98" t="str">
        <f>IF('Client Info'!F88="Yes",'Client Info'!$F$61,"N/A")</f>
        <v>N/A</v>
      </c>
      <c r="C87" s="99" t="str">
        <f>IF(B87="ISO 45001",'Client Info'!B88,"N/A")</f>
        <v>N/A</v>
      </c>
      <c r="D87" s="182"/>
      <c r="E87" s="420"/>
      <c r="F87" s="182"/>
      <c r="G87" s="423"/>
      <c r="H87" s="772"/>
      <c r="I87" s="589" t="str" cm="1">
        <f t="array" ref="I87">IFERROR(_xlfn.IFS(AND(B87&lt;&gt;"",B87&lt;&gt;"N/A",D87=""),"Please enter Total Head Count, since it cannot be left blank",AND(B87&lt;&gt;"",B87&lt;&gt;"N/A",F87=""),"Please enter ENP, since it cannot be left blank"),"")</f>
        <v/>
      </c>
    </row>
    <row r="88" spans="2:11" ht="14.25">
      <c r="B88" s="95" t="str">
        <f>IF('Client Info'!D89="Yes",'Client Info'!$D$61,"N/A")</f>
        <v>N/A</v>
      </c>
      <c r="C88" s="96" t="str">
        <f>IF(B88="ISO 9001",'Client Info'!B89,"N/A")</f>
        <v>N/A</v>
      </c>
      <c r="D88" s="180"/>
      <c r="E88" s="417"/>
      <c r="F88" s="180"/>
      <c r="G88" s="421"/>
      <c r="H88" s="770"/>
      <c r="I88" s="587" t="str" cm="1">
        <f t="array" ref="I88">IFERROR(_xlfn.IFS(AND(B88&lt;&gt;"",B88&lt;&gt;"N/A",D88=""),"Please enter Total Head Count, since it cannot be left blank",AND(B88&lt;&gt;"",B88&lt;&gt;"N/A",F88=""),"Please enter ENP, since it cannot be left blank"),"")</f>
        <v/>
      </c>
      <c r="K88" s="447"/>
    </row>
    <row r="89" spans="2:11" ht="14.25">
      <c r="B89" s="97" t="str">
        <f>IF('Client Info'!E89="Yes",'Client Info'!$E$61,"N/A")</f>
        <v>N/A</v>
      </c>
      <c r="C89" s="62" t="str">
        <f>IF(B89="ISO 14001",'Client Info'!B89,"N/A")</f>
        <v>N/A</v>
      </c>
      <c r="D89" s="181"/>
      <c r="E89" s="418"/>
      <c r="F89" s="181"/>
      <c r="G89" s="422"/>
      <c r="H89" s="771"/>
      <c r="I89" s="588" t="str" cm="1">
        <f t="array" ref="I89">IFERROR(_xlfn.IFS(AND(B89&lt;&gt;"",B89&lt;&gt;"N/A",D89=""),"Please enter Total Head Count , since it cannot be left blank",AND(B89&lt;&gt;"",B89&lt;&gt;"N/A",F89=""),"Please enter ENP, since it cannot be left blank"),"")</f>
        <v/>
      </c>
      <c r="K89" s="447"/>
    </row>
    <row r="90" spans="2:11" ht="14.25">
      <c r="B90" s="98" t="str">
        <f>IF('Client Info'!F89="Yes",'Client Info'!$F$61,"N/A")</f>
        <v>N/A</v>
      </c>
      <c r="C90" s="99" t="str">
        <f>IF(B90="ISO 45001",'Client Info'!B89,"N/A")</f>
        <v>N/A</v>
      </c>
      <c r="D90" s="182"/>
      <c r="E90" s="420"/>
      <c r="F90" s="182"/>
      <c r="G90" s="423"/>
      <c r="H90" s="772"/>
      <c r="I90" s="589" t="str" cm="1">
        <f t="array" ref="I90">IFERROR(_xlfn.IFS(AND(B90&lt;&gt;"",B90&lt;&gt;"N/A",D90=""),"Please enter Total Head Count, since it cannot be left blank",AND(B90&lt;&gt;"",B90&lt;&gt;"N/A",F90=""),"Please enter ENP, since it cannot be left blank"),"")</f>
        <v/>
      </c>
    </row>
    <row r="91" spans="2:11" ht="14.25">
      <c r="B91" s="95" t="str">
        <f>IF('Client Info'!D90="Yes",'Client Info'!$D$61,"N/A")</f>
        <v>N/A</v>
      </c>
      <c r="C91" s="96" t="str">
        <f>IF(B91="ISO 9001",'Client Info'!B90,"N/A")</f>
        <v>N/A</v>
      </c>
      <c r="D91" s="180"/>
      <c r="E91" s="417"/>
      <c r="F91" s="180"/>
      <c r="G91" s="421"/>
      <c r="H91" s="770"/>
      <c r="I91" s="587" t="str" cm="1">
        <f t="array" ref="I91">IFERROR(_xlfn.IFS(AND(B91&lt;&gt;"",B91&lt;&gt;"N/A",D91=""),"Please enter Total Head Count, since it cannot be left blank",AND(B91&lt;&gt;"",B91&lt;&gt;"N/A",F91=""),"Please enter ENP, since it cannot be left blank"),"")</f>
        <v/>
      </c>
      <c r="K91" s="447"/>
    </row>
    <row r="92" spans="2:11" ht="14.25">
      <c r="B92" s="97" t="str">
        <f>IF('Client Info'!E90="Yes",'Client Info'!$E$61,"N/A")</f>
        <v>N/A</v>
      </c>
      <c r="C92" s="62" t="str">
        <f>IF(B92="ISO 14001",'Client Info'!B90,"N/A")</f>
        <v>N/A</v>
      </c>
      <c r="D92" s="181"/>
      <c r="E92" s="418"/>
      <c r="F92" s="181"/>
      <c r="G92" s="422"/>
      <c r="H92" s="771"/>
      <c r="I92" s="588" t="str" cm="1">
        <f t="array" ref="I92">IFERROR(_xlfn.IFS(AND(B92&lt;&gt;"",B92&lt;&gt;"N/A",D92=""),"Please enter Total Head Count , since it cannot be left blank",AND(B92&lt;&gt;"",B92&lt;&gt;"N/A",F92=""),"Please enter ENP, since it cannot be left blank"),"")</f>
        <v/>
      </c>
      <c r="K92" s="447"/>
    </row>
    <row r="93" spans="2:11" ht="14.25">
      <c r="B93" s="98" t="str">
        <f>IF('Client Info'!F90="Yes",'Client Info'!$F$61,"N/A")</f>
        <v>N/A</v>
      </c>
      <c r="C93" s="99" t="str">
        <f>IF(B93="ISO 45001",'Client Info'!B90,"N/A")</f>
        <v>N/A</v>
      </c>
      <c r="D93" s="182"/>
      <c r="E93" s="420"/>
      <c r="F93" s="182"/>
      <c r="G93" s="423"/>
      <c r="H93" s="772"/>
      <c r="I93" s="589" t="str" cm="1">
        <f t="array" ref="I93">IFERROR(_xlfn.IFS(AND(B93&lt;&gt;"",B93&lt;&gt;"N/A",D93=""),"Please enter Total Head Count, since it cannot be left blank",AND(B93&lt;&gt;"",B93&lt;&gt;"N/A",F93=""),"Please enter ENP, since it cannot be left blank"),"")</f>
        <v/>
      </c>
    </row>
    <row r="94" spans="2:11" ht="14.25">
      <c r="B94" s="95" t="str">
        <f>IF('Client Info'!D91="Yes",'Client Info'!$D$61,"N/A")</f>
        <v>N/A</v>
      </c>
      <c r="C94" s="96" t="str">
        <f>IF(B94="ISO 9001",'Client Info'!B91,"N/A")</f>
        <v>N/A</v>
      </c>
      <c r="D94" s="180"/>
      <c r="E94" s="417"/>
      <c r="F94" s="180"/>
      <c r="G94" s="421"/>
      <c r="H94" s="770"/>
      <c r="I94" s="587" t="str" cm="1">
        <f t="array" ref="I94">IFERROR(_xlfn.IFS(AND(B94&lt;&gt;"",B94&lt;&gt;"N/A",D94=""),"Please enter Total Head Count, since it cannot be left blank",AND(B94&lt;&gt;"",B94&lt;&gt;"N/A",F94=""),"Please enter ENP, since it cannot be left blank"),"")</f>
        <v/>
      </c>
      <c r="K94" s="447"/>
    </row>
    <row r="95" spans="2:11" ht="14.25">
      <c r="B95" s="97" t="str">
        <f>IF('Client Info'!E91="Yes",'Client Info'!$E$61,"N/A")</f>
        <v>N/A</v>
      </c>
      <c r="C95" s="62" t="str">
        <f>IF(B95="ISO 14001",'Client Info'!B91,"N/A")</f>
        <v>N/A</v>
      </c>
      <c r="D95" s="181"/>
      <c r="E95" s="418"/>
      <c r="F95" s="181"/>
      <c r="G95" s="422"/>
      <c r="H95" s="771"/>
      <c r="I95" s="588" t="str" cm="1">
        <f t="array" ref="I95">IFERROR(_xlfn.IFS(AND(B95&lt;&gt;"",B95&lt;&gt;"N/A",D95=""),"Please enter Total Head Count , since it cannot be left blank",AND(B95&lt;&gt;"",B95&lt;&gt;"N/A",F95=""),"Please enter ENP, since it cannot be left blank"),"")</f>
        <v/>
      </c>
      <c r="K95" s="447"/>
    </row>
    <row r="96" spans="2:11" ht="14.25">
      <c r="B96" s="98" t="str">
        <f>IF('Client Info'!F91="Yes",'Client Info'!$F$61,"N/A")</f>
        <v>N/A</v>
      </c>
      <c r="C96" s="99" t="str">
        <f>IF(B96="ISO 45001",'Client Info'!B91,"N/A")</f>
        <v>N/A</v>
      </c>
      <c r="D96" s="182"/>
      <c r="E96" s="420"/>
      <c r="F96" s="182"/>
      <c r="G96" s="423"/>
      <c r="H96" s="772"/>
      <c r="I96" s="589" t="str" cm="1">
        <f t="array" ref="I96">IFERROR(_xlfn.IFS(AND(B96&lt;&gt;"",B96&lt;&gt;"N/A",D96=""),"Please enter Total Head Count, since it cannot be left blank",AND(B96&lt;&gt;"",B96&lt;&gt;"N/A",F96=""),"Please enter ENP, since it cannot be left blank"),"")</f>
        <v/>
      </c>
    </row>
    <row r="97" spans="2:11" ht="14.25">
      <c r="B97" s="95" t="str">
        <f>IF('Client Info'!D92="Yes",'Client Info'!$D$61,"N/A")</f>
        <v>N/A</v>
      </c>
      <c r="C97" s="96" t="str">
        <f>IF(B97="ISO 9001",'Client Info'!B92,"N/A")</f>
        <v>N/A</v>
      </c>
      <c r="D97" s="180"/>
      <c r="E97" s="417"/>
      <c r="F97" s="180"/>
      <c r="G97" s="421"/>
      <c r="H97" s="770"/>
      <c r="I97" s="587" t="str" cm="1">
        <f t="array" ref="I97">IFERROR(_xlfn.IFS(AND(B97&lt;&gt;"",B97&lt;&gt;"N/A",D97=""),"Please enter Total Head Count, since it cannot be left blank",AND(B97&lt;&gt;"",B97&lt;&gt;"N/A",F97=""),"Please enter ENP, since it cannot be left blank"),"")</f>
        <v/>
      </c>
      <c r="K97" s="447"/>
    </row>
    <row r="98" spans="2:11" ht="14.25">
      <c r="B98" s="97" t="str">
        <f>IF('Client Info'!E92="Yes",'Client Info'!$E$61,"N/A")</f>
        <v>N/A</v>
      </c>
      <c r="C98" s="62" t="str">
        <f>IF(B98="ISO 14001",'Client Info'!B92,"N/A")</f>
        <v>N/A</v>
      </c>
      <c r="D98" s="181"/>
      <c r="E98" s="418"/>
      <c r="F98" s="181"/>
      <c r="G98" s="422"/>
      <c r="H98" s="771"/>
      <c r="I98" s="588" t="str" cm="1">
        <f t="array" ref="I98">IFERROR(_xlfn.IFS(AND(B98&lt;&gt;"",B98&lt;&gt;"N/A",D98=""),"Please enter Total Head Count , since it cannot be left blank",AND(B98&lt;&gt;"",B98&lt;&gt;"N/A",F98=""),"Please enter ENP, since it cannot be left blank"),"")</f>
        <v/>
      </c>
      <c r="K98" s="447"/>
    </row>
    <row r="99" spans="2:11" ht="14.25">
      <c r="B99" s="98" t="str">
        <f>IF('Client Info'!F92="Yes",'Client Info'!$F$61,"N/A")</f>
        <v>N/A</v>
      </c>
      <c r="C99" s="99" t="str">
        <f>IF(B99="ISO 45001",'Client Info'!B92,"N/A")</f>
        <v>N/A</v>
      </c>
      <c r="D99" s="182"/>
      <c r="E99" s="420"/>
      <c r="F99" s="182"/>
      <c r="G99" s="423"/>
      <c r="H99" s="772"/>
      <c r="I99" s="589" t="str" cm="1">
        <f t="array" ref="I99">IFERROR(_xlfn.IFS(AND(B99&lt;&gt;"",B99&lt;&gt;"N/A",D99=""),"Please enter Total Head Count, since it cannot be left blank",AND(B99&lt;&gt;"",B99&lt;&gt;"N/A",F99=""),"Please enter ENP, since it cannot be left blank"),"")</f>
        <v/>
      </c>
    </row>
    <row r="100" spans="2:11" ht="14.25">
      <c r="B100" s="95" t="str">
        <f>IF('Client Info'!D93="Yes",'Client Info'!$D$61,"N/A")</f>
        <v>N/A</v>
      </c>
      <c r="C100" s="96" t="str">
        <f>IF(B100="ISO 9001",'Client Info'!B93,"N/A")</f>
        <v>N/A</v>
      </c>
      <c r="D100" s="180"/>
      <c r="E100" s="417"/>
      <c r="F100" s="180"/>
      <c r="G100" s="421"/>
      <c r="H100" s="770"/>
      <c r="I100" s="587" t="str" cm="1">
        <f t="array" ref="I100">IFERROR(_xlfn.IFS(AND(B100&lt;&gt;"",B100&lt;&gt;"N/A",D100=""),"Please enter Total Head Count, since it cannot be left blank",AND(B100&lt;&gt;"",B100&lt;&gt;"N/A",F100=""),"Please enter ENP, since it cannot be left blank"),"")</f>
        <v/>
      </c>
      <c r="K100" s="447"/>
    </row>
    <row r="101" spans="2:11" ht="14.25">
      <c r="B101" s="97" t="str">
        <f>IF('Client Info'!E93="Yes",'Client Info'!$E$61,"N/A")</f>
        <v>N/A</v>
      </c>
      <c r="C101" s="62" t="str">
        <f>IF(B101="ISO 14001",'Client Info'!B93,"N/A")</f>
        <v>N/A</v>
      </c>
      <c r="D101" s="181"/>
      <c r="E101" s="418"/>
      <c r="F101" s="181"/>
      <c r="G101" s="422"/>
      <c r="H101" s="771"/>
      <c r="I101" s="588" t="str" cm="1">
        <f t="array" ref="I101">IFERROR(_xlfn.IFS(AND(B101&lt;&gt;"",B101&lt;&gt;"N/A",D101=""),"Please enter Total Head Count , since it cannot be left blank",AND(B101&lt;&gt;"",B101&lt;&gt;"N/A",F101=""),"Please enter ENP, since it cannot be left blank"),"")</f>
        <v/>
      </c>
      <c r="K101" s="447"/>
    </row>
    <row r="102" spans="2:11" ht="14.25">
      <c r="B102" s="98" t="str">
        <f>IF('Client Info'!F93="Yes",'Client Info'!$F$61,"N/A")</f>
        <v>N/A</v>
      </c>
      <c r="C102" s="99" t="str">
        <f>IF(B102="ISO 45001",'Client Info'!B93,"N/A")</f>
        <v>N/A</v>
      </c>
      <c r="D102" s="182"/>
      <c r="E102" s="420"/>
      <c r="F102" s="182"/>
      <c r="G102" s="423"/>
      <c r="H102" s="772"/>
      <c r="I102" s="589" t="str" cm="1">
        <f t="array" ref="I102">IFERROR(_xlfn.IFS(AND(B102&lt;&gt;"",B102&lt;&gt;"N/A",D102=""),"Please enter Total Head Count, since it cannot be left blank",AND(B102&lt;&gt;"",B102&lt;&gt;"N/A",F102=""),"Please enter ENP, since it cannot be left blank"),"")</f>
        <v/>
      </c>
    </row>
    <row r="103" spans="2:11" ht="14.25">
      <c r="B103" s="95" t="str">
        <f>IF('Client Info'!D94="Yes",'Client Info'!$D$61,"N/A")</f>
        <v>N/A</v>
      </c>
      <c r="C103" s="96" t="str">
        <f>IF(B103="ISO 9001",'Client Info'!B94,"N/A")</f>
        <v>N/A</v>
      </c>
      <c r="D103" s="180"/>
      <c r="E103" s="417"/>
      <c r="F103" s="180"/>
      <c r="G103" s="421"/>
      <c r="H103" s="770"/>
      <c r="I103" s="587" t="str" cm="1">
        <f t="array" ref="I103">IFERROR(_xlfn.IFS(AND(B103&lt;&gt;"",B103&lt;&gt;"N/A",D103=""),"Please enter Total Head Count, since it cannot be left blank",AND(B103&lt;&gt;"",B103&lt;&gt;"N/A",F103=""),"Please enter ENP, since it cannot be left blank"),"")</f>
        <v/>
      </c>
      <c r="K103" s="447"/>
    </row>
    <row r="104" spans="2:11" ht="14.25">
      <c r="B104" s="97" t="str">
        <f>IF('Client Info'!E94="Yes",'Client Info'!$E$61,"N/A")</f>
        <v>N/A</v>
      </c>
      <c r="C104" s="62" t="str">
        <f>IF(B104="ISO 14001",'Client Info'!B94,"N/A")</f>
        <v>N/A</v>
      </c>
      <c r="D104" s="181"/>
      <c r="E104" s="418"/>
      <c r="F104" s="181"/>
      <c r="G104" s="422"/>
      <c r="H104" s="771"/>
      <c r="I104" s="588" t="str" cm="1">
        <f t="array" ref="I104">IFERROR(_xlfn.IFS(AND(B104&lt;&gt;"",B104&lt;&gt;"N/A",D104=""),"Please enter Total Head Count , since it cannot be left blank",AND(B104&lt;&gt;"",B104&lt;&gt;"N/A",F104=""),"Please enter ENP, since it cannot be left blank"),"")</f>
        <v/>
      </c>
      <c r="K104" s="447"/>
    </row>
    <row r="105" spans="2:11" ht="14.25">
      <c r="B105" s="98" t="str">
        <f>IF('Client Info'!F94="Yes",'Client Info'!$F$61,"N/A")</f>
        <v>N/A</v>
      </c>
      <c r="C105" s="99" t="str">
        <f>IF(B105="ISO 45001",'Client Info'!B94,"N/A")</f>
        <v>N/A</v>
      </c>
      <c r="D105" s="182"/>
      <c r="E105" s="420"/>
      <c r="F105" s="182"/>
      <c r="G105" s="423"/>
      <c r="H105" s="772"/>
      <c r="I105" s="589" t="str" cm="1">
        <f t="array" ref="I105">IFERROR(_xlfn.IFS(AND(B105&lt;&gt;"",B105&lt;&gt;"N/A",D105=""),"Please enter Total Head Count, since it cannot be left blank",AND(B105&lt;&gt;"",B105&lt;&gt;"N/A",F105=""),"Please enter ENP, since it cannot be left blank"),"")</f>
        <v/>
      </c>
    </row>
    <row r="106" spans="2:11" ht="14.25">
      <c r="B106" s="95" t="str">
        <f>IF('Client Info'!D95="Yes",'Client Info'!$D$61,"N/A")</f>
        <v>N/A</v>
      </c>
      <c r="C106" s="96" t="str">
        <f>IF(B106="ISO 9001",'Client Info'!B95,"N/A")</f>
        <v>N/A</v>
      </c>
      <c r="D106" s="180"/>
      <c r="E106" s="417"/>
      <c r="F106" s="180"/>
      <c r="G106" s="421"/>
      <c r="H106" s="770"/>
      <c r="I106" s="587" t="str" cm="1">
        <f t="array" ref="I106">IFERROR(_xlfn.IFS(AND(B106&lt;&gt;"",B106&lt;&gt;"N/A",D106=""),"Please enter Total Head Count, since it cannot be left blank",AND(B106&lt;&gt;"",B106&lt;&gt;"N/A",F106=""),"Please enter ENP, since it cannot be left blank"),"")</f>
        <v/>
      </c>
      <c r="K106" s="447"/>
    </row>
    <row r="107" spans="2:11" ht="14.25">
      <c r="B107" s="97" t="str">
        <f>IF('Client Info'!E95="Yes",'Client Info'!$E$61,"N/A")</f>
        <v>N/A</v>
      </c>
      <c r="C107" s="62" t="str">
        <f>IF(B107="ISO 14001",'Client Info'!B95,"N/A")</f>
        <v>N/A</v>
      </c>
      <c r="D107" s="181"/>
      <c r="E107" s="418"/>
      <c r="F107" s="181"/>
      <c r="G107" s="422"/>
      <c r="H107" s="771"/>
      <c r="I107" s="588" t="str" cm="1">
        <f t="array" ref="I107">IFERROR(_xlfn.IFS(AND(B107&lt;&gt;"",B107&lt;&gt;"N/A",D107=""),"Please enter Total Head Count , since it cannot be left blank",AND(B107&lt;&gt;"",B107&lt;&gt;"N/A",F107=""),"Please enter ENP, since it cannot be left blank"),"")</f>
        <v/>
      </c>
      <c r="K107" s="447"/>
    </row>
    <row r="108" spans="2:11" ht="14.25">
      <c r="B108" s="98" t="str">
        <f>IF('Client Info'!F95="Yes",'Client Info'!$F$61,"N/A")</f>
        <v>N/A</v>
      </c>
      <c r="C108" s="99" t="str">
        <f>IF(B108="ISO 45001",'Client Info'!B95,"N/A")</f>
        <v>N/A</v>
      </c>
      <c r="D108" s="182"/>
      <c r="E108" s="420"/>
      <c r="F108" s="182"/>
      <c r="G108" s="423"/>
      <c r="H108" s="772"/>
      <c r="I108" s="589" t="str" cm="1">
        <f t="array" ref="I108">IFERROR(_xlfn.IFS(AND(B108&lt;&gt;"",B108&lt;&gt;"N/A",D108=""),"Please enter Total Head Count, since it cannot be left blank",AND(B108&lt;&gt;"",B108&lt;&gt;"N/A",F108=""),"Please enter ENP, since it cannot be left blank"),"")</f>
        <v/>
      </c>
    </row>
    <row r="109" spans="2:11" ht="14.25">
      <c r="B109" s="95" t="str">
        <f>IF('Client Info'!D96="Yes",'Client Info'!$D$61,"N/A")</f>
        <v>N/A</v>
      </c>
      <c r="C109" s="96" t="str">
        <f>IF(B109="ISO 9001",'Client Info'!B96,"N/A")</f>
        <v>N/A</v>
      </c>
      <c r="D109" s="180"/>
      <c r="E109" s="417"/>
      <c r="F109" s="180"/>
      <c r="G109" s="421"/>
      <c r="H109" s="770"/>
      <c r="I109" s="587" t="str" cm="1">
        <f t="array" ref="I109">IFERROR(_xlfn.IFS(AND(B109&lt;&gt;"",B109&lt;&gt;"N/A",D109=""),"Please enter Total Head Count, since it cannot be left blank",AND(B109&lt;&gt;"",B109&lt;&gt;"N/A",F109=""),"Please enter ENP, since it cannot be left blank"),"")</f>
        <v/>
      </c>
      <c r="K109" s="447"/>
    </row>
    <row r="110" spans="2:11" ht="14.25">
      <c r="B110" s="97" t="str">
        <f>IF('Client Info'!E96="Yes",'Client Info'!$E$61,"N/A")</f>
        <v>N/A</v>
      </c>
      <c r="C110" s="62" t="str">
        <f>IF(B110="ISO 14001",'Client Info'!B96,"N/A")</f>
        <v>N/A</v>
      </c>
      <c r="D110" s="181"/>
      <c r="E110" s="418"/>
      <c r="F110" s="181"/>
      <c r="G110" s="422"/>
      <c r="H110" s="771"/>
      <c r="I110" s="588" t="str" cm="1">
        <f t="array" ref="I110">IFERROR(_xlfn.IFS(AND(B110&lt;&gt;"",B110&lt;&gt;"N/A",D110=""),"Please enter Total Head Count , since it cannot be left blank",AND(B110&lt;&gt;"",B110&lt;&gt;"N/A",F110=""),"Please enter ENP, since it cannot be left blank"),"")</f>
        <v/>
      </c>
      <c r="K110" s="447"/>
    </row>
    <row r="111" spans="2:11" ht="14.25">
      <c r="B111" s="98" t="str">
        <f>IF('Client Info'!F96="Yes",'Client Info'!$F$61,"N/A")</f>
        <v>N/A</v>
      </c>
      <c r="C111" s="99" t="str">
        <f>IF(B111="ISO 45001",'Client Info'!B96,"N/A")</f>
        <v>N/A</v>
      </c>
      <c r="D111" s="182"/>
      <c r="E111" s="420"/>
      <c r="F111" s="182"/>
      <c r="G111" s="423"/>
      <c r="H111" s="772"/>
      <c r="I111" s="589" t="str" cm="1">
        <f t="array" ref="I111">IFERROR(_xlfn.IFS(AND(B111&lt;&gt;"",B111&lt;&gt;"N/A",D111=""),"Please enter Total Head Count, since it cannot be left blank",AND(B111&lt;&gt;"",B111&lt;&gt;"N/A",F111=""),"Please enter ENP, since it cannot be left blank"),"")</f>
        <v/>
      </c>
    </row>
    <row r="112" spans="2:11" ht="14.25">
      <c r="B112" s="95" t="str">
        <f>IF('Client Info'!D97="Yes",'Client Info'!$D$61,"N/A")</f>
        <v>N/A</v>
      </c>
      <c r="C112" s="96" t="str">
        <f>IF(B112="ISO 9001",'Client Info'!B97,"N/A")</f>
        <v>N/A</v>
      </c>
      <c r="D112" s="180"/>
      <c r="E112" s="417"/>
      <c r="F112" s="180"/>
      <c r="G112" s="421"/>
      <c r="H112" s="770"/>
      <c r="I112" s="587" t="str" cm="1">
        <f t="array" ref="I112">IFERROR(_xlfn.IFS(AND(B112&lt;&gt;"",B112&lt;&gt;"N/A",D112=""),"Please enter Total Head Count, since it cannot be left blank",AND(B112&lt;&gt;"",B112&lt;&gt;"N/A",F112=""),"Please enter ENP, since it cannot be left blank"),"")</f>
        <v/>
      </c>
      <c r="K112" s="447"/>
    </row>
    <row r="113" spans="2:11" ht="14.25">
      <c r="B113" s="97" t="str">
        <f>IF('Client Info'!E97="Yes",'Client Info'!$E$61,"N/A")</f>
        <v>N/A</v>
      </c>
      <c r="C113" s="62" t="str">
        <f>IF(B113="ISO 14001",'Client Info'!B97,"N/A")</f>
        <v>N/A</v>
      </c>
      <c r="D113" s="181"/>
      <c r="E113" s="418"/>
      <c r="F113" s="181"/>
      <c r="G113" s="422"/>
      <c r="H113" s="771"/>
      <c r="I113" s="588" t="str" cm="1">
        <f t="array" ref="I113">IFERROR(_xlfn.IFS(AND(B113&lt;&gt;"",B113&lt;&gt;"N/A",D113=""),"Please enter Total Head Count , since it cannot be left blank",AND(B113&lt;&gt;"",B113&lt;&gt;"N/A",F113=""),"Please enter ENP, since it cannot be left blank"),"")</f>
        <v/>
      </c>
      <c r="K113" s="447"/>
    </row>
    <row r="114" spans="2:11" ht="14.25">
      <c r="B114" s="98" t="str">
        <f>IF('Client Info'!F97="Yes",'Client Info'!$F$61,"N/A")</f>
        <v>N/A</v>
      </c>
      <c r="C114" s="99" t="str">
        <f>IF(B114="ISO 45001",'Client Info'!B97,"N/A")</f>
        <v>N/A</v>
      </c>
      <c r="D114" s="182"/>
      <c r="E114" s="420"/>
      <c r="F114" s="182"/>
      <c r="G114" s="423"/>
      <c r="H114" s="772"/>
      <c r="I114" s="589" t="str" cm="1">
        <f t="array" ref="I114">IFERROR(_xlfn.IFS(AND(B114&lt;&gt;"",B114&lt;&gt;"N/A",D114=""),"Please enter Total Head Count, since it cannot be left blank",AND(B114&lt;&gt;"",B114&lt;&gt;"N/A",F114=""),"Please enter ENP, since it cannot be left blank"),"")</f>
        <v/>
      </c>
    </row>
    <row r="115" spans="2:11" ht="14.25">
      <c r="B115" s="95" t="str">
        <f>IF('Client Info'!D98="Yes",'Client Info'!$D$61,"N/A")</f>
        <v>N/A</v>
      </c>
      <c r="C115" s="96" t="str">
        <f>IF(B115="ISO 9001",'Client Info'!B98,"N/A")</f>
        <v>N/A</v>
      </c>
      <c r="D115" s="180"/>
      <c r="E115" s="417"/>
      <c r="F115" s="180"/>
      <c r="G115" s="421"/>
      <c r="H115" s="770"/>
      <c r="I115" s="587" t="str" cm="1">
        <f t="array" ref="I115">IFERROR(_xlfn.IFS(AND(B115&lt;&gt;"",B115&lt;&gt;"N/A",D115=""),"Please enter Total Head Count, since it cannot be left blank",AND(B115&lt;&gt;"",B115&lt;&gt;"N/A",F115=""),"Please enter ENP, since it cannot be left blank"),"")</f>
        <v/>
      </c>
      <c r="K115" s="447"/>
    </row>
    <row r="116" spans="2:11" ht="14.25">
      <c r="B116" s="97" t="str">
        <f>IF('Client Info'!E98="Yes",'Client Info'!$E$61,"N/A")</f>
        <v>N/A</v>
      </c>
      <c r="C116" s="62" t="str">
        <f>IF(B116="ISO 14001",'Client Info'!B98,"N/A")</f>
        <v>N/A</v>
      </c>
      <c r="D116" s="181"/>
      <c r="E116" s="418"/>
      <c r="F116" s="181"/>
      <c r="G116" s="422"/>
      <c r="H116" s="771"/>
      <c r="I116" s="588" t="str" cm="1">
        <f t="array" ref="I116">IFERROR(_xlfn.IFS(AND(B116&lt;&gt;"",B116&lt;&gt;"N/A",D116=""),"Please enter Total Head Count , since it cannot be left blank",AND(B116&lt;&gt;"",B116&lt;&gt;"N/A",F116=""),"Please enter ENP, since it cannot be left blank"),"")</f>
        <v/>
      </c>
      <c r="K116" s="447"/>
    </row>
    <row r="117" spans="2:11" ht="14.25">
      <c r="B117" s="98" t="str">
        <f>IF('Client Info'!F98="Yes",'Client Info'!$F$61,"N/A")</f>
        <v>N/A</v>
      </c>
      <c r="C117" s="99" t="str">
        <f>IF(B117="ISO 45001",'Client Info'!B98,"N/A")</f>
        <v>N/A</v>
      </c>
      <c r="D117" s="182"/>
      <c r="E117" s="420"/>
      <c r="F117" s="182"/>
      <c r="G117" s="423"/>
      <c r="H117" s="772"/>
      <c r="I117" s="589" t="str" cm="1">
        <f t="array" ref="I117">IFERROR(_xlfn.IFS(AND(B117&lt;&gt;"",B117&lt;&gt;"N/A",D117=""),"Please enter Total Head Count, since it cannot be left blank",AND(B117&lt;&gt;"",B117&lt;&gt;"N/A",F117=""),"Please enter ENP, since it cannot be left blank"),"")</f>
        <v/>
      </c>
    </row>
    <row r="118" spans="2:11" ht="14.25">
      <c r="B118" s="95" t="str">
        <f>IF('Client Info'!D99="Yes",'Client Info'!$D$61,"N/A")</f>
        <v>N/A</v>
      </c>
      <c r="C118" s="96" t="str">
        <f>IF(B118="ISO 9001",'Client Info'!B99,"N/A")</f>
        <v>N/A</v>
      </c>
      <c r="D118" s="180"/>
      <c r="E118" s="417"/>
      <c r="F118" s="180"/>
      <c r="G118" s="421"/>
      <c r="H118" s="770"/>
      <c r="I118" s="587" t="str" cm="1">
        <f t="array" ref="I118">IFERROR(_xlfn.IFS(AND(B118&lt;&gt;"",B118&lt;&gt;"N/A",D118=""),"Please enter Total Head Count, since it cannot be left blank",AND(B118&lt;&gt;"",B118&lt;&gt;"N/A",F118=""),"Please enter ENP, since it cannot be left blank"),"")</f>
        <v/>
      </c>
      <c r="K118" s="447"/>
    </row>
    <row r="119" spans="2:11" ht="14.25">
      <c r="B119" s="97" t="str">
        <f>IF('Client Info'!E99="Yes",'Client Info'!$E$61,"N/A")</f>
        <v>N/A</v>
      </c>
      <c r="C119" s="62" t="str">
        <f>IF(B119="ISO 14001",'Client Info'!B99,"N/A")</f>
        <v>N/A</v>
      </c>
      <c r="D119" s="181"/>
      <c r="E119" s="418"/>
      <c r="F119" s="181"/>
      <c r="G119" s="422"/>
      <c r="H119" s="771"/>
      <c r="I119" s="588" t="str" cm="1">
        <f t="array" ref="I119">IFERROR(_xlfn.IFS(AND(B119&lt;&gt;"",B119&lt;&gt;"N/A",D119=""),"Please enter Total Head Count , since it cannot be left blank",AND(B119&lt;&gt;"",B119&lt;&gt;"N/A",F119=""),"Please enter ENP, since it cannot be left blank"),"")</f>
        <v/>
      </c>
      <c r="K119" s="447"/>
    </row>
    <row r="120" spans="2:11" ht="14.25">
      <c r="B120" s="98" t="str">
        <f>IF('Client Info'!F99="Yes",'Client Info'!$F$61,"N/A")</f>
        <v>N/A</v>
      </c>
      <c r="C120" s="99" t="str">
        <f>IF(B120="ISO 45001",'Client Info'!B99,"N/A")</f>
        <v>N/A</v>
      </c>
      <c r="D120" s="182"/>
      <c r="E120" s="420"/>
      <c r="F120" s="182"/>
      <c r="G120" s="423"/>
      <c r="H120" s="772"/>
      <c r="I120" s="589" t="str" cm="1">
        <f t="array" ref="I120">IFERROR(_xlfn.IFS(AND(B120&lt;&gt;"",B120&lt;&gt;"N/A",D120=""),"Please enter Total Head Count, since it cannot be left blank",AND(B120&lt;&gt;"",B120&lt;&gt;"N/A",F120=""),"Please enter ENP, since it cannot be left blank"),"")</f>
        <v/>
      </c>
    </row>
    <row r="121" spans="2:11" ht="14.25">
      <c r="B121" s="95" t="str">
        <f>IF('Client Info'!D100="Yes",'Client Info'!$D$61,"N/A")</f>
        <v>N/A</v>
      </c>
      <c r="C121" s="96" t="str">
        <f>IF(B121="ISO 9001",'Client Info'!B100,"N/A")</f>
        <v>N/A</v>
      </c>
      <c r="D121" s="180"/>
      <c r="E121" s="417"/>
      <c r="F121" s="180"/>
      <c r="G121" s="421"/>
      <c r="H121" s="770"/>
      <c r="I121" s="587" t="str" cm="1">
        <f t="array" ref="I121">IFERROR(_xlfn.IFS(AND(B121&lt;&gt;"",B121&lt;&gt;"N/A",D121=""),"Please enter Total Head Count, since it cannot be left blank",AND(B121&lt;&gt;"",B121&lt;&gt;"N/A",F121=""),"Please enter ENP, since it cannot be left blank"),"")</f>
        <v/>
      </c>
      <c r="K121" s="447"/>
    </row>
    <row r="122" spans="2:11" ht="14.25">
      <c r="B122" s="97" t="str">
        <f>IF('Client Info'!E100="Yes",'Client Info'!$E$61,"N/A")</f>
        <v>N/A</v>
      </c>
      <c r="C122" s="62" t="str">
        <f>IF(B122="ISO 14001",'Client Info'!B100,"N/A")</f>
        <v>N/A</v>
      </c>
      <c r="D122" s="181"/>
      <c r="E122" s="418"/>
      <c r="F122" s="181"/>
      <c r="G122" s="422"/>
      <c r="H122" s="771"/>
      <c r="I122" s="588" t="str" cm="1">
        <f t="array" ref="I122">IFERROR(_xlfn.IFS(AND(B122&lt;&gt;"",B122&lt;&gt;"N/A",D122=""),"Please enter Total Head Count , since it cannot be left blank",AND(B122&lt;&gt;"",B122&lt;&gt;"N/A",F122=""),"Please enter ENP, since it cannot be left blank"),"")</f>
        <v/>
      </c>
      <c r="K122" s="447"/>
    </row>
    <row r="123" spans="2:11" ht="14.25">
      <c r="B123" s="98" t="str">
        <f>IF('Client Info'!F100="Yes",'Client Info'!$F$61,"N/A")</f>
        <v>N/A</v>
      </c>
      <c r="C123" s="99" t="str">
        <f>IF(B123="ISO 45001",'Client Info'!B100,"N/A")</f>
        <v>N/A</v>
      </c>
      <c r="D123" s="182"/>
      <c r="E123" s="420"/>
      <c r="F123" s="182"/>
      <c r="G123" s="423"/>
      <c r="H123" s="772"/>
      <c r="I123" s="589" t="str" cm="1">
        <f t="array" ref="I123">IFERROR(_xlfn.IFS(AND(B123&lt;&gt;"",B123&lt;&gt;"N/A",D123=""),"Please enter Total Head Count, since it cannot be left blank",AND(B123&lt;&gt;"",B123&lt;&gt;"N/A",F123=""),"Please enter ENP, since it cannot be left blank"),"")</f>
        <v/>
      </c>
    </row>
    <row r="124" spans="2:11" ht="14.25">
      <c r="B124" s="95" t="str">
        <f>IF('Client Info'!D101="Yes",'Client Info'!$D$61,"N/A")</f>
        <v>N/A</v>
      </c>
      <c r="C124" s="96" t="str">
        <f>IF(B124="ISO 9001",'Client Info'!B101,"N/A")</f>
        <v>N/A</v>
      </c>
      <c r="D124" s="180"/>
      <c r="E124" s="417"/>
      <c r="F124" s="180"/>
      <c r="G124" s="421"/>
      <c r="H124" s="770"/>
      <c r="I124" s="587" t="str" cm="1">
        <f t="array" ref="I124">IFERROR(_xlfn.IFS(AND(B124&lt;&gt;"",B124&lt;&gt;"N/A",D124=""),"Please enter Total Head Count, since it cannot be left blank",AND(B124&lt;&gt;"",B124&lt;&gt;"N/A",F124=""),"Please enter ENP, since it cannot be left blank"),"")</f>
        <v/>
      </c>
      <c r="K124" s="447"/>
    </row>
    <row r="125" spans="2:11" ht="14.25">
      <c r="B125" s="97" t="str">
        <f>IF('Client Info'!E101="Yes",'Client Info'!$E$61,"N/A")</f>
        <v>N/A</v>
      </c>
      <c r="C125" s="62" t="str">
        <f>IF(B125="ISO 14001",'Client Info'!B101,"N/A")</f>
        <v>N/A</v>
      </c>
      <c r="D125" s="181"/>
      <c r="E125" s="418"/>
      <c r="F125" s="181"/>
      <c r="G125" s="422"/>
      <c r="H125" s="771"/>
      <c r="I125" s="588" t="str" cm="1">
        <f t="array" ref="I125">IFERROR(_xlfn.IFS(AND(B125&lt;&gt;"",B125&lt;&gt;"N/A",D125=""),"Please enter Total Head Count , since it cannot be left blank",AND(B125&lt;&gt;"",B125&lt;&gt;"N/A",F125=""),"Please enter ENP, since it cannot be left blank"),"")</f>
        <v/>
      </c>
      <c r="K125" s="447"/>
    </row>
    <row r="126" spans="2:11" ht="14.25">
      <c r="B126" s="98" t="str">
        <f>IF('Client Info'!F101="Yes",'Client Info'!$F$61,"N/A")</f>
        <v>N/A</v>
      </c>
      <c r="C126" s="99" t="str">
        <f>IF(B126="ISO 45001",'Client Info'!B101,"N/A")</f>
        <v>N/A</v>
      </c>
      <c r="D126" s="182"/>
      <c r="E126" s="420"/>
      <c r="F126" s="182"/>
      <c r="G126" s="423"/>
      <c r="H126" s="772"/>
      <c r="I126" s="589" t="str" cm="1">
        <f t="array" ref="I126">IFERROR(_xlfn.IFS(AND(B126&lt;&gt;"",B126&lt;&gt;"N/A",D126=""),"Please enter Total Head Count, since it cannot be left blank",AND(B126&lt;&gt;"",B126&lt;&gt;"N/A",F126=""),"Please enter ENP, since it cannot be left blank"),"")</f>
        <v/>
      </c>
    </row>
    <row r="127" spans="2:11" ht="14.25">
      <c r="B127" s="95" t="str">
        <f>IF('Client Info'!D102="Yes",'Client Info'!$D$61,"N/A")</f>
        <v>N/A</v>
      </c>
      <c r="C127" s="96" t="str">
        <f>IF(B127="ISO 9001",'Client Info'!B102,"N/A")</f>
        <v>N/A</v>
      </c>
      <c r="D127" s="180"/>
      <c r="E127" s="417"/>
      <c r="F127" s="180"/>
      <c r="G127" s="421"/>
      <c r="H127" s="770"/>
      <c r="I127" s="587" t="str" cm="1">
        <f t="array" ref="I127">IFERROR(_xlfn.IFS(AND(B127&lt;&gt;"",B127&lt;&gt;"N/A",D127=""),"Please enter Total Head Count, since it cannot be left blank",AND(B127&lt;&gt;"",B127&lt;&gt;"N/A",F127=""),"Please enter ENP, since it cannot be left blank"),"")</f>
        <v/>
      </c>
      <c r="K127" s="447"/>
    </row>
    <row r="128" spans="2:11" ht="14.25">
      <c r="B128" s="97" t="str">
        <f>IF('Client Info'!E102="Yes",'Client Info'!$E$61,"N/A")</f>
        <v>N/A</v>
      </c>
      <c r="C128" s="62" t="str">
        <f>IF(B128="ISO 14001",'Client Info'!B102,"N/A")</f>
        <v>N/A</v>
      </c>
      <c r="D128" s="181"/>
      <c r="E128" s="418"/>
      <c r="F128" s="181"/>
      <c r="G128" s="422"/>
      <c r="H128" s="771"/>
      <c r="I128" s="588" t="str" cm="1">
        <f t="array" ref="I128">IFERROR(_xlfn.IFS(AND(B128&lt;&gt;"",B128&lt;&gt;"N/A",D128=""),"Please enter Total Head Count , since it cannot be left blank",AND(B128&lt;&gt;"",B128&lt;&gt;"N/A",F128=""),"Please enter ENP, since it cannot be left blank"),"")</f>
        <v/>
      </c>
      <c r="K128" s="447"/>
    </row>
    <row r="129" spans="2:11" ht="14.25">
      <c r="B129" s="98" t="str">
        <f>IF('Client Info'!F102="Yes",'Client Info'!$F$61,"N/A")</f>
        <v>N/A</v>
      </c>
      <c r="C129" s="99" t="str">
        <f>IF(B129="ISO 45001",'Client Info'!B102,"N/A")</f>
        <v>N/A</v>
      </c>
      <c r="D129" s="182"/>
      <c r="E129" s="420"/>
      <c r="F129" s="182"/>
      <c r="G129" s="423"/>
      <c r="H129" s="772"/>
      <c r="I129" s="589" t="str" cm="1">
        <f t="array" ref="I129">IFERROR(_xlfn.IFS(AND(B129&lt;&gt;"",B129&lt;&gt;"N/A",D129=""),"Please enter Total Head Count, since it cannot be left blank",AND(B129&lt;&gt;"",B129&lt;&gt;"N/A",F129=""),"Please enter ENP, since it cannot be left blank"),"")</f>
        <v/>
      </c>
    </row>
    <row r="130" spans="2:11" ht="14.25">
      <c r="B130" s="95" t="str">
        <f>IF('Client Info'!D103="Yes",'Client Info'!$D$61,"N/A")</f>
        <v>N/A</v>
      </c>
      <c r="C130" s="96" t="str">
        <f>IF(B130="ISO 9001",'Client Info'!B103,"N/A")</f>
        <v>N/A</v>
      </c>
      <c r="D130" s="180"/>
      <c r="E130" s="417"/>
      <c r="F130" s="180"/>
      <c r="G130" s="421"/>
      <c r="H130" s="770"/>
      <c r="I130" s="587" t="str" cm="1">
        <f t="array" ref="I130">IFERROR(_xlfn.IFS(AND(B130&lt;&gt;"",B130&lt;&gt;"N/A",D130=""),"Please enter Total Head Count, since it cannot be left blank",AND(B130&lt;&gt;"",B130&lt;&gt;"N/A",F130=""),"Please enter ENP, since it cannot be left blank"),"")</f>
        <v/>
      </c>
      <c r="K130" s="447"/>
    </row>
    <row r="131" spans="2:11" ht="14.25">
      <c r="B131" s="97" t="str">
        <f>IF('Client Info'!E103="Yes",'Client Info'!$E$61,"N/A")</f>
        <v>N/A</v>
      </c>
      <c r="C131" s="62" t="str">
        <f>IF(B131="ISO 14001",'Client Info'!B103,"N/A")</f>
        <v>N/A</v>
      </c>
      <c r="D131" s="181"/>
      <c r="E131" s="418"/>
      <c r="F131" s="181"/>
      <c r="G131" s="422"/>
      <c r="H131" s="771"/>
      <c r="I131" s="588" t="str" cm="1">
        <f t="array" ref="I131">IFERROR(_xlfn.IFS(AND(B131&lt;&gt;"",B131&lt;&gt;"N/A",D131=""),"Please enter Total Head Count , since it cannot be left blank",AND(B131&lt;&gt;"",B131&lt;&gt;"N/A",F131=""),"Please enter ENP, since it cannot be left blank"),"")</f>
        <v/>
      </c>
      <c r="K131" s="447"/>
    </row>
    <row r="132" spans="2:11" ht="14.25">
      <c r="B132" s="98" t="str">
        <f>IF('Client Info'!F103="Yes",'Client Info'!$F$61,"N/A")</f>
        <v>N/A</v>
      </c>
      <c r="C132" s="99" t="str">
        <f>IF(B132="ISO 45001",'Client Info'!B103,"N/A")</f>
        <v>N/A</v>
      </c>
      <c r="D132" s="182"/>
      <c r="E132" s="420"/>
      <c r="F132" s="182"/>
      <c r="G132" s="423"/>
      <c r="H132" s="772"/>
      <c r="I132" s="589" t="str" cm="1">
        <f t="array" ref="I132">IFERROR(_xlfn.IFS(AND(B132&lt;&gt;"",B132&lt;&gt;"N/A",D132=""),"Please enter Total Head Count, since it cannot be left blank",AND(B132&lt;&gt;"",B132&lt;&gt;"N/A",F132=""),"Please enter ENP, since it cannot be left blank"),"")</f>
        <v/>
      </c>
    </row>
    <row r="133" spans="2:11" ht="14.25">
      <c r="B133" s="95" t="str">
        <f>IF('Client Info'!D104="Yes",'Client Info'!$D$61,"N/A")</f>
        <v>N/A</v>
      </c>
      <c r="C133" s="96" t="str">
        <f>IF(B133="ISO 9001",'Client Info'!B104,"N/A")</f>
        <v>N/A</v>
      </c>
      <c r="D133" s="180"/>
      <c r="E133" s="417"/>
      <c r="F133" s="180"/>
      <c r="G133" s="421"/>
      <c r="H133" s="770"/>
      <c r="I133" s="587" t="str" cm="1">
        <f t="array" ref="I133">IFERROR(_xlfn.IFS(AND(B133&lt;&gt;"",B133&lt;&gt;"N/A",D133=""),"Please enter Total Head Count, since it cannot be left blank",AND(B133&lt;&gt;"",B133&lt;&gt;"N/A",F133=""),"Please enter ENP, since it cannot be left blank"),"")</f>
        <v/>
      </c>
      <c r="K133" s="447"/>
    </row>
    <row r="134" spans="2:11" ht="14.25">
      <c r="B134" s="97" t="str">
        <f>IF('Client Info'!E104="Yes",'Client Info'!$E$61,"N/A")</f>
        <v>N/A</v>
      </c>
      <c r="C134" s="62" t="str">
        <f>IF(B134="ISO 14001",'Client Info'!B104,"N/A")</f>
        <v>N/A</v>
      </c>
      <c r="D134" s="181"/>
      <c r="E134" s="418"/>
      <c r="F134" s="181"/>
      <c r="G134" s="422"/>
      <c r="H134" s="771"/>
      <c r="I134" s="588" t="str" cm="1">
        <f t="array" ref="I134">IFERROR(_xlfn.IFS(AND(B134&lt;&gt;"",B134&lt;&gt;"N/A",D134=""),"Please enter Total Head Count , since it cannot be left blank",AND(B134&lt;&gt;"",B134&lt;&gt;"N/A",F134=""),"Please enter ENP, since it cannot be left blank"),"")</f>
        <v/>
      </c>
      <c r="K134" s="447"/>
    </row>
    <row r="135" spans="2:11" ht="14.25">
      <c r="B135" s="98" t="str">
        <f>IF('Client Info'!F104="Yes",'Client Info'!$F$61,"N/A")</f>
        <v>N/A</v>
      </c>
      <c r="C135" s="99" t="str">
        <f>IF(B135="ISO 45001",'Client Info'!B104,"N/A")</f>
        <v>N/A</v>
      </c>
      <c r="D135" s="182"/>
      <c r="E135" s="420"/>
      <c r="F135" s="182"/>
      <c r="G135" s="423"/>
      <c r="H135" s="772"/>
      <c r="I135" s="589" t="str" cm="1">
        <f t="array" ref="I135">IFERROR(_xlfn.IFS(AND(B135&lt;&gt;"",B135&lt;&gt;"N/A",D135=""),"Please enter Total Head Count, since it cannot be left blank",AND(B135&lt;&gt;"",B135&lt;&gt;"N/A",F135=""),"Please enter ENP, since it cannot be left blank"),"")</f>
        <v/>
      </c>
    </row>
    <row r="136" spans="2:11" ht="14.25">
      <c r="B136" s="95" t="str">
        <f>IF('Client Info'!D105="Yes",'Client Info'!$D$61,"N/A")</f>
        <v>N/A</v>
      </c>
      <c r="C136" s="96" t="str">
        <f>IF(B136="ISO 9001",'Client Info'!B105,"N/A")</f>
        <v>N/A</v>
      </c>
      <c r="D136" s="180"/>
      <c r="E136" s="417"/>
      <c r="F136" s="180"/>
      <c r="G136" s="421"/>
      <c r="H136" s="770"/>
      <c r="I136" s="587" t="str" cm="1">
        <f t="array" ref="I136">IFERROR(_xlfn.IFS(AND(B136&lt;&gt;"",B136&lt;&gt;"N/A",D136=""),"Please enter Total Head Count, since it cannot be left blank",AND(B136&lt;&gt;"",B136&lt;&gt;"N/A",F136=""),"Please enter ENP, since it cannot be left blank"),"")</f>
        <v/>
      </c>
      <c r="K136" s="447"/>
    </row>
    <row r="137" spans="2:11" ht="14.25">
      <c r="B137" s="97" t="str">
        <f>IF('Client Info'!E105="Yes",'Client Info'!$E$61,"N/A")</f>
        <v>N/A</v>
      </c>
      <c r="C137" s="62" t="str">
        <f>IF(B137="ISO 14001",'Client Info'!B105,"N/A")</f>
        <v>N/A</v>
      </c>
      <c r="D137" s="181"/>
      <c r="E137" s="418"/>
      <c r="F137" s="181"/>
      <c r="G137" s="422"/>
      <c r="H137" s="771"/>
      <c r="I137" s="588" t="str" cm="1">
        <f t="array" ref="I137">IFERROR(_xlfn.IFS(AND(B137&lt;&gt;"",B137&lt;&gt;"N/A",D137=""),"Please enter Total Head Count , since it cannot be left blank",AND(B137&lt;&gt;"",B137&lt;&gt;"N/A",F137=""),"Please enter ENP, since it cannot be left blank"),"")</f>
        <v/>
      </c>
      <c r="K137" s="447"/>
    </row>
    <row r="138" spans="2:11" ht="14.25">
      <c r="B138" s="98" t="str">
        <f>IF('Client Info'!F105="Yes",'Client Info'!$F$61,"N/A")</f>
        <v>N/A</v>
      </c>
      <c r="C138" s="99" t="str">
        <f>IF(B138="ISO 45001",'Client Info'!B105,"N/A")</f>
        <v>N/A</v>
      </c>
      <c r="D138" s="182"/>
      <c r="E138" s="420"/>
      <c r="F138" s="182"/>
      <c r="G138" s="423"/>
      <c r="H138" s="772"/>
      <c r="I138" s="589" t="str" cm="1">
        <f t="array" ref="I138">IFERROR(_xlfn.IFS(AND(B138&lt;&gt;"",B138&lt;&gt;"N/A",D138=""),"Please enter Total Head Count, since it cannot be left blank",AND(B138&lt;&gt;"",B138&lt;&gt;"N/A",F138=""),"Please enter ENP, since it cannot be left blank"),"")</f>
        <v/>
      </c>
    </row>
    <row r="139" spans="2:11" ht="14.25">
      <c r="B139" s="95" t="str">
        <f>IF('Client Info'!D106="Yes",'Client Info'!$D$61,"N/A")</f>
        <v>N/A</v>
      </c>
      <c r="C139" s="96" t="str">
        <f>IF(B139="ISO 9001",'Client Info'!B106,"N/A")</f>
        <v>N/A</v>
      </c>
      <c r="D139" s="180"/>
      <c r="E139" s="417"/>
      <c r="F139" s="180"/>
      <c r="G139" s="421"/>
      <c r="H139" s="770"/>
      <c r="I139" s="587" t="str" cm="1">
        <f t="array" ref="I139">IFERROR(_xlfn.IFS(AND(B139&lt;&gt;"",B139&lt;&gt;"N/A",D139=""),"Please enter Total Head Count, since it cannot be left blank",AND(B139&lt;&gt;"",B139&lt;&gt;"N/A",F139=""),"Please enter ENP, since it cannot be left blank"),"")</f>
        <v/>
      </c>
      <c r="K139" s="447"/>
    </row>
    <row r="140" spans="2:11" ht="14.25">
      <c r="B140" s="97" t="str">
        <f>IF('Client Info'!E106="Yes",'Client Info'!$E$61,"N/A")</f>
        <v>N/A</v>
      </c>
      <c r="C140" s="62" t="str">
        <f>IF(B140="ISO 14001",'Client Info'!B106,"N/A")</f>
        <v>N/A</v>
      </c>
      <c r="D140" s="181"/>
      <c r="E140" s="418"/>
      <c r="F140" s="181"/>
      <c r="G140" s="422"/>
      <c r="H140" s="771"/>
      <c r="I140" s="588" t="str" cm="1">
        <f t="array" ref="I140">IFERROR(_xlfn.IFS(AND(B140&lt;&gt;"",B140&lt;&gt;"N/A",D140=""),"Please enter Total Head Count , since it cannot be left blank",AND(B140&lt;&gt;"",B140&lt;&gt;"N/A",F140=""),"Please enter ENP, since it cannot be left blank"),"")</f>
        <v/>
      </c>
      <c r="K140" s="447"/>
    </row>
    <row r="141" spans="2:11" ht="14.25">
      <c r="B141" s="98" t="str">
        <f>IF('Client Info'!F106="Yes",'Client Info'!$F$61,"N/A")</f>
        <v>N/A</v>
      </c>
      <c r="C141" s="99" t="str">
        <f>IF(B141="ISO 45001",'Client Info'!B106,"N/A")</f>
        <v>N/A</v>
      </c>
      <c r="D141" s="182"/>
      <c r="E141" s="420"/>
      <c r="F141" s="182"/>
      <c r="G141" s="423"/>
      <c r="H141" s="772"/>
      <c r="I141" s="589" t="str" cm="1">
        <f t="array" ref="I141">IFERROR(_xlfn.IFS(AND(B141&lt;&gt;"",B141&lt;&gt;"N/A",D141=""),"Please enter Total Head Count, since it cannot be left blank",AND(B141&lt;&gt;"",B141&lt;&gt;"N/A",F141=""),"Please enter ENP, since it cannot be left blank"),"")</f>
        <v/>
      </c>
    </row>
    <row r="142" spans="2:11" ht="14.25">
      <c r="B142" s="95" t="str">
        <f>IF('Client Info'!D107="Yes",'Client Info'!$D$61,"N/A")</f>
        <v>N/A</v>
      </c>
      <c r="C142" s="96" t="str">
        <f>IF(B142="ISO 9001",'Client Info'!B107,"N/A")</f>
        <v>N/A</v>
      </c>
      <c r="D142" s="180"/>
      <c r="E142" s="417"/>
      <c r="F142" s="180"/>
      <c r="G142" s="421"/>
      <c r="H142" s="770"/>
      <c r="I142" s="587" t="str" cm="1">
        <f t="array" ref="I142">IFERROR(_xlfn.IFS(AND(B142&lt;&gt;"",B142&lt;&gt;"N/A",D142=""),"Please enter Total Head Count, since it cannot be left blank",AND(B142&lt;&gt;"",B142&lt;&gt;"N/A",F142=""),"Please enter ENP, since it cannot be left blank"),"")</f>
        <v/>
      </c>
      <c r="K142" s="447"/>
    </row>
    <row r="143" spans="2:11" ht="14.25">
      <c r="B143" s="97" t="str">
        <f>IF('Client Info'!E107="Yes",'Client Info'!$E$61,"N/A")</f>
        <v>N/A</v>
      </c>
      <c r="C143" s="62" t="str">
        <f>IF(B143="ISO 14001",'Client Info'!B107,"N/A")</f>
        <v>N/A</v>
      </c>
      <c r="D143" s="181"/>
      <c r="E143" s="418"/>
      <c r="F143" s="181"/>
      <c r="G143" s="422"/>
      <c r="H143" s="771"/>
      <c r="I143" s="588" t="str" cm="1">
        <f t="array" ref="I143">IFERROR(_xlfn.IFS(AND(B143&lt;&gt;"",B143&lt;&gt;"N/A",D143=""),"Please enter Total Head Count , since it cannot be left blank",AND(B143&lt;&gt;"",B143&lt;&gt;"N/A",F143=""),"Please enter ENP, since it cannot be left blank"),"")</f>
        <v/>
      </c>
      <c r="K143" s="447"/>
    </row>
    <row r="144" spans="2:11" ht="14.25">
      <c r="B144" s="98" t="str">
        <f>IF('Client Info'!F107="Yes",'Client Info'!$F$61,"N/A")</f>
        <v>N/A</v>
      </c>
      <c r="C144" s="99" t="str">
        <f>IF(B144="ISO 45001",'Client Info'!B107,"N/A")</f>
        <v>N/A</v>
      </c>
      <c r="D144" s="182"/>
      <c r="E144" s="420"/>
      <c r="F144" s="182"/>
      <c r="G144" s="423"/>
      <c r="H144" s="772"/>
      <c r="I144" s="589" t="str" cm="1">
        <f t="array" ref="I144">IFERROR(_xlfn.IFS(AND(B144&lt;&gt;"",B144&lt;&gt;"N/A",D144=""),"Please enter Total Head Count, since it cannot be left blank",AND(B144&lt;&gt;"",B144&lt;&gt;"N/A",F144=""),"Please enter ENP, since it cannot be left blank"),"")</f>
        <v/>
      </c>
    </row>
    <row r="145" spans="2:11" ht="14.25">
      <c r="B145" s="95" t="str">
        <f>IF('Client Info'!D108="Yes",'Client Info'!$D$61,"N/A")</f>
        <v>N/A</v>
      </c>
      <c r="C145" s="96" t="str">
        <f>IF(B145="ISO 9001",'Client Info'!B108,"N/A")</f>
        <v>N/A</v>
      </c>
      <c r="D145" s="180"/>
      <c r="E145" s="417"/>
      <c r="F145" s="180"/>
      <c r="G145" s="421"/>
      <c r="H145" s="770"/>
      <c r="I145" s="587" t="str" cm="1">
        <f t="array" ref="I145">IFERROR(_xlfn.IFS(AND(B145&lt;&gt;"",B145&lt;&gt;"N/A",D145=""),"Please enter Total Head Count, since it cannot be left blank",AND(B145&lt;&gt;"",B145&lt;&gt;"N/A",F145=""),"Please enter ENP, since it cannot be left blank"),"")</f>
        <v/>
      </c>
      <c r="K145" s="447"/>
    </row>
    <row r="146" spans="2:11" ht="14.25">
      <c r="B146" s="97" t="str">
        <f>IF('Client Info'!E108="Yes",'Client Info'!$E$61,"N/A")</f>
        <v>N/A</v>
      </c>
      <c r="C146" s="62" t="str">
        <f>IF(B146="ISO 14001",'Client Info'!B108,"N/A")</f>
        <v>N/A</v>
      </c>
      <c r="D146" s="181"/>
      <c r="E146" s="418"/>
      <c r="F146" s="181"/>
      <c r="G146" s="422"/>
      <c r="H146" s="771"/>
      <c r="I146" s="588" t="str" cm="1">
        <f t="array" ref="I146">IFERROR(_xlfn.IFS(AND(B146&lt;&gt;"",B146&lt;&gt;"N/A",D146=""),"Please enter Total Head Count , since it cannot be left blank",AND(B146&lt;&gt;"",B146&lt;&gt;"N/A",F146=""),"Please enter ENP, since it cannot be left blank"),"")</f>
        <v/>
      </c>
      <c r="K146" s="447"/>
    </row>
    <row r="147" spans="2:11" ht="14.25">
      <c r="B147" s="98" t="str">
        <f>IF('Client Info'!F108="Yes",'Client Info'!$F$61,"N/A")</f>
        <v>N/A</v>
      </c>
      <c r="C147" s="99" t="str">
        <f>IF(B147="ISO 45001",'Client Info'!B108,"N/A")</f>
        <v>N/A</v>
      </c>
      <c r="D147" s="182"/>
      <c r="E147" s="420"/>
      <c r="F147" s="182"/>
      <c r="G147" s="423"/>
      <c r="H147" s="772"/>
      <c r="I147" s="589" t="str" cm="1">
        <f t="array" ref="I147">IFERROR(_xlfn.IFS(AND(B147&lt;&gt;"",B147&lt;&gt;"N/A",D147=""),"Please enter Total Head Count, since it cannot be left blank",AND(B147&lt;&gt;"",B147&lt;&gt;"N/A",F147=""),"Please enter ENP, since it cannot be left blank"),"")</f>
        <v/>
      </c>
    </row>
    <row r="148" spans="2:11" ht="14.25">
      <c r="B148" s="95" t="str">
        <f>IF('Client Info'!D109="Yes",'Client Info'!$D$61,"N/A")</f>
        <v>N/A</v>
      </c>
      <c r="C148" s="96" t="str">
        <f>IF(B148="ISO 9001",'Client Info'!B109,"N/A")</f>
        <v>N/A</v>
      </c>
      <c r="D148" s="180"/>
      <c r="E148" s="417"/>
      <c r="F148" s="180"/>
      <c r="G148" s="421"/>
      <c r="H148" s="770"/>
      <c r="I148" s="587" t="str" cm="1">
        <f t="array" ref="I148">IFERROR(_xlfn.IFS(AND(B148&lt;&gt;"",B148&lt;&gt;"N/A",D148=""),"Please enter Total Head Count, since it cannot be left blank",AND(B148&lt;&gt;"",B148&lt;&gt;"N/A",F148=""),"Please enter ENP, since it cannot be left blank"),"")</f>
        <v/>
      </c>
      <c r="K148" s="447"/>
    </row>
    <row r="149" spans="2:11" ht="14.25">
      <c r="B149" s="97" t="str">
        <f>IF('Client Info'!E109="Yes",'Client Info'!$E$61,"N/A")</f>
        <v>N/A</v>
      </c>
      <c r="C149" s="62" t="str">
        <f>IF(B149="ISO 14001",'Client Info'!B109,"N/A")</f>
        <v>N/A</v>
      </c>
      <c r="D149" s="181"/>
      <c r="E149" s="418"/>
      <c r="F149" s="181"/>
      <c r="G149" s="422"/>
      <c r="H149" s="771"/>
      <c r="I149" s="588" t="str" cm="1">
        <f t="array" ref="I149">IFERROR(_xlfn.IFS(AND(B149&lt;&gt;"",B149&lt;&gt;"N/A",D149=""),"Please enter Total Head Count , since it cannot be left blank",AND(B149&lt;&gt;"",B149&lt;&gt;"N/A",F149=""),"Please enter ENP, since it cannot be left blank"),"")</f>
        <v/>
      </c>
      <c r="K149" s="447"/>
    </row>
    <row r="150" spans="2:11" ht="14.25">
      <c r="B150" s="98" t="str">
        <f>IF('Client Info'!F109="Yes",'Client Info'!$F$61,"N/A")</f>
        <v>N/A</v>
      </c>
      <c r="C150" s="99" t="str">
        <f>IF(B150="ISO 45001",'Client Info'!B109,"N/A")</f>
        <v>N/A</v>
      </c>
      <c r="D150" s="182"/>
      <c r="E150" s="420"/>
      <c r="F150" s="182"/>
      <c r="G150" s="423"/>
      <c r="H150" s="772"/>
      <c r="I150" s="589" t="str" cm="1">
        <f t="array" ref="I150">IFERROR(_xlfn.IFS(AND(B150&lt;&gt;"",B150&lt;&gt;"N/A",D150=""),"Please enter Total Head Count, since it cannot be left blank",AND(B150&lt;&gt;"",B150&lt;&gt;"N/A",F150=""),"Please enter ENP, since it cannot be left blank"),"")</f>
        <v/>
      </c>
    </row>
    <row r="151" spans="2:11" ht="14.25">
      <c r="B151" s="95" t="str">
        <f>IF('Client Info'!D110="Yes",'Client Info'!$D$61,"N/A")</f>
        <v>N/A</v>
      </c>
      <c r="C151" s="96" t="str">
        <f>IF(B151="ISO 9001",'Client Info'!B110,"N/A")</f>
        <v>N/A</v>
      </c>
      <c r="D151" s="180"/>
      <c r="E151" s="417"/>
      <c r="F151" s="180"/>
      <c r="G151" s="421"/>
      <c r="H151" s="770"/>
      <c r="I151" s="587" t="str" cm="1">
        <f t="array" ref="I151">IFERROR(_xlfn.IFS(AND(B151&lt;&gt;"",B151&lt;&gt;"N/A",D151=""),"Please enter Total Head Count, since it cannot be left blank",AND(B151&lt;&gt;"",B151&lt;&gt;"N/A",F151=""),"Please enter ENP, since it cannot be left blank"),"")</f>
        <v/>
      </c>
      <c r="K151" s="447"/>
    </row>
    <row r="152" spans="2:11" ht="14.25">
      <c r="B152" s="97" t="str">
        <f>IF('Client Info'!E110="Yes",'Client Info'!$E$61,"N/A")</f>
        <v>N/A</v>
      </c>
      <c r="C152" s="62" t="str">
        <f>IF(B152="ISO 14001",'Client Info'!B110,"N/A")</f>
        <v>N/A</v>
      </c>
      <c r="D152" s="181"/>
      <c r="E152" s="418"/>
      <c r="F152" s="181"/>
      <c r="G152" s="422"/>
      <c r="H152" s="771"/>
      <c r="I152" s="588" t="str" cm="1">
        <f t="array" ref="I152">IFERROR(_xlfn.IFS(AND(B152&lt;&gt;"",B152&lt;&gt;"N/A",D152=""),"Please enter Total Head Count , since it cannot be left blank",AND(B152&lt;&gt;"",B152&lt;&gt;"N/A",F152=""),"Please enter ENP, since it cannot be left blank"),"")</f>
        <v/>
      </c>
      <c r="K152" s="447"/>
    </row>
    <row r="153" spans="2:11" ht="14.25">
      <c r="B153" s="98" t="str">
        <f>IF('Client Info'!F110="Yes",'Client Info'!$F$61,"N/A")</f>
        <v>N/A</v>
      </c>
      <c r="C153" s="99" t="str">
        <f>IF(B153="ISO 45001",'Client Info'!B110,"N/A")</f>
        <v>N/A</v>
      </c>
      <c r="D153" s="182"/>
      <c r="E153" s="420"/>
      <c r="F153" s="182"/>
      <c r="G153" s="423"/>
      <c r="H153" s="772"/>
      <c r="I153" s="589" t="str" cm="1">
        <f t="array" ref="I153">IFERROR(_xlfn.IFS(AND(B153&lt;&gt;"",B153&lt;&gt;"N/A",D153=""),"Please enter Total Head Count, since it cannot be left blank",AND(B153&lt;&gt;"",B153&lt;&gt;"N/A",F153=""),"Please enter ENP, since it cannot be left blank"),"")</f>
        <v/>
      </c>
    </row>
    <row r="154" spans="2:11" ht="14.25">
      <c r="B154" s="95" t="str">
        <f>IF('Client Info'!D111="Yes",'Client Info'!$D$61,"N/A")</f>
        <v>N/A</v>
      </c>
      <c r="C154" s="96" t="str">
        <f>IF(B154="ISO 9001",'Client Info'!B111,"N/A")</f>
        <v>N/A</v>
      </c>
      <c r="D154" s="180"/>
      <c r="E154" s="417"/>
      <c r="F154" s="180"/>
      <c r="G154" s="421"/>
      <c r="H154" s="770"/>
      <c r="I154" s="587" t="str" cm="1">
        <f t="array" ref="I154">IFERROR(_xlfn.IFS(AND(B154&lt;&gt;"",B154&lt;&gt;"N/A",D154=""),"Please enter Total Head Count, since it cannot be left blank",AND(B154&lt;&gt;"",B154&lt;&gt;"N/A",F154=""),"Please enter ENP, since it cannot be left blank"),"")</f>
        <v/>
      </c>
      <c r="K154" s="447"/>
    </row>
    <row r="155" spans="2:11" ht="14.25">
      <c r="B155" s="97" t="str">
        <f>IF('Client Info'!E111="Yes",'Client Info'!$E$61,"N/A")</f>
        <v>N/A</v>
      </c>
      <c r="C155" s="62" t="str">
        <f>IF(B155="ISO 14001",'Client Info'!B111,"N/A")</f>
        <v>N/A</v>
      </c>
      <c r="D155" s="181"/>
      <c r="E155" s="418"/>
      <c r="F155" s="181"/>
      <c r="G155" s="422"/>
      <c r="H155" s="771"/>
      <c r="I155" s="588" t="str" cm="1">
        <f t="array" ref="I155">IFERROR(_xlfn.IFS(AND(B155&lt;&gt;"",B155&lt;&gt;"N/A",D155=""),"Please enter Total Head Count , since it cannot be left blank",AND(B155&lt;&gt;"",B155&lt;&gt;"N/A",F155=""),"Please enter ENP, since it cannot be left blank"),"")</f>
        <v/>
      </c>
      <c r="K155" s="447"/>
    </row>
    <row r="156" spans="2:11" ht="14.25">
      <c r="B156" s="98" t="str">
        <f>IF('Client Info'!F111="Yes",'Client Info'!$F$61,"N/A")</f>
        <v>N/A</v>
      </c>
      <c r="C156" s="99" t="str">
        <f>IF(B156="ISO 45001",'Client Info'!B111,"N/A")</f>
        <v>N/A</v>
      </c>
      <c r="D156" s="182"/>
      <c r="E156" s="420"/>
      <c r="F156" s="182"/>
      <c r="G156" s="423"/>
      <c r="H156" s="772"/>
      <c r="I156" s="589" t="str" cm="1">
        <f t="array" ref="I156">IFERROR(_xlfn.IFS(AND(B156&lt;&gt;"",B156&lt;&gt;"N/A",D156=""),"Please enter Total Head Count, since it cannot be left blank",AND(B156&lt;&gt;"",B156&lt;&gt;"N/A",F156=""),"Please enter ENP, since it cannot be left blank"),"")</f>
        <v/>
      </c>
    </row>
    <row r="157" spans="2:11" ht="14.25">
      <c r="B157" s="95" t="str">
        <f>IF('Client Info'!D112="Yes",'Client Info'!$D$61,"N/A")</f>
        <v>N/A</v>
      </c>
      <c r="C157" s="96" t="str">
        <f>IF(B157="ISO 9001",'Client Info'!B112,"N/A")</f>
        <v>N/A</v>
      </c>
      <c r="D157" s="180"/>
      <c r="E157" s="417"/>
      <c r="F157" s="180"/>
      <c r="G157" s="421"/>
      <c r="H157" s="770"/>
      <c r="I157" s="587" t="str" cm="1">
        <f t="array" ref="I157">IFERROR(_xlfn.IFS(AND(B157&lt;&gt;"",B157&lt;&gt;"N/A",D157=""),"Please enter Total Head Count, since it cannot be left blank",AND(B157&lt;&gt;"",B157&lt;&gt;"N/A",F157=""),"Please enter ENP, since it cannot be left blank"),"")</f>
        <v/>
      </c>
      <c r="K157" s="447"/>
    </row>
    <row r="158" spans="2:11" ht="14.25">
      <c r="B158" s="97" t="str">
        <f>IF('Client Info'!E112="Yes",'Client Info'!$E$61,"N/A")</f>
        <v>N/A</v>
      </c>
      <c r="C158" s="62" t="str">
        <f>IF(B158="ISO 14001",'Client Info'!B112,"N/A")</f>
        <v>N/A</v>
      </c>
      <c r="D158" s="181"/>
      <c r="E158" s="418"/>
      <c r="F158" s="181"/>
      <c r="G158" s="422"/>
      <c r="H158" s="771"/>
      <c r="I158" s="588" t="str" cm="1">
        <f t="array" ref="I158">IFERROR(_xlfn.IFS(AND(B158&lt;&gt;"",B158&lt;&gt;"N/A",D158=""),"Please enter Total Head Count , since it cannot be left blank",AND(B158&lt;&gt;"",B158&lt;&gt;"N/A",F158=""),"Please enter ENP, since it cannot be left blank"),"")</f>
        <v/>
      </c>
      <c r="K158" s="447"/>
    </row>
    <row r="159" spans="2:11" ht="14.25">
      <c r="B159" s="98" t="str">
        <f>IF('Client Info'!F112="Yes",'Client Info'!$F$61,"N/A")</f>
        <v>N/A</v>
      </c>
      <c r="C159" s="99" t="str">
        <f>IF(B159="ISO 45001",'Client Info'!B112,"N/A")</f>
        <v>N/A</v>
      </c>
      <c r="D159" s="182"/>
      <c r="E159" s="420"/>
      <c r="F159" s="182"/>
      <c r="G159" s="423"/>
      <c r="H159" s="772"/>
      <c r="I159" s="589" t="str" cm="1">
        <f t="array" ref="I159">IFERROR(_xlfn.IFS(AND(B159&lt;&gt;"",B159&lt;&gt;"N/A",D159=""),"Please enter Total Head Count, since it cannot be left blank",AND(B159&lt;&gt;"",B159&lt;&gt;"N/A",F159=""),"Please enter ENP, since it cannot be left blank"),"")</f>
        <v/>
      </c>
    </row>
    <row r="160" spans="2:11" ht="14.25">
      <c r="B160" s="95" t="str">
        <f>IF('Client Info'!D113="Yes",'Client Info'!$D$61,"N/A")</f>
        <v>N/A</v>
      </c>
      <c r="C160" s="96" t="str">
        <f>IF(B160="ISO 9001",'Client Info'!B113,"N/A")</f>
        <v>N/A</v>
      </c>
      <c r="D160" s="180"/>
      <c r="E160" s="417"/>
      <c r="F160" s="180"/>
      <c r="G160" s="421"/>
      <c r="H160" s="770"/>
      <c r="I160" s="587" t="str" cm="1">
        <f t="array" ref="I160">IFERROR(_xlfn.IFS(AND(B160&lt;&gt;"",B160&lt;&gt;"N/A",D160=""),"Please enter Total Head Count, since it cannot be left blank",AND(B160&lt;&gt;"",B160&lt;&gt;"N/A",F160=""),"Please enter ENP, since it cannot be left blank"),"")</f>
        <v/>
      </c>
      <c r="K160" s="447"/>
    </row>
    <row r="161" spans="2:11" ht="14.25">
      <c r="B161" s="97" t="str">
        <f>IF('Client Info'!E113="Yes",'Client Info'!$E$61,"N/A")</f>
        <v>N/A</v>
      </c>
      <c r="C161" s="62" t="str">
        <f>IF(B161="ISO 14001",'Client Info'!B113,"N/A")</f>
        <v>N/A</v>
      </c>
      <c r="D161" s="181"/>
      <c r="E161" s="418"/>
      <c r="F161" s="181"/>
      <c r="G161" s="422"/>
      <c r="H161" s="771"/>
      <c r="I161" s="588" t="str" cm="1">
        <f t="array" ref="I161">IFERROR(_xlfn.IFS(AND(B161&lt;&gt;"",B161&lt;&gt;"N/A",D161=""),"Please enter Total Head Count , since it cannot be left blank",AND(B161&lt;&gt;"",B161&lt;&gt;"N/A",F161=""),"Please enter ENP, since it cannot be left blank"),"")</f>
        <v/>
      </c>
      <c r="K161" s="447"/>
    </row>
    <row r="162" spans="2:11" ht="14.25">
      <c r="B162" s="98" t="str">
        <f>IF('Client Info'!F113="Yes",'Client Info'!$F$61,"N/A")</f>
        <v>N/A</v>
      </c>
      <c r="C162" s="99" t="str">
        <f>IF(B162="ISO 45001",'Client Info'!B113,"N/A")</f>
        <v>N/A</v>
      </c>
      <c r="D162" s="182"/>
      <c r="E162" s="420"/>
      <c r="F162" s="182"/>
      <c r="G162" s="423"/>
      <c r="H162" s="772"/>
      <c r="I162" s="589" t="str" cm="1">
        <f t="array" ref="I162">IFERROR(_xlfn.IFS(AND(B162&lt;&gt;"",B162&lt;&gt;"N/A",D162=""),"Please enter Total Head Count, since it cannot be left blank",AND(B162&lt;&gt;"",B162&lt;&gt;"N/A",F162=""),"Please enter ENP, since it cannot be left blank"),"")</f>
        <v/>
      </c>
    </row>
    <row r="163" spans="2:11" ht="14.25">
      <c r="B163" s="95" t="str">
        <f>IF('Client Info'!D114="Yes",'Client Info'!$D$61,"N/A")</f>
        <v>N/A</v>
      </c>
      <c r="C163" s="96" t="str">
        <f>IF(B163="ISO 9001",'Client Info'!B114,"N/A")</f>
        <v>N/A</v>
      </c>
      <c r="D163" s="180"/>
      <c r="E163" s="417"/>
      <c r="F163" s="180"/>
      <c r="G163" s="421"/>
      <c r="H163" s="770"/>
      <c r="I163" s="587" t="str" cm="1">
        <f t="array" ref="I163">IFERROR(_xlfn.IFS(AND(B163&lt;&gt;"",B163&lt;&gt;"N/A",D163=""),"Please enter Total Head Count, since it cannot be left blank",AND(B163&lt;&gt;"",B163&lt;&gt;"N/A",F163=""),"Please enter ENP, since it cannot be left blank"),"")</f>
        <v/>
      </c>
      <c r="K163" s="447"/>
    </row>
    <row r="164" spans="2:11" ht="14.25">
      <c r="B164" s="97" t="str">
        <f>IF('Client Info'!E114="Yes",'Client Info'!$E$61,"N/A")</f>
        <v>N/A</v>
      </c>
      <c r="C164" s="62" t="str">
        <f>IF(B164="ISO 14001",'Client Info'!B114,"N/A")</f>
        <v>N/A</v>
      </c>
      <c r="D164" s="181"/>
      <c r="E164" s="418"/>
      <c r="F164" s="181"/>
      <c r="G164" s="422"/>
      <c r="H164" s="771"/>
      <c r="I164" s="588" t="str" cm="1">
        <f t="array" ref="I164">IFERROR(_xlfn.IFS(AND(B164&lt;&gt;"",B164&lt;&gt;"N/A",D164=""),"Please enter Total Head Count , since it cannot be left blank",AND(B164&lt;&gt;"",B164&lt;&gt;"N/A",F164=""),"Please enter ENP, since it cannot be left blank"),"")</f>
        <v/>
      </c>
      <c r="K164" s="447"/>
    </row>
    <row r="165" spans="2:11" ht="14.25">
      <c r="B165" s="98" t="str">
        <f>IF('Client Info'!F114="Yes",'Client Info'!$F$61,"N/A")</f>
        <v>N/A</v>
      </c>
      <c r="C165" s="99" t="str">
        <f>IF(B165="ISO 45001",'Client Info'!B114,"N/A")</f>
        <v>N/A</v>
      </c>
      <c r="D165" s="182"/>
      <c r="E165" s="420"/>
      <c r="F165" s="182"/>
      <c r="G165" s="423"/>
      <c r="H165" s="772"/>
      <c r="I165" s="589" t="str" cm="1">
        <f t="array" ref="I165">IFERROR(_xlfn.IFS(AND(B165&lt;&gt;"",B165&lt;&gt;"N/A",D165=""),"Please enter Total Head Count, since it cannot be left blank",AND(B165&lt;&gt;"",B165&lt;&gt;"N/A",F165=""),"Please enter ENP, since it cannot be left blank"),"")</f>
        <v/>
      </c>
    </row>
    <row r="166" spans="2:11" ht="14.25">
      <c r="B166" s="95" t="str">
        <f>IF('Client Info'!D115="Yes",'Client Info'!$D$61,"N/A")</f>
        <v>N/A</v>
      </c>
      <c r="C166" s="96" t="str">
        <f>IF(B166="ISO 9001",'Client Info'!B115,"N/A")</f>
        <v>N/A</v>
      </c>
      <c r="D166" s="180"/>
      <c r="E166" s="417"/>
      <c r="F166" s="180"/>
      <c r="G166" s="421"/>
      <c r="H166" s="770"/>
      <c r="I166" s="587" t="str" cm="1">
        <f t="array" ref="I166">IFERROR(_xlfn.IFS(AND(B166&lt;&gt;"",B166&lt;&gt;"N/A",D166=""),"Please enter Total Head Count, since it cannot be left blank",AND(B166&lt;&gt;"",B166&lt;&gt;"N/A",F166=""),"Please enter ENP, since it cannot be left blank"),"")</f>
        <v/>
      </c>
      <c r="K166" s="447"/>
    </row>
    <row r="167" spans="2:11" ht="14.25">
      <c r="B167" s="97" t="str">
        <f>IF('Client Info'!E115="Yes",'Client Info'!$E$61,"N/A")</f>
        <v>N/A</v>
      </c>
      <c r="C167" s="62" t="str">
        <f>IF(B167="ISO 14001",'Client Info'!B115,"N/A")</f>
        <v>N/A</v>
      </c>
      <c r="D167" s="181"/>
      <c r="E167" s="418"/>
      <c r="F167" s="181"/>
      <c r="G167" s="422"/>
      <c r="H167" s="771"/>
      <c r="I167" s="588" t="str" cm="1">
        <f t="array" ref="I167">IFERROR(_xlfn.IFS(AND(B167&lt;&gt;"",B167&lt;&gt;"N/A",D167=""),"Please enter Total Head Count , since it cannot be left blank",AND(B167&lt;&gt;"",B167&lt;&gt;"N/A",F167=""),"Please enter ENP, since it cannot be left blank"),"")</f>
        <v/>
      </c>
      <c r="K167" s="447"/>
    </row>
    <row r="168" spans="2:11" ht="14.25">
      <c r="B168" s="98" t="str">
        <f>IF('Client Info'!F115="Yes",'Client Info'!$F$61,"N/A")</f>
        <v>N/A</v>
      </c>
      <c r="C168" s="99" t="str">
        <f>IF(B168="ISO 45001",'Client Info'!B115,"N/A")</f>
        <v>N/A</v>
      </c>
      <c r="D168" s="182"/>
      <c r="E168" s="420"/>
      <c r="F168" s="182"/>
      <c r="G168" s="423"/>
      <c r="H168" s="772"/>
      <c r="I168" s="589" t="str" cm="1">
        <f t="array" ref="I168">IFERROR(_xlfn.IFS(AND(B168&lt;&gt;"",B168&lt;&gt;"N/A",D168=""),"Please enter Total Head Count, since it cannot be left blank",AND(B168&lt;&gt;"",B168&lt;&gt;"N/A",F168=""),"Please enter ENP, since it cannot be left blank"),"")</f>
        <v/>
      </c>
    </row>
    <row r="169" spans="2:11" ht="14.25">
      <c r="B169" s="95" t="str">
        <f>IF('Client Info'!D116="Yes",'Client Info'!$D$61,"N/A")</f>
        <v>N/A</v>
      </c>
      <c r="C169" s="96" t="str">
        <f>IF(B169="ISO 9001",'Client Info'!B116,"N/A")</f>
        <v>N/A</v>
      </c>
      <c r="D169" s="180"/>
      <c r="E169" s="417"/>
      <c r="F169" s="180"/>
      <c r="G169" s="421"/>
      <c r="H169" s="770"/>
      <c r="I169" s="587" t="str" cm="1">
        <f t="array" ref="I169">IFERROR(_xlfn.IFS(AND(B169&lt;&gt;"",B169&lt;&gt;"N/A",D169=""),"Please enter Total Head Count, since it cannot be left blank",AND(B169&lt;&gt;"",B169&lt;&gt;"N/A",F169=""),"Please enter ENP, since it cannot be left blank"),"")</f>
        <v/>
      </c>
      <c r="K169" s="447"/>
    </row>
    <row r="170" spans="2:11" ht="14.25">
      <c r="B170" s="97" t="str">
        <f>IF('Client Info'!E116="Yes",'Client Info'!$E$61,"N/A")</f>
        <v>N/A</v>
      </c>
      <c r="C170" s="62" t="str">
        <f>IF(B170="ISO 14001",'Client Info'!B116,"N/A")</f>
        <v>N/A</v>
      </c>
      <c r="D170" s="181"/>
      <c r="E170" s="418"/>
      <c r="F170" s="181"/>
      <c r="G170" s="422"/>
      <c r="H170" s="771"/>
      <c r="I170" s="588" t="str" cm="1">
        <f t="array" ref="I170">IFERROR(_xlfn.IFS(AND(B170&lt;&gt;"",B170&lt;&gt;"N/A",D170=""),"Please enter Total Head Count , since it cannot be left blank",AND(B170&lt;&gt;"",B170&lt;&gt;"N/A",F170=""),"Please enter ENP, since it cannot be left blank"),"")</f>
        <v/>
      </c>
      <c r="K170" s="447"/>
    </row>
    <row r="171" spans="2:11" ht="14.25">
      <c r="B171" s="98" t="str">
        <f>IF('Client Info'!F116="Yes",'Client Info'!$F$61,"N/A")</f>
        <v>N/A</v>
      </c>
      <c r="C171" s="99" t="str">
        <f>IF(B171="ISO 45001",'Client Info'!B116,"N/A")</f>
        <v>N/A</v>
      </c>
      <c r="D171" s="182"/>
      <c r="E171" s="420"/>
      <c r="F171" s="182"/>
      <c r="G171" s="423"/>
      <c r="H171" s="772"/>
      <c r="I171" s="589" t="str" cm="1">
        <f t="array" ref="I171">IFERROR(_xlfn.IFS(AND(B171&lt;&gt;"",B171&lt;&gt;"N/A",D171=""),"Please enter Total Head Count, since it cannot be left blank",AND(B171&lt;&gt;"",B171&lt;&gt;"N/A",F171=""),"Please enter ENP, since it cannot be left blank"),"")</f>
        <v/>
      </c>
    </row>
    <row r="172" spans="2:11" ht="14.25">
      <c r="B172" s="95" t="str">
        <f>IF('Client Info'!D117="Yes",'Client Info'!$D$61,"N/A")</f>
        <v>N/A</v>
      </c>
      <c r="C172" s="96" t="str">
        <f>IF(B172="ISO 9001",'Client Info'!B117,"N/A")</f>
        <v>N/A</v>
      </c>
      <c r="D172" s="180"/>
      <c r="E172" s="417"/>
      <c r="F172" s="180"/>
      <c r="G172" s="421"/>
      <c r="H172" s="770"/>
      <c r="I172" s="587" t="str" cm="1">
        <f t="array" ref="I172">IFERROR(_xlfn.IFS(AND(B172&lt;&gt;"",B172&lt;&gt;"N/A",D172=""),"Please enter Total Head Count, since it cannot be left blank",AND(B172&lt;&gt;"",B172&lt;&gt;"N/A",F172=""),"Please enter ENP, since it cannot be left blank"),"")</f>
        <v/>
      </c>
      <c r="K172" s="447"/>
    </row>
    <row r="173" spans="2:11" ht="14.25">
      <c r="B173" s="97" t="str">
        <f>IF('Client Info'!E117="Yes",'Client Info'!$E$61,"N/A")</f>
        <v>N/A</v>
      </c>
      <c r="C173" s="62" t="str">
        <f>IF(B173="ISO 14001",'Client Info'!B117,"N/A")</f>
        <v>N/A</v>
      </c>
      <c r="D173" s="181"/>
      <c r="E173" s="418"/>
      <c r="F173" s="181"/>
      <c r="G173" s="422"/>
      <c r="H173" s="771"/>
      <c r="I173" s="588" t="str" cm="1">
        <f t="array" ref="I173">IFERROR(_xlfn.IFS(AND(B173&lt;&gt;"",B173&lt;&gt;"N/A",D173=""),"Please enter Total Head Count , since it cannot be left blank",AND(B173&lt;&gt;"",B173&lt;&gt;"N/A",F173=""),"Please enter ENP, since it cannot be left blank"),"")</f>
        <v/>
      </c>
      <c r="K173" s="447"/>
    </row>
    <row r="174" spans="2:11" ht="14.25">
      <c r="B174" s="98" t="str">
        <f>IF('Client Info'!F117="Yes",'Client Info'!$F$61,"N/A")</f>
        <v>N/A</v>
      </c>
      <c r="C174" s="99" t="str">
        <f>IF(B174="ISO 45001",'Client Info'!B117,"N/A")</f>
        <v>N/A</v>
      </c>
      <c r="D174" s="182"/>
      <c r="E174" s="420"/>
      <c r="F174" s="182"/>
      <c r="G174" s="423"/>
      <c r="H174" s="772"/>
      <c r="I174" s="589" t="str" cm="1">
        <f t="array" ref="I174">IFERROR(_xlfn.IFS(AND(B174&lt;&gt;"",B174&lt;&gt;"N/A",D174=""),"Please enter Total Head Count, since it cannot be left blank",AND(B174&lt;&gt;"",B174&lt;&gt;"N/A",F174=""),"Please enter ENP, since it cannot be left blank"),"")</f>
        <v/>
      </c>
    </row>
    <row r="175" spans="2:11" ht="14.25">
      <c r="B175" s="95" t="str">
        <f>IF('Client Info'!D118="Yes",'Client Info'!$D$61,"N/A")</f>
        <v>N/A</v>
      </c>
      <c r="C175" s="96" t="str">
        <f>IF(B175="ISO 9001",'Client Info'!B118,"N/A")</f>
        <v>N/A</v>
      </c>
      <c r="D175" s="180"/>
      <c r="E175" s="417"/>
      <c r="F175" s="180"/>
      <c r="G175" s="421"/>
      <c r="H175" s="770"/>
      <c r="I175" s="587" t="str" cm="1">
        <f t="array" ref="I175">IFERROR(_xlfn.IFS(AND(B175&lt;&gt;"",B175&lt;&gt;"N/A",D175=""),"Please enter Total Head Count, since it cannot be left blank",AND(B175&lt;&gt;"",B175&lt;&gt;"N/A",F175=""),"Please enter ENP, since it cannot be left blank"),"")</f>
        <v/>
      </c>
      <c r="K175" s="447"/>
    </row>
    <row r="176" spans="2:11" ht="14.25">
      <c r="B176" s="97" t="str">
        <f>IF('Client Info'!E118="Yes",'Client Info'!$E$61,"N/A")</f>
        <v>N/A</v>
      </c>
      <c r="C176" s="62" t="str">
        <f>IF(B176="ISO 14001",'Client Info'!B118,"N/A")</f>
        <v>N/A</v>
      </c>
      <c r="D176" s="181"/>
      <c r="E176" s="418"/>
      <c r="F176" s="181"/>
      <c r="G176" s="422"/>
      <c r="H176" s="771"/>
      <c r="I176" s="588" t="str" cm="1">
        <f t="array" ref="I176">IFERROR(_xlfn.IFS(AND(B176&lt;&gt;"",B176&lt;&gt;"N/A",D176=""),"Please enter Total Head Count , since it cannot be left blank",AND(B176&lt;&gt;"",B176&lt;&gt;"N/A",F176=""),"Please enter ENP, since it cannot be left blank"),"")</f>
        <v/>
      </c>
      <c r="K176" s="447"/>
    </row>
    <row r="177" spans="2:11" ht="14.25">
      <c r="B177" s="98" t="str">
        <f>IF('Client Info'!F118="Yes",'Client Info'!$F$61,"N/A")</f>
        <v>N/A</v>
      </c>
      <c r="C177" s="99" t="str">
        <f>IF(B177="ISO 45001",'Client Info'!B118,"N/A")</f>
        <v>N/A</v>
      </c>
      <c r="D177" s="182"/>
      <c r="E177" s="420"/>
      <c r="F177" s="182"/>
      <c r="G177" s="423"/>
      <c r="H177" s="772"/>
      <c r="I177" s="589" t="str" cm="1">
        <f t="array" ref="I177">IFERROR(_xlfn.IFS(AND(B177&lt;&gt;"",B177&lt;&gt;"N/A",D177=""),"Please enter Total Head Count, since it cannot be left blank",AND(B177&lt;&gt;"",B177&lt;&gt;"N/A",F177=""),"Please enter ENP, since it cannot be left blank"),"")</f>
        <v/>
      </c>
    </row>
    <row r="178" spans="2:11" ht="14.25">
      <c r="B178" s="95" t="str">
        <f>IF('Client Info'!D119="Yes",'Client Info'!$D$61,"N/A")</f>
        <v>N/A</v>
      </c>
      <c r="C178" s="96" t="str">
        <f>IF(B178="ISO 9001",'Client Info'!B119,"N/A")</f>
        <v>N/A</v>
      </c>
      <c r="D178" s="180"/>
      <c r="E178" s="417"/>
      <c r="F178" s="180"/>
      <c r="G178" s="421"/>
      <c r="H178" s="770"/>
      <c r="I178" s="587" t="str" cm="1">
        <f t="array" ref="I178">IFERROR(_xlfn.IFS(AND(B178&lt;&gt;"",B178&lt;&gt;"N/A",D178=""),"Please enter Total Head Count, since it cannot be left blank",AND(B178&lt;&gt;"",B178&lt;&gt;"N/A",F178=""),"Please enter ENP, since it cannot be left blank"),"")</f>
        <v/>
      </c>
      <c r="K178" s="447"/>
    </row>
    <row r="179" spans="2:11" ht="14.25">
      <c r="B179" s="97" t="str">
        <f>IF('Client Info'!E119="Yes",'Client Info'!$E$61,"N/A")</f>
        <v>N/A</v>
      </c>
      <c r="C179" s="62" t="str">
        <f>IF(B179="ISO 14001",'Client Info'!B119,"N/A")</f>
        <v>N/A</v>
      </c>
      <c r="D179" s="181"/>
      <c r="E179" s="418"/>
      <c r="F179" s="181"/>
      <c r="G179" s="422"/>
      <c r="H179" s="771"/>
      <c r="I179" s="588" t="str" cm="1">
        <f t="array" ref="I179">IFERROR(_xlfn.IFS(AND(B179&lt;&gt;"",B179&lt;&gt;"N/A",D179=""),"Please enter Total Head Count , since it cannot be left blank",AND(B179&lt;&gt;"",B179&lt;&gt;"N/A",F179=""),"Please enter ENP, since it cannot be left blank"),"")</f>
        <v/>
      </c>
      <c r="K179" s="447"/>
    </row>
    <row r="180" spans="2:11" ht="14.25">
      <c r="B180" s="98" t="str">
        <f>IF('Client Info'!F119="Yes",'Client Info'!$F$61,"N/A")</f>
        <v>N/A</v>
      </c>
      <c r="C180" s="99" t="str">
        <f>IF(B180="ISO 45001",'Client Info'!B119,"N/A")</f>
        <v>N/A</v>
      </c>
      <c r="D180" s="182"/>
      <c r="E180" s="420"/>
      <c r="F180" s="182"/>
      <c r="G180" s="423"/>
      <c r="H180" s="772"/>
      <c r="I180" s="589" t="str" cm="1">
        <f t="array" ref="I180">IFERROR(_xlfn.IFS(AND(B180&lt;&gt;"",B180&lt;&gt;"N/A",D180=""),"Please enter Total Head Count, since it cannot be left blank",AND(B180&lt;&gt;"",B180&lt;&gt;"N/A",F180=""),"Please enter ENP, since it cannot be left blank"),"")</f>
        <v/>
      </c>
    </row>
    <row r="181" spans="2:11" ht="14.25">
      <c r="B181" s="95" t="str">
        <f>IF('Client Info'!D120="Yes",'Client Info'!$D$61,"N/A")</f>
        <v>N/A</v>
      </c>
      <c r="C181" s="96" t="str">
        <f>IF(B181="ISO 9001",'Client Info'!B120,"N/A")</f>
        <v>N/A</v>
      </c>
      <c r="D181" s="180"/>
      <c r="E181" s="417"/>
      <c r="F181" s="180"/>
      <c r="G181" s="421"/>
      <c r="H181" s="770"/>
      <c r="I181" s="587" t="str" cm="1">
        <f t="array" ref="I181">IFERROR(_xlfn.IFS(AND(B181&lt;&gt;"",B181&lt;&gt;"N/A",D181=""),"Please enter Total Head Count, since it cannot be left blank",AND(B181&lt;&gt;"",B181&lt;&gt;"N/A",F181=""),"Please enter ENP, since it cannot be left blank"),"")</f>
        <v/>
      </c>
      <c r="K181" s="447"/>
    </row>
    <row r="182" spans="2:11" ht="14.25">
      <c r="B182" s="97" t="str">
        <f>IF('Client Info'!E120="Yes",'Client Info'!$E$61,"N/A")</f>
        <v>N/A</v>
      </c>
      <c r="C182" s="62" t="str">
        <f>IF(B182="ISO 14001",'Client Info'!B120,"N/A")</f>
        <v>N/A</v>
      </c>
      <c r="D182" s="181"/>
      <c r="E182" s="418"/>
      <c r="F182" s="181"/>
      <c r="G182" s="422"/>
      <c r="H182" s="771"/>
      <c r="I182" s="588" t="str" cm="1">
        <f t="array" ref="I182">IFERROR(_xlfn.IFS(AND(B182&lt;&gt;"",B182&lt;&gt;"N/A",D182=""),"Please enter Total Head Count , since it cannot be left blank",AND(B182&lt;&gt;"",B182&lt;&gt;"N/A",F182=""),"Please enter ENP, since it cannot be left blank"),"")</f>
        <v/>
      </c>
      <c r="K182" s="447"/>
    </row>
    <row r="183" spans="2:11" ht="14.25">
      <c r="B183" s="98" t="str">
        <f>IF('Client Info'!F120="Yes",'Client Info'!$F$61,"N/A")</f>
        <v>N/A</v>
      </c>
      <c r="C183" s="99" t="str">
        <f>IF(B183="ISO 45001",'Client Info'!B120,"N/A")</f>
        <v>N/A</v>
      </c>
      <c r="D183" s="182"/>
      <c r="E183" s="420"/>
      <c r="F183" s="182"/>
      <c r="G183" s="423"/>
      <c r="H183" s="772"/>
      <c r="I183" s="589" t="str" cm="1">
        <f t="array" ref="I183">IFERROR(_xlfn.IFS(AND(B183&lt;&gt;"",B183&lt;&gt;"N/A",D183=""),"Please enter Total Head Count, since it cannot be left blank",AND(B183&lt;&gt;"",B183&lt;&gt;"N/A",F183=""),"Please enter ENP, since it cannot be left blank"),"")</f>
        <v/>
      </c>
    </row>
    <row r="184" spans="2:11" ht="14.25">
      <c r="B184" s="95" t="str">
        <f>IF('Client Info'!D121="Yes",'Client Info'!$D$61,"N/A")</f>
        <v>N/A</v>
      </c>
      <c r="C184" s="96" t="str">
        <f>IF(B184="ISO 9001",'Client Info'!B121,"N/A")</f>
        <v>N/A</v>
      </c>
      <c r="D184" s="180"/>
      <c r="E184" s="417"/>
      <c r="F184" s="180"/>
      <c r="G184" s="421"/>
      <c r="H184" s="770"/>
      <c r="I184" s="587" t="str" cm="1">
        <f t="array" ref="I184">IFERROR(_xlfn.IFS(AND(B184&lt;&gt;"",B184&lt;&gt;"N/A",D184=""),"Please enter Total Head Count, since it cannot be left blank",AND(B184&lt;&gt;"",B184&lt;&gt;"N/A",F184=""),"Please enter ENP, since it cannot be left blank"),"")</f>
        <v/>
      </c>
      <c r="K184" s="447"/>
    </row>
    <row r="185" spans="2:11" ht="14.25">
      <c r="B185" s="97" t="str">
        <f>IF('Client Info'!E121="Yes",'Client Info'!$E$61,"N/A")</f>
        <v>N/A</v>
      </c>
      <c r="C185" s="62" t="str">
        <f>IF(B185="ISO 14001",'Client Info'!B121,"N/A")</f>
        <v>N/A</v>
      </c>
      <c r="D185" s="181"/>
      <c r="E185" s="418"/>
      <c r="F185" s="181"/>
      <c r="G185" s="422"/>
      <c r="H185" s="771"/>
      <c r="I185" s="588" t="str" cm="1">
        <f t="array" ref="I185">IFERROR(_xlfn.IFS(AND(B185&lt;&gt;"",B185&lt;&gt;"N/A",D185=""),"Please enter Total Head Count , since it cannot be left blank",AND(B185&lt;&gt;"",B185&lt;&gt;"N/A",F185=""),"Please enter ENP, since it cannot be left blank"),"")</f>
        <v/>
      </c>
      <c r="K185" s="447"/>
    </row>
    <row r="186" spans="2:11" ht="14.25">
      <c r="B186" s="98" t="str">
        <f>IF('Client Info'!F121="Yes",'Client Info'!$F$61,"N/A")</f>
        <v>N/A</v>
      </c>
      <c r="C186" s="99" t="str">
        <f>IF(B186="ISO 45001",'Client Info'!B121,"N/A")</f>
        <v>N/A</v>
      </c>
      <c r="D186" s="182"/>
      <c r="E186" s="420"/>
      <c r="F186" s="182"/>
      <c r="G186" s="423"/>
      <c r="H186" s="772"/>
      <c r="I186" s="589" t="str" cm="1">
        <f t="array" ref="I186">IFERROR(_xlfn.IFS(AND(B186&lt;&gt;"",B186&lt;&gt;"N/A",D186=""),"Please enter Total Head Count, since it cannot be left blank",AND(B186&lt;&gt;"",B186&lt;&gt;"N/A",F186=""),"Please enter ENP, since it cannot be left blank"),"")</f>
        <v/>
      </c>
    </row>
    <row r="187" spans="2:11" ht="14.25">
      <c r="B187" s="95" t="str">
        <f>IF('Client Info'!D122="Yes",'Client Info'!$D$61,"N/A")</f>
        <v>N/A</v>
      </c>
      <c r="C187" s="96" t="str">
        <f>IF(B187="ISO 9001",'Client Info'!B122,"N/A")</f>
        <v>N/A</v>
      </c>
      <c r="D187" s="180"/>
      <c r="E187" s="417"/>
      <c r="F187" s="180"/>
      <c r="G187" s="421"/>
      <c r="H187" s="770"/>
      <c r="I187" s="587" t="str" cm="1">
        <f t="array" ref="I187">IFERROR(_xlfn.IFS(AND(B187&lt;&gt;"",B187&lt;&gt;"N/A",D187=""),"Please enter Total Head Count, since it cannot be left blank",AND(B187&lt;&gt;"",B187&lt;&gt;"N/A",F187=""),"Please enter ENP, since it cannot be left blank"),"")</f>
        <v/>
      </c>
      <c r="K187" s="447"/>
    </row>
    <row r="188" spans="2:11" ht="14.25">
      <c r="B188" s="97" t="str">
        <f>IF('Client Info'!E122="Yes",'Client Info'!$E$61,"N/A")</f>
        <v>N/A</v>
      </c>
      <c r="C188" s="62" t="str">
        <f>IF(B188="ISO 14001",'Client Info'!B122,"N/A")</f>
        <v>N/A</v>
      </c>
      <c r="D188" s="181"/>
      <c r="E188" s="418"/>
      <c r="F188" s="181"/>
      <c r="G188" s="422"/>
      <c r="H188" s="771"/>
      <c r="I188" s="588" t="str" cm="1">
        <f t="array" ref="I188">IFERROR(_xlfn.IFS(AND(B188&lt;&gt;"",B188&lt;&gt;"N/A",D188=""),"Please enter Total Head Count , since it cannot be left blank",AND(B188&lt;&gt;"",B188&lt;&gt;"N/A",F188=""),"Please enter ENP, since it cannot be left blank"),"")</f>
        <v/>
      </c>
      <c r="K188" s="447"/>
    </row>
    <row r="189" spans="2:11" ht="14.25">
      <c r="B189" s="98" t="str">
        <f>IF('Client Info'!F122="Yes",'Client Info'!$F$61,"N/A")</f>
        <v>N/A</v>
      </c>
      <c r="C189" s="99" t="str">
        <f>IF(B189="ISO 45001",'Client Info'!B122,"N/A")</f>
        <v>N/A</v>
      </c>
      <c r="D189" s="182"/>
      <c r="E189" s="420"/>
      <c r="F189" s="182"/>
      <c r="G189" s="423"/>
      <c r="H189" s="772"/>
      <c r="I189" s="589" t="str" cm="1">
        <f t="array" ref="I189">IFERROR(_xlfn.IFS(AND(B189&lt;&gt;"",B189&lt;&gt;"N/A",D189=""),"Please enter Total Head Count, since it cannot be left blank",AND(B189&lt;&gt;"",B189&lt;&gt;"N/A",F189=""),"Please enter ENP, since it cannot be left blank"),"")</f>
        <v/>
      </c>
    </row>
    <row r="190" spans="2:11" ht="14.25">
      <c r="B190" s="95" t="str">
        <f>IF('Client Info'!D123="Yes",'Client Info'!$D$61,"N/A")</f>
        <v>N/A</v>
      </c>
      <c r="C190" s="96" t="str">
        <f>IF(B190="ISO 9001",'Client Info'!B123,"N/A")</f>
        <v>N/A</v>
      </c>
      <c r="D190" s="180"/>
      <c r="E190" s="417"/>
      <c r="F190" s="180"/>
      <c r="G190" s="421"/>
      <c r="H190" s="770"/>
      <c r="I190" s="587" t="str" cm="1">
        <f t="array" ref="I190">IFERROR(_xlfn.IFS(AND(B190&lt;&gt;"",B190&lt;&gt;"N/A",D190=""),"Please enter Total Head Count, since it cannot be left blank",AND(B190&lt;&gt;"",B190&lt;&gt;"N/A",F190=""),"Please enter ENP, since it cannot be left blank"),"")</f>
        <v/>
      </c>
      <c r="K190" s="447"/>
    </row>
    <row r="191" spans="2:11" ht="14.25">
      <c r="B191" s="97" t="str">
        <f>IF('Client Info'!E123="Yes",'Client Info'!$E$61,"N/A")</f>
        <v>N/A</v>
      </c>
      <c r="C191" s="62" t="str">
        <f>IF(B191="ISO 14001",'Client Info'!B123,"N/A")</f>
        <v>N/A</v>
      </c>
      <c r="D191" s="181"/>
      <c r="E191" s="418"/>
      <c r="F191" s="181"/>
      <c r="G191" s="422"/>
      <c r="H191" s="771"/>
      <c r="I191" s="588" t="str" cm="1">
        <f t="array" ref="I191">IFERROR(_xlfn.IFS(AND(B191&lt;&gt;"",B191&lt;&gt;"N/A",D191=""),"Please enter Total Head Count , since it cannot be left blank",AND(B191&lt;&gt;"",B191&lt;&gt;"N/A",F191=""),"Please enter ENP, since it cannot be left blank"),"")</f>
        <v/>
      </c>
      <c r="K191" s="447"/>
    </row>
    <row r="192" spans="2:11" ht="14.25">
      <c r="B192" s="98" t="str">
        <f>IF('Client Info'!F123="Yes",'Client Info'!$F$61,"N/A")</f>
        <v>N/A</v>
      </c>
      <c r="C192" s="99" t="str">
        <f>IF(B192="ISO 45001",'Client Info'!B123,"N/A")</f>
        <v>N/A</v>
      </c>
      <c r="D192" s="182"/>
      <c r="E192" s="420"/>
      <c r="F192" s="182"/>
      <c r="G192" s="423"/>
      <c r="H192" s="772"/>
      <c r="I192" s="589" t="str" cm="1">
        <f t="array" ref="I192">IFERROR(_xlfn.IFS(AND(B192&lt;&gt;"",B192&lt;&gt;"N/A",D192=""),"Please enter Total Head Count, since it cannot be left blank",AND(B192&lt;&gt;"",B192&lt;&gt;"N/A",F192=""),"Please enter ENP, since it cannot be left blank"),"")</f>
        <v/>
      </c>
    </row>
    <row r="193" spans="2:11" ht="14.25">
      <c r="B193" s="95" t="str">
        <f>IF('Client Info'!D124="Yes",'Client Info'!$D$61,"N/A")</f>
        <v>N/A</v>
      </c>
      <c r="C193" s="96" t="str">
        <f>IF(B193="ISO 9001",'Client Info'!B124,"N/A")</f>
        <v>N/A</v>
      </c>
      <c r="D193" s="180"/>
      <c r="E193" s="417"/>
      <c r="F193" s="180"/>
      <c r="G193" s="421"/>
      <c r="H193" s="770"/>
      <c r="I193" s="587" t="str" cm="1">
        <f t="array" ref="I193">IFERROR(_xlfn.IFS(AND(B193&lt;&gt;"",B193&lt;&gt;"N/A",D193=""),"Please enter Total Head Count, since it cannot be left blank",AND(B193&lt;&gt;"",B193&lt;&gt;"N/A",F193=""),"Please enter ENP, since it cannot be left blank"),"")</f>
        <v/>
      </c>
      <c r="K193" s="447"/>
    </row>
    <row r="194" spans="2:11" ht="14.25">
      <c r="B194" s="97" t="str">
        <f>IF('Client Info'!E124="Yes",'Client Info'!$E$61,"N/A")</f>
        <v>N/A</v>
      </c>
      <c r="C194" s="62" t="str">
        <f>IF(B194="ISO 14001",'Client Info'!B124,"N/A")</f>
        <v>N/A</v>
      </c>
      <c r="D194" s="181"/>
      <c r="E194" s="418"/>
      <c r="F194" s="181"/>
      <c r="G194" s="422"/>
      <c r="H194" s="771"/>
      <c r="I194" s="588" t="str" cm="1">
        <f t="array" ref="I194">IFERROR(_xlfn.IFS(AND(B194&lt;&gt;"",B194&lt;&gt;"N/A",D194=""),"Please enter Total Head Count , since it cannot be left blank",AND(B194&lt;&gt;"",B194&lt;&gt;"N/A",F194=""),"Please enter ENP, since it cannot be left blank"),"")</f>
        <v/>
      </c>
      <c r="K194" s="447"/>
    </row>
    <row r="195" spans="2:11" ht="14.25">
      <c r="B195" s="98" t="str">
        <f>IF('Client Info'!F124="Yes",'Client Info'!$F$61,"N/A")</f>
        <v>N/A</v>
      </c>
      <c r="C195" s="99" t="str">
        <f>IF(B195="ISO 45001",'Client Info'!B124,"N/A")</f>
        <v>N/A</v>
      </c>
      <c r="D195" s="182"/>
      <c r="E195" s="420"/>
      <c r="F195" s="182"/>
      <c r="G195" s="423"/>
      <c r="H195" s="772"/>
      <c r="I195" s="589" t="str" cm="1">
        <f t="array" ref="I195">IFERROR(_xlfn.IFS(AND(B195&lt;&gt;"",B195&lt;&gt;"N/A",D195=""),"Please enter Total Head Count, since it cannot be left blank",AND(B195&lt;&gt;"",B195&lt;&gt;"N/A",F195=""),"Please enter ENP, since it cannot be left blank"),"")</f>
        <v/>
      </c>
    </row>
    <row r="196" spans="2:11" ht="14.25">
      <c r="B196" s="95" t="str">
        <f>IF('Client Info'!D125="Yes",'Client Info'!$D$61,"N/A")</f>
        <v>N/A</v>
      </c>
      <c r="C196" s="96" t="str">
        <f>IF(B196="ISO 9001",'Client Info'!B125,"N/A")</f>
        <v>N/A</v>
      </c>
      <c r="D196" s="180"/>
      <c r="E196" s="417"/>
      <c r="F196" s="180"/>
      <c r="G196" s="421"/>
      <c r="H196" s="770"/>
      <c r="I196" s="587" t="str" cm="1">
        <f t="array" ref="I196">IFERROR(_xlfn.IFS(AND(B196&lt;&gt;"",B196&lt;&gt;"N/A",D196=""),"Please enter Total Head Count, since it cannot be left blank",AND(B196&lt;&gt;"",B196&lt;&gt;"N/A",F196=""),"Please enter ENP, since it cannot be left blank"),"")</f>
        <v/>
      </c>
      <c r="K196" s="447"/>
    </row>
    <row r="197" spans="2:11" ht="14.25">
      <c r="B197" s="97" t="str">
        <f>IF('Client Info'!E125="Yes",'Client Info'!$E$61,"N/A")</f>
        <v>N/A</v>
      </c>
      <c r="C197" s="62" t="str">
        <f>IF(B197="ISO 14001",'Client Info'!B125,"N/A")</f>
        <v>N/A</v>
      </c>
      <c r="D197" s="181"/>
      <c r="E197" s="418"/>
      <c r="F197" s="181"/>
      <c r="G197" s="422"/>
      <c r="H197" s="771"/>
      <c r="I197" s="588" t="str" cm="1">
        <f t="array" ref="I197">IFERROR(_xlfn.IFS(AND(B197&lt;&gt;"",B197&lt;&gt;"N/A",D197=""),"Please enter Total Head Count , since it cannot be left blank",AND(B197&lt;&gt;"",B197&lt;&gt;"N/A",F197=""),"Please enter ENP, since it cannot be left blank"),"")</f>
        <v/>
      </c>
      <c r="K197" s="447"/>
    </row>
    <row r="198" spans="2:11" ht="14.25">
      <c r="B198" s="98" t="str">
        <f>IF('Client Info'!F125="Yes",'Client Info'!$F$61,"N/A")</f>
        <v>N/A</v>
      </c>
      <c r="C198" s="99" t="str">
        <f>IF(B198="ISO 45001",'Client Info'!B125,"N/A")</f>
        <v>N/A</v>
      </c>
      <c r="D198" s="182"/>
      <c r="E198" s="420"/>
      <c r="F198" s="182"/>
      <c r="G198" s="423"/>
      <c r="H198" s="772"/>
      <c r="I198" s="589" t="str" cm="1">
        <f t="array" ref="I198">IFERROR(_xlfn.IFS(AND(B198&lt;&gt;"",B198&lt;&gt;"N/A",D198=""),"Please enter Total Head Count, since it cannot be left blank",AND(B198&lt;&gt;"",B198&lt;&gt;"N/A",F198=""),"Please enter ENP, since it cannot be left blank"),"")</f>
        <v/>
      </c>
    </row>
    <row r="199" spans="2:11" ht="14.25">
      <c r="B199" s="95" t="str">
        <f>IF('Client Info'!D126="Yes",'Client Info'!$D$61,"N/A")</f>
        <v>N/A</v>
      </c>
      <c r="C199" s="96" t="str">
        <f>IF(B199="ISO 9001",'Client Info'!B126,"N/A")</f>
        <v>N/A</v>
      </c>
      <c r="D199" s="180"/>
      <c r="E199" s="417"/>
      <c r="F199" s="180"/>
      <c r="G199" s="421"/>
      <c r="H199" s="770"/>
      <c r="I199" s="587" t="str" cm="1">
        <f t="array" ref="I199">IFERROR(_xlfn.IFS(AND(B199&lt;&gt;"",B199&lt;&gt;"N/A",D199=""),"Please enter Total Head Count, since it cannot be left blank",AND(B199&lt;&gt;"",B199&lt;&gt;"N/A",F199=""),"Please enter ENP, since it cannot be left blank"),"")</f>
        <v/>
      </c>
      <c r="K199" s="447"/>
    </row>
    <row r="200" spans="2:11" ht="14.25">
      <c r="B200" s="97" t="str">
        <f>IF('Client Info'!E126="Yes",'Client Info'!$E$61,"N/A")</f>
        <v>N/A</v>
      </c>
      <c r="C200" s="62" t="str">
        <f>IF(B200="ISO 14001",'Client Info'!B126,"N/A")</f>
        <v>N/A</v>
      </c>
      <c r="D200" s="181"/>
      <c r="E200" s="418"/>
      <c r="F200" s="181"/>
      <c r="G200" s="422"/>
      <c r="H200" s="771"/>
      <c r="I200" s="588" t="str" cm="1">
        <f t="array" ref="I200">IFERROR(_xlfn.IFS(AND(B200&lt;&gt;"",B200&lt;&gt;"N/A",D200=""),"Please enter Total Head Count , since it cannot be left blank",AND(B200&lt;&gt;"",B200&lt;&gt;"N/A",F200=""),"Please enter ENP, since it cannot be left blank"),"")</f>
        <v/>
      </c>
      <c r="K200" s="447"/>
    </row>
    <row r="201" spans="2:11" ht="14.25">
      <c r="B201" s="98" t="str">
        <f>IF('Client Info'!F126="Yes",'Client Info'!$F$61,"N/A")</f>
        <v>N/A</v>
      </c>
      <c r="C201" s="99" t="str">
        <f>IF(B201="ISO 45001",'Client Info'!B126,"N/A")</f>
        <v>N/A</v>
      </c>
      <c r="D201" s="182"/>
      <c r="E201" s="420"/>
      <c r="F201" s="182"/>
      <c r="G201" s="423"/>
      <c r="H201" s="772"/>
      <c r="I201" s="589" t="str" cm="1">
        <f t="array" ref="I201">IFERROR(_xlfn.IFS(AND(B201&lt;&gt;"",B201&lt;&gt;"N/A",D201=""),"Please enter Total Head Count, since it cannot be left blank",AND(B201&lt;&gt;"",B201&lt;&gt;"N/A",F201=""),"Please enter ENP, since it cannot be left blank"),"")</f>
        <v/>
      </c>
    </row>
    <row r="202" spans="2:11" ht="14.25">
      <c r="B202" s="95" t="str">
        <f>IF('Client Info'!D127="Yes",'Client Info'!$D$61,"N/A")</f>
        <v>N/A</v>
      </c>
      <c r="C202" s="96" t="str">
        <f>IF(B202="ISO 9001",'Client Info'!B127,"N/A")</f>
        <v>N/A</v>
      </c>
      <c r="D202" s="180"/>
      <c r="E202" s="417"/>
      <c r="F202" s="180"/>
      <c r="G202" s="421"/>
      <c r="H202" s="770"/>
      <c r="I202" s="587" t="str" cm="1">
        <f t="array" ref="I202">IFERROR(_xlfn.IFS(AND(B202&lt;&gt;"",B202&lt;&gt;"N/A",D202=""),"Please enter Total Head Count, since it cannot be left blank",AND(B202&lt;&gt;"",B202&lt;&gt;"N/A",F202=""),"Please enter ENP, since it cannot be left blank"),"")</f>
        <v/>
      </c>
      <c r="K202" s="447"/>
    </row>
    <row r="203" spans="2:11" ht="14.25">
      <c r="B203" s="97" t="str">
        <f>IF('Client Info'!E127="Yes",'Client Info'!$E$61,"N/A")</f>
        <v>N/A</v>
      </c>
      <c r="C203" s="62" t="str">
        <f>IF(B203="ISO 14001",'Client Info'!B127,"N/A")</f>
        <v>N/A</v>
      </c>
      <c r="D203" s="181"/>
      <c r="E203" s="418"/>
      <c r="F203" s="181"/>
      <c r="G203" s="422"/>
      <c r="H203" s="771"/>
      <c r="I203" s="588" t="str" cm="1">
        <f t="array" ref="I203">IFERROR(_xlfn.IFS(AND(B203&lt;&gt;"",B203&lt;&gt;"N/A",D203=""),"Please enter Total Head Count , since it cannot be left blank",AND(B203&lt;&gt;"",B203&lt;&gt;"N/A",F203=""),"Please enter ENP, since it cannot be left blank"),"")</f>
        <v/>
      </c>
      <c r="K203" s="447"/>
    </row>
    <row r="204" spans="2:11" ht="14.25">
      <c r="B204" s="98" t="str">
        <f>IF('Client Info'!F127="Yes",'Client Info'!$F$61,"N/A")</f>
        <v>N/A</v>
      </c>
      <c r="C204" s="99" t="str">
        <f>IF(B204="ISO 45001",'Client Info'!B127,"N/A")</f>
        <v>N/A</v>
      </c>
      <c r="D204" s="182"/>
      <c r="E204" s="420"/>
      <c r="F204" s="182"/>
      <c r="G204" s="423"/>
      <c r="H204" s="772"/>
      <c r="I204" s="589" t="str" cm="1">
        <f t="array" ref="I204">IFERROR(_xlfn.IFS(AND(B204&lt;&gt;"",B204&lt;&gt;"N/A",D204=""),"Please enter Total Head Count, since it cannot be left blank",AND(B204&lt;&gt;"",B204&lt;&gt;"N/A",F204=""),"Please enter ENP, since it cannot be left blank"),"")</f>
        <v/>
      </c>
    </row>
    <row r="205" spans="2:11" ht="14.25">
      <c r="B205" s="95" t="str">
        <f>IF('Client Info'!D128="Yes",'Client Info'!$D$61,"N/A")</f>
        <v>N/A</v>
      </c>
      <c r="C205" s="96" t="str">
        <f>IF(B205="ISO 9001",'Client Info'!B128,"N/A")</f>
        <v>N/A</v>
      </c>
      <c r="D205" s="180"/>
      <c r="E205" s="417"/>
      <c r="F205" s="180"/>
      <c r="G205" s="421"/>
      <c r="H205" s="770"/>
      <c r="I205" s="587" t="str" cm="1">
        <f t="array" ref="I205">IFERROR(_xlfn.IFS(AND(B205&lt;&gt;"",B205&lt;&gt;"N/A",D205=""),"Please enter Total Head Count, since it cannot be left blank",AND(B205&lt;&gt;"",B205&lt;&gt;"N/A",F205=""),"Please enter ENP, since it cannot be left blank"),"")</f>
        <v/>
      </c>
      <c r="K205" s="447"/>
    </row>
    <row r="206" spans="2:11" ht="14.25">
      <c r="B206" s="97" t="str">
        <f>IF('Client Info'!E128="Yes",'Client Info'!$E$61,"N/A")</f>
        <v>N/A</v>
      </c>
      <c r="C206" s="62" t="str">
        <f>IF(B206="ISO 14001",'Client Info'!B128,"N/A")</f>
        <v>N/A</v>
      </c>
      <c r="D206" s="181"/>
      <c r="E206" s="418"/>
      <c r="F206" s="181"/>
      <c r="G206" s="422"/>
      <c r="H206" s="771"/>
      <c r="I206" s="588" t="str" cm="1">
        <f t="array" ref="I206">IFERROR(_xlfn.IFS(AND(B206&lt;&gt;"",B206&lt;&gt;"N/A",D206=""),"Please enter Total Head Count , since it cannot be left blank",AND(B206&lt;&gt;"",B206&lt;&gt;"N/A",F206=""),"Please enter ENP, since it cannot be left blank"),"")</f>
        <v/>
      </c>
      <c r="K206" s="447"/>
    </row>
    <row r="207" spans="2:11" ht="14.25">
      <c r="B207" s="98" t="str">
        <f>IF('Client Info'!F128="Yes",'Client Info'!$F$61,"N/A")</f>
        <v>N/A</v>
      </c>
      <c r="C207" s="99" t="str">
        <f>IF(B207="ISO 45001",'Client Info'!B128,"N/A")</f>
        <v>N/A</v>
      </c>
      <c r="D207" s="182"/>
      <c r="E207" s="420"/>
      <c r="F207" s="182"/>
      <c r="G207" s="423"/>
      <c r="H207" s="772"/>
      <c r="I207" s="589" t="str" cm="1">
        <f t="array" ref="I207">IFERROR(_xlfn.IFS(AND(B207&lt;&gt;"",B207&lt;&gt;"N/A",D207=""),"Please enter Total Head Count, since it cannot be left blank",AND(B207&lt;&gt;"",B207&lt;&gt;"N/A",F207=""),"Please enter ENP, since it cannot be left blank"),"")</f>
        <v/>
      </c>
    </row>
    <row r="208" spans="2:11" ht="14.25">
      <c r="B208" s="95" t="str">
        <f>IF('Client Info'!D129="Yes",'Client Info'!$D$61,"N/A")</f>
        <v>N/A</v>
      </c>
      <c r="C208" s="96" t="str">
        <f>IF(B208="ISO 9001",'Client Info'!B129,"N/A")</f>
        <v>N/A</v>
      </c>
      <c r="D208" s="180"/>
      <c r="E208" s="417"/>
      <c r="F208" s="180"/>
      <c r="G208" s="421"/>
      <c r="H208" s="770"/>
      <c r="I208" s="587" t="str" cm="1">
        <f t="array" ref="I208">IFERROR(_xlfn.IFS(AND(B208&lt;&gt;"",B208&lt;&gt;"N/A",D208=""),"Please enter Total Head Count, since it cannot be left blank",AND(B208&lt;&gt;"",B208&lt;&gt;"N/A",F208=""),"Please enter ENP, since it cannot be left blank"),"")</f>
        <v/>
      </c>
      <c r="K208" s="447"/>
    </row>
    <row r="209" spans="2:11" ht="14.25">
      <c r="B209" s="97" t="str">
        <f>IF('Client Info'!E129="Yes",'Client Info'!$E$61,"N/A")</f>
        <v>N/A</v>
      </c>
      <c r="C209" s="62" t="str">
        <f>IF(B209="ISO 14001",'Client Info'!B129,"N/A")</f>
        <v>N/A</v>
      </c>
      <c r="D209" s="181"/>
      <c r="E209" s="418"/>
      <c r="F209" s="181"/>
      <c r="G209" s="422"/>
      <c r="H209" s="771"/>
      <c r="I209" s="588" t="str" cm="1">
        <f t="array" ref="I209">IFERROR(_xlfn.IFS(AND(B209&lt;&gt;"",B209&lt;&gt;"N/A",D209=""),"Please enter Total Head Count , since it cannot be left blank",AND(B209&lt;&gt;"",B209&lt;&gt;"N/A",F209=""),"Please enter ENP, since it cannot be left blank"),"")</f>
        <v/>
      </c>
      <c r="K209" s="447"/>
    </row>
    <row r="210" spans="2:11" ht="14.25">
      <c r="B210" s="98" t="str">
        <f>IF('Client Info'!F129="Yes",'Client Info'!$F$61,"N/A")</f>
        <v>N/A</v>
      </c>
      <c r="C210" s="99" t="str">
        <f>IF(B210="ISO 45001",'Client Info'!B129,"N/A")</f>
        <v>N/A</v>
      </c>
      <c r="D210" s="182"/>
      <c r="E210" s="420"/>
      <c r="F210" s="182"/>
      <c r="G210" s="423"/>
      <c r="H210" s="772"/>
      <c r="I210" s="589" t="str" cm="1">
        <f t="array" ref="I210">IFERROR(_xlfn.IFS(AND(B210&lt;&gt;"",B210&lt;&gt;"N/A",D210=""),"Please enter Total Head Count, since it cannot be left blank",AND(B210&lt;&gt;"",B210&lt;&gt;"N/A",F210=""),"Please enter ENP, since it cannot be left blank"),"")</f>
        <v/>
      </c>
    </row>
    <row r="211" spans="2:11" ht="14.25">
      <c r="B211" s="95" t="str">
        <f>IF('Client Info'!D130="Yes",'Client Info'!$D$61,"N/A")</f>
        <v>N/A</v>
      </c>
      <c r="C211" s="96" t="str">
        <f>IF(B211="ISO 9001",'Client Info'!B130,"N/A")</f>
        <v>N/A</v>
      </c>
      <c r="D211" s="180"/>
      <c r="E211" s="417"/>
      <c r="F211" s="180"/>
      <c r="G211" s="421"/>
      <c r="H211" s="770"/>
      <c r="I211" s="587" t="str" cm="1">
        <f t="array" ref="I211">IFERROR(_xlfn.IFS(AND(B211&lt;&gt;"",B211&lt;&gt;"N/A",D211=""),"Please enter Total Head Count, since it cannot be left blank",AND(B211&lt;&gt;"",B211&lt;&gt;"N/A",F211=""),"Please enter ENP, since it cannot be left blank"),"")</f>
        <v/>
      </c>
      <c r="K211" s="447"/>
    </row>
    <row r="212" spans="2:11" ht="14.25">
      <c r="B212" s="97" t="str">
        <f>IF('Client Info'!E130="Yes",'Client Info'!$E$61,"N/A")</f>
        <v>N/A</v>
      </c>
      <c r="C212" s="62" t="str">
        <f>IF(B212="ISO 14001",'Client Info'!B130,"N/A")</f>
        <v>N/A</v>
      </c>
      <c r="D212" s="181"/>
      <c r="E212" s="418"/>
      <c r="F212" s="181"/>
      <c r="G212" s="422"/>
      <c r="H212" s="771"/>
      <c r="I212" s="588" t="str" cm="1">
        <f t="array" ref="I212">IFERROR(_xlfn.IFS(AND(B212&lt;&gt;"",B212&lt;&gt;"N/A",D212=""),"Please enter Total Head Count , since it cannot be left blank",AND(B212&lt;&gt;"",B212&lt;&gt;"N/A",F212=""),"Please enter ENP, since it cannot be left blank"),"")</f>
        <v/>
      </c>
      <c r="K212" s="447"/>
    </row>
    <row r="213" spans="2:11" ht="14.25">
      <c r="B213" s="98" t="str">
        <f>IF('Client Info'!F130="Yes",'Client Info'!$F$61,"N/A")</f>
        <v>N/A</v>
      </c>
      <c r="C213" s="99" t="str">
        <f>IF(B213="ISO 45001",'Client Info'!B130,"N/A")</f>
        <v>N/A</v>
      </c>
      <c r="D213" s="182"/>
      <c r="E213" s="420"/>
      <c r="F213" s="182"/>
      <c r="G213" s="423"/>
      <c r="H213" s="772"/>
      <c r="I213" s="589" t="str" cm="1">
        <f t="array" ref="I213">IFERROR(_xlfn.IFS(AND(B213&lt;&gt;"",B213&lt;&gt;"N/A",D213=""),"Please enter Total Head Count, since it cannot be left blank",AND(B213&lt;&gt;"",B213&lt;&gt;"N/A",F213=""),"Please enter ENP, since it cannot be left blank"),"")</f>
        <v/>
      </c>
    </row>
    <row r="214" spans="2:11" ht="14.25">
      <c r="B214" s="95" t="str">
        <f>IF('Client Info'!D131="Yes",'Client Info'!$D$61,"N/A")</f>
        <v>N/A</v>
      </c>
      <c r="C214" s="96" t="str">
        <f>IF(B214="ISO 9001",'Client Info'!B131,"N/A")</f>
        <v>N/A</v>
      </c>
      <c r="D214" s="180"/>
      <c r="E214" s="417"/>
      <c r="F214" s="180"/>
      <c r="G214" s="421"/>
      <c r="H214" s="770"/>
      <c r="I214" s="587" t="str" cm="1">
        <f t="array" ref="I214">IFERROR(_xlfn.IFS(AND(B214&lt;&gt;"",B214&lt;&gt;"N/A",D214=""),"Please enter Total Head Count, since it cannot be left blank",AND(B214&lt;&gt;"",B214&lt;&gt;"N/A",F214=""),"Please enter ENP, since it cannot be left blank"),"")</f>
        <v/>
      </c>
      <c r="K214" s="447"/>
    </row>
    <row r="215" spans="2:11" ht="14.25">
      <c r="B215" s="97" t="str">
        <f>IF('Client Info'!E131="Yes",'Client Info'!$E$61,"N/A")</f>
        <v>N/A</v>
      </c>
      <c r="C215" s="62" t="str">
        <f>IF(B215="ISO 14001",'Client Info'!B131,"N/A")</f>
        <v>N/A</v>
      </c>
      <c r="D215" s="181"/>
      <c r="E215" s="418"/>
      <c r="F215" s="181"/>
      <c r="G215" s="422"/>
      <c r="H215" s="771"/>
      <c r="I215" s="588" t="str" cm="1">
        <f t="array" ref="I215">IFERROR(_xlfn.IFS(AND(B215&lt;&gt;"",B215&lt;&gt;"N/A",D215=""),"Please enter Total Head Count , since it cannot be left blank",AND(B215&lt;&gt;"",B215&lt;&gt;"N/A",F215=""),"Please enter ENP, since it cannot be left blank"),"")</f>
        <v/>
      </c>
      <c r="K215" s="447"/>
    </row>
    <row r="216" spans="2:11" ht="14.25">
      <c r="B216" s="98" t="str">
        <f>IF('Client Info'!F131="Yes",'Client Info'!$F$61,"N/A")</f>
        <v>N/A</v>
      </c>
      <c r="C216" s="99" t="str">
        <f>IF(B216="ISO 45001",'Client Info'!B131,"N/A")</f>
        <v>N/A</v>
      </c>
      <c r="D216" s="182"/>
      <c r="E216" s="420"/>
      <c r="F216" s="182"/>
      <c r="G216" s="423"/>
      <c r="H216" s="772"/>
      <c r="I216" s="589" t="str" cm="1">
        <f t="array" ref="I216">IFERROR(_xlfn.IFS(AND(B216&lt;&gt;"",B216&lt;&gt;"N/A",D216=""),"Please enter Total Head Count, since it cannot be left blank",AND(B216&lt;&gt;"",B216&lt;&gt;"N/A",F216=""),"Please enter ENP, since it cannot be left blank"),"")</f>
        <v/>
      </c>
    </row>
    <row r="217" spans="2:11" ht="14.25">
      <c r="B217" s="95" t="str">
        <f>IF('Client Info'!D132="Yes",'Client Info'!$D$61,"N/A")</f>
        <v>N/A</v>
      </c>
      <c r="C217" s="96" t="str">
        <f>IF(B217="ISO 9001",'Client Info'!B132,"N/A")</f>
        <v>N/A</v>
      </c>
      <c r="D217" s="180"/>
      <c r="E217" s="417"/>
      <c r="F217" s="180"/>
      <c r="G217" s="421"/>
      <c r="H217" s="770"/>
      <c r="I217" s="587" t="str" cm="1">
        <f t="array" ref="I217">IFERROR(_xlfn.IFS(AND(B217&lt;&gt;"",B217&lt;&gt;"N/A",D217=""),"Please enter Total Head Count, since it cannot be left blank",AND(B217&lt;&gt;"",B217&lt;&gt;"N/A",F217=""),"Please enter ENP, since it cannot be left blank"),"")</f>
        <v/>
      </c>
      <c r="K217" s="447"/>
    </row>
    <row r="218" spans="2:11" ht="14.25">
      <c r="B218" s="97" t="str">
        <f>IF('Client Info'!E132="Yes",'Client Info'!$E$61,"N/A")</f>
        <v>N/A</v>
      </c>
      <c r="C218" s="62" t="str">
        <f>IF(B218="ISO 14001",'Client Info'!B132,"N/A")</f>
        <v>N/A</v>
      </c>
      <c r="D218" s="181"/>
      <c r="E218" s="418"/>
      <c r="F218" s="181"/>
      <c r="G218" s="422"/>
      <c r="H218" s="771"/>
      <c r="I218" s="588" t="str" cm="1">
        <f t="array" ref="I218">IFERROR(_xlfn.IFS(AND(B218&lt;&gt;"",B218&lt;&gt;"N/A",D218=""),"Please enter Total Head Count , since it cannot be left blank",AND(B218&lt;&gt;"",B218&lt;&gt;"N/A",F218=""),"Please enter ENP, since it cannot be left blank"),"")</f>
        <v/>
      </c>
      <c r="K218" s="447"/>
    </row>
    <row r="219" spans="2:11" ht="14.25">
      <c r="B219" s="98" t="str">
        <f>IF('Client Info'!F132="Yes",'Client Info'!$F$61,"N/A")</f>
        <v>N/A</v>
      </c>
      <c r="C219" s="99" t="str">
        <f>IF(B219="ISO 45001",'Client Info'!B132,"N/A")</f>
        <v>N/A</v>
      </c>
      <c r="D219" s="182"/>
      <c r="E219" s="420"/>
      <c r="F219" s="182"/>
      <c r="G219" s="423"/>
      <c r="H219" s="772"/>
      <c r="I219" s="589" t="str" cm="1">
        <f t="array" ref="I219">IFERROR(_xlfn.IFS(AND(B219&lt;&gt;"",B219&lt;&gt;"N/A",D219=""),"Please enter Total Head Count, since it cannot be left blank",AND(B219&lt;&gt;"",B219&lt;&gt;"N/A",F219=""),"Please enter ENP, since it cannot be left blank"),"")</f>
        <v/>
      </c>
    </row>
    <row r="220" spans="2:11" ht="14.25">
      <c r="B220" s="95" t="str">
        <f>IF('Client Info'!D133="Yes",'Client Info'!$D$61,"N/A")</f>
        <v>N/A</v>
      </c>
      <c r="C220" s="96" t="str">
        <f>IF(B220="ISO 9001",'Client Info'!B133,"N/A")</f>
        <v>N/A</v>
      </c>
      <c r="D220" s="180"/>
      <c r="E220" s="417"/>
      <c r="F220" s="180"/>
      <c r="G220" s="421"/>
      <c r="H220" s="770"/>
      <c r="I220" s="587" t="str" cm="1">
        <f t="array" ref="I220">IFERROR(_xlfn.IFS(AND(B220&lt;&gt;"",B220&lt;&gt;"N/A",D220=""),"Please enter Total Head Count, since it cannot be left blank",AND(B220&lt;&gt;"",B220&lt;&gt;"N/A",F220=""),"Please enter ENP, since it cannot be left blank"),"")</f>
        <v/>
      </c>
      <c r="K220" s="447"/>
    </row>
    <row r="221" spans="2:11" ht="14.25">
      <c r="B221" s="97" t="str">
        <f>IF('Client Info'!E133="Yes",'Client Info'!$E$61,"N/A")</f>
        <v>N/A</v>
      </c>
      <c r="C221" s="62" t="str">
        <f>IF(B221="ISO 14001",'Client Info'!B133,"N/A")</f>
        <v>N/A</v>
      </c>
      <c r="D221" s="181"/>
      <c r="E221" s="418"/>
      <c r="F221" s="181"/>
      <c r="G221" s="422"/>
      <c r="H221" s="771"/>
      <c r="I221" s="588" t="str" cm="1">
        <f t="array" ref="I221">IFERROR(_xlfn.IFS(AND(B221&lt;&gt;"",B221&lt;&gt;"N/A",D221=""),"Please enter Total Head Count , since it cannot be left blank",AND(B221&lt;&gt;"",B221&lt;&gt;"N/A",F221=""),"Please enter ENP, since it cannot be left blank"),"")</f>
        <v/>
      </c>
      <c r="K221" s="447"/>
    </row>
    <row r="222" spans="2:11" ht="14.25">
      <c r="B222" s="98" t="str">
        <f>IF('Client Info'!F133="Yes",'Client Info'!$F$61,"N/A")</f>
        <v>N/A</v>
      </c>
      <c r="C222" s="99" t="str">
        <f>IF(B222="ISO 45001",'Client Info'!B133,"N/A")</f>
        <v>N/A</v>
      </c>
      <c r="D222" s="182"/>
      <c r="E222" s="420"/>
      <c r="F222" s="182"/>
      <c r="G222" s="423"/>
      <c r="H222" s="772"/>
      <c r="I222" s="589" t="str" cm="1">
        <f t="array" ref="I222">IFERROR(_xlfn.IFS(AND(B222&lt;&gt;"",B222&lt;&gt;"N/A",D222=""),"Please enter Total Head Count, since it cannot be left blank",AND(B222&lt;&gt;"",B222&lt;&gt;"N/A",F222=""),"Please enter ENP, since it cannot be left blank"),"")</f>
        <v/>
      </c>
    </row>
    <row r="223" spans="2:11" ht="14.25">
      <c r="B223" s="95" t="str">
        <f>IF('Client Info'!D134="Yes",'Client Info'!$D$61,"N/A")</f>
        <v>N/A</v>
      </c>
      <c r="C223" s="96" t="str">
        <f>IF(B223="ISO 9001",'Client Info'!B134,"N/A")</f>
        <v>N/A</v>
      </c>
      <c r="D223" s="180"/>
      <c r="E223" s="417"/>
      <c r="F223" s="180"/>
      <c r="G223" s="421"/>
      <c r="H223" s="770"/>
      <c r="I223" s="587" t="str" cm="1">
        <f t="array" ref="I223">IFERROR(_xlfn.IFS(AND(B223&lt;&gt;"",B223&lt;&gt;"N/A",D223=""),"Please enter Total Head Count, since it cannot be left blank",AND(B223&lt;&gt;"",B223&lt;&gt;"N/A",F223=""),"Please enter ENP, since it cannot be left blank"),"")</f>
        <v/>
      </c>
      <c r="K223" s="447"/>
    </row>
    <row r="224" spans="2:11" ht="14.25">
      <c r="B224" s="97" t="str">
        <f>IF('Client Info'!E134="Yes",'Client Info'!$E$61,"N/A")</f>
        <v>N/A</v>
      </c>
      <c r="C224" s="62" t="str">
        <f>IF(B224="ISO 14001",'Client Info'!B134,"N/A")</f>
        <v>N/A</v>
      </c>
      <c r="D224" s="181"/>
      <c r="E224" s="418"/>
      <c r="F224" s="181"/>
      <c r="G224" s="422"/>
      <c r="H224" s="771"/>
      <c r="I224" s="588" t="str" cm="1">
        <f t="array" ref="I224">IFERROR(_xlfn.IFS(AND(B224&lt;&gt;"",B224&lt;&gt;"N/A",D224=""),"Please enter Total Head Count , since it cannot be left blank",AND(B224&lt;&gt;"",B224&lt;&gt;"N/A",F224=""),"Please enter ENP, since it cannot be left blank"),"")</f>
        <v/>
      </c>
      <c r="K224" s="447"/>
    </row>
    <row r="225" spans="2:11" ht="14.25">
      <c r="B225" s="98" t="str">
        <f>IF('Client Info'!F134="Yes",'Client Info'!$F$61,"N/A")</f>
        <v>N/A</v>
      </c>
      <c r="C225" s="99" t="str">
        <f>IF(B225="ISO 45001",'Client Info'!B134,"N/A")</f>
        <v>N/A</v>
      </c>
      <c r="D225" s="182"/>
      <c r="E225" s="420"/>
      <c r="F225" s="182"/>
      <c r="G225" s="423"/>
      <c r="H225" s="772"/>
      <c r="I225" s="589" t="str" cm="1">
        <f t="array" ref="I225">IFERROR(_xlfn.IFS(AND(B225&lt;&gt;"",B225&lt;&gt;"N/A",D225=""),"Please enter Total Head Count, since it cannot be left blank",AND(B225&lt;&gt;"",B225&lt;&gt;"N/A",F225=""),"Please enter ENP, since it cannot be left blank"),"")</f>
        <v/>
      </c>
    </row>
    <row r="226" spans="2:11" ht="14.25">
      <c r="B226" s="95" t="str">
        <f>IF('Client Info'!D135="Yes",'Client Info'!$D$61,"N/A")</f>
        <v>N/A</v>
      </c>
      <c r="C226" s="96" t="str">
        <f>IF(B226="ISO 9001",'Client Info'!B135,"N/A")</f>
        <v>N/A</v>
      </c>
      <c r="D226" s="180"/>
      <c r="E226" s="417"/>
      <c r="F226" s="180"/>
      <c r="G226" s="421"/>
      <c r="H226" s="770"/>
      <c r="I226" s="587" t="str" cm="1">
        <f t="array" ref="I226">IFERROR(_xlfn.IFS(AND(B226&lt;&gt;"",B226&lt;&gt;"N/A",D226=""),"Please enter Total Head Count, since it cannot be left blank",AND(B226&lt;&gt;"",B226&lt;&gt;"N/A",F226=""),"Please enter ENP, since it cannot be left blank"),"")</f>
        <v/>
      </c>
      <c r="K226" s="447"/>
    </row>
    <row r="227" spans="2:11" ht="14.25">
      <c r="B227" s="97" t="str">
        <f>IF('Client Info'!E135="Yes",'Client Info'!$E$61,"N/A")</f>
        <v>N/A</v>
      </c>
      <c r="C227" s="62" t="str">
        <f>IF(B227="ISO 14001",'Client Info'!B135,"N/A")</f>
        <v>N/A</v>
      </c>
      <c r="D227" s="181"/>
      <c r="E227" s="418"/>
      <c r="F227" s="181"/>
      <c r="G227" s="422"/>
      <c r="H227" s="771"/>
      <c r="I227" s="588" t="str" cm="1">
        <f t="array" ref="I227">IFERROR(_xlfn.IFS(AND(B227&lt;&gt;"",B227&lt;&gt;"N/A",D227=""),"Please enter Total Head Count , since it cannot be left blank",AND(B227&lt;&gt;"",B227&lt;&gt;"N/A",F227=""),"Please enter ENP, since it cannot be left blank"),"")</f>
        <v/>
      </c>
      <c r="K227" s="447"/>
    </row>
    <row r="228" spans="2:11" ht="14.25">
      <c r="B228" s="98" t="str">
        <f>IF('Client Info'!F135="Yes",'Client Info'!$F$61,"N/A")</f>
        <v>N/A</v>
      </c>
      <c r="C228" s="99" t="str">
        <f>IF(B228="ISO 45001",'Client Info'!B135,"N/A")</f>
        <v>N/A</v>
      </c>
      <c r="D228" s="182"/>
      <c r="E228" s="420"/>
      <c r="F228" s="182"/>
      <c r="G228" s="423"/>
      <c r="H228" s="772"/>
      <c r="I228" s="589" t="str" cm="1">
        <f t="array" ref="I228">IFERROR(_xlfn.IFS(AND(B228&lt;&gt;"",B228&lt;&gt;"N/A",D228=""),"Please enter Total Head Count, since it cannot be left blank",AND(B228&lt;&gt;"",B228&lt;&gt;"N/A",F228=""),"Please enter ENP, since it cannot be left blank"),"")</f>
        <v/>
      </c>
    </row>
    <row r="229" spans="2:11" ht="14.25">
      <c r="B229" s="95" t="str">
        <f>IF('Client Info'!D136="Yes",'Client Info'!$D$61,"N/A")</f>
        <v>N/A</v>
      </c>
      <c r="C229" s="96" t="str">
        <f>IF(B229="ISO 9001",'Client Info'!B136,"N/A")</f>
        <v>N/A</v>
      </c>
      <c r="D229" s="180"/>
      <c r="E229" s="417"/>
      <c r="F229" s="180"/>
      <c r="G229" s="421"/>
      <c r="H229" s="770"/>
      <c r="I229" s="587" t="str" cm="1">
        <f t="array" ref="I229">IFERROR(_xlfn.IFS(AND(B229&lt;&gt;"",B229&lt;&gt;"N/A",D229=""),"Please enter Total Head Count, since it cannot be left blank",AND(B229&lt;&gt;"",B229&lt;&gt;"N/A",F229=""),"Please enter ENP, since it cannot be left blank"),"")</f>
        <v/>
      </c>
      <c r="K229" s="447"/>
    </row>
    <row r="230" spans="2:11" ht="14.25">
      <c r="B230" s="97" t="str">
        <f>IF('Client Info'!E136="Yes",'Client Info'!$E$61,"N/A")</f>
        <v>N/A</v>
      </c>
      <c r="C230" s="62" t="str">
        <f>IF(B230="ISO 14001",'Client Info'!B136,"N/A")</f>
        <v>N/A</v>
      </c>
      <c r="D230" s="181"/>
      <c r="E230" s="418"/>
      <c r="F230" s="181"/>
      <c r="G230" s="422"/>
      <c r="H230" s="771"/>
      <c r="I230" s="588" t="str" cm="1">
        <f t="array" ref="I230">IFERROR(_xlfn.IFS(AND(B230&lt;&gt;"",B230&lt;&gt;"N/A",D230=""),"Please enter Total Head Count , since it cannot be left blank",AND(B230&lt;&gt;"",B230&lt;&gt;"N/A",F230=""),"Please enter ENP, since it cannot be left blank"),"")</f>
        <v/>
      </c>
      <c r="K230" s="447"/>
    </row>
    <row r="231" spans="2:11" ht="14.25">
      <c r="B231" s="98" t="str">
        <f>IF('Client Info'!F136="Yes",'Client Info'!$F$61,"N/A")</f>
        <v>N/A</v>
      </c>
      <c r="C231" s="99" t="str">
        <f>IF(B231="ISO 45001",'Client Info'!B136,"N/A")</f>
        <v>N/A</v>
      </c>
      <c r="D231" s="182"/>
      <c r="E231" s="420"/>
      <c r="F231" s="182"/>
      <c r="G231" s="423"/>
      <c r="H231" s="772"/>
      <c r="I231" s="589" t="str" cm="1">
        <f t="array" ref="I231">IFERROR(_xlfn.IFS(AND(B231&lt;&gt;"",B231&lt;&gt;"N/A",D231=""),"Please enter Total Head Count, since it cannot be left blank",AND(B231&lt;&gt;"",B231&lt;&gt;"N/A",F231=""),"Please enter ENP, since it cannot be left blank"),"")</f>
        <v/>
      </c>
    </row>
    <row r="232" spans="2:11" ht="14.25">
      <c r="B232" s="95" t="str">
        <f>IF('Client Info'!D137="Yes",'Client Info'!$D$61,"N/A")</f>
        <v>N/A</v>
      </c>
      <c r="C232" s="96" t="str">
        <f>IF(B232="ISO 9001",'Client Info'!B137,"N/A")</f>
        <v>N/A</v>
      </c>
      <c r="D232" s="180"/>
      <c r="E232" s="417"/>
      <c r="F232" s="180"/>
      <c r="G232" s="421"/>
      <c r="H232" s="770"/>
      <c r="I232" s="587" t="str" cm="1">
        <f t="array" ref="I232">IFERROR(_xlfn.IFS(AND(B232&lt;&gt;"",B232&lt;&gt;"N/A",D232=""),"Please enter Total Head Count, since it cannot be left blank",AND(B232&lt;&gt;"",B232&lt;&gt;"N/A",F232=""),"Please enter ENP, since it cannot be left blank"),"")</f>
        <v/>
      </c>
      <c r="K232" s="447"/>
    </row>
    <row r="233" spans="2:11" ht="14.25">
      <c r="B233" s="97" t="str">
        <f>IF('Client Info'!E137="Yes",'Client Info'!$E$61,"N/A")</f>
        <v>N/A</v>
      </c>
      <c r="C233" s="62" t="str">
        <f>IF(B233="ISO 14001",'Client Info'!B137,"N/A")</f>
        <v>N/A</v>
      </c>
      <c r="D233" s="181"/>
      <c r="E233" s="418"/>
      <c r="F233" s="181"/>
      <c r="G233" s="422"/>
      <c r="H233" s="771"/>
      <c r="I233" s="588" t="str" cm="1">
        <f t="array" ref="I233">IFERROR(_xlfn.IFS(AND(B233&lt;&gt;"",B233&lt;&gt;"N/A",D233=""),"Please enter Total Head Count , since it cannot be left blank",AND(B233&lt;&gt;"",B233&lt;&gt;"N/A",F233=""),"Please enter ENP, since it cannot be left blank"),"")</f>
        <v/>
      </c>
      <c r="K233" s="447"/>
    </row>
    <row r="234" spans="2:11" ht="14.25">
      <c r="B234" s="98" t="str">
        <f>IF('Client Info'!F137="Yes",'Client Info'!$F$61,"N/A")</f>
        <v>N/A</v>
      </c>
      <c r="C234" s="99" t="str">
        <f>IF(B234="ISO 45001",'Client Info'!B137,"N/A")</f>
        <v>N/A</v>
      </c>
      <c r="D234" s="182"/>
      <c r="E234" s="420"/>
      <c r="F234" s="182"/>
      <c r="G234" s="423"/>
      <c r="H234" s="772"/>
      <c r="I234" s="589" t="str" cm="1">
        <f t="array" ref="I234">IFERROR(_xlfn.IFS(AND(B234&lt;&gt;"",B234&lt;&gt;"N/A",D234=""),"Please enter Total Head Count, since it cannot be left blank",AND(B234&lt;&gt;"",B234&lt;&gt;"N/A",F234=""),"Please enter ENP, since it cannot be left blank"),"")</f>
        <v/>
      </c>
    </row>
    <row r="235" spans="2:11" ht="14.25">
      <c r="B235" s="95" t="str">
        <f>IF('Client Info'!D138="Yes",'Client Info'!$D$61,"N/A")</f>
        <v>N/A</v>
      </c>
      <c r="C235" s="96" t="str">
        <f>IF(B235="ISO 9001",'Client Info'!B138,"N/A")</f>
        <v>N/A</v>
      </c>
      <c r="D235" s="180"/>
      <c r="E235" s="417"/>
      <c r="F235" s="180"/>
      <c r="G235" s="421"/>
      <c r="H235" s="770"/>
      <c r="I235" s="587" t="str" cm="1">
        <f t="array" ref="I235">IFERROR(_xlfn.IFS(AND(B235&lt;&gt;"",B235&lt;&gt;"N/A",D235=""),"Please enter Total Head Count, since it cannot be left blank",AND(B235&lt;&gt;"",B235&lt;&gt;"N/A",F235=""),"Please enter ENP, since it cannot be left blank"),"")</f>
        <v/>
      </c>
      <c r="K235" s="447"/>
    </row>
    <row r="236" spans="2:11" ht="14.25">
      <c r="B236" s="97" t="str">
        <f>IF('Client Info'!E138="Yes",'Client Info'!$E$61,"N/A")</f>
        <v>N/A</v>
      </c>
      <c r="C236" s="62" t="str">
        <f>IF(B236="ISO 14001",'Client Info'!B138,"N/A")</f>
        <v>N/A</v>
      </c>
      <c r="D236" s="181"/>
      <c r="E236" s="418"/>
      <c r="F236" s="181"/>
      <c r="G236" s="422"/>
      <c r="H236" s="771"/>
      <c r="I236" s="588" t="str" cm="1">
        <f t="array" ref="I236">IFERROR(_xlfn.IFS(AND(B236&lt;&gt;"",B236&lt;&gt;"N/A",D236=""),"Please enter Total Head Count , since it cannot be left blank",AND(B236&lt;&gt;"",B236&lt;&gt;"N/A",F236=""),"Please enter ENP, since it cannot be left blank"),"")</f>
        <v/>
      </c>
      <c r="K236" s="447"/>
    </row>
    <row r="237" spans="2:11" ht="14.25">
      <c r="B237" s="98" t="str">
        <f>IF('Client Info'!F138="Yes",'Client Info'!$F$61,"N/A")</f>
        <v>N/A</v>
      </c>
      <c r="C237" s="99" t="str">
        <f>IF(B237="ISO 45001",'Client Info'!B138,"N/A")</f>
        <v>N/A</v>
      </c>
      <c r="D237" s="182"/>
      <c r="E237" s="420"/>
      <c r="F237" s="182"/>
      <c r="G237" s="423"/>
      <c r="H237" s="772"/>
      <c r="I237" s="589" t="str" cm="1">
        <f t="array" ref="I237">IFERROR(_xlfn.IFS(AND(B237&lt;&gt;"",B237&lt;&gt;"N/A",D237=""),"Please enter Total Head Count, since it cannot be left blank",AND(B237&lt;&gt;"",B237&lt;&gt;"N/A",F237=""),"Please enter ENP, since it cannot be left blank"),"")</f>
        <v/>
      </c>
    </row>
    <row r="238" spans="2:11" ht="14.25">
      <c r="B238" s="95" t="str">
        <f>IF('Client Info'!D139="Yes",'Client Info'!$D$61,"N/A")</f>
        <v>N/A</v>
      </c>
      <c r="C238" s="96" t="str">
        <f>IF(B238="ISO 9001",'Client Info'!B139,"N/A")</f>
        <v>N/A</v>
      </c>
      <c r="D238" s="180"/>
      <c r="E238" s="417"/>
      <c r="F238" s="180"/>
      <c r="G238" s="421"/>
      <c r="H238" s="770"/>
      <c r="I238" s="587" t="str" cm="1">
        <f t="array" ref="I238">IFERROR(_xlfn.IFS(AND(B238&lt;&gt;"",B238&lt;&gt;"N/A",D238=""),"Please enter Total Head Count, since it cannot be left blank",AND(B238&lt;&gt;"",B238&lt;&gt;"N/A",F238=""),"Please enter ENP, since it cannot be left blank"),"")</f>
        <v/>
      </c>
      <c r="K238" s="447"/>
    </row>
    <row r="239" spans="2:11" ht="14.25">
      <c r="B239" s="97" t="str">
        <f>IF('Client Info'!E139="Yes",'Client Info'!$E$61,"N/A")</f>
        <v>N/A</v>
      </c>
      <c r="C239" s="62" t="str">
        <f>IF(B239="ISO 14001",'Client Info'!B139,"N/A")</f>
        <v>N/A</v>
      </c>
      <c r="D239" s="181"/>
      <c r="E239" s="418"/>
      <c r="F239" s="181"/>
      <c r="G239" s="422"/>
      <c r="H239" s="771"/>
      <c r="I239" s="588" t="str" cm="1">
        <f t="array" ref="I239">IFERROR(_xlfn.IFS(AND(B239&lt;&gt;"",B239&lt;&gt;"N/A",D239=""),"Please enter Total Head Count , since it cannot be left blank",AND(B239&lt;&gt;"",B239&lt;&gt;"N/A",F239=""),"Please enter ENP, since it cannot be left blank"),"")</f>
        <v/>
      </c>
      <c r="K239" s="447"/>
    </row>
    <row r="240" spans="2:11" ht="14.25">
      <c r="B240" s="98" t="str">
        <f>IF('Client Info'!F139="Yes",'Client Info'!$F$61,"N/A")</f>
        <v>N/A</v>
      </c>
      <c r="C240" s="99" t="str">
        <f>IF(B240="ISO 45001",'Client Info'!B139,"N/A")</f>
        <v>N/A</v>
      </c>
      <c r="D240" s="182"/>
      <c r="E240" s="420"/>
      <c r="F240" s="182"/>
      <c r="G240" s="423"/>
      <c r="H240" s="772"/>
      <c r="I240" s="589" t="str" cm="1">
        <f t="array" ref="I240">IFERROR(_xlfn.IFS(AND(B240&lt;&gt;"",B240&lt;&gt;"N/A",D240=""),"Please enter Total Head Count, since it cannot be left blank",AND(B240&lt;&gt;"",B240&lt;&gt;"N/A",F240=""),"Please enter ENP, since it cannot be left blank"),"")</f>
        <v/>
      </c>
    </row>
    <row r="241" spans="2:11" ht="14.25">
      <c r="B241" s="95" t="str">
        <f>IF('Client Info'!D140="Yes",'Client Info'!$D$61,"N/A")</f>
        <v>N/A</v>
      </c>
      <c r="C241" s="96" t="str">
        <f>IF(B241="ISO 9001",'Client Info'!B140,"N/A")</f>
        <v>N/A</v>
      </c>
      <c r="D241" s="180"/>
      <c r="E241" s="417"/>
      <c r="F241" s="180"/>
      <c r="G241" s="421"/>
      <c r="H241" s="770"/>
      <c r="I241" s="587" t="str" cm="1">
        <f t="array" ref="I241">IFERROR(_xlfn.IFS(AND(B241&lt;&gt;"",B241&lt;&gt;"N/A",D241=""),"Please enter Total Head Count, since it cannot be left blank",AND(B241&lt;&gt;"",B241&lt;&gt;"N/A",F241=""),"Please enter ENP, since it cannot be left blank"),"")</f>
        <v/>
      </c>
      <c r="K241" s="447"/>
    </row>
    <row r="242" spans="2:11" ht="14.25">
      <c r="B242" s="97" t="str">
        <f>IF('Client Info'!E140="Yes",'Client Info'!$E$61,"N/A")</f>
        <v>N/A</v>
      </c>
      <c r="C242" s="62" t="str">
        <f>IF(B242="ISO 14001",'Client Info'!B140,"N/A")</f>
        <v>N/A</v>
      </c>
      <c r="D242" s="181"/>
      <c r="E242" s="418"/>
      <c r="F242" s="181"/>
      <c r="G242" s="422"/>
      <c r="H242" s="771"/>
      <c r="I242" s="588" t="str" cm="1">
        <f t="array" ref="I242">IFERROR(_xlfn.IFS(AND(B242&lt;&gt;"",B242&lt;&gt;"N/A",D242=""),"Please enter Total Head Count , since it cannot be left blank",AND(B242&lt;&gt;"",B242&lt;&gt;"N/A",F242=""),"Please enter ENP, since it cannot be left blank"),"")</f>
        <v/>
      </c>
      <c r="K242" s="447"/>
    </row>
    <row r="243" spans="2:11" ht="14.25">
      <c r="B243" s="98" t="str">
        <f>IF('Client Info'!F140="Yes",'Client Info'!$F$61,"N/A")</f>
        <v>N/A</v>
      </c>
      <c r="C243" s="99" t="str">
        <f>IF(B243="ISO 45001",'Client Info'!B140,"N/A")</f>
        <v>N/A</v>
      </c>
      <c r="D243" s="182"/>
      <c r="E243" s="420"/>
      <c r="F243" s="182"/>
      <c r="G243" s="423"/>
      <c r="H243" s="772"/>
      <c r="I243" s="589" t="str" cm="1">
        <f t="array" ref="I243">IFERROR(_xlfn.IFS(AND(B243&lt;&gt;"",B243&lt;&gt;"N/A",D243=""),"Please enter Total Head Count, since it cannot be left blank",AND(B243&lt;&gt;"",B243&lt;&gt;"N/A",F243=""),"Please enter ENP, since it cannot be left blank"),"")</f>
        <v/>
      </c>
    </row>
    <row r="244" spans="2:11" ht="14.25">
      <c r="B244" s="95" t="str">
        <f>IF('Client Info'!D141="Yes",'Client Info'!$D$61,"N/A")</f>
        <v>N/A</v>
      </c>
      <c r="C244" s="96" t="str">
        <f>IF(B244="ISO 9001",'Client Info'!B141,"N/A")</f>
        <v>N/A</v>
      </c>
      <c r="D244" s="180"/>
      <c r="E244" s="417"/>
      <c r="F244" s="180"/>
      <c r="G244" s="421"/>
      <c r="H244" s="770"/>
      <c r="I244" s="587" t="str" cm="1">
        <f t="array" ref="I244">IFERROR(_xlfn.IFS(AND(B244&lt;&gt;"",B244&lt;&gt;"N/A",D244=""),"Please enter Total Head Count, since it cannot be left blank",AND(B244&lt;&gt;"",B244&lt;&gt;"N/A",F244=""),"Please enter ENP, since it cannot be left blank"),"")</f>
        <v/>
      </c>
      <c r="K244" s="447"/>
    </row>
    <row r="245" spans="2:11" ht="14.25">
      <c r="B245" s="97" t="str">
        <f>IF('Client Info'!E141="Yes",'Client Info'!$E$61,"N/A")</f>
        <v>N/A</v>
      </c>
      <c r="C245" s="62" t="str">
        <f>IF(B245="ISO 14001",'Client Info'!B141,"N/A")</f>
        <v>N/A</v>
      </c>
      <c r="D245" s="181"/>
      <c r="E245" s="418"/>
      <c r="F245" s="181"/>
      <c r="G245" s="422"/>
      <c r="H245" s="771"/>
      <c r="I245" s="588" t="str" cm="1">
        <f t="array" ref="I245">IFERROR(_xlfn.IFS(AND(B245&lt;&gt;"",B245&lt;&gt;"N/A",D245=""),"Please enter Total Head Count , since it cannot be left blank",AND(B245&lt;&gt;"",B245&lt;&gt;"N/A",F245=""),"Please enter ENP, since it cannot be left blank"),"")</f>
        <v/>
      </c>
      <c r="K245" s="447"/>
    </row>
    <row r="246" spans="2:11" ht="14.25">
      <c r="B246" s="98" t="str">
        <f>IF('Client Info'!F141="Yes",'Client Info'!$F$61,"N/A")</f>
        <v>N/A</v>
      </c>
      <c r="C246" s="99" t="str">
        <f>IF(B246="ISO 45001",'Client Info'!B141,"N/A")</f>
        <v>N/A</v>
      </c>
      <c r="D246" s="182"/>
      <c r="E246" s="420"/>
      <c r="F246" s="182"/>
      <c r="G246" s="423"/>
      <c r="H246" s="772"/>
      <c r="I246" s="589" t="str" cm="1">
        <f t="array" ref="I246">IFERROR(_xlfn.IFS(AND(B246&lt;&gt;"",B246&lt;&gt;"N/A",D246=""),"Please enter Total Head Count, since it cannot be left blank",AND(B246&lt;&gt;"",B246&lt;&gt;"N/A",F246=""),"Please enter ENP, since it cannot be left blank"),"")</f>
        <v/>
      </c>
    </row>
    <row r="247" spans="2:11" ht="14.25">
      <c r="B247" s="95" t="str">
        <f>IF('Client Info'!D142="Yes",'Client Info'!$D$61,"N/A")</f>
        <v>N/A</v>
      </c>
      <c r="C247" s="96" t="str">
        <f>IF(B247="ISO 9001",'Client Info'!B142,"N/A")</f>
        <v>N/A</v>
      </c>
      <c r="D247" s="180"/>
      <c r="E247" s="417"/>
      <c r="F247" s="180"/>
      <c r="G247" s="421"/>
      <c r="H247" s="770"/>
      <c r="I247" s="587" t="str" cm="1">
        <f t="array" ref="I247">IFERROR(_xlfn.IFS(AND(B247&lt;&gt;"",B247&lt;&gt;"N/A",D247=""),"Please enter Total Head Count, since it cannot be left blank",AND(B247&lt;&gt;"",B247&lt;&gt;"N/A",F247=""),"Please enter ENP, since it cannot be left blank"),"")</f>
        <v/>
      </c>
      <c r="K247" s="447"/>
    </row>
    <row r="248" spans="2:11" ht="14.25">
      <c r="B248" s="97" t="str">
        <f>IF('Client Info'!E142="Yes",'Client Info'!$E$61,"N/A")</f>
        <v>N/A</v>
      </c>
      <c r="C248" s="62" t="str">
        <f>IF(B248="ISO 14001",'Client Info'!B142,"N/A")</f>
        <v>N/A</v>
      </c>
      <c r="D248" s="181"/>
      <c r="E248" s="418"/>
      <c r="F248" s="181"/>
      <c r="G248" s="422"/>
      <c r="H248" s="771"/>
      <c r="I248" s="588" t="str" cm="1">
        <f t="array" ref="I248">IFERROR(_xlfn.IFS(AND(B248&lt;&gt;"",B248&lt;&gt;"N/A",D248=""),"Please enter Total Head Count , since it cannot be left blank",AND(B248&lt;&gt;"",B248&lt;&gt;"N/A",F248=""),"Please enter ENP, since it cannot be left blank"),"")</f>
        <v/>
      </c>
      <c r="K248" s="447"/>
    </row>
    <row r="249" spans="2:11" ht="14.25">
      <c r="B249" s="98" t="str">
        <f>IF('Client Info'!F142="Yes",'Client Info'!$F$61,"N/A")</f>
        <v>N/A</v>
      </c>
      <c r="C249" s="99" t="str">
        <f>IF(B249="ISO 45001",'Client Info'!B142,"N/A")</f>
        <v>N/A</v>
      </c>
      <c r="D249" s="182"/>
      <c r="E249" s="420"/>
      <c r="F249" s="182"/>
      <c r="G249" s="423"/>
      <c r="H249" s="772"/>
      <c r="I249" s="589" t="str" cm="1">
        <f t="array" ref="I249">IFERROR(_xlfn.IFS(AND(B249&lt;&gt;"",B249&lt;&gt;"N/A",D249=""),"Please enter Total Head Count, since it cannot be left blank",AND(B249&lt;&gt;"",B249&lt;&gt;"N/A",F249=""),"Please enter ENP, since it cannot be left blank"),"")</f>
        <v/>
      </c>
    </row>
    <row r="250" spans="2:11" ht="14.25">
      <c r="B250" s="95" t="str">
        <f>IF('Client Info'!D143="Yes",'Client Info'!$D$61,"N/A")</f>
        <v>N/A</v>
      </c>
      <c r="C250" s="96" t="str">
        <f>IF(B250="ISO 9001",'Client Info'!B143,"N/A")</f>
        <v>N/A</v>
      </c>
      <c r="D250" s="180"/>
      <c r="E250" s="417"/>
      <c r="F250" s="180"/>
      <c r="G250" s="421"/>
      <c r="H250" s="770"/>
      <c r="I250" s="587" t="str" cm="1">
        <f t="array" ref="I250">IFERROR(_xlfn.IFS(AND(B250&lt;&gt;"",B250&lt;&gt;"N/A",D250=""),"Please enter Total Head Count, since it cannot be left blank",AND(B250&lt;&gt;"",B250&lt;&gt;"N/A",F250=""),"Please enter ENP, since it cannot be left blank"),"")</f>
        <v/>
      </c>
      <c r="K250" s="447"/>
    </row>
    <row r="251" spans="2:11" ht="14.25">
      <c r="B251" s="97" t="str">
        <f>IF('Client Info'!E143="Yes",'Client Info'!$E$61,"N/A")</f>
        <v>N/A</v>
      </c>
      <c r="C251" s="62" t="str">
        <f>IF(B251="ISO 14001",'Client Info'!B143,"N/A")</f>
        <v>N/A</v>
      </c>
      <c r="D251" s="181"/>
      <c r="E251" s="418"/>
      <c r="F251" s="181"/>
      <c r="G251" s="422"/>
      <c r="H251" s="771"/>
      <c r="I251" s="588" t="str" cm="1">
        <f t="array" ref="I251">IFERROR(_xlfn.IFS(AND(B251&lt;&gt;"",B251&lt;&gt;"N/A",D251=""),"Please enter Total Head Count , since it cannot be left blank",AND(B251&lt;&gt;"",B251&lt;&gt;"N/A",F251=""),"Please enter ENP, since it cannot be left blank"),"")</f>
        <v/>
      </c>
      <c r="K251" s="447"/>
    </row>
    <row r="252" spans="2:11" ht="14.25">
      <c r="B252" s="98" t="str">
        <f>IF('Client Info'!F143="Yes",'Client Info'!$F$61,"N/A")</f>
        <v>N/A</v>
      </c>
      <c r="C252" s="99" t="str">
        <f>IF(B252="ISO 45001",'Client Info'!B143,"N/A")</f>
        <v>N/A</v>
      </c>
      <c r="D252" s="182"/>
      <c r="E252" s="420"/>
      <c r="F252" s="182"/>
      <c r="G252" s="423"/>
      <c r="H252" s="772"/>
      <c r="I252" s="589" t="str" cm="1">
        <f t="array" ref="I252">IFERROR(_xlfn.IFS(AND(B252&lt;&gt;"",B252&lt;&gt;"N/A",D252=""),"Please enter Total Head Count, since it cannot be left blank",AND(B252&lt;&gt;"",B252&lt;&gt;"N/A",F252=""),"Please enter ENP, since it cannot be left blank"),"")</f>
        <v/>
      </c>
    </row>
    <row r="253" spans="2:11" ht="14.25">
      <c r="B253" s="95" t="str">
        <f>IF('Client Info'!D144="Yes",'Client Info'!$D$61,"N/A")</f>
        <v>N/A</v>
      </c>
      <c r="C253" s="96" t="str">
        <f>IF(B253="ISO 9001",'Client Info'!B144,"N/A")</f>
        <v>N/A</v>
      </c>
      <c r="D253" s="180"/>
      <c r="E253" s="417"/>
      <c r="F253" s="180"/>
      <c r="G253" s="421"/>
      <c r="H253" s="770"/>
      <c r="I253" s="587" t="str" cm="1">
        <f t="array" ref="I253">IFERROR(_xlfn.IFS(AND(B253&lt;&gt;"",B253&lt;&gt;"N/A",D253=""),"Please enter Total Head Count, since it cannot be left blank",AND(B253&lt;&gt;"",B253&lt;&gt;"N/A",F253=""),"Please enter ENP, since it cannot be left blank"),"")</f>
        <v/>
      </c>
      <c r="K253" s="447"/>
    </row>
    <row r="254" spans="2:11" ht="14.25">
      <c r="B254" s="97" t="str">
        <f>IF('Client Info'!E144="Yes",'Client Info'!$E$61,"N/A")</f>
        <v>N/A</v>
      </c>
      <c r="C254" s="62" t="str">
        <f>IF(B254="ISO 14001",'Client Info'!B144,"N/A")</f>
        <v>N/A</v>
      </c>
      <c r="D254" s="181"/>
      <c r="E254" s="418"/>
      <c r="F254" s="181"/>
      <c r="G254" s="422"/>
      <c r="H254" s="771"/>
      <c r="I254" s="588" t="str" cm="1">
        <f t="array" ref="I254">IFERROR(_xlfn.IFS(AND(B254&lt;&gt;"",B254&lt;&gt;"N/A",D254=""),"Please enter Total Head Count , since it cannot be left blank",AND(B254&lt;&gt;"",B254&lt;&gt;"N/A",F254=""),"Please enter ENP, since it cannot be left blank"),"")</f>
        <v/>
      </c>
      <c r="K254" s="447"/>
    </row>
    <row r="255" spans="2:11" ht="14.25">
      <c r="B255" s="98" t="str">
        <f>IF('Client Info'!F144="Yes",'Client Info'!$F$61,"N/A")</f>
        <v>N/A</v>
      </c>
      <c r="C255" s="99" t="str">
        <f>IF(B255="ISO 45001",'Client Info'!B144,"N/A")</f>
        <v>N/A</v>
      </c>
      <c r="D255" s="182"/>
      <c r="E255" s="420"/>
      <c r="F255" s="182"/>
      <c r="G255" s="423"/>
      <c r="H255" s="772"/>
      <c r="I255" s="589" t="str" cm="1">
        <f t="array" ref="I255">IFERROR(_xlfn.IFS(AND(B255&lt;&gt;"",B255&lt;&gt;"N/A",D255=""),"Please enter Total Head Count, since it cannot be left blank",AND(B255&lt;&gt;"",B255&lt;&gt;"N/A",F255=""),"Please enter ENP, since it cannot be left blank"),"")</f>
        <v/>
      </c>
    </row>
    <row r="256" spans="2:11" ht="14.25">
      <c r="B256" s="95" t="str">
        <f>IF('Client Info'!D145="Yes",'Client Info'!$D$61,"N/A")</f>
        <v>N/A</v>
      </c>
      <c r="C256" s="96" t="str">
        <f>IF(B256="ISO 9001",'Client Info'!B145,"N/A")</f>
        <v>N/A</v>
      </c>
      <c r="D256" s="180"/>
      <c r="E256" s="417"/>
      <c r="F256" s="180"/>
      <c r="G256" s="421"/>
      <c r="H256" s="770"/>
      <c r="I256" s="587" t="str" cm="1">
        <f t="array" ref="I256">IFERROR(_xlfn.IFS(AND(B256&lt;&gt;"",B256&lt;&gt;"N/A",D256=""),"Please enter Total Head Count, since it cannot be left blank",AND(B256&lt;&gt;"",B256&lt;&gt;"N/A",F256=""),"Please enter ENP, since it cannot be left blank"),"")</f>
        <v/>
      </c>
      <c r="K256" s="447"/>
    </row>
    <row r="257" spans="2:11" ht="14.25">
      <c r="B257" s="97" t="str">
        <f>IF('Client Info'!E145="Yes",'Client Info'!$E$61,"N/A")</f>
        <v>N/A</v>
      </c>
      <c r="C257" s="62" t="str">
        <f>IF(B257="ISO 14001",'Client Info'!B145,"N/A")</f>
        <v>N/A</v>
      </c>
      <c r="D257" s="181"/>
      <c r="E257" s="418"/>
      <c r="F257" s="181"/>
      <c r="G257" s="422"/>
      <c r="H257" s="771"/>
      <c r="I257" s="588" t="str" cm="1">
        <f t="array" ref="I257">IFERROR(_xlfn.IFS(AND(B257&lt;&gt;"",B257&lt;&gt;"N/A",D257=""),"Please enter Total Head Count , since it cannot be left blank",AND(B257&lt;&gt;"",B257&lt;&gt;"N/A",F257=""),"Please enter ENP, since it cannot be left blank"),"")</f>
        <v/>
      </c>
      <c r="K257" s="447"/>
    </row>
    <row r="258" spans="2:11" ht="14.25">
      <c r="B258" s="98" t="str">
        <f>IF('Client Info'!F145="Yes",'Client Info'!$F$61,"N/A")</f>
        <v>N/A</v>
      </c>
      <c r="C258" s="99" t="str">
        <f>IF(B258="ISO 45001",'Client Info'!B145,"N/A")</f>
        <v>N/A</v>
      </c>
      <c r="D258" s="182"/>
      <c r="E258" s="420"/>
      <c r="F258" s="182"/>
      <c r="G258" s="423"/>
      <c r="H258" s="772"/>
      <c r="I258" s="589" t="str" cm="1">
        <f t="array" ref="I258">IFERROR(_xlfn.IFS(AND(B258&lt;&gt;"",B258&lt;&gt;"N/A",D258=""),"Please enter Total Head Count, since it cannot be left blank",AND(B258&lt;&gt;"",B258&lt;&gt;"N/A",F258=""),"Please enter ENP, since it cannot be left blank"),"")</f>
        <v/>
      </c>
    </row>
    <row r="259" spans="2:11" ht="14.25">
      <c r="B259" s="95" t="str">
        <f>IF('Client Info'!D146="Yes",'Client Info'!$D$61,"N/A")</f>
        <v>N/A</v>
      </c>
      <c r="C259" s="96" t="str">
        <f>IF(B259="ISO 9001",'Client Info'!B146,"N/A")</f>
        <v>N/A</v>
      </c>
      <c r="D259" s="180"/>
      <c r="E259" s="417"/>
      <c r="F259" s="180"/>
      <c r="G259" s="421"/>
      <c r="H259" s="770"/>
      <c r="I259" s="587" t="str" cm="1">
        <f t="array" ref="I259">IFERROR(_xlfn.IFS(AND(B259&lt;&gt;"",B259&lt;&gt;"N/A",D259=""),"Please enter Total Head Count, since it cannot be left blank",AND(B259&lt;&gt;"",B259&lt;&gt;"N/A",F259=""),"Please enter ENP, since it cannot be left blank"),"")</f>
        <v/>
      </c>
      <c r="K259" s="447"/>
    </row>
    <row r="260" spans="2:11" ht="14.25">
      <c r="B260" s="97" t="str">
        <f>IF('Client Info'!E146="Yes",'Client Info'!$E$61,"N/A")</f>
        <v>N/A</v>
      </c>
      <c r="C260" s="62" t="str">
        <f>IF(B260="ISO 14001",'Client Info'!B146,"N/A")</f>
        <v>N/A</v>
      </c>
      <c r="D260" s="181"/>
      <c r="E260" s="418"/>
      <c r="F260" s="181"/>
      <c r="G260" s="422"/>
      <c r="H260" s="771"/>
      <c r="I260" s="588" t="str" cm="1">
        <f t="array" ref="I260">IFERROR(_xlfn.IFS(AND(B260&lt;&gt;"",B260&lt;&gt;"N/A",D260=""),"Please enter Total Head Count , since it cannot be left blank",AND(B260&lt;&gt;"",B260&lt;&gt;"N/A",F260=""),"Please enter ENP, since it cannot be left blank"),"")</f>
        <v/>
      </c>
      <c r="K260" s="447"/>
    </row>
    <row r="261" spans="2:11" ht="14.25">
      <c r="B261" s="98" t="str">
        <f>IF('Client Info'!F146="Yes",'Client Info'!$F$61,"N/A")</f>
        <v>N/A</v>
      </c>
      <c r="C261" s="99" t="str">
        <f>IF(B261="ISO 45001",'Client Info'!B146,"N/A")</f>
        <v>N/A</v>
      </c>
      <c r="D261" s="182"/>
      <c r="E261" s="420"/>
      <c r="F261" s="182"/>
      <c r="G261" s="423"/>
      <c r="H261" s="772"/>
      <c r="I261" s="589" t="str" cm="1">
        <f t="array" ref="I261">IFERROR(_xlfn.IFS(AND(B261&lt;&gt;"",B261&lt;&gt;"N/A",D261=""),"Please enter Total Head Count, since it cannot be left blank",AND(B261&lt;&gt;"",B261&lt;&gt;"N/A",F261=""),"Please enter ENP, since it cannot be left blank"),"")</f>
        <v/>
      </c>
    </row>
    <row r="262" spans="2:11" ht="14.25">
      <c r="B262" s="95" t="str">
        <f>IF('Client Info'!D147="Yes",'Client Info'!$D$61,"N/A")</f>
        <v>N/A</v>
      </c>
      <c r="C262" s="96" t="str">
        <f>IF(B262="ISO 9001",'Client Info'!B147,"N/A")</f>
        <v>N/A</v>
      </c>
      <c r="D262" s="180"/>
      <c r="E262" s="417"/>
      <c r="F262" s="180"/>
      <c r="G262" s="421"/>
      <c r="H262" s="770"/>
      <c r="I262" s="587" t="str" cm="1">
        <f t="array" ref="I262">IFERROR(_xlfn.IFS(AND(B262&lt;&gt;"",B262&lt;&gt;"N/A",D262=""),"Please enter Total Head Count, since it cannot be left blank",AND(B262&lt;&gt;"",B262&lt;&gt;"N/A",F262=""),"Please enter ENP, since it cannot be left blank"),"")</f>
        <v/>
      </c>
      <c r="K262" s="447"/>
    </row>
    <row r="263" spans="2:11" ht="14.25">
      <c r="B263" s="97" t="str">
        <f>IF('Client Info'!E147="Yes",'Client Info'!$E$61,"N/A")</f>
        <v>N/A</v>
      </c>
      <c r="C263" s="62" t="str">
        <f>IF(B263="ISO 14001",'Client Info'!B147,"N/A")</f>
        <v>N/A</v>
      </c>
      <c r="D263" s="181"/>
      <c r="E263" s="418"/>
      <c r="F263" s="181"/>
      <c r="G263" s="422"/>
      <c r="H263" s="771"/>
      <c r="I263" s="588" t="str" cm="1">
        <f t="array" ref="I263">IFERROR(_xlfn.IFS(AND(B263&lt;&gt;"",B263&lt;&gt;"N/A",D263=""),"Please enter Total Head Count , since it cannot be left blank",AND(B263&lt;&gt;"",B263&lt;&gt;"N/A",F263=""),"Please enter ENP, since it cannot be left blank"),"")</f>
        <v/>
      </c>
      <c r="K263" s="447"/>
    </row>
    <row r="264" spans="2:11" ht="14.25">
      <c r="B264" s="98" t="str">
        <f>IF('Client Info'!F147="Yes",'Client Info'!$F$61,"N/A")</f>
        <v>N/A</v>
      </c>
      <c r="C264" s="99" t="str">
        <f>IF(B264="ISO 45001",'Client Info'!B147,"N/A")</f>
        <v>N/A</v>
      </c>
      <c r="D264" s="182"/>
      <c r="E264" s="420"/>
      <c r="F264" s="182"/>
      <c r="G264" s="423"/>
      <c r="H264" s="772"/>
      <c r="I264" s="589" t="str" cm="1">
        <f t="array" ref="I264">IFERROR(_xlfn.IFS(AND(B264&lt;&gt;"",B264&lt;&gt;"N/A",D264=""),"Please enter Total Head Count, since it cannot be left blank",AND(B264&lt;&gt;"",B264&lt;&gt;"N/A",F264=""),"Please enter ENP, since it cannot be left blank"),"")</f>
        <v/>
      </c>
    </row>
    <row r="265" spans="2:11" ht="14.25">
      <c r="B265" s="95" t="str">
        <f>IF('Client Info'!D148="Yes",'Client Info'!$D$61,"N/A")</f>
        <v>N/A</v>
      </c>
      <c r="C265" s="96" t="str">
        <f>IF(B265="ISO 9001",'Client Info'!B148,"N/A")</f>
        <v>N/A</v>
      </c>
      <c r="D265" s="180"/>
      <c r="E265" s="417"/>
      <c r="F265" s="180"/>
      <c r="G265" s="421"/>
      <c r="H265" s="770"/>
      <c r="I265" s="587" t="str" cm="1">
        <f t="array" ref="I265">IFERROR(_xlfn.IFS(AND(B265&lt;&gt;"",B265&lt;&gt;"N/A",D265=""),"Please enter Total Head Count, since it cannot be left blank",AND(B265&lt;&gt;"",B265&lt;&gt;"N/A",F265=""),"Please enter ENP, since it cannot be left blank"),"")</f>
        <v/>
      </c>
      <c r="K265" s="447"/>
    </row>
    <row r="266" spans="2:11" ht="14.25">
      <c r="B266" s="97" t="str">
        <f>IF('Client Info'!E148="Yes",'Client Info'!$E$61,"N/A")</f>
        <v>N/A</v>
      </c>
      <c r="C266" s="62" t="str">
        <f>IF(B266="ISO 14001",'Client Info'!B148,"N/A")</f>
        <v>N/A</v>
      </c>
      <c r="D266" s="181"/>
      <c r="E266" s="418"/>
      <c r="F266" s="181"/>
      <c r="G266" s="422"/>
      <c r="H266" s="771"/>
      <c r="I266" s="588" t="str" cm="1">
        <f t="array" ref="I266">IFERROR(_xlfn.IFS(AND(B266&lt;&gt;"",B266&lt;&gt;"N/A",D266=""),"Please enter Total Head Count , since it cannot be left blank",AND(B266&lt;&gt;"",B266&lt;&gt;"N/A",F266=""),"Please enter ENP, since it cannot be left blank"),"")</f>
        <v/>
      </c>
      <c r="K266" s="447"/>
    </row>
    <row r="267" spans="2:11" ht="14.25">
      <c r="B267" s="98" t="str">
        <f>IF('Client Info'!F148="Yes",'Client Info'!$F$61,"N/A")</f>
        <v>N/A</v>
      </c>
      <c r="C267" s="99" t="str">
        <f>IF(B267="ISO 45001",'Client Info'!B148,"N/A")</f>
        <v>N/A</v>
      </c>
      <c r="D267" s="182"/>
      <c r="E267" s="420"/>
      <c r="F267" s="182"/>
      <c r="G267" s="423"/>
      <c r="H267" s="772"/>
      <c r="I267" s="589" t="str" cm="1">
        <f t="array" ref="I267">IFERROR(_xlfn.IFS(AND(B267&lt;&gt;"",B267&lt;&gt;"N/A",D267=""),"Please enter Total Head Count, since it cannot be left blank",AND(B267&lt;&gt;"",B267&lt;&gt;"N/A",F267=""),"Please enter ENP, since it cannot be left blank"),"")</f>
        <v/>
      </c>
    </row>
    <row r="268" spans="2:11" ht="14.25">
      <c r="B268" s="95" t="str">
        <f>IF('Client Info'!D149="Yes",'Client Info'!$D$61,"N/A")</f>
        <v>N/A</v>
      </c>
      <c r="C268" s="96" t="str">
        <f>IF(B268="ISO 9001",'Client Info'!B149,"N/A")</f>
        <v>N/A</v>
      </c>
      <c r="D268" s="180"/>
      <c r="E268" s="417"/>
      <c r="F268" s="180"/>
      <c r="G268" s="421"/>
      <c r="H268" s="770"/>
      <c r="I268" s="587" t="str" cm="1">
        <f t="array" ref="I268">IFERROR(_xlfn.IFS(AND(B268&lt;&gt;"",B268&lt;&gt;"N/A",D268=""),"Please enter Total Head Count, since it cannot be left blank",AND(B268&lt;&gt;"",B268&lt;&gt;"N/A",F268=""),"Please enter ENP, since it cannot be left blank"),"")</f>
        <v/>
      </c>
      <c r="K268" s="447"/>
    </row>
    <row r="269" spans="2:11" ht="14.25">
      <c r="B269" s="97" t="str">
        <f>IF('Client Info'!E149="Yes",'Client Info'!$E$61,"N/A")</f>
        <v>N/A</v>
      </c>
      <c r="C269" s="62" t="str">
        <f>IF(B269="ISO 14001",'Client Info'!B149,"N/A")</f>
        <v>N/A</v>
      </c>
      <c r="D269" s="181"/>
      <c r="E269" s="418"/>
      <c r="F269" s="181"/>
      <c r="G269" s="422"/>
      <c r="H269" s="771"/>
      <c r="I269" s="588" t="str" cm="1">
        <f t="array" ref="I269">IFERROR(_xlfn.IFS(AND(B269&lt;&gt;"",B269&lt;&gt;"N/A",D269=""),"Please enter Total Head Count , since it cannot be left blank",AND(B269&lt;&gt;"",B269&lt;&gt;"N/A",F269=""),"Please enter ENP, since it cannot be left blank"),"")</f>
        <v/>
      </c>
      <c r="K269" s="447"/>
    </row>
    <row r="270" spans="2:11" ht="14.25">
      <c r="B270" s="98" t="str">
        <f>IF('Client Info'!F149="Yes",'Client Info'!$F$61,"N/A")</f>
        <v>N/A</v>
      </c>
      <c r="C270" s="99" t="str">
        <f>IF(B270="ISO 45001",'Client Info'!B149,"N/A")</f>
        <v>N/A</v>
      </c>
      <c r="D270" s="182"/>
      <c r="E270" s="420"/>
      <c r="F270" s="182"/>
      <c r="G270" s="423"/>
      <c r="H270" s="772"/>
      <c r="I270" s="589" t="str" cm="1">
        <f t="array" ref="I270">IFERROR(_xlfn.IFS(AND(B270&lt;&gt;"",B270&lt;&gt;"N/A",D270=""),"Please enter Total Head Count, since it cannot be left blank",AND(B270&lt;&gt;"",B270&lt;&gt;"N/A",F270=""),"Please enter ENP, since it cannot be left blank"),"")</f>
        <v/>
      </c>
    </row>
    <row r="271" spans="2:11" ht="14.25">
      <c r="B271" s="95" t="str">
        <f>IF('Client Info'!D150="Yes",'Client Info'!$D$61,"N/A")</f>
        <v>N/A</v>
      </c>
      <c r="C271" s="96" t="str">
        <f>IF(B271="ISO 9001",'Client Info'!B150,"N/A")</f>
        <v>N/A</v>
      </c>
      <c r="D271" s="180"/>
      <c r="E271" s="417"/>
      <c r="F271" s="180"/>
      <c r="G271" s="421"/>
      <c r="H271" s="770"/>
      <c r="I271" s="587" t="str" cm="1">
        <f t="array" ref="I271">IFERROR(_xlfn.IFS(AND(B271&lt;&gt;"",B271&lt;&gt;"N/A",D271=""),"Please enter Total Head Count, since it cannot be left blank",AND(B271&lt;&gt;"",B271&lt;&gt;"N/A",F271=""),"Please enter ENP, since it cannot be left blank"),"")</f>
        <v/>
      </c>
      <c r="K271" s="447"/>
    </row>
    <row r="272" spans="2:11" ht="14.25">
      <c r="B272" s="97" t="str">
        <f>IF('Client Info'!E150="Yes",'Client Info'!$E$61,"N/A")</f>
        <v>N/A</v>
      </c>
      <c r="C272" s="62" t="str">
        <f>IF(B272="ISO 14001",'Client Info'!B150,"N/A")</f>
        <v>N/A</v>
      </c>
      <c r="D272" s="181"/>
      <c r="E272" s="418"/>
      <c r="F272" s="181"/>
      <c r="G272" s="422"/>
      <c r="H272" s="771"/>
      <c r="I272" s="588" t="str" cm="1">
        <f t="array" ref="I272">IFERROR(_xlfn.IFS(AND(B272&lt;&gt;"",B272&lt;&gt;"N/A",D272=""),"Please enter Total Head Count , since it cannot be left blank",AND(B272&lt;&gt;"",B272&lt;&gt;"N/A",F272=""),"Please enter ENP, since it cannot be left blank"),"")</f>
        <v/>
      </c>
      <c r="K272" s="447"/>
    </row>
    <row r="273" spans="2:11" ht="14.25">
      <c r="B273" s="98" t="str">
        <f>IF('Client Info'!F150="Yes",'Client Info'!$F$61,"N/A")</f>
        <v>N/A</v>
      </c>
      <c r="C273" s="99" t="str">
        <f>IF(B273="ISO 45001",'Client Info'!B150,"N/A")</f>
        <v>N/A</v>
      </c>
      <c r="D273" s="182"/>
      <c r="E273" s="420"/>
      <c r="F273" s="182"/>
      <c r="G273" s="423"/>
      <c r="H273" s="772"/>
      <c r="I273" s="589" t="str" cm="1">
        <f t="array" ref="I273">IFERROR(_xlfn.IFS(AND(B273&lt;&gt;"",B273&lt;&gt;"N/A",D273=""),"Please enter Total Head Count, since it cannot be left blank",AND(B273&lt;&gt;"",B273&lt;&gt;"N/A",F273=""),"Please enter ENP, since it cannot be left blank"),"")</f>
        <v/>
      </c>
    </row>
    <row r="274" spans="2:11" ht="14.25">
      <c r="B274" s="95" t="str">
        <f>IF('Client Info'!D151="Yes",'Client Info'!$D$61,"N/A")</f>
        <v>N/A</v>
      </c>
      <c r="C274" s="96" t="str">
        <f>IF(B274="ISO 9001",'Client Info'!B151,"N/A")</f>
        <v>N/A</v>
      </c>
      <c r="D274" s="180"/>
      <c r="E274" s="417"/>
      <c r="F274" s="180"/>
      <c r="G274" s="421"/>
      <c r="H274" s="770"/>
      <c r="I274" s="587" t="str" cm="1">
        <f t="array" ref="I274">IFERROR(_xlfn.IFS(AND(B274&lt;&gt;"",B274&lt;&gt;"N/A",D274=""),"Please enter Total Head Count, since it cannot be left blank",AND(B274&lt;&gt;"",B274&lt;&gt;"N/A",F274=""),"Please enter ENP, since it cannot be left blank"),"")</f>
        <v/>
      </c>
      <c r="K274" s="447"/>
    </row>
    <row r="275" spans="2:11" ht="14.25">
      <c r="B275" s="97" t="str">
        <f>IF('Client Info'!E151="Yes",'Client Info'!$E$61,"N/A")</f>
        <v>N/A</v>
      </c>
      <c r="C275" s="62" t="str">
        <f>IF(B275="ISO 14001",'Client Info'!B151,"N/A")</f>
        <v>N/A</v>
      </c>
      <c r="D275" s="181"/>
      <c r="E275" s="418"/>
      <c r="F275" s="181"/>
      <c r="G275" s="422"/>
      <c r="H275" s="771"/>
      <c r="I275" s="588" t="str" cm="1">
        <f t="array" ref="I275">IFERROR(_xlfn.IFS(AND(B275&lt;&gt;"",B275&lt;&gt;"N/A",D275=""),"Please enter Total Head Count , since it cannot be left blank",AND(B275&lt;&gt;"",B275&lt;&gt;"N/A",F275=""),"Please enter ENP, since it cannot be left blank"),"")</f>
        <v/>
      </c>
      <c r="K275" s="447"/>
    </row>
    <row r="276" spans="2:11" ht="14.25">
      <c r="B276" s="98" t="str">
        <f>IF('Client Info'!F151="Yes",'Client Info'!$F$61,"N/A")</f>
        <v>N/A</v>
      </c>
      <c r="C276" s="99" t="str">
        <f>IF(B276="ISO 45001",'Client Info'!B151,"N/A")</f>
        <v>N/A</v>
      </c>
      <c r="D276" s="182"/>
      <c r="E276" s="420"/>
      <c r="F276" s="182"/>
      <c r="G276" s="423"/>
      <c r="H276" s="772"/>
      <c r="I276" s="589" t="str" cm="1">
        <f t="array" ref="I276">IFERROR(_xlfn.IFS(AND(B276&lt;&gt;"",B276&lt;&gt;"N/A",D276=""),"Please enter Total Head Count, since it cannot be left blank",AND(B276&lt;&gt;"",B276&lt;&gt;"N/A",F276=""),"Please enter ENP, since it cannot be left blank"),"")</f>
        <v/>
      </c>
    </row>
    <row r="277" spans="2:11" ht="14.25">
      <c r="B277" s="95" t="str">
        <f>IF('Client Info'!D152="Yes",'Client Info'!$D$61,"N/A")</f>
        <v>N/A</v>
      </c>
      <c r="C277" s="96" t="str">
        <f>IF(B277="ISO 9001",'Client Info'!B152,"N/A")</f>
        <v>N/A</v>
      </c>
      <c r="D277" s="180"/>
      <c r="E277" s="417"/>
      <c r="F277" s="180"/>
      <c r="G277" s="421"/>
      <c r="H277" s="770"/>
      <c r="I277" s="587" t="str" cm="1">
        <f t="array" ref="I277">IFERROR(_xlfn.IFS(AND(B277&lt;&gt;"",B277&lt;&gt;"N/A",D277=""),"Please enter Total Head Count, since it cannot be left blank",AND(B277&lt;&gt;"",B277&lt;&gt;"N/A",F277=""),"Please enter ENP, since it cannot be left blank"),"")</f>
        <v/>
      </c>
      <c r="K277" s="447"/>
    </row>
    <row r="278" spans="2:11" ht="14.25">
      <c r="B278" s="97" t="str">
        <f>IF('Client Info'!E152="Yes",'Client Info'!$E$61,"N/A")</f>
        <v>N/A</v>
      </c>
      <c r="C278" s="62" t="str">
        <f>IF(B278="ISO 14001",'Client Info'!B152,"N/A")</f>
        <v>N/A</v>
      </c>
      <c r="D278" s="181"/>
      <c r="E278" s="418"/>
      <c r="F278" s="181"/>
      <c r="G278" s="422"/>
      <c r="H278" s="771"/>
      <c r="I278" s="588" t="str" cm="1">
        <f t="array" ref="I278">IFERROR(_xlfn.IFS(AND(B278&lt;&gt;"",B278&lt;&gt;"N/A",D278=""),"Please enter Total Head Count , since it cannot be left blank",AND(B278&lt;&gt;"",B278&lt;&gt;"N/A",F278=""),"Please enter ENP, since it cannot be left blank"),"")</f>
        <v/>
      </c>
      <c r="K278" s="447"/>
    </row>
    <row r="279" spans="2:11" ht="14.25">
      <c r="B279" s="98" t="str">
        <f>IF('Client Info'!F152="Yes",'Client Info'!$F$61,"N/A")</f>
        <v>N/A</v>
      </c>
      <c r="C279" s="99" t="str">
        <f>IF(B279="ISO 45001",'Client Info'!B152,"N/A")</f>
        <v>N/A</v>
      </c>
      <c r="D279" s="182"/>
      <c r="E279" s="420"/>
      <c r="F279" s="182"/>
      <c r="G279" s="423"/>
      <c r="H279" s="772"/>
      <c r="I279" s="589" t="str" cm="1">
        <f t="array" ref="I279">IFERROR(_xlfn.IFS(AND(B279&lt;&gt;"",B279&lt;&gt;"N/A",D279=""),"Please enter Total Head Count, since it cannot be left blank",AND(B279&lt;&gt;"",B279&lt;&gt;"N/A",F279=""),"Please enter ENP, since it cannot be left blank"),"")</f>
        <v/>
      </c>
    </row>
    <row r="280" spans="2:11" ht="14.25">
      <c r="B280" s="95" t="str">
        <f>IF('Client Info'!D153="Yes",'Client Info'!$D$61,"N/A")</f>
        <v>N/A</v>
      </c>
      <c r="C280" s="96" t="str">
        <f>IF(B280="ISO 9001",'Client Info'!B153,"N/A")</f>
        <v>N/A</v>
      </c>
      <c r="D280" s="180"/>
      <c r="E280" s="417"/>
      <c r="F280" s="180"/>
      <c r="G280" s="421"/>
      <c r="H280" s="770"/>
      <c r="I280" s="587" t="str" cm="1">
        <f t="array" ref="I280">IFERROR(_xlfn.IFS(AND(B280&lt;&gt;"",B280&lt;&gt;"N/A",D280=""),"Please enter Total Head Count, since it cannot be left blank",AND(B280&lt;&gt;"",B280&lt;&gt;"N/A",F280=""),"Please enter ENP, since it cannot be left blank"),"")</f>
        <v/>
      </c>
      <c r="K280" s="447"/>
    </row>
    <row r="281" spans="2:11" ht="14.25">
      <c r="B281" s="97" t="str">
        <f>IF('Client Info'!E153="Yes",'Client Info'!$E$61,"N/A")</f>
        <v>N/A</v>
      </c>
      <c r="C281" s="62" t="str">
        <f>IF(B281="ISO 14001",'Client Info'!B153,"N/A")</f>
        <v>N/A</v>
      </c>
      <c r="D281" s="181"/>
      <c r="E281" s="418"/>
      <c r="F281" s="181"/>
      <c r="G281" s="422"/>
      <c r="H281" s="771"/>
      <c r="I281" s="588" t="str" cm="1">
        <f t="array" ref="I281">IFERROR(_xlfn.IFS(AND(B281&lt;&gt;"",B281&lt;&gt;"N/A",D281=""),"Please enter Total Head Count , since it cannot be left blank",AND(B281&lt;&gt;"",B281&lt;&gt;"N/A",F281=""),"Please enter ENP, since it cannot be left blank"),"")</f>
        <v/>
      </c>
      <c r="K281" s="447"/>
    </row>
    <row r="282" spans="2:11" ht="14.25">
      <c r="B282" s="98" t="str">
        <f>IF('Client Info'!F153="Yes",'Client Info'!$F$61,"N/A")</f>
        <v>N/A</v>
      </c>
      <c r="C282" s="99" t="str">
        <f>IF(B282="ISO 45001",'Client Info'!B153,"N/A")</f>
        <v>N/A</v>
      </c>
      <c r="D282" s="182"/>
      <c r="E282" s="420"/>
      <c r="F282" s="182"/>
      <c r="G282" s="423"/>
      <c r="H282" s="772"/>
      <c r="I282" s="589" t="str" cm="1">
        <f t="array" ref="I282">IFERROR(_xlfn.IFS(AND(B282&lt;&gt;"",B282&lt;&gt;"N/A",D282=""),"Please enter Total Head Count, since it cannot be left blank",AND(B282&lt;&gt;"",B282&lt;&gt;"N/A",F282=""),"Please enter ENP, since it cannot be left blank"),"")</f>
        <v/>
      </c>
    </row>
    <row r="283" spans="2:11" ht="14.25">
      <c r="B283" s="95" t="str">
        <f>IF('Client Info'!D154="Yes",'Client Info'!$D$61,"N/A")</f>
        <v>N/A</v>
      </c>
      <c r="C283" s="96" t="str">
        <f>IF(B283="ISO 9001",'Client Info'!B154,"N/A")</f>
        <v>N/A</v>
      </c>
      <c r="D283" s="180"/>
      <c r="E283" s="417"/>
      <c r="F283" s="180"/>
      <c r="G283" s="421"/>
      <c r="H283" s="770"/>
      <c r="I283" s="587" t="str" cm="1">
        <f t="array" ref="I283">IFERROR(_xlfn.IFS(AND(B283&lt;&gt;"",B283&lt;&gt;"N/A",D283=""),"Please enter Total Head Count, since it cannot be left blank",AND(B283&lt;&gt;"",B283&lt;&gt;"N/A",F283=""),"Please enter ENP, since it cannot be left blank"),"")</f>
        <v/>
      </c>
      <c r="K283" s="447"/>
    </row>
    <row r="284" spans="2:11" ht="14.25">
      <c r="B284" s="97" t="str">
        <f>IF('Client Info'!E154="Yes",'Client Info'!$E$61,"N/A")</f>
        <v>N/A</v>
      </c>
      <c r="C284" s="62" t="str">
        <f>IF(B284="ISO 14001",'Client Info'!B154,"N/A")</f>
        <v>N/A</v>
      </c>
      <c r="D284" s="181"/>
      <c r="E284" s="418"/>
      <c r="F284" s="181"/>
      <c r="G284" s="422"/>
      <c r="H284" s="771"/>
      <c r="I284" s="588" t="str" cm="1">
        <f t="array" ref="I284">IFERROR(_xlfn.IFS(AND(B284&lt;&gt;"",B284&lt;&gt;"N/A",D284=""),"Please enter Total Head Count , since it cannot be left blank",AND(B284&lt;&gt;"",B284&lt;&gt;"N/A",F284=""),"Please enter ENP, since it cannot be left blank"),"")</f>
        <v/>
      </c>
      <c r="K284" s="447"/>
    </row>
    <row r="285" spans="2:11" ht="14.25">
      <c r="B285" s="98" t="str">
        <f>IF('Client Info'!F154="Yes",'Client Info'!$F$61,"N/A")</f>
        <v>N/A</v>
      </c>
      <c r="C285" s="99" t="str">
        <f>IF(B285="ISO 45001",'Client Info'!B154,"N/A")</f>
        <v>N/A</v>
      </c>
      <c r="D285" s="182"/>
      <c r="E285" s="420"/>
      <c r="F285" s="182"/>
      <c r="G285" s="423"/>
      <c r="H285" s="772"/>
      <c r="I285" s="589" t="str" cm="1">
        <f t="array" ref="I285">IFERROR(_xlfn.IFS(AND(B285&lt;&gt;"",B285&lt;&gt;"N/A",D285=""),"Please enter Total Head Count, since it cannot be left blank",AND(B285&lt;&gt;"",B285&lt;&gt;"N/A",F285=""),"Please enter ENP, since it cannot be left blank"),"")</f>
        <v/>
      </c>
    </row>
    <row r="286" spans="2:11" ht="14.25">
      <c r="B286" s="95" t="str">
        <f>IF('Client Info'!D155="Yes",'Client Info'!$D$61,"N/A")</f>
        <v>N/A</v>
      </c>
      <c r="C286" s="96" t="str">
        <f>IF(B286="ISO 9001",'Client Info'!B155,"N/A")</f>
        <v>N/A</v>
      </c>
      <c r="D286" s="180"/>
      <c r="E286" s="417"/>
      <c r="F286" s="180"/>
      <c r="G286" s="421"/>
      <c r="H286" s="770"/>
      <c r="I286" s="587" t="str" cm="1">
        <f t="array" ref="I286">IFERROR(_xlfn.IFS(AND(B286&lt;&gt;"",B286&lt;&gt;"N/A",D286=""),"Please enter Total Head Count, since it cannot be left blank",AND(B286&lt;&gt;"",B286&lt;&gt;"N/A",F286=""),"Please enter ENP, since it cannot be left blank"),"")</f>
        <v/>
      </c>
      <c r="K286" s="447"/>
    </row>
    <row r="287" spans="2:11" ht="14.25">
      <c r="B287" s="97" t="str">
        <f>IF('Client Info'!E155="Yes",'Client Info'!$E$61,"N/A")</f>
        <v>N/A</v>
      </c>
      <c r="C287" s="62" t="str">
        <f>IF(B287="ISO 14001",'Client Info'!B155,"N/A")</f>
        <v>N/A</v>
      </c>
      <c r="D287" s="181"/>
      <c r="E287" s="418"/>
      <c r="F287" s="181"/>
      <c r="G287" s="422"/>
      <c r="H287" s="771"/>
      <c r="I287" s="588" t="str" cm="1">
        <f t="array" ref="I287">IFERROR(_xlfn.IFS(AND(B287&lt;&gt;"",B287&lt;&gt;"N/A",D287=""),"Please enter Total Head Count , since it cannot be left blank",AND(B287&lt;&gt;"",B287&lt;&gt;"N/A",F287=""),"Please enter ENP, since it cannot be left blank"),"")</f>
        <v/>
      </c>
      <c r="K287" s="447"/>
    </row>
    <row r="288" spans="2:11" ht="14.25">
      <c r="B288" s="98" t="str">
        <f>IF('Client Info'!F155="Yes",'Client Info'!$F$61,"N/A")</f>
        <v>N/A</v>
      </c>
      <c r="C288" s="99" t="str">
        <f>IF(B288="ISO 45001",'Client Info'!B155,"N/A")</f>
        <v>N/A</v>
      </c>
      <c r="D288" s="182"/>
      <c r="E288" s="420"/>
      <c r="F288" s="182"/>
      <c r="G288" s="423"/>
      <c r="H288" s="772"/>
      <c r="I288" s="589" t="str" cm="1">
        <f t="array" ref="I288">IFERROR(_xlfn.IFS(AND(B288&lt;&gt;"",B288&lt;&gt;"N/A",D288=""),"Please enter Total Head Count, since it cannot be left blank",AND(B288&lt;&gt;"",B288&lt;&gt;"N/A",F288=""),"Please enter ENP, since it cannot be left blank"),"")</f>
        <v/>
      </c>
    </row>
    <row r="289" spans="2:11" ht="14.25">
      <c r="B289" s="95" t="str">
        <f>IF('Client Info'!D156="Yes",'Client Info'!$D$61,"N/A")</f>
        <v>N/A</v>
      </c>
      <c r="C289" s="96" t="str">
        <f>IF(B289="ISO 9001",'Client Info'!B156,"N/A")</f>
        <v>N/A</v>
      </c>
      <c r="D289" s="180"/>
      <c r="E289" s="417"/>
      <c r="F289" s="180"/>
      <c r="G289" s="421"/>
      <c r="H289" s="770"/>
      <c r="I289" s="587" t="str" cm="1">
        <f t="array" ref="I289">IFERROR(_xlfn.IFS(AND(B289&lt;&gt;"",B289&lt;&gt;"N/A",D289=""),"Please enter Total Head Count, since it cannot be left blank",AND(B289&lt;&gt;"",B289&lt;&gt;"N/A",F289=""),"Please enter ENP, since it cannot be left blank"),"")</f>
        <v/>
      </c>
      <c r="K289" s="447"/>
    </row>
    <row r="290" spans="2:11" ht="14.25">
      <c r="B290" s="97" t="str">
        <f>IF('Client Info'!E156="Yes",'Client Info'!$E$61,"N/A")</f>
        <v>N/A</v>
      </c>
      <c r="C290" s="62" t="str">
        <f>IF(B290="ISO 14001",'Client Info'!B156,"N/A")</f>
        <v>N/A</v>
      </c>
      <c r="D290" s="181"/>
      <c r="E290" s="418"/>
      <c r="F290" s="181"/>
      <c r="G290" s="422"/>
      <c r="H290" s="771"/>
      <c r="I290" s="588" t="str" cm="1">
        <f t="array" ref="I290">IFERROR(_xlfn.IFS(AND(B290&lt;&gt;"",B290&lt;&gt;"N/A",D290=""),"Please enter Total Head Count , since it cannot be left blank",AND(B290&lt;&gt;"",B290&lt;&gt;"N/A",F290=""),"Please enter ENP, since it cannot be left blank"),"")</f>
        <v/>
      </c>
      <c r="K290" s="447"/>
    </row>
    <row r="291" spans="2:11" ht="14.25">
      <c r="B291" s="98" t="str">
        <f>IF('Client Info'!F156="Yes",'Client Info'!$F$61,"N/A")</f>
        <v>N/A</v>
      </c>
      <c r="C291" s="99" t="str">
        <f>IF(B291="ISO 45001",'Client Info'!B156,"N/A")</f>
        <v>N/A</v>
      </c>
      <c r="D291" s="182"/>
      <c r="E291" s="420"/>
      <c r="F291" s="182"/>
      <c r="G291" s="423"/>
      <c r="H291" s="772"/>
      <c r="I291" s="589" t="str" cm="1">
        <f t="array" ref="I291">IFERROR(_xlfn.IFS(AND(B291&lt;&gt;"",B291&lt;&gt;"N/A",D291=""),"Please enter Total Head Count, since it cannot be left blank",AND(B291&lt;&gt;"",B291&lt;&gt;"N/A",F291=""),"Please enter ENP, since it cannot be left blank"),"")</f>
        <v/>
      </c>
    </row>
    <row r="292" spans="2:11" ht="14.25">
      <c r="B292" s="95" t="str">
        <f>IF('Client Info'!D157="Yes",'Client Info'!$D$61,"N/A")</f>
        <v>N/A</v>
      </c>
      <c r="C292" s="96" t="str">
        <f>IF(B292="ISO 9001",'Client Info'!B157,"N/A")</f>
        <v>N/A</v>
      </c>
      <c r="D292" s="180"/>
      <c r="E292" s="417"/>
      <c r="F292" s="180"/>
      <c r="G292" s="421"/>
      <c r="H292" s="770"/>
      <c r="I292" s="587" t="str" cm="1">
        <f t="array" ref="I292">IFERROR(_xlfn.IFS(AND(B292&lt;&gt;"",B292&lt;&gt;"N/A",D292=""),"Please enter Total Head Count, since it cannot be left blank",AND(B292&lt;&gt;"",B292&lt;&gt;"N/A",F292=""),"Please enter ENP, since it cannot be left blank"),"")</f>
        <v/>
      </c>
      <c r="K292" s="447"/>
    </row>
    <row r="293" spans="2:11" ht="14.25">
      <c r="B293" s="97" t="str">
        <f>IF('Client Info'!E157="Yes",'Client Info'!$E$61,"N/A")</f>
        <v>N/A</v>
      </c>
      <c r="C293" s="62" t="str">
        <f>IF(B293="ISO 14001",'Client Info'!B157,"N/A")</f>
        <v>N/A</v>
      </c>
      <c r="D293" s="181"/>
      <c r="E293" s="418"/>
      <c r="F293" s="181"/>
      <c r="G293" s="422"/>
      <c r="H293" s="771"/>
      <c r="I293" s="588" t="str" cm="1">
        <f t="array" ref="I293">IFERROR(_xlfn.IFS(AND(B293&lt;&gt;"",B293&lt;&gt;"N/A",D293=""),"Please enter Total Head Count , since it cannot be left blank",AND(B293&lt;&gt;"",B293&lt;&gt;"N/A",F293=""),"Please enter ENP, since it cannot be left blank"),"")</f>
        <v/>
      </c>
      <c r="K293" s="447"/>
    </row>
    <row r="294" spans="2:11" ht="14.25">
      <c r="B294" s="98" t="str">
        <f>IF('Client Info'!F157="Yes",'Client Info'!$F$61,"N/A")</f>
        <v>N/A</v>
      </c>
      <c r="C294" s="99" t="str">
        <f>IF(B294="ISO 45001",'Client Info'!B157,"N/A")</f>
        <v>N/A</v>
      </c>
      <c r="D294" s="182"/>
      <c r="E294" s="420"/>
      <c r="F294" s="182"/>
      <c r="G294" s="423"/>
      <c r="H294" s="772"/>
      <c r="I294" s="589" t="str" cm="1">
        <f t="array" ref="I294">IFERROR(_xlfn.IFS(AND(B294&lt;&gt;"",B294&lt;&gt;"N/A",D294=""),"Please enter Total Head Count, since it cannot be left blank",AND(B294&lt;&gt;"",B294&lt;&gt;"N/A",F294=""),"Please enter ENP, since it cannot be left blank"),"")</f>
        <v/>
      </c>
    </row>
    <row r="295" spans="2:11" ht="14.25">
      <c r="B295" s="95" t="str">
        <f>IF('Client Info'!D158="Yes",'Client Info'!$D$61,"N/A")</f>
        <v>N/A</v>
      </c>
      <c r="C295" s="96" t="str">
        <f>IF(B295="ISO 9001",'Client Info'!B158,"N/A")</f>
        <v>N/A</v>
      </c>
      <c r="D295" s="180"/>
      <c r="E295" s="417"/>
      <c r="F295" s="180"/>
      <c r="G295" s="421"/>
      <c r="H295" s="770"/>
      <c r="I295" s="587" t="str" cm="1">
        <f t="array" ref="I295">IFERROR(_xlfn.IFS(AND(B295&lt;&gt;"",B295&lt;&gt;"N/A",D295=""),"Please enter Total Head Count, since it cannot be left blank",AND(B295&lt;&gt;"",B295&lt;&gt;"N/A",F295=""),"Please enter ENP, since it cannot be left blank"),"")</f>
        <v/>
      </c>
      <c r="K295" s="447"/>
    </row>
    <row r="296" spans="2:11" ht="14.25">
      <c r="B296" s="97" t="str">
        <f>IF('Client Info'!E158="Yes",'Client Info'!$E$61,"N/A")</f>
        <v>N/A</v>
      </c>
      <c r="C296" s="62" t="str">
        <f>IF(B296="ISO 14001",'Client Info'!B158,"N/A")</f>
        <v>N/A</v>
      </c>
      <c r="D296" s="181"/>
      <c r="E296" s="418"/>
      <c r="F296" s="181"/>
      <c r="G296" s="422"/>
      <c r="H296" s="771"/>
      <c r="I296" s="588" t="str" cm="1">
        <f t="array" ref="I296">IFERROR(_xlfn.IFS(AND(B296&lt;&gt;"",B296&lt;&gt;"N/A",D296=""),"Please enter Total Head Count , since it cannot be left blank",AND(B296&lt;&gt;"",B296&lt;&gt;"N/A",F296=""),"Please enter ENP, since it cannot be left blank"),"")</f>
        <v/>
      </c>
      <c r="K296" s="447"/>
    </row>
    <row r="297" spans="2:11" ht="14.25">
      <c r="B297" s="98" t="str">
        <f>IF('Client Info'!F158="Yes",'Client Info'!$F$61,"N/A")</f>
        <v>N/A</v>
      </c>
      <c r="C297" s="99" t="str">
        <f>IF(B297="ISO 45001",'Client Info'!B158,"N/A")</f>
        <v>N/A</v>
      </c>
      <c r="D297" s="182"/>
      <c r="E297" s="420"/>
      <c r="F297" s="182"/>
      <c r="G297" s="423"/>
      <c r="H297" s="772"/>
      <c r="I297" s="589" t="str" cm="1">
        <f t="array" ref="I297">IFERROR(_xlfn.IFS(AND(B297&lt;&gt;"",B297&lt;&gt;"N/A",D297=""),"Please enter Total Head Count, since it cannot be left blank",AND(B297&lt;&gt;"",B297&lt;&gt;"N/A",F297=""),"Please enter ENP, since it cannot be left blank"),"")</f>
        <v/>
      </c>
    </row>
    <row r="298" spans="2:11" ht="14.25">
      <c r="B298" s="95" t="str">
        <f>IF('Client Info'!D159="Yes",'Client Info'!$D$61,"N/A")</f>
        <v>N/A</v>
      </c>
      <c r="C298" s="96" t="str">
        <f>IF(B298="ISO 9001",'Client Info'!B159,"N/A")</f>
        <v>N/A</v>
      </c>
      <c r="D298" s="180"/>
      <c r="E298" s="417"/>
      <c r="F298" s="180"/>
      <c r="G298" s="421"/>
      <c r="H298" s="770"/>
      <c r="I298" s="587" t="str" cm="1">
        <f t="array" ref="I298">IFERROR(_xlfn.IFS(AND(B298&lt;&gt;"",B298&lt;&gt;"N/A",D298=""),"Please enter Total Head Count, since it cannot be left blank",AND(B298&lt;&gt;"",B298&lt;&gt;"N/A",F298=""),"Please enter ENP, since it cannot be left blank"),"")</f>
        <v/>
      </c>
      <c r="K298" s="447"/>
    </row>
    <row r="299" spans="2:11" ht="14.25">
      <c r="B299" s="97" t="str">
        <f>IF('Client Info'!E159="Yes",'Client Info'!$E$61,"N/A")</f>
        <v>N/A</v>
      </c>
      <c r="C299" s="62" t="str">
        <f>IF(B299="ISO 14001",'Client Info'!B159,"N/A")</f>
        <v>N/A</v>
      </c>
      <c r="D299" s="181"/>
      <c r="E299" s="418"/>
      <c r="F299" s="181"/>
      <c r="G299" s="422"/>
      <c r="H299" s="771"/>
      <c r="I299" s="588" t="str" cm="1">
        <f t="array" ref="I299">IFERROR(_xlfn.IFS(AND(B299&lt;&gt;"",B299&lt;&gt;"N/A",D299=""),"Please enter Total Head Count , since it cannot be left blank",AND(B299&lt;&gt;"",B299&lt;&gt;"N/A",F299=""),"Please enter ENP, since it cannot be left blank"),"")</f>
        <v/>
      </c>
      <c r="K299" s="447"/>
    </row>
    <row r="300" spans="2:11" ht="14.25">
      <c r="B300" s="98" t="str">
        <f>IF('Client Info'!F159="Yes",'Client Info'!$F$61,"N/A")</f>
        <v>N/A</v>
      </c>
      <c r="C300" s="99" t="str">
        <f>IF(B300="ISO 45001",'Client Info'!B159,"N/A")</f>
        <v>N/A</v>
      </c>
      <c r="D300" s="182"/>
      <c r="E300" s="420"/>
      <c r="F300" s="182"/>
      <c r="G300" s="423"/>
      <c r="H300" s="772"/>
      <c r="I300" s="589" t="str" cm="1">
        <f t="array" ref="I300">IFERROR(_xlfn.IFS(AND(B300&lt;&gt;"",B300&lt;&gt;"N/A",D300=""),"Please enter Total Head Count, since it cannot be left blank",AND(B300&lt;&gt;"",B300&lt;&gt;"N/A",F300=""),"Please enter ENP, since it cannot be left blank"),"")</f>
        <v/>
      </c>
    </row>
    <row r="301" spans="2:11" ht="14.25">
      <c r="B301" s="95" t="str">
        <f>IF('Client Info'!D160="Yes",'Client Info'!$D$61,"N/A")</f>
        <v>N/A</v>
      </c>
      <c r="C301" s="96" t="str">
        <f>IF(B301="ISO 9001",'Client Info'!B160,"N/A")</f>
        <v>N/A</v>
      </c>
      <c r="D301" s="180"/>
      <c r="E301" s="417"/>
      <c r="F301" s="180"/>
      <c r="G301" s="421"/>
      <c r="H301" s="770"/>
      <c r="I301" s="587" t="str" cm="1">
        <f t="array" ref="I301">IFERROR(_xlfn.IFS(AND(B301&lt;&gt;"",B301&lt;&gt;"N/A",D301=""),"Please enter Total Head Count, since it cannot be left blank",AND(B301&lt;&gt;"",B301&lt;&gt;"N/A",F301=""),"Please enter ENP, since it cannot be left blank"),"")</f>
        <v/>
      </c>
      <c r="K301" s="447"/>
    </row>
    <row r="302" spans="2:11" ht="14.25">
      <c r="B302" s="97" t="str">
        <f>IF('Client Info'!E160="Yes",'Client Info'!$E$61,"N/A")</f>
        <v>N/A</v>
      </c>
      <c r="C302" s="62" t="str">
        <f>IF(B302="ISO 14001",'Client Info'!B160,"N/A")</f>
        <v>N/A</v>
      </c>
      <c r="D302" s="181"/>
      <c r="E302" s="418"/>
      <c r="F302" s="181"/>
      <c r="G302" s="422"/>
      <c r="H302" s="771"/>
      <c r="I302" s="588" t="str" cm="1">
        <f t="array" ref="I302">IFERROR(_xlfn.IFS(AND(B302&lt;&gt;"",B302&lt;&gt;"N/A",D302=""),"Please enter Total Head Count , since it cannot be left blank",AND(B302&lt;&gt;"",B302&lt;&gt;"N/A",F302=""),"Please enter ENP, since it cannot be left blank"),"")</f>
        <v/>
      </c>
      <c r="K302" s="447"/>
    </row>
    <row r="303" spans="2:11" ht="14.25">
      <c r="B303" s="98" t="str">
        <f>IF('Client Info'!F160="Yes",'Client Info'!$F$61,"N/A")</f>
        <v>N/A</v>
      </c>
      <c r="C303" s="99" t="str">
        <f>IF(B303="ISO 45001",'Client Info'!B160,"N/A")</f>
        <v>N/A</v>
      </c>
      <c r="D303" s="182"/>
      <c r="E303" s="420"/>
      <c r="F303" s="182"/>
      <c r="G303" s="423"/>
      <c r="H303" s="772"/>
      <c r="I303" s="589" t="str" cm="1">
        <f t="array" ref="I303">IFERROR(_xlfn.IFS(AND(B303&lt;&gt;"",B303&lt;&gt;"N/A",D303=""),"Please enter Total Head Count, since it cannot be left blank",AND(B303&lt;&gt;"",B303&lt;&gt;"N/A",F303=""),"Please enter ENP, since it cannot be left blank"),"")</f>
        <v/>
      </c>
    </row>
    <row r="304" spans="2:11" ht="14.25">
      <c r="B304" s="95" t="str">
        <f>IF('Client Info'!D161="Yes",'Client Info'!$D$61,"N/A")</f>
        <v>N/A</v>
      </c>
      <c r="C304" s="96" t="str">
        <f>IF(B304="ISO 9001",'Client Info'!B161,"N/A")</f>
        <v>N/A</v>
      </c>
      <c r="D304" s="180"/>
      <c r="E304" s="417"/>
      <c r="F304" s="180"/>
      <c r="G304" s="421"/>
      <c r="H304" s="770"/>
      <c r="I304" s="587" t="str" cm="1">
        <f t="array" ref="I304">IFERROR(_xlfn.IFS(AND(B304&lt;&gt;"",B304&lt;&gt;"N/A",D304=""),"Please enter Total Head Count, since it cannot be left blank",AND(B304&lt;&gt;"",B304&lt;&gt;"N/A",F304=""),"Please enter ENP, since it cannot be left blank"),"")</f>
        <v/>
      </c>
      <c r="K304" s="447"/>
    </row>
    <row r="305" spans="2:11" ht="14.25">
      <c r="B305" s="97" t="str">
        <f>IF('Client Info'!E161="Yes",'Client Info'!$E$61,"N/A")</f>
        <v>N/A</v>
      </c>
      <c r="C305" s="62" t="str">
        <f>IF(B305="ISO 14001",'Client Info'!B161,"N/A")</f>
        <v>N/A</v>
      </c>
      <c r="D305" s="181"/>
      <c r="E305" s="418"/>
      <c r="F305" s="181"/>
      <c r="G305" s="422"/>
      <c r="H305" s="771"/>
      <c r="I305" s="588" t="str" cm="1">
        <f t="array" ref="I305">IFERROR(_xlfn.IFS(AND(B305&lt;&gt;"",B305&lt;&gt;"N/A",D305=""),"Please enter Total Head Count , since it cannot be left blank",AND(B305&lt;&gt;"",B305&lt;&gt;"N/A",F305=""),"Please enter ENP, since it cannot be left blank"),"")</f>
        <v/>
      </c>
      <c r="K305" s="447"/>
    </row>
    <row r="306" spans="2:11" ht="14.25">
      <c r="B306" s="98" t="str">
        <f>IF('Client Info'!F161="Yes",'Client Info'!$F$61,"N/A")</f>
        <v>N/A</v>
      </c>
      <c r="C306" s="99" t="str">
        <f>IF(B306="ISO 45001",'Client Info'!B161,"N/A")</f>
        <v>N/A</v>
      </c>
      <c r="D306" s="182"/>
      <c r="E306" s="420"/>
      <c r="F306" s="182"/>
      <c r="G306" s="423"/>
      <c r="H306" s="772"/>
      <c r="I306" s="589" t="str" cm="1">
        <f t="array" ref="I306">IFERROR(_xlfn.IFS(AND(B306&lt;&gt;"",B306&lt;&gt;"N/A",D306=""),"Please enter Total Head Count, since it cannot be left blank",AND(B306&lt;&gt;"",B306&lt;&gt;"N/A",F306=""),"Please enter ENP, since it cannot be left blank"),"")</f>
        <v/>
      </c>
    </row>
    <row r="307" spans="2:11" ht="14.25">
      <c r="B307" s="95" t="str">
        <f>IF('Client Info'!D162="Yes",'Client Info'!$D$61,"N/A")</f>
        <v>N/A</v>
      </c>
      <c r="C307" s="96" t="str">
        <f>IF(B307="ISO 9001",'Client Info'!B162,"N/A")</f>
        <v>N/A</v>
      </c>
      <c r="D307" s="180"/>
      <c r="E307" s="417"/>
      <c r="F307" s="180"/>
      <c r="G307" s="421"/>
      <c r="H307" s="770"/>
      <c r="I307" s="587" t="str" cm="1">
        <f t="array" ref="I307">IFERROR(_xlfn.IFS(AND(B307&lt;&gt;"",B307&lt;&gt;"N/A",D307=""),"Please enter Total Head Count, since it cannot be left blank",AND(B307&lt;&gt;"",B307&lt;&gt;"N/A",F307=""),"Please enter ENP, since it cannot be left blank"),"")</f>
        <v/>
      </c>
      <c r="K307" s="447"/>
    </row>
    <row r="308" spans="2:11" ht="14.25">
      <c r="B308" s="97" t="str">
        <f>IF('Client Info'!E162="Yes",'Client Info'!$E$61,"N/A")</f>
        <v>N/A</v>
      </c>
      <c r="C308" s="62" t="str">
        <f>IF(B308="ISO 14001",'Client Info'!B162,"N/A")</f>
        <v>N/A</v>
      </c>
      <c r="D308" s="181"/>
      <c r="E308" s="418"/>
      <c r="F308" s="181"/>
      <c r="G308" s="422"/>
      <c r="H308" s="771"/>
      <c r="I308" s="588" t="str" cm="1">
        <f t="array" ref="I308">IFERROR(_xlfn.IFS(AND(B308&lt;&gt;"",B308&lt;&gt;"N/A",D308=""),"Please enter Total Head Count , since it cannot be left blank",AND(B308&lt;&gt;"",B308&lt;&gt;"N/A",F308=""),"Please enter ENP, since it cannot be left blank"),"")</f>
        <v/>
      </c>
      <c r="K308" s="447"/>
    </row>
    <row r="309" spans="2:11" ht="14.25">
      <c r="B309" s="98" t="str">
        <f>IF('Client Info'!F162="Yes",'Client Info'!$F$61,"N/A")</f>
        <v>N/A</v>
      </c>
      <c r="C309" s="99" t="str">
        <f>IF(B309="ISO 45001",'Client Info'!B162,"N/A")</f>
        <v>N/A</v>
      </c>
      <c r="D309" s="182"/>
      <c r="E309" s="420"/>
      <c r="F309" s="182"/>
      <c r="G309" s="423"/>
      <c r="H309" s="772"/>
      <c r="I309" s="589" t="str" cm="1">
        <f t="array" ref="I309">IFERROR(_xlfn.IFS(AND(B309&lt;&gt;"",B309&lt;&gt;"N/A",D309=""),"Please enter Total Head Count, since it cannot be left blank",AND(B309&lt;&gt;"",B309&lt;&gt;"N/A",F309=""),"Please enter ENP, since it cannot be left blank"),"")</f>
        <v/>
      </c>
    </row>
    <row r="310" spans="2:11" ht="14.25">
      <c r="B310" s="95" t="str">
        <f>IF('Client Info'!$D86="Yes",'Client Info'!$D$61,"N/A")</f>
        <v>N/A</v>
      </c>
      <c r="C310" s="96" t="str">
        <f>IF(B310="ISO 9001",'Client Info'!B163,"N/A")</f>
        <v>N/A</v>
      </c>
      <c r="D310" s="180"/>
      <c r="E310" s="417"/>
      <c r="F310" s="180"/>
      <c r="G310" s="421"/>
      <c r="H310" s="770"/>
      <c r="I310" s="587" t="str" cm="1">
        <f t="array" ref="I310">IFERROR(_xlfn.IFS(AND(B310&lt;&gt;"",B310&lt;&gt;"N/A",D310=""),"Please enter Total Head Count, since it cannot be left blank",AND(B310&lt;&gt;"",B310&lt;&gt;"N/A",F310=""),"Please enter ENP, since it cannot be left blank"),"")</f>
        <v/>
      </c>
    </row>
    <row r="311" spans="2:11" ht="14.25">
      <c r="B311" s="97" t="str">
        <f>IF('Client Info'!$E86="Yes",'Client Info'!$E$61,"N/A")</f>
        <v>N/A</v>
      </c>
      <c r="C311" s="62" t="str">
        <f>IF(B311="ISO 14001",'Client Info'!B163,"N/A")</f>
        <v>N/A</v>
      </c>
      <c r="D311" s="181"/>
      <c r="E311" s="418"/>
      <c r="F311" s="181"/>
      <c r="G311" s="422"/>
      <c r="H311" s="771"/>
      <c r="I311" s="588" t="str" cm="1">
        <f t="array" ref="I311">IFERROR(_xlfn.IFS(AND(B311&lt;&gt;"",B311&lt;&gt;"N/A",D311=""),"Please enter Total Head Count , since it cannot be left blank",AND(B311&lt;&gt;"",B311&lt;&gt;"N/A",F311=""),"Please enter ENP, since it cannot be left blank"),"")</f>
        <v/>
      </c>
    </row>
    <row r="312" spans="2:11" ht="14.25">
      <c r="B312" s="98" t="str">
        <f>IF('Client Info'!$F86="Yes",'Client Info'!$F$61,"N/A")</f>
        <v>N/A</v>
      </c>
      <c r="C312" s="99" t="str">
        <f>IF(B312="ISO 45001",'Client Info'!B163,"N/A")</f>
        <v>N/A</v>
      </c>
      <c r="D312" s="182"/>
      <c r="E312" s="420"/>
      <c r="F312" s="182"/>
      <c r="G312" s="423"/>
      <c r="H312" s="772"/>
      <c r="I312" s="589" t="str" cm="1">
        <f t="array" ref="I312">IFERROR(_xlfn.IFS(AND(B312&lt;&gt;"",B312&lt;&gt;"N/A",D312=""),"Please enter Total Head Count, since it cannot be left blank",AND(B312&lt;&gt;"",B312&lt;&gt;"N/A",F312=""),"Please enter ENP, since it cannot be left blank"),"")</f>
        <v/>
      </c>
    </row>
    <row r="313" spans="2:11" ht="14.25">
      <c r="B313" s="95" t="str">
        <f>IF('Client Info'!$D$164="Yes",'Client Info'!$D$61,"N/A")</f>
        <v>N/A</v>
      </c>
      <c r="C313" s="96" t="str">
        <f>IF(B313="ISO 9001",'Client Info'!$B$164,"N/A")</f>
        <v>N/A</v>
      </c>
      <c r="D313" s="180"/>
      <c r="E313" s="417"/>
      <c r="F313" s="180"/>
      <c r="G313" s="421"/>
      <c r="H313" s="770"/>
      <c r="I313" s="587" t="str" cm="1">
        <f t="array" ref="I313">IFERROR(_xlfn.IFS(AND(B313&lt;&gt;"",B313&lt;&gt;"N/A",D313=""),"Please enter Total Head Count, since it cannot be left blank",AND(B313&lt;&gt;"",B313&lt;&gt;"N/A",F313=""),"Please enter ENP, since it cannot be left blank"),"")</f>
        <v/>
      </c>
    </row>
    <row r="314" spans="2:11" ht="14.25">
      <c r="B314" s="97" t="str">
        <f>IF('Client Info'!$E$164="Yes",'Client Info'!$E$61,"N/A")</f>
        <v>N/A</v>
      </c>
      <c r="C314" s="62" t="str">
        <f>IF(B314="ISO 14001",'Client Info'!$B$164,"N/A")</f>
        <v>N/A</v>
      </c>
      <c r="D314" s="181"/>
      <c r="E314" s="418"/>
      <c r="F314" s="181"/>
      <c r="G314" s="422"/>
      <c r="H314" s="771"/>
      <c r="I314" s="588" t="str" cm="1">
        <f t="array" ref="I314">IFERROR(_xlfn.IFS(AND(B314&lt;&gt;"",B314&lt;&gt;"N/A",D314=""),"Please enter Total Head Count , since it cannot be left blank",AND(B314&lt;&gt;"",B314&lt;&gt;"N/A",F314=""),"Please enter ENP, since it cannot be left blank"),"")</f>
        <v/>
      </c>
    </row>
    <row r="315" spans="2:11" ht="14.25">
      <c r="B315" s="98" t="str">
        <f>IF('Client Info'!$F$164="Yes",'Client Info'!$F$61,"N/A")</f>
        <v>N/A</v>
      </c>
      <c r="C315" s="99" t="str">
        <f>IF(B315="ISO 45001",'Client Info'!$B$164,"N/A")</f>
        <v>N/A</v>
      </c>
      <c r="D315" s="182"/>
      <c r="E315" s="420"/>
      <c r="F315" s="182"/>
      <c r="G315" s="423"/>
      <c r="H315" s="772"/>
      <c r="I315" s="589" t="str" cm="1">
        <f t="array" ref="I315">IFERROR(_xlfn.IFS(AND(B315&lt;&gt;"",B315&lt;&gt;"N/A",D315=""),"Please enter Total Head Count, since it cannot be left blank",AND(B315&lt;&gt;"",B315&lt;&gt;"N/A",F315=""),"Please enter ENP, since it cannot be left blank"),"")</f>
        <v/>
      </c>
    </row>
    <row r="316" spans="2:11" ht="14.25">
      <c r="B316" s="937"/>
      <c r="C316" s="937"/>
      <c r="D316" s="44"/>
      <c r="E316" s="53"/>
      <c r="F316" s="53"/>
      <c r="G316" s="53"/>
      <c r="H316" s="53"/>
      <c r="I316" s="53"/>
    </row>
    <row r="317" spans="2:11" ht="14.25">
      <c r="B317" s="914"/>
      <c r="C317" s="914"/>
      <c r="D317" s="69"/>
      <c r="E317" s="69"/>
      <c r="F317" s="69"/>
      <c r="G317" s="69"/>
      <c r="H317" s="69"/>
      <c r="I317" s="69"/>
      <c r="K317" s="296"/>
    </row>
    <row r="318" spans="2:11" ht="15" customHeight="1">
      <c r="B318" s="27" t="s">
        <v>183</v>
      </c>
      <c r="C318" s="28"/>
      <c r="D318" s="28"/>
      <c r="E318" s="28"/>
      <c r="F318" s="28"/>
      <c r="G318" s="28"/>
      <c r="H318" s="28"/>
      <c r="I318" s="29"/>
      <c r="K318" s="296"/>
    </row>
    <row r="319" spans="2:11" ht="18.75" customHeight="1">
      <c r="B319" s="424"/>
      <c r="C319" s="30"/>
      <c r="D319" s="30"/>
      <c r="E319" s="30"/>
      <c r="F319" s="30"/>
      <c r="G319" s="30"/>
      <c r="H319" s="30"/>
      <c r="I319" s="31"/>
      <c r="K319" s="296"/>
    </row>
    <row r="320" spans="2:11" ht="15" customHeight="1">
      <c r="B320" s="32"/>
      <c r="C320" s="33"/>
      <c r="D320" s="33"/>
      <c r="E320" s="33"/>
      <c r="F320" s="33"/>
      <c r="G320" s="33"/>
      <c r="H320" s="33"/>
      <c r="I320" s="34"/>
    </row>
    <row r="321" spans="2:9" ht="14.25">
      <c r="B321" s="940"/>
      <c r="C321" s="941"/>
      <c r="D321" s="941"/>
      <c r="E321" s="941"/>
      <c r="F321" s="941"/>
      <c r="G321" s="941"/>
      <c r="H321" s="941"/>
      <c r="I321" s="942"/>
    </row>
    <row r="322" spans="2:9" ht="15" customHeight="1">
      <c r="B322" s="932" t="str">
        <f>CONCATENATE("Standards: ",C2," , ",D2," , ",E2)</f>
        <v>Standards: -- , -- , --</v>
      </c>
      <c r="C322" s="927"/>
      <c r="D322" s="927"/>
      <c r="E322" s="927"/>
      <c r="F322" s="927"/>
      <c r="G322" s="927"/>
      <c r="H322" s="927"/>
      <c r="I322" s="933"/>
    </row>
    <row r="323" spans="2:9" ht="14.25">
      <c r="B323" s="932"/>
      <c r="C323" s="927"/>
      <c r="D323" s="927"/>
      <c r="E323" s="927"/>
      <c r="F323" s="927"/>
      <c r="G323" s="927"/>
      <c r="H323" s="927"/>
      <c r="I323" s="933"/>
    </row>
    <row r="324" spans="2:9" ht="14.25">
      <c r="B324" s="932" t="str">
        <f>$C$2</f>
        <v>--</v>
      </c>
      <c r="C324" s="927"/>
      <c r="D324" s="927"/>
      <c r="E324" s="927"/>
      <c r="F324" s="927"/>
      <c r="G324" s="927"/>
      <c r="H324" s="927"/>
      <c r="I324" s="933"/>
    </row>
    <row r="325" spans="2:9" ht="15" customHeight="1">
      <c r="B325" s="938" t="str">
        <f>IF(B13&lt;&gt;"N/A",CONCATENATE("Site: ",C13," ENP: ",F13," Remarks: ",H13),"")</f>
        <v/>
      </c>
      <c r="C325" s="922"/>
      <c r="D325" s="922"/>
      <c r="E325" s="922"/>
      <c r="F325" s="922"/>
      <c r="G325" s="922"/>
      <c r="H325" s="922"/>
      <c r="I325" s="939"/>
    </row>
    <row r="326" spans="2:9" ht="15" customHeight="1">
      <c r="B326" s="938" t="str">
        <f>IF(B16&lt;&gt;"N/A",CONCATENATE("Site: ",C16," ENP: ",F16," Remarks: ",H16),"")</f>
        <v/>
      </c>
      <c r="C326" s="922"/>
      <c r="D326" s="922"/>
      <c r="E326" s="922"/>
      <c r="F326" s="922"/>
      <c r="G326" s="922"/>
      <c r="H326" s="922"/>
      <c r="I326" s="939"/>
    </row>
    <row r="327" spans="2:9" ht="15" customHeight="1">
      <c r="B327" s="938" t="str">
        <f>IF(B19&lt;&gt;"N/A",CONCATENATE("Site: ",C19," ENP: ",F19," Remarks: ",H19),"")</f>
        <v/>
      </c>
      <c r="C327" s="922"/>
      <c r="D327" s="922"/>
      <c r="E327" s="922"/>
      <c r="F327" s="922"/>
      <c r="G327" s="922"/>
      <c r="H327" s="922"/>
      <c r="I327" s="939"/>
    </row>
    <row r="328" spans="2:9" ht="15" customHeight="1">
      <c r="B328" s="938" t="str">
        <f>IF(B22&lt;&gt;"N/A",CONCATENATE("Site: ",C22," ENP: ",F22," Remarks: ",H22),"")</f>
        <v/>
      </c>
      <c r="C328" s="922"/>
      <c r="D328" s="922"/>
      <c r="E328" s="922"/>
      <c r="F328" s="922"/>
      <c r="G328" s="922"/>
      <c r="H328" s="922"/>
      <c r="I328" s="939"/>
    </row>
    <row r="329" spans="2:9" ht="15" customHeight="1">
      <c r="B329" s="938" t="str">
        <f>IF(B25&lt;&gt;"N/A",CONCATENATE("Site: ",C25," ENP: ",F25," Remarks: ",H25),"")</f>
        <v/>
      </c>
      <c r="C329" s="922"/>
      <c r="D329" s="922"/>
      <c r="E329" s="922"/>
      <c r="F329" s="922"/>
      <c r="G329" s="922"/>
      <c r="H329" s="922"/>
      <c r="I329" s="939"/>
    </row>
    <row r="330" spans="2:9" ht="15" customHeight="1">
      <c r="B330" s="938" t="str">
        <f>IF(B28&lt;&gt;"N/A",CONCATENATE("Site: ",C28," ENP: ",F28," Remarks: ",H28),"")</f>
        <v/>
      </c>
      <c r="C330" s="922"/>
      <c r="D330" s="922"/>
      <c r="E330" s="922"/>
      <c r="F330" s="922"/>
      <c r="G330" s="922"/>
      <c r="H330" s="922"/>
      <c r="I330" s="939"/>
    </row>
    <row r="331" spans="2:9" ht="15" customHeight="1">
      <c r="B331" s="938" t="str">
        <f>IF(B31&lt;&gt;"N/A",CONCATENATE("Site: ",C31," ENP: ",F31," Remarks: ",H31),"")</f>
        <v/>
      </c>
      <c r="C331" s="922"/>
      <c r="D331" s="922"/>
      <c r="E331" s="922"/>
      <c r="F331" s="922"/>
      <c r="G331" s="922"/>
      <c r="H331" s="922"/>
      <c r="I331" s="939"/>
    </row>
    <row r="332" spans="2:9" ht="15" customHeight="1">
      <c r="B332" s="938" t="str">
        <f>IF(B34&lt;&gt;"N/A",CONCATENATE("Site: ",C34," ENP: ",F34," Remarks: ",H34),"")</f>
        <v/>
      </c>
      <c r="C332" s="922"/>
      <c r="D332" s="922"/>
      <c r="E332" s="922"/>
      <c r="F332" s="922"/>
      <c r="G332" s="922"/>
      <c r="H332" s="922"/>
      <c r="I332" s="939"/>
    </row>
    <row r="333" spans="2:9" ht="15" customHeight="1">
      <c r="B333" s="938" t="str">
        <f>IF(B37&lt;&gt;"N/A",CONCATENATE("Site: ",C37," ENP: ",F37," Remarks: ",H37),"")</f>
        <v/>
      </c>
      <c r="C333" s="922"/>
      <c r="D333" s="922"/>
      <c r="E333" s="922"/>
      <c r="F333" s="922"/>
      <c r="G333" s="922"/>
      <c r="H333" s="922"/>
      <c r="I333" s="939"/>
    </row>
    <row r="334" spans="2:9" ht="15" customHeight="1">
      <c r="B334" s="938" t="str">
        <f>IF(B40&lt;&gt;"N/A",CONCATENATE("Site: ",C40," ENP: ",F40," Remarks: ",H40),"")</f>
        <v/>
      </c>
      <c r="C334" s="922"/>
      <c r="D334" s="922"/>
      <c r="E334" s="922"/>
      <c r="F334" s="922"/>
      <c r="G334" s="922"/>
      <c r="H334" s="922"/>
      <c r="I334" s="939"/>
    </row>
    <row r="335" spans="2:9" ht="15" customHeight="1">
      <c r="B335" s="938" t="str">
        <f>IF(B43&lt;&gt;"N/A",CONCATENATE("Site: ",C43," ENP: ",F43," Remarks: ",H43),"")</f>
        <v/>
      </c>
      <c r="C335" s="922"/>
      <c r="D335" s="922"/>
      <c r="E335" s="922"/>
      <c r="F335" s="922"/>
      <c r="G335" s="922"/>
      <c r="H335" s="922"/>
      <c r="I335" s="939"/>
    </row>
    <row r="336" spans="2:9" ht="15" customHeight="1">
      <c r="B336" s="938" t="str">
        <f>IF(B46&lt;&gt;"N/A",CONCATENATE("Site: ",C46," ENP: ",F46," Remarks: ",H46),"")</f>
        <v/>
      </c>
      <c r="C336" s="922"/>
      <c r="D336" s="922"/>
      <c r="E336" s="922"/>
      <c r="F336" s="922"/>
      <c r="G336" s="922"/>
      <c r="H336" s="922"/>
      <c r="I336" s="939"/>
    </row>
    <row r="337" spans="2:9" ht="15" customHeight="1">
      <c r="B337" s="938" t="str">
        <f>IF(B49&lt;&gt;"N/A",CONCATENATE("Site: ",C49," ENP: ",F49," Remarks: ",H49),"")</f>
        <v/>
      </c>
      <c r="C337" s="922"/>
      <c r="D337" s="922"/>
      <c r="E337" s="922"/>
      <c r="F337" s="922"/>
      <c r="G337" s="922"/>
      <c r="H337" s="922"/>
      <c r="I337" s="939"/>
    </row>
    <row r="338" spans="2:9" ht="15" customHeight="1">
      <c r="B338" s="938" t="str">
        <f>IF(B52&lt;&gt;"N/A",CONCATENATE("Site: ",C52," ENP: ",F52," Remarks: ",H52),"")</f>
        <v/>
      </c>
      <c r="C338" s="922"/>
      <c r="D338" s="922"/>
      <c r="E338" s="922"/>
      <c r="F338" s="922"/>
      <c r="G338" s="922"/>
      <c r="H338" s="922"/>
      <c r="I338" s="939"/>
    </row>
    <row r="339" spans="2:9" ht="15" customHeight="1">
      <c r="B339" s="938" t="str">
        <f>IF(B55&lt;&gt;"N/A",CONCATENATE("Site: ",C55," ENP: ",F55," Remarks: ",H55),"")</f>
        <v/>
      </c>
      <c r="C339" s="922"/>
      <c r="D339" s="922"/>
      <c r="E339" s="922"/>
      <c r="F339" s="922"/>
      <c r="G339" s="922"/>
      <c r="H339" s="922"/>
      <c r="I339" s="939"/>
    </row>
    <row r="340" spans="2:9" ht="15" customHeight="1">
      <c r="B340" s="938" t="str">
        <f>IF(B58&lt;&gt;"N/A",CONCATENATE("Site: ",C58," ENP: ",F58," Remarks: ",H58),"")</f>
        <v/>
      </c>
      <c r="C340" s="922"/>
      <c r="D340" s="922"/>
      <c r="E340" s="922"/>
      <c r="F340" s="922"/>
      <c r="G340" s="922"/>
      <c r="H340" s="922"/>
      <c r="I340" s="939"/>
    </row>
    <row r="341" spans="2:9" ht="15" customHeight="1">
      <c r="B341" s="938" t="str">
        <f>IF(B61&lt;&gt;"N/A",CONCATENATE("Site: ",C61," ENP: ",F61," Remarks: ",H61),"")</f>
        <v/>
      </c>
      <c r="C341" s="922"/>
      <c r="D341" s="922"/>
      <c r="E341" s="922"/>
      <c r="F341" s="922"/>
      <c r="G341" s="922"/>
      <c r="H341" s="922"/>
      <c r="I341" s="939"/>
    </row>
    <row r="342" spans="2:9" ht="15" customHeight="1">
      <c r="B342" s="938" t="str">
        <f>IF(B64&lt;&gt;"N/A",CONCATENATE("Site: ",C64," ENP: ",F64," Remarks: ",H64),"")</f>
        <v/>
      </c>
      <c r="C342" s="922"/>
      <c r="D342" s="922"/>
      <c r="E342" s="922"/>
      <c r="F342" s="922"/>
      <c r="G342" s="922"/>
      <c r="H342" s="922"/>
      <c r="I342" s="939"/>
    </row>
    <row r="343" spans="2:9" ht="15" customHeight="1">
      <c r="B343" s="938" t="str">
        <f>IF(B67&lt;&gt;"N/A",CONCATENATE("Site: ",C67," ENP: ",F67," Remarks: ",H67),"")</f>
        <v/>
      </c>
      <c r="C343" s="922"/>
      <c r="D343" s="922"/>
      <c r="E343" s="922"/>
      <c r="F343" s="922"/>
      <c r="G343" s="922"/>
      <c r="H343" s="922"/>
      <c r="I343" s="939"/>
    </row>
    <row r="344" spans="2:9" ht="15" customHeight="1">
      <c r="B344" s="938" t="str">
        <f>IF(B70&lt;&gt;"N/A",CONCATENATE("Site: ",C70," ENP: ",F70," Remarks: ",H70),"")</f>
        <v/>
      </c>
      <c r="C344" s="922"/>
      <c r="D344" s="922"/>
      <c r="E344" s="922"/>
      <c r="F344" s="922"/>
      <c r="G344" s="922"/>
      <c r="H344" s="922"/>
      <c r="I344" s="939"/>
    </row>
    <row r="345" spans="2:9" ht="15" customHeight="1">
      <c r="B345" s="938" t="str">
        <f>IF(B73&lt;&gt;"N/A",CONCATENATE("Site: ",C73," ENP: ",F73," Remarks: ",H73),"")</f>
        <v/>
      </c>
      <c r="C345" s="922"/>
      <c r="D345" s="922"/>
      <c r="E345" s="922"/>
      <c r="F345" s="922"/>
      <c r="G345" s="922"/>
      <c r="H345" s="922"/>
      <c r="I345" s="939"/>
    </row>
    <row r="346" spans="2:9" ht="15" customHeight="1">
      <c r="B346" s="938" t="str">
        <f>IF(B76&lt;&gt;"N/A",CONCATENATE("Site: ",C76," ENP: ",F76," Remarks: ",H76),"")</f>
        <v/>
      </c>
      <c r="C346" s="922"/>
      <c r="D346" s="922"/>
      <c r="E346" s="922"/>
      <c r="F346" s="922"/>
      <c r="G346" s="922"/>
      <c r="H346" s="922"/>
      <c r="I346" s="939"/>
    </row>
    <row r="347" spans="2:9" ht="15" customHeight="1">
      <c r="B347" s="938" t="str">
        <f>IF(B79&lt;&gt;"N/A",CONCATENATE("Site: ",C79," ENP: ",F79," Remarks: ",H79),"")</f>
        <v/>
      </c>
      <c r="C347" s="922"/>
      <c r="D347" s="922"/>
      <c r="E347" s="922"/>
      <c r="F347" s="922"/>
      <c r="G347" s="922"/>
      <c r="H347" s="922"/>
      <c r="I347" s="939"/>
    </row>
    <row r="348" spans="2:9" ht="15" customHeight="1">
      <c r="B348" s="938" t="str">
        <f>IF(B82&lt;&gt;"N/A",CONCATENATE("Site: ",C82," ENP: ",F82," Remarks: ",H82),"")</f>
        <v/>
      </c>
      <c r="C348" s="922"/>
      <c r="D348" s="922"/>
      <c r="E348" s="922"/>
      <c r="F348" s="922"/>
      <c r="G348" s="922"/>
      <c r="H348" s="922"/>
      <c r="I348" s="939"/>
    </row>
    <row r="349" spans="2:9" ht="15" customHeight="1">
      <c r="B349" s="938" t="str">
        <f>IF(B85&lt;&gt;"N/A",CONCATENATE("Site: ",C85," ENP: ",F85," Remarks: ",H85),"")</f>
        <v/>
      </c>
      <c r="C349" s="922"/>
      <c r="D349" s="922"/>
      <c r="E349" s="922"/>
      <c r="F349" s="922"/>
      <c r="G349" s="922"/>
      <c r="H349" s="922"/>
      <c r="I349" s="939"/>
    </row>
    <row r="350" spans="2:9" ht="15" customHeight="1">
      <c r="B350" s="938" t="str">
        <f>IF(B88&lt;&gt;"N/A",CONCATENATE("Site: ",C88," ENP: ",F88," Remarks: ",H88),"")</f>
        <v/>
      </c>
      <c r="C350" s="922"/>
      <c r="D350" s="922"/>
      <c r="E350" s="922"/>
      <c r="F350" s="922"/>
      <c r="G350" s="922"/>
      <c r="H350" s="922"/>
      <c r="I350" s="939"/>
    </row>
    <row r="351" spans="2:9" ht="15" customHeight="1">
      <c r="B351" s="938" t="str">
        <f>IF(B91&lt;&gt;"N/A",CONCATENATE("Site: ",C91," ENP: ",F91," Remarks: ",H91),"")</f>
        <v/>
      </c>
      <c r="C351" s="922"/>
      <c r="D351" s="922"/>
      <c r="E351" s="922"/>
      <c r="F351" s="922"/>
      <c r="G351" s="922"/>
      <c r="H351" s="922"/>
      <c r="I351" s="939"/>
    </row>
    <row r="352" spans="2:9" ht="15" customHeight="1">
      <c r="B352" s="938" t="str">
        <f>IF(B94&lt;&gt;"N/A",CONCATENATE("Site: ",C94," ENP: ",F94," Remarks: ",H94),"")</f>
        <v/>
      </c>
      <c r="C352" s="922"/>
      <c r="D352" s="922"/>
      <c r="E352" s="922"/>
      <c r="F352" s="922"/>
      <c r="G352" s="922"/>
      <c r="H352" s="922"/>
      <c r="I352" s="939"/>
    </row>
    <row r="353" spans="2:9" ht="15" customHeight="1">
      <c r="B353" s="938" t="str">
        <f>IF(B97&lt;&gt;"N/A",CONCATENATE("Site: ",C97," ENP: ",F97," Remarks: ",H97),"")</f>
        <v/>
      </c>
      <c r="C353" s="922"/>
      <c r="D353" s="922"/>
      <c r="E353" s="922"/>
      <c r="F353" s="922"/>
      <c r="G353" s="922"/>
      <c r="H353" s="922"/>
      <c r="I353" s="939"/>
    </row>
    <row r="354" spans="2:9" ht="15" customHeight="1">
      <c r="B354" s="938" t="str">
        <f>IF(B100&lt;&gt;"N/A",CONCATENATE("Site: ",C100," ENP: ",F100," Remarks: ",H100),"")</f>
        <v/>
      </c>
      <c r="C354" s="922"/>
      <c r="D354" s="922"/>
      <c r="E354" s="922"/>
      <c r="F354" s="922"/>
      <c r="G354" s="922"/>
      <c r="H354" s="922"/>
      <c r="I354" s="939"/>
    </row>
    <row r="355" spans="2:9" ht="15" customHeight="1">
      <c r="B355" s="938" t="str">
        <f>IF(B103&lt;&gt;"N/A",CONCATENATE("Site: ",C103," ENP: ",F103," Remarks: ",H103),"")</f>
        <v/>
      </c>
      <c r="C355" s="922"/>
      <c r="D355" s="922"/>
      <c r="E355" s="922"/>
      <c r="F355" s="922"/>
      <c r="G355" s="922"/>
      <c r="H355" s="922"/>
      <c r="I355" s="939"/>
    </row>
    <row r="356" spans="2:9" ht="15" customHeight="1">
      <c r="B356" s="938" t="str">
        <f>IF(B106&lt;&gt;"N/A",CONCATENATE("Site: ",C106," ENP: ",F106," Remarks: ",H106),"")</f>
        <v/>
      </c>
      <c r="C356" s="922"/>
      <c r="D356" s="922"/>
      <c r="E356" s="922"/>
      <c r="F356" s="922"/>
      <c r="G356" s="922"/>
      <c r="H356" s="922"/>
      <c r="I356" s="939"/>
    </row>
    <row r="357" spans="2:9" ht="15" customHeight="1">
      <c r="B357" s="938" t="str">
        <f>IF(B109&lt;&gt;"N/A",CONCATENATE("Site: ",C109," ENP: ",F109," Remarks: ",H109),"")</f>
        <v/>
      </c>
      <c r="C357" s="922"/>
      <c r="D357" s="922"/>
      <c r="E357" s="922"/>
      <c r="F357" s="922"/>
      <c r="G357" s="922"/>
      <c r="H357" s="922"/>
      <c r="I357" s="939"/>
    </row>
    <row r="358" spans="2:9" ht="15" customHeight="1">
      <c r="B358" s="938" t="str">
        <f>IF(B112&lt;&gt;"N/A",CONCATENATE("Site: ",C112," ENP: ",F112," Remarks: ",H112),"")</f>
        <v/>
      </c>
      <c r="C358" s="922"/>
      <c r="D358" s="922"/>
      <c r="E358" s="922"/>
      <c r="F358" s="922"/>
      <c r="G358" s="922"/>
      <c r="H358" s="922"/>
      <c r="I358" s="939"/>
    </row>
    <row r="359" spans="2:9" ht="15" customHeight="1">
      <c r="B359" s="938" t="str">
        <f>IF(B115&lt;&gt;"N/A",CONCATENATE("Site: ",C115," ENP: ",F115," Remarks: ",H115),"")</f>
        <v/>
      </c>
      <c r="C359" s="922"/>
      <c r="D359" s="922"/>
      <c r="E359" s="922"/>
      <c r="F359" s="922"/>
      <c r="G359" s="922"/>
      <c r="H359" s="922"/>
      <c r="I359" s="939"/>
    </row>
    <row r="360" spans="2:9" ht="15" customHeight="1">
      <c r="B360" s="938" t="str">
        <f>IF(B118&lt;&gt;"N/A",CONCATENATE("Site: ",C118," ENP: ",F118," Remarks: ",H118),"")</f>
        <v/>
      </c>
      <c r="C360" s="922"/>
      <c r="D360" s="922"/>
      <c r="E360" s="922"/>
      <c r="F360" s="922"/>
      <c r="G360" s="922"/>
      <c r="H360" s="922"/>
      <c r="I360" s="939"/>
    </row>
    <row r="361" spans="2:9" ht="15" customHeight="1">
      <c r="B361" s="938" t="str">
        <f>IF(B121&lt;&gt;"N/A",CONCATENATE("Site: ",C121," ENP: ",F121," Remarks: ",H121),"")</f>
        <v/>
      </c>
      <c r="C361" s="922"/>
      <c r="D361" s="922"/>
      <c r="E361" s="922"/>
      <c r="F361" s="922"/>
      <c r="G361" s="922"/>
      <c r="H361" s="922"/>
      <c r="I361" s="939"/>
    </row>
    <row r="362" spans="2:9" ht="15" customHeight="1">
      <c r="B362" s="938" t="str">
        <f>IF(B124&lt;&gt;"N/A",CONCATENATE("Site: ",C124," ENP: ",F124," Remarks: ",H124),"")</f>
        <v/>
      </c>
      <c r="C362" s="922"/>
      <c r="D362" s="922"/>
      <c r="E362" s="922"/>
      <c r="F362" s="922"/>
      <c r="G362" s="922"/>
      <c r="H362" s="922"/>
      <c r="I362" s="939"/>
    </row>
    <row r="363" spans="2:9" ht="15" customHeight="1">
      <c r="B363" s="938" t="str">
        <f>IF(B127&lt;&gt;"N/A",CONCATENATE("Site: ",C127," ENP: ",F127," Remarks: ",H127),"")</f>
        <v/>
      </c>
      <c r="C363" s="922"/>
      <c r="D363" s="922"/>
      <c r="E363" s="922"/>
      <c r="F363" s="922"/>
      <c r="G363" s="922"/>
      <c r="H363" s="922"/>
      <c r="I363" s="939"/>
    </row>
    <row r="364" spans="2:9" ht="15" customHeight="1">
      <c r="B364" s="938" t="str">
        <f>IF(B130&lt;&gt;"N/A",CONCATENATE("Site: ",C130," ENP: ",F130," Remarks: ",H130),"")</f>
        <v/>
      </c>
      <c r="C364" s="922"/>
      <c r="D364" s="922"/>
      <c r="E364" s="922"/>
      <c r="F364" s="922"/>
      <c r="G364" s="922"/>
      <c r="H364" s="922"/>
      <c r="I364" s="939"/>
    </row>
    <row r="365" spans="2:9" ht="15" customHeight="1">
      <c r="B365" s="938" t="str">
        <f>IF(B133&lt;&gt;"N/A",CONCATENATE("Site: ",C133," ENP: ",F133," Remarks: ",H133),"")</f>
        <v/>
      </c>
      <c r="C365" s="922"/>
      <c r="D365" s="922"/>
      <c r="E365" s="922"/>
      <c r="F365" s="922"/>
      <c r="G365" s="922"/>
      <c r="H365" s="922"/>
      <c r="I365" s="939"/>
    </row>
    <row r="366" spans="2:9" ht="15" customHeight="1">
      <c r="B366" s="938" t="str">
        <f>IF(B136&lt;&gt;"N/A",CONCATENATE("Site: ",C136," ENP: ",F136," Remarks: ",H136),"")</f>
        <v/>
      </c>
      <c r="C366" s="922"/>
      <c r="D366" s="922"/>
      <c r="E366" s="922"/>
      <c r="F366" s="922"/>
      <c r="G366" s="922"/>
      <c r="H366" s="922"/>
      <c r="I366" s="939"/>
    </row>
    <row r="367" spans="2:9" ht="15" customHeight="1">
      <c r="B367" s="938" t="str">
        <f>IF(B139&lt;&gt;"N/A",CONCATENATE("Site: ",C139," ENP: ",F139," Remarks: ",H139),"")</f>
        <v/>
      </c>
      <c r="C367" s="922"/>
      <c r="D367" s="922"/>
      <c r="E367" s="922"/>
      <c r="F367" s="922"/>
      <c r="G367" s="922"/>
      <c r="H367" s="922"/>
      <c r="I367" s="939"/>
    </row>
    <row r="368" spans="2:9" ht="15" customHeight="1">
      <c r="B368" s="938" t="str">
        <f>IF(B142&lt;&gt;"N/A",CONCATENATE("Site: ",C142," ENP: ",F142," Remarks: ",H142),"")</f>
        <v/>
      </c>
      <c r="C368" s="922"/>
      <c r="D368" s="922"/>
      <c r="E368" s="922"/>
      <c r="F368" s="922"/>
      <c r="G368" s="922"/>
      <c r="H368" s="922"/>
      <c r="I368" s="939"/>
    </row>
    <row r="369" spans="2:9" ht="15" customHeight="1">
      <c r="B369" s="938" t="str">
        <f>IF(B145&lt;&gt;"N/A",CONCATENATE("Site: ",C145," ENP: ",F145," Remarks: ",H145),"")</f>
        <v/>
      </c>
      <c r="C369" s="922"/>
      <c r="D369" s="922"/>
      <c r="E369" s="922"/>
      <c r="F369" s="922"/>
      <c r="G369" s="922"/>
      <c r="H369" s="922"/>
      <c r="I369" s="939"/>
    </row>
    <row r="370" spans="2:9" ht="15" customHeight="1">
      <c r="B370" s="938" t="str">
        <f>IF(B148&lt;&gt;"N/A",CONCATENATE("Site: ",C148," ENP: ",F148," Remarks: ",H148),"")</f>
        <v/>
      </c>
      <c r="C370" s="922"/>
      <c r="D370" s="922"/>
      <c r="E370" s="922"/>
      <c r="F370" s="922"/>
      <c r="G370" s="922"/>
      <c r="H370" s="922"/>
      <c r="I370" s="939"/>
    </row>
    <row r="371" spans="2:9" ht="15" customHeight="1">
      <c r="B371" s="938" t="str">
        <f>IF(B151&lt;&gt;"N/A",CONCATENATE("Site: ",C151," ENP: ",F151," Remarks: ",H151),"")</f>
        <v/>
      </c>
      <c r="C371" s="922"/>
      <c r="D371" s="922"/>
      <c r="E371" s="922"/>
      <c r="F371" s="922"/>
      <c r="G371" s="922"/>
      <c r="H371" s="922"/>
      <c r="I371" s="939"/>
    </row>
    <row r="372" spans="2:9" ht="15" customHeight="1">
      <c r="B372" s="938" t="str">
        <f>IF(B154&lt;&gt;"N/A",CONCATENATE("Site: ",C154," ENP: ",F154," Remarks: ",H154),"")</f>
        <v/>
      </c>
      <c r="C372" s="922"/>
      <c r="D372" s="922"/>
      <c r="E372" s="922"/>
      <c r="F372" s="922"/>
      <c r="G372" s="922"/>
      <c r="H372" s="922"/>
      <c r="I372" s="939"/>
    </row>
    <row r="373" spans="2:9" ht="15" customHeight="1">
      <c r="B373" s="938" t="str">
        <f>IF(B157&lt;&gt;"N/A",CONCATENATE("Site: ",C157," ENP: ",F157," Remarks: ",H157),"")</f>
        <v/>
      </c>
      <c r="C373" s="922"/>
      <c r="D373" s="922"/>
      <c r="E373" s="922"/>
      <c r="F373" s="922"/>
      <c r="G373" s="922"/>
      <c r="H373" s="922"/>
      <c r="I373" s="939"/>
    </row>
    <row r="374" spans="2:9" ht="15" customHeight="1">
      <c r="B374" s="938" t="str">
        <f>IF(B160&lt;&gt;"N/A",CONCATENATE("Site: ",C160," ENP: ",F160," Remarks: ",H160),"")</f>
        <v/>
      </c>
      <c r="C374" s="922"/>
      <c r="D374" s="922"/>
      <c r="E374" s="922"/>
      <c r="F374" s="922"/>
      <c r="G374" s="922"/>
      <c r="H374" s="922"/>
      <c r="I374" s="939"/>
    </row>
    <row r="375" spans="2:9" ht="15" customHeight="1">
      <c r="B375" s="938" t="str">
        <f>IF(B163&lt;&gt;"N/A",CONCATENATE("Site: ",C163," ENP: ",F163," Remarks: ",H163),"")</f>
        <v/>
      </c>
      <c r="C375" s="922"/>
      <c r="D375" s="922"/>
      <c r="E375" s="922"/>
      <c r="F375" s="922"/>
      <c r="G375" s="922"/>
      <c r="H375" s="922"/>
      <c r="I375" s="939"/>
    </row>
    <row r="376" spans="2:9" ht="15" customHeight="1">
      <c r="B376" s="938" t="str">
        <f>IF(B166&lt;&gt;"N/A",CONCATENATE("Site: ",C166," ENP: ",F166," Remarks: ",H166),"")</f>
        <v/>
      </c>
      <c r="C376" s="922"/>
      <c r="D376" s="922"/>
      <c r="E376" s="922"/>
      <c r="F376" s="922"/>
      <c r="G376" s="922"/>
      <c r="H376" s="922"/>
      <c r="I376" s="939"/>
    </row>
    <row r="377" spans="2:9" ht="15" customHeight="1">
      <c r="B377" s="938" t="str">
        <f>IF(B169&lt;&gt;"N/A",CONCATENATE("Site: ",C169," ENP: ",F169," Remarks: ",H169),"")</f>
        <v/>
      </c>
      <c r="C377" s="922"/>
      <c r="D377" s="922"/>
      <c r="E377" s="922"/>
      <c r="F377" s="922"/>
      <c r="G377" s="922"/>
      <c r="H377" s="922"/>
      <c r="I377" s="939"/>
    </row>
    <row r="378" spans="2:9" ht="15" customHeight="1">
      <c r="B378" s="938" t="str">
        <f>IF(B172&lt;&gt;"N/A",CONCATENATE("Site: ",C172," ENP: ",F172," Remarks: ",H172),"")</f>
        <v/>
      </c>
      <c r="C378" s="922"/>
      <c r="D378" s="922"/>
      <c r="E378" s="922"/>
      <c r="F378" s="922"/>
      <c r="G378" s="922"/>
      <c r="H378" s="922"/>
      <c r="I378" s="939"/>
    </row>
    <row r="379" spans="2:9" ht="15" customHeight="1">
      <c r="B379" s="938" t="str">
        <f>IF(B175&lt;&gt;"N/A",CONCATENATE("Site: ",C175," ENP: ",F175," Remarks: ",H175),"")</f>
        <v/>
      </c>
      <c r="C379" s="922"/>
      <c r="D379" s="922"/>
      <c r="E379" s="922"/>
      <c r="F379" s="922"/>
      <c r="G379" s="922"/>
      <c r="H379" s="922"/>
      <c r="I379" s="939"/>
    </row>
    <row r="380" spans="2:9" ht="15" customHeight="1">
      <c r="B380" s="938" t="str">
        <f>IF(B178&lt;&gt;"N/A",CONCATENATE("Site: ",C178," ENP: ",F178," Remarks: ",H178),"")</f>
        <v/>
      </c>
      <c r="C380" s="922"/>
      <c r="D380" s="922"/>
      <c r="E380" s="922"/>
      <c r="F380" s="922"/>
      <c r="G380" s="922"/>
      <c r="H380" s="922"/>
      <c r="I380" s="939"/>
    </row>
    <row r="381" spans="2:9" ht="15" customHeight="1">
      <c r="B381" s="938" t="str">
        <f>IF(B181&lt;&gt;"N/A",CONCATENATE("Site: ",C181," ENP: ",F181," Remarks: ",H181),"")</f>
        <v/>
      </c>
      <c r="C381" s="922"/>
      <c r="D381" s="922"/>
      <c r="E381" s="922"/>
      <c r="F381" s="922"/>
      <c r="G381" s="922"/>
      <c r="H381" s="922"/>
      <c r="I381" s="939"/>
    </row>
    <row r="382" spans="2:9" ht="15" customHeight="1">
      <c r="B382" s="938" t="str">
        <f>IF(B184&lt;&gt;"N/A",CONCATENATE("Site: ",C184," ENP: ",F184," Remarks: ",H184),"")</f>
        <v/>
      </c>
      <c r="C382" s="922"/>
      <c r="D382" s="922"/>
      <c r="E382" s="922"/>
      <c r="F382" s="922"/>
      <c r="G382" s="922"/>
      <c r="H382" s="922"/>
      <c r="I382" s="939"/>
    </row>
    <row r="383" spans="2:9" ht="15" customHeight="1">
      <c r="B383" s="938" t="str">
        <f>IF(B187&lt;&gt;"N/A",CONCATENATE("Site: ",C187," ENP: ",F187," Remarks: ",H187),"")</f>
        <v/>
      </c>
      <c r="C383" s="922"/>
      <c r="D383" s="922"/>
      <c r="E383" s="922"/>
      <c r="F383" s="922"/>
      <c r="G383" s="922"/>
      <c r="H383" s="922"/>
      <c r="I383" s="939"/>
    </row>
    <row r="384" spans="2:9" ht="15" customHeight="1">
      <c r="B384" s="938" t="str">
        <f>IF(B190&lt;&gt;"N/A",CONCATENATE("Site: ",C190," ENP: ",F190," Remarks: ",H190),"")</f>
        <v/>
      </c>
      <c r="C384" s="922"/>
      <c r="D384" s="922"/>
      <c r="E384" s="922"/>
      <c r="F384" s="922"/>
      <c r="G384" s="922"/>
      <c r="H384" s="922"/>
      <c r="I384" s="939"/>
    </row>
    <row r="385" spans="2:9" ht="15" customHeight="1">
      <c r="B385" s="938" t="str">
        <f>IF(B193&lt;&gt;"N/A",CONCATENATE("Site: ",C193," ENP: ",F193," Remarks: ",H193),"")</f>
        <v/>
      </c>
      <c r="C385" s="922"/>
      <c r="D385" s="922"/>
      <c r="E385" s="922"/>
      <c r="F385" s="922"/>
      <c r="G385" s="922"/>
      <c r="H385" s="922"/>
      <c r="I385" s="939"/>
    </row>
    <row r="386" spans="2:9" ht="15" customHeight="1">
      <c r="B386" s="938" t="str">
        <f>IF(B196&lt;&gt;"N/A",CONCATENATE("Site: ",C196," ENP: ",F196," Remarks: ",H196),"")</f>
        <v/>
      </c>
      <c r="C386" s="922"/>
      <c r="D386" s="922"/>
      <c r="E386" s="922"/>
      <c r="F386" s="922"/>
      <c r="G386" s="922"/>
      <c r="H386" s="922"/>
      <c r="I386" s="939"/>
    </row>
    <row r="387" spans="2:9" ht="15" customHeight="1">
      <c r="B387" s="938" t="str">
        <f>IF(B199&lt;&gt;"N/A",CONCATENATE("Site: ",C199," ENP: ",F199," Remarks: ",H199),"")</f>
        <v/>
      </c>
      <c r="C387" s="922"/>
      <c r="D387" s="922"/>
      <c r="E387" s="922"/>
      <c r="F387" s="922"/>
      <c r="G387" s="922"/>
      <c r="H387" s="922"/>
      <c r="I387" s="939"/>
    </row>
    <row r="388" spans="2:9" ht="15" customHeight="1">
      <c r="B388" s="938" t="str">
        <f>IF(B202&lt;&gt;"N/A",CONCATENATE("Site: ",C202," ENP: ",F202," Remarks: ",H202),"")</f>
        <v/>
      </c>
      <c r="C388" s="922"/>
      <c r="D388" s="922"/>
      <c r="E388" s="922"/>
      <c r="F388" s="922"/>
      <c r="G388" s="922"/>
      <c r="H388" s="922"/>
      <c r="I388" s="939"/>
    </row>
    <row r="389" spans="2:9" ht="15" customHeight="1">
      <c r="B389" s="938" t="str">
        <f>IF(B205&lt;&gt;"N/A",CONCATENATE("Site: ",C205," ENP: ",F205," Remarks: ",H205),"")</f>
        <v/>
      </c>
      <c r="C389" s="922"/>
      <c r="D389" s="922"/>
      <c r="E389" s="922"/>
      <c r="F389" s="922"/>
      <c r="G389" s="922"/>
      <c r="H389" s="922"/>
      <c r="I389" s="939"/>
    </row>
    <row r="390" spans="2:9" ht="15" customHeight="1">
      <c r="B390" s="938" t="str">
        <f>IF(B208&lt;&gt;"N/A",CONCATENATE("Site: ",C208," ENP: ",F208," Remarks: ",H208),"")</f>
        <v/>
      </c>
      <c r="C390" s="922"/>
      <c r="D390" s="922"/>
      <c r="E390" s="922"/>
      <c r="F390" s="922"/>
      <c r="G390" s="922"/>
      <c r="H390" s="922"/>
      <c r="I390" s="939"/>
    </row>
    <row r="391" spans="2:9" ht="15" customHeight="1">
      <c r="B391" s="938" t="str">
        <f>IF(B211&lt;&gt;"N/A",CONCATENATE("Site: ",C211," ENP: ",F211," Remarks: ",H211),"")</f>
        <v/>
      </c>
      <c r="C391" s="922"/>
      <c r="D391" s="922"/>
      <c r="E391" s="922"/>
      <c r="F391" s="922"/>
      <c r="G391" s="922"/>
      <c r="H391" s="922"/>
      <c r="I391" s="939"/>
    </row>
    <row r="392" spans="2:9" ht="15" customHeight="1">
      <c r="B392" s="938" t="str">
        <f>IF(B214&lt;&gt;"N/A",CONCATENATE("Site: ",C214," ENP: ",F214," Remarks: ",H214),"")</f>
        <v/>
      </c>
      <c r="C392" s="922"/>
      <c r="D392" s="922"/>
      <c r="E392" s="922"/>
      <c r="F392" s="922"/>
      <c r="G392" s="922"/>
      <c r="H392" s="922"/>
      <c r="I392" s="939"/>
    </row>
    <row r="393" spans="2:9" ht="15" customHeight="1">
      <c r="B393" s="938" t="str">
        <f>IF(B217&lt;&gt;"N/A",CONCATENATE("Site: ",C217," ENP: ",F217," Remarks: ",H217),"")</f>
        <v/>
      </c>
      <c r="C393" s="922"/>
      <c r="D393" s="922"/>
      <c r="E393" s="922"/>
      <c r="F393" s="922"/>
      <c r="G393" s="922"/>
      <c r="H393" s="922"/>
      <c r="I393" s="939"/>
    </row>
    <row r="394" spans="2:9" ht="15" customHeight="1">
      <c r="B394" s="938" t="str">
        <f>IF(B220&lt;&gt;"N/A",CONCATENATE("Site: ",C220," ENP: ",F220," Remarks: ",H220),"")</f>
        <v/>
      </c>
      <c r="C394" s="922"/>
      <c r="D394" s="922"/>
      <c r="E394" s="922"/>
      <c r="F394" s="922"/>
      <c r="G394" s="922"/>
      <c r="H394" s="922"/>
      <c r="I394" s="939"/>
    </row>
    <row r="395" spans="2:9" ht="15" customHeight="1">
      <c r="B395" s="938" t="str">
        <f>IF(B223&lt;&gt;"N/A",CONCATENATE("Site: ",C223," ENP: ",F223," Remarks: ",H223),"")</f>
        <v/>
      </c>
      <c r="C395" s="922"/>
      <c r="D395" s="922"/>
      <c r="E395" s="922"/>
      <c r="F395" s="922"/>
      <c r="G395" s="922"/>
      <c r="H395" s="922"/>
      <c r="I395" s="939"/>
    </row>
    <row r="396" spans="2:9" ht="15" customHeight="1">
      <c r="B396" s="938" t="str">
        <f>IF(B226&lt;&gt;"N/A",CONCATENATE("Site: ",C226," ENP: ",F226," Remarks: ",H226),"")</f>
        <v/>
      </c>
      <c r="C396" s="922"/>
      <c r="D396" s="922"/>
      <c r="E396" s="922"/>
      <c r="F396" s="922"/>
      <c r="G396" s="922"/>
      <c r="H396" s="922"/>
      <c r="I396" s="939"/>
    </row>
    <row r="397" spans="2:9" ht="15" customHeight="1">
      <c r="B397" s="938" t="str">
        <f>IF(B229&lt;&gt;"N/A",CONCATENATE("Site: ",C229," ENP: ",F229," Remarks: ",H229),"")</f>
        <v/>
      </c>
      <c r="C397" s="922"/>
      <c r="D397" s="922"/>
      <c r="E397" s="922"/>
      <c r="F397" s="922"/>
      <c r="G397" s="922"/>
      <c r="H397" s="922"/>
      <c r="I397" s="939"/>
    </row>
    <row r="398" spans="2:9" ht="15" customHeight="1">
      <c r="B398" s="938" t="str">
        <f>IF(B232&lt;&gt;"N/A",CONCATENATE("Site: ",C232," ENP: ",F232," Remarks: ",H232),"")</f>
        <v/>
      </c>
      <c r="C398" s="922"/>
      <c r="D398" s="922"/>
      <c r="E398" s="922"/>
      <c r="F398" s="922"/>
      <c r="G398" s="922"/>
      <c r="H398" s="922"/>
      <c r="I398" s="939"/>
    </row>
    <row r="399" spans="2:9" ht="15" customHeight="1">
      <c r="B399" s="938" t="str">
        <f>IF(B235&lt;&gt;"N/A",CONCATENATE("Site: ",C235," ENP: ",F235," Remarks: ",H235),"")</f>
        <v/>
      </c>
      <c r="C399" s="922"/>
      <c r="D399" s="922"/>
      <c r="E399" s="922"/>
      <c r="F399" s="922"/>
      <c r="G399" s="922"/>
      <c r="H399" s="922"/>
      <c r="I399" s="939"/>
    </row>
    <row r="400" spans="2:9" ht="15" customHeight="1">
      <c r="B400" s="938" t="str">
        <f>IF(B238&lt;&gt;"N/A",CONCATENATE("Site: ",C238," ENP: ",F238," Remarks: ",H238),"")</f>
        <v/>
      </c>
      <c r="C400" s="922"/>
      <c r="D400" s="922"/>
      <c r="E400" s="922"/>
      <c r="F400" s="922"/>
      <c r="G400" s="922"/>
      <c r="H400" s="922"/>
      <c r="I400" s="939"/>
    </row>
    <row r="401" spans="2:9" ht="15" customHeight="1">
      <c r="B401" s="938" t="str">
        <f>IF(B241&lt;&gt;"N/A",CONCATENATE("Site: ",C241," ENP: ",F241," Remarks: ",H241),"")</f>
        <v/>
      </c>
      <c r="C401" s="922"/>
      <c r="D401" s="922"/>
      <c r="E401" s="922"/>
      <c r="F401" s="922"/>
      <c r="G401" s="922"/>
      <c r="H401" s="922"/>
      <c r="I401" s="939"/>
    </row>
    <row r="402" spans="2:9" ht="15" customHeight="1">
      <c r="B402" s="938" t="str">
        <f>IF(B244&lt;&gt;"N/A",CONCATENATE("Site: ",C244," ENP: ",F244," Remarks: ",H244),"")</f>
        <v/>
      </c>
      <c r="C402" s="922"/>
      <c r="D402" s="922"/>
      <c r="E402" s="922"/>
      <c r="F402" s="922"/>
      <c r="G402" s="922"/>
      <c r="H402" s="922"/>
      <c r="I402" s="939"/>
    </row>
    <row r="403" spans="2:9" ht="15" customHeight="1">
      <c r="B403" s="938" t="str">
        <f>IF(B247&lt;&gt;"N/A",CONCATENATE("Site: ",C247," ENP: ",F247," Remarks: ",H247),"")</f>
        <v/>
      </c>
      <c r="C403" s="922"/>
      <c r="D403" s="922"/>
      <c r="E403" s="922"/>
      <c r="F403" s="922"/>
      <c r="G403" s="922"/>
      <c r="H403" s="922"/>
      <c r="I403" s="939"/>
    </row>
    <row r="404" spans="2:9" ht="15" customHeight="1">
      <c r="B404" s="938" t="str">
        <f>IF(B250&lt;&gt;"N/A",CONCATENATE("Site: ",C250," ENP: ",F250," Remarks: ",H250),"")</f>
        <v/>
      </c>
      <c r="C404" s="922"/>
      <c r="D404" s="922"/>
      <c r="E404" s="922"/>
      <c r="F404" s="922"/>
      <c r="G404" s="922"/>
      <c r="H404" s="922"/>
      <c r="I404" s="939"/>
    </row>
    <row r="405" spans="2:9" ht="15" customHeight="1">
      <c r="B405" s="938" t="str">
        <f>IF(B253&lt;&gt;"N/A",CONCATENATE("Site: ",C253," ENP: ",F253," Remarks: ",H253),"")</f>
        <v/>
      </c>
      <c r="C405" s="922"/>
      <c r="D405" s="922"/>
      <c r="E405" s="922"/>
      <c r="F405" s="922"/>
      <c r="G405" s="922"/>
      <c r="H405" s="922"/>
      <c r="I405" s="939"/>
    </row>
    <row r="406" spans="2:9" ht="15" customHeight="1">
      <c r="B406" s="938" t="str">
        <f>IF(B256&lt;&gt;"N/A",CONCATENATE("Site: ",C256," ENP: ",F256," Remarks: ",H256),"")</f>
        <v/>
      </c>
      <c r="C406" s="922"/>
      <c r="D406" s="922"/>
      <c r="E406" s="922"/>
      <c r="F406" s="922"/>
      <c r="G406" s="922"/>
      <c r="H406" s="922"/>
      <c r="I406" s="939"/>
    </row>
    <row r="407" spans="2:9" ht="15" customHeight="1">
      <c r="B407" s="938" t="str">
        <f>IF(B259&lt;&gt;"N/A",CONCATENATE("Site: ",C259," ENP: ",F259," Remarks: ",H259),"")</f>
        <v/>
      </c>
      <c r="C407" s="922"/>
      <c r="D407" s="922"/>
      <c r="E407" s="922"/>
      <c r="F407" s="922"/>
      <c r="G407" s="922"/>
      <c r="H407" s="922"/>
      <c r="I407" s="939"/>
    </row>
    <row r="408" spans="2:9" ht="15" customHeight="1">
      <c r="B408" s="938" t="str">
        <f>IF(B262&lt;&gt;"N/A",CONCATENATE("Site: ",C262," ENP: ",F262," Remarks: ",H262),"")</f>
        <v/>
      </c>
      <c r="C408" s="922"/>
      <c r="D408" s="922"/>
      <c r="E408" s="922"/>
      <c r="F408" s="922"/>
      <c r="G408" s="922"/>
      <c r="H408" s="922"/>
      <c r="I408" s="939"/>
    </row>
    <row r="409" spans="2:9" ht="15" customHeight="1">
      <c r="B409" s="938" t="str">
        <f>IF(B265&lt;&gt;"N/A",CONCATENATE("Site: ",C265," ENP: ",F265," Remarks: ",H265),"")</f>
        <v/>
      </c>
      <c r="C409" s="922"/>
      <c r="D409" s="922"/>
      <c r="E409" s="922"/>
      <c r="F409" s="922"/>
      <c r="G409" s="922"/>
      <c r="H409" s="922"/>
      <c r="I409" s="939"/>
    </row>
    <row r="410" spans="2:9" ht="15" customHeight="1">
      <c r="B410" s="938" t="str">
        <f>IF(B268&lt;&gt;"N/A",CONCATENATE("Site: ",C268," ENP: ",F268," Remarks: ",H268),"")</f>
        <v/>
      </c>
      <c r="C410" s="922"/>
      <c r="D410" s="922"/>
      <c r="E410" s="922"/>
      <c r="F410" s="922"/>
      <c r="G410" s="922"/>
      <c r="H410" s="922"/>
      <c r="I410" s="939"/>
    </row>
    <row r="411" spans="2:9" ht="15" customHeight="1">
      <c r="B411" s="938" t="str">
        <f>IF(B271&lt;&gt;"N/A",CONCATENATE("Site: ",C271," ENP: ",F271," Remarks: ",H271),"")</f>
        <v/>
      </c>
      <c r="C411" s="922"/>
      <c r="D411" s="922"/>
      <c r="E411" s="922"/>
      <c r="F411" s="922"/>
      <c r="G411" s="922"/>
      <c r="H411" s="922"/>
      <c r="I411" s="939"/>
    </row>
    <row r="412" spans="2:9" ht="15" customHeight="1">
      <c r="B412" s="938" t="str">
        <f>IF(B274&lt;&gt;"N/A",CONCATENATE("Site: ",C274," ENP: ",F274," Remarks: ",H274),"")</f>
        <v/>
      </c>
      <c r="C412" s="922"/>
      <c r="D412" s="922"/>
      <c r="E412" s="922"/>
      <c r="F412" s="922"/>
      <c r="G412" s="922"/>
      <c r="H412" s="922"/>
      <c r="I412" s="939"/>
    </row>
    <row r="413" spans="2:9" ht="15" customHeight="1">
      <c r="B413" s="938" t="str">
        <f>IF(B277&lt;&gt;"N/A",CONCATENATE("Site: ",C277," ENP: ",F277," Remarks: ",H277),"")</f>
        <v/>
      </c>
      <c r="C413" s="922"/>
      <c r="D413" s="922"/>
      <c r="E413" s="922"/>
      <c r="F413" s="922"/>
      <c r="G413" s="922"/>
      <c r="H413" s="922"/>
      <c r="I413" s="939"/>
    </row>
    <row r="414" spans="2:9" ht="15" customHeight="1">
      <c r="B414" s="938" t="str">
        <f>IF(B280&lt;&gt;"N/A",CONCATENATE("Site: ",C280," ENP: ",F280," Remarks: ",H280),"")</f>
        <v/>
      </c>
      <c r="C414" s="922"/>
      <c r="D414" s="922"/>
      <c r="E414" s="922"/>
      <c r="F414" s="922"/>
      <c r="G414" s="922"/>
      <c r="H414" s="922"/>
      <c r="I414" s="939"/>
    </row>
    <row r="415" spans="2:9" ht="15" customHeight="1">
      <c r="B415" s="938" t="str">
        <f>IF(B283&lt;&gt;"N/A",CONCATENATE("Site: ",C283," ENP: ",F283," Remarks: ",H283),"")</f>
        <v/>
      </c>
      <c r="C415" s="922"/>
      <c r="D415" s="922"/>
      <c r="E415" s="922"/>
      <c r="F415" s="922"/>
      <c r="G415" s="922"/>
      <c r="H415" s="922"/>
      <c r="I415" s="939"/>
    </row>
    <row r="416" spans="2:9" ht="15" customHeight="1">
      <c r="B416" s="938" t="str">
        <f>IF(B286&lt;&gt;"N/A",CONCATENATE("Site: ",C286," ENP: ",F286," Remarks: ",H286),"")</f>
        <v/>
      </c>
      <c r="C416" s="922"/>
      <c r="D416" s="922"/>
      <c r="E416" s="922"/>
      <c r="F416" s="922"/>
      <c r="G416" s="922"/>
      <c r="H416" s="922"/>
      <c r="I416" s="939"/>
    </row>
    <row r="417" spans="2:9" ht="15" customHeight="1">
      <c r="B417" s="938" t="str">
        <f>IF(B289&lt;&gt;"N/A",CONCATENATE("Site: ",C289," ENP: ",F289," Remarks: ",H289),"")</f>
        <v/>
      </c>
      <c r="C417" s="922"/>
      <c r="D417" s="922"/>
      <c r="E417" s="922"/>
      <c r="F417" s="922"/>
      <c r="G417" s="922"/>
      <c r="H417" s="922"/>
      <c r="I417" s="939"/>
    </row>
    <row r="418" spans="2:9" ht="15" customHeight="1">
      <c r="B418" s="938" t="str">
        <f>IF(B292&lt;&gt;"N/A",CONCATENATE("Site: ",C292," ENP: ",F292," Remarks: ",H292),"")</f>
        <v/>
      </c>
      <c r="C418" s="922"/>
      <c r="D418" s="922"/>
      <c r="E418" s="922"/>
      <c r="F418" s="922"/>
      <c r="G418" s="922"/>
      <c r="H418" s="922"/>
      <c r="I418" s="939"/>
    </row>
    <row r="419" spans="2:9" ht="15" customHeight="1">
      <c r="B419" s="938" t="str">
        <f>IF(B295&lt;&gt;"N/A",CONCATENATE("Site: ",C295," ENP: ",F295," Remarks: ",H295),"")</f>
        <v/>
      </c>
      <c r="C419" s="922"/>
      <c r="D419" s="922"/>
      <c r="E419" s="922"/>
      <c r="F419" s="922"/>
      <c r="G419" s="922"/>
      <c r="H419" s="922"/>
      <c r="I419" s="939"/>
    </row>
    <row r="420" spans="2:9" ht="15" customHeight="1">
      <c r="B420" s="938" t="str">
        <f>IF(B298&lt;&gt;"N/A",CONCATENATE("Site: ",C298," ENP: ",F298," Remarks: ",H298),"")</f>
        <v/>
      </c>
      <c r="C420" s="922"/>
      <c r="D420" s="922"/>
      <c r="E420" s="922"/>
      <c r="F420" s="922"/>
      <c r="G420" s="922"/>
      <c r="H420" s="922"/>
      <c r="I420" s="939"/>
    </row>
    <row r="421" spans="2:9" ht="15" customHeight="1">
      <c r="B421" s="938" t="str">
        <f>IF(B301&lt;&gt;"N/A",CONCATENATE("Site: ",C301," ENP: ",F301," Remarks: ",H301),"")</f>
        <v/>
      </c>
      <c r="C421" s="922"/>
      <c r="D421" s="922"/>
      <c r="E421" s="922"/>
      <c r="F421" s="922"/>
      <c r="G421" s="922"/>
      <c r="H421" s="922"/>
      <c r="I421" s="939"/>
    </row>
    <row r="422" spans="2:9" ht="15" customHeight="1">
      <c r="B422" s="938" t="str">
        <f>IF(B304&lt;&gt;"N/A",CONCATENATE("Site: ",C304," ENP: ",F304," Remarks: ",H304),"")</f>
        <v/>
      </c>
      <c r="C422" s="922"/>
      <c r="D422" s="922"/>
      <c r="E422" s="922"/>
      <c r="F422" s="922"/>
      <c r="G422" s="922"/>
      <c r="H422" s="922"/>
      <c r="I422" s="939"/>
    </row>
    <row r="423" spans="2:9" ht="15" customHeight="1">
      <c r="B423" s="938" t="str">
        <f>IF(B307&lt;&gt;"N/A",CONCATENATE("Site: ",C307," ENP: ",F307," Remarks: ",H307),"")</f>
        <v/>
      </c>
      <c r="C423" s="922"/>
      <c r="D423" s="922"/>
      <c r="E423" s="922"/>
      <c r="F423" s="922"/>
      <c r="G423" s="922"/>
      <c r="H423" s="922"/>
      <c r="I423" s="939"/>
    </row>
    <row r="424" spans="2:9" ht="15" customHeight="1">
      <c r="B424" s="938" t="str">
        <f>IF(B310&lt;&gt;"N/A",CONCATENATE("Site: ",C310," ENP: ",F310," Remarks: ",H310),"")</f>
        <v/>
      </c>
      <c r="C424" s="922"/>
      <c r="D424" s="922"/>
      <c r="E424" s="922"/>
      <c r="F424" s="922"/>
      <c r="G424" s="922"/>
      <c r="H424" s="922"/>
      <c r="I424" s="939"/>
    </row>
    <row r="425" spans="2:9" ht="15" customHeight="1">
      <c r="B425" s="938" t="str">
        <f>IF(B313&lt;&gt;"N/A",CONCATENATE("Site: ",C313," ENP: ",F313," Remarks: ",H313),"")</f>
        <v/>
      </c>
      <c r="C425" s="922"/>
      <c r="D425" s="922"/>
      <c r="E425" s="922"/>
      <c r="F425" s="922"/>
      <c r="G425" s="922"/>
      <c r="H425" s="922"/>
      <c r="I425" s="939"/>
    </row>
    <row r="426" spans="2:9" ht="15" customHeight="1">
      <c r="B426" s="938"/>
      <c r="C426" s="922"/>
      <c r="D426" s="922"/>
      <c r="E426" s="922"/>
      <c r="F426" s="922"/>
      <c r="G426" s="922"/>
      <c r="H426" s="922"/>
      <c r="I426" s="939"/>
    </row>
    <row r="427" spans="2:9" ht="14.25">
      <c r="B427" s="932" t="str">
        <f>$D$2</f>
        <v>--</v>
      </c>
      <c r="C427" s="927"/>
      <c r="D427" s="927"/>
      <c r="E427" s="927"/>
      <c r="F427" s="927"/>
      <c r="G427" s="927"/>
      <c r="H427" s="927"/>
      <c r="I427" s="933"/>
    </row>
    <row r="428" spans="2:9" ht="15" customHeight="1">
      <c r="B428" s="938" t="str">
        <f>IF(B14&lt;&gt;"N/A",CONCATENATE("Site: ",C14," ENP: ",F14," Remarks: ",H14),"")</f>
        <v/>
      </c>
      <c r="C428" s="922"/>
      <c r="D428" s="922"/>
      <c r="E428" s="922"/>
      <c r="F428" s="922"/>
      <c r="G428" s="922"/>
      <c r="H428" s="922"/>
      <c r="I428" s="939"/>
    </row>
    <row r="429" spans="2:9" ht="15" customHeight="1">
      <c r="B429" s="938" t="str">
        <f>IF(B17&lt;&gt;"N/A",CONCATENATE("Site: ",C17," ENP: ",F17," Remarks: ",H17),"")</f>
        <v/>
      </c>
      <c r="C429" s="922"/>
      <c r="D429" s="922"/>
      <c r="E429" s="922"/>
      <c r="F429" s="922"/>
      <c r="G429" s="922"/>
      <c r="H429" s="922"/>
      <c r="I429" s="939"/>
    </row>
    <row r="430" spans="2:9" ht="15" customHeight="1">
      <c r="B430" s="938" t="str">
        <f>IF(B20&lt;&gt;"N/A",CONCATENATE("Site: ",C20," ENP: ",F20," Remarks: ",H20),"")</f>
        <v/>
      </c>
      <c r="C430" s="922"/>
      <c r="D430" s="922"/>
      <c r="E430" s="922"/>
      <c r="F430" s="922"/>
      <c r="G430" s="922"/>
      <c r="H430" s="922"/>
      <c r="I430" s="939"/>
    </row>
    <row r="431" spans="2:9" ht="15" customHeight="1">
      <c r="B431" s="938" t="str">
        <f>IF(B23&lt;&gt;"N/A",CONCATENATE("Site: ",C23," ENP: ",F23," Remarks: ",H23),"")</f>
        <v/>
      </c>
      <c r="C431" s="922"/>
      <c r="D431" s="922"/>
      <c r="E431" s="922"/>
      <c r="F431" s="922"/>
      <c r="G431" s="922"/>
      <c r="H431" s="922"/>
      <c r="I431" s="939"/>
    </row>
    <row r="432" spans="2:9" ht="15" customHeight="1">
      <c r="B432" s="938" t="str">
        <f>IF(B26&lt;&gt;"N/A",CONCATENATE("Site: ",C26," ENP: ",F26," Remarks: ",H26),"")</f>
        <v/>
      </c>
      <c r="C432" s="922"/>
      <c r="D432" s="922"/>
      <c r="E432" s="922"/>
      <c r="F432" s="922"/>
      <c r="G432" s="922"/>
      <c r="H432" s="922"/>
      <c r="I432" s="939"/>
    </row>
    <row r="433" spans="2:9" ht="15" customHeight="1">
      <c r="B433" s="938" t="str">
        <f>IF(B29&lt;&gt;"N/A",CONCATENATE("Site: ",C29," ENP: ",F29," Remarks: ",H29),"")</f>
        <v/>
      </c>
      <c r="C433" s="922"/>
      <c r="D433" s="922"/>
      <c r="E433" s="922"/>
      <c r="F433" s="922"/>
      <c r="G433" s="922"/>
      <c r="H433" s="922"/>
      <c r="I433" s="939"/>
    </row>
    <row r="434" spans="2:9" ht="15" customHeight="1">
      <c r="B434" s="938" t="str">
        <f>IF(B32&lt;&gt;"N/A",CONCATENATE("Site: ",C32," ENP: ",F32," Remarks: ",H32),"")</f>
        <v/>
      </c>
      <c r="C434" s="922"/>
      <c r="D434" s="922"/>
      <c r="E434" s="922"/>
      <c r="F434" s="922"/>
      <c r="G434" s="922"/>
      <c r="H434" s="922"/>
      <c r="I434" s="939"/>
    </row>
    <row r="435" spans="2:9" ht="15" customHeight="1">
      <c r="B435" s="938" t="str">
        <f>IF(B35&lt;&gt;"N/A",CONCATENATE("Site: ",C35," ENP: ",F35," Remarks: ",H35),"")</f>
        <v/>
      </c>
      <c r="C435" s="922"/>
      <c r="D435" s="922"/>
      <c r="E435" s="922"/>
      <c r="F435" s="922"/>
      <c r="G435" s="922"/>
      <c r="H435" s="922"/>
      <c r="I435" s="939"/>
    </row>
    <row r="436" spans="2:9" ht="15" customHeight="1">
      <c r="B436" s="938" t="str">
        <f>IF(B38&lt;&gt;"N/A",CONCATENATE("Site: ",C38," ENP: ",F38," Remarks: ",H38),"")</f>
        <v/>
      </c>
      <c r="C436" s="922"/>
      <c r="D436" s="922"/>
      <c r="E436" s="922"/>
      <c r="F436" s="922"/>
      <c r="G436" s="922"/>
      <c r="H436" s="922"/>
      <c r="I436" s="939"/>
    </row>
    <row r="437" spans="2:9" ht="15" customHeight="1">
      <c r="B437" s="938" t="str">
        <f>IF(B41&lt;&gt;"N/A",CONCATENATE("Site: ",C41," ENP: ",F41," Remarks: ",H41),"")</f>
        <v/>
      </c>
      <c r="C437" s="922"/>
      <c r="D437" s="922"/>
      <c r="E437" s="922"/>
      <c r="F437" s="922"/>
      <c r="G437" s="922"/>
      <c r="H437" s="922"/>
      <c r="I437" s="939"/>
    </row>
    <row r="438" spans="2:9" ht="15" customHeight="1">
      <c r="B438" s="938" t="str">
        <f>IF(B44&lt;&gt;"N/A",CONCATENATE("Site: ",C44," ENP: ",F44," Remarks: ",H44),"")</f>
        <v/>
      </c>
      <c r="C438" s="922"/>
      <c r="D438" s="922"/>
      <c r="E438" s="922"/>
      <c r="F438" s="922"/>
      <c r="G438" s="922"/>
      <c r="H438" s="922"/>
      <c r="I438" s="939"/>
    </row>
    <row r="439" spans="2:9" ht="15" customHeight="1">
      <c r="B439" s="938" t="str">
        <f>IF(B47&lt;&gt;"N/A",CONCATENATE("Site: ",C47," ENP: ",F47," Remarks: ",H47),"")</f>
        <v/>
      </c>
      <c r="C439" s="922"/>
      <c r="D439" s="922"/>
      <c r="E439" s="922"/>
      <c r="F439" s="922"/>
      <c r="G439" s="922"/>
      <c r="H439" s="922"/>
      <c r="I439" s="939"/>
    </row>
    <row r="440" spans="2:9" ht="15" customHeight="1">
      <c r="B440" s="938" t="str">
        <f>IF(B50&lt;&gt;"N/A",CONCATENATE("Site: ",C50," ENP: ",F50," Remarks: ",H50),"")</f>
        <v/>
      </c>
      <c r="C440" s="922"/>
      <c r="D440" s="922"/>
      <c r="E440" s="922"/>
      <c r="F440" s="922"/>
      <c r="G440" s="922"/>
      <c r="H440" s="922"/>
      <c r="I440" s="939"/>
    </row>
    <row r="441" spans="2:9" ht="15" customHeight="1">
      <c r="B441" s="938" t="str">
        <f>IF(B53&lt;&gt;"N/A",CONCATENATE("Site: ",C53," ENP: ",F53," Remarks: ",H53),"")</f>
        <v/>
      </c>
      <c r="C441" s="922"/>
      <c r="D441" s="922"/>
      <c r="E441" s="922"/>
      <c r="F441" s="922"/>
      <c r="G441" s="922"/>
      <c r="H441" s="922"/>
      <c r="I441" s="939"/>
    </row>
    <row r="442" spans="2:9" ht="15" customHeight="1">
      <c r="B442" s="938" t="str">
        <f>IF(B56&lt;&gt;"N/A",CONCATENATE("Site: ",C56," ENP: ",F56," Remarks: ",H56),"")</f>
        <v/>
      </c>
      <c r="C442" s="922"/>
      <c r="D442" s="922"/>
      <c r="E442" s="922"/>
      <c r="F442" s="922"/>
      <c r="G442" s="922"/>
      <c r="H442" s="922"/>
      <c r="I442" s="939"/>
    </row>
    <row r="443" spans="2:9" ht="15" customHeight="1">
      <c r="B443" s="938" t="str">
        <f>IF(B59&lt;&gt;"N/A",CONCATENATE("Site: ",C59," ENP: ",F59," Remarks: ",H59),"")</f>
        <v/>
      </c>
      <c r="C443" s="922"/>
      <c r="D443" s="922"/>
      <c r="E443" s="922"/>
      <c r="F443" s="922"/>
      <c r="G443" s="922"/>
      <c r="H443" s="922"/>
      <c r="I443" s="939"/>
    </row>
    <row r="444" spans="2:9" ht="15" customHeight="1">
      <c r="B444" s="938" t="str">
        <f>IF(B62&lt;&gt;"N/A",CONCATENATE("Site: ",C62," ENP: ",F62," Remarks: ",H62),"")</f>
        <v/>
      </c>
      <c r="C444" s="922"/>
      <c r="D444" s="922"/>
      <c r="E444" s="922"/>
      <c r="F444" s="922"/>
      <c r="G444" s="922"/>
      <c r="H444" s="922"/>
      <c r="I444" s="939"/>
    </row>
    <row r="445" spans="2:9" ht="15" customHeight="1">
      <c r="B445" s="938" t="str">
        <f>IF(B65&lt;&gt;"N/A",CONCATENATE("Site: ",C65," ENP: ",F65," Remarks: ",H65),"")</f>
        <v/>
      </c>
      <c r="C445" s="922"/>
      <c r="D445" s="922"/>
      <c r="E445" s="922"/>
      <c r="F445" s="922"/>
      <c r="G445" s="922"/>
      <c r="H445" s="922"/>
      <c r="I445" s="939"/>
    </row>
    <row r="446" spans="2:9" ht="15" customHeight="1">
      <c r="B446" s="938" t="str">
        <f>IF(B68&lt;&gt;"N/A",CONCATENATE("Site: ",C68," ENP: ",F68," Remarks: ",H68),"")</f>
        <v/>
      </c>
      <c r="C446" s="922"/>
      <c r="D446" s="922"/>
      <c r="E446" s="922"/>
      <c r="F446" s="922"/>
      <c r="G446" s="922"/>
      <c r="H446" s="922"/>
      <c r="I446" s="939"/>
    </row>
    <row r="447" spans="2:9" ht="15" customHeight="1">
      <c r="B447" s="938" t="str">
        <f>IF(B71&lt;&gt;"N/A",CONCATENATE("Site: ",C71," ENP: ",F71," Remarks: ",H71),"")</f>
        <v/>
      </c>
      <c r="C447" s="922"/>
      <c r="D447" s="922"/>
      <c r="E447" s="922"/>
      <c r="F447" s="922"/>
      <c r="G447" s="922"/>
      <c r="H447" s="922"/>
      <c r="I447" s="939"/>
    </row>
    <row r="448" spans="2:9" ht="15" customHeight="1">
      <c r="B448" s="938" t="str">
        <f>IF(B74&lt;&gt;"N/A",CONCATENATE("Site: ",C74," ENP: ",F74," Remarks: ",H74),"")</f>
        <v/>
      </c>
      <c r="C448" s="922"/>
      <c r="D448" s="922"/>
      <c r="E448" s="922"/>
      <c r="F448" s="922"/>
      <c r="G448" s="922"/>
      <c r="H448" s="922"/>
      <c r="I448" s="939"/>
    </row>
    <row r="449" spans="2:9" ht="15" customHeight="1">
      <c r="B449" s="938" t="str">
        <f>IF(B77&lt;&gt;"N/A",CONCATENATE("Site: ",C77," ENP: ",F77," Remarks: ",H77),"")</f>
        <v/>
      </c>
      <c r="C449" s="922"/>
      <c r="D449" s="922"/>
      <c r="E449" s="922"/>
      <c r="F449" s="922"/>
      <c r="G449" s="922"/>
      <c r="H449" s="922"/>
      <c r="I449" s="939"/>
    </row>
    <row r="450" spans="2:9" ht="15" customHeight="1">
      <c r="B450" s="938" t="str">
        <f>IF(B80&lt;&gt;"N/A",CONCATENATE("Site: ",C80," ENP: ",F80," Remarks: ",H80),"")</f>
        <v/>
      </c>
      <c r="C450" s="922"/>
      <c r="D450" s="922"/>
      <c r="E450" s="922"/>
      <c r="F450" s="922"/>
      <c r="G450" s="922"/>
      <c r="H450" s="922"/>
      <c r="I450" s="939"/>
    </row>
    <row r="451" spans="2:9" ht="15" customHeight="1">
      <c r="B451" s="938" t="str">
        <f>IF(B83&lt;&gt;"N/A",CONCATENATE("Site: ",C83," ENP: ",F83," Remarks: ",H83),"")</f>
        <v/>
      </c>
      <c r="C451" s="922"/>
      <c r="D451" s="922"/>
      <c r="E451" s="922"/>
      <c r="F451" s="922"/>
      <c r="G451" s="922"/>
      <c r="H451" s="922"/>
      <c r="I451" s="939"/>
    </row>
    <row r="452" spans="2:9" ht="15" customHeight="1">
      <c r="B452" s="938" t="str">
        <f>IF(B86&lt;&gt;"N/A",CONCATENATE("Site: ",C86," ENP: ",F86," Remarks: ",H86),"")</f>
        <v/>
      </c>
      <c r="C452" s="922"/>
      <c r="D452" s="922"/>
      <c r="E452" s="922"/>
      <c r="F452" s="922"/>
      <c r="G452" s="922"/>
      <c r="H452" s="922"/>
      <c r="I452" s="939"/>
    </row>
    <row r="453" spans="2:9" ht="15" customHeight="1">
      <c r="B453" s="938" t="str">
        <f>IF(B89&lt;&gt;"N/A",CONCATENATE("Site: ",C89," ENP: ",F89," Remarks: ",H89),"")</f>
        <v/>
      </c>
      <c r="C453" s="922"/>
      <c r="D453" s="922"/>
      <c r="E453" s="922"/>
      <c r="F453" s="922"/>
      <c r="G453" s="922"/>
      <c r="H453" s="922"/>
      <c r="I453" s="939"/>
    </row>
    <row r="454" spans="2:9" ht="15" customHeight="1">
      <c r="B454" s="938" t="str">
        <f>IF(B92&lt;&gt;"N/A",CONCATENATE("Site: ",C92," ENP: ",F92," Remarks: ",H92),"")</f>
        <v/>
      </c>
      <c r="C454" s="922"/>
      <c r="D454" s="922"/>
      <c r="E454" s="922"/>
      <c r="F454" s="922"/>
      <c r="G454" s="922"/>
      <c r="H454" s="922"/>
      <c r="I454" s="939"/>
    </row>
    <row r="455" spans="2:9" ht="15" customHeight="1">
      <c r="B455" s="938" t="str">
        <f>IF(B95&lt;&gt;"N/A",CONCATENATE("Site: ",C95," ENP: ",F95," Remarks: ",H95),"")</f>
        <v/>
      </c>
      <c r="C455" s="922"/>
      <c r="D455" s="922"/>
      <c r="E455" s="922"/>
      <c r="F455" s="922"/>
      <c r="G455" s="922"/>
      <c r="H455" s="922"/>
      <c r="I455" s="939"/>
    </row>
    <row r="456" spans="2:9" ht="15" customHeight="1">
      <c r="B456" s="938" t="str">
        <f>IF(B98&lt;&gt;"N/A",CONCATENATE("Site: ",C98," ENP: ",F98," Remarks: ",H98),"")</f>
        <v/>
      </c>
      <c r="C456" s="922"/>
      <c r="D456" s="922"/>
      <c r="E456" s="922"/>
      <c r="F456" s="922"/>
      <c r="G456" s="922"/>
      <c r="H456" s="922"/>
      <c r="I456" s="939"/>
    </row>
    <row r="457" spans="2:9" ht="15" customHeight="1">
      <c r="B457" s="938" t="str">
        <f>IF(B101&lt;&gt;"N/A",CONCATENATE("Site: ",C101," ENP: ",F101," Remarks: ",H101),"")</f>
        <v/>
      </c>
      <c r="C457" s="922"/>
      <c r="D457" s="922"/>
      <c r="E457" s="922"/>
      <c r="F457" s="922"/>
      <c r="G457" s="922"/>
      <c r="H457" s="922"/>
      <c r="I457" s="939"/>
    </row>
    <row r="458" spans="2:9" ht="15" customHeight="1">
      <c r="B458" s="938" t="str">
        <f>IF(B104&lt;&gt;"N/A",CONCATENATE("Site: ",C104," ENP: ",F104," Remarks: ",H104),"")</f>
        <v/>
      </c>
      <c r="C458" s="922"/>
      <c r="D458" s="922"/>
      <c r="E458" s="922"/>
      <c r="F458" s="922"/>
      <c r="G458" s="922"/>
      <c r="H458" s="922"/>
      <c r="I458" s="939"/>
    </row>
    <row r="459" spans="2:9" ht="15" customHeight="1">
      <c r="B459" s="938" t="str">
        <f>IF(B107&lt;&gt;"N/A",CONCATENATE("Site: ",C107," ENP: ",F107," Remarks: ",H107),"")</f>
        <v/>
      </c>
      <c r="C459" s="922"/>
      <c r="D459" s="922"/>
      <c r="E459" s="922"/>
      <c r="F459" s="922"/>
      <c r="G459" s="922"/>
      <c r="H459" s="922"/>
      <c r="I459" s="939"/>
    </row>
    <row r="460" spans="2:9" ht="15" customHeight="1">
      <c r="B460" s="938" t="str">
        <f>IF(B110&lt;&gt;"N/A",CONCATENATE("Site: ",C110," ENP: ",F110," Remarks: ",H110),"")</f>
        <v/>
      </c>
      <c r="C460" s="922"/>
      <c r="D460" s="922"/>
      <c r="E460" s="922"/>
      <c r="F460" s="922"/>
      <c r="G460" s="922"/>
      <c r="H460" s="922"/>
      <c r="I460" s="939"/>
    </row>
    <row r="461" spans="2:9" ht="15" customHeight="1">
      <c r="B461" s="938" t="str">
        <f>IF(B113&lt;&gt;"N/A",CONCATENATE("Site: ",C113," ENP: ",F113," Remarks: ",H113),"")</f>
        <v/>
      </c>
      <c r="C461" s="922"/>
      <c r="D461" s="922"/>
      <c r="E461" s="922"/>
      <c r="F461" s="922"/>
      <c r="G461" s="922"/>
      <c r="H461" s="922"/>
      <c r="I461" s="939"/>
    </row>
    <row r="462" spans="2:9" ht="15" customHeight="1">
      <c r="B462" s="938" t="str">
        <f>IF(B116&lt;&gt;"N/A",CONCATENATE("Site: ",C116," ENP: ",F116," Remarks: ",H116),"")</f>
        <v/>
      </c>
      <c r="C462" s="922"/>
      <c r="D462" s="922"/>
      <c r="E462" s="922"/>
      <c r="F462" s="922"/>
      <c r="G462" s="922"/>
      <c r="H462" s="922"/>
      <c r="I462" s="939"/>
    </row>
    <row r="463" spans="2:9" ht="15" customHeight="1">
      <c r="B463" s="938" t="str">
        <f>IF(B119&lt;&gt;"N/A",CONCATENATE("Site: ",C119," ENP: ",F119," Remarks: ",H119),"")</f>
        <v/>
      </c>
      <c r="C463" s="922"/>
      <c r="D463" s="922"/>
      <c r="E463" s="922"/>
      <c r="F463" s="922"/>
      <c r="G463" s="922"/>
      <c r="H463" s="922"/>
      <c r="I463" s="939"/>
    </row>
    <row r="464" spans="2:9" ht="15" customHeight="1">
      <c r="B464" s="938" t="str">
        <f>IF(B122&lt;&gt;"N/A",CONCATENATE("Site: ",C122," ENP: ",F122," Remarks: ",H122),"")</f>
        <v/>
      </c>
      <c r="C464" s="922"/>
      <c r="D464" s="922"/>
      <c r="E464" s="922"/>
      <c r="F464" s="922"/>
      <c r="G464" s="922"/>
      <c r="H464" s="922"/>
      <c r="I464" s="939"/>
    </row>
    <row r="465" spans="2:9" ht="15" customHeight="1">
      <c r="B465" s="938" t="str">
        <f>IF(B125&lt;&gt;"N/A",CONCATENATE("Site: ",C125," ENP: ",F125," Remarks: ",H125),"")</f>
        <v/>
      </c>
      <c r="C465" s="922"/>
      <c r="D465" s="922"/>
      <c r="E465" s="922"/>
      <c r="F465" s="922"/>
      <c r="G465" s="922"/>
      <c r="H465" s="922"/>
      <c r="I465" s="939"/>
    </row>
    <row r="466" spans="2:9" ht="15" customHeight="1">
      <c r="B466" s="938" t="str">
        <f>IF(B128&lt;&gt;"N/A",CONCATENATE("Site: ",C128," ENP: ",F128," Remarks: ",H128),"")</f>
        <v/>
      </c>
      <c r="C466" s="922"/>
      <c r="D466" s="922"/>
      <c r="E466" s="922"/>
      <c r="F466" s="922"/>
      <c r="G466" s="922"/>
      <c r="H466" s="922"/>
      <c r="I466" s="939"/>
    </row>
    <row r="467" spans="2:9" ht="15" customHeight="1">
      <c r="B467" s="938" t="str">
        <f>IF(B131&lt;&gt;"N/A",CONCATENATE("Site: ",C131," ENP: ",F131," Remarks: ",H131),"")</f>
        <v/>
      </c>
      <c r="C467" s="922"/>
      <c r="D467" s="922"/>
      <c r="E467" s="922"/>
      <c r="F467" s="922"/>
      <c r="G467" s="922"/>
      <c r="H467" s="922"/>
      <c r="I467" s="939"/>
    </row>
    <row r="468" spans="2:9" ht="15" customHeight="1">
      <c r="B468" s="938" t="str">
        <f>IF(B134&lt;&gt;"N/A",CONCATENATE("Site: ",C134," ENP: ",F134," Remarks: ",H134),"")</f>
        <v/>
      </c>
      <c r="C468" s="922"/>
      <c r="D468" s="922"/>
      <c r="E468" s="922"/>
      <c r="F468" s="922"/>
      <c r="G468" s="922"/>
      <c r="H468" s="922"/>
      <c r="I468" s="939"/>
    </row>
    <row r="469" spans="2:9" ht="15" customHeight="1">
      <c r="B469" s="938" t="str">
        <f>IF(B137&lt;&gt;"N/A",CONCATENATE("Site: ",C137," ENP: ",F137," Remarks: ",H137),"")</f>
        <v/>
      </c>
      <c r="C469" s="922"/>
      <c r="D469" s="922"/>
      <c r="E469" s="922"/>
      <c r="F469" s="922"/>
      <c r="G469" s="922"/>
      <c r="H469" s="922"/>
      <c r="I469" s="939"/>
    </row>
    <row r="470" spans="2:9" ht="15" customHeight="1">
      <c r="B470" s="938" t="str">
        <f>IF(B140&lt;&gt;"N/A",CONCATENATE("Site: ",C140," ENP: ",F140," Remarks: ",H140),"")</f>
        <v/>
      </c>
      <c r="C470" s="922"/>
      <c r="D470" s="922"/>
      <c r="E470" s="922"/>
      <c r="F470" s="922"/>
      <c r="G470" s="922"/>
      <c r="H470" s="922"/>
      <c r="I470" s="939"/>
    </row>
    <row r="471" spans="2:9" ht="15" customHeight="1">
      <c r="B471" s="938" t="str">
        <f>IF(B143&lt;&gt;"N/A",CONCATENATE("Site: ",C143," ENP: ",F143," Remarks: ",H143),"")</f>
        <v/>
      </c>
      <c r="C471" s="922"/>
      <c r="D471" s="922"/>
      <c r="E471" s="922"/>
      <c r="F471" s="922"/>
      <c r="G471" s="922"/>
      <c r="H471" s="922"/>
      <c r="I471" s="939"/>
    </row>
    <row r="472" spans="2:9" ht="15" customHeight="1">
      <c r="B472" s="938" t="str">
        <f>IF(B146&lt;&gt;"N/A",CONCATENATE("Site: ",C146," ENP: ",F146," Remarks: ",H146),"")</f>
        <v/>
      </c>
      <c r="C472" s="922"/>
      <c r="D472" s="922"/>
      <c r="E472" s="922"/>
      <c r="F472" s="922"/>
      <c r="G472" s="922"/>
      <c r="H472" s="922"/>
      <c r="I472" s="939"/>
    </row>
    <row r="473" spans="2:9" ht="15" customHeight="1">
      <c r="B473" s="938" t="str">
        <f>IF(B149&lt;&gt;"N/A",CONCATENATE("Site: ",C149," ENP: ",F149," Remarks: ",H149),"")</f>
        <v/>
      </c>
      <c r="C473" s="922"/>
      <c r="D473" s="922"/>
      <c r="E473" s="922"/>
      <c r="F473" s="922"/>
      <c r="G473" s="922"/>
      <c r="H473" s="922"/>
      <c r="I473" s="939"/>
    </row>
    <row r="474" spans="2:9" ht="15" customHeight="1">
      <c r="B474" s="938" t="str">
        <f>IF(B152&lt;&gt;"N/A",CONCATENATE("Site: ",C152," ENP: ",F152," Remarks: ",H152),"")</f>
        <v/>
      </c>
      <c r="C474" s="922"/>
      <c r="D474" s="922"/>
      <c r="E474" s="922"/>
      <c r="F474" s="922"/>
      <c r="G474" s="922"/>
      <c r="H474" s="922"/>
      <c r="I474" s="939"/>
    </row>
    <row r="475" spans="2:9" ht="15" customHeight="1">
      <c r="B475" s="938" t="str">
        <f>IF(B155&lt;&gt;"N/A",CONCATENATE("Site: ",C155," ENP: ",F155," Remarks: ",H155),"")</f>
        <v/>
      </c>
      <c r="C475" s="922"/>
      <c r="D475" s="922"/>
      <c r="E475" s="922"/>
      <c r="F475" s="922"/>
      <c r="G475" s="922"/>
      <c r="H475" s="922"/>
      <c r="I475" s="939"/>
    </row>
    <row r="476" spans="2:9" ht="15" customHeight="1">
      <c r="B476" s="938" t="str">
        <f>IF(B158&lt;&gt;"N/A",CONCATENATE("Site: ",C158," ENP: ",F158," Remarks: ",H158),"")</f>
        <v/>
      </c>
      <c r="C476" s="922"/>
      <c r="D476" s="922"/>
      <c r="E476" s="922"/>
      <c r="F476" s="922"/>
      <c r="G476" s="922"/>
      <c r="H476" s="922"/>
      <c r="I476" s="939"/>
    </row>
    <row r="477" spans="2:9" ht="15" customHeight="1">
      <c r="B477" s="938" t="str">
        <f>IF(B161&lt;&gt;"N/A",CONCATENATE("Site: ",C161," ENP: ",F161," Remarks: ",H161),"")</f>
        <v/>
      </c>
      <c r="C477" s="922"/>
      <c r="D477" s="922"/>
      <c r="E477" s="922"/>
      <c r="F477" s="922"/>
      <c r="G477" s="922"/>
      <c r="H477" s="922"/>
      <c r="I477" s="939"/>
    </row>
    <row r="478" spans="2:9" ht="15" customHeight="1">
      <c r="B478" s="938" t="str">
        <f>IF(B164&lt;&gt;"N/A",CONCATENATE("Site: ",C164," ENP: ",F164," Remarks: ",H164),"")</f>
        <v/>
      </c>
      <c r="C478" s="922"/>
      <c r="D478" s="922"/>
      <c r="E478" s="922"/>
      <c r="F478" s="922"/>
      <c r="G478" s="922"/>
      <c r="H478" s="922"/>
      <c r="I478" s="939"/>
    </row>
    <row r="479" spans="2:9" ht="15" customHeight="1">
      <c r="B479" s="938" t="str">
        <f>IF(B167&lt;&gt;"N/A",CONCATENATE("Site: ",C167," ENP: ",F167," Remarks: ",H167),"")</f>
        <v/>
      </c>
      <c r="C479" s="922"/>
      <c r="D479" s="922"/>
      <c r="E479" s="922"/>
      <c r="F479" s="922"/>
      <c r="G479" s="922"/>
      <c r="H479" s="922"/>
      <c r="I479" s="939"/>
    </row>
    <row r="480" spans="2:9" ht="15" customHeight="1">
      <c r="B480" s="938" t="str">
        <f>IF(B170&lt;&gt;"N/A",CONCATENATE("Site: ",C170," ENP: ",F170," Remarks: ",H170),"")</f>
        <v/>
      </c>
      <c r="C480" s="922"/>
      <c r="D480" s="922"/>
      <c r="E480" s="922"/>
      <c r="F480" s="922"/>
      <c r="G480" s="922"/>
      <c r="H480" s="922"/>
      <c r="I480" s="939"/>
    </row>
    <row r="481" spans="2:9" ht="15" customHeight="1">
      <c r="B481" s="938" t="str">
        <f>IF(B173&lt;&gt;"N/A",CONCATENATE("Site: ",C173," ENP: ",F173," Remarks: ",H173),"")</f>
        <v/>
      </c>
      <c r="C481" s="922"/>
      <c r="D481" s="922"/>
      <c r="E481" s="922"/>
      <c r="F481" s="922"/>
      <c r="G481" s="922"/>
      <c r="H481" s="922"/>
      <c r="I481" s="939"/>
    </row>
    <row r="482" spans="2:9" ht="15" customHeight="1">
      <c r="B482" s="938" t="str">
        <f>IF(B176&lt;&gt;"N/A",CONCATENATE("Site: ",C176," ENP: ",F176," Remarks: ",H176),"")</f>
        <v/>
      </c>
      <c r="C482" s="922"/>
      <c r="D482" s="922"/>
      <c r="E482" s="922"/>
      <c r="F482" s="922"/>
      <c r="G482" s="922"/>
      <c r="H482" s="922"/>
      <c r="I482" s="939"/>
    </row>
    <row r="483" spans="2:9" ht="15" customHeight="1">
      <c r="B483" s="938" t="str">
        <f>IF(B179&lt;&gt;"N/A",CONCATENATE("Site: ",C179," ENP: ",F179," Remarks: ",H179),"")</f>
        <v/>
      </c>
      <c r="C483" s="922"/>
      <c r="D483" s="922"/>
      <c r="E483" s="922"/>
      <c r="F483" s="922"/>
      <c r="G483" s="922"/>
      <c r="H483" s="922"/>
      <c r="I483" s="939"/>
    </row>
    <row r="484" spans="2:9" ht="15" customHeight="1">
      <c r="B484" s="938" t="str">
        <f>IF(B182&lt;&gt;"N/A",CONCATENATE("Site: ",C182," ENP: ",F182," Remarks: ",H182),"")</f>
        <v/>
      </c>
      <c r="C484" s="922"/>
      <c r="D484" s="922"/>
      <c r="E484" s="922"/>
      <c r="F484" s="922"/>
      <c r="G484" s="922"/>
      <c r="H484" s="922"/>
      <c r="I484" s="939"/>
    </row>
    <row r="485" spans="2:9" ht="15" customHeight="1">
      <c r="B485" s="938" t="str">
        <f>IF(B185&lt;&gt;"N/A",CONCATENATE("Site: ",C185," ENP: ",F185," Remarks: ",H185),"")</f>
        <v/>
      </c>
      <c r="C485" s="922"/>
      <c r="D485" s="922"/>
      <c r="E485" s="922"/>
      <c r="F485" s="922"/>
      <c r="G485" s="922"/>
      <c r="H485" s="922"/>
      <c r="I485" s="939"/>
    </row>
    <row r="486" spans="2:9" ht="15" customHeight="1">
      <c r="B486" s="938" t="str">
        <f>IF(B188&lt;&gt;"N/A",CONCATENATE("Site: ",C188," ENP: ",F188," Remarks: ",H188),"")</f>
        <v/>
      </c>
      <c r="C486" s="922"/>
      <c r="D486" s="922"/>
      <c r="E486" s="922"/>
      <c r="F486" s="922"/>
      <c r="G486" s="922"/>
      <c r="H486" s="922"/>
      <c r="I486" s="939"/>
    </row>
    <row r="487" spans="2:9" ht="15" customHeight="1">
      <c r="B487" s="938" t="str">
        <f>IF(B191&lt;&gt;"N/A",CONCATENATE("Site: ",C191," ENP: ",F191," Remarks: ",H191),"")</f>
        <v/>
      </c>
      <c r="C487" s="922"/>
      <c r="D487" s="922"/>
      <c r="E487" s="922"/>
      <c r="F487" s="922"/>
      <c r="G487" s="922"/>
      <c r="H487" s="922"/>
      <c r="I487" s="939"/>
    </row>
    <row r="488" spans="2:9" ht="15" customHeight="1">
      <c r="B488" s="938" t="str">
        <f>IF(B194&lt;&gt;"N/A",CONCATENATE("Site: ",C194," ENP: ",F194," Remarks: ",H194),"")</f>
        <v/>
      </c>
      <c r="C488" s="922"/>
      <c r="D488" s="922"/>
      <c r="E488" s="922"/>
      <c r="F488" s="922"/>
      <c r="G488" s="922"/>
      <c r="H488" s="922"/>
      <c r="I488" s="939"/>
    </row>
    <row r="489" spans="2:9" ht="15" customHeight="1">
      <c r="B489" s="938" t="str">
        <f>IF(B197&lt;&gt;"N/A",CONCATENATE("Site: ",C197," ENP: ",F197," Remarks: ",H197),"")</f>
        <v/>
      </c>
      <c r="C489" s="922"/>
      <c r="D489" s="922"/>
      <c r="E489" s="922"/>
      <c r="F489" s="922"/>
      <c r="G489" s="922"/>
      <c r="H489" s="922"/>
      <c r="I489" s="939"/>
    </row>
    <row r="490" spans="2:9" ht="15" customHeight="1">
      <c r="B490" s="938" t="str">
        <f>IF(B200&lt;&gt;"N/A",CONCATENATE("Site: ",C200," ENP: ",F200," Remarks: ",H200),"")</f>
        <v/>
      </c>
      <c r="C490" s="922"/>
      <c r="D490" s="922"/>
      <c r="E490" s="922"/>
      <c r="F490" s="922"/>
      <c r="G490" s="922"/>
      <c r="H490" s="922"/>
      <c r="I490" s="939"/>
    </row>
    <row r="491" spans="2:9" ht="15" customHeight="1">
      <c r="B491" s="938" t="str">
        <f>IF(B203&lt;&gt;"N/A",CONCATENATE("Site: ",C203," ENP: ",F203," Remarks: ",H203),"")</f>
        <v/>
      </c>
      <c r="C491" s="922"/>
      <c r="D491" s="922"/>
      <c r="E491" s="922"/>
      <c r="F491" s="922"/>
      <c r="G491" s="922"/>
      <c r="H491" s="922"/>
      <c r="I491" s="939"/>
    </row>
    <row r="492" spans="2:9" ht="15" customHeight="1">
      <c r="B492" s="938" t="str">
        <f>IF(B206&lt;&gt;"N/A",CONCATENATE("Site: ",C206," ENP: ",F206," Remarks: ",H206),"")</f>
        <v/>
      </c>
      <c r="C492" s="922"/>
      <c r="D492" s="922"/>
      <c r="E492" s="922"/>
      <c r="F492" s="922"/>
      <c r="G492" s="922"/>
      <c r="H492" s="922"/>
      <c r="I492" s="939"/>
    </row>
    <row r="493" spans="2:9" ht="15" customHeight="1">
      <c r="B493" s="938" t="str">
        <f>IF(B209&lt;&gt;"N/A",CONCATENATE("Site: ",C209," ENP: ",F209," Remarks: ",H209),"")</f>
        <v/>
      </c>
      <c r="C493" s="922"/>
      <c r="D493" s="922"/>
      <c r="E493" s="922"/>
      <c r="F493" s="922"/>
      <c r="G493" s="922"/>
      <c r="H493" s="922"/>
      <c r="I493" s="939"/>
    </row>
    <row r="494" spans="2:9" ht="15" customHeight="1">
      <c r="B494" s="938" t="str">
        <f>IF(B212&lt;&gt;"N/A",CONCATENATE("Site: ",C212," ENP: ",F212," Remarks: ",H212),"")</f>
        <v/>
      </c>
      <c r="C494" s="922"/>
      <c r="D494" s="922"/>
      <c r="E494" s="922"/>
      <c r="F494" s="922"/>
      <c r="G494" s="922"/>
      <c r="H494" s="922"/>
      <c r="I494" s="939"/>
    </row>
    <row r="495" spans="2:9" ht="15" customHeight="1">
      <c r="B495" s="938" t="str">
        <f>IF(B215&lt;&gt;"N/A",CONCATENATE("Site: ",C215," ENP: ",F215," Remarks: ",H215),"")</f>
        <v/>
      </c>
      <c r="C495" s="922"/>
      <c r="D495" s="922"/>
      <c r="E495" s="922"/>
      <c r="F495" s="922"/>
      <c r="G495" s="922"/>
      <c r="H495" s="922"/>
      <c r="I495" s="939"/>
    </row>
    <row r="496" spans="2:9" ht="15" customHeight="1">
      <c r="B496" s="938" t="str">
        <f>IF(B218&lt;&gt;"N/A",CONCATENATE("Site: ",C218," ENP: ",F218," Remarks: ",H218),"")</f>
        <v/>
      </c>
      <c r="C496" s="922"/>
      <c r="D496" s="922"/>
      <c r="E496" s="922"/>
      <c r="F496" s="922"/>
      <c r="G496" s="922"/>
      <c r="H496" s="922"/>
      <c r="I496" s="939"/>
    </row>
    <row r="497" spans="2:9" ht="15" customHeight="1">
      <c r="B497" s="938" t="str">
        <f>IF(B221&lt;&gt;"N/A",CONCATENATE("Site: ",C221," ENP: ",F221," Remarks: ",H221),"")</f>
        <v/>
      </c>
      <c r="C497" s="922"/>
      <c r="D497" s="922"/>
      <c r="E497" s="922"/>
      <c r="F497" s="922"/>
      <c r="G497" s="922"/>
      <c r="H497" s="922"/>
      <c r="I497" s="939"/>
    </row>
    <row r="498" spans="2:9" ht="15" customHeight="1">
      <c r="B498" s="938" t="str">
        <f>IF(B224&lt;&gt;"N/A",CONCATENATE("Site: ",C224," ENP: ",F224," Remarks: ",H224),"")</f>
        <v/>
      </c>
      <c r="C498" s="922"/>
      <c r="D498" s="922"/>
      <c r="E498" s="922"/>
      <c r="F498" s="922"/>
      <c r="G498" s="922"/>
      <c r="H498" s="922"/>
      <c r="I498" s="939"/>
    </row>
    <row r="499" spans="2:9" ht="15" customHeight="1">
      <c r="B499" s="938" t="str">
        <f>IF(B227&lt;&gt;"N/A",CONCATENATE("Site: ",C227," ENP: ",F227," Remarks: ",H227),"")</f>
        <v/>
      </c>
      <c r="C499" s="922"/>
      <c r="D499" s="922"/>
      <c r="E499" s="922"/>
      <c r="F499" s="922"/>
      <c r="G499" s="922"/>
      <c r="H499" s="922"/>
      <c r="I499" s="939"/>
    </row>
    <row r="500" spans="2:9" ht="15" customHeight="1">
      <c r="B500" s="938" t="str">
        <f>IF(B230&lt;&gt;"N/A",CONCATENATE("Site: ",C230," ENP: ",F230," Remarks: ",H230),"")</f>
        <v/>
      </c>
      <c r="C500" s="922"/>
      <c r="D500" s="922"/>
      <c r="E500" s="922"/>
      <c r="F500" s="922"/>
      <c r="G500" s="922"/>
      <c r="H500" s="922"/>
      <c r="I500" s="939"/>
    </row>
    <row r="501" spans="2:9" ht="15" customHeight="1">
      <c r="B501" s="938" t="str">
        <f>IF(B233&lt;&gt;"N/A",CONCATENATE("Site: ",C233," ENP: ",F233," Remarks: ",H233),"")</f>
        <v/>
      </c>
      <c r="C501" s="922"/>
      <c r="D501" s="922"/>
      <c r="E501" s="922"/>
      <c r="F501" s="922"/>
      <c r="G501" s="922"/>
      <c r="H501" s="922"/>
      <c r="I501" s="939"/>
    </row>
    <row r="502" spans="2:9" ht="15" customHeight="1">
      <c r="B502" s="938" t="str">
        <f>IF(B236&lt;&gt;"N/A",CONCATENATE("Site: ",C236," ENP: ",F236," Remarks: ",H236),"")</f>
        <v/>
      </c>
      <c r="C502" s="922"/>
      <c r="D502" s="922"/>
      <c r="E502" s="922"/>
      <c r="F502" s="922"/>
      <c r="G502" s="922"/>
      <c r="H502" s="922"/>
      <c r="I502" s="939"/>
    </row>
    <row r="503" spans="2:9" ht="15" customHeight="1">
      <c r="B503" s="938" t="str">
        <f>IF(B239&lt;&gt;"N/A",CONCATENATE("Site: ",C239," ENP: ",F239," Remarks: ",H239),"")</f>
        <v/>
      </c>
      <c r="C503" s="922"/>
      <c r="D503" s="922"/>
      <c r="E503" s="922"/>
      <c r="F503" s="922"/>
      <c r="G503" s="922"/>
      <c r="H503" s="922"/>
      <c r="I503" s="939"/>
    </row>
    <row r="504" spans="2:9" ht="15" customHeight="1">
      <c r="B504" s="938" t="str">
        <f>IF(B242&lt;&gt;"N/A",CONCATENATE("Site: ",C242," ENP: ",F242," Remarks: ",H242),"")</f>
        <v/>
      </c>
      <c r="C504" s="922"/>
      <c r="D504" s="922"/>
      <c r="E504" s="922"/>
      <c r="F504" s="922"/>
      <c r="G504" s="922"/>
      <c r="H504" s="922"/>
      <c r="I504" s="939"/>
    </row>
    <row r="505" spans="2:9" ht="15" customHeight="1">
      <c r="B505" s="938" t="str">
        <f>IF(B245&lt;&gt;"N/A",CONCATENATE("Site: ",C245," ENP: ",F245," Remarks: ",H245),"")</f>
        <v/>
      </c>
      <c r="C505" s="922"/>
      <c r="D505" s="922"/>
      <c r="E505" s="922"/>
      <c r="F505" s="922"/>
      <c r="G505" s="922"/>
      <c r="H505" s="922"/>
      <c r="I505" s="939"/>
    </row>
    <row r="506" spans="2:9" ht="15" customHeight="1">
      <c r="B506" s="938" t="str">
        <f>IF(B248&lt;&gt;"N/A",CONCATENATE("Site: ",C248," ENP: ",F248," Remarks: ",H248),"")</f>
        <v/>
      </c>
      <c r="C506" s="922"/>
      <c r="D506" s="922"/>
      <c r="E506" s="922"/>
      <c r="F506" s="922"/>
      <c r="G506" s="922"/>
      <c r="H506" s="922"/>
      <c r="I506" s="939"/>
    </row>
    <row r="507" spans="2:9" ht="15" customHeight="1">
      <c r="B507" s="938" t="str">
        <f>IF(B251&lt;&gt;"N/A",CONCATENATE("Site: ",C251," ENP: ",F251," Remarks: ",H251),"")</f>
        <v/>
      </c>
      <c r="C507" s="922"/>
      <c r="D507" s="922"/>
      <c r="E507" s="922"/>
      <c r="F507" s="922"/>
      <c r="G507" s="922"/>
      <c r="H507" s="922"/>
      <c r="I507" s="939"/>
    </row>
    <row r="508" spans="2:9" ht="15" customHeight="1">
      <c r="B508" s="938" t="str">
        <f>IF(B254&lt;&gt;"N/A",CONCATENATE("Site: ",C254," ENP: ",F254," Remarks: ",H254),"")</f>
        <v/>
      </c>
      <c r="C508" s="922"/>
      <c r="D508" s="922"/>
      <c r="E508" s="922"/>
      <c r="F508" s="922"/>
      <c r="G508" s="922"/>
      <c r="H508" s="922"/>
      <c r="I508" s="939"/>
    </row>
    <row r="509" spans="2:9" ht="15" customHeight="1">
      <c r="B509" s="938" t="str">
        <f>IF(B257&lt;&gt;"N/A",CONCATENATE("Site: ",C257," ENP: ",F257," Remarks: ",H257),"")</f>
        <v/>
      </c>
      <c r="C509" s="922"/>
      <c r="D509" s="922"/>
      <c r="E509" s="922"/>
      <c r="F509" s="922"/>
      <c r="G509" s="922"/>
      <c r="H509" s="922"/>
      <c r="I509" s="939"/>
    </row>
    <row r="510" spans="2:9" ht="15" customHeight="1">
      <c r="B510" s="938" t="str">
        <f>IF(B260&lt;&gt;"N/A",CONCATENATE("Site: ",C260," ENP: ",F260," Remarks: ",H260),"")</f>
        <v/>
      </c>
      <c r="C510" s="922"/>
      <c r="D510" s="922"/>
      <c r="E510" s="922"/>
      <c r="F510" s="922"/>
      <c r="G510" s="922"/>
      <c r="H510" s="922"/>
      <c r="I510" s="939"/>
    </row>
    <row r="511" spans="2:9" ht="15" customHeight="1">
      <c r="B511" s="938" t="str">
        <f>IF(B263&lt;&gt;"N/A",CONCATENATE("Site: ",C263," ENP: ",F263," Remarks: ",H263),"")</f>
        <v/>
      </c>
      <c r="C511" s="922"/>
      <c r="D511" s="922"/>
      <c r="E511" s="922"/>
      <c r="F511" s="922"/>
      <c r="G511" s="922"/>
      <c r="H511" s="922"/>
      <c r="I511" s="939"/>
    </row>
    <row r="512" spans="2:9" ht="15" customHeight="1">
      <c r="B512" s="938" t="str">
        <f>IF(B266&lt;&gt;"N/A",CONCATENATE("Site: ",C266," ENP: ",F266," Remarks: ",H266),"")</f>
        <v/>
      </c>
      <c r="C512" s="922"/>
      <c r="D512" s="922"/>
      <c r="E512" s="922"/>
      <c r="F512" s="922"/>
      <c r="G512" s="922"/>
      <c r="H512" s="922"/>
      <c r="I512" s="939"/>
    </row>
    <row r="513" spans="2:9" ht="15" customHeight="1">
      <c r="B513" s="938" t="str">
        <f>IF(B269&lt;&gt;"N/A",CONCATENATE("Site: ",C269," ENP: ",F269," Remarks: ",H269),"")</f>
        <v/>
      </c>
      <c r="C513" s="922"/>
      <c r="D513" s="922"/>
      <c r="E513" s="922"/>
      <c r="F513" s="922"/>
      <c r="G513" s="922"/>
      <c r="H513" s="922"/>
      <c r="I513" s="939"/>
    </row>
    <row r="514" spans="2:9" ht="15" customHeight="1">
      <c r="B514" s="938" t="str">
        <f>IF(B272&lt;&gt;"N/A",CONCATENATE("Site: ",C272," ENP: ",F272," Remarks: ",H272),"")</f>
        <v/>
      </c>
      <c r="C514" s="922"/>
      <c r="D514" s="922"/>
      <c r="E514" s="922"/>
      <c r="F514" s="922"/>
      <c r="G514" s="922"/>
      <c r="H514" s="922"/>
      <c r="I514" s="939"/>
    </row>
    <row r="515" spans="2:9" ht="15" customHeight="1">
      <c r="B515" s="938" t="str">
        <f>IF(B275&lt;&gt;"N/A",CONCATENATE("Site: ",C275," ENP: ",F275," Remarks: ",H275),"")</f>
        <v/>
      </c>
      <c r="C515" s="922"/>
      <c r="D515" s="922"/>
      <c r="E515" s="922"/>
      <c r="F515" s="922"/>
      <c r="G515" s="922"/>
      <c r="H515" s="922"/>
      <c r="I515" s="939"/>
    </row>
    <row r="516" spans="2:9" ht="15" customHeight="1">
      <c r="B516" s="938" t="str">
        <f>IF(B278&lt;&gt;"N/A",CONCATENATE("Site: ",C278," ENP: ",F278," Remarks: ",H278),"")</f>
        <v/>
      </c>
      <c r="C516" s="922"/>
      <c r="D516" s="922"/>
      <c r="E516" s="922"/>
      <c r="F516" s="922"/>
      <c r="G516" s="922"/>
      <c r="H516" s="922"/>
      <c r="I516" s="939"/>
    </row>
    <row r="517" spans="2:9" ht="15" customHeight="1">
      <c r="B517" s="938" t="str">
        <f>IF(B281&lt;&gt;"N/A",CONCATENATE("Site: ",C281," ENP: ",F281," Remarks: ",H281),"")</f>
        <v/>
      </c>
      <c r="C517" s="922"/>
      <c r="D517" s="922"/>
      <c r="E517" s="922"/>
      <c r="F517" s="922"/>
      <c r="G517" s="922"/>
      <c r="H517" s="922"/>
      <c r="I517" s="939"/>
    </row>
    <row r="518" spans="2:9" ht="15" customHeight="1">
      <c r="B518" s="938" t="str">
        <f>IF(B284&lt;&gt;"N/A",CONCATENATE("Site: ",C284," ENP: ",F284," Remarks: ",H284),"")</f>
        <v/>
      </c>
      <c r="C518" s="922"/>
      <c r="D518" s="922"/>
      <c r="E518" s="922"/>
      <c r="F518" s="922"/>
      <c r="G518" s="922"/>
      <c r="H518" s="922"/>
      <c r="I518" s="939"/>
    </row>
    <row r="519" spans="2:9" ht="15" customHeight="1">
      <c r="B519" s="938" t="str">
        <f>IF(B287&lt;&gt;"N/A",CONCATENATE("Site: ",C287," ENP: ",F287," Remarks: ",H287),"")</f>
        <v/>
      </c>
      <c r="C519" s="922"/>
      <c r="D519" s="922"/>
      <c r="E519" s="922"/>
      <c r="F519" s="922"/>
      <c r="G519" s="922"/>
      <c r="H519" s="922"/>
      <c r="I519" s="939"/>
    </row>
    <row r="520" spans="2:9" ht="15" customHeight="1">
      <c r="B520" s="938" t="str">
        <f>IF(B290&lt;&gt;"N/A",CONCATENATE("Site: ",C290," ENP: ",F290," Remarks: ",H290),"")</f>
        <v/>
      </c>
      <c r="C520" s="922"/>
      <c r="D520" s="922"/>
      <c r="E520" s="922"/>
      <c r="F520" s="922"/>
      <c r="G520" s="922"/>
      <c r="H520" s="922"/>
      <c r="I520" s="939"/>
    </row>
    <row r="521" spans="2:9" ht="15" customHeight="1">
      <c r="B521" s="938" t="str">
        <f>IF(B293&lt;&gt;"N/A",CONCATENATE("Site: ",C293," ENP: ",F293," Remarks: ",H293),"")</f>
        <v/>
      </c>
      <c r="C521" s="922"/>
      <c r="D521" s="922"/>
      <c r="E521" s="922"/>
      <c r="F521" s="922"/>
      <c r="G521" s="922"/>
      <c r="H521" s="922"/>
      <c r="I521" s="939"/>
    </row>
    <row r="522" spans="2:9" ht="15" customHeight="1">
      <c r="B522" s="938" t="str">
        <f>IF(B296&lt;&gt;"N/A",CONCATENATE("Site: ",C296," ENP: ",F296," Remarks: ",H296),"")</f>
        <v/>
      </c>
      <c r="C522" s="922"/>
      <c r="D522" s="922"/>
      <c r="E522" s="922"/>
      <c r="F522" s="922"/>
      <c r="G522" s="922"/>
      <c r="H522" s="922"/>
      <c r="I522" s="939"/>
    </row>
    <row r="523" spans="2:9" ht="15" customHeight="1">
      <c r="B523" s="938" t="str">
        <f>IF(B299&lt;&gt;"N/A",CONCATENATE("Site: ",C299," ENP: ",F299," Remarks: ",H299),"")</f>
        <v/>
      </c>
      <c r="C523" s="922"/>
      <c r="D523" s="922"/>
      <c r="E523" s="922"/>
      <c r="F523" s="922"/>
      <c r="G523" s="922"/>
      <c r="H523" s="922"/>
      <c r="I523" s="939"/>
    </row>
    <row r="524" spans="2:9" ht="15" customHeight="1">
      <c r="B524" s="938" t="str">
        <f>IF(B302&lt;&gt;"N/A",CONCATENATE("Site: ",C302," ENP: ",F302," Remarks: ",H302),"")</f>
        <v/>
      </c>
      <c r="C524" s="922"/>
      <c r="D524" s="922"/>
      <c r="E524" s="922"/>
      <c r="F524" s="922"/>
      <c r="G524" s="922"/>
      <c r="H524" s="922"/>
      <c r="I524" s="939"/>
    </row>
    <row r="525" spans="2:9" ht="15" customHeight="1">
      <c r="B525" s="938" t="str">
        <f>IF(B305&lt;&gt;"N/A",CONCATENATE("Site: ",C305," ENP: ",F305," Remarks: ",H305),"")</f>
        <v/>
      </c>
      <c r="C525" s="922"/>
      <c r="D525" s="922"/>
      <c r="E525" s="922"/>
      <c r="F525" s="922"/>
      <c r="G525" s="922"/>
      <c r="H525" s="922"/>
      <c r="I525" s="939"/>
    </row>
    <row r="526" spans="2:9" ht="15" customHeight="1">
      <c r="B526" s="938" t="str">
        <f>IF(B308&lt;&gt;"N/A",CONCATENATE("Site: ",C308," ENP: ",F308," Remarks: ",H308),"")</f>
        <v/>
      </c>
      <c r="C526" s="922"/>
      <c r="D526" s="922"/>
      <c r="E526" s="922"/>
      <c r="F526" s="922"/>
      <c r="G526" s="922"/>
      <c r="H526" s="922"/>
      <c r="I526" s="939"/>
    </row>
    <row r="527" spans="2:9" ht="15" customHeight="1">
      <c r="B527" s="938" t="str">
        <f>IF(B311&lt;&gt;"N/A",CONCATENATE("Site: ",C311," ENP: ",F311," Remarks: ",H311),"")</f>
        <v/>
      </c>
      <c r="C527" s="922"/>
      <c r="D527" s="922"/>
      <c r="E527" s="922"/>
      <c r="F527" s="922"/>
      <c r="G527" s="922"/>
      <c r="H527" s="922"/>
      <c r="I527" s="939"/>
    </row>
    <row r="528" spans="2:9" ht="15" customHeight="1">
      <c r="B528" s="938" t="str">
        <f>IF(B314&lt;&gt;"N/A",CONCATENATE("Site: ",C314," ENP: ",F314," Remarks: ",H314),"")</f>
        <v/>
      </c>
      <c r="C528" s="922"/>
      <c r="D528" s="922"/>
      <c r="E528" s="922"/>
      <c r="F528" s="922"/>
      <c r="G528" s="922"/>
      <c r="H528" s="922"/>
      <c r="I528" s="939"/>
    </row>
    <row r="529" spans="2:11" ht="15" customHeight="1">
      <c r="B529" s="938"/>
      <c r="C529" s="922"/>
      <c r="D529" s="922"/>
      <c r="E529" s="922"/>
      <c r="F529" s="922"/>
      <c r="G529" s="922"/>
      <c r="H529" s="922"/>
      <c r="I529" s="939"/>
    </row>
    <row r="530" spans="2:11" ht="14.25">
      <c r="B530" s="932" t="str">
        <f>$E$2</f>
        <v>--</v>
      </c>
      <c r="C530" s="927"/>
      <c r="D530" s="927"/>
      <c r="E530" s="927"/>
      <c r="F530" s="927"/>
      <c r="G530" s="927"/>
      <c r="H530" s="927"/>
      <c r="I530" s="933"/>
    </row>
    <row r="531" spans="2:11" ht="15" customHeight="1">
      <c r="B531" s="938" t="str">
        <f>IF(B15&lt;&gt;"N/A",CONCATENATE("Site: ",C15," ENP: ",F15," Remarks: ",H15),"")</f>
        <v/>
      </c>
      <c r="C531" s="922"/>
      <c r="D531" s="922"/>
      <c r="E531" s="922"/>
      <c r="F531" s="922"/>
      <c r="G531" s="922"/>
      <c r="H531" s="922"/>
      <c r="I531" s="939"/>
    </row>
    <row r="532" spans="2:11" ht="15" customHeight="1">
      <c r="B532" s="938" t="str">
        <f>IF(B18&lt;&gt;"N/A",CONCATENATE("Site: ",C18," ENP: ",F18," Remarks: ",H18),"")</f>
        <v/>
      </c>
      <c r="C532" s="922"/>
      <c r="D532" s="922"/>
      <c r="E532" s="922"/>
      <c r="F532" s="922"/>
      <c r="G532" s="922"/>
      <c r="H532" s="922"/>
      <c r="I532" s="939"/>
      <c r="K532" s="445" t="s">
        <v>184</v>
      </c>
    </row>
    <row r="533" spans="2:11" ht="15" customHeight="1">
      <c r="B533" s="938" t="str">
        <f>IF(B21&lt;&gt;"N/A",CONCATENATE("Site: ",C21," ENP: ",F21," Remarks: ",H21),"")</f>
        <v/>
      </c>
      <c r="C533" s="922"/>
      <c r="D533" s="922"/>
      <c r="E533" s="922"/>
      <c r="F533" s="922"/>
      <c r="G533" s="922"/>
      <c r="H533" s="922"/>
      <c r="I533" s="939"/>
      <c r="K533" s="68" t="s">
        <v>185</v>
      </c>
    </row>
    <row r="534" spans="2:11" ht="15" customHeight="1">
      <c r="B534" s="938" t="str">
        <f>IF(B24&lt;&gt;"N/A",CONCATENATE("Site: ",C24," ENP: ",F24," Remarks: ",H24),"")</f>
        <v/>
      </c>
      <c r="C534" s="922"/>
      <c r="D534" s="922"/>
      <c r="E534" s="922"/>
      <c r="F534" s="922"/>
      <c r="G534" s="922"/>
      <c r="H534" s="922"/>
      <c r="I534" s="939"/>
      <c r="K534" s="68" t="s">
        <v>186</v>
      </c>
    </row>
    <row r="535" spans="2:11" ht="15" customHeight="1">
      <c r="B535" s="938" t="str">
        <f>IF(B27&lt;&gt;"N/A",CONCATENATE("Site: ",C27," ENP: ",F27," Remarks: ",H27),"")</f>
        <v/>
      </c>
      <c r="C535" s="922"/>
      <c r="D535" s="922"/>
      <c r="E535" s="922"/>
      <c r="F535" s="922"/>
      <c r="G535" s="922"/>
      <c r="H535" s="922"/>
      <c r="I535" s="939"/>
      <c r="K535" s="68" t="s">
        <v>187</v>
      </c>
    </row>
    <row r="536" spans="2:11" ht="15" customHeight="1">
      <c r="B536" s="938" t="str">
        <f>IF(B30&lt;&gt;"N/A",CONCATENATE("Site: ",C30," ENP: ",F30," Remarks: ",H30),"")</f>
        <v/>
      </c>
      <c r="C536" s="922"/>
      <c r="D536" s="922"/>
      <c r="E536" s="922"/>
      <c r="F536" s="922"/>
      <c r="G536" s="922"/>
      <c r="H536" s="922"/>
      <c r="I536" s="939"/>
      <c r="K536" s="68" t="s">
        <v>188</v>
      </c>
    </row>
    <row r="537" spans="2:11" ht="15" customHeight="1">
      <c r="B537" s="938" t="str">
        <f>IF(B33&lt;&gt;"N/A",CONCATENATE("Site: ",C33," ENP: ",F33," Remarks: ",H33),"")</f>
        <v/>
      </c>
      <c r="C537" s="922"/>
      <c r="D537" s="922"/>
      <c r="E537" s="922"/>
      <c r="F537" s="922"/>
      <c r="G537" s="922"/>
      <c r="H537" s="922"/>
      <c r="I537" s="939"/>
      <c r="K537" s="68" t="s">
        <v>189</v>
      </c>
    </row>
    <row r="538" spans="2:11" ht="15" customHeight="1">
      <c r="B538" s="938" t="str">
        <f>IF(B36&lt;&gt;"N/A",CONCATENATE("Site: ",C36," ENP: ",F36," Remarks: ",H36),"")</f>
        <v/>
      </c>
      <c r="C538" s="922"/>
      <c r="D538" s="922"/>
      <c r="E538" s="922"/>
      <c r="F538" s="922"/>
      <c r="G538" s="922"/>
      <c r="H538" s="922"/>
      <c r="I538" s="939"/>
      <c r="K538" s="68" t="s">
        <v>190</v>
      </c>
    </row>
    <row r="539" spans="2:11" ht="15" customHeight="1">
      <c r="B539" s="938" t="str">
        <f>IF(B39&lt;&gt;"N/A",CONCATENATE("Site: ",C39," ENP: ",F39," Remarks: ",H39),"")</f>
        <v/>
      </c>
      <c r="C539" s="922"/>
      <c r="D539" s="922"/>
      <c r="E539" s="922"/>
      <c r="F539" s="922"/>
      <c r="G539" s="922"/>
      <c r="H539" s="922"/>
      <c r="I539" s="939"/>
      <c r="K539" s="943" t="s">
        <v>191</v>
      </c>
    </row>
    <row r="540" spans="2:11" ht="15" customHeight="1">
      <c r="B540" s="938" t="str">
        <f>IF(B42&lt;&gt;"N/A",CONCATENATE("Site: ",C42," ENP: ",F42," Remarks: ",H42),"")</f>
        <v/>
      </c>
      <c r="C540" s="922"/>
      <c r="D540" s="922"/>
      <c r="E540" s="922"/>
      <c r="F540" s="922"/>
      <c r="G540" s="922"/>
      <c r="H540" s="922"/>
      <c r="I540" s="939"/>
      <c r="K540" s="943"/>
    </row>
    <row r="541" spans="2:11" ht="15" customHeight="1">
      <c r="B541" s="938" t="str">
        <f>IF(B45&lt;&gt;"N/A",CONCATENATE("Site: ",C45," ENP: ",F45," Remarks: ",H45),"")</f>
        <v/>
      </c>
      <c r="C541" s="922"/>
      <c r="D541" s="922"/>
      <c r="E541" s="922"/>
      <c r="F541" s="922"/>
      <c r="G541" s="922"/>
      <c r="H541" s="922"/>
      <c r="I541" s="939"/>
      <c r="K541" s="944" t="s">
        <v>192</v>
      </c>
    </row>
    <row r="542" spans="2:11" ht="15" customHeight="1">
      <c r="B542" s="938" t="str">
        <f>IF(B48&lt;&gt;"N/A",CONCATENATE("Site: ",C48," ENP: ",F48," Remarks: ",H48),"")</f>
        <v/>
      </c>
      <c r="C542" s="922"/>
      <c r="D542" s="922"/>
      <c r="E542" s="922"/>
      <c r="F542" s="922"/>
      <c r="G542" s="922"/>
      <c r="H542" s="922"/>
      <c r="I542" s="939"/>
      <c r="K542" s="944"/>
    </row>
    <row r="543" spans="2:11" ht="15" customHeight="1">
      <c r="B543" s="938" t="str">
        <f>IF(B51&lt;&gt;"N/A",CONCATENATE("Site: ",C51," ENP: ",F51," Remarks: ",H51),"")</f>
        <v/>
      </c>
      <c r="C543" s="922"/>
      <c r="D543" s="922"/>
      <c r="E543" s="922"/>
      <c r="F543" s="922"/>
      <c r="G543" s="922"/>
      <c r="H543" s="922"/>
      <c r="I543" s="939"/>
      <c r="K543" s="446" t="s">
        <v>193</v>
      </c>
    </row>
    <row r="544" spans="2:11" ht="15" customHeight="1">
      <c r="B544" s="938" t="str">
        <f>IF(B54&lt;&gt;"N/A",CONCATENATE("Site: ",C54," ENP: ",F54," Remarks: ",H54),"")</f>
        <v/>
      </c>
      <c r="C544" s="922"/>
      <c r="D544" s="922"/>
      <c r="E544" s="922"/>
      <c r="F544" s="922"/>
      <c r="G544" s="922"/>
      <c r="H544" s="922"/>
      <c r="I544" s="939"/>
      <c r="K544" s="943" t="s">
        <v>194</v>
      </c>
    </row>
    <row r="545" spans="2:11" ht="15" customHeight="1">
      <c r="B545" s="938" t="str">
        <f>IF(B57&lt;&gt;"N/A",CONCATENATE("Site: ",C57," ENP: ",F57," Remarks: ",H57),"")</f>
        <v/>
      </c>
      <c r="C545" s="922"/>
      <c r="D545" s="922"/>
      <c r="E545" s="922"/>
      <c r="F545" s="922"/>
      <c r="G545" s="922"/>
      <c r="H545" s="922"/>
      <c r="I545" s="939"/>
      <c r="K545" s="943"/>
    </row>
    <row r="546" spans="2:11" ht="15" customHeight="1">
      <c r="B546" s="938" t="str">
        <f>IF(B60&lt;&gt;"N/A",CONCATENATE("Site: ",C60," ENP: ",F60," Remarks: ",H60),"")</f>
        <v/>
      </c>
      <c r="C546" s="922"/>
      <c r="D546" s="922"/>
      <c r="E546" s="922"/>
      <c r="F546" s="922"/>
      <c r="G546" s="922"/>
      <c r="H546" s="922"/>
      <c r="I546" s="939"/>
      <c r="K546" s="68" t="s">
        <v>195</v>
      </c>
    </row>
    <row r="547" spans="2:11" ht="15" customHeight="1">
      <c r="B547" s="938" t="str">
        <f>IF(B63&lt;&gt;"N/A",CONCATENATE("Site: ",C63," ENP: ",F33," Remarks: ",H33),"")</f>
        <v/>
      </c>
      <c r="C547" s="922"/>
      <c r="D547" s="922"/>
      <c r="E547" s="922"/>
      <c r="F547" s="922"/>
      <c r="G547" s="922"/>
      <c r="H547" s="922"/>
      <c r="I547" s="939"/>
      <c r="K547" s="68" t="s">
        <v>196</v>
      </c>
    </row>
    <row r="548" spans="2:11" ht="15" customHeight="1">
      <c r="B548" s="938" t="str">
        <f>IF(B66&lt;&gt;"N/A",CONCATENATE("Site: ",C66," ENP: ",F66," Remarks: ",H66),"")</f>
        <v/>
      </c>
      <c r="C548" s="922"/>
      <c r="D548" s="922"/>
      <c r="E548" s="922"/>
      <c r="F548" s="922"/>
      <c r="G548" s="922"/>
      <c r="H548" s="922"/>
      <c r="I548" s="939"/>
      <c r="K548" s="68" t="s">
        <v>197</v>
      </c>
    </row>
    <row r="549" spans="2:11" ht="15" customHeight="1">
      <c r="B549" s="938" t="str">
        <f>IF(B69&lt;&gt;"N/A",CONCATENATE("Site: ",C69," ENP: ",F69," Remarks: ",H69),"")</f>
        <v/>
      </c>
      <c r="C549" s="922"/>
      <c r="D549" s="922"/>
      <c r="E549" s="922"/>
      <c r="F549" s="922"/>
      <c r="G549" s="922"/>
      <c r="H549" s="922"/>
      <c r="I549" s="939"/>
      <c r="K549" s="943" t="s">
        <v>198</v>
      </c>
    </row>
    <row r="550" spans="2:11" ht="15" customHeight="1">
      <c r="B550" s="938" t="str">
        <f>IF(B72&lt;&gt;"N/A",CONCATENATE("Site: ",C72," ENP: ",F72," Remarks: ",H72),"")</f>
        <v/>
      </c>
      <c r="C550" s="922"/>
      <c r="D550" s="922"/>
      <c r="E550" s="922"/>
      <c r="F550" s="922"/>
      <c r="G550" s="922"/>
      <c r="H550" s="922"/>
      <c r="I550" s="939"/>
      <c r="K550" s="943"/>
    </row>
    <row r="551" spans="2:11" ht="15" customHeight="1">
      <c r="B551" s="938" t="str">
        <f>IF(B75&lt;&gt;"N/A",CONCATENATE("Site: ",C75," ENP: ",F75," Remarks: ",H75),"")</f>
        <v/>
      </c>
      <c r="C551" s="922"/>
      <c r="D551" s="922"/>
      <c r="E551" s="922"/>
      <c r="F551" s="922"/>
      <c r="G551" s="922"/>
      <c r="H551" s="922"/>
      <c r="I551" s="939"/>
      <c r="K551" s="68" t="s">
        <v>199</v>
      </c>
    </row>
    <row r="552" spans="2:11" ht="15" customHeight="1">
      <c r="B552" s="938" t="str">
        <f>IF(B78&lt;&gt;"N/A",CONCATENATE("Site: ",C78," ENP: ",F78," Remarks: ",H78),"")</f>
        <v/>
      </c>
      <c r="C552" s="922"/>
      <c r="D552" s="922"/>
      <c r="E552" s="922"/>
      <c r="F552" s="922"/>
      <c r="G552" s="922"/>
      <c r="H552" s="922"/>
      <c r="I552" s="939"/>
      <c r="K552" s="68" t="s">
        <v>200</v>
      </c>
    </row>
    <row r="553" spans="2:11" ht="15" customHeight="1">
      <c r="B553" s="938" t="str">
        <f>IF(B81&lt;&gt;"N/A",CONCATENATE("Site: ",C81," ENP: ",F81," Remarks: ",H81),"")</f>
        <v/>
      </c>
      <c r="C553" s="922"/>
      <c r="D553" s="922"/>
      <c r="E553" s="922"/>
      <c r="F553" s="922"/>
      <c r="G553" s="922"/>
      <c r="H553" s="922"/>
      <c r="I553" s="939"/>
      <c r="K553" s="943" t="s">
        <v>201</v>
      </c>
    </row>
    <row r="554" spans="2:11" ht="15" customHeight="1">
      <c r="B554" s="938" t="str">
        <f>IF(B84&lt;&gt;"N/A",CONCATENATE("Site: ",C84," ENP: ",F84," Remarks: ",H84),"")</f>
        <v/>
      </c>
      <c r="C554" s="922"/>
      <c r="D554" s="922"/>
      <c r="E554" s="922"/>
      <c r="F554" s="922"/>
      <c r="G554" s="922"/>
      <c r="H554" s="922"/>
      <c r="I554" s="939"/>
      <c r="K554" s="943"/>
    </row>
    <row r="555" spans="2:11" ht="15" customHeight="1">
      <c r="B555" s="938" t="str">
        <f>IF(B87&lt;&gt;"N/A",CONCATENATE("Site: ",C87," ENP: ",F87," Remarks: ",H87),"")</f>
        <v/>
      </c>
      <c r="C555" s="922"/>
      <c r="D555" s="922"/>
      <c r="E555" s="922"/>
      <c r="F555" s="922"/>
      <c r="G555" s="922"/>
      <c r="H555" s="922"/>
      <c r="I555" s="939"/>
      <c r="K555" s="943"/>
    </row>
    <row r="556" spans="2:11" ht="15" customHeight="1">
      <c r="B556" s="938" t="str">
        <f>IF(B90&lt;&gt;"N/A",CONCATENATE("Site: ",C90," ENP: ",F90," Remarks: ",H90),"")</f>
        <v/>
      </c>
      <c r="C556" s="922"/>
      <c r="D556" s="922"/>
      <c r="E556" s="922"/>
      <c r="F556" s="922"/>
      <c r="G556" s="922"/>
      <c r="H556" s="922"/>
      <c r="I556" s="939"/>
      <c r="K556" s="943"/>
    </row>
    <row r="557" spans="2:11" ht="15" customHeight="1">
      <c r="B557" s="938" t="str">
        <f>IF(B93&lt;&gt;"N/A",CONCATENATE("Site: ",C93," ENP: ",F93," Remarks: ",H93),"")</f>
        <v/>
      </c>
      <c r="C557" s="922"/>
      <c r="D557" s="922"/>
      <c r="E557" s="922"/>
      <c r="F557" s="922"/>
      <c r="G557" s="922"/>
      <c r="H557" s="922"/>
      <c r="I557" s="939"/>
      <c r="K557" s="943"/>
    </row>
    <row r="558" spans="2:11" ht="15" customHeight="1">
      <c r="B558" s="938" t="str">
        <f>IF(B96&lt;&gt;"N/A",CONCATENATE("Site: ",C96," ENP: ",F96," Remarks: ",H96),"")</f>
        <v/>
      </c>
      <c r="C558" s="922"/>
      <c r="D558" s="922"/>
      <c r="E558" s="922"/>
      <c r="F558" s="922"/>
      <c r="G558" s="922"/>
      <c r="H558" s="922"/>
      <c r="I558" s="939"/>
      <c r="K558" s="943" t="s">
        <v>202</v>
      </c>
    </row>
    <row r="559" spans="2:11" ht="15" customHeight="1">
      <c r="B559" s="938" t="str">
        <f>IF(B99&lt;&gt;"N/A",CONCATENATE("Site: ",C99," ENP: ",F99," Remarks: ",H99),"")</f>
        <v/>
      </c>
      <c r="C559" s="922"/>
      <c r="D559" s="922"/>
      <c r="E559" s="922"/>
      <c r="F559" s="922"/>
      <c r="G559" s="922"/>
      <c r="H559" s="922"/>
      <c r="I559" s="939"/>
      <c r="K559" s="943"/>
    </row>
    <row r="560" spans="2:11" ht="15" customHeight="1">
      <c r="B560" s="938" t="str">
        <f>IF(B102&lt;&gt;"N/A",CONCATENATE("Site: ",C102," ENP: ",F102," Remarks: ",H102),"")</f>
        <v/>
      </c>
      <c r="C560" s="922"/>
      <c r="D560" s="922"/>
      <c r="E560" s="922"/>
      <c r="F560" s="922"/>
      <c r="G560" s="922"/>
      <c r="H560" s="922"/>
      <c r="I560" s="939"/>
      <c r="K560" s="943"/>
    </row>
    <row r="561" spans="2:11" ht="15" customHeight="1">
      <c r="B561" s="938" t="str">
        <f>IF(B105&lt;&gt;"N/A",CONCATENATE("Site: ",C105," ENP: ",F105," Remarks: ",H105),"")</f>
        <v/>
      </c>
      <c r="C561" s="922"/>
      <c r="D561" s="922"/>
      <c r="E561" s="922"/>
      <c r="F561" s="922"/>
      <c r="G561" s="922"/>
      <c r="H561" s="922"/>
      <c r="I561" s="939"/>
      <c r="K561" s="943"/>
    </row>
    <row r="562" spans="2:11" ht="15" customHeight="1">
      <c r="B562" s="938" t="str">
        <f>IF(B108&lt;&gt;"N/A",CONCATENATE("Site: ",C108," ENP: ",F108," Remarks: ",H108),"")</f>
        <v/>
      </c>
      <c r="C562" s="922"/>
      <c r="D562" s="922"/>
      <c r="E562" s="922"/>
      <c r="F562" s="922"/>
      <c r="G562" s="922"/>
      <c r="H562" s="922"/>
      <c r="I562" s="939"/>
      <c r="K562" s="943"/>
    </row>
    <row r="563" spans="2:11" ht="15" customHeight="1">
      <c r="B563" s="938" t="str">
        <f>IF(B111&lt;&gt;"N/A",CONCATENATE("Site: ",C111," ENP: ",F111," Remarks: ",H111),"")</f>
        <v/>
      </c>
      <c r="C563" s="922"/>
      <c r="D563" s="922"/>
      <c r="E563" s="922"/>
      <c r="F563" s="922"/>
      <c r="G563" s="922"/>
      <c r="H563" s="922"/>
      <c r="I563" s="939"/>
      <c r="K563" s="39"/>
    </row>
    <row r="564" spans="2:11" ht="15" customHeight="1">
      <c r="B564" s="938" t="str">
        <f>IF(B114&lt;&gt;"N/A",CONCATENATE("Site: ",C114," ENP: ",F114," Remarks: ",H114),"")</f>
        <v/>
      </c>
      <c r="C564" s="922"/>
      <c r="D564" s="922"/>
      <c r="E564" s="922"/>
      <c r="F564" s="922"/>
      <c r="G564" s="922"/>
      <c r="H564" s="922"/>
      <c r="I564" s="939"/>
      <c r="K564" s="39"/>
    </row>
    <row r="565" spans="2:11" ht="15" customHeight="1">
      <c r="B565" s="938" t="str">
        <f>IF(B117&lt;&gt;"N/A",CONCATENATE("Site: ",C117," ENP: ",F117," Remarks: ",H117),"")</f>
        <v/>
      </c>
      <c r="C565" s="922"/>
      <c r="D565" s="922"/>
      <c r="E565" s="922"/>
      <c r="F565" s="922"/>
      <c r="G565" s="922"/>
      <c r="H565" s="922"/>
      <c r="I565" s="939"/>
      <c r="K565" s="946" t="s">
        <v>203</v>
      </c>
    </row>
    <row r="566" spans="2:11" ht="15" customHeight="1">
      <c r="B566" s="938" t="str">
        <f>IF(B120&lt;&gt;"N/A",CONCATENATE("Site: ",C120," ENP: ",F120," Remarks: ",H120),"")</f>
        <v/>
      </c>
      <c r="C566" s="922"/>
      <c r="D566" s="922"/>
      <c r="E566" s="922"/>
      <c r="F566" s="922"/>
      <c r="G566" s="922"/>
      <c r="H566" s="922"/>
      <c r="I566" s="939"/>
      <c r="K566" s="946"/>
    </row>
    <row r="567" spans="2:11" ht="15" customHeight="1">
      <c r="B567" s="938" t="str">
        <f>IF(B123&lt;&gt;"N/A",CONCATENATE("Site: ",C123," ENP: ",F123," Remarks: ",H123),"")</f>
        <v/>
      </c>
      <c r="C567" s="922"/>
      <c r="D567" s="922"/>
      <c r="E567" s="922"/>
      <c r="F567" s="922"/>
      <c r="G567" s="922"/>
      <c r="H567" s="922"/>
      <c r="I567" s="939"/>
    </row>
    <row r="568" spans="2:11" ht="15" customHeight="1">
      <c r="B568" s="938" t="str">
        <f>IF(B126&lt;&gt;"N/A",CONCATENATE("Site: ",C126," ENP: ",F126," Remarks: ",H126),"")</f>
        <v/>
      </c>
      <c r="C568" s="922"/>
      <c r="D568" s="922"/>
      <c r="E568" s="922"/>
      <c r="F568" s="922"/>
      <c r="G568" s="922"/>
      <c r="H568" s="922"/>
      <c r="I568" s="939"/>
    </row>
    <row r="569" spans="2:11" ht="15" customHeight="1">
      <c r="B569" s="938" t="str">
        <f>IF(B129&lt;&gt;"N/A",CONCATENATE("Site: ",C129," ENP: ",F129," Remarks: ",H129),"")</f>
        <v/>
      </c>
      <c r="C569" s="922"/>
      <c r="D569" s="922"/>
      <c r="E569" s="922"/>
      <c r="F569" s="922"/>
      <c r="G569" s="922"/>
      <c r="H569" s="922"/>
      <c r="I569" s="939"/>
    </row>
    <row r="570" spans="2:11" ht="15" customHeight="1">
      <c r="B570" s="938" t="str">
        <f>IF(B132&lt;&gt;"N/A",CONCATENATE("Site: ",C132," ENP: ",F132," Remarks: ",H132),"")</f>
        <v/>
      </c>
      <c r="C570" s="922"/>
      <c r="D570" s="922"/>
      <c r="E570" s="922"/>
      <c r="F570" s="922"/>
      <c r="G570" s="922"/>
      <c r="H570" s="922"/>
      <c r="I570" s="939"/>
    </row>
    <row r="571" spans="2:11" ht="15" customHeight="1">
      <c r="B571" s="938" t="str">
        <f>IF(B135&lt;&gt;"N/A",CONCATENATE("Site: ",C135," ENP: ",F135," Remarks: ",H135),"")</f>
        <v/>
      </c>
      <c r="C571" s="922"/>
      <c r="D571" s="922"/>
      <c r="E571" s="922"/>
      <c r="F571" s="922"/>
      <c r="G571" s="922"/>
      <c r="H571" s="922"/>
      <c r="I571" s="939"/>
    </row>
    <row r="572" spans="2:11" ht="15" customHeight="1">
      <c r="B572" s="938" t="str">
        <f>IF(B138&lt;&gt;"N/A",CONCATENATE("Site: ",C138," ENP: ",F138," Remarks: ",H138),"")</f>
        <v/>
      </c>
      <c r="C572" s="922"/>
      <c r="D572" s="922"/>
      <c r="E572" s="922"/>
      <c r="F572" s="922"/>
      <c r="G572" s="922"/>
      <c r="H572" s="922"/>
      <c r="I572" s="939"/>
    </row>
    <row r="573" spans="2:11" ht="15" customHeight="1">
      <c r="B573" s="938" t="str">
        <f>IF(B141&lt;&gt;"N/A",CONCATENATE("Site: ",C141," ENP: ",F141," Remarks: ",H141),"")</f>
        <v/>
      </c>
      <c r="C573" s="922"/>
      <c r="D573" s="922"/>
      <c r="E573" s="922"/>
      <c r="F573" s="922"/>
      <c r="G573" s="922"/>
      <c r="H573" s="922"/>
      <c r="I573" s="939"/>
    </row>
    <row r="574" spans="2:11" ht="15" customHeight="1">
      <c r="B574" s="938" t="str">
        <f>IF(B144&lt;&gt;"N/A",CONCATENATE("Site: ",C144," ENP: ",F144," Remarks: ",H144),"")</f>
        <v/>
      </c>
      <c r="C574" s="922"/>
      <c r="D574" s="922"/>
      <c r="E574" s="922"/>
      <c r="F574" s="922"/>
      <c r="G574" s="922"/>
      <c r="H574" s="922"/>
      <c r="I574" s="939"/>
    </row>
    <row r="575" spans="2:11" ht="15" customHeight="1">
      <c r="B575" s="938" t="str">
        <f>IF(B147&lt;&gt;"N/A",CONCATENATE("Site: ",C147," ENP: ",F147," Remarks: ",H147),"")</f>
        <v/>
      </c>
      <c r="C575" s="922"/>
      <c r="D575" s="922"/>
      <c r="E575" s="922"/>
      <c r="F575" s="922"/>
      <c r="G575" s="922"/>
      <c r="H575" s="922"/>
      <c r="I575" s="939"/>
    </row>
    <row r="576" spans="2:11" ht="15" customHeight="1">
      <c r="B576" s="938" t="str">
        <f>IF(B150&lt;&gt;"N/A",CONCATENATE("Site: ",C150," ENP: ",F150," Remarks: ",H150),"")</f>
        <v/>
      </c>
      <c r="C576" s="922"/>
      <c r="D576" s="922"/>
      <c r="E576" s="922"/>
      <c r="F576" s="922"/>
      <c r="G576" s="922"/>
      <c r="H576" s="922"/>
      <c r="I576" s="939"/>
    </row>
    <row r="577" spans="2:9" ht="15" customHeight="1">
      <c r="B577" s="938" t="str">
        <f>IF(B153&lt;&gt;"N/A",CONCATENATE("Site: ",C153," ENP: ",F153," Remarks: ",H153),"")</f>
        <v/>
      </c>
      <c r="C577" s="922"/>
      <c r="D577" s="922"/>
      <c r="E577" s="922"/>
      <c r="F577" s="922"/>
      <c r="G577" s="922"/>
      <c r="H577" s="922"/>
      <c r="I577" s="939"/>
    </row>
    <row r="578" spans="2:9" ht="15" customHeight="1">
      <c r="B578" s="938" t="str">
        <f>IF(B156&lt;&gt;"N/A",CONCATENATE("Site: ",C156," ENP: ",F156," Remarks: ",H156),"")</f>
        <v/>
      </c>
      <c r="C578" s="922"/>
      <c r="D578" s="922"/>
      <c r="E578" s="922"/>
      <c r="F578" s="922"/>
      <c r="G578" s="922"/>
      <c r="H578" s="922"/>
      <c r="I578" s="939"/>
    </row>
    <row r="579" spans="2:9" ht="15" customHeight="1">
      <c r="B579" s="938" t="str">
        <f>IF(B159&lt;&gt;"N/A",CONCATENATE("Site: ",C159," ENP: ",F159," Remarks: ",H159),"")</f>
        <v/>
      </c>
      <c r="C579" s="922"/>
      <c r="D579" s="922"/>
      <c r="E579" s="922"/>
      <c r="F579" s="922"/>
      <c r="G579" s="922"/>
      <c r="H579" s="922"/>
      <c r="I579" s="939"/>
    </row>
    <row r="580" spans="2:9" ht="15" customHeight="1">
      <c r="B580" s="938" t="str">
        <f>IF(B162&lt;&gt;"N/A",CONCATENATE("Site: ",C162," ENP: ",F162," Remarks: ",H162),"")</f>
        <v/>
      </c>
      <c r="C580" s="922"/>
      <c r="D580" s="922"/>
      <c r="E580" s="922"/>
      <c r="F580" s="922"/>
      <c r="G580" s="922"/>
      <c r="H580" s="922"/>
      <c r="I580" s="939"/>
    </row>
    <row r="581" spans="2:9" ht="15" customHeight="1">
      <c r="B581" s="938" t="str">
        <f>IF(B165&lt;&gt;"N/A",CONCATENATE("Site: ",C165," ENP: ",F165," Remarks: ",H165),"")</f>
        <v/>
      </c>
      <c r="C581" s="922"/>
      <c r="D581" s="922"/>
      <c r="E581" s="922"/>
      <c r="F581" s="922"/>
      <c r="G581" s="922"/>
      <c r="H581" s="922"/>
      <c r="I581" s="939"/>
    </row>
    <row r="582" spans="2:9" ht="15" customHeight="1">
      <c r="B582" s="938" t="str">
        <f>IF(B168&lt;&gt;"N/A",CONCATENATE("Site: ",C168," ENP: ",F168," Remarks: ",H168),"")</f>
        <v/>
      </c>
      <c r="C582" s="922"/>
      <c r="D582" s="922"/>
      <c r="E582" s="922"/>
      <c r="F582" s="922"/>
      <c r="G582" s="922"/>
      <c r="H582" s="922"/>
      <c r="I582" s="939"/>
    </row>
    <row r="583" spans="2:9" ht="15" customHeight="1">
      <c r="B583" s="938" t="str">
        <f>IF(B171&lt;&gt;"N/A",CONCATENATE("Site: ",C171," ENP: ",F171," Remarks: ",H171),"")</f>
        <v/>
      </c>
      <c r="C583" s="922"/>
      <c r="D583" s="922"/>
      <c r="E583" s="922"/>
      <c r="F583" s="922"/>
      <c r="G583" s="922"/>
      <c r="H583" s="922"/>
      <c r="I583" s="939"/>
    </row>
    <row r="584" spans="2:9" ht="15" customHeight="1">
      <c r="B584" s="938" t="str">
        <f>IF(B174&lt;&gt;"N/A",CONCATENATE("Site: ",C174," ENP: ",F174," Remarks: ",H174),"")</f>
        <v/>
      </c>
      <c r="C584" s="922"/>
      <c r="D584" s="922"/>
      <c r="E584" s="922"/>
      <c r="F584" s="922"/>
      <c r="G584" s="922"/>
      <c r="H584" s="922"/>
      <c r="I584" s="939"/>
    </row>
    <row r="585" spans="2:9" ht="15" customHeight="1">
      <c r="B585" s="938" t="str">
        <f>IF(B177&lt;&gt;"N/A",CONCATENATE("Site: ",C177," ENP: ",F177," Remarks: ",H177),"")</f>
        <v/>
      </c>
      <c r="C585" s="922"/>
      <c r="D585" s="922"/>
      <c r="E585" s="922"/>
      <c r="F585" s="922"/>
      <c r="G585" s="922"/>
      <c r="H585" s="922"/>
      <c r="I585" s="939"/>
    </row>
    <row r="586" spans="2:9" ht="15" customHeight="1">
      <c r="B586" s="938" t="str">
        <f>IF(B180&lt;&gt;"N/A",CONCATENATE("Site: ",C180," ENP: ",F180," Remarks: ",H180),"")</f>
        <v/>
      </c>
      <c r="C586" s="922"/>
      <c r="D586" s="922"/>
      <c r="E586" s="922"/>
      <c r="F586" s="922"/>
      <c r="G586" s="922"/>
      <c r="H586" s="922"/>
      <c r="I586" s="939"/>
    </row>
    <row r="587" spans="2:9" ht="15" customHeight="1">
      <c r="B587" s="938" t="str">
        <f>IF(B183&lt;&gt;"N/A",CONCATENATE("Site: ",C183," ENP: ",F183," Remarks: ",H183),"")</f>
        <v/>
      </c>
      <c r="C587" s="922"/>
      <c r="D587" s="922"/>
      <c r="E587" s="922"/>
      <c r="F587" s="922"/>
      <c r="G587" s="922"/>
      <c r="H587" s="922"/>
      <c r="I587" s="939"/>
    </row>
    <row r="588" spans="2:9" ht="15" customHeight="1">
      <c r="B588" s="938" t="str">
        <f>IF(B186&lt;&gt;"N/A",CONCATENATE("Site: ",C186," ENP: ",F186," Remarks: ",H186),"")</f>
        <v/>
      </c>
      <c r="C588" s="922"/>
      <c r="D588" s="922"/>
      <c r="E588" s="922"/>
      <c r="F588" s="922"/>
      <c r="G588" s="922"/>
      <c r="H588" s="922"/>
      <c r="I588" s="939"/>
    </row>
    <row r="589" spans="2:9" ht="15" customHeight="1">
      <c r="B589" s="938" t="str">
        <f>IF(B189&lt;&gt;"N/A",CONCATENATE("Site: ",C189," ENP: ",F189," Remarks: ",H189),"")</f>
        <v/>
      </c>
      <c r="C589" s="922"/>
      <c r="D589" s="922"/>
      <c r="E589" s="922"/>
      <c r="F589" s="922"/>
      <c r="G589" s="922"/>
      <c r="H589" s="922"/>
      <c r="I589" s="939"/>
    </row>
    <row r="590" spans="2:9" ht="15" customHeight="1">
      <c r="B590" s="938" t="str">
        <f>IF(B192&lt;&gt;"N/A",CONCATENATE("Site: ",C192," ENP: ",F192," Remarks: ",H192),"")</f>
        <v/>
      </c>
      <c r="C590" s="922"/>
      <c r="D590" s="922"/>
      <c r="E590" s="922"/>
      <c r="F590" s="922"/>
      <c r="G590" s="922"/>
      <c r="H590" s="922"/>
      <c r="I590" s="939"/>
    </row>
    <row r="591" spans="2:9" ht="15" customHeight="1">
      <c r="B591" s="938" t="str">
        <f>IF(B195&lt;&gt;"N/A",CONCATENATE("Site: ",C195," ENP: ",F195," Remarks: ",H195),"")</f>
        <v/>
      </c>
      <c r="C591" s="922"/>
      <c r="D591" s="922"/>
      <c r="E591" s="922"/>
      <c r="F591" s="922"/>
      <c r="G591" s="922"/>
      <c r="H591" s="922"/>
      <c r="I591" s="939"/>
    </row>
    <row r="592" spans="2:9" ht="15" customHeight="1">
      <c r="B592" s="938" t="str">
        <f>IF(B198&lt;&gt;"N/A",CONCATENATE("Site: ",C198," ENP: ",F198," Remarks: ",H198),"")</f>
        <v/>
      </c>
      <c r="C592" s="922"/>
      <c r="D592" s="922"/>
      <c r="E592" s="922"/>
      <c r="F592" s="922"/>
      <c r="G592" s="922"/>
      <c r="H592" s="922"/>
      <c r="I592" s="939"/>
    </row>
    <row r="593" spans="2:9" ht="15" customHeight="1">
      <c r="B593" s="938" t="str">
        <f>IF(B201&lt;&gt;"N/A",CONCATENATE("Site: ",C201," ENP: ",F201," Remarks: ",H201),"")</f>
        <v/>
      </c>
      <c r="C593" s="922"/>
      <c r="D593" s="922"/>
      <c r="E593" s="922"/>
      <c r="F593" s="922"/>
      <c r="G593" s="922"/>
      <c r="H593" s="922"/>
      <c r="I593" s="939"/>
    </row>
    <row r="594" spans="2:9" ht="15" customHeight="1">
      <c r="B594" s="938" t="str">
        <f>IF(B204&lt;&gt;"N/A",CONCATENATE("Site: ",C204," ENP: ",F204," Remarks: ",H204),"")</f>
        <v/>
      </c>
      <c r="C594" s="922"/>
      <c r="D594" s="922"/>
      <c r="E594" s="922"/>
      <c r="F594" s="922"/>
      <c r="G594" s="922"/>
      <c r="H594" s="922"/>
      <c r="I594" s="939"/>
    </row>
    <row r="595" spans="2:9" ht="15" customHeight="1">
      <c r="B595" s="938" t="str">
        <f>IF(B207&lt;&gt;"N/A",CONCATENATE("Site: ",C207," ENP: ",F207," Remarks: ",H207),"")</f>
        <v/>
      </c>
      <c r="C595" s="922"/>
      <c r="D595" s="922"/>
      <c r="E595" s="922"/>
      <c r="F595" s="922"/>
      <c r="G595" s="922"/>
      <c r="H595" s="922"/>
      <c r="I595" s="939"/>
    </row>
    <row r="596" spans="2:9" ht="15" customHeight="1">
      <c r="B596" s="938" t="str">
        <f>IF(B210&lt;&gt;"N/A",CONCATENATE("Site: ",C210," ENP: ",F210," Remarks: ",H210),"")</f>
        <v/>
      </c>
      <c r="C596" s="922"/>
      <c r="D596" s="922"/>
      <c r="E596" s="922"/>
      <c r="F596" s="922"/>
      <c r="G596" s="922"/>
      <c r="H596" s="922"/>
      <c r="I596" s="939"/>
    </row>
    <row r="597" spans="2:9" ht="15" customHeight="1">
      <c r="B597" s="938" t="str">
        <f>IF(B213&lt;&gt;"N/A",CONCATENATE("Site: ",C213," ENP: ",F213," Remarks: ",H213),"")</f>
        <v/>
      </c>
      <c r="C597" s="922"/>
      <c r="D597" s="922"/>
      <c r="E597" s="922"/>
      <c r="F597" s="922"/>
      <c r="G597" s="922"/>
      <c r="H597" s="922"/>
      <c r="I597" s="939"/>
    </row>
    <row r="598" spans="2:9" ht="15" customHeight="1">
      <c r="B598" s="938" t="str">
        <f>IF(B216&lt;&gt;"N/A",CONCATENATE("Site: ",C216," ENP: ",F216," Remarks: ",H216),"")</f>
        <v/>
      </c>
      <c r="C598" s="922"/>
      <c r="D598" s="922"/>
      <c r="E598" s="922"/>
      <c r="F598" s="922"/>
      <c r="G598" s="922"/>
      <c r="H598" s="922"/>
      <c r="I598" s="939"/>
    </row>
    <row r="599" spans="2:9" ht="15" customHeight="1">
      <c r="B599" s="938" t="str">
        <f>IF(B219&lt;&gt;"N/A",CONCATENATE("Site: ",C219," ENP: ",F219," Remarks: ",H219),"")</f>
        <v/>
      </c>
      <c r="C599" s="922"/>
      <c r="D599" s="922"/>
      <c r="E599" s="922"/>
      <c r="F599" s="922"/>
      <c r="G599" s="922"/>
      <c r="H599" s="922"/>
      <c r="I599" s="939"/>
    </row>
    <row r="600" spans="2:9" ht="15" customHeight="1">
      <c r="B600" s="938" t="str">
        <f>IF(B222&lt;&gt;"N/A",CONCATENATE("Site: ",C222," ENP: ",F222," Remarks: ",H222),"")</f>
        <v/>
      </c>
      <c r="C600" s="922"/>
      <c r="D600" s="922"/>
      <c r="E600" s="922"/>
      <c r="F600" s="922"/>
      <c r="G600" s="922"/>
      <c r="H600" s="922"/>
      <c r="I600" s="939"/>
    </row>
    <row r="601" spans="2:9" ht="15" customHeight="1">
      <c r="B601" s="938" t="str">
        <f>IF(B225&lt;&gt;"N/A",CONCATENATE("Site: ",C225," ENP: ",F225," Remarks: ",H225),"")</f>
        <v/>
      </c>
      <c r="C601" s="922"/>
      <c r="D601" s="922"/>
      <c r="E601" s="922"/>
      <c r="F601" s="922"/>
      <c r="G601" s="922"/>
      <c r="H601" s="922"/>
      <c r="I601" s="939"/>
    </row>
    <row r="602" spans="2:9" ht="15" customHeight="1">
      <c r="B602" s="938" t="str">
        <f>IF(B228&lt;&gt;"N/A",CONCATENATE("Site: ",C228," ENP: ",F228," Remarks: ",H228),"")</f>
        <v/>
      </c>
      <c r="C602" s="922"/>
      <c r="D602" s="922"/>
      <c r="E602" s="922"/>
      <c r="F602" s="922"/>
      <c r="G602" s="922"/>
      <c r="H602" s="922"/>
      <c r="I602" s="939"/>
    </row>
    <row r="603" spans="2:9" ht="15" customHeight="1">
      <c r="B603" s="938" t="str">
        <f>IF(B231&lt;&gt;"N/A",CONCATENATE("Site: ",C231," ENP: ",F231," Remarks: ",H231),"")</f>
        <v/>
      </c>
      <c r="C603" s="922"/>
      <c r="D603" s="922"/>
      <c r="E603" s="922"/>
      <c r="F603" s="922"/>
      <c r="G603" s="922"/>
      <c r="H603" s="922"/>
      <c r="I603" s="939"/>
    </row>
    <row r="604" spans="2:9" ht="15" customHeight="1">
      <c r="B604" s="938" t="str">
        <f>IF(B234&lt;&gt;"N/A",CONCATENATE("Site: ",C234," ENP: ",F234," Remarks: ",H234),"")</f>
        <v/>
      </c>
      <c r="C604" s="922"/>
      <c r="D604" s="922"/>
      <c r="E604" s="922"/>
      <c r="F604" s="922"/>
      <c r="G604" s="922"/>
      <c r="H604" s="922"/>
      <c r="I604" s="939"/>
    </row>
    <row r="605" spans="2:9" ht="15" customHeight="1">
      <c r="B605" s="938" t="str">
        <f>IF(B237&lt;&gt;"N/A",CONCATENATE("Site: ",C237," ENP: ",F237," Remarks: ",H237),"")</f>
        <v/>
      </c>
      <c r="C605" s="922"/>
      <c r="D605" s="922"/>
      <c r="E605" s="922"/>
      <c r="F605" s="922"/>
      <c r="G605" s="922"/>
      <c r="H605" s="922"/>
      <c r="I605" s="939"/>
    </row>
    <row r="606" spans="2:9" ht="15" customHeight="1">
      <c r="B606" s="938" t="str">
        <f>IF(B240&lt;&gt;"N/A",CONCATENATE("Site: ",C240," ENP: ",F240," Remarks: ",H240),"")</f>
        <v/>
      </c>
      <c r="C606" s="922"/>
      <c r="D606" s="922"/>
      <c r="E606" s="922"/>
      <c r="F606" s="922"/>
      <c r="G606" s="922"/>
      <c r="H606" s="922"/>
      <c r="I606" s="939"/>
    </row>
    <row r="607" spans="2:9" ht="15" customHeight="1">
      <c r="B607" s="938" t="str">
        <f>IF(B243&lt;&gt;"N/A",CONCATENATE("Site: ",C243," ENP: ",F243," Remarks: ",H243),"")</f>
        <v/>
      </c>
      <c r="C607" s="922"/>
      <c r="D607" s="922"/>
      <c r="E607" s="922"/>
      <c r="F607" s="922"/>
      <c r="G607" s="922"/>
      <c r="H607" s="922"/>
      <c r="I607" s="939"/>
    </row>
    <row r="608" spans="2:9" ht="15" customHeight="1">
      <c r="B608" s="938" t="str">
        <f>IF(B246&lt;&gt;"N/A",CONCATENATE("Site: ",C246," ENP: ",F246," Remarks: ",H246),"")</f>
        <v/>
      </c>
      <c r="C608" s="922"/>
      <c r="D608" s="922"/>
      <c r="E608" s="922"/>
      <c r="F608" s="922"/>
      <c r="G608" s="922"/>
      <c r="H608" s="922"/>
      <c r="I608" s="939"/>
    </row>
    <row r="609" spans="2:9" ht="15" customHeight="1">
      <c r="B609" s="938" t="str">
        <f>IF(B249&lt;&gt;"N/A",CONCATENATE("Site: ",C249," ENP: ",F249," Remarks: ",H249),"")</f>
        <v/>
      </c>
      <c r="C609" s="922"/>
      <c r="D609" s="922"/>
      <c r="E609" s="922"/>
      <c r="F609" s="922"/>
      <c r="G609" s="922"/>
      <c r="H609" s="922"/>
      <c r="I609" s="939"/>
    </row>
    <row r="610" spans="2:9" ht="15" customHeight="1">
      <c r="B610" s="938" t="str">
        <f>IF(B252&lt;&gt;"N/A",CONCATENATE("Site: ",C252," ENP: ",F252," Remarks: ",H252),"")</f>
        <v/>
      </c>
      <c r="C610" s="922"/>
      <c r="D610" s="922"/>
      <c r="E610" s="922"/>
      <c r="F610" s="922"/>
      <c r="G610" s="922"/>
      <c r="H610" s="922"/>
      <c r="I610" s="939"/>
    </row>
    <row r="611" spans="2:9" ht="15" customHeight="1">
      <c r="B611" s="938" t="str">
        <f>IF(B255&lt;&gt;"N/A",CONCATENATE("Site: ",C255," ENP: ",F255," Remarks: ",H255),"")</f>
        <v/>
      </c>
      <c r="C611" s="922"/>
      <c r="D611" s="922"/>
      <c r="E611" s="922"/>
      <c r="F611" s="922"/>
      <c r="G611" s="922"/>
      <c r="H611" s="922"/>
      <c r="I611" s="939"/>
    </row>
    <row r="612" spans="2:9" ht="15" customHeight="1">
      <c r="B612" s="938" t="str">
        <f>IF(B258&lt;&gt;"N/A",CONCATENATE("Site: ",C258," ENP: ",F258," Remarks: ",H258),"")</f>
        <v/>
      </c>
      <c r="C612" s="922"/>
      <c r="D612" s="922"/>
      <c r="E612" s="922"/>
      <c r="F612" s="922"/>
      <c r="G612" s="922"/>
      <c r="H612" s="922"/>
      <c r="I612" s="939"/>
    </row>
    <row r="613" spans="2:9" ht="15" customHeight="1">
      <c r="B613" s="938" t="str">
        <f>IF(B261&lt;&gt;"N/A",CONCATENATE("Site: ",C261," ENP: ",F261," Remarks: ",H261),"")</f>
        <v/>
      </c>
      <c r="C613" s="922"/>
      <c r="D613" s="922"/>
      <c r="E613" s="922"/>
      <c r="F613" s="922"/>
      <c r="G613" s="922"/>
      <c r="H613" s="922"/>
      <c r="I613" s="939"/>
    </row>
    <row r="614" spans="2:9" ht="15" customHeight="1">
      <c r="B614" s="938" t="str">
        <f>IF(B264&lt;&gt;"N/A",CONCATENATE("Site: ",C264," ENP: ",F264," Remarks: ",H264),"")</f>
        <v/>
      </c>
      <c r="C614" s="922"/>
      <c r="D614" s="922"/>
      <c r="E614" s="922"/>
      <c r="F614" s="922"/>
      <c r="G614" s="922"/>
      <c r="H614" s="922"/>
      <c r="I614" s="939"/>
    </row>
    <row r="615" spans="2:9" ht="15" customHeight="1">
      <c r="B615" s="938" t="str">
        <f>IF(B267&lt;&gt;"N/A",CONCATENATE("Site: ",C267," ENP: ",F267," Remarks: ",H267),"")</f>
        <v/>
      </c>
      <c r="C615" s="922"/>
      <c r="D615" s="922"/>
      <c r="E615" s="922"/>
      <c r="F615" s="922"/>
      <c r="G615" s="922"/>
      <c r="H615" s="922"/>
      <c r="I615" s="939"/>
    </row>
    <row r="616" spans="2:9" ht="15" customHeight="1">
      <c r="B616" s="938" t="str">
        <f>IF(B270&lt;&gt;"N/A",CONCATENATE("Site: ",C270," ENP: ",F270," Remarks: ",H270),"")</f>
        <v/>
      </c>
      <c r="C616" s="922"/>
      <c r="D616" s="922"/>
      <c r="E616" s="922"/>
      <c r="F616" s="922"/>
      <c r="G616" s="922"/>
      <c r="H616" s="922"/>
      <c r="I616" s="939"/>
    </row>
    <row r="617" spans="2:9" ht="15" customHeight="1">
      <c r="B617" s="938" t="str">
        <f>IF(B273&lt;&gt;"N/A",CONCATENATE("Site: ",C273," ENP: ",F273," Remarks: ",H273),"")</f>
        <v/>
      </c>
      <c r="C617" s="922"/>
      <c r="D617" s="922"/>
      <c r="E617" s="922"/>
      <c r="F617" s="922"/>
      <c r="G617" s="922"/>
      <c r="H617" s="922"/>
      <c r="I617" s="939"/>
    </row>
    <row r="618" spans="2:9" ht="15" customHeight="1">
      <c r="B618" s="938" t="str">
        <f>IF(B276&lt;&gt;"N/A",CONCATENATE("Site: ",C276," ENP: ",F276," Remarks: ",H276),"")</f>
        <v/>
      </c>
      <c r="C618" s="922"/>
      <c r="D618" s="922"/>
      <c r="E618" s="922"/>
      <c r="F618" s="922"/>
      <c r="G618" s="922"/>
      <c r="H618" s="922"/>
      <c r="I618" s="939"/>
    </row>
    <row r="619" spans="2:9" ht="15" customHeight="1">
      <c r="B619" s="938" t="str">
        <f>IF(B279&lt;&gt;"N/A",CONCATENATE("Site: ",C279," ENP: ",F279," Remarks: ",H279),"")</f>
        <v/>
      </c>
      <c r="C619" s="922"/>
      <c r="D619" s="922"/>
      <c r="E619" s="922"/>
      <c r="F619" s="922"/>
      <c r="G619" s="922"/>
      <c r="H619" s="922"/>
      <c r="I619" s="939"/>
    </row>
    <row r="620" spans="2:9" ht="15" customHeight="1">
      <c r="B620" s="938" t="str">
        <f>IF(B282&lt;&gt;"N/A",CONCATENATE("Site: ",C282," ENP: ",F282," Remarks: ",H282),"")</f>
        <v/>
      </c>
      <c r="C620" s="922"/>
      <c r="D620" s="922"/>
      <c r="E620" s="922"/>
      <c r="F620" s="922"/>
      <c r="G620" s="922"/>
      <c r="H620" s="922"/>
      <c r="I620" s="939"/>
    </row>
    <row r="621" spans="2:9" ht="15" customHeight="1">
      <c r="B621" s="938" t="str">
        <f>IF(B285&lt;&gt;"N/A",CONCATENATE("Site: ",C285," ENP: ",F285," Remarks: ",H285),"")</f>
        <v/>
      </c>
      <c r="C621" s="922"/>
      <c r="D621" s="922"/>
      <c r="E621" s="922"/>
      <c r="F621" s="922"/>
      <c r="G621" s="922"/>
      <c r="H621" s="922"/>
      <c r="I621" s="939"/>
    </row>
    <row r="622" spans="2:9" ht="15" customHeight="1">
      <c r="B622" s="938" t="str">
        <f>IF(B288&lt;&gt;"N/A",CONCATENATE("Site: ",C288," ENP: ",F288," Remarks: ",H288),"")</f>
        <v/>
      </c>
      <c r="C622" s="922"/>
      <c r="D622" s="922"/>
      <c r="E622" s="922"/>
      <c r="F622" s="922"/>
      <c r="G622" s="922"/>
      <c r="H622" s="922"/>
      <c r="I622" s="939"/>
    </row>
    <row r="623" spans="2:9" ht="15" customHeight="1">
      <c r="B623" s="938" t="str">
        <f>IF(B291&lt;&gt;"N/A",CONCATENATE("Site: ",C291," ENP: ",F291," Remarks: ",H291),"")</f>
        <v/>
      </c>
      <c r="C623" s="922"/>
      <c r="D623" s="922"/>
      <c r="E623" s="922"/>
      <c r="F623" s="922"/>
      <c r="G623" s="922"/>
      <c r="H623" s="922"/>
      <c r="I623" s="939"/>
    </row>
    <row r="624" spans="2:9" ht="15" customHeight="1">
      <c r="B624" s="938" t="str">
        <f>IF(B294&lt;&gt;"N/A",CONCATENATE("Site: ",C294," ENP: ",F294," Remarks: ",H294),"")</f>
        <v/>
      </c>
      <c r="C624" s="922"/>
      <c r="D624" s="922"/>
      <c r="E624" s="922"/>
      <c r="F624" s="922"/>
      <c r="G624" s="922"/>
      <c r="H624" s="922"/>
      <c r="I624" s="939"/>
    </row>
    <row r="625" spans="2:9" ht="15" customHeight="1">
      <c r="B625" s="938" t="str">
        <f>IF(B297&lt;&gt;"N/A",CONCATENATE("Site: ",C297," ENP: ",F297," Remarks: ",H297),"")</f>
        <v/>
      </c>
      <c r="C625" s="922"/>
      <c r="D625" s="922"/>
      <c r="E625" s="922"/>
      <c r="F625" s="922"/>
      <c r="G625" s="922"/>
      <c r="H625" s="922"/>
      <c r="I625" s="939"/>
    </row>
    <row r="626" spans="2:9" ht="15" customHeight="1">
      <c r="B626" s="938" t="str">
        <f>IF(B300&lt;&gt;"N/A",CONCATENATE("Site: ",C300," ENP: ",F300," Remarks: ",H300),"")</f>
        <v/>
      </c>
      <c r="C626" s="922"/>
      <c r="D626" s="922"/>
      <c r="E626" s="922"/>
      <c r="F626" s="922"/>
      <c r="G626" s="922"/>
      <c r="H626" s="922"/>
      <c r="I626" s="939"/>
    </row>
    <row r="627" spans="2:9" ht="15" customHeight="1">
      <c r="B627" s="938" t="str">
        <f>IF(B303&lt;&gt;"N/A",CONCATENATE("Site: ",C303," ENP: ",F303," Remarks: ",H303),"")</f>
        <v/>
      </c>
      <c r="C627" s="922"/>
      <c r="D627" s="922"/>
      <c r="E627" s="922"/>
      <c r="F627" s="922"/>
      <c r="G627" s="922"/>
      <c r="H627" s="922"/>
      <c r="I627" s="939"/>
    </row>
    <row r="628" spans="2:9" ht="15" customHeight="1">
      <c r="B628" s="938" t="str">
        <f>IF(B306&lt;&gt;"N/A",CONCATENATE("Site: ",C306," ENP: ",F306," Remarks: ",H306),"")</f>
        <v/>
      </c>
      <c r="C628" s="922"/>
      <c r="D628" s="922"/>
      <c r="E628" s="922"/>
      <c r="F628" s="922"/>
      <c r="G628" s="922"/>
      <c r="H628" s="922"/>
      <c r="I628" s="939"/>
    </row>
    <row r="629" spans="2:9" ht="15" customHeight="1">
      <c r="B629" s="938" t="str">
        <f>IF(B309&lt;&gt;"N/A",CONCATENATE("Site: ",C309," ENP: ",F309," Remarks: ",H309),"")</f>
        <v/>
      </c>
      <c r="C629" s="922"/>
      <c r="D629" s="922"/>
      <c r="E629" s="922"/>
      <c r="F629" s="922"/>
      <c r="G629" s="922"/>
      <c r="H629" s="922"/>
      <c r="I629" s="939"/>
    </row>
    <row r="630" spans="2:9" ht="15" customHeight="1">
      <c r="B630" s="938" t="str">
        <f>IF(B312&lt;&gt;"N/A",CONCATENATE("Site: ",C312," ENP: ",F312," Remarks: ",H312),"")</f>
        <v/>
      </c>
      <c r="C630" s="922"/>
      <c r="D630" s="922"/>
      <c r="E630" s="922"/>
      <c r="F630" s="922"/>
      <c r="G630" s="922"/>
      <c r="H630" s="922"/>
      <c r="I630" s="939"/>
    </row>
    <row r="631" spans="2:9" ht="15" customHeight="1">
      <c r="B631" s="938" t="str">
        <f>IF(B315&lt;&gt;"N/A",CONCATENATE("Site: ",C315," ENP: ",F315," Remarks: ",H315),"")</f>
        <v/>
      </c>
      <c r="C631" s="922"/>
      <c r="D631" s="922"/>
      <c r="E631" s="922"/>
      <c r="F631" s="922"/>
      <c r="G631" s="922"/>
      <c r="H631" s="922"/>
      <c r="I631" s="939"/>
    </row>
    <row r="632" spans="2:9" ht="14.25">
      <c r="B632" s="934"/>
      <c r="C632" s="935"/>
      <c r="D632" s="935"/>
      <c r="E632" s="935"/>
      <c r="F632" s="935"/>
      <c r="G632" s="935"/>
      <c r="H632" s="935"/>
      <c r="I632" s="936"/>
    </row>
    <row r="633" spans="2:9" ht="14.25">
      <c r="B633" s="53"/>
      <c r="C633" s="53"/>
      <c r="D633" s="53"/>
      <c r="E633" s="53"/>
      <c r="F633" s="53"/>
      <c r="G633" s="53"/>
      <c r="H633" s="53"/>
      <c r="I633" s="53"/>
    </row>
  </sheetData>
  <sheetProtection algorithmName="SHA-512" hashValue="G+e9BVHz2HaTg4zoPCFupbc/rwMR3pSG6ni3LDcSYp74VFnqQre/DRv0hyvHE7lqgRwgO1Ym91EZvd40iRRMIg==" saltValue="MmnbKkDO2ZwprqluhI8iCg==" spinCount="100000" sheet="1" objects="1" scenarios="1"/>
  <mergeCells count="328">
    <mergeCell ref="B630:I630"/>
    <mergeCell ref="B564:I564"/>
    <mergeCell ref="B462:I462"/>
    <mergeCell ref="B463:I463"/>
    <mergeCell ref="B464:I464"/>
    <mergeCell ref="B465:I465"/>
    <mergeCell ref="B466:I466"/>
    <mergeCell ref="B467:I467"/>
    <mergeCell ref="B601:I601"/>
    <mergeCell ref="B602:I602"/>
    <mergeCell ref="B604:I604"/>
    <mergeCell ref="B605:I605"/>
    <mergeCell ref="B468:I468"/>
    <mergeCell ref="B469:I469"/>
    <mergeCell ref="B470:I470"/>
    <mergeCell ref="B471:I471"/>
    <mergeCell ref="B499:I499"/>
    <mergeCell ref="B500:I500"/>
    <mergeCell ref="B621:I621"/>
    <mergeCell ref="B622:I622"/>
    <mergeCell ref="B623:I623"/>
    <mergeCell ref="B624:I624"/>
    <mergeCell ref="B625:I625"/>
    <mergeCell ref="B626:I626"/>
    <mergeCell ref="B5:B12"/>
    <mergeCell ref="C5:C12"/>
    <mergeCell ref="D5:D12"/>
    <mergeCell ref="E5:E12"/>
    <mergeCell ref="F5:F12"/>
    <mergeCell ref="B443:I443"/>
    <mergeCell ref="B444:I444"/>
    <mergeCell ref="B445:I445"/>
    <mergeCell ref="B424:I424"/>
    <mergeCell ref="B425:I425"/>
    <mergeCell ref="B358:I358"/>
    <mergeCell ref="B359:I359"/>
    <mergeCell ref="B360:I360"/>
    <mergeCell ref="B361:I361"/>
    <mergeCell ref="B375:I375"/>
    <mergeCell ref="B376:I376"/>
    <mergeCell ref="B377:I377"/>
    <mergeCell ref="B372:I372"/>
    <mergeCell ref="B373:I373"/>
    <mergeCell ref="B363:I363"/>
    <mergeCell ref="B364:I364"/>
    <mergeCell ref="B365:I365"/>
    <mergeCell ref="B366:I366"/>
    <mergeCell ref="B367:I367"/>
    <mergeCell ref="B428:I428"/>
    <mergeCell ref="B429:I429"/>
    <mergeCell ref="B430:I430"/>
    <mergeCell ref="B431:I431"/>
    <mergeCell ref="B487:I487"/>
    <mergeCell ref="B488:I488"/>
    <mergeCell ref="B489:I489"/>
    <mergeCell ref="B456:I456"/>
    <mergeCell ref="B457:I457"/>
    <mergeCell ref="B447:I447"/>
    <mergeCell ref="B448:I448"/>
    <mergeCell ref="B449:I449"/>
    <mergeCell ref="B450:I450"/>
    <mergeCell ref="B451:I451"/>
    <mergeCell ref="B446:I446"/>
    <mergeCell ref="B432:I432"/>
    <mergeCell ref="B433:I433"/>
    <mergeCell ref="B461:I461"/>
    <mergeCell ref="B476:I476"/>
    <mergeCell ref="B477:I477"/>
    <mergeCell ref="B478:I478"/>
    <mergeCell ref="B479:I479"/>
    <mergeCell ref="B480:I480"/>
    <mergeCell ref="B627:I627"/>
    <mergeCell ref="B628:I628"/>
    <mergeCell ref="B629:I629"/>
    <mergeCell ref="B619:I619"/>
    <mergeCell ref="B620:I620"/>
    <mergeCell ref="B589:I589"/>
    <mergeCell ref="B595:I595"/>
    <mergeCell ref="B596:I596"/>
    <mergeCell ref="B597:I597"/>
    <mergeCell ref="B598:I598"/>
    <mergeCell ref="B591:I591"/>
    <mergeCell ref="B592:I592"/>
    <mergeCell ref="B593:I593"/>
    <mergeCell ref="B594:I594"/>
    <mergeCell ref="B606:I606"/>
    <mergeCell ref="B607:I607"/>
    <mergeCell ref="B608:I608"/>
    <mergeCell ref="B609:I609"/>
    <mergeCell ref="B610:I610"/>
    <mergeCell ref="B611:I611"/>
    <mergeCell ref="B612:I612"/>
    <mergeCell ref="B613:I613"/>
    <mergeCell ref="B614:I614"/>
    <mergeCell ref="B616:I616"/>
    <mergeCell ref="B617:I617"/>
    <mergeCell ref="B586:I586"/>
    <mergeCell ref="B587:I587"/>
    <mergeCell ref="B588:I588"/>
    <mergeCell ref="B579:I579"/>
    <mergeCell ref="B576:I576"/>
    <mergeCell ref="B590:I590"/>
    <mergeCell ref="B580:I580"/>
    <mergeCell ref="B599:I599"/>
    <mergeCell ref="B600:I600"/>
    <mergeCell ref="B571:I571"/>
    <mergeCell ref="B572:I572"/>
    <mergeCell ref="B573:I573"/>
    <mergeCell ref="B574:I574"/>
    <mergeCell ref="B581:I581"/>
    <mergeCell ref="B575:I575"/>
    <mergeCell ref="B582:I582"/>
    <mergeCell ref="B583:I583"/>
    <mergeCell ref="B585:I585"/>
    <mergeCell ref="B523:I523"/>
    <mergeCell ref="B524:I524"/>
    <mergeCell ref="B556:I556"/>
    <mergeCell ref="B557:I557"/>
    <mergeCell ref="B555:I555"/>
    <mergeCell ref="B566:I566"/>
    <mergeCell ref="B558:I558"/>
    <mergeCell ref="B559:I559"/>
    <mergeCell ref="B560:I560"/>
    <mergeCell ref="B561:I561"/>
    <mergeCell ref="B562:I562"/>
    <mergeCell ref="B563:I563"/>
    <mergeCell ref="B526:I526"/>
    <mergeCell ref="B527:I527"/>
    <mergeCell ref="B528:I528"/>
    <mergeCell ref="B534:I534"/>
    <mergeCell ref="B535:I535"/>
    <mergeCell ref="B536:I536"/>
    <mergeCell ref="B538:I538"/>
    <mergeCell ref="B551:I551"/>
    <mergeCell ref="B525:I525"/>
    <mergeCell ref="B550:I550"/>
    <mergeCell ref="B549:I549"/>
    <mergeCell ref="B537:I537"/>
    <mergeCell ref="B362:I362"/>
    <mergeCell ref="B378:I378"/>
    <mergeCell ref="B427:I427"/>
    <mergeCell ref="B374:I374"/>
    <mergeCell ref="B382:I382"/>
    <mergeCell ref="B383:I383"/>
    <mergeCell ref="B384:I384"/>
    <mergeCell ref="B370:I370"/>
    <mergeCell ref="B371:I371"/>
    <mergeCell ref="B379:I379"/>
    <mergeCell ref="B380:I380"/>
    <mergeCell ref="B381:I381"/>
    <mergeCell ref="B385:I385"/>
    <mergeCell ref="B386:I386"/>
    <mergeCell ref="B387:I387"/>
    <mergeCell ref="B388:I388"/>
    <mergeCell ref="B389:I389"/>
    <mergeCell ref="B391:I391"/>
    <mergeCell ref="B409:I409"/>
    <mergeCell ref="B410:I410"/>
    <mergeCell ref="B411:I411"/>
    <mergeCell ref="B413:I413"/>
    <mergeCell ref="B414:I414"/>
    <mergeCell ref="B415:I415"/>
    <mergeCell ref="B518:I518"/>
    <mergeCell ref="B521:I521"/>
    <mergeCell ref="B519:I519"/>
    <mergeCell ref="B368:I368"/>
    <mergeCell ref="B369:I369"/>
    <mergeCell ref="B390:I390"/>
    <mergeCell ref="B416:I416"/>
    <mergeCell ref="B417:I417"/>
    <mergeCell ref="B418:I418"/>
    <mergeCell ref="B419:I419"/>
    <mergeCell ref="B420:I420"/>
    <mergeCell ref="B421:I421"/>
    <mergeCell ref="B434:I434"/>
    <mergeCell ref="B435:I435"/>
    <mergeCell ref="B492:I492"/>
    <mergeCell ref="B493:I493"/>
    <mergeCell ref="B503:I503"/>
    <mergeCell ref="B504:I504"/>
    <mergeCell ref="B509:I509"/>
    <mergeCell ref="B515:I515"/>
    <mergeCell ref="B423:I423"/>
    <mergeCell ref="B452:I452"/>
    <mergeCell ref="B495:I495"/>
    <mergeCell ref="B496:I496"/>
    <mergeCell ref="B522:I522"/>
    <mergeCell ref="B412:I412"/>
    <mergeCell ref="B392:I392"/>
    <mergeCell ref="B393:I393"/>
    <mergeCell ref="B394:I394"/>
    <mergeCell ref="B395:I395"/>
    <mergeCell ref="B396:I396"/>
    <mergeCell ref="B397:I397"/>
    <mergeCell ref="B398:I398"/>
    <mergeCell ref="B399:I399"/>
    <mergeCell ref="B400:I400"/>
    <mergeCell ref="B401:I401"/>
    <mergeCell ref="B402:I402"/>
    <mergeCell ref="B403:I403"/>
    <mergeCell ref="B404:I404"/>
    <mergeCell ref="B405:I405"/>
    <mergeCell ref="B406:I406"/>
    <mergeCell ref="B407:I407"/>
    <mergeCell ref="B408:I408"/>
    <mergeCell ref="B520:I520"/>
    <mergeCell ref="B472:I472"/>
    <mergeCell ref="B501:I501"/>
    <mergeCell ref="B516:I516"/>
    <mergeCell ref="B514:I514"/>
    <mergeCell ref="B517:I517"/>
    <mergeCell ref="B490:I490"/>
    <mergeCell ref="B491:I491"/>
    <mergeCell ref="B474:I474"/>
    <mergeCell ref="B475:I475"/>
    <mergeCell ref="B481:I481"/>
    <mergeCell ref="B511:I511"/>
    <mergeCell ref="B512:I512"/>
    <mergeCell ref="B513:I513"/>
    <mergeCell ref="B510:I510"/>
    <mergeCell ref="B498:I498"/>
    <mergeCell ref="B482:I482"/>
    <mergeCell ref="B483:I483"/>
    <mergeCell ref="B502:I502"/>
    <mergeCell ref="B484:I484"/>
    <mergeCell ref="B485:I485"/>
    <mergeCell ref="B486:I486"/>
    <mergeCell ref="B505:I505"/>
    <mergeCell ref="B506:I506"/>
    <mergeCell ref="B507:I507"/>
    <mergeCell ref="B508:I508"/>
    <mergeCell ref="B497:I497"/>
    <mergeCell ref="B631:I631"/>
    <mergeCell ref="B544:I544"/>
    <mergeCell ref="B545:I545"/>
    <mergeCell ref="B546:I546"/>
    <mergeCell ref="B547:I547"/>
    <mergeCell ref="B548:I548"/>
    <mergeCell ref="B539:I539"/>
    <mergeCell ref="B540:I540"/>
    <mergeCell ref="B541:I541"/>
    <mergeCell ref="B542:I542"/>
    <mergeCell ref="B543:I543"/>
    <mergeCell ref="B552:I552"/>
    <mergeCell ref="B553:I553"/>
    <mergeCell ref="B554:I554"/>
    <mergeCell ref="B567:I567"/>
    <mergeCell ref="B603:I603"/>
    <mergeCell ref="B577:I577"/>
    <mergeCell ref="B578:I578"/>
    <mergeCell ref="B565:I565"/>
    <mergeCell ref="B584:I584"/>
    <mergeCell ref="B615:I615"/>
    <mergeCell ref="B568:I568"/>
    <mergeCell ref="B569:I569"/>
    <mergeCell ref="B570:I570"/>
    <mergeCell ref="K565:K566"/>
    <mergeCell ref="B326:I326"/>
    <mergeCell ref="B327:I327"/>
    <mergeCell ref="B328:I328"/>
    <mergeCell ref="B329:I329"/>
    <mergeCell ref="B330:I330"/>
    <mergeCell ref="B322:I322"/>
    <mergeCell ref="B323:I323"/>
    <mergeCell ref="B618:I618"/>
    <mergeCell ref="B341:I341"/>
    <mergeCell ref="B342:I342"/>
    <mergeCell ref="B343:I343"/>
    <mergeCell ref="B426:I426"/>
    <mergeCell ref="B336:I336"/>
    <mergeCell ref="B337:I337"/>
    <mergeCell ref="B338:I338"/>
    <mergeCell ref="B339:I339"/>
    <mergeCell ref="B340:I340"/>
    <mergeCell ref="B347:I347"/>
    <mergeCell ref="B345:I345"/>
    <mergeCell ref="B346:I346"/>
    <mergeCell ref="B348:I348"/>
    <mergeCell ref="B349:I349"/>
    <mergeCell ref="B350:I350"/>
    <mergeCell ref="B422:I422"/>
    <mergeCell ref="K539:K540"/>
    <mergeCell ref="K541:K542"/>
    <mergeCell ref="K544:K545"/>
    <mergeCell ref="K549:K550"/>
    <mergeCell ref="K67:K68"/>
    <mergeCell ref="K553:K557"/>
    <mergeCell ref="K558:K562"/>
    <mergeCell ref="B351:I351"/>
    <mergeCell ref="B352:I352"/>
    <mergeCell ref="B344:I344"/>
    <mergeCell ref="B353:I353"/>
    <mergeCell ref="B354:I354"/>
    <mergeCell ref="B355:I355"/>
    <mergeCell ref="B356:I356"/>
    <mergeCell ref="B357:I357"/>
    <mergeCell ref="B453:I453"/>
    <mergeCell ref="B454:I454"/>
    <mergeCell ref="B455:I455"/>
    <mergeCell ref="B494:I494"/>
    <mergeCell ref="B458:I458"/>
    <mergeCell ref="B459:I459"/>
    <mergeCell ref="B460:I460"/>
    <mergeCell ref="B473:I473"/>
    <mergeCell ref="B324:I324"/>
    <mergeCell ref="B1:I1"/>
    <mergeCell ref="B632:I632"/>
    <mergeCell ref="B316:C316"/>
    <mergeCell ref="B317:C317"/>
    <mergeCell ref="B436:I436"/>
    <mergeCell ref="B437:I437"/>
    <mergeCell ref="B438:I438"/>
    <mergeCell ref="B439:I439"/>
    <mergeCell ref="B440:I440"/>
    <mergeCell ref="B441:I441"/>
    <mergeCell ref="B442:I442"/>
    <mergeCell ref="B529:I529"/>
    <mergeCell ref="B530:I530"/>
    <mergeCell ref="B531:I531"/>
    <mergeCell ref="B532:I532"/>
    <mergeCell ref="B533:I533"/>
    <mergeCell ref="B325:I325"/>
    <mergeCell ref="B331:I331"/>
    <mergeCell ref="B332:I332"/>
    <mergeCell ref="B333:I333"/>
    <mergeCell ref="B321:I321"/>
    <mergeCell ref="B334:I334"/>
    <mergeCell ref="B335:I335"/>
  </mergeCells>
  <phoneticPr fontId="142" type="noConversion"/>
  <conditionalFormatting sqref="C13:C15">
    <cfRule type="cellIs" dxfId="2172" priority="901" operator="equal">
      <formula>"Main site excluded from Calculation"</formula>
    </cfRule>
  </conditionalFormatting>
  <conditionalFormatting sqref="D13:D315">
    <cfRule type="expression" dxfId="2171" priority="3">
      <formula>AND(B13&lt;&gt;"",B13&lt;&gt;"N/A",D13="")</formula>
    </cfRule>
    <cfRule type="expression" dxfId="2170" priority="308">
      <formula>C13="N/A"</formula>
    </cfRule>
  </conditionalFormatting>
  <conditionalFormatting sqref="F13:F315">
    <cfRule type="expression" dxfId="2169" priority="2">
      <formula>C13="N/A"</formula>
    </cfRule>
    <cfRule type="expression" dxfId="2168" priority="5">
      <formula>AND(B13&lt;&gt;"",B13&lt;&gt;"N/A",F13="")</formula>
    </cfRule>
  </conditionalFormatting>
  <conditionalFormatting sqref="H13:H315">
    <cfRule type="expression" dxfId="2167" priority="1">
      <formula>C13="N/A"</formula>
    </cfRule>
  </conditionalFormatting>
  <dataValidations count="7">
    <dataValidation allowBlank="1" showInputMessage="1" showErrorMessage="1" promptTitle="What is ENP?" prompt="As defined in MD5, 1.9, the Effective Number of Personnel consists of all personnel involved within the scope of certification including this woking on each shift._x000a_For further info see notes on the right, MD5 2.3 or click Quotation Guidance link above." sqref="F5" xr:uid="{E98485AB-EB59-4DEF-A484-B364E7B5EF3A}"/>
    <dataValidation allowBlank="1" showInputMessage="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H5" xr:uid="{DC6C5C73-C0D0-4D35-A117-0DD3AAE7DD9F}"/>
    <dataValidation allowBlank="1" showErrorMessage="1" promptTitle="What is Total Head Count?" prompt="Total Head Count is the number of employees the client has on its payroll and that are relevant to the Standard audited." sqref="D13:D18" xr:uid="{10716139-AD81-4297-AD55-0BC0942489F3}"/>
    <dataValidation allowBlank="1" showErrorMessage="1" promptTitle="What is ENP?" prompt="As defined in MD5, 1.9, the Effective Number of Personnel consists of all personnel involved within the scope of certification including this woking on each shift._x000a_For further info see notes on the right, MD5 2.3 or click Quotation Guidance link above." sqref="F13:F18" xr:uid="{6FA8679C-23A5-4133-9127-868790AB12DA}"/>
    <dataValidation allowBlank="1" showErrorMessage="1" promptTitle="What to enter in Remarks?" prompt="As defined in MD5, 2.3, the calculation of Effective Number of Personnel is based on several factors; thus, the justification needs to be provided here in Remarks._x000a_For further info see Notes on the right, MD5 2.3 or click Quotation Guidance link above." sqref="H13:H18" xr:uid="{95CBB158-3B5C-4799-BF6C-77A96CD9B282}"/>
    <dataValidation allowBlank="1" showInputMessage="1" showErrorMessage="1" promptTitle="What's FTE(Full Time Equivalent)" prompt="Full Time Equivalent (or FTE for short) is the Total Head Count translated to employees working 8-hour schedules; e.g. if a client has 4 people as part time personnel, each one working 4-hour shifts, this translates to two 8-hour employees - so enter 2." sqref="E13:E18 E5" xr:uid="{28EABAF0-01E5-4E7C-B7B2-2E8F329D9047}"/>
    <dataValidation allowBlank="1" showInputMessage="1" showErrorMessage="1" promptTitle="What is Total Head Count?" prompt="Total Head Count is the number of employees the client has on its payroll and that are relevant to the Standard audited." sqref="D5:D12" xr:uid="{A379DC61-5F60-4950-9FE5-1A0805889866}"/>
  </dataValidations>
  <hyperlinks>
    <hyperlink ref="H3" r:id="rId1" display="https://lrqagroup.sharepoint.com/:p:/s/assessment-qag/EWSYMPqkDF1AnlZo4hTFvJoBgM_1SD3OLbb_xoulSZptng?e=YBEZGp&amp;nav=eyJzSWQiOjI5MSwiY0lkIjoyMTM5NjU0NDU1fQ" xr:uid="{9FB3F93B-BDB0-417F-9EA4-2D20ACD2C13F}"/>
    <hyperlink ref="I3" location="'Effective Employees - Guidance'!Print_Area" display="Effective Employees - Guidance" xr:uid="{EDF13979-9125-4AF3-9457-7A9BBC21E5AB}"/>
  </hyperlinks>
  <printOptions horizontalCentered="1"/>
  <pageMargins left="3.937007874015748E-2" right="3.937007874015748E-2" top="0.15748031496062992" bottom="0.15748031496062992" header="0.11811023622047245" footer="0.11811023622047245"/>
  <pageSetup paperSize="9" scale="40" fitToHeight="0" orientation="portrait" horizontalDpi="1200" verticalDpi="1200" r:id="rId2"/>
  <rowBreaks count="1" manualBreakCount="1">
    <brk id="31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6D479-C12D-445D-8A9A-44264D9EB146}">
  <sheetPr codeName="Sheet10">
    <tabColor theme="1"/>
    <pageSetUpPr fitToPage="1"/>
  </sheetPr>
  <dimension ref="A1:CL681"/>
  <sheetViews>
    <sheetView showZeros="0" zoomScaleNormal="100" workbookViewId="0">
      <selection activeCell="B8" sqref="B8"/>
    </sheetView>
  </sheetViews>
  <sheetFormatPr defaultColWidth="0" defaultRowHeight="16.899999999999999" zeroHeight="1"/>
  <cols>
    <col min="1" max="1" width="1.4375" customWidth="1"/>
    <col min="2" max="2" width="19.125" customWidth="1"/>
    <col min="3" max="3" width="28.5625" customWidth="1"/>
    <col min="4" max="4" width="73.5625" customWidth="1"/>
    <col min="5" max="5" width="12.6875" customWidth="1"/>
    <col min="6" max="6" width="12.6875" hidden="1" customWidth="1"/>
    <col min="7" max="7" width="12.5625" customWidth="1"/>
    <col min="8" max="10" width="12.6875" customWidth="1"/>
    <col min="11" max="11" width="77" customWidth="1"/>
    <col min="12" max="12" width="62" customWidth="1"/>
    <col min="13" max="13" width="1.4375" customWidth="1"/>
    <col min="14" max="14" width="33.4375" hidden="1" customWidth="1"/>
    <col min="15" max="15" width="9.125" hidden="1" customWidth="1"/>
    <col min="16" max="16" width="46.5625" hidden="1" customWidth="1"/>
    <col min="17" max="17" width="35.125" hidden="1" customWidth="1"/>
    <col min="18" max="18" width="37" hidden="1" customWidth="1"/>
    <col min="19" max="22" width="9.125" hidden="1" customWidth="1"/>
    <col min="23" max="23" width="10.6875" hidden="1" customWidth="1"/>
    <col min="24" max="24" width="36.3125" hidden="1" customWidth="1"/>
    <col min="25" max="25" width="12.875" hidden="1" customWidth="1"/>
    <col min="26" max="26" width="10.3125" hidden="1" customWidth="1"/>
    <col min="27" max="27" width="9.4375" hidden="1" customWidth="1"/>
    <col min="28" max="28" width="74.6875" hidden="1" customWidth="1"/>
    <col min="29" max="29" width="12.3125" hidden="1" customWidth="1"/>
    <col min="30" max="30" width="6.4375" hidden="1" customWidth="1"/>
    <col min="31" max="31" width="8.6875" hidden="1" customWidth="1"/>
    <col min="32" max="32" width="9" hidden="1" customWidth="1"/>
    <col min="33" max="34" width="91" hidden="1" customWidth="1"/>
    <col min="35" max="35" width="107.5625" hidden="1" customWidth="1"/>
    <col min="36" max="36" width="9.125" hidden="1" customWidth="1"/>
    <col min="37" max="37" width="30.3125" hidden="1" customWidth="1"/>
    <col min="38" max="38" width="8.6875" hidden="1" customWidth="1"/>
    <col min="39" max="39" width="7.125" hidden="1" customWidth="1"/>
    <col min="40" max="40" width="9.125" hidden="1" customWidth="1"/>
    <col min="41" max="41" width="21.4375" hidden="1" customWidth="1"/>
    <col min="42" max="42" width="9.4375" hidden="1" customWidth="1"/>
    <col min="43" max="43" width="68.4375" hidden="1" customWidth="1"/>
    <col min="44" max="44" width="10.3125" hidden="1" customWidth="1"/>
    <col min="45" max="45" width="6.4375" hidden="1" customWidth="1"/>
    <col min="46" max="46" width="8.6875" hidden="1" customWidth="1"/>
    <col min="47" max="47" width="9" hidden="1" customWidth="1"/>
    <col min="48" max="49" width="91" hidden="1" customWidth="1"/>
    <col min="50" max="50" width="107.5625" hidden="1" customWidth="1"/>
    <col min="51" max="51" width="9.125" hidden="1" customWidth="1"/>
    <col min="52" max="52" width="10.5625" hidden="1" customWidth="1"/>
    <col min="53" max="53" width="8.6875" hidden="1" customWidth="1"/>
    <col min="54" max="54" width="11.3125" hidden="1" customWidth="1"/>
    <col min="55" max="55" width="9.4375" hidden="1" customWidth="1"/>
    <col min="56" max="56" width="164.875" hidden="1" customWidth="1"/>
    <col min="57" max="57" width="10.3125" hidden="1" customWidth="1"/>
    <col min="58" max="58" width="6.4375" hidden="1" customWidth="1"/>
    <col min="59" max="59" width="8.6875" hidden="1" customWidth="1"/>
    <col min="60" max="60" width="9" hidden="1" customWidth="1"/>
    <col min="61" max="61" width="59.4375" hidden="1" customWidth="1"/>
    <col min="62" max="71" width="9.125" hidden="1" customWidth="1"/>
    <col min="72" max="73" width="91" hidden="1" customWidth="1"/>
    <col min="74" max="74" width="107.5625" hidden="1" customWidth="1"/>
    <col min="75" max="90" width="0" hidden="1" customWidth="1"/>
    <col min="91" max="16384" width="9.125" hidden="1"/>
  </cols>
  <sheetData>
    <row r="1" spans="1:18" s="450" customFormat="1" ht="23.25">
      <c r="A1" s="53"/>
      <c r="B1" s="862" t="s">
        <v>204</v>
      </c>
      <c r="C1" s="862"/>
      <c r="D1" s="862"/>
      <c r="E1" s="862"/>
      <c r="F1" s="862"/>
      <c r="G1" s="862"/>
      <c r="H1" s="862"/>
      <c r="I1" s="862"/>
      <c r="J1" s="862"/>
      <c r="K1" s="862"/>
      <c r="L1" s="862"/>
      <c r="M1" s="53"/>
      <c r="N1" s="451"/>
      <c r="O1" s="451"/>
    </row>
    <row r="2" spans="1:18" s="450" customFormat="1" ht="3.75" customHeight="1" thickBot="1">
      <c r="A2" s="53"/>
      <c r="B2" s="38" t="s">
        <v>160</v>
      </c>
      <c r="C2" s="39"/>
      <c r="D2" s="39"/>
      <c r="E2" s="45" t="str">
        <f>IF('Client Info'!$C$26="Yes","ISO 9001","--")</f>
        <v>--</v>
      </c>
      <c r="F2" s="45"/>
      <c r="G2" s="45" t="str">
        <f>IF('Client Info'!$C$27="Yes","ISO 14001","--")</f>
        <v>--</v>
      </c>
      <c r="H2" s="45" t="str">
        <f>IF('Client Info'!$C$28="Yes","ISO 45001","--")</f>
        <v>--</v>
      </c>
      <c r="I2" s="45"/>
      <c r="J2" s="45"/>
      <c r="K2" s="575"/>
      <c r="L2" s="576"/>
      <c r="M2" s="74"/>
      <c r="N2" s="456"/>
      <c r="O2" s="451"/>
    </row>
    <row r="3" spans="1:18" s="450" customFormat="1" ht="18.75" customHeight="1" thickBot="1">
      <c r="A3" s="53"/>
      <c r="B3" s="968" t="s">
        <v>161</v>
      </c>
      <c r="C3" s="969"/>
      <c r="D3" s="969"/>
      <c r="E3" s="574"/>
      <c r="F3" s="574"/>
      <c r="G3" s="909" t="s">
        <v>162</v>
      </c>
      <c r="H3" s="911"/>
      <c r="I3" s="574"/>
      <c r="J3" s="574"/>
      <c r="K3" s="574"/>
      <c r="L3" s="578"/>
      <c r="M3" s="75"/>
      <c r="N3" s="452"/>
      <c r="O3" s="451"/>
    </row>
    <row r="4" spans="1:18" s="450" customFormat="1" ht="3.75" customHeight="1">
      <c r="A4" s="53"/>
      <c r="B4" s="963"/>
      <c r="C4" s="964"/>
      <c r="D4" s="573"/>
      <c r="E4" s="573"/>
      <c r="F4" s="573"/>
      <c r="G4" s="573"/>
      <c r="H4" s="573"/>
      <c r="I4" s="573"/>
      <c r="J4" s="573"/>
      <c r="K4" s="573"/>
      <c r="L4" s="579"/>
      <c r="M4" s="75"/>
      <c r="N4" s="452"/>
      <c r="O4" s="451"/>
    </row>
    <row r="5" spans="1:18" s="450" customFormat="1" ht="18">
      <c r="A5" s="53"/>
      <c r="B5" s="2" t="s">
        <v>205</v>
      </c>
      <c r="C5" s="3"/>
      <c r="D5" s="3"/>
      <c r="E5" s="3"/>
      <c r="F5" s="3"/>
      <c r="G5" s="3"/>
      <c r="H5" s="3"/>
      <c r="I5" s="3"/>
      <c r="J5" s="3"/>
      <c r="K5" s="3"/>
      <c r="L5" s="4"/>
      <c r="M5" s="74"/>
      <c r="N5" s="456"/>
      <c r="O5" s="451"/>
    </row>
    <row r="6" spans="1:18" s="450" customFormat="1" ht="32.25" customHeight="1">
      <c r="A6" s="53"/>
      <c r="B6" s="93" t="s">
        <v>103</v>
      </c>
      <c r="C6" s="94" t="s">
        <v>164</v>
      </c>
      <c r="D6" s="94" t="s">
        <v>206</v>
      </c>
      <c r="E6" s="94" t="s">
        <v>207</v>
      </c>
      <c r="F6" s="200" t="s">
        <v>208</v>
      </c>
      <c r="G6" s="200" t="s">
        <v>209</v>
      </c>
      <c r="H6" s="965" t="s">
        <v>210</v>
      </c>
      <c r="I6" s="966"/>
      <c r="J6" s="967"/>
      <c r="K6" s="94"/>
      <c r="L6" s="309" t="s">
        <v>110</v>
      </c>
      <c r="M6" s="44"/>
      <c r="N6" s="457"/>
      <c r="O6" s="451"/>
    </row>
    <row r="7" spans="1:18" s="450" customFormat="1">
      <c r="A7" s="53"/>
      <c r="B7" s="306"/>
      <c r="C7" s="307"/>
      <c r="D7" s="307"/>
      <c r="E7" s="307"/>
      <c r="F7" s="307"/>
      <c r="G7" s="308"/>
      <c r="H7" s="132" t="s">
        <v>47</v>
      </c>
      <c r="I7" s="132" t="s">
        <v>48</v>
      </c>
      <c r="J7" s="132" t="s">
        <v>49</v>
      </c>
      <c r="K7" s="307"/>
      <c r="L7" s="310"/>
      <c r="M7" s="44"/>
      <c r="N7" s="457"/>
      <c r="O7" s="451"/>
      <c r="P7" s="24" t="s">
        <v>47</v>
      </c>
      <c r="Q7" s="24" t="s">
        <v>48</v>
      </c>
      <c r="R7" s="24" t="s">
        <v>49</v>
      </c>
    </row>
    <row r="8" spans="1:18" s="450" customFormat="1">
      <c r="A8" s="53"/>
      <c r="B8" s="183"/>
      <c r="C8" s="184"/>
      <c r="D8" s="185"/>
      <c r="E8" s="133" t="str" cm="1">
        <f t="array" ref="E8">_xlfn.IFS(LEFT(D8,3)="[D]","Decrease",LEFT(D8,3)="[I]","Increase",D8="","")</f>
        <v/>
      </c>
      <c r="F8" s="346" cm="1">
        <f t="array" ref="F8">IFERROR(_xlfn.IFS(E8="Decrease",-1*G8,E8="Increase",G8),0)</f>
        <v>0</v>
      </c>
      <c r="G8" s="186">
        <f t="shared" ref="G8:G39" si="0">IF(E8&lt;&gt;"",10%,0)</f>
        <v>0</v>
      </c>
      <c r="H8" s="133">
        <f t="shared" ref="H8:H39" si="1">IF($H$7=B8,VLOOKUP(C8,$Z$511:$AA$612,2,FALSE),0)</f>
        <v>0</v>
      </c>
      <c r="I8" s="133">
        <f t="shared" ref="I8:I39" si="2">IF($I$7=B8,VLOOKUP(C8,$AO$511:$AP$612,2,FALSE),0)</f>
        <v>0</v>
      </c>
      <c r="J8" s="133">
        <f t="shared" ref="J8:J39" si="3">IF($J$7=B8,VLOOKUP(C8,$BB$511:$BC$612,2,FALSE),0)</f>
        <v>0</v>
      </c>
      <c r="K8" s="382" t="str" cm="1">
        <f t="array" ref="K8">IFERROR(_xlfn.IFS(B8&amp;"|"&amp;C8&amp;"|"&amp;D8&amp;"|"&amp;"Duplicate"=P8,"This factor has already been used. Please revise.",B8&amp;"|"&amp;C8&amp;"|"&amp;D8&amp;"|"&amp;"Duplicate"=Q8,"This factor has already been used. Please revise.",B8&amp;"|"&amp;C8&amp;"|"&amp;D8&amp;"|"&amp;"Duplicate"=R8,"This factor has already been used. Please revise.",(H8&lt;-0.3),"Please check reduction percentage since no more than -30% total reduction can be applied",(I8&lt;-0.3),"Please check reduction percentage since no more than -30% total reduction can be applied",(J8&lt;-0.3),"Please check reduction percentage since no more than -30% total reduction can be applied",AND(D8="[D] Client is not design responsible or other standard elements in the scope",G8&gt;15%),"If Design is not included in the scope a maximum 15% reduction can be applied; please revise."),"")</f>
        <v/>
      </c>
      <c r="L8" s="623"/>
      <c r="M8" s="53"/>
      <c r="N8" s="451"/>
      <c r="O8" s="451"/>
      <c r="P8" t="str">
        <f>IFERROR(VLOOKUP(B8&amp;"|"&amp;C8&amp;"|"&amp;D8&amp;"|"&amp;"Duplicate",$AI$408:$AJ$508,1,FALSE),"")</f>
        <v/>
      </c>
      <c r="Q8" t="str">
        <f>IFERROR(VLOOKUP(B8&amp;"|"&amp;C8&amp;"|"&amp;D8&amp;"|"&amp;"Duplicate",$AX$408:$AY$508,1,FALSE),"")</f>
        <v/>
      </c>
      <c r="R8" t="str">
        <f>IFERROR(VLOOKUP(B8&amp;"|"&amp;C8&amp;"|"&amp;D8&amp;"|"&amp;"Duplicate",$BV$408:$BW$508,1,FALSE),"")</f>
        <v/>
      </c>
    </row>
    <row r="9" spans="1:18" s="450" customFormat="1">
      <c r="A9" s="53"/>
      <c r="B9" s="183"/>
      <c r="C9" s="184"/>
      <c r="D9" s="185"/>
      <c r="E9" s="134" t="str" cm="1">
        <f t="array" ref="E9">_xlfn.IFS(LEFT(D9,3)="[D]","Decrease",LEFT(D9,3)="[I]","Increase",D9="","")</f>
        <v/>
      </c>
      <c r="F9" s="346" cm="1">
        <f t="array" ref="F9">IFERROR(_xlfn.IFS(E9="Decrease",-1*G9,E9="Increase",G9),0)</f>
        <v>0</v>
      </c>
      <c r="G9" s="186">
        <f t="shared" si="0"/>
        <v>0</v>
      </c>
      <c r="H9" s="381">
        <f t="shared" si="1"/>
        <v>0</v>
      </c>
      <c r="I9" s="381">
        <f t="shared" si="2"/>
        <v>0</v>
      </c>
      <c r="J9" s="381">
        <f t="shared" si="3"/>
        <v>0</v>
      </c>
      <c r="K9" s="459" t="str" cm="1">
        <f t="array" ref="K9">IFERROR(_xlfn.IFS(B9&amp;"|"&amp;C9&amp;"|"&amp;D9&amp;"|"&amp;"Duplicate"=P9,"This factor has already been used. Please revise.",B9&amp;"|"&amp;C9&amp;"|"&amp;D9&amp;"|"&amp;"Duplicate"=Q9,"This factor has already been used. Please revise.",B9&amp;"|"&amp;C9&amp;"|"&amp;D9&amp;"|"&amp;"Duplicate"=R9,"This factor has already been used. Please revise.",(H9&lt;-0.3),"Please check reduction percentage since no more than -30% total reduction can be applied",(I9&lt;-0.3),"Please check reduction percentage since no more than -30% total reduction can be applied",(J9&lt;-0.3),"Please check reduction percentage since no more than -30% total reduction can be applied",AND(D9="[D] Client is not design responsible or other standard elements in the scope",G9&gt;15%),"If Design is not included in the scope a maximum 15% reduction can be applied; please revise."),"")</f>
        <v/>
      </c>
      <c r="L9" s="623"/>
      <c r="M9" s="53"/>
      <c r="N9" s="451"/>
      <c r="O9" s="451"/>
      <c r="P9" t="str">
        <f t="shared" ref="P9:P72" si="4">IFERROR(VLOOKUP(B9&amp;"|"&amp;C9&amp;"|"&amp;D9&amp;"|"&amp;"Duplicate",$AI$408:$AJ$508,1,FALSE),"")</f>
        <v/>
      </c>
      <c r="Q9" t="str">
        <f t="shared" ref="Q9:Q72" si="5">IFERROR(VLOOKUP(B9&amp;"|"&amp;C9&amp;"|"&amp;D9&amp;"|"&amp;"Duplicate",$AX$408:$AY$508,1,FALSE),"")</f>
        <v/>
      </c>
      <c r="R9" t="str">
        <f t="shared" ref="R9:R72" si="6">IFERROR(VLOOKUP(B9&amp;"|"&amp;C9&amp;"|"&amp;D9&amp;"|"&amp;"Duplicate",$BV$408:$BW$508,1,FALSE),"")</f>
        <v/>
      </c>
    </row>
    <row r="10" spans="1:18" s="450" customFormat="1">
      <c r="A10" s="53"/>
      <c r="B10" s="183"/>
      <c r="C10" s="184"/>
      <c r="D10" s="185"/>
      <c r="E10" s="133" t="str" cm="1">
        <f t="array" ref="E10">_xlfn.IFS(LEFT(D10,3)="[D]","Decrease",LEFT(D10,3)="[I]","Increase",D10="","")</f>
        <v/>
      </c>
      <c r="F10" s="346" cm="1">
        <f t="array" ref="F10">IFERROR(_xlfn.IFS(E10="Decrease",-1*G10,E10="Increase",G10),0)</f>
        <v>0</v>
      </c>
      <c r="G10" s="186">
        <f t="shared" si="0"/>
        <v>0</v>
      </c>
      <c r="H10" s="133">
        <f t="shared" si="1"/>
        <v>0</v>
      </c>
      <c r="I10" s="133">
        <f t="shared" si="2"/>
        <v>0</v>
      </c>
      <c r="J10" s="133">
        <f t="shared" si="3"/>
        <v>0</v>
      </c>
      <c r="K10" s="382" t="str" cm="1">
        <f t="array" ref="K10">IFERROR(_xlfn.IFS(B10&amp;"|"&amp;C10&amp;"|"&amp;D10&amp;"|"&amp;"Duplicate"=P10,"This factor has already been used. Please revise.",B10&amp;"|"&amp;C10&amp;"|"&amp;D10&amp;"|"&amp;"Duplicate"=Q10,"This factor has already been used. Please revise.",B10&amp;"|"&amp;C10&amp;"|"&amp;D10&amp;"|"&amp;"Duplicate"=R10,"This factor has already been used. Please revise.",(H10&lt;-0.3),"Please check reduction percentage since no more than -30% total reduction can be applied",(I10&lt;-0.3),"Please check reduction percentage since no more than -30% total reduction can be applied",(J10&lt;-0.3),"Please check reduction percentage since no more than -30% total reduction can be applied",AND(D10="[D] Client is not design responsible or other standard elements in the scope",G10&gt;15%),"If Design is not included in the scope a maximum 15% reduction can be applied; please revise."),"")</f>
        <v/>
      </c>
      <c r="L10" s="623"/>
      <c r="M10" s="53"/>
      <c r="N10" s="451"/>
      <c r="O10" s="451"/>
      <c r="P10" t="str">
        <f t="shared" si="4"/>
        <v/>
      </c>
      <c r="Q10" t="str">
        <f t="shared" si="5"/>
        <v/>
      </c>
      <c r="R10" t="str">
        <f t="shared" si="6"/>
        <v/>
      </c>
    </row>
    <row r="11" spans="1:18" s="450" customFormat="1">
      <c r="A11" s="53"/>
      <c r="B11" s="183"/>
      <c r="C11" s="184"/>
      <c r="D11" s="185"/>
      <c r="E11" s="134" t="str" cm="1">
        <f t="array" ref="E11">_xlfn.IFS(LEFT(D11,3)="[D]","Decrease",LEFT(D11,3)="[I]","Increase",D11="","")</f>
        <v/>
      </c>
      <c r="F11" s="346" cm="1">
        <f t="array" ref="F11">IFERROR(_xlfn.IFS(E11="Decrease",-1*G11,E11="Increase",G11),0)</f>
        <v>0</v>
      </c>
      <c r="G11" s="186">
        <f t="shared" si="0"/>
        <v>0</v>
      </c>
      <c r="H11" s="381">
        <f t="shared" si="1"/>
        <v>0</v>
      </c>
      <c r="I11" s="381">
        <f t="shared" si="2"/>
        <v>0</v>
      </c>
      <c r="J11" s="381">
        <f t="shared" si="3"/>
        <v>0</v>
      </c>
      <c r="K11" s="459" t="str" cm="1">
        <f t="array" ref="K11">IFERROR(_xlfn.IFS(B11&amp;"|"&amp;C11&amp;"|"&amp;D11&amp;"|"&amp;"Duplicate"=P11,"This factor has already been used. Please revise.",B11&amp;"|"&amp;C11&amp;"|"&amp;D11&amp;"|"&amp;"Duplicate"=Q11,"This factor has already been used. Please revise.",B11&amp;"|"&amp;C11&amp;"|"&amp;D11&amp;"|"&amp;"Duplicate"=R11,"This factor has already been used. Please revise.",(H11&lt;-0.3),"Please check reduction percentage since no more than -30% total reduction can be applied",(I11&lt;-0.3),"Please check reduction percentage since no more than -30% total reduction can be applied",(J11&lt;-0.3),"Please check reduction percentage since no more than -30% total reduction can be applied",AND(D11="[D] Client is not design responsible or other standard elements in the scope",G11&gt;15%),"If Design is not included in the scope a maximum 15% reduction can be applied; please revise."),"")</f>
        <v/>
      </c>
      <c r="L11" s="623"/>
      <c r="M11" s="53"/>
      <c r="N11" s="451"/>
      <c r="O11" s="451"/>
      <c r="P11" t="str">
        <f t="shared" si="4"/>
        <v/>
      </c>
      <c r="Q11" t="str">
        <f t="shared" si="5"/>
        <v/>
      </c>
      <c r="R11" t="str">
        <f t="shared" si="6"/>
        <v/>
      </c>
    </row>
    <row r="12" spans="1:18" s="450" customFormat="1">
      <c r="A12" s="53"/>
      <c r="B12" s="183"/>
      <c r="C12" s="184"/>
      <c r="D12" s="185"/>
      <c r="E12" s="133" t="str" cm="1">
        <f t="array" ref="E12">_xlfn.IFS(LEFT(D12,3)="[D]","Decrease",LEFT(D12,3)="[I]","Increase",D12="","")</f>
        <v/>
      </c>
      <c r="F12" s="346" cm="1">
        <f t="array" ref="F12">IFERROR(_xlfn.IFS(E12="Decrease",-1*G12,E12="Increase",G12),0)</f>
        <v>0</v>
      </c>
      <c r="G12" s="186">
        <f t="shared" si="0"/>
        <v>0</v>
      </c>
      <c r="H12" s="133">
        <f t="shared" si="1"/>
        <v>0</v>
      </c>
      <c r="I12" s="133">
        <f t="shared" si="2"/>
        <v>0</v>
      </c>
      <c r="J12" s="133">
        <f t="shared" si="3"/>
        <v>0</v>
      </c>
      <c r="K12" s="382" t="str" cm="1">
        <f t="array" ref="K12">IFERROR(_xlfn.IFS(B12&amp;"|"&amp;C12&amp;"|"&amp;D12&amp;"|"&amp;"Duplicate"=P12,"This factor has already been used. Please revise.",B12&amp;"|"&amp;C12&amp;"|"&amp;D12&amp;"|"&amp;"Duplicate"=Q12,"This factor has already been used. Please revise.",B12&amp;"|"&amp;C12&amp;"|"&amp;D12&amp;"|"&amp;"Duplicate"=R12,"This factor has already been used. Please revise.",(H12&lt;-0.3),"Please check reduction percentage since no more than -30% total reduction can be applied",(I12&lt;-0.3),"Please check reduction percentage since no more than -30% total reduction can be applied",(J12&lt;-0.3),"Please check reduction percentage since no more than -30% total reduction can be applied",AND(D12="[D] Client is not design responsible or other standard elements in the scope",G12&gt;15%),"If Design is not included in the scope a maximum 15% reduction can be applied; please revise."),"")</f>
        <v/>
      </c>
      <c r="L12" s="623"/>
      <c r="M12" s="53"/>
      <c r="N12" s="451"/>
      <c r="O12" s="451"/>
      <c r="P12" t="str">
        <f t="shared" si="4"/>
        <v/>
      </c>
      <c r="Q12" t="str">
        <f t="shared" si="5"/>
        <v/>
      </c>
      <c r="R12" t="str">
        <f t="shared" si="6"/>
        <v/>
      </c>
    </row>
    <row r="13" spans="1:18" s="450" customFormat="1">
      <c r="A13" s="53"/>
      <c r="B13" s="187"/>
      <c r="C13" s="188"/>
      <c r="D13" s="185"/>
      <c r="E13" s="136" t="str" cm="1">
        <f t="array" ref="E13">_xlfn.IFS(LEFT(D13,3)="[D]","Decrease",LEFT(D13,3)="[I]","Increase",D13="","")</f>
        <v/>
      </c>
      <c r="F13" s="346" cm="1">
        <f t="array" ref="F13">IFERROR(_xlfn.IFS(E13="Decrease",-1*G13,E13="Increase",G13),0)</f>
        <v>0</v>
      </c>
      <c r="G13" s="186">
        <f t="shared" si="0"/>
        <v>0</v>
      </c>
      <c r="H13" s="381">
        <f t="shared" si="1"/>
        <v>0</v>
      </c>
      <c r="I13" s="381">
        <f t="shared" si="2"/>
        <v>0</v>
      </c>
      <c r="J13" s="381">
        <f t="shared" si="3"/>
        <v>0</v>
      </c>
      <c r="K13" s="459" t="str" cm="1">
        <f t="array" ref="K13">IFERROR(_xlfn.IFS(B13&amp;"|"&amp;C13&amp;"|"&amp;D13&amp;"|"&amp;"Duplicate"=P13,"This factor has already been used. Please revise.",B13&amp;"|"&amp;C13&amp;"|"&amp;D13&amp;"|"&amp;"Duplicate"=Q13,"This factor has already been used. Please revise.",B13&amp;"|"&amp;C13&amp;"|"&amp;D13&amp;"|"&amp;"Duplicate"=R13,"This factor has already been used. Please revise.",(H13&lt;-0.3),"Please check reduction percentage since no more than -30% total reduction can be applied",(I13&lt;-0.3),"Please check reduction percentage since no more than -30% total reduction can be applied",(J13&lt;-0.3),"Please check reduction percentage since no more than -30% total reduction can be applied",AND(D13="[D] Client is not design responsible or other standard elements in the scope",G13&gt;15%),"If Design is not included in the scope a maximum 15% reduction can be applied; please revise."),"")</f>
        <v/>
      </c>
      <c r="L13" s="624"/>
      <c r="M13" s="53"/>
      <c r="N13" s="451"/>
      <c r="O13" s="451"/>
      <c r="P13" t="str">
        <f t="shared" si="4"/>
        <v/>
      </c>
      <c r="Q13" t="str">
        <f t="shared" si="5"/>
        <v/>
      </c>
      <c r="R13" t="str">
        <f t="shared" si="6"/>
        <v/>
      </c>
    </row>
    <row r="14" spans="1:18" s="450" customFormat="1">
      <c r="A14" s="53"/>
      <c r="B14" s="183"/>
      <c r="C14" s="184"/>
      <c r="D14" s="185"/>
      <c r="E14" s="133" t="str" cm="1">
        <f t="array" ref="E14">_xlfn.IFS(LEFT(D14,3)="[D]","Decrease",LEFT(D14,3)="[I]","Increase",D14="","")</f>
        <v/>
      </c>
      <c r="F14" s="346" cm="1">
        <f t="array" ref="F14">IFERROR(_xlfn.IFS(E14="Decrease",-1*G14,E14="Increase",G14),0)</f>
        <v>0</v>
      </c>
      <c r="G14" s="186">
        <f t="shared" si="0"/>
        <v>0</v>
      </c>
      <c r="H14" s="133">
        <f t="shared" si="1"/>
        <v>0</v>
      </c>
      <c r="I14" s="133">
        <f t="shared" si="2"/>
        <v>0</v>
      </c>
      <c r="J14" s="133">
        <f t="shared" si="3"/>
        <v>0</v>
      </c>
      <c r="K14" s="382" t="str" cm="1">
        <f t="array" ref="K14">IFERROR(_xlfn.IFS(B14&amp;"|"&amp;C14&amp;"|"&amp;D14&amp;"|"&amp;"Duplicate"=P14,"This factor has already been used. Please revise.",B14&amp;"|"&amp;C14&amp;"|"&amp;D14&amp;"|"&amp;"Duplicate"=Q14,"This factor has already been used. Please revise.",B14&amp;"|"&amp;C14&amp;"|"&amp;D14&amp;"|"&amp;"Duplicate"=R14,"This factor has already been used. Please revise.",(H14&lt;-0.3),"Please check reduction percentage since no more than -30% total reduction can be applied",(I14&lt;-0.3),"Please check reduction percentage since no more than -30% total reduction can be applied",(J14&lt;-0.3),"Please check reduction percentage since no more than -30% total reduction can be applied",AND(D14="[D] Client is not design responsible or other standard elements in the scope",G14&gt;15%),"If Design is not included in the scope a maximum 15% reduction can be applied; please revise."),"")</f>
        <v/>
      </c>
      <c r="L14" s="623"/>
      <c r="M14" s="53"/>
      <c r="N14" s="451"/>
      <c r="O14" s="451"/>
      <c r="P14" t="str">
        <f t="shared" si="4"/>
        <v/>
      </c>
      <c r="Q14" t="str">
        <f t="shared" si="5"/>
        <v/>
      </c>
      <c r="R14" t="str">
        <f t="shared" si="6"/>
        <v/>
      </c>
    </row>
    <row r="15" spans="1:18" s="450" customFormat="1">
      <c r="A15" s="53"/>
      <c r="B15" s="183"/>
      <c r="C15" s="184"/>
      <c r="D15" s="185"/>
      <c r="E15" s="134" t="str" cm="1">
        <f t="array" ref="E15">_xlfn.IFS(LEFT(D15,3)="[D]","Decrease",LEFT(D15,3)="[I]","Increase",D15="","")</f>
        <v/>
      </c>
      <c r="F15" s="346" cm="1">
        <f t="array" ref="F15">IFERROR(_xlfn.IFS(E15="Decrease",-1*G15,E15="Increase",G15),0)</f>
        <v>0</v>
      </c>
      <c r="G15" s="186">
        <f t="shared" si="0"/>
        <v>0</v>
      </c>
      <c r="H15" s="381">
        <f t="shared" si="1"/>
        <v>0</v>
      </c>
      <c r="I15" s="381">
        <f t="shared" si="2"/>
        <v>0</v>
      </c>
      <c r="J15" s="381">
        <f t="shared" si="3"/>
        <v>0</v>
      </c>
      <c r="K15" s="459" t="str" cm="1">
        <f t="array" ref="K15">IFERROR(_xlfn.IFS(B15&amp;"|"&amp;C15&amp;"|"&amp;D15&amp;"|"&amp;"Duplicate"=P15,"This factor has already been used. Please revise.",B15&amp;"|"&amp;C15&amp;"|"&amp;D15&amp;"|"&amp;"Duplicate"=Q15,"This factor has already been used. Please revise.",B15&amp;"|"&amp;C15&amp;"|"&amp;D15&amp;"|"&amp;"Duplicate"=R15,"This factor has already been used. Please revise.",(H15&lt;-0.3),"Please check reduction percentage since no more than -30% total reduction can be applied",(I15&lt;-0.3),"Please check reduction percentage since no more than -30% total reduction can be applied",(J15&lt;-0.3),"Please check reduction percentage since no more than -30% total reduction can be applied",AND(D15="[D] Client is not design responsible or other standard elements in the scope",G15&gt;15%),"If Design is not included in the scope a maximum 15% reduction can be applied; please revise."),"")</f>
        <v/>
      </c>
      <c r="L15" s="623"/>
      <c r="M15" s="53"/>
      <c r="N15" s="451"/>
      <c r="O15" s="451"/>
      <c r="P15" t="str">
        <f t="shared" si="4"/>
        <v/>
      </c>
      <c r="Q15" t="str">
        <f t="shared" si="5"/>
        <v/>
      </c>
      <c r="R15" t="str">
        <f t="shared" si="6"/>
        <v/>
      </c>
    </row>
    <row r="16" spans="1:18" s="450" customFormat="1">
      <c r="A16" s="53"/>
      <c r="B16" s="183"/>
      <c r="C16" s="184"/>
      <c r="D16" s="185"/>
      <c r="E16" s="133" t="str" cm="1">
        <f t="array" ref="E16">_xlfn.IFS(LEFT(D16,3)="[D]","Decrease",LEFT(D16,3)="[I]","Increase",D16="","")</f>
        <v/>
      </c>
      <c r="F16" s="346" cm="1">
        <f t="array" ref="F16">IFERROR(_xlfn.IFS(E16="Decrease",-1*G16,E16="Increase",G16),0)</f>
        <v>0</v>
      </c>
      <c r="G16" s="186">
        <f t="shared" si="0"/>
        <v>0</v>
      </c>
      <c r="H16" s="133">
        <f t="shared" si="1"/>
        <v>0</v>
      </c>
      <c r="I16" s="133">
        <f t="shared" si="2"/>
        <v>0</v>
      </c>
      <c r="J16" s="133">
        <f t="shared" si="3"/>
        <v>0</v>
      </c>
      <c r="K16" s="382" t="str" cm="1">
        <f t="array" ref="K16">IFERROR(_xlfn.IFS(B16&amp;"|"&amp;C16&amp;"|"&amp;D16&amp;"|"&amp;"Duplicate"=P16,"This factor has already been used. Please revise.",B16&amp;"|"&amp;C16&amp;"|"&amp;D16&amp;"|"&amp;"Duplicate"=Q16,"This factor has already been used. Please revise.",B16&amp;"|"&amp;C16&amp;"|"&amp;D16&amp;"|"&amp;"Duplicate"=R16,"This factor has already been used. Please revise.",(H16&lt;-0.3),"Please check reduction percentage since no more than -30% total reduction can be applied",(I16&lt;-0.3),"Please check reduction percentage since no more than -30% total reduction can be applied",(J16&lt;-0.3),"Please check reduction percentage since no more than -30% total reduction can be applied",AND(D16="[D] Client is not design responsible or other standard elements in the scope",G16&gt;15%),"If Design is not included in the scope a maximum 15% reduction can be applied; please revise."),"")</f>
        <v/>
      </c>
      <c r="L16" s="623"/>
      <c r="M16" s="53"/>
      <c r="N16" s="451"/>
      <c r="O16" s="451"/>
      <c r="P16" t="str">
        <f t="shared" si="4"/>
        <v/>
      </c>
      <c r="Q16" t="str">
        <f t="shared" si="5"/>
        <v/>
      </c>
      <c r="R16" t="str">
        <f t="shared" si="6"/>
        <v/>
      </c>
    </row>
    <row r="17" spans="1:18" s="450" customFormat="1">
      <c r="A17" s="53"/>
      <c r="B17" s="183"/>
      <c r="C17" s="184"/>
      <c r="D17" s="185"/>
      <c r="E17" s="134" t="str" cm="1">
        <f t="array" ref="E17">_xlfn.IFS(LEFT(D17,3)="[D]","Decrease",LEFT(D17,3)="[I]","Increase",D17="","")</f>
        <v/>
      </c>
      <c r="F17" s="346" cm="1">
        <f t="array" ref="F17">IFERROR(_xlfn.IFS(E17="Decrease",-1*G17,E17="Increase",G17),0)</f>
        <v>0</v>
      </c>
      <c r="G17" s="186">
        <f t="shared" si="0"/>
        <v>0</v>
      </c>
      <c r="H17" s="381">
        <f t="shared" si="1"/>
        <v>0</v>
      </c>
      <c r="I17" s="381">
        <f t="shared" si="2"/>
        <v>0</v>
      </c>
      <c r="J17" s="381">
        <f t="shared" si="3"/>
        <v>0</v>
      </c>
      <c r="K17" s="459" t="str" cm="1">
        <f t="array" ref="K17">IFERROR(_xlfn.IFS(B17&amp;"|"&amp;C17&amp;"|"&amp;D17&amp;"|"&amp;"Duplicate"=P17,"This factor has already been used. Please revise.",B17&amp;"|"&amp;C17&amp;"|"&amp;D17&amp;"|"&amp;"Duplicate"=Q17,"This factor has already been used. Please revise.",B17&amp;"|"&amp;C17&amp;"|"&amp;D17&amp;"|"&amp;"Duplicate"=R17,"This factor has already been used. Please revise.",(H17&lt;-0.3),"Please check reduction percentage since no more than -30% total reduction can be applied",(I17&lt;-0.3),"Please check reduction percentage since no more than -30% total reduction can be applied",(J17&lt;-0.3),"Please check reduction percentage since no more than -30% total reduction can be applied",AND(D17="[D] Client is not design responsible or other standard elements in the scope",G17&gt;15%),"If Design is not included in the scope a maximum 15% reduction can be applied; please revise."),"")</f>
        <v/>
      </c>
      <c r="L17" s="623"/>
      <c r="M17" s="53"/>
      <c r="N17" s="451"/>
      <c r="O17" s="451"/>
      <c r="P17" t="str">
        <f t="shared" si="4"/>
        <v/>
      </c>
      <c r="Q17" t="str">
        <f t="shared" si="5"/>
        <v/>
      </c>
      <c r="R17" t="str">
        <f t="shared" si="6"/>
        <v/>
      </c>
    </row>
    <row r="18" spans="1:18" s="450" customFormat="1">
      <c r="A18" s="53"/>
      <c r="B18" s="183"/>
      <c r="C18" s="184"/>
      <c r="D18" s="185"/>
      <c r="E18" s="133" t="str" cm="1">
        <f t="array" ref="E18">_xlfn.IFS(LEFT(D18,3)="[D]","Decrease",LEFT(D18,3)="[I]","Increase",D18="","")</f>
        <v/>
      </c>
      <c r="F18" s="346" cm="1">
        <f t="array" ref="F18">IFERROR(_xlfn.IFS(E18="Decrease",-1*G18,E18="Increase",G18),0)</f>
        <v>0</v>
      </c>
      <c r="G18" s="186">
        <f t="shared" si="0"/>
        <v>0</v>
      </c>
      <c r="H18" s="133">
        <f t="shared" si="1"/>
        <v>0</v>
      </c>
      <c r="I18" s="133">
        <f t="shared" si="2"/>
        <v>0</v>
      </c>
      <c r="J18" s="133">
        <f t="shared" si="3"/>
        <v>0</v>
      </c>
      <c r="K18" s="382" t="str" cm="1">
        <f t="array" ref="K18">IFERROR(_xlfn.IFS(B18&amp;"|"&amp;C18&amp;"|"&amp;D18&amp;"|"&amp;"Duplicate"=P18,"This factor has already been used. Please revise.",B18&amp;"|"&amp;C18&amp;"|"&amp;D18&amp;"|"&amp;"Duplicate"=Q18,"This factor has already been used. Please revise.",B18&amp;"|"&amp;C18&amp;"|"&amp;D18&amp;"|"&amp;"Duplicate"=R18,"This factor has already been used. Please revise.",(H18&lt;-0.3),"Please check reduction percentage since no more than -30% total reduction can be applied",(I18&lt;-0.3),"Please check reduction percentage since no more than -30% total reduction can be applied",(J18&lt;-0.3),"Please check reduction percentage since no more than -30% total reduction can be applied",AND(D18="[D] Client is not design responsible or other standard elements in the scope",G18&gt;15%),"If Design is not included in the scope a maximum 15% reduction can be applied; please revise."),"")</f>
        <v/>
      </c>
      <c r="L18" s="623"/>
      <c r="M18" s="53"/>
      <c r="N18" s="451"/>
      <c r="O18" s="451"/>
      <c r="P18" t="str">
        <f t="shared" si="4"/>
        <v/>
      </c>
      <c r="Q18" t="str">
        <f t="shared" si="5"/>
        <v/>
      </c>
      <c r="R18" t="str">
        <f t="shared" si="6"/>
        <v/>
      </c>
    </row>
    <row r="19" spans="1:18" s="450" customFormat="1">
      <c r="A19" s="53"/>
      <c r="B19" s="183"/>
      <c r="C19" s="184"/>
      <c r="D19" s="185"/>
      <c r="E19" s="134" t="str" cm="1">
        <f t="array" ref="E19">_xlfn.IFS(LEFT(D19,3)="[D]","Decrease",LEFT(D19,3)="[I]","Increase",D19="","")</f>
        <v/>
      </c>
      <c r="F19" s="346" cm="1">
        <f t="array" ref="F19">IFERROR(_xlfn.IFS(E19="Decrease",-1*G19,E19="Increase",G19),0)</f>
        <v>0</v>
      </c>
      <c r="G19" s="186">
        <f t="shared" si="0"/>
        <v>0</v>
      </c>
      <c r="H19" s="381">
        <f t="shared" si="1"/>
        <v>0</v>
      </c>
      <c r="I19" s="381">
        <f t="shared" si="2"/>
        <v>0</v>
      </c>
      <c r="J19" s="381">
        <f t="shared" si="3"/>
        <v>0</v>
      </c>
      <c r="K19" s="459" t="str" cm="1">
        <f t="array" ref="K19">IFERROR(_xlfn.IFS(B19&amp;"|"&amp;C19&amp;"|"&amp;D19&amp;"|"&amp;"Duplicate"=P19,"This factor has already been used. Please revise.",B19&amp;"|"&amp;C19&amp;"|"&amp;D19&amp;"|"&amp;"Duplicate"=Q19,"This factor has already been used. Please revise.",B19&amp;"|"&amp;C19&amp;"|"&amp;D19&amp;"|"&amp;"Duplicate"=R19,"This factor has already been used. Please revise.",(H19&lt;-0.3),"Please check reduction percentage since no more than -30% total reduction can be applied",(I19&lt;-0.3),"Please check reduction percentage since no more than -30% total reduction can be applied",(J19&lt;-0.3),"Please check reduction percentage since no more than -30% total reduction can be applied",AND(D19="[D] Client is not design responsible or other standard elements in the scope",G19&gt;15%),"If Design is not included in the scope a maximum 15% reduction can be applied; please revise."),"")</f>
        <v/>
      </c>
      <c r="L19" s="623"/>
      <c r="M19" s="53"/>
      <c r="N19" s="451"/>
      <c r="O19" s="451"/>
      <c r="P19" t="str">
        <f t="shared" si="4"/>
        <v/>
      </c>
      <c r="Q19" t="str">
        <f t="shared" si="5"/>
        <v/>
      </c>
      <c r="R19" t="str">
        <f t="shared" si="6"/>
        <v/>
      </c>
    </row>
    <row r="20" spans="1:18" s="450" customFormat="1">
      <c r="A20" s="53"/>
      <c r="B20" s="183"/>
      <c r="C20" s="184"/>
      <c r="D20" s="185"/>
      <c r="E20" s="133" t="str" cm="1">
        <f t="array" ref="E20">_xlfn.IFS(LEFT(D20,3)="[D]","Decrease",LEFT(D20,3)="[I]","Increase",D20="","")</f>
        <v/>
      </c>
      <c r="F20" s="346" cm="1">
        <f t="array" ref="F20">IFERROR(_xlfn.IFS(E20="Decrease",-1*G20,E20="Increase",G20),0)</f>
        <v>0</v>
      </c>
      <c r="G20" s="186">
        <f t="shared" si="0"/>
        <v>0</v>
      </c>
      <c r="H20" s="133">
        <f t="shared" si="1"/>
        <v>0</v>
      </c>
      <c r="I20" s="133">
        <f t="shared" si="2"/>
        <v>0</v>
      </c>
      <c r="J20" s="133">
        <f t="shared" si="3"/>
        <v>0</v>
      </c>
      <c r="K20" s="382" t="str" cm="1">
        <f t="array" ref="K20">IFERROR(_xlfn.IFS(B20&amp;"|"&amp;C20&amp;"|"&amp;D20&amp;"|"&amp;"Duplicate"=P20,"This factor has already been used. Please revise.",B20&amp;"|"&amp;C20&amp;"|"&amp;D20&amp;"|"&amp;"Duplicate"=Q20,"This factor has already been used. Please revise.",B20&amp;"|"&amp;C20&amp;"|"&amp;D20&amp;"|"&amp;"Duplicate"=R20,"This factor has already been used. Please revise.",(H20&lt;-0.3),"Please check reduction percentage since no more than -30% total reduction can be applied",(I20&lt;-0.3),"Please check reduction percentage since no more than -30% total reduction can be applied",(J20&lt;-0.3),"Please check reduction percentage since no more than -30% total reduction can be applied",AND(D20="[D] Client is not design responsible or other standard elements in the scope",G20&gt;15%),"If Design is not included in the scope a maximum 15% reduction can be applied; please revise."),"")</f>
        <v/>
      </c>
      <c r="L20" s="623"/>
      <c r="M20" s="53"/>
      <c r="N20" s="451"/>
      <c r="O20" s="451"/>
      <c r="P20" t="str">
        <f t="shared" si="4"/>
        <v/>
      </c>
      <c r="Q20" t="str">
        <f t="shared" si="5"/>
        <v/>
      </c>
      <c r="R20" t="str">
        <f t="shared" si="6"/>
        <v/>
      </c>
    </row>
    <row r="21" spans="1:18" s="450" customFormat="1">
      <c r="A21" s="53"/>
      <c r="B21" s="183"/>
      <c r="C21" s="184"/>
      <c r="D21" s="185"/>
      <c r="E21" s="134" t="str" cm="1">
        <f t="array" ref="E21">_xlfn.IFS(LEFT(D21,3)="[D]","Decrease",LEFT(D21,3)="[I]","Increase",D21="","")</f>
        <v/>
      </c>
      <c r="F21" s="346" cm="1">
        <f t="array" ref="F21">IFERROR(_xlfn.IFS(E21="Decrease",-1*G21,E21="Increase",G21),0)</f>
        <v>0</v>
      </c>
      <c r="G21" s="186">
        <f t="shared" si="0"/>
        <v>0</v>
      </c>
      <c r="H21" s="381">
        <f t="shared" si="1"/>
        <v>0</v>
      </c>
      <c r="I21" s="381">
        <f t="shared" si="2"/>
        <v>0</v>
      </c>
      <c r="J21" s="381">
        <f t="shared" si="3"/>
        <v>0</v>
      </c>
      <c r="K21" s="459" t="str" cm="1">
        <f t="array" ref="K21">IFERROR(_xlfn.IFS(B21&amp;"|"&amp;C21&amp;"|"&amp;D21&amp;"|"&amp;"Duplicate"=P21,"This factor has already been used. Please revise.",B21&amp;"|"&amp;C21&amp;"|"&amp;D21&amp;"|"&amp;"Duplicate"=Q21,"This factor has already been used. Please revise.",B21&amp;"|"&amp;C21&amp;"|"&amp;D21&amp;"|"&amp;"Duplicate"=R21,"This factor has already been used. Please revise.",(H21&lt;-0.3),"Please check reduction percentage since no more than -30% total reduction can be applied",(I21&lt;-0.3),"Please check reduction percentage since no more than -30% total reduction can be applied",(J21&lt;-0.3),"Please check reduction percentage since no more than -30% total reduction can be applied",AND(D21="[D] Client is not design responsible or other standard elements in the scope",G21&gt;15%),"If Design is not included in the scope a maximum 15% reduction can be applied; please revise."),"")</f>
        <v/>
      </c>
      <c r="L21" s="623"/>
      <c r="M21" s="53"/>
      <c r="N21" s="451"/>
      <c r="O21" s="451"/>
      <c r="P21" t="str">
        <f t="shared" si="4"/>
        <v/>
      </c>
      <c r="Q21" t="str">
        <f t="shared" si="5"/>
        <v/>
      </c>
      <c r="R21" t="str">
        <f t="shared" si="6"/>
        <v/>
      </c>
    </row>
    <row r="22" spans="1:18" s="450" customFormat="1">
      <c r="A22" s="53"/>
      <c r="B22" s="183"/>
      <c r="C22" s="184"/>
      <c r="D22" s="185"/>
      <c r="E22" s="133" t="str" cm="1">
        <f t="array" ref="E22">_xlfn.IFS(LEFT(D22,3)="[D]","Decrease",LEFT(D22,3)="[I]","Increase",D22="","")</f>
        <v/>
      </c>
      <c r="F22" s="346" cm="1">
        <f t="array" ref="F22">IFERROR(_xlfn.IFS(E22="Decrease",-1*G22,E22="Increase",G22),0)</f>
        <v>0</v>
      </c>
      <c r="G22" s="186">
        <f t="shared" si="0"/>
        <v>0</v>
      </c>
      <c r="H22" s="133">
        <f t="shared" si="1"/>
        <v>0</v>
      </c>
      <c r="I22" s="133">
        <f t="shared" si="2"/>
        <v>0</v>
      </c>
      <c r="J22" s="133">
        <f t="shared" si="3"/>
        <v>0</v>
      </c>
      <c r="K22" s="382" t="str" cm="1">
        <f t="array" ref="K22">IFERROR(_xlfn.IFS(B22&amp;"|"&amp;C22&amp;"|"&amp;D22&amp;"|"&amp;"Duplicate"=P22,"This factor has already been used. Please revise.",B22&amp;"|"&amp;C22&amp;"|"&amp;D22&amp;"|"&amp;"Duplicate"=Q22,"This factor has already been used. Please revise.",B22&amp;"|"&amp;C22&amp;"|"&amp;D22&amp;"|"&amp;"Duplicate"=R22,"This factor has already been used. Please revise.",(H22&lt;-0.3),"Please check reduction percentage since no more than -30% total reduction can be applied",(I22&lt;-0.3),"Please check reduction percentage since no more than -30% total reduction can be applied",(J22&lt;-0.3),"Please check reduction percentage since no more than -30% total reduction can be applied",AND(D22="[D] Client is not design responsible or other standard elements in the scope",G22&gt;15%),"If Design is not included in the scope a maximum 15% reduction can be applied; please revise."),"")</f>
        <v/>
      </c>
      <c r="L22" s="623"/>
      <c r="M22" s="53"/>
      <c r="N22" s="451"/>
      <c r="O22" s="451"/>
      <c r="P22" t="str">
        <f t="shared" si="4"/>
        <v/>
      </c>
      <c r="Q22" t="str">
        <f t="shared" si="5"/>
        <v/>
      </c>
      <c r="R22" t="str">
        <f t="shared" si="6"/>
        <v/>
      </c>
    </row>
    <row r="23" spans="1:18" s="450" customFormat="1">
      <c r="A23" s="53"/>
      <c r="B23" s="183"/>
      <c r="C23" s="184"/>
      <c r="D23" s="185"/>
      <c r="E23" s="134" t="str" cm="1">
        <f t="array" ref="E23">_xlfn.IFS(LEFT(D23,3)="[D]","Decrease",LEFT(D23,3)="[I]","Increase",D23="","")</f>
        <v/>
      </c>
      <c r="F23" s="346" cm="1">
        <f t="array" ref="F23">IFERROR(_xlfn.IFS(E23="Decrease",-1*G23,E23="Increase",G23),0)</f>
        <v>0</v>
      </c>
      <c r="G23" s="186">
        <f t="shared" si="0"/>
        <v>0</v>
      </c>
      <c r="H23" s="381">
        <f t="shared" si="1"/>
        <v>0</v>
      </c>
      <c r="I23" s="381">
        <f t="shared" si="2"/>
        <v>0</v>
      </c>
      <c r="J23" s="381">
        <f t="shared" si="3"/>
        <v>0</v>
      </c>
      <c r="K23" s="459" t="str" cm="1">
        <f t="array" ref="K23">IFERROR(_xlfn.IFS(B23&amp;"|"&amp;C23&amp;"|"&amp;D23&amp;"|"&amp;"Duplicate"=P23,"This factor has already been used. Please revise.",B23&amp;"|"&amp;C23&amp;"|"&amp;D23&amp;"|"&amp;"Duplicate"=Q23,"This factor has already been used. Please revise.",B23&amp;"|"&amp;C23&amp;"|"&amp;D23&amp;"|"&amp;"Duplicate"=R23,"This factor has already been used. Please revise.",(H23&lt;-0.3),"Please check reduction percentage since no more than -30% total reduction can be applied",(I23&lt;-0.3),"Please check reduction percentage since no more than -30% total reduction can be applied",(J23&lt;-0.3),"Please check reduction percentage since no more than -30% total reduction can be applied",AND(D23="[D] Client is not design responsible or other standard elements in the scope",G23&gt;15%),"If Design is not included in the scope a maximum 15% reduction can be applied; please revise."),"")</f>
        <v/>
      </c>
      <c r="L23" s="623"/>
      <c r="M23" s="53"/>
      <c r="N23" s="451"/>
      <c r="O23" s="451"/>
      <c r="P23" t="str">
        <f t="shared" si="4"/>
        <v/>
      </c>
      <c r="Q23" t="str">
        <f t="shared" si="5"/>
        <v/>
      </c>
      <c r="R23" t="str">
        <f t="shared" si="6"/>
        <v/>
      </c>
    </row>
    <row r="24" spans="1:18" s="450" customFormat="1">
      <c r="A24" s="53"/>
      <c r="B24" s="183"/>
      <c r="C24" s="184"/>
      <c r="D24" s="185"/>
      <c r="E24" s="133" t="str" cm="1">
        <f t="array" ref="E24">_xlfn.IFS(LEFT(D24,3)="[D]","Decrease",LEFT(D24,3)="[I]","Increase",D24="","")</f>
        <v/>
      </c>
      <c r="F24" s="346" cm="1">
        <f t="array" ref="F24">IFERROR(_xlfn.IFS(E24="Decrease",-1*G24,E24="Increase",G24),0)</f>
        <v>0</v>
      </c>
      <c r="G24" s="186">
        <f t="shared" si="0"/>
        <v>0</v>
      </c>
      <c r="H24" s="133">
        <f t="shared" si="1"/>
        <v>0</v>
      </c>
      <c r="I24" s="133">
        <f t="shared" si="2"/>
        <v>0</v>
      </c>
      <c r="J24" s="133">
        <f t="shared" si="3"/>
        <v>0</v>
      </c>
      <c r="K24" s="382" t="str" cm="1">
        <f t="array" ref="K24">IFERROR(_xlfn.IFS(B24&amp;"|"&amp;C24&amp;"|"&amp;D24&amp;"|"&amp;"Duplicate"=P24,"This factor has already been used. Please revise.",B24&amp;"|"&amp;C24&amp;"|"&amp;D24&amp;"|"&amp;"Duplicate"=Q24,"This factor has already been used. Please revise.",B24&amp;"|"&amp;C24&amp;"|"&amp;D24&amp;"|"&amp;"Duplicate"=R24,"This factor has already been used. Please revise.",(H24&lt;-0.3),"Please check reduction percentage since no more than -30% total reduction can be applied",(I24&lt;-0.3),"Please check reduction percentage since no more than -30% total reduction can be applied",(J24&lt;-0.3),"Please check reduction percentage since no more than -30% total reduction can be applied",AND(D24="[D] Client is not design responsible or other standard elements in the scope",G24&gt;15%),"If Design is not included in the scope a maximum 15% reduction can be applied; please revise."),"")</f>
        <v/>
      </c>
      <c r="L24" s="623"/>
      <c r="M24" s="53"/>
      <c r="N24" s="451"/>
      <c r="O24" s="451"/>
      <c r="P24" t="str">
        <f t="shared" si="4"/>
        <v/>
      </c>
      <c r="Q24" t="str">
        <f t="shared" si="5"/>
        <v/>
      </c>
      <c r="R24" t="str">
        <f t="shared" si="6"/>
        <v/>
      </c>
    </row>
    <row r="25" spans="1:18" s="450" customFormat="1">
      <c r="A25" s="53"/>
      <c r="B25" s="183"/>
      <c r="C25" s="184"/>
      <c r="D25" s="185"/>
      <c r="E25" s="134" t="str" cm="1">
        <f t="array" ref="E25">_xlfn.IFS(LEFT(D25,3)="[D]","Decrease",LEFT(D25,3)="[I]","Increase",D25="","")</f>
        <v/>
      </c>
      <c r="F25" s="346" cm="1">
        <f t="array" ref="F25">IFERROR(_xlfn.IFS(E25="Decrease",-1*G25,E25="Increase",G25),0)</f>
        <v>0</v>
      </c>
      <c r="G25" s="186">
        <f t="shared" si="0"/>
        <v>0</v>
      </c>
      <c r="H25" s="381">
        <f t="shared" si="1"/>
        <v>0</v>
      </c>
      <c r="I25" s="381">
        <f t="shared" si="2"/>
        <v>0</v>
      </c>
      <c r="J25" s="381">
        <f t="shared" si="3"/>
        <v>0</v>
      </c>
      <c r="K25" s="459" t="str" cm="1">
        <f t="array" ref="K25">IFERROR(_xlfn.IFS(B25&amp;"|"&amp;C25&amp;"|"&amp;D25&amp;"|"&amp;"Duplicate"=P25,"This factor has already been used. Please revise.",B25&amp;"|"&amp;C25&amp;"|"&amp;D25&amp;"|"&amp;"Duplicate"=Q25,"This factor has already been used. Please revise.",B25&amp;"|"&amp;C25&amp;"|"&amp;D25&amp;"|"&amp;"Duplicate"=R25,"This factor has already been used. Please revise.",(H25&lt;-0.3),"Please check reduction percentage since no more than -30% total reduction can be applied",(I25&lt;-0.3),"Please check reduction percentage since no more than -30% total reduction can be applied",(J25&lt;-0.3),"Please check reduction percentage since no more than -30% total reduction can be applied",AND(D25="[D] Client is not design responsible or other standard elements in the scope",G25&gt;15%),"If Design is not included in the scope a maximum 15% reduction can be applied; please revise."),"")</f>
        <v/>
      </c>
      <c r="L25" s="623"/>
      <c r="M25" s="53"/>
      <c r="N25" s="451"/>
      <c r="O25" s="451"/>
      <c r="P25" t="str">
        <f t="shared" si="4"/>
        <v/>
      </c>
      <c r="Q25" t="str">
        <f t="shared" si="5"/>
        <v/>
      </c>
      <c r="R25" t="str">
        <f t="shared" si="6"/>
        <v/>
      </c>
    </row>
    <row r="26" spans="1:18" s="450" customFormat="1">
      <c r="A26" s="53"/>
      <c r="B26" s="183"/>
      <c r="C26" s="184"/>
      <c r="D26" s="185"/>
      <c r="E26" s="133" t="str" cm="1">
        <f t="array" ref="E26">_xlfn.IFS(LEFT(D26,3)="[D]","Decrease",LEFT(D26,3)="[I]","Increase",D26="","")</f>
        <v/>
      </c>
      <c r="F26" s="346" cm="1">
        <f t="array" ref="F26">IFERROR(_xlfn.IFS(E26="Decrease",-1*G26,E26="Increase",G26),0)</f>
        <v>0</v>
      </c>
      <c r="G26" s="186">
        <f t="shared" si="0"/>
        <v>0</v>
      </c>
      <c r="H26" s="133">
        <f t="shared" si="1"/>
        <v>0</v>
      </c>
      <c r="I26" s="133">
        <f t="shared" si="2"/>
        <v>0</v>
      </c>
      <c r="J26" s="133">
        <f t="shared" si="3"/>
        <v>0</v>
      </c>
      <c r="K26" s="382" t="str" cm="1">
        <f t="array" ref="K26">IFERROR(_xlfn.IFS(B26&amp;"|"&amp;C26&amp;"|"&amp;D26&amp;"|"&amp;"Duplicate"=P26,"This factor has already been used. Please revise.",B26&amp;"|"&amp;C26&amp;"|"&amp;D26&amp;"|"&amp;"Duplicate"=Q26,"This factor has already been used. Please revise.",B26&amp;"|"&amp;C26&amp;"|"&amp;D26&amp;"|"&amp;"Duplicate"=R26,"This factor has already been used. Please revise.",(H26&lt;-0.3),"Please check reduction percentage since no more than -30% total reduction can be applied",(I26&lt;-0.3),"Please check reduction percentage since no more than -30% total reduction can be applied",(J26&lt;-0.3),"Please check reduction percentage since no more than -30% total reduction can be applied",AND(D26="[D] Client is not design responsible or other standard elements in the scope",G26&gt;15%),"If Design is not included in the scope a maximum 15% reduction can be applied; please revise."),"")</f>
        <v/>
      </c>
      <c r="L26" s="623"/>
      <c r="M26" s="53"/>
      <c r="N26" s="451"/>
      <c r="O26" s="451"/>
      <c r="P26" t="str">
        <f t="shared" si="4"/>
        <v/>
      </c>
      <c r="Q26" t="str">
        <f t="shared" si="5"/>
        <v/>
      </c>
      <c r="R26" t="str">
        <f t="shared" si="6"/>
        <v/>
      </c>
    </row>
    <row r="27" spans="1:18" s="450" customFormat="1">
      <c r="A27" s="53"/>
      <c r="B27" s="183"/>
      <c r="C27" s="184"/>
      <c r="D27" s="185"/>
      <c r="E27" s="134" t="str" cm="1">
        <f t="array" ref="E27">_xlfn.IFS(LEFT(D27,3)="[D]","Decrease",LEFT(D27,3)="[I]","Increase",D27="","")</f>
        <v/>
      </c>
      <c r="F27" s="346" cm="1">
        <f t="array" ref="F27">IFERROR(_xlfn.IFS(E27="Decrease",-1*G27,E27="Increase",G27),0)</f>
        <v>0</v>
      </c>
      <c r="G27" s="186">
        <f t="shared" si="0"/>
        <v>0</v>
      </c>
      <c r="H27" s="381">
        <f t="shared" si="1"/>
        <v>0</v>
      </c>
      <c r="I27" s="381">
        <f t="shared" si="2"/>
        <v>0</v>
      </c>
      <c r="J27" s="381">
        <f t="shared" si="3"/>
        <v>0</v>
      </c>
      <c r="K27" s="459" t="str" cm="1">
        <f t="array" ref="K27">IFERROR(_xlfn.IFS(B27&amp;"|"&amp;C27&amp;"|"&amp;D27&amp;"|"&amp;"Duplicate"=P27,"This factor has already been used. Please revise.",B27&amp;"|"&amp;C27&amp;"|"&amp;D27&amp;"|"&amp;"Duplicate"=Q27,"This factor has already been used. Please revise.",B27&amp;"|"&amp;C27&amp;"|"&amp;D27&amp;"|"&amp;"Duplicate"=R27,"This factor has already been used. Please revise.",(H27&lt;-0.3),"Please check reduction percentage since no more than -30% total reduction can be applied",(I27&lt;-0.3),"Please check reduction percentage since no more than -30% total reduction can be applied",(J27&lt;-0.3),"Please check reduction percentage since no more than -30% total reduction can be applied",AND(D27="[D] Client is not design responsible or other standard elements in the scope",G27&gt;15%),"If Design is not included in the scope a maximum 15% reduction can be applied; please revise."),"")</f>
        <v/>
      </c>
      <c r="L27" s="623"/>
      <c r="M27" s="53"/>
      <c r="N27" s="451"/>
      <c r="O27" s="451"/>
      <c r="P27" t="str">
        <f t="shared" si="4"/>
        <v/>
      </c>
      <c r="Q27" t="str">
        <f t="shared" si="5"/>
        <v/>
      </c>
      <c r="R27" t="str">
        <f t="shared" si="6"/>
        <v/>
      </c>
    </row>
    <row r="28" spans="1:18" s="450" customFormat="1">
      <c r="A28" s="53"/>
      <c r="B28" s="187"/>
      <c r="C28" s="188"/>
      <c r="D28" s="185"/>
      <c r="E28" s="135" t="str" cm="1">
        <f t="array" ref="E28">_xlfn.IFS(LEFT(D28,3)="[D]","Decrease",LEFT(D28,3)="[I]","Increase",D28="","")</f>
        <v/>
      </c>
      <c r="F28" s="346" cm="1">
        <f t="array" ref="F28">IFERROR(_xlfn.IFS(E28="Decrease",-1*G28,E28="Increase",G28),0)</f>
        <v>0</v>
      </c>
      <c r="G28" s="186">
        <f t="shared" si="0"/>
        <v>0</v>
      </c>
      <c r="H28" s="133">
        <f t="shared" si="1"/>
        <v>0</v>
      </c>
      <c r="I28" s="133">
        <f t="shared" si="2"/>
        <v>0</v>
      </c>
      <c r="J28" s="133">
        <f t="shared" si="3"/>
        <v>0</v>
      </c>
      <c r="K28" s="382" t="str" cm="1">
        <f t="array" ref="K28">IFERROR(_xlfn.IFS(B28&amp;"|"&amp;C28&amp;"|"&amp;D28&amp;"|"&amp;"Duplicate"=P28,"This factor has already been used. Please revise.",B28&amp;"|"&amp;C28&amp;"|"&amp;D28&amp;"|"&amp;"Duplicate"=Q28,"This factor has already been used. Please revise.",B28&amp;"|"&amp;C28&amp;"|"&amp;D28&amp;"|"&amp;"Duplicate"=R28,"This factor has already been used. Please revise.",(H28&lt;-0.3),"Please check reduction percentage since no more than -30% total reduction can be applied",(I28&lt;-0.3),"Please check reduction percentage since no more than -30% total reduction can be applied",(J28&lt;-0.3),"Please check reduction percentage since no more than -30% total reduction can be applied",AND(D28="[D] Client is not design responsible or other standard elements in the scope",G28&gt;15%),"If Design is not included in the scope a maximum 15% reduction can be applied; please revise."),"")</f>
        <v/>
      </c>
      <c r="L28" s="624"/>
      <c r="M28" s="53"/>
      <c r="N28" s="451"/>
      <c r="O28" s="451"/>
      <c r="P28" t="str">
        <f t="shared" si="4"/>
        <v/>
      </c>
      <c r="Q28" t="str">
        <f t="shared" si="5"/>
        <v/>
      </c>
      <c r="R28" t="str">
        <f t="shared" si="6"/>
        <v/>
      </c>
    </row>
    <row r="29" spans="1:18" s="450" customFormat="1">
      <c r="A29" s="53"/>
      <c r="B29" s="183"/>
      <c r="C29" s="184"/>
      <c r="D29" s="185"/>
      <c r="E29" s="134" t="str" cm="1">
        <f t="array" ref="E29">_xlfn.IFS(LEFT(D29,3)="[D]","Decrease",LEFT(D29,3)="[I]","Increase",D29="","")</f>
        <v/>
      </c>
      <c r="F29" s="346" cm="1">
        <f t="array" ref="F29">IFERROR(_xlfn.IFS(E29="Decrease",-1*G29,E29="Increase",G29),0)</f>
        <v>0</v>
      </c>
      <c r="G29" s="186">
        <f t="shared" si="0"/>
        <v>0</v>
      </c>
      <c r="H29" s="381">
        <f t="shared" si="1"/>
        <v>0</v>
      </c>
      <c r="I29" s="381">
        <f t="shared" si="2"/>
        <v>0</v>
      </c>
      <c r="J29" s="381">
        <f t="shared" si="3"/>
        <v>0</v>
      </c>
      <c r="K29" s="459" t="str" cm="1">
        <f t="array" ref="K29">IFERROR(_xlfn.IFS(B29&amp;"|"&amp;C29&amp;"|"&amp;D29&amp;"|"&amp;"Duplicate"=P29,"This factor has already been used. Please revise.",B29&amp;"|"&amp;C29&amp;"|"&amp;D29&amp;"|"&amp;"Duplicate"=Q29,"This factor has already been used. Please revise.",B29&amp;"|"&amp;C29&amp;"|"&amp;D29&amp;"|"&amp;"Duplicate"=R29,"This factor has already been used. Please revise.",(H29&lt;-0.3),"Please check reduction percentage since no more than -30% total reduction can be applied",(I29&lt;-0.3),"Please check reduction percentage since no more than -30% total reduction can be applied",(J29&lt;-0.3),"Please check reduction percentage since no more than -30% total reduction can be applied",AND(D29="[D] Client is not design responsible or other standard elements in the scope",G29&gt;15%),"If Design is not included in the scope a maximum 15% reduction can be applied; please revise."),"")</f>
        <v/>
      </c>
      <c r="L29" s="623"/>
      <c r="M29" s="53"/>
      <c r="N29" s="451"/>
      <c r="O29" s="451"/>
      <c r="P29" t="str">
        <f t="shared" si="4"/>
        <v/>
      </c>
      <c r="Q29" t="str">
        <f t="shared" si="5"/>
        <v/>
      </c>
      <c r="R29" t="str">
        <f t="shared" si="6"/>
        <v/>
      </c>
    </row>
    <row r="30" spans="1:18" s="450" customFormat="1">
      <c r="A30" s="53"/>
      <c r="B30" s="183"/>
      <c r="C30" s="184"/>
      <c r="D30" s="185"/>
      <c r="E30" s="133" t="str" cm="1">
        <f t="array" ref="E30">_xlfn.IFS(LEFT(D30,3)="[D]","Decrease",LEFT(D30,3)="[I]","Increase",D30="","")</f>
        <v/>
      </c>
      <c r="F30" s="346" cm="1">
        <f t="array" ref="F30">IFERROR(_xlfn.IFS(E30="Decrease",-1*G30,E30="Increase",G30),0)</f>
        <v>0</v>
      </c>
      <c r="G30" s="186">
        <f t="shared" si="0"/>
        <v>0</v>
      </c>
      <c r="H30" s="133">
        <f t="shared" si="1"/>
        <v>0</v>
      </c>
      <c r="I30" s="133">
        <f t="shared" si="2"/>
        <v>0</v>
      </c>
      <c r="J30" s="133">
        <f t="shared" si="3"/>
        <v>0</v>
      </c>
      <c r="K30" s="382" t="str" cm="1">
        <f t="array" ref="K30">IFERROR(_xlfn.IFS(B30&amp;"|"&amp;C30&amp;"|"&amp;D30&amp;"|"&amp;"Duplicate"=P30,"This factor has already been used. Please revise.",B30&amp;"|"&amp;C30&amp;"|"&amp;D30&amp;"|"&amp;"Duplicate"=Q30,"This factor has already been used. Please revise.",B30&amp;"|"&amp;C30&amp;"|"&amp;D30&amp;"|"&amp;"Duplicate"=R30,"This factor has already been used. Please revise.",(H30&lt;-0.3),"Please check reduction percentage since no more than -30% total reduction can be applied",(I30&lt;-0.3),"Please check reduction percentage since no more than -30% total reduction can be applied",(J30&lt;-0.3),"Please check reduction percentage since no more than -30% total reduction can be applied",AND(D30="[D] Client is not design responsible or other standard elements in the scope",G30&gt;15%),"If Design is not included in the scope a maximum 15% reduction can be applied; please revise."),"")</f>
        <v/>
      </c>
      <c r="L30" s="623"/>
      <c r="M30" s="53"/>
      <c r="N30" s="451"/>
      <c r="O30" s="451"/>
      <c r="P30" t="str">
        <f t="shared" si="4"/>
        <v/>
      </c>
      <c r="Q30" t="str">
        <f t="shared" si="5"/>
        <v/>
      </c>
      <c r="R30" t="str">
        <f t="shared" si="6"/>
        <v/>
      </c>
    </row>
    <row r="31" spans="1:18" s="450" customFormat="1">
      <c r="A31" s="53"/>
      <c r="B31" s="183"/>
      <c r="C31" s="184"/>
      <c r="D31" s="185"/>
      <c r="E31" s="134" t="str" cm="1">
        <f t="array" ref="E31">_xlfn.IFS(LEFT(D31,3)="[D]","Decrease",LEFT(D31,3)="[I]","Increase",D31="","")</f>
        <v/>
      </c>
      <c r="F31" s="346" cm="1">
        <f t="array" ref="F31">IFERROR(_xlfn.IFS(E31="Decrease",-1*G31,E31="Increase",G31),0)</f>
        <v>0</v>
      </c>
      <c r="G31" s="186">
        <f t="shared" si="0"/>
        <v>0</v>
      </c>
      <c r="H31" s="381">
        <f t="shared" si="1"/>
        <v>0</v>
      </c>
      <c r="I31" s="381">
        <f t="shared" si="2"/>
        <v>0</v>
      </c>
      <c r="J31" s="381">
        <f t="shared" si="3"/>
        <v>0</v>
      </c>
      <c r="K31" s="459" t="str" cm="1">
        <f t="array" ref="K31">IFERROR(_xlfn.IFS(B31&amp;"|"&amp;C31&amp;"|"&amp;D31&amp;"|"&amp;"Duplicate"=P31,"This factor has already been used. Please revise.",B31&amp;"|"&amp;C31&amp;"|"&amp;D31&amp;"|"&amp;"Duplicate"=Q31,"This factor has already been used. Please revise.",B31&amp;"|"&amp;C31&amp;"|"&amp;D31&amp;"|"&amp;"Duplicate"=R31,"This factor has already been used. Please revise.",(H31&lt;-0.3),"Please check reduction percentage since no more than -30% total reduction can be applied",(I31&lt;-0.3),"Please check reduction percentage since no more than -30% total reduction can be applied",(J31&lt;-0.3),"Please check reduction percentage since no more than -30% total reduction can be applied",AND(D31="[D] Client is not design responsible or other standard elements in the scope",G31&gt;15%),"If Design is not included in the scope a maximum 15% reduction can be applied; please revise."),"")</f>
        <v/>
      </c>
      <c r="L31" s="623"/>
      <c r="M31" s="53"/>
      <c r="N31" s="451"/>
      <c r="O31" s="451"/>
      <c r="P31" t="str">
        <f t="shared" si="4"/>
        <v/>
      </c>
      <c r="Q31" t="str">
        <f t="shared" si="5"/>
        <v/>
      </c>
      <c r="R31" t="str">
        <f t="shared" si="6"/>
        <v/>
      </c>
    </row>
    <row r="32" spans="1:18" s="450" customFormat="1">
      <c r="A32" s="53"/>
      <c r="B32" s="183"/>
      <c r="C32" s="184"/>
      <c r="D32" s="185"/>
      <c r="E32" s="133" t="str" cm="1">
        <f t="array" ref="E32">_xlfn.IFS(LEFT(D32,3)="[D]","Decrease",LEFT(D32,3)="[I]","Increase",D32="","")</f>
        <v/>
      </c>
      <c r="F32" s="346" cm="1">
        <f t="array" ref="F32">IFERROR(_xlfn.IFS(E32="Decrease",-1*G32,E32="Increase",G32),0)</f>
        <v>0</v>
      </c>
      <c r="G32" s="186">
        <f t="shared" si="0"/>
        <v>0</v>
      </c>
      <c r="H32" s="133">
        <f t="shared" si="1"/>
        <v>0</v>
      </c>
      <c r="I32" s="133">
        <f t="shared" si="2"/>
        <v>0</v>
      </c>
      <c r="J32" s="133">
        <f t="shared" si="3"/>
        <v>0</v>
      </c>
      <c r="K32" s="382" t="str" cm="1">
        <f t="array" ref="K32">IFERROR(_xlfn.IFS(B32&amp;"|"&amp;C32&amp;"|"&amp;D32&amp;"|"&amp;"Duplicate"=P32,"This factor has already been used. Please revise.",B32&amp;"|"&amp;C32&amp;"|"&amp;D32&amp;"|"&amp;"Duplicate"=Q32,"This factor has already been used. Please revise.",B32&amp;"|"&amp;C32&amp;"|"&amp;D32&amp;"|"&amp;"Duplicate"=R32,"This factor has already been used. Please revise.",(H32&lt;-0.3),"Please check reduction percentage since no more than -30% total reduction can be applied",(I32&lt;-0.3),"Please check reduction percentage since no more than -30% total reduction can be applied",(J32&lt;-0.3),"Please check reduction percentage since no more than -30% total reduction can be applied",AND(D32="[D] Client is not design responsible or other standard elements in the scope",G32&gt;15%),"If Design is not included in the scope a maximum 15% reduction can be applied; please revise."),"")</f>
        <v/>
      </c>
      <c r="L32" s="623"/>
      <c r="M32" s="53"/>
      <c r="N32" s="451"/>
      <c r="O32" s="451"/>
      <c r="P32" t="str">
        <f t="shared" si="4"/>
        <v/>
      </c>
      <c r="Q32" t="str">
        <f t="shared" si="5"/>
        <v/>
      </c>
      <c r="R32" t="str">
        <f t="shared" si="6"/>
        <v/>
      </c>
    </row>
    <row r="33" spans="1:18" s="450" customFormat="1">
      <c r="A33" s="53"/>
      <c r="B33" s="183"/>
      <c r="C33" s="184"/>
      <c r="D33" s="185"/>
      <c r="E33" s="134" t="str" cm="1">
        <f t="array" ref="E33">_xlfn.IFS(LEFT(D33,3)="[D]","Decrease",LEFT(D33,3)="[I]","Increase",D33="","")</f>
        <v/>
      </c>
      <c r="F33" s="346" cm="1">
        <f t="array" ref="F33">IFERROR(_xlfn.IFS(E33="Decrease",-1*G33,E33="Increase",G33),0)</f>
        <v>0</v>
      </c>
      <c r="G33" s="186">
        <f t="shared" si="0"/>
        <v>0</v>
      </c>
      <c r="H33" s="381">
        <f t="shared" si="1"/>
        <v>0</v>
      </c>
      <c r="I33" s="381">
        <f t="shared" si="2"/>
        <v>0</v>
      </c>
      <c r="J33" s="381">
        <f t="shared" si="3"/>
        <v>0</v>
      </c>
      <c r="K33" s="459" t="str" cm="1">
        <f t="array" ref="K33">IFERROR(_xlfn.IFS(B33&amp;"|"&amp;C33&amp;"|"&amp;D33&amp;"|"&amp;"Duplicate"=P33,"This factor has already been used. Please revise.",B33&amp;"|"&amp;C33&amp;"|"&amp;D33&amp;"|"&amp;"Duplicate"=Q33,"This factor has already been used. Please revise.",B33&amp;"|"&amp;C33&amp;"|"&amp;D33&amp;"|"&amp;"Duplicate"=R33,"This factor has already been used. Please revise.",(H33&lt;-0.3),"Please check reduction percentage since no more than -30% total reduction can be applied",(I33&lt;-0.3),"Please check reduction percentage since no more than -30% total reduction can be applied",(J33&lt;-0.3),"Please check reduction percentage since no more than -30% total reduction can be applied",AND(D33="[D] Client is not design responsible or other standard elements in the scope",G33&gt;15%),"If Design is not included in the scope a maximum 15% reduction can be applied; please revise."),"")</f>
        <v/>
      </c>
      <c r="L33" s="623"/>
      <c r="M33" s="53"/>
      <c r="N33" s="451"/>
      <c r="O33" s="451"/>
      <c r="P33" t="str">
        <f t="shared" si="4"/>
        <v/>
      </c>
      <c r="Q33" t="str">
        <f t="shared" si="5"/>
        <v/>
      </c>
      <c r="R33" t="str">
        <f t="shared" si="6"/>
        <v/>
      </c>
    </row>
    <row r="34" spans="1:18" s="450" customFormat="1">
      <c r="A34" s="53"/>
      <c r="B34" s="183"/>
      <c r="C34" s="184"/>
      <c r="D34" s="185"/>
      <c r="E34" s="133" t="str" cm="1">
        <f t="array" ref="E34">_xlfn.IFS(LEFT(D34,3)="[D]","Decrease",LEFT(D34,3)="[I]","Increase",D34="","")</f>
        <v/>
      </c>
      <c r="F34" s="346" cm="1">
        <f t="array" ref="F34">IFERROR(_xlfn.IFS(E34="Decrease",-1*G34,E34="Increase",G34),0)</f>
        <v>0</v>
      </c>
      <c r="G34" s="186">
        <f t="shared" si="0"/>
        <v>0</v>
      </c>
      <c r="H34" s="133">
        <f t="shared" si="1"/>
        <v>0</v>
      </c>
      <c r="I34" s="133">
        <f t="shared" si="2"/>
        <v>0</v>
      </c>
      <c r="J34" s="133">
        <f t="shared" si="3"/>
        <v>0</v>
      </c>
      <c r="K34" s="382" t="str" cm="1">
        <f t="array" ref="K34">IFERROR(_xlfn.IFS(B34&amp;"|"&amp;C34&amp;"|"&amp;D34&amp;"|"&amp;"Duplicate"=P34,"This factor has already been used. Please revise.",B34&amp;"|"&amp;C34&amp;"|"&amp;D34&amp;"|"&amp;"Duplicate"=Q34,"This factor has already been used. Please revise.",B34&amp;"|"&amp;C34&amp;"|"&amp;D34&amp;"|"&amp;"Duplicate"=R34,"This factor has already been used. Please revise.",(H34&lt;-0.3),"Please check reduction percentage since no more than -30% total reduction can be applied",(I34&lt;-0.3),"Please check reduction percentage since no more than -30% total reduction can be applied",(J34&lt;-0.3),"Please check reduction percentage since no more than -30% total reduction can be applied",AND(D34="[D] Client is not design responsible or other standard elements in the scope",G34&gt;15%),"If Design is not included in the scope a maximum 15% reduction can be applied; please revise."),"")</f>
        <v/>
      </c>
      <c r="L34" s="623"/>
      <c r="M34" s="53"/>
      <c r="N34" s="451"/>
      <c r="O34" s="451"/>
      <c r="P34" t="str">
        <f t="shared" si="4"/>
        <v/>
      </c>
      <c r="Q34" t="str">
        <f t="shared" si="5"/>
        <v/>
      </c>
      <c r="R34" t="str">
        <f t="shared" si="6"/>
        <v/>
      </c>
    </row>
    <row r="35" spans="1:18" s="450" customFormat="1">
      <c r="A35" s="53"/>
      <c r="B35" s="183"/>
      <c r="C35" s="184"/>
      <c r="D35" s="185"/>
      <c r="E35" s="134" t="str" cm="1">
        <f t="array" ref="E35">_xlfn.IFS(LEFT(D35,3)="[D]","Decrease",LEFT(D35,3)="[I]","Increase",D35="","")</f>
        <v/>
      </c>
      <c r="F35" s="346" cm="1">
        <f t="array" ref="F35">IFERROR(_xlfn.IFS(E35="Decrease",-1*G35,E35="Increase",G35),0)</f>
        <v>0</v>
      </c>
      <c r="G35" s="186">
        <f t="shared" si="0"/>
        <v>0</v>
      </c>
      <c r="H35" s="381">
        <f t="shared" si="1"/>
        <v>0</v>
      </c>
      <c r="I35" s="381">
        <f t="shared" si="2"/>
        <v>0</v>
      </c>
      <c r="J35" s="381">
        <f t="shared" si="3"/>
        <v>0</v>
      </c>
      <c r="K35" s="459" t="str" cm="1">
        <f t="array" ref="K35">IFERROR(_xlfn.IFS(B35&amp;"|"&amp;C35&amp;"|"&amp;D35&amp;"|"&amp;"Duplicate"=P35,"This factor has already been used. Please revise.",B35&amp;"|"&amp;C35&amp;"|"&amp;D35&amp;"|"&amp;"Duplicate"=Q35,"This factor has already been used. Please revise.",B35&amp;"|"&amp;C35&amp;"|"&amp;D35&amp;"|"&amp;"Duplicate"=R35,"This factor has already been used. Please revise.",(H35&lt;-0.3),"Please check reduction percentage since no more than -30% total reduction can be applied",(I35&lt;-0.3),"Please check reduction percentage since no more than -30% total reduction can be applied",(J35&lt;-0.3),"Please check reduction percentage since no more than -30% total reduction can be applied",AND(D35="[D] Client is not design responsible or other standard elements in the scope",G35&gt;15%),"If Design is not included in the scope a maximum 15% reduction can be applied; please revise."),"")</f>
        <v/>
      </c>
      <c r="L35" s="623"/>
      <c r="M35" s="53"/>
      <c r="N35" s="451"/>
      <c r="O35" s="451"/>
      <c r="P35" t="str">
        <f t="shared" si="4"/>
        <v/>
      </c>
      <c r="Q35" t="str">
        <f t="shared" si="5"/>
        <v/>
      </c>
      <c r="R35" t="str">
        <f t="shared" si="6"/>
        <v/>
      </c>
    </row>
    <row r="36" spans="1:18" s="450" customFormat="1">
      <c r="A36" s="53"/>
      <c r="B36" s="183"/>
      <c r="C36" s="184"/>
      <c r="D36" s="185"/>
      <c r="E36" s="133" t="str" cm="1">
        <f t="array" ref="E36">_xlfn.IFS(LEFT(D36,3)="[D]","Decrease",LEFT(D36,3)="[I]","Increase",D36="","")</f>
        <v/>
      </c>
      <c r="F36" s="346" cm="1">
        <f t="array" ref="F36">IFERROR(_xlfn.IFS(E36="Decrease",-1*G36,E36="Increase",G36),0)</f>
        <v>0</v>
      </c>
      <c r="G36" s="186">
        <f t="shared" si="0"/>
        <v>0</v>
      </c>
      <c r="H36" s="133">
        <f t="shared" si="1"/>
        <v>0</v>
      </c>
      <c r="I36" s="133">
        <f t="shared" si="2"/>
        <v>0</v>
      </c>
      <c r="J36" s="133">
        <f t="shared" si="3"/>
        <v>0</v>
      </c>
      <c r="K36" s="382" t="str" cm="1">
        <f t="array" ref="K36">IFERROR(_xlfn.IFS(B36&amp;"|"&amp;C36&amp;"|"&amp;D36&amp;"|"&amp;"Duplicate"=P36,"This factor has already been used. Please revise.",B36&amp;"|"&amp;C36&amp;"|"&amp;D36&amp;"|"&amp;"Duplicate"=Q36,"This factor has already been used. Please revise.",B36&amp;"|"&amp;C36&amp;"|"&amp;D36&amp;"|"&amp;"Duplicate"=R36,"This factor has already been used. Please revise.",(H36&lt;-0.3),"Please check reduction percentage since no more than -30% total reduction can be applied",(I36&lt;-0.3),"Please check reduction percentage since no more than -30% total reduction can be applied",(J36&lt;-0.3),"Please check reduction percentage since no more than -30% total reduction can be applied",AND(D36="[D] Client is not design responsible or other standard elements in the scope",G36&gt;15%),"If Design is not included in the scope a maximum 15% reduction can be applied; please revise."),"")</f>
        <v/>
      </c>
      <c r="L36" s="623"/>
      <c r="M36" s="53"/>
      <c r="N36" s="451"/>
      <c r="O36" s="451"/>
      <c r="P36" t="str">
        <f t="shared" si="4"/>
        <v/>
      </c>
      <c r="Q36" t="str">
        <f t="shared" si="5"/>
        <v/>
      </c>
      <c r="R36" t="str">
        <f t="shared" si="6"/>
        <v/>
      </c>
    </row>
    <row r="37" spans="1:18" s="450" customFormat="1">
      <c r="A37" s="53"/>
      <c r="B37" s="183"/>
      <c r="C37" s="184"/>
      <c r="D37" s="185"/>
      <c r="E37" s="134" t="str" cm="1">
        <f t="array" ref="E37">_xlfn.IFS(LEFT(D37,3)="[D]","Decrease",LEFT(D37,3)="[I]","Increase",D37="","")</f>
        <v/>
      </c>
      <c r="F37" s="346" cm="1">
        <f t="array" ref="F37">IFERROR(_xlfn.IFS(E37="Decrease",-1*G37,E37="Increase",G37),0)</f>
        <v>0</v>
      </c>
      <c r="G37" s="186">
        <f t="shared" si="0"/>
        <v>0</v>
      </c>
      <c r="H37" s="381">
        <f t="shared" si="1"/>
        <v>0</v>
      </c>
      <c r="I37" s="381">
        <f t="shared" si="2"/>
        <v>0</v>
      </c>
      <c r="J37" s="381">
        <f t="shared" si="3"/>
        <v>0</v>
      </c>
      <c r="K37" s="459" t="str" cm="1">
        <f t="array" ref="K37">IFERROR(_xlfn.IFS(B37&amp;"|"&amp;C37&amp;"|"&amp;D37&amp;"|"&amp;"Duplicate"=P37,"This factor has already been used. Please revise.",B37&amp;"|"&amp;C37&amp;"|"&amp;D37&amp;"|"&amp;"Duplicate"=Q37,"This factor has already been used. Please revise.",B37&amp;"|"&amp;C37&amp;"|"&amp;D37&amp;"|"&amp;"Duplicate"=R37,"This factor has already been used. Please revise.",(H37&lt;-0.3),"Please check reduction percentage since no more than -30% total reduction can be applied",(I37&lt;-0.3),"Please check reduction percentage since no more than -30% total reduction can be applied",(J37&lt;-0.3),"Please check reduction percentage since no more than -30% total reduction can be applied",AND(D37="[D] Client is not design responsible or other standard elements in the scope",G37&gt;15%),"If Design is not included in the scope a maximum 15% reduction can be applied; please revise."),"")</f>
        <v/>
      </c>
      <c r="L37" s="623"/>
      <c r="M37" s="53"/>
      <c r="N37" s="451"/>
      <c r="O37" s="451"/>
      <c r="P37" t="str">
        <f t="shared" si="4"/>
        <v/>
      </c>
      <c r="Q37" t="str">
        <f t="shared" si="5"/>
        <v/>
      </c>
      <c r="R37" t="str">
        <f t="shared" si="6"/>
        <v/>
      </c>
    </row>
    <row r="38" spans="1:18" s="450" customFormat="1">
      <c r="A38" s="6"/>
      <c r="B38" s="187"/>
      <c r="C38" s="188"/>
      <c r="D38" s="185"/>
      <c r="E38" s="135" t="str" cm="1">
        <f t="array" ref="E38">_xlfn.IFS(LEFT(D38,3)="[D]","Decrease",LEFT(D38,3)="[I]","Increase",D38="","")</f>
        <v/>
      </c>
      <c r="F38" s="346" cm="1">
        <f t="array" ref="F38">IFERROR(_xlfn.IFS(E38="Decrease",-1*G38,E38="Increase",G38),0)</f>
        <v>0</v>
      </c>
      <c r="G38" s="186">
        <f t="shared" si="0"/>
        <v>0</v>
      </c>
      <c r="H38" s="133">
        <f t="shared" si="1"/>
        <v>0</v>
      </c>
      <c r="I38" s="133">
        <f t="shared" si="2"/>
        <v>0</v>
      </c>
      <c r="J38" s="133">
        <f t="shared" si="3"/>
        <v>0</v>
      </c>
      <c r="K38" s="382" t="str" cm="1">
        <f t="array" ref="K38">IFERROR(_xlfn.IFS(B38&amp;"|"&amp;C38&amp;"|"&amp;D38&amp;"|"&amp;"Duplicate"=P38,"This factor has already been used. Please revise.",B38&amp;"|"&amp;C38&amp;"|"&amp;D38&amp;"|"&amp;"Duplicate"=Q38,"This factor has already been used. Please revise.",B38&amp;"|"&amp;C38&amp;"|"&amp;D38&amp;"|"&amp;"Duplicate"=R38,"This factor has already been used. Please revise.",(H38&lt;-0.3),"Please check reduction percentage since no more than -30% total reduction can be applied",(I38&lt;-0.3),"Please check reduction percentage since no more than -30% total reduction can be applied",(J38&lt;-0.3),"Please check reduction percentage since no more than -30% total reduction can be applied",AND(D38="[D] Client is not design responsible or other standard elements in the scope",G38&gt;15%),"If Design is not included in the scope a maximum 15% reduction can be applied; please revise."),"")</f>
        <v/>
      </c>
      <c r="L38" s="625"/>
      <c r="M38" s="6"/>
      <c r="P38" t="str">
        <f t="shared" si="4"/>
        <v/>
      </c>
      <c r="Q38" t="str">
        <f t="shared" si="5"/>
        <v/>
      </c>
      <c r="R38" t="str">
        <f t="shared" si="6"/>
        <v/>
      </c>
    </row>
    <row r="39" spans="1:18" s="450" customFormat="1">
      <c r="A39" s="53"/>
      <c r="B39" s="183"/>
      <c r="C39" s="184"/>
      <c r="D39" s="185"/>
      <c r="E39" s="134" t="str" cm="1">
        <f t="array" ref="E39">_xlfn.IFS(LEFT(D39,3)="[D]","Decrease",LEFT(D39,3)="[I]","Increase",D39="","")</f>
        <v/>
      </c>
      <c r="F39" s="346" cm="1">
        <f t="array" ref="F39">IFERROR(_xlfn.IFS(E39="Decrease",-1*G39,E39="Increase",G39),0)</f>
        <v>0</v>
      </c>
      <c r="G39" s="186">
        <f t="shared" si="0"/>
        <v>0</v>
      </c>
      <c r="H39" s="381">
        <f t="shared" si="1"/>
        <v>0</v>
      </c>
      <c r="I39" s="381">
        <f t="shared" si="2"/>
        <v>0</v>
      </c>
      <c r="J39" s="381">
        <f t="shared" si="3"/>
        <v>0</v>
      </c>
      <c r="K39" s="459" t="str" cm="1">
        <f t="array" ref="K39">IFERROR(_xlfn.IFS(B39&amp;"|"&amp;C39&amp;"|"&amp;D39&amp;"|"&amp;"Duplicate"=P39,"This factor has already been used. Please revise.",B39&amp;"|"&amp;C39&amp;"|"&amp;D39&amp;"|"&amp;"Duplicate"=Q39,"This factor has already been used. Please revise.",B39&amp;"|"&amp;C39&amp;"|"&amp;D39&amp;"|"&amp;"Duplicate"=R39,"This factor has already been used. Please revise.",(H39&lt;-0.3),"Please check reduction percentage since no more than -30% total reduction can be applied",(I39&lt;-0.3),"Please check reduction percentage since no more than -30% total reduction can be applied",(J39&lt;-0.3),"Please check reduction percentage since no more than -30% total reduction can be applied",AND(D39="[D] Client is not design responsible or other standard elements in the scope",G39&gt;15%),"If Design is not included in the scope a maximum 15% reduction can be applied; please revise."),"")</f>
        <v/>
      </c>
      <c r="L39" s="623"/>
      <c r="M39" s="53"/>
      <c r="N39" s="451"/>
      <c r="O39" s="451"/>
      <c r="P39" t="str">
        <f t="shared" si="4"/>
        <v/>
      </c>
      <c r="Q39" t="str">
        <f t="shared" si="5"/>
        <v/>
      </c>
      <c r="R39" t="str">
        <f t="shared" si="6"/>
        <v/>
      </c>
    </row>
    <row r="40" spans="1:18" s="450" customFormat="1">
      <c r="A40" s="53"/>
      <c r="B40" s="183"/>
      <c r="C40" s="184"/>
      <c r="D40" s="185"/>
      <c r="E40" s="133" t="str" cm="1">
        <f t="array" ref="E40">_xlfn.IFS(LEFT(D40,3)="[D]","Decrease",LEFT(D40,3)="[I]","Increase",D40="","")</f>
        <v/>
      </c>
      <c r="F40" s="346" cm="1">
        <f t="array" ref="F40">IFERROR(_xlfn.IFS(E40="Decrease",-1*G40,E40="Increase",G40),0)</f>
        <v>0</v>
      </c>
      <c r="G40" s="186">
        <f t="shared" ref="G40:G71" si="7">IF(E40&lt;&gt;"",10%,0)</f>
        <v>0</v>
      </c>
      <c r="H40" s="133">
        <f t="shared" ref="H40:H71" si="8">IF($H$7=B40,VLOOKUP(C40,$Z$511:$AA$612,2,FALSE),0)</f>
        <v>0</v>
      </c>
      <c r="I40" s="133">
        <f t="shared" ref="I40:I71" si="9">IF($I$7=B40,VLOOKUP(C40,$AO$511:$AP$612,2,FALSE),0)</f>
        <v>0</v>
      </c>
      <c r="J40" s="133">
        <f t="shared" ref="J40:J71" si="10">IF($J$7=B40,VLOOKUP(C40,$BB$511:$BC$612,2,FALSE),0)</f>
        <v>0</v>
      </c>
      <c r="K40" s="382" t="str" cm="1">
        <f t="array" ref="K40">IFERROR(_xlfn.IFS(B40&amp;"|"&amp;C40&amp;"|"&amp;D40&amp;"|"&amp;"Duplicate"=P40,"This factor has already been used. Please revise.",B40&amp;"|"&amp;C40&amp;"|"&amp;D40&amp;"|"&amp;"Duplicate"=Q40,"This factor has already been used. Please revise.",B40&amp;"|"&amp;C40&amp;"|"&amp;D40&amp;"|"&amp;"Duplicate"=R40,"This factor has already been used. Please revise.",(H40&lt;-0.3),"Please check reduction percentage since no more than -30% total reduction can be applied",(I40&lt;-0.3),"Please check reduction percentage since no more than -30% total reduction can be applied",(J40&lt;-0.3),"Please check reduction percentage since no more than -30% total reduction can be applied",AND(D40="[D] Client is not design responsible or other standard elements in the scope",G40&gt;15%),"If Design is not included in the scope a maximum 15% reduction can be applied; please revise."),"")</f>
        <v/>
      </c>
      <c r="L40" s="623"/>
      <c r="M40" s="53"/>
      <c r="N40" s="451"/>
      <c r="O40" s="451"/>
      <c r="P40" t="str">
        <f t="shared" si="4"/>
        <v/>
      </c>
      <c r="Q40" t="str">
        <f t="shared" si="5"/>
        <v/>
      </c>
      <c r="R40" t="str">
        <f t="shared" si="6"/>
        <v/>
      </c>
    </row>
    <row r="41" spans="1:18" s="450" customFormat="1">
      <c r="A41" s="53"/>
      <c r="B41" s="183"/>
      <c r="C41" s="184"/>
      <c r="D41" s="185"/>
      <c r="E41" s="134" t="str" cm="1">
        <f t="array" ref="E41">_xlfn.IFS(LEFT(D41,3)="[D]","Decrease",LEFT(D41,3)="[I]","Increase",D41="","")</f>
        <v/>
      </c>
      <c r="F41" s="346" cm="1">
        <f t="array" ref="F41">IFERROR(_xlfn.IFS(E41="Decrease",-1*G41,E41="Increase",G41),0)</f>
        <v>0</v>
      </c>
      <c r="G41" s="186">
        <f t="shared" si="7"/>
        <v>0</v>
      </c>
      <c r="H41" s="381">
        <f t="shared" si="8"/>
        <v>0</v>
      </c>
      <c r="I41" s="381">
        <f t="shared" si="9"/>
        <v>0</v>
      </c>
      <c r="J41" s="381">
        <f t="shared" si="10"/>
        <v>0</v>
      </c>
      <c r="K41" s="459" t="str" cm="1">
        <f t="array" ref="K41">IFERROR(_xlfn.IFS(B41&amp;"|"&amp;C41&amp;"|"&amp;D41&amp;"|"&amp;"Duplicate"=P41,"This factor has already been used. Please revise.",B41&amp;"|"&amp;C41&amp;"|"&amp;D41&amp;"|"&amp;"Duplicate"=Q41,"This factor has already been used. Please revise.",B41&amp;"|"&amp;C41&amp;"|"&amp;D41&amp;"|"&amp;"Duplicate"=R41,"This factor has already been used. Please revise.",(H41&lt;-0.3),"Please check reduction percentage since no more than -30% total reduction can be applied",(I41&lt;-0.3),"Please check reduction percentage since no more than -30% total reduction can be applied",(J41&lt;-0.3),"Please check reduction percentage since no more than -30% total reduction can be applied",AND(D41="[D] Client is not design responsible or other standard elements in the scope",G41&gt;15%),"If Design is not included in the scope a maximum 15% reduction can be applied; please revise."),"")</f>
        <v/>
      </c>
      <c r="L41" s="623"/>
      <c r="M41" s="53"/>
      <c r="N41" s="451"/>
      <c r="O41" s="451"/>
      <c r="P41" t="str">
        <f t="shared" si="4"/>
        <v/>
      </c>
      <c r="Q41" t="str">
        <f t="shared" si="5"/>
        <v/>
      </c>
      <c r="R41" t="str">
        <f t="shared" si="6"/>
        <v/>
      </c>
    </row>
    <row r="42" spans="1:18" s="450" customFormat="1">
      <c r="A42" s="53"/>
      <c r="B42" s="183"/>
      <c r="C42" s="184"/>
      <c r="D42" s="185"/>
      <c r="E42" s="133" t="str" cm="1">
        <f t="array" ref="E42">_xlfn.IFS(LEFT(D42,3)="[D]","Decrease",LEFT(D42,3)="[I]","Increase",D42="","")</f>
        <v/>
      </c>
      <c r="F42" s="346" cm="1">
        <f t="array" ref="F42">IFERROR(_xlfn.IFS(E42="Decrease",-1*G42,E42="Increase",G42),0)</f>
        <v>0</v>
      </c>
      <c r="G42" s="186">
        <f t="shared" si="7"/>
        <v>0</v>
      </c>
      <c r="H42" s="133">
        <f t="shared" si="8"/>
        <v>0</v>
      </c>
      <c r="I42" s="133">
        <f t="shared" si="9"/>
        <v>0</v>
      </c>
      <c r="J42" s="133">
        <f t="shared" si="10"/>
        <v>0</v>
      </c>
      <c r="K42" s="382" t="str" cm="1">
        <f t="array" ref="K42">IFERROR(_xlfn.IFS(B42&amp;"|"&amp;C42&amp;"|"&amp;D42&amp;"|"&amp;"Duplicate"=P42,"This factor has already been used. Please revise.",B42&amp;"|"&amp;C42&amp;"|"&amp;D42&amp;"|"&amp;"Duplicate"=Q42,"This factor has already been used. Please revise.",B42&amp;"|"&amp;C42&amp;"|"&amp;D42&amp;"|"&amp;"Duplicate"=R42,"This factor has already been used. Please revise.",(H42&lt;-0.3),"Please check reduction percentage since no more than -30% total reduction can be applied",(I42&lt;-0.3),"Please check reduction percentage since no more than -30% total reduction can be applied",(J42&lt;-0.3),"Please check reduction percentage since no more than -30% total reduction can be applied",AND(D42="[D] Client is not design responsible or other standard elements in the scope",G42&gt;15%),"If Design is not included in the scope a maximum 15% reduction can be applied; please revise."),"")</f>
        <v/>
      </c>
      <c r="L42" s="623"/>
      <c r="M42" s="53"/>
      <c r="N42" s="451"/>
      <c r="O42" s="451"/>
      <c r="P42" t="str">
        <f t="shared" si="4"/>
        <v/>
      </c>
      <c r="Q42" t="str">
        <f t="shared" si="5"/>
        <v/>
      </c>
      <c r="R42" t="str">
        <f t="shared" si="6"/>
        <v/>
      </c>
    </row>
    <row r="43" spans="1:18" s="450" customFormat="1">
      <c r="A43" s="53"/>
      <c r="B43" s="183"/>
      <c r="C43" s="184"/>
      <c r="D43" s="185"/>
      <c r="E43" s="134" t="str" cm="1">
        <f t="array" ref="E43">_xlfn.IFS(LEFT(D43,3)="[D]","Decrease",LEFT(D43,3)="[I]","Increase",D43="","")</f>
        <v/>
      </c>
      <c r="F43" s="346" cm="1">
        <f t="array" ref="F43">IFERROR(_xlfn.IFS(E43="Decrease",-1*G43,E43="Increase",G43),0)</f>
        <v>0</v>
      </c>
      <c r="G43" s="186">
        <f t="shared" si="7"/>
        <v>0</v>
      </c>
      <c r="H43" s="381">
        <f t="shared" si="8"/>
        <v>0</v>
      </c>
      <c r="I43" s="381">
        <f t="shared" si="9"/>
        <v>0</v>
      </c>
      <c r="J43" s="381">
        <f t="shared" si="10"/>
        <v>0</v>
      </c>
      <c r="K43" s="459" t="str" cm="1">
        <f t="array" ref="K43">IFERROR(_xlfn.IFS(B43&amp;"|"&amp;C43&amp;"|"&amp;D43&amp;"|"&amp;"Duplicate"=P43,"This factor has already been used. Please revise.",B43&amp;"|"&amp;C43&amp;"|"&amp;D43&amp;"|"&amp;"Duplicate"=Q43,"This factor has already been used. Please revise.",B43&amp;"|"&amp;C43&amp;"|"&amp;D43&amp;"|"&amp;"Duplicate"=R43,"This factor has already been used. Please revise.",(H43&lt;-0.3),"Please check reduction percentage since no more than -30% total reduction can be applied",(I43&lt;-0.3),"Please check reduction percentage since no more than -30% total reduction can be applied",(J43&lt;-0.3),"Please check reduction percentage since no more than -30% total reduction can be applied",AND(D43="[D] Client is not design responsible or other standard elements in the scope",G43&gt;15%),"If Design is not included in the scope a maximum 15% reduction can be applied; please revise."),"")</f>
        <v/>
      </c>
      <c r="L43" s="623"/>
      <c r="M43" s="53"/>
      <c r="N43" s="451"/>
      <c r="O43" s="451"/>
      <c r="P43" t="str">
        <f t="shared" si="4"/>
        <v/>
      </c>
      <c r="Q43" t="str">
        <f t="shared" si="5"/>
        <v/>
      </c>
      <c r="R43" t="str">
        <f t="shared" si="6"/>
        <v/>
      </c>
    </row>
    <row r="44" spans="1:18" s="450" customFormat="1">
      <c r="A44" s="53"/>
      <c r="B44" s="183"/>
      <c r="C44" s="184"/>
      <c r="D44" s="185"/>
      <c r="E44" s="133" t="str" cm="1">
        <f t="array" ref="E44">_xlfn.IFS(LEFT(D44,3)="[D]","Decrease",LEFT(D44,3)="[I]","Increase",D44="","")</f>
        <v/>
      </c>
      <c r="F44" s="346" cm="1">
        <f t="array" ref="F44">IFERROR(_xlfn.IFS(E44="Decrease",-1*G44,E44="Increase",G44),0)</f>
        <v>0</v>
      </c>
      <c r="G44" s="186">
        <f t="shared" si="7"/>
        <v>0</v>
      </c>
      <c r="H44" s="133">
        <f t="shared" si="8"/>
        <v>0</v>
      </c>
      <c r="I44" s="133">
        <f t="shared" si="9"/>
        <v>0</v>
      </c>
      <c r="J44" s="133">
        <f t="shared" si="10"/>
        <v>0</v>
      </c>
      <c r="K44" s="382" t="str" cm="1">
        <f t="array" ref="K44">IFERROR(_xlfn.IFS(B44&amp;"|"&amp;C44&amp;"|"&amp;D44&amp;"|"&amp;"Duplicate"=P44,"This factor has already been used. Please revise.",B44&amp;"|"&amp;C44&amp;"|"&amp;D44&amp;"|"&amp;"Duplicate"=Q44,"This factor has already been used. Please revise.",B44&amp;"|"&amp;C44&amp;"|"&amp;D44&amp;"|"&amp;"Duplicate"=R44,"This factor has already been used. Please revise.",(H44&lt;-0.3),"Please check reduction percentage since no more than -30% total reduction can be applied",(I44&lt;-0.3),"Please check reduction percentage since no more than -30% total reduction can be applied",(J44&lt;-0.3),"Please check reduction percentage since no more than -30% total reduction can be applied",AND(D44="[D] Client is not design responsible or other standard elements in the scope",G44&gt;15%),"If Design is not included in the scope a maximum 15% reduction can be applied; please revise."),"")</f>
        <v/>
      </c>
      <c r="L44" s="623"/>
      <c r="M44" s="53"/>
      <c r="N44" s="451"/>
      <c r="O44" s="451"/>
      <c r="P44" t="str">
        <f t="shared" si="4"/>
        <v/>
      </c>
      <c r="Q44" t="str">
        <f t="shared" si="5"/>
        <v/>
      </c>
      <c r="R44" t="str">
        <f t="shared" si="6"/>
        <v/>
      </c>
    </row>
    <row r="45" spans="1:18" s="450" customFormat="1">
      <c r="A45" s="53"/>
      <c r="B45" s="183"/>
      <c r="C45" s="184"/>
      <c r="D45" s="185"/>
      <c r="E45" s="134" t="str" cm="1">
        <f t="array" ref="E45">_xlfn.IFS(LEFT(D45,3)="[D]","Decrease",LEFT(D45,3)="[I]","Increase",D45="","")</f>
        <v/>
      </c>
      <c r="F45" s="346" cm="1">
        <f t="array" ref="F45">IFERROR(_xlfn.IFS(E45="Decrease",-1*G45,E45="Increase",G45),0)</f>
        <v>0</v>
      </c>
      <c r="G45" s="186">
        <f t="shared" si="7"/>
        <v>0</v>
      </c>
      <c r="H45" s="381">
        <f t="shared" si="8"/>
        <v>0</v>
      </c>
      <c r="I45" s="381">
        <f t="shared" si="9"/>
        <v>0</v>
      </c>
      <c r="J45" s="381">
        <f t="shared" si="10"/>
        <v>0</v>
      </c>
      <c r="K45" s="459" t="str" cm="1">
        <f t="array" ref="K45">IFERROR(_xlfn.IFS(B45&amp;"|"&amp;C45&amp;"|"&amp;D45&amp;"|"&amp;"Duplicate"=P45,"This factor has already been used. Please revise.",B45&amp;"|"&amp;C45&amp;"|"&amp;D45&amp;"|"&amp;"Duplicate"=Q45,"This factor has already been used. Please revise.",B45&amp;"|"&amp;C45&amp;"|"&amp;D45&amp;"|"&amp;"Duplicate"=R45,"This factor has already been used. Please revise.",(H45&lt;-0.3),"Please check reduction percentage since no more than -30% total reduction can be applied",(I45&lt;-0.3),"Please check reduction percentage since no more than -30% total reduction can be applied",(J45&lt;-0.3),"Please check reduction percentage since no more than -30% total reduction can be applied",AND(D45="[D] Client is not design responsible or other standard elements in the scope",G45&gt;15%),"If Design is not included in the scope a maximum 15% reduction can be applied; please revise."),"")</f>
        <v/>
      </c>
      <c r="L45" s="623"/>
      <c r="M45" s="53"/>
      <c r="N45" s="451"/>
      <c r="O45" s="451"/>
      <c r="P45" t="str">
        <f t="shared" si="4"/>
        <v/>
      </c>
      <c r="Q45" t="str">
        <f t="shared" si="5"/>
        <v/>
      </c>
      <c r="R45" t="str">
        <f t="shared" si="6"/>
        <v/>
      </c>
    </row>
    <row r="46" spans="1:18" s="450" customFormat="1">
      <c r="A46" s="53"/>
      <c r="B46" s="183"/>
      <c r="C46" s="184"/>
      <c r="D46" s="185"/>
      <c r="E46" s="133" t="str" cm="1">
        <f t="array" ref="E46">_xlfn.IFS(LEFT(D46,3)="[D]","Decrease",LEFT(D46,3)="[I]","Increase",D46="","")</f>
        <v/>
      </c>
      <c r="F46" s="346" cm="1">
        <f t="array" ref="F46">IFERROR(_xlfn.IFS(E46="Decrease",-1*G46,E46="Increase",G46),0)</f>
        <v>0</v>
      </c>
      <c r="G46" s="186">
        <f t="shared" si="7"/>
        <v>0</v>
      </c>
      <c r="H46" s="133">
        <f t="shared" si="8"/>
        <v>0</v>
      </c>
      <c r="I46" s="133">
        <f t="shared" si="9"/>
        <v>0</v>
      </c>
      <c r="J46" s="133">
        <f t="shared" si="10"/>
        <v>0</v>
      </c>
      <c r="K46" s="382" t="str" cm="1">
        <f t="array" ref="K46">IFERROR(_xlfn.IFS(B46&amp;"|"&amp;C46&amp;"|"&amp;D46&amp;"|"&amp;"Duplicate"=P46,"This factor has already been used. Please revise.",B46&amp;"|"&amp;C46&amp;"|"&amp;D46&amp;"|"&amp;"Duplicate"=Q46,"This factor has already been used. Please revise.",B46&amp;"|"&amp;C46&amp;"|"&amp;D46&amp;"|"&amp;"Duplicate"=R46,"This factor has already been used. Please revise.",(H46&lt;-0.3),"Please check reduction percentage since no more than -30% total reduction can be applied",(I46&lt;-0.3),"Please check reduction percentage since no more than -30% total reduction can be applied",(J46&lt;-0.3),"Please check reduction percentage since no more than -30% total reduction can be applied",AND(D46="[D] Client is not design responsible or other standard elements in the scope",G46&gt;15%),"If Design is not included in the scope a maximum 15% reduction can be applied; please revise."),"")</f>
        <v/>
      </c>
      <c r="L46" s="623"/>
      <c r="M46" s="53"/>
      <c r="N46" s="451"/>
      <c r="O46" s="451"/>
      <c r="P46" t="str">
        <f t="shared" si="4"/>
        <v/>
      </c>
      <c r="Q46" t="str">
        <f t="shared" si="5"/>
        <v/>
      </c>
      <c r="R46" t="str">
        <f t="shared" si="6"/>
        <v/>
      </c>
    </row>
    <row r="47" spans="1:18" s="450" customFormat="1">
      <c r="A47" s="53"/>
      <c r="B47" s="183"/>
      <c r="C47" s="184"/>
      <c r="D47" s="185"/>
      <c r="E47" s="134" t="str" cm="1">
        <f t="array" ref="E47">_xlfn.IFS(LEFT(D47,3)="[D]","Decrease",LEFT(D47,3)="[I]","Increase",D47="","")</f>
        <v/>
      </c>
      <c r="F47" s="346" cm="1">
        <f t="array" ref="F47">IFERROR(_xlfn.IFS(E47="Decrease",-1*G47,E47="Increase",G47),0)</f>
        <v>0</v>
      </c>
      <c r="G47" s="186">
        <f t="shared" si="7"/>
        <v>0</v>
      </c>
      <c r="H47" s="381">
        <f t="shared" si="8"/>
        <v>0</v>
      </c>
      <c r="I47" s="381">
        <f t="shared" si="9"/>
        <v>0</v>
      </c>
      <c r="J47" s="381">
        <f t="shared" si="10"/>
        <v>0</v>
      </c>
      <c r="K47" s="459" t="str" cm="1">
        <f t="array" ref="K47">IFERROR(_xlfn.IFS(B47&amp;"|"&amp;C47&amp;"|"&amp;D47&amp;"|"&amp;"Duplicate"=P47,"This factor has already been used. Please revise.",B47&amp;"|"&amp;C47&amp;"|"&amp;D47&amp;"|"&amp;"Duplicate"=Q47,"This factor has already been used. Please revise.",B47&amp;"|"&amp;C47&amp;"|"&amp;D47&amp;"|"&amp;"Duplicate"=R47,"This factor has already been used. Please revise.",(H47&lt;-0.3),"Please check reduction percentage since no more than -30% total reduction can be applied",(I47&lt;-0.3),"Please check reduction percentage since no more than -30% total reduction can be applied",(J47&lt;-0.3),"Please check reduction percentage since no more than -30% total reduction can be applied",AND(D47="[D] Client is not design responsible or other standard elements in the scope",G47&gt;15%),"If Design is not included in the scope a maximum 15% reduction can be applied; please revise."),"")</f>
        <v/>
      </c>
      <c r="L47" s="623"/>
      <c r="M47" s="53"/>
      <c r="N47" s="451"/>
      <c r="O47" s="451"/>
      <c r="P47" t="str">
        <f t="shared" si="4"/>
        <v/>
      </c>
      <c r="Q47" t="str">
        <f t="shared" si="5"/>
        <v/>
      </c>
      <c r="R47" t="str">
        <f t="shared" si="6"/>
        <v/>
      </c>
    </row>
    <row r="48" spans="1:18" s="450" customFormat="1">
      <c r="A48" s="53"/>
      <c r="B48" s="183"/>
      <c r="C48" s="184"/>
      <c r="D48" s="185"/>
      <c r="E48" s="133" t="str" cm="1">
        <f t="array" ref="E48">_xlfn.IFS(LEFT(D48,3)="[D]","Decrease",LEFT(D48,3)="[I]","Increase",D48="","")</f>
        <v/>
      </c>
      <c r="F48" s="346" cm="1">
        <f t="array" ref="F48">IFERROR(_xlfn.IFS(E48="Decrease",-1*G48,E48="Increase",G48),0)</f>
        <v>0</v>
      </c>
      <c r="G48" s="186">
        <f t="shared" si="7"/>
        <v>0</v>
      </c>
      <c r="H48" s="133">
        <f t="shared" si="8"/>
        <v>0</v>
      </c>
      <c r="I48" s="133">
        <f t="shared" si="9"/>
        <v>0</v>
      </c>
      <c r="J48" s="133">
        <f t="shared" si="10"/>
        <v>0</v>
      </c>
      <c r="K48" s="382" t="str" cm="1">
        <f t="array" ref="K48">IFERROR(_xlfn.IFS(B48&amp;"|"&amp;C48&amp;"|"&amp;D48&amp;"|"&amp;"Duplicate"=P48,"This factor has already been used. Please revise.",B48&amp;"|"&amp;C48&amp;"|"&amp;D48&amp;"|"&amp;"Duplicate"=Q48,"This factor has already been used. Please revise.",B48&amp;"|"&amp;C48&amp;"|"&amp;D48&amp;"|"&amp;"Duplicate"=R48,"This factor has already been used. Please revise.",(H48&lt;-0.3),"Please check reduction percentage since no more than -30% total reduction can be applied",(I48&lt;-0.3),"Please check reduction percentage since no more than -30% total reduction can be applied",(J48&lt;-0.3),"Please check reduction percentage since no more than -30% total reduction can be applied",AND(D48="[D] Client is not design responsible or other standard elements in the scope",G48&gt;15%),"If Design is not included in the scope a maximum 15% reduction can be applied; please revise."),"")</f>
        <v/>
      </c>
      <c r="L48" s="623"/>
      <c r="M48" s="53"/>
      <c r="N48" s="451"/>
      <c r="O48" s="451"/>
      <c r="P48" t="str">
        <f t="shared" si="4"/>
        <v/>
      </c>
      <c r="Q48" t="str">
        <f t="shared" si="5"/>
        <v/>
      </c>
      <c r="R48" t="str">
        <f t="shared" si="6"/>
        <v/>
      </c>
    </row>
    <row r="49" spans="1:18" s="450" customFormat="1">
      <c r="A49" s="53"/>
      <c r="B49" s="183"/>
      <c r="C49" s="184"/>
      <c r="D49" s="185"/>
      <c r="E49" s="134" t="str" cm="1">
        <f t="array" ref="E49">_xlfn.IFS(LEFT(D49,3)="[D]","Decrease",LEFT(D49,3)="[I]","Increase",D49="","")</f>
        <v/>
      </c>
      <c r="F49" s="346" cm="1">
        <f t="array" ref="F49">IFERROR(_xlfn.IFS(E49="Decrease",-1*G49,E49="Increase",G49),0)</f>
        <v>0</v>
      </c>
      <c r="G49" s="186">
        <f t="shared" si="7"/>
        <v>0</v>
      </c>
      <c r="H49" s="381">
        <f t="shared" si="8"/>
        <v>0</v>
      </c>
      <c r="I49" s="381">
        <f t="shared" si="9"/>
        <v>0</v>
      </c>
      <c r="J49" s="381">
        <f t="shared" si="10"/>
        <v>0</v>
      </c>
      <c r="K49" s="459" t="str" cm="1">
        <f t="array" ref="K49">IFERROR(_xlfn.IFS(B49&amp;"|"&amp;C49&amp;"|"&amp;D49&amp;"|"&amp;"Duplicate"=P49,"This factor has already been used. Please revise.",B49&amp;"|"&amp;C49&amp;"|"&amp;D49&amp;"|"&amp;"Duplicate"=Q49,"This factor has already been used. Please revise.",B49&amp;"|"&amp;C49&amp;"|"&amp;D49&amp;"|"&amp;"Duplicate"=R49,"This factor has already been used. Please revise.",(H49&lt;-0.3),"Please check reduction percentage since no more than -30% total reduction can be applied",(I49&lt;-0.3),"Please check reduction percentage since no more than -30% total reduction can be applied",(J49&lt;-0.3),"Please check reduction percentage since no more than -30% total reduction can be applied",AND(D49="[D] Client is not design responsible or other standard elements in the scope",G49&gt;15%),"If Design is not included in the scope a maximum 15% reduction can be applied; please revise."),"")</f>
        <v/>
      </c>
      <c r="L49" s="623"/>
      <c r="M49" s="53"/>
      <c r="N49" s="451"/>
      <c r="O49" s="451"/>
      <c r="P49" t="str">
        <f t="shared" si="4"/>
        <v/>
      </c>
      <c r="Q49" t="str">
        <f t="shared" si="5"/>
        <v/>
      </c>
      <c r="R49" t="str">
        <f t="shared" si="6"/>
        <v/>
      </c>
    </row>
    <row r="50" spans="1:18" s="450" customFormat="1">
      <c r="A50" s="53"/>
      <c r="B50" s="183"/>
      <c r="C50" s="184"/>
      <c r="D50" s="185"/>
      <c r="E50" s="133" t="str" cm="1">
        <f t="array" ref="E50">_xlfn.IFS(LEFT(D50,3)="[D]","Decrease",LEFT(D50,3)="[I]","Increase",D50="","")</f>
        <v/>
      </c>
      <c r="F50" s="346" cm="1">
        <f t="array" ref="F50">IFERROR(_xlfn.IFS(E50="Decrease",-1*G50,E50="Increase",G50),0)</f>
        <v>0</v>
      </c>
      <c r="G50" s="186">
        <f t="shared" si="7"/>
        <v>0</v>
      </c>
      <c r="H50" s="133">
        <f t="shared" si="8"/>
        <v>0</v>
      </c>
      <c r="I50" s="133">
        <f t="shared" si="9"/>
        <v>0</v>
      </c>
      <c r="J50" s="133">
        <f t="shared" si="10"/>
        <v>0</v>
      </c>
      <c r="K50" s="382" t="str" cm="1">
        <f t="array" ref="K50">IFERROR(_xlfn.IFS(B50&amp;"|"&amp;C50&amp;"|"&amp;D50&amp;"|"&amp;"Duplicate"=P50,"This factor has already been used. Please revise.",B50&amp;"|"&amp;C50&amp;"|"&amp;D50&amp;"|"&amp;"Duplicate"=Q50,"This factor has already been used. Please revise.",B50&amp;"|"&amp;C50&amp;"|"&amp;D50&amp;"|"&amp;"Duplicate"=R50,"This factor has already been used. Please revise.",(H50&lt;-0.3),"Please check reduction percentage since no more than -30% total reduction can be applied",(I50&lt;-0.3),"Please check reduction percentage since no more than -30% total reduction can be applied",(J50&lt;-0.3),"Please check reduction percentage since no more than -30% total reduction can be applied",AND(D50="[D] Client is not design responsible or other standard elements in the scope",G50&gt;15%),"If Design is not included in the scope a maximum 15% reduction can be applied; please revise."),"")</f>
        <v/>
      </c>
      <c r="L50" s="623"/>
      <c r="M50" s="53"/>
      <c r="N50" s="451"/>
      <c r="O50" s="451"/>
      <c r="P50" t="str">
        <f t="shared" si="4"/>
        <v/>
      </c>
      <c r="Q50" t="str">
        <f t="shared" si="5"/>
        <v/>
      </c>
      <c r="R50" t="str">
        <f t="shared" si="6"/>
        <v/>
      </c>
    </row>
    <row r="51" spans="1:18" s="450" customFormat="1">
      <c r="A51" s="53"/>
      <c r="B51" s="183"/>
      <c r="C51" s="184"/>
      <c r="D51" s="185"/>
      <c r="E51" s="134" t="str" cm="1">
        <f t="array" ref="E51">_xlfn.IFS(LEFT(D51,3)="[D]","Decrease",LEFT(D51,3)="[I]","Increase",D51="","")</f>
        <v/>
      </c>
      <c r="F51" s="346" cm="1">
        <f t="array" ref="F51">IFERROR(_xlfn.IFS(E51="Decrease",-1*G51,E51="Increase",G51),0)</f>
        <v>0</v>
      </c>
      <c r="G51" s="186">
        <f t="shared" si="7"/>
        <v>0</v>
      </c>
      <c r="H51" s="381">
        <f t="shared" si="8"/>
        <v>0</v>
      </c>
      <c r="I51" s="381">
        <f t="shared" si="9"/>
        <v>0</v>
      </c>
      <c r="J51" s="381">
        <f t="shared" si="10"/>
        <v>0</v>
      </c>
      <c r="K51" s="459" t="str" cm="1">
        <f t="array" ref="K51">IFERROR(_xlfn.IFS(B51&amp;"|"&amp;C51&amp;"|"&amp;D51&amp;"|"&amp;"Duplicate"=P51,"This factor has already been used. Please revise.",B51&amp;"|"&amp;C51&amp;"|"&amp;D51&amp;"|"&amp;"Duplicate"=Q51,"This factor has already been used. Please revise.",B51&amp;"|"&amp;C51&amp;"|"&amp;D51&amp;"|"&amp;"Duplicate"=R51,"This factor has already been used. Please revise.",(H51&lt;-0.3),"Please check reduction percentage since no more than -30% total reduction can be applied",(I51&lt;-0.3),"Please check reduction percentage since no more than -30% total reduction can be applied",(J51&lt;-0.3),"Please check reduction percentage since no more than -30% total reduction can be applied",AND(D51="[D] Client is not design responsible or other standard elements in the scope",G51&gt;15%),"If Design is not included in the scope a maximum 15% reduction can be applied; please revise."),"")</f>
        <v/>
      </c>
      <c r="L51" s="623"/>
      <c r="M51" s="53"/>
      <c r="N51" s="451"/>
      <c r="O51" s="451"/>
      <c r="P51" t="str">
        <f t="shared" si="4"/>
        <v/>
      </c>
      <c r="Q51" t="str">
        <f t="shared" si="5"/>
        <v/>
      </c>
      <c r="R51" t="str">
        <f t="shared" si="6"/>
        <v/>
      </c>
    </row>
    <row r="52" spans="1:18" s="450" customFormat="1">
      <c r="A52" s="53"/>
      <c r="B52" s="183"/>
      <c r="C52" s="184"/>
      <c r="D52" s="185"/>
      <c r="E52" s="133" t="str" cm="1">
        <f t="array" ref="E52">_xlfn.IFS(LEFT(D52,3)="[D]","Decrease",LEFT(D52,3)="[I]","Increase",D52="","")</f>
        <v/>
      </c>
      <c r="F52" s="346" cm="1">
        <f t="array" ref="F52">IFERROR(_xlfn.IFS(E52="Decrease",-1*G52,E52="Increase",G52),0)</f>
        <v>0</v>
      </c>
      <c r="G52" s="186">
        <f t="shared" si="7"/>
        <v>0</v>
      </c>
      <c r="H52" s="133">
        <f t="shared" si="8"/>
        <v>0</v>
      </c>
      <c r="I52" s="133">
        <f t="shared" si="9"/>
        <v>0</v>
      </c>
      <c r="J52" s="133">
        <f t="shared" si="10"/>
        <v>0</v>
      </c>
      <c r="K52" s="382" t="str" cm="1">
        <f t="array" ref="K52">IFERROR(_xlfn.IFS(B52&amp;"|"&amp;C52&amp;"|"&amp;D52&amp;"|"&amp;"Duplicate"=P52,"This factor has already been used. Please revise.",B52&amp;"|"&amp;C52&amp;"|"&amp;D52&amp;"|"&amp;"Duplicate"=Q52,"This factor has already been used. Please revise.",B52&amp;"|"&amp;C52&amp;"|"&amp;D52&amp;"|"&amp;"Duplicate"=R52,"This factor has already been used. Please revise.",(H52&lt;-0.3),"Please check reduction percentage since no more than -30% total reduction can be applied",(I52&lt;-0.3),"Please check reduction percentage since no more than -30% total reduction can be applied",(J52&lt;-0.3),"Please check reduction percentage since no more than -30% total reduction can be applied",AND(D52="[D] Client is not design responsible or other standard elements in the scope",G52&gt;15%),"If Design is not included in the scope a maximum 15% reduction can be applied; please revise."),"")</f>
        <v/>
      </c>
      <c r="L52" s="623"/>
      <c r="M52" s="53"/>
      <c r="N52" s="451"/>
      <c r="O52" s="451"/>
      <c r="P52" t="str">
        <f t="shared" si="4"/>
        <v/>
      </c>
      <c r="Q52" t="str">
        <f t="shared" si="5"/>
        <v/>
      </c>
      <c r="R52" t="str">
        <f t="shared" si="6"/>
        <v/>
      </c>
    </row>
    <row r="53" spans="1:18" s="450" customFormat="1">
      <c r="A53" s="53"/>
      <c r="B53" s="183"/>
      <c r="C53" s="184"/>
      <c r="D53" s="185"/>
      <c r="E53" s="134" t="str" cm="1">
        <f t="array" ref="E53">_xlfn.IFS(LEFT(D53,3)="[D]","Decrease",LEFT(D53,3)="[I]","Increase",D53="","")</f>
        <v/>
      </c>
      <c r="F53" s="346" cm="1">
        <f t="array" ref="F53">IFERROR(_xlfn.IFS(E53="Decrease",-1*G53,E53="Increase",G53),0)</f>
        <v>0</v>
      </c>
      <c r="G53" s="186">
        <f t="shared" si="7"/>
        <v>0</v>
      </c>
      <c r="H53" s="381">
        <f t="shared" si="8"/>
        <v>0</v>
      </c>
      <c r="I53" s="381">
        <f t="shared" si="9"/>
        <v>0</v>
      </c>
      <c r="J53" s="381">
        <f t="shared" si="10"/>
        <v>0</v>
      </c>
      <c r="K53" s="459" t="str" cm="1">
        <f t="array" ref="K53">IFERROR(_xlfn.IFS(B53&amp;"|"&amp;C53&amp;"|"&amp;D53&amp;"|"&amp;"Duplicate"=P53,"This factor has already been used. Please revise.",B53&amp;"|"&amp;C53&amp;"|"&amp;D53&amp;"|"&amp;"Duplicate"=Q53,"This factor has already been used. Please revise.",B53&amp;"|"&amp;C53&amp;"|"&amp;D53&amp;"|"&amp;"Duplicate"=R53,"This factor has already been used. Please revise.",(H53&lt;-0.3),"Please check reduction percentage since no more than -30% total reduction can be applied",(I53&lt;-0.3),"Please check reduction percentage since no more than -30% total reduction can be applied",(J53&lt;-0.3),"Please check reduction percentage since no more than -30% total reduction can be applied",AND(D53="[D] Client is not design responsible or other standard elements in the scope",G53&gt;15%),"If Design is not included in the scope a maximum 15% reduction can be applied; please revise."),"")</f>
        <v/>
      </c>
      <c r="L53" s="623"/>
      <c r="M53" s="53"/>
      <c r="N53" s="451"/>
      <c r="O53" s="451"/>
      <c r="P53" t="str">
        <f t="shared" si="4"/>
        <v/>
      </c>
      <c r="Q53" t="str">
        <f t="shared" si="5"/>
        <v/>
      </c>
      <c r="R53" t="str">
        <f t="shared" si="6"/>
        <v/>
      </c>
    </row>
    <row r="54" spans="1:18" s="450" customFormat="1">
      <c r="A54" s="53"/>
      <c r="B54" s="183"/>
      <c r="C54" s="184"/>
      <c r="D54" s="185"/>
      <c r="E54" s="133" t="str" cm="1">
        <f t="array" ref="E54">_xlfn.IFS(LEFT(D54,3)="[D]","Decrease",LEFT(D54,3)="[I]","Increase",D54="","")</f>
        <v/>
      </c>
      <c r="F54" s="346" cm="1">
        <f t="array" ref="F54">IFERROR(_xlfn.IFS(E54="Decrease",-1*G54,E54="Increase",G54),0)</f>
        <v>0</v>
      </c>
      <c r="G54" s="186">
        <f t="shared" si="7"/>
        <v>0</v>
      </c>
      <c r="H54" s="133">
        <f t="shared" si="8"/>
        <v>0</v>
      </c>
      <c r="I54" s="133">
        <f t="shared" si="9"/>
        <v>0</v>
      </c>
      <c r="J54" s="133">
        <f t="shared" si="10"/>
        <v>0</v>
      </c>
      <c r="K54" s="382" t="str" cm="1">
        <f t="array" ref="K54">IFERROR(_xlfn.IFS(B54&amp;"|"&amp;C54&amp;"|"&amp;D54&amp;"|"&amp;"Duplicate"=P54,"This factor has already been used. Please revise.",B54&amp;"|"&amp;C54&amp;"|"&amp;D54&amp;"|"&amp;"Duplicate"=Q54,"This factor has already been used. Please revise.",B54&amp;"|"&amp;C54&amp;"|"&amp;D54&amp;"|"&amp;"Duplicate"=R54,"This factor has already been used. Please revise.",(H54&lt;-0.3),"Please check reduction percentage since no more than -30% total reduction can be applied",(I54&lt;-0.3),"Please check reduction percentage since no more than -30% total reduction can be applied",(J54&lt;-0.3),"Please check reduction percentage since no more than -30% total reduction can be applied",AND(D54="[D] Client is not design responsible or other standard elements in the scope",G54&gt;15%),"If Design is not included in the scope a maximum 15% reduction can be applied; please revise."),"")</f>
        <v/>
      </c>
      <c r="L54" s="623"/>
      <c r="M54" s="53"/>
      <c r="N54" s="451"/>
      <c r="O54" s="451"/>
      <c r="P54" t="str">
        <f t="shared" si="4"/>
        <v/>
      </c>
      <c r="Q54" t="str">
        <f t="shared" si="5"/>
        <v/>
      </c>
      <c r="R54" t="str">
        <f t="shared" si="6"/>
        <v/>
      </c>
    </row>
    <row r="55" spans="1:18" s="450" customFormat="1">
      <c r="A55" s="53"/>
      <c r="B55" s="183"/>
      <c r="C55" s="184"/>
      <c r="D55" s="185"/>
      <c r="E55" s="134" t="str" cm="1">
        <f t="array" ref="E55">_xlfn.IFS(LEFT(D55,3)="[D]","Decrease",LEFT(D55,3)="[I]","Increase",D55="","")</f>
        <v/>
      </c>
      <c r="F55" s="346" cm="1">
        <f t="array" ref="F55">IFERROR(_xlfn.IFS(E55="Decrease",-1*G55,E55="Increase",G55),0)</f>
        <v>0</v>
      </c>
      <c r="G55" s="186">
        <f t="shared" si="7"/>
        <v>0</v>
      </c>
      <c r="H55" s="381">
        <f t="shared" si="8"/>
        <v>0</v>
      </c>
      <c r="I55" s="381">
        <f t="shared" si="9"/>
        <v>0</v>
      </c>
      <c r="J55" s="381">
        <f t="shared" si="10"/>
        <v>0</v>
      </c>
      <c r="K55" s="459" t="str" cm="1">
        <f t="array" ref="K55">IFERROR(_xlfn.IFS(B55&amp;"|"&amp;C55&amp;"|"&amp;D55&amp;"|"&amp;"Duplicate"=P55,"This factor has already been used. Please revise.",B55&amp;"|"&amp;C55&amp;"|"&amp;D55&amp;"|"&amp;"Duplicate"=Q55,"This factor has already been used. Please revise.",B55&amp;"|"&amp;C55&amp;"|"&amp;D55&amp;"|"&amp;"Duplicate"=R55,"This factor has already been used. Please revise.",(H55&lt;-0.3),"Please check reduction percentage since no more than -30% total reduction can be applied",(I55&lt;-0.3),"Please check reduction percentage since no more than -30% total reduction can be applied",(J55&lt;-0.3),"Please check reduction percentage since no more than -30% total reduction can be applied",AND(D55="[D] Client is not design responsible or other standard elements in the scope",G55&gt;15%),"If Design is not included in the scope a maximum 15% reduction can be applied; please revise."),"")</f>
        <v/>
      </c>
      <c r="L55" s="623"/>
      <c r="M55" s="53"/>
      <c r="N55" s="451"/>
      <c r="O55" s="451"/>
      <c r="P55" t="str">
        <f t="shared" si="4"/>
        <v/>
      </c>
      <c r="Q55" t="str">
        <f t="shared" si="5"/>
        <v/>
      </c>
      <c r="R55" t="str">
        <f t="shared" si="6"/>
        <v/>
      </c>
    </row>
    <row r="56" spans="1:18" s="450" customFormat="1">
      <c r="A56" s="53"/>
      <c r="B56" s="183"/>
      <c r="C56" s="184"/>
      <c r="D56" s="185"/>
      <c r="E56" s="133" t="str" cm="1">
        <f t="array" ref="E56">_xlfn.IFS(LEFT(D56,3)="[D]","Decrease",LEFT(D56,3)="[I]","Increase",D56="","")</f>
        <v/>
      </c>
      <c r="F56" s="346" cm="1">
        <f t="array" ref="F56">IFERROR(_xlfn.IFS(E56="Decrease",-1*G56,E56="Increase",G56),0)</f>
        <v>0</v>
      </c>
      <c r="G56" s="186">
        <f t="shared" si="7"/>
        <v>0</v>
      </c>
      <c r="H56" s="133">
        <f t="shared" si="8"/>
        <v>0</v>
      </c>
      <c r="I56" s="133">
        <f t="shared" si="9"/>
        <v>0</v>
      </c>
      <c r="J56" s="133">
        <f t="shared" si="10"/>
        <v>0</v>
      </c>
      <c r="K56" s="382" t="str" cm="1">
        <f t="array" ref="K56">IFERROR(_xlfn.IFS(B56&amp;"|"&amp;C56&amp;"|"&amp;D56&amp;"|"&amp;"Duplicate"=P56,"This factor has already been used. Please revise.",B56&amp;"|"&amp;C56&amp;"|"&amp;D56&amp;"|"&amp;"Duplicate"=Q56,"This factor has already been used. Please revise.",B56&amp;"|"&amp;C56&amp;"|"&amp;D56&amp;"|"&amp;"Duplicate"=R56,"This factor has already been used. Please revise.",(H56&lt;-0.3),"Please check reduction percentage since no more than -30% total reduction can be applied",(I56&lt;-0.3),"Please check reduction percentage since no more than -30% total reduction can be applied",(J56&lt;-0.3),"Please check reduction percentage since no more than -30% total reduction can be applied",AND(D56="[D] Client is not design responsible or other standard elements in the scope",G56&gt;15%),"If Design is not included in the scope a maximum 15% reduction can be applied; please revise."),"")</f>
        <v/>
      </c>
      <c r="L56" s="623"/>
      <c r="M56" s="53"/>
      <c r="N56" s="451"/>
      <c r="O56" s="451"/>
      <c r="P56" t="str">
        <f t="shared" si="4"/>
        <v/>
      </c>
      <c r="Q56" t="str">
        <f t="shared" si="5"/>
        <v/>
      </c>
      <c r="R56" t="str">
        <f t="shared" si="6"/>
        <v/>
      </c>
    </row>
    <row r="57" spans="1:18" s="450" customFormat="1">
      <c r="A57" s="53"/>
      <c r="B57" s="183"/>
      <c r="C57" s="184"/>
      <c r="D57" s="185"/>
      <c r="E57" s="134" t="str" cm="1">
        <f t="array" ref="E57">_xlfn.IFS(LEFT(D57,3)="[D]","Decrease",LEFT(D57,3)="[I]","Increase",D57="","")</f>
        <v/>
      </c>
      <c r="F57" s="346" cm="1">
        <f t="array" ref="F57">IFERROR(_xlfn.IFS(E57="Decrease",-1*G57,E57="Increase",G57),0)</f>
        <v>0</v>
      </c>
      <c r="G57" s="186">
        <f t="shared" si="7"/>
        <v>0</v>
      </c>
      <c r="H57" s="381">
        <f t="shared" si="8"/>
        <v>0</v>
      </c>
      <c r="I57" s="381">
        <f t="shared" si="9"/>
        <v>0</v>
      </c>
      <c r="J57" s="381">
        <f t="shared" si="10"/>
        <v>0</v>
      </c>
      <c r="K57" s="459" t="str" cm="1">
        <f t="array" ref="K57">IFERROR(_xlfn.IFS(B57&amp;"|"&amp;C57&amp;"|"&amp;D57&amp;"|"&amp;"Duplicate"=P57,"This factor has already been used. Please revise.",B57&amp;"|"&amp;C57&amp;"|"&amp;D57&amp;"|"&amp;"Duplicate"=Q57,"This factor has already been used. Please revise.",B57&amp;"|"&amp;C57&amp;"|"&amp;D57&amp;"|"&amp;"Duplicate"=R57,"This factor has already been used. Please revise.",(H57&lt;-0.3),"Please check reduction percentage since no more than -30% total reduction can be applied",(I57&lt;-0.3),"Please check reduction percentage since no more than -30% total reduction can be applied",(J57&lt;-0.3),"Please check reduction percentage since no more than -30% total reduction can be applied",AND(D57="[D] Client is not design responsible or other standard elements in the scope",G57&gt;15%),"If Design is not included in the scope a maximum 15% reduction can be applied; please revise."),"")</f>
        <v/>
      </c>
      <c r="L57" s="623"/>
      <c r="M57" s="53"/>
      <c r="N57" s="451"/>
      <c r="O57" s="451"/>
      <c r="P57" t="str">
        <f t="shared" si="4"/>
        <v/>
      </c>
      <c r="Q57" t="str">
        <f t="shared" si="5"/>
        <v/>
      </c>
      <c r="R57" t="str">
        <f t="shared" si="6"/>
        <v/>
      </c>
    </row>
    <row r="58" spans="1:18" s="450" customFormat="1">
      <c r="A58" s="53"/>
      <c r="B58" s="183"/>
      <c r="C58" s="184"/>
      <c r="D58" s="185"/>
      <c r="E58" s="133" t="str" cm="1">
        <f t="array" ref="E58">_xlfn.IFS(LEFT(D58,3)="[D]","Decrease",LEFT(D58,3)="[I]","Increase",D58="","")</f>
        <v/>
      </c>
      <c r="F58" s="346" cm="1">
        <f t="array" ref="F58">IFERROR(_xlfn.IFS(E58="Decrease",-1*G58,E58="Increase",G58),0)</f>
        <v>0</v>
      </c>
      <c r="G58" s="186">
        <f t="shared" si="7"/>
        <v>0</v>
      </c>
      <c r="H58" s="133">
        <f t="shared" si="8"/>
        <v>0</v>
      </c>
      <c r="I58" s="133">
        <f t="shared" si="9"/>
        <v>0</v>
      </c>
      <c r="J58" s="133">
        <f t="shared" si="10"/>
        <v>0</v>
      </c>
      <c r="K58" s="382" t="str" cm="1">
        <f t="array" ref="K58">IFERROR(_xlfn.IFS(B58&amp;"|"&amp;C58&amp;"|"&amp;D58&amp;"|"&amp;"Duplicate"=P58,"This factor has already been used. Please revise.",B58&amp;"|"&amp;C58&amp;"|"&amp;D58&amp;"|"&amp;"Duplicate"=Q58,"This factor has already been used. Please revise.",B58&amp;"|"&amp;C58&amp;"|"&amp;D58&amp;"|"&amp;"Duplicate"=R58,"This factor has already been used. Please revise.",(H58&lt;-0.3),"Please check reduction percentage since no more than -30% total reduction can be applied",(I58&lt;-0.3),"Please check reduction percentage since no more than -30% total reduction can be applied",(J58&lt;-0.3),"Please check reduction percentage since no more than -30% total reduction can be applied",AND(D58="[D] Client is not design responsible or other standard elements in the scope",G58&gt;15%),"If Design is not included in the scope a maximum 15% reduction can be applied; please revise."),"")</f>
        <v/>
      </c>
      <c r="L58" s="623"/>
      <c r="M58" s="53"/>
      <c r="N58" s="451"/>
      <c r="O58" s="451"/>
      <c r="P58" t="str">
        <f t="shared" si="4"/>
        <v/>
      </c>
      <c r="Q58" t="str">
        <f t="shared" si="5"/>
        <v/>
      </c>
      <c r="R58" t="str">
        <f t="shared" si="6"/>
        <v/>
      </c>
    </row>
    <row r="59" spans="1:18" s="450" customFormat="1">
      <c r="A59" s="53"/>
      <c r="B59" s="183"/>
      <c r="C59" s="184"/>
      <c r="D59" s="185"/>
      <c r="E59" s="134" t="str" cm="1">
        <f t="array" ref="E59">_xlfn.IFS(LEFT(D59,3)="[D]","Decrease",LEFT(D59,3)="[I]","Increase",D59="","")</f>
        <v/>
      </c>
      <c r="F59" s="346" cm="1">
        <f t="array" ref="F59">IFERROR(_xlfn.IFS(E59="Decrease",-1*G59,E59="Increase",G59),0)</f>
        <v>0</v>
      </c>
      <c r="G59" s="186">
        <f t="shared" si="7"/>
        <v>0</v>
      </c>
      <c r="H59" s="381">
        <f t="shared" si="8"/>
        <v>0</v>
      </c>
      <c r="I59" s="381">
        <f t="shared" si="9"/>
        <v>0</v>
      </c>
      <c r="J59" s="381">
        <f t="shared" si="10"/>
        <v>0</v>
      </c>
      <c r="K59" s="459" t="str" cm="1">
        <f t="array" ref="K59">IFERROR(_xlfn.IFS(B59&amp;"|"&amp;C59&amp;"|"&amp;D59&amp;"|"&amp;"Duplicate"=P59,"This factor has already been used. Please revise.",B59&amp;"|"&amp;C59&amp;"|"&amp;D59&amp;"|"&amp;"Duplicate"=Q59,"This factor has already been used. Please revise.",B59&amp;"|"&amp;C59&amp;"|"&amp;D59&amp;"|"&amp;"Duplicate"=R59,"This factor has already been used. Please revise.",(H59&lt;-0.3),"Please check reduction percentage since no more than -30% total reduction can be applied",(I59&lt;-0.3),"Please check reduction percentage since no more than -30% total reduction can be applied",(J59&lt;-0.3),"Please check reduction percentage since no more than -30% total reduction can be applied",AND(D59="[D] Client is not design responsible or other standard elements in the scope",G59&gt;15%),"If Design is not included in the scope a maximum 15% reduction can be applied; please revise."),"")</f>
        <v/>
      </c>
      <c r="L59" s="623"/>
      <c r="M59" s="53"/>
      <c r="N59" s="451"/>
      <c r="O59" s="451"/>
      <c r="P59" t="str">
        <f t="shared" si="4"/>
        <v/>
      </c>
      <c r="Q59" t="str">
        <f t="shared" si="5"/>
        <v/>
      </c>
      <c r="R59" t="str">
        <f t="shared" si="6"/>
        <v/>
      </c>
    </row>
    <row r="60" spans="1:18" s="450" customFormat="1">
      <c r="A60" s="53"/>
      <c r="B60" s="183"/>
      <c r="C60" s="184"/>
      <c r="D60" s="185"/>
      <c r="E60" s="133" t="str" cm="1">
        <f t="array" ref="E60">_xlfn.IFS(LEFT(D60,3)="[D]","Decrease",LEFT(D60,3)="[I]","Increase",D60="","")</f>
        <v/>
      </c>
      <c r="F60" s="346" cm="1">
        <f t="array" ref="F60">IFERROR(_xlfn.IFS(E60="Decrease",-1*G60,E60="Increase",G60),0)</f>
        <v>0</v>
      </c>
      <c r="G60" s="186">
        <f t="shared" si="7"/>
        <v>0</v>
      </c>
      <c r="H60" s="133">
        <f t="shared" si="8"/>
        <v>0</v>
      </c>
      <c r="I60" s="133">
        <f t="shared" si="9"/>
        <v>0</v>
      </c>
      <c r="J60" s="133">
        <f t="shared" si="10"/>
        <v>0</v>
      </c>
      <c r="K60" s="382" t="str" cm="1">
        <f t="array" ref="K60">IFERROR(_xlfn.IFS(B60&amp;"|"&amp;C60&amp;"|"&amp;D60&amp;"|"&amp;"Duplicate"=P60,"This factor has already been used. Please revise.",B60&amp;"|"&amp;C60&amp;"|"&amp;D60&amp;"|"&amp;"Duplicate"=Q60,"This factor has already been used. Please revise.",B60&amp;"|"&amp;C60&amp;"|"&amp;D60&amp;"|"&amp;"Duplicate"=R60,"This factor has already been used. Please revise.",(H60&lt;-0.3),"Please check reduction percentage since no more than -30% total reduction can be applied",(I60&lt;-0.3),"Please check reduction percentage since no more than -30% total reduction can be applied",(J60&lt;-0.3),"Please check reduction percentage since no more than -30% total reduction can be applied",AND(D60="[D] Client is not design responsible or other standard elements in the scope",G60&gt;15%),"If Design is not included in the scope a maximum 15% reduction can be applied; please revise."),"")</f>
        <v/>
      </c>
      <c r="L60" s="623"/>
      <c r="M60" s="53"/>
      <c r="N60" s="451"/>
      <c r="O60" s="451"/>
      <c r="P60" t="str">
        <f t="shared" si="4"/>
        <v/>
      </c>
      <c r="Q60" t="str">
        <f t="shared" si="5"/>
        <v/>
      </c>
      <c r="R60" t="str">
        <f t="shared" si="6"/>
        <v/>
      </c>
    </row>
    <row r="61" spans="1:18" s="450" customFormat="1">
      <c r="A61" s="53"/>
      <c r="B61" s="183"/>
      <c r="C61" s="184"/>
      <c r="D61" s="185"/>
      <c r="E61" s="134" t="str" cm="1">
        <f t="array" ref="E61">_xlfn.IFS(LEFT(D61,3)="[D]","Decrease",LEFT(D61,3)="[I]","Increase",D61="","")</f>
        <v/>
      </c>
      <c r="F61" s="346" cm="1">
        <f t="array" ref="F61">IFERROR(_xlfn.IFS(E61="Decrease",-1*G61,E61="Increase",G61),0)</f>
        <v>0</v>
      </c>
      <c r="G61" s="186">
        <f t="shared" si="7"/>
        <v>0</v>
      </c>
      <c r="H61" s="381">
        <f t="shared" si="8"/>
        <v>0</v>
      </c>
      <c r="I61" s="381">
        <f t="shared" si="9"/>
        <v>0</v>
      </c>
      <c r="J61" s="381">
        <f t="shared" si="10"/>
        <v>0</v>
      </c>
      <c r="K61" s="459" t="str" cm="1">
        <f t="array" ref="K61">IFERROR(_xlfn.IFS(B61&amp;"|"&amp;C61&amp;"|"&amp;D61&amp;"|"&amp;"Duplicate"=P61,"This factor has already been used. Please revise.",B61&amp;"|"&amp;C61&amp;"|"&amp;D61&amp;"|"&amp;"Duplicate"=Q61,"This factor has already been used. Please revise.",B61&amp;"|"&amp;C61&amp;"|"&amp;D61&amp;"|"&amp;"Duplicate"=R61,"This factor has already been used. Please revise.",(H61&lt;-0.3),"Please check reduction percentage since no more than -30% total reduction can be applied",(I61&lt;-0.3),"Please check reduction percentage since no more than -30% total reduction can be applied",(J61&lt;-0.3),"Please check reduction percentage since no more than -30% total reduction can be applied",AND(D61="[D] Client is not design responsible or other standard elements in the scope",G61&gt;15%),"If Design is not included in the scope a maximum 15% reduction can be applied; please revise."),"")</f>
        <v/>
      </c>
      <c r="L61" s="623"/>
      <c r="M61" s="53"/>
      <c r="N61" s="451"/>
      <c r="O61" s="451"/>
      <c r="P61" t="str">
        <f t="shared" si="4"/>
        <v/>
      </c>
      <c r="Q61" t="str">
        <f t="shared" si="5"/>
        <v/>
      </c>
      <c r="R61" t="str">
        <f t="shared" si="6"/>
        <v/>
      </c>
    </row>
    <row r="62" spans="1:18" s="450" customFormat="1">
      <c r="A62" s="53"/>
      <c r="B62" s="183"/>
      <c r="C62" s="184"/>
      <c r="D62" s="185"/>
      <c r="E62" s="133" t="str" cm="1">
        <f t="array" ref="E62">_xlfn.IFS(LEFT(D62,3)="[D]","Decrease",LEFT(D62,3)="[I]","Increase",D62="","")</f>
        <v/>
      </c>
      <c r="F62" s="346" cm="1">
        <f t="array" ref="F62">IFERROR(_xlfn.IFS(E62="Decrease",-1*G62,E62="Increase",G62),0)</f>
        <v>0</v>
      </c>
      <c r="G62" s="186">
        <f t="shared" si="7"/>
        <v>0</v>
      </c>
      <c r="H62" s="133">
        <f t="shared" si="8"/>
        <v>0</v>
      </c>
      <c r="I62" s="133">
        <f t="shared" si="9"/>
        <v>0</v>
      </c>
      <c r="J62" s="133">
        <f t="shared" si="10"/>
        <v>0</v>
      </c>
      <c r="K62" s="382" t="str" cm="1">
        <f t="array" ref="K62">IFERROR(_xlfn.IFS(B62&amp;"|"&amp;C62&amp;"|"&amp;D62&amp;"|"&amp;"Duplicate"=P62,"This factor has already been used. Please revise.",B62&amp;"|"&amp;C62&amp;"|"&amp;D62&amp;"|"&amp;"Duplicate"=Q62,"This factor has already been used. Please revise.",B62&amp;"|"&amp;C62&amp;"|"&amp;D62&amp;"|"&amp;"Duplicate"=R62,"This factor has already been used. Please revise.",(H62&lt;-0.3),"Please check reduction percentage since no more than -30% total reduction can be applied",(I62&lt;-0.3),"Please check reduction percentage since no more than -30% total reduction can be applied",(J62&lt;-0.3),"Please check reduction percentage since no more than -30% total reduction can be applied",AND(D62="[D] Client is not design responsible or other standard elements in the scope",G62&gt;15%),"If Design is not included in the scope a maximum 15% reduction can be applied; please revise."),"")</f>
        <v/>
      </c>
      <c r="L62" s="623"/>
      <c r="M62" s="53"/>
      <c r="N62" s="451"/>
      <c r="O62" s="451"/>
      <c r="P62" t="str">
        <f t="shared" si="4"/>
        <v/>
      </c>
      <c r="Q62" t="str">
        <f t="shared" si="5"/>
        <v/>
      </c>
      <c r="R62" t="str">
        <f t="shared" si="6"/>
        <v/>
      </c>
    </row>
    <row r="63" spans="1:18" s="450" customFormat="1">
      <c r="A63" s="53"/>
      <c r="B63" s="183"/>
      <c r="C63" s="184"/>
      <c r="D63" s="185"/>
      <c r="E63" s="134" t="str" cm="1">
        <f t="array" ref="E63">_xlfn.IFS(LEFT(D63,3)="[D]","Decrease",LEFT(D63,3)="[I]","Increase",D63="","")</f>
        <v/>
      </c>
      <c r="F63" s="346" cm="1">
        <f t="array" ref="F63">IFERROR(_xlfn.IFS(E63="Decrease",-1*G63,E63="Increase",G63),0)</f>
        <v>0</v>
      </c>
      <c r="G63" s="186">
        <f t="shared" si="7"/>
        <v>0</v>
      </c>
      <c r="H63" s="381">
        <f t="shared" si="8"/>
        <v>0</v>
      </c>
      <c r="I63" s="381">
        <f t="shared" si="9"/>
        <v>0</v>
      </c>
      <c r="J63" s="381">
        <f t="shared" si="10"/>
        <v>0</v>
      </c>
      <c r="K63" s="459" t="str" cm="1">
        <f t="array" ref="K63">IFERROR(_xlfn.IFS(B63&amp;"|"&amp;C63&amp;"|"&amp;D63&amp;"|"&amp;"Duplicate"=P63,"This factor has already been used. Please revise.",B63&amp;"|"&amp;C63&amp;"|"&amp;D63&amp;"|"&amp;"Duplicate"=Q63,"This factor has already been used. Please revise.",B63&amp;"|"&amp;C63&amp;"|"&amp;D63&amp;"|"&amp;"Duplicate"=R63,"This factor has already been used. Please revise.",(H63&lt;-0.3),"Please check reduction percentage since no more than -30% total reduction can be applied",(I63&lt;-0.3),"Please check reduction percentage since no more than -30% total reduction can be applied",(J63&lt;-0.3),"Please check reduction percentage since no more than -30% total reduction can be applied",AND(D63="[D] Client is not design responsible or other standard elements in the scope",G63&gt;15%),"If Design is not included in the scope a maximum 15% reduction can be applied; please revise."),"")</f>
        <v/>
      </c>
      <c r="L63" s="623"/>
      <c r="M63" s="53"/>
      <c r="N63" s="451"/>
      <c r="O63" s="451"/>
      <c r="P63" t="str">
        <f t="shared" si="4"/>
        <v/>
      </c>
      <c r="Q63" t="str">
        <f t="shared" si="5"/>
        <v/>
      </c>
      <c r="R63" t="str">
        <f t="shared" si="6"/>
        <v/>
      </c>
    </row>
    <row r="64" spans="1:18" s="450" customFormat="1">
      <c r="A64" s="6"/>
      <c r="B64" s="183"/>
      <c r="C64" s="184"/>
      <c r="D64" s="185"/>
      <c r="E64" s="133" t="str" cm="1">
        <f t="array" ref="E64">_xlfn.IFS(LEFT(D64,3)="[D]","Decrease",LEFT(D64,3)="[I]","Increase",D64="","")</f>
        <v/>
      </c>
      <c r="F64" s="346" cm="1">
        <f t="array" ref="F64">IFERROR(_xlfn.IFS(E64="Decrease",-1*G64,E64="Increase",G64),0)</f>
        <v>0</v>
      </c>
      <c r="G64" s="186">
        <f t="shared" si="7"/>
        <v>0</v>
      </c>
      <c r="H64" s="133">
        <f t="shared" si="8"/>
        <v>0</v>
      </c>
      <c r="I64" s="133">
        <f t="shared" si="9"/>
        <v>0</v>
      </c>
      <c r="J64" s="133">
        <f t="shared" si="10"/>
        <v>0</v>
      </c>
      <c r="K64" s="382" t="str" cm="1">
        <f t="array" ref="K64">IFERROR(_xlfn.IFS(B64&amp;"|"&amp;C64&amp;"|"&amp;D64&amp;"|"&amp;"Duplicate"=P64,"This factor has already been used. Please revise.",B64&amp;"|"&amp;C64&amp;"|"&amp;D64&amp;"|"&amp;"Duplicate"=Q64,"This factor has already been used. Please revise.",B64&amp;"|"&amp;C64&amp;"|"&amp;D64&amp;"|"&amp;"Duplicate"=R64,"This factor has already been used. Please revise.",(H64&lt;-0.3),"Please check reduction percentage since no more than -30% total reduction can be applied",(I64&lt;-0.3),"Please check reduction percentage since no more than -30% total reduction can be applied",(J64&lt;-0.3),"Please check reduction percentage since no more than -30% total reduction can be applied",AND(D64="[D] Client is not design responsible or other standard elements in the scope",G64&gt;15%),"If Design is not included in the scope a maximum 15% reduction can be applied; please revise."),"")</f>
        <v/>
      </c>
      <c r="L64" s="626"/>
      <c r="M64" s="6"/>
      <c r="P64" t="str">
        <f t="shared" si="4"/>
        <v/>
      </c>
      <c r="Q64" t="str">
        <f t="shared" si="5"/>
        <v/>
      </c>
      <c r="R64" t="str">
        <f t="shared" si="6"/>
        <v/>
      </c>
    </row>
    <row r="65" spans="1:18" s="450" customFormat="1">
      <c r="A65" s="6"/>
      <c r="B65" s="183"/>
      <c r="C65" s="184"/>
      <c r="D65" s="185"/>
      <c r="E65" s="381" t="str" cm="1">
        <f t="array" ref="E65">_xlfn.IFS(LEFT(D65,3)="[D]","Decrease",LEFT(D65,3)="[I]","Increase",D65="","")</f>
        <v/>
      </c>
      <c r="F65" s="346" cm="1">
        <f t="array" ref="F65">IFERROR(_xlfn.IFS(E65="Decrease",-1*G65,E65="Increase",G65),0)</f>
        <v>0</v>
      </c>
      <c r="G65" s="186">
        <f t="shared" si="7"/>
        <v>0</v>
      </c>
      <c r="H65" s="381">
        <f t="shared" si="8"/>
        <v>0</v>
      </c>
      <c r="I65" s="381">
        <f t="shared" si="9"/>
        <v>0</v>
      </c>
      <c r="J65" s="381">
        <f t="shared" si="10"/>
        <v>0</v>
      </c>
      <c r="K65" s="459" t="str" cm="1">
        <f t="array" ref="K65">IFERROR(_xlfn.IFS(B65&amp;"|"&amp;C65&amp;"|"&amp;D65&amp;"|"&amp;"Duplicate"=P65,"This factor has already been used. Please revise.",B65&amp;"|"&amp;C65&amp;"|"&amp;D65&amp;"|"&amp;"Duplicate"=Q65,"This factor has already been used. Please revise.",B65&amp;"|"&amp;C65&amp;"|"&amp;D65&amp;"|"&amp;"Duplicate"=R65,"This factor has already been used. Please revise.",(H65&lt;-0.3),"Please check reduction percentage since no more than -30% total reduction can be applied",(I65&lt;-0.3),"Please check reduction percentage since no more than -30% total reduction can be applied",(J65&lt;-0.3),"Please check reduction percentage since no more than -30% total reduction can be applied",AND(D65="[D] Client is not design responsible or other standard elements in the scope",G65&gt;15%),"If Design is not included in the scope a maximum 15% reduction can be applied; please revise."),"")</f>
        <v/>
      </c>
      <c r="L65" s="626"/>
      <c r="M65" s="6"/>
      <c r="P65" t="str">
        <f t="shared" si="4"/>
        <v/>
      </c>
      <c r="Q65" t="str">
        <f t="shared" si="5"/>
        <v/>
      </c>
      <c r="R65" t="str">
        <f t="shared" si="6"/>
        <v/>
      </c>
    </row>
    <row r="66" spans="1:18" s="450" customFormat="1">
      <c r="A66" s="53"/>
      <c r="B66" s="183"/>
      <c r="C66" s="184"/>
      <c r="D66" s="185"/>
      <c r="E66" s="133" t="str" cm="1">
        <f t="array" ref="E66">_xlfn.IFS(LEFT(D66,3)="[D]","Decrease",LEFT(D66,3)="[I]","Increase",D66="","")</f>
        <v/>
      </c>
      <c r="F66" s="346" cm="1">
        <f t="array" ref="F66">IFERROR(_xlfn.IFS(E66="Decrease",-1*G66,E66="Increase",G66),0)</f>
        <v>0</v>
      </c>
      <c r="G66" s="186">
        <f t="shared" si="7"/>
        <v>0</v>
      </c>
      <c r="H66" s="133">
        <f t="shared" si="8"/>
        <v>0</v>
      </c>
      <c r="I66" s="133">
        <f t="shared" si="9"/>
        <v>0</v>
      </c>
      <c r="J66" s="133">
        <f t="shared" si="10"/>
        <v>0</v>
      </c>
      <c r="K66" s="382" t="str" cm="1">
        <f t="array" ref="K66">IFERROR(_xlfn.IFS(B66&amp;"|"&amp;C66&amp;"|"&amp;D66&amp;"|"&amp;"Duplicate"=P66,"This factor has already been used. Please revise.",B66&amp;"|"&amp;C66&amp;"|"&amp;D66&amp;"|"&amp;"Duplicate"=Q66,"This factor has already been used. Please revise.",B66&amp;"|"&amp;C66&amp;"|"&amp;D66&amp;"|"&amp;"Duplicate"=R66,"This factor has already been used. Please revise.",(H66&lt;-0.3),"Please check reduction percentage since no more than -30% total reduction can be applied",(I66&lt;-0.3),"Please check reduction percentage since no more than -30% total reduction can be applied",(J66&lt;-0.3),"Please check reduction percentage since no more than -30% total reduction can be applied",AND(D66="[D] Client is not design responsible or other standard elements in the scope",G66&gt;15%),"If Design is not included in the scope a maximum 15% reduction can be applied; please revise."),"")</f>
        <v/>
      </c>
      <c r="L66" s="623"/>
      <c r="M66" s="53"/>
      <c r="N66" s="451"/>
      <c r="O66" s="451"/>
      <c r="P66" t="str">
        <f t="shared" si="4"/>
        <v/>
      </c>
      <c r="Q66" t="str">
        <f t="shared" si="5"/>
        <v/>
      </c>
      <c r="R66" t="str">
        <f t="shared" si="6"/>
        <v/>
      </c>
    </row>
    <row r="67" spans="1:18" s="450" customFormat="1">
      <c r="A67" s="53"/>
      <c r="B67" s="183"/>
      <c r="C67" s="184"/>
      <c r="D67" s="185"/>
      <c r="E67" s="134" t="str" cm="1">
        <f t="array" ref="E67">_xlfn.IFS(LEFT(D67,3)="[D]","Decrease",LEFT(D67,3)="[I]","Increase",D67="","")</f>
        <v/>
      </c>
      <c r="F67" s="346" cm="1">
        <f t="array" ref="F67">IFERROR(_xlfn.IFS(E67="Decrease",-1*G67,E67="Increase",G67),0)</f>
        <v>0</v>
      </c>
      <c r="G67" s="186">
        <f t="shared" si="7"/>
        <v>0</v>
      </c>
      <c r="H67" s="381">
        <f t="shared" si="8"/>
        <v>0</v>
      </c>
      <c r="I67" s="381">
        <f t="shared" si="9"/>
        <v>0</v>
      </c>
      <c r="J67" s="381">
        <f t="shared" si="10"/>
        <v>0</v>
      </c>
      <c r="K67" s="459" t="str" cm="1">
        <f t="array" ref="K67">IFERROR(_xlfn.IFS(B67&amp;"|"&amp;C67&amp;"|"&amp;D67&amp;"|"&amp;"Duplicate"=P67,"This factor has already been used. Please revise.",B67&amp;"|"&amp;C67&amp;"|"&amp;D67&amp;"|"&amp;"Duplicate"=Q67,"This factor has already been used. Please revise.",B67&amp;"|"&amp;C67&amp;"|"&amp;D67&amp;"|"&amp;"Duplicate"=R67,"This factor has already been used. Please revise.",(H67&lt;-0.3),"Please check reduction percentage since no more than -30% total reduction can be applied",(I67&lt;-0.3),"Please check reduction percentage since no more than -30% total reduction can be applied",(J67&lt;-0.3),"Please check reduction percentage since no more than -30% total reduction can be applied",AND(D67="[D] Client is not design responsible or other standard elements in the scope",G67&gt;15%),"If Design is not included in the scope a maximum 15% reduction can be applied; please revise."),"")</f>
        <v/>
      </c>
      <c r="L67" s="623"/>
      <c r="M67" s="53"/>
      <c r="N67" s="451"/>
      <c r="O67" s="451"/>
      <c r="P67" t="str">
        <f t="shared" si="4"/>
        <v/>
      </c>
      <c r="Q67" t="str">
        <f t="shared" si="5"/>
        <v/>
      </c>
      <c r="R67" t="str">
        <f t="shared" si="6"/>
        <v/>
      </c>
    </row>
    <row r="68" spans="1:18" s="450" customFormat="1">
      <c r="A68" s="53"/>
      <c r="B68" s="183"/>
      <c r="C68" s="184"/>
      <c r="D68" s="185"/>
      <c r="E68" s="133" t="str" cm="1">
        <f t="array" ref="E68">_xlfn.IFS(LEFT(D68,3)="[D]","Decrease",LEFT(D68,3)="[I]","Increase",D68="","")</f>
        <v/>
      </c>
      <c r="F68" s="346" cm="1">
        <f t="array" ref="F68">IFERROR(_xlfn.IFS(E68="Decrease",-1*G68,E68="Increase",G68),0)</f>
        <v>0</v>
      </c>
      <c r="G68" s="186">
        <f t="shared" si="7"/>
        <v>0</v>
      </c>
      <c r="H68" s="133">
        <f t="shared" si="8"/>
        <v>0</v>
      </c>
      <c r="I68" s="133">
        <f t="shared" si="9"/>
        <v>0</v>
      </c>
      <c r="J68" s="133">
        <f t="shared" si="10"/>
        <v>0</v>
      </c>
      <c r="K68" s="382" t="str" cm="1">
        <f t="array" ref="K68">IFERROR(_xlfn.IFS(B68&amp;"|"&amp;C68&amp;"|"&amp;D68&amp;"|"&amp;"Duplicate"=P68,"This factor has already been used. Please revise.",B68&amp;"|"&amp;C68&amp;"|"&amp;D68&amp;"|"&amp;"Duplicate"=Q68,"This factor has already been used. Please revise.",B68&amp;"|"&amp;C68&amp;"|"&amp;D68&amp;"|"&amp;"Duplicate"=R68,"This factor has already been used. Please revise.",(H68&lt;-0.3),"Please check reduction percentage since no more than -30% total reduction can be applied",(I68&lt;-0.3),"Please check reduction percentage since no more than -30% total reduction can be applied",(J68&lt;-0.3),"Please check reduction percentage since no more than -30% total reduction can be applied",AND(D68="[D] Client is not design responsible or other standard elements in the scope",G68&gt;15%),"If Design is not included in the scope a maximum 15% reduction can be applied; please revise."),"")</f>
        <v/>
      </c>
      <c r="L68" s="623"/>
      <c r="M68" s="53"/>
      <c r="N68" s="451"/>
      <c r="O68" s="451"/>
      <c r="P68" t="str">
        <f t="shared" si="4"/>
        <v/>
      </c>
      <c r="Q68" t="str">
        <f t="shared" si="5"/>
        <v/>
      </c>
      <c r="R68" t="str">
        <f t="shared" si="6"/>
        <v/>
      </c>
    </row>
    <row r="69" spans="1:18" s="450" customFormat="1">
      <c r="A69" s="53"/>
      <c r="B69" s="183"/>
      <c r="C69" s="184"/>
      <c r="D69" s="185"/>
      <c r="E69" s="134" t="str" cm="1">
        <f t="array" ref="E69">_xlfn.IFS(LEFT(D69,3)="[D]","Decrease",LEFT(D69,3)="[I]","Increase",D69="","")</f>
        <v/>
      </c>
      <c r="F69" s="346" cm="1">
        <f t="array" ref="F69">IFERROR(_xlfn.IFS(E69="Decrease",-1*G69,E69="Increase",G69),0)</f>
        <v>0</v>
      </c>
      <c r="G69" s="186">
        <f t="shared" si="7"/>
        <v>0</v>
      </c>
      <c r="H69" s="381">
        <f t="shared" si="8"/>
        <v>0</v>
      </c>
      <c r="I69" s="381">
        <f t="shared" si="9"/>
        <v>0</v>
      </c>
      <c r="J69" s="381">
        <f t="shared" si="10"/>
        <v>0</v>
      </c>
      <c r="K69" s="459" t="str" cm="1">
        <f t="array" ref="K69">IFERROR(_xlfn.IFS(B69&amp;"|"&amp;C69&amp;"|"&amp;D69&amp;"|"&amp;"Duplicate"=P69,"This factor has already been used. Please revise.",B69&amp;"|"&amp;C69&amp;"|"&amp;D69&amp;"|"&amp;"Duplicate"=Q69,"This factor has already been used. Please revise.",B69&amp;"|"&amp;C69&amp;"|"&amp;D69&amp;"|"&amp;"Duplicate"=R69,"This factor has already been used. Please revise.",(H69&lt;-0.3),"Please check reduction percentage since no more than -30% total reduction can be applied",(I69&lt;-0.3),"Please check reduction percentage since no more than -30% total reduction can be applied",(J69&lt;-0.3),"Please check reduction percentage since no more than -30% total reduction can be applied",AND(D69="[D] Client is not design responsible or other standard elements in the scope",G69&gt;15%),"If Design is not included in the scope a maximum 15% reduction can be applied; please revise."),"")</f>
        <v/>
      </c>
      <c r="L69" s="623"/>
      <c r="M69" s="53"/>
      <c r="N69" s="451"/>
      <c r="O69" s="451"/>
      <c r="P69" t="str">
        <f t="shared" si="4"/>
        <v/>
      </c>
      <c r="Q69" t="str">
        <f t="shared" si="5"/>
        <v/>
      </c>
      <c r="R69" t="str">
        <f t="shared" si="6"/>
        <v/>
      </c>
    </row>
    <row r="70" spans="1:18" s="450" customFormat="1">
      <c r="A70" s="53"/>
      <c r="B70" s="183"/>
      <c r="C70" s="184"/>
      <c r="D70" s="185"/>
      <c r="E70" s="133" t="str" cm="1">
        <f t="array" ref="E70">_xlfn.IFS(LEFT(D70,3)="[D]","Decrease",LEFT(D70,3)="[I]","Increase",D70="","")</f>
        <v/>
      </c>
      <c r="F70" s="346" cm="1">
        <f t="array" ref="F70">IFERROR(_xlfn.IFS(E70="Decrease",-1*G70,E70="Increase",G70),0)</f>
        <v>0</v>
      </c>
      <c r="G70" s="186">
        <f t="shared" si="7"/>
        <v>0</v>
      </c>
      <c r="H70" s="133">
        <f t="shared" si="8"/>
        <v>0</v>
      </c>
      <c r="I70" s="133">
        <f t="shared" si="9"/>
        <v>0</v>
      </c>
      <c r="J70" s="133">
        <f t="shared" si="10"/>
        <v>0</v>
      </c>
      <c r="K70" s="382" t="str" cm="1">
        <f t="array" ref="K70">IFERROR(_xlfn.IFS(B70&amp;"|"&amp;C70&amp;"|"&amp;D70&amp;"|"&amp;"Duplicate"=P70,"This factor has already been used. Please revise.",B70&amp;"|"&amp;C70&amp;"|"&amp;D70&amp;"|"&amp;"Duplicate"=Q70,"This factor has already been used. Please revise.",B70&amp;"|"&amp;C70&amp;"|"&amp;D70&amp;"|"&amp;"Duplicate"=R70,"This factor has already been used. Please revise.",(H70&lt;-0.3),"Please check reduction percentage since no more than -30% total reduction can be applied",(I70&lt;-0.3),"Please check reduction percentage since no more than -30% total reduction can be applied",(J70&lt;-0.3),"Please check reduction percentage since no more than -30% total reduction can be applied",AND(D70="[D] Client is not design responsible or other standard elements in the scope",G70&gt;15%),"If Design is not included in the scope a maximum 15% reduction can be applied; please revise."),"")</f>
        <v/>
      </c>
      <c r="L70" s="623"/>
      <c r="M70" s="53"/>
      <c r="N70" s="451"/>
      <c r="O70" s="451"/>
      <c r="P70" t="str">
        <f t="shared" si="4"/>
        <v/>
      </c>
      <c r="Q70" t="str">
        <f t="shared" si="5"/>
        <v/>
      </c>
      <c r="R70" t="str">
        <f t="shared" si="6"/>
        <v/>
      </c>
    </row>
    <row r="71" spans="1:18" s="450" customFormat="1">
      <c r="A71" s="53"/>
      <c r="B71" s="183"/>
      <c r="C71" s="184"/>
      <c r="D71" s="185"/>
      <c r="E71" s="134" t="str" cm="1">
        <f t="array" ref="E71">_xlfn.IFS(LEFT(D71,3)="[D]","Decrease",LEFT(D71,3)="[I]","Increase",D71="","")</f>
        <v/>
      </c>
      <c r="F71" s="346" cm="1">
        <f t="array" ref="F71">IFERROR(_xlfn.IFS(E71="Decrease",-1*G71,E71="Increase",G71),0)</f>
        <v>0</v>
      </c>
      <c r="G71" s="186">
        <f t="shared" si="7"/>
        <v>0</v>
      </c>
      <c r="H71" s="381">
        <f t="shared" si="8"/>
        <v>0</v>
      </c>
      <c r="I71" s="381">
        <f t="shared" si="9"/>
        <v>0</v>
      </c>
      <c r="J71" s="381">
        <f t="shared" si="10"/>
        <v>0</v>
      </c>
      <c r="K71" s="459" t="str" cm="1">
        <f t="array" ref="K71">IFERROR(_xlfn.IFS(B71&amp;"|"&amp;C71&amp;"|"&amp;D71&amp;"|"&amp;"Duplicate"=P71,"This factor has already been used. Please revise.",B71&amp;"|"&amp;C71&amp;"|"&amp;D71&amp;"|"&amp;"Duplicate"=Q71,"This factor has already been used. Please revise.",B71&amp;"|"&amp;C71&amp;"|"&amp;D71&amp;"|"&amp;"Duplicate"=R71,"This factor has already been used. Please revise.",(H71&lt;-0.3),"Please check reduction percentage since no more than -30% total reduction can be applied",(I71&lt;-0.3),"Please check reduction percentage since no more than -30% total reduction can be applied",(J71&lt;-0.3),"Please check reduction percentage since no more than -30% total reduction can be applied",AND(D71="[D] Client is not design responsible or other standard elements in the scope",G71&gt;15%),"If Design is not included in the scope a maximum 15% reduction can be applied; please revise."),"")</f>
        <v/>
      </c>
      <c r="L71" s="623"/>
      <c r="M71" s="53"/>
      <c r="N71" s="451"/>
      <c r="O71" s="451"/>
      <c r="P71" t="str">
        <f t="shared" si="4"/>
        <v/>
      </c>
      <c r="Q71" t="str">
        <f t="shared" si="5"/>
        <v/>
      </c>
      <c r="R71" t="str">
        <f t="shared" si="6"/>
        <v/>
      </c>
    </row>
    <row r="72" spans="1:18" s="450" customFormat="1">
      <c r="A72" s="53"/>
      <c r="B72" s="183"/>
      <c r="C72" s="184"/>
      <c r="D72" s="185"/>
      <c r="E72" s="133" t="str" cm="1">
        <f t="array" ref="E72">_xlfn.IFS(LEFT(D72,3)="[D]","Decrease",LEFT(D72,3)="[I]","Increase",D72="","")</f>
        <v/>
      </c>
      <c r="F72" s="346" cm="1">
        <f t="array" ref="F72">IFERROR(_xlfn.IFS(E72="Decrease",-1*G72,E72="Increase",G72),0)</f>
        <v>0</v>
      </c>
      <c r="G72" s="186">
        <f t="shared" ref="G72:G107" si="11">IF(E72&lt;&gt;"",10%,0)</f>
        <v>0</v>
      </c>
      <c r="H72" s="133">
        <f t="shared" ref="H72:H108" si="12">IF($H$7=B72,VLOOKUP(C72,$Z$511:$AA$612,2,FALSE),0)</f>
        <v>0</v>
      </c>
      <c r="I72" s="133">
        <f t="shared" ref="I72:I108" si="13">IF($I$7=B72,VLOOKUP(C72,$AO$511:$AP$612,2,FALSE),0)</f>
        <v>0</v>
      </c>
      <c r="J72" s="133">
        <f t="shared" ref="J72:J108" si="14">IF($J$7=B72,VLOOKUP(C72,$BB$511:$BC$612,2,FALSE),0)</f>
        <v>0</v>
      </c>
      <c r="K72" s="382" t="str" cm="1">
        <f t="array" ref="K72">IFERROR(_xlfn.IFS(B72&amp;"|"&amp;C72&amp;"|"&amp;D72&amp;"|"&amp;"Duplicate"=P72,"This factor has already been used. Please revise.",B72&amp;"|"&amp;C72&amp;"|"&amp;D72&amp;"|"&amp;"Duplicate"=Q72,"This factor has already been used. Please revise.",B72&amp;"|"&amp;C72&amp;"|"&amp;D72&amp;"|"&amp;"Duplicate"=R72,"This factor has already been used. Please revise.",(H72&lt;-0.3),"Please check reduction percentage since no more than -30% total reduction can be applied",(I72&lt;-0.3),"Please check reduction percentage since no more than -30% total reduction can be applied",(J72&lt;-0.3),"Please check reduction percentage since no more than -30% total reduction can be applied",AND(D72="[D] Client is not design responsible or other standard elements in the scope",G72&gt;15%),"If Design is not included in the scope a maximum 15% reduction can be applied; please revise."),"")</f>
        <v/>
      </c>
      <c r="L72" s="623"/>
      <c r="M72" s="53"/>
      <c r="N72" s="451"/>
      <c r="O72" s="451"/>
      <c r="P72" t="str">
        <f t="shared" si="4"/>
        <v/>
      </c>
      <c r="Q72" t="str">
        <f t="shared" si="5"/>
        <v/>
      </c>
      <c r="R72" t="str">
        <f t="shared" si="6"/>
        <v/>
      </c>
    </row>
    <row r="73" spans="1:18" s="450" customFormat="1">
      <c r="A73" s="53"/>
      <c r="B73" s="183"/>
      <c r="C73" s="184"/>
      <c r="D73" s="185"/>
      <c r="E73" s="134" t="str" cm="1">
        <f t="array" ref="E73">_xlfn.IFS(LEFT(D73,3)="[D]","Decrease",LEFT(D73,3)="[I]","Increase",D73="","")</f>
        <v/>
      </c>
      <c r="F73" s="346" cm="1">
        <f t="array" ref="F73">IFERROR(_xlfn.IFS(E73="Decrease",-1*G73,E73="Increase",G73),0)</f>
        <v>0</v>
      </c>
      <c r="G73" s="186">
        <f t="shared" si="11"/>
        <v>0</v>
      </c>
      <c r="H73" s="381">
        <f t="shared" si="12"/>
        <v>0</v>
      </c>
      <c r="I73" s="381">
        <f t="shared" si="13"/>
        <v>0</v>
      </c>
      <c r="J73" s="381">
        <f t="shared" si="14"/>
        <v>0</v>
      </c>
      <c r="K73" s="459" t="str" cm="1">
        <f t="array" ref="K73">IFERROR(_xlfn.IFS(B73&amp;"|"&amp;C73&amp;"|"&amp;D73&amp;"|"&amp;"Duplicate"=P73,"This factor has already been used. Please revise.",B73&amp;"|"&amp;C73&amp;"|"&amp;D73&amp;"|"&amp;"Duplicate"=Q73,"This factor has already been used. Please revise.",B73&amp;"|"&amp;C73&amp;"|"&amp;D73&amp;"|"&amp;"Duplicate"=R73,"This factor has already been used. Please revise.",(H73&lt;-0.3),"Please check reduction percentage since no more than -30% total reduction can be applied",(I73&lt;-0.3),"Please check reduction percentage since no more than -30% total reduction can be applied",(J73&lt;-0.3),"Please check reduction percentage since no more than -30% total reduction can be applied",AND(D73="[D] Client is not design responsible or other standard elements in the scope",G73&gt;15%),"If Design is not included in the scope a maximum 15% reduction can be applied; please revise."),"")</f>
        <v/>
      </c>
      <c r="L73" s="623"/>
      <c r="M73" s="53"/>
      <c r="N73" s="451"/>
      <c r="O73" s="451"/>
      <c r="P73" t="str">
        <f t="shared" ref="P73:P108" si="15">IFERROR(VLOOKUP(B73&amp;"|"&amp;C73&amp;"|"&amp;D73&amp;"|"&amp;"Duplicate",$AI$408:$AJ$508,1,FALSE),"")</f>
        <v/>
      </c>
      <c r="Q73" t="str">
        <f t="shared" ref="Q73:Q108" si="16">IFERROR(VLOOKUP(B73&amp;"|"&amp;C73&amp;"|"&amp;D73&amp;"|"&amp;"Duplicate",$AX$408:$AY$508,1,FALSE),"")</f>
        <v/>
      </c>
      <c r="R73" t="str">
        <f t="shared" ref="R73:R108" si="17">IFERROR(VLOOKUP(B73&amp;"|"&amp;C73&amp;"|"&amp;D73&amp;"|"&amp;"Duplicate",$BV$408:$BW$508,1,FALSE),"")</f>
        <v/>
      </c>
    </row>
    <row r="74" spans="1:18" s="450" customFormat="1">
      <c r="A74" s="53"/>
      <c r="B74" s="183"/>
      <c r="C74" s="184"/>
      <c r="D74" s="185"/>
      <c r="E74" s="133" t="str" cm="1">
        <f t="array" ref="E74">_xlfn.IFS(LEFT(D74,3)="[D]","Decrease",LEFT(D74,3)="[I]","Increase",D74="","")</f>
        <v/>
      </c>
      <c r="F74" s="346" cm="1">
        <f t="array" ref="F74">IFERROR(_xlfn.IFS(E74="Decrease",-1*G74,E74="Increase",G74),0)</f>
        <v>0</v>
      </c>
      <c r="G74" s="186">
        <f t="shared" si="11"/>
        <v>0</v>
      </c>
      <c r="H74" s="133">
        <f t="shared" si="12"/>
        <v>0</v>
      </c>
      <c r="I74" s="133">
        <f t="shared" si="13"/>
        <v>0</v>
      </c>
      <c r="J74" s="133">
        <f t="shared" si="14"/>
        <v>0</v>
      </c>
      <c r="K74" s="382" t="str" cm="1">
        <f t="array" ref="K74">IFERROR(_xlfn.IFS(B74&amp;"|"&amp;C74&amp;"|"&amp;D74&amp;"|"&amp;"Duplicate"=P74,"This factor has already been used. Please revise.",B74&amp;"|"&amp;C74&amp;"|"&amp;D74&amp;"|"&amp;"Duplicate"=Q74,"This factor has already been used. Please revise.",B74&amp;"|"&amp;C74&amp;"|"&amp;D74&amp;"|"&amp;"Duplicate"=R74,"This factor has already been used. Please revise.",(H74&lt;-0.3),"Please check reduction percentage since no more than -30% total reduction can be applied",(I74&lt;-0.3),"Please check reduction percentage since no more than -30% total reduction can be applied",(J74&lt;-0.3),"Please check reduction percentage since no more than -30% total reduction can be applied",AND(D74="[D] Client is not design responsible or other standard elements in the scope",G74&gt;15%),"If Design is not included in the scope a maximum 15% reduction can be applied; please revise."),"")</f>
        <v/>
      </c>
      <c r="L74" s="623"/>
      <c r="M74" s="53"/>
      <c r="N74" s="451"/>
      <c r="O74" s="451"/>
      <c r="P74" t="str">
        <f t="shared" si="15"/>
        <v/>
      </c>
      <c r="Q74" t="str">
        <f t="shared" si="16"/>
        <v/>
      </c>
      <c r="R74" t="str">
        <f t="shared" si="17"/>
        <v/>
      </c>
    </row>
    <row r="75" spans="1:18" s="450" customFormat="1">
      <c r="A75" s="53"/>
      <c r="B75" s="183"/>
      <c r="C75" s="184"/>
      <c r="D75" s="185"/>
      <c r="E75" s="134" t="str" cm="1">
        <f t="array" ref="E75">_xlfn.IFS(LEFT(D75,3)="[D]","Decrease",LEFT(D75,3)="[I]","Increase",D75="","")</f>
        <v/>
      </c>
      <c r="F75" s="346" cm="1">
        <f t="array" ref="F75">IFERROR(_xlfn.IFS(E75="Decrease",-1*G75,E75="Increase",G75),0)</f>
        <v>0</v>
      </c>
      <c r="G75" s="186">
        <f t="shared" si="11"/>
        <v>0</v>
      </c>
      <c r="H75" s="381">
        <f t="shared" si="12"/>
        <v>0</v>
      </c>
      <c r="I75" s="381">
        <f t="shared" si="13"/>
        <v>0</v>
      </c>
      <c r="J75" s="381">
        <f t="shared" si="14"/>
        <v>0</v>
      </c>
      <c r="K75" s="459" t="str" cm="1">
        <f t="array" ref="K75">IFERROR(_xlfn.IFS(B75&amp;"|"&amp;C75&amp;"|"&amp;D75&amp;"|"&amp;"Duplicate"=P75,"This factor has already been used. Please revise.",B75&amp;"|"&amp;C75&amp;"|"&amp;D75&amp;"|"&amp;"Duplicate"=Q75,"This factor has already been used. Please revise.",B75&amp;"|"&amp;C75&amp;"|"&amp;D75&amp;"|"&amp;"Duplicate"=R75,"This factor has already been used. Please revise.",(H75&lt;-0.3),"Please check reduction percentage since no more than -30% total reduction can be applied",(I75&lt;-0.3),"Please check reduction percentage since no more than -30% total reduction can be applied",(J75&lt;-0.3),"Please check reduction percentage since no more than -30% total reduction can be applied",AND(D75="[D] Client is not design responsible or other standard elements in the scope",G75&gt;15%),"If Design is not included in the scope a maximum 15% reduction can be applied; please revise."),"")</f>
        <v/>
      </c>
      <c r="L75" s="623"/>
      <c r="M75" s="53"/>
      <c r="N75" s="451"/>
      <c r="O75" s="451"/>
      <c r="P75" t="str">
        <f t="shared" si="15"/>
        <v/>
      </c>
      <c r="Q75" t="str">
        <f t="shared" si="16"/>
        <v/>
      </c>
      <c r="R75" t="str">
        <f t="shared" si="17"/>
        <v/>
      </c>
    </row>
    <row r="76" spans="1:18" s="450" customFormat="1">
      <c r="A76" s="53"/>
      <c r="B76" s="183"/>
      <c r="C76" s="184"/>
      <c r="D76" s="185"/>
      <c r="E76" s="133" t="str" cm="1">
        <f t="array" ref="E76">_xlfn.IFS(LEFT(D76,3)="[D]","Decrease",LEFT(D76,3)="[I]","Increase",D76="","")</f>
        <v/>
      </c>
      <c r="F76" s="346" cm="1">
        <f t="array" ref="F76">IFERROR(_xlfn.IFS(E76="Decrease",-1*G76,E76="Increase",G76),0)</f>
        <v>0</v>
      </c>
      <c r="G76" s="186">
        <f t="shared" si="11"/>
        <v>0</v>
      </c>
      <c r="H76" s="133">
        <f t="shared" si="12"/>
        <v>0</v>
      </c>
      <c r="I76" s="133">
        <f t="shared" si="13"/>
        <v>0</v>
      </c>
      <c r="J76" s="133">
        <f t="shared" si="14"/>
        <v>0</v>
      </c>
      <c r="K76" s="382" t="str" cm="1">
        <f t="array" ref="K76">IFERROR(_xlfn.IFS(B76&amp;"|"&amp;C76&amp;"|"&amp;D76&amp;"|"&amp;"Duplicate"=P76,"This factor has already been used. Please revise.",B76&amp;"|"&amp;C76&amp;"|"&amp;D76&amp;"|"&amp;"Duplicate"=Q76,"This factor has already been used. Please revise.",B76&amp;"|"&amp;C76&amp;"|"&amp;D76&amp;"|"&amp;"Duplicate"=R76,"This factor has already been used. Please revise.",(H76&lt;-0.3),"Please check reduction percentage since no more than -30% total reduction can be applied",(I76&lt;-0.3),"Please check reduction percentage since no more than -30% total reduction can be applied",(J76&lt;-0.3),"Please check reduction percentage since no more than -30% total reduction can be applied",AND(D76="[D] Client is not design responsible or other standard elements in the scope",G76&gt;15%),"If Design is not included in the scope a maximum 15% reduction can be applied; please revise."),"")</f>
        <v/>
      </c>
      <c r="L76" s="623"/>
      <c r="M76" s="53"/>
      <c r="N76" s="451"/>
      <c r="O76" s="451"/>
      <c r="P76" t="str">
        <f t="shared" si="15"/>
        <v/>
      </c>
      <c r="Q76" t="str">
        <f t="shared" si="16"/>
        <v/>
      </c>
      <c r="R76" t="str">
        <f t="shared" si="17"/>
        <v/>
      </c>
    </row>
    <row r="77" spans="1:18" s="450" customFormat="1">
      <c r="A77" s="53"/>
      <c r="B77" s="183"/>
      <c r="C77" s="184"/>
      <c r="D77" s="185"/>
      <c r="E77" s="134" t="str" cm="1">
        <f t="array" ref="E77">_xlfn.IFS(LEFT(D77,3)="[D]","Decrease",LEFT(D77,3)="[I]","Increase",D77="","")</f>
        <v/>
      </c>
      <c r="F77" s="346" cm="1">
        <f t="array" ref="F77">IFERROR(_xlfn.IFS(E77="Decrease",-1*G77,E77="Increase",G77),0)</f>
        <v>0</v>
      </c>
      <c r="G77" s="186">
        <f t="shared" si="11"/>
        <v>0</v>
      </c>
      <c r="H77" s="381">
        <f t="shared" si="12"/>
        <v>0</v>
      </c>
      <c r="I77" s="381">
        <f t="shared" si="13"/>
        <v>0</v>
      </c>
      <c r="J77" s="381">
        <f t="shared" si="14"/>
        <v>0</v>
      </c>
      <c r="K77" s="459" t="str" cm="1">
        <f t="array" ref="K77">IFERROR(_xlfn.IFS(B77&amp;"|"&amp;C77&amp;"|"&amp;D77&amp;"|"&amp;"Duplicate"=P77,"This factor has already been used. Please revise.",B77&amp;"|"&amp;C77&amp;"|"&amp;D77&amp;"|"&amp;"Duplicate"=Q77,"This factor has already been used. Please revise.",B77&amp;"|"&amp;C77&amp;"|"&amp;D77&amp;"|"&amp;"Duplicate"=R77,"This factor has already been used. Please revise.",(H77&lt;-0.3),"Please check reduction percentage since no more than -30% total reduction can be applied",(I77&lt;-0.3),"Please check reduction percentage since no more than -30% total reduction can be applied",(J77&lt;-0.3),"Please check reduction percentage since no more than -30% total reduction can be applied",AND(D77="[D] Client is not design responsible or other standard elements in the scope",G77&gt;15%),"If Design is not included in the scope a maximum 15% reduction can be applied; please revise."),"")</f>
        <v/>
      </c>
      <c r="L77" s="623"/>
      <c r="M77" s="53"/>
      <c r="N77" s="451"/>
      <c r="O77" s="451"/>
      <c r="P77" t="str">
        <f t="shared" si="15"/>
        <v/>
      </c>
      <c r="Q77" t="str">
        <f t="shared" si="16"/>
        <v/>
      </c>
      <c r="R77" t="str">
        <f t="shared" si="17"/>
        <v/>
      </c>
    </row>
    <row r="78" spans="1:18" s="450" customFormat="1">
      <c r="A78" s="6"/>
      <c r="B78" s="183"/>
      <c r="C78" s="184"/>
      <c r="D78" s="185"/>
      <c r="E78" s="133" t="str" cm="1">
        <f t="array" ref="E78">_xlfn.IFS(LEFT(D78,3)="[D]","Decrease",LEFT(D78,3)="[I]","Increase",D78="","")</f>
        <v/>
      </c>
      <c r="F78" s="346" cm="1">
        <f t="array" ref="F78">IFERROR(_xlfn.IFS(E78="Decrease",-1*G78,E78="Increase",G78),0)</f>
        <v>0</v>
      </c>
      <c r="G78" s="186">
        <f t="shared" si="11"/>
        <v>0</v>
      </c>
      <c r="H78" s="133">
        <f t="shared" si="12"/>
        <v>0</v>
      </c>
      <c r="I78" s="133">
        <f t="shared" si="13"/>
        <v>0</v>
      </c>
      <c r="J78" s="133">
        <f t="shared" si="14"/>
        <v>0</v>
      </c>
      <c r="K78" s="382" t="str" cm="1">
        <f t="array" ref="K78">IFERROR(_xlfn.IFS(B78&amp;"|"&amp;C78&amp;"|"&amp;D78&amp;"|"&amp;"Duplicate"=P78,"This factor has already been used. Please revise.",B78&amp;"|"&amp;C78&amp;"|"&amp;D78&amp;"|"&amp;"Duplicate"=Q78,"This factor has already been used. Please revise.",B78&amp;"|"&amp;C78&amp;"|"&amp;D78&amp;"|"&amp;"Duplicate"=R78,"This factor has already been used. Please revise.",(H78&lt;-0.3),"Please check reduction percentage since no more than -30% total reduction can be applied",(I78&lt;-0.3),"Please check reduction percentage since no more than -30% total reduction can be applied",(J78&lt;-0.3),"Please check reduction percentage since no more than -30% total reduction can be applied",AND(D78="[D] Client is not design responsible or other standard elements in the scope",G78&gt;15%),"If Design is not included in the scope a maximum 15% reduction can be applied; please revise."),"")</f>
        <v/>
      </c>
      <c r="L78" s="626"/>
      <c r="M78" s="6"/>
      <c r="P78" t="str">
        <f t="shared" si="15"/>
        <v/>
      </c>
      <c r="Q78" t="str">
        <f t="shared" si="16"/>
        <v/>
      </c>
      <c r="R78" t="str">
        <f t="shared" si="17"/>
        <v/>
      </c>
    </row>
    <row r="79" spans="1:18" s="450" customFormat="1">
      <c r="A79" s="6"/>
      <c r="B79" s="183"/>
      <c r="C79" s="184"/>
      <c r="D79" s="185"/>
      <c r="E79" s="381" t="str" cm="1">
        <f t="array" ref="E79">_xlfn.IFS(LEFT(D79,3)="[D]","Decrease",LEFT(D79,3)="[I]","Increase",D79="","")</f>
        <v/>
      </c>
      <c r="F79" s="346" cm="1">
        <f t="array" ref="F79">IFERROR(_xlfn.IFS(E79="Decrease",-1*G79,E79="Increase",G79),0)</f>
        <v>0</v>
      </c>
      <c r="G79" s="186">
        <f t="shared" si="11"/>
        <v>0</v>
      </c>
      <c r="H79" s="381">
        <f t="shared" si="12"/>
        <v>0</v>
      </c>
      <c r="I79" s="381">
        <f t="shared" si="13"/>
        <v>0</v>
      </c>
      <c r="J79" s="381">
        <f t="shared" si="14"/>
        <v>0</v>
      </c>
      <c r="K79" s="459" t="str" cm="1">
        <f t="array" ref="K79">IFERROR(_xlfn.IFS(B79&amp;"|"&amp;C79&amp;"|"&amp;D79&amp;"|"&amp;"Duplicate"=P79,"This factor has already been used. Please revise.",B79&amp;"|"&amp;C79&amp;"|"&amp;D79&amp;"|"&amp;"Duplicate"=Q79,"This factor has already been used. Please revise.",B79&amp;"|"&amp;C79&amp;"|"&amp;D79&amp;"|"&amp;"Duplicate"=R79,"This factor has already been used. Please revise.",(H79&lt;-0.3),"Please check reduction percentage since no more than -30% total reduction can be applied",(I79&lt;-0.3),"Please check reduction percentage since no more than -30% total reduction can be applied",(J79&lt;-0.3),"Please check reduction percentage since no more than -30% total reduction can be applied",AND(D79="[D] Client is not design responsible or other standard elements in the scope",G79&gt;15%),"If Design is not included in the scope a maximum 15% reduction can be applied; please revise."),"")</f>
        <v/>
      </c>
      <c r="L79" s="626"/>
      <c r="M79" s="6"/>
      <c r="P79" t="str">
        <f t="shared" si="15"/>
        <v/>
      </c>
      <c r="Q79" t="str">
        <f t="shared" si="16"/>
        <v/>
      </c>
      <c r="R79" t="str">
        <f t="shared" si="17"/>
        <v/>
      </c>
    </row>
    <row r="80" spans="1:18" s="450" customFormat="1">
      <c r="A80" s="53"/>
      <c r="B80" s="183"/>
      <c r="C80" s="184"/>
      <c r="D80" s="185"/>
      <c r="E80" s="133" t="str" cm="1">
        <f t="array" ref="E80">_xlfn.IFS(LEFT(D80,3)="[D]","Decrease",LEFT(D80,3)="[I]","Increase",D80="","")</f>
        <v/>
      </c>
      <c r="F80" s="346" cm="1">
        <f t="array" ref="F80">IFERROR(_xlfn.IFS(E80="Decrease",-1*G80,E80="Increase",G80),0)</f>
        <v>0</v>
      </c>
      <c r="G80" s="186">
        <f t="shared" si="11"/>
        <v>0</v>
      </c>
      <c r="H80" s="133">
        <f t="shared" si="12"/>
        <v>0</v>
      </c>
      <c r="I80" s="133">
        <f t="shared" si="13"/>
        <v>0</v>
      </c>
      <c r="J80" s="133">
        <f t="shared" si="14"/>
        <v>0</v>
      </c>
      <c r="K80" s="382" t="str" cm="1">
        <f t="array" ref="K80">IFERROR(_xlfn.IFS(B80&amp;"|"&amp;C80&amp;"|"&amp;D80&amp;"|"&amp;"Duplicate"=P80,"This factor has already been used. Please revise.",B80&amp;"|"&amp;C80&amp;"|"&amp;D80&amp;"|"&amp;"Duplicate"=Q80,"This factor has already been used. Please revise.",B80&amp;"|"&amp;C80&amp;"|"&amp;D80&amp;"|"&amp;"Duplicate"=R80,"This factor has already been used. Please revise.",(H80&lt;-0.3),"Please check reduction percentage since no more than -30% total reduction can be applied",(I80&lt;-0.3),"Please check reduction percentage since no more than -30% total reduction can be applied",(J80&lt;-0.3),"Please check reduction percentage since no more than -30% total reduction can be applied",AND(D80="[D] Client is not design responsible or other standard elements in the scope",G80&gt;15%),"If Design is not included in the scope a maximum 15% reduction can be applied; please revise."),"")</f>
        <v/>
      </c>
      <c r="L80" s="623"/>
      <c r="M80" s="53"/>
      <c r="N80" s="451"/>
      <c r="O80" s="451"/>
      <c r="P80" t="str">
        <f t="shared" si="15"/>
        <v/>
      </c>
      <c r="Q80" t="str">
        <f t="shared" si="16"/>
        <v/>
      </c>
      <c r="R80" t="str">
        <f t="shared" si="17"/>
        <v/>
      </c>
    </row>
    <row r="81" spans="1:18" s="450" customFormat="1">
      <c r="A81" s="53"/>
      <c r="B81" s="183"/>
      <c r="C81" s="184"/>
      <c r="D81" s="185"/>
      <c r="E81" s="134" t="str" cm="1">
        <f t="array" ref="E81">_xlfn.IFS(LEFT(D81,3)="[D]","Decrease",LEFT(D81,3)="[I]","Increase",D81="","")</f>
        <v/>
      </c>
      <c r="F81" s="346" cm="1">
        <f t="array" ref="F81">IFERROR(_xlfn.IFS(E81="Decrease",-1*G81,E81="Increase",G81),0)</f>
        <v>0</v>
      </c>
      <c r="G81" s="186">
        <f t="shared" si="11"/>
        <v>0</v>
      </c>
      <c r="H81" s="381">
        <f t="shared" si="12"/>
        <v>0</v>
      </c>
      <c r="I81" s="381">
        <f t="shared" si="13"/>
        <v>0</v>
      </c>
      <c r="J81" s="381">
        <f t="shared" si="14"/>
        <v>0</v>
      </c>
      <c r="K81" s="459" t="str" cm="1">
        <f t="array" ref="K81">IFERROR(_xlfn.IFS(B81&amp;"|"&amp;C81&amp;"|"&amp;D81&amp;"|"&amp;"Duplicate"=P81,"This factor has already been used. Please revise.",B81&amp;"|"&amp;C81&amp;"|"&amp;D81&amp;"|"&amp;"Duplicate"=Q81,"This factor has already been used. Please revise.",B81&amp;"|"&amp;C81&amp;"|"&amp;D81&amp;"|"&amp;"Duplicate"=R81,"This factor has already been used. Please revise.",(H81&lt;-0.3),"Please check reduction percentage since no more than -30% total reduction can be applied",(I81&lt;-0.3),"Please check reduction percentage since no more than -30% total reduction can be applied",(J81&lt;-0.3),"Please check reduction percentage since no more than -30% total reduction can be applied",AND(D81="[D] Client is not design responsible or other standard elements in the scope",G81&gt;15%),"If Design is not included in the scope a maximum 15% reduction can be applied; please revise."),"")</f>
        <v/>
      </c>
      <c r="L81" s="623"/>
      <c r="M81" s="53"/>
      <c r="N81" s="451"/>
      <c r="O81" s="451"/>
      <c r="P81" t="str">
        <f t="shared" si="15"/>
        <v/>
      </c>
      <c r="Q81" t="str">
        <f t="shared" si="16"/>
        <v/>
      </c>
      <c r="R81" t="str">
        <f t="shared" si="17"/>
        <v/>
      </c>
    </row>
    <row r="82" spans="1:18" s="450" customFormat="1">
      <c r="A82" s="53"/>
      <c r="B82" s="183"/>
      <c r="C82" s="184"/>
      <c r="D82" s="185"/>
      <c r="E82" s="133" t="str" cm="1">
        <f t="array" ref="E82">_xlfn.IFS(LEFT(D82,3)="[D]","Decrease",LEFT(D82,3)="[I]","Increase",D82="","")</f>
        <v/>
      </c>
      <c r="F82" s="346" cm="1">
        <f t="array" ref="F82">IFERROR(_xlfn.IFS(E82="Decrease",-1*G82,E82="Increase",G82),0)</f>
        <v>0</v>
      </c>
      <c r="G82" s="186">
        <f t="shared" si="11"/>
        <v>0</v>
      </c>
      <c r="H82" s="133">
        <f t="shared" si="12"/>
        <v>0</v>
      </c>
      <c r="I82" s="133">
        <f t="shared" si="13"/>
        <v>0</v>
      </c>
      <c r="J82" s="133">
        <f t="shared" si="14"/>
        <v>0</v>
      </c>
      <c r="K82" s="382" t="str" cm="1">
        <f t="array" ref="K82">IFERROR(_xlfn.IFS(B82&amp;"|"&amp;C82&amp;"|"&amp;D82&amp;"|"&amp;"Duplicate"=P82,"This factor has already been used. Please revise.",B82&amp;"|"&amp;C82&amp;"|"&amp;D82&amp;"|"&amp;"Duplicate"=Q82,"This factor has already been used. Please revise.",B82&amp;"|"&amp;C82&amp;"|"&amp;D82&amp;"|"&amp;"Duplicate"=R82,"This factor has already been used. Please revise.",(H82&lt;-0.3),"Please check reduction percentage since no more than -30% total reduction can be applied",(I82&lt;-0.3),"Please check reduction percentage since no more than -30% total reduction can be applied",(J82&lt;-0.3),"Please check reduction percentage since no more than -30% total reduction can be applied",AND(D82="[D] Client is not design responsible or other standard elements in the scope",G82&gt;15%),"If Design is not included in the scope a maximum 15% reduction can be applied; please revise."),"")</f>
        <v/>
      </c>
      <c r="L82" s="623"/>
      <c r="M82" s="53"/>
      <c r="N82" s="451"/>
      <c r="O82" s="451"/>
      <c r="P82" t="str">
        <f t="shared" si="15"/>
        <v/>
      </c>
      <c r="Q82" t="str">
        <f t="shared" si="16"/>
        <v/>
      </c>
      <c r="R82" t="str">
        <f t="shared" si="17"/>
        <v/>
      </c>
    </row>
    <row r="83" spans="1:18" s="450" customFormat="1">
      <c r="A83" s="53"/>
      <c r="B83" s="183"/>
      <c r="C83" s="184"/>
      <c r="D83" s="185"/>
      <c r="E83" s="134" t="str" cm="1">
        <f t="array" ref="E83">_xlfn.IFS(LEFT(D83,3)="[D]","Decrease",LEFT(D83,3)="[I]","Increase",D83="","")</f>
        <v/>
      </c>
      <c r="F83" s="346" cm="1">
        <f t="array" ref="F83">IFERROR(_xlfn.IFS(E83="Decrease",-1*G83,E83="Increase",G83),0)</f>
        <v>0</v>
      </c>
      <c r="G83" s="186">
        <f t="shared" si="11"/>
        <v>0</v>
      </c>
      <c r="H83" s="381">
        <f t="shared" si="12"/>
        <v>0</v>
      </c>
      <c r="I83" s="381">
        <f t="shared" si="13"/>
        <v>0</v>
      </c>
      <c r="J83" s="381">
        <f t="shared" si="14"/>
        <v>0</v>
      </c>
      <c r="K83" s="459" t="str" cm="1">
        <f t="array" ref="K83">IFERROR(_xlfn.IFS(B83&amp;"|"&amp;C83&amp;"|"&amp;D83&amp;"|"&amp;"Duplicate"=P83,"This factor has already been used. Please revise.",B83&amp;"|"&amp;C83&amp;"|"&amp;D83&amp;"|"&amp;"Duplicate"=Q83,"This factor has already been used. Please revise.",B83&amp;"|"&amp;C83&amp;"|"&amp;D83&amp;"|"&amp;"Duplicate"=R83,"This factor has already been used. Please revise.",(H83&lt;-0.3),"Please check reduction percentage since no more than -30% total reduction can be applied",(I83&lt;-0.3),"Please check reduction percentage since no more than -30% total reduction can be applied",(J83&lt;-0.3),"Please check reduction percentage since no more than -30% total reduction can be applied",AND(D83="[D] Client is not design responsible or other standard elements in the scope",G83&gt;15%),"If Design is not included in the scope a maximum 15% reduction can be applied; please revise."),"")</f>
        <v/>
      </c>
      <c r="L83" s="623"/>
      <c r="M83" s="53"/>
      <c r="N83" s="451"/>
      <c r="O83" s="451"/>
      <c r="P83" t="str">
        <f t="shared" si="15"/>
        <v/>
      </c>
      <c r="Q83" t="str">
        <f t="shared" si="16"/>
        <v/>
      </c>
      <c r="R83" t="str">
        <f t="shared" si="17"/>
        <v/>
      </c>
    </row>
    <row r="84" spans="1:18" s="450" customFormat="1">
      <c r="A84" s="53"/>
      <c r="B84" s="183"/>
      <c r="C84" s="184"/>
      <c r="D84" s="185"/>
      <c r="E84" s="133" t="str" cm="1">
        <f t="array" ref="E84">_xlfn.IFS(LEFT(D84,3)="[D]","Decrease",LEFT(D84,3)="[I]","Increase",D84="","")</f>
        <v/>
      </c>
      <c r="F84" s="346" cm="1">
        <f t="array" ref="F84">IFERROR(_xlfn.IFS(E84="Decrease",-1*G84,E84="Increase",G84),0)</f>
        <v>0</v>
      </c>
      <c r="G84" s="186">
        <f t="shared" si="11"/>
        <v>0</v>
      </c>
      <c r="H84" s="133">
        <f t="shared" si="12"/>
        <v>0</v>
      </c>
      <c r="I84" s="133">
        <f t="shared" si="13"/>
        <v>0</v>
      </c>
      <c r="J84" s="133">
        <f t="shared" si="14"/>
        <v>0</v>
      </c>
      <c r="K84" s="382" t="str" cm="1">
        <f t="array" ref="K84">IFERROR(_xlfn.IFS(B84&amp;"|"&amp;C84&amp;"|"&amp;D84&amp;"|"&amp;"Duplicate"=P84,"This factor has already been used. Please revise.",B84&amp;"|"&amp;C84&amp;"|"&amp;D84&amp;"|"&amp;"Duplicate"=Q84,"This factor has already been used. Please revise.",B84&amp;"|"&amp;C84&amp;"|"&amp;D84&amp;"|"&amp;"Duplicate"=R84,"This factor has already been used. Please revise.",(H84&lt;-0.3),"Please check reduction percentage since no more than -30% total reduction can be applied",(I84&lt;-0.3),"Please check reduction percentage since no more than -30% total reduction can be applied",(J84&lt;-0.3),"Please check reduction percentage since no more than -30% total reduction can be applied",AND(D84="[D] Client is not design responsible or other standard elements in the scope",G84&gt;15%),"If Design is not included in the scope a maximum 15% reduction can be applied; please revise."),"")</f>
        <v/>
      </c>
      <c r="L84" s="623"/>
      <c r="M84" s="53"/>
      <c r="N84" s="451"/>
      <c r="O84" s="451"/>
      <c r="P84" t="str">
        <f t="shared" si="15"/>
        <v/>
      </c>
      <c r="Q84" t="str">
        <f t="shared" si="16"/>
        <v/>
      </c>
      <c r="R84" t="str">
        <f t="shared" si="17"/>
        <v/>
      </c>
    </row>
    <row r="85" spans="1:18" s="450" customFormat="1">
      <c r="A85" s="53"/>
      <c r="B85" s="183"/>
      <c r="C85" s="184"/>
      <c r="D85" s="185"/>
      <c r="E85" s="134" t="str" cm="1">
        <f t="array" ref="E85">_xlfn.IFS(LEFT(D85,3)="[D]","Decrease",LEFT(D85,3)="[I]","Increase",D85="","")</f>
        <v/>
      </c>
      <c r="F85" s="346" cm="1">
        <f t="array" ref="F85">IFERROR(_xlfn.IFS(E85="Decrease",-1*G85,E85="Increase",G85),0)</f>
        <v>0</v>
      </c>
      <c r="G85" s="186">
        <f t="shared" si="11"/>
        <v>0</v>
      </c>
      <c r="H85" s="381">
        <f t="shared" si="12"/>
        <v>0</v>
      </c>
      <c r="I85" s="381">
        <f t="shared" si="13"/>
        <v>0</v>
      </c>
      <c r="J85" s="381">
        <f t="shared" si="14"/>
        <v>0</v>
      </c>
      <c r="K85" s="459" t="str" cm="1">
        <f t="array" ref="K85">IFERROR(_xlfn.IFS(B85&amp;"|"&amp;C85&amp;"|"&amp;D85&amp;"|"&amp;"Duplicate"=P85,"This factor has already been used. Please revise.",B85&amp;"|"&amp;C85&amp;"|"&amp;D85&amp;"|"&amp;"Duplicate"=Q85,"This factor has already been used. Please revise.",B85&amp;"|"&amp;C85&amp;"|"&amp;D85&amp;"|"&amp;"Duplicate"=R85,"This factor has already been used. Please revise.",(H85&lt;-0.3),"Please check reduction percentage since no more than -30% total reduction can be applied",(I85&lt;-0.3),"Please check reduction percentage since no more than -30% total reduction can be applied",(J85&lt;-0.3),"Please check reduction percentage since no more than -30% total reduction can be applied",AND(D85="[D] Client is not design responsible or other standard elements in the scope",G85&gt;15%),"If Design is not included in the scope a maximum 15% reduction can be applied; please revise."),"")</f>
        <v/>
      </c>
      <c r="L85" s="623"/>
      <c r="M85" s="53"/>
      <c r="N85" s="451"/>
      <c r="O85" s="451"/>
      <c r="P85" t="str">
        <f t="shared" si="15"/>
        <v/>
      </c>
      <c r="Q85" t="str">
        <f t="shared" si="16"/>
        <v/>
      </c>
      <c r="R85" t="str">
        <f t="shared" si="17"/>
        <v/>
      </c>
    </row>
    <row r="86" spans="1:18" s="450" customFormat="1">
      <c r="A86" s="53"/>
      <c r="B86" s="183"/>
      <c r="C86" s="184"/>
      <c r="D86" s="185"/>
      <c r="E86" s="133" t="str" cm="1">
        <f t="array" ref="E86">_xlfn.IFS(LEFT(D86,3)="[D]","Decrease",LEFT(D86,3)="[I]","Increase",D86="","")</f>
        <v/>
      </c>
      <c r="F86" s="346" cm="1">
        <f t="array" ref="F86">IFERROR(_xlfn.IFS(E86="Decrease",-1*G86,E86="Increase",G86),0)</f>
        <v>0</v>
      </c>
      <c r="G86" s="186">
        <f t="shared" si="11"/>
        <v>0</v>
      </c>
      <c r="H86" s="133">
        <f t="shared" si="12"/>
        <v>0</v>
      </c>
      <c r="I86" s="133">
        <f t="shared" si="13"/>
        <v>0</v>
      </c>
      <c r="J86" s="133">
        <f t="shared" si="14"/>
        <v>0</v>
      </c>
      <c r="K86" s="382" t="str" cm="1">
        <f t="array" ref="K86">IFERROR(_xlfn.IFS(B86&amp;"|"&amp;C86&amp;"|"&amp;D86&amp;"|"&amp;"Duplicate"=P86,"This factor has already been used. Please revise.",B86&amp;"|"&amp;C86&amp;"|"&amp;D86&amp;"|"&amp;"Duplicate"=Q86,"This factor has already been used. Please revise.",B86&amp;"|"&amp;C86&amp;"|"&amp;D86&amp;"|"&amp;"Duplicate"=R86,"This factor has already been used. Please revise.",(H86&lt;-0.3),"Please check reduction percentage since no more than -30% total reduction can be applied",(I86&lt;-0.3),"Please check reduction percentage since no more than -30% total reduction can be applied",(J86&lt;-0.3),"Please check reduction percentage since no more than -30% total reduction can be applied",AND(D86="[D] Client is not design responsible or other standard elements in the scope",G86&gt;15%),"If Design is not included in the scope a maximum 15% reduction can be applied; please revise."),"")</f>
        <v/>
      </c>
      <c r="L86" s="623"/>
      <c r="M86" s="53"/>
      <c r="N86" s="451"/>
      <c r="O86" s="451"/>
      <c r="P86" t="str">
        <f t="shared" si="15"/>
        <v/>
      </c>
      <c r="Q86" t="str">
        <f t="shared" si="16"/>
        <v/>
      </c>
      <c r="R86" t="str">
        <f t="shared" si="17"/>
        <v/>
      </c>
    </row>
    <row r="87" spans="1:18" s="450" customFormat="1">
      <c r="A87" s="53"/>
      <c r="B87" s="183"/>
      <c r="C87" s="184"/>
      <c r="D87" s="185"/>
      <c r="E87" s="134" t="str" cm="1">
        <f t="array" ref="E87">_xlfn.IFS(LEFT(D87,3)="[D]","Decrease",LEFT(D87,3)="[I]","Increase",D87="","")</f>
        <v/>
      </c>
      <c r="F87" s="346" cm="1">
        <f t="array" ref="F87">IFERROR(_xlfn.IFS(E87="Decrease",-1*G87,E87="Increase",G87),0)</f>
        <v>0</v>
      </c>
      <c r="G87" s="186">
        <f t="shared" si="11"/>
        <v>0</v>
      </c>
      <c r="H87" s="381">
        <f t="shared" si="12"/>
        <v>0</v>
      </c>
      <c r="I87" s="381">
        <f t="shared" si="13"/>
        <v>0</v>
      </c>
      <c r="J87" s="381">
        <f t="shared" si="14"/>
        <v>0</v>
      </c>
      <c r="K87" s="459" t="str" cm="1">
        <f t="array" ref="K87">IFERROR(_xlfn.IFS(B87&amp;"|"&amp;C87&amp;"|"&amp;D87&amp;"|"&amp;"Duplicate"=P87,"This factor has already been used. Please revise.",B87&amp;"|"&amp;C87&amp;"|"&amp;D87&amp;"|"&amp;"Duplicate"=Q87,"This factor has already been used. Please revise.",B87&amp;"|"&amp;C87&amp;"|"&amp;D87&amp;"|"&amp;"Duplicate"=R87,"This factor has already been used. Please revise.",(H87&lt;-0.3),"Please check reduction percentage since no more than -30% total reduction can be applied",(I87&lt;-0.3),"Please check reduction percentage since no more than -30% total reduction can be applied",(J87&lt;-0.3),"Please check reduction percentage since no more than -30% total reduction can be applied",AND(D87="[D] Client is not design responsible or other standard elements in the scope",G87&gt;15%),"If Design is not included in the scope a maximum 15% reduction can be applied; please revise."),"")</f>
        <v/>
      </c>
      <c r="L87" s="623"/>
      <c r="M87" s="53"/>
      <c r="N87" s="451"/>
      <c r="O87" s="451"/>
      <c r="P87" t="str">
        <f t="shared" si="15"/>
        <v/>
      </c>
      <c r="Q87" t="str">
        <f t="shared" si="16"/>
        <v/>
      </c>
      <c r="R87" t="str">
        <f t="shared" si="17"/>
        <v/>
      </c>
    </row>
    <row r="88" spans="1:18" s="450" customFormat="1">
      <c r="A88" s="53"/>
      <c r="B88" s="183"/>
      <c r="C88" s="184"/>
      <c r="D88" s="185"/>
      <c r="E88" s="133" t="str" cm="1">
        <f t="array" ref="E88">_xlfn.IFS(LEFT(D88,3)="[D]","Decrease",LEFT(D88,3)="[I]","Increase",D88="","")</f>
        <v/>
      </c>
      <c r="F88" s="346" cm="1">
        <f t="array" ref="F88">IFERROR(_xlfn.IFS(E88="Decrease",-1*G88,E88="Increase",G88),0)</f>
        <v>0</v>
      </c>
      <c r="G88" s="186">
        <f t="shared" si="11"/>
        <v>0</v>
      </c>
      <c r="H88" s="133">
        <f t="shared" si="12"/>
        <v>0</v>
      </c>
      <c r="I88" s="133">
        <f t="shared" si="13"/>
        <v>0</v>
      </c>
      <c r="J88" s="133">
        <f t="shared" si="14"/>
        <v>0</v>
      </c>
      <c r="K88" s="382" t="str" cm="1">
        <f t="array" ref="K88">IFERROR(_xlfn.IFS(B88&amp;"|"&amp;C88&amp;"|"&amp;D88&amp;"|"&amp;"Duplicate"=P88,"This factor has already been used. Please revise.",B88&amp;"|"&amp;C88&amp;"|"&amp;D88&amp;"|"&amp;"Duplicate"=Q88,"This factor has already been used. Please revise.",B88&amp;"|"&amp;C88&amp;"|"&amp;D88&amp;"|"&amp;"Duplicate"=R88,"This factor has already been used. Please revise.",(H88&lt;-0.3),"Please check reduction percentage since no more than -30% total reduction can be applied",(I88&lt;-0.3),"Please check reduction percentage since no more than -30% total reduction can be applied",(J88&lt;-0.3),"Please check reduction percentage since no more than -30% total reduction can be applied",AND(D88="[D] Client is not design responsible or other standard elements in the scope",G88&gt;15%),"If Design is not included in the scope a maximum 15% reduction can be applied; please revise."),"")</f>
        <v/>
      </c>
      <c r="L88" s="623"/>
      <c r="M88" s="53"/>
      <c r="N88" s="451"/>
      <c r="O88" s="451"/>
      <c r="P88" t="str">
        <f t="shared" si="15"/>
        <v/>
      </c>
      <c r="Q88" t="str">
        <f t="shared" si="16"/>
        <v/>
      </c>
      <c r="R88" t="str">
        <f t="shared" si="17"/>
        <v/>
      </c>
    </row>
    <row r="89" spans="1:18" s="450" customFormat="1">
      <c r="A89" s="53"/>
      <c r="B89" s="183"/>
      <c r="C89" s="184"/>
      <c r="D89" s="185"/>
      <c r="E89" s="134" t="str" cm="1">
        <f t="array" ref="E89">_xlfn.IFS(LEFT(D89,3)="[D]","Decrease",LEFT(D89,3)="[I]","Increase",D89="","")</f>
        <v/>
      </c>
      <c r="F89" s="346" cm="1">
        <f t="array" ref="F89">IFERROR(_xlfn.IFS(E89="Decrease",-1*G89,E89="Increase",G89),0)</f>
        <v>0</v>
      </c>
      <c r="G89" s="186">
        <f t="shared" si="11"/>
        <v>0</v>
      </c>
      <c r="H89" s="381">
        <f t="shared" si="12"/>
        <v>0</v>
      </c>
      <c r="I89" s="381">
        <f t="shared" si="13"/>
        <v>0</v>
      </c>
      <c r="J89" s="381">
        <f t="shared" si="14"/>
        <v>0</v>
      </c>
      <c r="K89" s="459" t="str" cm="1">
        <f t="array" ref="K89">IFERROR(_xlfn.IFS(B89&amp;"|"&amp;C89&amp;"|"&amp;D89&amp;"|"&amp;"Duplicate"=P89,"This factor has already been used. Please revise.",B89&amp;"|"&amp;C89&amp;"|"&amp;D89&amp;"|"&amp;"Duplicate"=Q89,"This factor has already been used. Please revise.",B89&amp;"|"&amp;C89&amp;"|"&amp;D89&amp;"|"&amp;"Duplicate"=R89,"This factor has already been used. Please revise.",(H89&lt;-0.3),"Please check reduction percentage since no more than -30% total reduction can be applied",(I89&lt;-0.3),"Please check reduction percentage since no more than -30% total reduction can be applied",(J89&lt;-0.3),"Please check reduction percentage since no more than -30% total reduction can be applied",AND(D89="[D] Client is not design responsible or other standard elements in the scope",G89&gt;15%),"If Design is not included in the scope a maximum 15% reduction can be applied; please revise."),"")</f>
        <v/>
      </c>
      <c r="L89" s="623"/>
      <c r="M89" s="53"/>
      <c r="N89" s="451"/>
      <c r="O89" s="451"/>
      <c r="P89" t="str">
        <f t="shared" si="15"/>
        <v/>
      </c>
      <c r="Q89" t="str">
        <f t="shared" si="16"/>
        <v/>
      </c>
      <c r="R89" t="str">
        <f t="shared" si="17"/>
        <v/>
      </c>
    </row>
    <row r="90" spans="1:18" s="450" customFormat="1">
      <c r="A90" s="53"/>
      <c r="B90" s="183"/>
      <c r="C90" s="184"/>
      <c r="D90" s="185"/>
      <c r="E90" s="133" t="str" cm="1">
        <f t="array" ref="E90">_xlfn.IFS(LEFT(D90,3)="[D]","Decrease",LEFT(D90,3)="[I]","Increase",D90="","")</f>
        <v/>
      </c>
      <c r="F90" s="346" cm="1">
        <f t="array" ref="F90">IFERROR(_xlfn.IFS(E90="Decrease",-1*G90,E90="Increase",G90),0)</f>
        <v>0</v>
      </c>
      <c r="G90" s="186">
        <f t="shared" si="11"/>
        <v>0</v>
      </c>
      <c r="H90" s="133">
        <f t="shared" si="12"/>
        <v>0</v>
      </c>
      <c r="I90" s="133">
        <f t="shared" si="13"/>
        <v>0</v>
      </c>
      <c r="J90" s="133">
        <f t="shared" si="14"/>
        <v>0</v>
      </c>
      <c r="K90" s="382" t="str" cm="1">
        <f t="array" ref="K90">IFERROR(_xlfn.IFS(B90&amp;"|"&amp;C90&amp;"|"&amp;D90&amp;"|"&amp;"Duplicate"=P90,"This factor has already been used. Please revise.",B90&amp;"|"&amp;C90&amp;"|"&amp;D90&amp;"|"&amp;"Duplicate"=Q90,"This factor has already been used. Please revise.",B90&amp;"|"&amp;C90&amp;"|"&amp;D90&amp;"|"&amp;"Duplicate"=R90,"This factor has already been used. Please revise.",(H90&lt;-0.3),"Please check reduction percentage since no more than -30% total reduction can be applied",(I90&lt;-0.3),"Please check reduction percentage since no more than -30% total reduction can be applied",(J90&lt;-0.3),"Please check reduction percentage since no more than -30% total reduction can be applied",AND(D90="[D] Client is not design responsible or other standard elements in the scope",G90&gt;15%),"If Design is not included in the scope a maximum 15% reduction can be applied; please revise."),"")</f>
        <v/>
      </c>
      <c r="L90" s="623"/>
      <c r="M90" s="53"/>
      <c r="N90" s="451"/>
      <c r="O90" s="451"/>
      <c r="P90" t="str">
        <f t="shared" si="15"/>
        <v/>
      </c>
      <c r="Q90" t="str">
        <f t="shared" si="16"/>
        <v/>
      </c>
      <c r="R90" t="str">
        <f t="shared" si="17"/>
        <v/>
      </c>
    </row>
    <row r="91" spans="1:18" s="450" customFormat="1">
      <c r="A91" s="53"/>
      <c r="B91" s="183"/>
      <c r="C91" s="184"/>
      <c r="D91" s="185"/>
      <c r="E91" s="134" t="str" cm="1">
        <f t="array" ref="E91">_xlfn.IFS(LEFT(D91,3)="[D]","Decrease",LEFT(D91,3)="[I]","Increase",D91="","")</f>
        <v/>
      </c>
      <c r="F91" s="346" cm="1">
        <f t="array" ref="F91">IFERROR(_xlfn.IFS(E91="Decrease",-1*G91,E91="Increase",G91),0)</f>
        <v>0</v>
      </c>
      <c r="G91" s="186">
        <f t="shared" si="11"/>
        <v>0</v>
      </c>
      <c r="H91" s="381">
        <f t="shared" si="12"/>
        <v>0</v>
      </c>
      <c r="I91" s="381">
        <f t="shared" si="13"/>
        <v>0</v>
      </c>
      <c r="J91" s="381">
        <f t="shared" si="14"/>
        <v>0</v>
      </c>
      <c r="K91" s="459" t="str" cm="1">
        <f t="array" ref="K91">IFERROR(_xlfn.IFS(B91&amp;"|"&amp;C91&amp;"|"&amp;D91&amp;"|"&amp;"Duplicate"=P91,"This factor has already been used. Please revise.",B91&amp;"|"&amp;C91&amp;"|"&amp;D91&amp;"|"&amp;"Duplicate"=Q91,"This factor has already been used. Please revise.",B91&amp;"|"&amp;C91&amp;"|"&amp;D91&amp;"|"&amp;"Duplicate"=R91,"This factor has already been used. Please revise.",(H91&lt;-0.3),"Please check reduction percentage since no more than -30% total reduction can be applied",(I91&lt;-0.3),"Please check reduction percentage since no more than -30% total reduction can be applied",(J91&lt;-0.3),"Please check reduction percentage since no more than -30% total reduction can be applied",AND(D91="[D] Client is not design responsible or other standard elements in the scope",G91&gt;15%),"If Design is not included in the scope a maximum 15% reduction can be applied; please revise."),"")</f>
        <v/>
      </c>
      <c r="L91" s="623"/>
      <c r="M91" s="53"/>
      <c r="N91" s="451"/>
      <c r="O91" s="451"/>
      <c r="P91" t="str">
        <f t="shared" si="15"/>
        <v/>
      </c>
      <c r="Q91" t="str">
        <f t="shared" si="16"/>
        <v/>
      </c>
      <c r="R91" t="str">
        <f t="shared" si="17"/>
        <v/>
      </c>
    </row>
    <row r="92" spans="1:18" s="450" customFormat="1">
      <c r="A92" s="6"/>
      <c r="B92" s="183"/>
      <c r="C92" s="184"/>
      <c r="D92" s="185"/>
      <c r="E92" s="133" t="str" cm="1">
        <f t="array" ref="E92">_xlfn.IFS(LEFT(D92,3)="[D]","Decrease",LEFT(D92,3)="[I]","Increase",D92="","")</f>
        <v/>
      </c>
      <c r="F92" s="346" cm="1">
        <f t="array" ref="F92">IFERROR(_xlfn.IFS(E92="Decrease",-1*G92,E92="Increase",G92),0)</f>
        <v>0</v>
      </c>
      <c r="G92" s="186">
        <f t="shared" si="11"/>
        <v>0</v>
      </c>
      <c r="H92" s="133">
        <f t="shared" si="12"/>
        <v>0</v>
      </c>
      <c r="I92" s="133">
        <f t="shared" si="13"/>
        <v>0</v>
      </c>
      <c r="J92" s="133">
        <f t="shared" si="14"/>
        <v>0</v>
      </c>
      <c r="K92" s="382" t="str" cm="1">
        <f t="array" ref="K92">IFERROR(_xlfn.IFS(B92&amp;"|"&amp;C92&amp;"|"&amp;D92&amp;"|"&amp;"Duplicate"=P92,"This factor has already been used. Please revise.",B92&amp;"|"&amp;C92&amp;"|"&amp;D92&amp;"|"&amp;"Duplicate"=Q92,"This factor has already been used. Please revise.",B92&amp;"|"&amp;C92&amp;"|"&amp;D92&amp;"|"&amp;"Duplicate"=R92,"This factor has already been used. Please revise.",(H92&lt;-0.3),"Please check reduction percentage since no more than -30% total reduction can be applied",(I92&lt;-0.3),"Please check reduction percentage since no more than -30% total reduction can be applied",(J92&lt;-0.3),"Please check reduction percentage since no more than -30% total reduction can be applied",AND(D92="[D] Client is not design responsible or other standard elements in the scope",G92&gt;15%),"If Design is not included in the scope a maximum 15% reduction can be applied; please revise."),"")</f>
        <v/>
      </c>
      <c r="L92" s="626"/>
      <c r="M92" s="6"/>
      <c r="P92" t="str">
        <f t="shared" si="15"/>
        <v/>
      </c>
      <c r="Q92" t="str">
        <f t="shared" si="16"/>
        <v/>
      </c>
      <c r="R92" t="str">
        <f t="shared" si="17"/>
        <v/>
      </c>
    </row>
    <row r="93" spans="1:18" s="450" customFormat="1">
      <c r="A93" s="6"/>
      <c r="B93" s="183"/>
      <c r="C93" s="184"/>
      <c r="D93" s="185"/>
      <c r="E93" s="381" t="str" cm="1">
        <f t="array" ref="E93">_xlfn.IFS(LEFT(D93,3)="[D]","Decrease",LEFT(D93,3)="[I]","Increase",D93="","")</f>
        <v/>
      </c>
      <c r="F93" s="346" cm="1">
        <f t="array" ref="F93">IFERROR(_xlfn.IFS(E93="Decrease",-1*G93,E93="Increase",G93),0)</f>
        <v>0</v>
      </c>
      <c r="G93" s="186">
        <f t="shared" si="11"/>
        <v>0</v>
      </c>
      <c r="H93" s="381">
        <f t="shared" si="12"/>
        <v>0</v>
      </c>
      <c r="I93" s="381">
        <f t="shared" si="13"/>
        <v>0</v>
      </c>
      <c r="J93" s="381">
        <f t="shared" si="14"/>
        <v>0</v>
      </c>
      <c r="K93" s="459" t="str" cm="1">
        <f t="array" ref="K93">IFERROR(_xlfn.IFS(B93&amp;"|"&amp;C93&amp;"|"&amp;D93&amp;"|"&amp;"Duplicate"=P93,"This factor has already been used. Please revise.",B93&amp;"|"&amp;C93&amp;"|"&amp;D93&amp;"|"&amp;"Duplicate"=Q93,"This factor has already been used. Please revise.",B93&amp;"|"&amp;C93&amp;"|"&amp;D93&amp;"|"&amp;"Duplicate"=R93,"This factor has already been used. Please revise.",(H93&lt;-0.3),"Please check reduction percentage since no more than -30% total reduction can be applied",(I93&lt;-0.3),"Please check reduction percentage since no more than -30% total reduction can be applied",(J93&lt;-0.3),"Please check reduction percentage since no more than -30% total reduction can be applied",AND(D93="[D] Client is not design responsible or other standard elements in the scope",G93&gt;15%),"If Design is not included in the scope a maximum 15% reduction can be applied; please revise."),"")</f>
        <v/>
      </c>
      <c r="L93" s="626"/>
      <c r="M93" s="6"/>
      <c r="P93" t="str">
        <f t="shared" si="15"/>
        <v/>
      </c>
      <c r="Q93" t="str">
        <f t="shared" si="16"/>
        <v/>
      </c>
      <c r="R93" t="str">
        <f t="shared" si="17"/>
        <v/>
      </c>
    </row>
    <row r="94" spans="1:18" s="450" customFormat="1">
      <c r="A94" s="53"/>
      <c r="B94" s="183"/>
      <c r="C94" s="184"/>
      <c r="D94" s="185"/>
      <c r="E94" s="133" t="str" cm="1">
        <f t="array" ref="E94">_xlfn.IFS(LEFT(D94,3)="[D]","Decrease",LEFT(D94,3)="[I]","Increase",D94="","")</f>
        <v/>
      </c>
      <c r="F94" s="346" cm="1">
        <f t="array" ref="F94">IFERROR(_xlfn.IFS(E94="Decrease",-1*G94,E94="Increase",G94),0)</f>
        <v>0</v>
      </c>
      <c r="G94" s="186">
        <f t="shared" si="11"/>
        <v>0</v>
      </c>
      <c r="H94" s="133">
        <f t="shared" si="12"/>
        <v>0</v>
      </c>
      <c r="I94" s="133">
        <f t="shared" si="13"/>
        <v>0</v>
      </c>
      <c r="J94" s="133">
        <f t="shared" si="14"/>
        <v>0</v>
      </c>
      <c r="K94" s="382" t="str" cm="1">
        <f t="array" ref="K94">IFERROR(_xlfn.IFS(B94&amp;"|"&amp;C94&amp;"|"&amp;D94&amp;"|"&amp;"Duplicate"=P94,"This factor has already been used. Please revise.",B94&amp;"|"&amp;C94&amp;"|"&amp;D94&amp;"|"&amp;"Duplicate"=Q94,"This factor has already been used. Please revise.",B94&amp;"|"&amp;C94&amp;"|"&amp;D94&amp;"|"&amp;"Duplicate"=R94,"This factor has already been used. Please revise.",(H94&lt;-0.3),"Please check reduction percentage since no more than -30% total reduction can be applied",(I94&lt;-0.3),"Please check reduction percentage since no more than -30% total reduction can be applied",(J94&lt;-0.3),"Please check reduction percentage since no more than -30% total reduction can be applied",AND(D94="[D] Client is not design responsible or other standard elements in the scope",G94&gt;15%),"If Design is not included in the scope a maximum 15% reduction can be applied; please revise."),"")</f>
        <v/>
      </c>
      <c r="L94" s="623"/>
      <c r="M94" s="53"/>
      <c r="N94" s="451"/>
      <c r="O94" s="451"/>
      <c r="P94" t="str">
        <f t="shared" si="15"/>
        <v/>
      </c>
      <c r="Q94" t="str">
        <f t="shared" si="16"/>
        <v/>
      </c>
      <c r="R94" t="str">
        <f t="shared" si="17"/>
        <v/>
      </c>
    </row>
    <row r="95" spans="1:18" s="450" customFormat="1">
      <c r="A95" s="53"/>
      <c r="B95" s="183"/>
      <c r="C95" s="184"/>
      <c r="D95" s="185"/>
      <c r="E95" s="134" t="str" cm="1">
        <f t="array" ref="E95">_xlfn.IFS(LEFT(D95,3)="[D]","Decrease",LEFT(D95,3)="[I]","Increase",D95="","")</f>
        <v/>
      </c>
      <c r="F95" s="346" cm="1">
        <f t="array" ref="F95">IFERROR(_xlfn.IFS(E95="Decrease",-1*G95,E95="Increase",G95),0)</f>
        <v>0</v>
      </c>
      <c r="G95" s="186">
        <f t="shared" si="11"/>
        <v>0</v>
      </c>
      <c r="H95" s="381">
        <f t="shared" si="12"/>
        <v>0</v>
      </c>
      <c r="I95" s="381">
        <f t="shared" si="13"/>
        <v>0</v>
      </c>
      <c r="J95" s="381">
        <f t="shared" si="14"/>
        <v>0</v>
      </c>
      <c r="K95" s="459" t="str" cm="1">
        <f t="array" ref="K95">IFERROR(_xlfn.IFS(B95&amp;"|"&amp;C95&amp;"|"&amp;D95&amp;"|"&amp;"Duplicate"=P95,"This factor has already been used. Please revise.",B95&amp;"|"&amp;C95&amp;"|"&amp;D95&amp;"|"&amp;"Duplicate"=Q95,"This factor has already been used. Please revise.",B95&amp;"|"&amp;C95&amp;"|"&amp;D95&amp;"|"&amp;"Duplicate"=R95,"This factor has already been used. Please revise.",(H95&lt;-0.3),"Please check reduction percentage since no more than -30% total reduction can be applied",(I95&lt;-0.3),"Please check reduction percentage since no more than -30% total reduction can be applied",(J95&lt;-0.3),"Please check reduction percentage since no more than -30% total reduction can be applied",AND(D95="[D] Client is not design responsible or other standard elements in the scope",G95&gt;15%),"If Design is not included in the scope a maximum 15% reduction can be applied; please revise."),"")</f>
        <v/>
      </c>
      <c r="L95" s="623"/>
      <c r="M95" s="53"/>
      <c r="N95" s="451"/>
      <c r="O95" s="451"/>
      <c r="P95" t="str">
        <f t="shared" si="15"/>
        <v/>
      </c>
      <c r="Q95" t="str">
        <f t="shared" si="16"/>
        <v/>
      </c>
      <c r="R95" t="str">
        <f t="shared" si="17"/>
        <v/>
      </c>
    </row>
    <row r="96" spans="1:18" s="450" customFormat="1">
      <c r="A96" s="53"/>
      <c r="B96" s="183"/>
      <c r="C96" s="184"/>
      <c r="D96" s="185"/>
      <c r="E96" s="133" t="str" cm="1">
        <f t="array" ref="E96">_xlfn.IFS(LEFT(D96,3)="[D]","Decrease",LEFT(D96,3)="[I]","Increase",D96="","")</f>
        <v/>
      </c>
      <c r="F96" s="346" cm="1">
        <f t="array" ref="F96">IFERROR(_xlfn.IFS(E96="Decrease",-1*G96,E96="Increase",G96),0)</f>
        <v>0</v>
      </c>
      <c r="G96" s="186">
        <f t="shared" si="11"/>
        <v>0</v>
      </c>
      <c r="H96" s="133">
        <f t="shared" si="12"/>
        <v>0</v>
      </c>
      <c r="I96" s="133">
        <f t="shared" si="13"/>
        <v>0</v>
      </c>
      <c r="J96" s="133">
        <f t="shared" si="14"/>
        <v>0</v>
      </c>
      <c r="K96" s="382" t="str" cm="1">
        <f t="array" ref="K96">IFERROR(_xlfn.IFS(B96&amp;"|"&amp;C96&amp;"|"&amp;D96&amp;"|"&amp;"Duplicate"=P96,"This factor has already been used. Please revise.",B96&amp;"|"&amp;C96&amp;"|"&amp;D96&amp;"|"&amp;"Duplicate"=Q96,"This factor has already been used. Please revise.",B96&amp;"|"&amp;C96&amp;"|"&amp;D96&amp;"|"&amp;"Duplicate"=R96,"This factor has already been used. Please revise.",(H96&lt;-0.3),"Please check reduction percentage since no more than -30% total reduction can be applied",(I96&lt;-0.3),"Please check reduction percentage since no more than -30% total reduction can be applied",(J96&lt;-0.3),"Please check reduction percentage since no more than -30% total reduction can be applied",AND(D96="[D] Client is not design responsible or other standard elements in the scope",G96&gt;15%),"If Design is not included in the scope a maximum 15% reduction can be applied; please revise."),"")</f>
        <v/>
      </c>
      <c r="L96" s="623"/>
      <c r="M96" s="53"/>
      <c r="N96" s="451"/>
      <c r="O96" s="451"/>
      <c r="P96" t="str">
        <f t="shared" si="15"/>
        <v/>
      </c>
      <c r="Q96" t="str">
        <f t="shared" si="16"/>
        <v/>
      </c>
      <c r="R96" t="str">
        <f t="shared" si="17"/>
        <v/>
      </c>
    </row>
    <row r="97" spans="1:18" s="450" customFormat="1">
      <c r="A97" s="53"/>
      <c r="B97" s="183"/>
      <c r="C97" s="184"/>
      <c r="D97" s="185"/>
      <c r="E97" s="134" t="str" cm="1">
        <f t="array" ref="E97">_xlfn.IFS(LEFT(D97,3)="[D]","Decrease",LEFT(D97,3)="[I]","Increase",D97="","")</f>
        <v/>
      </c>
      <c r="F97" s="346" cm="1">
        <f t="array" ref="F97">IFERROR(_xlfn.IFS(E97="Decrease",-1*G97,E97="Increase",G97),0)</f>
        <v>0</v>
      </c>
      <c r="G97" s="186">
        <f t="shared" si="11"/>
        <v>0</v>
      </c>
      <c r="H97" s="381">
        <f t="shared" si="12"/>
        <v>0</v>
      </c>
      <c r="I97" s="381">
        <f t="shared" si="13"/>
        <v>0</v>
      </c>
      <c r="J97" s="381">
        <f t="shared" si="14"/>
        <v>0</v>
      </c>
      <c r="K97" s="459" t="str" cm="1">
        <f t="array" ref="K97">IFERROR(_xlfn.IFS(B97&amp;"|"&amp;C97&amp;"|"&amp;D97&amp;"|"&amp;"Duplicate"=P97,"This factor has already been used. Please revise.",B97&amp;"|"&amp;C97&amp;"|"&amp;D97&amp;"|"&amp;"Duplicate"=Q97,"This factor has already been used. Please revise.",B97&amp;"|"&amp;C97&amp;"|"&amp;D97&amp;"|"&amp;"Duplicate"=R97,"This factor has already been used. Please revise.",(H97&lt;-0.3),"Please check reduction percentage since no more than -30% total reduction can be applied",(I97&lt;-0.3),"Please check reduction percentage since no more than -30% total reduction can be applied",(J97&lt;-0.3),"Please check reduction percentage since no more than -30% total reduction can be applied",AND(D97="[D] Client is not design responsible or other standard elements in the scope",G97&gt;15%),"If Design is not included in the scope a maximum 15% reduction can be applied; please revise."),"")</f>
        <v/>
      </c>
      <c r="L97" s="623"/>
      <c r="M97" s="53"/>
      <c r="N97" s="451"/>
      <c r="O97" s="451"/>
      <c r="P97" t="str">
        <f t="shared" si="15"/>
        <v/>
      </c>
      <c r="Q97" t="str">
        <f t="shared" si="16"/>
        <v/>
      </c>
      <c r="R97" t="str">
        <f t="shared" si="17"/>
        <v/>
      </c>
    </row>
    <row r="98" spans="1:18" s="450" customFormat="1">
      <c r="A98" s="53"/>
      <c r="B98" s="183"/>
      <c r="C98" s="184"/>
      <c r="D98" s="185"/>
      <c r="E98" s="133" t="str" cm="1">
        <f t="array" ref="E98">_xlfn.IFS(LEFT(D98,3)="[D]","Decrease",LEFT(D98,3)="[I]","Increase",D98="","")</f>
        <v/>
      </c>
      <c r="F98" s="346" cm="1">
        <f t="array" ref="F98">IFERROR(_xlfn.IFS(E98="Decrease",-1*G98,E98="Increase",G98),0)</f>
        <v>0</v>
      </c>
      <c r="G98" s="186">
        <f t="shared" si="11"/>
        <v>0</v>
      </c>
      <c r="H98" s="133">
        <f t="shared" si="12"/>
        <v>0</v>
      </c>
      <c r="I98" s="133">
        <f t="shared" si="13"/>
        <v>0</v>
      </c>
      <c r="J98" s="133">
        <f t="shared" si="14"/>
        <v>0</v>
      </c>
      <c r="K98" s="382" t="str" cm="1">
        <f t="array" ref="K98">IFERROR(_xlfn.IFS(B98&amp;"|"&amp;C98&amp;"|"&amp;D98&amp;"|"&amp;"Duplicate"=P98,"This factor has already been used. Please revise.",B98&amp;"|"&amp;C98&amp;"|"&amp;D98&amp;"|"&amp;"Duplicate"=Q98,"This factor has already been used. Please revise.",B98&amp;"|"&amp;C98&amp;"|"&amp;D98&amp;"|"&amp;"Duplicate"=R98,"This factor has already been used. Please revise.",(H98&lt;-0.3),"Please check reduction percentage since no more than -30% total reduction can be applied",(I98&lt;-0.3),"Please check reduction percentage since no more than -30% total reduction can be applied",(J98&lt;-0.3),"Please check reduction percentage since no more than -30% total reduction can be applied",AND(D98="[D] Client is not design responsible or other standard elements in the scope",G98&gt;15%),"If Design is not included in the scope a maximum 15% reduction can be applied; please revise."),"")</f>
        <v/>
      </c>
      <c r="L98" s="623"/>
      <c r="M98" s="53"/>
      <c r="N98" s="451"/>
      <c r="O98" s="451"/>
      <c r="P98" t="str">
        <f t="shared" si="15"/>
        <v/>
      </c>
      <c r="Q98" t="str">
        <f t="shared" si="16"/>
        <v/>
      </c>
      <c r="R98" t="str">
        <f t="shared" si="17"/>
        <v/>
      </c>
    </row>
    <row r="99" spans="1:18" s="450" customFormat="1">
      <c r="A99" s="53"/>
      <c r="B99" s="183"/>
      <c r="C99" s="184"/>
      <c r="D99" s="185"/>
      <c r="E99" s="134" t="str" cm="1">
        <f t="array" ref="E99">_xlfn.IFS(LEFT(D99,3)="[D]","Decrease",LEFT(D99,3)="[I]","Increase",D99="","")</f>
        <v/>
      </c>
      <c r="F99" s="346" cm="1">
        <f t="array" ref="F99">IFERROR(_xlfn.IFS(E99="Decrease",-1*G99,E99="Increase",G99),0)</f>
        <v>0</v>
      </c>
      <c r="G99" s="186">
        <f t="shared" si="11"/>
        <v>0</v>
      </c>
      <c r="H99" s="381">
        <f t="shared" si="12"/>
        <v>0</v>
      </c>
      <c r="I99" s="381">
        <f t="shared" si="13"/>
        <v>0</v>
      </c>
      <c r="J99" s="381">
        <f t="shared" si="14"/>
        <v>0</v>
      </c>
      <c r="K99" s="459" t="str" cm="1">
        <f t="array" ref="K99">IFERROR(_xlfn.IFS(B99&amp;"|"&amp;C99&amp;"|"&amp;D99&amp;"|"&amp;"Duplicate"=P99,"This factor has already been used. Please revise.",B99&amp;"|"&amp;C99&amp;"|"&amp;D99&amp;"|"&amp;"Duplicate"=Q99,"This factor has already been used. Please revise.",B99&amp;"|"&amp;C99&amp;"|"&amp;D99&amp;"|"&amp;"Duplicate"=R99,"This factor has already been used. Please revise.",(H99&lt;-0.3),"Please check reduction percentage since no more than -30% total reduction can be applied",(I99&lt;-0.3),"Please check reduction percentage since no more than -30% total reduction can be applied",(J99&lt;-0.3),"Please check reduction percentage since no more than -30% total reduction can be applied",AND(D99="[D] Client is not design responsible or other standard elements in the scope",G99&gt;15%),"If Design is not included in the scope a maximum 15% reduction can be applied; please revise."),"")</f>
        <v/>
      </c>
      <c r="L99" s="623"/>
      <c r="M99" s="53"/>
      <c r="N99" s="451"/>
      <c r="O99" s="451"/>
      <c r="P99" t="str">
        <f t="shared" si="15"/>
        <v/>
      </c>
      <c r="Q99" t="str">
        <f t="shared" si="16"/>
        <v/>
      </c>
      <c r="R99" t="str">
        <f t="shared" si="17"/>
        <v/>
      </c>
    </row>
    <row r="100" spans="1:18" s="450" customFormat="1">
      <c r="A100" s="6"/>
      <c r="B100" s="183"/>
      <c r="C100" s="184"/>
      <c r="D100" s="185"/>
      <c r="E100" s="133" t="str" cm="1">
        <f t="array" ref="E100">_xlfn.IFS(LEFT(D100,3)="[D]","Decrease",LEFT(D100,3)="[I]","Increase",D100="","")</f>
        <v/>
      </c>
      <c r="F100" s="346" cm="1">
        <f t="array" ref="F100">IFERROR(_xlfn.IFS(E100="Decrease",-1*G100,E100="Increase",G100),0)</f>
        <v>0</v>
      </c>
      <c r="G100" s="186">
        <f t="shared" si="11"/>
        <v>0</v>
      </c>
      <c r="H100" s="133">
        <f t="shared" si="12"/>
        <v>0</v>
      </c>
      <c r="I100" s="133">
        <f t="shared" si="13"/>
        <v>0</v>
      </c>
      <c r="J100" s="133">
        <f t="shared" si="14"/>
        <v>0</v>
      </c>
      <c r="K100" s="382" t="str" cm="1">
        <f t="array" ref="K100">IFERROR(_xlfn.IFS(B100&amp;"|"&amp;C100&amp;"|"&amp;D100&amp;"|"&amp;"Duplicate"=P100,"This factor has already been used. Please revise.",B100&amp;"|"&amp;C100&amp;"|"&amp;D100&amp;"|"&amp;"Duplicate"=Q100,"This factor has already been used. Please revise.",B100&amp;"|"&amp;C100&amp;"|"&amp;D100&amp;"|"&amp;"Duplicate"=R100,"This factor has already been used. Please revise.",(H100&lt;-0.3),"Please check reduction percentage since no more than -30% total reduction can be applied",(I100&lt;-0.3),"Please check reduction percentage since no more than -30% total reduction can be applied",(J100&lt;-0.3),"Please check reduction percentage since no more than -30% total reduction can be applied",AND(D100="[D] Client is not design responsible or other standard elements in the scope",G100&gt;15%),"If Design is not included in the scope a maximum 15% reduction can be applied; please revise."),"")</f>
        <v/>
      </c>
      <c r="L100" s="626"/>
      <c r="M100" s="6"/>
      <c r="P100" t="str">
        <f t="shared" si="15"/>
        <v/>
      </c>
      <c r="Q100" t="str">
        <f t="shared" si="16"/>
        <v/>
      </c>
      <c r="R100" t="str">
        <f t="shared" si="17"/>
        <v/>
      </c>
    </row>
    <row r="101" spans="1:18" s="450" customFormat="1">
      <c r="A101" s="6"/>
      <c r="B101" s="183"/>
      <c r="C101" s="184"/>
      <c r="D101" s="185"/>
      <c r="E101" s="381" t="str" cm="1">
        <f t="array" ref="E101">_xlfn.IFS(LEFT(D101,3)="[D]","Decrease",LEFT(D101,3)="[I]","Increase",D101="","")</f>
        <v/>
      </c>
      <c r="F101" s="346" cm="1">
        <f t="array" ref="F101">IFERROR(_xlfn.IFS(E101="Decrease",-1*G101,E101="Increase",G101),0)</f>
        <v>0</v>
      </c>
      <c r="G101" s="186">
        <f t="shared" si="11"/>
        <v>0</v>
      </c>
      <c r="H101" s="381">
        <f t="shared" si="12"/>
        <v>0</v>
      </c>
      <c r="I101" s="381">
        <f t="shared" si="13"/>
        <v>0</v>
      </c>
      <c r="J101" s="381">
        <f t="shared" si="14"/>
        <v>0</v>
      </c>
      <c r="K101" s="459" t="str" cm="1">
        <f t="array" ref="K101">IFERROR(_xlfn.IFS(B101&amp;"|"&amp;C101&amp;"|"&amp;D101&amp;"|"&amp;"Duplicate"=P101,"This factor has already been used. Please revise.",B101&amp;"|"&amp;C101&amp;"|"&amp;D101&amp;"|"&amp;"Duplicate"=Q101,"This factor has already been used. Please revise.",B101&amp;"|"&amp;C101&amp;"|"&amp;D101&amp;"|"&amp;"Duplicate"=R101,"This factor has already been used. Please revise.",(H101&lt;-0.3),"Please check reduction percentage since no more than -30% total reduction can be applied",(I101&lt;-0.3),"Please check reduction percentage since no more than -30% total reduction can be applied",(J101&lt;-0.3),"Please check reduction percentage since no more than -30% total reduction can be applied",AND(D101="[D] Client is not design responsible or other standard elements in the scope",G101&gt;15%),"If Design is not included in the scope a maximum 15% reduction can be applied; please revise."),"")</f>
        <v/>
      </c>
      <c r="L101" s="626"/>
      <c r="M101" s="6"/>
      <c r="P101" t="str">
        <f t="shared" si="15"/>
        <v/>
      </c>
      <c r="Q101" t="str">
        <f t="shared" si="16"/>
        <v/>
      </c>
      <c r="R101" t="str">
        <f t="shared" si="17"/>
        <v/>
      </c>
    </row>
    <row r="102" spans="1:18" s="450" customFormat="1">
      <c r="A102" s="53"/>
      <c r="B102" s="183"/>
      <c r="C102" s="184"/>
      <c r="D102" s="185"/>
      <c r="E102" s="133" t="str" cm="1">
        <f t="array" ref="E102">_xlfn.IFS(LEFT(D102,3)="[D]","Decrease",LEFT(D102,3)="[I]","Increase",D102="","")</f>
        <v/>
      </c>
      <c r="F102" s="346" cm="1">
        <f t="array" ref="F102">IFERROR(_xlfn.IFS(E102="Decrease",-1*G102,E102="Increase",G102),0)</f>
        <v>0</v>
      </c>
      <c r="G102" s="186">
        <f t="shared" si="11"/>
        <v>0</v>
      </c>
      <c r="H102" s="133">
        <f t="shared" si="12"/>
        <v>0</v>
      </c>
      <c r="I102" s="133">
        <f t="shared" si="13"/>
        <v>0</v>
      </c>
      <c r="J102" s="133">
        <f t="shared" si="14"/>
        <v>0</v>
      </c>
      <c r="K102" s="382" t="str" cm="1">
        <f t="array" ref="K102">IFERROR(_xlfn.IFS(B102&amp;"|"&amp;C102&amp;"|"&amp;D102&amp;"|"&amp;"Duplicate"=P102,"This factor has already been used. Please revise.",B102&amp;"|"&amp;C102&amp;"|"&amp;D102&amp;"|"&amp;"Duplicate"=Q102,"This factor has already been used. Please revise.",B102&amp;"|"&amp;C102&amp;"|"&amp;D102&amp;"|"&amp;"Duplicate"=R102,"This factor has already been used. Please revise.",(H102&lt;-0.3),"Please check reduction percentage since no more than -30% total reduction can be applied",(I102&lt;-0.3),"Please check reduction percentage since no more than -30% total reduction can be applied",(J102&lt;-0.3),"Please check reduction percentage since no more than -30% total reduction can be applied",AND(D102="[D] Client is not design responsible or other standard elements in the scope",G102&gt;15%),"If Design is not included in the scope a maximum 15% reduction can be applied; please revise."),"")</f>
        <v/>
      </c>
      <c r="L102" s="623"/>
      <c r="M102" s="53"/>
      <c r="N102" s="451"/>
      <c r="O102" s="451"/>
      <c r="P102" t="str">
        <f t="shared" si="15"/>
        <v/>
      </c>
      <c r="Q102" t="str">
        <f t="shared" si="16"/>
        <v/>
      </c>
      <c r="R102" t="str">
        <f t="shared" si="17"/>
        <v/>
      </c>
    </row>
    <row r="103" spans="1:18" s="450" customFormat="1">
      <c r="A103" s="53"/>
      <c r="B103" s="183"/>
      <c r="C103" s="184"/>
      <c r="D103" s="185"/>
      <c r="E103" s="134" t="str" cm="1">
        <f t="array" ref="E103">_xlfn.IFS(LEFT(D103,3)="[D]","Decrease",LEFT(D103,3)="[I]","Increase",D103="","")</f>
        <v/>
      </c>
      <c r="F103" s="346" cm="1">
        <f t="array" ref="F103">IFERROR(_xlfn.IFS(E103="Decrease",-1*G103,E103="Increase",G103),0)</f>
        <v>0</v>
      </c>
      <c r="G103" s="186">
        <f t="shared" si="11"/>
        <v>0</v>
      </c>
      <c r="H103" s="381">
        <f t="shared" si="12"/>
        <v>0</v>
      </c>
      <c r="I103" s="381">
        <f t="shared" si="13"/>
        <v>0</v>
      </c>
      <c r="J103" s="381">
        <f t="shared" si="14"/>
        <v>0</v>
      </c>
      <c r="K103" s="459" t="str" cm="1">
        <f t="array" ref="K103">IFERROR(_xlfn.IFS(B103&amp;"|"&amp;C103&amp;"|"&amp;D103&amp;"|"&amp;"Duplicate"=P103,"This factor has already been used. Please revise.",B103&amp;"|"&amp;C103&amp;"|"&amp;D103&amp;"|"&amp;"Duplicate"=Q103,"This factor has already been used. Please revise.",B103&amp;"|"&amp;C103&amp;"|"&amp;D103&amp;"|"&amp;"Duplicate"=R103,"This factor has already been used. Please revise.",(H103&lt;-0.3),"Please check reduction percentage since no more than -30% total reduction can be applied",(I103&lt;-0.3),"Please check reduction percentage since no more than -30% total reduction can be applied",(J103&lt;-0.3),"Please check reduction percentage since no more than -30% total reduction can be applied",AND(D103="[D] Client is not design responsible or other standard elements in the scope",G103&gt;15%),"If Design is not included in the scope a maximum 15% reduction can be applied; please revise."),"")</f>
        <v/>
      </c>
      <c r="L103" s="623"/>
      <c r="M103" s="53"/>
      <c r="N103" s="451"/>
      <c r="O103" s="451"/>
      <c r="P103" t="str">
        <f t="shared" si="15"/>
        <v/>
      </c>
      <c r="Q103" t="str">
        <f t="shared" si="16"/>
        <v/>
      </c>
      <c r="R103" t="str">
        <f t="shared" si="17"/>
        <v/>
      </c>
    </row>
    <row r="104" spans="1:18" s="450" customFormat="1">
      <c r="A104" s="53"/>
      <c r="B104" s="183"/>
      <c r="C104" s="184"/>
      <c r="D104" s="185"/>
      <c r="E104" s="133" t="str" cm="1">
        <f t="array" ref="E104">_xlfn.IFS(LEFT(D104,3)="[D]","Decrease",LEFT(D104,3)="[I]","Increase",D104="","")</f>
        <v/>
      </c>
      <c r="F104" s="346" cm="1">
        <f t="array" ref="F104">IFERROR(_xlfn.IFS(E104="Decrease",-1*G104,E104="Increase",G104),0)</f>
        <v>0</v>
      </c>
      <c r="G104" s="186">
        <f t="shared" si="11"/>
        <v>0</v>
      </c>
      <c r="H104" s="133">
        <f t="shared" si="12"/>
        <v>0</v>
      </c>
      <c r="I104" s="133">
        <f t="shared" si="13"/>
        <v>0</v>
      </c>
      <c r="J104" s="133">
        <f t="shared" si="14"/>
        <v>0</v>
      </c>
      <c r="K104" s="382" t="str" cm="1">
        <f t="array" ref="K104">IFERROR(_xlfn.IFS(B104&amp;"|"&amp;C104&amp;"|"&amp;D104&amp;"|"&amp;"Duplicate"=P104,"This factor has already been used. Please revise.",B104&amp;"|"&amp;C104&amp;"|"&amp;D104&amp;"|"&amp;"Duplicate"=Q104,"This factor has already been used. Please revise.",B104&amp;"|"&amp;C104&amp;"|"&amp;D104&amp;"|"&amp;"Duplicate"=R104,"This factor has already been used. Please revise.",(H104&lt;-0.3),"Please check reduction percentage since no more than -30% total reduction can be applied",(I104&lt;-0.3),"Please check reduction percentage since no more than -30% total reduction can be applied",(J104&lt;-0.3),"Please check reduction percentage since no more than -30% total reduction can be applied",AND(D104="[D] Client is not design responsible or other standard elements in the scope",G104&gt;15%),"If Design is not included in the scope a maximum 15% reduction can be applied; please revise."),"")</f>
        <v/>
      </c>
      <c r="L104" s="623"/>
      <c r="M104" s="53"/>
      <c r="N104" s="451"/>
      <c r="O104" s="451"/>
      <c r="P104" t="str">
        <f t="shared" si="15"/>
        <v/>
      </c>
      <c r="Q104" t="str">
        <f t="shared" si="16"/>
        <v/>
      </c>
      <c r="R104" t="str">
        <f t="shared" si="17"/>
        <v/>
      </c>
    </row>
    <row r="105" spans="1:18" s="450" customFormat="1">
      <c r="A105" s="53"/>
      <c r="B105" s="183"/>
      <c r="C105" s="184"/>
      <c r="D105" s="185"/>
      <c r="E105" s="134" t="str" cm="1">
        <f t="array" ref="E105">_xlfn.IFS(LEFT(D105,3)="[D]","Decrease",LEFT(D105,3)="[I]","Increase",D105="","")</f>
        <v/>
      </c>
      <c r="F105" s="346" cm="1">
        <f t="array" ref="F105">IFERROR(_xlfn.IFS(E105="Decrease",-1*G105,E105="Increase",G105),0)</f>
        <v>0</v>
      </c>
      <c r="G105" s="186">
        <f t="shared" si="11"/>
        <v>0</v>
      </c>
      <c r="H105" s="381">
        <f t="shared" si="12"/>
        <v>0</v>
      </c>
      <c r="I105" s="381">
        <f t="shared" si="13"/>
        <v>0</v>
      </c>
      <c r="J105" s="381">
        <f t="shared" si="14"/>
        <v>0</v>
      </c>
      <c r="K105" s="459" t="str" cm="1">
        <f t="array" ref="K105">IFERROR(_xlfn.IFS(B105&amp;"|"&amp;C105&amp;"|"&amp;D105&amp;"|"&amp;"Duplicate"=P105,"This factor has already been used. Please revise.",B105&amp;"|"&amp;C105&amp;"|"&amp;D105&amp;"|"&amp;"Duplicate"=Q105,"This factor has already been used. Please revise.",B105&amp;"|"&amp;C105&amp;"|"&amp;D105&amp;"|"&amp;"Duplicate"=R105,"This factor has already been used. Please revise.",(H105&lt;-0.3),"Please check reduction percentage since no more than -30% total reduction can be applied",(I105&lt;-0.3),"Please check reduction percentage since no more than -30% total reduction can be applied",(J105&lt;-0.3),"Please check reduction percentage since no more than -30% total reduction can be applied",AND(D105="[D] Client is not design responsible or other standard elements in the scope",G105&gt;15%),"If Design is not included in the scope a maximum 15% reduction can be applied; please revise."),"")</f>
        <v/>
      </c>
      <c r="L105" s="623"/>
      <c r="M105" s="53"/>
      <c r="N105" s="451"/>
      <c r="O105" s="451"/>
      <c r="P105" t="str">
        <f t="shared" si="15"/>
        <v/>
      </c>
      <c r="Q105" t="str">
        <f t="shared" si="16"/>
        <v/>
      </c>
      <c r="R105" t="str">
        <f t="shared" si="17"/>
        <v/>
      </c>
    </row>
    <row r="106" spans="1:18" s="450" customFormat="1">
      <c r="A106" s="6"/>
      <c r="B106" s="183"/>
      <c r="C106" s="184"/>
      <c r="D106" s="185"/>
      <c r="E106" s="133" t="str" cm="1">
        <f t="array" ref="E106">_xlfn.IFS(LEFT(D106,3)="[D]","Decrease",LEFT(D106,3)="[I]","Increase",D106="","")</f>
        <v/>
      </c>
      <c r="F106" s="346" cm="1">
        <f t="array" ref="F106">IFERROR(_xlfn.IFS(E106="Decrease",-1*G106,E106="Increase",G106),0)</f>
        <v>0</v>
      </c>
      <c r="G106" s="186">
        <f t="shared" si="11"/>
        <v>0</v>
      </c>
      <c r="H106" s="133">
        <f t="shared" si="12"/>
        <v>0</v>
      </c>
      <c r="I106" s="133">
        <f t="shared" si="13"/>
        <v>0</v>
      </c>
      <c r="J106" s="133">
        <f t="shared" si="14"/>
        <v>0</v>
      </c>
      <c r="K106" s="382" t="str" cm="1">
        <f t="array" ref="K106">IFERROR(_xlfn.IFS(B106&amp;"|"&amp;C106&amp;"|"&amp;D106&amp;"|"&amp;"Duplicate"=P106,"This factor has already been used. Please revise.",B106&amp;"|"&amp;C106&amp;"|"&amp;D106&amp;"|"&amp;"Duplicate"=Q106,"This factor has already been used. Please revise.",B106&amp;"|"&amp;C106&amp;"|"&amp;D106&amp;"|"&amp;"Duplicate"=R106,"This factor has already been used. Please revise.",(H106&lt;-0.3),"Please check reduction percentage since no more than -30% total reduction can be applied",(I106&lt;-0.3),"Please check reduction percentage since no more than -30% total reduction can be applied",(J106&lt;-0.3),"Please check reduction percentage since no more than -30% total reduction can be applied",AND(D106="[D] Client is not design responsible or other standard elements in the scope",G106&gt;15%),"If Design is not included in the scope a maximum 15% reduction can be applied; please revise."),"")</f>
        <v/>
      </c>
      <c r="L106" s="626"/>
      <c r="M106" s="6"/>
      <c r="P106" t="str">
        <f t="shared" si="15"/>
        <v/>
      </c>
      <c r="Q106" t="str">
        <f t="shared" si="16"/>
        <v/>
      </c>
      <c r="R106" t="str">
        <f t="shared" si="17"/>
        <v/>
      </c>
    </row>
    <row r="107" spans="1:18" s="450" customFormat="1">
      <c r="A107" s="6"/>
      <c r="B107" s="183"/>
      <c r="C107" s="184"/>
      <c r="D107" s="185"/>
      <c r="E107" s="381" t="str" cm="1">
        <f t="array" ref="E107">_xlfn.IFS(LEFT(D107,3)="[D]","Decrease",LEFT(D107,3)="[I]","Increase",D107="","")</f>
        <v/>
      </c>
      <c r="F107" s="346" cm="1">
        <f t="array" ref="F107">IFERROR(_xlfn.IFS(E107="Decrease",-1*G107,E107="Increase",G107),0)</f>
        <v>0</v>
      </c>
      <c r="G107" s="186">
        <f t="shared" si="11"/>
        <v>0</v>
      </c>
      <c r="H107" s="381">
        <f t="shared" si="12"/>
        <v>0</v>
      </c>
      <c r="I107" s="381">
        <f t="shared" si="13"/>
        <v>0</v>
      </c>
      <c r="J107" s="381">
        <f t="shared" si="14"/>
        <v>0</v>
      </c>
      <c r="K107" s="459" t="str" cm="1">
        <f t="array" ref="K107">IFERROR(_xlfn.IFS(B107&amp;"|"&amp;C107&amp;"|"&amp;D107&amp;"|"&amp;"Duplicate"=P107,"This factor has already been used. Please revise.",B107&amp;"|"&amp;C107&amp;"|"&amp;D107&amp;"|"&amp;"Duplicate"=Q107,"This factor has already been used. Please revise.",B107&amp;"|"&amp;C107&amp;"|"&amp;D107&amp;"|"&amp;"Duplicate"=R107,"This factor has already been used. Please revise.",(H107&lt;-0.3),"Please check reduction percentage since no more than -30% total reduction can be applied",(I107&lt;-0.3),"Please check reduction percentage since no more than -30% total reduction can be applied",(J107&lt;-0.3),"Please check reduction percentage since no more than -30% total reduction can be applied",AND(D107="[D] Client is not design responsible or other standard elements in the scope",G107&gt;15%),"If Design is not included in the scope a maximum 15% reduction can be applied; please revise."),"")</f>
        <v/>
      </c>
      <c r="L107" s="626"/>
      <c r="M107" s="6"/>
      <c r="P107" t="str">
        <f t="shared" si="15"/>
        <v/>
      </c>
      <c r="Q107" t="str">
        <f t="shared" si="16"/>
        <v/>
      </c>
      <c r="R107" t="str">
        <f t="shared" si="17"/>
        <v/>
      </c>
    </row>
    <row r="108" spans="1:18" s="450" customFormat="1">
      <c r="A108" s="53"/>
      <c r="B108" s="183"/>
      <c r="C108" s="184"/>
      <c r="D108" s="185"/>
      <c r="E108" s="133" t="str" cm="1">
        <f t="array" ref="E108">_xlfn.IFS(LEFT(D108,3)="[D]","Decrease",LEFT(D108,3)="[I]","Increase",D108="","")</f>
        <v/>
      </c>
      <c r="F108" s="346" cm="1">
        <f t="array" ref="F108">IFERROR(_xlfn.IFS(E108="Decrease",-1*G108,E108="Increase",G108),0)</f>
        <v>0</v>
      </c>
      <c r="G108" s="186">
        <f t="shared" ref="G108" si="18">IF(E108&lt;&gt;"",10%,0)</f>
        <v>0</v>
      </c>
      <c r="H108" s="133">
        <f t="shared" si="12"/>
        <v>0</v>
      </c>
      <c r="I108" s="133">
        <f t="shared" si="13"/>
        <v>0</v>
      </c>
      <c r="J108" s="133">
        <f t="shared" si="14"/>
        <v>0</v>
      </c>
      <c r="K108" s="382" t="str" cm="1">
        <f t="array" ref="K108">IFERROR(_xlfn.IFS(B108&amp;"|"&amp;C108&amp;"|"&amp;D108&amp;"|"&amp;"Duplicate"=P108,"This factor has already been used. Please revise.",B108&amp;"|"&amp;C108&amp;"|"&amp;D108&amp;"|"&amp;"Duplicate"=Q108,"This factor has already been used. Please revise.",B108&amp;"|"&amp;C108&amp;"|"&amp;D108&amp;"|"&amp;"Duplicate"=R108,"This factor has already been used. Please revise.",(H108&lt;-0.3),"Please check reduction percentage since no more than -30% total reduction can be applied",(I108&lt;-0.3),"Please check reduction percentage since no more than -30% total reduction can be applied",(J108&lt;-0.3),"Please check reduction percentage since no more than -30% total reduction can be applied"),"")</f>
        <v/>
      </c>
      <c r="L108" s="623"/>
      <c r="M108" s="53"/>
      <c r="N108" s="451"/>
      <c r="O108" s="451"/>
      <c r="P108" t="str">
        <f t="shared" si="15"/>
        <v/>
      </c>
      <c r="Q108" t="str">
        <f t="shared" si="16"/>
        <v/>
      </c>
      <c r="R108" t="str">
        <f t="shared" si="17"/>
        <v/>
      </c>
    </row>
    <row r="109" spans="1:18" s="450" customFormat="1">
      <c r="A109" s="53"/>
      <c r="B109" s="6"/>
      <c r="C109" s="6"/>
      <c r="D109" s="6"/>
      <c r="E109" s="6"/>
      <c r="F109" s="6"/>
      <c r="G109" s="6"/>
      <c r="H109" s="6"/>
      <c r="I109" s="6"/>
      <c r="J109" s="6"/>
      <c r="K109" s="6"/>
      <c r="L109" s="6"/>
      <c r="M109" s="6"/>
    </row>
    <row r="110" spans="1:18" s="451" customFormat="1" ht="15" customHeight="1">
      <c r="A110" s="53"/>
      <c r="B110" s="919" t="s">
        <v>110</v>
      </c>
      <c r="C110" s="920"/>
      <c r="D110" s="920"/>
      <c r="E110" s="920"/>
      <c r="F110" s="920"/>
      <c r="G110" s="920"/>
      <c r="H110" s="920"/>
      <c r="I110" s="920"/>
      <c r="J110" s="920"/>
      <c r="K110" s="920"/>
      <c r="L110" s="921"/>
      <c r="M110" s="74"/>
      <c r="N110" s="456"/>
    </row>
    <row r="111" spans="1:18" s="451" customFormat="1" ht="18.75" customHeight="1">
      <c r="A111" s="53"/>
      <c r="B111" s="956"/>
      <c r="C111" s="957"/>
      <c r="D111" s="957"/>
      <c r="E111" s="957"/>
      <c r="F111" s="957"/>
      <c r="G111" s="957"/>
      <c r="H111" s="957"/>
      <c r="I111" s="957"/>
      <c r="J111" s="957"/>
      <c r="K111" s="957"/>
      <c r="L111" s="958"/>
      <c r="M111" s="74"/>
      <c r="N111" s="456"/>
    </row>
    <row r="112" spans="1:18" s="451" customFormat="1" ht="15" customHeight="1">
      <c r="A112" s="53"/>
      <c r="B112" s="959"/>
      <c r="C112" s="960"/>
      <c r="D112" s="960"/>
      <c r="E112" s="960"/>
      <c r="F112" s="960"/>
      <c r="G112" s="960"/>
      <c r="H112" s="960"/>
      <c r="I112" s="960"/>
      <c r="J112" s="960"/>
      <c r="K112" s="960"/>
      <c r="L112" s="961"/>
      <c r="M112" s="74"/>
      <c r="N112" s="456"/>
    </row>
    <row r="113" spans="1:38" s="451" customFormat="1" ht="14.25">
      <c r="A113" s="53"/>
      <c r="B113" s="70"/>
      <c r="C113" s="63"/>
      <c r="D113" s="63"/>
      <c r="E113" s="63"/>
      <c r="F113" s="63"/>
      <c r="G113" s="63"/>
      <c r="H113" s="63"/>
      <c r="I113" s="63"/>
      <c r="J113" s="63"/>
      <c r="K113" s="63"/>
      <c r="L113" s="71"/>
      <c r="M113" s="91"/>
      <c r="N113" s="453"/>
    </row>
    <row r="114" spans="1:38" s="451" customFormat="1" ht="14.25">
      <c r="A114" s="53"/>
      <c r="B114" s="932" t="str">
        <f>$E$2</f>
        <v>--</v>
      </c>
      <c r="C114" s="927"/>
      <c r="D114" s="927"/>
      <c r="E114" s="927"/>
      <c r="F114" s="927"/>
      <c r="G114" s="927"/>
      <c r="H114" s="927"/>
      <c r="I114" s="927"/>
      <c r="J114" s="927"/>
      <c r="K114" s="927"/>
      <c r="L114" s="933"/>
      <c r="M114" s="91"/>
      <c r="N114" s="453"/>
    </row>
    <row r="115" spans="1:38" s="451" customFormat="1" ht="15" customHeight="1">
      <c r="A115" s="53"/>
      <c r="B115" s="938" t="str">
        <f>IFERROR(IF(Z408&lt;&gt;"",CONCATENATE(AA408,"   -   Total Percentage:   ",(AF408*100),,"%","     |     ","Adjustment Factor: ",AB408,"     |     ","Factor's Increase/Decrease Percentage: ","   ",AC408," ",(AD408*100),"%"),0),"---")</f>
        <v>---</v>
      </c>
      <c r="C115" s="922"/>
      <c r="D115" s="922"/>
      <c r="E115" s="922"/>
      <c r="F115" s="922"/>
      <c r="G115" s="922"/>
      <c r="H115" s="922"/>
      <c r="I115" s="922"/>
      <c r="J115" s="922"/>
      <c r="K115" s="922"/>
      <c r="L115" s="939"/>
      <c r="M115" s="91"/>
      <c r="N115" s="453"/>
    </row>
    <row r="116" spans="1:38" s="451" customFormat="1" ht="15" customHeight="1">
      <c r="A116" s="53"/>
      <c r="B116" s="938" t="str">
        <f t="shared" ref="B116:B147" si="19">IF(Z409&lt;&gt;"",CONCATENATE(AA409,"   -   Total Percentage:   ",(AF409*100),"%","     |     ","Adjustment Factor: ",AB409,"     |     ","Factor's Increase/Decrease Percentage: ","   ",AC409," ",(AD409*100),"%"),"")</f>
        <v/>
      </c>
      <c r="C116" s="922"/>
      <c r="D116" s="922"/>
      <c r="E116" s="922"/>
      <c r="F116" s="922"/>
      <c r="G116" s="922"/>
      <c r="H116" s="922"/>
      <c r="I116" s="922"/>
      <c r="J116" s="922"/>
      <c r="K116" s="922"/>
      <c r="L116" s="939"/>
      <c r="M116" s="91"/>
      <c r="N116" s="453"/>
    </row>
    <row r="117" spans="1:38" s="451" customFormat="1" ht="15" customHeight="1">
      <c r="A117" s="53"/>
      <c r="B117" s="938" t="str">
        <f t="shared" si="19"/>
        <v/>
      </c>
      <c r="C117" s="922"/>
      <c r="D117" s="922"/>
      <c r="E117" s="922"/>
      <c r="F117" s="922"/>
      <c r="G117" s="922"/>
      <c r="H117" s="922"/>
      <c r="I117" s="922"/>
      <c r="J117" s="922"/>
      <c r="K117" s="922"/>
      <c r="L117" s="939"/>
      <c r="M117" s="91"/>
      <c r="N117" s="453"/>
      <c r="Q117" s="454"/>
      <c r="Z117" s="454"/>
      <c r="AL117" s="454"/>
    </row>
    <row r="118" spans="1:38" s="451" customFormat="1" ht="15" customHeight="1">
      <c r="A118" s="53"/>
      <c r="B118" s="938" t="str">
        <f t="shared" si="19"/>
        <v/>
      </c>
      <c r="C118" s="922"/>
      <c r="D118" s="922"/>
      <c r="E118" s="922"/>
      <c r="F118" s="922"/>
      <c r="G118" s="922"/>
      <c r="H118" s="922"/>
      <c r="I118" s="922"/>
      <c r="J118" s="922"/>
      <c r="K118" s="922"/>
      <c r="L118" s="939"/>
      <c r="M118" s="91"/>
      <c r="N118" s="453"/>
      <c r="Q118" s="454"/>
      <c r="Z118" s="454"/>
      <c r="AL118" s="454"/>
    </row>
    <row r="119" spans="1:38" s="451" customFormat="1" ht="15" customHeight="1">
      <c r="A119" s="53"/>
      <c r="B119" s="938" t="str">
        <f t="shared" si="19"/>
        <v/>
      </c>
      <c r="C119" s="922"/>
      <c r="D119" s="922"/>
      <c r="E119" s="922"/>
      <c r="F119" s="922"/>
      <c r="G119" s="922"/>
      <c r="H119" s="922"/>
      <c r="I119" s="922"/>
      <c r="J119" s="922"/>
      <c r="K119" s="922"/>
      <c r="L119" s="939"/>
      <c r="M119" s="91"/>
      <c r="N119" s="453"/>
      <c r="Q119" s="454"/>
      <c r="Z119" s="454"/>
      <c r="AL119" s="454"/>
    </row>
    <row r="120" spans="1:38" s="451" customFormat="1" ht="15" customHeight="1">
      <c r="A120" s="53"/>
      <c r="B120" s="938" t="str">
        <f t="shared" si="19"/>
        <v/>
      </c>
      <c r="C120" s="922"/>
      <c r="D120" s="922"/>
      <c r="E120" s="922"/>
      <c r="F120" s="922"/>
      <c r="G120" s="922"/>
      <c r="H120" s="922"/>
      <c r="I120" s="922"/>
      <c r="J120" s="922"/>
      <c r="K120" s="922"/>
      <c r="L120" s="939"/>
      <c r="M120" s="91"/>
      <c r="N120" s="453"/>
      <c r="Q120" s="454"/>
      <c r="Z120" s="454"/>
      <c r="AL120" s="454"/>
    </row>
    <row r="121" spans="1:38" s="451" customFormat="1" ht="15" customHeight="1">
      <c r="A121" s="53"/>
      <c r="B121" s="938" t="str">
        <f t="shared" si="19"/>
        <v/>
      </c>
      <c r="C121" s="922"/>
      <c r="D121" s="922"/>
      <c r="E121" s="922"/>
      <c r="F121" s="922"/>
      <c r="G121" s="922"/>
      <c r="H121" s="922"/>
      <c r="I121" s="922"/>
      <c r="J121" s="922"/>
      <c r="K121" s="922"/>
      <c r="L121" s="939"/>
      <c r="M121" s="91"/>
      <c r="N121" s="453"/>
      <c r="Q121" s="454"/>
      <c r="Z121" s="454"/>
      <c r="AL121" s="454"/>
    </row>
    <row r="122" spans="1:38" s="451" customFormat="1" ht="15" customHeight="1">
      <c r="A122" s="53"/>
      <c r="B122" s="938" t="str">
        <f t="shared" si="19"/>
        <v/>
      </c>
      <c r="C122" s="922"/>
      <c r="D122" s="922"/>
      <c r="E122" s="922"/>
      <c r="F122" s="922"/>
      <c r="G122" s="922"/>
      <c r="H122" s="922"/>
      <c r="I122" s="922"/>
      <c r="J122" s="922"/>
      <c r="K122" s="922"/>
      <c r="L122" s="939"/>
      <c r="M122" s="91"/>
      <c r="N122" s="453"/>
      <c r="Q122" s="454"/>
      <c r="Z122" s="454"/>
      <c r="AL122" s="454"/>
    </row>
    <row r="123" spans="1:38" s="451" customFormat="1" ht="15" customHeight="1">
      <c r="A123" s="53"/>
      <c r="B123" s="938" t="str">
        <f t="shared" si="19"/>
        <v/>
      </c>
      <c r="C123" s="922"/>
      <c r="D123" s="922"/>
      <c r="E123" s="922"/>
      <c r="F123" s="922"/>
      <c r="G123" s="922"/>
      <c r="H123" s="922"/>
      <c r="I123" s="922"/>
      <c r="J123" s="922"/>
      <c r="K123" s="922"/>
      <c r="L123" s="939"/>
      <c r="M123" s="91"/>
      <c r="N123" s="453"/>
      <c r="Q123" s="454"/>
      <c r="Z123" s="454"/>
      <c r="AL123" s="454"/>
    </row>
    <row r="124" spans="1:38" s="451" customFormat="1" ht="15" customHeight="1">
      <c r="A124" s="53"/>
      <c r="B124" s="938" t="str">
        <f t="shared" si="19"/>
        <v/>
      </c>
      <c r="C124" s="922"/>
      <c r="D124" s="922"/>
      <c r="E124" s="922"/>
      <c r="F124" s="922"/>
      <c r="G124" s="922"/>
      <c r="H124" s="922"/>
      <c r="I124" s="922"/>
      <c r="J124" s="922"/>
      <c r="K124" s="922"/>
      <c r="L124" s="939"/>
      <c r="M124" s="91"/>
      <c r="N124" s="453"/>
      <c r="Q124" s="454"/>
      <c r="Z124" s="454"/>
      <c r="AL124" s="454"/>
    </row>
    <row r="125" spans="1:38" s="451" customFormat="1" ht="15" customHeight="1">
      <c r="A125" s="53"/>
      <c r="B125" s="938" t="str">
        <f t="shared" si="19"/>
        <v/>
      </c>
      <c r="C125" s="922"/>
      <c r="D125" s="922"/>
      <c r="E125" s="922"/>
      <c r="F125" s="922"/>
      <c r="G125" s="922"/>
      <c r="H125" s="922"/>
      <c r="I125" s="922"/>
      <c r="J125" s="922"/>
      <c r="K125" s="922"/>
      <c r="L125" s="939"/>
      <c r="M125" s="91"/>
      <c r="N125" s="453"/>
      <c r="Q125" s="454"/>
      <c r="Z125" s="454"/>
      <c r="AL125" s="454"/>
    </row>
    <row r="126" spans="1:38" s="451" customFormat="1" ht="15" customHeight="1">
      <c r="A126" s="53"/>
      <c r="B126" s="938" t="str">
        <f t="shared" si="19"/>
        <v/>
      </c>
      <c r="C126" s="922"/>
      <c r="D126" s="922"/>
      <c r="E126" s="922"/>
      <c r="F126" s="922"/>
      <c r="G126" s="922"/>
      <c r="H126" s="922"/>
      <c r="I126" s="922"/>
      <c r="J126" s="922"/>
      <c r="K126" s="922"/>
      <c r="L126" s="939"/>
      <c r="M126" s="91"/>
      <c r="N126" s="453"/>
      <c r="Q126" s="454"/>
      <c r="Z126" s="454"/>
      <c r="AL126" s="454"/>
    </row>
    <row r="127" spans="1:38" s="451" customFormat="1" ht="15" customHeight="1">
      <c r="A127" s="53"/>
      <c r="B127" s="938" t="str">
        <f t="shared" si="19"/>
        <v/>
      </c>
      <c r="C127" s="922"/>
      <c r="D127" s="922"/>
      <c r="E127" s="922"/>
      <c r="F127" s="922"/>
      <c r="G127" s="922"/>
      <c r="H127" s="922"/>
      <c r="I127" s="922"/>
      <c r="J127" s="922"/>
      <c r="K127" s="922"/>
      <c r="L127" s="939"/>
      <c r="M127" s="91"/>
      <c r="N127" s="453"/>
      <c r="Q127" s="454"/>
      <c r="Z127" s="454"/>
      <c r="AL127" s="454"/>
    </row>
    <row r="128" spans="1:38" s="451" customFormat="1" ht="15" customHeight="1">
      <c r="A128" s="53"/>
      <c r="B128" s="938" t="str">
        <f t="shared" si="19"/>
        <v/>
      </c>
      <c r="C128" s="922"/>
      <c r="D128" s="922"/>
      <c r="E128" s="922"/>
      <c r="F128" s="922"/>
      <c r="G128" s="922"/>
      <c r="H128" s="922"/>
      <c r="I128" s="922"/>
      <c r="J128" s="922"/>
      <c r="K128" s="922"/>
      <c r="L128" s="939"/>
      <c r="M128" s="91"/>
      <c r="N128" s="453"/>
      <c r="Q128" s="454"/>
      <c r="Z128" s="454"/>
      <c r="AL128" s="454"/>
    </row>
    <row r="129" spans="1:38" s="451" customFormat="1" ht="15" customHeight="1">
      <c r="A129" s="53"/>
      <c r="B129" s="938" t="str">
        <f t="shared" si="19"/>
        <v/>
      </c>
      <c r="C129" s="922"/>
      <c r="D129" s="922"/>
      <c r="E129" s="922"/>
      <c r="F129" s="922"/>
      <c r="G129" s="922"/>
      <c r="H129" s="922"/>
      <c r="I129" s="922"/>
      <c r="J129" s="922"/>
      <c r="K129" s="922"/>
      <c r="L129" s="939"/>
      <c r="M129" s="91"/>
      <c r="N129" s="453"/>
      <c r="Q129" s="454"/>
      <c r="Z129" s="454"/>
      <c r="AL129" s="454"/>
    </row>
    <row r="130" spans="1:38" s="451" customFormat="1" ht="15" customHeight="1">
      <c r="A130" s="53"/>
      <c r="B130" s="938" t="str">
        <f t="shared" si="19"/>
        <v/>
      </c>
      <c r="C130" s="922"/>
      <c r="D130" s="922"/>
      <c r="E130" s="922"/>
      <c r="F130" s="922"/>
      <c r="G130" s="922"/>
      <c r="H130" s="922"/>
      <c r="I130" s="922"/>
      <c r="J130" s="922"/>
      <c r="K130" s="922"/>
      <c r="L130" s="939"/>
      <c r="M130" s="91"/>
      <c r="N130" s="453"/>
      <c r="Q130" s="454"/>
      <c r="Z130" s="454"/>
      <c r="AL130" s="454"/>
    </row>
    <row r="131" spans="1:38" s="451" customFormat="1" ht="15" customHeight="1">
      <c r="A131" s="53"/>
      <c r="B131" s="938" t="str">
        <f t="shared" si="19"/>
        <v/>
      </c>
      <c r="C131" s="922"/>
      <c r="D131" s="922"/>
      <c r="E131" s="922"/>
      <c r="F131" s="922"/>
      <c r="G131" s="922"/>
      <c r="H131" s="922"/>
      <c r="I131" s="922"/>
      <c r="J131" s="922"/>
      <c r="K131" s="922"/>
      <c r="L131" s="939"/>
      <c r="M131" s="91"/>
      <c r="N131" s="453"/>
      <c r="Q131" s="454"/>
      <c r="Z131" s="454"/>
      <c r="AL131" s="454"/>
    </row>
    <row r="132" spans="1:38" s="451" customFormat="1" ht="15" customHeight="1">
      <c r="A132" s="53"/>
      <c r="B132" s="938" t="str">
        <f t="shared" si="19"/>
        <v/>
      </c>
      <c r="C132" s="922"/>
      <c r="D132" s="922"/>
      <c r="E132" s="922"/>
      <c r="F132" s="922"/>
      <c r="G132" s="922"/>
      <c r="H132" s="922"/>
      <c r="I132" s="922"/>
      <c r="J132" s="922"/>
      <c r="K132" s="922"/>
      <c r="L132" s="939"/>
      <c r="M132" s="91"/>
      <c r="N132" s="453"/>
      <c r="Q132" s="454"/>
      <c r="Z132" s="454"/>
      <c r="AL132" s="454"/>
    </row>
    <row r="133" spans="1:38" s="451" customFormat="1" ht="15" customHeight="1">
      <c r="A133" s="53"/>
      <c r="B133" s="938" t="str">
        <f t="shared" si="19"/>
        <v/>
      </c>
      <c r="C133" s="922"/>
      <c r="D133" s="922"/>
      <c r="E133" s="922"/>
      <c r="F133" s="922"/>
      <c r="G133" s="922"/>
      <c r="H133" s="922"/>
      <c r="I133" s="922"/>
      <c r="J133" s="922"/>
      <c r="K133" s="922"/>
      <c r="L133" s="939"/>
      <c r="M133" s="91"/>
      <c r="N133" s="453"/>
      <c r="Q133" s="454"/>
      <c r="Z133" s="454"/>
      <c r="AL133" s="454"/>
    </row>
    <row r="134" spans="1:38" s="451" customFormat="1" ht="15" customHeight="1">
      <c r="A134" s="53"/>
      <c r="B134" s="938" t="str">
        <f t="shared" si="19"/>
        <v/>
      </c>
      <c r="C134" s="922"/>
      <c r="D134" s="922"/>
      <c r="E134" s="922"/>
      <c r="F134" s="922"/>
      <c r="G134" s="922"/>
      <c r="H134" s="922"/>
      <c r="I134" s="922"/>
      <c r="J134" s="922"/>
      <c r="K134" s="922"/>
      <c r="L134" s="939"/>
      <c r="M134" s="91"/>
      <c r="N134" s="453"/>
      <c r="Q134" s="454"/>
      <c r="Z134" s="454"/>
      <c r="AL134" s="454"/>
    </row>
    <row r="135" spans="1:38" s="451" customFormat="1" ht="15" customHeight="1">
      <c r="A135" s="53"/>
      <c r="B135" s="938" t="str">
        <f t="shared" si="19"/>
        <v/>
      </c>
      <c r="C135" s="922"/>
      <c r="D135" s="922"/>
      <c r="E135" s="922"/>
      <c r="F135" s="922"/>
      <c r="G135" s="922"/>
      <c r="H135" s="922"/>
      <c r="I135" s="922"/>
      <c r="J135" s="922"/>
      <c r="K135" s="922"/>
      <c r="L135" s="939"/>
      <c r="M135" s="91"/>
      <c r="N135" s="453"/>
      <c r="Q135" s="454"/>
      <c r="Z135" s="454"/>
      <c r="AL135" s="454"/>
    </row>
    <row r="136" spans="1:38" s="451" customFormat="1" ht="15" customHeight="1">
      <c r="A136" s="53"/>
      <c r="B136" s="938" t="str">
        <f t="shared" si="19"/>
        <v/>
      </c>
      <c r="C136" s="922"/>
      <c r="D136" s="922"/>
      <c r="E136" s="922"/>
      <c r="F136" s="922"/>
      <c r="G136" s="922"/>
      <c r="H136" s="922"/>
      <c r="I136" s="922"/>
      <c r="J136" s="922"/>
      <c r="K136" s="922"/>
      <c r="L136" s="939"/>
      <c r="M136" s="91"/>
      <c r="N136" s="453"/>
      <c r="Q136" s="454"/>
      <c r="Z136" s="454"/>
      <c r="AL136" s="454"/>
    </row>
    <row r="137" spans="1:38" s="451" customFormat="1" ht="15" customHeight="1">
      <c r="A137" s="53"/>
      <c r="B137" s="938" t="str">
        <f t="shared" si="19"/>
        <v/>
      </c>
      <c r="C137" s="922"/>
      <c r="D137" s="922"/>
      <c r="E137" s="922"/>
      <c r="F137" s="922"/>
      <c r="G137" s="922"/>
      <c r="H137" s="922"/>
      <c r="I137" s="922"/>
      <c r="J137" s="922"/>
      <c r="K137" s="922"/>
      <c r="L137" s="939"/>
      <c r="M137" s="91"/>
      <c r="N137" s="453"/>
      <c r="Q137" s="454"/>
      <c r="AL137" s="454"/>
    </row>
    <row r="138" spans="1:38" s="451" customFormat="1" ht="15" customHeight="1">
      <c r="A138" s="53"/>
      <c r="B138" s="938" t="str">
        <f t="shared" si="19"/>
        <v/>
      </c>
      <c r="C138" s="922"/>
      <c r="D138" s="922"/>
      <c r="E138" s="922"/>
      <c r="F138" s="922"/>
      <c r="G138" s="922"/>
      <c r="H138" s="922"/>
      <c r="I138" s="922"/>
      <c r="J138" s="922"/>
      <c r="K138" s="922"/>
      <c r="L138" s="939"/>
      <c r="M138" s="91"/>
      <c r="N138" s="453"/>
      <c r="Q138" s="454"/>
    </row>
    <row r="139" spans="1:38" s="451" customFormat="1" ht="15" customHeight="1">
      <c r="A139" s="53"/>
      <c r="B139" s="938" t="str">
        <f t="shared" si="19"/>
        <v/>
      </c>
      <c r="C139" s="922"/>
      <c r="D139" s="922"/>
      <c r="E139" s="922"/>
      <c r="F139" s="922"/>
      <c r="G139" s="922"/>
      <c r="H139" s="922"/>
      <c r="I139" s="922"/>
      <c r="J139" s="922"/>
      <c r="K139" s="922"/>
      <c r="L139" s="939"/>
      <c r="M139" s="91"/>
      <c r="N139" s="453"/>
      <c r="Q139" s="454"/>
    </row>
    <row r="140" spans="1:38" s="451" customFormat="1" ht="15" customHeight="1">
      <c r="A140" s="53"/>
      <c r="B140" s="938" t="str">
        <f t="shared" si="19"/>
        <v/>
      </c>
      <c r="C140" s="922"/>
      <c r="D140" s="922"/>
      <c r="E140" s="922"/>
      <c r="F140" s="922"/>
      <c r="G140" s="922"/>
      <c r="H140" s="922"/>
      <c r="I140" s="922"/>
      <c r="J140" s="922"/>
      <c r="K140" s="922"/>
      <c r="L140" s="939"/>
      <c r="M140" s="91"/>
      <c r="N140" s="453"/>
      <c r="Q140" s="454"/>
    </row>
    <row r="141" spans="1:38" s="451" customFormat="1" ht="15" customHeight="1">
      <c r="A141" s="53"/>
      <c r="B141" s="938" t="str">
        <f t="shared" si="19"/>
        <v/>
      </c>
      <c r="C141" s="922"/>
      <c r="D141" s="922"/>
      <c r="E141" s="922"/>
      <c r="F141" s="922"/>
      <c r="G141" s="922"/>
      <c r="H141" s="922"/>
      <c r="I141" s="922"/>
      <c r="J141" s="922"/>
      <c r="K141" s="922"/>
      <c r="L141" s="939"/>
      <c r="M141" s="91"/>
      <c r="N141" s="453"/>
    </row>
    <row r="142" spans="1:38" s="451" customFormat="1" ht="15" customHeight="1">
      <c r="A142" s="53"/>
      <c r="B142" s="938" t="str">
        <f t="shared" si="19"/>
        <v/>
      </c>
      <c r="C142" s="922"/>
      <c r="D142" s="922"/>
      <c r="E142" s="922"/>
      <c r="F142" s="922"/>
      <c r="G142" s="922"/>
      <c r="H142" s="922"/>
      <c r="I142" s="922"/>
      <c r="J142" s="922"/>
      <c r="K142" s="922"/>
      <c r="L142" s="939"/>
      <c r="M142" s="91"/>
      <c r="N142" s="453"/>
    </row>
    <row r="143" spans="1:38" s="451" customFormat="1" ht="15" customHeight="1">
      <c r="A143" s="53"/>
      <c r="B143" s="938" t="str">
        <f t="shared" si="19"/>
        <v/>
      </c>
      <c r="C143" s="922"/>
      <c r="D143" s="922"/>
      <c r="E143" s="922"/>
      <c r="F143" s="922"/>
      <c r="G143" s="922"/>
      <c r="H143" s="922"/>
      <c r="I143" s="922"/>
      <c r="J143" s="922"/>
      <c r="K143" s="922"/>
      <c r="L143" s="939"/>
      <c r="M143" s="91"/>
      <c r="N143" s="453"/>
    </row>
    <row r="144" spans="1:38" s="451" customFormat="1" ht="15" customHeight="1">
      <c r="A144" s="53"/>
      <c r="B144" s="938" t="str">
        <f t="shared" si="19"/>
        <v/>
      </c>
      <c r="C144" s="922"/>
      <c r="D144" s="922"/>
      <c r="E144" s="922"/>
      <c r="F144" s="922"/>
      <c r="G144" s="922"/>
      <c r="H144" s="922"/>
      <c r="I144" s="922"/>
      <c r="J144" s="922"/>
      <c r="K144" s="922"/>
      <c r="L144" s="939"/>
      <c r="M144" s="91"/>
      <c r="N144" s="453"/>
    </row>
    <row r="145" spans="1:38" s="451" customFormat="1" ht="15" customHeight="1">
      <c r="A145" s="53"/>
      <c r="B145" s="938" t="str">
        <f t="shared" si="19"/>
        <v/>
      </c>
      <c r="C145" s="922"/>
      <c r="D145" s="922"/>
      <c r="E145" s="922"/>
      <c r="F145" s="922"/>
      <c r="G145" s="922"/>
      <c r="H145" s="922"/>
      <c r="I145" s="922"/>
      <c r="J145" s="922"/>
      <c r="K145" s="922"/>
      <c r="L145" s="939"/>
      <c r="M145" s="91"/>
      <c r="N145" s="453"/>
    </row>
    <row r="146" spans="1:38" s="451" customFormat="1" ht="15" customHeight="1">
      <c r="A146" s="53"/>
      <c r="B146" s="938" t="str">
        <f t="shared" si="19"/>
        <v/>
      </c>
      <c r="C146" s="922"/>
      <c r="D146" s="922"/>
      <c r="E146" s="922"/>
      <c r="F146" s="922"/>
      <c r="G146" s="922"/>
      <c r="H146" s="922"/>
      <c r="I146" s="922"/>
      <c r="J146" s="922"/>
      <c r="K146" s="922"/>
      <c r="L146" s="939"/>
      <c r="M146" s="91"/>
      <c r="N146" s="453"/>
    </row>
    <row r="147" spans="1:38" s="451" customFormat="1" ht="15" customHeight="1">
      <c r="A147" s="53"/>
      <c r="B147" s="938" t="str">
        <f t="shared" si="19"/>
        <v/>
      </c>
      <c r="C147" s="922"/>
      <c r="D147" s="922"/>
      <c r="E147" s="922"/>
      <c r="F147" s="922"/>
      <c r="G147" s="922"/>
      <c r="H147" s="922"/>
      <c r="I147" s="922"/>
      <c r="J147" s="922"/>
      <c r="K147" s="922"/>
      <c r="L147" s="939"/>
      <c r="M147" s="91"/>
      <c r="N147" s="453"/>
    </row>
    <row r="148" spans="1:38" s="451" customFormat="1" ht="15" customHeight="1">
      <c r="A148" s="53"/>
      <c r="B148" s="938" t="str">
        <f t="shared" ref="B148:B179" si="20">IF(Z441&lt;&gt;"",CONCATENATE(AA441,"   -   Total Percentage:   ",(AF441*100),"%","     |     ","Adjustment Factor: ",AB441,"     |     ","Factor's Increase/Decrease Percentage: ","   ",AC441," ",(AD441*100),"%"),"")</f>
        <v/>
      </c>
      <c r="C148" s="922"/>
      <c r="D148" s="922"/>
      <c r="E148" s="922"/>
      <c r="F148" s="922"/>
      <c r="G148" s="922"/>
      <c r="H148" s="922"/>
      <c r="I148" s="922"/>
      <c r="J148" s="922"/>
      <c r="K148" s="922"/>
      <c r="L148" s="939"/>
      <c r="M148" s="91"/>
      <c r="N148" s="453"/>
    </row>
    <row r="149" spans="1:38" s="451" customFormat="1" ht="15" customHeight="1">
      <c r="A149" s="53"/>
      <c r="B149" s="938" t="str">
        <f t="shared" si="20"/>
        <v/>
      </c>
      <c r="C149" s="922"/>
      <c r="D149" s="922"/>
      <c r="E149" s="922"/>
      <c r="F149" s="922"/>
      <c r="G149" s="922"/>
      <c r="H149" s="922"/>
      <c r="I149" s="922"/>
      <c r="J149" s="922"/>
      <c r="K149" s="922"/>
      <c r="L149" s="939"/>
      <c r="M149" s="91"/>
      <c r="N149" s="453"/>
      <c r="Q149" s="454"/>
      <c r="Z149" s="454"/>
      <c r="AL149" s="454"/>
    </row>
    <row r="150" spans="1:38" s="451" customFormat="1" ht="15" customHeight="1">
      <c r="A150" s="53"/>
      <c r="B150" s="938" t="str">
        <f t="shared" si="20"/>
        <v/>
      </c>
      <c r="C150" s="922"/>
      <c r="D150" s="922"/>
      <c r="E150" s="922"/>
      <c r="F150" s="922"/>
      <c r="G150" s="922"/>
      <c r="H150" s="922"/>
      <c r="I150" s="922"/>
      <c r="J150" s="922"/>
      <c r="K150" s="922"/>
      <c r="L150" s="939"/>
      <c r="M150" s="91"/>
      <c r="N150" s="453"/>
      <c r="Q150" s="454"/>
      <c r="AL150" s="454"/>
    </row>
    <row r="151" spans="1:38" s="451" customFormat="1" ht="15" customHeight="1">
      <c r="A151" s="53"/>
      <c r="B151" s="938" t="str">
        <f t="shared" si="20"/>
        <v/>
      </c>
      <c r="C151" s="922"/>
      <c r="D151" s="922"/>
      <c r="E151" s="922"/>
      <c r="F151" s="922"/>
      <c r="G151" s="922"/>
      <c r="H151" s="922"/>
      <c r="I151" s="922"/>
      <c r="J151" s="922"/>
      <c r="K151" s="922"/>
      <c r="L151" s="939"/>
      <c r="M151" s="91"/>
      <c r="N151" s="453"/>
      <c r="Q151" s="454"/>
    </row>
    <row r="152" spans="1:38" s="451" customFormat="1" ht="15" customHeight="1">
      <c r="A152" s="53"/>
      <c r="B152" s="938" t="str">
        <f t="shared" si="20"/>
        <v/>
      </c>
      <c r="C152" s="922"/>
      <c r="D152" s="922"/>
      <c r="E152" s="922"/>
      <c r="F152" s="922"/>
      <c r="G152" s="922"/>
      <c r="H152" s="922"/>
      <c r="I152" s="922"/>
      <c r="J152" s="922"/>
      <c r="K152" s="922"/>
      <c r="L152" s="939"/>
      <c r="M152" s="91"/>
      <c r="N152" s="453"/>
      <c r="Q152" s="454"/>
    </row>
    <row r="153" spans="1:38" s="451" customFormat="1" ht="15" customHeight="1">
      <c r="A153" s="53"/>
      <c r="B153" s="938" t="str">
        <f t="shared" si="20"/>
        <v/>
      </c>
      <c r="C153" s="922"/>
      <c r="D153" s="922"/>
      <c r="E153" s="922"/>
      <c r="F153" s="922"/>
      <c r="G153" s="922"/>
      <c r="H153" s="922"/>
      <c r="I153" s="922"/>
      <c r="J153" s="922"/>
      <c r="K153" s="922"/>
      <c r="L153" s="939"/>
      <c r="M153" s="91"/>
      <c r="N153" s="453"/>
      <c r="Q153" s="454"/>
    </row>
    <row r="154" spans="1:38" s="451" customFormat="1" ht="15" customHeight="1">
      <c r="A154" s="53"/>
      <c r="B154" s="938" t="str">
        <f t="shared" si="20"/>
        <v/>
      </c>
      <c r="C154" s="922"/>
      <c r="D154" s="922"/>
      <c r="E154" s="922"/>
      <c r="F154" s="922"/>
      <c r="G154" s="922"/>
      <c r="H154" s="922"/>
      <c r="I154" s="922"/>
      <c r="J154" s="922"/>
      <c r="K154" s="922"/>
      <c r="L154" s="939"/>
      <c r="M154" s="91"/>
      <c r="N154" s="453"/>
    </row>
    <row r="155" spans="1:38" s="451" customFormat="1" ht="15" customHeight="1">
      <c r="A155" s="53"/>
      <c r="B155" s="938" t="str">
        <f t="shared" si="20"/>
        <v/>
      </c>
      <c r="C155" s="922"/>
      <c r="D155" s="922"/>
      <c r="E155" s="922"/>
      <c r="F155" s="922"/>
      <c r="G155" s="922"/>
      <c r="H155" s="922"/>
      <c r="I155" s="922"/>
      <c r="J155" s="922"/>
      <c r="K155" s="922"/>
      <c r="L155" s="939"/>
      <c r="M155" s="91"/>
      <c r="N155" s="453"/>
    </row>
    <row r="156" spans="1:38" s="451" customFormat="1" ht="15" customHeight="1">
      <c r="A156" s="53"/>
      <c r="B156" s="938" t="str">
        <f t="shared" si="20"/>
        <v/>
      </c>
      <c r="C156" s="922"/>
      <c r="D156" s="922"/>
      <c r="E156" s="922"/>
      <c r="F156" s="922"/>
      <c r="G156" s="922"/>
      <c r="H156" s="922"/>
      <c r="I156" s="922"/>
      <c r="J156" s="922"/>
      <c r="K156" s="922"/>
      <c r="L156" s="939"/>
      <c r="M156" s="91"/>
      <c r="N156" s="453"/>
    </row>
    <row r="157" spans="1:38" s="451" customFormat="1" ht="15" customHeight="1">
      <c r="A157" s="53"/>
      <c r="B157" s="938" t="str">
        <f t="shared" si="20"/>
        <v/>
      </c>
      <c r="C157" s="922"/>
      <c r="D157" s="922"/>
      <c r="E157" s="922"/>
      <c r="F157" s="922"/>
      <c r="G157" s="922"/>
      <c r="H157" s="922"/>
      <c r="I157" s="922"/>
      <c r="J157" s="922"/>
      <c r="K157" s="922"/>
      <c r="L157" s="939"/>
      <c r="M157" s="91"/>
      <c r="N157" s="453"/>
    </row>
    <row r="158" spans="1:38" s="451" customFormat="1" ht="15" customHeight="1">
      <c r="A158" s="53"/>
      <c r="B158" s="938" t="str">
        <f t="shared" si="20"/>
        <v/>
      </c>
      <c r="C158" s="922"/>
      <c r="D158" s="922"/>
      <c r="E158" s="922"/>
      <c r="F158" s="922"/>
      <c r="G158" s="922"/>
      <c r="H158" s="922"/>
      <c r="I158" s="922"/>
      <c r="J158" s="922"/>
      <c r="K158" s="922"/>
      <c r="L158" s="939"/>
      <c r="M158" s="91"/>
      <c r="N158" s="453"/>
    </row>
    <row r="159" spans="1:38" s="451" customFormat="1" ht="15" customHeight="1">
      <c r="A159" s="53"/>
      <c r="B159" s="938" t="str">
        <f t="shared" si="20"/>
        <v/>
      </c>
      <c r="C159" s="922"/>
      <c r="D159" s="922"/>
      <c r="E159" s="922"/>
      <c r="F159" s="922"/>
      <c r="G159" s="922"/>
      <c r="H159" s="922"/>
      <c r="I159" s="922"/>
      <c r="J159" s="922"/>
      <c r="K159" s="922"/>
      <c r="L159" s="939"/>
      <c r="M159" s="91"/>
      <c r="N159" s="453"/>
    </row>
    <row r="160" spans="1:38" s="451" customFormat="1" ht="15" customHeight="1">
      <c r="A160" s="53"/>
      <c r="B160" s="938" t="str">
        <f t="shared" si="20"/>
        <v/>
      </c>
      <c r="C160" s="922"/>
      <c r="D160" s="922"/>
      <c r="E160" s="922"/>
      <c r="F160" s="922"/>
      <c r="G160" s="922"/>
      <c r="H160" s="922"/>
      <c r="I160" s="922"/>
      <c r="J160" s="922"/>
      <c r="K160" s="922"/>
      <c r="L160" s="939"/>
      <c r="M160" s="91"/>
      <c r="N160" s="453"/>
    </row>
    <row r="161" spans="1:14" s="451" customFormat="1" ht="15" customHeight="1">
      <c r="A161" s="53"/>
      <c r="B161" s="938" t="str">
        <f t="shared" si="20"/>
        <v/>
      </c>
      <c r="C161" s="922"/>
      <c r="D161" s="922"/>
      <c r="E161" s="922"/>
      <c r="F161" s="922"/>
      <c r="G161" s="922"/>
      <c r="H161" s="922"/>
      <c r="I161" s="922"/>
      <c r="J161" s="922"/>
      <c r="K161" s="922"/>
      <c r="L161" s="939"/>
      <c r="M161" s="91"/>
      <c r="N161" s="453"/>
    </row>
    <row r="162" spans="1:14" s="451" customFormat="1" ht="15" customHeight="1">
      <c r="A162" s="53"/>
      <c r="B162" s="938" t="str">
        <f t="shared" si="20"/>
        <v/>
      </c>
      <c r="C162" s="922"/>
      <c r="D162" s="922"/>
      <c r="E162" s="922"/>
      <c r="F162" s="922"/>
      <c r="G162" s="922"/>
      <c r="H162" s="922"/>
      <c r="I162" s="922"/>
      <c r="J162" s="922"/>
      <c r="K162" s="922"/>
      <c r="L162" s="939"/>
      <c r="M162" s="91"/>
      <c r="N162" s="453"/>
    </row>
    <row r="163" spans="1:14" s="451" customFormat="1" ht="15" customHeight="1">
      <c r="A163" s="53"/>
      <c r="B163" s="938" t="str">
        <f t="shared" si="20"/>
        <v/>
      </c>
      <c r="C163" s="922"/>
      <c r="D163" s="922"/>
      <c r="E163" s="922"/>
      <c r="F163" s="922"/>
      <c r="G163" s="922"/>
      <c r="H163" s="922"/>
      <c r="I163" s="922"/>
      <c r="J163" s="922"/>
      <c r="K163" s="922"/>
      <c r="L163" s="939"/>
      <c r="M163" s="91"/>
      <c r="N163" s="453"/>
    </row>
    <row r="164" spans="1:14" s="451" customFormat="1" ht="15" customHeight="1">
      <c r="A164" s="53"/>
      <c r="B164" s="938" t="str">
        <f t="shared" si="20"/>
        <v/>
      </c>
      <c r="C164" s="922"/>
      <c r="D164" s="922"/>
      <c r="E164" s="922"/>
      <c r="F164" s="922"/>
      <c r="G164" s="922"/>
      <c r="H164" s="922"/>
      <c r="I164" s="922"/>
      <c r="J164" s="922"/>
      <c r="K164" s="922"/>
      <c r="L164" s="939"/>
      <c r="M164" s="91"/>
      <c r="N164" s="453"/>
    </row>
    <row r="165" spans="1:14" s="451" customFormat="1" ht="15" customHeight="1">
      <c r="A165" s="53"/>
      <c r="B165" s="938" t="str">
        <f t="shared" si="20"/>
        <v/>
      </c>
      <c r="C165" s="922"/>
      <c r="D165" s="922"/>
      <c r="E165" s="922"/>
      <c r="F165" s="922"/>
      <c r="G165" s="922"/>
      <c r="H165" s="922"/>
      <c r="I165" s="922"/>
      <c r="J165" s="922"/>
      <c r="K165" s="922"/>
      <c r="L165" s="939"/>
      <c r="M165" s="91"/>
      <c r="N165" s="453"/>
    </row>
    <row r="166" spans="1:14" s="451" customFormat="1" ht="15" customHeight="1">
      <c r="A166" s="53"/>
      <c r="B166" s="938" t="str">
        <f t="shared" si="20"/>
        <v/>
      </c>
      <c r="C166" s="922"/>
      <c r="D166" s="922"/>
      <c r="E166" s="922"/>
      <c r="F166" s="922"/>
      <c r="G166" s="922"/>
      <c r="H166" s="922"/>
      <c r="I166" s="922"/>
      <c r="J166" s="922"/>
      <c r="K166" s="922"/>
      <c r="L166" s="939"/>
      <c r="M166" s="91"/>
      <c r="N166" s="453"/>
    </row>
    <row r="167" spans="1:14" s="451" customFormat="1" ht="15" customHeight="1">
      <c r="A167" s="53"/>
      <c r="B167" s="938" t="str">
        <f t="shared" si="20"/>
        <v/>
      </c>
      <c r="C167" s="922"/>
      <c r="D167" s="922"/>
      <c r="E167" s="922"/>
      <c r="F167" s="922"/>
      <c r="G167" s="922"/>
      <c r="H167" s="922"/>
      <c r="I167" s="922"/>
      <c r="J167" s="922"/>
      <c r="K167" s="922"/>
      <c r="L167" s="939"/>
      <c r="M167" s="91"/>
      <c r="N167" s="453"/>
    </row>
    <row r="168" spans="1:14" s="451" customFormat="1" ht="15" customHeight="1">
      <c r="A168" s="53"/>
      <c r="B168" s="938" t="str">
        <f t="shared" si="20"/>
        <v/>
      </c>
      <c r="C168" s="922"/>
      <c r="D168" s="922"/>
      <c r="E168" s="922"/>
      <c r="F168" s="922"/>
      <c r="G168" s="922"/>
      <c r="H168" s="922"/>
      <c r="I168" s="922"/>
      <c r="J168" s="922"/>
      <c r="K168" s="922"/>
      <c r="L168" s="939"/>
      <c r="M168" s="91"/>
      <c r="N168" s="453"/>
    </row>
    <row r="169" spans="1:14" s="451" customFormat="1" ht="14.25">
      <c r="A169" s="53"/>
      <c r="B169" s="938" t="str">
        <f t="shared" si="20"/>
        <v/>
      </c>
      <c r="C169" s="922"/>
      <c r="D169" s="922"/>
      <c r="E169" s="922"/>
      <c r="F169" s="922"/>
      <c r="G169" s="922"/>
      <c r="H169" s="922"/>
      <c r="I169" s="922"/>
      <c r="J169" s="922"/>
      <c r="K169" s="922"/>
      <c r="L169" s="939"/>
      <c r="M169" s="91"/>
      <c r="N169" s="453"/>
    </row>
    <row r="170" spans="1:14" s="451" customFormat="1" ht="14.25">
      <c r="A170" s="53"/>
      <c r="B170" s="938" t="str">
        <f t="shared" si="20"/>
        <v/>
      </c>
      <c r="C170" s="922"/>
      <c r="D170" s="922"/>
      <c r="E170" s="922"/>
      <c r="F170" s="922"/>
      <c r="G170" s="922"/>
      <c r="H170" s="922"/>
      <c r="I170" s="922"/>
      <c r="J170" s="922"/>
      <c r="K170" s="922"/>
      <c r="L170" s="939"/>
      <c r="M170" s="91"/>
      <c r="N170" s="453"/>
    </row>
    <row r="171" spans="1:14" s="451" customFormat="1" ht="14.25">
      <c r="A171" s="53"/>
      <c r="B171" s="938" t="str">
        <f t="shared" si="20"/>
        <v/>
      </c>
      <c r="C171" s="922"/>
      <c r="D171" s="922"/>
      <c r="E171" s="922"/>
      <c r="F171" s="922"/>
      <c r="G171" s="922"/>
      <c r="H171" s="922"/>
      <c r="I171" s="922"/>
      <c r="J171" s="922"/>
      <c r="K171" s="922"/>
      <c r="L171" s="939"/>
      <c r="M171" s="91"/>
      <c r="N171" s="453"/>
    </row>
    <row r="172" spans="1:14" s="451" customFormat="1" ht="14.25">
      <c r="A172" s="53"/>
      <c r="B172" s="938" t="str">
        <f t="shared" si="20"/>
        <v/>
      </c>
      <c r="C172" s="922"/>
      <c r="D172" s="922"/>
      <c r="E172" s="922"/>
      <c r="F172" s="922"/>
      <c r="G172" s="922"/>
      <c r="H172" s="922"/>
      <c r="I172" s="922"/>
      <c r="J172" s="922"/>
      <c r="K172" s="922"/>
      <c r="L172" s="939"/>
      <c r="M172" s="91"/>
      <c r="N172" s="453"/>
    </row>
    <row r="173" spans="1:14" s="451" customFormat="1" ht="14.25">
      <c r="A173" s="53"/>
      <c r="B173" s="938" t="str">
        <f t="shared" si="20"/>
        <v/>
      </c>
      <c r="C173" s="922"/>
      <c r="D173" s="922"/>
      <c r="E173" s="922"/>
      <c r="F173" s="922"/>
      <c r="G173" s="922"/>
      <c r="H173" s="922"/>
      <c r="I173" s="922"/>
      <c r="J173" s="922"/>
      <c r="K173" s="922"/>
      <c r="L173" s="939"/>
      <c r="M173" s="91"/>
      <c r="N173" s="453"/>
    </row>
    <row r="174" spans="1:14" s="451" customFormat="1" ht="14.25">
      <c r="A174" s="53"/>
      <c r="B174" s="938" t="str">
        <f t="shared" si="20"/>
        <v/>
      </c>
      <c r="C174" s="922"/>
      <c r="D174" s="922"/>
      <c r="E174" s="922"/>
      <c r="F174" s="922"/>
      <c r="G174" s="922"/>
      <c r="H174" s="922"/>
      <c r="I174" s="922"/>
      <c r="J174" s="922"/>
      <c r="K174" s="922"/>
      <c r="L174" s="939"/>
      <c r="M174" s="91"/>
      <c r="N174" s="453"/>
    </row>
    <row r="175" spans="1:14" s="451" customFormat="1" ht="14.25">
      <c r="A175" s="53"/>
      <c r="B175" s="938" t="str">
        <f t="shared" si="20"/>
        <v/>
      </c>
      <c r="C175" s="922"/>
      <c r="D175" s="922"/>
      <c r="E175" s="922"/>
      <c r="F175" s="922"/>
      <c r="G175" s="922"/>
      <c r="H175" s="922"/>
      <c r="I175" s="922"/>
      <c r="J175" s="922"/>
      <c r="K175" s="922"/>
      <c r="L175" s="939"/>
      <c r="M175" s="91"/>
      <c r="N175" s="453"/>
    </row>
    <row r="176" spans="1:14" s="451" customFormat="1" ht="14.25">
      <c r="A176" s="53"/>
      <c r="B176" s="938" t="str">
        <f t="shared" si="20"/>
        <v/>
      </c>
      <c r="C176" s="922"/>
      <c r="D176" s="922"/>
      <c r="E176" s="922"/>
      <c r="F176" s="922"/>
      <c r="G176" s="922"/>
      <c r="H176" s="922"/>
      <c r="I176" s="922"/>
      <c r="J176" s="922"/>
      <c r="K176" s="922"/>
      <c r="L176" s="939"/>
      <c r="M176" s="91"/>
      <c r="N176" s="453"/>
    </row>
    <row r="177" spans="1:14" s="451" customFormat="1" ht="14.25">
      <c r="A177" s="53"/>
      <c r="B177" s="938" t="str">
        <f t="shared" si="20"/>
        <v/>
      </c>
      <c r="C177" s="922"/>
      <c r="D177" s="922"/>
      <c r="E177" s="922"/>
      <c r="F177" s="922"/>
      <c r="G177" s="922"/>
      <c r="H177" s="922"/>
      <c r="I177" s="922"/>
      <c r="J177" s="922"/>
      <c r="K177" s="922"/>
      <c r="L177" s="939"/>
      <c r="M177" s="91"/>
      <c r="N177" s="453"/>
    </row>
    <row r="178" spans="1:14" s="451" customFormat="1" ht="14.25">
      <c r="A178" s="53"/>
      <c r="B178" s="938" t="str">
        <f t="shared" si="20"/>
        <v/>
      </c>
      <c r="C178" s="922"/>
      <c r="D178" s="922"/>
      <c r="E178" s="922"/>
      <c r="F178" s="922"/>
      <c r="G178" s="922"/>
      <c r="H178" s="922"/>
      <c r="I178" s="922"/>
      <c r="J178" s="922"/>
      <c r="K178" s="922"/>
      <c r="L178" s="939"/>
      <c r="M178" s="91"/>
      <c r="N178" s="453"/>
    </row>
    <row r="179" spans="1:14" s="451" customFormat="1" ht="14.25">
      <c r="A179" s="53"/>
      <c r="B179" s="938" t="str">
        <f t="shared" si="20"/>
        <v/>
      </c>
      <c r="C179" s="922"/>
      <c r="D179" s="922"/>
      <c r="E179" s="922"/>
      <c r="F179" s="922"/>
      <c r="G179" s="922"/>
      <c r="H179" s="922"/>
      <c r="I179" s="922"/>
      <c r="J179" s="922"/>
      <c r="K179" s="922"/>
      <c r="L179" s="939"/>
      <c r="M179" s="91"/>
      <c r="N179" s="453"/>
    </row>
    <row r="180" spans="1:14" s="451" customFormat="1" ht="14.25">
      <c r="A180" s="53"/>
      <c r="B180" s="938" t="str">
        <f t="shared" ref="B180:B191" si="21">IF(Z473&lt;&gt;"",CONCATENATE(AA473,"   -   Total Percentage:   ",(AF473*100),"%","     |     ","Adjustment Factor: ",AB473,"     |     ","Factor's Increase/Decrease Percentage: ","   ",AC473," ",(AD473*100),"%"),"")</f>
        <v/>
      </c>
      <c r="C180" s="922"/>
      <c r="D180" s="922"/>
      <c r="E180" s="922"/>
      <c r="F180" s="922"/>
      <c r="G180" s="922"/>
      <c r="H180" s="922"/>
      <c r="I180" s="922"/>
      <c r="J180" s="922"/>
      <c r="K180" s="922"/>
      <c r="L180" s="939"/>
      <c r="M180" s="91"/>
      <c r="N180" s="453"/>
    </row>
    <row r="181" spans="1:14" s="451" customFormat="1" ht="14.25">
      <c r="A181" s="53"/>
      <c r="B181" s="938" t="str">
        <f t="shared" si="21"/>
        <v/>
      </c>
      <c r="C181" s="922"/>
      <c r="D181" s="922"/>
      <c r="E181" s="922"/>
      <c r="F181" s="922"/>
      <c r="G181" s="922"/>
      <c r="H181" s="922"/>
      <c r="I181" s="922"/>
      <c r="J181" s="922"/>
      <c r="K181" s="922"/>
      <c r="L181" s="939"/>
      <c r="M181" s="91"/>
      <c r="N181" s="453"/>
    </row>
    <row r="182" spans="1:14" s="451" customFormat="1" ht="14.25">
      <c r="A182" s="53"/>
      <c r="B182" s="938" t="str">
        <f t="shared" si="21"/>
        <v/>
      </c>
      <c r="C182" s="922"/>
      <c r="D182" s="922"/>
      <c r="E182" s="922"/>
      <c r="F182" s="922"/>
      <c r="G182" s="922"/>
      <c r="H182" s="922"/>
      <c r="I182" s="922"/>
      <c r="J182" s="922"/>
      <c r="K182" s="922"/>
      <c r="L182" s="939"/>
      <c r="M182" s="91"/>
      <c r="N182" s="453"/>
    </row>
    <row r="183" spans="1:14" s="451" customFormat="1" ht="14.25">
      <c r="A183" s="53"/>
      <c r="B183" s="938" t="str">
        <f t="shared" si="21"/>
        <v/>
      </c>
      <c r="C183" s="922"/>
      <c r="D183" s="922"/>
      <c r="E183" s="922"/>
      <c r="F183" s="922"/>
      <c r="G183" s="922"/>
      <c r="H183" s="922"/>
      <c r="I183" s="922"/>
      <c r="J183" s="922"/>
      <c r="K183" s="922"/>
      <c r="L183" s="939"/>
      <c r="M183" s="91"/>
      <c r="N183" s="453"/>
    </row>
    <row r="184" spans="1:14" s="451" customFormat="1" ht="14.25">
      <c r="A184" s="53"/>
      <c r="B184" s="938" t="str">
        <f t="shared" si="21"/>
        <v/>
      </c>
      <c r="C184" s="922"/>
      <c r="D184" s="922"/>
      <c r="E184" s="922"/>
      <c r="F184" s="922"/>
      <c r="G184" s="922"/>
      <c r="H184" s="922"/>
      <c r="I184" s="922"/>
      <c r="J184" s="922"/>
      <c r="K184" s="922"/>
      <c r="L184" s="939"/>
      <c r="M184" s="91"/>
      <c r="N184" s="453"/>
    </row>
    <row r="185" spans="1:14" s="451" customFormat="1" ht="14.25">
      <c r="A185" s="53"/>
      <c r="B185" s="938" t="str">
        <f t="shared" si="21"/>
        <v/>
      </c>
      <c r="C185" s="922"/>
      <c r="D185" s="922"/>
      <c r="E185" s="922"/>
      <c r="F185" s="922"/>
      <c r="G185" s="922"/>
      <c r="H185" s="922"/>
      <c r="I185" s="922"/>
      <c r="J185" s="922"/>
      <c r="K185" s="922"/>
      <c r="L185" s="939"/>
      <c r="M185" s="91"/>
      <c r="N185" s="453"/>
    </row>
    <row r="186" spans="1:14" s="451" customFormat="1" ht="14.25">
      <c r="A186" s="53"/>
      <c r="B186" s="938" t="str">
        <f t="shared" si="21"/>
        <v/>
      </c>
      <c r="C186" s="922"/>
      <c r="D186" s="922"/>
      <c r="E186" s="922"/>
      <c r="F186" s="922"/>
      <c r="G186" s="922"/>
      <c r="H186" s="922"/>
      <c r="I186" s="922"/>
      <c r="J186" s="922"/>
      <c r="K186" s="922"/>
      <c r="L186" s="939"/>
      <c r="M186" s="91"/>
      <c r="N186" s="453"/>
    </row>
    <row r="187" spans="1:14" s="451" customFormat="1" ht="14.25">
      <c r="A187" s="53"/>
      <c r="B187" s="938" t="str">
        <f t="shared" si="21"/>
        <v/>
      </c>
      <c r="C187" s="922"/>
      <c r="D187" s="922"/>
      <c r="E187" s="922"/>
      <c r="F187" s="922"/>
      <c r="G187" s="922"/>
      <c r="H187" s="922"/>
      <c r="I187" s="922"/>
      <c r="J187" s="922"/>
      <c r="K187" s="922"/>
      <c r="L187" s="939"/>
      <c r="M187" s="91"/>
      <c r="N187" s="453"/>
    </row>
    <row r="188" spans="1:14" s="451" customFormat="1" ht="14.25">
      <c r="A188" s="53"/>
      <c r="B188" s="938" t="str">
        <f t="shared" si="21"/>
        <v/>
      </c>
      <c r="C188" s="922"/>
      <c r="D188" s="922"/>
      <c r="E188" s="922"/>
      <c r="F188" s="922"/>
      <c r="G188" s="922"/>
      <c r="H188" s="922"/>
      <c r="I188" s="922"/>
      <c r="J188" s="922"/>
      <c r="K188" s="922"/>
      <c r="L188" s="939"/>
      <c r="M188" s="91"/>
      <c r="N188" s="453"/>
    </row>
    <row r="189" spans="1:14" s="451" customFormat="1" ht="14.25">
      <c r="A189" s="53"/>
      <c r="B189" s="938" t="str">
        <f t="shared" si="21"/>
        <v/>
      </c>
      <c r="C189" s="922"/>
      <c r="D189" s="922"/>
      <c r="E189" s="922"/>
      <c r="F189" s="922"/>
      <c r="G189" s="922"/>
      <c r="H189" s="922"/>
      <c r="I189" s="922"/>
      <c r="J189" s="922"/>
      <c r="K189" s="922"/>
      <c r="L189" s="939"/>
      <c r="M189" s="91"/>
      <c r="N189" s="453"/>
    </row>
    <row r="190" spans="1:14" s="451" customFormat="1" ht="14.25">
      <c r="A190" s="53"/>
      <c r="B190" s="938" t="str">
        <f t="shared" si="21"/>
        <v/>
      </c>
      <c r="C190" s="922"/>
      <c r="D190" s="922"/>
      <c r="E190" s="922"/>
      <c r="F190" s="922"/>
      <c r="G190" s="922"/>
      <c r="H190" s="922"/>
      <c r="I190" s="922"/>
      <c r="J190" s="922"/>
      <c r="K190" s="922"/>
      <c r="L190" s="939"/>
      <c r="M190" s="91"/>
      <c r="N190" s="453"/>
    </row>
    <row r="191" spans="1:14" s="451" customFormat="1" ht="14.25">
      <c r="A191" s="53"/>
      <c r="B191" s="938" t="str">
        <f t="shared" si="21"/>
        <v/>
      </c>
      <c r="C191" s="922"/>
      <c r="D191" s="922"/>
      <c r="E191" s="922"/>
      <c r="F191" s="922"/>
      <c r="G191" s="922"/>
      <c r="H191" s="922"/>
      <c r="I191" s="922"/>
      <c r="J191" s="922"/>
      <c r="K191" s="922"/>
      <c r="L191" s="939"/>
      <c r="M191" s="91"/>
      <c r="N191" s="453"/>
    </row>
    <row r="192" spans="1:14" s="451" customFormat="1" ht="15" customHeight="1">
      <c r="A192" s="53"/>
      <c r="B192" s="72"/>
      <c r="C192" s="64"/>
      <c r="D192" s="64"/>
      <c r="E192" s="64"/>
      <c r="F192" s="64"/>
      <c r="G192" s="64"/>
      <c r="H192" s="64"/>
      <c r="I192" s="64"/>
      <c r="J192" s="64"/>
      <c r="K192" s="64"/>
      <c r="L192" s="73"/>
      <c r="M192" s="92"/>
      <c r="N192" s="455"/>
    </row>
    <row r="193" spans="1:14" s="451" customFormat="1" ht="14.25">
      <c r="A193" s="53"/>
      <c r="B193" s="953" t="str">
        <f>$G$2</f>
        <v>--</v>
      </c>
      <c r="C193" s="954"/>
      <c r="D193" s="954"/>
      <c r="E193" s="954"/>
      <c r="F193" s="954"/>
      <c r="G193" s="954"/>
      <c r="H193" s="954"/>
      <c r="I193" s="954"/>
      <c r="J193" s="954"/>
      <c r="K193" s="954"/>
      <c r="L193" s="955"/>
      <c r="M193" s="91"/>
      <c r="N193" s="453"/>
    </row>
    <row r="194" spans="1:14" s="451" customFormat="1" ht="15" customHeight="1">
      <c r="A194" s="53"/>
      <c r="B194" s="938" t="str">
        <f>IFERROR(IF(AO408&lt;&gt;"",CONCATENATE(AP408,"   -   Total Percentage:   ",(AU408*100),"%","     |     ","Adjustment Factor: ",AQ408,"     |     ","Factor's Increase/Decrease Percentage: ","   ",AR408," ",(AS408*100),"%"),0),"---")</f>
        <v>---</v>
      </c>
      <c r="C194" s="922"/>
      <c r="D194" s="922"/>
      <c r="E194" s="922"/>
      <c r="F194" s="922"/>
      <c r="G194" s="922"/>
      <c r="H194" s="922"/>
      <c r="I194" s="922"/>
      <c r="J194" s="922"/>
      <c r="K194" s="922"/>
      <c r="L194" s="939"/>
      <c r="M194" s="91"/>
      <c r="N194" s="453"/>
    </row>
    <row r="195" spans="1:14" s="451" customFormat="1" ht="15" customHeight="1">
      <c r="A195" s="53"/>
      <c r="B195" s="938" t="str">
        <f t="shared" ref="B195:B226" si="22">IF(AO409&lt;&gt;"",CONCATENATE(AP409,"   -   Total Percentage:   ",(AU409*100),"%","     |     ","Adjustment Factor: ",AQ409,"     |     ","Factor's Increase/Decrease Percentage: ","   ",AR409," ",(AS409*100),"%"),"")</f>
        <v/>
      </c>
      <c r="C195" s="922"/>
      <c r="D195" s="922"/>
      <c r="E195" s="922"/>
      <c r="F195" s="922"/>
      <c r="G195" s="922"/>
      <c r="H195" s="922"/>
      <c r="I195" s="922"/>
      <c r="J195" s="922"/>
      <c r="K195" s="922"/>
      <c r="L195" s="939"/>
      <c r="M195" s="91"/>
      <c r="N195" s="453"/>
    </row>
    <row r="196" spans="1:14" s="451" customFormat="1" ht="15" customHeight="1">
      <c r="A196" s="53"/>
      <c r="B196" s="938" t="str">
        <f t="shared" si="22"/>
        <v/>
      </c>
      <c r="C196" s="922"/>
      <c r="D196" s="922"/>
      <c r="E196" s="922"/>
      <c r="F196" s="922"/>
      <c r="G196" s="922"/>
      <c r="H196" s="922"/>
      <c r="I196" s="922"/>
      <c r="J196" s="922"/>
      <c r="K196" s="922"/>
      <c r="L196" s="939"/>
      <c r="M196" s="91"/>
      <c r="N196" s="453"/>
    </row>
    <row r="197" spans="1:14" s="451" customFormat="1" ht="15" customHeight="1">
      <c r="A197" s="53"/>
      <c r="B197" s="938" t="str">
        <f t="shared" si="22"/>
        <v/>
      </c>
      <c r="C197" s="922"/>
      <c r="D197" s="922"/>
      <c r="E197" s="922"/>
      <c r="F197" s="922"/>
      <c r="G197" s="922"/>
      <c r="H197" s="922"/>
      <c r="I197" s="922"/>
      <c r="J197" s="922"/>
      <c r="K197" s="922"/>
      <c r="L197" s="939"/>
      <c r="M197" s="91"/>
      <c r="N197" s="453"/>
    </row>
    <row r="198" spans="1:14" s="451" customFormat="1" ht="15" customHeight="1">
      <c r="A198" s="53"/>
      <c r="B198" s="938" t="str">
        <f t="shared" si="22"/>
        <v/>
      </c>
      <c r="C198" s="922"/>
      <c r="D198" s="922"/>
      <c r="E198" s="922"/>
      <c r="F198" s="922"/>
      <c r="G198" s="922"/>
      <c r="H198" s="922"/>
      <c r="I198" s="922"/>
      <c r="J198" s="922"/>
      <c r="K198" s="922"/>
      <c r="L198" s="939"/>
      <c r="M198" s="91"/>
      <c r="N198" s="453"/>
    </row>
    <row r="199" spans="1:14" s="451" customFormat="1" ht="15" customHeight="1">
      <c r="A199" s="53"/>
      <c r="B199" s="938" t="str">
        <f t="shared" si="22"/>
        <v/>
      </c>
      <c r="C199" s="922"/>
      <c r="D199" s="922"/>
      <c r="E199" s="922"/>
      <c r="F199" s="922"/>
      <c r="G199" s="922"/>
      <c r="H199" s="922"/>
      <c r="I199" s="922"/>
      <c r="J199" s="922"/>
      <c r="K199" s="922"/>
      <c r="L199" s="939"/>
      <c r="M199" s="91"/>
      <c r="N199" s="453"/>
    </row>
    <row r="200" spans="1:14" s="451" customFormat="1" ht="15" customHeight="1">
      <c r="A200" s="53"/>
      <c r="B200" s="938" t="str">
        <f t="shared" si="22"/>
        <v/>
      </c>
      <c r="C200" s="922"/>
      <c r="D200" s="922"/>
      <c r="E200" s="922"/>
      <c r="F200" s="922"/>
      <c r="G200" s="922"/>
      <c r="H200" s="922"/>
      <c r="I200" s="922"/>
      <c r="J200" s="922"/>
      <c r="K200" s="922"/>
      <c r="L200" s="939"/>
      <c r="M200" s="91"/>
      <c r="N200" s="453"/>
    </row>
    <row r="201" spans="1:14" s="451" customFormat="1" ht="15" customHeight="1">
      <c r="A201" s="53"/>
      <c r="B201" s="938" t="str">
        <f t="shared" si="22"/>
        <v/>
      </c>
      <c r="C201" s="922"/>
      <c r="D201" s="922"/>
      <c r="E201" s="922"/>
      <c r="F201" s="922"/>
      <c r="G201" s="922"/>
      <c r="H201" s="922"/>
      <c r="I201" s="922"/>
      <c r="J201" s="922"/>
      <c r="K201" s="922"/>
      <c r="L201" s="939"/>
      <c r="M201" s="91"/>
      <c r="N201" s="453"/>
    </row>
    <row r="202" spans="1:14" s="451" customFormat="1" ht="15" customHeight="1">
      <c r="A202" s="53"/>
      <c r="B202" s="938" t="str">
        <f t="shared" si="22"/>
        <v/>
      </c>
      <c r="C202" s="922"/>
      <c r="D202" s="922"/>
      <c r="E202" s="922"/>
      <c r="F202" s="922"/>
      <c r="G202" s="922"/>
      <c r="H202" s="922"/>
      <c r="I202" s="922"/>
      <c r="J202" s="922"/>
      <c r="K202" s="922"/>
      <c r="L202" s="939"/>
      <c r="M202" s="91"/>
      <c r="N202" s="453"/>
    </row>
    <row r="203" spans="1:14" s="451" customFormat="1" ht="15" customHeight="1">
      <c r="A203" s="53"/>
      <c r="B203" s="938" t="str">
        <f t="shared" si="22"/>
        <v/>
      </c>
      <c r="C203" s="922"/>
      <c r="D203" s="922"/>
      <c r="E203" s="922"/>
      <c r="F203" s="922"/>
      <c r="G203" s="922"/>
      <c r="H203" s="922"/>
      <c r="I203" s="922"/>
      <c r="J203" s="922"/>
      <c r="K203" s="922"/>
      <c r="L203" s="939"/>
      <c r="M203" s="91"/>
      <c r="N203" s="453"/>
    </row>
    <row r="204" spans="1:14" s="451" customFormat="1" ht="15" customHeight="1">
      <c r="A204" s="53"/>
      <c r="B204" s="938" t="str">
        <f t="shared" si="22"/>
        <v/>
      </c>
      <c r="C204" s="922"/>
      <c r="D204" s="922"/>
      <c r="E204" s="922"/>
      <c r="F204" s="922"/>
      <c r="G204" s="922"/>
      <c r="H204" s="922"/>
      <c r="I204" s="922"/>
      <c r="J204" s="922"/>
      <c r="K204" s="922"/>
      <c r="L204" s="939"/>
      <c r="M204" s="91"/>
      <c r="N204" s="453"/>
    </row>
    <row r="205" spans="1:14" s="451" customFormat="1" ht="15" customHeight="1">
      <c r="A205" s="53"/>
      <c r="B205" s="938" t="str">
        <f t="shared" si="22"/>
        <v/>
      </c>
      <c r="C205" s="922"/>
      <c r="D205" s="922"/>
      <c r="E205" s="922"/>
      <c r="F205" s="922"/>
      <c r="G205" s="922"/>
      <c r="H205" s="922"/>
      <c r="I205" s="922"/>
      <c r="J205" s="922"/>
      <c r="K205" s="922"/>
      <c r="L205" s="939"/>
      <c r="M205" s="91"/>
      <c r="N205" s="453"/>
    </row>
    <row r="206" spans="1:14" s="451" customFormat="1" ht="15" customHeight="1">
      <c r="A206" s="53"/>
      <c r="B206" s="938" t="str">
        <f t="shared" si="22"/>
        <v/>
      </c>
      <c r="C206" s="922"/>
      <c r="D206" s="922"/>
      <c r="E206" s="922"/>
      <c r="F206" s="922"/>
      <c r="G206" s="922"/>
      <c r="H206" s="922"/>
      <c r="I206" s="922"/>
      <c r="J206" s="922"/>
      <c r="K206" s="922"/>
      <c r="L206" s="939"/>
      <c r="M206" s="91"/>
      <c r="N206" s="453"/>
    </row>
    <row r="207" spans="1:14" s="451" customFormat="1" ht="15" customHeight="1">
      <c r="A207" s="53"/>
      <c r="B207" s="938" t="str">
        <f t="shared" si="22"/>
        <v/>
      </c>
      <c r="C207" s="922"/>
      <c r="D207" s="922"/>
      <c r="E207" s="922"/>
      <c r="F207" s="922"/>
      <c r="G207" s="922"/>
      <c r="H207" s="922"/>
      <c r="I207" s="922"/>
      <c r="J207" s="922"/>
      <c r="K207" s="922"/>
      <c r="L207" s="939"/>
      <c r="M207" s="91"/>
      <c r="N207" s="453"/>
    </row>
    <row r="208" spans="1:14" s="451" customFormat="1" ht="15" customHeight="1">
      <c r="A208" s="53"/>
      <c r="B208" s="938" t="str">
        <f t="shared" si="22"/>
        <v/>
      </c>
      <c r="C208" s="922"/>
      <c r="D208" s="922"/>
      <c r="E208" s="922"/>
      <c r="F208" s="922"/>
      <c r="G208" s="922"/>
      <c r="H208" s="922"/>
      <c r="I208" s="922"/>
      <c r="J208" s="922"/>
      <c r="K208" s="922"/>
      <c r="L208" s="939"/>
      <c r="M208" s="91"/>
      <c r="N208" s="453"/>
    </row>
    <row r="209" spans="1:14" s="451" customFormat="1" ht="15" customHeight="1">
      <c r="A209" s="53"/>
      <c r="B209" s="938" t="str">
        <f t="shared" si="22"/>
        <v/>
      </c>
      <c r="C209" s="922"/>
      <c r="D209" s="922"/>
      <c r="E209" s="922"/>
      <c r="F209" s="922"/>
      <c r="G209" s="922"/>
      <c r="H209" s="922"/>
      <c r="I209" s="922"/>
      <c r="J209" s="922"/>
      <c r="K209" s="922"/>
      <c r="L209" s="939"/>
      <c r="M209" s="91"/>
      <c r="N209" s="453"/>
    </row>
    <row r="210" spans="1:14" s="451" customFormat="1" ht="15" customHeight="1">
      <c r="A210" s="53"/>
      <c r="B210" s="938" t="str">
        <f t="shared" si="22"/>
        <v/>
      </c>
      <c r="C210" s="922"/>
      <c r="D210" s="922"/>
      <c r="E210" s="922"/>
      <c r="F210" s="922"/>
      <c r="G210" s="922"/>
      <c r="H210" s="922"/>
      <c r="I210" s="922"/>
      <c r="J210" s="922"/>
      <c r="K210" s="922"/>
      <c r="L210" s="939"/>
      <c r="M210" s="91"/>
      <c r="N210" s="453"/>
    </row>
    <row r="211" spans="1:14" s="451" customFormat="1" ht="15" customHeight="1">
      <c r="A211" s="53"/>
      <c r="B211" s="938" t="str">
        <f t="shared" si="22"/>
        <v/>
      </c>
      <c r="C211" s="922"/>
      <c r="D211" s="922"/>
      <c r="E211" s="922"/>
      <c r="F211" s="922"/>
      <c r="G211" s="922"/>
      <c r="H211" s="922"/>
      <c r="I211" s="922"/>
      <c r="J211" s="922"/>
      <c r="K211" s="922"/>
      <c r="L211" s="939"/>
      <c r="M211" s="91"/>
      <c r="N211" s="453"/>
    </row>
    <row r="212" spans="1:14" s="451" customFormat="1" ht="15" customHeight="1">
      <c r="A212" s="53"/>
      <c r="B212" s="938" t="str">
        <f t="shared" si="22"/>
        <v/>
      </c>
      <c r="C212" s="922"/>
      <c r="D212" s="922"/>
      <c r="E212" s="922"/>
      <c r="F212" s="922"/>
      <c r="G212" s="922"/>
      <c r="H212" s="922"/>
      <c r="I212" s="922"/>
      <c r="J212" s="922"/>
      <c r="K212" s="922"/>
      <c r="L212" s="939"/>
      <c r="M212" s="91"/>
      <c r="N212" s="453"/>
    </row>
    <row r="213" spans="1:14" s="451" customFormat="1" ht="15" customHeight="1">
      <c r="A213" s="53"/>
      <c r="B213" s="938" t="str">
        <f t="shared" si="22"/>
        <v/>
      </c>
      <c r="C213" s="922"/>
      <c r="D213" s="922"/>
      <c r="E213" s="922"/>
      <c r="F213" s="922"/>
      <c r="G213" s="922"/>
      <c r="H213" s="922"/>
      <c r="I213" s="922"/>
      <c r="J213" s="922"/>
      <c r="K213" s="922"/>
      <c r="L213" s="939"/>
      <c r="M213" s="91"/>
      <c r="N213" s="453"/>
    </row>
    <row r="214" spans="1:14" s="451" customFormat="1" ht="15" customHeight="1">
      <c r="A214" s="53"/>
      <c r="B214" s="938" t="str">
        <f t="shared" si="22"/>
        <v/>
      </c>
      <c r="C214" s="922"/>
      <c r="D214" s="922"/>
      <c r="E214" s="922"/>
      <c r="F214" s="922"/>
      <c r="G214" s="922"/>
      <c r="H214" s="922"/>
      <c r="I214" s="922"/>
      <c r="J214" s="922"/>
      <c r="K214" s="922"/>
      <c r="L214" s="939"/>
      <c r="M214" s="91"/>
      <c r="N214" s="453"/>
    </row>
    <row r="215" spans="1:14" s="451" customFormat="1" ht="15" customHeight="1">
      <c r="A215" s="53"/>
      <c r="B215" s="938" t="str">
        <f t="shared" si="22"/>
        <v/>
      </c>
      <c r="C215" s="922"/>
      <c r="D215" s="922"/>
      <c r="E215" s="922"/>
      <c r="F215" s="922"/>
      <c r="G215" s="922"/>
      <c r="H215" s="922"/>
      <c r="I215" s="922"/>
      <c r="J215" s="922"/>
      <c r="K215" s="922"/>
      <c r="L215" s="939"/>
      <c r="M215" s="91"/>
      <c r="N215" s="453"/>
    </row>
    <row r="216" spans="1:14" s="451" customFormat="1" ht="15" customHeight="1">
      <c r="A216" s="53"/>
      <c r="B216" s="938" t="str">
        <f t="shared" si="22"/>
        <v/>
      </c>
      <c r="C216" s="922"/>
      <c r="D216" s="922"/>
      <c r="E216" s="922"/>
      <c r="F216" s="922"/>
      <c r="G216" s="922"/>
      <c r="H216" s="922"/>
      <c r="I216" s="922"/>
      <c r="J216" s="922"/>
      <c r="K216" s="922"/>
      <c r="L216" s="939"/>
      <c r="M216" s="91"/>
      <c r="N216" s="453"/>
    </row>
    <row r="217" spans="1:14" s="451" customFormat="1" ht="15" customHeight="1">
      <c r="A217" s="53"/>
      <c r="B217" s="938" t="str">
        <f t="shared" si="22"/>
        <v/>
      </c>
      <c r="C217" s="922"/>
      <c r="D217" s="922"/>
      <c r="E217" s="922"/>
      <c r="F217" s="922"/>
      <c r="G217" s="922"/>
      <c r="H217" s="922"/>
      <c r="I217" s="922"/>
      <c r="J217" s="922"/>
      <c r="K217" s="922"/>
      <c r="L217" s="939"/>
      <c r="M217" s="91"/>
      <c r="N217" s="453"/>
    </row>
    <row r="218" spans="1:14" s="451" customFormat="1" ht="15" customHeight="1">
      <c r="A218" s="53"/>
      <c r="B218" s="938" t="str">
        <f t="shared" si="22"/>
        <v/>
      </c>
      <c r="C218" s="922"/>
      <c r="D218" s="922"/>
      <c r="E218" s="922"/>
      <c r="F218" s="922"/>
      <c r="G218" s="922"/>
      <c r="H218" s="922"/>
      <c r="I218" s="922"/>
      <c r="J218" s="922"/>
      <c r="K218" s="922"/>
      <c r="L218" s="939"/>
      <c r="M218" s="91"/>
      <c r="N218" s="453"/>
    </row>
    <row r="219" spans="1:14" s="451" customFormat="1" ht="15" customHeight="1">
      <c r="A219" s="53"/>
      <c r="B219" s="938" t="str">
        <f t="shared" si="22"/>
        <v/>
      </c>
      <c r="C219" s="922"/>
      <c r="D219" s="922"/>
      <c r="E219" s="922"/>
      <c r="F219" s="922"/>
      <c r="G219" s="922"/>
      <c r="H219" s="922"/>
      <c r="I219" s="922"/>
      <c r="J219" s="922"/>
      <c r="K219" s="922"/>
      <c r="L219" s="939"/>
      <c r="M219" s="91"/>
      <c r="N219" s="453"/>
    </row>
    <row r="220" spans="1:14" s="451" customFormat="1" ht="15" customHeight="1">
      <c r="A220" s="53"/>
      <c r="B220" s="938" t="str">
        <f t="shared" si="22"/>
        <v/>
      </c>
      <c r="C220" s="922"/>
      <c r="D220" s="922"/>
      <c r="E220" s="922"/>
      <c r="F220" s="922"/>
      <c r="G220" s="922"/>
      <c r="H220" s="922"/>
      <c r="I220" s="922"/>
      <c r="J220" s="922"/>
      <c r="K220" s="922"/>
      <c r="L220" s="939"/>
      <c r="M220" s="91"/>
      <c r="N220" s="453"/>
    </row>
    <row r="221" spans="1:14" s="451" customFormat="1" ht="15" customHeight="1">
      <c r="A221" s="53"/>
      <c r="B221" s="938" t="str">
        <f t="shared" si="22"/>
        <v/>
      </c>
      <c r="C221" s="922"/>
      <c r="D221" s="922"/>
      <c r="E221" s="922"/>
      <c r="F221" s="922"/>
      <c r="G221" s="922"/>
      <c r="H221" s="922"/>
      <c r="I221" s="922"/>
      <c r="J221" s="922"/>
      <c r="K221" s="922"/>
      <c r="L221" s="939"/>
      <c r="M221" s="91"/>
      <c r="N221" s="453"/>
    </row>
    <row r="222" spans="1:14" s="451" customFormat="1" ht="15" customHeight="1">
      <c r="A222" s="53"/>
      <c r="B222" s="938" t="str">
        <f t="shared" si="22"/>
        <v/>
      </c>
      <c r="C222" s="922"/>
      <c r="D222" s="922"/>
      <c r="E222" s="922"/>
      <c r="F222" s="922"/>
      <c r="G222" s="922"/>
      <c r="H222" s="922"/>
      <c r="I222" s="922"/>
      <c r="J222" s="922"/>
      <c r="K222" s="922"/>
      <c r="L222" s="939"/>
      <c r="M222" s="91"/>
      <c r="N222" s="453"/>
    </row>
    <row r="223" spans="1:14" s="451" customFormat="1" ht="15" customHeight="1">
      <c r="A223" s="53"/>
      <c r="B223" s="938" t="str">
        <f t="shared" si="22"/>
        <v/>
      </c>
      <c r="C223" s="922"/>
      <c r="D223" s="922"/>
      <c r="E223" s="922"/>
      <c r="F223" s="922"/>
      <c r="G223" s="922"/>
      <c r="H223" s="922"/>
      <c r="I223" s="922"/>
      <c r="J223" s="922"/>
      <c r="K223" s="922"/>
      <c r="L223" s="939"/>
      <c r="M223" s="91"/>
      <c r="N223" s="453"/>
    </row>
    <row r="224" spans="1:14" s="451" customFormat="1" ht="15" customHeight="1">
      <c r="A224" s="53"/>
      <c r="B224" s="938" t="str">
        <f t="shared" si="22"/>
        <v/>
      </c>
      <c r="C224" s="922"/>
      <c r="D224" s="922"/>
      <c r="E224" s="922"/>
      <c r="F224" s="922"/>
      <c r="G224" s="922"/>
      <c r="H224" s="922"/>
      <c r="I224" s="922"/>
      <c r="J224" s="922"/>
      <c r="K224" s="922"/>
      <c r="L224" s="939"/>
      <c r="M224" s="91"/>
      <c r="N224" s="453"/>
    </row>
    <row r="225" spans="1:14" s="451" customFormat="1" ht="15" customHeight="1">
      <c r="A225" s="53"/>
      <c r="B225" s="938" t="str">
        <f t="shared" si="22"/>
        <v/>
      </c>
      <c r="C225" s="922"/>
      <c r="D225" s="922"/>
      <c r="E225" s="922"/>
      <c r="F225" s="922"/>
      <c r="G225" s="922"/>
      <c r="H225" s="922"/>
      <c r="I225" s="922"/>
      <c r="J225" s="922"/>
      <c r="K225" s="922"/>
      <c r="L225" s="939"/>
      <c r="M225" s="91"/>
      <c r="N225" s="453"/>
    </row>
    <row r="226" spans="1:14" s="451" customFormat="1" ht="15" customHeight="1">
      <c r="A226" s="53"/>
      <c r="B226" s="938" t="str">
        <f t="shared" si="22"/>
        <v/>
      </c>
      <c r="C226" s="922"/>
      <c r="D226" s="922"/>
      <c r="E226" s="922"/>
      <c r="F226" s="922"/>
      <c r="G226" s="922"/>
      <c r="H226" s="922"/>
      <c r="I226" s="922"/>
      <c r="J226" s="922"/>
      <c r="K226" s="922"/>
      <c r="L226" s="939"/>
      <c r="M226" s="91"/>
      <c r="N226" s="453"/>
    </row>
    <row r="227" spans="1:14" s="451" customFormat="1" ht="15" customHeight="1">
      <c r="A227" s="53"/>
      <c r="B227" s="938" t="str">
        <f t="shared" ref="B227:B258" si="23">IF(AO441&lt;&gt;"",CONCATENATE(AP441,"   -   Total Percentage:   ",(AU441*100),"%","     |     ","Adjustment Factor: ",AQ441,"     |     ","Factor's Increase/Decrease Percentage: ","   ",AR441," ",(AS441*100),"%"),"")</f>
        <v/>
      </c>
      <c r="C227" s="922"/>
      <c r="D227" s="922"/>
      <c r="E227" s="922"/>
      <c r="F227" s="922"/>
      <c r="G227" s="922"/>
      <c r="H227" s="922"/>
      <c r="I227" s="922"/>
      <c r="J227" s="922"/>
      <c r="K227" s="922"/>
      <c r="L227" s="939"/>
      <c r="M227" s="91"/>
      <c r="N227" s="453"/>
    </row>
    <row r="228" spans="1:14" s="451" customFormat="1" ht="15" customHeight="1">
      <c r="A228" s="53"/>
      <c r="B228" s="938" t="str">
        <f t="shared" si="23"/>
        <v/>
      </c>
      <c r="C228" s="922"/>
      <c r="D228" s="922"/>
      <c r="E228" s="922"/>
      <c r="F228" s="922"/>
      <c r="G228" s="922"/>
      <c r="H228" s="922"/>
      <c r="I228" s="922"/>
      <c r="J228" s="922"/>
      <c r="K228" s="922"/>
      <c r="L228" s="939"/>
      <c r="M228" s="91"/>
      <c r="N228" s="453"/>
    </row>
    <row r="229" spans="1:14" s="451" customFormat="1" ht="15" customHeight="1">
      <c r="A229" s="53"/>
      <c r="B229" s="938" t="str">
        <f t="shared" si="23"/>
        <v/>
      </c>
      <c r="C229" s="922"/>
      <c r="D229" s="922"/>
      <c r="E229" s="922"/>
      <c r="F229" s="922"/>
      <c r="G229" s="922"/>
      <c r="H229" s="922"/>
      <c r="I229" s="922"/>
      <c r="J229" s="922"/>
      <c r="K229" s="922"/>
      <c r="L229" s="939"/>
      <c r="M229" s="91"/>
      <c r="N229" s="453"/>
    </row>
    <row r="230" spans="1:14" s="451" customFormat="1" ht="15" customHeight="1">
      <c r="A230" s="53"/>
      <c r="B230" s="938" t="str">
        <f t="shared" si="23"/>
        <v/>
      </c>
      <c r="C230" s="922"/>
      <c r="D230" s="922"/>
      <c r="E230" s="922"/>
      <c r="F230" s="922"/>
      <c r="G230" s="922"/>
      <c r="H230" s="922"/>
      <c r="I230" s="922"/>
      <c r="J230" s="922"/>
      <c r="K230" s="922"/>
      <c r="L230" s="939"/>
      <c r="M230" s="91"/>
      <c r="N230" s="453"/>
    </row>
    <row r="231" spans="1:14" s="451" customFormat="1" ht="15" customHeight="1">
      <c r="A231" s="53"/>
      <c r="B231" s="938" t="str">
        <f t="shared" si="23"/>
        <v/>
      </c>
      <c r="C231" s="922"/>
      <c r="D231" s="922"/>
      <c r="E231" s="922"/>
      <c r="F231" s="922"/>
      <c r="G231" s="922"/>
      <c r="H231" s="922"/>
      <c r="I231" s="922"/>
      <c r="J231" s="922"/>
      <c r="K231" s="922"/>
      <c r="L231" s="939"/>
      <c r="M231" s="91"/>
      <c r="N231" s="453"/>
    </row>
    <row r="232" spans="1:14" s="451" customFormat="1" ht="15" customHeight="1">
      <c r="A232" s="53"/>
      <c r="B232" s="938" t="str">
        <f t="shared" si="23"/>
        <v/>
      </c>
      <c r="C232" s="922"/>
      <c r="D232" s="922"/>
      <c r="E232" s="922"/>
      <c r="F232" s="922"/>
      <c r="G232" s="922"/>
      <c r="H232" s="922"/>
      <c r="I232" s="922"/>
      <c r="J232" s="922"/>
      <c r="K232" s="922"/>
      <c r="L232" s="939"/>
      <c r="M232" s="91"/>
      <c r="N232" s="453"/>
    </row>
    <row r="233" spans="1:14" s="451" customFormat="1" ht="15" customHeight="1">
      <c r="A233" s="53"/>
      <c r="B233" s="938" t="str">
        <f t="shared" si="23"/>
        <v/>
      </c>
      <c r="C233" s="922"/>
      <c r="D233" s="922"/>
      <c r="E233" s="922"/>
      <c r="F233" s="922"/>
      <c r="G233" s="922"/>
      <c r="H233" s="922"/>
      <c r="I233" s="922"/>
      <c r="J233" s="922"/>
      <c r="K233" s="922"/>
      <c r="L233" s="939"/>
      <c r="M233" s="91"/>
      <c r="N233" s="453"/>
    </row>
    <row r="234" spans="1:14" s="451" customFormat="1" ht="15" customHeight="1">
      <c r="A234" s="53"/>
      <c r="B234" s="938" t="str">
        <f t="shared" si="23"/>
        <v/>
      </c>
      <c r="C234" s="922"/>
      <c r="D234" s="922"/>
      <c r="E234" s="922"/>
      <c r="F234" s="922"/>
      <c r="G234" s="922"/>
      <c r="H234" s="922"/>
      <c r="I234" s="922"/>
      <c r="J234" s="922"/>
      <c r="K234" s="922"/>
      <c r="L234" s="939"/>
      <c r="M234" s="91"/>
      <c r="N234" s="453"/>
    </row>
    <row r="235" spans="1:14" s="451" customFormat="1" ht="15" customHeight="1">
      <c r="A235" s="53"/>
      <c r="B235" s="938" t="str">
        <f t="shared" si="23"/>
        <v/>
      </c>
      <c r="C235" s="922"/>
      <c r="D235" s="922"/>
      <c r="E235" s="922"/>
      <c r="F235" s="922"/>
      <c r="G235" s="922"/>
      <c r="H235" s="922"/>
      <c r="I235" s="922"/>
      <c r="J235" s="922"/>
      <c r="K235" s="922"/>
      <c r="L235" s="939"/>
      <c r="M235" s="91"/>
      <c r="N235" s="453"/>
    </row>
    <row r="236" spans="1:14" s="451" customFormat="1" ht="15" customHeight="1">
      <c r="A236" s="53"/>
      <c r="B236" s="938" t="str">
        <f t="shared" si="23"/>
        <v/>
      </c>
      <c r="C236" s="922"/>
      <c r="D236" s="922"/>
      <c r="E236" s="922"/>
      <c r="F236" s="922"/>
      <c r="G236" s="922"/>
      <c r="H236" s="922"/>
      <c r="I236" s="922"/>
      <c r="J236" s="922"/>
      <c r="K236" s="922"/>
      <c r="L236" s="939"/>
      <c r="M236" s="91"/>
      <c r="N236" s="453"/>
    </row>
    <row r="237" spans="1:14" s="451" customFormat="1" ht="15" customHeight="1">
      <c r="A237" s="53"/>
      <c r="B237" s="938" t="str">
        <f t="shared" si="23"/>
        <v/>
      </c>
      <c r="C237" s="922"/>
      <c r="D237" s="922"/>
      <c r="E237" s="922"/>
      <c r="F237" s="922"/>
      <c r="G237" s="922"/>
      <c r="H237" s="922"/>
      <c r="I237" s="922"/>
      <c r="J237" s="922"/>
      <c r="K237" s="922"/>
      <c r="L237" s="939"/>
      <c r="M237" s="91"/>
      <c r="N237" s="453"/>
    </row>
    <row r="238" spans="1:14" s="451" customFormat="1" ht="15" customHeight="1">
      <c r="A238" s="53"/>
      <c r="B238" s="938" t="str">
        <f t="shared" si="23"/>
        <v/>
      </c>
      <c r="C238" s="922"/>
      <c r="D238" s="922"/>
      <c r="E238" s="922"/>
      <c r="F238" s="922"/>
      <c r="G238" s="922"/>
      <c r="H238" s="922"/>
      <c r="I238" s="922"/>
      <c r="J238" s="922"/>
      <c r="K238" s="922"/>
      <c r="L238" s="939"/>
      <c r="M238" s="91"/>
      <c r="N238" s="453"/>
    </row>
    <row r="239" spans="1:14" s="451" customFormat="1" ht="15" customHeight="1">
      <c r="A239" s="53"/>
      <c r="B239" s="938" t="str">
        <f t="shared" si="23"/>
        <v/>
      </c>
      <c r="C239" s="922"/>
      <c r="D239" s="922"/>
      <c r="E239" s="922"/>
      <c r="F239" s="922"/>
      <c r="G239" s="922"/>
      <c r="H239" s="922"/>
      <c r="I239" s="922"/>
      <c r="J239" s="922"/>
      <c r="K239" s="922"/>
      <c r="L239" s="939"/>
      <c r="M239" s="91"/>
      <c r="N239" s="453"/>
    </row>
    <row r="240" spans="1:14" s="451" customFormat="1" ht="15" customHeight="1">
      <c r="A240" s="53"/>
      <c r="B240" s="938" t="str">
        <f t="shared" si="23"/>
        <v/>
      </c>
      <c r="C240" s="922"/>
      <c r="D240" s="922"/>
      <c r="E240" s="922"/>
      <c r="F240" s="922"/>
      <c r="G240" s="922"/>
      <c r="H240" s="922"/>
      <c r="I240" s="922"/>
      <c r="J240" s="922"/>
      <c r="K240" s="922"/>
      <c r="L240" s="939"/>
      <c r="M240" s="91"/>
      <c r="N240" s="453"/>
    </row>
    <row r="241" spans="1:14" s="451" customFormat="1" ht="15" customHeight="1">
      <c r="A241" s="53"/>
      <c r="B241" s="938" t="str">
        <f t="shared" si="23"/>
        <v/>
      </c>
      <c r="C241" s="922"/>
      <c r="D241" s="922"/>
      <c r="E241" s="922"/>
      <c r="F241" s="922"/>
      <c r="G241" s="922"/>
      <c r="H241" s="922"/>
      <c r="I241" s="922"/>
      <c r="J241" s="922"/>
      <c r="K241" s="922"/>
      <c r="L241" s="939"/>
      <c r="M241" s="91"/>
      <c r="N241" s="453"/>
    </row>
    <row r="242" spans="1:14" s="451" customFormat="1" ht="15" customHeight="1">
      <c r="A242" s="53"/>
      <c r="B242" s="938" t="str">
        <f t="shared" si="23"/>
        <v/>
      </c>
      <c r="C242" s="922"/>
      <c r="D242" s="922"/>
      <c r="E242" s="922"/>
      <c r="F242" s="922"/>
      <c r="G242" s="922"/>
      <c r="H242" s="922"/>
      <c r="I242" s="922"/>
      <c r="J242" s="922"/>
      <c r="K242" s="922"/>
      <c r="L242" s="939"/>
      <c r="M242" s="91"/>
      <c r="N242" s="453"/>
    </row>
    <row r="243" spans="1:14" s="451" customFormat="1" ht="15" customHeight="1">
      <c r="A243" s="53"/>
      <c r="B243" s="938" t="str">
        <f t="shared" si="23"/>
        <v/>
      </c>
      <c r="C243" s="922"/>
      <c r="D243" s="922"/>
      <c r="E243" s="922"/>
      <c r="F243" s="922"/>
      <c r="G243" s="922"/>
      <c r="H243" s="922"/>
      <c r="I243" s="922"/>
      <c r="J243" s="922"/>
      <c r="K243" s="922"/>
      <c r="L243" s="939"/>
      <c r="M243" s="91"/>
      <c r="N243" s="453"/>
    </row>
    <row r="244" spans="1:14" s="451" customFormat="1" ht="15" customHeight="1">
      <c r="A244" s="53"/>
      <c r="B244" s="938" t="str">
        <f t="shared" si="23"/>
        <v/>
      </c>
      <c r="C244" s="922"/>
      <c r="D244" s="922"/>
      <c r="E244" s="922"/>
      <c r="F244" s="922"/>
      <c r="G244" s="922"/>
      <c r="H244" s="922"/>
      <c r="I244" s="922"/>
      <c r="J244" s="922"/>
      <c r="K244" s="922"/>
      <c r="L244" s="939"/>
      <c r="M244" s="91"/>
      <c r="N244" s="453"/>
    </row>
    <row r="245" spans="1:14" s="451" customFormat="1" ht="15" customHeight="1">
      <c r="A245" s="53"/>
      <c r="B245" s="938" t="str">
        <f t="shared" si="23"/>
        <v/>
      </c>
      <c r="C245" s="922"/>
      <c r="D245" s="922"/>
      <c r="E245" s="922"/>
      <c r="F245" s="922"/>
      <c r="G245" s="922"/>
      <c r="H245" s="922"/>
      <c r="I245" s="922"/>
      <c r="J245" s="922"/>
      <c r="K245" s="922"/>
      <c r="L245" s="939"/>
      <c r="M245" s="91"/>
      <c r="N245" s="453"/>
    </row>
    <row r="246" spans="1:14" s="451" customFormat="1" ht="15" customHeight="1">
      <c r="A246" s="53"/>
      <c r="B246" s="938" t="str">
        <f t="shared" si="23"/>
        <v/>
      </c>
      <c r="C246" s="922"/>
      <c r="D246" s="922"/>
      <c r="E246" s="922"/>
      <c r="F246" s="922"/>
      <c r="G246" s="922"/>
      <c r="H246" s="922"/>
      <c r="I246" s="922"/>
      <c r="J246" s="922"/>
      <c r="K246" s="922"/>
      <c r="L246" s="939"/>
      <c r="M246" s="91"/>
      <c r="N246" s="453"/>
    </row>
    <row r="247" spans="1:14" s="451" customFormat="1" ht="15" customHeight="1">
      <c r="A247" s="53"/>
      <c r="B247" s="938" t="str">
        <f t="shared" si="23"/>
        <v/>
      </c>
      <c r="C247" s="922"/>
      <c r="D247" s="922"/>
      <c r="E247" s="922"/>
      <c r="F247" s="922"/>
      <c r="G247" s="922"/>
      <c r="H247" s="922"/>
      <c r="I247" s="922"/>
      <c r="J247" s="922"/>
      <c r="K247" s="922"/>
      <c r="L247" s="939"/>
      <c r="M247" s="91"/>
      <c r="N247" s="453"/>
    </row>
    <row r="248" spans="1:14" s="451" customFormat="1" ht="15" customHeight="1">
      <c r="A248" s="53"/>
      <c r="B248" s="938" t="str">
        <f t="shared" si="23"/>
        <v/>
      </c>
      <c r="C248" s="922"/>
      <c r="D248" s="922"/>
      <c r="E248" s="922"/>
      <c r="F248" s="922"/>
      <c r="G248" s="922"/>
      <c r="H248" s="922"/>
      <c r="I248" s="922"/>
      <c r="J248" s="922"/>
      <c r="K248" s="922"/>
      <c r="L248" s="939"/>
      <c r="M248" s="91"/>
      <c r="N248" s="453"/>
    </row>
    <row r="249" spans="1:14" s="451" customFormat="1" ht="15" customHeight="1">
      <c r="A249" s="53"/>
      <c r="B249" s="938" t="str">
        <f t="shared" si="23"/>
        <v/>
      </c>
      <c r="C249" s="922"/>
      <c r="D249" s="922"/>
      <c r="E249" s="922"/>
      <c r="F249" s="922"/>
      <c r="G249" s="922"/>
      <c r="H249" s="922"/>
      <c r="I249" s="922"/>
      <c r="J249" s="922"/>
      <c r="K249" s="922"/>
      <c r="L249" s="939"/>
      <c r="M249" s="91"/>
      <c r="N249" s="453"/>
    </row>
    <row r="250" spans="1:14" s="451" customFormat="1" ht="15" customHeight="1">
      <c r="A250" s="53"/>
      <c r="B250" s="938" t="str">
        <f t="shared" si="23"/>
        <v/>
      </c>
      <c r="C250" s="922"/>
      <c r="D250" s="922"/>
      <c r="E250" s="922"/>
      <c r="F250" s="922"/>
      <c r="G250" s="922"/>
      <c r="H250" s="922"/>
      <c r="I250" s="922"/>
      <c r="J250" s="922"/>
      <c r="K250" s="922"/>
      <c r="L250" s="939"/>
      <c r="M250" s="91"/>
      <c r="N250" s="453"/>
    </row>
    <row r="251" spans="1:14" s="451" customFormat="1" ht="15" customHeight="1">
      <c r="A251" s="53"/>
      <c r="B251" s="938" t="str">
        <f t="shared" si="23"/>
        <v/>
      </c>
      <c r="C251" s="922"/>
      <c r="D251" s="922"/>
      <c r="E251" s="922"/>
      <c r="F251" s="922"/>
      <c r="G251" s="922"/>
      <c r="H251" s="922"/>
      <c r="I251" s="922"/>
      <c r="J251" s="922"/>
      <c r="K251" s="922"/>
      <c r="L251" s="939"/>
      <c r="M251" s="91"/>
      <c r="N251" s="453"/>
    </row>
    <row r="252" spans="1:14" s="451" customFormat="1" ht="15" customHeight="1">
      <c r="A252" s="53"/>
      <c r="B252" s="938" t="str">
        <f t="shared" si="23"/>
        <v/>
      </c>
      <c r="C252" s="922"/>
      <c r="D252" s="922"/>
      <c r="E252" s="922"/>
      <c r="F252" s="922"/>
      <c r="G252" s="922"/>
      <c r="H252" s="922"/>
      <c r="I252" s="922"/>
      <c r="J252" s="922"/>
      <c r="K252" s="922"/>
      <c r="L252" s="939"/>
      <c r="M252" s="91"/>
      <c r="N252" s="453"/>
    </row>
    <row r="253" spans="1:14" s="451" customFormat="1" ht="15" customHeight="1">
      <c r="A253" s="53"/>
      <c r="B253" s="938" t="str">
        <f t="shared" si="23"/>
        <v/>
      </c>
      <c r="C253" s="922"/>
      <c r="D253" s="922"/>
      <c r="E253" s="922"/>
      <c r="F253" s="922"/>
      <c r="G253" s="922"/>
      <c r="H253" s="922"/>
      <c r="I253" s="922"/>
      <c r="J253" s="922"/>
      <c r="K253" s="922"/>
      <c r="L253" s="939"/>
      <c r="M253" s="91"/>
      <c r="N253" s="453"/>
    </row>
    <row r="254" spans="1:14" s="451" customFormat="1" ht="15" customHeight="1">
      <c r="A254" s="53"/>
      <c r="B254" s="938" t="str">
        <f t="shared" si="23"/>
        <v/>
      </c>
      <c r="C254" s="922"/>
      <c r="D254" s="922"/>
      <c r="E254" s="922"/>
      <c r="F254" s="922"/>
      <c r="G254" s="922"/>
      <c r="H254" s="922"/>
      <c r="I254" s="922"/>
      <c r="J254" s="922"/>
      <c r="K254" s="922"/>
      <c r="L254" s="939"/>
      <c r="M254" s="91"/>
      <c r="N254" s="453"/>
    </row>
    <row r="255" spans="1:14" s="451" customFormat="1" ht="15" customHeight="1">
      <c r="A255" s="53"/>
      <c r="B255" s="938" t="str">
        <f t="shared" si="23"/>
        <v/>
      </c>
      <c r="C255" s="922"/>
      <c r="D255" s="922"/>
      <c r="E255" s="922"/>
      <c r="F255" s="922"/>
      <c r="G255" s="922"/>
      <c r="H255" s="922"/>
      <c r="I255" s="922"/>
      <c r="J255" s="922"/>
      <c r="K255" s="922"/>
      <c r="L255" s="939"/>
      <c r="M255" s="91"/>
      <c r="N255" s="453"/>
    </row>
    <row r="256" spans="1:14" s="451" customFormat="1" ht="15" customHeight="1">
      <c r="A256" s="53"/>
      <c r="B256" s="938" t="str">
        <f t="shared" si="23"/>
        <v/>
      </c>
      <c r="C256" s="922"/>
      <c r="D256" s="922"/>
      <c r="E256" s="922"/>
      <c r="F256" s="922"/>
      <c r="G256" s="922"/>
      <c r="H256" s="922"/>
      <c r="I256" s="922"/>
      <c r="J256" s="922"/>
      <c r="K256" s="922"/>
      <c r="L256" s="939"/>
      <c r="M256" s="91"/>
      <c r="N256" s="453"/>
    </row>
    <row r="257" spans="1:14" s="451" customFormat="1" ht="15" customHeight="1">
      <c r="A257" s="53"/>
      <c r="B257" s="938" t="str">
        <f t="shared" si="23"/>
        <v/>
      </c>
      <c r="C257" s="922"/>
      <c r="D257" s="922"/>
      <c r="E257" s="922"/>
      <c r="F257" s="922"/>
      <c r="G257" s="922"/>
      <c r="H257" s="922"/>
      <c r="I257" s="922"/>
      <c r="J257" s="922"/>
      <c r="K257" s="922"/>
      <c r="L257" s="939"/>
      <c r="M257" s="91"/>
      <c r="N257" s="453"/>
    </row>
    <row r="258" spans="1:14" s="451" customFormat="1" ht="15" customHeight="1">
      <c r="A258" s="53"/>
      <c r="B258" s="938" t="str">
        <f t="shared" si="23"/>
        <v/>
      </c>
      <c r="C258" s="922"/>
      <c r="D258" s="922"/>
      <c r="E258" s="922"/>
      <c r="F258" s="922"/>
      <c r="G258" s="922"/>
      <c r="H258" s="922"/>
      <c r="I258" s="922"/>
      <c r="J258" s="922"/>
      <c r="K258" s="922"/>
      <c r="L258" s="939"/>
      <c r="M258" s="91"/>
      <c r="N258" s="453"/>
    </row>
    <row r="259" spans="1:14" s="451" customFormat="1" ht="15" customHeight="1">
      <c r="A259" s="53"/>
      <c r="B259" s="938" t="str">
        <f t="shared" ref="B259:B290" si="24">IF(AO473&lt;&gt;"",CONCATENATE(AP473,"   -   Total Percentage:   ",(AU473*100),"%","     |     ","Adjustment Factor: ",AQ473,"     |     ","Factor's Increase/Decrease Percentage: ","   ",AR473," ",(AS473*100),"%"),"")</f>
        <v/>
      </c>
      <c r="C259" s="922"/>
      <c r="D259" s="922"/>
      <c r="E259" s="922"/>
      <c r="F259" s="922"/>
      <c r="G259" s="922"/>
      <c r="H259" s="922"/>
      <c r="I259" s="922"/>
      <c r="J259" s="922"/>
      <c r="K259" s="922"/>
      <c r="L259" s="939"/>
      <c r="M259" s="91"/>
      <c r="N259" s="453"/>
    </row>
    <row r="260" spans="1:14" s="451" customFormat="1" ht="15" customHeight="1">
      <c r="A260" s="53"/>
      <c r="B260" s="938" t="str">
        <f t="shared" si="24"/>
        <v/>
      </c>
      <c r="C260" s="922"/>
      <c r="D260" s="922"/>
      <c r="E260" s="922"/>
      <c r="F260" s="922"/>
      <c r="G260" s="922"/>
      <c r="H260" s="922"/>
      <c r="I260" s="922"/>
      <c r="J260" s="922"/>
      <c r="K260" s="922"/>
      <c r="L260" s="939"/>
      <c r="M260" s="91"/>
      <c r="N260" s="453"/>
    </row>
    <row r="261" spans="1:14" s="451" customFormat="1" ht="15" customHeight="1">
      <c r="A261" s="53"/>
      <c r="B261" s="938" t="str">
        <f t="shared" si="24"/>
        <v/>
      </c>
      <c r="C261" s="922"/>
      <c r="D261" s="922"/>
      <c r="E261" s="922"/>
      <c r="F261" s="922"/>
      <c r="G261" s="922"/>
      <c r="H261" s="922"/>
      <c r="I261" s="922"/>
      <c r="J261" s="922"/>
      <c r="K261" s="922"/>
      <c r="L261" s="939"/>
      <c r="M261" s="91"/>
      <c r="N261" s="453"/>
    </row>
    <row r="262" spans="1:14" s="451" customFormat="1" ht="15" customHeight="1">
      <c r="A262" s="53"/>
      <c r="B262" s="938" t="str">
        <f t="shared" si="24"/>
        <v/>
      </c>
      <c r="C262" s="922"/>
      <c r="D262" s="922"/>
      <c r="E262" s="922"/>
      <c r="F262" s="922"/>
      <c r="G262" s="922"/>
      <c r="H262" s="922"/>
      <c r="I262" s="922"/>
      <c r="J262" s="922"/>
      <c r="K262" s="922"/>
      <c r="L262" s="939"/>
      <c r="M262" s="91"/>
      <c r="N262" s="453"/>
    </row>
    <row r="263" spans="1:14" s="451" customFormat="1" ht="15" customHeight="1">
      <c r="A263" s="53"/>
      <c r="B263" s="938" t="str">
        <f t="shared" si="24"/>
        <v/>
      </c>
      <c r="C263" s="922"/>
      <c r="D263" s="922"/>
      <c r="E263" s="922"/>
      <c r="F263" s="922"/>
      <c r="G263" s="922"/>
      <c r="H263" s="922"/>
      <c r="I263" s="922"/>
      <c r="J263" s="922"/>
      <c r="K263" s="922"/>
      <c r="L263" s="939"/>
      <c r="M263" s="91"/>
      <c r="N263" s="453"/>
    </row>
    <row r="264" spans="1:14" s="451" customFormat="1" ht="15" customHeight="1">
      <c r="A264" s="53"/>
      <c r="B264" s="938" t="str">
        <f t="shared" si="24"/>
        <v/>
      </c>
      <c r="C264" s="922"/>
      <c r="D264" s="922"/>
      <c r="E264" s="922"/>
      <c r="F264" s="922"/>
      <c r="G264" s="922"/>
      <c r="H264" s="922"/>
      <c r="I264" s="922"/>
      <c r="J264" s="922"/>
      <c r="K264" s="922"/>
      <c r="L264" s="939"/>
      <c r="M264" s="91"/>
      <c r="N264" s="453"/>
    </row>
    <row r="265" spans="1:14" s="451" customFormat="1" ht="15" customHeight="1">
      <c r="A265" s="53"/>
      <c r="B265" s="938" t="str">
        <f t="shared" si="24"/>
        <v/>
      </c>
      <c r="C265" s="922"/>
      <c r="D265" s="922"/>
      <c r="E265" s="922"/>
      <c r="F265" s="922"/>
      <c r="G265" s="922"/>
      <c r="H265" s="922"/>
      <c r="I265" s="922"/>
      <c r="J265" s="922"/>
      <c r="K265" s="922"/>
      <c r="L265" s="939"/>
      <c r="M265" s="91"/>
      <c r="N265" s="453"/>
    </row>
    <row r="266" spans="1:14" s="451" customFormat="1" ht="15" customHeight="1">
      <c r="A266" s="53"/>
      <c r="B266" s="938" t="str">
        <f t="shared" si="24"/>
        <v/>
      </c>
      <c r="C266" s="922"/>
      <c r="D266" s="922"/>
      <c r="E266" s="922"/>
      <c r="F266" s="922"/>
      <c r="G266" s="922"/>
      <c r="H266" s="922"/>
      <c r="I266" s="922"/>
      <c r="J266" s="922"/>
      <c r="K266" s="922"/>
      <c r="L266" s="939"/>
      <c r="M266" s="91"/>
      <c r="N266" s="453"/>
    </row>
    <row r="267" spans="1:14" s="451" customFormat="1" ht="15" customHeight="1">
      <c r="A267" s="53"/>
      <c r="B267" s="938" t="str">
        <f t="shared" si="24"/>
        <v/>
      </c>
      <c r="C267" s="922"/>
      <c r="D267" s="922"/>
      <c r="E267" s="922"/>
      <c r="F267" s="922"/>
      <c r="G267" s="922"/>
      <c r="H267" s="922"/>
      <c r="I267" s="922"/>
      <c r="J267" s="922"/>
      <c r="K267" s="922"/>
      <c r="L267" s="939"/>
      <c r="M267" s="91"/>
      <c r="N267" s="453"/>
    </row>
    <row r="268" spans="1:14" s="451" customFormat="1" ht="15" customHeight="1">
      <c r="A268" s="53"/>
      <c r="B268" s="938" t="str">
        <f t="shared" si="24"/>
        <v/>
      </c>
      <c r="C268" s="922"/>
      <c r="D268" s="922"/>
      <c r="E268" s="922"/>
      <c r="F268" s="922"/>
      <c r="G268" s="922"/>
      <c r="H268" s="922"/>
      <c r="I268" s="922"/>
      <c r="J268" s="922"/>
      <c r="K268" s="922"/>
      <c r="L268" s="939"/>
      <c r="M268" s="91"/>
      <c r="N268" s="453"/>
    </row>
    <row r="269" spans="1:14" s="451" customFormat="1" ht="15" customHeight="1">
      <c r="A269" s="53"/>
      <c r="B269" s="938" t="str">
        <f t="shared" si="24"/>
        <v/>
      </c>
      <c r="C269" s="922"/>
      <c r="D269" s="922"/>
      <c r="E269" s="922"/>
      <c r="F269" s="922"/>
      <c r="G269" s="922"/>
      <c r="H269" s="922"/>
      <c r="I269" s="922"/>
      <c r="J269" s="922"/>
      <c r="K269" s="922"/>
      <c r="L269" s="939"/>
      <c r="M269" s="91"/>
      <c r="N269" s="453"/>
    </row>
    <row r="270" spans="1:14" s="451" customFormat="1" ht="15" customHeight="1">
      <c r="A270" s="53"/>
      <c r="B270" s="938" t="str">
        <f t="shared" si="24"/>
        <v/>
      </c>
      <c r="C270" s="922"/>
      <c r="D270" s="922"/>
      <c r="E270" s="922"/>
      <c r="F270" s="922"/>
      <c r="G270" s="922"/>
      <c r="H270" s="922"/>
      <c r="I270" s="922"/>
      <c r="J270" s="922"/>
      <c r="K270" s="922"/>
      <c r="L270" s="939"/>
      <c r="M270" s="91"/>
      <c r="N270" s="453"/>
    </row>
    <row r="271" spans="1:14" s="451" customFormat="1" ht="15" customHeight="1">
      <c r="A271" s="53"/>
      <c r="B271" s="938" t="str">
        <f t="shared" si="24"/>
        <v/>
      </c>
      <c r="C271" s="922"/>
      <c r="D271" s="922"/>
      <c r="E271" s="922"/>
      <c r="F271" s="922"/>
      <c r="G271" s="922"/>
      <c r="H271" s="922"/>
      <c r="I271" s="922"/>
      <c r="J271" s="922"/>
      <c r="K271" s="922"/>
      <c r="L271" s="939"/>
      <c r="M271" s="91"/>
      <c r="N271" s="453"/>
    </row>
    <row r="272" spans="1:14" s="451" customFormat="1" ht="15" customHeight="1">
      <c r="A272" s="53"/>
      <c r="B272" s="938" t="str">
        <f t="shared" si="24"/>
        <v/>
      </c>
      <c r="C272" s="922"/>
      <c r="D272" s="922"/>
      <c r="E272" s="922"/>
      <c r="F272" s="922"/>
      <c r="G272" s="922"/>
      <c r="H272" s="922"/>
      <c r="I272" s="922"/>
      <c r="J272" s="922"/>
      <c r="K272" s="922"/>
      <c r="L272" s="939"/>
      <c r="M272" s="91"/>
      <c r="N272" s="453"/>
    </row>
    <row r="273" spans="1:14" s="451" customFormat="1" ht="15" customHeight="1">
      <c r="A273" s="53"/>
      <c r="B273" s="938" t="str">
        <f t="shared" si="24"/>
        <v/>
      </c>
      <c r="C273" s="922"/>
      <c r="D273" s="922"/>
      <c r="E273" s="922"/>
      <c r="F273" s="922"/>
      <c r="G273" s="922"/>
      <c r="H273" s="922"/>
      <c r="I273" s="922"/>
      <c r="J273" s="922"/>
      <c r="K273" s="922"/>
      <c r="L273" s="939"/>
      <c r="M273" s="91"/>
      <c r="N273" s="453"/>
    </row>
    <row r="274" spans="1:14" s="451" customFormat="1" ht="15" customHeight="1">
      <c r="A274" s="53"/>
      <c r="B274" s="938" t="str">
        <f t="shared" si="24"/>
        <v/>
      </c>
      <c r="C274" s="922"/>
      <c r="D274" s="922"/>
      <c r="E274" s="922"/>
      <c r="F274" s="922"/>
      <c r="G274" s="922"/>
      <c r="H274" s="922"/>
      <c r="I274" s="922"/>
      <c r="J274" s="922"/>
      <c r="K274" s="922"/>
      <c r="L274" s="939"/>
      <c r="M274" s="91"/>
      <c r="N274" s="453"/>
    </row>
    <row r="275" spans="1:14" s="451" customFormat="1" ht="15" customHeight="1">
      <c r="A275" s="53"/>
      <c r="B275" s="938" t="str">
        <f t="shared" si="24"/>
        <v/>
      </c>
      <c r="C275" s="922"/>
      <c r="D275" s="922"/>
      <c r="E275" s="922"/>
      <c r="F275" s="922"/>
      <c r="G275" s="922"/>
      <c r="H275" s="922"/>
      <c r="I275" s="922"/>
      <c r="J275" s="922"/>
      <c r="K275" s="922"/>
      <c r="L275" s="939"/>
      <c r="M275" s="91"/>
      <c r="N275" s="453"/>
    </row>
    <row r="276" spans="1:14" s="451" customFormat="1" ht="15" customHeight="1">
      <c r="A276" s="53"/>
      <c r="B276" s="938" t="str">
        <f t="shared" si="24"/>
        <v/>
      </c>
      <c r="C276" s="922"/>
      <c r="D276" s="922"/>
      <c r="E276" s="922"/>
      <c r="F276" s="922"/>
      <c r="G276" s="922"/>
      <c r="H276" s="922"/>
      <c r="I276" s="922"/>
      <c r="J276" s="922"/>
      <c r="K276" s="922"/>
      <c r="L276" s="939"/>
      <c r="M276" s="91"/>
      <c r="N276" s="453"/>
    </row>
    <row r="277" spans="1:14" s="451" customFormat="1" ht="15" customHeight="1">
      <c r="A277" s="53"/>
      <c r="B277" s="938" t="str">
        <f t="shared" si="24"/>
        <v/>
      </c>
      <c r="C277" s="922"/>
      <c r="D277" s="922"/>
      <c r="E277" s="922"/>
      <c r="F277" s="922"/>
      <c r="G277" s="922"/>
      <c r="H277" s="922"/>
      <c r="I277" s="922"/>
      <c r="J277" s="922"/>
      <c r="K277" s="922"/>
      <c r="L277" s="939"/>
      <c r="M277" s="91"/>
      <c r="N277" s="453"/>
    </row>
    <row r="278" spans="1:14" s="451" customFormat="1" ht="15" customHeight="1">
      <c r="A278" s="53"/>
      <c r="B278" s="938" t="str">
        <f t="shared" si="24"/>
        <v/>
      </c>
      <c r="C278" s="922"/>
      <c r="D278" s="922"/>
      <c r="E278" s="922"/>
      <c r="F278" s="922"/>
      <c r="G278" s="922"/>
      <c r="H278" s="922"/>
      <c r="I278" s="922"/>
      <c r="J278" s="922"/>
      <c r="K278" s="922"/>
      <c r="L278" s="939"/>
      <c r="M278" s="91"/>
      <c r="N278" s="453"/>
    </row>
    <row r="279" spans="1:14" s="451" customFormat="1" ht="15" customHeight="1">
      <c r="A279" s="53"/>
      <c r="B279" s="938" t="str">
        <f t="shared" si="24"/>
        <v/>
      </c>
      <c r="C279" s="922"/>
      <c r="D279" s="922"/>
      <c r="E279" s="922"/>
      <c r="F279" s="922"/>
      <c r="G279" s="922"/>
      <c r="H279" s="922"/>
      <c r="I279" s="922"/>
      <c r="J279" s="922"/>
      <c r="K279" s="922"/>
      <c r="L279" s="939"/>
      <c r="M279" s="91"/>
      <c r="N279" s="453"/>
    </row>
    <row r="280" spans="1:14" s="451" customFormat="1" ht="15" customHeight="1">
      <c r="A280" s="53"/>
      <c r="B280" s="938" t="str">
        <f t="shared" si="24"/>
        <v/>
      </c>
      <c r="C280" s="922"/>
      <c r="D280" s="922"/>
      <c r="E280" s="922"/>
      <c r="F280" s="922"/>
      <c r="G280" s="922"/>
      <c r="H280" s="922"/>
      <c r="I280" s="922"/>
      <c r="J280" s="922"/>
      <c r="K280" s="922"/>
      <c r="L280" s="939"/>
      <c r="M280" s="91"/>
      <c r="N280" s="453"/>
    </row>
    <row r="281" spans="1:14" s="451" customFormat="1" ht="15" customHeight="1">
      <c r="A281" s="53"/>
      <c r="B281" s="938" t="str">
        <f t="shared" si="24"/>
        <v/>
      </c>
      <c r="C281" s="922"/>
      <c r="D281" s="922"/>
      <c r="E281" s="922"/>
      <c r="F281" s="922"/>
      <c r="G281" s="922"/>
      <c r="H281" s="922"/>
      <c r="I281" s="922"/>
      <c r="J281" s="922"/>
      <c r="K281" s="922"/>
      <c r="L281" s="939"/>
      <c r="M281" s="91"/>
      <c r="N281" s="453"/>
    </row>
    <row r="282" spans="1:14" s="451" customFormat="1" ht="15" customHeight="1">
      <c r="A282" s="53"/>
      <c r="B282" s="938" t="str">
        <f t="shared" si="24"/>
        <v/>
      </c>
      <c r="C282" s="922"/>
      <c r="D282" s="922"/>
      <c r="E282" s="922"/>
      <c r="F282" s="922"/>
      <c r="G282" s="922"/>
      <c r="H282" s="922"/>
      <c r="I282" s="922"/>
      <c r="J282" s="922"/>
      <c r="K282" s="922"/>
      <c r="L282" s="939"/>
      <c r="M282" s="91"/>
      <c r="N282" s="453"/>
    </row>
    <row r="283" spans="1:14" s="451" customFormat="1" ht="15" customHeight="1">
      <c r="A283" s="53"/>
      <c r="B283" s="938" t="str">
        <f t="shared" si="24"/>
        <v/>
      </c>
      <c r="C283" s="922"/>
      <c r="D283" s="922"/>
      <c r="E283" s="922"/>
      <c r="F283" s="922"/>
      <c r="G283" s="922"/>
      <c r="H283" s="922"/>
      <c r="I283" s="922"/>
      <c r="J283" s="922"/>
      <c r="K283" s="922"/>
      <c r="L283" s="939"/>
      <c r="M283" s="91"/>
      <c r="N283" s="453"/>
    </row>
    <row r="284" spans="1:14" s="451" customFormat="1" ht="15" customHeight="1">
      <c r="A284" s="53"/>
      <c r="B284" s="938" t="str">
        <f t="shared" si="24"/>
        <v/>
      </c>
      <c r="C284" s="922"/>
      <c r="D284" s="922"/>
      <c r="E284" s="922"/>
      <c r="F284" s="922"/>
      <c r="G284" s="922"/>
      <c r="H284" s="922"/>
      <c r="I284" s="922"/>
      <c r="J284" s="922"/>
      <c r="K284" s="922"/>
      <c r="L284" s="939"/>
      <c r="M284" s="91"/>
      <c r="N284" s="453"/>
    </row>
    <row r="285" spans="1:14" s="451" customFormat="1" ht="15" customHeight="1">
      <c r="A285" s="53"/>
      <c r="B285" s="938" t="str">
        <f t="shared" si="24"/>
        <v/>
      </c>
      <c r="C285" s="922"/>
      <c r="D285" s="922"/>
      <c r="E285" s="922"/>
      <c r="F285" s="922"/>
      <c r="G285" s="922"/>
      <c r="H285" s="922"/>
      <c r="I285" s="922"/>
      <c r="J285" s="922"/>
      <c r="K285" s="922"/>
      <c r="L285" s="939"/>
      <c r="M285" s="91"/>
      <c r="N285" s="453"/>
    </row>
    <row r="286" spans="1:14" s="451" customFormat="1" ht="15" customHeight="1">
      <c r="A286" s="53"/>
      <c r="B286" s="938" t="str">
        <f t="shared" si="24"/>
        <v/>
      </c>
      <c r="C286" s="922"/>
      <c r="D286" s="922"/>
      <c r="E286" s="922"/>
      <c r="F286" s="922"/>
      <c r="G286" s="922"/>
      <c r="H286" s="922"/>
      <c r="I286" s="922"/>
      <c r="J286" s="922"/>
      <c r="K286" s="922"/>
      <c r="L286" s="939"/>
      <c r="M286" s="91"/>
      <c r="N286" s="453"/>
    </row>
    <row r="287" spans="1:14" s="451" customFormat="1" ht="15" customHeight="1">
      <c r="A287" s="53"/>
      <c r="B287" s="938" t="str">
        <f t="shared" si="24"/>
        <v/>
      </c>
      <c r="C287" s="922"/>
      <c r="D287" s="922"/>
      <c r="E287" s="922"/>
      <c r="F287" s="922"/>
      <c r="G287" s="922"/>
      <c r="H287" s="922"/>
      <c r="I287" s="922"/>
      <c r="J287" s="922"/>
      <c r="K287" s="922"/>
      <c r="L287" s="939"/>
      <c r="M287" s="91"/>
      <c r="N287" s="453"/>
    </row>
    <row r="288" spans="1:14" s="451" customFormat="1" ht="15" customHeight="1">
      <c r="A288" s="53"/>
      <c r="B288" s="938" t="str">
        <f t="shared" si="24"/>
        <v/>
      </c>
      <c r="C288" s="922"/>
      <c r="D288" s="922"/>
      <c r="E288" s="922"/>
      <c r="F288" s="922"/>
      <c r="G288" s="922"/>
      <c r="H288" s="922"/>
      <c r="I288" s="922"/>
      <c r="J288" s="922"/>
      <c r="K288" s="922"/>
      <c r="L288" s="939"/>
      <c r="M288" s="91"/>
      <c r="N288" s="453"/>
    </row>
    <row r="289" spans="1:14" s="451" customFormat="1" ht="15" customHeight="1">
      <c r="A289" s="53"/>
      <c r="B289" s="938" t="str">
        <f t="shared" si="24"/>
        <v/>
      </c>
      <c r="C289" s="922"/>
      <c r="D289" s="922"/>
      <c r="E289" s="922"/>
      <c r="F289" s="922"/>
      <c r="G289" s="922"/>
      <c r="H289" s="922"/>
      <c r="I289" s="922"/>
      <c r="J289" s="922"/>
      <c r="K289" s="922"/>
      <c r="L289" s="939"/>
      <c r="M289" s="91"/>
      <c r="N289" s="453"/>
    </row>
    <row r="290" spans="1:14" s="451" customFormat="1" ht="15" customHeight="1">
      <c r="A290" s="53"/>
      <c r="B290" s="938" t="str">
        <f t="shared" si="24"/>
        <v/>
      </c>
      <c r="C290" s="922"/>
      <c r="D290" s="922"/>
      <c r="E290" s="922"/>
      <c r="F290" s="922"/>
      <c r="G290" s="922"/>
      <c r="H290" s="922"/>
      <c r="I290" s="922"/>
      <c r="J290" s="922"/>
      <c r="K290" s="922"/>
      <c r="L290" s="939"/>
      <c r="M290" s="91"/>
      <c r="N290" s="453"/>
    </row>
    <row r="291" spans="1:14" s="451" customFormat="1" ht="15" customHeight="1">
      <c r="A291" s="53"/>
      <c r="B291" s="938" t="str">
        <f t="shared" ref="B291:B294" si="25">IF(AO505&lt;&gt;"",CONCATENATE(AP505,"   -   Total Percentage:   ",(AU505*100),"%","     |     ","Adjustment Factor: ",AQ505,"     |     ","Factor's Increase/Decrease Percentage: ","   ",AR505," ",(AS505*100),"%"),"")</f>
        <v/>
      </c>
      <c r="C291" s="922"/>
      <c r="D291" s="922"/>
      <c r="E291" s="922"/>
      <c r="F291" s="922"/>
      <c r="G291" s="922"/>
      <c r="H291" s="922"/>
      <c r="I291" s="922"/>
      <c r="J291" s="922"/>
      <c r="K291" s="922"/>
      <c r="L291" s="939"/>
      <c r="M291" s="91"/>
      <c r="N291" s="453"/>
    </row>
    <row r="292" spans="1:14" s="451" customFormat="1" ht="15" customHeight="1">
      <c r="A292" s="53"/>
      <c r="B292" s="938" t="str">
        <f t="shared" si="25"/>
        <v/>
      </c>
      <c r="C292" s="922"/>
      <c r="D292" s="922"/>
      <c r="E292" s="922"/>
      <c r="F292" s="922"/>
      <c r="G292" s="922"/>
      <c r="H292" s="922"/>
      <c r="I292" s="922"/>
      <c r="J292" s="922"/>
      <c r="K292" s="922"/>
      <c r="L292" s="939"/>
      <c r="M292" s="91"/>
      <c r="N292" s="453"/>
    </row>
    <row r="293" spans="1:14" s="451" customFormat="1" ht="15" customHeight="1">
      <c r="A293" s="53"/>
      <c r="B293" s="938" t="str">
        <f t="shared" si="25"/>
        <v/>
      </c>
      <c r="C293" s="922"/>
      <c r="D293" s="922"/>
      <c r="E293" s="922"/>
      <c r="F293" s="922"/>
      <c r="G293" s="922"/>
      <c r="H293" s="922"/>
      <c r="I293" s="922"/>
      <c r="J293" s="922"/>
      <c r="K293" s="922"/>
      <c r="L293" s="939"/>
      <c r="M293" s="91"/>
      <c r="N293" s="453"/>
    </row>
    <row r="294" spans="1:14" s="451" customFormat="1" ht="15" customHeight="1">
      <c r="A294" s="53"/>
      <c r="B294" s="938" t="str">
        <f t="shared" si="25"/>
        <v/>
      </c>
      <c r="C294" s="922"/>
      <c r="D294" s="922"/>
      <c r="E294" s="922"/>
      <c r="F294" s="922"/>
      <c r="G294" s="922"/>
      <c r="H294" s="922"/>
      <c r="I294" s="922"/>
      <c r="J294" s="922"/>
      <c r="K294" s="922"/>
      <c r="L294" s="939"/>
      <c r="M294" s="91"/>
      <c r="N294" s="453"/>
    </row>
    <row r="295" spans="1:14" s="451" customFormat="1" ht="15" customHeight="1">
      <c r="A295" s="53"/>
      <c r="B295" s="72"/>
      <c r="C295" s="64"/>
      <c r="D295" s="64"/>
      <c r="E295" s="64"/>
      <c r="F295" s="64"/>
      <c r="G295" s="64"/>
      <c r="H295" s="64"/>
      <c r="I295" s="64"/>
      <c r="J295" s="64"/>
      <c r="K295" s="64"/>
      <c r="L295" s="73"/>
      <c r="M295" s="92"/>
      <c r="N295" s="455"/>
    </row>
    <row r="296" spans="1:14" s="451" customFormat="1" ht="14.25">
      <c r="A296" s="53"/>
      <c r="B296" s="953" t="str">
        <f>$H$2</f>
        <v>--</v>
      </c>
      <c r="C296" s="954"/>
      <c r="D296" s="954"/>
      <c r="E296" s="954"/>
      <c r="F296" s="954"/>
      <c r="G296" s="954"/>
      <c r="H296" s="954"/>
      <c r="I296" s="954"/>
      <c r="J296" s="954"/>
      <c r="K296" s="954"/>
      <c r="L296" s="955"/>
      <c r="M296" s="91"/>
      <c r="N296" s="453"/>
    </row>
    <row r="297" spans="1:14" s="451" customFormat="1" ht="15" customHeight="1">
      <c r="A297" s="53"/>
      <c r="B297" s="938" t="str">
        <f>IFERROR(IF(BB408&lt;&gt;"",CONCATENATE(BC408,"   -   Total Percentage:   ",(BH408*100),"%","     |     ","Adjustment Factor: ",BD408,"     |     ","Factor's Increase/Decrease Percentage: ","   ",BE408," ",(BF408*100),"%"),0),"---")</f>
        <v>---</v>
      </c>
      <c r="C297" s="922"/>
      <c r="D297" s="922"/>
      <c r="E297" s="922"/>
      <c r="F297" s="922"/>
      <c r="G297" s="922"/>
      <c r="H297" s="922"/>
      <c r="I297" s="922"/>
      <c r="J297" s="922"/>
      <c r="K297" s="922"/>
      <c r="L297" s="939"/>
      <c r="M297" s="91"/>
      <c r="N297" s="453"/>
    </row>
    <row r="298" spans="1:14" s="451" customFormat="1" ht="14.25">
      <c r="A298" s="53"/>
      <c r="B298" s="938" t="str">
        <f t="shared" ref="B298:B329" si="26">IF(BB409&lt;&gt;"",CONCATENATE(BC409,"   -   Total Percentage:   ",(BH409*100),"%","     |     ","Adjustment Factor: ",BD409,"     |     ","Factor's Increase/Decrease Percentage: ","   ",BE409," ",(BF409*100),"%"),"")</f>
        <v/>
      </c>
      <c r="C298" s="922"/>
      <c r="D298" s="922"/>
      <c r="E298" s="922"/>
      <c r="F298" s="922"/>
      <c r="G298" s="922"/>
      <c r="H298" s="922"/>
      <c r="I298" s="922"/>
      <c r="J298" s="922"/>
      <c r="K298" s="922"/>
      <c r="L298" s="939"/>
      <c r="M298" s="91"/>
      <c r="N298" s="453"/>
    </row>
    <row r="299" spans="1:14" s="451" customFormat="1" ht="15" customHeight="1">
      <c r="A299" s="53"/>
      <c r="B299" s="938" t="str">
        <f t="shared" si="26"/>
        <v/>
      </c>
      <c r="C299" s="922"/>
      <c r="D299" s="922"/>
      <c r="E299" s="922"/>
      <c r="F299" s="922"/>
      <c r="G299" s="922"/>
      <c r="H299" s="922"/>
      <c r="I299" s="922"/>
      <c r="J299" s="922"/>
      <c r="K299" s="922"/>
      <c r="L299" s="939"/>
      <c r="M299" s="91"/>
      <c r="N299" s="453"/>
    </row>
    <row r="300" spans="1:14" s="451" customFormat="1" ht="15" customHeight="1">
      <c r="A300" s="53"/>
      <c r="B300" s="938" t="str">
        <f t="shared" si="26"/>
        <v/>
      </c>
      <c r="C300" s="922"/>
      <c r="D300" s="922"/>
      <c r="E300" s="922"/>
      <c r="F300" s="922"/>
      <c r="G300" s="922"/>
      <c r="H300" s="922"/>
      <c r="I300" s="922"/>
      <c r="J300" s="922"/>
      <c r="K300" s="922"/>
      <c r="L300" s="939"/>
      <c r="M300" s="91"/>
      <c r="N300" s="453"/>
    </row>
    <row r="301" spans="1:14" s="451" customFormat="1" ht="15" customHeight="1">
      <c r="A301" s="53"/>
      <c r="B301" s="938" t="str">
        <f t="shared" si="26"/>
        <v/>
      </c>
      <c r="C301" s="922"/>
      <c r="D301" s="922"/>
      <c r="E301" s="922"/>
      <c r="F301" s="922"/>
      <c r="G301" s="922"/>
      <c r="H301" s="922"/>
      <c r="I301" s="922"/>
      <c r="J301" s="922"/>
      <c r="K301" s="922"/>
      <c r="L301" s="939"/>
      <c r="M301" s="91"/>
      <c r="N301" s="453"/>
    </row>
    <row r="302" spans="1:14" s="451" customFormat="1" ht="15" customHeight="1">
      <c r="A302" s="53"/>
      <c r="B302" s="938" t="str">
        <f t="shared" si="26"/>
        <v/>
      </c>
      <c r="C302" s="922"/>
      <c r="D302" s="922"/>
      <c r="E302" s="922"/>
      <c r="F302" s="922"/>
      <c r="G302" s="922"/>
      <c r="H302" s="922"/>
      <c r="I302" s="922"/>
      <c r="J302" s="922"/>
      <c r="K302" s="922"/>
      <c r="L302" s="939"/>
      <c r="M302" s="91"/>
      <c r="N302" s="453"/>
    </row>
    <row r="303" spans="1:14" s="451" customFormat="1" ht="15" customHeight="1">
      <c r="A303" s="53"/>
      <c r="B303" s="938" t="str">
        <f t="shared" si="26"/>
        <v/>
      </c>
      <c r="C303" s="922"/>
      <c r="D303" s="922"/>
      <c r="E303" s="922"/>
      <c r="F303" s="922"/>
      <c r="G303" s="922"/>
      <c r="H303" s="922"/>
      <c r="I303" s="922"/>
      <c r="J303" s="922"/>
      <c r="K303" s="922"/>
      <c r="L303" s="939"/>
      <c r="M303" s="91"/>
      <c r="N303" s="453"/>
    </row>
    <row r="304" spans="1:14" s="451" customFormat="1" ht="15" customHeight="1">
      <c r="A304" s="53"/>
      <c r="B304" s="938" t="str">
        <f t="shared" si="26"/>
        <v/>
      </c>
      <c r="C304" s="922"/>
      <c r="D304" s="922"/>
      <c r="E304" s="922"/>
      <c r="F304" s="922"/>
      <c r="G304" s="922"/>
      <c r="H304" s="922"/>
      <c r="I304" s="922"/>
      <c r="J304" s="922"/>
      <c r="K304" s="922"/>
      <c r="L304" s="939"/>
      <c r="M304" s="91"/>
      <c r="N304" s="453"/>
    </row>
    <row r="305" spans="1:14" s="451" customFormat="1" ht="15" customHeight="1">
      <c r="A305" s="53"/>
      <c r="B305" s="938" t="str">
        <f t="shared" si="26"/>
        <v/>
      </c>
      <c r="C305" s="922"/>
      <c r="D305" s="922"/>
      <c r="E305" s="922"/>
      <c r="F305" s="922"/>
      <c r="G305" s="922"/>
      <c r="H305" s="922"/>
      <c r="I305" s="922"/>
      <c r="J305" s="922"/>
      <c r="K305" s="922"/>
      <c r="L305" s="939"/>
      <c r="M305" s="91"/>
      <c r="N305" s="453"/>
    </row>
    <row r="306" spans="1:14" s="451" customFormat="1" ht="14.25">
      <c r="A306" s="53"/>
      <c r="B306" s="938" t="str">
        <f t="shared" si="26"/>
        <v/>
      </c>
      <c r="C306" s="922"/>
      <c r="D306" s="922"/>
      <c r="E306" s="922"/>
      <c r="F306" s="922"/>
      <c r="G306" s="922"/>
      <c r="H306" s="922"/>
      <c r="I306" s="922"/>
      <c r="J306" s="922"/>
      <c r="K306" s="922"/>
      <c r="L306" s="939"/>
      <c r="M306" s="91"/>
      <c r="N306" s="453"/>
    </row>
    <row r="307" spans="1:14" s="451" customFormat="1" ht="14.25">
      <c r="A307" s="53"/>
      <c r="B307" s="938" t="str">
        <f t="shared" si="26"/>
        <v/>
      </c>
      <c r="C307" s="922"/>
      <c r="D307" s="922"/>
      <c r="E307" s="922"/>
      <c r="F307" s="922"/>
      <c r="G307" s="922"/>
      <c r="H307" s="922"/>
      <c r="I307" s="922"/>
      <c r="J307" s="922"/>
      <c r="K307" s="922"/>
      <c r="L307" s="939"/>
      <c r="M307" s="91"/>
      <c r="N307" s="453"/>
    </row>
    <row r="308" spans="1:14" s="451" customFormat="1" ht="14.25">
      <c r="A308" s="53"/>
      <c r="B308" s="938" t="str">
        <f t="shared" si="26"/>
        <v/>
      </c>
      <c r="C308" s="922"/>
      <c r="D308" s="922"/>
      <c r="E308" s="922"/>
      <c r="F308" s="922"/>
      <c r="G308" s="922"/>
      <c r="H308" s="922"/>
      <c r="I308" s="922"/>
      <c r="J308" s="922"/>
      <c r="K308" s="922"/>
      <c r="L308" s="939"/>
      <c r="M308" s="91"/>
      <c r="N308" s="453"/>
    </row>
    <row r="309" spans="1:14" s="451" customFormat="1" ht="14.25">
      <c r="A309" s="53"/>
      <c r="B309" s="938" t="str">
        <f t="shared" si="26"/>
        <v/>
      </c>
      <c r="C309" s="922"/>
      <c r="D309" s="922"/>
      <c r="E309" s="922"/>
      <c r="F309" s="922"/>
      <c r="G309" s="922"/>
      <c r="H309" s="922"/>
      <c r="I309" s="922"/>
      <c r="J309" s="922"/>
      <c r="K309" s="922"/>
      <c r="L309" s="939"/>
      <c r="M309" s="91"/>
      <c r="N309" s="453"/>
    </row>
    <row r="310" spans="1:14" s="451" customFormat="1" ht="14.25">
      <c r="A310" s="53"/>
      <c r="B310" s="938" t="str">
        <f t="shared" si="26"/>
        <v/>
      </c>
      <c r="C310" s="922"/>
      <c r="D310" s="922"/>
      <c r="E310" s="922"/>
      <c r="F310" s="922"/>
      <c r="G310" s="922"/>
      <c r="H310" s="922"/>
      <c r="I310" s="922"/>
      <c r="J310" s="922"/>
      <c r="K310" s="922"/>
      <c r="L310" s="939"/>
      <c r="M310" s="91"/>
      <c r="N310" s="453"/>
    </row>
    <row r="311" spans="1:14" s="451" customFormat="1" ht="14.25">
      <c r="A311" s="53"/>
      <c r="B311" s="938" t="str">
        <f t="shared" si="26"/>
        <v/>
      </c>
      <c r="C311" s="922"/>
      <c r="D311" s="922"/>
      <c r="E311" s="922"/>
      <c r="F311" s="922"/>
      <c r="G311" s="922"/>
      <c r="H311" s="922"/>
      <c r="I311" s="922"/>
      <c r="J311" s="922"/>
      <c r="K311" s="922"/>
      <c r="L311" s="939"/>
      <c r="M311" s="91"/>
      <c r="N311" s="453"/>
    </row>
    <row r="312" spans="1:14" s="451" customFormat="1" ht="14.25">
      <c r="A312" s="53"/>
      <c r="B312" s="938" t="str">
        <f t="shared" si="26"/>
        <v/>
      </c>
      <c r="C312" s="922"/>
      <c r="D312" s="922"/>
      <c r="E312" s="922"/>
      <c r="F312" s="922"/>
      <c r="G312" s="922"/>
      <c r="H312" s="922"/>
      <c r="I312" s="922"/>
      <c r="J312" s="922"/>
      <c r="K312" s="922"/>
      <c r="L312" s="939"/>
      <c r="M312" s="91"/>
      <c r="N312" s="453"/>
    </row>
    <row r="313" spans="1:14" s="451" customFormat="1" ht="14.25">
      <c r="A313" s="53"/>
      <c r="B313" s="938" t="str">
        <f t="shared" si="26"/>
        <v/>
      </c>
      <c r="C313" s="922"/>
      <c r="D313" s="922"/>
      <c r="E313" s="922"/>
      <c r="F313" s="922"/>
      <c r="G313" s="922"/>
      <c r="H313" s="922"/>
      <c r="I313" s="922"/>
      <c r="J313" s="922"/>
      <c r="K313" s="922"/>
      <c r="L313" s="939"/>
      <c r="M313" s="91"/>
      <c r="N313" s="453"/>
    </row>
    <row r="314" spans="1:14" s="451" customFormat="1" ht="14.25">
      <c r="A314" s="53"/>
      <c r="B314" s="938" t="str">
        <f t="shared" si="26"/>
        <v/>
      </c>
      <c r="C314" s="922"/>
      <c r="D314" s="922"/>
      <c r="E314" s="922"/>
      <c r="F314" s="922"/>
      <c r="G314" s="922"/>
      <c r="H314" s="922"/>
      <c r="I314" s="922"/>
      <c r="J314" s="922"/>
      <c r="K314" s="922"/>
      <c r="L314" s="939"/>
      <c r="M314" s="91"/>
      <c r="N314" s="453"/>
    </row>
    <row r="315" spans="1:14" s="451" customFormat="1" ht="14.25">
      <c r="A315" s="53"/>
      <c r="B315" s="938" t="str">
        <f t="shared" si="26"/>
        <v/>
      </c>
      <c r="C315" s="922"/>
      <c r="D315" s="922"/>
      <c r="E315" s="922"/>
      <c r="F315" s="922"/>
      <c r="G315" s="922"/>
      <c r="H315" s="922"/>
      <c r="I315" s="922"/>
      <c r="J315" s="922"/>
      <c r="K315" s="922"/>
      <c r="L315" s="939"/>
      <c r="M315" s="91"/>
      <c r="N315" s="453"/>
    </row>
    <row r="316" spans="1:14" s="451" customFormat="1" ht="14.25">
      <c r="A316" s="53"/>
      <c r="B316" s="938" t="str">
        <f t="shared" si="26"/>
        <v/>
      </c>
      <c r="C316" s="922"/>
      <c r="D316" s="922"/>
      <c r="E316" s="922"/>
      <c r="F316" s="922"/>
      <c r="G316" s="922"/>
      <c r="H316" s="922"/>
      <c r="I316" s="922"/>
      <c r="J316" s="922"/>
      <c r="K316" s="922"/>
      <c r="L316" s="939"/>
      <c r="M316" s="91"/>
      <c r="N316" s="453"/>
    </row>
    <row r="317" spans="1:14" s="451" customFormat="1" ht="14.25">
      <c r="A317" s="53"/>
      <c r="B317" s="938" t="str">
        <f t="shared" si="26"/>
        <v/>
      </c>
      <c r="C317" s="922"/>
      <c r="D317" s="922"/>
      <c r="E317" s="922"/>
      <c r="F317" s="922"/>
      <c r="G317" s="922"/>
      <c r="H317" s="922"/>
      <c r="I317" s="922"/>
      <c r="J317" s="922"/>
      <c r="K317" s="922"/>
      <c r="L317" s="939"/>
      <c r="M317" s="91"/>
      <c r="N317" s="453"/>
    </row>
    <row r="318" spans="1:14" s="451" customFormat="1" ht="14.25">
      <c r="A318" s="53"/>
      <c r="B318" s="938" t="str">
        <f t="shared" si="26"/>
        <v/>
      </c>
      <c r="C318" s="922"/>
      <c r="D318" s="922"/>
      <c r="E318" s="922"/>
      <c r="F318" s="922"/>
      <c r="G318" s="922"/>
      <c r="H318" s="922"/>
      <c r="I318" s="922"/>
      <c r="J318" s="922"/>
      <c r="K318" s="922"/>
      <c r="L318" s="939"/>
      <c r="M318" s="91"/>
      <c r="N318" s="453"/>
    </row>
    <row r="319" spans="1:14" s="451" customFormat="1" ht="14.25">
      <c r="A319" s="53"/>
      <c r="B319" s="938" t="str">
        <f t="shared" si="26"/>
        <v/>
      </c>
      <c r="C319" s="922"/>
      <c r="D319" s="922"/>
      <c r="E319" s="922"/>
      <c r="F319" s="922"/>
      <c r="G319" s="922"/>
      <c r="H319" s="922"/>
      <c r="I319" s="922"/>
      <c r="J319" s="922"/>
      <c r="K319" s="922"/>
      <c r="L319" s="939"/>
      <c r="M319" s="91"/>
      <c r="N319" s="453"/>
    </row>
    <row r="320" spans="1:14" s="451" customFormat="1" ht="14.25">
      <c r="A320" s="53"/>
      <c r="B320" s="938" t="str">
        <f t="shared" si="26"/>
        <v/>
      </c>
      <c r="C320" s="922"/>
      <c r="D320" s="922"/>
      <c r="E320" s="922"/>
      <c r="F320" s="922"/>
      <c r="G320" s="922"/>
      <c r="H320" s="922"/>
      <c r="I320" s="922"/>
      <c r="J320" s="922"/>
      <c r="K320" s="922"/>
      <c r="L320" s="939"/>
      <c r="M320" s="91"/>
      <c r="N320" s="453"/>
    </row>
    <row r="321" spans="1:14" s="451" customFormat="1" ht="14.25">
      <c r="A321" s="53"/>
      <c r="B321" s="938" t="str">
        <f t="shared" si="26"/>
        <v/>
      </c>
      <c r="C321" s="922"/>
      <c r="D321" s="922"/>
      <c r="E321" s="922"/>
      <c r="F321" s="922"/>
      <c r="G321" s="922"/>
      <c r="H321" s="922"/>
      <c r="I321" s="922"/>
      <c r="J321" s="922"/>
      <c r="K321" s="922"/>
      <c r="L321" s="939"/>
      <c r="M321" s="91"/>
      <c r="N321" s="453"/>
    </row>
    <row r="322" spans="1:14" s="451" customFormat="1" ht="14.25">
      <c r="A322" s="53"/>
      <c r="B322" s="938" t="str">
        <f t="shared" si="26"/>
        <v/>
      </c>
      <c r="C322" s="922"/>
      <c r="D322" s="922"/>
      <c r="E322" s="922"/>
      <c r="F322" s="922"/>
      <c r="G322" s="922"/>
      <c r="H322" s="922"/>
      <c r="I322" s="922"/>
      <c r="J322" s="922"/>
      <c r="K322" s="922"/>
      <c r="L322" s="939"/>
      <c r="M322" s="91"/>
      <c r="N322" s="453"/>
    </row>
    <row r="323" spans="1:14" s="451" customFormat="1" ht="14.25">
      <c r="A323" s="53"/>
      <c r="B323" s="938" t="str">
        <f t="shared" si="26"/>
        <v/>
      </c>
      <c r="C323" s="922"/>
      <c r="D323" s="922"/>
      <c r="E323" s="922"/>
      <c r="F323" s="922"/>
      <c r="G323" s="922"/>
      <c r="H323" s="922"/>
      <c r="I323" s="922"/>
      <c r="J323" s="922"/>
      <c r="K323" s="922"/>
      <c r="L323" s="939"/>
      <c r="M323" s="91"/>
      <c r="N323" s="453"/>
    </row>
    <row r="324" spans="1:14" s="451" customFormat="1" ht="14.25">
      <c r="A324" s="53"/>
      <c r="B324" s="938" t="str">
        <f t="shared" si="26"/>
        <v/>
      </c>
      <c r="C324" s="922"/>
      <c r="D324" s="922"/>
      <c r="E324" s="922"/>
      <c r="F324" s="922"/>
      <c r="G324" s="922"/>
      <c r="H324" s="922"/>
      <c r="I324" s="922"/>
      <c r="J324" s="922"/>
      <c r="K324" s="922"/>
      <c r="L324" s="939"/>
      <c r="M324" s="91"/>
      <c r="N324" s="453"/>
    </row>
    <row r="325" spans="1:14" s="451" customFormat="1" ht="14.25">
      <c r="A325" s="53"/>
      <c r="B325" s="938" t="str">
        <f t="shared" si="26"/>
        <v/>
      </c>
      <c r="C325" s="922"/>
      <c r="D325" s="922"/>
      <c r="E325" s="922"/>
      <c r="F325" s="922"/>
      <c r="G325" s="922"/>
      <c r="H325" s="922"/>
      <c r="I325" s="922"/>
      <c r="J325" s="922"/>
      <c r="K325" s="922"/>
      <c r="L325" s="939"/>
      <c r="M325" s="91"/>
      <c r="N325" s="453"/>
    </row>
    <row r="326" spans="1:14" s="451" customFormat="1" ht="14.25">
      <c r="A326" s="53"/>
      <c r="B326" s="938" t="str">
        <f t="shared" si="26"/>
        <v/>
      </c>
      <c r="C326" s="922"/>
      <c r="D326" s="922"/>
      <c r="E326" s="922"/>
      <c r="F326" s="922"/>
      <c r="G326" s="922"/>
      <c r="H326" s="922"/>
      <c r="I326" s="922"/>
      <c r="J326" s="922"/>
      <c r="K326" s="922"/>
      <c r="L326" s="939"/>
      <c r="M326" s="91"/>
      <c r="N326" s="453"/>
    </row>
    <row r="327" spans="1:14" s="451" customFormat="1" ht="14.25">
      <c r="A327" s="53"/>
      <c r="B327" s="938" t="str">
        <f t="shared" si="26"/>
        <v/>
      </c>
      <c r="C327" s="922"/>
      <c r="D327" s="922"/>
      <c r="E327" s="922"/>
      <c r="F327" s="922"/>
      <c r="G327" s="922"/>
      <c r="H327" s="922"/>
      <c r="I327" s="922"/>
      <c r="J327" s="922"/>
      <c r="K327" s="922"/>
      <c r="L327" s="939"/>
      <c r="M327" s="91"/>
      <c r="N327" s="453"/>
    </row>
    <row r="328" spans="1:14" s="451" customFormat="1" ht="14.25">
      <c r="A328" s="53"/>
      <c r="B328" s="938" t="str">
        <f t="shared" si="26"/>
        <v/>
      </c>
      <c r="C328" s="922"/>
      <c r="D328" s="922"/>
      <c r="E328" s="922"/>
      <c r="F328" s="922"/>
      <c r="G328" s="922"/>
      <c r="H328" s="922"/>
      <c r="I328" s="922"/>
      <c r="J328" s="922"/>
      <c r="K328" s="922"/>
      <c r="L328" s="939"/>
      <c r="M328" s="91"/>
      <c r="N328" s="453"/>
    </row>
    <row r="329" spans="1:14" s="451" customFormat="1" ht="14.25">
      <c r="A329" s="53"/>
      <c r="B329" s="938" t="str">
        <f t="shared" si="26"/>
        <v/>
      </c>
      <c r="C329" s="922"/>
      <c r="D329" s="922"/>
      <c r="E329" s="922"/>
      <c r="F329" s="922"/>
      <c r="G329" s="922"/>
      <c r="H329" s="922"/>
      <c r="I329" s="922"/>
      <c r="J329" s="922"/>
      <c r="K329" s="922"/>
      <c r="L329" s="939"/>
      <c r="M329" s="91"/>
      <c r="N329" s="453"/>
    </row>
    <row r="330" spans="1:14" s="451" customFormat="1" ht="14.25">
      <c r="A330" s="53"/>
      <c r="B330" s="938" t="str">
        <f t="shared" ref="B330:B361" si="27">IF(BB441&lt;&gt;"",CONCATENATE(BC441,"   -   Total Percentage:   ",(BH441*100),"%","     |     ","Adjustment Factor: ",BD441,"     |     ","Factor's Increase/Decrease Percentage: ","   ",BE441," ",(BF441*100),"%"),"")</f>
        <v/>
      </c>
      <c r="C330" s="922"/>
      <c r="D330" s="922"/>
      <c r="E330" s="922"/>
      <c r="F330" s="922"/>
      <c r="G330" s="922"/>
      <c r="H330" s="922"/>
      <c r="I330" s="922"/>
      <c r="J330" s="922"/>
      <c r="K330" s="922"/>
      <c r="L330" s="939"/>
      <c r="M330" s="91"/>
      <c r="N330" s="453"/>
    </row>
    <row r="331" spans="1:14" s="451" customFormat="1" ht="14.25">
      <c r="A331" s="53"/>
      <c r="B331" s="938" t="str">
        <f t="shared" si="27"/>
        <v/>
      </c>
      <c r="C331" s="922"/>
      <c r="D331" s="922"/>
      <c r="E331" s="922"/>
      <c r="F331" s="922"/>
      <c r="G331" s="922"/>
      <c r="H331" s="922"/>
      <c r="I331" s="922"/>
      <c r="J331" s="922"/>
      <c r="K331" s="922"/>
      <c r="L331" s="939"/>
      <c r="M331" s="91"/>
      <c r="N331" s="453"/>
    </row>
    <row r="332" spans="1:14" s="451" customFormat="1" ht="14.25">
      <c r="A332" s="53"/>
      <c r="B332" s="938" t="str">
        <f t="shared" si="27"/>
        <v/>
      </c>
      <c r="C332" s="922"/>
      <c r="D332" s="922"/>
      <c r="E332" s="922"/>
      <c r="F332" s="922"/>
      <c r="G332" s="922"/>
      <c r="H332" s="922"/>
      <c r="I332" s="922"/>
      <c r="J332" s="922"/>
      <c r="K332" s="922"/>
      <c r="L332" s="939"/>
      <c r="M332" s="91"/>
      <c r="N332" s="453"/>
    </row>
    <row r="333" spans="1:14" s="451" customFormat="1" ht="14.25">
      <c r="A333" s="53"/>
      <c r="B333" s="938" t="str">
        <f t="shared" si="27"/>
        <v/>
      </c>
      <c r="C333" s="922"/>
      <c r="D333" s="922"/>
      <c r="E333" s="922"/>
      <c r="F333" s="922"/>
      <c r="G333" s="922"/>
      <c r="H333" s="922"/>
      <c r="I333" s="922"/>
      <c r="J333" s="922"/>
      <c r="K333" s="922"/>
      <c r="L333" s="939"/>
      <c r="M333" s="91"/>
      <c r="N333" s="453"/>
    </row>
    <row r="334" spans="1:14" s="451" customFormat="1" ht="14.25">
      <c r="A334" s="53"/>
      <c r="B334" s="938" t="str">
        <f t="shared" si="27"/>
        <v/>
      </c>
      <c r="C334" s="922"/>
      <c r="D334" s="922"/>
      <c r="E334" s="922"/>
      <c r="F334" s="922"/>
      <c r="G334" s="922"/>
      <c r="H334" s="922"/>
      <c r="I334" s="922"/>
      <c r="J334" s="922"/>
      <c r="K334" s="922"/>
      <c r="L334" s="939"/>
      <c r="M334" s="91"/>
      <c r="N334" s="453"/>
    </row>
    <row r="335" spans="1:14" s="451" customFormat="1" ht="14.25">
      <c r="A335" s="53"/>
      <c r="B335" s="938" t="str">
        <f t="shared" si="27"/>
        <v/>
      </c>
      <c r="C335" s="922"/>
      <c r="D335" s="922"/>
      <c r="E335" s="922"/>
      <c r="F335" s="922"/>
      <c r="G335" s="922"/>
      <c r="H335" s="922"/>
      <c r="I335" s="922"/>
      <c r="J335" s="922"/>
      <c r="K335" s="922"/>
      <c r="L335" s="939"/>
      <c r="M335" s="91"/>
      <c r="N335" s="453"/>
    </row>
    <row r="336" spans="1:14" s="451" customFormat="1" ht="14.25">
      <c r="A336" s="53"/>
      <c r="B336" s="938" t="str">
        <f t="shared" si="27"/>
        <v/>
      </c>
      <c r="C336" s="922"/>
      <c r="D336" s="922"/>
      <c r="E336" s="922"/>
      <c r="F336" s="922"/>
      <c r="G336" s="922"/>
      <c r="H336" s="922"/>
      <c r="I336" s="922"/>
      <c r="J336" s="922"/>
      <c r="K336" s="922"/>
      <c r="L336" s="939"/>
      <c r="M336" s="91"/>
      <c r="N336" s="453"/>
    </row>
    <row r="337" spans="1:14" s="451" customFormat="1" ht="14.25">
      <c r="A337" s="53"/>
      <c r="B337" s="938" t="str">
        <f t="shared" si="27"/>
        <v/>
      </c>
      <c r="C337" s="922"/>
      <c r="D337" s="922"/>
      <c r="E337" s="922"/>
      <c r="F337" s="922"/>
      <c r="G337" s="922"/>
      <c r="H337" s="922"/>
      <c r="I337" s="922"/>
      <c r="J337" s="922"/>
      <c r="K337" s="922"/>
      <c r="L337" s="939"/>
      <c r="M337" s="91"/>
      <c r="N337" s="453"/>
    </row>
    <row r="338" spans="1:14" s="451" customFormat="1" ht="14.25">
      <c r="A338" s="53"/>
      <c r="B338" s="938" t="str">
        <f t="shared" si="27"/>
        <v/>
      </c>
      <c r="C338" s="922"/>
      <c r="D338" s="922"/>
      <c r="E338" s="922"/>
      <c r="F338" s="922"/>
      <c r="G338" s="922"/>
      <c r="H338" s="922"/>
      <c r="I338" s="922"/>
      <c r="J338" s="922"/>
      <c r="K338" s="922"/>
      <c r="L338" s="939"/>
      <c r="M338" s="91"/>
      <c r="N338" s="453"/>
    </row>
    <row r="339" spans="1:14" s="451" customFormat="1" ht="14.25">
      <c r="A339" s="53"/>
      <c r="B339" s="938" t="str">
        <f t="shared" si="27"/>
        <v/>
      </c>
      <c r="C339" s="922"/>
      <c r="D339" s="922"/>
      <c r="E339" s="922"/>
      <c r="F339" s="922"/>
      <c r="G339" s="922"/>
      <c r="H339" s="922"/>
      <c r="I339" s="922"/>
      <c r="J339" s="922"/>
      <c r="K339" s="922"/>
      <c r="L339" s="939"/>
      <c r="M339" s="91"/>
      <c r="N339" s="453"/>
    </row>
    <row r="340" spans="1:14" s="451" customFormat="1" ht="14.25">
      <c r="A340" s="53"/>
      <c r="B340" s="938" t="str">
        <f t="shared" si="27"/>
        <v/>
      </c>
      <c r="C340" s="922"/>
      <c r="D340" s="922"/>
      <c r="E340" s="922"/>
      <c r="F340" s="922"/>
      <c r="G340" s="922"/>
      <c r="H340" s="922"/>
      <c r="I340" s="922"/>
      <c r="J340" s="922"/>
      <c r="K340" s="922"/>
      <c r="L340" s="939"/>
      <c r="M340" s="91"/>
      <c r="N340" s="453"/>
    </row>
    <row r="341" spans="1:14" s="451" customFormat="1" ht="14.25">
      <c r="A341" s="53"/>
      <c r="B341" s="938" t="str">
        <f t="shared" si="27"/>
        <v/>
      </c>
      <c r="C341" s="922"/>
      <c r="D341" s="922"/>
      <c r="E341" s="922"/>
      <c r="F341" s="922"/>
      <c r="G341" s="922"/>
      <c r="H341" s="922"/>
      <c r="I341" s="922"/>
      <c r="J341" s="922"/>
      <c r="K341" s="922"/>
      <c r="L341" s="939"/>
      <c r="M341" s="91"/>
      <c r="N341" s="453"/>
    </row>
    <row r="342" spans="1:14" s="451" customFormat="1" ht="14.25">
      <c r="A342" s="53"/>
      <c r="B342" s="938" t="str">
        <f t="shared" si="27"/>
        <v/>
      </c>
      <c r="C342" s="922"/>
      <c r="D342" s="922"/>
      <c r="E342" s="922"/>
      <c r="F342" s="922"/>
      <c r="G342" s="922"/>
      <c r="H342" s="922"/>
      <c r="I342" s="922"/>
      <c r="J342" s="922"/>
      <c r="K342" s="922"/>
      <c r="L342" s="939"/>
      <c r="M342" s="91"/>
      <c r="N342" s="453"/>
    </row>
    <row r="343" spans="1:14" s="451" customFormat="1" ht="14.25">
      <c r="A343" s="53"/>
      <c r="B343" s="938" t="str">
        <f t="shared" si="27"/>
        <v/>
      </c>
      <c r="C343" s="922"/>
      <c r="D343" s="922"/>
      <c r="E343" s="922"/>
      <c r="F343" s="922"/>
      <c r="G343" s="922"/>
      <c r="H343" s="922"/>
      <c r="I343" s="922"/>
      <c r="J343" s="922"/>
      <c r="K343" s="922"/>
      <c r="L343" s="939"/>
      <c r="M343" s="91"/>
      <c r="N343" s="453"/>
    </row>
    <row r="344" spans="1:14" s="451" customFormat="1" ht="14.25">
      <c r="A344" s="53"/>
      <c r="B344" s="938" t="str">
        <f t="shared" si="27"/>
        <v/>
      </c>
      <c r="C344" s="922"/>
      <c r="D344" s="922"/>
      <c r="E344" s="922"/>
      <c r="F344" s="922"/>
      <c r="G344" s="922"/>
      <c r="H344" s="922"/>
      <c r="I344" s="922"/>
      <c r="J344" s="922"/>
      <c r="K344" s="922"/>
      <c r="L344" s="939"/>
      <c r="M344" s="91"/>
      <c r="N344" s="453"/>
    </row>
    <row r="345" spans="1:14" s="451" customFormat="1" ht="14.25">
      <c r="A345" s="53"/>
      <c r="B345" s="938" t="str">
        <f t="shared" si="27"/>
        <v/>
      </c>
      <c r="C345" s="922"/>
      <c r="D345" s="922"/>
      <c r="E345" s="922"/>
      <c r="F345" s="922"/>
      <c r="G345" s="922"/>
      <c r="H345" s="922"/>
      <c r="I345" s="922"/>
      <c r="J345" s="922"/>
      <c r="K345" s="922"/>
      <c r="L345" s="939"/>
      <c r="M345" s="91"/>
      <c r="N345" s="453"/>
    </row>
    <row r="346" spans="1:14" s="451" customFormat="1" ht="14.25">
      <c r="A346" s="53"/>
      <c r="B346" s="938" t="str">
        <f t="shared" si="27"/>
        <v/>
      </c>
      <c r="C346" s="922"/>
      <c r="D346" s="922"/>
      <c r="E346" s="922"/>
      <c r="F346" s="922"/>
      <c r="G346" s="922"/>
      <c r="H346" s="922"/>
      <c r="I346" s="922"/>
      <c r="J346" s="922"/>
      <c r="K346" s="922"/>
      <c r="L346" s="939"/>
      <c r="M346" s="91"/>
      <c r="N346" s="453"/>
    </row>
    <row r="347" spans="1:14" s="451" customFormat="1" ht="14.25">
      <c r="A347" s="53"/>
      <c r="B347" s="938" t="str">
        <f t="shared" si="27"/>
        <v/>
      </c>
      <c r="C347" s="922"/>
      <c r="D347" s="922"/>
      <c r="E347" s="922"/>
      <c r="F347" s="922"/>
      <c r="G347" s="922"/>
      <c r="H347" s="922"/>
      <c r="I347" s="922"/>
      <c r="J347" s="922"/>
      <c r="K347" s="922"/>
      <c r="L347" s="939"/>
      <c r="M347" s="91"/>
      <c r="N347" s="453"/>
    </row>
    <row r="348" spans="1:14" s="451" customFormat="1" ht="14.25">
      <c r="A348" s="53"/>
      <c r="B348" s="938" t="str">
        <f t="shared" si="27"/>
        <v/>
      </c>
      <c r="C348" s="922"/>
      <c r="D348" s="922"/>
      <c r="E348" s="922"/>
      <c r="F348" s="922"/>
      <c r="G348" s="922"/>
      <c r="H348" s="922"/>
      <c r="I348" s="922"/>
      <c r="J348" s="922"/>
      <c r="K348" s="922"/>
      <c r="L348" s="939"/>
      <c r="M348" s="91"/>
      <c r="N348" s="453"/>
    </row>
    <row r="349" spans="1:14" s="451" customFormat="1" ht="14.25">
      <c r="A349" s="53"/>
      <c r="B349" s="938" t="str">
        <f t="shared" si="27"/>
        <v/>
      </c>
      <c r="C349" s="922"/>
      <c r="D349" s="922"/>
      <c r="E349" s="922"/>
      <c r="F349" s="922"/>
      <c r="G349" s="922"/>
      <c r="H349" s="922"/>
      <c r="I349" s="922"/>
      <c r="J349" s="922"/>
      <c r="K349" s="922"/>
      <c r="L349" s="939"/>
      <c r="M349" s="91"/>
      <c r="N349" s="453"/>
    </row>
    <row r="350" spans="1:14" s="451" customFormat="1" ht="14.25">
      <c r="A350" s="53"/>
      <c r="B350" s="938" t="str">
        <f t="shared" si="27"/>
        <v/>
      </c>
      <c r="C350" s="922"/>
      <c r="D350" s="922"/>
      <c r="E350" s="922"/>
      <c r="F350" s="922"/>
      <c r="G350" s="922"/>
      <c r="H350" s="922"/>
      <c r="I350" s="922"/>
      <c r="J350" s="922"/>
      <c r="K350" s="922"/>
      <c r="L350" s="939"/>
      <c r="M350" s="91"/>
      <c r="N350" s="453"/>
    </row>
    <row r="351" spans="1:14" s="451" customFormat="1" ht="14.25">
      <c r="A351" s="53"/>
      <c r="B351" s="938" t="str">
        <f t="shared" si="27"/>
        <v/>
      </c>
      <c r="C351" s="922"/>
      <c r="D351" s="922"/>
      <c r="E351" s="922"/>
      <c r="F351" s="922"/>
      <c r="G351" s="922"/>
      <c r="H351" s="922"/>
      <c r="I351" s="922"/>
      <c r="J351" s="922"/>
      <c r="K351" s="922"/>
      <c r="L351" s="939"/>
      <c r="M351" s="91"/>
      <c r="N351" s="453"/>
    </row>
    <row r="352" spans="1:14" s="451" customFormat="1" ht="14.25">
      <c r="A352" s="53"/>
      <c r="B352" s="938" t="str">
        <f t="shared" si="27"/>
        <v/>
      </c>
      <c r="C352" s="922"/>
      <c r="D352" s="922"/>
      <c r="E352" s="922"/>
      <c r="F352" s="922"/>
      <c r="G352" s="922"/>
      <c r="H352" s="922"/>
      <c r="I352" s="922"/>
      <c r="J352" s="922"/>
      <c r="K352" s="922"/>
      <c r="L352" s="939"/>
      <c r="M352" s="91"/>
      <c r="N352" s="453"/>
    </row>
    <row r="353" spans="1:14" s="451" customFormat="1" ht="14.25">
      <c r="A353" s="53"/>
      <c r="B353" s="938" t="str">
        <f t="shared" si="27"/>
        <v/>
      </c>
      <c r="C353" s="922"/>
      <c r="D353" s="922"/>
      <c r="E353" s="922"/>
      <c r="F353" s="922"/>
      <c r="G353" s="922"/>
      <c r="H353" s="922"/>
      <c r="I353" s="922"/>
      <c r="J353" s="922"/>
      <c r="K353" s="922"/>
      <c r="L353" s="939"/>
      <c r="M353" s="91"/>
      <c r="N353" s="453"/>
    </row>
    <row r="354" spans="1:14" s="451" customFormat="1" ht="15" customHeight="1">
      <c r="A354" s="53"/>
      <c r="B354" s="938" t="str">
        <f t="shared" si="27"/>
        <v/>
      </c>
      <c r="C354" s="922"/>
      <c r="D354" s="922"/>
      <c r="E354" s="922"/>
      <c r="F354" s="922"/>
      <c r="G354" s="922"/>
      <c r="H354" s="922"/>
      <c r="I354" s="922"/>
      <c r="J354" s="922"/>
      <c r="K354" s="922"/>
      <c r="L354" s="939"/>
      <c r="M354" s="91"/>
      <c r="N354" s="453"/>
    </row>
    <row r="355" spans="1:14" s="451" customFormat="1" ht="14.25">
      <c r="A355" s="53"/>
      <c r="B355" s="938" t="str">
        <f t="shared" si="27"/>
        <v/>
      </c>
      <c r="C355" s="922"/>
      <c r="D355" s="922"/>
      <c r="E355" s="922"/>
      <c r="F355" s="922"/>
      <c r="G355" s="922"/>
      <c r="H355" s="922"/>
      <c r="I355" s="922"/>
      <c r="J355" s="922"/>
      <c r="K355" s="922"/>
      <c r="L355" s="939"/>
      <c r="M355" s="91"/>
      <c r="N355" s="453"/>
    </row>
    <row r="356" spans="1:14" s="451" customFormat="1" ht="14.25">
      <c r="A356" s="53"/>
      <c r="B356" s="938" t="str">
        <f t="shared" si="27"/>
        <v/>
      </c>
      <c r="C356" s="922"/>
      <c r="D356" s="922"/>
      <c r="E356" s="922"/>
      <c r="F356" s="922"/>
      <c r="G356" s="922"/>
      <c r="H356" s="922"/>
      <c r="I356" s="922"/>
      <c r="J356" s="922"/>
      <c r="K356" s="922"/>
      <c r="L356" s="939"/>
      <c r="M356" s="91"/>
      <c r="N356" s="453"/>
    </row>
    <row r="357" spans="1:14" s="451" customFormat="1" ht="14.25">
      <c r="A357" s="53"/>
      <c r="B357" s="938" t="str">
        <f t="shared" si="27"/>
        <v/>
      </c>
      <c r="C357" s="922"/>
      <c r="D357" s="922"/>
      <c r="E357" s="922"/>
      <c r="F357" s="922"/>
      <c r="G357" s="922"/>
      <c r="H357" s="922"/>
      <c r="I357" s="922"/>
      <c r="J357" s="922"/>
      <c r="K357" s="922"/>
      <c r="L357" s="939"/>
      <c r="M357" s="91"/>
      <c r="N357" s="453"/>
    </row>
    <row r="358" spans="1:14" s="451" customFormat="1" ht="14.25">
      <c r="A358" s="53"/>
      <c r="B358" s="938" t="str">
        <f t="shared" si="27"/>
        <v/>
      </c>
      <c r="C358" s="922"/>
      <c r="D358" s="922"/>
      <c r="E358" s="922"/>
      <c r="F358" s="922"/>
      <c r="G358" s="922"/>
      <c r="H358" s="922"/>
      <c r="I358" s="922"/>
      <c r="J358" s="922"/>
      <c r="K358" s="922"/>
      <c r="L358" s="939"/>
      <c r="M358" s="91"/>
      <c r="N358" s="453"/>
    </row>
    <row r="359" spans="1:14" s="451" customFormat="1" ht="14.25">
      <c r="A359" s="53"/>
      <c r="B359" s="938" t="str">
        <f t="shared" si="27"/>
        <v/>
      </c>
      <c r="C359" s="922"/>
      <c r="D359" s="922"/>
      <c r="E359" s="922"/>
      <c r="F359" s="922"/>
      <c r="G359" s="922"/>
      <c r="H359" s="922"/>
      <c r="I359" s="922"/>
      <c r="J359" s="922"/>
      <c r="K359" s="922"/>
      <c r="L359" s="939"/>
      <c r="M359" s="91"/>
      <c r="N359" s="453"/>
    </row>
    <row r="360" spans="1:14" s="451" customFormat="1" ht="14.25">
      <c r="A360" s="53"/>
      <c r="B360" s="938" t="str">
        <f t="shared" si="27"/>
        <v/>
      </c>
      <c r="C360" s="922"/>
      <c r="D360" s="922"/>
      <c r="E360" s="922"/>
      <c r="F360" s="922"/>
      <c r="G360" s="922"/>
      <c r="H360" s="922"/>
      <c r="I360" s="922"/>
      <c r="J360" s="922"/>
      <c r="K360" s="922"/>
      <c r="L360" s="939"/>
      <c r="M360" s="91"/>
      <c r="N360" s="453"/>
    </row>
    <row r="361" spans="1:14" s="451" customFormat="1" ht="14.25">
      <c r="A361" s="53"/>
      <c r="B361" s="938" t="str">
        <f t="shared" si="27"/>
        <v/>
      </c>
      <c r="C361" s="922"/>
      <c r="D361" s="922"/>
      <c r="E361" s="922"/>
      <c r="F361" s="922"/>
      <c r="G361" s="922"/>
      <c r="H361" s="922"/>
      <c r="I361" s="922"/>
      <c r="J361" s="922"/>
      <c r="K361" s="922"/>
      <c r="L361" s="939"/>
      <c r="M361" s="91"/>
      <c r="N361" s="453"/>
    </row>
    <row r="362" spans="1:14" s="451" customFormat="1" ht="14.25">
      <c r="A362" s="53"/>
      <c r="B362" s="938" t="str">
        <f t="shared" ref="B362:B393" si="28">IF(BB473&lt;&gt;"",CONCATENATE(BC473,"   -   Total Percentage:   ",(BH473*100),"%","     |     ","Adjustment Factor: ",BD473,"     |     ","Factor's Increase/Decrease Percentage: ","   ",BE473," ",(BF473*100),"%"),"")</f>
        <v/>
      </c>
      <c r="C362" s="922"/>
      <c r="D362" s="922"/>
      <c r="E362" s="922"/>
      <c r="F362" s="922"/>
      <c r="G362" s="922"/>
      <c r="H362" s="922"/>
      <c r="I362" s="922"/>
      <c r="J362" s="922"/>
      <c r="K362" s="922"/>
      <c r="L362" s="939"/>
      <c r="M362" s="91"/>
      <c r="N362" s="453"/>
    </row>
    <row r="363" spans="1:14" s="451" customFormat="1" ht="14.25">
      <c r="A363" s="53"/>
      <c r="B363" s="938" t="str">
        <f t="shared" si="28"/>
        <v/>
      </c>
      <c r="C363" s="922"/>
      <c r="D363" s="922"/>
      <c r="E363" s="922"/>
      <c r="F363" s="922"/>
      <c r="G363" s="922"/>
      <c r="H363" s="922"/>
      <c r="I363" s="922"/>
      <c r="J363" s="922"/>
      <c r="K363" s="922"/>
      <c r="L363" s="939"/>
      <c r="M363" s="91"/>
      <c r="N363" s="453"/>
    </row>
    <row r="364" spans="1:14" s="451" customFormat="1" ht="14.25">
      <c r="A364" s="53"/>
      <c r="B364" s="938" t="str">
        <f t="shared" si="28"/>
        <v/>
      </c>
      <c r="C364" s="922"/>
      <c r="D364" s="922"/>
      <c r="E364" s="922"/>
      <c r="F364" s="922"/>
      <c r="G364" s="922"/>
      <c r="H364" s="922"/>
      <c r="I364" s="922"/>
      <c r="J364" s="922"/>
      <c r="K364" s="922"/>
      <c r="L364" s="939"/>
      <c r="M364" s="91"/>
      <c r="N364" s="453"/>
    </row>
    <row r="365" spans="1:14" s="451" customFormat="1" ht="14.25">
      <c r="A365" s="53"/>
      <c r="B365" s="938" t="str">
        <f t="shared" si="28"/>
        <v/>
      </c>
      <c r="C365" s="922"/>
      <c r="D365" s="922"/>
      <c r="E365" s="922"/>
      <c r="F365" s="922"/>
      <c r="G365" s="922"/>
      <c r="H365" s="922"/>
      <c r="I365" s="922"/>
      <c r="J365" s="922"/>
      <c r="K365" s="922"/>
      <c r="L365" s="939"/>
      <c r="M365" s="91"/>
      <c r="N365" s="453"/>
    </row>
    <row r="366" spans="1:14" s="451" customFormat="1" ht="14.25">
      <c r="A366" s="53"/>
      <c r="B366" s="938" t="str">
        <f t="shared" si="28"/>
        <v/>
      </c>
      <c r="C366" s="922"/>
      <c r="D366" s="922"/>
      <c r="E366" s="922"/>
      <c r="F366" s="922"/>
      <c r="G366" s="922"/>
      <c r="H366" s="922"/>
      <c r="I366" s="922"/>
      <c r="J366" s="922"/>
      <c r="K366" s="922"/>
      <c r="L366" s="939"/>
      <c r="M366" s="91"/>
      <c r="N366" s="453"/>
    </row>
    <row r="367" spans="1:14" s="451" customFormat="1" ht="14.25">
      <c r="A367" s="53"/>
      <c r="B367" s="938" t="str">
        <f t="shared" si="28"/>
        <v/>
      </c>
      <c r="C367" s="922"/>
      <c r="D367" s="922"/>
      <c r="E367" s="922"/>
      <c r="F367" s="922"/>
      <c r="G367" s="922"/>
      <c r="H367" s="922"/>
      <c r="I367" s="922"/>
      <c r="J367" s="922"/>
      <c r="K367" s="922"/>
      <c r="L367" s="939"/>
      <c r="M367" s="91"/>
      <c r="N367" s="453"/>
    </row>
    <row r="368" spans="1:14" s="451" customFormat="1" ht="14.25">
      <c r="A368" s="53"/>
      <c r="B368" s="938" t="str">
        <f t="shared" si="28"/>
        <v/>
      </c>
      <c r="C368" s="922"/>
      <c r="D368" s="922"/>
      <c r="E368" s="922"/>
      <c r="F368" s="922"/>
      <c r="G368" s="922"/>
      <c r="H368" s="922"/>
      <c r="I368" s="922"/>
      <c r="J368" s="922"/>
      <c r="K368" s="922"/>
      <c r="L368" s="939"/>
      <c r="M368" s="91"/>
      <c r="N368" s="453"/>
    </row>
    <row r="369" spans="1:14" s="451" customFormat="1" ht="14.25">
      <c r="A369" s="53"/>
      <c r="B369" s="938" t="str">
        <f t="shared" si="28"/>
        <v/>
      </c>
      <c r="C369" s="922"/>
      <c r="D369" s="922"/>
      <c r="E369" s="922"/>
      <c r="F369" s="922"/>
      <c r="G369" s="922"/>
      <c r="H369" s="922"/>
      <c r="I369" s="922"/>
      <c r="J369" s="922"/>
      <c r="K369" s="922"/>
      <c r="L369" s="939"/>
      <c r="M369" s="91"/>
      <c r="N369" s="453"/>
    </row>
    <row r="370" spans="1:14" s="451" customFormat="1" ht="14.25">
      <c r="A370" s="53"/>
      <c r="B370" s="938" t="str">
        <f t="shared" si="28"/>
        <v/>
      </c>
      <c r="C370" s="922"/>
      <c r="D370" s="922"/>
      <c r="E370" s="922"/>
      <c r="F370" s="922"/>
      <c r="G370" s="922"/>
      <c r="H370" s="922"/>
      <c r="I370" s="922"/>
      <c r="J370" s="922"/>
      <c r="K370" s="922"/>
      <c r="L370" s="939"/>
      <c r="M370" s="91"/>
      <c r="N370" s="453"/>
    </row>
    <row r="371" spans="1:14" s="451" customFormat="1" ht="14.25">
      <c r="A371" s="53"/>
      <c r="B371" s="938" t="str">
        <f t="shared" si="28"/>
        <v/>
      </c>
      <c r="C371" s="922"/>
      <c r="D371" s="922"/>
      <c r="E371" s="922"/>
      <c r="F371" s="922"/>
      <c r="G371" s="922"/>
      <c r="H371" s="922"/>
      <c r="I371" s="922"/>
      <c r="J371" s="922"/>
      <c r="K371" s="922"/>
      <c r="L371" s="939"/>
      <c r="M371" s="91"/>
      <c r="N371" s="453"/>
    </row>
    <row r="372" spans="1:14" s="451" customFormat="1" ht="14.25">
      <c r="A372" s="53"/>
      <c r="B372" s="938" t="str">
        <f t="shared" si="28"/>
        <v/>
      </c>
      <c r="C372" s="922"/>
      <c r="D372" s="922"/>
      <c r="E372" s="922"/>
      <c r="F372" s="922"/>
      <c r="G372" s="922"/>
      <c r="H372" s="922"/>
      <c r="I372" s="922"/>
      <c r="J372" s="922"/>
      <c r="K372" s="922"/>
      <c r="L372" s="939"/>
      <c r="M372" s="91"/>
      <c r="N372" s="453"/>
    </row>
    <row r="373" spans="1:14" s="451" customFormat="1" ht="14.25">
      <c r="A373" s="53"/>
      <c r="B373" s="938" t="str">
        <f t="shared" si="28"/>
        <v/>
      </c>
      <c r="C373" s="922"/>
      <c r="D373" s="922"/>
      <c r="E373" s="922"/>
      <c r="F373" s="922"/>
      <c r="G373" s="922"/>
      <c r="H373" s="922"/>
      <c r="I373" s="922"/>
      <c r="J373" s="922"/>
      <c r="K373" s="922"/>
      <c r="L373" s="939"/>
      <c r="M373" s="91"/>
      <c r="N373" s="453"/>
    </row>
    <row r="374" spans="1:14" s="451" customFormat="1" ht="14.25">
      <c r="A374" s="53"/>
      <c r="B374" s="938" t="str">
        <f t="shared" si="28"/>
        <v/>
      </c>
      <c r="C374" s="922"/>
      <c r="D374" s="922"/>
      <c r="E374" s="922"/>
      <c r="F374" s="922"/>
      <c r="G374" s="922"/>
      <c r="H374" s="922"/>
      <c r="I374" s="922"/>
      <c r="J374" s="922"/>
      <c r="K374" s="922"/>
      <c r="L374" s="939"/>
      <c r="M374" s="91"/>
      <c r="N374" s="453"/>
    </row>
    <row r="375" spans="1:14" s="451" customFormat="1" ht="14.25">
      <c r="A375" s="53"/>
      <c r="B375" s="938" t="str">
        <f t="shared" si="28"/>
        <v/>
      </c>
      <c r="C375" s="922"/>
      <c r="D375" s="922"/>
      <c r="E375" s="922"/>
      <c r="F375" s="922"/>
      <c r="G375" s="922"/>
      <c r="H375" s="922"/>
      <c r="I375" s="922"/>
      <c r="J375" s="922"/>
      <c r="K375" s="922"/>
      <c r="L375" s="939"/>
      <c r="M375" s="91"/>
      <c r="N375" s="453"/>
    </row>
    <row r="376" spans="1:14" s="451" customFormat="1" ht="14.25">
      <c r="A376" s="53"/>
      <c r="B376" s="938" t="str">
        <f t="shared" si="28"/>
        <v/>
      </c>
      <c r="C376" s="922"/>
      <c r="D376" s="922"/>
      <c r="E376" s="922"/>
      <c r="F376" s="922"/>
      <c r="G376" s="922"/>
      <c r="H376" s="922"/>
      <c r="I376" s="922"/>
      <c r="J376" s="922"/>
      <c r="K376" s="922"/>
      <c r="L376" s="939"/>
      <c r="M376" s="91"/>
      <c r="N376" s="453"/>
    </row>
    <row r="377" spans="1:14" s="451" customFormat="1" ht="14.25">
      <c r="A377" s="53"/>
      <c r="B377" s="938" t="str">
        <f t="shared" si="28"/>
        <v/>
      </c>
      <c r="C377" s="922"/>
      <c r="D377" s="922"/>
      <c r="E377" s="922"/>
      <c r="F377" s="922"/>
      <c r="G377" s="922"/>
      <c r="H377" s="922"/>
      <c r="I377" s="922"/>
      <c r="J377" s="922"/>
      <c r="K377" s="922"/>
      <c r="L377" s="939"/>
      <c r="M377" s="91"/>
      <c r="N377" s="453"/>
    </row>
    <row r="378" spans="1:14" s="451" customFormat="1" ht="14.25">
      <c r="A378" s="53"/>
      <c r="B378" s="938" t="str">
        <f t="shared" si="28"/>
        <v/>
      </c>
      <c r="C378" s="922"/>
      <c r="D378" s="922"/>
      <c r="E378" s="922"/>
      <c r="F378" s="922"/>
      <c r="G378" s="922"/>
      <c r="H378" s="922"/>
      <c r="I378" s="922"/>
      <c r="J378" s="922"/>
      <c r="K378" s="922"/>
      <c r="L378" s="939"/>
      <c r="M378" s="91"/>
      <c r="N378" s="453"/>
    </row>
    <row r="379" spans="1:14" s="451" customFormat="1" ht="14.25">
      <c r="A379" s="53"/>
      <c r="B379" s="938" t="str">
        <f t="shared" si="28"/>
        <v/>
      </c>
      <c r="C379" s="922"/>
      <c r="D379" s="922"/>
      <c r="E379" s="922"/>
      <c r="F379" s="922"/>
      <c r="G379" s="922"/>
      <c r="H379" s="922"/>
      <c r="I379" s="922"/>
      <c r="J379" s="922"/>
      <c r="K379" s="922"/>
      <c r="L379" s="939"/>
      <c r="M379" s="91"/>
      <c r="N379" s="453"/>
    </row>
    <row r="380" spans="1:14" s="451" customFormat="1" ht="14.25">
      <c r="A380" s="53"/>
      <c r="B380" s="938" t="str">
        <f t="shared" si="28"/>
        <v/>
      </c>
      <c r="C380" s="922"/>
      <c r="D380" s="922"/>
      <c r="E380" s="922"/>
      <c r="F380" s="922"/>
      <c r="G380" s="922"/>
      <c r="H380" s="922"/>
      <c r="I380" s="922"/>
      <c r="J380" s="922"/>
      <c r="K380" s="922"/>
      <c r="L380" s="939"/>
      <c r="M380" s="91"/>
      <c r="N380" s="453"/>
    </row>
    <row r="381" spans="1:14" s="451" customFormat="1" ht="14.25">
      <c r="A381" s="53"/>
      <c r="B381" s="938" t="str">
        <f t="shared" si="28"/>
        <v/>
      </c>
      <c r="C381" s="922"/>
      <c r="D381" s="922"/>
      <c r="E381" s="922"/>
      <c r="F381" s="922"/>
      <c r="G381" s="922"/>
      <c r="H381" s="922"/>
      <c r="I381" s="922"/>
      <c r="J381" s="922"/>
      <c r="K381" s="922"/>
      <c r="L381" s="939"/>
      <c r="M381" s="91"/>
      <c r="N381" s="453"/>
    </row>
    <row r="382" spans="1:14" s="451" customFormat="1" ht="15" customHeight="1">
      <c r="A382" s="53"/>
      <c r="B382" s="938" t="str">
        <f t="shared" si="28"/>
        <v/>
      </c>
      <c r="C382" s="922"/>
      <c r="D382" s="922"/>
      <c r="E382" s="922"/>
      <c r="F382" s="922"/>
      <c r="G382" s="922"/>
      <c r="H382" s="922"/>
      <c r="I382" s="922"/>
      <c r="J382" s="922"/>
      <c r="K382" s="922"/>
      <c r="L382" s="939"/>
      <c r="M382" s="91"/>
      <c r="N382" s="453"/>
    </row>
    <row r="383" spans="1:14" s="451" customFormat="1" ht="14.25">
      <c r="A383" s="53"/>
      <c r="B383" s="938" t="str">
        <f t="shared" si="28"/>
        <v/>
      </c>
      <c r="C383" s="922"/>
      <c r="D383" s="922"/>
      <c r="E383" s="922"/>
      <c r="F383" s="922"/>
      <c r="G383" s="922"/>
      <c r="H383" s="922"/>
      <c r="I383" s="922"/>
      <c r="J383" s="922"/>
      <c r="K383" s="922"/>
      <c r="L383" s="939"/>
      <c r="M383" s="91"/>
      <c r="N383" s="453"/>
    </row>
    <row r="384" spans="1:14" s="451" customFormat="1" ht="14.25">
      <c r="A384" s="53"/>
      <c r="B384" s="938" t="str">
        <f t="shared" si="28"/>
        <v/>
      </c>
      <c r="C384" s="922"/>
      <c r="D384" s="922"/>
      <c r="E384" s="922"/>
      <c r="F384" s="922"/>
      <c r="G384" s="922"/>
      <c r="H384" s="922"/>
      <c r="I384" s="922"/>
      <c r="J384" s="922"/>
      <c r="K384" s="922"/>
      <c r="L384" s="939"/>
      <c r="M384" s="91"/>
      <c r="N384" s="453"/>
    </row>
    <row r="385" spans="1:41" s="451" customFormat="1" ht="14.25">
      <c r="A385" s="53"/>
      <c r="B385" s="938" t="str">
        <f t="shared" si="28"/>
        <v/>
      </c>
      <c r="C385" s="922"/>
      <c r="D385" s="922"/>
      <c r="E385" s="922"/>
      <c r="F385" s="922"/>
      <c r="G385" s="922"/>
      <c r="H385" s="922"/>
      <c r="I385" s="922"/>
      <c r="J385" s="922"/>
      <c r="K385" s="922"/>
      <c r="L385" s="939"/>
      <c r="M385" s="91"/>
      <c r="N385" s="453"/>
    </row>
    <row r="386" spans="1:41" s="451" customFormat="1" ht="14.25">
      <c r="A386" s="53"/>
      <c r="B386" s="938" t="str">
        <f t="shared" si="28"/>
        <v/>
      </c>
      <c r="C386" s="922"/>
      <c r="D386" s="922"/>
      <c r="E386" s="922"/>
      <c r="F386" s="922"/>
      <c r="G386" s="922"/>
      <c r="H386" s="922"/>
      <c r="I386" s="922"/>
      <c r="J386" s="922"/>
      <c r="K386" s="922"/>
      <c r="L386" s="939"/>
      <c r="M386" s="91"/>
      <c r="N386" s="453"/>
    </row>
    <row r="387" spans="1:41" s="451" customFormat="1" ht="14.25">
      <c r="A387" s="53"/>
      <c r="B387" s="938" t="str">
        <f t="shared" si="28"/>
        <v/>
      </c>
      <c r="C387" s="922"/>
      <c r="D387" s="922"/>
      <c r="E387" s="922"/>
      <c r="F387" s="922"/>
      <c r="G387" s="922"/>
      <c r="H387" s="922"/>
      <c r="I387" s="922"/>
      <c r="J387" s="922"/>
      <c r="K387" s="922"/>
      <c r="L387" s="939"/>
      <c r="M387" s="91"/>
      <c r="N387" s="453"/>
    </row>
    <row r="388" spans="1:41" s="451" customFormat="1" ht="14.25">
      <c r="A388" s="53"/>
      <c r="B388" s="938" t="str">
        <f t="shared" si="28"/>
        <v/>
      </c>
      <c r="C388" s="922"/>
      <c r="D388" s="922"/>
      <c r="E388" s="922"/>
      <c r="F388" s="922"/>
      <c r="G388" s="922"/>
      <c r="H388" s="922"/>
      <c r="I388" s="922"/>
      <c r="J388" s="922"/>
      <c r="K388" s="922"/>
      <c r="L388" s="939"/>
      <c r="M388" s="91"/>
      <c r="N388" s="453"/>
    </row>
    <row r="389" spans="1:41" s="451" customFormat="1" ht="14.25">
      <c r="A389" s="53"/>
      <c r="B389" s="938" t="str">
        <f t="shared" si="28"/>
        <v/>
      </c>
      <c r="C389" s="922"/>
      <c r="D389" s="922"/>
      <c r="E389" s="922"/>
      <c r="F389" s="922"/>
      <c r="G389" s="922"/>
      <c r="H389" s="922"/>
      <c r="I389" s="922"/>
      <c r="J389" s="922"/>
      <c r="K389" s="922"/>
      <c r="L389" s="939"/>
      <c r="M389" s="91"/>
      <c r="N389" s="453"/>
    </row>
    <row r="390" spans="1:41" s="451" customFormat="1" ht="14.25">
      <c r="A390" s="53"/>
      <c r="B390" s="938" t="str">
        <f t="shared" si="28"/>
        <v/>
      </c>
      <c r="C390" s="922"/>
      <c r="D390" s="922"/>
      <c r="E390" s="922"/>
      <c r="F390" s="922"/>
      <c r="G390" s="922"/>
      <c r="H390" s="922"/>
      <c r="I390" s="922"/>
      <c r="J390" s="922"/>
      <c r="K390" s="922"/>
      <c r="L390" s="939"/>
      <c r="M390" s="91"/>
      <c r="N390" s="453"/>
    </row>
    <row r="391" spans="1:41" s="451" customFormat="1" ht="14.25">
      <c r="A391" s="53"/>
      <c r="B391" s="938" t="str">
        <f t="shared" si="28"/>
        <v/>
      </c>
      <c r="C391" s="922"/>
      <c r="D391" s="922"/>
      <c r="E391" s="922"/>
      <c r="F391" s="922"/>
      <c r="G391" s="922"/>
      <c r="H391" s="922"/>
      <c r="I391" s="922"/>
      <c r="J391" s="922"/>
      <c r="K391" s="922"/>
      <c r="L391" s="939"/>
      <c r="M391" s="91"/>
      <c r="N391" s="453"/>
    </row>
    <row r="392" spans="1:41" s="451" customFormat="1" ht="14.25">
      <c r="A392" s="53"/>
      <c r="B392" s="938" t="str">
        <f t="shared" si="28"/>
        <v/>
      </c>
      <c r="C392" s="922"/>
      <c r="D392" s="922"/>
      <c r="E392" s="922"/>
      <c r="F392" s="922"/>
      <c r="G392" s="922"/>
      <c r="H392" s="922"/>
      <c r="I392" s="922"/>
      <c r="J392" s="922"/>
      <c r="K392" s="922"/>
      <c r="L392" s="939"/>
      <c r="M392" s="91"/>
      <c r="N392" s="453"/>
    </row>
    <row r="393" spans="1:41" s="451" customFormat="1" ht="14.25">
      <c r="A393" s="53"/>
      <c r="B393" s="938" t="str">
        <f t="shared" si="28"/>
        <v/>
      </c>
      <c r="C393" s="922"/>
      <c r="D393" s="922"/>
      <c r="E393" s="922"/>
      <c r="F393" s="922"/>
      <c r="G393" s="922"/>
      <c r="H393" s="922"/>
      <c r="I393" s="922"/>
      <c r="J393" s="922"/>
      <c r="K393" s="922"/>
      <c r="L393" s="939"/>
      <c r="M393" s="91"/>
      <c r="N393" s="453"/>
    </row>
    <row r="394" spans="1:41" s="451" customFormat="1" ht="14.25">
      <c r="A394" s="53"/>
      <c r="B394" s="938" t="str">
        <f t="shared" ref="B394:B397" si="29">IF(BB505&lt;&gt;"",CONCATENATE(BC505,"   -   Total Percentage:   ",(BH505*100),"%","     |     ","Adjustment Factor: ",BD505,"     |     ","Factor's Increase/Decrease Percentage: ","   ",BE505," ",(BF505*100),"%"),"")</f>
        <v/>
      </c>
      <c r="C394" s="922"/>
      <c r="D394" s="922"/>
      <c r="E394" s="922"/>
      <c r="F394" s="922"/>
      <c r="G394" s="922"/>
      <c r="H394" s="922"/>
      <c r="I394" s="922"/>
      <c r="J394" s="922"/>
      <c r="K394" s="922"/>
      <c r="L394" s="939"/>
      <c r="M394" s="91"/>
      <c r="N394" s="453"/>
    </row>
    <row r="395" spans="1:41" s="451" customFormat="1" ht="14.25">
      <c r="A395" s="53"/>
      <c r="B395" s="938" t="str">
        <f t="shared" si="29"/>
        <v/>
      </c>
      <c r="C395" s="922"/>
      <c r="D395" s="922"/>
      <c r="E395" s="922"/>
      <c r="F395" s="922"/>
      <c r="G395" s="922"/>
      <c r="H395" s="922"/>
      <c r="I395" s="922"/>
      <c r="J395" s="922"/>
      <c r="K395" s="922"/>
      <c r="L395" s="939"/>
      <c r="M395" s="91"/>
      <c r="N395" s="453"/>
    </row>
    <row r="396" spans="1:41" s="451" customFormat="1" ht="14.25">
      <c r="A396" s="53"/>
      <c r="B396" s="938" t="str">
        <f t="shared" si="29"/>
        <v/>
      </c>
      <c r="C396" s="922"/>
      <c r="D396" s="922"/>
      <c r="E396" s="922"/>
      <c r="F396" s="922"/>
      <c r="G396" s="922"/>
      <c r="H396" s="922"/>
      <c r="I396" s="922"/>
      <c r="J396" s="922"/>
      <c r="K396" s="922"/>
      <c r="L396" s="939"/>
      <c r="M396" s="91"/>
      <c r="N396" s="453"/>
    </row>
    <row r="397" spans="1:41" s="451" customFormat="1" ht="14.25">
      <c r="A397" s="53"/>
      <c r="B397" s="938" t="str">
        <f t="shared" si="29"/>
        <v/>
      </c>
      <c r="C397" s="922"/>
      <c r="D397" s="922"/>
      <c r="E397" s="922"/>
      <c r="F397" s="922"/>
      <c r="G397" s="922"/>
      <c r="H397" s="922"/>
      <c r="I397" s="922"/>
      <c r="J397" s="922"/>
      <c r="K397" s="922"/>
      <c r="L397" s="939"/>
      <c r="M397" s="91"/>
      <c r="N397" s="453"/>
    </row>
    <row r="398" spans="1:41" s="451" customFormat="1" ht="14.25">
      <c r="A398" s="53"/>
      <c r="B398" s="934"/>
      <c r="C398" s="935"/>
      <c r="D398" s="935"/>
      <c r="E398" s="935"/>
      <c r="F398" s="935"/>
      <c r="G398" s="935"/>
      <c r="H398" s="935"/>
      <c r="I398" s="935"/>
      <c r="J398" s="935"/>
      <c r="K398" s="935"/>
      <c r="L398" s="936"/>
      <c r="M398" s="53"/>
    </row>
    <row r="399" spans="1:41" hidden="1">
      <c r="A399" s="53"/>
      <c r="B399" s="6"/>
      <c r="C399" s="6"/>
      <c r="D399" s="6"/>
      <c r="E399" s="6"/>
      <c r="F399" s="6"/>
      <c r="G399" s="6"/>
      <c r="H399" s="6"/>
      <c r="I399" s="6"/>
      <c r="J399" s="6"/>
      <c r="K399" s="6"/>
      <c r="L399" s="6"/>
      <c r="M399" s="6"/>
      <c r="N399" s="6"/>
      <c r="O399" s="6"/>
      <c r="AD399" s="14"/>
      <c r="AE399" s="14"/>
      <c r="AF399" s="14"/>
      <c r="AK399" s="14"/>
      <c r="AL399" s="14"/>
      <c r="AM399" s="14"/>
      <c r="AN399" s="14"/>
      <c r="AO399" s="14"/>
    </row>
    <row r="400" spans="1:41" hidden="1">
      <c r="A400" s="53"/>
      <c r="B400" s="6"/>
      <c r="C400" s="6"/>
      <c r="D400" s="6"/>
      <c r="E400" s="6"/>
      <c r="F400" s="6"/>
      <c r="G400" s="6"/>
      <c r="H400" s="6"/>
      <c r="I400" s="6"/>
      <c r="J400" s="6"/>
      <c r="K400" s="6"/>
      <c r="L400" s="6"/>
      <c r="M400" s="6"/>
      <c r="N400" s="6"/>
      <c r="O400" s="6"/>
      <c r="AD400" s="14"/>
      <c r="AE400" s="14"/>
      <c r="AF400" s="14"/>
      <c r="AK400" s="14"/>
      <c r="AL400" s="14"/>
      <c r="AM400" s="14"/>
      <c r="AN400" s="14"/>
      <c r="AO400" s="14"/>
    </row>
    <row r="401" spans="1:75" hidden="1">
      <c r="A401" s="53"/>
      <c r="B401" s="6"/>
      <c r="C401" s="6"/>
      <c r="D401" s="6"/>
      <c r="E401" s="6"/>
      <c r="F401" s="6"/>
      <c r="G401" s="6"/>
      <c r="H401" s="6"/>
      <c r="I401" s="6"/>
      <c r="J401" s="6"/>
      <c r="K401" s="6"/>
      <c r="L401" s="6"/>
      <c r="M401" s="6"/>
      <c r="N401" s="6"/>
      <c r="O401" s="6"/>
      <c r="AD401" s="14"/>
      <c r="AE401" s="14"/>
      <c r="AF401" s="14"/>
      <c r="AK401" s="14"/>
      <c r="AL401" s="14"/>
      <c r="AM401" s="14"/>
      <c r="AN401" s="14"/>
      <c r="AO401" s="14"/>
    </row>
    <row r="402" spans="1:75" hidden="1">
      <c r="A402" s="53"/>
      <c r="B402" s="6"/>
      <c r="C402" s="6"/>
      <c r="D402" s="6"/>
      <c r="E402" s="6"/>
      <c r="F402" s="6"/>
      <c r="G402" s="6"/>
      <c r="H402" s="6"/>
      <c r="I402" s="6"/>
      <c r="J402" s="6"/>
      <c r="K402" s="6"/>
      <c r="L402" s="6"/>
      <c r="M402" s="6"/>
      <c r="N402" s="6"/>
      <c r="O402" s="6"/>
      <c r="AD402" s="14"/>
      <c r="AE402" s="14"/>
      <c r="AF402" s="14"/>
      <c r="AK402" s="14"/>
      <c r="AL402" s="14"/>
      <c r="AM402" s="14"/>
      <c r="AN402" s="14"/>
      <c r="AO402" s="14"/>
    </row>
    <row r="403" spans="1:75" hidden="1">
      <c r="A403" s="53"/>
      <c r="B403" s="6"/>
      <c r="C403" s="6"/>
      <c r="D403" s="6"/>
      <c r="E403" s="6"/>
      <c r="F403" s="6"/>
      <c r="G403" s="6"/>
      <c r="H403" s="6"/>
      <c r="I403" s="6"/>
      <c r="J403" s="6"/>
      <c r="K403" s="6"/>
      <c r="L403" s="6"/>
      <c r="M403" s="6"/>
      <c r="N403" s="6"/>
      <c r="O403" s="6"/>
      <c r="AD403" s="14"/>
      <c r="AE403" s="14"/>
      <c r="AF403" s="14"/>
      <c r="AK403" s="14"/>
      <c r="AL403" s="14"/>
      <c r="AM403" s="14"/>
      <c r="AN403" s="14"/>
      <c r="AO403" s="14"/>
    </row>
    <row r="404" spans="1:75" hidden="1">
      <c r="A404" s="21" t="s">
        <v>83</v>
      </c>
      <c r="AD404" s="14"/>
      <c r="AE404" s="14"/>
      <c r="AF404" s="14"/>
      <c r="AK404" s="14"/>
      <c r="AL404" s="14"/>
      <c r="AM404" s="14"/>
      <c r="AN404" s="14"/>
      <c r="AO404" s="14"/>
    </row>
    <row r="405" spans="1:75" ht="17.25" hidden="1">
      <c r="A405" s="17"/>
      <c r="AD405" s="14"/>
      <c r="AE405" s="14"/>
      <c r="AF405" s="14"/>
      <c r="AH405">
        <v>9001</v>
      </c>
      <c r="AK405" s="14"/>
      <c r="AL405" s="14"/>
      <c r="AM405" s="14"/>
      <c r="AN405" s="14"/>
      <c r="AO405" s="14"/>
      <c r="AW405">
        <v>9001</v>
      </c>
    </row>
    <row r="406" spans="1:75" hidden="1">
      <c r="A406" s="350" t="s">
        <v>211</v>
      </c>
      <c r="B406" s="350" t="s">
        <v>105</v>
      </c>
      <c r="C406" s="350" t="s">
        <v>212</v>
      </c>
      <c r="D406" s="353" t="s">
        <v>207</v>
      </c>
      <c r="E406" s="25" t="s">
        <v>213</v>
      </c>
      <c r="F406" s="25"/>
      <c r="G406" s="962" t="s">
        <v>214</v>
      </c>
      <c r="H406" s="962"/>
      <c r="I406" s="65"/>
      <c r="J406" s="65"/>
      <c r="K406" s="359" t="s">
        <v>215</v>
      </c>
      <c r="L406" s="359" t="s">
        <v>216</v>
      </c>
      <c r="M406" s="359" t="s">
        <v>217</v>
      </c>
      <c r="P406" s="364" t="s">
        <v>218</v>
      </c>
      <c r="Q406" s="363" t="s">
        <v>219</v>
      </c>
      <c r="R406" s="363" t="s">
        <v>220</v>
      </c>
      <c r="AK406" s="743" t="s">
        <v>221</v>
      </c>
    </row>
    <row r="407" spans="1:75" ht="57" hidden="1">
      <c r="A407" s="351" t="str">
        <f>Overview!B13</f>
        <v>--</v>
      </c>
      <c r="B407" s="351" t="s">
        <v>93</v>
      </c>
      <c r="C407" s="347">
        <v>-0.3</v>
      </c>
      <c r="D407" s="334" t="s">
        <v>222</v>
      </c>
      <c r="E407">
        <f>COUNTIF(B8:B108,"ISO 9001")</f>
        <v>0</v>
      </c>
      <c r="G407" s="9" t="s">
        <v>78</v>
      </c>
      <c r="H407" s="354"/>
      <c r="K407" s="360"/>
      <c r="L407" s="360"/>
      <c r="M407" s="360"/>
      <c r="P407" s="365" t="s">
        <v>223</v>
      </c>
      <c r="Q407" s="362" t="s">
        <v>224</v>
      </c>
      <c r="R407" s="362" t="s">
        <v>225</v>
      </c>
      <c r="Z407" s="76" t="s">
        <v>226</v>
      </c>
      <c r="AA407" s="77" t="s">
        <v>164</v>
      </c>
      <c r="AB407" s="77" t="s">
        <v>206</v>
      </c>
      <c r="AC407" s="77" t="s">
        <v>207</v>
      </c>
      <c r="AD407" s="77" t="s">
        <v>208</v>
      </c>
      <c r="AE407" s="78" t="s">
        <v>209</v>
      </c>
      <c r="AF407" s="312" t="s">
        <v>227</v>
      </c>
      <c r="AG407" s="829" t="s">
        <v>228</v>
      </c>
      <c r="AH407" s="827" t="s">
        <v>229</v>
      </c>
      <c r="AI407" s="829" t="s">
        <v>230</v>
      </c>
      <c r="AJ407" s="24" t="s">
        <v>231</v>
      </c>
      <c r="AK407" s="312" t="s">
        <v>232</v>
      </c>
      <c r="AL407" s="312" t="s">
        <v>233</v>
      </c>
      <c r="AM407" s="367"/>
      <c r="AN407" s="368"/>
      <c r="AO407" s="460" t="s">
        <v>234</v>
      </c>
      <c r="AP407" s="461" t="s">
        <v>164</v>
      </c>
      <c r="AQ407" s="461" t="s">
        <v>206</v>
      </c>
      <c r="AR407" s="461" t="s">
        <v>207</v>
      </c>
      <c r="AS407" s="461" t="s">
        <v>208</v>
      </c>
      <c r="AT407" s="462" t="s">
        <v>209</v>
      </c>
      <c r="AU407" s="463" t="s">
        <v>227</v>
      </c>
      <c r="AV407" s="829" t="s">
        <v>228</v>
      </c>
      <c r="AW407" s="827" t="s">
        <v>229</v>
      </c>
      <c r="AX407" s="829" t="s">
        <v>230</v>
      </c>
      <c r="AY407" s="24" t="s">
        <v>231</v>
      </c>
      <c r="AZ407" s="463" t="s">
        <v>235</v>
      </c>
      <c r="BA407" s="463" t="s">
        <v>233</v>
      </c>
      <c r="BB407" s="464" t="s">
        <v>236</v>
      </c>
      <c r="BC407" s="465" t="s">
        <v>164</v>
      </c>
      <c r="BD407" s="465" t="s">
        <v>206</v>
      </c>
      <c r="BE407" s="465" t="s">
        <v>207</v>
      </c>
      <c r="BF407" s="465" t="s">
        <v>208</v>
      </c>
      <c r="BG407" s="466" t="s">
        <v>209</v>
      </c>
      <c r="BH407" s="467" t="s">
        <v>227</v>
      </c>
      <c r="BI407" s="468" t="s">
        <v>235</v>
      </c>
      <c r="BT407" s="829" t="s">
        <v>228</v>
      </c>
      <c r="BU407" s="827" t="s">
        <v>229</v>
      </c>
      <c r="BV407" s="829" t="s">
        <v>230</v>
      </c>
      <c r="BW407" s="24" t="s">
        <v>231</v>
      </c>
    </row>
    <row r="408" spans="1:75" ht="67.5" hidden="1">
      <c r="A408" s="351" t="str">
        <f>Overview!B14</f>
        <v>--</v>
      </c>
      <c r="B408" s="351" t="s">
        <v>92</v>
      </c>
      <c r="C408" s="347">
        <v>-0.25</v>
      </c>
      <c r="D408" s="334" t="s">
        <v>237</v>
      </c>
      <c r="G408" s="354" t="str" cm="1">
        <f t="array" aca="1" ref="G408" ca="1">OFFSET('Client Info'!B63,0,0,COUNTIF('Client Info'!$B$63:$B$176,"&lt;&gt;"))</f>
        <v>All Sites</v>
      </c>
      <c r="H408" s="356">
        <f ca="1">COUNTIF($C$8:$C$108,G408)</f>
        <v>0</v>
      </c>
      <c r="K408" s="361">
        <f ca="1">SUMIFS($F$8:$F$108,$B$8:$B$108,$A$407,$C$8:$C$108,G408)</f>
        <v>0</v>
      </c>
      <c r="L408" s="361">
        <f ca="1">SUMIFS($F$8:$F$108,$B$8:$B$108,$A$408,$C$8:$C$108,G408)</f>
        <v>0</v>
      </c>
      <c r="M408" s="361">
        <f ca="1">SUMIFS($F$8:$F$108,$B$8:$B$108,$A$409,$C$8:$C$108,G408)</f>
        <v>0</v>
      </c>
      <c r="P408" s="365" t="s">
        <v>224</v>
      </c>
      <c r="Q408" s="362" t="s">
        <v>238</v>
      </c>
      <c r="R408" s="362" t="s">
        <v>239</v>
      </c>
      <c r="Y408" s="659"/>
      <c r="Z408" s="79" t="e" cm="1">
        <f t="array" ref="Z408">_xlfn._xlws.SORT(_xlfn._xlws.FILTER($B$8:$G$108,$B$8:$B$108="ISO 9001",""),2,1,0)</f>
        <v>#VALUE!</v>
      </c>
      <c r="AA408" s="79"/>
      <c r="AB408" s="79"/>
      <c r="AC408" s="79"/>
      <c r="AD408" s="345"/>
      <c r="AE408" s="47"/>
      <c r="AF408" s="653" t="str">
        <f t="shared" ref="AF408:AF439" si="30">IF(AA408="All Sites",SUMIFS($AD$408:$AD$508,$AA$408:$AA$508,AA408),IF(AA408&lt;&gt;"",(SUMIFS($AD$408:$AD$508,$AA$408:$AA$508,AA408)+$AL$408),""))</f>
        <v/>
      </c>
      <c r="AG408" t="e">
        <f>Z408&amp;"|"&amp;AA408&amp;"|"&amp;AB408</f>
        <v>#VALUE!</v>
      </c>
      <c r="AH408" t="e">
        <f>IF(AG408&lt;&gt;"||",(IF(COUNTIF(AG408:AG508,AG408)&gt;1, "Duplicate", "Unique")),"No Factor")</f>
        <v>#VALUE!</v>
      </c>
      <c r="AI408" t="e">
        <f>AG408&amp;"|"&amp;AH408</f>
        <v>#VALUE!</v>
      </c>
      <c r="AJ408" t="e">
        <f>IF(RIGHT(AI408,9)="Duplicate","This factor has already been used. Please revise.","")</f>
        <v>#VALUE!</v>
      </c>
      <c r="AK408" s="654" t="str">
        <f t="shared" ref="AK408:AK471" si="31">IF(AND(AA408&lt;&gt;"",AND(AB408=AB407,AA408=AA407)),"This factor has already been used for this Site; please revise","")</f>
        <v/>
      </c>
      <c r="AL408" s="458">
        <f>SUMIFS(AD408:AD508,AA408:AA508,"All Sites")</f>
        <v>0</v>
      </c>
      <c r="AM408" s="663" t="b">
        <f>IF(AA408="All Sites",_xlfn.XLOOKUP(AB408,AB409:AB433,AA409:AA433,,0,1))</f>
        <v>0</v>
      </c>
      <c r="AO408" s="79" t="e" cm="1">
        <f t="array" ref="AO408">_xlfn._xlws.SORT(_xlfn._xlws.FILTER($B$8:$G$108,$B$8:$B$108="ISO 14001",""),2,1,0)</f>
        <v>#VALUE!</v>
      </c>
      <c r="AS408" s="47"/>
      <c r="AT408" s="47"/>
      <c r="AU408" s="653" t="str">
        <f t="shared" ref="AU408:AU439" si="32">IF(AP408="All Sites",SUMIFS($AS$408:$AS$508,$AP$408:$AP$508,AP408),IF(AP408&lt;&gt;"",(SUMIFS($AS$408:$AS$508,$AP$408:$AP$508,AP408)+$BA$408),""))</f>
        <v/>
      </c>
      <c r="AV408" t="e">
        <f>AO408&amp;"|"&amp;AP408&amp;"|"&amp;AQ408</f>
        <v>#VALUE!</v>
      </c>
      <c r="AW408" t="e">
        <f>IF(AV408&lt;&gt;"||",(IF(COUNTIF(AV408:AV508,AV408)&gt;1, "Duplicate", "Unique")),"No Factor")</f>
        <v>#VALUE!</v>
      </c>
      <c r="AX408" t="e">
        <f>AV408&amp;"|"&amp;AW408</f>
        <v>#VALUE!</v>
      </c>
      <c r="AY408" t="e">
        <f>IF(RIGHT(AX408,9)="Duplicate","This factor has already been used. Please revise.","")</f>
        <v>#VALUE!</v>
      </c>
      <c r="AZ408" s="654"/>
      <c r="BA408" s="458">
        <f>SUMIFS(AS408:AS508,AP408:AP508,"All Sites")</f>
        <v>0</v>
      </c>
      <c r="BB408" s="79" t="e" cm="1">
        <f t="array" ref="BB408">_xlfn._xlws.SORT(_xlfn._xlws.FILTER($B$8:$G$108,$B$8:$B$108="ISO 45001",""),2,1,0)</f>
        <v>#VALUE!</v>
      </c>
      <c r="BF408" s="47"/>
      <c r="BG408" s="47"/>
      <c r="BH408" s="653" t="str">
        <f t="shared" ref="BH408:BH439" si="33">IF(BC408="All Sites",SUMIFS($BF$408:$BF$508,$BC$408:$BC$508,BC408),IF(BC408&lt;&gt;"",(SUMIFS($BF$408:$BF$508,$BC$408:$BC$508,BC408)+$BJ$408),""))</f>
        <v/>
      </c>
      <c r="BI408" s="654" t="e">
        <f t="shared" ref="BI408:BI439" si="34">IF(BU408="Duplicate","This factor has already been used for this site selection; please revise","")</f>
        <v>#VALUE!</v>
      </c>
      <c r="BJ408" s="458">
        <f>SUMIFS(BF408:BF508,BC408:BC508,"All Sites")</f>
        <v>0</v>
      </c>
      <c r="BT408" t="e">
        <f t="shared" ref="BT408:BT439" si="35">BB408&amp;"|"&amp;BC408&amp;"|"&amp;BD408</f>
        <v>#VALUE!</v>
      </c>
      <c r="BU408" t="e">
        <f t="shared" ref="BU408:BU439" si="36">IF(BT408&lt;&gt;"||",(IF(COUNTIF(BT408:BT508,BT408)&gt;1, "Duplicate", "Unique")),"No Factor")</f>
        <v>#VALUE!</v>
      </c>
      <c r="BV408" t="e">
        <f>BT408&amp;"|"&amp;BU408</f>
        <v>#VALUE!</v>
      </c>
      <c r="BW408" t="e">
        <f>IF(RIGHT(BV408,9)="Duplicate","This factor has already been used. Please revise.","")</f>
        <v>#VALUE!</v>
      </c>
    </row>
    <row r="409" spans="1:75" ht="84.4" hidden="1">
      <c r="A409" s="351" t="str">
        <f>Overview!B15</f>
        <v>--</v>
      </c>
      <c r="B409" s="351" t="s">
        <v>90</v>
      </c>
      <c r="C409" s="347">
        <v>-0.2</v>
      </c>
      <c r="G409" s="355"/>
      <c r="H409" s="356">
        <f t="shared" ref="H409:H428" si="37">COUNTIF($C$8:$C$108,G409)</f>
        <v>0</v>
      </c>
      <c r="K409" s="361">
        <f t="shared" ref="K409:K440" ca="1" si="38">SUMIFS($F$8:$F$108,$B$8:$B$108,$A$407,$C$8:$C$108,G409)+$K$408</f>
        <v>0</v>
      </c>
      <c r="L409" s="361">
        <f t="shared" ref="L409:L440" ca="1" si="39">SUMIFS($F$8:$F$108,$B$8:$B$108,$A$408,$C$8:$C$108,G409)+$L$408</f>
        <v>0</v>
      </c>
      <c r="M409" s="361">
        <f t="shared" ref="M409:M440" ca="1" si="40">SUMIFS($F$8:$F$108,$B$8:$B$108,$A$409,$C$8:$C$108,G409)+$M$408</f>
        <v>0</v>
      </c>
      <c r="P409" s="365" t="s">
        <v>238</v>
      </c>
      <c r="Q409" s="362" t="s">
        <v>240</v>
      </c>
      <c r="R409" s="362" t="s">
        <v>241</v>
      </c>
      <c r="Y409" s="659"/>
      <c r="Z409" s="79"/>
      <c r="AA409" s="79"/>
      <c r="AB409" s="79"/>
      <c r="AC409" s="79"/>
      <c r="AD409" s="345"/>
      <c r="AE409" s="47"/>
      <c r="AF409" s="653" t="str">
        <f t="shared" si="30"/>
        <v/>
      </c>
      <c r="AG409" t="str">
        <f t="shared" ref="AG409:AG472" si="41">Z409&amp;"|"&amp;AA409&amp;"|"&amp;AB409</f>
        <v>||</v>
      </c>
      <c r="AH409" t="str">
        <f t="shared" ref="AH409:AH472" si="42">IF(AG409&lt;&gt;"||",(IF(COUNTIF(AG409:AG509,AG409)&gt;1, "Duplicate", "Unique")),"No Factor")</f>
        <v>No Factor</v>
      </c>
      <c r="AI409" t="str">
        <f t="shared" ref="AI409:AI472" si="43">AG409&amp;"|"&amp;AH409</f>
        <v>|||No Factor</v>
      </c>
      <c r="AJ409" t="str">
        <f t="shared" ref="AJ409:AJ472" si="44">IF(RIGHT(AI409,9)="Duplicate","This factor has already been used. Please revise.","")</f>
        <v/>
      </c>
      <c r="AK409" s="654" t="str">
        <f t="shared" si="31"/>
        <v/>
      </c>
      <c r="AS409" s="47"/>
      <c r="AT409" s="47"/>
      <c r="AU409" s="653" t="str">
        <f t="shared" si="32"/>
        <v/>
      </c>
      <c r="AV409" t="str">
        <f t="shared" ref="AV409:AV472" si="45">AO409&amp;"|"&amp;AP409&amp;"|"&amp;AQ409</f>
        <v>||</v>
      </c>
      <c r="AW409" t="str">
        <f t="shared" ref="AW409:AW472" si="46">IF(AV409&lt;&gt;"||",(IF(COUNTIF(AV409:AV509,AV409)&gt;1, "Duplicate", "Unique")),"No Factor")</f>
        <v>No Factor</v>
      </c>
      <c r="AX409" t="str">
        <f t="shared" ref="AX409:AX472" si="47">AV409&amp;"|"&amp;AW409</f>
        <v>|||No Factor</v>
      </c>
      <c r="AY409" t="str">
        <f t="shared" ref="AY409:AY472" si="48">IF(RIGHT(AX409,9)="Duplicate","This factor has already been used. Please revise.","")</f>
        <v/>
      </c>
      <c r="AZ409" s="654" t="str">
        <f t="shared" ref="AZ409:AZ428" si="49">IF(AQ409=$AQ$408,"This factor has already been used for All Sites; please revise","")</f>
        <v>This factor has already been used for All Sites; please revise</v>
      </c>
      <c r="BA409" s="654"/>
      <c r="BF409" s="47"/>
      <c r="BG409" s="47"/>
      <c r="BH409" s="653" t="str">
        <f t="shared" si="33"/>
        <v/>
      </c>
      <c r="BI409" s="654" t="str">
        <f t="shared" si="34"/>
        <v/>
      </c>
      <c r="BT409" t="str">
        <f t="shared" si="35"/>
        <v>||</v>
      </c>
      <c r="BU409" t="str">
        <f t="shared" si="36"/>
        <v>No Factor</v>
      </c>
      <c r="BV409" t="str">
        <f t="shared" ref="BV409:BV472" si="50">BT409&amp;"|"&amp;BU409</f>
        <v>|||No Factor</v>
      </c>
      <c r="BW409" t="str">
        <f t="shared" ref="BW409:BW472" si="51">IF(RIGHT(BV409,9)="Duplicate","This factor has already been used. Please revise.","")</f>
        <v/>
      </c>
    </row>
    <row r="410" spans="1:75" ht="33.75" hidden="1">
      <c r="A410" s="15"/>
      <c r="B410" s="15"/>
      <c r="C410" s="347">
        <v>-0.15</v>
      </c>
      <c r="G410" s="355"/>
      <c r="H410" s="356">
        <f t="shared" si="37"/>
        <v>0</v>
      </c>
      <c r="K410" s="361">
        <f t="shared" ca="1" si="38"/>
        <v>0</v>
      </c>
      <c r="L410" s="361">
        <f t="shared" ca="1" si="39"/>
        <v>0</v>
      </c>
      <c r="M410" s="361">
        <f t="shared" ca="1" si="40"/>
        <v>0</v>
      </c>
      <c r="P410" s="365" t="s">
        <v>240</v>
      </c>
      <c r="Q410" s="362" t="s">
        <v>242</v>
      </c>
      <c r="R410" s="362" t="s">
        <v>243</v>
      </c>
      <c r="Y410" s="659"/>
      <c r="Z410" s="79"/>
      <c r="AA410" s="79"/>
      <c r="AB410" s="79"/>
      <c r="AC410" s="79"/>
      <c r="AD410" s="345"/>
      <c r="AE410" s="47"/>
      <c r="AF410" s="653" t="str">
        <f t="shared" si="30"/>
        <v/>
      </c>
      <c r="AG410" t="str">
        <f t="shared" si="41"/>
        <v>||</v>
      </c>
      <c r="AH410" t="str">
        <f t="shared" si="42"/>
        <v>No Factor</v>
      </c>
      <c r="AI410" t="str">
        <f t="shared" si="43"/>
        <v>|||No Factor</v>
      </c>
      <c r="AJ410" t="str">
        <f t="shared" si="44"/>
        <v/>
      </c>
      <c r="AK410" s="654" t="str">
        <f t="shared" si="31"/>
        <v/>
      </c>
      <c r="AS410" s="47"/>
      <c r="AT410" s="47"/>
      <c r="AU410" s="653" t="str">
        <f t="shared" si="32"/>
        <v/>
      </c>
      <c r="AV410" t="str">
        <f t="shared" si="45"/>
        <v>||</v>
      </c>
      <c r="AW410" t="str">
        <f t="shared" si="46"/>
        <v>No Factor</v>
      </c>
      <c r="AX410" t="str">
        <f t="shared" si="47"/>
        <v>|||No Factor</v>
      </c>
      <c r="AY410" t="str">
        <f t="shared" si="48"/>
        <v/>
      </c>
      <c r="AZ410" s="654" t="str">
        <f t="shared" si="49"/>
        <v>This factor has already been used for All Sites; please revise</v>
      </c>
      <c r="BA410" s="654"/>
      <c r="BF410" s="47"/>
      <c r="BG410" s="47"/>
      <c r="BH410" s="653" t="str">
        <f t="shared" si="33"/>
        <v/>
      </c>
      <c r="BI410" s="654" t="str">
        <f t="shared" si="34"/>
        <v/>
      </c>
      <c r="BT410" t="str">
        <f t="shared" si="35"/>
        <v>||</v>
      </c>
      <c r="BU410" t="str">
        <f t="shared" si="36"/>
        <v>No Factor</v>
      </c>
      <c r="BV410" t="str">
        <f t="shared" si="50"/>
        <v>|||No Factor</v>
      </c>
      <c r="BW410" t="str">
        <f t="shared" si="51"/>
        <v/>
      </c>
    </row>
    <row r="411" spans="1:75" ht="33.75" hidden="1">
      <c r="A411" s="15"/>
      <c r="B411" s="15"/>
      <c r="C411" s="347">
        <v>-0.1</v>
      </c>
      <c r="G411" s="355"/>
      <c r="H411" s="356">
        <f t="shared" si="37"/>
        <v>0</v>
      </c>
      <c r="K411" s="361">
        <f t="shared" ca="1" si="38"/>
        <v>0</v>
      </c>
      <c r="L411" s="361">
        <f t="shared" ca="1" si="39"/>
        <v>0</v>
      </c>
      <c r="M411" s="361">
        <f t="shared" ca="1" si="40"/>
        <v>0</v>
      </c>
      <c r="P411" s="365" t="s">
        <v>242</v>
      </c>
      <c r="Q411" s="362" t="s">
        <v>244</v>
      </c>
      <c r="R411" s="362" t="s">
        <v>245</v>
      </c>
      <c r="Y411" s="659"/>
      <c r="Z411" s="79"/>
      <c r="AA411" s="79"/>
      <c r="AB411" s="79"/>
      <c r="AC411" s="79"/>
      <c r="AD411" s="345"/>
      <c r="AE411" s="47"/>
      <c r="AF411" s="653" t="str">
        <f t="shared" si="30"/>
        <v/>
      </c>
      <c r="AG411" t="str">
        <f t="shared" si="41"/>
        <v>||</v>
      </c>
      <c r="AH411" t="str">
        <f t="shared" si="42"/>
        <v>No Factor</v>
      </c>
      <c r="AI411" t="str">
        <f t="shared" si="43"/>
        <v>|||No Factor</v>
      </c>
      <c r="AJ411" t="str">
        <f t="shared" si="44"/>
        <v/>
      </c>
      <c r="AK411" s="654" t="str">
        <f t="shared" si="31"/>
        <v/>
      </c>
      <c r="AS411" s="47"/>
      <c r="AT411" s="47"/>
      <c r="AU411" s="653" t="str">
        <f t="shared" si="32"/>
        <v/>
      </c>
      <c r="AV411" t="str">
        <f t="shared" si="45"/>
        <v>||</v>
      </c>
      <c r="AW411" t="str">
        <f t="shared" si="46"/>
        <v>No Factor</v>
      </c>
      <c r="AX411" t="str">
        <f t="shared" si="47"/>
        <v>|||No Factor</v>
      </c>
      <c r="AY411" t="str">
        <f t="shared" si="48"/>
        <v/>
      </c>
      <c r="AZ411" s="654" t="str">
        <f t="shared" si="49"/>
        <v>This factor has already been used for All Sites; please revise</v>
      </c>
      <c r="BA411" s="654"/>
      <c r="BF411" s="47"/>
      <c r="BG411" s="47"/>
      <c r="BH411" s="653" t="str">
        <f t="shared" si="33"/>
        <v/>
      </c>
      <c r="BI411" s="654" t="str">
        <f t="shared" si="34"/>
        <v/>
      </c>
      <c r="BT411" t="str">
        <f t="shared" si="35"/>
        <v>||</v>
      </c>
      <c r="BU411" t="str">
        <f t="shared" si="36"/>
        <v>No Factor</v>
      </c>
      <c r="BV411" t="str">
        <f t="shared" si="50"/>
        <v>|||No Factor</v>
      </c>
      <c r="BW411" t="str">
        <f t="shared" si="51"/>
        <v/>
      </c>
    </row>
    <row r="412" spans="1:75" ht="84.4" hidden="1">
      <c r="A412" s="15"/>
      <c r="B412" s="15"/>
      <c r="C412" s="347">
        <v>-0.05</v>
      </c>
      <c r="G412" s="355"/>
      <c r="H412" s="356">
        <f t="shared" si="37"/>
        <v>0</v>
      </c>
      <c r="K412" s="361">
        <f t="shared" ca="1" si="38"/>
        <v>0</v>
      </c>
      <c r="L412" s="361">
        <f t="shared" ca="1" si="39"/>
        <v>0</v>
      </c>
      <c r="M412" s="361">
        <f t="shared" ca="1" si="40"/>
        <v>0</v>
      </c>
      <c r="P412" s="365" t="s">
        <v>244</v>
      </c>
      <c r="Q412" s="449" t="s">
        <v>246</v>
      </c>
      <c r="R412" s="362" t="s">
        <v>247</v>
      </c>
      <c r="Y412" s="659"/>
      <c r="Z412" s="79"/>
      <c r="AA412" s="79"/>
      <c r="AB412" s="79"/>
      <c r="AC412" s="79"/>
      <c r="AD412" s="345"/>
      <c r="AE412" s="47"/>
      <c r="AF412" s="653" t="str">
        <f t="shared" si="30"/>
        <v/>
      </c>
      <c r="AG412" t="str">
        <f t="shared" si="41"/>
        <v>||</v>
      </c>
      <c r="AH412" t="str">
        <f t="shared" si="42"/>
        <v>No Factor</v>
      </c>
      <c r="AI412" t="str">
        <f t="shared" si="43"/>
        <v>|||No Factor</v>
      </c>
      <c r="AJ412" t="str">
        <f t="shared" si="44"/>
        <v/>
      </c>
      <c r="AK412" s="654" t="str">
        <f t="shared" si="31"/>
        <v/>
      </c>
      <c r="AS412" s="47"/>
      <c r="AT412" s="47"/>
      <c r="AU412" s="653" t="str">
        <f t="shared" si="32"/>
        <v/>
      </c>
      <c r="AV412" t="str">
        <f t="shared" si="45"/>
        <v>||</v>
      </c>
      <c r="AW412" t="str">
        <f t="shared" si="46"/>
        <v>No Factor</v>
      </c>
      <c r="AX412" t="str">
        <f t="shared" si="47"/>
        <v>|||No Factor</v>
      </c>
      <c r="AY412" t="str">
        <f t="shared" si="48"/>
        <v/>
      </c>
      <c r="AZ412" s="654" t="str">
        <f t="shared" si="49"/>
        <v>This factor has already been used for All Sites; please revise</v>
      </c>
      <c r="BA412" s="654"/>
      <c r="BF412" s="47"/>
      <c r="BG412" s="47"/>
      <c r="BH412" s="653" t="str">
        <f t="shared" si="33"/>
        <v/>
      </c>
      <c r="BI412" s="654" t="str">
        <f t="shared" si="34"/>
        <v/>
      </c>
      <c r="BT412" t="str">
        <f t="shared" si="35"/>
        <v>||</v>
      </c>
      <c r="BU412" t="str">
        <f t="shared" si="36"/>
        <v>No Factor</v>
      </c>
      <c r="BV412" t="str">
        <f t="shared" si="50"/>
        <v>|||No Factor</v>
      </c>
      <c r="BW412" t="str">
        <f t="shared" si="51"/>
        <v/>
      </c>
    </row>
    <row r="413" spans="1:75" ht="67.5" hidden="1">
      <c r="A413" s="15"/>
      <c r="B413" s="15"/>
      <c r="C413" s="352">
        <v>0</v>
      </c>
      <c r="G413" s="355"/>
      <c r="H413" s="356">
        <f t="shared" si="37"/>
        <v>0</v>
      </c>
      <c r="K413" s="361">
        <f t="shared" ca="1" si="38"/>
        <v>0</v>
      </c>
      <c r="L413" s="361">
        <f t="shared" ca="1" si="39"/>
        <v>0</v>
      </c>
      <c r="M413" s="361">
        <f t="shared" ca="1" si="40"/>
        <v>0</v>
      </c>
      <c r="P413" s="448" t="s">
        <v>246</v>
      </c>
      <c r="Q413" s="362" t="s">
        <v>248</v>
      </c>
      <c r="R413" s="449" t="s">
        <v>249</v>
      </c>
      <c r="Y413" s="659"/>
      <c r="Z413" s="79"/>
      <c r="AA413" s="79"/>
      <c r="AB413" s="79"/>
      <c r="AC413" s="79"/>
      <c r="AD413" s="345"/>
      <c r="AE413" s="47"/>
      <c r="AF413" s="653" t="str">
        <f t="shared" si="30"/>
        <v/>
      </c>
      <c r="AG413" t="str">
        <f t="shared" si="41"/>
        <v>||</v>
      </c>
      <c r="AH413" t="str">
        <f t="shared" si="42"/>
        <v>No Factor</v>
      </c>
      <c r="AI413" t="str">
        <f t="shared" si="43"/>
        <v>|||No Factor</v>
      </c>
      <c r="AJ413" t="str">
        <f t="shared" si="44"/>
        <v/>
      </c>
      <c r="AK413" s="654" t="str">
        <f t="shared" si="31"/>
        <v/>
      </c>
      <c r="AS413" s="47"/>
      <c r="AT413" s="47"/>
      <c r="AU413" s="653" t="str">
        <f t="shared" si="32"/>
        <v/>
      </c>
      <c r="AV413" t="str">
        <f t="shared" si="45"/>
        <v>||</v>
      </c>
      <c r="AW413" t="str">
        <f t="shared" si="46"/>
        <v>No Factor</v>
      </c>
      <c r="AX413" t="str">
        <f t="shared" si="47"/>
        <v>|||No Factor</v>
      </c>
      <c r="AY413" t="str">
        <f t="shared" si="48"/>
        <v/>
      </c>
      <c r="AZ413" s="654" t="str">
        <f t="shared" si="49"/>
        <v>This factor has already been used for All Sites; please revise</v>
      </c>
      <c r="BA413" s="654"/>
      <c r="BF413" s="47"/>
      <c r="BG413" s="47"/>
      <c r="BH413" s="653" t="str">
        <f t="shared" si="33"/>
        <v/>
      </c>
      <c r="BI413" s="654" t="str">
        <f t="shared" si="34"/>
        <v/>
      </c>
      <c r="BT413" t="str">
        <f t="shared" si="35"/>
        <v>||</v>
      </c>
      <c r="BU413" t="str">
        <f t="shared" si="36"/>
        <v>No Factor</v>
      </c>
      <c r="BV413" t="str">
        <f t="shared" si="50"/>
        <v>|||No Factor</v>
      </c>
      <c r="BW413" t="str">
        <f t="shared" si="51"/>
        <v/>
      </c>
    </row>
    <row r="414" spans="1:75" ht="33.75" hidden="1">
      <c r="A414" s="15"/>
      <c r="B414" s="15"/>
      <c r="C414" s="352">
        <v>0.05</v>
      </c>
      <c r="G414" s="355"/>
      <c r="H414" s="356">
        <f t="shared" si="37"/>
        <v>0</v>
      </c>
      <c r="K414" s="361">
        <f t="shared" ca="1" si="38"/>
        <v>0</v>
      </c>
      <c r="L414" s="361">
        <f t="shared" ca="1" si="39"/>
        <v>0</v>
      </c>
      <c r="M414" s="361">
        <f t="shared" ca="1" si="40"/>
        <v>0</v>
      </c>
      <c r="P414" s="365" t="s">
        <v>248</v>
      </c>
      <c r="Q414" s="449" t="s">
        <v>250</v>
      </c>
      <c r="R414" s="362" t="s">
        <v>251</v>
      </c>
      <c r="Y414" s="659"/>
      <c r="Z414" s="79"/>
      <c r="AA414" s="79"/>
      <c r="AB414" s="79"/>
      <c r="AC414" s="79"/>
      <c r="AD414" s="345"/>
      <c r="AE414" s="47"/>
      <c r="AF414" s="653" t="str">
        <f t="shared" si="30"/>
        <v/>
      </c>
      <c r="AG414" t="str">
        <f t="shared" si="41"/>
        <v>||</v>
      </c>
      <c r="AH414" t="str">
        <f t="shared" si="42"/>
        <v>No Factor</v>
      </c>
      <c r="AI414" t="str">
        <f t="shared" si="43"/>
        <v>|||No Factor</v>
      </c>
      <c r="AJ414" t="str">
        <f t="shared" si="44"/>
        <v/>
      </c>
      <c r="AK414" s="654" t="str">
        <f>IF(AND(AA414&lt;&gt;"",AND(AB414=AB413,AA414=AA413)),"This factor has already been used for this Site; please revise","")</f>
        <v/>
      </c>
      <c r="AS414" s="47"/>
      <c r="AT414" s="47"/>
      <c r="AU414" s="653" t="str">
        <f t="shared" si="32"/>
        <v/>
      </c>
      <c r="AV414" t="str">
        <f t="shared" si="45"/>
        <v>||</v>
      </c>
      <c r="AW414" t="str">
        <f t="shared" si="46"/>
        <v>No Factor</v>
      </c>
      <c r="AX414" t="str">
        <f t="shared" si="47"/>
        <v>|||No Factor</v>
      </c>
      <c r="AY414" t="str">
        <f t="shared" si="48"/>
        <v/>
      </c>
      <c r="AZ414" s="654" t="str">
        <f t="shared" si="49"/>
        <v>This factor has already been used for All Sites; please revise</v>
      </c>
      <c r="BA414" s="654"/>
      <c r="BF414" s="47"/>
      <c r="BG414" s="47"/>
      <c r="BH414" s="653" t="str">
        <f t="shared" si="33"/>
        <v/>
      </c>
      <c r="BI414" s="654" t="str">
        <f t="shared" si="34"/>
        <v/>
      </c>
      <c r="BT414" t="str">
        <f t="shared" si="35"/>
        <v>||</v>
      </c>
      <c r="BU414" t="str">
        <f t="shared" si="36"/>
        <v>No Factor</v>
      </c>
      <c r="BV414" t="str">
        <f t="shared" si="50"/>
        <v>|||No Factor</v>
      </c>
      <c r="BW414" t="str">
        <f t="shared" si="51"/>
        <v/>
      </c>
    </row>
    <row r="415" spans="1:75" ht="67.5" hidden="1">
      <c r="A415" s="15"/>
      <c r="B415" s="15"/>
      <c r="C415" s="352">
        <v>0.1</v>
      </c>
      <c r="G415" s="355"/>
      <c r="H415" s="356">
        <f t="shared" si="37"/>
        <v>0</v>
      </c>
      <c r="K415" s="361">
        <f t="shared" ca="1" si="38"/>
        <v>0</v>
      </c>
      <c r="L415" s="361">
        <f t="shared" ca="1" si="39"/>
        <v>0</v>
      </c>
      <c r="M415" s="361">
        <f t="shared" ca="1" si="40"/>
        <v>0</v>
      </c>
      <c r="P415" s="448" t="s">
        <v>250</v>
      </c>
      <c r="Q415" s="362" t="s">
        <v>252</v>
      </c>
      <c r="R415" s="362" t="s">
        <v>253</v>
      </c>
      <c r="Y415" s="659"/>
      <c r="Z415" s="79"/>
      <c r="AA415" s="79"/>
      <c r="AB415" s="79"/>
      <c r="AC415" s="79"/>
      <c r="AD415" s="345"/>
      <c r="AE415" s="47"/>
      <c r="AF415" s="653" t="str">
        <f t="shared" si="30"/>
        <v/>
      </c>
      <c r="AG415" t="str">
        <f t="shared" si="41"/>
        <v>||</v>
      </c>
      <c r="AH415" t="str">
        <f t="shared" si="42"/>
        <v>No Factor</v>
      </c>
      <c r="AI415" t="str">
        <f t="shared" si="43"/>
        <v>|||No Factor</v>
      </c>
      <c r="AJ415" t="str">
        <f t="shared" si="44"/>
        <v/>
      </c>
      <c r="AK415" s="654" t="str">
        <f t="shared" si="31"/>
        <v/>
      </c>
      <c r="AS415" s="47"/>
      <c r="AT415" s="47"/>
      <c r="AU415" s="653" t="str">
        <f t="shared" si="32"/>
        <v/>
      </c>
      <c r="AV415" t="str">
        <f t="shared" si="45"/>
        <v>||</v>
      </c>
      <c r="AW415" t="str">
        <f t="shared" si="46"/>
        <v>No Factor</v>
      </c>
      <c r="AX415" t="str">
        <f t="shared" si="47"/>
        <v>|||No Factor</v>
      </c>
      <c r="AY415" t="str">
        <f t="shared" si="48"/>
        <v/>
      </c>
      <c r="AZ415" s="654" t="str">
        <f t="shared" si="49"/>
        <v>This factor has already been used for All Sites; please revise</v>
      </c>
      <c r="BA415" s="654"/>
      <c r="BF415" s="47"/>
      <c r="BG415" s="47"/>
      <c r="BH415" s="653" t="str">
        <f t="shared" si="33"/>
        <v/>
      </c>
      <c r="BI415" s="654" t="str">
        <f t="shared" si="34"/>
        <v/>
      </c>
      <c r="BT415" t="str">
        <f t="shared" si="35"/>
        <v>||</v>
      </c>
      <c r="BU415" t="str">
        <f t="shared" si="36"/>
        <v>No Factor</v>
      </c>
      <c r="BV415" t="str">
        <f t="shared" si="50"/>
        <v>|||No Factor</v>
      </c>
      <c r="BW415" t="str">
        <f t="shared" si="51"/>
        <v/>
      </c>
    </row>
    <row r="416" spans="1:75" ht="50.65" hidden="1">
      <c r="A416" s="15"/>
      <c r="B416" s="15"/>
      <c r="C416" s="352">
        <v>0.15</v>
      </c>
      <c r="G416" s="355"/>
      <c r="H416" s="356">
        <f t="shared" si="37"/>
        <v>0</v>
      </c>
      <c r="K416" s="361">
        <f t="shared" ca="1" si="38"/>
        <v>0</v>
      </c>
      <c r="L416" s="361">
        <f t="shared" ca="1" si="39"/>
        <v>0</v>
      </c>
      <c r="M416" s="361">
        <f t="shared" ca="1" si="40"/>
        <v>0</v>
      </c>
      <c r="P416" s="365" t="s">
        <v>252</v>
      </c>
      <c r="Q416" s="365" t="s">
        <v>243</v>
      </c>
      <c r="R416" s="362" t="s">
        <v>254</v>
      </c>
      <c r="Y416" s="659"/>
      <c r="Z416" s="79"/>
      <c r="AA416" s="79"/>
      <c r="AB416" s="79"/>
      <c r="AC416" s="79"/>
      <c r="AD416" s="345"/>
      <c r="AE416" s="47"/>
      <c r="AF416" s="653" t="str">
        <f t="shared" si="30"/>
        <v/>
      </c>
      <c r="AG416" t="str">
        <f t="shared" si="41"/>
        <v>||</v>
      </c>
      <c r="AH416" t="str">
        <f t="shared" si="42"/>
        <v>No Factor</v>
      </c>
      <c r="AI416" t="str">
        <f t="shared" si="43"/>
        <v>|||No Factor</v>
      </c>
      <c r="AJ416" t="str">
        <f t="shared" si="44"/>
        <v/>
      </c>
      <c r="AK416" s="654" t="str">
        <f t="shared" si="31"/>
        <v/>
      </c>
      <c r="AS416" s="47"/>
      <c r="AT416" s="47"/>
      <c r="AU416" s="653" t="str">
        <f t="shared" si="32"/>
        <v/>
      </c>
      <c r="AV416" t="str">
        <f t="shared" si="45"/>
        <v>||</v>
      </c>
      <c r="AW416" t="str">
        <f t="shared" si="46"/>
        <v>No Factor</v>
      </c>
      <c r="AX416" t="str">
        <f t="shared" si="47"/>
        <v>|||No Factor</v>
      </c>
      <c r="AY416" t="str">
        <f t="shared" si="48"/>
        <v/>
      </c>
      <c r="AZ416" s="654" t="str">
        <f t="shared" si="49"/>
        <v>This factor has already been used for All Sites; please revise</v>
      </c>
      <c r="BA416" s="654"/>
      <c r="BF416" s="47"/>
      <c r="BG416" s="47"/>
      <c r="BH416" s="653" t="str">
        <f t="shared" si="33"/>
        <v/>
      </c>
      <c r="BI416" s="654" t="str">
        <f t="shared" si="34"/>
        <v/>
      </c>
      <c r="BT416" t="str">
        <f t="shared" si="35"/>
        <v>||</v>
      </c>
      <c r="BU416" t="str">
        <f t="shared" si="36"/>
        <v>No Factor</v>
      </c>
      <c r="BV416" t="str">
        <f t="shared" si="50"/>
        <v>|||No Factor</v>
      </c>
      <c r="BW416" t="str">
        <f t="shared" si="51"/>
        <v/>
      </c>
    </row>
    <row r="417" spans="1:75" ht="67.5" hidden="1">
      <c r="A417" s="15"/>
      <c r="B417" s="15"/>
      <c r="C417" s="352">
        <v>0.2</v>
      </c>
      <c r="G417" s="355"/>
      <c r="H417" s="356">
        <f t="shared" si="37"/>
        <v>0</v>
      </c>
      <c r="K417" s="361">
        <f t="shared" ca="1" si="38"/>
        <v>0</v>
      </c>
      <c r="L417" s="361">
        <f t="shared" ca="1" si="39"/>
        <v>0</v>
      </c>
      <c r="M417" s="361">
        <f t="shared" ca="1" si="40"/>
        <v>0</v>
      </c>
      <c r="N417" s="9"/>
      <c r="P417" s="365" t="s">
        <v>243</v>
      </c>
      <c r="Q417" s="365" t="s">
        <v>245</v>
      </c>
      <c r="R417" s="362" t="s">
        <v>255</v>
      </c>
      <c r="Y417" s="659"/>
      <c r="Z417" s="79"/>
      <c r="AA417" s="79"/>
      <c r="AB417" s="79"/>
      <c r="AC417" s="79"/>
      <c r="AD417" s="345"/>
      <c r="AE417" s="47"/>
      <c r="AF417" s="653" t="str">
        <f t="shared" si="30"/>
        <v/>
      </c>
      <c r="AG417" t="str">
        <f t="shared" si="41"/>
        <v>||</v>
      </c>
      <c r="AH417" t="str">
        <f t="shared" si="42"/>
        <v>No Factor</v>
      </c>
      <c r="AI417" t="str">
        <f t="shared" si="43"/>
        <v>|||No Factor</v>
      </c>
      <c r="AJ417" t="str">
        <f t="shared" si="44"/>
        <v/>
      </c>
      <c r="AK417" s="654" t="str">
        <f t="shared" si="31"/>
        <v/>
      </c>
      <c r="AS417" s="47"/>
      <c r="AT417" s="47"/>
      <c r="AU417" s="653" t="str">
        <f t="shared" si="32"/>
        <v/>
      </c>
      <c r="AV417" t="str">
        <f t="shared" si="45"/>
        <v>||</v>
      </c>
      <c r="AW417" t="str">
        <f t="shared" si="46"/>
        <v>No Factor</v>
      </c>
      <c r="AX417" t="str">
        <f t="shared" si="47"/>
        <v>|||No Factor</v>
      </c>
      <c r="AY417" t="str">
        <f t="shared" si="48"/>
        <v/>
      </c>
      <c r="AZ417" s="654" t="str">
        <f t="shared" si="49"/>
        <v>This factor has already been used for All Sites; please revise</v>
      </c>
      <c r="BA417" s="654"/>
      <c r="BF417" s="47"/>
      <c r="BG417" s="47"/>
      <c r="BH417" s="653" t="str">
        <f t="shared" si="33"/>
        <v/>
      </c>
      <c r="BI417" s="654" t="str">
        <f t="shared" si="34"/>
        <v/>
      </c>
      <c r="BT417" t="str">
        <f t="shared" si="35"/>
        <v>||</v>
      </c>
      <c r="BU417" t="str">
        <f t="shared" si="36"/>
        <v>No Factor</v>
      </c>
      <c r="BV417" t="str">
        <f t="shared" si="50"/>
        <v>|||No Factor</v>
      </c>
      <c r="BW417" t="str">
        <f t="shared" si="51"/>
        <v/>
      </c>
    </row>
    <row r="418" spans="1:75" ht="67.5" hidden="1">
      <c r="A418" s="15"/>
      <c r="B418" s="15"/>
      <c r="C418" s="352">
        <v>0.25</v>
      </c>
      <c r="G418" s="355"/>
      <c r="H418" s="356">
        <f t="shared" si="37"/>
        <v>0</v>
      </c>
      <c r="K418" s="361">
        <f t="shared" ca="1" si="38"/>
        <v>0</v>
      </c>
      <c r="L418" s="361">
        <f t="shared" ca="1" si="39"/>
        <v>0</v>
      </c>
      <c r="M418" s="361">
        <f t="shared" ca="1" si="40"/>
        <v>0</v>
      </c>
      <c r="P418" s="365" t="s">
        <v>245</v>
      </c>
      <c r="Q418" s="362" t="s">
        <v>247</v>
      </c>
      <c r="R418" s="362" t="s">
        <v>256</v>
      </c>
      <c r="Y418" s="659"/>
      <c r="Z418" s="79"/>
      <c r="AA418" s="79"/>
      <c r="AB418" s="79"/>
      <c r="AC418" s="79"/>
      <c r="AD418" s="345"/>
      <c r="AE418" s="47"/>
      <c r="AF418" s="653" t="str">
        <f t="shared" si="30"/>
        <v/>
      </c>
      <c r="AG418" t="str">
        <f t="shared" si="41"/>
        <v>||</v>
      </c>
      <c r="AH418" t="str">
        <f t="shared" si="42"/>
        <v>No Factor</v>
      </c>
      <c r="AI418" t="str">
        <f t="shared" si="43"/>
        <v>|||No Factor</v>
      </c>
      <c r="AJ418" t="str">
        <f t="shared" si="44"/>
        <v/>
      </c>
      <c r="AK418" s="654" t="str">
        <f t="shared" si="31"/>
        <v/>
      </c>
      <c r="AS418" s="47"/>
      <c r="AT418" s="47"/>
      <c r="AU418" s="653" t="str">
        <f t="shared" si="32"/>
        <v/>
      </c>
      <c r="AV418" t="str">
        <f t="shared" si="45"/>
        <v>||</v>
      </c>
      <c r="AW418" t="str">
        <f t="shared" si="46"/>
        <v>No Factor</v>
      </c>
      <c r="AX418" t="str">
        <f t="shared" si="47"/>
        <v>|||No Factor</v>
      </c>
      <c r="AY418" t="str">
        <f t="shared" si="48"/>
        <v/>
      </c>
      <c r="AZ418" s="654" t="str">
        <f t="shared" si="49"/>
        <v>This factor has already been used for All Sites; please revise</v>
      </c>
      <c r="BA418" s="654"/>
      <c r="BF418" s="47"/>
      <c r="BG418" s="47"/>
      <c r="BH418" s="653" t="str">
        <f t="shared" si="33"/>
        <v/>
      </c>
      <c r="BI418" s="654" t="str">
        <f t="shared" si="34"/>
        <v/>
      </c>
      <c r="BT418" t="str">
        <f t="shared" si="35"/>
        <v>||</v>
      </c>
      <c r="BU418" t="str">
        <f t="shared" si="36"/>
        <v>No Factor</v>
      </c>
      <c r="BV418" t="str">
        <f t="shared" si="50"/>
        <v>|||No Factor</v>
      </c>
      <c r="BW418" t="str">
        <f t="shared" si="51"/>
        <v/>
      </c>
    </row>
    <row r="419" spans="1:75" ht="67.5" hidden="1">
      <c r="A419" s="15"/>
      <c r="B419" s="15"/>
      <c r="C419" s="352">
        <v>0.3</v>
      </c>
      <c r="G419" s="355"/>
      <c r="H419" s="356">
        <f t="shared" si="37"/>
        <v>0</v>
      </c>
      <c r="K419" s="361">
        <f t="shared" ca="1" si="38"/>
        <v>0</v>
      </c>
      <c r="L419" s="361">
        <f t="shared" ca="1" si="39"/>
        <v>0</v>
      </c>
      <c r="M419" s="361">
        <f t="shared" ca="1" si="40"/>
        <v>0</v>
      </c>
      <c r="P419" s="365" t="s">
        <v>247</v>
      </c>
      <c r="Q419" s="449" t="s">
        <v>249</v>
      </c>
      <c r="R419" s="362" t="s">
        <v>257</v>
      </c>
      <c r="Y419" s="659"/>
      <c r="Z419" s="79"/>
      <c r="AA419" s="79"/>
      <c r="AB419" s="79"/>
      <c r="AC419" s="79"/>
      <c r="AD419" s="345"/>
      <c r="AE419" s="47"/>
      <c r="AF419" s="653" t="str">
        <f t="shared" si="30"/>
        <v/>
      </c>
      <c r="AG419" t="str">
        <f t="shared" si="41"/>
        <v>||</v>
      </c>
      <c r="AH419" t="str">
        <f t="shared" si="42"/>
        <v>No Factor</v>
      </c>
      <c r="AI419" t="str">
        <f t="shared" si="43"/>
        <v>|||No Factor</v>
      </c>
      <c r="AJ419" t="str">
        <f t="shared" si="44"/>
        <v/>
      </c>
      <c r="AK419" s="654" t="str">
        <f t="shared" si="31"/>
        <v/>
      </c>
      <c r="AS419" s="47"/>
      <c r="AT419" s="47"/>
      <c r="AU419" s="653" t="str">
        <f t="shared" si="32"/>
        <v/>
      </c>
      <c r="AV419" t="str">
        <f t="shared" si="45"/>
        <v>||</v>
      </c>
      <c r="AW419" t="str">
        <f t="shared" si="46"/>
        <v>No Factor</v>
      </c>
      <c r="AX419" t="str">
        <f t="shared" si="47"/>
        <v>|||No Factor</v>
      </c>
      <c r="AY419" t="str">
        <f t="shared" si="48"/>
        <v/>
      </c>
      <c r="AZ419" s="654" t="str">
        <f t="shared" si="49"/>
        <v>This factor has already been used for All Sites; please revise</v>
      </c>
      <c r="BA419" s="654"/>
      <c r="BF419" s="47"/>
      <c r="BG419" s="47"/>
      <c r="BH419" s="653" t="str">
        <f t="shared" si="33"/>
        <v/>
      </c>
      <c r="BI419" s="654" t="str">
        <f t="shared" si="34"/>
        <v/>
      </c>
      <c r="BT419" t="str">
        <f t="shared" si="35"/>
        <v>||</v>
      </c>
      <c r="BU419" t="str">
        <f t="shared" si="36"/>
        <v>No Factor</v>
      </c>
      <c r="BV419" t="str">
        <f t="shared" si="50"/>
        <v>|||No Factor</v>
      </c>
      <c r="BW419" t="str">
        <f t="shared" si="51"/>
        <v/>
      </c>
    </row>
    <row r="420" spans="1:75" ht="50.65" hidden="1">
      <c r="A420" s="15"/>
      <c r="B420" s="15"/>
      <c r="C420" s="352">
        <v>0.35</v>
      </c>
      <c r="G420" s="355"/>
      <c r="H420" s="356">
        <f t="shared" si="37"/>
        <v>0</v>
      </c>
      <c r="K420" s="361">
        <f t="shared" ca="1" si="38"/>
        <v>0</v>
      </c>
      <c r="L420" s="361">
        <f t="shared" ca="1" si="39"/>
        <v>0</v>
      </c>
      <c r="M420" s="361">
        <f t="shared" ca="1" si="40"/>
        <v>0</v>
      </c>
      <c r="P420" s="448" t="s">
        <v>249</v>
      </c>
      <c r="Q420" s="362" t="s">
        <v>251</v>
      </c>
      <c r="R420" s="362" t="s">
        <v>258</v>
      </c>
      <c r="Y420" s="659"/>
      <c r="Z420" s="79"/>
      <c r="AA420" s="79"/>
      <c r="AB420" s="79"/>
      <c r="AC420" s="79"/>
      <c r="AD420" s="345"/>
      <c r="AE420" s="47"/>
      <c r="AF420" s="653" t="str">
        <f t="shared" si="30"/>
        <v/>
      </c>
      <c r="AG420" t="str">
        <f t="shared" si="41"/>
        <v>||</v>
      </c>
      <c r="AH420" t="str">
        <f t="shared" si="42"/>
        <v>No Factor</v>
      </c>
      <c r="AI420" t="str">
        <f t="shared" si="43"/>
        <v>|||No Factor</v>
      </c>
      <c r="AJ420" t="str">
        <f t="shared" si="44"/>
        <v/>
      </c>
      <c r="AK420" s="654" t="str">
        <f t="shared" si="31"/>
        <v/>
      </c>
      <c r="AS420" s="47"/>
      <c r="AT420" s="47"/>
      <c r="AU420" s="653" t="str">
        <f t="shared" si="32"/>
        <v/>
      </c>
      <c r="AV420" t="str">
        <f t="shared" si="45"/>
        <v>||</v>
      </c>
      <c r="AW420" t="str">
        <f t="shared" si="46"/>
        <v>No Factor</v>
      </c>
      <c r="AX420" t="str">
        <f t="shared" si="47"/>
        <v>|||No Factor</v>
      </c>
      <c r="AY420" t="str">
        <f t="shared" si="48"/>
        <v/>
      </c>
      <c r="AZ420" s="654" t="str">
        <f t="shared" si="49"/>
        <v>This factor has already been used for All Sites; please revise</v>
      </c>
      <c r="BA420" s="654"/>
      <c r="BF420" s="47"/>
      <c r="BG420" s="47"/>
      <c r="BH420" s="653" t="str">
        <f t="shared" si="33"/>
        <v/>
      </c>
      <c r="BI420" s="654" t="str">
        <f t="shared" si="34"/>
        <v/>
      </c>
      <c r="BT420" t="str">
        <f t="shared" si="35"/>
        <v>||</v>
      </c>
      <c r="BU420" t="str">
        <f t="shared" si="36"/>
        <v>No Factor</v>
      </c>
      <c r="BV420" t="str">
        <f t="shared" si="50"/>
        <v>|||No Factor</v>
      </c>
      <c r="BW420" t="str">
        <f t="shared" si="51"/>
        <v/>
      </c>
    </row>
    <row r="421" spans="1:75" ht="33.75" hidden="1">
      <c r="A421" s="15"/>
      <c r="B421" s="15"/>
      <c r="C421" s="352">
        <v>0.4</v>
      </c>
      <c r="G421" s="355"/>
      <c r="H421" s="356">
        <f t="shared" si="37"/>
        <v>0</v>
      </c>
      <c r="K421" s="361">
        <f t="shared" ca="1" si="38"/>
        <v>0</v>
      </c>
      <c r="L421" s="361">
        <f t="shared" ca="1" si="39"/>
        <v>0</v>
      </c>
      <c r="M421" s="361">
        <f t="shared" ca="1" si="40"/>
        <v>0</v>
      </c>
      <c r="P421" s="365" t="s">
        <v>251</v>
      </c>
      <c r="Q421" s="362" t="s">
        <v>253</v>
      </c>
      <c r="R421" s="362" t="s">
        <v>259</v>
      </c>
      <c r="Y421" s="659"/>
      <c r="Z421" s="79"/>
      <c r="AA421" s="79"/>
      <c r="AB421" s="79"/>
      <c r="AC421" s="79"/>
      <c r="AD421" s="345"/>
      <c r="AE421" s="47"/>
      <c r="AF421" s="653" t="str">
        <f t="shared" si="30"/>
        <v/>
      </c>
      <c r="AG421" t="str">
        <f t="shared" si="41"/>
        <v>||</v>
      </c>
      <c r="AH421" t="str">
        <f t="shared" si="42"/>
        <v>No Factor</v>
      </c>
      <c r="AI421" t="str">
        <f t="shared" si="43"/>
        <v>|||No Factor</v>
      </c>
      <c r="AJ421" t="str">
        <f t="shared" si="44"/>
        <v/>
      </c>
      <c r="AK421" s="654" t="str">
        <f t="shared" si="31"/>
        <v/>
      </c>
      <c r="AS421" s="47"/>
      <c r="AT421" s="47"/>
      <c r="AU421" s="653" t="str">
        <f t="shared" si="32"/>
        <v/>
      </c>
      <c r="AV421" t="str">
        <f t="shared" si="45"/>
        <v>||</v>
      </c>
      <c r="AW421" t="str">
        <f t="shared" si="46"/>
        <v>No Factor</v>
      </c>
      <c r="AX421" t="str">
        <f t="shared" si="47"/>
        <v>|||No Factor</v>
      </c>
      <c r="AY421" t="str">
        <f t="shared" si="48"/>
        <v/>
      </c>
      <c r="AZ421" s="654" t="str">
        <f t="shared" si="49"/>
        <v>This factor has already been used for All Sites; please revise</v>
      </c>
      <c r="BA421" s="654"/>
      <c r="BF421" s="47"/>
      <c r="BG421" s="47"/>
      <c r="BH421" s="653" t="str">
        <f t="shared" si="33"/>
        <v/>
      </c>
      <c r="BI421" s="654" t="str">
        <f t="shared" si="34"/>
        <v/>
      </c>
      <c r="BT421" t="str">
        <f t="shared" si="35"/>
        <v>||</v>
      </c>
      <c r="BU421" t="str">
        <f t="shared" si="36"/>
        <v>No Factor</v>
      </c>
      <c r="BV421" t="str">
        <f t="shared" si="50"/>
        <v>|||No Factor</v>
      </c>
      <c r="BW421" t="str">
        <f t="shared" si="51"/>
        <v/>
      </c>
    </row>
    <row r="422" spans="1:75" ht="67.5" hidden="1">
      <c r="A422" s="15"/>
      <c r="B422" s="15"/>
      <c r="C422" s="352">
        <v>0.45</v>
      </c>
      <c r="G422" s="355"/>
      <c r="H422" s="356">
        <f t="shared" si="37"/>
        <v>0</v>
      </c>
      <c r="K422" s="361">
        <f t="shared" ca="1" si="38"/>
        <v>0</v>
      </c>
      <c r="L422" s="361">
        <f t="shared" ca="1" si="39"/>
        <v>0</v>
      </c>
      <c r="M422" s="361">
        <f t="shared" ca="1" si="40"/>
        <v>0</v>
      </c>
      <c r="P422" s="365" t="s">
        <v>253</v>
      </c>
      <c r="Q422" s="362" t="s">
        <v>254</v>
      </c>
      <c r="R422" s="449" t="s">
        <v>260</v>
      </c>
      <c r="Y422" s="659"/>
      <c r="Z422" s="79"/>
      <c r="AA422" s="79"/>
      <c r="AB422" s="79"/>
      <c r="AC422" s="79"/>
      <c r="AD422" s="345"/>
      <c r="AE422" s="47"/>
      <c r="AF422" s="653" t="str">
        <f t="shared" si="30"/>
        <v/>
      </c>
      <c r="AG422" t="str">
        <f t="shared" si="41"/>
        <v>||</v>
      </c>
      <c r="AH422" t="str">
        <f t="shared" si="42"/>
        <v>No Factor</v>
      </c>
      <c r="AI422" t="str">
        <f t="shared" si="43"/>
        <v>|||No Factor</v>
      </c>
      <c r="AJ422" t="str">
        <f t="shared" si="44"/>
        <v/>
      </c>
      <c r="AK422" s="654" t="str">
        <f t="shared" si="31"/>
        <v/>
      </c>
      <c r="AS422" s="47"/>
      <c r="AT422" s="47"/>
      <c r="AU422" s="653" t="str">
        <f t="shared" si="32"/>
        <v/>
      </c>
      <c r="AV422" t="str">
        <f t="shared" si="45"/>
        <v>||</v>
      </c>
      <c r="AW422" t="str">
        <f t="shared" si="46"/>
        <v>No Factor</v>
      </c>
      <c r="AX422" t="str">
        <f t="shared" si="47"/>
        <v>|||No Factor</v>
      </c>
      <c r="AY422" t="str">
        <f t="shared" si="48"/>
        <v/>
      </c>
      <c r="AZ422" s="654" t="str">
        <f t="shared" si="49"/>
        <v>This factor has already been used for All Sites; please revise</v>
      </c>
      <c r="BA422" s="654"/>
      <c r="BF422" s="47"/>
      <c r="BG422" s="47"/>
      <c r="BH422" s="653" t="str">
        <f t="shared" si="33"/>
        <v/>
      </c>
      <c r="BI422" s="654" t="str">
        <f t="shared" si="34"/>
        <v/>
      </c>
      <c r="BT422" t="str">
        <f t="shared" si="35"/>
        <v>||</v>
      </c>
      <c r="BU422" t="str">
        <f t="shared" si="36"/>
        <v>No Factor</v>
      </c>
      <c r="BV422" t="str">
        <f t="shared" si="50"/>
        <v>|||No Factor</v>
      </c>
      <c r="BW422" t="str">
        <f t="shared" si="51"/>
        <v/>
      </c>
    </row>
    <row r="423" spans="1:75" ht="84.4" hidden="1">
      <c r="A423" s="15"/>
      <c r="B423" s="15"/>
      <c r="C423" s="352">
        <v>0.5</v>
      </c>
      <c r="D423" s="9"/>
      <c r="G423" s="355"/>
      <c r="H423" s="356">
        <f t="shared" si="37"/>
        <v>0</v>
      </c>
      <c r="K423" s="361">
        <f t="shared" ca="1" si="38"/>
        <v>0</v>
      </c>
      <c r="L423" s="361">
        <f t="shared" ca="1" si="39"/>
        <v>0</v>
      </c>
      <c r="M423" s="361">
        <f t="shared" ca="1" si="40"/>
        <v>0</v>
      </c>
      <c r="P423" s="365" t="s">
        <v>254</v>
      </c>
      <c r="Q423" s="362" t="s">
        <v>255</v>
      </c>
      <c r="R423" s="362" t="s">
        <v>261</v>
      </c>
      <c r="Y423" s="659"/>
      <c r="Z423" s="79"/>
      <c r="AA423" s="79"/>
      <c r="AB423" s="79"/>
      <c r="AC423" s="79"/>
      <c r="AD423" s="345"/>
      <c r="AE423" s="47"/>
      <c r="AF423" s="653" t="str">
        <f t="shared" si="30"/>
        <v/>
      </c>
      <c r="AG423" t="str">
        <f t="shared" si="41"/>
        <v>||</v>
      </c>
      <c r="AH423" t="str">
        <f t="shared" si="42"/>
        <v>No Factor</v>
      </c>
      <c r="AI423" t="str">
        <f t="shared" si="43"/>
        <v>|||No Factor</v>
      </c>
      <c r="AJ423" t="str">
        <f t="shared" si="44"/>
        <v/>
      </c>
      <c r="AK423" s="654" t="str">
        <f t="shared" si="31"/>
        <v/>
      </c>
      <c r="AS423" s="47"/>
      <c r="AT423" s="47"/>
      <c r="AU423" s="653" t="str">
        <f t="shared" si="32"/>
        <v/>
      </c>
      <c r="AV423" t="str">
        <f t="shared" si="45"/>
        <v>||</v>
      </c>
      <c r="AW423" t="str">
        <f t="shared" si="46"/>
        <v>No Factor</v>
      </c>
      <c r="AX423" t="str">
        <f t="shared" si="47"/>
        <v>|||No Factor</v>
      </c>
      <c r="AY423" t="str">
        <f t="shared" si="48"/>
        <v/>
      </c>
      <c r="AZ423" s="654" t="str">
        <f t="shared" si="49"/>
        <v>This factor has already been used for All Sites; please revise</v>
      </c>
      <c r="BA423" s="654"/>
      <c r="BF423" s="47"/>
      <c r="BG423" s="47"/>
      <c r="BH423" s="653" t="str">
        <f t="shared" si="33"/>
        <v/>
      </c>
      <c r="BI423" s="654" t="str">
        <f t="shared" si="34"/>
        <v/>
      </c>
      <c r="BT423" t="str">
        <f t="shared" si="35"/>
        <v>||</v>
      </c>
      <c r="BU423" t="str">
        <f t="shared" si="36"/>
        <v>No Factor</v>
      </c>
      <c r="BV423" t="str">
        <f t="shared" si="50"/>
        <v>|||No Factor</v>
      </c>
      <c r="BW423" t="str">
        <f t="shared" si="51"/>
        <v/>
      </c>
    </row>
    <row r="424" spans="1:75" ht="50.65" hidden="1">
      <c r="A424" s="15"/>
      <c r="B424" s="15"/>
      <c r="C424" s="15"/>
      <c r="D424" s="9"/>
      <c r="G424" s="355"/>
      <c r="H424" s="356">
        <f t="shared" si="37"/>
        <v>0</v>
      </c>
      <c r="K424" s="361">
        <f t="shared" ca="1" si="38"/>
        <v>0</v>
      </c>
      <c r="L424" s="361">
        <f t="shared" ca="1" si="39"/>
        <v>0</v>
      </c>
      <c r="M424" s="361">
        <f t="shared" ca="1" si="40"/>
        <v>0</v>
      </c>
      <c r="P424" s="365" t="s">
        <v>255</v>
      </c>
      <c r="Q424" s="362" t="s">
        <v>256</v>
      </c>
      <c r="R424" s="449" t="s">
        <v>262</v>
      </c>
      <c r="Y424" s="659"/>
      <c r="Z424" s="79"/>
      <c r="AA424" s="79"/>
      <c r="AB424" s="79"/>
      <c r="AC424" s="79"/>
      <c r="AD424" s="345"/>
      <c r="AE424" s="47"/>
      <c r="AF424" s="653" t="str">
        <f t="shared" si="30"/>
        <v/>
      </c>
      <c r="AG424" t="str">
        <f t="shared" si="41"/>
        <v>||</v>
      </c>
      <c r="AH424" t="str">
        <f t="shared" si="42"/>
        <v>No Factor</v>
      </c>
      <c r="AI424" t="str">
        <f t="shared" si="43"/>
        <v>|||No Factor</v>
      </c>
      <c r="AJ424" t="str">
        <f t="shared" si="44"/>
        <v/>
      </c>
      <c r="AK424" s="654" t="str">
        <f t="shared" si="31"/>
        <v/>
      </c>
      <c r="AS424" s="47"/>
      <c r="AT424" s="47"/>
      <c r="AU424" s="653" t="str">
        <f t="shared" si="32"/>
        <v/>
      </c>
      <c r="AV424" t="str">
        <f t="shared" si="45"/>
        <v>||</v>
      </c>
      <c r="AW424" t="str">
        <f t="shared" si="46"/>
        <v>No Factor</v>
      </c>
      <c r="AX424" t="str">
        <f t="shared" si="47"/>
        <v>|||No Factor</v>
      </c>
      <c r="AY424" t="str">
        <f t="shared" si="48"/>
        <v/>
      </c>
      <c r="AZ424" s="654" t="str">
        <f t="shared" si="49"/>
        <v>This factor has already been used for All Sites; please revise</v>
      </c>
      <c r="BA424" s="654"/>
      <c r="BF424" s="47"/>
      <c r="BG424" s="47"/>
      <c r="BH424" s="653" t="str">
        <f t="shared" si="33"/>
        <v/>
      </c>
      <c r="BI424" s="654" t="str">
        <f t="shared" si="34"/>
        <v/>
      </c>
      <c r="BT424" t="str">
        <f t="shared" si="35"/>
        <v>||</v>
      </c>
      <c r="BU424" t="str">
        <f t="shared" si="36"/>
        <v>No Factor</v>
      </c>
      <c r="BV424" t="str">
        <f t="shared" si="50"/>
        <v>|||No Factor</v>
      </c>
      <c r="BW424" t="str">
        <f t="shared" si="51"/>
        <v/>
      </c>
    </row>
    <row r="425" spans="1:75" ht="50.65" hidden="1">
      <c r="A425" s="15"/>
      <c r="B425" s="15"/>
      <c r="C425" s="15"/>
      <c r="D425" s="378"/>
      <c r="G425" s="355"/>
      <c r="H425" s="356">
        <f t="shared" si="37"/>
        <v>0</v>
      </c>
      <c r="K425" s="361">
        <f t="shared" ca="1" si="38"/>
        <v>0</v>
      </c>
      <c r="L425" s="361">
        <f t="shared" ca="1" si="39"/>
        <v>0</v>
      </c>
      <c r="M425" s="361">
        <f t="shared" ca="1" si="40"/>
        <v>0</v>
      </c>
      <c r="P425" s="365" t="s">
        <v>256</v>
      </c>
      <c r="Q425" s="362" t="s">
        <v>257</v>
      </c>
      <c r="R425" s="449" t="s">
        <v>263</v>
      </c>
      <c r="Y425" s="659"/>
      <c r="Z425" s="79"/>
      <c r="AA425" s="79"/>
      <c r="AB425" s="79"/>
      <c r="AC425" s="79"/>
      <c r="AD425" s="345"/>
      <c r="AE425" s="47"/>
      <c r="AF425" s="653" t="str">
        <f t="shared" si="30"/>
        <v/>
      </c>
      <c r="AG425" t="str">
        <f t="shared" si="41"/>
        <v>||</v>
      </c>
      <c r="AH425" t="str">
        <f t="shared" si="42"/>
        <v>No Factor</v>
      </c>
      <c r="AI425" t="str">
        <f t="shared" si="43"/>
        <v>|||No Factor</v>
      </c>
      <c r="AJ425" t="str">
        <f t="shared" si="44"/>
        <v/>
      </c>
      <c r="AK425" s="654" t="str">
        <f t="shared" si="31"/>
        <v/>
      </c>
      <c r="AS425" s="47"/>
      <c r="AT425" s="47"/>
      <c r="AU425" s="653" t="str">
        <f t="shared" si="32"/>
        <v/>
      </c>
      <c r="AV425" t="str">
        <f t="shared" si="45"/>
        <v>||</v>
      </c>
      <c r="AW425" t="str">
        <f t="shared" si="46"/>
        <v>No Factor</v>
      </c>
      <c r="AX425" t="str">
        <f t="shared" si="47"/>
        <v>|||No Factor</v>
      </c>
      <c r="AY425" t="str">
        <f t="shared" si="48"/>
        <v/>
      </c>
      <c r="AZ425" s="654" t="str">
        <f t="shared" si="49"/>
        <v>This factor has already been used for All Sites; please revise</v>
      </c>
      <c r="BA425" s="654"/>
      <c r="BF425" s="47"/>
      <c r="BG425" s="47"/>
      <c r="BH425" s="653" t="str">
        <f t="shared" si="33"/>
        <v/>
      </c>
      <c r="BI425" s="654" t="str">
        <f t="shared" si="34"/>
        <v/>
      </c>
      <c r="BT425" t="str">
        <f t="shared" si="35"/>
        <v>||</v>
      </c>
      <c r="BU425" t="str">
        <f t="shared" si="36"/>
        <v>No Factor</v>
      </c>
      <c r="BV425" t="str">
        <f t="shared" si="50"/>
        <v>|||No Factor</v>
      </c>
      <c r="BW425" t="str">
        <f t="shared" si="51"/>
        <v/>
      </c>
    </row>
    <row r="426" spans="1:75" ht="67.5" hidden="1">
      <c r="A426" s="15"/>
      <c r="B426" s="15"/>
      <c r="C426" s="15"/>
      <c r="D426" s="378"/>
      <c r="G426" s="355"/>
      <c r="H426" s="356">
        <f t="shared" si="37"/>
        <v>0</v>
      </c>
      <c r="K426" s="361">
        <f t="shared" ca="1" si="38"/>
        <v>0</v>
      </c>
      <c r="L426" s="361">
        <f t="shared" ca="1" si="39"/>
        <v>0</v>
      </c>
      <c r="M426" s="361">
        <f t="shared" ca="1" si="40"/>
        <v>0</v>
      </c>
      <c r="P426" s="362" t="s">
        <v>264</v>
      </c>
      <c r="Q426" s="362" t="s">
        <v>258</v>
      </c>
      <c r="R426" s="362" t="s">
        <v>265</v>
      </c>
      <c r="Y426" s="659"/>
      <c r="Z426" s="79"/>
      <c r="AA426" s="79"/>
      <c r="AB426" s="79"/>
      <c r="AC426" s="79"/>
      <c r="AD426" s="345"/>
      <c r="AE426" s="47"/>
      <c r="AF426" s="653" t="str">
        <f t="shared" si="30"/>
        <v/>
      </c>
      <c r="AG426" t="str">
        <f t="shared" si="41"/>
        <v>||</v>
      </c>
      <c r="AH426" t="str">
        <f t="shared" si="42"/>
        <v>No Factor</v>
      </c>
      <c r="AI426" t="str">
        <f t="shared" si="43"/>
        <v>|||No Factor</v>
      </c>
      <c r="AJ426" t="str">
        <f t="shared" si="44"/>
        <v/>
      </c>
      <c r="AK426" s="654" t="str">
        <f t="shared" si="31"/>
        <v/>
      </c>
      <c r="AS426" s="47"/>
      <c r="AT426" s="47"/>
      <c r="AU426" s="653" t="str">
        <f t="shared" si="32"/>
        <v/>
      </c>
      <c r="AV426" t="str">
        <f t="shared" si="45"/>
        <v>||</v>
      </c>
      <c r="AW426" t="str">
        <f t="shared" si="46"/>
        <v>No Factor</v>
      </c>
      <c r="AX426" t="str">
        <f t="shared" si="47"/>
        <v>|||No Factor</v>
      </c>
      <c r="AY426" t="str">
        <f t="shared" si="48"/>
        <v/>
      </c>
      <c r="AZ426" s="654" t="str">
        <f t="shared" si="49"/>
        <v>This factor has already been used for All Sites; please revise</v>
      </c>
      <c r="BA426" s="654"/>
      <c r="BF426" s="47"/>
      <c r="BG426" s="47"/>
      <c r="BH426" s="653" t="str">
        <f t="shared" si="33"/>
        <v/>
      </c>
      <c r="BI426" s="654" t="str">
        <f t="shared" si="34"/>
        <v/>
      </c>
      <c r="BT426" t="str">
        <f t="shared" si="35"/>
        <v>||</v>
      </c>
      <c r="BU426" t="str">
        <f t="shared" si="36"/>
        <v>No Factor</v>
      </c>
      <c r="BV426" t="str">
        <f t="shared" si="50"/>
        <v>|||No Factor</v>
      </c>
      <c r="BW426" t="str">
        <f t="shared" si="51"/>
        <v/>
      </c>
    </row>
    <row r="427" spans="1:75" ht="33.75" hidden="1">
      <c r="A427" s="15"/>
      <c r="B427" s="15"/>
      <c r="C427" s="15"/>
      <c r="D427" s="378"/>
      <c r="G427" s="355"/>
      <c r="H427" s="356">
        <f t="shared" si="37"/>
        <v>0</v>
      </c>
      <c r="K427" s="361">
        <f t="shared" ca="1" si="38"/>
        <v>0</v>
      </c>
      <c r="L427" s="361">
        <f t="shared" ca="1" si="39"/>
        <v>0</v>
      </c>
      <c r="M427" s="361">
        <f t="shared" ca="1" si="40"/>
        <v>0</v>
      </c>
      <c r="P427" s="362" t="s">
        <v>266</v>
      </c>
      <c r="Q427" s="449" t="s">
        <v>267</v>
      </c>
      <c r="R427" s="362" t="s">
        <v>266</v>
      </c>
      <c r="Y427" s="659"/>
      <c r="Z427" s="79"/>
      <c r="AA427" s="79"/>
      <c r="AB427" s="79"/>
      <c r="AC427" s="79"/>
      <c r="AD427" s="345"/>
      <c r="AE427" s="47"/>
      <c r="AF427" s="653" t="str">
        <f t="shared" si="30"/>
        <v/>
      </c>
      <c r="AG427" t="str">
        <f t="shared" si="41"/>
        <v>||</v>
      </c>
      <c r="AH427" t="str">
        <f t="shared" si="42"/>
        <v>No Factor</v>
      </c>
      <c r="AI427" t="str">
        <f t="shared" si="43"/>
        <v>|||No Factor</v>
      </c>
      <c r="AJ427" t="str">
        <f t="shared" si="44"/>
        <v/>
      </c>
      <c r="AK427" s="654" t="str">
        <f t="shared" si="31"/>
        <v/>
      </c>
      <c r="AS427" s="47"/>
      <c r="AT427" s="47"/>
      <c r="AU427" s="653" t="str">
        <f t="shared" si="32"/>
        <v/>
      </c>
      <c r="AV427" t="str">
        <f t="shared" si="45"/>
        <v>||</v>
      </c>
      <c r="AW427" t="str">
        <f t="shared" si="46"/>
        <v>No Factor</v>
      </c>
      <c r="AX427" t="str">
        <f t="shared" si="47"/>
        <v>|||No Factor</v>
      </c>
      <c r="AY427" t="str">
        <f t="shared" si="48"/>
        <v/>
      </c>
      <c r="AZ427" s="654" t="str">
        <f t="shared" si="49"/>
        <v>This factor has already been used for All Sites; please revise</v>
      </c>
      <c r="BA427" s="654"/>
      <c r="BF427" s="47"/>
      <c r="BG427" s="47"/>
      <c r="BH427" s="653" t="str">
        <f t="shared" si="33"/>
        <v/>
      </c>
      <c r="BI427" s="654" t="str">
        <f t="shared" si="34"/>
        <v/>
      </c>
      <c r="BT427" t="str">
        <f t="shared" si="35"/>
        <v>||</v>
      </c>
      <c r="BU427" t="str">
        <f t="shared" si="36"/>
        <v>No Factor</v>
      </c>
      <c r="BV427" t="str">
        <f t="shared" si="50"/>
        <v>|||No Factor</v>
      </c>
      <c r="BW427" t="str">
        <f t="shared" si="51"/>
        <v/>
      </c>
    </row>
    <row r="428" spans="1:75" ht="33.75" hidden="1">
      <c r="A428" s="15"/>
      <c r="B428" s="15"/>
      <c r="C428" s="15"/>
      <c r="D428" s="378"/>
      <c r="E428" s="16"/>
      <c r="F428" s="16"/>
      <c r="G428" s="355"/>
      <c r="H428" s="356">
        <f t="shared" si="37"/>
        <v>0</v>
      </c>
      <c r="K428" s="361">
        <f t="shared" ca="1" si="38"/>
        <v>0</v>
      </c>
      <c r="L428" s="361">
        <f t="shared" ca="1" si="39"/>
        <v>0</v>
      </c>
      <c r="M428" s="361">
        <f t="shared" ca="1" si="40"/>
        <v>0</v>
      </c>
      <c r="P428" s="828" t="s">
        <v>268</v>
      </c>
      <c r="Q428" s="362" t="s">
        <v>269</v>
      </c>
      <c r="R428" s="828" t="s">
        <v>268</v>
      </c>
      <c r="Y428" s="659"/>
      <c r="Z428" s="79"/>
      <c r="AA428" s="79"/>
      <c r="AB428" s="79"/>
      <c r="AC428" s="79"/>
      <c r="AD428" s="345"/>
      <c r="AE428" s="47"/>
      <c r="AF428" s="653" t="str">
        <f t="shared" si="30"/>
        <v/>
      </c>
      <c r="AG428" t="str">
        <f t="shared" si="41"/>
        <v>||</v>
      </c>
      <c r="AH428" t="str">
        <f t="shared" si="42"/>
        <v>No Factor</v>
      </c>
      <c r="AI428" t="str">
        <f t="shared" si="43"/>
        <v>|||No Factor</v>
      </c>
      <c r="AJ428" t="str">
        <f t="shared" si="44"/>
        <v/>
      </c>
      <c r="AK428" s="654" t="str">
        <f t="shared" si="31"/>
        <v/>
      </c>
      <c r="AS428" s="47"/>
      <c r="AT428" s="47"/>
      <c r="AU428" s="653" t="str">
        <f t="shared" si="32"/>
        <v/>
      </c>
      <c r="AV428" t="str">
        <f t="shared" si="45"/>
        <v>||</v>
      </c>
      <c r="AW428" t="str">
        <f t="shared" si="46"/>
        <v>No Factor</v>
      </c>
      <c r="AX428" t="str">
        <f t="shared" si="47"/>
        <v>|||No Factor</v>
      </c>
      <c r="AY428" t="str">
        <f t="shared" si="48"/>
        <v/>
      </c>
      <c r="AZ428" s="654" t="str">
        <f t="shared" si="49"/>
        <v>This factor has already been used for All Sites; please revise</v>
      </c>
      <c r="BA428" s="654"/>
      <c r="BF428" s="47"/>
      <c r="BG428" s="47"/>
      <c r="BH428" s="653" t="str">
        <f t="shared" si="33"/>
        <v/>
      </c>
      <c r="BI428" s="654" t="str">
        <f t="shared" si="34"/>
        <v/>
      </c>
      <c r="BT428" t="str">
        <f t="shared" si="35"/>
        <v>||</v>
      </c>
      <c r="BU428" t="str">
        <f t="shared" si="36"/>
        <v>No Factor</v>
      </c>
      <c r="BV428" t="str">
        <f t="shared" si="50"/>
        <v>|||No Factor</v>
      </c>
      <c r="BW428" t="str">
        <f t="shared" si="51"/>
        <v/>
      </c>
    </row>
    <row r="429" spans="1:75" hidden="1">
      <c r="D429" s="9"/>
      <c r="G429" s="355"/>
      <c r="H429" s="356">
        <f t="shared" ref="H429:H460" si="52">COUNTIF($C$8:$C$108,G429)</f>
        <v>0</v>
      </c>
      <c r="K429" s="361">
        <f t="shared" ca="1" si="38"/>
        <v>0</v>
      </c>
      <c r="L429" s="361">
        <f t="shared" ca="1" si="39"/>
        <v>0</v>
      </c>
      <c r="M429" s="361">
        <f t="shared" ca="1" si="40"/>
        <v>0</v>
      </c>
      <c r="Q429" s="362" t="s">
        <v>270</v>
      </c>
      <c r="Y429" s="659"/>
      <c r="Z429" s="79"/>
      <c r="AA429" s="79"/>
      <c r="AC429" s="79"/>
      <c r="AD429" s="345"/>
      <c r="AE429" s="661"/>
      <c r="AF429" s="653" t="str">
        <f t="shared" si="30"/>
        <v/>
      </c>
      <c r="AG429" t="str">
        <f t="shared" si="41"/>
        <v>||</v>
      </c>
      <c r="AH429" t="str">
        <f t="shared" si="42"/>
        <v>No Factor</v>
      </c>
      <c r="AI429" t="str">
        <f t="shared" si="43"/>
        <v>|||No Factor</v>
      </c>
      <c r="AJ429" t="str">
        <f t="shared" si="44"/>
        <v/>
      </c>
      <c r="AK429" s="654" t="str">
        <f t="shared" si="31"/>
        <v/>
      </c>
      <c r="AS429" s="47"/>
      <c r="AT429" s="47"/>
      <c r="AU429" s="653" t="str">
        <f t="shared" si="32"/>
        <v/>
      </c>
      <c r="AV429" t="str">
        <f t="shared" si="45"/>
        <v>||</v>
      </c>
      <c r="AW429" t="str">
        <f t="shared" si="46"/>
        <v>No Factor</v>
      </c>
      <c r="AX429" t="str">
        <f t="shared" si="47"/>
        <v>|||No Factor</v>
      </c>
      <c r="AY429" t="str">
        <f t="shared" si="48"/>
        <v/>
      </c>
      <c r="BF429" s="47"/>
      <c r="BG429" s="47"/>
      <c r="BH429" s="653" t="str">
        <f t="shared" si="33"/>
        <v/>
      </c>
      <c r="BI429" s="654" t="str">
        <f t="shared" si="34"/>
        <v/>
      </c>
      <c r="BT429" t="str">
        <f t="shared" si="35"/>
        <v>||</v>
      </c>
      <c r="BU429" t="str">
        <f t="shared" si="36"/>
        <v>No Factor</v>
      </c>
      <c r="BV429" t="str">
        <f t="shared" si="50"/>
        <v>|||No Factor</v>
      </c>
      <c r="BW429" t="str">
        <f t="shared" si="51"/>
        <v/>
      </c>
    </row>
    <row r="430" spans="1:75" hidden="1">
      <c r="D430" s="9"/>
      <c r="G430" s="355"/>
      <c r="H430" s="356">
        <f t="shared" si="52"/>
        <v>0</v>
      </c>
      <c r="K430" s="361">
        <f t="shared" ca="1" si="38"/>
        <v>0</v>
      </c>
      <c r="L430" s="361">
        <f t="shared" ca="1" si="39"/>
        <v>0</v>
      </c>
      <c r="M430" s="361">
        <f t="shared" ca="1" si="40"/>
        <v>0</v>
      </c>
      <c r="Q430" s="362" t="s">
        <v>266</v>
      </c>
      <c r="Y430" s="659"/>
      <c r="Z430" s="79"/>
      <c r="AA430" s="79"/>
      <c r="AB430" s="79"/>
      <c r="AC430" s="79"/>
      <c r="AD430" s="345"/>
      <c r="AE430" s="661"/>
      <c r="AF430" s="653" t="str">
        <f t="shared" si="30"/>
        <v/>
      </c>
      <c r="AG430" t="str">
        <f t="shared" si="41"/>
        <v>||</v>
      </c>
      <c r="AH430" t="str">
        <f t="shared" si="42"/>
        <v>No Factor</v>
      </c>
      <c r="AI430" t="str">
        <f t="shared" si="43"/>
        <v>|||No Factor</v>
      </c>
      <c r="AJ430" t="str">
        <f t="shared" si="44"/>
        <v/>
      </c>
      <c r="AK430" s="654" t="str">
        <f t="shared" si="31"/>
        <v/>
      </c>
      <c r="AS430" s="47"/>
      <c r="AT430" s="47"/>
      <c r="AU430" s="653" t="str">
        <f t="shared" si="32"/>
        <v/>
      </c>
      <c r="AV430" t="str">
        <f t="shared" si="45"/>
        <v>||</v>
      </c>
      <c r="AW430" t="str">
        <f t="shared" si="46"/>
        <v>No Factor</v>
      </c>
      <c r="AX430" t="str">
        <f t="shared" si="47"/>
        <v>|||No Factor</v>
      </c>
      <c r="AY430" t="str">
        <f t="shared" si="48"/>
        <v/>
      </c>
      <c r="BF430" s="47"/>
      <c r="BG430" s="47"/>
      <c r="BH430" s="653" t="str">
        <f t="shared" si="33"/>
        <v/>
      </c>
      <c r="BI430" s="654" t="str">
        <f t="shared" si="34"/>
        <v/>
      </c>
      <c r="BT430" t="str">
        <f t="shared" si="35"/>
        <v>||</v>
      </c>
      <c r="BU430" t="str">
        <f t="shared" si="36"/>
        <v>No Factor</v>
      </c>
      <c r="BV430" t="str">
        <f t="shared" si="50"/>
        <v>|||No Factor</v>
      </c>
      <c r="BW430" t="str">
        <f t="shared" si="51"/>
        <v/>
      </c>
    </row>
    <row r="431" spans="1:75" hidden="1">
      <c r="D431" s="9"/>
      <c r="G431" s="355"/>
      <c r="H431" s="356">
        <f t="shared" si="52"/>
        <v>0</v>
      </c>
      <c r="K431" s="361">
        <f t="shared" ca="1" si="38"/>
        <v>0</v>
      </c>
      <c r="L431" s="361">
        <f t="shared" ca="1" si="39"/>
        <v>0</v>
      </c>
      <c r="M431" s="361">
        <f t="shared" ca="1" si="40"/>
        <v>0</v>
      </c>
      <c r="Q431" s="828" t="s">
        <v>268</v>
      </c>
      <c r="Y431" s="659"/>
      <c r="Z431" s="79"/>
      <c r="AA431" s="79"/>
      <c r="AB431" s="79"/>
      <c r="AC431" s="79"/>
      <c r="AD431" s="345"/>
      <c r="AE431" s="661"/>
      <c r="AF431" s="653" t="str">
        <f t="shared" si="30"/>
        <v/>
      </c>
      <c r="AG431" t="str">
        <f t="shared" si="41"/>
        <v>||</v>
      </c>
      <c r="AH431" t="str">
        <f t="shared" si="42"/>
        <v>No Factor</v>
      </c>
      <c r="AI431" t="str">
        <f t="shared" si="43"/>
        <v>|||No Factor</v>
      </c>
      <c r="AJ431" t="str">
        <f t="shared" si="44"/>
        <v/>
      </c>
      <c r="AK431" s="654" t="str">
        <f t="shared" si="31"/>
        <v/>
      </c>
      <c r="AS431" s="47"/>
      <c r="AT431" s="47"/>
      <c r="AU431" s="653" t="str">
        <f t="shared" si="32"/>
        <v/>
      </c>
      <c r="AV431" t="str">
        <f t="shared" si="45"/>
        <v>||</v>
      </c>
      <c r="AW431" t="str">
        <f t="shared" si="46"/>
        <v>No Factor</v>
      </c>
      <c r="AX431" t="str">
        <f t="shared" si="47"/>
        <v>|||No Factor</v>
      </c>
      <c r="AY431" t="str">
        <f t="shared" si="48"/>
        <v/>
      </c>
      <c r="BF431" s="47"/>
      <c r="BG431" s="47"/>
      <c r="BH431" s="653" t="str">
        <f t="shared" si="33"/>
        <v/>
      </c>
      <c r="BI431" s="654" t="str">
        <f t="shared" si="34"/>
        <v/>
      </c>
      <c r="BT431" t="str">
        <f t="shared" si="35"/>
        <v>||</v>
      </c>
      <c r="BU431" t="str">
        <f t="shared" si="36"/>
        <v>No Factor</v>
      </c>
      <c r="BV431" t="str">
        <f t="shared" si="50"/>
        <v>|||No Factor</v>
      </c>
      <c r="BW431" t="str">
        <f t="shared" si="51"/>
        <v/>
      </c>
    </row>
    <row r="432" spans="1:75" hidden="1">
      <c r="D432" s="9"/>
      <c r="G432" s="355"/>
      <c r="H432" s="356">
        <f t="shared" si="52"/>
        <v>0</v>
      </c>
      <c r="K432" s="361">
        <f t="shared" ca="1" si="38"/>
        <v>0</v>
      </c>
      <c r="L432" s="361">
        <f t="shared" ca="1" si="39"/>
        <v>0</v>
      </c>
      <c r="M432" s="361">
        <f t="shared" ca="1" si="40"/>
        <v>0</v>
      </c>
      <c r="Y432" s="659"/>
      <c r="Z432" s="79"/>
      <c r="AA432" s="79"/>
      <c r="AB432" s="79"/>
      <c r="AC432" s="79"/>
      <c r="AD432" s="345"/>
      <c r="AE432" s="661"/>
      <c r="AF432" s="653" t="str">
        <f t="shared" si="30"/>
        <v/>
      </c>
      <c r="AG432" t="str">
        <f t="shared" si="41"/>
        <v>||</v>
      </c>
      <c r="AH432" t="str">
        <f t="shared" si="42"/>
        <v>No Factor</v>
      </c>
      <c r="AI432" t="str">
        <f t="shared" si="43"/>
        <v>|||No Factor</v>
      </c>
      <c r="AJ432" t="str">
        <f t="shared" si="44"/>
        <v/>
      </c>
      <c r="AK432" s="654" t="str">
        <f t="shared" si="31"/>
        <v/>
      </c>
      <c r="AS432" s="47"/>
      <c r="AT432" s="47"/>
      <c r="AU432" s="653" t="str">
        <f t="shared" si="32"/>
        <v/>
      </c>
      <c r="AV432" t="str">
        <f t="shared" si="45"/>
        <v>||</v>
      </c>
      <c r="AW432" t="str">
        <f t="shared" si="46"/>
        <v>No Factor</v>
      </c>
      <c r="AX432" t="str">
        <f t="shared" si="47"/>
        <v>|||No Factor</v>
      </c>
      <c r="AY432" t="str">
        <f t="shared" si="48"/>
        <v/>
      </c>
      <c r="BF432" s="47"/>
      <c r="BG432" s="47"/>
      <c r="BH432" s="653" t="str">
        <f t="shared" si="33"/>
        <v/>
      </c>
      <c r="BI432" s="654" t="str">
        <f t="shared" si="34"/>
        <v/>
      </c>
      <c r="BT432" t="str">
        <f t="shared" si="35"/>
        <v>||</v>
      </c>
      <c r="BU432" t="str">
        <f t="shared" si="36"/>
        <v>No Factor</v>
      </c>
      <c r="BV432" t="str">
        <f t="shared" si="50"/>
        <v>|||No Factor</v>
      </c>
      <c r="BW432" t="str">
        <f t="shared" si="51"/>
        <v/>
      </c>
    </row>
    <row r="433" spans="4:75" hidden="1">
      <c r="D433" s="9"/>
      <c r="G433" s="355"/>
      <c r="H433" s="356">
        <f t="shared" si="52"/>
        <v>0</v>
      </c>
      <c r="K433" s="361">
        <f t="shared" ca="1" si="38"/>
        <v>0</v>
      </c>
      <c r="L433" s="361">
        <f t="shared" ca="1" si="39"/>
        <v>0</v>
      </c>
      <c r="M433" s="361">
        <f t="shared" ca="1" si="40"/>
        <v>0</v>
      </c>
      <c r="Y433" s="659"/>
      <c r="Z433" s="79"/>
      <c r="AA433" s="79"/>
      <c r="AB433" s="79"/>
      <c r="AC433" s="79"/>
      <c r="AD433" s="345"/>
      <c r="AE433" s="661"/>
      <c r="AF433" s="653" t="str">
        <f t="shared" si="30"/>
        <v/>
      </c>
      <c r="AG433" t="str">
        <f t="shared" si="41"/>
        <v>||</v>
      </c>
      <c r="AH433" t="str">
        <f t="shared" si="42"/>
        <v>No Factor</v>
      </c>
      <c r="AI433" t="str">
        <f t="shared" si="43"/>
        <v>|||No Factor</v>
      </c>
      <c r="AJ433" t="str">
        <f t="shared" si="44"/>
        <v/>
      </c>
      <c r="AK433" s="654" t="str">
        <f t="shared" si="31"/>
        <v/>
      </c>
      <c r="AS433" s="47"/>
      <c r="AT433" s="47"/>
      <c r="AU433" s="653" t="str">
        <f t="shared" si="32"/>
        <v/>
      </c>
      <c r="AV433" t="str">
        <f t="shared" si="45"/>
        <v>||</v>
      </c>
      <c r="AW433" t="str">
        <f t="shared" si="46"/>
        <v>No Factor</v>
      </c>
      <c r="AX433" t="str">
        <f t="shared" si="47"/>
        <v>|||No Factor</v>
      </c>
      <c r="AY433" t="str">
        <f t="shared" si="48"/>
        <v/>
      </c>
      <c r="BF433" s="47"/>
      <c r="BG433" s="47"/>
      <c r="BH433" s="653" t="str">
        <f t="shared" si="33"/>
        <v/>
      </c>
      <c r="BI433" s="654" t="str">
        <f t="shared" si="34"/>
        <v/>
      </c>
      <c r="BT433" t="str">
        <f t="shared" si="35"/>
        <v>||</v>
      </c>
      <c r="BU433" t="str">
        <f t="shared" si="36"/>
        <v>No Factor</v>
      </c>
      <c r="BV433" t="str">
        <f t="shared" si="50"/>
        <v>|||No Factor</v>
      </c>
      <c r="BW433" t="str">
        <f t="shared" si="51"/>
        <v/>
      </c>
    </row>
    <row r="434" spans="4:75" hidden="1">
      <c r="D434" s="9"/>
      <c r="G434" s="355"/>
      <c r="H434" s="356">
        <f t="shared" si="52"/>
        <v>0</v>
      </c>
      <c r="K434" s="361">
        <f t="shared" ca="1" si="38"/>
        <v>0</v>
      </c>
      <c r="L434" s="361">
        <f t="shared" ca="1" si="39"/>
        <v>0</v>
      </c>
      <c r="M434" s="361">
        <f t="shared" ca="1" si="40"/>
        <v>0</v>
      </c>
      <c r="Y434" s="659"/>
      <c r="Z434" s="79"/>
      <c r="AA434" s="79"/>
      <c r="AB434" s="79"/>
      <c r="AC434" s="79"/>
      <c r="AD434" s="345"/>
      <c r="AE434" s="661"/>
      <c r="AF434" s="653" t="str">
        <f t="shared" si="30"/>
        <v/>
      </c>
      <c r="AG434" t="str">
        <f t="shared" si="41"/>
        <v>||</v>
      </c>
      <c r="AH434" t="str">
        <f t="shared" si="42"/>
        <v>No Factor</v>
      </c>
      <c r="AI434" t="str">
        <f t="shared" si="43"/>
        <v>|||No Factor</v>
      </c>
      <c r="AJ434" t="str">
        <f t="shared" si="44"/>
        <v/>
      </c>
      <c r="AK434" s="654" t="str">
        <f t="shared" si="31"/>
        <v/>
      </c>
      <c r="AS434" s="47"/>
      <c r="AT434" s="47"/>
      <c r="AU434" s="653" t="str">
        <f t="shared" si="32"/>
        <v/>
      </c>
      <c r="AV434" t="str">
        <f t="shared" si="45"/>
        <v>||</v>
      </c>
      <c r="AW434" t="str">
        <f t="shared" si="46"/>
        <v>No Factor</v>
      </c>
      <c r="AX434" t="str">
        <f t="shared" si="47"/>
        <v>|||No Factor</v>
      </c>
      <c r="AY434" t="str">
        <f t="shared" si="48"/>
        <v/>
      </c>
      <c r="BF434" s="47"/>
      <c r="BG434" s="47"/>
      <c r="BH434" s="653" t="str">
        <f t="shared" si="33"/>
        <v/>
      </c>
      <c r="BI434" s="654" t="str">
        <f t="shared" si="34"/>
        <v/>
      </c>
      <c r="BT434" t="str">
        <f t="shared" si="35"/>
        <v>||</v>
      </c>
      <c r="BU434" t="str">
        <f t="shared" si="36"/>
        <v>No Factor</v>
      </c>
      <c r="BV434" t="str">
        <f t="shared" si="50"/>
        <v>|||No Factor</v>
      </c>
      <c r="BW434" t="str">
        <f t="shared" si="51"/>
        <v/>
      </c>
    </row>
    <row r="435" spans="4:75" hidden="1">
      <c r="D435" s="9"/>
      <c r="G435" s="355"/>
      <c r="H435" s="356">
        <f t="shared" si="52"/>
        <v>0</v>
      </c>
      <c r="K435" s="361">
        <f t="shared" ca="1" si="38"/>
        <v>0</v>
      </c>
      <c r="L435" s="361">
        <f t="shared" ca="1" si="39"/>
        <v>0</v>
      </c>
      <c r="M435" s="361">
        <f t="shared" ca="1" si="40"/>
        <v>0</v>
      </c>
      <c r="Y435" s="659"/>
      <c r="Z435" s="79"/>
      <c r="AA435" s="79"/>
      <c r="AB435" s="79"/>
      <c r="AC435" s="79"/>
      <c r="AD435" s="345"/>
      <c r="AE435" s="661"/>
      <c r="AF435" s="653" t="str">
        <f t="shared" si="30"/>
        <v/>
      </c>
      <c r="AG435" t="str">
        <f t="shared" si="41"/>
        <v>||</v>
      </c>
      <c r="AH435" t="str">
        <f t="shared" si="42"/>
        <v>No Factor</v>
      </c>
      <c r="AI435" t="str">
        <f t="shared" si="43"/>
        <v>|||No Factor</v>
      </c>
      <c r="AJ435" t="str">
        <f t="shared" si="44"/>
        <v/>
      </c>
      <c r="AK435" s="654" t="str">
        <f t="shared" si="31"/>
        <v/>
      </c>
      <c r="AS435" s="47"/>
      <c r="AT435" s="47"/>
      <c r="AU435" s="653" t="str">
        <f t="shared" si="32"/>
        <v/>
      </c>
      <c r="AV435" t="str">
        <f t="shared" si="45"/>
        <v>||</v>
      </c>
      <c r="AW435" t="str">
        <f t="shared" si="46"/>
        <v>No Factor</v>
      </c>
      <c r="AX435" t="str">
        <f t="shared" si="47"/>
        <v>|||No Factor</v>
      </c>
      <c r="AY435" t="str">
        <f t="shared" si="48"/>
        <v/>
      </c>
      <c r="BF435" s="47"/>
      <c r="BG435" s="47"/>
      <c r="BH435" s="653" t="str">
        <f t="shared" si="33"/>
        <v/>
      </c>
      <c r="BI435" s="654" t="str">
        <f t="shared" si="34"/>
        <v/>
      </c>
      <c r="BT435" t="str">
        <f t="shared" si="35"/>
        <v>||</v>
      </c>
      <c r="BU435" t="str">
        <f t="shared" si="36"/>
        <v>No Factor</v>
      </c>
      <c r="BV435" t="str">
        <f t="shared" si="50"/>
        <v>|||No Factor</v>
      </c>
      <c r="BW435" t="str">
        <f t="shared" si="51"/>
        <v/>
      </c>
    </row>
    <row r="436" spans="4:75" hidden="1">
      <c r="D436" s="9"/>
      <c r="G436" s="355"/>
      <c r="H436" s="356">
        <f t="shared" si="52"/>
        <v>0</v>
      </c>
      <c r="K436" s="361">
        <f t="shared" ca="1" si="38"/>
        <v>0</v>
      </c>
      <c r="L436" s="361">
        <f t="shared" ca="1" si="39"/>
        <v>0</v>
      </c>
      <c r="M436" s="361">
        <f t="shared" ca="1" si="40"/>
        <v>0</v>
      </c>
      <c r="Y436" s="659"/>
      <c r="Z436" s="79"/>
      <c r="AA436" s="79"/>
      <c r="AB436" s="79"/>
      <c r="AC436" s="79"/>
      <c r="AD436" s="345"/>
      <c r="AE436" s="661"/>
      <c r="AF436" s="653" t="str">
        <f t="shared" si="30"/>
        <v/>
      </c>
      <c r="AG436" t="str">
        <f t="shared" si="41"/>
        <v>||</v>
      </c>
      <c r="AH436" t="str">
        <f t="shared" si="42"/>
        <v>No Factor</v>
      </c>
      <c r="AI436" t="str">
        <f t="shared" si="43"/>
        <v>|||No Factor</v>
      </c>
      <c r="AJ436" t="str">
        <f t="shared" si="44"/>
        <v/>
      </c>
      <c r="AK436" s="654" t="str">
        <f t="shared" si="31"/>
        <v/>
      </c>
      <c r="AS436" s="47"/>
      <c r="AT436" s="47"/>
      <c r="AU436" s="653" t="str">
        <f t="shared" si="32"/>
        <v/>
      </c>
      <c r="AV436" t="str">
        <f t="shared" si="45"/>
        <v>||</v>
      </c>
      <c r="AW436" t="str">
        <f t="shared" si="46"/>
        <v>No Factor</v>
      </c>
      <c r="AX436" t="str">
        <f t="shared" si="47"/>
        <v>|||No Factor</v>
      </c>
      <c r="AY436" t="str">
        <f t="shared" si="48"/>
        <v/>
      </c>
      <c r="BF436" s="47"/>
      <c r="BG436" s="47"/>
      <c r="BH436" s="653" t="str">
        <f t="shared" si="33"/>
        <v/>
      </c>
      <c r="BI436" s="654" t="str">
        <f t="shared" si="34"/>
        <v/>
      </c>
      <c r="BT436" t="str">
        <f t="shared" si="35"/>
        <v>||</v>
      </c>
      <c r="BU436" t="str">
        <f t="shared" si="36"/>
        <v>No Factor</v>
      </c>
      <c r="BV436" t="str">
        <f t="shared" si="50"/>
        <v>|||No Factor</v>
      </c>
      <c r="BW436" t="str">
        <f t="shared" si="51"/>
        <v/>
      </c>
    </row>
    <row r="437" spans="4:75" hidden="1">
      <c r="D437" s="9"/>
      <c r="G437" s="355"/>
      <c r="H437" s="356">
        <f t="shared" si="52"/>
        <v>0</v>
      </c>
      <c r="K437" s="361">
        <f t="shared" ca="1" si="38"/>
        <v>0</v>
      </c>
      <c r="L437" s="361">
        <f t="shared" ca="1" si="39"/>
        <v>0</v>
      </c>
      <c r="M437" s="361">
        <f t="shared" ca="1" si="40"/>
        <v>0</v>
      </c>
      <c r="Y437" s="659"/>
      <c r="Z437" s="79"/>
      <c r="AA437" s="79"/>
      <c r="AB437" s="79"/>
      <c r="AC437" s="79"/>
      <c r="AD437" s="345"/>
      <c r="AE437" s="661"/>
      <c r="AF437" s="653" t="str">
        <f t="shared" si="30"/>
        <v/>
      </c>
      <c r="AG437" t="str">
        <f t="shared" si="41"/>
        <v>||</v>
      </c>
      <c r="AH437" t="str">
        <f t="shared" si="42"/>
        <v>No Factor</v>
      </c>
      <c r="AI437" t="str">
        <f t="shared" si="43"/>
        <v>|||No Factor</v>
      </c>
      <c r="AJ437" t="str">
        <f t="shared" si="44"/>
        <v/>
      </c>
      <c r="AK437" s="654" t="str">
        <f t="shared" si="31"/>
        <v/>
      </c>
      <c r="AS437" s="47"/>
      <c r="AT437" s="47"/>
      <c r="AU437" s="653" t="str">
        <f t="shared" si="32"/>
        <v/>
      </c>
      <c r="AV437" t="str">
        <f t="shared" si="45"/>
        <v>||</v>
      </c>
      <c r="AW437" t="str">
        <f t="shared" si="46"/>
        <v>No Factor</v>
      </c>
      <c r="AX437" t="str">
        <f t="shared" si="47"/>
        <v>|||No Factor</v>
      </c>
      <c r="AY437" t="str">
        <f t="shared" si="48"/>
        <v/>
      </c>
      <c r="BF437" s="47"/>
      <c r="BG437" s="47"/>
      <c r="BH437" s="653" t="str">
        <f t="shared" si="33"/>
        <v/>
      </c>
      <c r="BI437" s="654" t="str">
        <f t="shared" si="34"/>
        <v/>
      </c>
      <c r="BT437" t="str">
        <f t="shared" si="35"/>
        <v>||</v>
      </c>
      <c r="BU437" t="str">
        <f t="shared" si="36"/>
        <v>No Factor</v>
      </c>
      <c r="BV437" t="str">
        <f t="shared" si="50"/>
        <v>|||No Factor</v>
      </c>
      <c r="BW437" t="str">
        <f t="shared" si="51"/>
        <v/>
      </c>
    </row>
    <row r="438" spans="4:75" hidden="1">
      <c r="D438" s="9"/>
      <c r="G438" s="355"/>
      <c r="H438" s="356">
        <f t="shared" si="52"/>
        <v>0</v>
      </c>
      <c r="K438" s="361">
        <f t="shared" ca="1" si="38"/>
        <v>0</v>
      </c>
      <c r="L438" s="361">
        <f t="shared" ca="1" si="39"/>
        <v>0</v>
      </c>
      <c r="M438" s="361">
        <f t="shared" ca="1" si="40"/>
        <v>0</v>
      </c>
      <c r="Y438" s="659"/>
      <c r="Z438" s="79"/>
      <c r="AA438" s="79"/>
      <c r="AB438" s="79"/>
      <c r="AC438" s="79"/>
      <c r="AD438" s="345"/>
      <c r="AE438" s="661"/>
      <c r="AF438" s="653" t="str">
        <f t="shared" si="30"/>
        <v/>
      </c>
      <c r="AG438" t="str">
        <f t="shared" si="41"/>
        <v>||</v>
      </c>
      <c r="AH438" t="str">
        <f t="shared" si="42"/>
        <v>No Factor</v>
      </c>
      <c r="AI438" t="str">
        <f t="shared" si="43"/>
        <v>|||No Factor</v>
      </c>
      <c r="AJ438" t="str">
        <f t="shared" si="44"/>
        <v/>
      </c>
      <c r="AK438" s="654" t="str">
        <f t="shared" si="31"/>
        <v/>
      </c>
      <c r="AS438" s="47"/>
      <c r="AT438" s="47"/>
      <c r="AU438" s="653" t="str">
        <f t="shared" si="32"/>
        <v/>
      </c>
      <c r="AV438" t="str">
        <f t="shared" si="45"/>
        <v>||</v>
      </c>
      <c r="AW438" t="str">
        <f t="shared" si="46"/>
        <v>No Factor</v>
      </c>
      <c r="AX438" t="str">
        <f t="shared" si="47"/>
        <v>|||No Factor</v>
      </c>
      <c r="AY438" t="str">
        <f t="shared" si="48"/>
        <v/>
      </c>
      <c r="BF438" s="47"/>
      <c r="BG438" s="47"/>
      <c r="BH438" s="653" t="str">
        <f t="shared" si="33"/>
        <v/>
      </c>
      <c r="BI438" s="654" t="str">
        <f t="shared" si="34"/>
        <v/>
      </c>
      <c r="BT438" t="str">
        <f t="shared" si="35"/>
        <v>||</v>
      </c>
      <c r="BU438" t="str">
        <f t="shared" si="36"/>
        <v>No Factor</v>
      </c>
      <c r="BV438" t="str">
        <f t="shared" si="50"/>
        <v>|||No Factor</v>
      </c>
      <c r="BW438" t="str">
        <f t="shared" si="51"/>
        <v/>
      </c>
    </row>
    <row r="439" spans="4:75" hidden="1">
      <c r="D439" s="9"/>
      <c r="G439" s="355"/>
      <c r="H439" s="356">
        <f t="shared" si="52"/>
        <v>0</v>
      </c>
      <c r="K439" s="361">
        <f t="shared" ca="1" si="38"/>
        <v>0</v>
      </c>
      <c r="L439" s="361">
        <f t="shared" ca="1" si="39"/>
        <v>0</v>
      </c>
      <c r="M439" s="361">
        <f t="shared" ca="1" si="40"/>
        <v>0</v>
      </c>
      <c r="Y439" s="659"/>
      <c r="Z439" s="79"/>
      <c r="AA439" s="79"/>
      <c r="AB439" s="79"/>
      <c r="AC439" s="79"/>
      <c r="AD439" s="345"/>
      <c r="AE439" s="661"/>
      <c r="AF439" s="653" t="str">
        <f t="shared" si="30"/>
        <v/>
      </c>
      <c r="AG439" t="str">
        <f t="shared" si="41"/>
        <v>||</v>
      </c>
      <c r="AH439" t="str">
        <f t="shared" si="42"/>
        <v>No Factor</v>
      </c>
      <c r="AI439" t="str">
        <f t="shared" si="43"/>
        <v>|||No Factor</v>
      </c>
      <c r="AJ439" t="str">
        <f t="shared" si="44"/>
        <v/>
      </c>
      <c r="AK439" s="654" t="str">
        <f t="shared" si="31"/>
        <v/>
      </c>
      <c r="AS439" s="47"/>
      <c r="AT439" s="47"/>
      <c r="AU439" s="653" t="str">
        <f t="shared" si="32"/>
        <v/>
      </c>
      <c r="AV439" t="str">
        <f t="shared" si="45"/>
        <v>||</v>
      </c>
      <c r="AW439" t="str">
        <f t="shared" si="46"/>
        <v>No Factor</v>
      </c>
      <c r="AX439" t="str">
        <f t="shared" si="47"/>
        <v>|||No Factor</v>
      </c>
      <c r="AY439" t="str">
        <f t="shared" si="48"/>
        <v/>
      </c>
      <c r="BF439" s="47"/>
      <c r="BG439" s="47"/>
      <c r="BH439" s="653" t="str">
        <f t="shared" si="33"/>
        <v/>
      </c>
      <c r="BI439" s="654" t="str">
        <f t="shared" si="34"/>
        <v/>
      </c>
      <c r="BT439" t="str">
        <f t="shared" si="35"/>
        <v>||</v>
      </c>
      <c r="BU439" t="str">
        <f t="shared" si="36"/>
        <v>No Factor</v>
      </c>
      <c r="BV439" t="str">
        <f t="shared" si="50"/>
        <v>|||No Factor</v>
      </c>
      <c r="BW439" t="str">
        <f t="shared" si="51"/>
        <v/>
      </c>
    </row>
    <row r="440" spans="4:75" hidden="1">
      <c r="D440" s="9"/>
      <c r="G440" s="355"/>
      <c r="H440" s="356">
        <f t="shared" si="52"/>
        <v>0</v>
      </c>
      <c r="K440" s="361">
        <f t="shared" ca="1" si="38"/>
        <v>0</v>
      </c>
      <c r="L440" s="361">
        <f t="shared" ca="1" si="39"/>
        <v>0</v>
      </c>
      <c r="M440" s="361">
        <f t="shared" ca="1" si="40"/>
        <v>0</v>
      </c>
      <c r="Y440" s="659"/>
      <c r="Z440" s="79"/>
      <c r="AA440" s="79"/>
      <c r="AB440" s="79"/>
      <c r="AC440" s="79"/>
      <c r="AD440" s="345"/>
      <c r="AE440" s="661"/>
      <c r="AF440" s="653" t="str">
        <f t="shared" ref="AF440:AF471" si="53">IF(AA440="All Sites",SUMIFS($AD$408:$AD$508,$AA$408:$AA$508,AA440),IF(AA440&lt;&gt;"",(SUMIFS($AD$408:$AD$508,$AA$408:$AA$508,AA440)+$AL$408),""))</f>
        <v/>
      </c>
      <c r="AG440" t="str">
        <f t="shared" si="41"/>
        <v>||</v>
      </c>
      <c r="AH440" t="str">
        <f t="shared" si="42"/>
        <v>No Factor</v>
      </c>
      <c r="AI440" t="str">
        <f t="shared" si="43"/>
        <v>|||No Factor</v>
      </c>
      <c r="AJ440" t="str">
        <f t="shared" si="44"/>
        <v/>
      </c>
      <c r="AK440" s="654" t="str">
        <f t="shared" si="31"/>
        <v/>
      </c>
      <c r="AS440" s="47"/>
      <c r="AT440" s="47"/>
      <c r="AU440" s="653" t="str">
        <f t="shared" ref="AU440:AU471" si="54">IF(AP440="All Sites",SUMIFS($AS$408:$AS$508,$AP$408:$AP$508,AP440),IF(AP440&lt;&gt;"",(SUMIFS($AS$408:$AS$508,$AP$408:$AP$508,AP440)+$BA$408),""))</f>
        <v/>
      </c>
      <c r="AV440" t="str">
        <f t="shared" si="45"/>
        <v>||</v>
      </c>
      <c r="AW440" t="str">
        <f t="shared" si="46"/>
        <v>No Factor</v>
      </c>
      <c r="AX440" t="str">
        <f t="shared" si="47"/>
        <v>|||No Factor</v>
      </c>
      <c r="AY440" t="str">
        <f t="shared" si="48"/>
        <v/>
      </c>
      <c r="BF440" s="47"/>
      <c r="BG440" s="47"/>
      <c r="BH440" s="653" t="str">
        <f t="shared" ref="BH440:BH471" si="55">IF(BC440="All Sites",SUMIFS($BF$408:$BF$508,$BC$408:$BC$508,BC440),IF(BC440&lt;&gt;"",(SUMIFS($BF$408:$BF$508,$BC$408:$BC$508,BC440)+$BJ$408),""))</f>
        <v/>
      </c>
      <c r="BI440" s="654" t="str">
        <f t="shared" ref="BI440:BI471" si="56">IF(BU440="Duplicate","This factor has already been used for this site selection; please revise","")</f>
        <v/>
      </c>
      <c r="BT440" t="str">
        <f t="shared" ref="BT440:BT471" si="57">BB440&amp;"|"&amp;BC440&amp;"|"&amp;BD440</f>
        <v>||</v>
      </c>
      <c r="BU440" t="str">
        <f t="shared" ref="BU440:BU471" si="58">IF(BT440&lt;&gt;"||",(IF(COUNTIF(BT440:BT540,BT440)&gt;1, "Duplicate", "Unique")),"No Factor")</f>
        <v>No Factor</v>
      </c>
      <c r="BV440" t="str">
        <f t="shared" si="50"/>
        <v>|||No Factor</v>
      </c>
      <c r="BW440" t="str">
        <f t="shared" si="51"/>
        <v/>
      </c>
    </row>
    <row r="441" spans="4:75" hidden="1">
      <c r="D441" s="9"/>
      <c r="G441" s="355"/>
      <c r="H441" s="356">
        <f t="shared" si="52"/>
        <v>0</v>
      </c>
      <c r="K441" s="361">
        <f t="shared" ref="K441:K472" ca="1" si="59">SUMIFS($F$8:$F$108,$B$8:$B$108,$A$407,$C$8:$C$108,G441)+$K$408</f>
        <v>0</v>
      </c>
      <c r="L441" s="361">
        <f t="shared" ref="L441:L472" ca="1" si="60">SUMIFS($F$8:$F$108,$B$8:$B$108,$A$408,$C$8:$C$108,G441)+$L$408</f>
        <v>0</v>
      </c>
      <c r="M441" s="361">
        <f t="shared" ref="M441:M472" ca="1" si="61">SUMIFS($F$8:$F$108,$B$8:$B$108,$A$409,$C$8:$C$108,G441)+$M$408</f>
        <v>0</v>
      </c>
      <c r="Y441" s="659"/>
      <c r="Z441" s="79"/>
      <c r="AA441" s="79"/>
      <c r="AB441" s="79"/>
      <c r="AC441" s="79"/>
      <c r="AD441" s="345"/>
      <c r="AE441" s="661"/>
      <c r="AF441" s="653" t="str">
        <f t="shared" si="53"/>
        <v/>
      </c>
      <c r="AG441" t="str">
        <f t="shared" si="41"/>
        <v>||</v>
      </c>
      <c r="AH441" t="str">
        <f t="shared" si="42"/>
        <v>No Factor</v>
      </c>
      <c r="AI441" t="str">
        <f t="shared" si="43"/>
        <v>|||No Factor</v>
      </c>
      <c r="AJ441" t="str">
        <f t="shared" si="44"/>
        <v/>
      </c>
      <c r="AK441" s="654" t="str">
        <f t="shared" si="31"/>
        <v/>
      </c>
      <c r="AS441" s="47"/>
      <c r="AT441" s="47"/>
      <c r="AU441" s="653" t="str">
        <f t="shared" si="54"/>
        <v/>
      </c>
      <c r="AV441" t="str">
        <f t="shared" si="45"/>
        <v>||</v>
      </c>
      <c r="AW441" t="str">
        <f t="shared" si="46"/>
        <v>No Factor</v>
      </c>
      <c r="AX441" t="str">
        <f t="shared" si="47"/>
        <v>|||No Factor</v>
      </c>
      <c r="AY441" t="str">
        <f t="shared" si="48"/>
        <v/>
      </c>
      <c r="BF441" s="47"/>
      <c r="BG441" s="47"/>
      <c r="BH441" s="653" t="str">
        <f t="shared" si="55"/>
        <v/>
      </c>
      <c r="BI441" s="654" t="str">
        <f t="shared" si="56"/>
        <v/>
      </c>
      <c r="BT441" t="str">
        <f t="shared" si="57"/>
        <v>||</v>
      </c>
      <c r="BU441" t="str">
        <f t="shared" si="58"/>
        <v>No Factor</v>
      </c>
      <c r="BV441" t="str">
        <f t="shared" si="50"/>
        <v>|||No Factor</v>
      </c>
      <c r="BW441" t="str">
        <f t="shared" si="51"/>
        <v/>
      </c>
    </row>
    <row r="442" spans="4:75" hidden="1">
      <c r="D442" s="9"/>
      <c r="G442" s="355"/>
      <c r="H442" s="356">
        <f t="shared" si="52"/>
        <v>0</v>
      </c>
      <c r="K442" s="361">
        <f t="shared" ca="1" si="59"/>
        <v>0</v>
      </c>
      <c r="L442" s="361">
        <f t="shared" ca="1" si="60"/>
        <v>0</v>
      </c>
      <c r="M442" s="361">
        <f t="shared" ca="1" si="61"/>
        <v>0</v>
      </c>
      <c r="Y442" s="659"/>
      <c r="Z442" s="79"/>
      <c r="AA442" s="79"/>
      <c r="AB442" s="79"/>
      <c r="AC442" s="79"/>
      <c r="AD442" s="345"/>
      <c r="AE442" s="661"/>
      <c r="AF442" s="653" t="str">
        <f t="shared" si="53"/>
        <v/>
      </c>
      <c r="AG442" t="str">
        <f t="shared" si="41"/>
        <v>||</v>
      </c>
      <c r="AH442" t="str">
        <f t="shared" si="42"/>
        <v>No Factor</v>
      </c>
      <c r="AI442" t="str">
        <f t="shared" si="43"/>
        <v>|||No Factor</v>
      </c>
      <c r="AJ442" t="str">
        <f t="shared" si="44"/>
        <v/>
      </c>
      <c r="AK442" s="654" t="str">
        <f t="shared" si="31"/>
        <v/>
      </c>
      <c r="AS442" s="47"/>
      <c r="AT442" s="47"/>
      <c r="AU442" s="653" t="str">
        <f t="shared" si="54"/>
        <v/>
      </c>
      <c r="AV442" t="str">
        <f t="shared" si="45"/>
        <v>||</v>
      </c>
      <c r="AW442" t="str">
        <f t="shared" si="46"/>
        <v>No Factor</v>
      </c>
      <c r="AX442" t="str">
        <f t="shared" si="47"/>
        <v>|||No Factor</v>
      </c>
      <c r="AY442" t="str">
        <f t="shared" si="48"/>
        <v/>
      </c>
      <c r="BF442" s="47"/>
      <c r="BG442" s="47"/>
      <c r="BH442" s="653" t="str">
        <f t="shared" si="55"/>
        <v/>
      </c>
      <c r="BI442" s="654" t="str">
        <f t="shared" si="56"/>
        <v/>
      </c>
      <c r="BT442" t="str">
        <f t="shared" si="57"/>
        <v>||</v>
      </c>
      <c r="BU442" t="str">
        <f t="shared" si="58"/>
        <v>No Factor</v>
      </c>
      <c r="BV442" t="str">
        <f t="shared" si="50"/>
        <v>|||No Factor</v>
      </c>
      <c r="BW442" t="str">
        <f t="shared" si="51"/>
        <v/>
      </c>
    </row>
    <row r="443" spans="4:75" hidden="1">
      <c r="D443" s="9"/>
      <c r="G443" s="355"/>
      <c r="H443" s="356">
        <f t="shared" si="52"/>
        <v>0</v>
      </c>
      <c r="K443" s="361">
        <f t="shared" ca="1" si="59"/>
        <v>0</v>
      </c>
      <c r="L443" s="361">
        <f t="shared" ca="1" si="60"/>
        <v>0</v>
      </c>
      <c r="M443" s="361">
        <f t="shared" ca="1" si="61"/>
        <v>0</v>
      </c>
      <c r="Y443" s="659"/>
      <c r="Z443" s="79"/>
      <c r="AA443" s="79"/>
      <c r="AB443" s="79"/>
      <c r="AC443" s="79"/>
      <c r="AD443" s="345"/>
      <c r="AE443" s="661"/>
      <c r="AF443" s="653" t="str">
        <f t="shared" si="53"/>
        <v/>
      </c>
      <c r="AG443" t="str">
        <f t="shared" si="41"/>
        <v>||</v>
      </c>
      <c r="AH443" t="str">
        <f t="shared" si="42"/>
        <v>No Factor</v>
      </c>
      <c r="AI443" t="str">
        <f t="shared" si="43"/>
        <v>|||No Factor</v>
      </c>
      <c r="AJ443" t="str">
        <f t="shared" si="44"/>
        <v/>
      </c>
      <c r="AK443" s="654" t="str">
        <f t="shared" si="31"/>
        <v/>
      </c>
      <c r="AS443" s="47"/>
      <c r="AT443" s="47"/>
      <c r="AU443" s="653" t="str">
        <f t="shared" si="54"/>
        <v/>
      </c>
      <c r="AV443" t="str">
        <f t="shared" si="45"/>
        <v>||</v>
      </c>
      <c r="AW443" t="str">
        <f t="shared" si="46"/>
        <v>No Factor</v>
      </c>
      <c r="AX443" t="str">
        <f t="shared" si="47"/>
        <v>|||No Factor</v>
      </c>
      <c r="AY443" t="str">
        <f t="shared" si="48"/>
        <v/>
      </c>
      <c r="BF443" s="47"/>
      <c r="BG443" s="47"/>
      <c r="BH443" s="653" t="str">
        <f t="shared" si="55"/>
        <v/>
      </c>
      <c r="BI443" s="654" t="str">
        <f t="shared" si="56"/>
        <v/>
      </c>
      <c r="BT443" t="str">
        <f t="shared" si="57"/>
        <v>||</v>
      </c>
      <c r="BU443" t="str">
        <f t="shared" si="58"/>
        <v>No Factor</v>
      </c>
      <c r="BV443" t="str">
        <f t="shared" si="50"/>
        <v>|||No Factor</v>
      </c>
      <c r="BW443" t="str">
        <f t="shared" si="51"/>
        <v/>
      </c>
    </row>
    <row r="444" spans="4:75" hidden="1">
      <c r="D444" s="9"/>
      <c r="G444" s="355"/>
      <c r="H444" s="356">
        <f t="shared" si="52"/>
        <v>0</v>
      </c>
      <c r="K444" s="361">
        <f t="shared" ca="1" si="59"/>
        <v>0</v>
      </c>
      <c r="L444" s="361">
        <f t="shared" ca="1" si="60"/>
        <v>0</v>
      </c>
      <c r="M444" s="361">
        <f t="shared" ca="1" si="61"/>
        <v>0</v>
      </c>
      <c r="Y444" s="659"/>
      <c r="Z444" s="79"/>
      <c r="AA444" s="79"/>
      <c r="AB444" s="79"/>
      <c r="AC444" s="79"/>
      <c r="AD444" s="345"/>
      <c r="AE444" s="661"/>
      <c r="AF444" s="653" t="str">
        <f t="shared" si="53"/>
        <v/>
      </c>
      <c r="AG444" t="str">
        <f t="shared" si="41"/>
        <v>||</v>
      </c>
      <c r="AH444" t="str">
        <f t="shared" si="42"/>
        <v>No Factor</v>
      </c>
      <c r="AI444" t="str">
        <f t="shared" si="43"/>
        <v>|||No Factor</v>
      </c>
      <c r="AJ444" t="str">
        <f t="shared" si="44"/>
        <v/>
      </c>
      <c r="AK444" s="654" t="str">
        <f t="shared" si="31"/>
        <v/>
      </c>
      <c r="AS444" s="47"/>
      <c r="AT444" s="47"/>
      <c r="AU444" s="653" t="str">
        <f t="shared" si="54"/>
        <v/>
      </c>
      <c r="AV444" t="str">
        <f t="shared" si="45"/>
        <v>||</v>
      </c>
      <c r="AW444" t="str">
        <f t="shared" si="46"/>
        <v>No Factor</v>
      </c>
      <c r="AX444" t="str">
        <f t="shared" si="47"/>
        <v>|||No Factor</v>
      </c>
      <c r="AY444" t="str">
        <f t="shared" si="48"/>
        <v/>
      </c>
      <c r="BF444" s="47"/>
      <c r="BG444" s="47"/>
      <c r="BH444" s="653" t="str">
        <f t="shared" si="55"/>
        <v/>
      </c>
      <c r="BI444" s="654" t="str">
        <f t="shared" si="56"/>
        <v/>
      </c>
      <c r="BT444" t="str">
        <f t="shared" si="57"/>
        <v>||</v>
      </c>
      <c r="BU444" t="str">
        <f t="shared" si="58"/>
        <v>No Factor</v>
      </c>
      <c r="BV444" t="str">
        <f t="shared" si="50"/>
        <v>|||No Factor</v>
      </c>
      <c r="BW444" t="str">
        <f t="shared" si="51"/>
        <v/>
      </c>
    </row>
    <row r="445" spans="4:75" hidden="1">
      <c r="D445" s="9"/>
      <c r="G445" s="355"/>
      <c r="H445" s="356">
        <f t="shared" si="52"/>
        <v>0</v>
      </c>
      <c r="K445" s="361">
        <f t="shared" ca="1" si="59"/>
        <v>0</v>
      </c>
      <c r="L445" s="361">
        <f t="shared" ca="1" si="60"/>
        <v>0</v>
      </c>
      <c r="M445" s="361">
        <f t="shared" ca="1" si="61"/>
        <v>0</v>
      </c>
      <c r="Y445" s="659"/>
      <c r="Z445" s="79"/>
      <c r="AA445" s="79"/>
      <c r="AB445" s="79"/>
      <c r="AC445" s="79"/>
      <c r="AD445" s="345"/>
      <c r="AE445" s="661"/>
      <c r="AF445" s="653" t="str">
        <f t="shared" si="53"/>
        <v/>
      </c>
      <c r="AG445" t="str">
        <f t="shared" si="41"/>
        <v>||</v>
      </c>
      <c r="AH445" t="str">
        <f t="shared" si="42"/>
        <v>No Factor</v>
      </c>
      <c r="AI445" t="str">
        <f t="shared" si="43"/>
        <v>|||No Factor</v>
      </c>
      <c r="AJ445" t="str">
        <f t="shared" si="44"/>
        <v/>
      </c>
      <c r="AK445" s="654" t="str">
        <f t="shared" si="31"/>
        <v/>
      </c>
      <c r="AS445" s="47"/>
      <c r="AT445" s="47"/>
      <c r="AU445" s="653" t="str">
        <f t="shared" si="54"/>
        <v/>
      </c>
      <c r="AV445" t="str">
        <f t="shared" si="45"/>
        <v>||</v>
      </c>
      <c r="AW445" t="str">
        <f t="shared" si="46"/>
        <v>No Factor</v>
      </c>
      <c r="AX445" t="str">
        <f t="shared" si="47"/>
        <v>|||No Factor</v>
      </c>
      <c r="AY445" t="str">
        <f t="shared" si="48"/>
        <v/>
      </c>
      <c r="BF445" s="47"/>
      <c r="BG445" s="47"/>
      <c r="BH445" s="653" t="str">
        <f t="shared" si="55"/>
        <v/>
      </c>
      <c r="BI445" s="654" t="str">
        <f t="shared" si="56"/>
        <v/>
      </c>
      <c r="BT445" t="str">
        <f t="shared" si="57"/>
        <v>||</v>
      </c>
      <c r="BU445" t="str">
        <f t="shared" si="58"/>
        <v>No Factor</v>
      </c>
      <c r="BV445" t="str">
        <f t="shared" si="50"/>
        <v>|||No Factor</v>
      </c>
      <c r="BW445" t="str">
        <f t="shared" si="51"/>
        <v/>
      </c>
    </row>
    <row r="446" spans="4:75" hidden="1">
      <c r="D446" s="9"/>
      <c r="G446" s="355"/>
      <c r="H446" s="356">
        <f t="shared" si="52"/>
        <v>0</v>
      </c>
      <c r="K446" s="361">
        <f t="shared" ca="1" si="59"/>
        <v>0</v>
      </c>
      <c r="L446" s="361">
        <f t="shared" ca="1" si="60"/>
        <v>0</v>
      </c>
      <c r="M446" s="361">
        <f t="shared" ca="1" si="61"/>
        <v>0</v>
      </c>
      <c r="Y446" s="659"/>
      <c r="Z446" s="79"/>
      <c r="AA446" s="79"/>
      <c r="AB446" s="79"/>
      <c r="AC446" s="79"/>
      <c r="AD446" s="345"/>
      <c r="AE446" s="661"/>
      <c r="AF446" s="653" t="str">
        <f t="shared" si="53"/>
        <v/>
      </c>
      <c r="AG446" t="str">
        <f t="shared" si="41"/>
        <v>||</v>
      </c>
      <c r="AH446" t="str">
        <f t="shared" si="42"/>
        <v>No Factor</v>
      </c>
      <c r="AI446" t="str">
        <f t="shared" si="43"/>
        <v>|||No Factor</v>
      </c>
      <c r="AJ446" t="str">
        <f t="shared" si="44"/>
        <v/>
      </c>
      <c r="AK446" s="654" t="str">
        <f t="shared" si="31"/>
        <v/>
      </c>
      <c r="AS446" s="47"/>
      <c r="AT446" s="47"/>
      <c r="AU446" s="653" t="str">
        <f t="shared" si="54"/>
        <v/>
      </c>
      <c r="AV446" t="str">
        <f t="shared" si="45"/>
        <v>||</v>
      </c>
      <c r="AW446" t="str">
        <f t="shared" si="46"/>
        <v>No Factor</v>
      </c>
      <c r="AX446" t="str">
        <f t="shared" si="47"/>
        <v>|||No Factor</v>
      </c>
      <c r="AY446" t="str">
        <f t="shared" si="48"/>
        <v/>
      </c>
      <c r="BF446" s="47"/>
      <c r="BG446" s="47"/>
      <c r="BH446" s="653" t="str">
        <f t="shared" si="55"/>
        <v/>
      </c>
      <c r="BI446" s="654" t="str">
        <f t="shared" si="56"/>
        <v/>
      </c>
      <c r="BT446" t="str">
        <f t="shared" si="57"/>
        <v>||</v>
      </c>
      <c r="BU446" t="str">
        <f t="shared" si="58"/>
        <v>No Factor</v>
      </c>
      <c r="BV446" t="str">
        <f t="shared" si="50"/>
        <v>|||No Factor</v>
      </c>
      <c r="BW446" t="str">
        <f t="shared" si="51"/>
        <v/>
      </c>
    </row>
    <row r="447" spans="4:75" hidden="1">
      <c r="D447" s="9"/>
      <c r="G447" s="355"/>
      <c r="H447" s="356">
        <f t="shared" si="52"/>
        <v>0</v>
      </c>
      <c r="K447" s="361">
        <f t="shared" ca="1" si="59"/>
        <v>0</v>
      </c>
      <c r="L447" s="361">
        <f t="shared" ca="1" si="60"/>
        <v>0</v>
      </c>
      <c r="M447" s="361">
        <f t="shared" ca="1" si="61"/>
        <v>0</v>
      </c>
      <c r="Y447" s="659"/>
      <c r="Z447" s="79"/>
      <c r="AA447" s="79"/>
      <c r="AB447" s="79"/>
      <c r="AC447" s="79"/>
      <c r="AD447" s="345"/>
      <c r="AE447" s="661"/>
      <c r="AF447" s="653" t="str">
        <f t="shared" si="53"/>
        <v/>
      </c>
      <c r="AG447" t="str">
        <f t="shared" si="41"/>
        <v>||</v>
      </c>
      <c r="AH447" t="str">
        <f t="shared" si="42"/>
        <v>No Factor</v>
      </c>
      <c r="AI447" t="str">
        <f t="shared" si="43"/>
        <v>|||No Factor</v>
      </c>
      <c r="AJ447" t="str">
        <f t="shared" si="44"/>
        <v/>
      </c>
      <c r="AK447" s="654" t="str">
        <f t="shared" si="31"/>
        <v/>
      </c>
      <c r="AS447" s="47"/>
      <c r="AT447" s="47"/>
      <c r="AU447" s="653" t="str">
        <f t="shared" si="54"/>
        <v/>
      </c>
      <c r="AV447" t="str">
        <f t="shared" si="45"/>
        <v>||</v>
      </c>
      <c r="AW447" t="str">
        <f t="shared" si="46"/>
        <v>No Factor</v>
      </c>
      <c r="AX447" t="str">
        <f t="shared" si="47"/>
        <v>|||No Factor</v>
      </c>
      <c r="AY447" t="str">
        <f t="shared" si="48"/>
        <v/>
      </c>
      <c r="BF447" s="47"/>
      <c r="BG447" s="47"/>
      <c r="BH447" s="653" t="str">
        <f t="shared" si="55"/>
        <v/>
      </c>
      <c r="BI447" s="654" t="str">
        <f t="shared" si="56"/>
        <v/>
      </c>
      <c r="BT447" t="str">
        <f t="shared" si="57"/>
        <v>||</v>
      </c>
      <c r="BU447" t="str">
        <f t="shared" si="58"/>
        <v>No Factor</v>
      </c>
      <c r="BV447" t="str">
        <f t="shared" si="50"/>
        <v>|||No Factor</v>
      </c>
      <c r="BW447" t="str">
        <f t="shared" si="51"/>
        <v/>
      </c>
    </row>
    <row r="448" spans="4:75" hidden="1">
      <c r="D448" s="9"/>
      <c r="G448" s="355"/>
      <c r="H448" s="356">
        <f t="shared" si="52"/>
        <v>0</v>
      </c>
      <c r="K448" s="361">
        <f t="shared" ca="1" si="59"/>
        <v>0</v>
      </c>
      <c r="L448" s="361">
        <f t="shared" ca="1" si="60"/>
        <v>0</v>
      </c>
      <c r="M448" s="361">
        <f t="shared" ca="1" si="61"/>
        <v>0</v>
      </c>
      <c r="Y448" s="659"/>
      <c r="Z448" s="79"/>
      <c r="AA448" s="79"/>
      <c r="AB448" s="79"/>
      <c r="AC448" s="79"/>
      <c r="AD448" s="345"/>
      <c r="AE448" s="661"/>
      <c r="AF448" s="653" t="str">
        <f t="shared" si="53"/>
        <v/>
      </c>
      <c r="AG448" t="str">
        <f t="shared" si="41"/>
        <v>||</v>
      </c>
      <c r="AH448" t="str">
        <f t="shared" si="42"/>
        <v>No Factor</v>
      </c>
      <c r="AI448" t="str">
        <f t="shared" si="43"/>
        <v>|||No Factor</v>
      </c>
      <c r="AJ448" t="str">
        <f t="shared" si="44"/>
        <v/>
      </c>
      <c r="AK448" s="654" t="str">
        <f t="shared" si="31"/>
        <v/>
      </c>
      <c r="AS448" s="47"/>
      <c r="AT448" s="47"/>
      <c r="AU448" s="653" t="str">
        <f t="shared" si="54"/>
        <v/>
      </c>
      <c r="AV448" t="str">
        <f t="shared" si="45"/>
        <v>||</v>
      </c>
      <c r="AW448" t="str">
        <f t="shared" si="46"/>
        <v>No Factor</v>
      </c>
      <c r="AX448" t="str">
        <f t="shared" si="47"/>
        <v>|||No Factor</v>
      </c>
      <c r="AY448" t="str">
        <f t="shared" si="48"/>
        <v/>
      </c>
      <c r="BF448" s="47"/>
      <c r="BG448" s="47"/>
      <c r="BH448" s="653" t="str">
        <f t="shared" si="55"/>
        <v/>
      </c>
      <c r="BI448" s="654" t="str">
        <f t="shared" si="56"/>
        <v/>
      </c>
      <c r="BT448" t="str">
        <f t="shared" si="57"/>
        <v>||</v>
      </c>
      <c r="BU448" t="str">
        <f t="shared" si="58"/>
        <v>No Factor</v>
      </c>
      <c r="BV448" t="str">
        <f t="shared" si="50"/>
        <v>|||No Factor</v>
      </c>
      <c r="BW448" t="str">
        <f t="shared" si="51"/>
        <v/>
      </c>
    </row>
    <row r="449" spans="4:75" hidden="1">
      <c r="D449" s="9"/>
      <c r="G449" s="355"/>
      <c r="H449" s="356">
        <f t="shared" si="52"/>
        <v>0</v>
      </c>
      <c r="K449" s="361">
        <f t="shared" ca="1" si="59"/>
        <v>0</v>
      </c>
      <c r="L449" s="361">
        <f t="shared" ca="1" si="60"/>
        <v>0</v>
      </c>
      <c r="M449" s="361">
        <f t="shared" ca="1" si="61"/>
        <v>0</v>
      </c>
      <c r="Y449" s="659"/>
      <c r="Z449" s="79"/>
      <c r="AA449" s="79"/>
      <c r="AB449" s="79"/>
      <c r="AC449" s="79"/>
      <c r="AD449" s="345"/>
      <c r="AE449" s="661"/>
      <c r="AF449" s="653" t="str">
        <f t="shared" si="53"/>
        <v/>
      </c>
      <c r="AG449" t="str">
        <f t="shared" si="41"/>
        <v>||</v>
      </c>
      <c r="AH449" t="str">
        <f t="shared" si="42"/>
        <v>No Factor</v>
      </c>
      <c r="AI449" t="str">
        <f t="shared" si="43"/>
        <v>|||No Factor</v>
      </c>
      <c r="AJ449" t="str">
        <f t="shared" si="44"/>
        <v/>
      </c>
      <c r="AK449" s="654" t="str">
        <f t="shared" si="31"/>
        <v/>
      </c>
      <c r="AS449" s="47"/>
      <c r="AT449" s="47"/>
      <c r="AU449" s="653" t="str">
        <f t="shared" si="54"/>
        <v/>
      </c>
      <c r="AV449" t="str">
        <f t="shared" si="45"/>
        <v>||</v>
      </c>
      <c r="AW449" t="str">
        <f t="shared" si="46"/>
        <v>No Factor</v>
      </c>
      <c r="AX449" t="str">
        <f t="shared" si="47"/>
        <v>|||No Factor</v>
      </c>
      <c r="AY449" t="str">
        <f t="shared" si="48"/>
        <v/>
      </c>
      <c r="BF449" s="47"/>
      <c r="BG449" s="47"/>
      <c r="BH449" s="653" t="str">
        <f t="shared" si="55"/>
        <v/>
      </c>
      <c r="BI449" s="654" t="str">
        <f t="shared" si="56"/>
        <v/>
      </c>
      <c r="BT449" t="str">
        <f t="shared" si="57"/>
        <v>||</v>
      </c>
      <c r="BU449" t="str">
        <f t="shared" si="58"/>
        <v>No Factor</v>
      </c>
      <c r="BV449" t="str">
        <f t="shared" si="50"/>
        <v>|||No Factor</v>
      </c>
      <c r="BW449" t="str">
        <f t="shared" si="51"/>
        <v/>
      </c>
    </row>
    <row r="450" spans="4:75" hidden="1">
      <c r="D450" s="9"/>
      <c r="G450" s="355"/>
      <c r="H450" s="356">
        <f t="shared" si="52"/>
        <v>0</v>
      </c>
      <c r="K450" s="361">
        <f t="shared" ca="1" si="59"/>
        <v>0</v>
      </c>
      <c r="L450" s="361">
        <f t="shared" ca="1" si="60"/>
        <v>0</v>
      </c>
      <c r="M450" s="361">
        <f t="shared" ca="1" si="61"/>
        <v>0</v>
      </c>
      <c r="Y450" s="659"/>
      <c r="Z450" s="79"/>
      <c r="AA450" s="79"/>
      <c r="AB450" s="79"/>
      <c r="AC450" s="79"/>
      <c r="AD450" s="345"/>
      <c r="AE450" s="661"/>
      <c r="AF450" s="653" t="str">
        <f t="shared" si="53"/>
        <v/>
      </c>
      <c r="AG450" t="str">
        <f t="shared" si="41"/>
        <v>||</v>
      </c>
      <c r="AH450" t="str">
        <f t="shared" si="42"/>
        <v>No Factor</v>
      </c>
      <c r="AI450" t="str">
        <f t="shared" si="43"/>
        <v>|||No Factor</v>
      </c>
      <c r="AJ450" t="str">
        <f t="shared" si="44"/>
        <v/>
      </c>
      <c r="AK450" s="654" t="str">
        <f t="shared" si="31"/>
        <v/>
      </c>
      <c r="AS450" s="47"/>
      <c r="AT450" s="47"/>
      <c r="AU450" s="653" t="str">
        <f t="shared" si="54"/>
        <v/>
      </c>
      <c r="AV450" t="str">
        <f t="shared" si="45"/>
        <v>||</v>
      </c>
      <c r="AW450" t="str">
        <f t="shared" si="46"/>
        <v>No Factor</v>
      </c>
      <c r="AX450" t="str">
        <f t="shared" si="47"/>
        <v>|||No Factor</v>
      </c>
      <c r="AY450" t="str">
        <f t="shared" si="48"/>
        <v/>
      </c>
      <c r="BF450" s="47"/>
      <c r="BG450" s="47"/>
      <c r="BH450" s="653" t="str">
        <f t="shared" si="55"/>
        <v/>
      </c>
      <c r="BI450" s="654" t="str">
        <f t="shared" si="56"/>
        <v/>
      </c>
      <c r="BT450" t="str">
        <f t="shared" si="57"/>
        <v>||</v>
      </c>
      <c r="BU450" t="str">
        <f t="shared" si="58"/>
        <v>No Factor</v>
      </c>
      <c r="BV450" t="str">
        <f t="shared" si="50"/>
        <v>|||No Factor</v>
      </c>
      <c r="BW450" t="str">
        <f t="shared" si="51"/>
        <v/>
      </c>
    </row>
    <row r="451" spans="4:75" hidden="1">
      <c r="D451" s="9"/>
      <c r="G451" s="355"/>
      <c r="H451" s="356">
        <f t="shared" si="52"/>
        <v>0</v>
      </c>
      <c r="K451" s="361">
        <f t="shared" ca="1" si="59"/>
        <v>0</v>
      </c>
      <c r="L451" s="361">
        <f t="shared" ca="1" si="60"/>
        <v>0</v>
      </c>
      <c r="M451" s="361">
        <f t="shared" ca="1" si="61"/>
        <v>0</v>
      </c>
      <c r="Y451" s="659"/>
      <c r="Z451" s="79"/>
      <c r="AA451" s="79"/>
      <c r="AB451" s="79"/>
      <c r="AC451" s="79"/>
      <c r="AD451" s="345"/>
      <c r="AE451" s="661"/>
      <c r="AF451" s="653" t="str">
        <f t="shared" si="53"/>
        <v/>
      </c>
      <c r="AG451" t="str">
        <f t="shared" si="41"/>
        <v>||</v>
      </c>
      <c r="AH451" t="str">
        <f t="shared" si="42"/>
        <v>No Factor</v>
      </c>
      <c r="AI451" t="str">
        <f t="shared" si="43"/>
        <v>|||No Factor</v>
      </c>
      <c r="AJ451" t="str">
        <f t="shared" si="44"/>
        <v/>
      </c>
      <c r="AK451" s="654" t="str">
        <f t="shared" si="31"/>
        <v/>
      </c>
      <c r="AS451" s="47"/>
      <c r="AT451" s="47"/>
      <c r="AU451" s="653" t="str">
        <f t="shared" si="54"/>
        <v/>
      </c>
      <c r="AV451" t="str">
        <f t="shared" si="45"/>
        <v>||</v>
      </c>
      <c r="AW451" t="str">
        <f t="shared" si="46"/>
        <v>No Factor</v>
      </c>
      <c r="AX451" t="str">
        <f t="shared" si="47"/>
        <v>|||No Factor</v>
      </c>
      <c r="AY451" t="str">
        <f t="shared" si="48"/>
        <v/>
      </c>
      <c r="BF451" s="47"/>
      <c r="BG451" s="47"/>
      <c r="BH451" s="653" t="str">
        <f t="shared" si="55"/>
        <v/>
      </c>
      <c r="BI451" s="654" t="str">
        <f t="shared" si="56"/>
        <v/>
      </c>
      <c r="BT451" t="str">
        <f t="shared" si="57"/>
        <v>||</v>
      </c>
      <c r="BU451" t="str">
        <f t="shared" si="58"/>
        <v>No Factor</v>
      </c>
      <c r="BV451" t="str">
        <f t="shared" si="50"/>
        <v>|||No Factor</v>
      </c>
      <c r="BW451" t="str">
        <f t="shared" si="51"/>
        <v/>
      </c>
    </row>
    <row r="452" spans="4:75" hidden="1">
      <c r="D452" s="9"/>
      <c r="G452" s="355"/>
      <c r="H452" s="356">
        <f t="shared" si="52"/>
        <v>0</v>
      </c>
      <c r="K452" s="361">
        <f t="shared" ca="1" si="59"/>
        <v>0</v>
      </c>
      <c r="L452" s="361">
        <f t="shared" ca="1" si="60"/>
        <v>0</v>
      </c>
      <c r="M452" s="361">
        <f t="shared" ca="1" si="61"/>
        <v>0</v>
      </c>
      <c r="Y452" s="659"/>
      <c r="Z452" s="79"/>
      <c r="AA452" s="79"/>
      <c r="AB452" s="79"/>
      <c r="AC452" s="79"/>
      <c r="AD452" s="345"/>
      <c r="AE452" s="661"/>
      <c r="AF452" s="653" t="str">
        <f t="shared" si="53"/>
        <v/>
      </c>
      <c r="AG452" t="str">
        <f t="shared" si="41"/>
        <v>||</v>
      </c>
      <c r="AH452" t="str">
        <f t="shared" si="42"/>
        <v>No Factor</v>
      </c>
      <c r="AI452" t="str">
        <f t="shared" si="43"/>
        <v>|||No Factor</v>
      </c>
      <c r="AJ452" t="str">
        <f t="shared" si="44"/>
        <v/>
      </c>
      <c r="AK452" s="654" t="str">
        <f t="shared" si="31"/>
        <v/>
      </c>
      <c r="AS452" s="47"/>
      <c r="AT452" s="47"/>
      <c r="AU452" s="653" t="str">
        <f t="shared" si="54"/>
        <v/>
      </c>
      <c r="AV452" t="str">
        <f t="shared" si="45"/>
        <v>||</v>
      </c>
      <c r="AW452" t="str">
        <f t="shared" si="46"/>
        <v>No Factor</v>
      </c>
      <c r="AX452" t="str">
        <f t="shared" si="47"/>
        <v>|||No Factor</v>
      </c>
      <c r="AY452" t="str">
        <f t="shared" si="48"/>
        <v/>
      </c>
      <c r="BF452" s="47"/>
      <c r="BG452" s="47"/>
      <c r="BH452" s="653" t="str">
        <f t="shared" si="55"/>
        <v/>
      </c>
      <c r="BI452" s="654" t="str">
        <f t="shared" si="56"/>
        <v/>
      </c>
      <c r="BT452" t="str">
        <f t="shared" si="57"/>
        <v>||</v>
      </c>
      <c r="BU452" t="str">
        <f t="shared" si="58"/>
        <v>No Factor</v>
      </c>
      <c r="BV452" t="str">
        <f t="shared" si="50"/>
        <v>|||No Factor</v>
      </c>
      <c r="BW452" t="str">
        <f t="shared" si="51"/>
        <v/>
      </c>
    </row>
    <row r="453" spans="4:75" hidden="1">
      <c r="D453" s="9"/>
      <c r="G453" s="355"/>
      <c r="H453" s="356">
        <f t="shared" si="52"/>
        <v>0</v>
      </c>
      <c r="K453" s="361">
        <f t="shared" ca="1" si="59"/>
        <v>0</v>
      </c>
      <c r="L453" s="361">
        <f t="shared" ca="1" si="60"/>
        <v>0</v>
      </c>
      <c r="M453" s="361">
        <f t="shared" ca="1" si="61"/>
        <v>0</v>
      </c>
      <c r="Y453" s="659"/>
      <c r="Z453" s="79"/>
      <c r="AA453" s="79"/>
      <c r="AB453" s="79"/>
      <c r="AC453" s="79"/>
      <c r="AD453" s="345"/>
      <c r="AE453" s="661"/>
      <c r="AF453" s="653" t="str">
        <f t="shared" si="53"/>
        <v/>
      </c>
      <c r="AG453" t="str">
        <f t="shared" si="41"/>
        <v>||</v>
      </c>
      <c r="AH453" t="str">
        <f t="shared" si="42"/>
        <v>No Factor</v>
      </c>
      <c r="AI453" t="str">
        <f t="shared" si="43"/>
        <v>|||No Factor</v>
      </c>
      <c r="AJ453" t="str">
        <f t="shared" si="44"/>
        <v/>
      </c>
      <c r="AK453" s="654" t="str">
        <f t="shared" si="31"/>
        <v/>
      </c>
      <c r="AS453" s="47"/>
      <c r="AT453" s="47"/>
      <c r="AU453" s="653" t="str">
        <f t="shared" si="54"/>
        <v/>
      </c>
      <c r="AV453" t="str">
        <f t="shared" si="45"/>
        <v>||</v>
      </c>
      <c r="AW453" t="str">
        <f t="shared" si="46"/>
        <v>No Factor</v>
      </c>
      <c r="AX453" t="str">
        <f t="shared" si="47"/>
        <v>|||No Factor</v>
      </c>
      <c r="AY453" t="str">
        <f t="shared" si="48"/>
        <v/>
      </c>
      <c r="BF453" s="47"/>
      <c r="BG453" s="47"/>
      <c r="BH453" s="653" t="str">
        <f t="shared" si="55"/>
        <v/>
      </c>
      <c r="BI453" s="654" t="str">
        <f t="shared" si="56"/>
        <v/>
      </c>
      <c r="BT453" t="str">
        <f t="shared" si="57"/>
        <v>||</v>
      </c>
      <c r="BU453" t="str">
        <f t="shared" si="58"/>
        <v>No Factor</v>
      </c>
      <c r="BV453" t="str">
        <f t="shared" si="50"/>
        <v>|||No Factor</v>
      </c>
      <c r="BW453" t="str">
        <f t="shared" si="51"/>
        <v/>
      </c>
    </row>
    <row r="454" spans="4:75" hidden="1">
      <c r="D454" s="9"/>
      <c r="G454" s="355"/>
      <c r="H454" s="356">
        <f t="shared" si="52"/>
        <v>0</v>
      </c>
      <c r="K454" s="361">
        <f t="shared" ca="1" si="59"/>
        <v>0</v>
      </c>
      <c r="L454" s="361">
        <f t="shared" ca="1" si="60"/>
        <v>0</v>
      </c>
      <c r="M454" s="361">
        <f t="shared" ca="1" si="61"/>
        <v>0</v>
      </c>
      <c r="Y454" s="659"/>
      <c r="Z454" s="79"/>
      <c r="AA454" s="79"/>
      <c r="AB454" s="79"/>
      <c r="AC454" s="79"/>
      <c r="AD454" s="345"/>
      <c r="AE454" s="661"/>
      <c r="AF454" s="653" t="str">
        <f t="shared" si="53"/>
        <v/>
      </c>
      <c r="AG454" t="str">
        <f t="shared" si="41"/>
        <v>||</v>
      </c>
      <c r="AH454" t="str">
        <f t="shared" si="42"/>
        <v>No Factor</v>
      </c>
      <c r="AI454" t="str">
        <f t="shared" si="43"/>
        <v>|||No Factor</v>
      </c>
      <c r="AJ454" t="str">
        <f t="shared" si="44"/>
        <v/>
      </c>
      <c r="AK454" s="654" t="str">
        <f t="shared" si="31"/>
        <v/>
      </c>
      <c r="AS454" s="47"/>
      <c r="AT454" s="47"/>
      <c r="AU454" s="653" t="str">
        <f t="shared" si="54"/>
        <v/>
      </c>
      <c r="AV454" t="str">
        <f t="shared" si="45"/>
        <v>||</v>
      </c>
      <c r="AW454" t="str">
        <f t="shared" si="46"/>
        <v>No Factor</v>
      </c>
      <c r="AX454" t="str">
        <f t="shared" si="47"/>
        <v>|||No Factor</v>
      </c>
      <c r="AY454" t="str">
        <f t="shared" si="48"/>
        <v/>
      </c>
      <c r="BF454" s="47"/>
      <c r="BG454" s="47"/>
      <c r="BH454" s="653" t="str">
        <f t="shared" si="55"/>
        <v/>
      </c>
      <c r="BI454" s="654" t="str">
        <f t="shared" si="56"/>
        <v/>
      </c>
      <c r="BT454" t="str">
        <f t="shared" si="57"/>
        <v>||</v>
      </c>
      <c r="BU454" t="str">
        <f t="shared" si="58"/>
        <v>No Factor</v>
      </c>
      <c r="BV454" t="str">
        <f t="shared" si="50"/>
        <v>|||No Factor</v>
      </c>
      <c r="BW454" t="str">
        <f t="shared" si="51"/>
        <v/>
      </c>
    </row>
    <row r="455" spans="4:75" hidden="1">
      <c r="D455" s="9"/>
      <c r="G455" s="355"/>
      <c r="H455" s="356">
        <f t="shared" si="52"/>
        <v>0</v>
      </c>
      <c r="K455" s="361">
        <f t="shared" ca="1" si="59"/>
        <v>0</v>
      </c>
      <c r="L455" s="361">
        <f t="shared" ca="1" si="60"/>
        <v>0</v>
      </c>
      <c r="M455" s="361">
        <f t="shared" ca="1" si="61"/>
        <v>0</v>
      </c>
      <c r="Y455" s="659"/>
      <c r="Z455" s="79"/>
      <c r="AA455" s="79"/>
      <c r="AB455" s="79"/>
      <c r="AC455" s="79"/>
      <c r="AD455" s="345"/>
      <c r="AE455" s="661"/>
      <c r="AF455" s="653" t="str">
        <f t="shared" si="53"/>
        <v/>
      </c>
      <c r="AG455" t="str">
        <f t="shared" si="41"/>
        <v>||</v>
      </c>
      <c r="AH455" t="str">
        <f t="shared" si="42"/>
        <v>No Factor</v>
      </c>
      <c r="AI455" t="str">
        <f t="shared" si="43"/>
        <v>|||No Factor</v>
      </c>
      <c r="AJ455" t="str">
        <f t="shared" si="44"/>
        <v/>
      </c>
      <c r="AK455" s="654" t="str">
        <f t="shared" si="31"/>
        <v/>
      </c>
      <c r="AS455" s="47"/>
      <c r="AT455" s="47"/>
      <c r="AU455" s="653" t="str">
        <f t="shared" si="54"/>
        <v/>
      </c>
      <c r="AV455" t="str">
        <f t="shared" si="45"/>
        <v>||</v>
      </c>
      <c r="AW455" t="str">
        <f t="shared" si="46"/>
        <v>No Factor</v>
      </c>
      <c r="AX455" t="str">
        <f t="shared" si="47"/>
        <v>|||No Factor</v>
      </c>
      <c r="AY455" t="str">
        <f t="shared" si="48"/>
        <v/>
      </c>
      <c r="BF455" s="47"/>
      <c r="BG455" s="47"/>
      <c r="BH455" s="653" t="str">
        <f t="shared" si="55"/>
        <v/>
      </c>
      <c r="BI455" s="654" t="str">
        <f t="shared" si="56"/>
        <v/>
      </c>
      <c r="BT455" t="str">
        <f t="shared" si="57"/>
        <v>||</v>
      </c>
      <c r="BU455" t="str">
        <f t="shared" si="58"/>
        <v>No Factor</v>
      </c>
      <c r="BV455" t="str">
        <f t="shared" si="50"/>
        <v>|||No Factor</v>
      </c>
      <c r="BW455" t="str">
        <f t="shared" si="51"/>
        <v/>
      </c>
    </row>
    <row r="456" spans="4:75" hidden="1">
      <c r="D456" s="9"/>
      <c r="G456" s="355"/>
      <c r="H456" s="356">
        <f t="shared" si="52"/>
        <v>0</v>
      </c>
      <c r="K456" s="361">
        <f t="shared" ca="1" si="59"/>
        <v>0</v>
      </c>
      <c r="L456" s="361">
        <f t="shared" ca="1" si="60"/>
        <v>0</v>
      </c>
      <c r="M456" s="361">
        <f t="shared" ca="1" si="61"/>
        <v>0</v>
      </c>
      <c r="Y456" s="659"/>
      <c r="Z456" s="79"/>
      <c r="AA456" s="79"/>
      <c r="AB456" s="79"/>
      <c r="AC456" s="79"/>
      <c r="AD456" s="345"/>
      <c r="AE456" s="661"/>
      <c r="AF456" s="653" t="str">
        <f t="shared" si="53"/>
        <v/>
      </c>
      <c r="AG456" t="str">
        <f t="shared" si="41"/>
        <v>||</v>
      </c>
      <c r="AH456" t="str">
        <f t="shared" si="42"/>
        <v>No Factor</v>
      </c>
      <c r="AI456" t="str">
        <f t="shared" si="43"/>
        <v>|||No Factor</v>
      </c>
      <c r="AJ456" t="str">
        <f t="shared" si="44"/>
        <v/>
      </c>
      <c r="AK456" s="654" t="str">
        <f t="shared" si="31"/>
        <v/>
      </c>
      <c r="AS456" s="47"/>
      <c r="AT456" s="47"/>
      <c r="AU456" s="653" t="str">
        <f t="shared" si="54"/>
        <v/>
      </c>
      <c r="AV456" t="str">
        <f t="shared" si="45"/>
        <v>||</v>
      </c>
      <c r="AW456" t="str">
        <f t="shared" si="46"/>
        <v>No Factor</v>
      </c>
      <c r="AX456" t="str">
        <f t="shared" si="47"/>
        <v>|||No Factor</v>
      </c>
      <c r="AY456" t="str">
        <f t="shared" si="48"/>
        <v/>
      </c>
      <c r="BF456" s="47"/>
      <c r="BG456" s="47"/>
      <c r="BH456" s="653" t="str">
        <f t="shared" si="55"/>
        <v/>
      </c>
      <c r="BI456" s="654" t="str">
        <f t="shared" si="56"/>
        <v/>
      </c>
      <c r="BT456" t="str">
        <f t="shared" si="57"/>
        <v>||</v>
      </c>
      <c r="BU456" t="str">
        <f t="shared" si="58"/>
        <v>No Factor</v>
      </c>
      <c r="BV456" t="str">
        <f t="shared" si="50"/>
        <v>|||No Factor</v>
      </c>
      <c r="BW456" t="str">
        <f t="shared" si="51"/>
        <v/>
      </c>
    </row>
    <row r="457" spans="4:75" hidden="1">
      <c r="D457" s="9"/>
      <c r="G457" s="355"/>
      <c r="H457" s="356">
        <f t="shared" si="52"/>
        <v>0</v>
      </c>
      <c r="K457" s="361">
        <f t="shared" ca="1" si="59"/>
        <v>0</v>
      </c>
      <c r="L457" s="361">
        <f t="shared" ca="1" si="60"/>
        <v>0</v>
      </c>
      <c r="M457" s="361">
        <f t="shared" ca="1" si="61"/>
        <v>0</v>
      </c>
      <c r="Y457" s="659"/>
      <c r="Z457" s="79"/>
      <c r="AA457" s="79"/>
      <c r="AB457" s="79"/>
      <c r="AC457" s="79"/>
      <c r="AD457" s="345"/>
      <c r="AE457" s="661"/>
      <c r="AF457" s="653" t="str">
        <f t="shared" si="53"/>
        <v/>
      </c>
      <c r="AG457" t="str">
        <f t="shared" si="41"/>
        <v>||</v>
      </c>
      <c r="AH457" t="str">
        <f t="shared" si="42"/>
        <v>No Factor</v>
      </c>
      <c r="AI457" t="str">
        <f t="shared" si="43"/>
        <v>|||No Factor</v>
      </c>
      <c r="AJ457" t="str">
        <f t="shared" si="44"/>
        <v/>
      </c>
      <c r="AK457" s="654" t="str">
        <f t="shared" si="31"/>
        <v/>
      </c>
      <c r="AS457" s="47"/>
      <c r="AT457" s="47"/>
      <c r="AU457" s="653" t="str">
        <f t="shared" si="54"/>
        <v/>
      </c>
      <c r="AV457" t="str">
        <f t="shared" si="45"/>
        <v>||</v>
      </c>
      <c r="AW457" t="str">
        <f t="shared" si="46"/>
        <v>No Factor</v>
      </c>
      <c r="AX457" t="str">
        <f t="shared" si="47"/>
        <v>|||No Factor</v>
      </c>
      <c r="AY457" t="str">
        <f t="shared" si="48"/>
        <v/>
      </c>
      <c r="BF457" s="47"/>
      <c r="BG457" s="47"/>
      <c r="BH457" s="653" t="str">
        <f t="shared" si="55"/>
        <v/>
      </c>
      <c r="BI457" s="654" t="str">
        <f t="shared" si="56"/>
        <v/>
      </c>
      <c r="BT457" t="str">
        <f t="shared" si="57"/>
        <v>||</v>
      </c>
      <c r="BU457" t="str">
        <f t="shared" si="58"/>
        <v>No Factor</v>
      </c>
      <c r="BV457" t="str">
        <f t="shared" si="50"/>
        <v>|||No Factor</v>
      </c>
      <c r="BW457" t="str">
        <f t="shared" si="51"/>
        <v/>
      </c>
    </row>
    <row r="458" spans="4:75" hidden="1">
      <c r="D458" s="9"/>
      <c r="G458" s="355"/>
      <c r="H458" s="356">
        <f t="shared" si="52"/>
        <v>0</v>
      </c>
      <c r="K458" s="361">
        <f t="shared" ca="1" si="59"/>
        <v>0</v>
      </c>
      <c r="L458" s="361">
        <f t="shared" ca="1" si="60"/>
        <v>0</v>
      </c>
      <c r="M458" s="361">
        <f t="shared" ca="1" si="61"/>
        <v>0</v>
      </c>
      <c r="Y458" s="659"/>
      <c r="Z458" s="79"/>
      <c r="AA458" s="79"/>
      <c r="AB458" s="79"/>
      <c r="AC458" s="79"/>
      <c r="AD458" s="345"/>
      <c r="AE458" s="661"/>
      <c r="AF458" s="653" t="str">
        <f t="shared" si="53"/>
        <v/>
      </c>
      <c r="AG458" t="str">
        <f t="shared" si="41"/>
        <v>||</v>
      </c>
      <c r="AH458" t="str">
        <f t="shared" si="42"/>
        <v>No Factor</v>
      </c>
      <c r="AI458" t="str">
        <f t="shared" si="43"/>
        <v>|||No Factor</v>
      </c>
      <c r="AJ458" t="str">
        <f t="shared" si="44"/>
        <v/>
      </c>
      <c r="AK458" s="654" t="str">
        <f t="shared" si="31"/>
        <v/>
      </c>
      <c r="AS458" s="47"/>
      <c r="AT458" s="47"/>
      <c r="AU458" s="653" t="str">
        <f t="shared" si="54"/>
        <v/>
      </c>
      <c r="AV458" t="str">
        <f t="shared" si="45"/>
        <v>||</v>
      </c>
      <c r="AW458" t="str">
        <f t="shared" si="46"/>
        <v>No Factor</v>
      </c>
      <c r="AX458" t="str">
        <f t="shared" si="47"/>
        <v>|||No Factor</v>
      </c>
      <c r="AY458" t="str">
        <f t="shared" si="48"/>
        <v/>
      </c>
      <c r="BF458" s="47"/>
      <c r="BG458" s="47"/>
      <c r="BH458" s="653" t="str">
        <f t="shared" si="55"/>
        <v/>
      </c>
      <c r="BI458" s="654" t="str">
        <f t="shared" si="56"/>
        <v/>
      </c>
      <c r="BT458" t="str">
        <f t="shared" si="57"/>
        <v>||</v>
      </c>
      <c r="BU458" t="str">
        <f t="shared" si="58"/>
        <v>No Factor</v>
      </c>
      <c r="BV458" t="str">
        <f t="shared" si="50"/>
        <v>|||No Factor</v>
      </c>
      <c r="BW458" t="str">
        <f t="shared" si="51"/>
        <v/>
      </c>
    </row>
    <row r="459" spans="4:75" hidden="1">
      <c r="D459" s="9"/>
      <c r="G459" s="355"/>
      <c r="H459" s="356">
        <f t="shared" si="52"/>
        <v>0</v>
      </c>
      <c r="K459" s="361">
        <f t="shared" ca="1" si="59"/>
        <v>0</v>
      </c>
      <c r="L459" s="361">
        <f t="shared" ca="1" si="60"/>
        <v>0</v>
      </c>
      <c r="M459" s="361">
        <f t="shared" ca="1" si="61"/>
        <v>0</v>
      </c>
      <c r="Y459" s="659"/>
      <c r="Z459" s="79"/>
      <c r="AA459" s="79"/>
      <c r="AB459" s="79"/>
      <c r="AC459" s="79"/>
      <c r="AD459" s="345"/>
      <c r="AE459" s="661"/>
      <c r="AF459" s="653" t="str">
        <f t="shared" si="53"/>
        <v/>
      </c>
      <c r="AG459" t="str">
        <f t="shared" si="41"/>
        <v>||</v>
      </c>
      <c r="AH459" t="str">
        <f t="shared" si="42"/>
        <v>No Factor</v>
      </c>
      <c r="AI459" t="str">
        <f t="shared" si="43"/>
        <v>|||No Factor</v>
      </c>
      <c r="AJ459" t="str">
        <f t="shared" si="44"/>
        <v/>
      </c>
      <c r="AK459" s="654" t="str">
        <f t="shared" si="31"/>
        <v/>
      </c>
      <c r="AS459" s="47"/>
      <c r="AT459" s="47"/>
      <c r="AU459" s="653" t="str">
        <f t="shared" si="54"/>
        <v/>
      </c>
      <c r="AV459" t="str">
        <f t="shared" si="45"/>
        <v>||</v>
      </c>
      <c r="AW459" t="str">
        <f t="shared" si="46"/>
        <v>No Factor</v>
      </c>
      <c r="AX459" t="str">
        <f t="shared" si="47"/>
        <v>|||No Factor</v>
      </c>
      <c r="AY459" t="str">
        <f t="shared" si="48"/>
        <v/>
      </c>
      <c r="BF459" s="47"/>
      <c r="BG459" s="47"/>
      <c r="BH459" s="653" t="str">
        <f t="shared" si="55"/>
        <v/>
      </c>
      <c r="BI459" s="654" t="str">
        <f t="shared" si="56"/>
        <v/>
      </c>
      <c r="BT459" t="str">
        <f t="shared" si="57"/>
        <v>||</v>
      </c>
      <c r="BU459" t="str">
        <f t="shared" si="58"/>
        <v>No Factor</v>
      </c>
      <c r="BV459" t="str">
        <f t="shared" si="50"/>
        <v>|||No Factor</v>
      </c>
      <c r="BW459" t="str">
        <f t="shared" si="51"/>
        <v/>
      </c>
    </row>
    <row r="460" spans="4:75" hidden="1">
      <c r="D460" s="9"/>
      <c r="G460" s="355"/>
      <c r="H460" s="356">
        <f t="shared" si="52"/>
        <v>0</v>
      </c>
      <c r="K460" s="361">
        <f t="shared" ca="1" si="59"/>
        <v>0</v>
      </c>
      <c r="L460" s="361">
        <f t="shared" ca="1" si="60"/>
        <v>0</v>
      </c>
      <c r="M460" s="361">
        <f t="shared" ca="1" si="61"/>
        <v>0</v>
      </c>
      <c r="Y460" s="659"/>
      <c r="Z460" s="79"/>
      <c r="AA460" s="79"/>
      <c r="AB460" s="79"/>
      <c r="AC460" s="79"/>
      <c r="AD460" s="345"/>
      <c r="AE460" s="661"/>
      <c r="AF460" s="653" t="str">
        <f t="shared" si="53"/>
        <v/>
      </c>
      <c r="AG460" t="str">
        <f t="shared" si="41"/>
        <v>||</v>
      </c>
      <c r="AH460" t="str">
        <f t="shared" si="42"/>
        <v>No Factor</v>
      </c>
      <c r="AI460" t="str">
        <f t="shared" si="43"/>
        <v>|||No Factor</v>
      </c>
      <c r="AJ460" t="str">
        <f t="shared" si="44"/>
        <v/>
      </c>
      <c r="AK460" s="654" t="str">
        <f t="shared" si="31"/>
        <v/>
      </c>
      <c r="AS460" s="47"/>
      <c r="AT460" s="47"/>
      <c r="AU460" s="653" t="str">
        <f t="shared" si="54"/>
        <v/>
      </c>
      <c r="AV460" t="str">
        <f t="shared" si="45"/>
        <v>||</v>
      </c>
      <c r="AW460" t="str">
        <f t="shared" si="46"/>
        <v>No Factor</v>
      </c>
      <c r="AX460" t="str">
        <f t="shared" si="47"/>
        <v>|||No Factor</v>
      </c>
      <c r="AY460" t="str">
        <f t="shared" si="48"/>
        <v/>
      </c>
      <c r="BF460" s="47"/>
      <c r="BG460" s="47"/>
      <c r="BH460" s="653" t="str">
        <f t="shared" si="55"/>
        <v/>
      </c>
      <c r="BI460" s="654" t="str">
        <f t="shared" si="56"/>
        <v/>
      </c>
      <c r="BT460" t="str">
        <f t="shared" si="57"/>
        <v>||</v>
      </c>
      <c r="BU460" t="str">
        <f t="shared" si="58"/>
        <v>No Factor</v>
      </c>
      <c r="BV460" t="str">
        <f t="shared" si="50"/>
        <v>|||No Factor</v>
      </c>
      <c r="BW460" t="str">
        <f t="shared" si="51"/>
        <v/>
      </c>
    </row>
    <row r="461" spans="4:75" hidden="1">
      <c r="D461" s="9"/>
      <c r="G461" s="355"/>
      <c r="H461" s="356">
        <f t="shared" ref="H461:H492" si="62">COUNTIF($C$8:$C$108,G461)</f>
        <v>0</v>
      </c>
      <c r="K461" s="361">
        <f t="shared" ca="1" si="59"/>
        <v>0</v>
      </c>
      <c r="L461" s="361">
        <f t="shared" ca="1" si="60"/>
        <v>0</v>
      </c>
      <c r="M461" s="361">
        <f t="shared" ca="1" si="61"/>
        <v>0</v>
      </c>
      <c r="Y461" s="659"/>
      <c r="Z461" s="79"/>
      <c r="AA461" s="79"/>
      <c r="AB461" s="79"/>
      <c r="AC461" s="79"/>
      <c r="AD461" s="345"/>
      <c r="AE461" s="661"/>
      <c r="AF461" s="653" t="str">
        <f t="shared" si="53"/>
        <v/>
      </c>
      <c r="AG461" t="str">
        <f t="shared" si="41"/>
        <v>||</v>
      </c>
      <c r="AH461" t="str">
        <f t="shared" si="42"/>
        <v>No Factor</v>
      </c>
      <c r="AI461" t="str">
        <f t="shared" si="43"/>
        <v>|||No Factor</v>
      </c>
      <c r="AJ461" t="str">
        <f t="shared" si="44"/>
        <v/>
      </c>
      <c r="AK461" s="654" t="str">
        <f t="shared" si="31"/>
        <v/>
      </c>
      <c r="AS461" s="47"/>
      <c r="AT461" s="47"/>
      <c r="AU461" s="653" t="str">
        <f t="shared" si="54"/>
        <v/>
      </c>
      <c r="AV461" t="str">
        <f t="shared" si="45"/>
        <v>||</v>
      </c>
      <c r="AW461" t="str">
        <f t="shared" si="46"/>
        <v>No Factor</v>
      </c>
      <c r="AX461" t="str">
        <f t="shared" si="47"/>
        <v>|||No Factor</v>
      </c>
      <c r="AY461" t="str">
        <f t="shared" si="48"/>
        <v/>
      </c>
      <c r="BF461" s="47"/>
      <c r="BG461" s="47"/>
      <c r="BH461" s="653" t="str">
        <f t="shared" si="55"/>
        <v/>
      </c>
      <c r="BI461" s="654" t="str">
        <f t="shared" si="56"/>
        <v/>
      </c>
      <c r="BT461" t="str">
        <f t="shared" si="57"/>
        <v>||</v>
      </c>
      <c r="BU461" t="str">
        <f t="shared" si="58"/>
        <v>No Factor</v>
      </c>
      <c r="BV461" t="str">
        <f t="shared" si="50"/>
        <v>|||No Factor</v>
      </c>
      <c r="BW461" t="str">
        <f t="shared" si="51"/>
        <v/>
      </c>
    </row>
    <row r="462" spans="4:75" hidden="1">
      <c r="D462" s="9"/>
      <c r="G462" s="355"/>
      <c r="H462" s="356">
        <f t="shared" si="62"/>
        <v>0</v>
      </c>
      <c r="K462" s="361">
        <f t="shared" ca="1" si="59"/>
        <v>0</v>
      </c>
      <c r="L462" s="361">
        <f t="shared" ca="1" si="60"/>
        <v>0</v>
      </c>
      <c r="M462" s="361">
        <f t="shared" ca="1" si="61"/>
        <v>0</v>
      </c>
      <c r="Y462" s="659"/>
      <c r="Z462" s="79"/>
      <c r="AA462" s="79"/>
      <c r="AB462" s="79"/>
      <c r="AC462" s="79"/>
      <c r="AD462" s="345"/>
      <c r="AE462" s="661"/>
      <c r="AF462" s="653" t="str">
        <f t="shared" si="53"/>
        <v/>
      </c>
      <c r="AG462" t="str">
        <f t="shared" si="41"/>
        <v>||</v>
      </c>
      <c r="AH462" t="str">
        <f t="shared" si="42"/>
        <v>No Factor</v>
      </c>
      <c r="AI462" t="str">
        <f t="shared" si="43"/>
        <v>|||No Factor</v>
      </c>
      <c r="AJ462" t="str">
        <f t="shared" si="44"/>
        <v/>
      </c>
      <c r="AK462" s="654" t="str">
        <f t="shared" si="31"/>
        <v/>
      </c>
      <c r="AS462" s="47"/>
      <c r="AT462" s="47"/>
      <c r="AU462" s="653" t="str">
        <f t="shared" si="54"/>
        <v/>
      </c>
      <c r="AV462" t="str">
        <f t="shared" si="45"/>
        <v>||</v>
      </c>
      <c r="AW462" t="str">
        <f t="shared" si="46"/>
        <v>No Factor</v>
      </c>
      <c r="AX462" t="str">
        <f t="shared" si="47"/>
        <v>|||No Factor</v>
      </c>
      <c r="AY462" t="str">
        <f t="shared" si="48"/>
        <v/>
      </c>
      <c r="BF462" s="47"/>
      <c r="BG462" s="47"/>
      <c r="BH462" s="653" t="str">
        <f t="shared" si="55"/>
        <v/>
      </c>
      <c r="BI462" s="654" t="str">
        <f t="shared" si="56"/>
        <v/>
      </c>
      <c r="BT462" t="str">
        <f t="shared" si="57"/>
        <v>||</v>
      </c>
      <c r="BU462" t="str">
        <f t="shared" si="58"/>
        <v>No Factor</v>
      </c>
      <c r="BV462" t="str">
        <f t="shared" si="50"/>
        <v>|||No Factor</v>
      </c>
      <c r="BW462" t="str">
        <f t="shared" si="51"/>
        <v/>
      </c>
    </row>
    <row r="463" spans="4:75" hidden="1">
      <c r="D463" s="9"/>
      <c r="G463" s="355"/>
      <c r="H463" s="356">
        <f t="shared" si="62"/>
        <v>0</v>
      </c>
      <c r="K463" s="361">
        <f t="shared" ca="1" si="59"/>
        <v>0</v>
      </c>
      <c r="L463" s="361">
        <f t="shared" ca="1" si="60"/>
        <v>0</v>
      </c>
      <c r="M463" s="361">
        <f t="shared" ca="1" si="61"/>
        <v>0</v>
      </c>
      <c r="Y463" s="659"/>
      <c r="Z463" s="79"/>
      <c r="AA463" s="79"/>
      <c r="AB463" s="79"/>
      <c r="AC463" s="79"/>
      <c r="AD463" s="345"/>
      <c r="AE463" s="661"/>
      <c r="AF463" s="653" t="str">
        <f t="shared" si="53"/>
        <v/>
      </c>
      <c r="AG463" t="str">
        <f t="shared" si="41"/>
        <v>||</v>
      </c>
      <c r="AH463" t="str">
        <f t="shared" si="42"/>
        <v>No Factor</v>
      </c>
      <c r="AI463" t="str">
        <f t="shared" si="43"/>
        <v>|||No Factor</v>
      </c>
      <c r="AJ463" t="str">
        <f t="shared" si="44"/>
        <v/>
      </c>
      <c r="AK463" s="654" t="str">
        <f t="shared" si="31"/>
        <v/>
      </c>
      <c r="AS463" s="47"/>
      <c r="AT463" s="47"/>
      <c r="AU463" s="653" t="str">
        <f t="shared" si="54"/>
        <v/>
      </c>
      <c r="AV463" t="str">
        <f t="shared" si="45"/>
        <v>||</v>
      </c>
      <c r="AW463" t="str">
        <f t="shared" si="46"/>
        <v>No Factor</v>
      </c>
      <c r="AX463" t="str">
        <f t="shared" si="47"/>
        <v>|||No Factor</v>
      </c>
      <c r="AY463" t="str">
        <f t="shared" si="48"/>
        <v/>
      </c>
      <c r="BF463" s="47"/>
      <c r="BG463" s="47"/>
      <c r="BH463" s="653" t="str">
        <f t="shared" si="55"/>
        <v/>
      </c>
      <c r="BI463" s="654" t="str">
        <f t="shared" si="56"/>
        <v/>
      </c>
      <c r="BT463" t="str">
        <f t="shared" si="57"/>
        <v>||</v>
      </c>
      <c r="BU463" t="str">
        <f t="shared" si="58"/>
        <v>No Factor</v>
      </c>
      <c r="BV463" t="str">
        <f t="shared" si="50"/>
        <v>|||No Factor</v>
      </c>
      <c r="BW463" t="str">
        <f t="shared" si="51"/>
        <v/>
      </c>
    </row>
    <row r="464" spans="4:75" hidden="1">
      <c r="D464" s="9"/>
      <c r="G464" s="355"/>
      <c r="H464" s="356">
        <f t="shared" si="62"/>
        <v>0</v>
      </c>
      <c r="K464" s="361">
        <f t="shared" ca="1" si="59"/>
        <v>0</v>
      </c>
      <c r="L464" s="361">
        <f t="shared" ca="1" si="60"/>
        <v>0</v>
      </c>
      <c r="M464" s="361">
        <f t="shared" ca="1" si="61"/>
        <v>0</v>
      </c>
      <c r="Y464" s="659"/>
      <c r="Z464" s="79"/>
      <c r="AA464" s="79"/>
      <c r="AB464" s="79"/>
      <c r="AC464" s="79"/>
      <c r="AD464" s="345"/>
      <c r="AE464" s="661"/>
      <c r="AF464" s="653" t="str">
        <f t="shared" si="53"/>
        <v/>
      </c>
      <c r="AG464" t="str">
        <f t="shared" si="41"/>
        <v>||</v>
      </c>
      <c r="AH464" t="str">
        <f t="shared" si="42"/>
        <v>No Factor</v>
      </c>
      <c r="AI464" t="str">
        <f t="shared" si="43"/>
        <v>|||No Factor</v>
      </c>
      <c r="AJ464" t="str">
        <f t="shared" si="44"/>
        <v/>
      </c>
      <c r="AK464" s="654" t="str">
        <f t="shared" si="31"/>
        <v/>
      </c>
      <c r="AS464" s="47"/>
      <c r="AT464" s="47"/>
      <c r="AU464" s="653" t="str">
        <f t="shared" si="54"/>
        <v/>
      </c>
      <c r="AV464" t="str">
        <f t="shared" si="45"/>
        <v>||</v>
      </c>
      <c r="AW464" t="str">
        <f t="shared" si="46"/>
        <v>No Factor</v>
      </c>
      <c r="AX464" t="str">
        <f t="shared" si="47"/>
        <v>|||No Factor</v>
      </c>
      <c r="AY464" t="str">
        <f t="shared" si="48"/>
        <v/>
      </c>
      <c r="BF464" s="47"/>
      <c r="BG464" s="47"/>
      <c r="BH464" s="653" t="str">
        <f t="shared" si="55"/>
        <v/>
      </c>
      <c r="BI464" s="654" t="str">
        <f t="shared" si="56"/>
        <v/>
      </c>
      <c r="BT464" t="str">
        <f t="shared" si="57"/>
        <v>||</v>
      </c>
      <c r="BU464" t="str">
        <f t="shared" si="58"/>
        <v>No Factor</v>
      </c>
      <c r="BV464" t="str">
        <f t="shared" si="50"/>
        <v>|||No Factor</v>
      </c>
      <c r="BW464" t="str">
        <f t="shared" si="51"/>
        <v/>
      </c>
    </row>
    <row r="465" spans="4:75" hidden="1">
      <c r="D465" s="9"/>
      <c r="G465" s="355"/>
      <c r="H465" s="356">
        <f t="shared" si="62"/>
        <v>0</v>
      </c>
      <c r="K465" s="361">
        <f t="shared" ca="1" si="59"/>
        <v>0</v>
      </c>
      <c r="L465" s="361">
        <f t="shared" ca="1" si="60"/>
        <v>0</v>
      </c>
      <c r="M465" s="361">
        <f t="shared" ca="1" si="61"/>
        <v>0</v>
      </c>
      <c r="Y465" s="659"/>
      <c r="Z465" s="79"/>
      <c r="AA465" s="79"/>
      <c r="AB465" s="79"/>
      <c r="AC465" s="79"/>
      <c r="AD465" s="345"/>
      <c r="AE465" s="661"/>
      <c r="AF465" s="653" t="str">
        <f t="shared" si="53"/>
        <v/>
      </c>
      <c r="AG465" t="str">
        <f t="shared" si="41"/>
        <v>||</v>
      </c>
      <c r="AH465" t="str">
        <f t="shared" si="42"/>
        <v>No Factor</v>
      </c>
      <c r="AI465" t="str">
        <f t="shared" si="43"/>
        <v>|||No Factor</v>
      </c>
      <c r="AJ465" t="str">
        <f t="shared" si="44"/>
        <v/>
      </c>
      <c r="AK465" s="654" t="str">
        <f t="shared" si="31"/>
        <v/>
      </c>
      <c r="AS465" s="47"/>
      <c r="AT465" s="47"/>
      <c r="AU465" s="653" t="str">
        <f t="shared" si="54"/>
        <v/>
      </c>
      <c r="AV465" t="str">
        <f t="shared" si="45"/>
        <v>||</v>
      </c>
      <c r="AW465" t="str">
        <f t="shared" si="46"/>
        <v>No Factor</v>
      </c>
      <c r="AX465" t="str">
        <f t="shared" si="47"/>
        <v>|||No Factor</v>
      </c>
      <c r="AY465" t="str">
        <f t="shared" si="48"/>
        <v/>
      </c>
      <c r="BF465" s="47"/>
      <c r="BG465" s="47"/>
      <c r="BH465" s="653" t="str">
        <f t="shared" si="55"/>
        <v/>
      </c>
      <c r="BI465" s="654" t="str">
        <f t="shared" si="56"/>
        <v/>
      </c>
      <c r="BT465" t="str">
        <f t="shared" si="57"/>
        <v>||</v>
      </c>
      <c r="BU465" t="str">
        <f t="shared" si="58"/>
        <v>No Factor</v>
      </c>
      <c r="BV465" t="str">
        <f t="shared" si="50"/>
        <v>|||No Factor</v>
      </c>
      <c r="BW465" t="str">
        <f t="shared" si="51"/>
        <v/>
      </c>
    </row>
    <row r="466" spans="4:75" hidden="1">
      <c r="D466" s="9"/>
      <c r="G466" s="355"/>
      <c r="H466" s="356">
        <f t="shared" si="62"/>
        <v>0</v>
      </c>
      <c r="K466" s="361">
        <f t="shared" ca="1" si="59"/>
        <v>0</v>
      </c>
      <c r="L466" s="361">
        <f t="shared" ca="1" si="60"/>
        <v>0</v>
      </c>
      <c r="M466" s="361">
        <f t="shared" ca="1" si="61"/>
        <v>0</v>
      </c>
      <c r="Y466" s="659"/>
      <c r="Z466" s="79"/>
      <c r="AA466" s="79"/>
      <c r="AB466" s="79"/>
      <c r="AC466" s="79"/>
      <c r="AD466" s="345"/>
      <c r="AE466" s="661"/>
      <c r="AF466" s="653" t="str">
        <f t="shared" si="53"/>
        <v/>
      </c>
      <c r="AG466" t="str">
        <f t="shared" si="41"/>
        <v>||</v>
      </c>
      <c r="AH466" t="str">
        <f t="shared" si="42"/>
        <v>No Factor</v>
      </c>
      <c r="AI466" t="str">
        <f t="shared" si="43"/>
        <v>|||No Factor</v>
      </c>
      <c r="AJ466" t="str">
        <f t="shared" si="44"/>
        <v/>
      </c>
      <c r="AK466" s="654" t="str">
        <f t="shared" si="31"/>
        <v/>
      </c>
      <c r="AS466" s="47"/>
      <c r="AT466" s="47"/>
      <c r="AU466" s="653" t="str">
        <f t="shared" si="54"/>
        <v/>
      </c>
      <c r="AV466" t="str">
        <f t="shared" si="45"/>
        <v>||</v>
      </c>
      <c r="AW466" t="str">
        <f t="shared" si="46"/>
        <v>No Factor</v>
      </c>
      <c r="AX466" t="str">
        <f t="shared" si="47"/>
        <v>|||No Factor</v>
      </c>
      <c r="AY466" t="str">
        <f t="shared" si="48"/>
        <v/>
      </c>
      <c r="BF466" s="47"/>
      <c r="BG466" s="47"/>
      <c r="BH466" s="653" t="str">
        <f t="shared" si="55"/>
        <v/>
      </c>
      <c r="BI466" s="654" t="str">
        <f t="shared" si="56"/>
        <v/>
      </c>
      <c r="BT466" t="str">
        <f t="shared" si="57"/>
        <v>||</v>
      </c>
      <c r="BU466" t="str">
        <f t="shared" si="58"/>
        <v>No Factor</v>
      </c>
      <c r="BV466" t="str">
        <f t="shared" si="50"/>
        <v>|||No Factor</v>
      </c>
      <c r="BW466" t="str">
        <f t="shared" si="51"/>
        <v/>
      </c>
    </row>
    <row r="467" spans="4:75" hidden="1">
      <c r="D467" s="9"/>
      <c r="G467" s="355"/>
      <c r="H467" s="356">
        <f t="shared" si="62"/>
        <v>0</v>
      </c>
      <c r="K467" s="361">
        <f t="shared" ca="1" si="59"/>
        <v>0</v>
      </c>
      <c r="L467" s="361">
        <f t="shared" ca="1" si="60"/>
        <v>0</v>
      </c>
      <c r="M467" s="361">
        <f t="shared" ca="1" si="61"/>
        <v>0</v>
      </c>
      <c r="Y467" s="659"/>
      <c r="Z467" s="79"/>
      <c r="AA467" s="79"/>
      <c r="AB467" s="79"/>
      <c r="AC467" s="79"/>
      <c r="AD467" s="345"/>
      <c r="AE467" s="661"/>
      <c r="AF467" s="653" t="str">
        <f t="shared" si="53"/>
        <v/>
      </c>
      <c r="AG467" t="str">
        <f t="shared" si="41"/>
        <v>||</v>
      </c>
      <c r="AH467" t="str">
        <f t="shared" si="42"/>
        <v>No Factor</v>
      </c>
      <c r="AI467" t="str">
        <f t="shared" si="43"/>
        <v>|||No Factor</v>
      </c>
      <c r="AJ467" t="str">
        <f t="shared" si="44"/>
        <v/>
      </c>
      <c r="AK467" s="654" t="str">
        <f t="shared" si="31"/>
        <v/>
      </c>
      <c r="AS467" s="47"/>
      <c r="AT467" s="47"/>
      <c r="AU467" s="653" t="str">
        <f t="shared" si="54"/>
        <v/>
      </c>
      <c r="AV467" t="str">
        <f t="shared" si="45"/>
        <v>||</v>
      </c>
      <c r="AW467" t="str">
        <f t="shared" si="46"/>
        <v>No Factor</v>
      </c>
      <c r="AX467" t="str">
        <f t="shared" si="47"/>
        <v>|||No Factor</v>
      </c>
      <c r="AY467" t="str">
        <f t="shared" si="48"/>
        <v/>
      </c>
      <c r="BF467" s="47"/>
      <c r="BG467" s="47"/>
      <c r="BH467" s="653" t="str">
        <f t="shared" si="55"/>
        <v/>
      </c>
      <c r="BI467" s="654" t="str">
        <f t="shared" si="56"/>
        <v/>
      </c>
      <c r="BT467" t="str">
        <f t="shared" si="57"/>
        <v>||</v>
      </c>
      <c r="BU467" t="str">
        <f t="shared" si="58"/>
        <v>No Factor</v>
      </c>
      <c r="BV467" t="str">
        <f t="shared" si="50"/>
        <v>|||No Factor</v>
      </c>
      <c r="BW467" t="str">
        <f t="shared" si="51"/>
        <v/>
      </c>
    </row>
    <row r="468" spans="4:75" hidden="1">
      <c r="D468" s="9"/>
      <c r="G468" s="355"/>
      <c r="H468" s="356">
        <f t="shared" si="62"/>
        <v>0</v>
      </c>
      <c r="K468" s="361">
        <f t="shared" ca="1" si="59"/>
        <v>0</v>
      </c>
      <c r="L468" s="361">
        <f t="shared" ca="1" si="60"/>
        <v>0</v>
      </c>
      <c r="M468" s="361">
        <f t="shared" ca="1" si="61"/>
        <v>0</v>
      </c>
      <c r="Y468" s="659"/>
      <c r="Z468" s="79"/>
      <c r="AA468" s="79"/>
      <c r="AB468" s="79"/>
      <c r="AC468" s="79"/>
      <c r="AD468" s="345"/>
      <c r="AE468" s="661"/>
      <c r="AF468" s="653" t="str">
        <f t="shared" si="53"/>
        <v/>
      </c>
      <c r="AG468" t="str">
        <f t="shared" si="41"/>
        <v>||</v>
      </c>
      <c r="AH468" t="str">
        <f t="shared" si="42"/>
        <v>No Factor</v>
      </c>
      <c r="AI468" t="str">
        <f t="shared" si="43"/>
        <v>|||No Factor</v>
      </c>
      <c r="AJ468" t="str">
        <f t="shared" si="44"/>
        <v/>
      </c>
      <c r="AK468" s="654" t="str">
        <f t="shared" si="31"/>
        <v/>
      </c>
      <c r="AS468" s="47"/>
      <c r="AT468" s="47"/>
      <c r="AU468" s="653" t="str">
        <f t="shared" si="54"/>
        <v/>
      </c>
      <c r="AV468" t="str">
        <f t="shared" si="45"/>
        <v>||</v>
      </c>
      <c r="AW468" t="str">
        <f t="shared" si="46"/>
        <v>No Factor</v>
      </c>
      <c r="AX468" t="str">
        <f t="shared" si="47"/>
        <v>|||No Factor</v>
      </c>
      <c r="AY468" t="str">
        <f t="shared" si="48"/>
        <v/>
      </c>
      <c r="BF468" s="47"/>
      <c r="BG468" s="47"/>
      <c r="BH468" s="653" t="str">
        <f t="shared" si="55"/>
        <v/>
      </c>
      <c r="BI468" s="654" t="str">
        <f t="shared" si="56"/>
        <v/>
      </c>
      <c r="BT468" t="str">
        <f t="shared" si="57"/>
        <v>||</v>
      </c>
      <c r="BU468" t="str">
        <f t="shared" si="58"/>
        <v>No Factor</v>
      </c>
      <c r="BV468" t="str">
        <f t="shared" si="50"/>
        <v>|||No Factor</v>
      </c>
      <c r="BW468" t="str">
        <f t="shared" si="51"/>
        <v/>
      </c>
    </row>
    <row r="469" spans="4:75" hidden="1">
      <c r="D469" s="9"/>
      <c r="G469" s="355"/>
      <c r="H469" s="356">
        <f t="shared" si="62"/>
        <v>0</v>
      </c>
      <c r="K469" s="361">
        <f t="shared" ca="1" si="59"/>
        <v>0</v>
      </c>
      <c r="L469" s="361">
        <f t="shared" ca="1" si="60"/>
        <v>0</v>
      </c>
      <c r="M469" s="361">
        <f t="shared" ca="1" si="61"/>
        <v>0</v>
      </c>
      <c r="Y469" s="659"/>
      <c r="Z469" s="79"/>
      <c r="AA469" s="79"/>
      <c r="AB469" s="79"/>
      <c r="AC469" s="79"/>
      <c r="AD469" s="345"/>
      <c r="AE469" s="661"/>
      <c r="AF469" s="653" t="str">
        <f t="shared" si="53"/>
        <v/>
      </c>
      <c r="AG469" t="str">
        <f t="shared" si="41"/>
        <v>||</v>
      </c>
      <c r="AH469" t="str">
        <f t="shared" si="42"/>
        <v>No Factor</v>
      </c>
      <c r="AI469" t="str">
        <f t="shared" si="43"/>
        <v>|||No Factor</v>
      </c>
      <c r="AJ469" t="str">
        <f t="shared" si="44"/>
        <v/>
      </c>
      <c r="AK469" s="654" t="str">
        <f t="shared" si="31"/>
        <v/>
      </c>
      <c r="AS469" s="47"/>
      <c r="AT469" s="47"/>
      <c r="AU469" s="653" t="str">
        <f t="shared" si="54"/>
        <v/>
      </c>
      <c r="AV469" t="str">
        <f t="shared" si="45"/>
        <v>||</v>
      </c>
      <c r="AW469" t="str">
        <f t="shared" si="46"/>
        <v>No Factor</v>
      </c>
      <c r="AX469" t="str">
        <f t="shared" si="47"/>
        <v>|||No Factor</v>
      </c>
      <c r="AY469" t="str">
        <f t="shared" si="48"/>
        <v/>
      </c>
      <c r="BF469" s="47"/>
      <c r="BG469" s="47"/>
      <c r="BH469" s="653" t="str">
        <f t="shared" si="55"/>
        <v/>
      </c>
      <c r="BI469" s="654" t="str">
        <f t="shared" si="56"/>
        <v/>
      </c>
      <c r="BT469" t="str">
        <f t="shared" si="57"/>
        <v>||</v>
      </c>
      <c r="BU469" t="str">
        <f t="shared" si="58"/>
        <v>No Factor</v>
      </c>
      <c r="BV469" t="str">
        <f t="shared" si="50"/>
        <v>|||No Factor</v>
      </c>
      <c r="BW469" t="str">
        <f t="shared" si="51"/>
        <v/>
      </c>
    </row>
    <row r="470" spans="4:75" hidden="1">
      <c r="D470" s="9"/>
      <c r="G470" s="355"/>
      <c r="H470" s="356">
        <f t="shared" si="62"/>
        <v>0</v>
      </c>
      <c r="K470" s="361">
        <f t="shared" ca="1" si="59"/>
        <v>0</v>
      </c>
      <c r="L470" s="361">
        <f t="shared" ca="1" si="60"/>
        <v>0</v>
      </c>
      <c r="M470" s="361">
        <f t="shared" ca="1" si="61"/>
        <v>0</v>
      </c>
      <c r="Y470" s="659"/>
      <c r="Z470" s="79"/>
      <c r="AA470" s="79"/>
      <c r="AB470" s="79"/>
      <c r="AC470" s="79"/>
      <c r="AD470" s="345"/>
      <c r="AE470" s="661"/>
      <c r="AF470" s="653" t="str">
        <f t="shared" si="53"/>
        <v/>
      </c>
      <c r="AG470" t="str">
        <f t="shared" si="41"/>
        <v>||</v>
      </c>
      <c r="AH470" t="str">
        <f t="shared" si="42"/>
        <v>No Factor</v>
      </c>
      <c r="AI470" t="str">
        <f t="shared" si="43"/>
        <v>|||No Factor</v>
      </c>
      <c r="AJ470" t="str">
        <f t="shared" si="44"/>
        <v/>
      </c>
      <c r="AK470" s="654" t="str">
        <f t="shared" si="31"/>
        <v/>
      </c>
      <c r="AS470" s="47"/>
      <c r="AT470" s="47"/>
      <c r="AU470" s="653" t="str">
        <f t="shared" si="54"/>
        <v/>
      </c>
      <c r="AV470" t="str">
        <f t="shared" si="45"/>
        <v>||</v>
      </c>
      <c r="AW470" t="str">
        <f t="shared" si="46"/>
        <v>No Factor</v>
      </c>
      <c r="AX470" t="str">
        <f t="shared" si="47"/>
        <v>|||No Factor</v>
      </c>
      <c r="AY470" t="str">
        <f t="shared" si="48"/>
        <v/>
      </c>
      <c r="BF470" s="47"/>
      <c r="BG470" s="47"/>
      <c r="BH470" s="653" t="str">
        <f t="shared" si="55"/>
        <v/>
      </c>
      <c r="BI470" s="654" t="str">
        <f t="shared" si="56"/>
        <v/>
      </c>
      <c r="BT470" t="str">
        <f t="shared" si="57"/>
        <v>||</v>
      </c>
      <c r="BU470" t="str">
        <f t="shared" si="58"/>
        <v>No Factor</v>
      </c>
      <c r="BV470" t="str">
        <f t="shared" si="50"/>
        <v>|||No Factor</v>
      </c>
      <c r="BW470" t="str">
        <f t="shared" si="51"/>
        <v/>
      </c>
    </row>
    <row r="471" spans="4:75" hidden="1">
      <c r="D471" s="9"/>
      <c r="G471" s="355"/>
      <c r="H471" s="356">
        <f t="shared" si="62"/>
        <v>0</v>
      </c>
      <c r="K471" s="361">
        <f t="shared" ca="1" si="59"/>
        <v>0</v>
      </c>
      <c r="L471" s="361">
        <f t="shared" ca="1" si="60"/>
        <v>0</v>
      </c>
      <c r="M471" s="361">
        <f t="shared" ca="1" si="61"/>
        <v>0</v>
      </c>
      <c r="Y471" s="659"/>
      <c r="Z471" s="79"/>
      <c r="AA471" s="79"/>
      <c r="AB471" s="79"/>
      <c r="AC471" s="79"/>
      <c r="AD471" s="345"/>
      <c r="AE471" s="661"/>
      <c r="AF471" s="653" t="str">
        <f t="shared" si="53"/>
        <v/>
      </c>
      <c r="AG471" t="str">
        <f t="shared" si="41"/>
        <v>||</v>
      </c>
      <c r="AH471" t="str">
        <f t="shared" si="42"/>
        <v>No Factor</v>
      </c>
      <c r="AI471" t="str">
        <f t="shared" si="43"/>
        <v>|||No Factor</v>
      </c>
      <c r="AJ471" t="str">
        <f t="shared" si="44"/>
        <v/>
      </c>
      <c r="AK471" s="654" t="str">
        <f t="shared" si="31"/>
        <v/>
      </c>
      <c r="AS471" s="47"/>
      <c r="AT471" s="47"/>
      <c r="AU471" s="653" t="str">
        <f t="shared" si="54"/>
        <v/>
      </c>
      <c r="AV471" t="str">
        <f t="shared" si="45"/>
        <v>||</v>
      </c>
      <c r="AW471" t="str">
        <f t="shared" si="46"/>
        <v>No Factor</v>
      </c>
      <c r="AX471" t="str">
        <f t="shared" si="47"/>
        <v>|||No Factor</v>
      </c>
      <c r="AY471" t="str">
        <f t="shared" si="48"/>
        <v/>
      </c>
      <c r="BF471" s="47"/>
      <c r="BG471" s="47"/>
      <c r="BH471" s="653" t="str">
        <f t="shared" si="55"/>
        <v/>
      </c>
      <c r="BI471" s="654" t="str">
        <f t="shared" si="56"/>
        <v/>
      </c>
      <c r="BT471" t="str">
        <f t="shared" si="57"/>
        <v>||</v>
      </c>
      <c r="BU471" t="str">
        <f t="shared" si="58"/>
        <v>No Factor</v>
      </c>
      <c r="BV471" t="str">
        <f t="shared" si="50"/>
        <v>|||No Factor</v>
      </c>
      <c r="BW471" t="str">
        <f t="shared" si="51"/>
        <v/>
      </c>
    </row>
    <row r="472" spans="4:75" hidden="1">
      <c r="D472" s="9"/>
      <c r="G472" s="355"/>
      <c r="H472" s="356">
        <f t="shared" si="62"/>
        <v>0</v>
      </c>
      <c r="K472" s="361">
        <f t="shared" ca="1" si="59"/>
        <v>0</v>
      </c>
      <c r="L472" s="361">
        <f t="shared" ca="1" si="60"/>
        <v>0</v>
      </c>
      <c r="M472" s="361">
        <f t="shared" ca="1" si="61"/>
        <v>0</v>
      </c>
      <c r="Y472" s="659"/>
      <c r="Z472" s="79"/>
      <c r="AA472" s="79"/>
      <c r="AB472" s="79"/>
      <c r="AC472" s="79"/>
      <c r="AD472" s="345"/>
      <c r="AE472" s="661"/>
      <c r="AF472" s="653" t="str">
        <f t="shared" ref="AF472:AF508" si="63">IF(AA472="All Sites",SUMIFS($AD$408:$AD$508,$AA$408:$AA$508,AA472),IF(AA472&lt;&gt;"",(SUMIFS($AD$408:$AD$508,$AA$408:$AA$508,AA472)+$AL$408),""))</f>
        <v/>
      </c>
      <c r="AG472" t="str">
        <f t="shared" si="41"/>
        <v>||</v>
      </c>
      <c r="AH472" t="str">
        <f t="shared" si="42"/>
        <v>No Factor</v>
      </c>
      <c r="AI472" t="str">
        <f t="shared" si="43"/>
        <v>|||No Factor</v>
      </c>
      <c r="AJ472" t="str">
        <f t="shared" si="44"/>
        <v/>
      </c>
      <c r="AK472" s="654" t="str">
        <f t="shared" ref="AK472:AK508" si="64">IF(AND(AA472&lt;&gt;"",AND(AB472=AB471,AA472=AA471)),"This factor has already been used for this Site; please revise","")</f>
        <v/>
      </c>
      <c r="AS472" s="47"/>
      <c r="AT472" s="47"/>
      <c r="AU472" s="653" t="str">
        <f t="shared" ref="AU472:AU508" si="65">IF(AP472="All Sites",SUMIFS($AS$408:$AS$508,$AP$408:$AP$508,AP472),IF(AP472&lt;&gt;"",(SUMIFS($AS$408:$AS$508,$AP$408:$AP$508,AP472)+$BA$408),""))</f>
        <v/>
      </c>
      <c r="AV472" t="str">
        <f t="shared" si="45"/>
        <v>||</v>
      </c>
      <c r="AW472" t="str">
        <f t="shared" si="46"/>
        <v>No Factor</v>
      </c>
      <c r="AX472" t="str">
        <f t="shared" si="47"/>
        <v>|||No Factor</v>
      </c>
      <c r="AY472" t="str">
        <f t="shared" si="48"/>
        <v/>
      </c>
      <c r="BF472" s="47"/>
      <c r="BG472" s="47"/>
      <c r="BH472" s="653" t="str">
        <f t="shared" ref="BH472:BH508" si="66">IF(BC472="All Sites",SUMIFS($BF$408:$BF$508,$BC$408:$BC$508,BC472),IF(BC472&lt;&gt;"",(SUMIFS($BF$408:$BF$508,$BC$408:$BC$508,BC472)+$BJ$408),""))</f>
        <v/>
      </c>
      <c r="BI472" s="654" t="str">
        <f t="shared" ref="BI472:BI508" si="67">IF(BU472="Duplicate","This factor has already been used for this site selection; please revise","")</f>
        <v/>
      </c>
      <c r="BT472" t="str">
        <f t="shared" ref="BT472:BT508" si="68">BB472&amp;"|"&amp;BC472&amp;"|"&amp;BD472</f>
        <v>||</v>
      </c>
      <c r="BU472" t="str">
        <f t="shared" ref="BU472:BU503" si="69">IF(BT472&lt;&gt;"||",(IF(COUNTIF(BT472:BT572,BT472)&gt;1, "Duplicate", "Unique")),"No Factor")</f>
        <v>No Factor</v>
      </c>
      <c r="BV472" t="str">
        <f t="shared" si="50"/>
        <v>|||No Factor</v>
      </c>
      <c r="BW472" t="str">
        <f t="shared" si="51"/>
        <v/>
      </c>
    </row>
    <row r="473" spans="4:75" hidden="1">
      <c r="D473" s="9"/>
      <c r="G473" s="355"/>
      <c r="H473" s="356">
        <f t="shared" si="62"/>
        <v>0</v>
      </c>
      <c r="K473" s="361">
        <f t="shared" ref="K473:K509" ca="1" si="70">SUMIFS($F$8:$F$108,$B$8:$B$108,$A$407,$C$8:$C$108,G473)+$K$408</f>
        <v>0</v>
      </c>
      <c r="L473" s="361">
        <f t="shared" ref="L473:L509" ca="1" si="71">SUMIFS($F$8:$F$108,$B$8:$B$108,$A$408,$C$8:$C$108,G473)+$L$408</f>
        <v>0</v>
      </c>
      <c r="M473" s="361">
        <f t="shared" ref="M473:M509" ca="1" si="72">SUMIFS($F$8:$F$108,$B$8:$B$108,$A$409,$C$8:$C$108,G473)+$M$408</f>
        <v>0</v>
      </c>
      <c r="Y473" s="659"/>
      <c r="Z473" s="79"/>
      <c r="AA473" s="79"/>
      <c r="AB473" s="79"/>
      <c r="AC473" s="79"/>
      <c r="AD473" s="345"/>
      <c r="AE473" s="661"/>
      <c r="AF473" s="653" t="str">
        <f t="shared" si="63"/>
        <v/>
      </c>
      <c r="AG473" t="str">
        <f t="shared" ref="AG473:AG508" si="73">Z473&amp;"|"&amp;AA473&amp;"|"&amp;AB473</f>
        <v>||</v>
      </c>
      <c r="AH473" t="str">
        <f t="shared" ref="AH473:AH508" si="74">IF(AG473&lt;&gt;"||",(IF(COUNTIF(AG473:AG573,AG473)&gt;1, "Duplicate", "Unique")),"No Factor")</f>
        <v>No Factor</v>
      </c>
      <c r="AI473" t="str">
        <f t="shared" ref="AI473:AI508" si="75">AG473&amp;"|"&amp;AH473</f>
        <v>|||No Factor</v>
      </c>
      <c r="AJ473" t="str">
        <f t="shared" ref="AJ473:AJ508" si="76">IF(RIGHT(AI473,9)="Duplicate","This factor has already been used. Please revise.","")</f>
        <v/>
      </c>
      <c r="AK473" s="654" t="str">
        <f t="shared" si="64"/>
        <v/>
      </c>
      <c r="AS473" s="47"/>
      <c r="AT473" s="47"/>
      <c r="AU473" s="653" t="str">
        <f t="shared" si="65"/>
        <v/>
      </c>
      <c r="AV473" t="str">
        <f t="shared" ref="AV473:AV508" si="77">AO473&amp;"|"&amp;AP473&amp;"|"&amp;AQ473</f>
        <v>||</v>
      </c>
      <c r="AW473" t="str">
        <f t="shared" ref="AW473:AW508" si="78">IF(AV473&lt;&gt;"||",(IF(COUNTIF(AV473:AV573,AV473)&gt;1, "Duplicate", "Unique")),"No Factor")</f>
        <v>No Factor</v>
      </c>
      <c r="AX473" t="str">
        <f t="shared" ref="AX473:AX508" si="79">AV473&amp;"|"&amp;AW473</f>
        <v>|||No Factor</v>
      </c>
      <c r="AY473" t="str">
        <f t="shared" ref="AY473:AY508" si="80">IF(RIGHT(AX473,9)="Duplicate","This factor has already been used. Please revise.","")</f>
        <v/>
      </c>
      <c r="BF473" s="47"/>
      <c r="BG473" s="47"/>
      <c r="BH473" s="653" t="str">
        <f t="shared" si="66"/>
        <v/>
      </c>
      <c r="BI473" s="654" t="str">
        <f t="shared" si="67"/>
        <v/>
      </c>
      <c r="BT473" t="str">
        <f t="shared" si="68"/>
        <v>||</v>
      </c>
      <c r="BU473" t="str">
        <f t="shared" si="69"/>
        <v>No Factor</v>
      </c>
      <c r="BV473" t="str">
        <f t="shared" ref="BV473:BV508" si="81">BT473&amp;"|"&amp;BU473</f>
        <v>|||No Factor</v>
      </c>
      <c r="BW473" t="str">
        <f t="shared" ref="BW473:BW508" si="82">IF(RIGHT(BV473,9)="Duplicate","This factor has already been used. Please revise.","")</f>
        <v/>
      </c>
    </row>
    <row r="474" spans="4:75" hidden="1">
      <c r="D474" s="9"/>
      <c r="G474" s="355"/>
      <c r="H474" s="356">
        <f t="shared" si="62"/>
        <v>0</v>
      </c>
      <c r="K474" s="361">
        <f t="shared" ca="1" si="70"/>
        <v>0</v>
      </c>
      <c r="L474" s="361">
        <f t="shared" ca="1" si="71"/>
        <v>0</v>
      </c>
      <c r="M474" s="361">
        <f t="shared" ca="1" si="72"/>
        <v>0</v>
      </c>
      <c r="Y474" s="659"/>
      <c r="Z474" s="79"/>
      <c r="AA474" s="79"/>
      <c r="AB474" s="79"/>
      <c r="AC474" s="79"/>
      <c r="AD474" s="345"/>
      <c r="AE474" s="661"/>
      <c r="AF474" s="653" t="str">
        <f t="shared" si="63"/>
        <v/>
      </c>
      <c r="AG474" t="str">
        <f t="shared" si="73"/>
        <v>||</v>
      </c>
      <c r="AH474" t="str">
        <f t="shared" si="74"/>
        <v>No Factor</v>
      </c>
      <c r="AI474" t="str">
        <f t="shared" si="75"/>
        <v>|||No Factor</v>
      </c>
      <c r="AJ474" t="str">
        <f t="shared" si="76"/>
        <v/>
      </c>
      <c r="AK474" s="654" t="str">
        <f t="shared" si="64"/>
        <v/>
      </c>
      <c r="AS474" s="47"/>
      <c r="AT474" s="47"/>
      <c r="AU474" s="653" t="str">
        <f t="shared" si="65"/>
        <v/>
      </c>
      <c r="AV474" t="str">
        <f t="shared" si="77"/>
        <v>||</v>
      </c>
      <c r="AW474" t="str">
        <f t="shared" si="78"/>
        <v>No Factor</v>
      </c>
      <c r="AX474" t="str">
        <f t="shared" si="79"/>
        <v>|||No Factor</v>
      </c>
      <c r="AY474" t="str">
        <f t="shared" si="80"/>
        <v/>
      </c>
      <c r="BF474" s="47"/>
      <c r="BG474" s="47"/>
      <c r="BH474" s="653" t="str">
        <f t="shared" si="66"/>
        <v/>
      </c>
      <c r="BI474" s="654" t="str">
        <f t="shared" si="67"/>
        <v/>
      </c>
      <c r="BT474" t="str">
        <f t="shared" si="68"/>
        <v>||</v>
      </c>
      <c r="BU474" t="str">
        <f t="shared" si="69"/>
        <v>No Factor</v>
      </c>
      <c r="BV474" t="str">
        <f t="shared" si="81"/>
        <v>|||No Factor</v>
      </c>
      <c r="BW474" t="str">
        <f t="shared" si="82"/>
        <v/>
      </c>
    </row>
    <row r="475" spans="4:75" hidden="1">
      <c r="D475" s="9"/>
      <c r="G475" s="355"/>
      <c r="H475" s="356">
        <f t="shared" si="62"/>
        <v>0</v>
      </c>
      <c r="K475" s="361">
        <f t="shared" ca="1" si="70"/>
        <v>0</v>
      </c>
      <c r="L475" s="361">
        <f t="shared" ca="1" si="71"/>
        <v>0</v>
      </c>
      <c r="M475" s="361">
        <f t="shared" ca="1" si="72"/>
        <v>0</v>
      </c>
      <c r="Y475" s="659"/>
      <c r="Z475" s="79"/>
      <c r="AA475" s="79"/>
      <c r="AB475" s="79"/>
      <c r="AC475" s="79"/>
      <c r="AD475" s="345"/>
      <c r="AE475" s="661"/>
      <c r="AF475" s="653" t="str">
        <f t="shared" si="63"/>
        <v/>
      </c>
      <c r="AG475" t="str">
        <f t="shared" si="73"/>
        <v>||</v>
      </c>
      <c r="AH475" t="str">
        <f t="shared" si="74"/>
        <v>No Factor</v>
      </c>
      <c r="AI475" t="str">
        <f t="shared" si="75"/>
        <v>|||No Factor</v>
      </c>
      <c r="AJ475" t="str">
        <f t="shared" si="76"/>
        <v/>
      </c>
      <c r="AK475" s="654" t="str">
        <f t="shared" si="64"/>
        <v/>
      </c>
      <c r="AS475" s="47"/>
      <c r="AT475" s="47"/>
      <c r="AU475" s="653" t="str">
        <f t="shared" si="65"/>
        <v/>
      </c>
      <c r="AV475" t="str">
        <f t="shared" si="77"/>
        <v>||</v>
      </c>
      <c r="AW475" t="str">
        <f t="shared" si="78"/>
        <v>No Factor</v>
      </c>
      <c r="AX475" t="str">
        <f t="shared" si="79"/>
        <v>|||No Factor</v>
      </c>
      <c r="AY475" t="str">
        <f t="shared" si="80"/>
        <v/>
      </c>
      <c r="BF475" s="47"/>
      <c r="BG475" s="47"/>
      <c r="BH475" s="653" t="str">
        <f t="shared" si="66"/>
        <v/>
      </c>
      <c r="BI475" s="654" t="str">
        <f t="shared" si="67"/>
        <v/>
      </c>
      <c r="BT475" t="str">
        <f t="shared" si="68"/>
        <v>||</v>
      </c>
      <c r="BU475" t="str">
        <f t="shared" si="69"/>
        <v>No Factor</v>
      </c>
      <c r="BV475" t="str">
        <f t="shared" si="81"/>
        <v>|||No Factor</v>
      </c>
      <c r="BW475" t="str">
        <f t="shared" si="82"/>
        <v/>
      </c>
    </row>
    <row r="476" spans="4:75" hidden="1">
      <c r="D476" s="9"/>
      <c r="G476" s="355"/>
      <c r="H476" s="356">
        <f t="shared" si="62"/>
        <v>0</v>
      </c>
      <c r="K476" s="361">
        <f t="shared" ca="1" si="70"/>
        <v>0</v>
      </c>
      <c r="L476" s="361">
        <f t="shared" ca="1" si="71"/>
        <v>0</v>
      </c>
      <c r="M476" s="361">
        <f t="shared" ca="1" si="72"/>
        <v>0</v>
      </c>
      <c r="Y476" s="659"/>
      <c r="Z476" s="79"/>
      <c r="AA476" s="79"/>
      <c r="AB476" s="79"/>
      <c r="AC476" s="79"/>
      <c r="AD476" s="345"/>
      <c r="AE476" s="661"/>
      <c r="AF476" s="653" t="str">
        <f t="shared" si="63"/>
        <v/>
      </c>
      <c r="AG476" t="str">
        <f t="shared" si="73"/>
        <v>||</v>
      </c>
      <c r="AH476" t="str">
        <f t="shared" si="74"/>
        <v>No Factor</v>
      </c>
      <c r="AI476" t="str">
        <f t="shared" si="75"/>
        <v>|||No Factor</v>
      </c>
      <c r="AJ476" t="str">
        <f t="shared" si="76"/>
        <v/>
      </c>
      <c r="AK476" s="654" t="str">
        <f t="shared" si="64"/>
        <v/>
      </c>
      <c r="AS476" s="47"/>
      <c r="AT476" s="47"/>
      <c r="AU476" s="653" t="str">
        <f t="shared" si="65"/>
        <v/>
      </c>
      <c r="AV476" t="str">
        <f t="shared" si="77"/>
        <v>||</v>
      </c>
      <c r="AW476" t="str">
        <f t="shared" si="78"/>
        <v>No Factor</v>
      </c>
      <c r="AX476" t="str">
        <f t="shared" si="79"/>
        <v>|||No Factor</v>
      </c>
      <c r="AY476" t="str">
        <f t="shared" si="80"/>
        <v/>
      </c>
      <c r="BF476" s="47"/>
      <c r="BG476" s="47"/>
      <c r="BH476" s="653" t="str">
        <f t="shared" si="66"/>
        <v/>
      </c>
      <c r="BI476" s="654" t="str">
        <f t="shared" si="67"/>
        <v/>
      </c>
      <c r="BT476" t="str">
        <f t="shared" si="68"/>
        <v>||</v>
      </c>
      <c r="BU476" t="str">
        <f t="shared" si="69"/>
        <v>No Factor</v>
      </c>
      <c r="BV476" t="str">
        <f t="shared" si="81"/>
        <v>|||No Factor</v>
      </c>
      <c r="BW476" t="str">
        <f t="shared" si="82"/>
        <v/>
      </c>
    </row>
    <row r="477" spans="4:75" hidden="1">
      <c r="D477" s="9"/>
      <c r="G477" s="355"/>
      <c r="H477" s="356">
        <f t="shared" si="62"/>
        <v>0</v>
      </c>
      <c r="K477" s="361">
        <f t="shared" ca="1" si="70"/>
        <v>0</v>
      </c>
      <c r="L477" s="361">
        <f t="shared" ca="1" si="71"/>
        <v>0</v>
      </c>
      <c r="M477" s="361">
        <f t="shared" ca="1" si="72"/>
        <v>0</v>
      </c>
      <c r="Y477" s="659"/>
      <c r="Z477" s="79"/>
      <c r="AA477" s="79"/>
      <c r="AB477" s="79"/>
      <c r="AC477" s="79"/>
      <c r="AD477" s="345"/>
      <c r="AE477" s="661"/>
      <c r="AF477" s="653" t="str">
        <f t="shared" si="63"/>
        <v/>
      </c>
      <c r="AG477" t="str">
        <f t="shared" si="73"/>
        <v>||</v>
      </c>
      <c r="AH477" t="str">
        <f t="shared" si="74"/>
        <v>No Factor</v>
      </c>
      <c r="AI477" t="str">
        <f t="shared" si="75"/>
        <v>|||No Factor</v>
      </c>
      <c r="AJ477" t="str">
        <f t="shared" si="76"/>
        <v/>
      </c>
      <c r="AK477" s="654" t="str">
        <f t="shared" si="64"/>
        <v/>
      </c>
      <c r="AS477" s="47"/>
      <c r="AT477" s="47"/>
      <c r="AU477" s="653" t="str">
        <f t="shared" si="65"/>
        <v/>
      </c>
      <c r="AV477" t="str">
        <f t="shared" si="77"/>
        <v>||</v>
      </c>
      <c r="AW477" t="str">
        <f t="shared" si="78"/>
        <v>No Factor</v>
      </c>
      <c r="AX477" t="str">
        <f t="shared" si="79"/>
        <v>|||No Factor</v>
      </c>
      <c r="AY477" t="str">
        <f t="shared" si="80"/>
        <v/>
      </c>
      <c r="BF477" s="47"/>
      <c r="BG477" s="47"/>
      <c r="BH477" s="653" t="str">
        <f t="shared" si="66"/>
        <v/>
      </c>
      <c r="BI477" s="654" t="str">
        <f t="shared" si="67"/>
        <v/>
      </c>
      <c r="BT477" t="str">
        <f t="shared" si="68"/>
        <v>||</v>
      </c>
      <c r="BU477" t="str">
        <f t="shared" si="69"/>
        <v>No Factor</v>
      </c>
      <c r="BV477" t="str">
        <f t="shared" si="81"/>
        <v>|||No Factor</v>
      </c>
      <c r="BW477" t="str">
        <f t="shared" si="82"/>
        <v/>
      </c>
    </row>
    <row r="478" spans="4:75" hidden="1">
      <c r="D478" s="9"/>
      <c r="G478" s="355"/>
      <c r="H478" s="356">
        <f t="shared" si="62"/>
        <v>0</v>
      </c>
      <c r="K478" s="361">
        <f t="shared" ca="1" si="70"/>
        <v>0</v>
      </c>
      <c r="L478" s="361">
        <f t="shared" ca="1" si="71"/>
        <v>0</v>
      </c>
      <c r="M478" s="361">
        <f t="shared" ca="1" si="72"/>
        <v>0</v>
      </c>
      <c r="Y478" s="659"/>
      <c r="Z478" s="79"/>
      <c r="AA478" s="79"/>
      <c r="AB478" s="79"/>
      <c r="AC478" s="79"/>
      <c r="AD478" s="345"/>
      <c r="AE478" s="661"/>
      <c r="AF478" s="653" t="str">
        <f t="shared" si="63"/>
        <v/>
      </c>
      <c r="AG478" t="str">
        <f t="shared" si="73"/>
        <v>||</v>
      </c>
      <c r="AH478" t="str">
        <f t="shared" si="74"/>
        <v>No Factor</v>
      </c>
      <c r="AI478" t="str">
        <f t="shared" si="75"/>
        <v>|||No Factor</v>
      </c>
      <c r="AJ478" t="str">
        <f t="shared" si="76"/>
        <v/>
      </c>
      <c r="AK478" s="654" t="str">
        <f t="shared" si="64"/>
        <v/>
      </c>
      <c r="AS478" s="47"/>
      <c r="AT478" s="86"/>
      <c r="AU478" s="653" t="str">
        <f t="shared" si="65"/>
        <v/>
      </c>
      <c r="AV478" t="str">
        <f t="shared" si="77"/>
        <v>||</v>
      </c>
      <c r="AW478" t="str">
        <f t="shared" si="78"/>
        <v>No Factor</v>
      </c>
      <c r="AX478" t="str">
        <f t="shared" si="79"/>
        <v>|||No Factor</v>
      </c>
      <c r="AY478" t="str">
        <f t="shared" si="80"/>
        <v/>
      </c>
      <c r="AZ478" s="14"/>
      <c r="BA478" s="14"/>
      <c r="BB478" s="14"/>
      <c r="BC478" s="14"/>
      <c r="BD478" s="14"/>
      <c r="BE478" s="14"/>
      <c r="BF478" s="86"/>
      <c r="BG478" s="47"/>
      <c r="BH478" s="653" t="str">
        <f t="shared" si="66"/>
        <v/>
      </c>
      <c r="BI478" s="654" t="str">
        <f t="shared" si="67"/>
        <v/>
      </c>
      <c r="BT478" t="str">
        <f t="shared" si="68"/>
        <v>||</v>
      </c>
      <c r="BU478" t="str">
        <f t="shared" si="69"/>
        <v>No Factor</v>
      </c>
      <c r="BV478" t="str">
        <f t="shared" si="81"/>
        <v>|||No Factor</v>
      </c>
      <c r="BW478" t="str">
        <f t="shared" si="82"/>
        <v/>
      </c>
    </row>
    <row r="479" spans="4:75" hidden="1">
      <c r="D479" s="9"/>
      <c r="G479" s="355"/>
      <c r="H479" s="356">
        <f t="shared" si="62"/>
        <v>0</v>
      </c>
      <c r="K479" s="361">
        <f t="shared" ca="1" si="70"/>
        <v>0</v>
      </c>
      <c r="L479" s="361">
        <f t="shared" ca="1" si="71"/>
        <v>0</v>
      </c>
      <c r="M479" s="361">
        <f t="shared" ca="1" si="72"/>
        <v>0</v>
      </c>
      <c r="Y479" s="659"/>
      <c r="Z479" s="79"/>
      <c r="AA479" s="79"/>
      <c r="AB479" s="79"/>
      <c r="AC479" s="79"/>
      <c r="AD479" s="345"/>
      <c r="AE479" s="661"/>
      <c r="AF479" s="653" t="str">
        <f t="shared" si="63"/>
        <v/>
      </c>
      <c r="AG479" t="str">
        <f t="shared" si="73"/>
        <v>||</v>
      </c>
      <c r="AH479" t="str">
        <f t="shared" si="74"/>
        <v>No Factor</v>
      </c>
      <c r="AI479" t="str">
        <f t="shared" si="75"/>
        <v>|||No Factor</v>
      </c>
      <c r="AJ479" t="str">
        <f t="shared" si="76"/>
        <v/>
      </c>
      <c r="AK479" s="654"/>
      <c r="AS479" s="47"/>
      <c r="AT479" s="86"/>
      <c r="AU479" s="653" t="str">
        <f t="shared" si="65"/>
        <v/>
      </c>
      <c r="AV479" t="str">
        <f t="shared" si="77"/>
        <v>||</v>
      </c>
      <c r="AW479" t="str">
        <f t="shared" si="78"/>
        <v>No Factor</v>
      </c>
      <c r="AX479" t="str">
        <f t="shared" si="79"/>
        <v>|||No Factor</v>
      </c>
      <c r="AY479" t="str">
        <f t="shared" si="80"/>
        <v/>
      </c>
      <c r="AZ479" s="14"/>
      <c r="BA479" s="14"/>
      <c r="BB479" s="14"/>
      <c r="BC479" s="14"/>
      <c r="BD479" s="14"/>
      <c r="BE479" s="14"/>
      <c r="BF479" s="86"/>
      <c r="BG479" s="47"/>
      <c r="BH479" s="653" t="str">
        <f t="shared" si="66"/>
        <v/>
      </c>
      <c r="BI479" s="654" t="str">
        <f t="shared" si="67"/>
        <v/>
      </c>
      <c r="BT479" t="str">
        <f t="shared" si="68"/>
        <v>||</v>
      </c>
      <c r="BU479" t="str">
        <f t="shared" si="69"/>
        <v>No Factor</v>
      </c>
      <c r="BV479" t="str">
        <f t="shared" si="81"/>
        <v>|||No Factor</v>
      </c>
      <c r="BW479" t="str">
        <f t="shared" si="82"/>
        <v/>
      </c>
    </row>
    <row r="480" spans="4:75" hidden="1">
      <c r="D480" s="9"/>
      <c r="G480" s="355"/>
      <c r="H480" s="356">
        <f t="shared" si="62"/>
        <v>0</v>
      </c>
      <c r="K480" s="361">
        <f t="shared" ca="1" si="70"/>
        <v>0</v>
      </c>
      <c r="L480" s="361">
        <f t="shared" ca="1" si="71"/>
        <v>0</v>
      </c>
      <c r="M480" s="361">
        <f t="shared" ca="1" si="72"/>
        <v>0</v>
      </c>
      <c r="Y480" s="659"/>
      <c r="Z480" s="79"/>
      <c r="AA480" s="79"/>
      <c r="AB480" s="79"/>
      <c r="AC480" s="79"/>
      <c r="AD480" s="345"/>
      <c r="AE480" s="661"/>
      <c r="AF480" s="653" t="str">
        <f t="shared" si="63"/>
        <v/>
      </c>
      <c r="AG480" t="str">
        <f t="shared" si="73"/>
        <v>||</v>
      </c>
      <c r="AH480" t="str">
        <f t="shared" si="74"/>
        <v>No Factor</v>
      </c>
      <c r="AI480" t="str">
        <f t="shared" si="75"/>
        <v>|||No Factor</v>
      </c>
      <c r="AJ480" t="str">
        <f t="shared" si="76"/>
        <v/>
      </c>
      <c r="AK480" s="654"/>
      <c r="AS480" s="47"/>
      <c r="AT480" s="86"/>
      <c r="AU480" s="653" t="str">
        <f t="shared" si="65"/>
        <v/>
      </c>
      <c r="AV480" t="str">
        <f t="shared" si="77"/>
        <v>||</v>
      </c>
      <c r="AW480" t="str">
        <f t="shared" si="78"/>
        <v>No Factor</v>
      </c>
      <c r="AX480" t="str">
        <f t="shared" si="79"/>
        <v>|||No Factor</v>
      </c>
      <c r="AY480" t="str">
        <f t="shared" si="80"/>
        <v/>
      </c>
      <c r="AZ480" s="14"/>
      <c r="BA480" s="14"/>
      <c r="BB480" s="14"/>
      <c r="BC480" s="14"/>
      <c r="BD480" s="14"/>
      <c r="BE480" s="14"/>
      <c r="BF480" s="86"/>
      <c r="BG480" s="47"/>
      <c r="BH480" s="653" t="str">
        <f t="shared" si="66"/>
        <v/>
      </c>
      <c r="BI480" s="654" t="str">
        <f t="shared" si="67"/>
        <v/>
      </c>
      <c r="BT480" t="str">
        <f t="shared" si="68"/>
        <v>||</v>
      </c>
      <c r="BU480" t="str">
        <f t="shared" si="69"/>
        <v>No Factor</v>
      </c>
      <c r="BV480" t="str">
        <f t="shared" si="81"/>
        <v>|||No Factor</v>
      </c>
      <c r="BW480" t="str">
        <f t="shared" si="82"/>
        <v/>
      </c>
    </row>
    <row r="481" spans="4:75" hidden="1">
      <c r="D481" s="9"/>
      <c r="G481" s="355"/>
      <c r="H481" s="356">
        <f t="shared" si="62"/>
        <v>0</v>
      </c>
      <c r="K481" s="361">
        <f t="shared" ca="1" si="70"/>
        <v>0</v>
      </c>
      <c r="L481" s="361">
        <f t="shared" ca="1" si="71"/>
        <v>0</v>
      </c>
      <c r="M481" s="361">
        <f t="shared" ca="1" si="72"/>
        <v>0</v>
      </c>
      <c r="Y481" s="659"/>
      <c r="Z481" s="79"/>
      <c r="AA481" s="79"/>
      <c r="AB481" s="79"/>
      <c r="AC481" s="79"/>
      <c r="AD481" s="345"/>
      <c r="AE481" s="661"/>
      <c r="AF481" s="653" t="str">
        <f t="shared" si="63"/>
        <v/>
      </c>
      <c r="AG481" t="str">
        <f t="shared" si="73"/>
        <v>||</v>
      </c>
      <c r="AH481" t="str">
        <f t="shared" si="74"/>
        <v>No Factor</v>
      </c>
      <c r="AI481" t="str">
        <f t="shared" si="75"/>
        <v>|||No Factor</v>
      </c>
      <c r="AJ481" t="str">
        <f t="shared" si="76"/>
        <v/>
      </c>
      <c r="AK481" s="654"/>
      <c r="AS481" s="47"/>
      <c r="AT481" s="86"/>
      <c r="AU481" s="653" t="str">
        <f t="shared" si="65"/>
        <v/>
      </c>
      <c r="AV481" t="str">
        <f t="shared" si="77"/>
        <v>||</v>
      </c>
      <c r="AW481" t="str">
        <f t="shared" si="78"/>
        <v>No Factor</v>
      </c>
      <c r="AX481" t="str">
        <f t="shared" si="79"/>
        <v>|||No Factor</v>
      </c>
      <c r="AY481" t="str">
        <f t="shared" si="80"/>
        <v/>
      </c>
      <c r="AZ481" s="14"/>
      <c r="BA481" s="14"/>
      <c r="BB481" s="14"/>
      <c r="BC481" s="14"/>
      <c r="BD481" s="14"/>
      <c r="BE481" s="14"/>
      <c r="BF481" s="86"/>
      <c r="BG481" s="47"/>
      <c r="BH481" s="653" t="str">
        <f t="shared" si="66"/>
        <v/>
      </c>
      <c r="BI481" s="654" t="str">
        <f t="shared" si="67"/>
        <v/>
      </c>
      <c r="BT481" t="str">
        <f t="shared" si="68"/>
        <v>||</v>
      </c>
      <c r="BU481" t="str">
        <f t="shared" si="69"/>
        <v>No Factor</v>
      </c>
      <c r="BV481" t="str">
        <f t="shared" si="81"/>
        <v>|||No Factor</v>
      </c>
      <c r="BW481" t="str">
        <f t="shared" si="82"/>
        <v/>
      </c>
    </row>
    <row r="482" spans="4:75" hidden="1">
      <c r="D482" s="9"/>
      <c r="G482" s="355"/>
      <c r="H482" s="356">
        <f t="shared" si="62"/>
        <v>0</v>
      </c>
      <c r="K482" s="361">
        <f t="shared" ca="1" si="70"/>
        <v>0</v>
      </c>
      <c r="L482" s="361">
        <f t="shared" ca="1" si="71"/>
        <v>0</v>
      </c>
      <c r="M482" s="361">
        <f t="shared" ca="1" si="72"/>
        <v>0</v>
      </c>
      <c r="Y482" s="659"/>
      <c r="Z482" s="79"/>
      <c r="AA482" s="79"/>
      <c r="AB482" s="79"/>
      <c r="AC482" s="79"/>
      <c r="AD482" s="345"/>
      <c r="AE482" s="661"/>
      <c r="AF482" s="653" t="str">
        <f t="shared" si="63"/>
        <v/>
      </c>
      <c r="AG482" t="str">
        <f t="shared" si="73"/>
        <v>||</v>
      </c>
      <c r="AH482" t="str">
        <f t="shared" si="74"/>
        <v>No Factor</v>
      </c>
      <c r="AI482" t="str">
        <f t="shared" si="75"/>
        <v>|||No Factor</v>
      </c>
      <c r="AJ482" t="str">
        <f t="shared" si="76"/>
        <v/>
      </c>
      <c r="AK482" s="654"/>
      <c r="AS482" s="47"/>
      <c r="AT482" s="86"/>
      <c r="AU482" s="653" t="str">
        <f t="shared" si="65"/>
        <v/>
      </c>
      <c r="AV482" t="str">
        <f t="shared" si="77"/>
        <v>||</v>
      </c>
      <c r="AW482" t="str">
        <f t="shared" si="78"/>
        <v>No Factor</v>
      </c>
      <c r="AX482" t="str">
        <f t="shared" si="79"/>
        <v>|||No Factor</v>
      </c>
      <c r="AY482" t="str">
        <f t="shared" si="80"/>
        <v/>
      </c>
      <c r="AZ482" s="14"/>
      <c r="BA482" s="14"/>
      <c r="BB482" s="14"/>
      <c r="BC482" s="14"/>
      <c r="BD482" s="14"/>
      <c r="BE482" s="14"/>
      <c r="BF482" s="86"/>
      <c r="BG482" s="47"/>
      <c r="BH482" s="653" t="str">
        <f t="shared" si="66"/>
        <v/>
      </c>
      <c r="BI482" s="654" t="str">
        <f t="shared" si="67"/>
        <v/>
      </c>
      <c r="BT482" t="str">
        <f t="shared" si="68"/>
        <v>||</v>
      </c>
      <c r="BU482" t="str">
        <f t="shared" si="69"/>
        <v>No Factor</v>
      </c>
      <c r="BV482" t="str">
        <f t="shared" si="81"/>
        <v>|||No Factor</v>
      </c>
      <c r="BW482" t="str">
        <f t="shared" si="82"/>
        <v/>
      </c>
    </row>
    <row r="483" spans="4:75" hidden="1">
      <c r="D483" s="9"/>
      <c r="G483" s="355"/>
      <c r="H483" s="356">
        <f t="shared" si="62"/>
        <v>0</v>
      </c>
      <c r="K483" s="361">
        <f t="shared" ca="1" si="70"/>
        <v>0</v>
      </c>
      <c r="L483" s="361">
        <f t="shared" ca="1" si="71"/>
        <v>0</v>
      </c>
      <c r="M483" s="361">
        <f t="shared" ca="1" si="72"/>
        <v>0</v>
      </c>
      <c r="Y483" s="659"/>
      <c r="Z483" s="79"/>
      <c r="AA483" s="79"/>
      <c r="AB483" s="79"/>
      <c r="AC483" s="79"/>
      <c r="AD483" s="345"/>
      <c r="AE483" s="661"/>
      <c r="AF483" s="653" t="str">
        <f t="shared" si="63"/>
        <v/>
      </c>
      <c r="AG483" t="str">
        <f t="shared" si="73"/>
        <v>||</v>
      </c>
      <c r="AH483" t="str">
        <f t="shared" si="74"/>
        <v>No Factor</v>
      </c>
      <c r="AI483" t="str">
        <f t="shared" si="75"/>
        <v>|||No Factor</v>
      </c>
      <c r="AJ483" t="str">
        <f t="shared" si="76"/>
        <v/>
      </c>
      <c r="AK483" s="654"/>
      <c r="AS483" s="47"/>
      <c r="AT483" s="86"/>
      <c r="AU483" s="653" t="str">
        <f t="shared" si="65"/>
        <v/>
      </c>
      <c r="AV483" t="str">
        <f t="shared" si="77"/>
        <v>||</v>
      </c>
      <c r="AW483" t="str">
        <f t="shared" si="78"/>
        <v>No Factor</v>
      </c>
      <c r="AX483" t="str">
        <f t="shared" si="79"/>
        <v>|||No Factor</v>
      </c>
      <c r="AY483" t="str">
        <f t="shared" si="80"/>
        <v/>
      </c>
      <c r="AZ483" s="14"/>
      <c r="BA483" s="14"/>
      <c r="BB483" s="14"/>
      <c r="BC483" s="14"/>
      <c r="BD483" s="14"/>
      <c r="BE483" s="14"/>
      <c r="BF483" s="86"/>
      <c r="BG483" s="47"/>
      <c r="BH483" s="653" t="str">
        <f t="shared" si="66"/>
        <v/>
      </c>
      <c r="BI483" s="654" t="str">
        <f t="shared" si="67"/>
        <v/>
      </c>
      <c r="BT483" t="str">
        <f t="shared" si="68"/>
        <v>||</v>
      </c>
      <c r="BU483" t="str">
        <f t="shared" si="69"/>
        <v>No Factor</v>
      </c>
      <c r="BV483" t="str">
        <f t="shared" si="81"/>
        <v>|||No Factor</v>
      </c>
      <c r="BW483" t="str">
        <f t="shared" si="82"/>
        <v/>
      </c>
    </row>
    <row r="484" spans="4:75" hidden="1">
      <c r="D484" s="9"/>
      <c r="G484" s="355"/>
      <c r="H484" s="356">
        <f t="shared" si="62"/>
        <v>0</v>
      </c>
      <c r="K484" s="361">
        <f t="shared" ca="1" si="70"/>
        <v>0</v>
      </c>
      <c r="L484" s="361">
        <f t="shared" ca="1" si="71"/>
        <v>0</v>
      </c>
      <c r="M484" s="361">
        <f t="shared" ca="1" si="72"/>
        <v>0</v>
      </c>
      <c r="Y484" s="659"/>
      <c r="Z484" s="79"/>
      <c r="AA484" s="79"/>
      <c r="AB484" s="79"/>
      <c r="AC484" s="79"/>
      <c r="AD484" s="345"/>
      <c r="AE484" s="661"/>
      <c r="AF484" s="653" t="str">
        <f t="shared" si="63"/>
        <v/>
      </c>
      <c r="AG484" t="str">
        <f t="shared" si="73"/>
        <v>||</v>
      </c>
      <c r="AH484" t="str">
        <f t="shared" si="74"/>
        <v>No Factor</v>
      </c>
      <c r="AI484" t="str">
        <f t="shared" si="75"/>
        <v>|||No Factor</v>
      </c>
      <c r="AJ484" t="str">
        <f t="shared" si="76"/>
        <v/>
      </c>
      <c r="AK484" s="654"/>
      <c r="AS484" s="47"/>
      <c r="AT484" s="86"/>
      <c r="AU484" s="653" t="str">
        <f t="shared" si="65"/>
        <v/>
      </c>
      <c r="AV484" t="str">
        <f t="shared" si="77"/>
        <v>||</v>
      </c>
      <c r="AW484" t="str">
        <f t="shared" si="78"/>
        <v>No Factor</v>
      </c>
      <c r="AX484" t="str">
        <f t="shared" si="79"/>
        <v>|||No Factor</v>
      </c>
      <c r="AY484" t="str">
        <f t="shared" si="80"/>
        <v/>
      </c>
      <c r="AZ484" s="14"/>
      <c r="BA484" s="14"/>
      <c r="BB484" s="14"/>
      <c r="BC484" s="14"/>
      <c r="BD484" s="14"/>
      <c r="BE484" s="14"/>
      <c r="BF484" s="86"/>
      <c r="BG484" s="47"/>
      <c r="BH484" s="653" t="str">
        <f t="shared" si="66"/>
        <v/>
      </c>
      <c r="BI484" s="654" t="str">
        <f t="shared" si="67"/>
        <v/>
      </c>
      <c r="BT484" t="str">
        <f t="shared" si="68"/>
        <v>||</v>
      </c>
      <c r="BU484" t="str">
        <f t="shared" si="69"/>
        <v>No Factor</v>
      </c>
      <c r="BV484" t="str">
        <f t="shared" si="81"/>
        <v>|||No Factor</v>
      </c>
      <c r="BW484" t="str">
        <f t="shared" si="82"/>
        <v/>
      </c>
    </row>
    <row r="485" spans="4:75" hidden="1">
      <c r="D485" s="9"/>
      <c r="G485" s="355"/>
      <c r="H485" s="356">
        <f t="shared" si="62"/>
        <v>0</v>
      </c>
      <c r="K485" s="361">
        <f t="shared" ca="1" si="70"/>
        <v>0</v>
      </c>
      <c r="L485" s="361">
        <f t="shared" ca="1" si="71"/>
        <v>0</v>
      </c>
      <c r="M485" s="361">
        <f t="shared" ca="1" si="72"/>
        <v>0</v>
      </c>
      <c r="Y485" s="659"/>
      <c r="Z485" s="79"/>
      <c r="AA485" s="79"/>
      <c r="AB485" s="79"/>
      <c r="AC485" s="79"/>
      <c r="AD485" s="345"/>
      <c r="AE485" s="661"/>
      <c r="AF485" s="653" t="str">
        <f t="shared" si="63"/>
        <v/>
      </c>
      <c r="AG485" t="str">
        <f t="shared" si="73"/>
        <v>||</v>
      </c>
      <c r="AH485" t="str">
        <f t="shared" si="74"/>
        <v>No Factor</v>
      </c>
      <c r="AI485" t="str">
        <f t="shared" si="75"/>
        <v>|||No Factor</v>
      </c>
      <c r="AJ485" t="str">
        <f t="shared" si="76"/>
        <v/>
      </c>
      <c r="AK485" s="654"/>
      <c r="AS485" s="47"/>
      <c r="AT485" s="86"/>
      <c r="AU485" s="653" t="str">
        <f t="shared" si="65"/>
        <v/>
      </c>
      <c r="AV485" t="str">
        <f t="shared" si="77"/>
        <v>||</v>
      </c>
      <c r="AW485" t="str">
        <f t="shared" si="78"/>
        <v>No Factor</v>
      </c>
      <c r="AX485" t="str">
        <f t="shared" si="79"/>
        <v>|||No Factor</v>
      </c>
      <c r="AY485" t="str">
        <f t="shared" si="80"/>
        <v/>
      </c>
      <c r="AZ485" s="14"/>
      <c r="BA485" s="14"/>
      <c r="BB485" s="14"/>
      <c r="BC485" s="14"/>
      <c r="BD485" s="14"/>
      <c r="BE485" s="14"/>
      <c r="BF485" s="86"/>
      <c r="BG485" s="47"/>
      <c r="BH485" s="653" t="str">
        <f t="shared" si="66"/>
        <v/>
      </c>
      <c r="BI485" s="654" t="str">
        <f t="shared" si="67"/>
        <v/>
      </c>
      <c r="BT485" t="str">
        <f t="shared" si="68"/>
        <v>||</v>
      </c>
      <c r="BU485" t="str">
        <f t="shared" si="69"/>
        <v>No Factor</v>
      </c>
      <c r="BV485" t="str">
        <f t="shared" si="81"/>
        <v>|||No Factor</v>
      </c>
      <c r="BW485" t="str">
        <f t="shared" si="82"/>
        <v/>
      </c>
    </row>
    <row r="486" spans="4:75" hidden="1">
      <c r="D486" s="9"/>
      <c r="G486" s="355"/>
      <c r="H486" s="356">
        <f t="shared" si="62"/>
        <v>0</v>
      </c>
      <c r="K486" s="361">
        <f t="shared" ca="1" si="70"/>
        <v>0</v>
      </c>
      <c r="L486" s="361">
        <f t="shared" ca="1" si="71"/>
        <v>0</v>
      </c>
      <c r="M486" s="361">
        <f t="shared" ca="1" si="72"/>
        <v>0</v>
      </c>
      <c r="Y486" s="659"/>
      <c r="Z486" s="79"/>
      <c r="AA486" s="79"/>
      <c r="AB486" s="79"/>
      <c r="AC486" s="79"/>
      <c r="AD486" s="345"/>
      <c r="AE486" s="661"/>
      <c r="AF486" s="653" t="str">
        <f t="shared" si="63"/>
        <v/>
      </c>
      <c r="AG486" t="str">
        <f t="shared" si="73"/>
        <v>||</v>
      </c>
      <c r="AH486" t="str">
        <f t="shared" si="74"/>
        <v>No Factor</v>
      </c>
      <c r="AI486" t="str">
        <f t="shared" si="75"/>
        <v>|||No Factor</v>
      </c>
      <c r="AJ486" t="str">
        <f t="shared" si="76"/>
        <v/>
      </c>
      <c r="AK486" s="654"/>
      <c r="AS486" s="47"/>
      <c r="AT486" s="86"/>
      <c r="AU486" s="653" t="str">
        <f t="shared" si="65"/>
        <v/>
      </c>
      <c r="AV486" t="str">
        <f t="shared" si="77"/>
        <v>||</v>
      </c>
      <c r="AW486" t="str">
        <f t="shared" si="78"/>
        <v>No Factor</v>
      </c>
      <c r="AX486" t="str">
        <f t="shared" si="79"/>
        <v>|||No Factor</v>
      </c>
      <c r="AY486" t="str">
        <f t="shared" si="80"/>
        <v/>
      </c>
      <c r="AZ486" s="14"/>
      <c r="BA486" s="14"/>
      <c r="BB486" s="14"/>
      <c r="BC486" s="14"/>
      <c r="BD486" s="14"/>
      <c r="BE486" s="14"/>
      <c r="BF486" s="86"/>
      <c r="BG486" s="47"/>
      <c r="BH486" s="653" t="str">
        <f t="shared" si="66"/>
        <v/>
      </c>
      <c r="BI486" s="654" t="str">
        <f t="shared" si="67"/>
        <v/>
      </c>
      <c r="BT486" t="str">
        <f t="shared" si="68"/>
        <v>||</v>
      </c>
      <c r="BU486" t="str">
        <f t="shared" si="69"/>
        <v>No Factor</v>
      </c>
      <c r="BV486" t="str">
        <f t="shared" si="81"/>
        <v>|||No Factor</v>
      </c>
      <c r="BW486" t="str">
        <f t="shared" si="82"/>
        <v/>
      </c>
    </row>
    <row r="487" spans="4:75" hidden="1">
      <c r="D487" s="9"/>
      <c r="G487" s="355"/>
      <c r="H487" s="356">
        <f t="shared" si="62"/>
        <v>0</v>
      </c>
      <c r="K487" s="361">
        <f t="shared" ca="1" si="70"/>
        <v>0</v>
      </c>
      <c r="L487" s="361">
        <f t="shared" ca="1" si="71"/>
        <v>0</v>
      </c>
      <c r="M487" s="361">
        <f t="shared" ca="1" si="72"/>
        <v>0</v>
      </c>
      <c r="Y487" s="659"/>
      <c r="Z487" s="79"/>
      <c r="AA487" s="79"/>
      <c r="AB487" s="79"/>
      <c r="AC487" s="79"/>
      <c r="AD487" s="345"/>
      <c r="AE487" s="661"/>
      <c r="AF487" s="653" t="str">
        <f t="shared" si="63"/>
        <v/>
      </c>
      <c r="AG487" t="str">
        <f t="shared" si="73"/>
        <v>||</v>
      </c>
      <c r="AH487" t="str">
        <f t="shared" si="74"/>
        <v>No Factor</v>
      </c>
      <c r="AI487" t="str">
        <f t="shared" si="75"/>
        <v>|||No Factor</v>
      </c>
      <c r="AJ487" t="str">
        <f t="shared" si="76"/>
        <v/>
      </c>
      <c r="AK487" s="654"/>
      <c r="AS487" s="47"/>
      <c r="AT487" s="86"/>
      <c r="AU487" s="653" t="str">
        <f t="shared" si="65"/>
        <v/>
      </c>
      <c r="AV487" t="str">
        <f t="shared" si="77"/>
        <v>||</v>
      </c>
      <c r="AW487" t="str">
        <f t="shared" si="78"/>
        <v>No Factor</v>
      </c>
      <c r="AX487" t="str">
        <f t="shared" si="79"/>
        <v>|||No Factor</v>
      </c>
      <c r="AY487" t="str">
        <f t="shared" si="80"/>
        <v/>
      </c>
      <c r="AZ487" s="14"/>
      <c r="BA487" s="14"/>
      <c r="BB487" s="14"/>
      <c r="BC487" s="14"/>
      <c r="BD487" s="14"/>
      <c r="BE487" s="14"/>
      <c r="BF487" s="86"/>
      <c r="BG487" s="47"/>
      <c r="BH487" s="653" t="str">
        <f t="shared" si="66"/>
        <v/>
      </c>
      <c r="BI487" s="654" t="str">
        <f t="shared" si="67"/>
        <v/>
      </c>
      <c r="BT487" t="str">
        <f t="shared" si="68"/>
        <v>||</v>
      </c>
      <c r="BU487" t="str">
        <f t="shared" si="69"/>
        <v>No Factor</v>
      </c>
      <c r="BV487" t="str">
        <f t="shared" si="81"/>
        <v>|||No Factor</v>
      </c>
      <c r="BW487" t="str">
        <f t="shared" si="82"/>
        <v/>
      </c>
    </row>
    <row r="488" spans="4:75" hidden="1">
      <c r="D488" s="9"/>
      <c r="G488" s="355"/>
      <c r="H488" s="356">
        <f t="shared" si="62"/>
        <v>0</v>
      </c>
      <c r="K488" s="361">
        <f t="shared" ca="1" si="70"/>
        <v>0</v>
      </c>
      <c r="L488" s="361">
        <f t="shared" ca="1" si="71"/>
        <v>0</v>
      </c>
      <c r="M488" s="361">
        <f t="shared" ca="1" si="72"/>
        <v>0</v>
      </c>
      <c r="Y488" s="659"/>
      <c r="Z488" s="79"/>
      <c r="AA488" s="79"/>
      <c r="AB488" s="79"/>
      <c r="AC488" s="79"/>
      <c r="AD488" s="345"/>
      <c r="AE488" s="661"/>
      <c r="AF488" s="653" t="str">
        <f t="shared" si="63"/>
        <v/>
      </c>
      <c r="AG488" t="str">
        <f t="shared" si="73"/>
        <v>||</v>
      </c>
      <c r="AH488" t="str">
        <f t="shared" si="74"/>
        <v>No Factor</v>
      </c>
      <c r="AI488" t="str">
        <f t="shared" si="75"/>
        <v>|||No Factor</v>
      </c>
      <c r="AJ488" t="str">
        <f t="shared" si="76"/>
        <v/>
      </c>
      <c r="AK488" s="654"/>
      <c r="AS488" s="47"/>
      <c r="AT488" s="86"/>
      <c r="AU488" s="653" t="str">
        <f t="shared" si="65"/>
        <v/>
      </c>
      <c r="AV488" t="str">
        <f t="shared" si="77"/>
        <v>||</v>
      </c>
      <c r="AW488" t="str">
        <f t="shared" si="78"/>
        <v>No Factor</v>
      </c>
      <c r="AX488" t="str">
        <f t="shared" si="79"/>
        <v>|||No Factor</v>
      </c>
      <c r="AY488" t="str">
        <f t="shared" si="80"/>
        <v/>
      </c>
      <c r="AZ488" s="14"/>
      <c r="BA488" s="14"/>
      <c r="BB488" s="14"/>
      <c r="BC488" s="14"/>
      <c r="BD488" s="14"/>
      <c r="BE488" s="14"/>
      <c r="BF488" s="86"/>
      <c r="BG488" s="47"/>
      <c r="BH488" s="653" t="str">
        <f t="shared" si="66"/>
        <v/>
      </c>
      <c r="BI488" s="654" t="str">
        <f t="shared" si="67"/>
        <v/>
      </c>
      <c r="BT488" t="str">
        <f t="shared" si="68"/>
        <v>||</v>
      </c>
      <c r="BU488" t="str">
        <f t="shared" si="69"/>
        <v>No Factor</v>
      </c>
      <c r="BV488" t="str">
        <f t="shared" si="81"/>
        <v>|||No Factor</v>
      </c>
      <c r="BW488" t="str">
        <f t="shared" si="82"/>
        <v/>
      </c>
    </row>
    <row r="489" spans="4:75" hidden="1">
      <c r="D489" s="9"/>
      <c r="G489" s="355"/>
      <c r="H489" s="356">
        <f t="shared" si="62"/>
        <v>0</v>
      </c>
      <c r="K489" s="361">
        <f t="shared" ca="1" si="70"/>
        <v>0</v>
      </c>
      <c r="L489" s="361">
        <f t="shared" ca="1" si="71"/>
        <v>0</v>
      </c>
      <c r="M489" s="361">
        <f t="shared" ca="1" si="72"/>
        <v>0</v>
      </c>
      <c r="Y489" s="659"/>
      <c r="Z489" s="79"/>
      <c r="AA489" s="79"/>
      <c r="AB489" s="79"/>
      <c r="AC489" s="79"/>
      <c r="AD489" s="345"/>
      <c r="AE489" s="661"/>
      <c r="AF489" s="653" t="str">
        <f t="shared" si="63"/>
        <v/>
      </c>
      <c r="AG489" t="str">
        <f t="shared" si="73"/>
        <v>||</v>
      </c>
      <c r="AH489" t="str">
        <f t="shared" si="74"/>
        <v>No Factor</v>
      </c>
      <c r="AI489" t="str">
        <f t="shared" si="75"/>
        <v>|||No Factor</v>
      </c>
      <c r="AJ489" t="str">
        <f t="shared" si="76"/>
        <v/>
      </c>
      <c r="AK489" s="654"/>
      <c r="AS489" s="47"/>
      <c r="AT489" s="86"/>
      <c r="AU489" s="653" t="str">
        <f t="shared" si="65"/>
        <v/>
      </c>
      <c r="AV489" t="str">
        <f t="shared" si="77"/>
        <v>||</v>
      </c>
      <c r="AW489" t="str">
        <f t="shared" si="78"/>
        <v>No Factor</v>
      </c>
      <c r="AX489" t="str">
        <f t="shared" si="79"/>
        <v>|||No Factor</v>
      </c>
      <c r="AY489" t="str">
        <f t="shared" si="80"/>
        <v/>
      </c>
      <c r="AZ489" s="14"/>
      <c r="BA489" s="14"/>
      <c r="BB489" s="14"/>
      <c r="BC489" s="14"/>
      <c r="BD489" s="14"/>
      <c r="BE489" s="14"/>
      <c r="BF489" s="86"/>
      <c r="BG489" s="47"/>
      <c r="BH489" s="653" t="str">
        <f t="shared" si="66"/>
        <v/>
      </c>
      <c r="BI489" s="654" t="str">
        <f t="shared" si="67"/>
        <v/>
      </c>
      <c r="BT489" t="str">
        <f t="shared" si="68"/>
        <v>||</v>
      </c>
      <c r="BU489" t="str">
        <f t="shared" si="69"/>
        <v>No Factor</v>
      </c>
      <c r="BV489" t="str">
        <f t="shared" si="81"/>
        <v>|||No Factor</v>
      </c>
      <c r="BW489" t="str">
        <f t="shared" si="82"/>
        <v/>
      </c>
    </row>
    <row r="490" spans="4:75" hidden="1">
      <c r="D490" s="9"/>
      <c r="G490" s="355"/>
      <c r="H490" s="356">
        <f t="shared" si="62"/>
        <v>0</v>
      </c>
      <c r="K490" s="361">
        <f t="shared" ca="1" si="70"/>
        <v>0</v>
      </c>
      <c r="L490" s="361">
        <f t="shared" ca="1" si="71"/>
        <v>0</v>
      </c>
      <c r="M490" s="361">
        <f t="shared" ca="1" si="72"/>
        <v>0</v>
      </c>
      <c r="Y490" s="659"/>
      <c r="Z490" s="79"/>
      <c r="AA490" s="79"/>
      <c r="AB490" s="79"/>
      <c r="AC490" s="79"/>
      <c r="AD490" s="345"/>
      <c r="AE490" s="661"/>
      <c r="AF490" s="653" t="str">
        <f t="shared" si="63"/>
        <v/>
      </c>
      <c r="AG490" t="str">
        <f t="shared" si="73"/>
        <v>||</v>
      </c>
      <c r="AH490" t="str">
        <f t="shared" si="74"/>
        <v>No Factor</v>
      </c>
      <c r="AI490" t="str">
        <f t="shared" si="75"/>
        <v>|||No Factor</v>
      </c>
      <c r="AJ490" t="str">
        <f t="shared" si="76"/>
        <v/>
      </c>
      <c r="AK490" s="654"/>
      <c r="AS490" s="47"/>
      <c r="AT490" s="86"/>
      <c r="AU490" s="653" t="str">
        <f t="shared" si="65"/>
        <v/>
      </c>
      <c r="AV490" t="str">
        <f t="shared" si="77"/>
        <v>||</v>
      </c>
      <c r="AW490" t="str">
        <f t="shared" si="78"/>
        <v>No Factor</v>
      </c>
      <c r="AX490" t="str">
        <f t="shared" si="79"/>
        <v>|||No Factor</v>
      </c>
      <c r="AY490" t="str">
        <f t="shared" si="80"/>
        <v/>
      </c>
      <c r="AZ490" s="14"/>
      <c r="BA490" s="14"/>
      <c r="BB490" s="14"/>
      <c r="BC490" s="14"/>
      <c r="BD490" s="14"/>
      <c r="BE490" s="14"/>
      <c r="BF490" s="86"/>
      <c r="BG490" s="47"/>
      <c r="BH490" s="653" t="str">
        <f t="shared" si="66"/>
        <v/>
      </c>
      <c r="BI490" s="654" t="str">
        <f t="shared" si="67"/>
        <v/>
      </c>
      <c r="BT490" t="str">
        <f t="shared" si="68"/>
        <v>||</v>
      </c>
      <c r="BU490" t="str">
        <f t="shared" si="69"/>
        <v>No Factor</v>
      </c>
      <c r="BV490" t="str">
        <f t="shared" si="81"/>
        <v>|||No Factor</v>
      </c>
      <c r="BW490" t="str">
        <f t="shared" si="82"/>
        <v/>
      </c>
    </row>
    <row r="491" spans="4:75" hidden="1">
      <c r="D491" s="9"/>
      <c r="G491" s="355"/>
      <c r="H491" s="356">
        <f t="shared" si="62"/>
        <v>0</v>
      </c>
      <c r="K491" s="361">
        <f t="shared" ca="1" si="70"/>
        <v>0</v>
      </c>
      <c r="L491" s="361">
        <f t="shared" ca="1" si="71"/>
        <v>0</v>
      </c>
      <c r="M491" s="361">
        <f t="shared" ca="1" si="72"/>
        <v>0</v>
      </c>
      <c r="Y491" s="659"/>
      <c r="Z491" s="79"/>
      <c r="AA491" s="79"/>
      <c r="AB491" s="79"/>
      <c r="AC491" s="79"/>
      <c r="AD491" s="345"/>
      <c r="AE491" s="661"/>
      <c r="AF491" s="653" t="str">
        <f t="shared" si="63"/>
        <v/>
      </c>
      <c r="AG491" t="str">
        <f t="shared" si="73"/>
        <v>||</v>
      </c>
      <c r="AH491" t="str">
        <f t="shared" si="74"/>
        <v>No Factor</v>
      </c>
      <c r="AI491" t="str">
        <f t="shared" si="75"/>
        <v>|||No Factor</v>
      </c>
      <c r="AJ491" t="str">
        <f t="shared" si="76"/>
        <v/>
      </c>
      <c r="AK491" s="654"/>
      <c r="AS491" s="47"/>
      <c r="AT491" s="86"/>
      <c r="AU491" s="653" t="str">
        <f t="shared" si="65"/>
        <v/>
      </c>
      <c r="AV491" t="str">
        <f t="shared" si="77"/>
        <v>||</v>
      </c>
      <c r="AW491" t="str">
        <f t="shared" si="78"/>
        <v>No Factor</v>
      </c>
      <c r="AX491" t="str">
        <f t="shared" si="79"/>
        <v>|||No Factor</v>
      </c>
      <c r="AY491" t="str">
        <f t="shared" si="80"/>
        <v/>
      </c>
      <c r="AZ491" s="14"/>
      <c r="BA491" s="14"/>
      <c r="BB491" s="14"/>
      <c r="BC491" s="14"/>
      <c r="BD491" s="14"/>
      <c r="BE491" s="14"/>
      <c r="BF491" s="86"/>
      <c r="BG491" s="47"/>
      <c r="BH491" s="653" t="str">
        <f t="shared" si="66"/>
        <v/>
      </c>
      <c r="BI491" s="654" t="str">
        <f t="shared" si="67"/>
        <v/>
      </c>
      <c r="BT491" t="str">
        <f t="shared" si="68"/>
        <v>||</v>
      </c>
      <c r="BU491" t="str">
        <f t="shared" si="69"/>
        <v>No Factor</v>
      </c>
      <c r="BV491" t="str">
        <f t="shared" si="81"/>
        <v>|||No Factor</v>
      </c>
      <c r="BW491" t="str">
        <f t="shared" si="82"/>
        <v/>
      </c>
    </row>
    <row r="492" spans="4:75" hidden="1">
      <c r="D492" s="9"/>
      <c r="G492" s="355"/>
      <c r="H492" s="356">
        <f t="shared" si="62"/>
        <v>0</v>
      </c>
      <c r="K492" s="361">
        <f t="shared" ca="1" si="70"/>
        <v>0</v>
      </c>
      <c r="L492" s="361">
        <f t="shared" ca="1" si="71"/>
        <v>0</v>
      </c>
      <c r="M492" s="361">
        <f t="shared" ca="1" si="72"/>
        <v>0</v>
      </c>
      <c r="Y492" s="659"/>
      <c r="Z492" s="79"/>
      <c r="AA492" s="79"/>
      <c r="AB492" s="79"/>
      <c r="AC492" s="79"/>
      <c r="AD492" s="345"/>
      <c r="AE492" s="661"/>
      <c r="AF492" s="653" t="str">
        <f t="shared" si="63"/>
        <v/>
      </c>
      <c r="AG492" t="str">
        <f t="shared" si="73"/>
        <v>||</v>
      </c>
      <c r="AH492" t="str">
        <f t="shared" si="74"/>
        <v>No Factor</v>
      </c>
      <c r="AI492" t="str">
        <f t="shared" si="75"/>
        <v>|||No Factor</v>
      </c>
      <c r="AJ492" t="str">
        <f t="shared" si="76"/>
        <v/>
      </c>
      <c r="AK492" s="654"/>
      <c r="AS492" s="47"/>
      <c r="AT492" s="86"/>
      <c r="AU492" s="653" t="str">
        <f t="shared" si="65"/>
        <v/>
      </c>
      <c r="AV492" t="str">
        <f t="shared" si="77"/>
        <v>||</v>
      </c>
      <c r="AW492" t="str">
        <f t="shared" si="78"/>
        <v>No Factor</v>
      </c>
      <c r="AX492" t="str">
        <f t="shared" si="79"/>
        <v>|||No Factor</v>
      </c>
      <c r="AY492" t="str">
        <f t="shared" si="80"/>
        <v/>
      </c>
      <c r="AZ492" s="14"/>
      <c r="BA492" s="14"/>
      <c r="BB492" s="14"/>
      <c r="BC492" s="14"/>
      <c r="BD492" s="14"/>
      <c r="BE492" s="14"/>
      <c r="BF492" s="86"/>
      <c r="BG492" s="47"/>
      <c r="BH492" s="653" t="str">
        <f t="shared" si="66"/>
        <v/>
      </c>
      <c r="BI492" s="654" t="str">
        <f t="shared" si="67"/>
        <v/>
      </c>
      <c r="BT492" t="str">
        <f t="shared" si="68"/>
        <v>||</v>
      </c>
      <c r="BU492" t="str">
        <f t="shared" si="69"/>
        <v>No Factor</v>
      </c>
      <c r="BV492" t="str">
        <f t="shared" si="81"/>
        <v>|||No Factor</v>
      </c>
      <c r="BW492" t="str">
        <f t="shared" si="82"/>
        <v/>
      </c>
    </row>
    <row r="493" spans="4:75" hidden="1">
      <c r="D493" s="9"/>
      <c r="G493" s="355"/>
      <c r="H493" s="356">
        <f t="shared" ref="H493:H524" si="83">COUNTIF($C$8:$C$108,G493)</f>
        <v>0</v>
      </c>
      <c r="K493" s="361">
        <f t="shared" ca="1" si="70"/>
        <v>0</v>
      </c>
      <c r="L493" s="361">
        <f t="shared" ca="1" si="71"/>
        <v>0</v>
      </c>
      <c r="M493" s="361">
        <f t="shared" ca="1" si="72"/>
        <v>0</v>
      </c>
      <c r="Y493" s="659"/>
      <c r="Z493" s="79"/>
      <c r="AA493" s="79"/>
      <c r="AB493" s="79"/>
      <c r="AC493" s="79"/>
      <c r="AD493" s="345"/>
      <c r="AE493" s="661"/>
      <c r="AF493" s="653" t="str">
        <f t="shared" si="63"/>
        <v/>
      </c>
      <c r="AG493" t="str">
        <f t="shared" si="73"/>
        <v>||</v>
      </c>
      <c r="AH493" t="str">
        <f t="shared" si="74"/>
        <v>No Factor</v>
      </c>
      <c r="AI493" t="str">
        <f t="shared" si="75"/>
        <v>|||No Factor</v>
      </c>
      <c r="AJ493" t="str">
        <f t="shared" si="76"/>
        <v/>
      </c>
      <c r="AK493" s="654"/>
      <c r="AS493" s="47"/>
      <c r="AT493" s="86"/>
      <c r="AU493" s="653" t="str">
        <f t="shared" si="65"/>
        <v/>
      </c>
      <c r="AV493" t="str">
        <f t="shared" si="77"/>
        <v>||</v>
      </c>
      <c r="AW493" t="str">
        <f t="shared" si="78"/>
        <v>No Factor</v>
      </c>
      <c r="AX493" t="str">
        <f t="shared" si="79"/>
        <v>|||No Factor</v>
      </c>
      <c r="AY493" t="str">
        <f t="shared" si="80"/>
        <v/>
      </c>
      <c r="AZ493" s="14"/>
      <c r="BA493" s="14"/>
      <c r="BB493" s="14"/>
      <c r="BC493" s="14"/>
      <c r="BD493" s="14"/>
      <c r="BE493" s="14"/>
      <c r="BF493" s="86"/>
      <c r="BG493" s="47"/>
      <c r="BH493" s="653" t="str">
        <f t="shared" si="66"/>
        <v/>
      </c>
      <c r="BI493" s="654" t="str">
        <f t="shared" si="67"/>
        <v/>
      </c>
      <c r="BT493" t="str">
        <f t="shared" si="68"/>
        <v>||</v>
      </c>
      <c r="BU493" t="str">
        <f t="shared" si="69"/>
        <v>No Factor</v>
      </c>
      <c r="BV493" t="str">
        <f t="shared" si="81"/>
        <v>|||No Factor</v>
      </c>
      <c r="BW493" t="str">
        <f t="shared" si="82"/>
        <v/>
      </c>
    </row>
    <row r="494" spans="4:75" hidden="1">
      <c r="D494" s="9"/>
      <c r="G494" s="355"/>
      <c r="H494" s="356">
        <f t="shared" si="83"/>
        <v>0</v>
      </c>
      <c r="K494" s="361">
        <f t="shared" ca="1" si="70"/>
        <v>0</v>
      </c>
      <c r="L494" s="361">
        <f t="shared" ca="1" si="71"/>
        <v>0</v>
      </c>
      <c r="M494" s="361">
        <f t="shared" ca="1" si="72"/>
        <v>0</v>
      </c>
      <c r="Y494" s="659"/>
      <c r="Z494" s="79"/>
      <c r="AA494" s="79"/>
      <c r="AB494" s="79"/>
      <c r="AC494" s="79"/>
      <c r="AD494" s="345"/>
      <c r="AE494" s="661"/>
      <c r="AF494" s="653" t="str">
        <f t="shared" si="63"/>
        <v/>
      </c>
      <c r="AG494" t="str">
        <f t="shared" si="73"/>
        <v>||</v>
      </c>
      <c r="AH494" t="str">
        <f t="shared" si="74"/>
        <v>No Factor</v>
      </c>
      <c r="AI494" t="str">
        <f t="shared" si="75"/>
        <v>|||No Factor</v>
      </c>
      <c r="AJ494" t="str">
        <f t="shared" si="76"/>
        <v/>
      </c>
      <c r="AK494" s="654"/>
      <c r="AS494" s="47"/>
      <c r="AT494" s="86"/>
      <c r="AU494" s="653" t="str">
        <f t="shared" si="65"/>
        <v/>
      </c>
      <c r="AV494" t="str">
        <f t="shared" si="77"/>
        <v>||</v>
      </c>
      <c r="AW494" t="str">
        <f t="shared" si="78"/>
        <v>No Factor</v>
      </c>
      <c r="AX494" t="str">
        <f t="shared" si="79"/>
        <v>|||No Factor</v>
      </c>
      <c r="AY494" t="str">
        <f t="shared" si="80"/>
        <v/>
      </c>
      <c r="AZ494" s="14"/>
      <c r="BA494" s="14"/>
      <c r="BB494" s="14"/>
      <c r="BC494" s="14"/>
      <c r="BD494" s="14"/>
      <c r="BE494" s="14"/>
      <c r="BF494" s="86"/>
      <c r="BG494" s="47"/>
      <c r="BH494" s="653" t="str">
        <f t="shared" si="66"/>
        <v/>
      </c>
      <c r="BI494" s="654" t="str">
        <f t="shared" si="67"/>
        <v/>
      </c>
      <c r="BT494" t="str">
        <f t="shared" si="68"/>
        <v>||</v>
      </c>
      <c r="BU494" t="str">
        <f t="shared" si="69"/>
        <v>No Factor</v>
      </c>
      <c r="BV494" t="str">
        <f t="shared" si="81"/>
        <v>|||No Factor</v>
      </c>
      <c r="BW494" t="str">
        <f t="shared" si="82"/>
        <v/>
      </c>
    </row>
    <row r="495" spans="4:75" hidden="1">
      <c r="D495" s="9"/>
      <c r="G495" s="355"/>
      <c r="H495" s="356">
        <f t="shared" si="83"/>
        <v>0</v>
      </c>
      <c r="K495" s="361">
        <f t="shared" ca="1" si="70"/>
        <v>0</v>
      </c>
      <c r="L495" s="361">
        <f t="shared" ca="1" si="71"/>
        <v>0</v>
      </c>
      <c r="M495" s="361">
        <f t="shared" ca="1" si="72"/>
        <v>0</v>
      </c>
      <c r="Y495" s="659"/>
      <c r="Z495" s="79"/>
      <c r="AA495" s="79"/>
      <c r="AB495" s="79"/>
      <c r="AC495" s="79"/>
      <c r="AD495" s="345"/>
      <c r="AE495" s="661"/>
      <c r="AF495" s="653" t="str">
        <f t="shared" si="63"/>
        <v/>
      </c>
      <c r="AG495" t="str">
        <f t="shared" si="73"/>
        <v>||</v>
      </c>
      <c r="AH495" t="str">
        <f t="shared" si="74"/>
        <v>No Factor</v>
      </c>
      <c r="AI495" t="str">
        <f t="shared" si="75"/>
        <v>|||No Factor</v>
      </c>
      <c r="AJ495" t="str">
        <f t="shared" si="76"/>
        <v/>
      </c>
      <c r="AK495" s="654"/>
      <c r="AS495" s="47"/>
      <c r="AT495" s="86"/>
      <c r="AU495" s="653" t="str">
        <f t="shared" si="65"/>
        <v/>
      </c>
      <c r="AV495" t="str">
        <f t="shared" si="77"/>
        <v>||</v>
      </c>
      <c r="AW495" t="str">
        <f t="shared" si="78"/>
        <v>No Factor</v>
      </c>
      <c r="AX495" t="str">
        <f t="shared" si="79"/>
        <v>|||No Factor</v>
      </c>
      <c r="AY495" t="str">
        <f t="shared" si="80"/>
        <v/>
      </c>
      <c r="AZ495" s="14"/>
      <c r="BA495" s="14"/>
      <c r="BB495" s="14"/>
      <c r="BC495" s="14"/>
      <c r="BD495" s="14"/>
      <c r="BE495" s="14"/>
      <c r="BF495" s="86"/>
      <c r="BG495" s="47"/>
      <c r="BH495" s="653" t="str">
        <f t="shared" si="66"/>
        <v/>
      </c>
      <c r="BI495" s="654" t="str">
        <f t="shared" si="67"/>
        <v/>
      </c>
      <c r="BT495" t="str">
        <f t="shared" si="68"/>
        <v>||</v>
      </c>
      <c r="BU495" t="str">
        <f t="shared" si="69"/>
        <v>No Factor</v>
      </c>
      <c r="BV495" t="str">
        <f t="shared" si="81"/>
        <v>|||No Factor</v>
      </c>
      <c r="BW495" t="str">
        <f t="shared" si="82"/>
        <v/>
      </c>
    </row>
    <row r="496" spans="4:75" hidden="1">
      <c r="D496" s="9"/>
      <c r="G496" s="355"/>
      <c r="H496" s="356">
        <f t="shared" si="83"/>
        <v>0</v>
      </c>
      <c r="K496" s="361">
        <f t="shared" ca="1" si="70"/>
        <v>0</v>
      </c>
      <c r="L496" s="361">
        <f t="shared" ca="1" si="71"/>
        <v>0</v>
      </c>
      <c r="M496" s="361">
        <f t="shared" ca="1" si="72"/>
        <v>0</v>
      </c>
      <c r="Y496" s="659"/>
      <c r="Z496" s="79"/>
      <c r="AA496" s="79"/>
      <c r="AB496" s="79"/>
      <c r="AC496" s="79"/>
      <c r="AD496" s="345"/>
      <c r="AE496" s="661"/>
      <c r="AF496" s="653" t="str">
        <f t="shared" si="63"/>
        <v/>
      </c>
      <c r="AG496" t="str">
        <f t="shared" si="73"/>
        <v>||</v>
      </c>
      <c r="AH496" t="str">
        <f t="shared" si="74"/>
        <v>No Factor</v>
      </c>
      <c r="AI496" t="str">
        <f t="shared" si="75"/>
        <v>|||No Factor</v>
      </c>
      <c r="AJ496" t="str">
        <f t="shared" si="76"/>
        <v/>
      </c>
      <c r="AK496" s="654"/>
      <c r="AS496" s="47"/>
      <c r="AT496" s="86"/>
      <c r="AU496" s="653" t="str">
        <f t="shared" si="65"/>
        <v/>
      </c>
      <c r="AV496" t="str">
        <f t="shared" si="77"/>
        <v>||</v>
      </c>
      <c r="AW496" t="str">
        <f t="shared" si="78"/>
        <v>No Factor</v>
      </c>
      <c r="AX496" t="str">
        <f t="shared" si="79"/>
        <v>|||No Factor</v>
      </c>
      <c r="AY496" t="str">
        <f t="shared" si="80"/>
        <v/>
      </c>
      <c r="AZ496" s="14"/>
      <c r="BA496" s="14"/>
      <c r="BB496" s="14"/>
      <c r="BC496" s="14"/>
      <c r="BD496" s="14"/>
      <c r="BE496" s="14"/>
      <c r="BF496" s="86"/>
      <c r="BG496" s="47"/>
      <c r="BH496" s="653" t="str">
        <f t="shared" si="66"/>
        <v/>
      </c>
      <c r="BI496" s="654" t="str">
        <f t="shared" si="67"/>
        <v/>
      </c>
      <c r="BT496" t="str">
        <f t="shared" si="68"/>
        <v>||</v>
      </c>
      <c r="BU496" t="str">
        <f t="shared" si="69"/>
        <v>No Factor</v>
      </c>
      <c r="BV496" t="str">
        <f t="shared" si="81"/>
        <v>|||No Factor</v>
      </c>
      <c r="BW496" t="str">
        <f t="shared" si="82"/>
        <v/>
      </c>
    </row>
    <row r="497" spans="4:90" hidden="1">
      <c r="D497" s="9"/>
      <c r="G497" s="355"/>
      <c r="H497" s="356">
        <f t="shared" si="83"/>
        <v>0</v>
      </c>
      <c r="K497" s="361">
        <f t="shared" ca="1" si="70"/>
        <v>0</v>
      </c>
      <c r="L497" s="361">
        <f t="shared" ca="1" si="71"/>
        <v>0</v>
      </c>
      <c r="M497" s="361">
        <f t="shared" ca="1" si="72"/>
        <v>0</v>
      </c>
      <c r="Y497" s="659"/>
      <c r="Z497" s="79"/>
      <c r="AA497" s="79"/>
      <c r="AB497" s="79"/>
      <c r="AC497" s="79"/>
      <c r="AD497" s="345"/>
      <c r="AE497" s="661"/>
      <c r="AF497" s="653" t="str">
        <f t="shared" si="63"/>
        <v/>
      </c>
      <c r="AG497" t="str">
        <f t="shared" si="73"/>
        <v>||</v>
      </c>
      <c r="AH497" t="str">
        <f t="shared" si="74"/>
        <v>No Factor</v>
      </c>
      <c r="AI497" t="str">
        <f t="shared" si="75"/>
        <v>|||No Factor</v>
      </c>
      <c r="AJ497" t="str">
        <f t="shared" si="76"/>
        <v/>
      </c>
      <c r="AK497" s="654"/>
      <c r="AS497" s="47"/>
      <c r="AT497" s="86"/>
      <c r="AU497" s="653" t="str">
        <f t="shared" si="65"/>
        <v/>
      </c>
      <c r="AV497" t="str">
        <f t="shared" si="77"/>
        <v>||</v>
      </c>
      <c r="AW497" t="str">
        <f t="shared" si="78"/>
        <v>No Factor</v>
      </c>
      <c r="AX497" t="str">
        <f t="shared" si="79"/>
        <v>|||No Factor</v>
      </c>
      <c r="AY497" t="str">
        <f t="shared" si="80"/>
        <v/>
      </c>
      <c r="AZ497" s="14"/>
      <c r="BA497" s="14"/>
      <c r="BB497" s="14"/>
      <c r="BC497" s="14"/>
      <c r="BD497" s="14"/>
      <c r="BE497" s="14"/>
      <c r="BF497" s="86"/>
      <c r="BG497" s="47"/>
      <c r="BH497" s="653" t="str">
        <f t="shared" si="66"/>
        <v/>
      </c>
      <c r="BI497" s="654" t="str">
        <f t="shared" si="67"/>
        <v/>
      </c>
      <c r="BT497" t="str">
        <f t="shared" si="68"/>
        <v>||</v>
      </c>
      <c r="BU497" t="str">
        <f t="shared" si="69"/>
        <v>No Factor</v>
      </c>
      <c r="BV497" t="str">
        <f t="shared" si="81"/>
        <v>|||No Factor</v>
      </c>
      <c r="BW497" t="str">
        <f t="shared" si="82"/>
        <v/>
      </c>
    </row>
    <row r="498" spans="4:90" hidden="1">
      <c r="D498" s="9"/>
      <c r="G498" s="355"/>
      <c r="H498" s="356">
        <f t="shared" si="83"/>
        <v>0</v>
      </c>
      <c r="K498" s="361">
        <f t="shared" ca="1" si="70"/>
        <v>0</v>
      </c>
      <c r="L498" s="361">
        <f t="shared" ca="1" si="71"/>
        <v>0</v>
      </c>
      <c r="M498" s="361">
        <f t="shared" ca="1" si="72"/>
        <v>0</v>
      </c>
      <c r="Y498" s="659"/>
      <c r="Z498" s="79"/>
      <c r="AA498" s="79"/>
      <c r="AB498" s="79"/>
      <c r="AC498" s="79"/>
      <c r="AD498" s="345"/>
      <c r="AE498" s="661"/>
      <c r="AF498" s="653" t="str">
        <f t="shared" si="63"/>
        <v/>
      </c>
      <c r="AG498" t="str">
        <f t="shared" si="73"/>
        <v>||</v>
      </c>
      <c r="AH498" t="str">
        <f t="shared" si="74"/>
        <v>No Factor</v>
      </c>
      <c r="AI498" t="str">
        <f t="shared" si="75"/>
        <v>|||No Factor</v>
      </c>
      <c r="AJ498" t="str">
        <f t="shared" si="76"/>
        <v/>
      </c>
      <c r="AK498" s="654"/>
      <c r="AS498" s="47"/>
      <c r="AT498" s="86"/>
      <c r="AU498" s="653" t="str">
        <f t="shared" si="65"/>
        <v/>
      </c>
      <c r="AV498" t="str">
        <f t="shared" si="77"/>
        <v>||</v>
      </c>
      <c r="AW498" t="str">
        <f t="shared" si="78"/>
        <v>No Factor</v>
      </c>
      <c r="AX498" t="str">
        <f t="shared" si="79"/>
        <v>|||No Factor</v>
      </c>
      <c r="AY498" t="str">
        <f t="shared" si="80"/>
        <v/>
      </c>
      <c r="AZ498" s="14"/>
      <c r="BA498" s="14"/>
      <c r="BB498" s="14"/>
      <c r="BC498" s="14"/>
      <c r="BD498" s="14"/>
      <c r="BE498" s="14"/>
      <c r="BF498" s="86"/>
      <c r="BG498" s="47"/>
      <c r="BH498" s="653" t="str">
        <f t="shared" si="66"/>
        <v/>
      </c>
      <c r="BI498" s="654" t="str">
        <f t="shared" si="67"/>
        <v/>
      </c>
      <c r="BT498" t="str">
        <f t="shared" si="68"/>
        <v>||</v>
      </c>
      <c r="BU498" t="str">
        <f t="shared" si="69"/>
        <v>No Factor</v>
      </c>
      <c r="BV498" t="str">
        <f t="shared" si="81"/>
        <v>|||No Factor</v>
      </c>
      <c r="BW498" t="str">
        <f t="shared" si="82"/>
        <v/>
      </c>
    </row>
    <row r="499" spans="4:90" hidden="1">
      <c r="D499" s="9"/>
      <c r="G499" s="355"/>
      <c r="H499" s="356">
        <f t="shared" si="83"/>
        <v>0</v>
      </c>
      <c r="K499" s="361">
        <f t="shared" ca="1" si="70"/>
        <v>0</v>
      </c>
      <c r="L499" s="361">
        <f t="shared" ca="1" si="71"/>
        <v>0</v>
      </c>
      <c r="M499" s="361">
        <f t="shared" ca="1" si="72"/>
        <v>0</v>
      </c>
      <c r="Y499" s="659"/>
      <c r="Z499" s="79"/>
      <c r="AA499" s="79"/>
      <c r="AB499" s="79"/>
      <c r="AC499" s="79"/>
      <c r="AD499" s="345"/>
      <c r="AE499" s="661"/>
      <c r="AF499" s="653" t="str">
        <f t="shared" si="63"/>
        <v/>
      </c>
      <c r="AG499" t="str">
        <f t="shared" si="73"/>
        <v>||</v>
      </c>
      <c r="AH499" t="str">
        <f t="shared" si="74"/>
        <v>No Factor</v>
      </c>
      <c r="AI499" t="str">
        <f t="shared" si="75"/>
        <v>|||No Factor</v>
      </c>
      <c r="AJ499" t="str">
        <f t="shared" si="76"/>
        <v/>
      </c>
      <c r="AK499" s="654" t="str">
        <f>IF(AND(AA499&lt;&gt;"",AND(AB499=AB478,AA499=AA478)),"This factor has already been used for this Site; please revise","")</f>
        <v/>
      </c>
      <c r="AS499" s="47"/>
      <c r="AT499" s="86"/>
      <c r="AU499" s="653" t="str">
        <f t="shared" si="65"/>
        <v/>
      </c>
      <c r="AV499" t="str">
        <f t="shared" si="77"/>
        <v>||</v>
      </c>
      <c r="AW499" t="str">
        <f t="shared" si="78"/>
        <v>No Factor</v>
      </c>
      <c r="AX499" t="str">
        <f t="shared" si="79"/>
        <v>|||No Factor</v>
      </c>
      <c r="AY499" t="str">
        <f t="shared" si="80"/>
        <v/>
      </c>
      <c r="AZ499" s="14"/>
      <c r="BA499" s="14"/>
      <c r="BB499" s="14"/>
      <c r="BC499" s="14"/>
      <c r="BD499" s="14"/>
      <c r="BE499" s="14"/>
      <c r="BF499" s="86"/>
      <c r="BG499" s="47"/>
      <c r="BH499" s="653" t="str">
        <f t="shared" si="66"/>
        <v/>
      </c>
      <c r="BI499" s="654" t="str">
        <f t="shared" si="67"/>
        <v/>
      </c>
      <c r="BT499" t="str">
        <f t="shared" si="68"/>
        <v>||</v>
      </c>
      <c r="BU499" t="str">
        <f t="shared" si="69"/>
        <v>No Factor</v>
      </c>
      <c r="BV499" t="str">
        <f t="shared" si="81"/>
        <v>|||No Factor</v>
      </c>
      <c r="BW499" t="str">
        <f t="shared" si="82"/>
        <v/>
      </c>
    </row>
    <row r="500" spans="4:90" hidden="1">
      <c r="D500" s="9"/>
      <c r="G500" s="355"/>
      <c r="H500" s="356">
        <f t="shared" si="83"/>
        <v>0</v>
      </c>
      <c r="K500" s="361">
        <f t="shared" ca="1" si="70"/>
        <v>0</v>
      </c>
      <c r="L500" s="361">
        <f t="shared" ca="1" si="71"/>
        <v>0</v>
      </c>
      <c r="M500" s="361">
        <f t="shared" ca="1" si="72"/>
        <v>0</v>
      </c>
      <c r="Y500" s="659"/>
      <c r="Z500" s="79"/>
      <c r="AA500" s="79"/>
      <c r="AB500" s="79"/>
      <c r="AC500" s="79"/>
      <c r="AD500" s="345"/>
      <c r="AE500" s="661"/>
      <c r="AF500" s="653" t="str">
        <f t="shared" si="63"/>
        <v/>
      </c>
      <c r="AG500" t="str">
        <f t="shared" si="73"/>
        <v>||</v>
      </c>
      <c r="AH500" t="str">
        <f t="shared" si="74"/>
        <v>No Factor</v>
      </c>
      <c r="AI500" t="str">
        <f t="shared" si="75"/>
        <v>|||No Factor</v>
      </c>
      <c r="AJ500" t="str">
        <f t="shared" si="76"/>
        <v/>
      </c>
      <c r="AK500" s="654" t="str">
        <f t="shared" si="64"/>
        <v/>
      </c>
      <c r="AS500" s="47"/>
      <c r="AT500" s="86"/>
      <c r="AU500" s="653" t="str">
        <f t="shared" si="65"/>
        <v/>
      </c>
      <c r="AV500" t="str">
        <f t="shared" si="77"/>
        <v>||</v>
      </c>
      <c r="AW500" t="str">
        <f t="shared" si="78"/>
        <v>No Factor</v>
      </c>
      <c r="AX500" t="str">
        <f t="shared" si="79"/>
        <v>|||No Factor</v>
      </c>
      <c r="AY500" t="str">
        <f t="shared" si="80"/>
        <v/>
      </c>
      <c r="AZ500" s="14"/>
      <c r="BA500" s="14"/>
      <c r="BB500" s="14"/>
      <c r="BC500" s="14"/>
      <c r="BD500" s="14"/>
      <c r="BE500" s="14"/>
      <c r="BF500" s="86"/>
      <c r="BG500" s="47"/>
      <c r="BH500" s="653" t="str">
        <f t="shared" si="66"/>
        <v/>
      </c>
      <c r="BI500" s="654" t="str">
        <f t="shared" si="67"/>
        <v/>
      </c>
      <c r="BT500" t="str">
        <f t="shared" si="68"/>
        <v>||</v>
      </c>
      <c r="BU500" t="str">
        <f t="shared" si="69"/>
        <v>No Factor</v>
      </c>
      <c r="BV500" t="str">
        <f t="shared" si="81"/>
        <v>|||No Factor</v>
      </c>
      <c r="BW500" t="str">
        <f t="shared" si="82"/>
        <v/>
      </c>
    </row>
    <row r="501" spans="4:90" hidden="1">
      <c r="D501" s="9"/>
      <c r="G501" s="355"/>
      <c r="H501" s="356">
        <f t="shared" si="83"/>
        <v>0</v>
      </c>
      <c r="K501" s="361">
        <f t="shared" ca="1" si="70"/>
        <v>0</v>
      </c>
      <c r="L501" s="361">
        <f t="shared" ca="1" si="71"/>
        <v>0</v>
      </c>
      <c r="M501" s="361">
        <f t="shared" ca="1" si="72"/>
        <v>0</v>
      </c>
      <c r="Y501" s="659"/>
      <c r="Z501" s="79"/>
      <c r="AA501" s="79"/>
      <c r="AB501" s="79"/>
      <c r="AC501" s="79"/>
      <c r="AD501" s="345"/>
      <c r="AE501" s="661"/>
      <c r="AF501" s="653" t="str">
        <f t="shared" si="63"/>
        <v/>
      </c>
      <c r="AG501" t="str">
        <f t="shared" si="73"/>
        <v>||</v>
      </c>
      <c r="AH501" t="str">
        <f t="shared" si="74"/>
        <v>No Factor</v>
      </c>
      <c r="AI501" t="str">
        <f t="shared" si="75"/>
        <v>|||No Factor</v>
      </c>
      <c r="AJ501" t="str">
        <f t="shared" si="76"/>
        <v/>
      </c>
      <c r="AK501" s="654"/>
      <c r="AS501" s="47"/>
      <c r="AT501" s="86"/>
      <c r="AU501" s="653" t="str">
        <f t="shared" si="65"/>
        <v/>
      </c>
      <c r="AV501" t="str">
        <f t="shared" si="77"/>
        <v>||</v>
      </c>
      <c r="AW501" t="str">
        <f t="shared" si="78"/>
        <v>No Factor</v>
      </c>
      <c r="AX501" t="str">
        <f t="shared" si="79"/>
        <v>|||No Factor</v>
      </c>
      <c r="AY501" t="str">
        <f t="shared" si="80"/>
        <v/>
      </c>
      <c r="AZ501" s="14"/>
      <c r="BA501" s="14"/>
      <c r="BB501" s="14"/>
      <c r="BC501" s="14"/>
      <c r="BD501" s="14"/>
      <c r="BE501" s="14"/>
      <c r="BF501" s="86"/>
      <c r="BG501" s="47"/>
      <c r="BH501" s="653" t="str">
        <f t="shared" si="66"/>
        <v/>
      </c>
      <c r="BI501" s="654" t="str">
        <f t="shared" si="67"/>
        <v/>
      </c>
      <c r="BT501" t="str">
        <f t="shared" si="68"/>
        <v>||</v>
      </c>
      <c r="BU501" t="str">
        <f t="shared" si="69"/>
        <v>No Factor</v>
      </c>
      <c r="BV501" t="str">
        <f t="shared" si="81"/>
        <v>|||No Factor</v>
      </c>
      <c r="BW501" t="str">
        <f t="shared" si="82"/>
        <v/>
      </c>
    </row>
    <row r="502" spans="4:90" hidden="1">
      <c r="D502" s="9"/>
      <c r="G502" s="355"/>
      <c r="H502" s="356">
        <f t="shared" si="83"/>
        <v>0</v>
      </c>
      <c r="K502" s="361">
        <f t="shared" ca="1" si="70"/>
        <v>0</v>
      </c>
      <c r="L502" s="361">
        <f t="shared" ca="1" si="71"/>
        <v>0</v>
      </c>
      <c r="M502" s="361">
        <f t="shared" ca="1" si="72"/>
        <v>0</v>
      </c>
      <c r="Y502" s="659"/>
      <c r="Z502" s="79"/>
      <c r="AA502" s="79"/>
      <c r="AB502" s="79"/>
      <c r="AC502" s="79"/>
      <c r="AD502" s="345"/>
      <c r="AE502" s="661"/>
      <c r="AF502" s="653" t="str">
        <f t="shared" si="63"/>
        <v/>
      </c>
      <c r="AG502" t="str">
        <f t="shared" si="73"/>
        <v>||</v>
      </c>
      <c r="AH502" t="str">
        <f t="shared" si="74"/>
        <v>No Factor</v>
      </c>
      <c r="AI502" t="str">
        <f t="shared" si="75"/>
        <v>|||No Factor</v>
      </c>
      <c r="AJ502" t="str">
        <f t="shared" si="76"/>
        <v/>
      </c>
      <c r="AK502" s="654"/>
      <c r="AS502" s="47"/>
      <c r="AT502" s="86"/>
      <c r="AU502" s="653" t="str">
        <f t="shared" si="65"/>
        <v/>
      </c>
      <c r="AV502" t="str">
        <f t="shared" si="77"/>
        <v>||</v>
      </c>
      <c r="AW502" t="str">
        <f t="shared" si="78"/>
        <v>No Factor</v>
      </c>
      <c r="AX502" t="str">
        <f t="shared" si="79"/>
        <v>|||No Factor</v>
      </c>
      <c r="AY502" t="str">
        <f t="shared" si="80"/>
        <v/>
      </c>
      <c r="AZ502" s="14"/>
      <c r="BA502" s="14"/>
      <c r="BB502" s="14"/>
      <c r="BC502" s="14"/>
      <c r="BD502" s="14"/>
      <c r="BE502" s="14"/>
      <c r="BF502" s="86"/>
      <c r="BG502" s="47"/>
      <c r="BH502" s="653" t="str">
        <f t="shared" si="66"/>
        <v/>
      </c>
      <c r="BI502" s="654" t="str">
        <f t="shared" si="67"/>
        <v/>
      </c>
      <c r="BT502" t="str">
        <f t="shared" si="68"/>
        <v>||</v>
      </c>
      <c r="BU502" t="str">
        <f t="shared" si="69"/>
        <v>No Factor</v>
      </c>
      <c r="BV502" t="str">
        <f t="shared" si="81"/>
        <v>|||No Factor</v>
      </c>
      <c r="BW502" t="str">
        <f t="shared" si="82"/>
        <v/>
      </c>
    </row>
    <row r="503" spans="4:90" hidden="1">
      <c r="D503" s="9"/>
      <c r="G503" s="355"/>
      <c r="H503" s="356">
        <f t="shared" si="83"/>
        <v>0</v>
      </c>
      <c r="K503" s="361">
        <f t="shared" ca="1" si="70"/>
        <v>0</v>
      </c>
      <c r="L503" s="361">
        <f t="shared" ca="1" si="71"/>
        <v>0</v>
      </c>
      <c r="M503" s="361">
        <f t="shared" ca="1" si="72"/>
        <v>0</v>
      </c>
      <c r="Y503" s="659"/>
      <c r="Z503" s="79"/>
      <c r="AA503" s="79"/>
      <c r="AB503" s="79"/>
      <c r="AC503" s="79"/>
      <c r="AD503" s="345"/>
      <c r="AE503" s="661"/>
      <c r="AF503" s="653" t="str">
        <f t="shared" si="63"/>
        <v/>
      </c>
      <c r="AG503" t="str">
        <f t="shared" si="73"/>
        <v>||</v>
      </c>
      <c r="AH503" t="str">
        <f t="shared" si="74"/>
        <v>No Factor</v>
      </c>
      <c r="AI503" t="str">
        <f t="shared" si="75"/>
        <v>|||No Factor</v>
      </c>
      <c r="AJ503" t="str">
        <f t="shared" si="76"/>
        <v/>
      </c>
      <c r="AK503" s="654"/>
      <c r="AS503" s="47"/>
      <c r="AT503" s="86"/>
      <c r="AU503" s="653" t="str">
        <f t="shared" si="65"/>
        <v/>
      </c>
      <c r="AV503" t="str">
        <f t="shared" si="77"/>
        <v>||</v>
      </c>
      <c r="AW503" t="str">
        <f t="shared" si="78"/>
        <v>No Factor</v>
      </c>
      <c r="AX503" t="str">
        <f t="shared" si="79"/>
        <v>|||No Factor</v>
      </c>
      <c r="AY503" t="str">
        <f t="shared" si="80"/>
        <v/>
      </c>
      <c r="AZ503" s="14"/>
      <c r="BA503" s="14"/>
      <c r="BB503" s="14"/>
      <c r="BC503" s="14"/>
      <c r="BD503" s="14"/>
      <c r="BE503" s="14"/>
      <c r="BF503" s="86"/>
      <c r="BG503" s="47"/>
      <c r="BH503" s="653" t="str">
        <f t="shared" si="66"/>
        <v/>
      </c>
      <c r="BI503" s="654" t="str">
        <f t="shared" si="67"/>
        <v/>
      </c>
      <c r="BT503" t="str">
        <f t="shared" si="68"/>
        <v>||</v>
      </c>
      <c r="BU503" t="str">
        <f t="shared" si="69"/>
        <v>No Factor</v>
      </c>
      <c r="BV503" t="str">
        <f t="shared" si="81"/>
        <v>|||No Factor</v>
      </c>
      <c r="BW503" t="str">
        <f t="shared" si="82"/>
        <v/>
      </c>
    </row>
    <row r="504" spans="4:90" hidden="1">
      <c r="D504" s="9"/>
      <c r="G504" s="355"/>
      <c r="H504" s="356">
        <f t="shared" si="83"/>
        <v>0</v>
      </c>
      <c r="K504" s="361">
        <f t="shared" ca="1" si="70"/>
        <v>0</v>
      </c>
      <c r="L504" s="361">
        <f t="shared" ca="1" si="71"/>
        <v>0</v>
      </c>
      <c r="M504" s="361">
        <f t="shared" ca="1" si="72"/>
        <v>0</v>
      </c>
      <c r="Y504" s="659"/>
      <c r="Z504" s="79"/>
      <c r="AA504" s="79"/>
      <c r="AB504" s="79"/>
      <c r="AC504" s="79"/>
      <c r="AD504" s="345"/>
      <c r="AE504" s="661"/>
      <c r="AF504" s="653" t="str">
        <f t="shared" si="63"/>
        <v/>
      </c>
      <c r="AG504" t="str">
        <f t="shared" si="73"/>
        <v>||</v>
      </c>
      <c r="AH504" t="str">
        <f t="shared" si="74"/>
        <v>No Factor</v>
      </c>
      <c r="AI504" t="str">
        <f t="shared" si="75"/>
        <v>|||No Factor</v>
      </c>
      <c r="AJ504" t="str">
        <f t="shared" si="76"/>
        <v/>
      </c>
      <c r="AK504" s="654"/>
      <c r="AS504" s="47"/>
      <c r="AT504" s="86"/>
      <c r="AU504" s="653" t="str">
        <f t="shared" si="65"/>
        <v/>
      </c>
      <c r="AV504" t="str">
        <f t="shared" si="77"/>
        <v>||</v>
      </c>
      <c r="AW504" t="str">
        <f t="shared" si="78"/>
        <v>No Factor</v>
      </c>
      <c r="AX504" t="str">
        <f t="shared" si="79"/>
        <v>|||No Factor</v>
      </c>
      <c r="AY504" t="str">
        <f t="shared" si="80"/>
        <v/>
      </c>
      <c r="AZ504" s="14"/>
      <c r="BA504" s="14"/>
      <c r="BB504" s="14"/>
      <c r="BC504" s="14"/>
      <c r="BD504" s="14"/>
      <c r="BE504" s="14"/>
      <c r="BF504" s="86"/>
      <c r="BG504" s="47"/>
      <c r="BH504" s="653" t="str">
        <f t="shared" si="66"/>
        <v/>
      </c>
      <c r="BI504" s="654" t="str">
        <f t="shared" si="67"/>
        <v/>
      </c>
      <c r="BT504" t="str">
        <f t="shared" si="68"/>
        <v>||</v>
      </c>
      <c r="BU504" t="str">
        <f t="shared" ref="BU504:BU508" si="84">IF(BT504&lt;&gt;"||",(IF(COUNTIF(BT504:BT604,BT504)&gt;1, "Duplicate", "Unique")),"No Factor")</f>
        <v>No Factor</v>
      </c>
      <c r="BV504" t="str">
        <f t="shared" si="81"/>
        <v>|||No Factor</v>
      </c>
      <c r="BW504" t="str">
        <f t="shared" si="82"/>
        <v/>
      </c>
    </row>
    <row r="505" spans="4:90" hidden="1">
      <c r="D505" s="9"/>
      <c r="G505" s="355"/>
      <c r="H505" s="356">
        <f t="shared" si="83"/>
        <v>0</v>
      </c>
      <c r="K505" s="361">
        <f t="shared" ca="1" si="70"/>
        <v>0</v>
      </c>
      <c r="L505" s="361">
        <f t="shared" ca="1" si="71"/>
        <v>0</v>
      </c>
      <c r="M505" s="361">
        <f t="shared" ca="1" si="72"/>
        <v>0</v>
      </c>
      <c r="Y505" s="659"/>
      <c r="Z505" s="79"/>
      <c r="AA505" s="79"/>
      <c r="AB505" s="79"/>
      <c r="AC505" s="79"/>
      <c r="AD505" s="345"/>
      <c r="AE505" s="661"/>
      <c r="AF505" s="653" t="str">
        <f t="shared" si="63"/>
        <v/>
      </c>
      <c r="AG505" t="str">
        <f t="shared" si="73"/>
        <v>||</v>
      </c>
      <c r="AH505" t="str">
        <f t="shared" si="74"/>
        <v>No Factor</v>
      </c>
      <c r="AI505" t="str">
        <f t="shared" si="75"/>
        <v>|||No Factor</v>
      </c>
      <c r="AJ505" t="str">
        <f t="shared" si="76"/>
        <v/>
      </c>
      <c r="AK505" s="654" t="str">
        <f>IF(AND(AA505&lt;&gt;"",AND(AB505=AB500,AA505=AA500)),"This factor has already been used for this Site; please revise","")</f>
        <v/>
      </c>
      <c r="AS505" s="47"/>
      <c r="AT505" s="86"/>
      <c r="AU505" s="653" t="str">
        <f t="shared" si="65"/>
        <v/>
      </c>
      <c r="AV505" t="str">
        <f t="shared" si="77"/>
        <v>||</v>
      </c>
      <c r="AW505" t="str">
        <f t="shared" si="78"/>
        <v>No Factor</v>
      </c>
      <c r="AX505" t="str">
        <f t="shared" si="79"/>
        <v>|||No Factor</v>
      </c>
      <c r="AY505" t="str">
        <f t="shared" si="80"/>
        <v/>
      </c>
      <c r="AZ505" s="14"/>
      <c r="BA505" s="14"/>
      <c r="BB505" s="14"/>
      <c r="BC505" s="14"/>
      <c r="BD505" s="14"/>
      <c r="BE505" s="14"/>
      <c r="BF505" s="86"/>
      <c r="BG505" s="47"/>
      <c r="BH505" s="653" t="str">
        <f t="shared" si="66"/>
        <v/>
      </c>
      <c r="BI505" s="654" t="str">
        <f t="shared" si="67"/>
        <v/>
      </c>
      <c r="BT505" t="str">
        <f t="shared" si="68"/>
        <v>||</v>
      </c>
      <c r="BU505" t="str">
        <f t="shared" si="84"/>
        <v>No Factor</v>
      </c>
      <c r="BV505" t="str">
        <f t="shared" si="81"/>
        <v>|||No Factor</v>
      </c>
      <c r="BW505" t="str">
        <f t="shared" si="82"/>
        <v/>
      </c>
    </row>
    <row r="506" spans="4:90" hidden="1">
      <c r="D506" s="9"/>
      <c r="G506" s="355"/>
      <c r="H506" s="356">
        <f t="shared" si="83"/>
        <v>0</v>
      </c>
      <c r="K506" s="361">
        <f t="shared" ca="1" si="70"/>
        <v>0</v>
      </c>
      <c r="L506" s="361">
        <f t="shared" ca="1" si="71"/>
        <v>0</v>
      </c>
      <c r="M506" s="361">
        <f t="shared" ca="1" si="72"/>
        <v>0</v>
      </c>
      <c r="Y506" s="659"/>
      <c r="Z506" s="79"/>
      <c r="AA506" s="79"/>
      <c r="AB506" s="79"/>
      <c r="AC506" s="79"/>
      <c r="AD506" s="345"/>
      <c r="AE506" s="661"/>
      <c r="AF506" s="653" t="str">
        <f t="shared" si="63"/>
        <v/>
      </c>
      <c r="AG506" t="str">
        <f t="shared" si="73"/>
        <v>||</v>
      </c>
      <c r="AH506" t="str">
        <f t="shared" si="74"/>
        <v>No Factor</v>
      </c>
      <c r="AI506" t="str">
        <f t="shared" si="75"/>
        <v>|||No Factor</v>
      </c>
      <c r="AJ506" t="str">
        <f t="shared" si="76"/>
        <v/>
      </c>
      <c r="AK506" s="654" t="str">
        <f t="shared" si="64"/>
        <v/>
      </c>
      <c r="AS506" s="47"/>
      <c r="AT506" s="86"/>
      <c r="AU506" s="653" t="str">
        <f t="shared" si="65"/>
        <v/>
      </c>
      <c r="AV506" t="str">
        <f t="shared" si="77"/>
        <v>||</v>
      </c>
      <c r="AW506" t="str">
        <f t="shared" si="78"/>
        <v>No Factor</v>
      </c>
      <c r="AX506" t="str">
        <f t="shared" si="79"/>
        <v>|||No Factor</v>
      </c>
      <c r="AY506" t="str">
        <f t="shared" si="80"/>
        <v/>
      </c>
      <c r="AZ506" s="14"/>
      <c r="BA506" s="14"/>
      <c r="BB506" s="14"/>
      <c r="BC506" s="14"/>
      <c r="BD506" s="14"/>
      <c r="BE506" s="14"/>
      <c r="BF506" s="86"/>
      <c r="BG506" s="47"/>
      <c r="BH506" s="653" t="str">
        <f t="shared" si="66"/>
        <v/>
      </c>
      <c r="BI506" s="654" t="str">
        <f t="shared" si="67"/>
        <v/>
      </c>
      <c r="BT506" t="str">
        <f t="shared" si="68"/>
        <v>||</v>
      </c>
      <c r="BU506" t="str">
        <f t="shared" si="84"/>
        <v>No Factor</v>
      </c>
      <c r="BV506" t="str">
        <f t="shared" si="81"/>
        <v>|||No Factor</v>
      </c>
      <c r="BW506" t="str">
        <f t="shared" si="82"/>
        <v/>
      </c>
    </row>
    <row r="507" spans="4:90" hidden="1">
      <c r="D507" s="9"/>
      <c r="G507" s="355"/>
      <c r="H507" s="356">
        <f t="shared" si="83"/>
        <v>0</v>
      </c>
      <c r="K507" s="361">
        <f t="shared" ca="1" si="70"/>
        <v>0</v>
      </c>
      <c r="L507" s="361">
        <f t="shared" ca="1" si="71"/>
        <v>0</v>
      </c>
      <c r="M507" s="361">
        <f t="shared" ca="1" si="72"/>
        <v>0</v>
      </c>
      <c r="Y507" s="659"/>
      <c r="Z507" s="79"/>
      <c r="AA507" s="79"/>
      <c r="AB507" s="79"/>
      <c r="AC507" s="79"/>
      <c r="AD507" s="345"/>
      <c r="AE507" s="661"/>
      <c r="AF507" s="653" t="str">
        <f t="shared" si="63"/>
        <v/>
      </c>
      <c r="AG507" t="str">
        <f t="shared" si="73"/>
        <v>||</v>
      </c>
      <c r="AH507" t="str">
        <f t="shared" si="74"/>
        <v>No Factor</v>
      </c>
      <c r="AI507" t="str">
        <f t="shared" si="75"/>
        <v>|||No Factor</v>
      </c>
      <c r="AJ507" t="str">
        <f t="shared" si="76"/>
        <v/>
      </c>
      <c r="AK507" s="654" t="str">
        <f t="shared" si="64"/>
        <v/>
      </c>
      <c r="AS507" s="47"/>
      <c r="AT507" s="86"/>
      <c r="AU507" s="653" t="str">
        <f t="shared" si="65"/>
        <v/>
      </c>
      <c r="AV507" t="str">
        <f t="shared" si="77"/>
        <v>||</v>
      </c>
      <c r="AW507" t="str">
        <f t="shared" si="78"/>
        <v>No Factor</v>
      </c>
      <c r="AX507" t="str">
        <f t="shared" si="79"/>
        <v>|||No Factor</v>
      </c>
      <c r="AY507" t="str">
        <f t="shared" si="80"/>
        <v/>
      </c>
      <c r="AZ507" s="14"/>
      <c r="BA507" s="14"/>
      <c r="BB507" s="14"/>
      <c r="BC507" s="14"/>
      <c r="BD507" s="14"/>
      <c r="BE507" s="14"/>
      <c r="BF507" s="86"/>
      <c r="BG507" s="47"/>
      <c r="BH507" s="653" t="str">
        <f t="shared" si="66"/>
        <v/>
      </c>
      <c r="BI507" s="654" t="str">
        <f t="shared" si="67"/>
        <v/>
      </c>
      <c r="BT507" t="str">
        <f t="shared" si="68"/>
        <v>||</v>
      </c>
      <c r="BU507" t="str">
        <f t="shared" si="84"/>
        <v>No Factor</v>
      </c>
      <c r="BV507" t="str">
        <f t="shared" si="81"/>
        <v>|||No Factor</v>
      </c>
      <c r="BW507" t="str">
        <f t="shared" si="82"/>
        <v/>
      </c>
    </row>
    <row r="508" spans="4:90" ht="17.25" hidden="1" thickBot="1">
      <c r="D508" s="9"/>
      <c r="G508" s="355"/>
      <c r="H508" s="356">
        <f t="shared" si="83"/>
        <v>0</v>
      </c>
      <c r="K508" s="361">
        <f t="shared" ca="1" si="70"/>
        <v>0</v>
      </c>
      <c r="L508" s="361">
        <f t="shared" ca="1" si="71"/>
        <v>0</v>
      </c>
      <c r="M508" s="361">
        <f t="shared" ca="1" si="72"/>
        <v>0</v>
      </c>
      <c r="Y508" s="660"/>
      <c r="Z508" s="657"/>
      <c r="AA508" s="657"/>
      <c r="AB508" s="657"/>
      <c r="AC508" s="657"/>
      <c r="AD508" s="658"/>
      <c r="AE508" s="662"/>
      <c r="AF508" s="653" t="str">
        <f t="shared" si="63"/>
        <v/>
      </c>
      <c r="AG508" t="str">
        <f t="shared" si="73"/>
        <v>||</v>
      </c>
      <c r="AH508" t="str">
        <f t="shared" si="74"/>
        <v>No Factor</v>
      </c>
      <c r="AI508" t="str">
        <f t="shared" si="75"/>
        <v>|||No Factor</v>
      </c>
      <c r="AJ508" t="str">
        <f t="shared" si="76"/>
        <v/>
      </c>
      <c r="AK508" s="654" t="str">
        <f t="shared" si="64"/>
        <v/>
      </c>
      <c r="AL508" s="88"/>
      <c r="AM508" s="88"/>
      <c r="AN508" s="88"/>
      <c r="AO508" s="88"/>
      <c r="AP508" s="88"/>
      <c r="AQ508" s="88"/>
      <c r="AR508" s="88"/>
      <c r="AS508" s="87"/>
      <c r="AT508" s="90"/>
      <c r="AU508" s="653" t="str">
        <f t="shared" si="65"/>
        <v/>
      </c>
      <c r="AV508" t="str">
        <f t="shared" si="77"/>
        <v>||</v>
      </c>
      <c r="AW508" t="str">
        <f t="shared" si="78"/>
        <v>No Factor</v>
      </c>
      <c r="AX508" t="str">
        <f t="shared" si="79"/>
        <v>|||No Factor</v>
      </c>
      <c r="AY508" t="str">
        <f t="shared" si="80"/>
        <v/>
      </c>
      <c r="AZ508" s="89"/>
      <c r="BA508" s="89"/>
      <c r="BB508" s="89"/>
      <c r="BC508" s="89"/>
      <c r="BD508" s="89"/>
      <c r="BE508" s="89"/>
      <c r="BF508" s="90"/>
      <c r="BG508" s="87"/>
      <c r="BH508" s="653" t="str">
        <f t="shared" si="66"/>
        <v/>
      </c>
      <c r="BI508" s="654" t="str">
        <f t="shared" si="67"/>
        <v/>
      </c>
      <c r="BJ508" s="88"/>
      <c r="BK508" s="88"/>
      <c r="BL508" s="88"/>
      <c r="BM508" s="88"/>
      <c r="BN508" s="88"/>
      <c r="BO508" s="88"/>
      <c r="BP508" s="88"/>
      <c r="BQ508" s="88"/>
      <c r="BR508" s="88"/>
      <c r="BS508" s="88"/>
      <c r="BT508" t="str">
        <f t="shared" si="68"/>
        <v>||</v>
      </c>
      <c r="BU508" t="str">
        <f t="shared" si="84"/>
        <v>No Factor</v>
      </c>
      <c r="BV508" t="str">
        <f t="shared" si="81"/>
        <v>|||No Factor</v>
      </c>
      <c r="BW508" t="str">
        <f t="shared" si="82"/>
        <v/>
      </c>
      <c r="BX508" s="88"/>
      <c r="BY508" s="88"/>
      <c r="BZ508" s="88"/>
      <c r="CA508" s="88"/>
      <c r="CB508" s="88"/>
      <c r="CC508" s="88"/>
      <c r="CD508" s="88"/>
      <c r="CE508" s="88"/>
      <c r="CF508" s="88"/>
      <c r="CG508" s="88"/>
      <c r="CH508" s="88"/>
      <c r="CI508" s="88"/>
      <c r="CJ508" s="88"/>
      <c r="CK508" s="88"/>
      <c r="CL508" s="88"/>
    </row>
    <row r="509" spans="4:90" ht="17.25" hidden="1" thickTop="1">
      <c r="D509" s="9"/>
      <c r="G509" s="357"/>
      <c r="H509" s="358">
        <f t="shared" si="83"/>
        <v>0</v>
      </c>
      <c r="K509" s="361">
        <f t="shared" ca="1" si="70"/>
        <v>0</v>
      </c>
      <c r="L509" s="361">
        <f t="shared" ca="1" si="71"/>
        <v>0</v>
      </c>
      <c r="M509" s="361">
        <f t="shared" ca="1" si="72"/>
        <v>0</v>
      </c>
      <c r="Z509" s="79"/>
      <c r="AA509" s="79"/>
      <c r="AB509" s="79"/>
      <c r="AC509" s="79"/>
      <c r="AD509" s="79"/>
      <c r="AE509" s="47"/>
      <c r="AT509" s="14"/>
      <c r="AU509" s="14"/>
      <c r="AZ509" s="14"/>
      <c r="BA509" s="14"/>
      <c r="BB509" s="14"/>
      <c r="BC509" s="14"/>
      <c r="BD509" s="14"/>
      <c r="BE509" s="14"/>
      <c r="BF509" s="14"/>
    </row>
    <row r="510" spans="4:90" ht="28.5" hidden="1">
      <c r="D510" s="9"/>
      <c r="H510">
        <f t="shared" si="83"/>
        <v>0</v>
      </c>
      <c r="K510" s="652"/>
      <c r="L510" s="652"/>
      <c r="M510" s="652"/>
      <c r="Z510" s="76" t="s">
        <v>271</v>
      </c>
      <c r="AA510" s="670"/>
      <c r="AB510" s="369"/>
      <c r="AC510" s="369"/>
      <c r="AD510" s="369"/>
      <c r="AE510" s="377"/>
      <c r="AO510" s="664" t="s">
        <v>271</v>
      </c>
      <c r="AP510" s="369"/>
      <c r="AQ510" s="366"/>
      <c r="AR510" s="366"/>
      <c r="AS510" s="366"/>
      <c r="AT510" s="370"/>
      <c r="AU510" s="14"/>
      <c r="AZ510" s="14"/>
      <c r="BA510" s="14"/>
      <c r="BB510" s="76" t="s">
        <v>271</v>
      </c>
      <c r="BC510" s="369"/>
      <c r="BD510" s="376"/>
      <c r="BE510" s="376"/>
      <c r="BF510" s="376"/>
      <c r="BG510" s="377"/>
    </row>
    <row r="511" spans="4:90" hidden="1">
      <c r="D511" s="9"/>
      <c r="H511">
        <f t="shared" si="83"/>
        <v>0</v>
      </c>
      <c r="K511" s="47"/>
      <c r="L511" s="47"/>
      <c r="M511" s="47"/>
      <c r="Z511" s="655" t="str" cm="1">
        <f t="array" aca="1" ref="Z511" ca="1">OFFSET('Client Info'!$B$63,0,0,COUNTIF('Client Info'!$B$63:$B$174,"&lt;&gt;"))</f>
        <v>All Sites</v>
      </c>
      <c r="AA511" s="47">
        <f ca="1">SUMIFS($AD$408:$AD$508,$AA$408:$AA$508,Z511)</f>
        <v>0</v>
      </c>
      <c r="AB511" s="79"/>
      <c r="AC511" s="79"/>
      <c r="AD511" s="79"/>
      <c r="AE511" s="356"/>
      <c r="AO511" s="665" t="str" cm="1">
        <f t="array" aca="1" ref="AO511" ca="1">OFFSET('Client Info'!$B$63,0,0,COUNTIF('Client Info'!$B$63:$B$174,"&lt;&gt;"))</f>
        <v>All Sites</v>
      </c>
      <c r="AP511" s="671">
        <f ca="1">SUMIFS($AS$408:$AS$507,$AP$408:$AP$507,AO511)</f>
        <v>0</v>
      </c>
      <c r="AT511" s="371"/>
      <c r="AU511" s="14"/>
      <c r="AZ511" s="14"/>
      <c r="BA511" s="14"/>
      <c r="BB511" s="83" t="str" cm="1">
        <f t="array" aca="1" ref="BB511" ca="1">OFFSET('Client Info'!$B$63,0,0,COUNTIF('Client Info'!$B$63:$B$174,"&lt;&gt;"))</f>
        <v>All Sites</v>
      </c>
      <c r="BC511" s="667">
        <f ca="1">SUMIFS($BF$408:$BF$507,$BC$408:$BC$507,BB511)</f>
        <v>0</v>
      </c>
      <c r="BD511" s="14"/>
      <c r="BE511" s="14"/>
      <c r="BF511" s="14"/>
      <c r="BG511" s="356"/>
    </row>
    <row r="512" spans="4:90" hidden="1">
      <c r="D512" s="9"/>
      <c r="H512">
        <f t="shared" si="83"/>
        <v>0</v>
      </c>
      <c r="K512" s="47"/>
      <c r="L512" s="47"/>
      <c r="M512" s="47"/>
      <c r="Z512" s="656"/>
      <c r="AA512" s="47">
        <f t="shared" ref="AA512:AA543" ca="1" si="85">SUMIFS($AD$408:$AD$508,$AA$408:$AA$508,Z512)+(IF($Z$511="All Sites",$AA$511,0))</f>
        <v>0</v>
      </c>
      <c r="AE512" s="356"/>
      <c r="AO512" s="665"/>
      <c r="AP512" s="671">
        <f t="shared" ref="AP512:AP543" ca="1" si="86">SUMIFS($AS$408:$AS$507,$AP$408:$AP$507,AO512)+(IF($AO$511="All Sites",$AP$511,0))</f>
        <v>0</v>
      </c>
      <c r="AT512" s="371"/>
      <c r="AU512" s="14"/>
      <c r="AZ512" s="14"/>
      <c r="BA512" s="14"/>
      <c r="BB512" s="83"/>
      <c r="BC512" s="47">
        <f t="shared" ref="BC512:BC543" ca="1" si="87">SUMIFS($BF$408:$BF$507,$BC$408:$BC$507,BB512)+(IF($BB$511="All Sites",$BC$511,0))</f>
        <v>0</v>
      </c>
      <c r="BD512" s="14"/>
      <c r="BE512" s="14"/>
      <c r="BF512" s="14"/>
      <c r="BG512" s="356"/>
    </row>
    <row r="513" spans="4:65" hidden="1">
      <c r="D513" s="9"/>
      <c r="H513">
        <f t="shared" si="83"/>
        <v>0</v>
      </c>
      <c r="K513" s="47"/>
      <c r="L513" s="47"/>
      <c r="M513" s="47"/>
      <c r="Z513" s="656"/>
      <c r="AA513" s="47">
        <f t="shared" ca="1" si="85"/>
        <v>0</v>
      </c>
      <c r="AE513" s="356"/>
      <c r="AO513" s="665"/>
      <c r="AP513" s="671">
        <f t="shared" ca="1" si="86"/>
        <v>0</v>
      </c>
      <c r="AT513" s="371"/>
      <c r="AU513" s="14"/>
      <c r="AZ513" s="14"/>
      <c r="BA513" s="14"/>
      <c r="BB513" s="83"/>
      <c r="BC513" s="47">
        <f t="shared" ca="1" si="87"/>
        <v>0</v>
      </c>
      <c r="BD513" s="14"/>
      <c r="BE513" s="14"/>
      <c r="BF513" s="14"/>
      <c r="BG513" s="356"/>
    </row>
    <row r="514" spans="4:65" hidden="1">
      <c r="D514" s="9"/>
      <c r="H514">
        <f t="shared" si="83"/>
        <v>0</v>
      </c>
      <c r="K514" s="47"/>
      <c r="L514" s="47"/>
      <c r="M514" s="47"/>
      <c r="Z514" s="656"/>
      <c r="AA514" s="47">
        <f t="shared" ca="1" si="85"/>
        <v>0</v>
      </c>
      <c r="AE514" s="356"/>
      <c r="AO514" s="665"/>
      <c r="AP514" s="47">
        <f t="shared" ca="1" si="86"/>
        <v>0</v>
      </c>
      <c r="AT514" s="371"/>
      <c r="AU514" s="14"/>
      <c r="AZ514" s="14"/>
      <c r="BA514" s="14"/>
      <c r="BB514" s="83"/>
      <c r="BC514" s="47">
        <f t="shared" ca="1" si="87"/>
        <v>0</v>
      </c>
      <c r="BD514" s="14"/>
      <c r="BE514" s="14"/>
      <c r="BF514" s="14"/>
      <c r="BG514" s="356"/>
    </row>
    <row r="515" spans="4:65" hidden="1">
      <c r="D515" s="9"/>
      <c r="H515">
        <f t="shared" si="83"/>
        <v>0</v>
      </c>
      <c r="K515" s="47"/>
      <c r="L515" s="47"/>
      <c r="M515" s="47"/>
      <c r="Z515" s="656"/>
      <c r="AA515" s="47">
        <f t="shared" ca="1" si="85"/>
        <v>0</v>
      </c>
      <c r="AE515" s="356"/>
      <c r="AO515" s="665"/>
      <c r="AP515" s="47">
        <f t="shared" ca="1" si="86"/>
        <v>0</v>
      </c>
      <c r="AT515" s="371"/>
      <c r="AU515" s="14"/>
      <c r="AZ515" s="14"/>
      <c r="BA515" s="14"/>
      <c r="BB515" s="83"/>
      <c r="BC515" s="47">
        <f t="shared" ca="1" si="87"/>
        <v>0</v>
      </c>
      <c r="BD515" s="14"/>
      <c r="BE515" s="14"/>
      <c r="BF515" s="14"/>
      <c r="BG515" s="356"/>
    </row>
    <row r="516" spans="4:65" hidden="1">
      <c r="D516" s="9"/>
      <c r="H516">
        <f t="shared" si="83"/>
        <v>0</v>
      </c>
      <c r="K516" s="47"/>
      <c r="L516" s="47"/>
      <c r="M516" s="47"/>
      <c r="Z516" s="656"/>
      <c r="AA516" s="47">
        <f t="shared" ca="1" si="85"/>
        <v>0</v>
      </c>
      <c r="AE516" s="356"/>
      <c r="AO516" s="665"/>
      <c r="AP516" s="47">
        <f t="shared" ca="1" si="86"/>
        <v>0</v>
      </c>
      <c r="AT516" s="371"/>
      <c r="AU516" s="14"/>
      <c r="AZ516" s="14"/>
      <c r="BA516" s="14"/>
      <c r="BB516" s="83"/>
      <c r="BC516" s="47">
        <f t="shared" ca="1" si="87"/>
        <v>0</v>
      </c>
      <c r="BD516" s="14"/>
      <c r="BE516" s="14"/>
      <c r="BF516" s="14"/>
      <c r="BG516" s="356"/>
    </row>
    <row r="517" spans="4:65" hidden="1">
      <c r="D517" s="9"/>
      <c r="H517">
        <f t="shared" si="83"/>
        <v>0</v>
      </c>
      <c r="K517" s="47"/>
      <c r="L517" s="47"/>
      <c r="M517" s="47"/>
      <c r="Z517" s="656"/>
      <c r="AA517" s="47">
        <f t="shared" ca="1" si="85"/>
        <v>0</v>
      </c>
      <c r="AE517" s="356"/>
      <c r="AO517" s="665"/>
      <c r="AP517" s="47">
        <f t="shared" ca="1" si="86"/>
        <v>0</v>
      </c>
      <c r="AT517" s="371"/>
      <c r="AU517" s="14"/>
      <c r="AZ517" s="14"/>
      <c r="BA517" s="14"/>
      <c r="BB517" s="83"/>
      <c r="BC517" s="47">
        <f t="shared" ca="1" si="87"/>
        <v>0</v>
      </c>
      <c r="BD517" s="14"/>
      <c r="BE517" s="14"/>
      <c r="BF517" s="14"/>
      <c r="BG517" s="356"/>
    </row>
    <row r="518" spans="4:65" hidden="1">
      <c r="D518" s="9"/>
      <c r="H518">
        <f t="shared" si="83"/>
        <v>0</v>
      </c>
      <c r="K518" s="47"/>
      <c r="L518" s="47"/>
      <c r="M518" s="47"/>
      <c r="Z518" s="656"/>
      <c r="AA518" s="47">
        <f t="shared" ca="1" si="85"/>
        <v>0</v>
      </c>
      <c r="AE518" s="356"/>
      <c r="AO518" s="665"/>
      <c r="AP518" s="47">
        <f t="shared" ca="1" si="86"/>
        <v>0</v>
      </c>
      <c r="AT518" s="371"/>
      <c r="AU518" s="14"/>
      <c r="AZ518" s="14"/>
      <c r="BA518" s="14"/>
      <c r="BB518" s="83"/>
      <c r="BC518" s="47">
        <f t="shared" ca="1" si="87"/>
        <v>0</v>
      </c>
      <c r="BD518" s="14"/>
      <c r="BE518" s="14"/>
      <c r="BF518" s="14"/>
      <c r="BG518" s="356"/>
    </row>
    <row r="519" spans="4:65" hidden="1">
      <c r="D519" s="9"/>
      <c r="H519">
        <f t="shared" si="83"/>
        <v>0</v>
      </c>
      <c r="K519" s="47"/>
      <c r="L519" s="47"/>
      <c r="M519" s="47"/>
      <c r="Z519" s="656"/>
      <c r="AA519" s="47">
        <f t="shared" ca="1" si="85"/>
        <v>0</v>
      </c>
      <c r="AE519" s="356"/>
      <c r="AO519" s="665"/>
      <c r="AP519" s="47">
        <f t="shared" ca="1" si="86"/>
        <v>0</v>
      </c>
      <c r="AT519" s="371"/>
      <c r="AU519" s="14"/>
      <c r="AZ519" s="14"/>
      <c r="BA519" s="14"/>
      <c r="BB519" s="83"/>
      <c r="BC519" s="47">
        <f t="shared" ca="1" si="87"/>
        <v>0</v>
      </c>
      <c r="BD519" s="14"/>
      <c r="BE519" s="14"/>
      <c r="BF519" s="14"/>
      <c r="BG519" s="356"/>
    </row>
    <row r="520" spans="4:65" hidden="1">
      <c r="D520" s="9"/>
      <c r="H520">
        <f t="shared" si="83"/>
        <v>0</v>
      </c>
      <c r="K520" s="47"/>
      <c r="L520" s="47"/>
      <c r="M520" s="47"/>
      <c r="Z520" s="656"/>
      <c r="AA520" s="47">
        <f t="shared" ca="1" si="85"/>
        <v>0</v>
      </c>
      <c r="AE520" s="356"/>
      <c r="AO520" s="665"/>
      <c r="AP520" s="47">
        <f t="shared" ca="1" si="86"/>
        <v>0</v>
      </c>
      <c r="AT520" s="371"/>
      <c r="AU520" s="14"/>
      <c r="AZ520" s="14"/>
      <c r="BA520" s="14"/>
      <c r="BB520" s="83"/>
      <c r="BC520" s="47">
        <f t="shared" ca="1" si="87"/>
        <v>0</v>
      </c>
      <c r="BD520" s="14"/>
      <c r="BE520" s="14"/>
      <c r="BF520" s="14"/>
      <c r="BG520" s="356"/>
    </row>
    <row r="521" spans="4:65" hidden="1">
      <c r="D521" s="9"/>
      <c r="H521">
        <f t="shared" si="83"/>
        <v>0</v>
      </c>
      <c r="K521" s="47"/>
      <c r="L521" s="47"/>
      <c r="M521" s="47"/>
      <c r="Z521" s="656"/>
      <c r="AA521" s="47">
        <f t="shared" ca="1" si="85"/>
        <v>0</v>
      </c>
      <c r="AE521" s="356"/>
      <c r="AO521" s="665"/>
      <c r="AP521" s="47">
        <f t="shared" ca="1" si="86"/>
        <v>0</v>
      </c>
      <c r="AT521" s="371"/>
      <c r="AU521" s="14"/>
      <c r="AZ521" s="14"/>
      <c r="BA521" s="14"/>
      <c r="BB521" s="83"/>
      <c r="BC521" s="47">
        <f t="shared" ca="1" si="87"/>
        <v>0</v>
      </c>
      <c r="BD521" s="14"/>
      <c r="BE521" s="14"/>
      <c r="BF521" s="14"/>
      <c r="BG521" s="356"/>
    </row>
    <row r="522" spans="4:65" hidden="1">
      <c r="D522" s="9"/>
      <c r="H522">
        <f t="shared" si="83"/>
        <v>0</v>
      </c>
      <c r="K522" s="47"/>
      <c r="L522" s="47"/>
      <c r="M522" s="47"/>
      <c r="Z522" s="656"/>
      <c r="AA522" s="47">
        <f t="shared" ca="1" si="85"/>
        <v>0</v>
      </c>
      <c r="AE522" s="356"/>
      <c r="AO522" s="665"/>
      <c r="AP522" s="47">
        <f t="shared" ca="1" si="86"/>
        <v>0</v>
      </c>
      <c r="AT522" s="371"/>
      <c r="AU522" s="14"/>
      <c r="AZ522" s="14"/>
      <c r="BA522" s="14"/>
      <c r="BB522" s="83"/>
      <c r="BC522" s="47">
        <f t="shared" ca="1" si="87"/>
        <v>0</v>
      </c>
      <c r="BD522" s="14"/>
      <c r="BE522" s="14"/>
      <c r="BF522" s="14"/>
      <c r="BG522" s="356"/>
    </row>
    <row r="523" spans="4:65" hidden="1">
      <c r="D523" s="9"/>
      <c r="H523">
        <f t="shared" si="83"/>
        <v>0</v>
      </c>
      <c r="K523" s="47"/>
      <c r="L523" s="47"/>
      <c r="M523" s="47"/>
      <c r="Z523" s="656"/>
      <c r="AA523" s="47">
        <f t="shared" ca="1" si="85"/>
        <v>0</v>
      </c>
      <c r="AE523" s="356"/>
      <c r="AO523" s="665"/>
      <c r="AP523" s="47">
        <f t="shared" ca="1" si="86"/>
        <v>0</v>
      </c>
      <c r="AT523" s="371"/>
      <c r="AU523" s="14"/>
      <c r="AZ523" s="14"/>
      <c r="BA523" s="14"/>
      <c r="BB523" s="83"/>
      <c r="BC523" s="47">
        <f t="shared" ca="1" si="87"/>
        <v>0</v>
      </c>
      <c r="BD523" s="14"/>
      <c r="BE523" s="14"/>
      <c r="BF523" s="14"/>
      <c r="BG523" s="356"/>
    </row>
    <row r="524" spans="4:65" hidden="1">
      <c r="D524" s="9"/>
      <c r="H524">
        <f t="shared" si="83"/>
        <v>0</v>
      </c>
      <c r="K524" s="47"/>
      <c r="L524" s="47"/>
      <c r="M524" s="47"/>
      <c r="Z524" s="656"/>
      <c r="AA524" s="47">
        <f t="shared" ca="1" si="85"/>
        <v>0</v>
      </c>
      <c r="AE524" s="356"/>
      <c r="AO524" s="665"/>
      <c r="AP524" s="47">
        <f t="shared" ca="1" si="86"/>
        <v>0</v>
      </c>
      <c r="AT524" s="371"/>
      <c r="AU524" s="14"/>
      <c r="AZ524" s="14"/>
      <c r="BA524" s="14"/>
      <c r="BB524" s="83"/>
      <c r="BC524" s="47">
        <f t="shared" ca="1" si="87"/>
        <v>0</v>
      </c>
      <c r="BD524" s="14"/>
      <c r="BE524" s="14"/>
      <c r="BF524" s="14"/>
      <c r="BG524" s="356"/>
    </row>
    <row r="525" spans="4:65" hidden="1">
      <c r="D525" s="9"/>
      <c r="H525">
        <f t="shared" ref="H525:H556" si="88">COUNTIF($C$8:$C$108,G525)</f>
        <v>0</v>
      </c>
      <c r="K525" s="47"/>
      <c r="L525" s="47"/>
      <c r="M525" s="47"/>
      <c r="Z525" s="656"/>
      <c r="AA525" s="47">
        <f t="shared" ca="1" si="85"/>
        <v>0</v>
      </c>
      <c r="AE525" s="356"/>
      <c r="AO525" s="665"/>
      <c r="AP525" s="47">
        <f t="shared" ca="1" si="86"/>
        <v>0</v>
      </c>
      <c r="AT525" s="371"/>
      <c r="AU525" s="14"/>
      <c r="AZ525" s="14"/>
      <c r="BA525" s="14"/>
      <c r="BB525" s="83"/>
      <c r="BC525" s="47">
        <f t="shared" ca="1" si="87"/>
        <v>0</v>
      </c>
      <c r="BD525" s="14"/>
      <c r="BE525" s="14"/>
      <c r="BF525" s="14"/>
      <c r="BG525" s="356"/>
    </row>
    <row r="526" spans="4:65" hidden="1">
      <c r="D526" s="9"/>
      <c r="H526">
        <f t="shared" si="88"/>
        <v>0</v>
      </c>
      <c r="K526" s="47"/>
      <c r="L526" s="47"/>
      <c r="M526" s="47"/>
      <c r="Z526" s="656"/>
      <c r="AA526" s="47">
        <f t="shared" ca="1" si="85"/>
        <v>0</v>
      </c>
      <c r="AB526" s="1"/>
      <c r="AC526" s="1"/>
      <c r="AD526" s="1"/>
      <c r="AE526" s="372"/>
      <c r="AF526" s="1"/>
      <c r="AK526" s="1"/>
      <c r="AL526" s="1"/>
      <c r="AM526" s="1"/>
      <c r="AN526" s="1"/>
      <c r="AO526" s="665"/>
      <c r="AP526" s="47">
        <f t="shared" ca="1" si="86"/>
        <v>0</v>
      </c>
      <c r="AQ526" s="1"/>
      <c r="AR526" s="1"/>
      <c r="AS526" s="1"/>
      <c r="AT526" s="372"/>
      <c r="AU526" s="1"/>
      <c r="AZ526" s="1"/>
      <c r="BA526" s="1"/>
      <c r="BB526" s="83"/>
      <c r="BC526" s="47">
        <f t="shared" ca="1" si="87"/>
        <v>0</v>
      </c>
      <c r="BD526" s="1"/>
      <c r="BE526" s="1"/>
      <c r="BF526" s="1"/>
      <c r="BG526" s="372"/>
      <c r="BH526" s="1"/>
      <c r="BI526" s="1"/>
      <c r="BJ526" s="1"/>
      <c r="BK526" s="1"/>
      <c r="BL526" s="1"/>
      <c r="BM526" s="1"/>
    </row>
    <row r="527" spans="4:65" hidden="1">
      <c r="D527" s="9"/>
      <c r="H527">
        <f t="shared" si="88"/>
        <v>0</v>
      </c>
      <c r="K527" s="47"/>
      <c r="L527" s="47"/>
      <c r="M527" s="47"/>
      <c r="Z527" s="656"/>
      <c r="AA527" s="47">
        <f t="shared" ca="1" si="85"/>
        <v>0</v>
      </c>
      <c r="AB527" s="1"/>
      <c r="AC527" s="1"/>
      <c r="AD527" s="1"/>
      <c r="AE527" s="372"/>
      <c r="AF527" s="1"/>
      <c r="AK527" s="1"/>
      <c r="AL527" s="1"/>
      <c r="AM527" s="1"/>
      <c r="AN527" s="1"/>
      <c r="AO527" s="665"/>
      <c r="AP527" s="47">
        <f t="shared" ca="1" si="86"/>
        <v>0</v>
      </c>
      <c r="AQ527" s="1"/>
      <c r="AR527" s="1"/>
      <c r="AS527" s="1"/>
      <c r="AT527" s="372"/>
      <c r="AU527" s="1"/>
      <c r="AZ527" s="1"/>
      <c r="BA527" s="1"/>
      <c r="BB527" s="83"/>
      <c r="BC527" s="47">
        <f t="shared" ca="1" si="87"/>
        <v>0</v>
      </c>
      <c r="BD527" s="1"/>
      <c r="BE527" s="1"/>
      <c r="BF527" s="1"/>
      <c r="BG527" s="372"/>
      <c r="BH527" s="1"/>
      <c r="BI527" s="1"/>
      <c r="BJ527" s="1"/>
      <c r="BK527" s="1"/>
      <c r="BL527" s="1"/>
      <c r="BM527" s="1"/>
    </row>
    <row r="528" spans="4:65" hidden="1">
      <c r="D528" s="9"/>
      <c r="H528">
        <f t="shared" si="88"/>
        <v>0</v>
      </c>
      <c r="K528" s="47"/>
      <c r="L528" s="47"/>
      <c r="M528" s="47"/>
      <c r="Z528" s="656"/>
      <c r="AA528" s="47">
        <f t="shared" ca="1" si="85"/>
        <v>0</v>
      </c>
      <c r="AB528" s="1"/>
      <c r="AC528" s="1"/>
      <c r="AD528" s="1"/>
      <c r="AE528" s="372"/>
      <c r="AF528" s="1"/>
      <c r="AK528" s="1"/>
      <c r="AL528" s="1"/>
      <c r="AM528" s="1"/>
      <c r="AN528" s="1"/>
      <c r="AO528" s="665"/>
      <c r="AP528" s="47">
        <f t="shared" ca="1" si="86"/>
        <v>0</v>
      </c>
      <c r="AQ528" s="1"/>
      <c r="AR528" s="1"/>
      <c r="AS528" s="1"/>
      <c r="AT528" s="372"/>
      <c r="AU528" s="1"/>
      <c r="AZ528" s="1"/>
      <c r="BA528" s="1"/>
      <c r="BB528" s="83"/>
      <c r="BC528" s="47">
        <f t="shared" ca="1" si="87"/>
        <v>0</v>
      </c>
      <c r="BD528" s="1"/>
      <c r="BE528" s="1"/>
      <c r="BF528" s="1"/>
      <c r="BG528" s="372"/>
      <c r="BH528" s="1"/>
      <c r="BI528" s="1"/>
      <c r="BJ528" s="1"/>
      <c r="BK528" s="1"/>
      <c r="BL528" s="1"/>
      <c r="BM528" s="1"/>
    </row>
    <row r="529" spans="4:65" hidden="1">
      <c r="D529" s="9"/>
      <c r="H529">
        <f t="shared" si="88"/>
        <v>0</v>
      </c>
      <c r="K529" s="47"/>
      <c r="L529" s="47"/>
      <c r="M529" s="47"/>
      <c r="Z529" s="656"/>
      <c r="AA529" s="47">
        <f t="shared" ca="1" si="85"/>
        <v>0</v>
      </c>
      <c r="AB529" s="1"/>
      <c r="AC529" s="1"/>
      <c r="AD529" s="1"/>
      <c r="AE529" s="372"/>
      <c r="AF529" s="1"/>
      <c r="AK529" s="1"/>
      <c r="AL529" s="1"/>
      <c r="AM529" s="1"/>
      <c r="AN529" s="1"/>
      <c r="AO529" s="665"/>
      <c r="AP529" s="47">
        <f t="shared" ca="1" si="86"/>
        <v>0</v>
      </c>
      <c r="AQ529" s="1"/>
      <c r="AR529" s="1"/>
      <c r="AS529" s="1"/>
      <c r="AT529" s="372"/>
      <c r="AU529" s="1"/>
      <c r="AZ529" s="1"/>
      <c r="BA529" s="1"/>
      <c r="BB529" s="83"/>
      <c r="BC529" s="47">
        <f t="shared" ca="1" si="87"/>
        <v>0</v>
      </c>
      <c r="BD529" s="1"/>
      <c r="BE529" s="1"/>
      <c r="BF529" s="1"/>
      <c r="BG529" s="372"/>
      <c r="BH529" s="1"/>
      <c r="BI529" s="1"/>
      <c r="BJ529" s="1"/>
      <c r="BK529" s="1"/>
      <c r="BL529" s="1"/>
      <c r="BM529" s="1"/>
    </row>
    <row r="530" spans="4:65" hidden="1">
      <c r="D530" s="9"/>
      <c r="H530">
        <f t="shared" si="88"/>
        <v>0</v>
      </c>
      <c r="K530" s="47"/>
      <c r="L530" s="47"/>
      <c r="M530" s="47"/>
      <c r="Z530" s="656"/>
      <c r="AA530" s="47">
        <f t="shared" ca="1" si="85"/>
        <v>0</v>
      </c>
      <c r="AB530" s="1"/>
      <c r="AC530" s="1"/>
      <c r="AD530" s="1"/>
      <c r="AE530" s="372"/>
      <c r="AF530" s="1"/>
      <c r="AK530" s="1"/>
      <c r="AL530" s="1"/>
      <c r="AM530" s="1"/>
      <c r="AN530" s="1"/>
      <c r="AO530" s="665"/>
      <c r="AP530" s="47">
        <f t="shared" ca="1" si="86"/>
        <v>0</v>
      </c>
      <c r="AQ530" s="1"/>
      <c r="AR530" s="1"/>
      <c r="AS530" s="1"/>
      <c r="AT530" s="372"/>
      <c r="AU530" s="1"/>
      <c r="AZ530" s="1"/>
      <c r="BA530" s="1"/>
      <c r="BB530" s="83"/>
      <c r="BC530" s="47">
        <f t="shared" ca="1" si="87"/>
        <v>0</v>
      </c>
      <c r="BD530" s="1"/>
      <c r="BE530" s="1"/>
      <c r="BF530" s="1"/>
      <c r="BG530" s="372"/>
      <c r="BH530" s="1"/>
      <c r="BI530" s="1"/>
      <c r="BJ530" s="1"/>
      <c r="BK530" s="1"/>
      <c r="BL530" s="1"/>
      <c r="BM530" s="1"/>
    </row>
    <row r="531" spans="4:65" hidden="1">
      <c r="D531" s="9"/>
      <c r="H531">
        <f t="shared" si="88"/>
        <v>0</v>
      </c>
      <c r="K531" s="47"/>
      <c r="L531" s="47"/>
      <c r="M531" s="47"/>
      <c r="Z531" s="656"/>
      <c r="AA531" s="47">
        <f t="shared" ca="1" si="85"/>
        <v>0</v>
      </c>
      <c r="AB531" s="374"/>
      <c r="AC531" s="374"/>
      <c r="AD531" s="374"/>
      <c r="AE531" s="375"/>
      <c r="AF531" s="1"/>
      <c r="AK531" s="1"/>
      <c r="AL531" s="1"/>
      <c r="AM531" s="1"/>
      <c r="AN531" s="1"/>
      <c r="AO531" s="666"/>
      <c r="AP531" s="47">
        <f t="shared" ca="1" si="86"/>
        <v>0</v>
      </c>
      <c r="AQ531" s="374"/>
      <c r="AR531" s="374"/>
      <c r="AS531" s="374"/>
      <c r="AT531" s="375"/>
      <c r="AU531" s="1"/>
      <c r="AZ531" s="1"/>
      <c r="BA531" s="1"/>
      <c r="BB531" s="373"/>
      <c r="BC531" s="47">
        <f t="shared" ca="1" si="87"/>
        <v>0</v>
      </c>
      <c r="BD531" s="374"/>
      <c r="BE531" s="374"/>
      <c r="BF531" s="374"/>
      <c r="BG531" s="375"/>
      <c r="BH531" s="1"/>
      <c r="BI531" s="1"/>
      <c r="BJ531" s="1"/>
      <c r="BK531" s="1"/>
      <c r="BL531" s="1"/>
      <c r="BM531" s="1"/>
    </row>
    <row r="532" spans="4:65" hidden="1">
      <c r="D532" s="9"/>
      <c r="H532">
        <f t="shared" si="88"/>
        <v>0</v>
      </c>
      <c r="K532" s="47"/>
      <c r="L532" s="47"/>
      <c r="M532" s="47"/>
      <c r="Z532" s="732"/>
      <c r="AA532" s="47">
        <f t="shared" ca="1" si="85"/>
        <v>0</v>
      </c>
      <c r="AB532" s="1"/>
      <c r="AC532" s="1"/>
      <c r="AD532" s="1"/>
      <c r="AE532" s="1"/>
      <c r="AF532" s="1"/>
      <c r="AK532" s="1"/>
      <c r="AL532" s="1"/>
      <c r="AM532" s="1"/>
      <c r="AN532" s="1"/>
      <c r="AO532" s="1"/>
      <c r="AP532" s="47">
        <f t="shared" ca="1" si="86"/>
        <v>0</v>
      </c>
      <c r="AQ532" s="1"/>
      <c r="AR532" s="1"/>
      <c r="AS532" s="1"/>
      <c r="AT532" s="1"/>
      <c r="AU532" s="1"/>
      <c r="AZ532" s="1"/>
      <c r="BA532" s="1"/>
      <c r="BB532" s="1"/>
      <c r="BC532" s="47">
        <f t="shared" ca="1" si="87"/>
        <v>0</v>
      </c>
      <c r="BD532" s="1"/>
      <c r="BE532" s="1"/>
      <c r="BF532" s="1"/>
      <c r="BG532" s="1"/>
      <c r="BH532" s="1"/>
      <c r="BI532" s="1"/>
      <c r="BJ532" s="1"/>
      <c r="BK532" s="1"/>
      <c r="BL532" s="1"/>
      <c r="BM532" s="1"/>
    </row>
    <row r="533" spans="4:65" hidden="1">
      <c r="D533" s="9"/>
      <c r="H533">
        <f t="shared" si="88"/>
        <v>0</v>
      </c>
      <c r="K533" s="47"/>
      <c r="L533" s="47"/>
      <c r="M533" s="47"/>
      <c r="Z533" s="733"/>
      <c r="AA533" s="47">
        <f t="shared" ca="1" si="85"/>
        <v>0</v>
      </c>
      <c r="AP533" s="47">
        <f t="shared" ca="1" si="86"/>
        <v>0</v>
      </c>
      <c r="BC533" s="47">
        <f t="shared" ca="1" si="87"/>
        <v>0</v>
      </c>
    </row>
    <row r="534" spans="4:65" hidden="1">
      <c r="D534" s="9"/>
      <c r="H534">
        <f t="shared" si="88"/>
        <v>0</v>
      </c>
      <c r="K534" s="47"/>
      <c r="L534" s="47"/>
      <c r="M534" s="47"/>
      <c r="Z534" s="733"/>
      <c r="AA534" s="47">
        <f t="shared" ca="1" si="85"/>
        <v>0</v>
      </c>
      <c r="AP534" s="47">
        <f t="shared" ca="1" si="86"/>
        <v>0</v>
      </c>
      <c r="BC534" s="47">
        <f t="shared" ca="1" si="87"/>
        <v>0</v>
      </c>
    </row>
    <row r="535" spans="4:65" hidden="1">
      <c r="D535" s="9"/>
      <c r="H535">
        <f t="shared" si="88"/>
        <v>0</v>
      </c>
      <c r="K535" s="47"/>
      <c r="L535" s="47"/>
      <c r="M535" s="47"/>
      <c r="Z535" s="733"/>
      <c r="AA535" s="47">
        <f t="shared" ca="1" si="85"/>
        <v>0</v>
      </c>
      <c r="AP535" s="47">
        <f t="shared" ca="1" si="86"/>
        <v>0</v>
      </c>
      <c r="BC535" s="47">
        <f t="shared" ca="1" si="87"/>
        <v>0</v>
      </c>
    </row>
    <row r="536" spans="4:65" hidden="1">
      <c r="D536" s="9"/>
      <c r="H536">
        <f t="shared" si="88"/>
        <v>0</v>
      </c>
      <c r="K536" s="47"/>
      <c r="L536" s="47"/>
      <c r="M536" s="47"/>
      <c r="Z536" s="733"/>
      <c r="AA536" s="47">
        <f t="shared" ca="1" si="85"/>
        <v>0</v>
      </c>
      <c r="AP536" s="47">
        <f t="shared" ca="1" si="86"/>
        <v>0</v>
      </c>
      <c r="BC536" s="47">
        <f t="shared" ca="1" si="87"/>
        <v>0</v>
      </c>
    </row>
    <row r="537" spans="4:65" hidden="1">
      <c r="D537" s="9"/>
      <c r="H537">
        <f t="shared" si="88"/>
        <v>0</v>
      </c>
      <c r="K537" s="47"/>
      <c r="L537" s="47"/>
      <c r="M537" s="47"/>
      <c r="Z537" s="733"/>
      <c r="AA537" s="47">
        <f t="shared" ca="1" si="85"/>
        <v>0</v>
      </c>
      <c r="AP537" s="47">
        <f t="shared" ca="1" si="86"/>
        <v>0</v>
      </c>
      <c r="BC537" s="47">
        <f t="shared" ca="1" si="87"/>
        <v>0</v>
      </c>
    </row>
    <row r="538" spans="4:65" hidden="1">
      <c r="D538" s="9"/>
      <c r="H538">
        <f t="shared" si="88"/>
        <v>0</v>
      </c>
      <c r="K538" s="47"/>
      <c r="L538" s="47"/>
      <c r="M538" s="47"/>
      <c r="Z538" s="733"/>
      <c r="AA538" s="47">
        <f t="shared" ca="1" si="85"/>
        <v>0</v>
      </c>
      <c r="AP538" s="47">
        <f t="shared" ca="1" si="86"/>
        <v>0</v>
      </c>
      <c r="BC538" s="47">
        <f t="shared" ca="1" si="87"/>
        <v>0</v>
      </c>
    </row>
    <row r="539" spans="4:65" hidden="1">
      <c r="D539" s="9"/>
      <c r="H539">
        <f t="shared" si="88"/>
        <v>0</v>
      </c>
      <c r="K539" s="47"/>
      <c r="L539" s="47"/>
      <c r="M539" s="47"/>
      <c r="Z539" s="733"/>
      <c r="AA539" s="47">
        <f t="shared" ca="1" si="85"/>
        <v>0</v>
      </c>
      <c r="AP539" s="47">
        <f t="shared" ca="1" si="86"/>
        <v>0</v>
      </c>
      <c r="BC539" s="47">
        <f t="shared" ca="1" si="87"/>
        <v>0</v>
      </c>
    </row>
    <row r="540" spans="4:65" hidden="1">
      <c r="D540" s="9"/>
      <c r="H540">
        <f t="shared" si="88"/>
        <v>0</v>
      </c>
      <c r="K540" s="47"/>
      <c r="L540" s="47"/>
      <c r="M540" s="47"/>
      <c r="Z540" s="733"/>
      <c r="AA540" s="47">
        <f t="shared" ca="1" si="85"/>
        <v>0</v>
      </c>
      <c r="AP540" s="47">
        <f t="shared" ca="1" si="86"/>
        <v>0</v>
      </c>
      <c r="BC540" s="47">
        <f t="shared" ca="1" si="87"/>
        <v>0</v>
      </c>
    </row>
    <row r="541" spans="4:65" hidden="1">
      <c r="D541" s="9"/>
      <c r="H541">
        <f t="shared" si="88"/>
        <v>0</v>
      </c>
      <c r="K541" s="47"/>
      <c r="L541" s="47"/>
      <c r="M541" s="47"/>
      <c r="Z541" s="733"/>
      <c r="AA541" s="47">
        <f t="shared" ca="1" si="85"/>
        <v>0</v>
      </c>
      <c r="AP541" s="47">
        <f t="shared" ca="1" si="86"/>
        <v>0</v>
      </c>
      <c r="BC541" s="47">
        <f t="shared" ca="1" si="87"/>
        <v>0</v>
      </c>
    </row>
    <row r="542" spans="4:65" hidden="1">
      <c r="D542" s="9"/>
      <c r="H542">
        <f t="shared" si="88"/>
        <v>0</v>
      </c>
      <c r="K542" s="47"/>
      <c r="L542" s="47"/>
      <c r="M542" s="47"/>
      <c r="Z542" s="733"/>
      <c r="AA542" s="47">
        <f t="shared" ca="1" si="85"/>
        <v>0</v>
      </c>
      <c r="AP542" s="47">
        <f t="shared" ca="1" si="86"/>
        <v>0</v>
      </c>
      <c r="BC542" s="47">
        <f t="shared" ca="1" si="87"/>
        <v>0</v>
      </c>
    </row>
    <row r="543" spans="4:65" hidden="1">
      <c r="D543" s="9"/>
      <c r="H543">
        <f t="shared" si="88"/>
        <v>0</v>
      </c>
      <c r="K543" s="47"/>
      <c r="L543" s="47"/>
      <c r="M543" s="47"/>
      <c r="Z543" s="733"/>
      <c r="AA543" s="47">
        <f t="shared" ca="1" si="85"/>
        <v>0</v>
      </c>
      <c r="AP543" s="47">
        <f t="shared" ca="1" si="86"/>
        <v>0</v>
      </c>
      <c r="BC543" s="47">
        <f t="shared" ca="1" si="87"/>
        <v>0</v>
      </c>
    </row>
    <row r="544" spans="4:65" hidden="1">
      <c r="D544" s="9"/>
      <c r="H544">
        <f t="shared" si="88"/>
        <v>0</v>
      </c>
      <c r="K544" s="47"/>
      <c r="L544" s="47"/>
      <c r="M544" s="47"/>
      <c r="Z544" s="733"/>
      <c r="AA544" s="47">
        <f t="shared" ref="AA544:AA575" ca="1" si="89">SUMIFS($AD$408:$AD$508,$AA$408:$AA$508,Z544)+(IF($Z$511="All Sites",$AA$511,0))</f>
        <v>0</v>
      </c>
      <c r="AP544" s="47">
        <f t="shared" ref="AP544:AP575" ca="1" si="90">SUMIFS($AS$408:$AS$507,$AP$408:$AP$507,AO544)+(IF($AO$511="All Sites",$AP$511,0))</f>
        <v>0</v>
      </c>
      <c r="BC544" s="47">
        <f t="shared" ref="BC544:BC575" ca="1" si="91">SUMIFS($BF$408:$BF$507,$BC$408:$BC$507,BB544)+(IF($BB$511="All Sites",$BC$511,0))</f>
        <v>0</v>
      </c>
    </row>
    <row r="545" spans="4:55" hidden="1">
      <c r="D545" s="9"/>
      <c r="H545">
        <f t="shared" si="88"/>
        <v>0</v>
      </c>
      <c r="K545" s="47"/>
      <c r="L545" s="47"/>
      <c r="M545" s="47"/>
      <c r="Z545" s="733"/>
      <c r="AA545" s="47">
        <f t="shared" ca="1" si="89"/>
        <v>0</v>
      </c>
      <c r="AP545" s="47">
        <f t="shared" ca="1" si="90"/>
        <v>0</v>
      </c>
      <c r="BC545" s="47">
        <f t="shared" ca="1" si="91"/>
        <v>0</v>
      </c>
    </row>
    <row r="546" spans="4:55" hidden="1">
      <c r="D546" s="9"/>
      <c r="H546">
        <f t="shared" si="88"/>
        <v>0</v>
      </c>
      <c r="K546" s="47"/>
      <c r="L546" s="47"/>
      <c r="M546" s="47"/>
      <c r="Z546" s="733"/>
      <c r="AA546" s="47">
        <f t="shared" ca="1" si="89"/>
        <v>0</v>
      </c>
      <c r="AP546" s="47">
        <f t="shared" ca="1" si="90"/>
        <v>0</v>
      </c>
      <c r="BC546" s="47">
        <f t="shared" ca="1" si="91"/>
        <v>0</v>
      </c>
    </row>
    <row r="547" spans="4:55" hidden="1">
      <c r="D547" s="9"/>
      <c r="H547">
        <f t="shared" si="88"/>
        <v>0</v>
      </c>
      <c r="K547" s="47"/>
      <c r="L547" s="47"/>
      <c r="M547" s="47"/>
      <c r="Z547" s="733"/>
      <c r="AA547" s="47">
        <f t="shared" ca="1" si="89"/>
        <v>0</v>
      </c>
      <c r="AP547" s="47">
        <f t="shared" ca="1" si="90"/>
        <v>0</v>
      </c>
      <c r="BC547" s="47">
        <f t="shared" ca="1" si="91"/>
        <v>0</v>
      </c>
    </row>
    <row r="548" spans="4:55" hidden="1">
      <c r="D548" s="9"/>
      <c r="H548">
        <f t="shared" si="88"/>
        <v>0</v>
      </c>
      <c r="K548" s="47"/>
      <c r="L548" s="47"/>
      <c r="M548" s="47"/>
      <c r="Z548" s="733"/>
      <c r="AA548" s="47">
        <f t="shared" ca="1" si="89"/>
        <v>0</v>
      </c>
      <c r="AP548" s="47">
        <f t="shared" ca="1" si="90"/>
        <v>0</v>
      </c>
      <c r="BC548" s="47">
        <f t="shared" ca="1" si="91"/>
        <v>0</v>
      </c>
    </row>
    <row r="549" spans="4:55" hidden="1">
      <c r="D549" s="9"/>
      <c r="H549">
        <f t="shared" si="88"/>
        <v>0</v>
      </c>
      <c r="K549" s="47"/>
      <c r="L549" s="47"/>
      <c r="M549" s="47"/>
      <c r="Z549" s="733"/>
      <c r="AA549" s="47">
        <f t="shared" ca="1" si="89"/>
        <v>0</v>
      </c>
      <c r="AP549" s="47">
        <f t="shared" ca="1" si="90"/>
        <v>0</v>
      </c>
      <c r="BC549" s="47">
        <f t="shared" ca="1" si="91"/>
        <v>0</v>
      </c>
    </row>
    <row r="550" spans="4:55" hidden="1">
      <c r="D550" s="9"/>
      <c r="H550">
        <f t="shared" si="88"/>
        <v>0</v>
      </c>
      <c r="K550" s="47"/>
      <c r="L550" s="47"/>
      <c r="M550" s="47"/>
      <c r="Z550" s="733"/>
      <c r="AA550" s="47">
        <f t="shared" ca="1" si="89"/>
        <v>0</v>
      </c>
      <c r="AP550" s="47">
        <f t="shared" ca="1" si="90"/>
        <v>0</v>
      </c>
      <c r="BC550" s="47">
        <f t="shared" ca="1" si="91"/>
        <v>0</v>
      </c>
    </row>
    <row r="551" spans="4:55" hidden="1">
      <c r="D551" s="9"/>
      <c r="H551">
        <f t="shared" si="88"/>
        <v>0</v>
      </c>
      <c r="K551" s="47"/>
      <c r="L551" s="47"/>
      <c r="M551" s="47"/>
      <c r="Z551" s="733"/>
      <c r="AA551" s="47">
        <f t="shared" ca="1" si="89"/>
        <v>0</v>
      </c>
      <c r="AP551" s="47">
        <f t="shared" ca="1" si="90"/>
        <v>0</v>
      </c>
      <c r="BC551" s="47">
        <f t="shared" ca="1" si="91"/>
        <v>0</v>
      </c>
    </row>
    <row r="552" spans="4:55" hidden="1">
      <c r="D552" s="9"/>
      <c r="H552">
        <f t="shared" si="88"/>
        <v>0</v>
      </c>
      <c r="K552" s="47"/>
      <c r="L552" s="47"/>
      <c r="M552" s="47"/>
      <c r="Z552" s="733"/>
      <c r="AA552" s="47">
        <f t="shared" ca="1" si="89"/>
        <v>0</v>
      </c>
      <c r="AP552" s="47">
        <f t="shared" ca="1" si="90"/>
        <v>0</v>
      </c>
      <c r="BC552" s="47">
        <f t="shared" ca="1" si="91"/>
        <v>0</v>
      </c>
    </row>
    <row r="553" spans="4:55" hidden="1">
      <c r="D553" s="9"/>
      <c r="H553">
        <f t="shared" si="88"/>
        <v>0</v>
      </c>
      <c r="K553" s="47"/>
      <c r="L553" s="47"/>
      <c r="M553" s="47"/>
      <c r="Z553" s="733"/>
      <c r="AA553" s="47">
        <f t="shared" ca="1" si="89"/>
        <v>0</v>
      </c>
      <c r="AP553" s="47">
        <f t="shared" ca="1" si="90"/>
        <v>0</v>
      </c>
      <c r="BC553" s="47">
        <f t="shared" ca="1" si="91"/>
        <v>0</v>
      </c>
    </row>
    <row r="554" spans="4:55" hidden="1">
      <c r="D554" s="9"/>
      <c r="H554">
        <f t="shared" si="88"/>
        <v>0</v>
      </c>
      <c r="K554" s="47"/>
      <c r="L554" s="47"/>
      <c r="M554" s="47"/>
      <c r="Z554" s="733"/>
      <c r="AA554" s="47">
        <f t="shared" ca="1" si="89"/>
        <v>0</v>
      </c>
      <c r="AP554" s="47">
        <f t="shared" ca="1" si="90"/>
        <v>0</v>
      </c>
      <c r="BC554" s="47">
        <f t="shared" ca="1" si="91"/>
        <v>0</v>
      </c>
    </row>
    <row r="555" spans="4:55" hidden="1">
      <c r="D555" s="9"/>
      <c r="H555">
        <f t="shared" si="88"/>
        <v>0</v>
      </c>
      <c r="K555" s="47"/>
      <c r="L555" s="47"/>
      <c r="M555" s="47"/>
      <c r="Z555" s="733"/>
      <c r="AA555" s="47">
        <f t="shared" ca="1" si="89"/>
        <v>0</v>
      </c>
      <c r="AP555" s="47">
        <f t="shared" ca="1" si="90"/>
        <v>0</v>
      </c>
      <c r="BC555" s="47">
        <f t="shared" ca="1" si="91"/>
        <v>0</v>
      </c>
    </row>
    <row r="556" spans="4:55" hidden="1">
      <c r="D556" s="9"/>
      <c r="H556">
        <f t="shared" si="88"/>
        <v>0</v>
      </c>
      <c r="K556" s="47"/>
      <c r="L556" s="47"/>
      <c r="M556" s="47"/>
      <c r="Z556" s="733"/>
      <c r="AA556" s="47">
        <f t="shared" ca="1" si="89"/>
        <v>0</v>
      </c>
      <c r="AP556" s="47">
        <f t="shared" ca="1" si="90"/>
        <v>0</v>
      </c>
      <c r="BC556" s="47">
        <f t="shared" ca="1" si="91"/>
        <v>0</v>
      </c>
    </row>
    <row r="557" spans="4:55" hidden="1">
      <c r="D557" s="9"/>
      <c r="H557">
        <f t="shared" ref="H557:H567" si="92">COUNTIF($C$8:$C$108,G557)</f>
        <v>0</v>
      </c>
      <c r="K557" s="47"/>
      <c r="L557" s="47"/>
      <c r="M557" s="47"/>
      <c r="Z557" s="733"/>
      <c r="AA557" s="47">
        <f t="shared" ca="1" si="89"/>
        <v>0</v>
      </c>
      <c r="AP557" s="47">
        <f t="shared" ca="1" si="90"/>
        <v>0</v>
      </c>
      <c r="BC557" s="47">
        <f t="shared" ca="1" si="91"/>
        <v>0</v>
      </c>
    </row>
    <row r="558" spans="4:55" hidden="1">
      <c r="D558" s="9"/>
      <c r="H558">
        <f t="shared" si="92"/>
        <v>0</v>
      </c>
      <c r="K558" s="47"/>
      <c r="L558" s="47"/>
      <c r="M558" s="47"/>
      <c r="Z558" s="733"/>
      <c r="AA558" s="47">
        <f t="shared" ca="1" si="89"/>
        <v>0</v>
      </c>
      <c r="AP558" s="47">
        <f t="shared" ca="1" si="90"/>
        <v>0</v>
      </c>
      <c r="BC558" s="47">
        <f t="shared" ca="1" si="91"/>
        <v>0</v>
      </c>
    </row>
    <row r="559" spans="4:55" hidden="1">
      <c r="D559" s="9"/>
      <c r="H559">
        <f t="shared" si="92"/>
        <v>0</v>
      </c>
      <c r="K559" s="47"/>
      <c r="L559" s="47"/>
      <c r="M559" s="47"/>
      <c r="Z559" s="733"/>
      <c r="AA559" s="47">
        <f t="shared" ca="1" si="89"/>
        <v>0</v>
      </c>
      <c r="AP559" s="47">
        <f t="shared" ca="1" si="90"/>
        <v>0</v>
      </c>
      <c r="BC559" s="47">
        <f t="shared" ca="1" si="91"/>
        <v>0</v>
      </c>
    </row>
    <row r="560" spans="4:55" hidden="1">
      <c r="D560" s="9"/>
      <c r="H560">
        <f t="shared" si="92"/>
        <v>0</v>
      </c>
      <c r="K560" s="47"/>
      <c r="L560" s="47"/>
      <c r="M560" s="47"/>
      <c r="Z560" s="733"/>
      <c r="AA560" s="47">
        <f t="shared" ca="1" si="89"/>
        <v>0</v>
      </c>
      <c r="AP560" s="47">
        <f t="shared" ca="1" si="90"/>
        <v>0</v>
      </c>
      <c r="BC560" s="47">
        <f t="shared" ca="1" si="91"/>
        <v>0</v>
      </c>
    </row>
    <row r="561" spans="2:55" hidden="1">
      <c r="D561" s="9"/>
      <c r="H561">
        <f t="shared" si="92"/>
        <v>0</v>
      </c>
      <c r="K561" s="47"/>
      <c r="L561" s="47"/>
      <c r="M561" s="47"/>
      <c r="Z561" s="733"/>
      <c r="AA561" s="47">
        <f t="shared" ca="1" si="89"/>
        <v>0</v>
      </c>
      <c r="AP561" s="47">
        <f t="shared" ca="1" si="90"/>
        <v>0</v>
      </c>
      <c r="BC561" s="47">
        <f t="shared" ca="1" si="91"/>
        <v>0</v>
      </c>
    </row>
    <row r="562" spans="2:55" hidden="1">
      <c r="D562" s="9"/>
      <c r="H562">
        <f t="shared" si="92"/>
        <v>0</v>
      </c>
      <c r="K562" s="47"/>
      <c r="L562" s="47"/>
      <c r="M562" s="47"/>
      <c r="Z562" s="733"/>
      <c r="AA562" s="47">
        <f t="shared" ca="1" si="89"/>
        <v>0</v>
      </c>
      <c r="AP562" s="47">
        <f t="shared" ca="1" si="90"/>
        <v>0</v>
      </c>
      <c r="BC562" s="47">
        <f t="shared" ca="1" si="91"/>
        <v>0</v>
      </c>
    </row>
    <row r="563" spans="2:55" hidden="1">
      <c r="D563" s="9"/>
      <c r="H563">
        <f t="shared" si="92"/>
        <v>0</v>
      </c>
      <c r="K563" s="47"/>
      <c r="L563" s="47"/>
      <c r="M563" s="47"/>
      <c r="Z563" s="733"/>
      <c r="AA563" s="47">
        <f t="shared" ca="1" si="89"/>
        <v>0</v>
      </c>
      <c r="AP563" s="47">
        <f t="shared" ca="1" si="90"/>
        <v>0</v>
      </c>
      <c r="BC563" s="47">
        <f t="shared" ca="1" si="91"/>
        <v>0</v>
      </c>
    </row>
    <row r="564" spans="2:55" hidden="1">
      <c r="D564" s="9"/>
      <c r="H564">
        <f t="shared" si="92"/>
        <v>0</v>
      </c>
      <c r="K564" s="47"/>
      <c r="L564" s="47"/>
      <c r="M564" s="47"/>
      <c r="Z564" s="733"/>
      <c r="AA564" s="47">
        <f t="shared" ca="1" si="89"/>
        <v>0</v>
      </c>
      <c r="AP564" s="47">
        <f t="shared" ca="1" si="90"/>
        <v>0</v>
      </c>
      <c r="BC564" s="47">
        <f t="shared" ca="1" si="91"/>
        <v>0</v>
      </c>
    </row>
    <row r="565" spans="2:55" hidden="1">
      <c r="D565" s="9"/>
      <c r="H565">
        <f t="shared" si="92"/>
        <v>0</v>
      </c>
      <c r="K565" s="47"/>
      <c r="L565" s="47"/>
      <c r="M565" s="47"/>
      <c r="Z565" s="733"/>
      <c r="AA565" s="47">
        <f t="shared" ca="1" si="89"/>
        <v>0</v>
      </c>
      <c r="AP565" s="47">
        <f t="shared" ca="1" si="90"/>
        <v>0</v>
      </c>
      <c r="BC565" s="47">
        <f t="shared" ca="1" si="91"/>
        <v>0</v>
      </c>
    </row>
    <row r="566" spans="2:55" hidden="1">
      <c r="D566" s="9"/>
      <c r="H566">
        <f t="shared" si="92"/>
        <v>0</v>
      </c>
      <c r="K566" s="47"/>
      <c r="L566" s="47"/>
      <c r="M566" s="47"/>
      <c r="Z566" s="733"/>
      <c r="AA566" s="47">
        <f t="shared" ca="1" si="89"/>
        <v>0</v>
      </c>
      <c r="AP566" s="47">
        <f t="shared" ca="1" si="90"/>
        <v>0</v>
      </c>
      <c r="BC566" s="47">
        <f t="shared" ca="1" si="91"/>
        <v>0</v>
      </c>
    </row>
    <row r="567" spans="2:55" hidden="1">
      <c r="D567" s="9"/>
      <c r="H567">
        <f t="shared" si="92"/>
        <v>0</v>
      </c>
      <c r="K567" s="47"/>
      <c r="L567" s="47"/>
      <c r="M567" s="47"/>
      <c r="Z567" s="733"/>
      <c r="AA567" s="47">
        <f t="shared" ca="1" si="89"/>
        <v>0</v>
      </c>
      <c r="AP567" s="47">
        <f t="shared" ca="1" si="90"/>
        <v>0</v>
      </c>
      <c r="BC567" s="47">
        <f t="shared" ca="1" si="91"/>
        <v>0</v>
      </c>
    </row>
    <row r="568" spans="2:55" hidden="1">
      <c r="D568" s="9"/>
      <c r="G568" s="348" t="s">
        <v>272</v>
      </c>
      <c r="H568" s="348"/>
      <c r="I568" s="348"/>
      <c r="J568" s="348"/>
      <c r="K568" s="349">
        <f ca="1">SUM(K408:K567)</f>
        <v>0</v>
      </c>
      <c r="L568" s="349">
        <f ca="1">SUM(L408:L567)</f>
        <v>0</v>
      </c>
      <c r="M568" s="349">
        <f ca="1">SUM(M408:M567)</f>
        <v>0</v>
      </c>
      <c r="Z568" s="733"/>
      <c r="AA568" s="47">
        <f t="shared" ca="1" si="89"/>
        <v>0</v>
      </c>
      <c r="AP568" s="47">
        <f t="shared" ca="1" si="90"/>
        <v>0</v>
      </c>
      <c r="BC568" s="47">
        <f t="shared" ca="1" si="91"/>
        <v>0</v>
      </c>
    </row>
    <row r="569" spans="2:55" hidden="1">
      <c r="D569" s="9"/>
      <c r="Z569" s="733"/>
      <c r="AA569" s="47">
        <f t="shared" ca="1" si="89"/>
        <v>0</v>
      </c>
      <c r="AP569" s="47">
        <f t="shared" ca="1" si="90"/>
        <v>0</v>
      </c>
      <c r="BC569" s="47">
        <f t="shared" ca="1" si="91"/>
        <v>0</v>
      </c>
    </row>
    <row r="570" spans="2:55" hidden="1">
      <c r="D570" s="9"/>
      <c r="Z570" s="733"/>
      <c r="AA570" s="47">
        <f t="shared" ca="1" si="89"/>
        <v>0</v>
      </c>
      <c r="AP570" s="47">
        <f t="shared" ca="1" si="90"/>
        <v>0</v>
      </c>
      <c r="BC570" s="47">
        <f t="shared" ca="1" si="91"/>
        <v>0</v>
      </c>
    </row>
    <row r="571" spans="2:55" hidden="1">
      <c r="B571" s="379"/>
      <c r="D571" s="9"/>
      <c r="Z571" s="733"/>
      <c r="AA571" s="47">
        <f t="shared" ca="1" si="89"/>
        <v>0</v>
      </c>
      <c r="AP571" s="47">
        <f t="shared" ca="1" si="90"/>
        <v>0</v>
      </c>
      <c r="BC571" s="47">
        <f t="shared" ca="1" si="91"/>
        <v>0</v>
      </c>
    </row>
    <row r="572" spans="2:55" hidden="1">
      <c r="D572" s="9"/>
      <c r="Z572" s="733"/>
      <c r="AA572" s="47">
        <f t="shared" ca="1" si="89"/>
        <v>0</v>
      </c>
      <c r="AP572" s="47">
        <f t="shared" ca="1" si="90"/>
        <v>0</v>
      </c>
      <c r="BC572" s="47">
        <f t="shared" ca="1" si="91"/>
        <v>0</v>
      </c>
    </row>
    <row r="573" spans="2:55" hidden="1">
      <c r="Z573" s="733"/>
      <c r="AA573" s="47">
        <f t="shared" ca="1" si="89"/>
        <v>0</v>
      </c>
      <c r="AP573" s="47">
        <f t="shared" ca="1" si="90"/>
        <v>0</v>
      </c>
      <c r="BC573" s="47">
        <f t="shared" ca="1" si="91"/>
        <v>0</v>
      </c>
    </row>
    <row r="574" spans="2:55" hidden="1">
      <c r="Z574" s="733"/>
      <c r="AA574" s="47">
        <f t="shared" ca="1" si="89"/>
        <v>0</v>
      </c>
      <c r="AP574" s="47">
        <f t="shared" ca="1" si="90"/>
        <v>0</v>
      </c>
      <c r="BC574" s="47">
        <f t="shared" ca="1" si="91"/>
        <v>0</v>
      </c>
    </row>
    <row r="575" spans="2:55" hidden="1">
      <c r="Z575" s="733"/>
      <c r="AA575" s="47">
        <f t="shared" ca="1" si="89"/>
        <v>0</v>
      </c>
      <c r="AP575" s="47">
        <f t="shared" ca="1" si="90"/>
        <v>0</v>
      </c>
      <c r="BC575" s="47">
        <f t="shared" ca="1" si="91"/>
        <v>0</v>
      </c>
    </row>
    <row r="576" spans="2:55" hidden="1">
      <c r="Z576" s="733"/>
      <c r="AA576" s="47">
        <f t="shared" ref="AA576:AA607" ca="1" si="93">SUMIFS($AD$408:$AD$508,$AA$408:$AA$508,Z576)+(IF($Z$511="All Sites",$AA$511,0))</f>
        <v>0</v>
      </c>
      <c r="AP576" s="47">
        <f t="shared" ref="AP576:AP607" ca="1" si="94">SUMIFS($AS$408:$AS$507,$AP$408:$AP$507,AO576)+(IF($AO$511="All Sites",$AP$511,0))</f>
        <v>0</v>
      </c>
      <c r="BC576" s="47">
        <f t="shared" ref="BC576:BC607" ca="1" si="95">SUMIFS($BF$408:$BF$507,$BC$408:$BC$507,BB576)+(IF($BB$511="All Sites",$BC$511,0))</f>
        <v>0</v>
      </c>
    </row>
    <row r="577" spans="26:55" hidden="1">
      <c r="Z577" s="733"/>
      <c r="AA577" s="47">
        <f t="shared" ca="1" si="93"/>
        <v>0</v>
      </c>
      <c r="AP577" s="47">
        <f t="shared" ca="1" si="94"/>
        <v>0</v>
      </c>
      <c r="BC577" s="47">
        <f t="shared" ca="1" si="95"/>
        <v>0</v>
      </c>
    </row>
    <row r="578" spans="26:55" hidden="1">
      <c r="Z578" s="733"/>
      <c r="AA578" s="47">
        <f t="shared" ca="1" si="93"/>
        <v>0</v>
      </c>
      <c r="AP578" s="47">
        <f t="shared" ca="1" si="94"/>
        <v>0</v>
      </c>
      <c r="BC578" s="47">
        <f t="shared" ca="1" si="95"/>
        <v>0</v>
      </c>
    </row>
    <row r="579" spans="26:55" hidden="1">
      <c r="Z579" s="733"/>
      <c r="AA579" s="47">
        <f t="shared" ca="1" si="93"/>
        <v>0</v>
      </c>
      <c r="AP579" s="47">
        <f t="shared" ca="1" si="94"/>
        <v>0</v>
      </c>
      <c r="BC579" s="47">
        <f t="shared" ca="1" si="95"/>
        <v>0</v>
      </c>
    </row>
    <row r="580" spans="26:55" hidden="1">
      <c r="Z580" s="733"/>
      <c r="AA580" s="47">
        <f t="shared" ca="1" si="93"/>
        <v>0</v>
      </c>
      <c r="AP580" s="47">
        <f t="shared" ca="1" si="94"/>
        <v>0</v>
      </c>
      <c r="BC580" s="47">
        <f t="shared" ca="1" si="95"/>
        <v>0</v>
      </c>
    </row>
    <row r="581" spans="26:55" hidden="1">
      <c r="Z581" s="733"/>
      <c r="AA581" s="47">
        <f t="shared" ca="1" si="93"/>
        <v>0</v>
      </c>
      <c r="AP581" s="47">
        <f t="shared" ca="1" si="94"/>
        <v>0</v>
      </c>
      <c r="BC581" s="47">
        <f t="shared" ca="1" si="95"/>
        <v>0</v>
      </c>
    </row>
    <row r="582" spans="26:55" hidden="1">
      <c r="Z582" s="733"/>
      <c r="AA582" s="47">
        <f t="shared" ca="1" si="93"/>
        <v>0</v>
      </c>
      <c r="AP582" s="47">
        <f t="shared" ca="1" si="94"/>
        <v>0</v>
      </c>
      <c r="BC582" s="47">
        <f t="shared" ca="1" si="95"/>
        <v>0</v>
      </c>
    </row>
    <row r="583" spans="26:55" hidden="1">
      <c r="Z583" s="733"/>
      <c r="AA583" s="47">
        <f t="shared" ca="1" si="93"/>
        <v>0</v>
      </c>
      <c r="AP583" s="47">
        <f t="shared" ca="1" si="94"/>
        <v>0</v>
      </c>
      <c r="BC583" s="47">
        <f t="shared" ca="1" si="95"/>
        <v>0</v>
      </c>
    </row>
    <row r="584" spans="26:55" hidden="1">
      <c r="Z584" s="733"/>
      <c r="AA584" s="47">
        <f t="shared" ca="1" si="93"/>
        <v>0</v>
      </c>
      <c r="AP584" s="47">
        <f t="shared" ca="1" si="94"/>
        <v>0</v>
      </c>
      <c r="BC584" s="47">
        <f t="shared" ca="1" si="95"/>
        <v>0</v>
      </c>
    </row>
    <row r="585" spans="26:55" hidden="1">
      <c r="Z585" s="733"/>
      <c r="AA585" s="47">
        <f t="shared" ca="1" si="93"/>
        <v>0</v>
      </c>
      <c r="AP585" s="47">
        <f t="shared" ca="1" si="94"/>
        <v>0</v>
      </c>
      <c r="BC585" s="47">
        <f t="shared" ca="1" si="95"/>
        <v>0</v>
      </c>
    </row>
    <row r="586" spans="26:55" hidden="1">
      <c r="Z586" s="733"/>
      <c r="AA586" s="47">
        <f t="shared" ca="1" si="93"/>
        <v>0</v>
      </c>
      <c r="AP586" s="47">
        <f t="shared" ca="1" si="94"/>
        <v>0</v>
      </c>
      <c r="BC586" s="47">
        <f t="shared" ca="1" si="95"/>
        <v>0</v>
      </c>
    </row>
    <row r="587" spans="26:55" hidden="1">
      <c r="Z587" s="733"/>
      <c r="AA587" s="47">
        <f t="shared" ca="1" si="93"/>
        <v>0</v>
      </c>
      <c r="AP587" s="47">
        <f t="shared" ca="1" si="94"/>
        <v>0</v>
      </c>
      <c r="BC587" s="47">
        <f t="shared" ca="1" si="95"/>
        <v>0</v>
      </c>
    </row>
    <row r="588" spans="26:55" hidden="1">
      <c r="Z588" s="733"/>
      <c r="AA588" s="47">
        <f t="shared" ca="1" si="93"/>
        <v>0</v>
      </c>
      <c r="AP588" s="47">
        <f t="shared" ca="1" si="94"/>
        <v>0</v>
      </c>
      <c r="BC588" s="47">
        <f t="shared" ca="1" si="95"/>
        <v>0</v>
      </c>
    </row>
    <row r="589" spans="26:55" hidden="1">
      <c r="Z589" s="733"/>
      <c r="AA589" s="47">
        <f t="shared" ca="1" si="93"/>
        <v>0</v>
      </c>
      <c r="AP589" s="47">
        <f t="shared" ca="1" si="94"/>
        <v>0</v>
      </c>
      <c r="BC589" s="47">
        <f t="shared" ca="1" si="95"/>
        <v>0</v>
      </c>
    </row>
    <row r="590" spans="26:55" hidden="1">
      <c r="Z590" s="733"/>
      <c r="AA590" s="47">
        <f t="shared" ca="1" si="93"/>
        <v>0</v>
      </c>
      <c r="AP590" s="47">
        <f t="shared" ca="1" si="94"/>
        <v>0</v>
      </c>
      <c r="BC590" s="47">
        <f t="shared" ca="1" si="95"/>
        <v>0</v>
      </c>
    </row>
    <row r="591" spans="26:55" hidden="1">
      <c r="Z591" s="733"/>
      <c r="AA591" s="47">
        <f t="shared" ca="1" si="93"/>
        <v>0</v>
      </c>
      <c r="AP591" s="47">
        <f t="shared" ca="1" si="94"/>
        <v>0</v>
      </c>
      <c r="BC591" s="47">
        <f t="shared" ca="1" si="95"/>
        <v>0</v>
      </c>
    </row>
    <row r="592" spans="26:55" hidden="1">
      <c r="Z592" s="733"/>
      <c r="AA592" s="47">
        <f t="shared" ca="1" si="93"/>
        <v>0</v>
      </c>
      <c r="AP592" s="47">
        <f t="shared" ca="1" si="94"/>
        <v>0</v>
      </c>
      <c r="BC592" s="47">
        <f t="shared" ca="1" si="95"/>
        <v>0</v>
      </c>
    </row>
    <row r="593" spans="26:55" hidden="1">
      <c r="Z593" s="733"/>
      <c r="AA593" s="47">
        <f t="shared" ca="1" si="93"/>
        <v>0</v>
      </c>
      <c r="AP593" s="47">
        <f t="shared" ca="1" si="94"/>
        <v>0</v>
      </c>
      <c r="BC593" s="47">
        <f t="shared" ca="1" si="95"/>
        <v>0</v>
      </c>
    </row>
    <row r="594" spans="26:55" hidden="1">
      <c r="Z594" s="733"/>
      <c r="AA594" s="47">
        <f t="shared" ca="1" si="93"/>
        <v>0</v>
      </c>
      <c r="AP594" s="47">
        <f t="shared" ca="1" si="94"/>
        <v>0</v>
      </c>
      <c r="BC594" s="47">
        <f t="shared" ca="1" si="95"/>
        <v>0</v>
      </c>
    </row>
    <row r="595" spans="26:55" hidden="1">
      <c r="Z595" s="733"/>
      <c r="AA595" s="47">
        <f t="shared" ca="1" si="93"/>
        <v>0</v>
      </c>
      <c r="AP595" s="47">
        <f t="shared" ca="1" si="94"/>
        <v>0</v>
      </c>
      <c r="BC595" s="47">
        <f t="shared" ca="1" si="95"/>
        <v>0</v>
      </c>
    </row>
    <row r="596" spans="26:55" hidden="1">
      <c r="Z596" s="733"/>
      <c r="AA596" s="47">
        <f t="shared" ca="1" si="93"/>
        <v>0</v>
      </c>
      <c r="AP596" s="47">
        <f t="shared" ca="1" si="94"/>
        <v>0</v>
      </c>
      <c r="BC596" s="47">
        <f t="shared" ca="1" si="95"/>
        <v>0</v>
      </c>
    </row>
    <row r="597" spans="26:55" hidden="1">
      <c r="Z597" s="733"/>
      <c r="AA597" s="47">
        <f t="shared" ca="1" si="93"/>
        <v>0</v>
      </c>
      <c r="AP597" s="47">
        <f t="shared" ca="1" si="94"/>
        <v>0</v>
      </c>
      <c r="BC597" s="47">
        <f t="shared" ca="1" si="95"/>
        <v>0</v>
      </c>
    </row>
    <row r="598" spans="26:55" hidden="1">
      <c r="Z598" s="733"/>
      <c r="AA598" s="47">
        <f t="shared" ca="1" si="93"/>
        <v>0</v>
      </c>
      <c r="AP598" s="47">
        <f t="shared" ca="1" si="94"/>
        <v>0</v>
      </c>
      <c r="BC598" s="47">
        <f t="shared" ca="1" si="95"/>
        <v>0</v>
      </c>
    </row>
    <row r="599" spans="26:55" hidden="1">
      <c r="Z599" s="733"/>
      <c r="AA599" s="47">
        <f t="shared" ca="1" si="93"/>
        <v>0</v>
      </c>
      <c r="AP599" s="47">
        <f t="shared" ca="1" si="94"/>
        <v>0</v>
      </c>
      <c r="BC599" s="47">
        <f t="shared" ca="1" si="95"/>
        <v>0</v>
      </c>
    </row>
    <row r="600" spans="26:55" hidden="1">
      <c r="Z600" s="733"/>
      <c r="AA600" s="47">
        <f t="shared" ca="1" si="93"/>
        <v>0</v>
      </c>
      <c r="AP600" s="47">
        <f t="shared" ca="1" si="94"/>
        <v>0</v>
      </c>
      <c r="BC600" s="47">
        <f t="shared" ca="1" si="95"/>
        <v>0</v>
      </c>
    </row>
    <row r="601" spans="26:55" hidden="1">
      <c r="Z601" s="733"/>
      <c r="AA601" s="47">
        <f t="shared" ca="1" si="93"/>
        <v>0</v>
      </c>
      <c r="AP601" s="47">
        <f t="shared" ca="1" si="94"/>
        <v>0</v>
      </c>
      <c r="BC601" s="47">
        <f t="shared" ca="1" si="95"/>
        <v>0</v>
      </c>
    </row>
    <row r="602" spans="26:55" hidden="1">
      <c r="Z602" s="733"/>
      <c r="AA602" s="47">
        <f t="shared" ca="1" si="93"/>
        <v>0</v>
      </c>
      <c r="AP602" s="47">
        <f t="shared" ca="1" si="94"/>
        <v>0</v>
      </c>
      <c r="BC602" s="47">
        <f t="shared" ca="1" si="95"/>
        <v>0</v>
      </c>
    </row>
    <row r="603" spans="26:55" hidden="1">
      <c r="Z603" s="733"/>
      <c r="AA603" s="47">
        <f t="shared" ca="1" si="93"/>
        <v>0</v>
      </c>
      <c r="AP603" s="47">
        <f t="shared" ca="1" si="94"/>
        <v>0</v>
      </c>
      <c r="BC603" s="47">
        <f t="shared" ca="1" si="95"/>
        <v>0</v>
      </c>
    </row>
    <row r="604" spans="26:55" hidden="1">
      <c r="Z604" s="733"/>
      <c r="AA604" s="47">
        <f t="shared" ca="1" si="93"/>
        <v>0</v>
      </c>
      <c r="AP604" s="47">
        <f t="shared" ca="1" si="94"/>
        <v>0</v>
      </c>
      <c r="BC604" s="47">
        <f t="shared" ca="1" si="95"/>
        <v>0</v>
      </c>
    </row>
    <row r="605" spans="26:55" hidden="1">
      <c r="Z605" s="733"/>
      <c r="AA605" s="47">
        <f t="shared" ca="1" si="93"/>
        <v>0</v>
      </c>
      <c r="AP605" s="47">
        <f t="shared" ca="1" si="94"/>
        <v>0</v>
      </c>
      <c r="BC605" s="47">
        <f t="shared" ca="1" si="95"/>
        <v>0</v>
      </c>
    </row>
    <row r="606" spans="26:55" hidden="1">
      <c r="Z606" s="733"/>
      <c r="AA606" s="47">
        <f t="shared" ca="1" si="93"/>
        <v>0</v>
      </c>
      <c r="AP606" s="47">
        <f t="shared" ca="1" si="94"/>
        <v>0</v>
      </c>
      <c r="BC606" s="47">
        <f t="shared" ca="1" si="95"/>
        <v>0</v>
      </c>
    </row>
    <row r="607" spans="26:55" hidden="1">
      <c r="Z607" s="733"/>
      <c r="AA607" s="47">
        <f t="shared" ca="1" si="93"/>
        <v>0</v>
      </c>
      <c r="AP607" s="47">
        <f t="shared" ca="1" si="94"/>
        <v>0</v>
      </c>
      <c r="BC607" s="47">
        <f t="shared" ca="1" si="95"/>
        <v>0</v>
      </c>
    </row>
    <row r="608" spans="26:55" hidden="1">
      <c r="Z608" s="733"/>
      <c r="AA608" s="47">
        <f t="shared" ref="AA608:AA612" ca="1" si="96">SUMIFS($AD$408:$AD$508,$AA$408:$AA$508,Z608)+(IF($Z$511="All Sites",$AA$511,0))</f>
        <v>0</v>
      </c>
      <c r="AP608" s="47">
        <f t="shared" ref="AP608:AP612" ca="1" si="97">SUMIFS($AS$408:$AS$507,$AP$408:$AP$507,AO608)+(IF($AO$511="All Sites",$AP$511,0))</f>
        <v>0</v>
      </c>
      <c r="BC608" s="47">
        <f t="shared" ref="BC608:BC612" ca="1" si="98">SUMIFS($BF$408:$BF$507,$BC$408:$BC$507,BB608)+(IF($BB$511="All Sites",$BC$511,0))</f>
        <v>0</v>
      </c>
    </row>
    <row r="609" spans="26:66" hidden="1">
      <c r="Z609" s="733"/>
      <c r="AA609" s="47">
        <f t="shared" ca="1" si="96"/>
        <v>0</v>
      </c>
      <c r="AP609" s="47">
        <f t="shared" ca="1" si="97"/>
        <v>0</v>
      </c>
      <c r="BC609" s="47">
        <f t="shared" ca="1" si="98"/>
        <v>0</v>
      </c>
    </row>
    <row r="610" spans="26:66" hidden="1">
      <c r="Z610" s="733"/>
      <c r="AA610" s="47">
        <f t="shared" ca="1" si="96"/>
        <v>0</v>
      </c>
      <c r="AP610" s="47">
        <f t="shared" ca="1" si="97"/>
        <v>0</v>
      </c>
      <c r="BC610" s="47">
        <f t="shared" ca="1" si="98"/>
        <v>0</v>
      </c>
    </row>
    <row r="611" spans="26:66" hidden="1">
      <c r="Z611" s="733"/>
      <c r="AA611" s="47">
        <f t="shared" ca="1" si="96"/>
        <v>0</v>
      </c>
      <c r="AP611" s="47">
        <f t="shared" ca="1" si="97"/>
        <v>0</v>
      </c>
      <c r="BC611" s="47">
        <f t="shared" ca="1" si="98"/>
        <v>0</v>
      </c>
    </row>
    <row r="612" spans="26:66" hidden="1">
      <c r="Z612" s="733"/>
      <c r="AA612" s="47">
        <f t="shared" ca="1" si="96"/>
        <v>0</v>
      </c>
      <c r="AP612" s="47">
        <f t="shared" ca="1" si="97"/>
        <v>0</v>
      </c>
      <c r="BC612" s="47">
        <f t="shared" ca="1" si="98"/>
        <v>0</v>
      </c>
    </row>
    <row r="613" spans="26:66" hidden="1">
      <c r="Z613" s="668"/>
      <c r="AA613" s="668"/>
      <c r="AB613" s="668"/>
      <c r="AC613" s="668"/>
      <c r="AD613" s="668"/>
      <c r="AE613" s="668"/>
      <c r="AF613" s="668"/>
      <c r="AK613" s="668"/>
      <c r="AL613" s="668"/>
      <c r="AM613" s="668"/>
      <c r="AN613" s="668"/>
      <c r="AO613" s="668"/>
      <c r="AP613" s="668"/>
      <c r="AQ613" s="668"/>
      <c r="AR613" s="668"/>
      <c r="AS613" s="668"/>
      <c r="AT613" s="668"/>
      <c r="AU613" s="668"/>
      <c r="AZ613" s="668"/>
      <c r="BA613" s="668"/>
      <c r="BB613" s="668"/>
      <c r="BC613" s="668"/>
      <c r="BD613" s="668"/>
      <c r="BE613" s="668"/>
      <c r="BF613" s="668"/>
      <c r="BG613" s="668"/>
      <c r="BH613" s="668"/>
      <c r="BI613" s="668"/>
      <c r="BJ613" s="668"/>
      <c r="BK613" s="668"/>
      <c r="BL613" s="668"/>
      <c r="BM613" s="668"/>
      <c r="BN613" s="668"/>
    </row>
    <row r="680" s="88" customFormat="1" ht="17.25" hidden="1" thickBot="1"/>
    <row r="681" ht="17.25" hidden="1" thickTop="1"/>
  </sheetData>
  <sheetProtection algorithmName="SHA-512" hashValue="100CMWis44OUoxnS8MKlICqKrO4J92X6CYvV+51b4ITHZKt2DmRe9Crk6zb/A/zryat4kaSmBIkCNrsX8pEL2A==" saltValue="InkbG0igjHl526kV1V0Ywg==" spinCount="100000" sheet="1" objects="1" scenarios="1"/>
  <mergeCells count="290">
    <mergeCell ref="B328:L328"/>
    <mergeCell ref="B219:L219"/>
    <mergeCell ref="B218:L218"/>
    <mergeCell ref="B217:L217"/>
    <mergeCell ref="B216:L216"/>
    <mergeCell ref="B230:L230"/>
    <mergeCell ref="B229:L229"/>
    <mergeCell ref="B228:L228"/>
    <mergeCell ref="B227:L227"/>
    <mergeCell ref="B226:L226"/>
    <mergeCell ref="B225:L225"/>
    <mergeCell ref="B250:L250"/>
    <mergeCell ref="B298:L298"/>
    <mergeCell ref="B299:L299"/>
    <mergeCell ref="B261:L261"/>
    <mergeCell ref="B260:L260"/>
    <mergeCell ref="B259:L259"/>
    <mergeCell ref="B258:L258"/>
    <mergeCell ref="B257:L257"/>
    <mergeCell ref="B274:L274"/>
    <mergeCell ref="B275:L275"/>
    <mergeCell ref="B276:L276"/>
    <mergeCell ref="B277:L277"/>
    <mergeCell ref="B278:L278"/>
    <mergeCell ref="B398:L398"/>
    <mergeCell ref="B360:L360"/>
    <mergeCell ref="B361:L361"/>
    <mergeCell ref="B362:L362"/>
    <mergeCell ref="B363:L363"/>
    <mergeCell ref="B364:L364"/>
    <mergeCell ref="B333:L333"/>
    <mergeCell ref="B334:L334"/>
    <mergeCell ref="B335:L335"/>
    <mergeCell ref="B336:L336"/>
    <mergeCell ref="B337:L337"/>
    <mergeCell ref="B355:L355"/>
    <mergeCell ref="B356:L356"/>
    <mergeCell ref="B357:L357"/>
    <mergeCell ref="B338:L338"/>
    <mergeCell ref="B339:L339"/>
    <mergeCell ref="B340:L340"/>
    <mergeCell ref="B341:L341"/>
    <mergeCell ref="B349:L349"/>
    <mergeCell ref="B350:L350"/>
    <mergeCell ref="B351:L351"/>
    <mergeCell ref="B352:L352"/>
    <mergeCell ref="B353:L353"/>
    <mergeCell ref="B354:L354"/>
    <mergeCell ref="B3:D3"/>
    <mergeCell ref="G3:H3"/>
    <mergeCell ref="B365:L365"/>
    <mergeCell ref="B358:L358"/>
    <mergeCell ref="B359:L359"/>
    <mergeCell ref="B263:L263"/>
    <mergeCell ref="B297:L297"/>
    <mergeCell ref="B296:L296"/>
    <mergeCell ref="B300:L300"/>
    <mergeCell ref="B301:L301"/>
    <mergeCell ref="B302:L302"/>
    <mergeCell ref="B303:L303"/>
    <mergeCell ref="B304:L304"/>
    <mergeCell ref="B329:L329"/>
    <mergeCell ref="B200:L200"/>
    <mergeCell ref="B157:L157"/>
    <mergeCell ref="B168:L168"/>
    <mergeCell ref="B212:L212"/>
    <mergeCell ref="B211:L211"/>
    <mergeCell ref="B224:L224"/>
    <mergeCell ref="B223:L223"/>
    <mergeCell ref="B222:L222"/>
    <mergeCell ref="B221:L221"/>
    <mergeCell ref="B220:L220"/>
    <mergeCell ref="B162:L162"/>
    <mergeCell ref="B161:L161"/>
    <mergeCell ref="B195:L195"/>
    <mergeCell ref="B184:L184"/>
    <mergeCell ref="B185:L185"/>
    <mergeCell ref="B186:L186"/>
    <mergeCell ref="B187:L187"/>
    <mergeCell ref="B188:L188"/>
    <mergeCell ref="B189:L189"/>
    <mergeCell ref="B190:L190"/>
    <mergeCell ref="B191:L191"/>
    <mergeCell ref="B164:L164"/>
    <mergeCell ref="B166:L166"/>
    <mergeCell ref="B165:L165"/>
    <mergeCell ref="B197:L197"/>
    <mergeCell ref="B198:L198"/>
    <mergeCell ref="B199:L199"/>
    <mergeCell ref="B167:L167"/>
    <mergeCell ref="B201:L201"/>
    <mergeCell ref="B183:L183"/>
    <mergeCell ref="B194:L194"/>
    <mergeCell ref="B177:L177"/>
    <mergeCell ref="B178:L178"/>
    <mergeCell ref="B179:L179"/>
    <mergeCell ref="B180:L180"/>
    <mergeCell ref="B181:L181"/>
    <mergeCell ref="B182:L182"/>
    <mergeCell ref="B169:L169"/>
    <mergeCell ref="B172:L172"/>
    <mergeCell ref="G406:H406"/>
    <mergeCell ref="B4:C4"/>
    <mergeCell ref="H6:J6"/>
    <mergeCell ref="B202:L202"/>
    <mergeCell ref="B203:L203"/>
    <mergeCell ref="B204:L204"/>
    <mergeCell ref="B205:L205"/>
    <mergeCell ref="B206:L206"/>
    <mergeCell ref="B207:L207"/>
    <mergeCell ref="B208:L208"/>
    <mergeCell ref="B209:L209"/>
    <mergeCell ref="B210:L210"/>
    <mergeCell ref="B231:L231"/>
    <mergeCell ref="B232:L232"/>
    <mergeCell ref="B233:L233"/>
    <mergeCell ref="B234:L234"/>
    <mergeCell ref="B235:L235"/>
    <mergeCell ref="B307:L307"/>
    <mergeCell ref="B327:L327"/>
    <mergeCell ref="B326:L326"/>
    <mergeCell ref="B325:L325"/>
    <mergeCell ref="B330:L330"/>
    <mergeCell ref="B331:L331"/>
    <mergeCell ref="B332:L332"/>
    <mergeCell ref="B110:L112"/>
    <mergeCell ref="B114:L114"/>
    <mergeCell ref="B115:L115"/>
    <mergeCell ref="B116:L116"/>
    <mergeCell ref="B117:L117"/>
    <mergeCell ref="B118:L118"/>
    <mergeCell ref="B132:L132"/>
    <mergeCell ref="B1:L1"/>
    <mergeCell ref="B142:L142"/>
    <mergeCell ref="B119:L119"/>
    <mergeCell ref="B120:L120"/>
    <mergeCell ref="B135:L135"/>
    <mergeCell ref="B134:L134"/>
    <mergeCell ref="B133:L133"/>
    <mergeCell ref="B131:L131"/>
    <mergeCell ref="B130:L130"/>
    <mergeCell ref="B129:L129"/>
    <mergeCell ref="B121:L121"/>
    <mergeCell ref="B122:L122"/>
    <mergeCell ref="B123:L123"/>
    <mergeCell ref="B124:L124"/>
    <mergeCell ref="B125:L125"/>
    <mergeCell ref="B126:L126"/>
    <mergeCell ref="B127:L127"/>
    <mergeCell ref="B159:L159"/>
    <mergeCell ref="B158:L158"/>
    <mergeCell ref="B136:L136"/>
    <mergeCell ref="B137:L137"/>
    <mergeCell ref="B138:L138"/>
    <mergeCell ref="B139:L139"/>
    <mergeCell ref="B140:L140"/>
    <mergeCell ref="B141:L141"/>
    <mergeCell ref="B152:L152"/>
    <mergeCell ref="B153:L153"/>
    <mergeCell ref="B154:L154"/>
    <mergeCell ref="B306:L306"/>
    <mergeCell ref="B305:L305"/>
    <mergeCell ref="B315:L315"/>
    <mergeCell ref="B314:L314"/>
    <mergeCell ref="B313:L313"/>
    <mergeCell ref="B312:L312"/>
    <mergeCell ref="B311:L311"/>
    <mergeCell ref="B310:L310"/>
    <mergeCell ref="B309:L309"/>
    <mergeCell ref="B308:L308"/>
    <mergeCell ref="B242:L242"/>
    <mergeCell ref="B243:L243"/>
    <mergeCell ref="B244:L244"/>
    <mergeCell ref="B245:L245"/>
    <mergeCell ref="B246:L246"/>
    <mergeCell ref="B247:L247"/>
    <mergeCell ref="B248:L248"/>
    <mergeCell ref="B249:L249"/>
    <mergeCell ref="B215:L215"/>
    <mergeCell ref="B236:L236"/>
    <mergeCell ref="B237:L237"/>
    <mergeCell ref="B238:L238"/>
    <mergeCell ref="B239:L239"/>
    <mergeCell ref="B240:L240"/>
    <mergeCell ref="B241:L241"/>
    <mergeCell ref="B214:L214"/>
    <mergeCell ref="B213:L213"/>
    <mergeCell ref="B193:L193"/>
    <mergeCell ref="B196:L196"/>
    <mergeCell ref="B128:L128"/>
    <mergeCell ref="B173:L173"/>
    <mergeCell ref="B174:L174"/>
    <mergeCell ref="B175:L175"/>
    <mergeCell ref="B176:L176"/>
    <mergeCell ref="B143:L143"/>
    <mergeCell ref="B144:L144"/>
    <mergeCell ref="B145:L145"/>
    <mergeCell ref="B146:L146"/>
    <mergeCell ref="B171:L171"/>
    <mergeCell ref="B170:L170"/>
    <mergeCell ref="B148:L148"/>
    <mergeCell ref="B149:L149"/>
    <mergeCell ref="B150:L150"/>
    <mergeCell ref="B151:L151"/>
    <mergeCell ref="B163:L163"/>
    <mergeCell ref="B155:L155"/>
    <mergeCell ref="B156:L156"/>
    <mergeCell ref="B147:L147"/>
    <mergeCell ref="B160:L160"/>
    <mergeCell ref="B264:L264"/>
    <mergeCell ref="B251:L251"/>
    <mergeCell ref="B252:L252"/>
    <mergeCell ref="B253:L253"/>
    <mergeCell ref="B254:L254"/>
    <mergeCell ref="B255:L255"/>
    <mergeCell ref="B256:L256"/>
    <mergeCell ref="B265:L265"/>
    <mergeCell ref="B272:L272"/>
    <mergeCell ref="B262:L262"/>
    <mergeCell ref="B273:L273"/>
    <mergeCell ref="B266:L266"/>
    <mergeCell ref="B267:L267"/>
    <mergeCell ref="B268:L268"/>
    <mergeCell ref="B269:L269"/>
    <mergeCell ref="B270:L270"/>
    <mergeCell ref="B271:L271"/>
    <mergeCell ref="B285:L285"/>
    <mergeCell ref="B286:L286"/>
    <mergeCell ref="B279:L279"/>
    <mergeCell ref="B280:L280"/>
    <mergeCell ref="B281:L281"/>
    <mergeCell ref="B282:L282"/>
    <mergeCell ref="B283:L283"/>
    <mergeCell ref="B284:L284"/>
    <mergeCell ref="B294:L294"/>
    <mergeCell ref="B287:L287"/>
    <mergeCell ref="B288:L288"/>
    <mergeCell ref="B289:L289"/>
    <mergeCell ref="B290:L290"/>
    <mergeCell ref="B291:L291"/>
    <mergeCell ref="B292:L292"/>
    <mergeCell ref="B293:L293"/>
    <mergeCell ref="B348:L348"/>
    <mergeCell ref="B324:L324"/>
    <mergeCell ref="B323:L323"/>
    <mergeCell ref="B322:L322"/>
    <mergeCell ref="B321:L321"/>
    <mergeCell ref="B320:L320"/>
    <mergeCell ref="B319:L319"/>
    <mergeCell ref="B318:L318"/>
    <mergeCell ref="B317:L317"/>
    <mergeCell ref="B316:L316"/>
    <mergeCell ref="B342:L342"/>
    <mergeCell ref="B343:L343"/>
    <mergeCell ref="B344:L344"/>
    <mergeCell ref="B345:L345"/>
    <mergeCell ref="B346:L346"/>
    <mergeCell ref="B347:L347"/>
    <mergeCell ref="B371:L371"/>
    <mergeCell ref="B372:L372"/>
    <mergeCell ref="B367:L367"/>
    <mergeCell ref="B369:L369"/>
    <mergeCell ref="B368:L368"/>
    <mergeCell ref="B366:L366"/>
    <mergeCell ref="B370:L370"/>
    <mergeCell ref="B373:L373"/>
    <mergeCell ref="B374:L374"/>
    <mergeCell ref="B375:L375"/>
    <mergeCell ref="B376:L376"/>
    <mergeCell ref="B377:L377"/>
    <mergeCell ref="B378:L378"/>
    <mergeCell ref="B379:L379"/>
    <mergeCell ref="B380:L380"/>
    <mergeCell ref="B381:L381"/>
    <mergeCell ref="B391:L391"/>
    <mergeCell ref="B392:L392"/>
    <mergeCell ref="B393:L393"/>
    <mergeCell ref="B394:L394"/>
    <mergeCell ref="B395:L395"/>
    <mergeCell ref="B396:L396"/>
    <mergeCell ref="B397:L397"/>
    <mergeCell ref="B382:L382"/>
    <mergeCell ref="B383:L383"/>
    <mergeCell ref="B384:L384"/>
    <mergeCell ref="B385:L385"/>
    <mergeCell ref="B386:L386"/>
    <mergeCell ref="B387:L387"/>
    <mergeCell ref="B388:L388"/>
    <mergeCell ref="B389:L389"/>
    <mergeCell ref="B390:L390"/>
  </mergeCells>
  <phoneticPr fontId="40" type="noConversion"/>
  <conditionalFormatting sqref="E8:F108 H8:J108">
    <cfRule type="cellIs" dxfId="2166" priority="1" operator="lessThan">
      <formula>-30%</formula>
    </cfRule>
  </conditionalFormatting>
  <dataValidations count="4">
    <dataValidation type="list" allowBlank="1" showInputMessage="1" showErrorMessage="1" sqref="B8:B108" xr:uid="{BFDDAFE6-04F5-48F1-A089-70A9993C120F}">
      <formula1>OFFSET($A$407,0,0,COUNTIF($A$407:$A$409,"&lt;&gt;"))</formula1>
    </dataValidation>
    <dataValidation type="list" allowBlank="1" showInputMessage="1" showErrorMessage="1" sqref="G108" xr:uid="{7979081F-0871-43B2-9D87-785DC4F3B3DA}">
      <formula1>IF($E$8:$E$108="Decrease",$C$413:$C$419,$C$413:$C$423)</formula1>
    </dataValidation>
    <dataValidation type="list" allowBlank="1" showInputMessage="1" showErrorMessage="1" sqref="G8:G107" xr:uid="{5C369EE3-84CC-4A27-A432-6DE06D621C13}">
      <formula1>IF(E8="Decrease",$C$413:$C$419,$C$413:$C$423)</formula1>
    </dataValidation>
    <dataValidation type="list" allowBlank="1" showInputMessage="1" showErrorMessage="1" sqref="D8:D108" xr:uid="{8BA5165C-3534-495E-963A-CA613BF84000}">
      <formula1>IF(B8="ISO 9001",$P$407:$P$428,(IF(B8="ISO 14001",$Q$407:$Q$431,(IF(B8="ISO 45001",$R$407:$R$428,$A$405)))))</formula1>
    </dataValidation>
  </dataValidations>
  <hyperlinks>
    <hyperlink ref="N3" r:id="rId1" display="Quotation Guidance" xr:uid="{24D78A71-A940-43E8-9E62-AD8488693EF7}"/>
    <hyperlink ref="G3" r:id="rId2" display="https://lrqagroup.sharepoint.com/:p:/s/assessment-qag/EWSYMPqkDF1AnlZo4hTFvJoBgM_1SD3OLbb_xoulSZptng?e=YBEZGp&amp;nav=eyJzSWQiOjI5MSwiY0lkIjoyMTM5NjU0NDU1fQ" xr:uid="{FD8F1F9B-9DCD-4074-B90A-012E7BE14281}"/>
  </hyperlinks>
  <printOptions horizontalCentered="1"/>
  <pageMargins left="0.11811023622047245" right="0.11811023622047245" top="0.15748031496062992" bottom="0.15748031496062992" header="0.11811023622047245" footer="0.11811023622047245"/>
  <pageSetup paperSize="9" scale="46" fitToHeight="0" orientation="landscape" horizontalDpi="360" verticalDpi="360" r:id="rId3"/>
  <rowBreaks count="3" manualBreakCount="3">
    <brk id="109" max="11" man="1"/>
    <brk id="192" max="12" man="1"/>
    <brk id="295" max="11" man="1"/>
  </rowBreaks>
  <extLst>
    <ext xmlns:x14="http://schemas.microsoft.com/office/spreadsheetml/2009/9/main" uri="{CCE6A557-97BC-4b89-ADB6-D9C93CAAB3DF}">
      <x14:dataValidations xmlns:xm="http://schemas.microsoft.com/office/excel/2006/main" count="1">
        <x14:dataValidation type="list" allowBlank="1" showInputMessage="1" showErrorMessage="1" xr:uid="{FA35EF1B-0023-4E8D-816A-B915285A360A}">
          <x14:formula1>
            <xm:f>'Client Info'!$B$62:$B$164</xm:f>
          </x14:formula1>
          <xm:sqref>C8:C108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173C3-8E3B-4867-8C03-849F8A406DD0}">
  <sheetPr codeName="Sheet11">
    <tabColor theme="1"/>
    <pageSetUpPr fitToPage="1"/>
  </sheetPr>
  <dimension ref="A1:AM773"/>
  <sheetViews>
    <sheetView showZeros="0" zoomScaleNormal="100" workbookViewId="0">
      <pane xSplit="1" ySplit="34" topLeftCell="B35" activePane="bottomRight" state="frozen"/>
      <selection pane="topRight" activeCell="B1" sqref="B1"/>
      <selection pane="bottomLeft" activeCell="A34" sqref="A34"/>
      <selection pane="bottomRight" activeCell="L35" sqref="L35:L37"/>
    </sheetView>
  </sheetViews>
  <sheetFormatPr defaultColWidth="0" defaultRowHeight="0" customHeight="1" zeroHeight="1"/>
  <cols>
    <col min="1" max="1" width="1.4375" style="53" customWidth="1"/>
    <col min="2" max="2" width="15" style="1" customWidth="1"/>
    <col min="3" max="3" width="36.3125" style="1" customWidth="1"/>
    <col min="4" max="4" width="47.3125" style="1" hidden="1" customWidth="1"/>
    <col min="5" max="5" width="23.6875" style="1" customWidth="1"/>
    <col min="6" max="9" width="18.5625" style="1" customWidth="1"/>
    <col min="10" max="12" width="18.4375" style="1" customWidth="1"/>
    <col min="13" max="13" width="2.875" style="53" customWidth="1"/>
    <col min="14" max="14" width="37.125" style="53" customWidth="1"/>
    <col min="15" max="15" width="2.6875" style="53" customWidth="1"/>
    <col min="16" max="16" width="9.125" style="1" hidden="1" customWidth="1"/>
    <col min="17" max="17" width="11" style="1" hidden="1" customWidth="1"/>
    <col min="18" max="18" width="31.125" style="1" hidden="1" customWidth="1"/>
    <col min="19" max="19" width="9.125" style="1" hidden="1" customWidth="1"/>
    <col min="20" max="20" width="9.125" hidden="1" customWidth="1"/>
    <col min="21" max="39" width="0" style="1" hidden="1" customWidth="1"/>
    <col min="40" max="16384" width="9.125" style="1" hidden="1"/>
  </cols>
  <sheetData>
    <row r="1" spans="2:39" ht="23.65" thickBot="1">
      <c r="B1" s="862" t="s">
        <v>273</v>
      </c>
      <c r="C1" s="862"/>
      <c r="D1" s="862"/>
      <c r="E1" s="862"/>
      <c r="F1" s="862"/>
      <c r="G1" s="862"/>
      <c r="H1" s="862"/>
      <c r="I1" s="862"/>
      <c r="J1" s="862"/>
      <c r="K1" s="862"/>
      <c r="L1" s="862"/>
      <c r="R1" s="577" t="s">
        <v>274</v>
      </c>
    </row>
    <row r="2" spans="2:39" ht="17.25" thickBot="1">
      <c r="B2" s="572" t="s">
        <v>275</v>
      </c>
      <c r="C2" s="572"/>
      <c r="D2" s="572"/>
      <c r="E2" s="572"/>
      <c r="F2" s="572"/>
      <c r="G2" s="909" t="s">
        <v>276</v>
      </c>
      <c r="H2" s="911"/>
      <c r="I2" s="572"/>
      <c r="J2" s="572"/>
      <c r="K2" s="572"/>
      <c r="L2" s="741"/>
      <c r="R2" s="577"/>
    </row>
    <row r="3" spans="2:39" ht="16.899999999999999">
      <c r="B3" s="2" t="s">
        <v>277</v>
      </c>
      <c r="C3" s="3"/>
      <c r="D3" s="3"/>
      <c r="E3" s="3"/>
      <c r="F3" s="3"/>
      <c r="G3" s="3"/>
      <c r="H3" s="3"/>
      <c r="I3" s="3"/>
      <c r="J3" s="3"/>
      <c r="K3" s="3"/>
      <c r="L3" s="3"/>
      <c r="M3" s="109"/>
      <c r="R3" s="577">
        <f>'Client Info'!C36</f>
        <v>0</v>
      </c>
      <c r="S3"/>
      <c r="U3"/>
      <c r="V3"/>
      <c r="W3"/>
      <c r="X3"/>
      <c r="Y3"/>
      <c r="Z3"/>
      <c r="AA3"/>
      <c r="AB3"/>
      <c r="AC3"/>
      <c r="AD3"/>
      <c r="AE3"/>
      <c r="AF3"/>
      <c r="AG3"/>
      <c r="AH3"/>
      <c r="AI3"/>
      <c r="AJ3"/>
      <c r="AK3"/>
      <c r="AL3"/>
      <c r="AM3"/>
    </row>
    <row r="4" spans="2:39" ht="15" customHeight="1">
      <c r="B4" s="1002" t="s">
        <v>278</v>
      </c>
      <c r="C4" s="1003"/>
      <c r="D4" s="1003"/>
      <c r="E4" s="1003"/>
      <c r="F4" s="1003"/>
      <c r="G4" s="1003"/>
      <c r="H4" s="1003"/>
      <c r="I4" s="189" t="s">
        <v>89</v>
      </c>
      <c r="J4" s="121"/>
      <c r="K4" s="121"/>
      <c r="L4" s="57"/>
      <c r="M4" s="109"/>
      <c r="R4" s="577" t="s">
        <v>279</v>
      </c>
      <c r="S4" t="s">
        <v>280</v>
      </c>
      <c r="U4"/>
      <c r="V4"/>
      <c r="W4"/>
      <c r="X4"/>
      <c r="Y4"/>
      <c r="Z4"/>
      <c r="AA4"/>
      <c r="AB4"/>
      <c r="AC4"/>
      <c r="AD4"/>
      <c r="AE4"/>
      <c r="AF4"/>
      <c r="AG4"/>
      <c r="AH4"/>
      <c r="AI4"/>
      <c r="AJ4"/>
      <c r="AK4"/>
      <c r="AL4"/>
      <c r="AM4"/>
    </row>
    <row r="5" spans="2:39" ht="16.899999999999999">
      <c r="B5" s="1000" t="s">
        <v>281</v>
      </c>
      <c r="C5" s="1001"/>
      <c r="D5" s="1001"/>
      <c r="E5" s="1001"/>
      <c r="F5" s="1001"/>
      <c r="G5" s="1001"/>
      <c r="H5" s="1001"/>
      <c r="I5" s="190" t="s">
        <v>89</v>
      </c>
      <c r="J5" s="53"/>
      <c r="K5" s="53"/>
      <c r="L5" s="53"/>
      <c r="M5" s="109"/>
      <c r="R5" s="577" t="e" cm="1">
        <f t="array" ref="R5">_xlfn.IFS(R3="6-monthly",2,R3="9-monthly",1,R3="12-monthly",1)</f>
        <v>#N/A</v>
      </c>
      <c r="S5" t="s">
        <v>282</v>
      </c>
      <c r="U5"/>
      <c r="V5"/>
      <c r="W5"/>
      <c r="X5"/>
      <c r="Y5"/>
      <c r="Z5"/>
      <c r="AA5"/>
      <c r="AB5"/>
      <c r="AC5"/>
      <c r="AD5"/>
      <c r="AE5"/>
      <c r="AF5"/>
      <c r="AG5"/>
      <c r="AH5"/>
      <c r="AI5"/>
      <c r="AJ5"/>
      <c r="AK5"/>
      <c r="AL5"/>
      <c r="AM5"/>
    </row>
    <row r="6" spans="2:39" ht="16.899999999999999">
      <c r="B6" s="1004" t="s">
        <v>283</v>
      </c>
      <c r="C6" s="1005"/>
      <c r="D6" s="1005"/>
      <c r="E6" s="1005"/>
      <c r="F6" s="1005"/>
      <c r="G6" s="1005"/>
      <c r="H6" s="1005"/>
      <c r="I6" s="190" t="s">
        <v>89</v>
      </c>
      <c r="J6" s="122"/>
      <c r="K6" s="122"/>
      <c r="L6" s="122"/>
      <c r="M6" s="109"/>
      <c r="S6"/>
      <c r="U6"/>
      <c r="V6"/>
      <c r="W6"/>
      <c r="X6"/>
      <c r="Y6"/>
      <c r="Z6"/>
      <c r="AA6"/>
      <c r="AB6"/>
      <c r="AC6"/>
      <c r="AD6"/>
      <c r="AE6"/>
      <c r="AF6"/>
      <c r="AG6"/>
      <c r="AH6"/>
      <c r="AI6"/>
      <c r="AJ6"/>
      <c r="AK6"/>
      <c r="AL6"/>
      <c r="AM6"/>
    </row>
    <row r="7" spans="2:39" ht="16.899999999999999">
      <c r="B7" s="1000" t="s">
        <v>284</v>
      </c>
      <c r="C7" s="1001"/>
      <c r="D7" s="1001"/>
      <c r="E7" s="1001"/>
      <c r="F7" s="1001"/>
      <c r="G7" s="1001"/>
      <c r="H7" s="1001"/>
      <c r="I7" s="190" t="s">
        <v>89</v>
      </c>
      <c r="J7" s="122"/>
      <c r="K7" s="122"/>
      <c r="L7" s="122"/>
      <c r="M7" s="109"/>
      <c r="S7"/>
      <c r="U7"/>
      <c r="V7"/>
      <c r="W7"/>
      <c r="X7"/>
      <c r="Y7"/>
      <c r="Z7"/>
      <c r="AA7"/>
      <c r="AB7"/>
      <c r="AC7"/>
      <c r="AD7"/>
      <c r="AE7"/>
      <c r="AF7"/>
      <c r="AG7"/>
      <c r="AH7"/>
      <c r="AI7"/>
      <c r="AJ7"/>
      <c r="AK7"/>
      <c r="AL7"/>
      <c r="AM7"/>
    </row>
    <row r="8" spans="2:39" ht="16.899999999999999">
      <c r="B8" s="1006" t="s">
        <v>285</v>
      </c>
      <c r="C8" s="1007"/>
      <c r="D8" s="1007"/>
      <c r="E8" s="1007"/>
      <c r="F8" s="1007"/>
      <c r="G8" s="1007"/>
      <c r="H8" s="1007"/>
      <c r="I8" s="190" t="s">
        <v>89</v>
      </c>
      <c r="J8" s="69"/>
      <c r="K8" s="69"/>
      <c r="L8" s="69"/>
      <c r="M8" s="109"/>
      <c r="S8"/>
      <c r="U8"/>
      <c r="V8"/>
      <c r="W8"/>
      <c r="X8"/>
      <c r="Y8"/>
      <c r="Z8"/>
      <c r="AA8"/>
      <c r="AB8"/>
      <c r="AC8"/>
      <c r="AD8"/>
      <c r="AE8"/>
      <c r="AF8"/>
      <c r="AG8"/>
      <c r="AH8"/>
      <c r="AI8"/>
      <c r="AJ8"/>
      <c r="AK8"/>
      <c r="AL8"/>
      <c r="AM8"/>
    </row>
    <row r="9" spans="2:39" s="53" customFormat="1" ht="3.75" customHeight="1">
      <c r="B9" s="914"/>
      <c r="C9" s="914"/>
      <c r="D9" s="914"/>
      <c r="E9" s="914"/>
      <c r="F9" s="914"/>
      <c r="G9" s="914"/>
      <c r="H9" s="914"/>
      <c r="I9" s="914"/>
      <c r="J9" s="914"/>
      <c r="K9" s="914"/>
      <c r="L9" s="914"/>
      <c r="S9" s="6"/>
      <c r="U9" s="6"/>
      <c r="V9" s="6"/>
      <c r="W9" s="6"/>
      <c r="X9" s="6"/>
      <c r="Y9" s="6"/>
      <c r="Z9" s="6"/>
      <c r="AA9" s="6"/>
      <c r="AB9" s="6"/>
      <c r="AC9" s="6"/>
      <c r="AD9" s="6"/>
      <c r="AE9" s="6"/>
      <c r="AF9" s="6"/>
      <c r="AG9" s="6"/>
      <c r="AH9" s="6"/>
      <c r="AI9" s="6"/>
      <c r="AJ9" s="6"/>
      <c r="AK9" s="6"/>
      <c r="AL9" s="6"/>
      <c r="AM9" s="6"/>
    </row>
    <row r="10" spans="2:39" s="53" customFormat="1" ht="16.899999999999999" hidden="1">
      <c r="B10" s="2" t="s">
        <v>286</v>
      </c>
      <c r="C10" s="3"/>
      <c r="D10" s="3"/>
      <c r="E10" s="3"/>
      <c r="F10" s="3"/>
      <c r="G10" s="3"/>
      <c r="H10" s="3"/>
      <c r="I10" s="3"/>
      <c r="J10" s="3"/>
      <c r="K10" s="3"/>
      <c r="L10" s="4"/>
      <c r="S10" s="6"/>
      <c r="U10" s="6"/>
      <c r="V10" s="6"/>
      <c r="W10" s="6"/>
      <c r="X10" s="6"/>
      <c r="Y10" s="6"/>
      <c r="Z10" s="6"/>
      <c r="AA10" s="6"/>
      <c r="AB10" s="6"/>
      <c r="AC10" s="6"/>
      <c r="AD10" s="6"/>
      <c r="AE10" s="6"/>
      <c r="AF10" s="6"/>
      <c r="AG10" s="6"/>
      <c r="AH10" s="6"/>
      <c r="AI10" s="6"/>
      <c r="AJ10" s="6"/>
      <c r="AK10" s="6"/>
      <c r="AL10" s="6"/>
      <c r="AM10" s="6"/>
    </row>
    <row r="11" spans="2:39" s="53" customFormat="1" ht="16.899999999999999" hidden="1">
      <c r="B11" s="988" t="s">
        <v>287</v>
      </c>
      <c r="C11" s="989"/>
      <c r="D11" s="649"/>
      <c r="E11" s="604" t="s">
        <v>288</v>
      </c>
      <c r="F11" s="604" t="s">
        <v>289</v>
      </c>
      <c r="G11" s="604" t="s">
        <v>290</v>
      </c>
      <c r="H11" s="604" t="s">
        <v>291</v>
      </c>
      <c r="I11" s="976" t="s">
        <v>110</v>
      </c>
      <c r="J11" s="977"/>
      <c r="K11" s="977"/>
      <c r="L11" s="978"/>
      <c r="S11" s="6"/>
      <c r="U11" s="6"/>
      <c r="V11" s="6"/>
      <c r="W11" s="6"/>
      <c r="X11" s="6"/>
      <c r="Y11" s="6"/>
      <c r="Z11" s="6"/>
      <c r="AA11" s="6"/>
      <c r="AB11" s="6"/>
      <c r="AC11" s="6"/>
      <c r="AD11" s="6"/>
      <c r="AE11" s="6"/>
      <c r="AF11" s="6"/>
      <c r="AG11" s="6"/>
      <c r="AH11" s="6"/>
      <c r="AI11" s="6"/>
      <c r="AJ11" s="6"/>
      <c r="AK11" s="6"/>
      <c r="AL11" s="6"/>
      <c r="AM11" s="6"/>
    </row>
    <row r="12" spans="2:39" s="123" customFormat="1" ht="14.25" hidden="1">
      <c r="B12" s="974"/>
      <c r="C12" s="975"/>
      <c r="D12" s="651"/>
      <c r="E12" s="605" t="s">
        <v>292</v>
      </c>
      <c r="F12" s="606"/>
      <c r="G12" s="606"/>
      <c r="H12" s="606"/>
      <c r="I12" s="979"/>
      <c r="J12" s="980"/>
      <c r="K12" s="980"/>
      <c r="L12" s="981"/>
      <c r="S12" s="603"/>
      <c r="U12" s="603"/>
      <c r="V12" s="603"/>
      <c r="W12" s="603"/>
      <c r="X12" s="603"/>
      <c r="Y12" s="603"/>
      <c r="Z12" s="603"/>
      <c r="AA12" s="603"/>
      <c r="AB12" s="603"/>
      <c r="AC12" s="603"/>
      <c r="AD12" s="603"/>
      <c r="AE12" s="603"/>
      <c r="AF12" s="603"/>
      <c r="AG12" s="603"/>
      <c r="AH12" s="603"/>
      <c r="AI12" s="603"/>
      <c r="AJ12" s="603"/>
      <c r="AK12" s="603"/>
      <c r="AL12" s="603"/>
      <c r="AM12" s="603"/>
    </row>
    <row r="13" spans="2:39" s="53" customFormat="1" ht="16.899999999999999" hidden="1">
      <c r="B13" s="970" t="str">
        <f>IF('Client Info'!$C$54="Yes",'Client Info'!D58,"")</f>
        <v/>
      </c>
      <c r="C13" s="971"/>
      <c r="D13" s="672"/>
      <c r="E13" s="617" t="str">
        <f>IF('Client Info'!$C$54="Yes",COUNTIF('Client Info'!$J$65:$J$164,Sampling!B13),"")</f>
        <v/>
      </c>
      <c r="F13" s="617" t="str">
        <f>IF(AND('Client Info'!$C$54="Yes",E13&lt;&gt;""),ROUNDUP(SQRT(E13),0),E13)</f>
        <v/>
      </c>
      <c r="G13" s="617" t="str">
        <f>IF(AND('Client Info'!$C$54="Yes",E13&lt;&gt;""),ROUNDUP(0.6*SQRT(E13),0),E13)</f>
        <v/>
      </c>
      <c r="H13" s="617" t="str">
        <f>IF(AND('Client Info'!$C$54="Yes",E13&lt;&gt;""),ROUNDUP(0.8*SQRT(E13),0),E13)</f>
        <v/>
      </c>
      <c r="I13" s="982" t="s">
        <v>293</v>
      </c>
      <c r="J13" s="983"/>
      <c r="K13" s="983"/>
      <c r="L13" s="984"/>
      <c r="S13" s="6"/>
      <c r="U13" s="6"/>
      <c r="V13" s="6"/>
      <c r="W13" s="6"/>
      <c r="X13" s="6"/>
      <c r="Y13" s="6"/>
      <c r="Z13" s="6"/>
      <c r="AA13" s="6"/>
      <c r="AB13" s="6"/>
      <c r="AC13" s="6"/>
      <c r="AD13" s="6"/>
      <c r="AE13" s="6"/>
      <c r="AF13" s="6"/>
      <c r="AG13" s="6"/>
      <c r="AH13" s="6"/>
      <c r="AI13" s="6"/>
      <c r="AJ13" s="6"/>
      <c r="AK13" s="6"/>
      <c r="AL13" s="6"/>
      <c r="AM13" s="6"/>
    </row>
    <row r="14" spans="2:39" s="53" customFormat="1" ht="16.899999999999999" hidden="1">
      <c r="B14" s="970" t="str">
        <f>IF('Client Info'!$C$54="Yes",'Client Info'!E58,"")</f>
        <v/>
      </c>
      <c r="C14" s="971"/>
      <c r="D14" s="672"/>
      <c r="E14" s="617" t="str">
        <f>IF('Client Info'!$C$54="Yes",COUNTIF('Client Info'!$J$65:$J$164,Sampling!B14),"")</f>
        <v/>
      </c>
      <c r="F14" s="616" t="str">
        <f>IF(AND('Client Info'!$C$54="Yes",E14&lt;&gt;""),ROUNDUP(SQRT(E14),0),E14)</f>
        <v/>
      </c>
      <c r="G14" s="617" t="str">
        <f>IF(AND('Client Info'!$C$54="Yes",E14&lt;&gt;""),ROUNDUP(0.6*SQRT(E14),0),E14)</f>
        <v/>
      </c>
      <c r="H14" s="617" t="str">
        <f>IF(AND('Client Info'!$C$54="Yes",E14&lt;&gt;""),ROUNDUP(0.8*SQRT(E14),0),E14)</f>
        <v/>
      </c>
      <c r="I14" s="982"/>
      <c r="J14" s="983"/>
      <c r="K14" s="983"/>
      <c r="L14" s="984"/>
      <c r="S14" s="6"/>
      <c r="U14" s="6"/>
      <c r="V14" s="6"/>
      <c r="W14" s="6"/>
      <c r="X14" s="6"/>
      <c r="Y14" s="6"/>
      <c r="Z14" s="6"/>
      <c r="AA14" s="6"/>
      <c r="AB14" s="6"/>
      <c r="AC14" s="6"/>
      <c r="AD14" s="6"/>
      <c r="AE14" s="6"/>
      <c r="AF14" s="6"/>
      <c r="AG14" s="6"/>
      <c r="AH14" s="6"/>
      <c r="AI14" s="6"/>
      <c r="AJ14" s="6"/>
      <c r="AK14" s="6"/>
      <c r="AL14" s="6"/>
      <c r="AM14" s="6"/>
    </row>
    <row r="15" spans="2:39" s="53" customFormat="1" ht="16.899999999999999" hidden="1">
      <c r="B15" s="970" t="str">
        <f>IF('Client Info'!$C$54="Yes",'Client Info'!F58,"")</f>
        <v/>
      </c>
      <c r="C15" s="971"/>
      <c r="D15" s="672"/>
      <c r="E15" s="617" t="str">
        <f>IF('Client Info'!$C$54="Yes",COUNTIF('Client Info'!$J$65:$J$164,Sampling!B15),"")</f>
        <v/>
      </c>
      <c r="F15" s="616" t="str">
        <f>IF(AND('Client Info'!$C$54="Yes",E15&lt;&gt;""),ROUNDUP(SQRT(E15),0),E15)</f>
        <v/>
      </c>
      <c r="G15" s="617" t="str">
        <f>IF(AND('Client Info'!$C$54="Yes",E15&lt;&gt;""),ROUNDUP(0.6*SQRT(E15),0),E15)</f>
        <v/>
      </c>
      <c r="H15" s="617" t="str">
        <f>IF(AND('Client Info'!$C$54="Yes",E15&lt;&gt;""),ROUNDUP(0.8*SQRT(E15),0),E15)</f>
        <v/>
      </c>
      <c r="I15" s="982" t="s">
        <v>294</v>
      </c>
      <c r="J15" s="983"/>
      <c r="K15" s="983"/>
      <c r="L15" s="984"/>
      <c r="S15" s="6"/>
      <c r="U15" s="6"/>
      <c r="V15" s="6"/>
      <c r="W15" s="6"/>
      <c r="X15" s="6"/>
      <c r="Y15" s="6"/>
      <c r="Z15" s="6"/>
      <c r="AA15" s="6"/>
      <c r="AB15" s="6"/>
      <c r="AC15" s="6"/>
      <c r="AD15" s="6"/>
      <c r="AE15" s="6"/>
      <c r="AF15" s="6"/>
      <c r="AG15" s="6"/>
      <c r="AH15" s="6"/>
      <c r="AI15" s="6"/>
      <c r="AJ15" s="6"/>
      <c r="AK15" s="6"/>
      <c r="AL15" s="6"/>
      <c r="AM15" s="6"/>
    </row>
    <row r="16" spans="2:39" s="53" customFormat="1" ht="16.899999999999999" hidden="1">
      <c r="B16" s="970" t="str">
        <f>IF('Client Info'!$C$54="Yes",'Client Info'!G58,"")</f>
        <v/>
      </c>
      <c r="C16" s="971"/>
      <c r="D16" s="672"/>
      <c r="E16" s="617" t="str">
        <f>IF('Client Info'!$C$54="Yes",COUNTIF('Client Info'!$J$65:$J$164,Sampling!B16),"")</f>
        <v/>
      </c>
      <c r="F16" s="616" t="str">
        <f>IF(AND('Client Info'!$C$54="Yes",E16&lt;&gt;""),ROUNDUP(SQRT(E16),0),E16)</f>
        <v/>
      </c>
      <c r="G16" s="617" t="str">
        <f>IF(AND('Client Info'!$C$54="Yes",E16&lt;&gt;""),ROUNDUP(0.6*SQRT(E16),0),E16)</f>
        <v/>
      </c>
      <c r="H16" s="617" t="str">
        <f>IF(AND('Client Info'!$C$54="Yes",E16&lt;&gt;""),ROUNDUP(0.8*SQRT(E16),0),E16)</f>
        <v/>
      </c>
      <c r="I16" s="982" t="s">
        <v>295</v>
      </c>
      <c r="J16" s="983"/>
      <c r="K16" s="983"/>
      <c r="L16" s="984"/>
      <c r="S16" s="6"/>
      <c r="U16" s="6"/>
      <c r="V16" s="6"/>
      <c r="W16" s="6"/>
      <c r="X16" s="6"/>
      <c r="Y16" s="6"/>
      <c r="Z16" s="6"/>
      <c r="AA16" s="6"/>
      <c r="AB16" s="6"/>
      <c r="AC16" s="6"/>
      <c r="AD16" s="6"/>
      <c r="AE16" s="6"/>
      <c r="AF16" s="6"/>
      <c r="AG16" s="6"/>
      <c r="AH16" s="6"/>
      <c r="AI16" s="6"/>
      <c r="AJ16" s="6"/>
      <c r="AK16" s="6"/>
      <c r="AL16" s="6"/>
      <c r="AM16" s="6"/>
    </row>
    <row r="17" spans="1:39" s="53" customFormat="1" ht="16.899999999999999" hidden="1">
      <c r="B17" s="970" t="str">
        <f>IF('Client Info'!$C$54="Yes",'Client Info'!C58,"")</f>
        <v/>
      </c>
      <c r="C17" s="971"/>
      <c r="D17" s="672"/>
      <c r="E17" s="617" t="str">
        <f>IF('Client Info'!$C$54="Yes",COUNTIF('Client Info'!$J$65:$J$164,Sampling!B17)+1,"")</f>
        <v/>
      </c>
      <c r="F17" s="616" t="str">
        <f>IF(AND('Client Info'!$C$54="Yes",E17&lt;&gt;""),E17,"N/A")</f>
        <v>N/A</v>
      </c>
      <c r="G17" s="616" t="str">
        <f>IF(AND('Client Info'!$C$54="Yes",E17&lt;&gt;""),E17,"N/A")</f>
        <v>N/A</v>
      </c>
      <c r="H17" s="616" t="str">
        <f>IF(AND('Client Info'!$C$54="Yes",E17&lt;&gt;""),E17,"N/A")</f>
        <v>N/A</v>
      </c>
      <c r="I17" s="982" t="s">
        <v>296</v>
      </c>
      <c r="J17" s="983"/>
      <c r="K17" s="983"/>
      <c r="L17" s="984"/>
      <c r="S17" s="6"/>
      <c r="U17" s="6"/>
      <c r="V17" s="6"/>
      <c r="W17" s="6"/>
      <c r="X17" s="6"/>
      <c r="Y17" s="6"/>
      <c r="Z17" s="6"/>
      <c r="AA17" s="6"/>
      <c r="AB17" s="6"/>
      <c r="AC17" s="6"/>
      <c r="AD17" s="6"/>
      <c r="AE17" s="6"/>
      <c r="AF17" s="6"/>
      <c r="AG17" s="6"/>
      <c r="AH17" s="6"/>
      <c r="AI17" s="6"/>
      <c r="AJ17" s="6"/>
      <c r="AK17" s="6"/>
      <c r="AL17" s="6"/>
      <c r="AM17" s="6"/>
    </row>
    <row r="18" spans="1:39" s="53" customFormat="1" ht="16.899999999999999" hidden="1">
      <c r="B18" s="972" t="s">
        <v>297</v>
      </c>
      <c r="C18" s="973"/>
      <c r="D18" s="650"/>
      <c r="E18" s="614">
        <f>COUNTA('Client Info'!B64:B164)-SUM(E13:E17)</f>
        <v>0</v>
      </c>
      <c r="F18" s="614">
        <f>E18</f>
        <v>0</v>
      </c>
      <c r="G18" s="614">
        <f>E18</f>
        <v>0</v>
      </c>
      <c r="H18" s="615">
        <f>E18</f>
        <v>0</v>
      </c>
      <c r="I18" s="985"/>
      <c r="J18" s="986"/>
      <c r="K18" s="986"/>
      <c r="L18" s="987"/>
      <c r="S18" s="6"/>
      <c r="U18" s="6"/>
      <c r="V18" s="6"/>
      <c r="W18" s="6"/>
      <c r="X18" s="6"/>
      <c r="Y18" s="6"/>
      <c r="Z18" s="6"/>
      <c r="AA18" s="6"/>
      <c r="AB18" s="6"/>
      <c r="AC18" s="6"/>
      <c r="AD18" s="6"/>
      <c r="AE18" s="6"/>
      <c r="AF18" s="6"/>
      <c r="AG18" s="6"/>
      <c r="AH18" s="6"/>
      <c r="AI18" s="6"/>
      <c r="AJ18" s="6"/>
      <c r="AK18" s="6"/>
      <c r="AL18" s="6"/>
      <c r="AM18" s="6"/>
    </row>
    <row r="19" spans="1:39" s="53" customFormat="1" ht="16.899999999999999" hidden="1">
      <c r="B19" s="993" t="s">
        <v>298</v>
      </c>
      <c r="C19" s="994"/>
      <c r="D19" s="673"/>
      <c r="E19" s="609"/>
      <c r="F19" s="609">
        <f>SUM(F13:F18)</f>
        <v>0</v>
      </c>
      <c r="G19" s="609">
        <f>SUM(G13:G18)</f>
        <v>0</v>
      </c>
      <c r="H19" s="609">
        <f>SUM(H13:H18)</f>
        <v>0</v>
      </c>
      <c r="I19" s="995"/>
      <c r="J19" s="996"/>
      <c r="K19" s="996"/>
      <c r="L19" s="997"/>
      <c r="S19" s="6"/>
      <c r="U19" s="6"/>
      <c r="V19" s="6"/>
      <c r="W19" s="6"/>
      <c r="X19" s="6"/>
      <c r="Y19" s="6"/>
      <c r="Z19" s="6"/>
      <c r="AA19" s="6"/>
      <c r="AB19" s="6"/>
      <c r="AC19" s="6"/>
      <c r="AD19" s="6"/>
      <c r="AE19" s="6"/>
      <c r="AF19" s="6"/>
      <c r="AG19" s="6"/>
      <c r="AH19" s="6"/>
      <c r="AI19" s="6"/>
      <c r="AJ19" s="6"/>
      <c r="AK19" s="6"/>
      <c r="AL19" s="6"/>
      <c r="AM19" s="6"/>
    </row>
    <row r="20" spans="1:39" s="53" customFormat="1" ht="16.899999999999999" hidden="1">
      <c r="B20" s="545"/>
      <c r="C20" s="545"/>
      <c r="D20" s="545"/>
      <c r="E20" s="545"/>
      <c r="F20" s="545"/>
      <c r="G20" s="545"/>
      <c r="H20" s="545"/>
      <c r="I20" s="545"/>
      <c r="J20" s="545"/>
      <c r="K20" s="545"/>
      <c r="L20" s="545"/>
      <c r="S20" s="6"/>
      <c r="U20" s="6"/>
      <c r="V20" s="6"/>
      <c r="W20" s="6"/>
      <c r="X20" s="6"/>
      <c r="Y20" s="6"/>
      <c r="Z20" s="6"/>
      <c r="AA20" s="6"/>
      <c r="AB20" s="6"/>
      <c r="AC20" s="6"/>
      <c r="AD20" s="6"/>
      <c r="AE20" s="6"/>
      <c r="AF20" s="6"/>
      <c r="AG20" s="6"/>
      <c r="AH20" s="6"/>
      <c r="AI20" s="6"/>
      <c r="AJ20" s="6"/>
      <c r="AK20" s="6"/>
      <c r="AL20" s="6"/>
      <c r="AM20" s="6"/>
    </row>
    <row r="21" spans="1:39" ht="3.75" hidden="1" customHeight="1">
      <c r="B21" s="934"/>
      <c r="C21" s="935"/>
      <c r="D21" s="935"/>
      <c r="E21" s="935"/>
      <c r="F21" s="935"/>
      <c r="G21" s="935"/>
      <c r="H21" s="935"/>
      <c r="I21" s="935"/>
      <c r="J21" s="935"/>
      <c r="K21" s="935"/>
      <c r="L21" s="935"/>
      <c r="M21" s="109"/>
      <c r="S21"/>
      <c r="U21"/>
      <c r="V21"/>
      <c r="W21"/>
      <c r="X21"/>
      <c r="Y21"/>
      <c r="Z21"/>
      <c r="AA21"/>
      <c r="AB21"/>
      <c r="AC21"/>
      <c r="AD21"/>
      <c r="AE21"/>
      <c r="AF21"/>
      <c r="AG21"/>
      <c r="AH21"/>
      <c r="AI21"/>
      <c r="AJ21"/>
      <c r="AK21"/>
      <c r="AL21"/>
      <c r="AM21"/>
    </row>
    <row r="22" spans="1:39" ht="16.899999999999999">
      <c r="B22" s="2" t="s">
        <v>299</v>
      </c>
      <c r="C22" s="3"/>
      <c r="D22" s="3"/>
      <c r="E22" s="3"/>
      <c r="F22" s="3"/>
      <c r="G22" s="3"/>
      <c r="H22" s="3"/>
      <c r="I22" s="3"/>
      <c r="J22" s="3"/>
      <c r="K22" s="3"/>
      <c r="L22" s="3"/>
      <c r="M22" s="109"/>
      <c r="S22"/>
      <c r="U22"/>
      <c r="V22"/>
      <c r="W22"/>
      <c r="X22"/>
      <c r="Y22"/>
      <c r="Z22"/>
      <c r="AA22"/>
      <c r="AB22"/>
      <c r="AC22"/>
      <c r="AD22"/>
      <c r="AE22"/>
      <c r="AF22"/>
      <c r="AG22"/>
      <c r="AH22"/>
      <c r="AI22"/>
      <c r="AJ22"/>
      <c r="AK22"/>
      <c r="AL22"/>
      <c r="AM22"/>
    </row>
    <row r="23" spans="1:39" s="18" customFormat="1" ht="28.5">
      <c r="A23" s="108"/>
      <c r="B23" s="106" t="s">
        <v>103</v>
      </c>
      <c r="C23" s="107" t="s">
        <v>300</v>
      </c>
      <c r="D23" s="107"/>
      <c r="E23" s="78" t="s">
        <v>289</v>
      </c>
      <c r="F23" s="78" t="s">
        <v>290</v>
      </c>
      <c r="G23" s="78" t="s">
        <v>291</v>
      </c>
      <c r="H23" s="1009" t="s">
        <v>301</v>
      </c>
      <c r="I23" s="1009"/>
      <c r="J23" s="1009"/>
      <c r="K23" s="1009"/>
      <c r="L23" s="1010"/>
      <c r="M23" s="110"/>
      <c r="N23" s="608"/>
      <c r="O23" s="108"/>
      <c r="S23" s="24"/>
      <c r="U23" s="24"/>
      <c r="V23" s="24"/>
      <c r="W23" s="24"/>
      <c r="X23" s="24"/>
      <c r="Y23" s="24"/>
      <c r="Z23" s="24"/>
      <c r="AA23" s="24"/>
      <c r="AB23" s="24"/>
      <c r="AC23" s="24"/>
      <c r="AD23" s="24"/>
      <c r="AE23" s="24"/>
      <c r="AF23" s="24"/>
      <c r="AG23" s="24"/>
      <c r="AH23" s="24"/>
      <c r="AI23" s="24"/>
      <c r="AJ23" s="24"/>
      <c r="AK23" s="24"/>
      <c r="AL23" s="24"/>
      <c r="AM23" s="24"/>
    </row>
    <row r="24" spans="1:39" ht="16.899999999999999">
      <c r="B24" s="102" t="str">
        <f>IF('Client Info'!D61="","",'Client Info'!B26)</f>
        <v/>
      </c>
      <c r="C24" s="103">
        <f>COUNTIF('Client Info'!D65:D164,"Yes")</f>
        <v>0</v>
      </c>
      <c r="D24" s="103"/>
      <c r="E24" s="610">
        <f>IF('Client Info'!C54="Yes",ROUNDUP(SQRT(C24),0),Sampling!C24)</f>
        <v>0</v>
      </c>
      <c r="F24" s="611">
        <f>IF('Client Info'!$C$54="Yes",IF('Client Info'!$C$36="12-monthly",(ROUNDUP(0.6*SQRT(C24),0)),IF('Client Info'!$C$36="6-monthly",ROUNDUP(0.6*SQRT(C24)/2,0),ROUNDUP(0.6*SQRT(C24),0))),E24)</f>
        <v>0</v>
      </c>
      <c r="G24" s="611">
        <f>IF('Client Info'!C54="Yes",ROUNDUP(0.8*SQRT(C24),0),C24)</f>
        <v>0</v>
      </c>
      <c r="H24" s="991"/>
      <c r="I24" s="991"/>
      <c r="J24" s="991"/>
      <c r="K24" s="991"/>
      <c r="L24" s="992"/>
      <c r="M24" s="109"/>
      <c r="S24"/>
      <c r="U24"/>
      <c r="V24"/>
      <c r="W24"/>
      <c r="X24"/>
      <c r="Y24"/>
      <c r="Z24"/>
      <c r="AA24"/>
      <c r="AB24"/>
      <c r="AC24"/>
      <c r="AD24"/>
      <c r="AE24"/>
      <c r="AF24"/>
      <c r="AG24"/>
      <c r="AH24"/>
      <c r="AI24"/>
      <c r="AJ24"/>
      <c r="AK24"/>
      <c r="AL24"/>
      <c r="AM24"/>
    </row>
    <row r="25" spans="1:39" ht="16.899999999999999">
      <c r="B25" s="102" t="str">
        <f>IF('Client Info'!E61="","",'Client Info'!B27)</f>
        <v/>
      </c>
      <c r="C25" s="103">
        <f>COUNTIF('Client Info'!E65:E164,"Yes")</f>
        <v>0</v>
      </c>
      <c r="D25" s="103"/>
      <c r="E25" s="610">
        <f>IF('Client Info'!C54="Yes",ROUNDUP(SQRT(C25),0),C25)</f>
        <v>0</v>
      </c>
      <c r="F25" s="611">
        <f>IF('Client Info'!$C$54="Yes",IF('Client Info'!$C$36="12-monthly",(ROUNDUP(0.6*SQRT(C25),0)),IF('Client Info'!$C$36="6-monthly",ROUNDUP(0.6*SQRT(C25)/2,0),ROUNDUP(0.6*SQRT(C25),0))),E25)</f>
        <v>0</v>
      </c>
      <c r="G25" s="611">
        <f>IF('Client Info'!C54="Yes",ROUNDUP(0.8*SQRT(C25),0),C25)</f>
        <v>0</v>
      </c>
      <c r="H25" s="991"/>
      <c r="I25" s="991"/>
      <c r="J25" s="991"/>
      <c r="K25" s="991"/>
      <c r="L25" s="992"/>
      <c r="M25" s="109"/>
      <c r="S25"/>
      <c r="U25"/>
      <c r="V25"/>
      <c r="W25"/>
      <c r="X25"/>
      <c r="Y25"/>
      <c r="Z25"/>
      <c r="AA25"/>
      <c r="AB25"/>
      <c r="AC25"/>
      <c r="AD25"/>
      <c r="AE25"/>
      <c r="AF25"/>
      <c r="AG25"/>
      <c r="AH25"/>
      <c r="AI25"/>
      <c r="AJ25"/>
      <c r="AK25"/>
      <c r="AL25"/>
      <c r="AM25"/>
    </row>
    <row r="26" spans="1:39" ht="16.899999999999999">
      <c r="B26" s="471" t="str">
        <f>IF('Client Info'!F61="","",'Client Info'!B28)</f>
        <v/>
      </c>
      <c r="C26" s="472">
        <f>COUNTIF('Client Info'!F65:F164,"Yes")</f>
        <v>0</v>
      </c>
      <c r="D26" s="472"/>
      <c r="E26" s="612">
        <f>IF('Client Info'!C54="Yes",ROUNDUP(SQRT(C26),0),C26)</f>
        <v>0</v>
      </c>
      <c r="F26" s="613">
        <f>IF('Client Info'!$C$54="Yes",IF('Client Info'!$C$36="12-monthly",(ROUNDUP(0.6*SQRT(C26),0)),IF('Client Info'!$C$36="6-monthly",ROUNDUP(0.6*SQRT(C26)/2,0),ROUNDUP(0.6*SQRT(C26),0))),E26)</f>
        <v>0</v>
      </c>
      <c r="G26" s="613">
        <f>IF('Client Info'!C54="Yes",ROUNDUP(0.8*SQRT(C26),0),C26)</f>
        <v>0</v>
      </c>
      <c r="H26" s="991"/>
      <c r="I26" s="991"/>
      <c r="J26" s="991"/>
      <c r="K26" s="991"/>
      <c r="L26" s="992"/>
      <c r="M26" s="109"/>
      <c r="S26"/>
      <c r="U26"/>
      <c r="V26"/>
      <c r="W26"/>
      <c r="X26"/>
      <c r="Y26"/>
      <c r="Z26"/>
      <c r="AA26"/>
      <c r="AB26"/>
      <c r="AC26"/>
      <c r="AD26"/>
      <c r="AE26"/>
      <c r="AF26"/>
      <c r="AG26"/>
      <c r="AH26"/>
      <c r="AI26"/>
      <c r="AJ26"/>
      <c r="AK26"/>
      <c r="AL26"/>
      <c r="AM26"/>
    </row>
    <row r="27" spans="1:39" ht="3.75" customHeight="1">
      <c r="B27" s="934"/>
      <c r="C27" s="935"/>
      <c r="D27" s="935"/>
      <c r="E27" s="935"/>
      <c r="F27" s="935"/>
      <c r="G27" s="935"/>
      <c r="H27" s="935"/>
      <c r="I27" s="935"/>
      <c r="J27" s="935"/>
      <c r="K27" s="935"/>
      <c r="L27" s="935"/>
      <c r="M27" s="109"/>
      <c r="S27"/>
      <c r="U27"/>
      <c r="V27"/>
      <c r="W27"/>
      <c r="X27"/>
      <c r="Y27"/>
      <c r="Z27"/>
      <c r="AA27"/>
      <c r="AB27"/>
      <c r="AC27"/>
      <c r="AD27"/>
      <c r="AE27"/>
      <c r="AF27"/>
      <c r="AG27"/>
      <c r="AH27"/>
      <c r="AI27"/>
      <c r="AJ27"/>
      <c r="AK27"/>
      <c r="AL27"/>
      <c r="AM27"/>
    </row>
    <row r="28" spans="1:39" ht="18">
      <c r="B28" s="1011" t="s">
        <v>302</v>
      </c>
      <c r="C28" s="1012"/>
      <c r="D28" s="1012"/>
      <c r="E28" s="1012"/>
      <c r="F28" s="1012"/>
      <c r="G28" s="1012"/>
      <c r="H28" s="1012"/>
      <c r="I28" s="1012"/>
      <c r="J28" s="1012"/>
      <c r="K28" s="1012"/>
      <c r="L28" s="1012"/>
      <c r="S28"/>
      <c r="U28"/>
      <c r="V28"/>
      <c r="W28"/>
      <c r="X28"/>
      <c r="Y28"/>
      <c r="Z28"/>
      <c r="AA28"/>
      <c r="AB28"/>
      <c r="AC28"/>
      <c r="AD28"/>
      <c r="AE28"/>
      <c r="AF28"/>
      <c r="AG28"/>
      <c r="AH28"/>
      <c r="AI28"/>
      <c r="AJ28"/>
      <c r="AK28"/>
      <c r="AL28"/>
      <c r="AM28"/>
    </row>
    <row r="29" spans="1:39" ht="16.899999999999999">
      <c r="B29" s="80" t="s">
        <v>103</v>
      </c>
      <c r="C29" s="81" t="s">
        <v>303</v>
      </c>
      <c r="D29" s="81" t="s">
        <v>304</v>
      </c>
      <c r="E29" s="475" t="s">
        <v>115</v>
      </c>
      <c r="F29" s="82"/>
      <c r="G29" s="1008" t="s">
        <v>305</v>
      </c>
      <c r="H29" s="1008"/>
      <c r="I29" s="1008"/>
      <c r="J29" s="1008"/>
      <c r="K29" s="1008"/>
      <c r="L29" s="1008"/>
      <c r="M29" s="109"/>
      <c r="S29"/>
      <c r="U29"/>
      <c r="V29"/>
      <c r="W29"/>
      <c r="X29"/>
      <c r="Y29"/>
      <c r="Z29"/>
      <c r="AA29"/>
      <c r="AB29"/>
      <c r="AC29"/>
      <c r="AD29"/>
      <c r="AE29"/>
      <c r="AF29"/>
      <c r="AG29"/>
      <c r="AH29"/>
      <c r="AI29"/>
      <c r="AJ29"/>
      <c r="AK29"/>
      <c r="AL29"/>
      <c r="AM29"/>
    </row>
    <row r="30" spans="1:39" ht="16.899999999999999">
      <c r="B30" s="118"/>
      <c r="C30" s="119"/>
      <c r="D30" s="119"/>
      <c r="E30" s="119"/>
      <c r="F30" s="84" t="s">
        <v>106</v>
      </c>
      <c r="G30" s="84" t="s">
        <v>107</v>
      </c>
      <c r="H30" s="84" t="str">
        <f>IF('Client Info'!C36="6-monthly","SV2",IF(OR('Client Info'!C36="9-monthly",'Client Info'!C36="12-monthly"),"",""))</f>
        <v/>
      </c>
      <c r="I30" s="84" t="str">
        <f>IF('Client Info'!C36="6-monthly","SV3",IF('Client Info'!C36="9-monthly","SV2",""))</f>
        <v/>
      </c>
      <c r="J30" s="85" t="b">
        <f>IF('Client Info'!C36="6-monthly","SV4",IF(OR('Client Info'!C36="12-monthly",'Client Info'!C36="9-monthly"),""))</f>
        <v>0</v>
      </c>
      <c r="K30" s="84" t="s">
        <v>108</v>
      </c>
      <c r="L30" s="84" t="s">
        <v>109</v>
      </c>
      <c r="M30" s="109"/>
      <c r="S30"/>
      <c r="U30"/>
      <c r="V30"/>
      <c r="W30"/>
      <c r="X30"/>
      <c r="Y30"/>
      <c r="Z30"/>
      <c r="AA30"/>
      <c r="AB30"/>
      <c r="AC30"/>
      <c r="AD30"/>
      <c r="AE30"/>
      <c r="AF30"/>
      <c r="AG30"/>
      <c r="AH30"/>
      <c r="AI30"/>
      <c r="AJ30"/>
      <c r="AK30"/>
      <c r="AL30"/>
      <c r="AM30"/>
    </row>
    <row r="31" spans="1:39" ht="16.899999999999999">
      <c r="B31" s="998" t="s">
        <v>306</v>
      </c>
      <c r="C31" s="999"/>
      <c r="D31" s="999"/>
      <c r="E31" s="999"/>
      <c r="F31" s="85"/>
      <c r="G31" s="85"/>
      <c r="H31" s="85"/>
      <c r="I31" s="85"/>
      <c r="J31" s="85"/>
      <c r="K31" s="85"/>
      <c r="L31" s="85"/>
      <c r="M31" s="109"/>
      <c r="S31"/>
      <c r="U31"/>
      <c r="V31"/>
      <c r="W31"/>
      <c r="X31"/>
      <c r="Y31"/>
      <c r="Z31"/>
      <c r="AA31"/>
      <c r="AB31"/>
      <c r="AC31"/>
      <c r="AD31"/>
      <c r="AE31"/>
      <c r="AF31"/>
      <c r="AG31"/>
      <c r="AH31"/>
      <c r="AI31"/>
      <c r="AJ31"/>
      <c r="AK31"/>
      <c r="AL31"/>
      <c r="AM31"/>
    </row>
    <row r="32" spans="1:39" ht="16.899999999999999">
      <c r="B32" s="118"/>
      <c r="C32" s="120"/>
      <c r="D32" s="120"/>
      <c r="E32" s="120" t="str">
        <f>IF('Client Info'!D61="ISO 9001","for ISO 9001   →","")</f>
        <v/>
      </c>
      <c r="F32" s="105">
        <f>IF(E32="for ISO 9001   →",E24-(SUM(T38,T41,T44,T47,T50,T53,T56,T59,T62,T65,T68,T71,T74,T77,T80,T83,T86,T89,T92,T95,T98,T101,T104,T107,T110,T113,T116,T119,T122,T125,T128,T131,T134,T137,T140,T143,T146,T149,T152,T155,T158,T161,T164,T167,T170,T173,T176,T179,T182,T185,T188,T191,T194,T197,T200,T203,T206,T209,T212,T215,T218,T221,T224,T227,T230,T233,T236,T239,T242,T245,T248,T251,T254,T257,T260,T263,T266,T269,T272,T275,T278,T281,T284,T287,T290,T293,T296,T299,T302,T305,T308,T311,T314,T317,T320,T323,T326,T329,T332,T335)),0)</f>
        <v>0</v>
      </c>
      <c r="G32" s="105">
        <f>IF(E32="for ISO 9001   →",F24-(SUM(U38,U41,U44,U47,U50,U53,U56,U59,U62,U65,U68,U71,U74,U77,U80,U83,U86,U89,U92,U95,U98,U101,U104,U107,U110,U113,U116,U119,U122,U125,U128,U131,U134,U137,U140,U143,U146,U149,U152,U155,U158,U161,U164,U167,U170,U173,U176,U179,U182,U185,U188,U191,U194,U197,U200,U203,U206,U209,U212,U215,U218,U221,U224,U227,U230,U233,U236,U239,U242,U245,U248,U251,U254,U257,U260,U263,U266,U269,U272,U275,U278,U281,U284,U287,U290,U293,U296,U299,U302,U305,U308,U311,U314,U317,U320,U323,U326,U329,U332,U335)),0)</f>
        <v>0</v>
      </c>
      <c r="H32" s="105">
        <f>IF(E32="for ISO 9001   →",F24-SUM(V38,V41,V44,V47,V50,V53,V56,V59,V62,V65,V68,V71,V74,V77,V80,V83,V86,V89,V92,V95,V98,V101,V104,V107,V110,V113,V116,V119,V122,V125,V128,V131,V134,V137,V140,V143,V146,V149,V152,V155,V158,V161,V164,V167,V170,V173,V176,V179,V182,V185,V188,V191,V194,V197,V200,V203,V206,V209,V212,V215,V218,V221,V224,V227,V230,V233,V236,V239,V242,V245,V248,V251,V254,V257,V260,V263,V266,V269,V272,V275,V278,V281,V284,V287,V290,V293,V296,V299,V302,V305,V308,V311,V314,V317,V320,V323,V326,V329,V332,V335),0)</f>
        <v>0</v>
      </c>
      <c r="I32" s="105">
        <f>IF(E32="for ISO 9001   →",F24-SUM(W38,W41,W44,W47,W50,W53,W56,W59,W62,W65,W68,W71,W74,W77,W80,W83,W86,W89,W92,W95,W98,W101,W104,W107,W110,W113,W116,W119,W122,W125,W128,W131,W134,W137,W140,W143,W146,W149,W152,W155,W158,W161,W164,W167,W170,W173,W176,W179,W182,W185,W188,W191,W194,W197,W200,W203,W206,W209,W212,W215,W218,W221,W224,W227,W230,W233,W236,W239,W242,W245,W248,W251,W254,W257,W260,W263,W266,W269,W272,W275,W278,W281,W284,W287,W290,W293,W296,W299,W302,W305,W308,W311,W314,W317,W320,W323,W326,W329,W332,W335),0)</f>
        <v>0</v>
      </c>
      <c r="J32" s="105">
        <f>IF(E32="for ISO 9001   →",F24-SUM(X38,X41,X44,X47,X50,X53,X56,X59,X62,X65,X68,X71,X74,X77,X80,X83,X86,X89,X92,X95,X98,X101,X104,X107,X110,X113,X116,X119,X122,X125,X128,X131,X134,X137,X140,X143,X146,X149,X152,X155,X158,X161,X164,X167,X170,X173,X176,X179,X182,X185,X188,X191,X194,X197,X200,X203,X206,X209,X212,X215,X218,X221,X224,X227,X230,X233,X236,X239,X242,X245,X248,X251,X254,X257,X260,X263,X266,X269,X272,X275,X278,X281,X284,X287,X290,X293,X296,X299,X302,X305,X308,X311,X314,X317,X320,X323,X326,X329,X332,X335),0)</f>
        <v>0</v>
      </c>
      <c r="K32" s="105">
        <f>IF(E32="for ISO 9001   →",F24-SUM(Y38,Y41,Y44,Y47,Y50,Y53,Y56,Y59,Y62,Y65,Y68,Y71,Y74,Y77,Y80,Y83,Y86,Y89,Y92,Y95,Y98,Y101,Y104,Y107,Y110,Y113,Y116,Y119,Y122,Y125,Y128,Y131,Y134,Y137,Y140,Y143,Y146,Y149,Y152,Y155,Y158,Y161,Y164,Y167,Y170,Y173,Y176,Y179,Y182,Y185,Y188,Y191,Y194,Y197,Y200,Y203,Y206,Y209,Y212,Y215,Y218,Y221,Y224,Y227,Y230,Y233,Y236,Y239,Y242,Y245,Y248,Y251,Y254,Y257,Y260,Y263,Y266,Y269,Y272,Y275,Y278,Y281,Y284,Y287,Y290,Y293,Y296,Y299,Y302,Y305,Y308,Y311,Y314,Y317,Y320,Y323,Y326,Y329,Y332,Y335),0)</f>
        <v>0</v>
      </c>
      <c r="L32" s="105">
        <f>IF(E32="for ISO 9001   →",G24-(SUM(Z38,Z41,Z44,Z47,Z50,Z53,Z56,Z59,Z62,Z65,Z68,Z71,Z74,Z77,Z80,Z83,Z86,Z89,Z92,Z95,Z98,Z101,Z104,Z107,Z110,Z113,Z116,Z119,Z122,Z125,Z128,Z131,Z134,Z137,Z140,Z143,Z146,Z149,Z152,Z155,Z158,Z161,Z164,Z167,Z170,Z173,Z176,Z179,Z182,Z185,Z188,Z191,Z194,Z197,Z200,Z203,Z206,Z209,Z212,Z215,Z218,Z221,Z224,Z227,Z230,Z233,Z236,Z239,Z242,Z245,Z248,Z251,Z254,Z257,Z260,Z263,Z266,Z269,Z272,Z275,Z278,Z281,Z284,Z287,Z290,Z293,Z296,Z299,Z302,Z305,Z308,Z311,Z314,Z317,Z320,Z323,Z326,Z329,Z332,Z335)),0)</f>
        <v>0</v>
      </c>
      <c r="M32" s="109"/>
      <c r="S32"/>
      <c r="U32"/>
      <c r="V32"/>
      <c r="W32"/>
      <c r="X32"/>
      <c r="Y32"/>
      <c r="Z32"/>
      <c r="AA32"/>
      <c r="AB32"/>
      <c r="AC32"/>
      <c r="AD32"/>
      <c r="AE32"/>
      <c r="AF32"/>
      <c r="AG32"/>
      <c r="AH32"/>
      <c r="AI32"/>
      <c r="AJ32"/>
      <c r="AK32"/>
      <c r="AL32"/>
      <c r="AM32"/>
    </row>
    <row r="33" spans="2:39" ht="15" customHeight="1">
      <c r="B33" s="118"/>
      <c r="C33" s="120"/>
      <c r="D33" s="120"/>
      <c r="E33" s="120" t="str">
        <f>IF('Client Info'!E61="ISO 14001","for ISO 14001   →","")</f>
        <v/>
      </c>
      <c r="F33" s="105">
        <f>IF(E33="for ISO 14001   →",E25-(SUM(T39,T42,T45,T48,T51,T54,T57,T60,T63,T66,T69,T72,T75,T78,T81,T84,T87,T90,T93,T96,T99,T102,T105,T108,T111,T114,T117,T120,T123,T126,T129,T132,T135,T138,T141,T144,T147,T150,T153,T156,T159,T162,T165,T168,T171,T174,T177,T180,T183,T186,T189,T192,T195,T198,T201,T204,T207,T210,T213,T216,T219,T222,T225,T228,T231,T234,T237,T240,T243,T246,T249,T252,T255,T258,T261,T264,T267,T270,T273,T276,T279,T282,T285,T288,T291,T294,T297,T300,T303,T306,T309,T312,T315,T318,T321,T324,T327,T330,T333,T336)),0)</f>
        <v>0</v>
      </c>
      <c r="G33" s="105">
        <f>IF(E33="for ISO 14001   →",F25-(SUM(U39,U42,U45,U48,U51,U54,U57,U60,U63,U66,U69,U72,U75,U78,U81,U84,U87,U90,U93,U96,U99,U102,U105,U108,U111,U114,U117,U120,U123,U126,U129,U132,U135,U138,U141,U144,U147,U150,U153,U156,U159,U162,U165,U168,U171,U174,U177,U180,U183,U186,U189,U192,U195,U198,U201,U204,U207,U210,U213,U216,U219,U222,U225,U228,U231,U234,U237,U240,U243,U246,U249,U252,U255,U258,U261,U264,U267,U270,U273,U276,U279,U282,U285,U288,U291,U294,U297,U300,U303,U306,U309,U312,U315,U318,U321,U324,U327,U330,U333,U336)),0)</f>
        <v>0</v>
      </c>
      <c r="H33" s="105">
        <f>IF(E33="for ISO 14001   →",F25-SUM(V39,V42,V45,V48,V51,V54,V57,V60,V63,V66,V69,V72,V75,V78,V81,V84,V87,V90,V93,V96,V99,V102,V105,V108,V111,V114,V117,V120,V123,V126,V129,V132,V135,V138,V141,V144,V147,V150,V153,V156,V159,V162,V165,V168,V171,V174,V177,V180,V183,V186,V189,V192,V195,V198,V201,V204,V207,V210,V213,V216,V219,V222,V225,V228,V231,V234,V237,V240,V243,V246,V249,V252,V255,V258,V261,V264,V267,V270,V273,V276,V279,V282,V285,V288,V291,V294,V297,V300,V303,V306,V309,V312,V315,V318,V321,V324,V327,V330,V333,V336),0)</f>
        <v>0</v>
      </c>
      <c r="I33" s="105">
        <f>IF(E33="for ISO 14001   →",F25-SUM(W39,W42,W45,W48,W51,W54,W57,W60,W63,W66,W69,W72,W75,W78,W81,W84,W87,W90,W93,W96,W99,W102,W105,W108,W111,W114,W117,W120,W123,W126,W129,W132,W135,W138,W141,W144,W147,W150,W153,W156,W159,W162,W165,W168,W171,W174,W177,W180,W183,W186,W189,W192,W195,W198,W201,W204,W207,W210,W213,W216,W219,W222,W225,W228,W231,W234,W237,W240,W243,W246,W249,W252,W255,W258,W261,W264,W267,W270,W273,W276,W279,W282,W285,W288,W291,W294,W297,W300,W303,W306,W309,W312,W315,W318,W321,W324,W327,W330,W333,W336),0)</f>
        <v>0</v>
      </c>
      <c r="J33" s="105">
        <f>IF(E33="for ISO 14001   →",F25-SUM(X39,X42,X45,X48,X51,X54,X57,X60,X63,X66,X69,X72,X75,X78,X81,X84,X87,X90,X93,X96,X99,X102,X105,X108,X111,X114,X117,X120,X123,X126,X129,X132,X135,X138,X141,X144,X147,X150,X153,X156,X159,X162,X165,X168,X171,X174,X177,X180,X183,X186,X189,X192,X195,X198,X201,X204,X207,X210,X213,X216,X219,X222,X225,X228,X231,X234,X237,X240,X243,X246,X249,X252,X255,X258,X261,X264,X267,X270,X273,X276,X279,X282,X285,X288,X291,X294,X297,X300,X303,X306,X309,X312,X315,X318,X321,X324,X327,X330,X333,X336),0)</f>
        <v>0</v>
      </c>
      <c r="K33" s="105">
        <f>IF(E33="for ISO 14001   →",F25-SUM(Y39,Y42,Y45,Y48,Y51,Y54,Y57,Y60,Y63,Y66,Y69,Y72,Y75,Y78,Y81,Y84,Y87,Y90,Y93,Y96,Y99,Y102,Y105,Y108,Y111,Y114,Y117,Y120,Y123,Y126,Y129,Y132,Y135,Y138,Y141,Y144,Y147,Y150,Y153,Y156,Y159,Y162,Y165,Y168,Y171,Y174,Y177,Y180,Y183,Y186,Y189,Y192,Y195,Y198,Y201,Y204,Y207,Y210,Y213,Y216,Y219,Y222,Y225,Y228,Y231,Y234,Y237,Y240,Y243,Y246,Y249,Y252,Y255,Y258,Y261,Y264,Y267,Y270,Y273,Y276,Y279,Y282,Y285,Y288,Y291,Y294,Y297,Y300,Y303,Y306,Y309,Y312,Y315,Y318,Y321,Y324,Y327,Y330,Y333,Y336),0)</f>
        <v>0</v>
      </c>
      <c r="L33" s="105">
        <f>IF(E33="for ISO 14001   →",G25-(SUM(Z39,Z42,Z45,Z48,Z51,Z54,Z57,Z60,Z63,Z66,Z69,Z72,Z75,Z78,Z81,Z84,Z87,Z90,Z93,Z96,Z99,Z102,Z105,Z108,Z111,Z114,Z117,Z120,Z123,Z126,Z129,Z132,Z135,Z138,Z141,Z144,Z147,Z150,Z153,Z156,Z159,Z162,Z165,Z168,Z171,Z174,Z177,Z180,Z183,Z186,Z189,Z192,Z195,Z198,Z201,Z204,Z207,Z210,Z213,Z216,Z219,Z222,Z225,Z228,Z231,Z234,Z237,Z240,Z243,Z246,Z249,Z252,Z255,Z258,Z261,Z264,Z267,Z270,Z273,Z276,Z279,Z282,Z285,Z288,Z291,Z294,Z297,Z300,Z303,Z306,Z309,Z312,Z315,Z318,Z321,Z324,Z327,Z330,Z333,Z336)),0)</f>
        <v>0</v>
      </c>
      <c r="M33" s="109"/>
      <c r="O33" s="470"/>
      <c r="S33"/>
      <c r="U33"/>
      <c r="V33"/>
      <c r="W33"/>
      <c r="X33"/>
      <c r="Y33"/>
      <c r="Z33"/>
      <c r="AA33"/>
      <c r="AB33"/>
      <c r="AC33"/>
      <c r="AD33"/>
      <c r="AE33"/>
      <c r="AF33"/>
      <c r="AG33"/>
      <c r="AH33"/>
      <c r="AI33"/>
      <c r="AJ33"/>
      <c r="AK33"/>
      <c r="AL33"/>
      <c r="AM33"/>
    </row>
    <row r="34" spans="2:39" ht="16.899999999999999">
      <c r="B34" s="118"/>
      <c r="C34" s="120"/>
      <c r="D34" s="120"/>
      <c r="E34" s="120" t="str">
        <f>IF('Client Info'!F61="ISO 45001","for ISO 45001   →","")</f>
        <v/>
      </c>
      <c r="F34" s="105">
        <f>IF(E34="for ISO 45001   →",E26-(SUM(T40,T43,T46,T49,T52,T55,T58,T61,T64,T67,T70,T73,T76,T79,T82,T85,T88,T91,T94,T97,T100,T103,T106,T109,T112,T115,T118,T121,T124,T127,T130,T133,T136,T139,T142,T145,T148,T151,T154,T157,T160,T163,T166,T169,T172,T175,T178,T181,T184,T187,T190,T193,T196,T199,T202,T205,T208,T211,T214,T217,T220,T223,T226,T229,T232,T235,T238,T241,T244,T247,T250,T253,T256,T259,T262,T265,T268,T271,T274,T277,T280,T283,T286,T289,T292,T295,T298,T301,T304,T307,T310,T313,T316,T319,T322,T325,T328,T331,T334,T337)),0)</f>
        <v>0</v>
      </c>
      <c r="G34" s="105">
        <f>IF(E34="for ISO 45001   →",F26-(SUM(U40,U43,U46,U49,U52,U55,U58,U61,U64,U67,U70,U73,U76,U79,U82,U85,U88,U91,U94,U97,U100,U103,U106,U109,U112,U115,U118,U121,U124,U127,U130,U133,U136,U139,U142,U145,U148,U151,U154,U157,U160,U163,U166,U169,U172,U175,U178,U181,U184,U187,U190,U193,U196,U199,U202,U205,U208,U211,U214,U217,U220,U223,U226,U229,U232,U235,U238,U241,U244,U247,U250,U253,U256,U259,U262,U265,U268,U271,U274,U277,U280,U283,U286,U289,U292,U295,U298,U301,U304,U307,U310,U313,U316,U319,U322,U325,U328,U331,U334,U337)),0)</f>
        <v>0</v>
      </c>
      <c r="H34" s="105">
        <f>IF(E34="for ISO 45001   →",F26-SUM(V40,V43,V46,V49,V52,V55,V58,V61,V64,V67,V70,V73,V76,V79,V82,V85,V88,V91,V94,V97,V100,V103,V106,V109,V112,V115,V118,V121,V124,V127,V130,V133,V136,V139,V142,V145,V148,V151,V154,V157,V160,V163,V166,V169,V172,V175,V178,V181,V184,V187,V190,V193,V196,V199,V202,V205,V208,V211,V214,V217,V220,V223,V226,V229,V232,V235,V238,V241,V244,V247,V250,V253,V256,V259,V262,V265,V268,V271,V274,V277,V280,V283,V286,V289,V292,V295,V298,V301,V304,V307,V310,V313,V316,V319,V322,V325,V328,V331,V334,V337),0)</f>
        <v>0</v>
      </c>
      <c r="I34" s="105">
        <f>IF(E34="for ISO 45001   →",F26-SUM(W40,W43,W46,W49,W52,W55,W58,W61,W64,W67,W70,W73,W76,W79,W82,W85,W88,W91,W94,W97,W100,W103,W106,W109,W112,W115,W118,W121,W124,W127,W130,W133,W136,W139,W142,W145,W148,W151,W154,W157,W160,W163,W166,W169,W172,W175,W178,W181,W184,W187,W190,W193,W196,W199,W202,W205,W208,W211,W214,W217,W220,W223,W226,W229,W232,W235,W238,W241,W244,W247,W250,W253,W256,W259,W262,W265,W268,W271,W274,W277,W280,W283,W286,W289,W292,W295,W298,W301,W304,W307,W310,W313,W316,W319,W322,W325,W328,W331,W334,W337),0)</f>
        <v>0</v>
      </c>
      <c r="J34" s="105">
        <f>IF(E34="for ISO 45001   →",F26-SUM(X40,X43,X46,X49,X52,X55,X58,X61,X64,X67,X70,X73,X76,X79,X82,X85,X88,X91,X94,X97,X100,X103,X106,X109,X112,X115,X118,X121,X124,X127,X130,X133,X136,X139,X142,X145,X148,X151,X154,X157,X160,X163,X166,X169,X172,X175,X178,X181,X184,X187,X190,X193,X196,X199,X202,X205,X208,X211,X214,X217,X220,X223,X226,X229,X232,X235,X238,X241,X244,X247,X250,X253,X256,X259,X262,X265,X268,X271,X274,X277,X280,X283,X286,X289,X292,X295,X298,X301,X304,X307,X310,X313,X316,X319,X322,X325,X328,X331,X334,X337),0)</f>
        <v>0</v>
      </c>
      <c r="K34" s="105">
        <f>IF(E34="for ISO 45001   →",F26-SUM(Y40,Y43,Y46,Y49,Y52,Y55,Y58,Y61,Y64,Y67,Y70,Y73,Y76,Y79,Y82,Y85,Y88,Y91,Y94,Y97,Y100,Y103,Y106,Y109,Y112,Y115,Y118,Y121,Y124,Y127,Y130,Y133,Y136,Y139,Y142,Y145,Y148,Y151,Y154,Y157,Y160,Y163,Y166,Y169,Y172,Y175,Y178,Y181,Y184,Y187,Y190,Y193,Y196,Y199,Y202,Y205,Y208,Y211,Y214,Y217,Y220,Y223,Y226,Y229,Y232,Y235,Y238,Y241,Y244,Y247,Y250,Y253,Y256,Y259,Y262,Y265,Y268,Y271,Y274,Y277,Y280,Y283,Y286,Y289,Y292,Y295,Y298,Y301,Y304,Y307,Y310,Y313,Y316,Y319,Y322,Y325,Y328,Y331,Y334,Y337),0)</f>
        <v>0</v>
      </c>
      <c r="L34" s="105">
        <f>IF(E34="for ISO 45001   →",G26-(SUM(Z40,Z43,Z46,Z49,Z52,Z55,Z58,Z61,Z64,Z67,Z70,Z73,Z76,Z79,Z82,Z85,Z88,Z91,Z94,Z97,Z100,Z103,Z106,Z109,Z112,Z115,Z118,Z121,Z124,Z127,Z130,Z133,Z136,Z139,Z142,Z145,Z148,Z151,Z154,Z157,Z160,Z163,Z166,Z169,Z172,Z175,Z178,Z181,Z184,Z187,Z190,Z193,Z196,Z199,Z202,Z205,Z208,Z211,Z214,Z217,Z220,Z223,Z226,Z229,Z232,Z235,Z238,Z241,Z244,Z247,Z250,Z253,Z256,Z259,Z262,Z265,Z268,Z271,Z274,Z277,Z280,Z283,Z286,Z289,Z292,Z295,Z298,Z301,Z304,Z307,Z310,Z313,Z316,Z319,Z322,Z325,Z328,Z331,Z334,Z337)),0)</f>
        <v>0</v>
      </c>
      <c r="M34" s="853" t="s">
        <v>307</v>
      </c>
      <c r="N34" s="734" t="str">
        <f>IF(AND($C$35&lt;&gt;"Main site excluded from Calculation",$C$35&lt;&gt;"N/A"),"Select when Main Site will be visited","Main Site will not be visited")</f>
        <v>Main Site will not be visited</v>
      </c>
      <c r="O34" s="470"/>
      <c r="S34" s="731" t="s">
        <v>115</v>
      </c>
      <c r="T34" s="104" t="s">
        <v>106</v>
      </c>
      <c r="U34" s="104" t="str">
        <f>G30</f>
        <v>SV1</v>
      </c>
      <c r="V34" s="104" t="s">
        <v>308</v>
      </c>
      <c r="W34" s="104" t="s">
        <v>309</v>
      </c>
      <c r="X34" s="104" t="s">
        <v>310</v>
      </c>
      <c r="Y34" s="104" t="str">
        <f>K30</f>
        <v>FV</v>
      </c>
      <c r="Z34" s="104" t="str">
        <f>L30</f>
        <v>CR</v>
      </c>
      <c r="AA34"/>
      <c r="AB34"/>
      <c r="AC34"/>
      <c r="AD34"/>
      <c r="AE34"/>
      <c r="AF34"/>
      <c r="AG34"/>
      <c r="AH34"/>
      <c r="AI34"/>
      <c r="AJ34"/>
      <c r="AK34"/>
      <c r="AL34"/>
      <c r="AM34"/>
    </row>
    <row r="35" spans="2:39" ht="16.899999999999999">
      <c r="B35" s="685" t="str">
        <f>IF('Client Info'!$D$64="Yes",'Client Info'!$D$61,"N/A")</f>
        <v>N/A</v>
      </c>
      <c r="C35" s="590" t="str">
        <f>IF(AND('Client Info'!F54="Yes",B35="ISO 9001"),"Main site excluded from Calculation",IF(B35="ISO 9001",'Client Info'!$B$64,"N/A"))</f>
        <v>N/A</v>
      </c>
      <c r="D35" s="674" t="str">
        <f>IF('Client Info'!D64="Yes",'Client Info'!J64,"---")</f>
        <v>---</v>
      </c>
      <c r="E35" s="591">
        <f>'Effective Employees'!F13</f>
        <v>0</v>
      </c>
      <c r="F35" s="191"/>
      <c r="G35" s="192"/>
      <c r="H35" s="192"/>
      <c r="I35" s="192"/>
      <c r="J35" s="192"/>
      <c r="K35" s="192"/>
      <c r="L35" s="567"/>
      <c r="M35" s="109"/>
      <c r="N35" s="689" t="str" cm="1">
        <f t="array" ref="N35">IF(B35="ISO 9001",_xlfn.IFS($R$3="12-monthly",IF(OR(F35&lt;&gt;"Yes",G35&lt;&gt;"Yes",K35&lt;&gt;"Yes",L35&lt;&gt;"Yes"),"You haven't selected 1 visit to the H.O. per calendar year, please revise",""),$R$3="6-monthly",IF(OR(F35&lt;&gt;"Yes",L35&lt;&gt;"Yes",COUNTIF(G35:H35,"Yes")&lt;1,COUNTIF(I35:J35,"Yes")&lt;1),"You haven't selected 1 visit per calendar year, please revise",""),$R$3="9-monthly",IF(OR(F35&lt;&gt;"Yes",G35&lt;&gt;"Yes",I35&lt;&gt;"Yes",K35&lt;&gt;"Yes",L35&lt;&gt;"Yes"),"You haven't selected 1 visit per calendar year, please revise","")),"")</f>
        <v/>
      </c>
      <c r="O35" s="470"/>
      <c r="Q35" s="1" t="str">
        <f t="shared" ref="Q35:Q98" si="0">B35</f>
        <v>N/A</v>
      </c>
      <c r="R35" s="1" t="str">
        <f t="shared" ref="R35:R98" si="1">C35</f>
        <v>N/A</v>
      </c>
      <c r="S35">
        <f>E35</f>
        <v>0</v>
      </c>
      <c r="T35">
        <v>0</v>
      </c>
      <c r="U35">
        <v>0</v>
      </c>
      <c r="V35">
        <v>0</v>
      </c>
      <c r="W35">
        <v>0</v>
      </c>
      <c r="X35">
        <v>0</v>
      </c>
      <c r="Y35">
        <v>0</v>
      </c>
      <c r="Z35">
        <v>0</v>
      </c>
      <c r="AA35"/>
      <c r="AB35"/>
      <c r="AC35"/>
      <c r="AD35"/>
      <c r="AF35"/>
      <c r="AG35"/>
      <c r="AH35"/>
      <c r="AI35"/>
      <c r="AJ35"/>
      <c r="AK35"/>
      <c r="AL35"/>
      <c r="AM35"/>
    </row>
    <row r="36" spans="2:39" ht="16.899999999999999">
      <c r="B36" s="114" t="str">
        <f>IF('Client Info'!$E$64="Yes",'Client Info'!$E$61,"N/A")</f>
        <v>N/A</v>
      </c>
      <c r="C36" s="115" t="str">
        <f>IF(AND('Client Info'!F54="Yes",B36="ISO 14001"),"Main site excluded from Calculation",IF(B36="ISO 14001",'Client Info'!$B$64,"N/A"))</f>
        <v>N/A</v>
      </c>
      <c r="D36" s="675" t="str">
        <f>IF('Client Info'!E64="Yes",'Client Info'!J64,"---")</f>
        <v>---</v>
      </c>
      <c r="E36" s="116">
        <f>'Effective Employees'!F14</f>
        <v>0</v>
      </c>
      <c r="F36" s="193"/>
      <c r="G36" s="192"/>
      <c r="H36" s="192"/>
      <c r="I36" s="192"/>
      <c r="J36" s="192"/>
      <c r="K36" s="192"/>
      <c r="L36" s="568"/>
      <c r="N36" s="689" t="str" cm="1">
        <f t="array" ref="N36">IF(B36="ISO 14001",_xlfn.IFS($R$3="12-monthly",IF(OR(F36&lt;&gt;"Yes",G36&lt;&gt;"Yes",K36&lt;&gt;"Yes",L36&lt;&gt;"Yes"),"You haven't selected 1 visit to the H.O. per calendar year, please revise",""),$R$3="6-monthly",IF(OR(F36&lt;&gt;"Yes",L36&lt;&gt;"Yes",COUNTIF(G36:H36,"Yes")&lt;1,COUNTIF(I36:J36,"Yes")&lt;1),"You haven't selected 1 visit per calendar year, please revise",""),$R$3="9-monthly",IF(OR(F36&lt;&gt;"Yes",G36&lt;&gt;"Yes",I36&lt;&gt;"Yes",K36&lt;&gt;"Yes",L36&lt;&gt;"Yes"),"You haven't selected 1 visit per calendar year, please revise","")),"")</f>
        <v/>
      </c>
      <c r="O36" s="470"/>
      <c r="Q36" s="1" t="str">
        <f t="shared" si="0"/>
        <v>N/A</v>
      </c>
      <c r="R36" s="1" t="str">
        <f t="shared" si="1"/>
        <v>N/A</v>
      </c>
      <c r="S36">
        <f t="shared" ref="S36:S66" si="2">E36</f>
        <v>0</v>
      </c>
      <c r="T36">
        <v>0</v>
      </c>
      <c r="U36">
        <v>0</v>
      </c>
      <c r="V36">
        <v>0</v>
      </c>
      <c r="W36">
        <v>0</v>
      </c>
      <c r="X36">
        <v>0</v>
      </c>
      <c r="Y36">
        <v>0</v>
      </c>
      <c r="Z36">
        <v>0</v>
      </c>
      <c r="AA36"/>
      <c r="AB36"/>
      <c r="AC36"/>
      <c r="AD36"/>
      <c r="AF36"/>
      <c r="AG36"/>
      <c r="AH36"/>
      <c r="AI36"/>
      <c r="AJ36"/>
      <c r="AK36"/>
      <c r="AL36"/>
      <c r="AM36"/>
    </row>
    <row r="37" spans="2:39" ht="16.899999999999999">
      <c r="B37" s="686" t="str">
        <f>IF('Client Info'!$F$64="Yes",'Client Info'!$F$61,"N/A")</f>
        <v>N/A</v>
      </c>
      <c r="C37" s="595" t="str">
        <f>IF(AND('Client Info'!F54="Yes",B37="ISO 45001"),"Main site excluded from Calculation",IF(B37="ISO 45001",'Client Info'!$B$64,"N/A"))</f>
        <v>N/A</v>
      </c>
      <c r="D37" s="676" t="str">
        <f>IF('Client Info'!F64="Yes",'Client Info'!J64,"---")</f>
        <v>---</v>
      </c>
      <c r="E37" s="596">
        <f>'Effective Employees'!F15</f>
        <v>0</v>
      </c>
      <c r="F37" s="598"/>
      <c r="G37" s="599"/>
      <c r="H37" s="599"/>
      <c r="I37" s="599"/>
      <c r="J37" s="599"/>
      <c r="K37" s="599"/>
      <c r="L37" s="600"/>
      <c r="N37" s="689" t="str" cm="1">
        <f t="array" ref="N37">IF(B37="ISO 45001",_xlfn.IFS($R$3="12-monthly",IF(OR(F37&lt;&gt;"Yes",G37&lt;&gt;"Yes",K37&lt;&gt;"Yes",L37&lt;&gt;"Yes"),"You haven't selected 1 visit to the H.O. per calendar year, please revise",""),$R$3="6-monthly",IF(OR(F37&lt;&gt;"Yes",L37&lt;&gt;"Yes",COUNTIF(G37:H37,"Yes")&lt;1,COUNTIF(I37:J37,"Yes")&lt;1),"You haven't selected 1 visit per calendar year, please revise",""),$R$3="9-monthly",IF(OR(F37&lt;&gt;"Yes",G37&lt;&gt;"Yes",I37&lt;&gt;"Yes",K37&lt;&gt;"Yes",L37&lt;&gt;"Yes"),"You haven't selected 1 visit per calendar year, please revise","")),"")</f>
        <v/>
      </c>
      <c r="O37" s="470"/>
      <c r="Q37" s="1" t="str">
        <f t="shared" si="0"/>
        <v>N/A</v>
      </c>
      <c r="R37" s="1" t="str">
        <f t="shared" si="1"/>
        <v>N/A</v>
      </c>
      <c r="S37">
        <f t="shared" si="2"/>
        <v>0</v>
      </c>
      <c r="T37">
        <v>0</v>
      </c>
      <c r="U37">
        <v>0</v>
      </c>
      <c r="V37">
        <v>0</v>
      </c>
      <c r="W37">
        <v>0</v>
      </c>
      <c r="X37">
        <v>0</v>
      </c>
      <c r="Y37">
        <v>0</v>
      </c>
      <c r="Z37">
        <v>0</v>
      </c>
      <c r="AA37"/>
      <c r="AB37"/>
      <c r="AC37"/>
      <c r="AD37"/>
      <c r="AF37"/>
      <c r="AG37"/>
      <c r="AH37"/>
      <c r="AI37"/>
      <c r="AJ37"/>
      <c r="AK37"/>
      <c r="AL37"/>
      <c r="AM37"/>
    </row>
    <row r="38" spans="2:39" ht="16.899999999999999">
      <c r="B38" s="687" t="str">
        <f>IF('Client Info'!$D$65="Yes",'Client Info'!$D$61,"N/A")</f>
        <v>N/A</v>
      </c>
      <c r="C38" s="112" t="str">
        <f>IF(B38="ISO 9001",'Client Info'!$B$65,"N/A")</f>
        <v>N/A</v>
      </c>
      <c r="D38" s="674" t="str">
        <f>IF('Client Info'!D65="Yes",'Client Info'!J65,"---")</f>
        <v>---</v>
      </c>
      <c r="E38" s="113">
        <f>'Effective Employees'!F16</f>
        <v>0</v>
      </c>
      <c r="F38" s="191"/>
      <c r="G38" s="192"/>
      <c r="H38" s="192"/>
      <c r="I38" s="192"/>
      <c r="J38" s="192"/>
      <c r="K38" s="192"/>
      <c r="L38" s="567"/>
      <c r="M38" s="109"/>
      <c r="N38" s="108"/>
      <c r="O38" s="470"/>
      <c r="Q38" s="1" t="str">
        <f t="shared" si="0"/>
        <v>N/A</v>
      </c>
      <c r="R38" s="1" t="str">
        <f t="shared" si="1"/>
        <v>N/A</v>
      </c>
      <c r="S38">
        <f t="shared" si="2"/>
        <v>0</v>
      </c>
      <c r="T38">
        <f t="shared" ref="T38:T67" si="3">IF(F38="Yes",1,0)</f>
        <v>0</v>
      </c>
      <c r="U38">
        <f t="shared" ref="U38:U66" si="4">IF(G38="Yes",1,0)</f>
        <v>0</v>
      </c>
      <c r="V38">
        <f t="shared" ref="V38:V66" si="5">IF(H38="Yes",1,0)</f>
        <v>0</v>
      </c>
      <c r="W38">
        <f t="shared" ref="W38:W66" si="6">IF(I38="Yes",1,0)</f>
        <v>0</v>
      </c>
      <c r="X38">
        <f t="shared" ref="X38:X66" si="7">IF(J38="Yes",1,0)</f>
        <v>0</v>
      </c>
      <c r="Y38">
        <f t="shared" ref="Y38:Y66" si="8">IF(K38="Yes",1,0)</f>
        <v>0</v>
      </c>
      <c r="Z38">
        <f t="shared" ref="Z38:Z66" si="9">IF(L38="Yes",1,0)</f>
        <v>0</v>
      </c>
      <c r="AA38"/>
      <c r="AB38"/>
      <c r="AC38"/>
      <c r="AD38"/>
      <c r="AF38"/>
      <c r="AG38"/>
      <c r="AH38"/>
      <c r="AI38"/>
      <c r="AJ38"/>
      <c r="AK38"/>
      <c r="AL38"/>
      <c r="AM38"/>
    </row>
    <row r="39" spans="2:39" ht="16.899999999999999">
      <c r="B39" s="114" t="str">
        <f>IF('Client Info'!$E$65="Yes",'Client Info'!$E$61,"N/A")</f>
        <v>N/A</v>
      </c>
      <c r="C39" s="115" t="str">
        <f>IF(B39="ISO 14001",'Client Info'!$B$65,"N/A")</f>
        <v>N/A</v>
      </c>
      <c r="D39" s="675" t="str">
        <f>IF('Client Info'!E65="Yes",'Client Info'!J65,"---")</f>
        <v>---</v>
      </c>
      <c r="E39" s="116">
        <f>'Effective Employees'!F17</f>
        <v>0</v>
      </c>
      <c r="F39" s="193"/>
      <c r="G39" s="192"/>
      <c r="H39" s="192"/>
      <c r="I39" s="192"/>
      <c r="J39" s="192"/>
      <c r="K39" s="192"/>
      <c r="L39" s="568"/>
      <c r="M39" s="109"/>
      <c r="O39" s="470"/>
      <c r="Q39" s="1" t="str">
        <f t="shared" si="0"/>
        <v>N/A</v>
      </c>
      <c r="R39" s="1" t="str">
        <f t="shared" si="1"/>
        <v>N/A</v>
      </c>
      <c r="S39">
        <f t="shared" si="2"/>
        <v>0</v>
      </c>
      <c r="T39">
        <f t="shared" si="3"/>
        <v>0</v>
      </c>
      <c r="U39">
        <f t="shared" si="4"/>
        <v>0</v>
      </c>
      <c r="V39">
        <f t="shared" si="5"/>
        <v>0</v>
      </c>
      <c r="W39">
        <f t="shared" si="6"/>
        <v>0</v>
      </c>
      <c r="X39">
        <f t="shared" si="7"/>
        <v>0</v>
      </c>
      <c r="Y39">
        <f t="shared" si="8"/>
        <v>0</v>
      </c>
      <c r="Z39">
        <f t="shared" si="9"/>
        <v>0</v>
      </c>
      <c r="AA39"/>
      <c r="AB39"/>
      <c r="AC39"/>
      <c r="AD39"/>
      <c r="AF39"/>
      <c r="AG39"/>
      <c r="AH39"/>
      <c r="AI39"/>
      <c r="AJ39"/>
      <c r="AK39"/>
      <c r="AL39"/>
      <c r="AM39"/>
    </row>
    <row r="40" spans="2:39" ht="16.899999999999999">
      <c r="B40" s="686" t="str">
        <f>IF('Client Info'!$F$65="Yes",'Client Info'!$F$61,"N/A")</f>
        <v>N/A</v>
      </c>
      <c r="C40" s="595" t="str">
        <f>IF(B40="ISO 45001",'Client Info'!$B$65,"N/A")</f>
        <v>N/A</v>
      </c>
      <c r="D40" s="676" t="str">
        <f>IF('Client Info'!F65="Yes",'Client Info'!J65,"---")</f>
        <v>---</v>
      </c>
      <c r="E40" s="596">
        <f>'Effective Employees'!F18</f>
        <v>0</v>
      </c>
      <c r="F40" s="598"/>
      <c r="G40" s="599"/>
      <c r="H40" s="599"/>
      <c r="I40" s="599"/>
      <c r="J40" s="599"/>
      <c r="K40" s="599"/>
      <c r="L40" s="600"/>
      <c r="M40" s="109"/>
      <c r="O40" s="470"/>
      <c r="Q40" s="1" t="str">
        <f t="shared" si="0"/>
        <v>N/A</v>
      </c>
      <c r="R40" s="1" t="str">
        <f t="shared" si="1"/>
        <v>N/A</v>
      </c>
      <c r="S40">
        <f t="shared" si="2"/>
        <v>0</v>
      </c>
      <c r="T40">
        <f t="shared" si="3"/>
        <v>0</v>
      </c>
      <c r="U40">
        <f t="shared" si="4"/>
        <v>0</v>
      </c>
      <c r="V40">
        <f t="shared" si="5"/>
        <v>0</v>
      </c>
      <c r="W40">
        <f t="shared" si="6"/>
        <v>0</v>
      </c>
      <c r="X40">
        <f t="shared" si="7"/>
        <v>0</v>
      </c>
      <c r="Y40">
        <f t="shared" si="8"/>
        <v>0</v>
      </c>
      <c r="Z40">
        <f t="shared" si="9"/>
        <v>0</v>
      </c>
      <c r="AA40"/>
      <c r="AB40"/>
      <c r="AC40"/>
      <c r="AD40"/>
      <c r="AF40"/>
      <c r="AG40"/>
      <c r="AH40"/>
      <c r="AI40"/>
      <c r="AJ40"/>
      <c r="AK40"/>
      <c r="AL40"/>
      <c r="AM40"/>
    </row>
    <row r="41" spans="2:39" ht="16.899999999999999">
      <c r="B41" s="685" t="str">
        <f>IF('Client Info'!$D$66="Yes",'Client Info'!$D$61,"N/A")</f>
        <v>N/A</v>
      </c>
      <c r="C41" s="590" t="str">
        <f>IF(B41="ISO 9001",'Client Info'!$B$66,"N/A")</f>
        <v>N/A</v>
      </c>
      <c r="D41" s="674" t="str">
        <f>IF('Client Info'!D66="Yes",'Client Info'!J66,"---")</f>
        <v>---</v>
      </c>
      <c r="E41" s="591">
        <f>'Effective Employees'!F19</f>
        <v>0</v>
      </c>
      <c r="F41" s="592"/>
      <c r="G41" s="593"/>
      <c r="H41" s="593"/>
      <c r="I41" s="593"/>
      <c r="J41" s="593"/>
      <c r="K41" s="593"/>
      <c r="L41" s="594"/>
      <c r="M41" s="109"/>
      <c r="O41" s="470"/>
      <c r="Q41" s="1" t="str">
        <f t="shared" si="0"/>
        <v>N/A</v>
      </c>
      <c r="R41" s="1" t="str">
        <f t="shared" si="1"/>
        <v>N/A</v>
      </c>
      <c r="S41">
        <f t="shared" si="2"/>
        <v>0</v>
      </c>
      <c r="T41">
        <f t="shared" si="3"/>
        <v>0</v>
      </c>
      <c r="U41">
        <f t="shared" si="4"/>
        <v>0</v>
      </c>
      <c r="V41">
        <f t="shared" si="5"/>
        <v>0</v>
      </c>
      <c r="W41">
        <f t="shared" si="6"/>
        <v>0</v>
      </c>
      <c r="X41">
        <f t="shared" si="7"/>
        <v>0</v>
      </c>
      <c r="Y41">
        <f t="shared" si="8"/>
        <v>0</v>
      </c>
      <c r="Z41">
        <f t="shared" si="9"/>
        <v>0</v>
      </c>
      <c r="AA41"/>
      <c r="AB41"/>
      <c r="AC41"/>
      <c r="AD41"/>
      <c r="AF41"/>
      <c r="AG41"/>
      <c r="AH41"/>
      <c r="AI41"/>
      <c r="AJ41"/>
      <c r="AK41"/>
      <c r="AL41"/>
      <c r="AM41"/>
    </row>
    <row r="42" spans="2:39" ht="16.899999999999999">
      <c r="B42" s="114" t="str">
        <f>IF('Client Info'!$E$66="Yes",'Client Info'!$E$61,"N/A")</f>
        <v>N/A</v>
      </c>
      <c r="C42" s="115" t="str">
        <f>IF(B42="ISO 14001",'Client Info'!$B$66,"N/A")</f>
        <v>N/A</v>
      </c>
      <c r="D42" s="675" t="str">
        <f>IF('Client Info'!E66="Yes",'Client Info'!J66,"---")</f>
        <v>---</v>
      </c>
      <c r="E42" s="116">
        <f>'Effective Employees'!F20</f>
        <v>0</v>
      </c>
      <c r="F42" s="193"/>
      <c r="G42" s="192"/>
      <c r="H42" s="192"/>
      <c r="I42" s="192"/>
      <c r="J42" s="192"/>
      <c r="K42" s="192"/>
      <c r="L42" s="568"/>
      <c r="M42" s="109"/>
      <c r="Q42" s="1" t="str">
        <f t="shared" si="0"/>
        <v>N/A</v>
      </c>
      <c r="R42" s="1" t="str">
        <f t="shared" si="1"/>
        <v>N/A</v>
      </c>
      <c r="S42">
        <f t="shared" si="2"/>
        <v>0</v>
      </c>
      <c r="T42">
        <f t="shared" si="3"/>
        <v>0</v>
      </c>
      <c r="U42">
        <f t="shared" si="4"/>
        <v>0</v>
      </c>
      <c r="V42">
        <f t="shared" si="5"/>
        <v>0</v>
      </c>
      <c r="W42">
        <f t="shared" si="6"/>
        <v>0</v>
      </c>
      <c r="X42">
        <f t="shared" si="7"/>
        <v>0</v>
      </c>
      <c r="Y42">
        <f t="shared" si="8"/>
        <v>0</v>
      </c>
      <c r="Z42">
        <f t="shared" si="9"/>
        <v>0</v>
      </c>
      <c r="AA42"/>
      <c r="AB42"/>
      <c r="AC42"/>
      <c r="AD42"/>
      <c r="AF42"/>
      <c r="AG42"/>
      <c r="AH42"/>
      <c r="AI42"/>
      <c r="AJ42"/>
      <c r="AK42"/>
      <c r="AL42"/>
      <c r="AM42"/>
    </row>
    <row r="43" spans="2:39" ht="16.899999999999999">
      <c r="B43" s="686" t="str">
        <f>IF('Client Info'!$F$66="Yes",'Client Info'!$F$61,"N/A")</f>
        <v>N/A</v>
      </c>
      <c r="C43" s="595" t="str">
        <f>IF(B43="ISO 45001",'Client Info'!$B$66,"N/A")</f>
        <v>N/A</v>
      </c>
      <c r="D43" s="676" t="str">
        <f>IF('Client Info'!F66="Yes",'Client Info'!J66,"---")</f>
        <v>---</v>
      </c>
      <c r="E43" s="596">
        <f>'Effective Employees'!F21</f>
        <v>0</v>
      </c>
      <c r="F43" s="598"/>
      <c r="G43" s="597"/>
      <c r="H43" s="597"/>
      <c r="I43" s="597"/>
      <c r="J43" s="597"/>
      <c r="K43" s="597"/>
      <c r="L43" s="600"/>
      <c r="M43" s="109"/>
      <c r="N43" s="990" t="s">
        <v>311</v>
      </c>
      <c r="Q43" s="1" t="str">
        <f t="shared" si="0"/>
        <v>N/A</v>
      </c>
      <c r="R43" s="1" t="str">
        <f t="shared" si="1"/>
        <v>N/A</v>
      </c>
      <c r="S43">
        <f t="shared" si="2"/>
        <v>0</v>
      </c>
      <c r="T43">
        <f t="shared" si="3"/>
        <v>0</v>
      </c>
      <c r="U43">
        <f t="shared" si="4"/>
        <v>0</v>
      </c>
      <c r="V43">
        <f t="shared" si="5"/>
        <v>0</v>
      </c>
      <c r="W43">
        <f t="shared" si="6"/>
        <v>0</v>
      </c>
      <c r="X43">
        <f t="shared" si="7"/>
        <v>0</v>
      </c>
      <c r="Y43">
        <f t="shared" si="8"/>
        <v>0</v>
      </c>
      <c r="Z43">
        <f t="shared" si="9"/>
        <v>0</v>
      </c>
      <c r="AA43"/>
      <c r="AB43"/>
      <c r="AC43"/>
      <c r="AD43"/>
      <c r="AF43"/>
      <c r="AG43"/>
      <c r="AH43"/>
      <c r="AI43"/>
      <c r="AJ43"/>
      <c r="AK43"/>
      <c r="AL43"/>
      <c r="AM43"/>
    </row>
    <row r="44" spans="2:39" ht="16.899999999999999">
      <c r="B44" s="685" t="str">
        <f>IF('Client Info'!$D$67="Yes",'Client Info'!$D$61,"N/A")</f>
        <v>N/A</v>
      </c>
      <c r="C44" s="590" t="str">
        <f>IF(B44="ISO 9001",'Client Info'!$B$67,"N/A")</f>
        <v>N/A</v>
      </c>
      <c r="D44" s="674" t="str">
        <f>IF('Client Info'!D67="Yes",'Client Info'!J67,"---")</f>
        <v>---</v>
      </c>
      <c r="E44" s="591">
        <f>'Effective Employees'!F22</f>
        <v>0</v>
      </c>
      <c r="F44" s="592"/>
      <c r="G44" s="593"/>
      <c r="H44" s="593"/>
      <c r="I44" s="593"/>
      <c r="J44" s="593"/>
      <c r="K44" s="593"/>
      <c r="L44" s="594"/>
      <c r="M44" s="109"/>
      <c r="N44" s="990"/>
      <c r="Q44" s="1" t="str">
        <f t="shared" si="0"/>
        <v>N/A</v>
      </c>
      <c r="R44" s="1" t="str">
        <f t="shared" si="1"/>
        <v>N/A</v>
      </c>
      <c r="S44">
        <f t="shared" si="2"/>
        <v>0</v>
      </c>
      <c r="T44">
        <f t="shared" si="3"/>
        <v>0</v>
      </c>
      <c r="U44">
        <f t="shared" si="4"/>
        <v>0</v>
      </c>
      <c r="V44">
        <f t="shared" si="5"/>
        <v>0</v>
      </c>
      <c r="W44">
        <f t="shared" si="6"/>
        <v>0</v>
      </c>
      <c r="X44">
        <f t="shared" si="7"/>
        <v>0</v>
      </c>
      <c r="Y44">
        <f t="shared" si="8"/>
        <v>0</v>
      </c>
      <c r="Z44">
        <f t="shared" si="9"/>
        <v>0</v>
      </c>
      <c r="AA44"/>
      <c r="AB44"/>
      <c r="AC44"/>
      <c r="AD44"/>
      <c r="AF44"/>
      <c r="AG44"/>
      <c r="AH44"/>
      <c r="AI44"/>
      <c r="AJ44"/>
      <c r="AK44"/>
      <c r="AL44"/>
      <c r="AM44"/>
    </row>
    <row r="45" spans="2:39" ht="16.899999999999999">
      <c r="B45" s="114" t="str">
        <f>IF('Client Info'!$E$67="Yes",'Client Info'!$E$61,"N/A")</f>
        <v>N/A</v>
      </c>
      <c r="C45" s="115" t="str">
        <f>IF(B45="ISO 14001",'Client Info'!$B$67,"N/A")</f>
        <v>N/A</v>
      </c>
      <c r="D45" s="675" t="str">
        <f>IF('Client Info'!E67="Yes",'Client Info'!J67,"---")</f>
        <v>---</v>
      </c>
      <c r="E45" s="116">
        <f>'Effective Employees'!F23</f>
        <v>0</v>
      </c>
      <c r="F45" s="193"/>
      <c r="G45" s="192"/>
      <c r="H45" s="192"/>
      <c r="I45" s="192"/>
      <c r="J45" s="192"/>
      <c r="K45" s="192"/>
      <c r="L45" s="568"/>
      <c r="M45" s="109"/>
      <c r="N45" s="990"/>
      <c r="Q45" s="1" t="str">
        <f t="shared" si="0"/>
        <v>N/A</v>
      </c>
      <c r="R45" s="1" t="str">
        <f t="shared" si="1"/>
        <v>N/A</v>
      </c>
      <c r="S45">
        <f t="shared" si="2"/>
        <v>0</v>
      </c>
      <c r="T45">
        <f t="shared" si="3"/>
        <v>0</v>
      </c>
      <c r="U45">
        <f t="shared" si="4"/>
        <v>0</v>
      </c>
      <c r="V45">
        <f t="shared" si="5"/>
        <v>0</v>
      </c>
      <c r="W45">
        <f t="shared" si="6"/>
        <v>0</v>
      </c>
      <c r="X45">
        <f t="shared" si="7"/>
        <v>0</v>
      </c>
      <c r="Y45">
        <f t="shared" si="8"/>
        <v>0</v>
      </c>
      <c r="Z45">
        <f t="shared" si="9"/>
        <v>0</v>
      </c>
      <c r="AA45"/>
      <c r="AB45"/>
      <c r="AC45"/>
      <c r="AD45"/>
      <c r="AF45"/>
      <c r="AG45"/>
      <c r="AH45"/>
      <c r="AI45"/>
      <c r="AJ45"/>
      <c r="AK45"/>
      <c r="AL45"/>
      <c r="AM45"/>
    </row>
    <row r="46" spans="2:39" ht="16.899999999999999">
      <c r="B46" s="686" t="str">
        <f>IF('Client Info'!$F$67="Yes",'Client Info'!$F$61,"N/A")</f>
        <v>N/A</v>
      </c>
      <c r="C46" s="595" t="str">
        <f>IF(B46="ISO 45001",'Client Info'!$B$67,"N/A")</f>
        <v>N/A</v>
      </c>
      <c r="D46" s="676" t="str">
        <f>IF('Client Info'!F67="Yes",'Client Info'!J67,"---")</f>
        <v>---</v>
      </c>
      <c r="E46" s="596">
        <f>'Effective Employees'!F24</f>
        <v>0</v>
      </c>
      <c r="F46" s="598"/>
      <c r="G46" s="597"/>
      <c r="H46" s="597"/>
      <c r="I46" s="597"/>
      <c r="J46" s="597"/>
      <c r="K46" s="597"/>
      <c r="L46" s="600"/>
      <c r="M46" s="109"/>
      <c r="N46" s="990"/>
      <c r="Q46" s="1" t="str">
        <f t="shared" si="0"/>
        <v>N/A</v>
      </c>
      <c r="R46" s="1" t="str">
        <f t="shared" si="1"/>
        <v>N/A</v>
      </c>
      <c r="S46">
        <f t="shared" si="2"/>
        <v>0</v>
      </c>
      <c r="T46">
        <f t="shared" si="3"/>
        <v>0</v>
      </c>
      <c r="U46">
        <f t="shared" si="4"/>
        <v>0</v>
      </c>
      <c r="V46">
        <f t="shared" si="5"/>
        <v>0</v>
      </c>
      <c r="W46">
        <f t="shared" si="6"/>
        <v>0</v>
      </c>
      <c r="X46">
        <f t="shared" si="7"/>
        <v>0</v>
      </c>
      <c r="Y46">
        <f t="shared" si="8"/>
        <v>0</v>
      </c>
      <c r="Z46">
        <f t="shared" si="9"/>
        <v>0</v>
      </c>
      <c r="AA46"/>
      <c r="AB46"/>
      <c r="AC46"/>
      <c r="AD46"/>
      <c r="AF46"/>
      <c r="AG46"/>
      <c r="AH46"/>
      <c r="AI46"/>
      <c r="AJ46"/>
      <c r="AK46"/>
      <c r="AL46"/>
      <c r="AM46"/>
    </row>
    <row r="47" spans="2:39" ht="16.899999999999999">
      <c r="B47" s="685" t="str">
        <f>IF('Client Info'!$D$68="Yes",'Client Info'!$D$61,"N/A")</f>
        <v>N/A</v>
      </c>
      <c r="C47" s="590" t="str">
        <f>IF(B47="ISO 9001",'Client Info'!$B$68,"N/A")</f>
        <v>N/A</v>
      </c>
      <c r="D47" s="674" t="str">
        <f>IF('Client Info'!D68="Yes",'Client Info'!J68,"---")</f>
        <v>---</v>
      </c>
      <c r="E47" s="591">
        <f>'Effective Employees'!F25</f>
        <v>0</v>
      </c>
      <c r="F47" s="592"/>
      <c r="G47" s="593"/>
      <c r="H47" s="593"/>
      <c r="I47" s="593"/>
      <c r="J47" s="593"/>
      <c r="K47" s="593"/>
      <c r="L47" s="594"/>
      <c r="M47" s="109"/>
      <c r="N47" s="990"/>
      <c r="Q47" s="1" t="str">
        <f t="shared" si="0"/>
        <v>N/A</v>
      </c>
      <c r="R47" s="1" t="str">
        <f t="shared" si="1"/>
        <v>N/A</v>
      </c>
      <c r="S47">
        <f t="shared" si="2"/>
        <v>0</v>
      </c>
      <c r="T47">
        <f t="shared" si="3"/>
        <v>0</v>
      </c>
      <c r="U47">
        <f t="shared" si="4"/>
        <v>0</v>
      </c>
      <c r="V47">
        <f t="shared" si="5"/>
        <v>0</v>
      </c>
      <c r="W47">
        <f t="shared" si="6"/>
        <v>0</v>
      </c>
      <c r="X47">
        <f t="shared" si="7"/>
        <v>0</v>
      </c>
      <c r="Y47">
        <f t="shared" si="8"/>
        <v>0</v>
      </c>
      <c r="Z47">
        <f t="shared" si="9"/>
        <v>0</v>
      </c>
      <c r="AA47"/>
      <c r="AB47"/>
      <c r="AC47"/>
      <c r="AD47"/>
      <c r="AF47"/>
      <c r="AG47"/>
      <c r="AH47"/>
      <c r="AI47"/>
      <c r="AJ47"/>
      <c r="AK47"/>
      <c r="AL47"/>
      <c r="AM47"/>
    </row>
    <row r="48" spans="2:39" ht="16.899999999999999">
      <c r="B48" s="114" t="str">
        <f>IF('Client Info'!$E$68="Yes",'Client Info'!$E$61,"N/A")</f>
        <v>N/A</v>
      </c>
      <c r="C48" s="115" t="str">
        <f>IF(B48="ISO 14001",'Client Info'!$B$68,"N/A")</f>
        <v>N/A</v>
      </c>
      <c r="D48" s="675" t="str">
        <f>IF('Client Info'!E68="Yes",'Client Info'!J68,"---")</f>
        <v>---</v>
      </c>
      <c r="E48" s="116">
        <f>'Effective Employees'!F26</f>
        <v>0</v>
      </c>
      <c r="F48" s="193"/>
      <c r="G48" s="192"/>
      <c r="H48" s="192"/>
      <c r="I48" s="192"/>
      <c r="J48" s="192"/>
      <c r="K48" s="192"/>
      <c r="L48" s="568"/>
      <c r="M48" s="109"/>
      <c r="N48" s="990"/>
      <c r="Q48" s="1" t="str">
        <f t="shared" si="0"/>
        <v>N/A</v>
      </c>
      <c r="R48" s="1" t="str">
        <f t="shared" si="1"/>
        <v>N/A</v>
      </c>
      <c r="S48">
        <f t="shared" si="2"/>
        <v>0</v>
      </c>
      <c r="T48">
        <f t="shared" si="3"/>
        <v>0</v>
      </c>
      <c r="U48">
        <f t="shared" si="4"/>
        <v>0</v>
      </c>
      <c r="V48">
        <f t="shared" si="5"/>
        <v>0</v>
      </c>
      <c r="W48">
        <f t="shared" si="6"/>
        <v>0</v>
      </c>
      <c r="X48">
        <f t="shared" si="7"/>
        <v>0</v>
      </c>
      <c r="Y48">
        <f t="shared" si="8"/>
        <v>0</v>
      </c>
      <c r="Z48">
        <f t="shared" si="9"/>
        <v>0</v>
      </c>
      <c r="AA48"/>
      <c r="AB48"/>
      <c r="AC48"/>
      <c r="AD48"/>
      <c r="AF48"/>
      <c r="AG48"/>
      <c r="AH48"/>
      <c r="AI48"/>
      <c r="AJ48"/>
      <c r="AK48"/>
      <c r="AL48"/>
      <c r="AM48"/>
    </row>
    <row r="49" spans="2:39" ht="16.899999999999999">
      <c r="B49" s="686" t="str">
        <f>IF('Client Info'!$F$68="Yes",'Client Info'!$F$61,"N/A")</f>
        <v>N/A</v>
      </c>
      <c r="C49" s="595" t="str">
        <f>IF(B49="ISO 45001",'Client Info'!$B$68,"N/A")</f>
        <v>N/A</v>
      </c>
      <c r="D49" s="676" t="str">
        <f>IF('Client Info'!F68="Yes",'Client Info'!J68,"---")</f>
        <v>---</v>
      </c>
      <c r="E49" s="596">
        <f>'Effective Employees'!F27</f>
        <v>0</v>
      </c>
      <c r="F49" s="598"/>
      <c r="G49" s="597"/>
      <c r="H49" s="597"/>
      <c r="I49" s="597"/>
      <c r="J49" s="597"/>
      <c r="K49" s="597"/>
      <c r="L49" s="600"/>
      <c r="M49" s="109"/>
      <c r="N49" s="990"/>
      <c r="Q49" s="1" t="str">
        <f t="shared" si="0"/>
        <v>N/A</v>
      </c>
      <c r="R49" s="1" t="str">
        <f t="shared" si="1"/>
        <v>N/A</v>
      </c>
      <c r="S49">
        <f t="shared" si="2"/>
        <v>0</v>
      </c>
      <c r="T49">
        <f t="shared" si="3"/>
        <v>0</v>
      </c>
      <c r="U49">
        <f t="shared" si="4"/>
        <v>0</v>
      </c>
      <c r="V49">
        <f t="shared" si="5"/>
        <v>0</v>
      </c>
      <c r="W49">
        <f t="shared" si="6"/>
        <v>0</v>
      </c>
      <c r="X49">
        <f t="shared" si="7"/>
        <v>0</v>
      </c>
      <c r="Y49">
        <f t="shared" si="8"/>
        <v>0</v>
      </c>
      <c r="Z49">
        <f t="shared" si="9"/>
        <v>0</v>
      </c>
      <c r="AA49"/>
      <c r="AB49"/>
      <c r="AC49"/>
      <c r="AD49"/>
      <c r="AF49"/>
      <c r="AG49"/>
      <c r="AH49"/>
      <c r="AI49"/>
      <c r="AJ49"/>
      <c r="AK49"/>
      <c r="AL49"/>
      <c r="AM49"/>
    </row>
    <row r="50" spans="2:39" ht="16.899999999999999">
      <c r="B50" s="687" t="str">
        <f>IF('Client Info'!$D$69="Yes",'Client Info'!$D$61,"N/A")</f>
        <v>N/A</v>
      </c>
      <c r="C50" s="112" t="str">
        <f>IF(B50="ISO 9001",'Client Info'!$B$69,"N/A")</f>
        <v>N/A</v>
      </c>
      <c r="D50" s="674" t="str">
        <f>IF('Client Info'!D69="Yes",'Client Info'!J69,"---")</f>
        <v>---</v>
      </c>
      <c r="E50" s="113">
        <f>'Effective Employees'!F28</f>
        <v>0</v>
      </c>
      <c r="F50" s="191"/>
      <c r="G50" s="192"/>
      <c r="H50" s="192"/>
      <c r="I50" s="192"/>
      <c r="J50" s="192"/>
      <c r="K50" s="192"/>
      <c r="L50" s="567"/>
      <c r="M50" s="109"/>
      <c r="N50" s="990"/>
      <c r="Q50" s="1" t="str">
        <f t="shared" si="0"/>
        <v>N/A</v>
      </c>
      <c r="R50" s="1" t="str">
        <f t="shared" si="1"/>
        <v>N/A</v>
      </c>
      <c r="S50">
        <f t="shared" si="2"/>
        <v>0</v>
      </c>
      <c r="T50">
        <f t="shared" si="3"/>
        <v>0</v>
      </c>
      <c r="U50">
        <f t="shared" si="4"/>
        <v>0</v>
      </c>
      <c r="V50">
        <f t="shared" si="5"/>
        <v>0</v>
      </c>
      <c r="W50">
        <f t="shared" si="6"/>
        <v>0</v>
      </c>
      <c r="X50">
        <f t="shared" si="7"/>
        <v>0</v>
      </c>
      <c r="Y50">
        <f t="shared" si="8"/>
        <v>0</v>
      </c>
      <c r="Z50">
        <f t="shared" si="9"/>
        <v>0</v>
      </c>
      <c r="AA50"/>
      <c r="AB50"/>
      <c r="AC50"/>
      <c r="AD50"/>
      <c r="AF50"/>
      <c r="AG50"/>
      <c r="AH50"/>
      <c r="AI50"/>
      <c r="AJ50"/>
      <c r="AK50"/>
      <c r="AL50"/>
      <c r="AM50"/>
    </row>
    <row r="51" spans="2:39" ht="16.899999999999999">
      <c r="B51" s="114" t="str">
        <f>IF('Client Info'!$E$69="Yes",'Client Info'!$E$61,"N/A")</f>
        <v>N/A</v>
      </c>
      <c r="C51" s="115" t="str">
        <f>IF(B51="ISO 14001",'Client Info'!$B$69,"N/A")</f>
        <v>N/A</v>
      </c>
      <c r="D51" s="675" t="str">
        <f>IF('Client Info'!E69="Yes",'Client Info'!J69,"---")</f>
        <v>---</v>
      </c>
      <c r="E51" s="116">
        <f>'Effective Employees'!F29</f>
        <v>0</v>
      </c>
      <c r="F51" s="193"/>
      <c r="G51" s="192"/>
      <c r="H51" s="192"/>
      <c r="I51" s="192"/>
      <c r="J51" s="192"/>
      <c r="K51" s="192"/>
      <c r="L51" s="568"/>
      <c r="M51" s="109"/>
      <c r="N51" s="990"/>
      <c r="Q51" s="1" t="str">
        <f t="shared" si="0"/>
        <v>N/A</v>
      </c>
      <c r="R51" s="1" t="str">
        <f t="shared" si="1"/>
        <v>N/A</v>
      </c>
      <c r="S51">
        <f t="shared" si="2"/>
        <v>0</v>
      </c>
      <c r="T51">
        <f t="shared" si="3"/>
        <v>0</v>
      </c>
      <c r="U51">
        <f t="shared" si="4"/>
        <v>0</v>
      </c>
      <c r="V51">
        <f t="shared" si="5"/>
        <v>0</v>
      </c>
      <c r="W51">
        <f t="shared" si="6"/>
        <v>0</v>
      </c>
      <c r="X51">
        <f t="shared" si="7"/>
        <v>0</v>
      </c>
      <c r="Y51">
        <f t="shared" si="8"/>
        <v>0</v>
      </c>
      <c r="Z51">
        <f t="shared" si="9"/>
        <v>0</v>
      </c>
      <c r="AA51"/>
      <c r="AB51"/>
      <c r="AC51"/>
      <c r="AD51"/>
      <c r="AF51"/>
      <c r="AG51"/>
      <c r="AH51"/>
      <c r="AI51"/>
      <c r="AJ51"/>
      <c r="AK51"/>
      <c r="AL51"/>
      <c r="AM51"/>
    </row>
    <row r="52" spans="2:39" ht="16.899999999999999">
      <c r="B52" s="686" t="str">
        <f>IF('Client Info'!$F$69="Yes",'Client Info'!$F$61,"N/A")</f>
        <v>N/A</v>
      </c>
      <c r="C52" s="595" t="str">
        <f>IF(B52="ISO 45001",'Client Info'!$B$69,"N/A")</f>
        <v>N/A</v>
      </c>
      <c r="D52" s="676" t="str">
        <f>IF('Client Info'!F69="Yes",'Client Info'!J69,"---")</f>
        <v>---</v>
      </c>
      <c r="E52" s="596">
        <f>'Effective Employees'!F30</f>
        <v>0</v>
      </c>
      <c r="F52" s="598"/>
      <c r="G52" s="599"/>
      <c r="H52" s="599"/>
      <c r="I52" s="599"/>
      <c r="J52" s="599"/>
      <c r="K52" s="599"/>
      <c r="L52" s="600"/>
      <c r="M52" s="109"/>
      <c r="Q52" s="1" t="str">
        <f t="shared" si="0"/>
        <v>N/A</v>
      </c>
      <c r="R52" s="1" t="str">
        <f t="shared" si="1"/>
        <v>N/A</v>
      </c>
      <c r="S52">
        <f t="shared" si="2"/>
        <v>0</v>
      </c>
      <c r="T52">
        <f t="shared" si="3"/>
        <v>0</v>
      </c>
      <c r="U52">
        <f t="shared" si="4"/>
        <v>0</v>
      </c>
      <c r="V52">
        <f t="shared" si="5"/>
        <v>0</v>
      </c>
      <c r="W52">
        <f t="shared" si="6"/>
        <v>0</v>
      </c>
      <c r="X52">
        <f t="shared" si="7"/>
        <v>0</v>
      </c>
      <c r="Y52">
        <f t="shared" si="8"/>
        <v>0</v>
      </c>
      <c r="Z52">
        <f t="shared" si="9"/>
        <v>0</v>
      </c>
      <c r="AA52"/>
      <c r="AB52"/>
      <c r="AC52"/>
      <c r="AD52"/>
      <c r="AF52"/>
      <c r="AG52"/>
      <c r="AH52"/>
      <c r="AI52"/>
      <c r="AJ52"/>
      <c r="AK52"/>
      <c r="AL52"/>
      <c r="AM52"/>
    </row>
    <row r="53" spans="2:39" ht="16.899999999999999">
      <c r="B53" s="687" t="str">
        <f>IF('Client Info'!$D$70="Yes",'Client Info'!$D$61,"N/A")</f>
        <v>N/A</v>
      </c>
      <c r="C53" s="112" t="str">
        <f>IF(B53="ISO 9001",'Client Info'!$B$70,"N/A")</f>
        <v>N/A</v>
      </c>
      <c r="D53" s="674" t="str">
        <f>IF('Client Info'!D70="Yes",'Client Info'!J70,"---")</f>
        <v>---</v>
      </c>
      <c r="E53" s="113">
        <f>'Effective Employees'!F31</f>
        <v>0</v>
      </c>
      <c r="F53" s="191"/>
      <c r="G53" s="192"/>
      <c r="H53" s="192"/>
      <c r="I53" s="192"/>
      <c r="J53" s="192"/>
      <c r="K53" s="192"/>
      <c r="L53" s="567"/>
      <c r="M53" s="109"/>
      <c r="Q53" s="1" t="str">
        <f t="shared" si="0"/>
        <v>N/A</v>
      </c>
      <c r="R53" s="1" t="str">
        <f t="shared" si="1"/>
        <v>N/A</v>
      </c>
      <c r="S53">
        <f t="shared" si="2"/>
        <v>0</v>
      </c>
      <c r="T53">
        <f t="shared" si="3"/>
        <v>0</v>
      </c>
      <c r="U53">
        <f t="shared" si="4"/>
        <v>0</v>
      </c>
      <c r="V53">
        <f t="shared" si="5"/>
        <v>0</v>
      </c>
      <c r="W53">
        <f t="shared" si="6"/>
        <v>0</v>
      </c>
      <c r="X53">
        <f t="shared" si="7"/>
        <v>0</v>
      </c>
      <c r="Y53">
        <f t="shared" si="8"/>
        <v>0</v>
      </c>
      <c r="Z53">
        <f t="shared" si="9"/>
        <v>0</v>
      </c>
      <c r="AA53"/>
      <c r="AB53"/>
      <c r="AC53"/>
      <c r="AD53"/>
      <c r="AF53"/>
      <c r="AG53"/>
      <c r="AH53"/>
      <c r="AI53"/>
      <c r="AJ53"/>
      <c r="AK53"/>
      <c r="AL53"/>
      <c r="AM53"/>
    </row>
    <row r="54" spans="2:39" ht="16.899999999999999">
      <c r="B54" s="114" t="str">
        <f>IF('Client Info'!$E$70="Yes",'Client Info'!$E$61,"N/A")</f>
        <v>N/A</v>
      </c>
      <c r="C54" s="115" t="str">
        <f>IF(B54="ISO 14001",'Client Info'!$B$70,"N/A")</f>
        <v>N/A</v>
      </c>
      <c r="D54" s="675" t="str">
        <f>IF('Client Info'!E70="Yes",'Client Info'!J70,"---")</f>
        <v>---</v>
      </c>
      <c r="E54" s="116">
        <f>'Effective Employees'!F32</f>
        <v>0</v>
      </c>
      <c r="F54" s="193"/>
      <c r="G54" s="192"/>
      <c r="H54" s="192"/>
      <c r="I54" s="192"/>
      <c r="J54" s="192"/>
      <c r="K54" s="192"/>
      <c r="L54" s="568"/>
      <c r="M54" s="109"/>
      <c r="Q54" s="1" t="str">
        <f t="shared" si="0"/>
        <v>N/A</v>
      </c>
      <c r="R54" s="1" t="str">
        <f t="shared" si="1"/>
        <v>N/A</v>
      </c>
      <c r="S54">
        <f t="shared" si="2"/>
        <v>0</v>
      </c>
      <c r="T54">
        <f t="shared" si="3"/>
        <v>0</v>
      </c>
      <c r="U54">
        <f t="shared" si="4"/>
        <v>0</v>
      </c>
      <c r="V54">
        <f t="shared" si="5"/>
        <v>0</v>
      </c>
      <c r="W54">
        <f t="shared" si="6"/>
        <v>0</v>
      </c>
      <c r="X54">
        <f t="shared" si="7"/>
        <v>0</v>
      </c>
      <c r="Y54">
        <f t="shared" si="8"/>
        <v>0</v>
      </c>
      <c r="Z54">
        <f t="shared" si="9"/>
        <v>0</v>
      </c>
      <c r="AA54"/>
      <c r="AB54"/>
      <c r="AC54"/>
      <c r="AD54"/>
      <c r="AF54"/>
      <c r="AG54"/>
      <c r="AH54"/>
      <c r="AI54"/>
      <c r="AJ54"/>
      <c r="AK54"/>
      <c r="AL54"/>
      <c r="AM54"/>
    </row>
    <row r="55" spans="2:39" ht="16.899999999999999">
      <c r="B55" s="686" t="str">
        <f>IF('Client Info'!$F$70="Yes",'Client Info'!$F$61,"N/A")</f>
        <v>N/A</v>
      </c>
      <c r="C55" s="595" t="str">
        <f>IF(B55="ISO 45001",'Client Info'!$B$70,"N/A")</f>
        <v>N/A</v>
      </c>
      <c r="D55" s="676" t="str">
        <f>IF('Client Info'!F70="Yes",'Client Info'!J70,"---")</f>
        <v>---</v>
      </c>
      <c r="E55" s="596">
        <f>'Effective Employees'!F33</f>
        <v>0</v>
      </c>
      <c r="F55" s="598"/>
      <c r="G55" s="599"/>
      <c r="H55" s="599"/>
      <c r="I55" s="599"/>
      <c r="J55" s="599"/>
      <c r="K55" s="599"/>
      <c r="L55" s="600"/>
      <c r="M55" s="109"/>
      <c r="Q55" s="1" t="str">
        <f t="shared" si="0"/>
        <v>N/A</v>
      </c>
      <c r="R55" s="1" t="str">
        <f t="shared" si="1"/>
        <v>N/A</v>
      </c>
      <c r="S55">
        <f t="shared" si="2"/>
        <v>0</v>
      </c>
      <c r="T55">
        <f t="shared" si="3"/>
        <v>0</v>
      </c>
      <c r="U55">
        <f t="shared" si="4"/>
        <v>0</v>
      </c>
      <c r="V55">
        <f t="shared" si="5"/>
        <v>0</v>
      </c>
      <c r="W55">
        <f t="shared" si="6"/>
        <v>0</v>
      </c>
      <c r="X55">
        <f t="shared" si="7"/>
        <v>0</v>
      </c>
      <c r="Y55">
        <f t="shared" si="8"/>
        <v>0</v>
      </c>
      <c r="Z55">
        <f t="shared" si="9"/>
        <v>0</v>
      </c>
      <c r="AA55"/>
      <c r="AB55"/>
      <c r="AC55"/>
      <c r="AD55"/>
      <c r="AF55"/>
      <c r="AG55"/>
      <c r="AH55"/>
      <c r="AI55"/>
      <c r="AJ55"/>
      <c r="AK55"/>
      <c r="AL55"/>
      <c r="AM55"/>
    </row>
    <row r="56" spans="2:39" ht="16.899999999999999">
      <c r="B56" s="687" t="str">
        <f>IF('Client Info'!$D$71="Yes",'Client Info'!$D$61,"N/A")</f>
        <v>N/A</v>
      </c>
      <c r="C56" s="112" t="str">
        <f>IF(B56="ISO 9001",'Client Info'!$B$71,"N/A")</f>
        <v>N/A</v>
      </c>
      <c r="D56" s="674" t="str">
        <f>IF('Client Info'!D71="Yes",'Client Info'!J71,"---")</f>
        <v>---</v>
      </c>
      <c r="E56" s="113">
        <f>'Effective Employees'!F34</f>
        <v>0</v>
      </c>
      <c r="F56" s="191"/>
      <c r="G56" s="192"/>
      <c r="H56" s="192"/>
      <c r="I56" s="192"/>
      <c r="J56" s="192"/>
      <c r="K56" s="192"/>
      <c r="L56" s="567"/>
      <c r="M56" s="109"/>
      <c r="Q56" s="1" t="str">
        <f t="shared" si="0"/>
        <v>N/A</v>
      </c>
      <c r="R56" s="1" t="str">
        <f t="shared" si="1"/>
        <v>N/A</v>
      </c>
      <c r="S56">
        <f t="shared" si="2"/>
        <v>0</v>
      </c>
      <c r="T56">
        <f t="shared" si="3"/>
        <v>0</v>
      </c>
      <c r="U56">
        <f t="shared" si="4"/>
        <v>0</v>
      </c>
      <c r="V56">
        <f t="shared" si="5"/>
        <v>0</v>
      </c>
      <c r="W56">
        <f t="shared" si="6"/>
        <v>0</v>
      </c>
      <c r="X56">
        <f t="shared" si="7"/>
        <v>0</v>
      </c>
      <c r="Y56">
        <f t="shared" si="8"/>
        <v>0</v>
      </c>
      <c r="Z56">
        <f t="shared" si="9"/>
        <v>0</v>
      </c>
      <c r="AA56"/>
      <c r="AB56"/>
      <c r="AC56"/>
      <c r="AD56"/>
      <c r="AF56"/>
      <c r="AG56"/>
      <c r="AH56"/>
      <c r="AI56"/>
      <c r="AJ56"/>
      <c r="AK56"/>
      <c r="AL56"/>
      <c r="AM56"/>
    </row>
    <row r="57" spans="2:39" ht="16.899999999999999">
      <c r="B57" s="114" t="str">
        <f>IF('Client Info'!$E$71="Yes",'Client Info'!$E$61,"N/A")</f>
        <v>N/A</v>
      </c>
      <c r="C57" s="115" t="str">
        <f>IF(B57="ISO 14001",'Client Info'!$B$71,"N/A")</f>
        <v>N/A</v>
      </c>
      <c r="D57" s="675" t="str">
        <f>IF('Client Info'!E71="Yes",'Client Info'!J71,"---")</f>
        <v>---</v>
      </c>
      <c r="E57" s="116">
        <f>'Effective Employees'!F35</f>
        <v>0</v>
      </c>
      <c r="F57" s="193"/>
      <c r="G57" s="192"/>
      <c r="H57" s="192"/>
      <c r="I57" s="192"/>
      <c r="J57" s="192"/>
      <c r="K57" s="192"/>
      <c r="L57" s="568"/>
      <c r="M57" s="109"/>
      <c r="Q57" s="1" t="str">
        <f t="shared" si="0"/>
        <v>N/A</v>
      </c>
      <c r="R57" s="1" t="str">
        <f t="shared" si="1"/>
        <v>N/A</v>
      </c>
      <c r="S57">
        <f t="shared" si="2"/>
        <v>0</v>
      </c>
      <c r="T57">
        <f t="shared" si="3"/>
        <v>0</v>
      </c>
      <c r="U57">
        <f t="shared" si="4"/>
        <v>0</v>
      </c>
      <c r="V57">
        <f t="shared" si="5"/>
        <v>0</v>
      </c>
      <c r="W57">
        <f t="shared" si="6"/>
        <v>0</v>
      </c>
      <c r="X57">
        <f t="shared" si="7"/>
        <v>0</v>
      </c>
      <c r="Y57">
        <f t="shared" si="8"/>
        <v>0</v>
      </c>
      <c r="Z57">
        <f t="shared" si="9"/>
        <v>0</v>
      </c>
      <c r="AA57"/>
      <c r="AB57"/>
      <c r="AC57"/>
      <c r="AD57"/>
      <c r="AF57"/>
      <c r="AG57"/>
      <c r="AH57"/>
      <c r="AI57"/>
      <c r="AJ57"/>
      <c r="AK57"/>
      <c r="AL57"/>
      <c r="AM57"/>
    </row>
    <row r="58" spans="2:39" ht="16.899999999999999">
      <c r="B58" s="686" t="str">
        <f>IF('Client Info'!$F$71="Yes",'Client Info'!$F$61,"N/A")</f>
        <v>N/A</v>
      </c>
      <c r="C58" s="595" t="str">
        <f>IF(B58="ISO 45001",'Client Info'!$B$71,"N/A")</f>
        <v>N/A</v>
      </c>
      <c r="D58" s="676" t="str">
        <f>IF('Client Info'!F71="Yes",'Client Info'!J71,"---")</f>
        <v>---</v>
      </c>
      <c r="E58" s="596">
        <f>'Effective Employees'!F36</f>
        <v>0</v>
      </c>
      <c r="F58" s="598"/>
      <c r="G58" s="599"/>
      <c r="H58" s="599"/>
      <c r="I58" s="599"/>
      <c r="J58" s="599"/>
      <c r="K58" s="599"/>
      <c r="L58" s="600"/>
      <c r="M58" s="109"/>
      <c r="Q58" s="1" t="str">
        <f t="shared" si="0"/>
        <v>N/A</v>
      </c>
      <c r="R58" s="1" t="str">
        <f t="shared" si="1"/>
        <v>N/A</v>
      </c>
      <c r="S58">
        <f t="shared" si="2"/>
        <v>0</v>
      </c>
      <c r="T58">
        <f t="shared" si="3"/>
        <v>0</v>
      </c>
      <c r="U58">
        <f t="shared" si="4"/>
        <v>0</v>
      </c>
      <c r="V58">
        <f t="shared" si="5"/>
        <v>0</v>
      </c>
      <c r="W58">
        <f t="shared" si="6"/>
        <v>0</v>
      </c>
      <c r="X58">
        <f t="shared" si="7"/>
        <v>0</v>
      </c>
      <c r="Y58">
        <f t="shared" si="8"/>
        <v>0</v>
      </c>
      <c r="Z58">
        <f t="shared" si="9"/>
        <v>0</v>
      </c>
      <c r="AA58"/>
      <c r="AB58"/>
      <c r="AC58"/>
      <c r="AD58"/>
      <c r="AF58"/>
      <c r="AG58"/>
      <c r="AH58"/>
      <c r="AI58"/>
      <c r="AJ58"/>
      <c r="AK58"/>
      <c r="AL58"/>
      <c r="AM58"/>
    </row>
    <row r="59" spans="2:39" ht="16.899999999999999">
      <c r="B59" s="687" t="str">
        <f>IF('Client Info'!$D$72="Yes",'Client Info'!$D$61,"N/A")</f>
        <v>N/A</v>
      </c>
      <c r="C59" s="112" t="str">
        <f>IF(B59="ISO 9001",'Client Info'!$B$72,"N/A")</f>
        <v>N/A</v>
      </c>
      <c r="D59" s="674" t="str">
        <f>IF('Client Info'!D72="Yes",'Client Info'!J72,"---")</f>
        <v>---</v>
      </c>
      <c r="E59" s="113">
        <f>'Effective Employees'!F37</f>
        <v>0</v>
      </c>
      <c r="F59" s="191"/>
      <c r="G59" s="192"/>
      <c r="H59" s="192"/>
      <c r="I59" s="192"/>
      <c r="J59" s="192"/>
      <c r="K59" s="192"/>
      <c r="L59" s="567"/>
      <c r="M59" s="109"/>
      <c r="Q59" s="1" t="str">
        <f t="shared" si="0"/>
        <v>N/A</v>
      </c>
      <c r="R59" s="1" t="str">
        <f t="shared" si="1"/>
        <v>N/A</v>
      </c>
      <c r="S59">
        <f t="shared" si="2"/>
        <v>0</v>
      </c>
      <c r="T59">
        <f t="shared" si="3"/>
        <v>0</v>
      </c>
      <c r="U59">
        <f t="shared" si="4"/>
        <v>0</v>
      </c>
      <c r="V59">
        <f t="shared" si="5"/>
        <v>0</v>
      </c>
      <c r="W59">
        <f t="shared" si="6"/>
        <v>0</v>
      </c>
      <c r="X59">
        <f t="shared" si="7"/>
        <v>0</v>
      </c>
      <c r="Y59">
        <f t="shared" si="8"/>
        <v>0</v>
      </c>
      <c r="Z59">
        <f t="shared" si="9"/>
        <v>0</v>
      </c>
      <c r="AA59"/>
      <c r="AB59"/>
      <c r="AC59"/>
      <c r="AD59"/>
      <c r="AF59"/>
      <c r="AG59"/>
      <c r="AH59"/>
      <c r="AI59"/>
      <c r="AJ59"/>
      <c r="AK59"/>
      <c r="AL59"/>
      <c r="AM59"/>
    </row>
    <row r="60" spans="2:39" ht="16.899999999999999">
      <c r="B60" s="114" t="str">
        <f>IF('Client Info'!$E$72="Yes",'Client Info'!$E$61,"N/A")</f>
        <v>N/A</v>
      </c>
      <c r="C60" s="115" t="str">
        <f>IF(B60="ISO 14001",'Client Info'!$B$72,"N/A")</f>
        <v>N/A</v>
      </c>
      <c r="D60" s="675" t="str">
        <f>IF('Client Info'!E72="Yes",'Client Info'!J72,"---")</f>
        <v>---</v>
      </c>
      <c r="E60" s="116">
        <f>'Effective Employees'!F38</f>
        <v>0</v>
      </c>
      <c r="F60" s="193"/>
      <c r="G60" s="192"/>
      <c r="H60" s="192"/>
      <c r="I60" s="192"/>
      <c r="J60" s="192"/>
      <c r="K60" s="192"/>
      <c r="L60" s="568"/>
      <c r="M60" s="109"/>
      <c r="Q60" s="1" t="str">
        <f t="shared" si="0"/>
        <v>N/A</v>
      </c>
      <c r="R60" s="1" t="str">
        <f t="shared" si="1"/>
        <v>N/A</v>
      </c>
      <c r="S60">
        <f t="shared" si="2"/>
        <v>0</v>
      </c>
      <c r="T60">
        <f t="shared" si="3"/>
        <v>0</v>
      </c>
      <c r="U60">
        <f t="shared" si="4"/>
        <v>0</v>
      </c>
      <c r="V60">
        <f t="shared" si="5"/>
        <v>0</v>
      </c>
      <c r="W60">
        <f t="shared" si="6"/>
        <v>0</v>
      </c>
      <c r="X60">
        <f t="shared" si="7"/>
        <v>0</v>
      </c>
      <c r="Y60">
        <f t="shared" si="8"/>
        <v>0</v>
      </c>
      <c r="Z60">
        <f t="shared" si="9"/>
        <v>0</v>
      </c>
      <c r="AA60"/>
      <c r="AB60"/>
      <c r="AC60"/>
      <c r="AD60"/>
      <c r="AF60"/>
      <c r="AG60"/>
      <c r="AH60"/>
      <c r="AI60"/>
      <c r="AJ60"/>
      <c r="AK60"/>
      <c r="AL60"/>
      <c r="AM60"/>
    </row>
    <row r="61" spans="2:39" ht="16.899999999999999">
      <c r="B61" s="686" t="str">
        <f>IF('Client Info'!$F$72="Yes",'Client Info'!$F$61,"N/A")</f>
        <v>N/A</v>
      </c>
      <c r="C61" s="595" t="str">
        <f>IF(B61="ISO 45001",'Client Info'!$B$72,"N/A")</f>
        <v>N/A</v>
      </c>
      <c r="D61" s="676" t="str">
        <f>IF('Client Info'!F72="Yes",'Client Info'!J72,"---")</f>
        <v>---</v>
      </c>
      <c r="E61" s="596">
        <f>'Effective Employees'!F39</f>
        <v>0</v>
      </c>
      <c r="F61" s="598"/>
      <c r="G61" s="599"/>
      <c r="H61" s="599"/>
      <c r="I61" s="599"/>
      <c r="J61" s="599"/>
      <c r="K61" s="599"/>
      <c r="L61" s="600"/>
      <c r="M61" s="109"/>
      <c r="Q61" s="1" t="str">
        <f t="shared" si="0"/>
        <v>N/A</v>
      </c>
      <c r="R61" s="1" t="str">
        <f t="shared" si="1"/>
        <v>N/A</v>
      </c>
      <c r="S61">
        <f t="shared" si="2"/>
        <v>0</v>
      </c>
      <c r="T61">
        <f t="shared" si="3"/>
        <v>0</v>
      </c>
      <c r="U61">
        <f t="shared" si="4"/>
        <v>0</v>
      </c>
      <c r="V61">
        <f t="shared" si="5"/>
        <v>0</v>
      </c>
      <c r="W61">
        <f t="shared" si="6"/>
        <v>0</v>
      </c>
      <c r="X61">
        <f t="shared" si="7"/>
        <v>0</v>
      </c>
      <c r="Y61">
        <f t="shared" si="8"/>
        <v>0</v>
      </c>
      <c r="Z61">
        <f t="shared" si="9"/>
        <v>0</v>
      </c>
      <c r="AA61"/>
      <c r="AB61"/>
      <c r="AC61"/>
      <c r="AD61"/>
      <c r="AF61"/>
      <c r="AG61"/>
      <c r="AH61"/>
      <c r="AI61"/>
      <c r="AJ61"/>
      <c r="AK61"/>
      <c r="AL61"/>
      <c r="AM61"/>
    </row>
    <row r="62" spans="2:39" ht="16.899999999999999">
      <c r="B62" s="687" t="str">
        <f>IF('Client Info'!$D$73="Yes",'Client Info'!$D$61,"N/A")</f>
        <v>N/A</v>
      </c>
      <c r="C62" s="112" t="str">
        <f>IF(B62="ISO 9001",'Client Info'!$B$73,"N/A")</f>
        <v>N/A</v>
      </c>
      <c r="D62" s="674" t="str">
        <f>IF('Client Info'!D73="Yes",'Client Info'!J73,"---")</f>
        <v>---</v>
      </c>
      <c r="E62" s="113">
        <f>'Effective Employees'!F40</f>
        <v>0</v>
      </c>
      <c r="F62" s="191"/>
      <c r="G62" s="192"/>
      <c r="H62" s="192"/>
      <c r="I62" s="192"/>
      <c r="J62" s="192"/>
      <c r="K62" s="192"/>
      <c r="L62" s="567"/>
      <c r="M62" s="109"/>
      <c r="Q62" s="1" t="str">
        <f t="shared" si="0"/>
        <v>N/A</v>
      </c>
      <c r="R62" s="1" t="str">
        <f t="shared" si="1"/>
        <v>N/A</v>
      </c>
      <c r="S62">
        <f t="shared" si="2"/>
        <v>0</v>
      </c>
      <c r="T62">
        <f t="shared" si="3"/>
        <v>0</v>
      </c>
      <c r="U62">
        <f t="shared" si="4"/>
        <v>0</v>
      </c>
      <c r="V62">
        <f t="shared" si="5"/>
        <v>0</v>
      </c>
      <c r="W62">
        <f t="shared" si="6"/>
        <v>0</v>
      </c>
      <c r="X62">
        <f t="shared" si="7"/>
        <v>0</v>
      </c>
      <c r="Y62">
        <f t="shared" si="8"/>
        <v>0</v>
      </c>
      <c r="Z62">
        <f t="shared" si="9"/>
        <v>0</v>
      </c>
      <c r="AA62"/>
      <c r="AB62"/>
      <c r="AC62"/>
      <c r="AD62"/>
      <c r="AF62"/>
      <c r="AG62"/>
      <c r="AH62"/>
      <c r="AI62"/>
      <c r="AJ62"/>
      <c r="AK62"/>
      <c r="AL62"/>
      <c r="AM62"/>
    </row>
    <row r="63" spans="2:39" ht="16.899999999999999">
      <c r="B63" s="114" t="str">
        <f>IF('Client Info'!$E$73="Yes",'Client Info'!$E$61,"N/A")</f>
        <v>N/A</v>
      </c>
      <c r="C63" s="115" t="str">
        <f>IF(B63="ISO 14001",'Client Info'!$B$73,"N/A")</f>
        <v>N/A</v>
      </c>
      <c r="D63" s="675" t="str">
        <f>IF('Client Info'!E73="Yes",'Client Info'!J73,"---")</f>
        <v>---</v>
      </c>
      <c r="E63" s="116">
        <f>'Effective Employees'!F41</f>
        <v>0</v>
      </c>
      <c r="F63" s="193"/>
      <c r="G63" s="192"/>
      <c r="H63" s="192"/>
      <c r="I63" s="192"/>
      <c r="J63" s="192"/>
      <c r="K63" s="192"/>
      <c r="L63" s="568"/>
      <c r="M63" s="109"/>
      <c r="Q63" s="1" t="str">
        <f t="shared" si="0"/>
        <v>N/A</v>
      </c>
      <c r="R63" s="1" t="str">
        <f t="shared" si="1"/>
        <v>N/A</v>
      </c>
      <c r="S63">
        <f t="shared" si="2"/>
        <v>0</v>
      </c>
      <c r="T63">
        <f t="shared" si="3"/>
        <v>0</v>
      </c>
      <c r="U63">
        <f t="shared" si="4"/>
        <v>0</v>
      </c>
      <c r="V63">
        <f t="shared" si="5"/>
        <v>0</v>
      </c>
      <c r="W63">
        <f t="shared" si="6"/>
        <v>0</v>
      </c>
      <c r="X63">
        <f t="shared" si="7"/>
        <v>0</v>
      </c>
      <c r="Y63">
        <f t="shared" si="8"/>
        <v>0</v>
      </c>
      <c r="Z63">
        <f t="shared" si="9"/>
        <v>0</v>
      </c>
      <c r="AA63"/>
      <c r="AB63"/>
      <c r="AC63"/>
      <c r="AD63"/>
      <c r="AF63"/>
      <c r="AG63"/>
      <c r="AH63"/>
      <c r="AI63"/>
      <c r="AJ63"/>
      <c r="AK63"/>
      <c r="AL63"/>
      <c r="AM63"/>
    </row>
    <row r="64" spans="2:39" ht="16.899999999999999">
      <c r="B64" s="686" t="str">
        <f>IF('Client Info'!$F$73="Yes",'Client Info'!$F$61,"N/A")</f>
        <v>N/A</v>
      </c>
      <c r="C64" s="595" t="str">
        <f>IF(B64="ISO 45001",'Client Info'!$B$73,"N/A")</f>
        <v>N/A</v>
      </c>
      <c r="D64" s="676" t="str">
        <f>IF('Client Info'!F73="Yes",'Client Info'!J73,"---")</f>
        <v>---</v>
      </c>
      <c r="E64" s="596">
        <f>'Effective Employees'!F42</f>
        <v>0</v>
      </c>
      <c r="F64" s="598"/>
      <c r="G64" s="599"/>
      <c r="H64" s="599"/>
      <c r="I64" s="599"/>
      <c r="J64" s="599"/>
      <c r="K64" s="599"/>
      <c r="L64" s="600"/>
      <c r="M64" s="109"/>
      <c r="Q64" s="1" t="str">
        <f t="shared" si="0"/>
        <v>N/A</v>
      </c>
      <c r="R64" s="1" t="str">
        <f t="shared" si="1"/>
        <v>N/A</v>
      </c>
      <c r="S64">
        <f t="shared" si="2"/>
        <v>0</v>
      </c>
      <c r="T64">
        <f t="shared" si="3"/>
        <v>0</v>
      </c>
      <c r="U64">
        <f t="shared" si="4"/>
        <v>0</v>
      </c>
      <c r="V64">
        <f t="shared" si="5"/>
        <v>0</v>
      </c>
      <c r="W64">
        <f t="shared" si="6"/>
        <v>0</v>
      </c>
      <c r="X64">
        <f t="shared" si="7"/>
        <v>0</v>
      </c>
      <c r="Y64">
        <f t="shared" si="8"/>
        <v>0</v>
      </c>
      <c r="Z64">
        <f t="shared" si="9"/>
        <v>0</v>
      </c>
      <c r="AA64"/>
      <c r="AB64"/>
      <c r="AC64"/>
      <c r="AD64"/>
      <c r="AF64"/>
      <c r="AG64"/>
      <c r="AH64"/>
      <c r="AI64"/>
      <c r="AJ64"/>
      <c r="AK64"/>
      <c r="AL64"/>
      <c r="AM64"/>
    </row>
    <row r="65" spans="2:39" ht="16.899999999999999">
      <c r="B65" s="687" t="str">
        <f>IF('Client Info'!$D$74="Yes",'Client Info'!$D$61,"N/A")</f>
        <v>N/A</v>
      </c>
      <c r="C65" s="112" t="str">
        <f>IF(B65="ISO 9001",'Client Info'!$B$74,"N/A")</f>
        <v>N/A</v>
      </c>
      <c r="D65" s="674" t="str">
        <f>IF('Client Info'!D74="Yes",'Client Info'!J74,"---")</f>
        <v>---</v>
      </c>
      <c r="E65" s="113">
        <f>'Effective Employees'!F43</f>
        <v>0</v>
      </c>
      <c r="F65" s="191"/>
      <c r="G65" s="192"/>
      <c r="H65" s="192"/>
      <c r="I65" s="192"/>
      <c r="J65" s="192"/>
      <c r="K65" s="192"/>
      <c r="L65" s="567"/>
      <c r="M65" s="109"/>
      <c r="Q65" s="1" t="str">
        <f t="shared" si="0"/>
        <v>N/A</v>
      </c>
      <c r="R65" s="1" t="str">
        <f t="shared" si="1"/>
        <v>N/A</v>
      </c>
      <c r="S65">
        <f t="shared" si="2"/>
        <v>0</v>
      </c>
      <c r="T65">
        <f t="shared" si="3"/>
        <v>0</v>
      </c>
      <c r="U65">
        <f t="shared" si="4"/>
        <v>0</v>
      </c>
      <c r="V65">
        <f t="shared" si="5"/>
        <v>0</v>
      </c>
      <c r="W65">
        <f t="shared" si="6"/>
        <v>0</v>
      </c>
      <c r="X65">
        <f t="shared" si="7"/>
        <v>0</v>
      </c>
      <c r="Y65">
        <f t="shared" si="8"/>
        <v>0</v>
      </c>
      <c r="Z65">
        <f t="shared" si="9"/>
        <v>0</v>
      </c>
      <c r="AA65"/>
      <c r="AB65"/>
      <c r="AC65"/>
      <c r="AD65"/>
      <c r="AF65"/>
      <c r="AG65"/>
      <c r="AH65"/>
      <c r="AI65"/>
      <c r="AJ65"/>
      <c r="AK65"/>
      <c r="AL65"/>
      <c r="AM65"/>
    </row>
    <row r="66" spans="2:39" ht="16.899999999999999">
      <c r="B66" s="114" t="str">
        <f>IF('Client Info'!$E$74="Yes",'Client Info'!$E$61,"N/A")</f>
        <v>N/A</v>
      </c>
      <c r="C66" s="115" t="str">
        <f>IF(B66="ISO 14001",'Client Info'!$B$74,"N/A")</f>
        <v>N/A</v>
      </c>
      <c r="D66" s="675" t="str">
        <f>IF('Client Info'!E74="Yes",'Client Info'!J74,"---")</f>
        <v>---</v>
      </c>
      <c r="E66" s="116">
        <f>'Effective Employees'!F44</f>
        <v>0</v>
      </c>
      <c r="F66" s="193"/>
      <c r="G66" s="192"/>
      <c r="H66" s="192"/>
      <c r="I66" s="192"/>
      <c r="J66" s="192"/>
      <c r="K66" s="192"/>
      <c r="L66" s="568"/>
      <c r="M66" s="109"/>
      <c r="Q66" s="1" t="str">
        <f t="shared" si="0"/>
        <v>N/A</v>
      </c>
      <c r="R66" s="1" t="str">
        <f t="shared" si="1"/>
        <v>N/A</v>
      </c>
      <c r="S66">
        <f t="shared" si="2"/>
        <v>0</v>
      </c>
      <c r="T66">
        <f t="shared" si="3"/>
        <v>0</v>
      </c>
      <c r="U66">
        <f t="shared" si="4"/>
        <v>0</v>
      </c>
      <c r="V66">
        <f t="shared" si="5"/>
        <v>0</v>
      </c>
      <c r="W66">
        <f t="shared" si="6"/>
        <v>0</v>
      </c>
      <c r="X66">
        <f t="shared" si="7"/>
        <v>0</v>
      </c>
      <c r="Y66">
        <f t="shared" si="8"/>
        <v>0</v>
      </c>
      <c r="Z66">
        <f t="shared" si="9"/>
        <v>0</v>
      </c>
      <c r="AA66"/>
      <c r="AB66"/>
      <c r="AC66"/>
      <c r="AD66"/>
      <c r="AF66"/>
      <c r="AG66"/>
      <c r="AH66"/>
      <c r="AI66"/>
      <c r="AJ66"/>
      <c r="AK66"/>
      <c r="AL66"/>
      <c r="AM66"/>
    </row>
    <row r="67" spans="2:39" ht="16.899999999999999">
      <c r="B67" s="686" t="str">
        <f>IF('Client Info'!$F$74="Yes",'Client Info'!$F$61,"N/A")</f>
        <v>N/A</v>
      </c>
      <c r="C67" s="595" t="str">
        <f>IF(B67="ISO 45001",'Client Info'!$B$74,"N/A")</f>
        <v>N/A</v>
      </c>
      <c r="D67" s="676" t="str">
        <f>IF('Client Info'!F74="Yes",'Client Info'!J74,"---")</f>
        <v>---</v>
      </c>
      <c r="E67" s="596">
        <f>'Effective Employees'!F45</f>
        <v>0</v>
      </c>
      <c r="F67" s="598"/>
      <c r="G67" s="599"/>
      <c r="H67" s="599"/>
      <c r="I67" s="599"/>
      <c r="J67" s="599"/>
      <c r="K67" s="599"/>
      <c r="L67" s="600"/>
      <c r="M67" s="109"/>
      <c r="Q67" s="1" t="str">
        <f t="shared" si="0"/>
        <v>N/A</v>
      </c>
      <c r="R67" s="1" t="str">
        <f t="shared" si="1"/>
        <v>N/A</v>
      </c>
      <c r="S67">
        <f t="shared" ref="S67:S88" si="10">E67</f>
        <v>0</v>
      </c>
      <c r="T67">
        <f t="shared" si="3"/>
        <v>0</v>
      </c>
      <c r="U67">
        <f t="shared" ref="U67:U88" si="11">IF(G67="Yes",1,0)</f>
        <v>0</v>
      </c>
      <c r="V67">
        <f t="shared" ref="V67:V88" si="12">IF(H67="Yes",1,0)</f>
        <v>0</v>
      </c>
      <c r="W67">
        <f t="shared" ref="W67:W88" si="13">IF(I67="Yes",1,0)</f>
        <v>0</v>
      </c>
      <c r="X67">
        <f t="shared" ref="X67:X88" si="14">IF(J67="Yes",1,0)</f>
        <v>0</v>
      </c>
      <c r="Y67">
        <f t="shared" ref="Y67:Y88" si="15">IF(K67="Yes",1,0)</f>
        <v>0</v>
      </c>
      <c r="Z67">
        <f t="shared" ref="Z67:Z88" si="16">IF(L67="Yes",1,0)</f>
        <v>0</v>
      </c>
      <c r="AA67"/>
      <c r="AB67"/>
      <c r="AC67"/>
      <c r="AD67"/>
      <c r="AF67"/>
      <c r="AG67"/>
      <c r="AH67"/>
      <c r="AI67"/>
      <c r="AJ67"/>
      <c r="AK67"/>
      <c r="AL67"/>
      <c r="AM67"/>
    </row>
    <row r="68" spans="2:39" ht="16.899999999999999">
      <c r="B68" s="687" t="str">
        <f>IF('Client Info'!$D$75="Yes",'Client Info'!$D$61,"N/A")</f>
        <v>N/A</v>
      </c>
      <c r="C68" s="112" t="str">
        <f>IF(B68="ISO 9001",'Client Info'!$B$75,"N/A")</f>
        <v>N/A</v>
      </c>
      <c r="D68" s="674" t="str">
        <f>IF('Client Info'!D75="Yes",'Client Info'!J75,"---")</f>
        <v>---</v>
      </c>
      <c r="E68" s="113">
        <f>'Effective Employees'!F46</f>
        <v>0</v>
      </c>
      <c r="F68" s="191"/>
      <c r="G68" s="192"/>
      <c r="H68" s="192"/>
      <c r="I68" s="192"/>
      <c r="J68" s="192"/>
      <c r="K68" s="192"/>
      <c r="L68" s="567"/>
      <c r="M68" s="109"/>
      <c r="Q68" s="1" t="str">
        <f t="shared" si="0"/>
        <v>N/A</v>
      </c>
      <c r="R68" s="1" t="str">
        <f t="shared" si="1"/>
        <v>N/A</v>
      </c>
      <c r="S68">
        <f t="shared" si="10"/>
        <v>0</v>
      </c>
      <c r="T68">
        <f t="shared" ref="T68:T88" si="17">IF(F68="Yes",1,0)</f>
        <v>0</v>
      </c>
      <c r="U68">
        <f t="shared" si="11"/>
        <v>0</v>
      </c>
      <c r="V68">
        <f t="shared" si="12"/>
        <v>0</v>
      </c>
      <c r="W68">
        <f t="shared" si="13"/>
        <v>0</v>
      </c>
      <c r="X68">
        <f t="shared" si="14"/>
        <v>0</v>
      </c>
      <c r="Y68">
        <f t="shared" si="15"/>
        <v>0</v>
      </c>
      <c r="Z68">
        <f t="shared" si="16"/>
        <v>0</v>
      </c>
      <c r="AA68"/>
      <c r="AB68"/>
      <c r="AC68"/>
      <c r="AD68"/>
      <c r="AF68"/>
      <c r="AG68"/>
      <c r="AH68"/>
      <c r="AI68"/>
      <c r="AJ68"/>
      <c r="AK68"/>
      <c r="AL68"/>
      <c r="AM68"/>
    </row>
    <row r="69" spans="2:39" ht="16.899999999999999">
      <c r="B69" s="114" t="str">
        <f>IF('Client Info'!$E$75="Yes",'Client Info'!$E$61,"N/A")</f>
        <v>N/A</v>
      </c>
      <c r="C69" s="115" t="str">
        <f>IF(B69="ISO 14001",'Client Info'!$B$75,"N/A")</f>
        <v>N/A</v>
      </c>
      <c r="D69" s="675" t="str">
        <f>IF('Client Info'!E75="Yes",'Client Info'!J75,"---")</f>
        <v>---</v>
      </c>
      <c r="E69" s="116">
        <f>'Effective Employees'!F47</f>
        <v>0</v>
      </c>
      <c r="F69" s="193"/>
      <c r="G69" s="192"/>
      <c r="H69" s="192"/>
      <c r="I69" s="192"/>
      <c r="J69" s="192"/>
      <c r="K69" s="192"/>
      <c r="L69" s="568"/>
      <c r="M69" s="109"/>
      <c r="Q69" s="1" t="str">
        <f t="shared" si="0"/>
        <v>N/A</v>
      </c>
      <c r="R69" s="1" t="str">
        <f t="shared" si="1"/>
        <v>N/A</v>
      </c>
      <c r="S69">
        <f t="shared" si="10"/>
        <v>0</v>
      </c>
      <c r="T69">
        <f t="shared" si="17"/>
        <v>0</v>
      </c>
      <c r="U69">
        <f t="shared" si="11"/>
        <v>0</v>
      </c>
      <c r="V69">
        <f t="shared" si="12"/>
        <v>0</v>
      </c>
      <c r="W69">
        <f t="shared" si="13"/>
        <v>0</v>
      </c>
      <c r="X69">
        <f t="shared" si="14"/>
        <v>0</v>
      </c>
      <c r="Y69">
        <f t="shared" si="15"/>
        <v>0</v>
      </c>
      <c r="Z69">
        <f t="shared" si="16"/>
        <v>0</v>
      </c>
      <c r="AA69"/>
      <c r="AB69"/>
      <c r="AC69"/>
      <c r="AD69"/>
      <c r="AF69"/>
      <c r="AG69"/>
      <c r="AH69"/>
      <c r="AI69"/>
      <c r="AJ69"/>
      <c r="AK69"/>
      <c r="AL69"/>
      <c r="AM69"/>
    </row>
    <row r="70" spans="2:39" ht="16.899999999999999">
      <c r="B70" s="686" t="str">
        <f>IF('Client Info'!$F$75="Yes",'Client Info'!$F$61,"N/A")</f>
        <v>N/A</v>
      </c>
      <c r="C70" s="595" t="str">
        <f>IF(B70="ISO 45001",'Client Info'!$B$75,"N/A")</f>
        <v>N/A</v>
      </c>
      <c r="D70" s="676" t="str">
        <f>IF('Client Info'!F75="Yes",'Client Info'!J75,"---")</f>
        <v>---</v>
      </c>
      <c r="E70" s="596">
        <f>'Effective Employees'!F48</f>
        <v>0</v>
      </c>
      <c r="F70" s="598"/>
      <c r="G70" s="599"/>
      <c r="H70" s="599"/>
      <c r="I70" s="599"/>
      <c r="J70" s="599"/>
      <c r="K70" s="599"/>
      <c r="L70" s="600"/>
      <c r="M70" s="109"/>
      <c r="Q70" s="1" t="str">
        <f t="shared" si="0"/>
        <v>N/A</v>
      </c>
      <c r="R70" s="1" t="str">
        <f t="shared" si="1"/>
        <v>N/A</v>
      </c>
      <c r="S70">
        <f t="shared" si="10"/>
        <v>0</v>
      </c>
      <c r="T70">
        <f t="shared" si="17"/>
        <v>0</v>
      </c>
      <c r="U70">
        <f t="shared" si="11"/>
        <v>0</v>
      </c>
      <c r="V70">
        <f t="shared" si="12"/>
        <v>0</v>
      </c>
      <c r="W70">
        <f t="shared" si="13"/>
        <v>0</v>
      </c>
      <c r="X70">
        <f t="shared" si="14"/>
        <v>0</v>
      </c>
      <c r="Y70">
        <f t="shared" si="15"/>
        <v>0</v>
      </c>
      <c r="Z70">
        <f t="shared" si="16"/>
        <v>0</v>
      </c>
      <c r="AA70"/>
      <c r="AB70"/>
      <c r="AC70"/>
      <c r="AD70"/>
      <c r="AF70"/>
      <c r="AG70"/>
      <c r="AH70"/>
      <c r="AI70"/>
      <c r="AJ70"/>
      <c r="AK70"/>
      <c r="AL70"/>
      <c r="AM70"/>
    </row>
    <row r="71" spans="2:39" ht="16.899999999999999">
      <c r="B71" s="687" t="str">
        <f>IF('Client Info'!$D$76="Yes",'Client Info'!$D$61,"N/A")</f>
        <v>N/A</v>
      </c>
      <c r="C71" s="112" t="str">
        <f>IF(B71="ISO 9001",'Client Info'!$B$76,"N/A")</f>
        <v>N/A</v>
      </c>
      <c r="D71" s="674" t="str">
        <f>IF('Client Info'!D76="Yes",'Client Info'!J76,"---")</f>
        <v>---</v>
      </c>
      <c r="E71" s="113">
        <f>'Effective Employees'!F49</f>
        <v>0</v>
      </c>
      <c r="F71" s="191"/>
      <c r="G71" s="192"/>
      <c r="H71" s="192"/>
      <c r="I71" s="192"/>
      <c r="J71" s="192"/>
      <c r="K71" s="192"/>
      <c r="L71" s="567"/>
      <c r="M71" s="109"/>
      <c r="Q71" s="1" t="str">
        <f t="shared" si="0"/>
        <v>N/A</v>
      </c>
      <c r="R71" s="1" t="str">
        <f t="shared" si="1"/>
        <v>N/A</v>
      </c>
      <c r="S71">
        <f t="shared" si="10"/>
        <v>0</v>
      </c>
      <c r="T71">
        <f t="shared" si="17"/>
        <v>0</v>
      </c>
      <c r="U71">
        <f t="shared" si="11"/>
        <v>0</v>
      </c>
      <c r="V71">
        <f t="shared" si="12"/>
        <v>0</v>
      </c>
      <c r="W71">
        <f t="shared" si="13"/>
        <v>0</v>
      </c>
      <c r="X71">
        <f t="shared" si="14"/>
        <v>0</v>
      </c>
      <c r="Y71">
        <f t="shared" si="15"/>
        <v>0</v>
      </c>
      <c r="Z71">
        <f t="shared" si="16"/>
        <v>0</v>
      </c>
      <c r="AA71"/>
      <c r="AB71"/>
      <c r="AC71"/>
      <c r="AD71"/>
      <c r="AF71"/>
      <c r="AG71"/>
      <c r="AH71"/>
      <c r="AI71"/>
      <c r="AJ71"/>
      <c r="AK71"/>
      <c r="AL71"/>
      <c r="AM71"/>
    </row>
    <row r="72" spans="2:39" ht="16.899999999999999">
      <c r="B72" s="114" t="str">
        <f>IF('Client Info'!$E$76="Yes",'Client Info'!$E$61,"N/A")</f>
        <v>N/A</v>
      </c>
      <c r="C72" s="115" t="str">
        <f>IF(B72="ISO 14001",'Client Info'!$B$76,"N/A")</f>
        <v>N/A</v>
      </c>
      <c r="D72" s="675" t="str">
        <f>IF('Client Info'!E76="Yes",'Client Info'!J76,"---")</f>
        <v>---</v>
      </c>
      <c r="E72" s="116">
        <f>'Effective Employees'!F50</f>
        <v>0</v>
      </c>
      <c r="F72" s="193"/>
      <c r="G72" s="192"/>
      <c r="H72" s="192"/>
      <c r="I72" s="192"/>
      <c r="J72" s="192"/>
      <c r="K72" s="192"/>
      <c r="L72" s="568"/>
      <c r="M72" s="109"/>
      <c r="Q72" s="1" t="str">
        <f t="shared" si="0"/>
        <v>N/A</v>
      </c>
      <c r="R72" s="1" t="str">
        <f t="shared" si="1"/>
        <v>N/A</v>
      </c>
      <c r="S72">
        <f t="shared" si="10"/>
        <v>0</v>
      </c>
      <c r="T72">
        <f t="shared" si="17"/>
        <v>0</v>
      </c>
      <c r="U72">
        <f t="shared" si="11"/>
        <v>0</v>
      </c>
      <c r="V72">
        <f t="shared" si="12"/>
        <v>0</v>
      </c>
      <c r="W72">
        <f t="shared" si="13"/>
        <v>0</v>
      </c>
      <c r="X72">
        <f t="shared" si="14"/>
        <v>0</v>
      </c>
      <c r="Y72">
        <f t="shared" si="15"/>
        <v>0</v>
      </c>
      <c r="Z72">
        <f t="shared" si="16"/>
        <v>0</v>
      </c>
      <c r="AA72"/>
      <c r="AB72"/>
      <c r="AC72"/>
      <c r="AD72"/>
      <c r="AF72"/>
      <c r="AG72"/>
      <c r="AH72"/>
      <c r="AI72"/>
      <c r="AJ72"/>
      <c r="AK72"/>
      <c r="AL72"/>
      <c r="AM72"/>
    </row>
    <row r="73" spans="2:39" ht="16.899999999999999">
      <c r="B73" s="686" t="str">
        <f>IF('Client Info'!$F$76="Yes",'Client Info'!$F$61,"N/A")</f>
        <v>N/A</v>
      </c>
      <c r="C73" s="595" t="str">
        <f>IF(B73="ISO 45001",'Client Info'!$B$76,"N/A")</f>
        <v>N/A</v>
      </c>
      <c r="D73" s="676" t="str">
        <f>IF('Client Info'!F76="Yes",'Client Info'!J76,"---")</f>
        <v>---</v>
      </c>
      <c r="E73" s="596">
        <f>'Effective Employees'!F51</f>
        <v>0</v>
      </c>
      <c r="F73" s="598"/>
      <c r="G73" s="599"/>
      <c r="H73" s="599"/>
      <c r="I73" s="599"/>
      <c r="J73" s="599"/>
      <c r="K73" s="599"/>
      <c r="L73" s="600"/>
      <c r="M73" s="109"/>
      <c r="Q73" s="1" t="str">
        <f t="shared" si="0"/>
        <v>N/A</v>
      </c>
      <c r="R73" s="1" t="str">
        <f t="shared" si="1"/>
        <v>N/A</v>
      </c>
      <c r="S73">
        <f t="shared" si="10"/>
        <v>0</v>
      </c>
      <c r="T73">
        <f t="shared" si="17"/>
        <v>0</v>
      </c>
      <c r="U73">
        <f t="shared" si="11"/>
        <v>0</v>
      </c>
      <c r="V73">
        <f t="shared" si="12"/>
        <v>0</v>
      </c>
      <c r="W73">
        <f t="shared" si="13"/>
        <v>0</v>
      </c>
      <c r="X73">
        <f t="shared" si="14"/>
        <v>0</v>
      </c>
      <c r="Y73">
        <f t="shared" si="15"/>
        <v>0</v>
      </c>
      <c r="Z73">
        <f t="shared" si="16"/>
        <v>0</v>
      </c>
      <c r="AA73"/>
      <c r="AB73"/>
      <c r="AC73"/>
      <c r="AD73"/>
      <c r="AF73"/>
      <c r="AG73"/>
      <c r="AH73"/>
      <c r="AI73"/>
      <c r="AJ73"/>
      <c r="AK73"/>
      <c r="AL73"/>
      <c r="AM73"/>
    </row>
    <row r="74" spans="2:39" ht="16.899999999999999">
      <c r="B74" s="687" t="str">
        <f>IF('Client Info'!$D$77="Yes",'Client Info'!$D$61,"N/A")</f>
        <v>N/A</v>
      </c>
      <c r="C74" s="112" t="str">
        <f>IF(B74="ISO 9001",'Client Info'!$B$77,"N/A")</f>
        <v>N/A</v>
      </c>
      <c r="D74" s="674" t="str">
        <f>IF('Client Info'!D77="Yes",'Client Info'!J77,"---")</f>
        <v>---</v>
      </c>
      <c r="E74" s="113">
        <f>'Effective Employees'!F52</f>
        <v>0</v>
      </c>
      <c r="F74" s="191"/>
      <c r="G74" s="192"/>
      <c r="H74" s="192"/>
      <c r="I74" s="192"/>
      <c r="J74" s="192"/>
      <c r="K74" s="192"/>
      <c r="L74" s="567"/>
      <c r="M74" s="109"/>
      <c r="Q74" s="1" t="str">
        <f t="shared" si="0"/>
        <v>N/A</v>
      </c>
      <c r="R74" s="1" t="str">
        <f t="shared" si="1"/>
        <v>N/A</v>
      </c>
      <c r="S74">
        <f t="shared" si="10"/>
        <v>0</v>
      </c>
      <c r="T74">
        <f t="shared" si="17"/>
        <v>0</v>
      </c>
      <c r="U74">
        <f t="shared" si="11"/>
        <v>0</v>
      </c>
      <c r="V74">
        <f t="shared" si="12"/>
        <v>0</v>
      </c>
      <c r="W74">
        <f t="shared" si="13"/>
        <v>0</v>
      </c>
      <c r="X74">
        <f t="shared" si="14"/>
        <v>0</v>
      </c>
      <c r="Y74">
        <f t="shared" si="15"/>
        <v>0</v>
      </c>
      <c r="Z74">
        <f t="shared" si="16"/>
        <v>0</v>
      </c>
      <c r="AA74"/>
      <c r="AB74"/>
      <c r="AC74"/>
      <c r="AD74"/>
      <c r="AF74"/>
      <c r="AG74"/>
      <c r="AH74"/>
      <c r="AI74"/>
      <c r="AJ74"/>
      <c r="AK74"/>
      <c r="AL74"/>
      <c r="AM74"/>
    </row>
    <row r="75" spans="2:39" ht="16.899999999999999">
      <c r="B75" s="114" t="str">
        <f>IF('Client Info'!$E$77="Yes",'Client Info'!$E$61,"N/A")</f>
        <v>N/A</v>
      </c>
      <c r="C75" s="115" t="str">
        <f>IF(B75="ISO 14001",'Client Info'!$B$77,"N/A")</f>
        <v>N/A</v>
      </c>
      <c r="D75" s="675" t="str">
        <f>IF('Client Info'!E77="Yes",'Client Info'!J77,"---")</f>
        <v>---</v>
      </c>
      <c r="E75" s="116">
        <f>'Effective Employees'!F53</f>
        <v>0</v>
      </c>
      <c r="F75" s="193"/>
      <c r="G75" s="192"/>
      <c r="H75" s="192"/>
      <c r="I75" s="192"/>
      <c r="J75" s="192"/>
      <c r="K75" s="192"/>
      <c r="L75" s="568"/>
      <c r="M75" s="109"/>
      <c r="Q75" s="1" t="str">
        <f t="shared" si="0"/>
        <v>N/A</v>
      </c>
      <c r="R75" s="1" t="str">
        <f t="shared" si="1"/>
        <v>N/A</v>
      </c>
      <c r="S75">
        <f t="shared" si="10"/>
        <v>0</v>
      </c>
      <c r="T75">
        <f t="shared" si="17"/>
        <v>0</v>
      </c>
      <c r="U75">
        <f t="shared" si="11"/>
        <v>0</v>
      </c>
      <c r="V75">
        <f t="shared" si="12"/>
        <v>0</v>
      </c>
      <c r="W75">
        <f t="shared" si="13"/>
        <v>0</v>
      </c>
      <c r="X75">
        <f t="shared" si="14"/>
        <v>0</v>
      </c>
      <c r="Y75">
        <f t="shared" si="15"/>
        <v>0</v>
      </c>
      <c r="Z75">
        <f t="shared" si="16"/>
        <v>0</v>
      </c>
      <c r="AA75"/>
      <c r="AB75"/>
      <c r="AC75"/>
      <c r="AD75"/>
      <c r="AF75"/>
      <c r="AG75"/>
      <c r="AH75"/>
      <c r="AI75"/>
      <c r="AJ75"/>
      <c r="AK75"/>
      <c r="AL75"/>
      <c r="AM75"/>
    </row>
    <row r="76" spans="2:39" ht="16.899999999999999">
      <c r="B76" s="686" t="str">
        <f>IF('Client Info'!$F$77="Yes",'Client Info'!$F$61,"N/A")</f>
        <v>N/A</v>
      </c>
      <c r="C76" s="595" t="str">
        <f>IF(B76="ISO 45001",'Client Info'!$B$77,"N/A")</f>
        <v>N/A</v>
      </c>
      <c r="D76" s="676" t="str">
        <f>IF('Client Info'!F77="Yes",'Client Info'!J77,"---")</f>
        <v>---</v>
      </c>
      <c r="E76" s="596">
        <f>'Effective Employees'!F54</f>
        <v>0</v>
      </c>
      <c r="F76" s="598"/>
      <c r="G76" s="599"/>
      <c r="H76" s="599"/>
      <c r="I76" s="599"/>
      <c r="J76" s="599"/>
      <c r="K76" s="599"/>
      <c r="L76" s="600"/>
      <c r="M76" s="109"/>
      <c r="Q76" s="1" t="str">
        <f t="shared" si="0"/>
        <v>N/A</v>
      </c>
      <c r="R76" s="1" t="str">
        <f t="shared" si="1"/>
        <v>N/A</v>
      </c>
      <c r="S76">
        <f t="shared" si="10"/>
        <v>0</v>
      </c>
      <c r="T76">
        <f t="shared" si="17"/>
        <v>0</v>
      </c>
      <c r="U76">
        <f t="shared" si="11"/>
        <v>0</v>
      </c>
      <c r="V76">
        <f t="shared" si="12"/>
        <v>0</v>
      </c>
      <c r="W76">
        <f t="shared" si="13"/>
        <v>0</v>
      </c>
      <c r="X76">
        <f t="shared" si="14"/>
        <v>0</v>
      </c>
      <c r="Y76">
        <f t="shared" si="15"/>
        <v>0</v>
      </c>
      <c r="Z76">
        <f t="shared" si="16"/>
        <v>0</v>
      </c>
      <c r="AA76"/>
      <c r="AB76"/>
      <c r="AC76"/>
      <c r="AD76"/>
      <c r="AF76"/>
      <c r="AG76"/>
      <c r="AH76"/>
      <c r="AI76"/>
      <c r="AJ76"/>
      <c r="AK76"/>
      <c r="AL76"/>
      <c r="AM76"/>
    </row>
    <row r="77" spans="2:39" ht="16.899999999999999">
      <c r="B77" s="687" t="str">
        <f>IF('Client Info'!$D$78="Yes",'Client Info'!$D$61,"N/A")</f>
        <v>N/A</v>
      </c>
      <c r="C77" s="112" t="str">
        <f>IF(B77="ISO 9001",'Client Info'!$B$78,"N/A")</f>
        <v>N/A</v>
      </c>
      <c r="D77" s="674" t="str">
        <f>IF('Client Info'!D78="Yes",'Client Info'!J78,"---")</f>
        <v>---</v>
      </c>
      <c r="E77" s="113">
        <f>'Effective Employees'!F55</f>
        <v>0</v>
      </c>
      <c r="F77" s="191"/>
      <c r="G77" s="192"/>
      <c r="H77" s="192"/>
      <c r="I77" s="192"/>
      <c r="J77" s="192"/>
      <c r="K77" s="192"/>
      <c r="L77" s="567"/>
      <c r="M77" s="109"/>
      <c r="Q77" s="1" t="str">
        <f t="shared" si="0"/>
        <v>N/A</v>
      </c>
      <c r="R77" s="1" t="str">
        <f t="shared" si="1"/>
        <v>N/A</v>
      </c>
      <c r="S77">
        <f t="shared" si="10"/>
        <v>0</v>
      </c>
      <c r="T77">
        <f t="shared" si="17"/>
        <v>0</v>
      </c>
      <c r="U77">
        <f t="shared" si="11"/>
        <v>0</v>
      </c>
      <c r="V77">
        <f t="shared" si="12"/>
        <v>0</v>
      </c>
      <c r="W77">
        <f t="shared" si="13"/>
        <v>0</v>
      </c>
      <c r="X77">
        <f t="shared" si="14"/>
        <v>0</v>
      </c>
      <c r="Y77">
        <f t="shared" si="15"/>
        <v>0</v>
      </c>
      <c r="Z77">
        <f t="shared" si="16"/>
        <v>0</v>
      </c>
      <c r="AA77"/>
      <c r="AB77"/>
      <c r="AC77"/>
      <c r="AD77"/>
      <c r="AF77"/>
      <c r="AG77"/>
      <c r="AH77"/>
      <c r="AI77"/>
      <c r="AJ77"/>
      <c r="AK77"/>
      <c r="AL77"/>
      <c r="AM77"/>
    </row>
    <row r="78" spans="2:39" ht="16.899999999999999">
      <c r="B78" s="114" t="str">
        <f>IF('Client Info'!$E$78="Yes",'Client Info'!$E$61,"N/A")</f>
        <v>N/A</v>
      </c>
      <c r="C78" s="115" t="str">
        <f>IF(B78="ISO 14001",'Client Info'!$B$78,"N/A")</f>
        <v>N/A</v>
      </c>
      <c r="D78" s="675" t="str">
        <f>IF('Client Info'!E78="Yes",'Client Info'!J78,"---")</f>
        <v>---</v>
      </c>
      <c r="E78" s="116">
        <f>'Effective Employees'!F56</f>
        <v>0</v>
      </c>
      <c r="F78" s="193"/>
      <c r="G78" s="192"/>
      <c r="H78" s="192"/>
      <c r="I78" s="192"/>
      <c r="J78" s="192"/>
      <c r="K78" s="192"/>
      <c r="L78" s="568"/>
      <c r="M78" s="109"/>
      <c r="Q78" s="1" t="str">
        <f t="shared" si="0"/>
        <v>N/A</v>
      </c>
      <c r="R78" s="1" t="str">
        <f t="shared" si="1"/>
        <v>N/A</v>
      </c>
      <c r="S78">
        <f t="shared" si="10"/>
        <v>0</v>
      </c>
      <c r="T78">
        <f t="shared" si="17"/>
        <v>0</v>
      </c>
      <c r="U78">
        <f t="shared" si="11"/>
        <v>0</v>
      </c>
      <c r="V78">
        <f t="shared" si="12"/>
        <v>0</v>
      </c>
      <c r="W78">
        <f t="shared" si="13"/>
        <v>0</v>
      </c>
      <c r="X78">
        <f t="shared" si="14"/>
        <v>0</v>
      </c>
      <c r="Y78">
        <f t="shared" si="15"/>
        <v>0</v>
      </c>
      <c r="Z78">
        <f t="shared" si="16"/>
        <v>0</v>
      </c>
      <c r="AA78"/>
      <c r="AB78"/>
      <c r="AC78"/>
      <c r="AD78"/>
      <c r="AF78"/>
      <c r="AG78"/>
      <c r="AH78"/>
      <c r="AI78"/>
      <c r="AJ78"/>
      <c r="AK78"/>
      <c r="AL78"/>
      <c r="AM78"/>
    </row>
    <row r="79" spans="2:39" ht="16.899999999999999">
      <c r="B79" s="686" t="str">
        <f>IF('Client Info'!$F$78="Yes",'Client Info'!$F$61,"N/A")</f>
        <v>N/A</v>
      </c>
      <c r="C79" s="595" t="str">
        <f>IF(B79="ISO 45001",'Client Info'!$B$78,"N/A")</f>
        <v>N/A</v>
      </c>
      <c r="D79" s="676" t="str">
        <f>IF('Client Info'!F78="Yes",'Client Info'!J78,"---")</f>
        <v>---</v>
      </c>
      <c r="E79" s="596">
        <f>'Effective Employees'!F57</f>
        <v>0</v>
      </c>
      <c r="F79" s="598"/>
      <c r="G79" s="599"/>
      <c r="H79" s="599"/>
      <c r="I79" s="599"/>
      <c r="J79" s="599"/>
      <c r="K79" s="599"/>
      <c r="L79" s="600"/>
      <c r="M79" s="109"/>
      <c r="Q79" s="1" t="str">
        <f t="shared" si="0"/>
        <v>N/A</v>
      </c>
      <c r="R79" s="1" t="str">
        <f t="shared" si="1"/>
        <v>N/A</v>
      </c>
      <c r="S79">
        <f t="shared" si="10"/>
        <v>0</v>
      </c>
      <c r="T79">
        <f t="shared" si="17"/>
        <v>0</v>
      </c>
      <c r="U79">
        <f t="shared" si="11"/>
        <v>0</v>
      </c>
      <c r="V79">
        <f t="shared" si="12"/>
        <v>0</v>
      </c>
      <c r="W79">
        <f t="shared" si="13"/>
        <v>0</v>
      </c>
      <c r="X79">
        <f t="shared" si="14"/>
        <v>0</v>
      </c>
      <c r="Y79">
        <f t="shared" si="15"/>
        <v>0</v>
      </c>
      <c r="Z79">
        <f t="shared" si="16"/>
        <v>0</v>
      </c>
      <c r="AA79"/>
      <c r="AB79"/>
      <c r="AC79"/>
      <c r="AD79"/>
      <c r="AF79"/>
      <c r="AG79"/>
      <c r="AH79"/>
      <c r="AI79"/>
      <c r="AJ79"/>
      <c r="AK79"/>
      <c r="AL79"/>
      <c r="AM79"/>
    </row>
    <row r="80" spans="2:39" ht="16.899999999999999">
      <c r="B80" s="687" t="str">
        <f>IF('Client Info'!$D$79="Yes",'Client Info'!$D$61,"N/A")</f>
        <v>N/A</v>
      </c>
      <c r="C80" s="112" t="str">
        <f>IF(B80="ISO 9001",'Client Info'!$B$79,"N/A")</f>
        <v>N/A</v>
      </c>
      <c r="D80" s="674" t="str">
        <f>IF('Client Info'!D79="Yes",'Client Info'!J79,"---")</f>
        <v>---</v>
      </c>
      <c r="E80" s="113">
        <f>'Effective Employees'!F58</f>
        <v>0</v>
      </c>
      <c r="F80" s="191"/>
      <c r="G80" s="192"/>
      <c r="H80" s="192"/>
      <c r="I80" s="192"/>
      <c r="J80" s="192"/>
      <c r="K80" s="192"/>
      <c r="L80" s="567"/>
      <c r="M80" s="109"/>
      <c r="Q80" s="1" t="str">
        <f t="shared" si="0"/>
        <v>N/A</v>
      </c>
      <c r="R80" s="1" t="str">
        <f t="shared" si="1"/>
        <v>N/A</v>
      </c>
      <c r="S80">
        <f t="shared" si="10"/>
        <v>0</v>
      </c>
      <c r="T80">
        <f t="shared" si="17"/>
        <v>0</v>
      </c>
      <c r="U80">
        <f t="shared" si="11"/>
        <v>0</v>
      </c>
      <c r="V80">
        <f t="shared" si="12"/>
        <v>0</v>
      </c>
      <c r="W80">
        <f t="shared" si="13"/>
        <v>0</v>
      </c>
      <c r="X80">
        <f t="shared" si="14"/>
        <v>0</v>
      </c>
      <c r="Y80">
        <f t="shared" si="15"/>
        <v>0</v>
      </c>
      <c r="Z80">
        <f t="shared" si="16"/>
        <v>0</v>
      </c>
      <c r="AA80"/>
      <c r="AB80"/>
      <c r="AC80"/>
      <c r="AD80"/>
      <c r="AF80"/>
      <c r="AG80"/>
      <c r="AH80"/>
      <c r="AI80"/>
      <c r="AJ80"/>
      <c r="AK80"/>
      <c r="AL80"/>
      <c r="AM80"/>
    </row>
    <row r="81" spans="2:39" ht="16.899999999999999">
      <c r="B81" s="114" t="str">
        <f>IF('Client Info'!$E$79="Yes",'Client Info'!$E$61,"N/A")</f>
        <v>N/A</v>
      </c>
      <c r="C81" s="115" t="str">
        <f>IF(B81="ISO 14001",'Client Info'!$B$79,"N/A")</f>
        <v>N/A</v>
      </c>
      <c r="D81" s="675" t="str">
        <f>IF('Client Info'!E79="Yes",'Client Info'!J79,"---")</f>
        <v>---</v>
      </c>
      <c r="E81" s="116">
        <f>'Effective Employees'!F59</f>
        <v>0</v>
      </c>
      <c r="F81" s="193"/>
      <c r="G81" s="192"/>
      <c r="H81" s="192"/>
      <c r="I81" s="192"/>
      <c r="J81" s="192"/>
      <c r="K81" s="192"/>
      <c r="L81" s="568"/>
      <c r="M81" s="109"/>
      <c r="Q81" s="1" t="str">
        <f t="shared" si="0"/>
        <v>N/A</v>
      </c>
      <c r="R81" s="1" t="str">
        <f t="shared" si="1"/>
        <v>N/A</v>
      </c>
      <c r="S81">
        <f t="shared" si="10"/>
        <v>0</v>
      </c>
      <c r="T81">
        <f t="shared" si="17"/>
        <v>0</v>
      </c>
      <c r="U81">
        <f t="shared" si="11"/>
        <v>0</v>
      </c>
      <c r="V81">
        <f t="shared" si="12"/>
        <v>0</v>
      </c>
      <c r="W81">
        <f t="shared" si="13"/>
        <v>0</v>
      </c>
      <c r="X81">
        <f t="shared" si="14"/>
        <v>0</v>
      </c>
      <c r="Y81">
        <f t="shared" si="15"/>
        <v>0</v>
      </c>
      <c r="Z81">
        <f t="shared" si="16"/>
        <v>0</v>
      </c>
      <c r="AA81"/>
      <c r="AB81"/>
      <c r="AC81"/>
      <c r="AD81"/>
      <c r="AF81"/>
      <c r="AG81"/>
      <c r="AH81"/>
      <c r="AI81"/>
      <c r="AJ81"/>
      <c r="AK81"/>
      <c r="AL81"/>
      <c r="AM81"/>
    </row>
    <row r="82" spans="2:39" ht="16.899999999999999">
      <c r="B82" s="686" t="str">
        <f>IF('Client Info'!$F$79="Yes",'Client Info'!$F$61,"N/A")</f>
        <v>N/A</v>
      </c>
      <c r="C82" s="595" t="str">
        <f>IF(B82="ISO 45001",'Client Info'!$B$79,"N/A")</f>
        <v>N/A</v>
      </c>
      <c r="D82" s="676" t="str">
        <f>IF('Client Info'!F79="Yes",'Client Info'!J79,"---")</f>
        <v>---</v>
      </c>
      <c r="E82" s="596">
        <f>'Effective Employees'!F60</f>
        <v>0</v>
      </c>
      <c r="F82" s="598"/>
      <c r="G82" s="599"/>
      <c r="H82" s="599"/>
      <c r="I82" s="599"/>
      <c r="J82" s="599"/>
      <c r="K82" s="599"/>
      <c r="L82" s="600"/>
      <c r="M82" s="109"/>
      <c r="Q82" s="1" t="str">
        <f t="shared" si="0"/>
        <v>N/A</v>
      </c>
      <c r="R82" s="1" t="str">
        <f t="shared" si="1"/>
        <v>N/A</v>
      </c>
      <c r="S82">
        <f t="shared" si="10"/>
        <v>0</v>
      </c>
      <c r="T82">
        <f t="shared" si="17"/>
        <v>0</v>
      </c>
      <c r="U82">
        <f t="shared" si="11"/>
        <v>0</v>
      </c>
      <c r="V82">
        <f t="shared" si="12"/>
        <v>0</v>
      </c>
      <c r="W82">
        <f t="shared" si="13"/>
        <v>0</v>
      </c>
      <c r="X82">
        <f t="shared" si="14"/>
        <v>0</v>
      </c>
      <c r="Y82">
        <f t="shared" si="15"/>
        <v>0</v>
      </c>
      <c r="Z82">
        <f t="shared" si="16"/>
        <v>0</v>
      </c>
      <c r="AA82"/>
      <c r="AB82"/>
      <c r="AC82"/>
      <c r="AD82"/>
      <c r="AF82"/>
      <c r="AG82"/>
      <c r="AH82"/>
      <c r="AI82"/>
      <c r="AJ82"/>
      <c r="AK82"/>
      <c r="AL82"/>
      <c r="AM82"/>
    </row>
    <row r="83" spans="2:39" ht="16.899999999999999">
      <c r="B83" s="687" t="str">
        <f>IF('Client Info'!$D80="Yes",'Client Info'!$D$61,"N/A")</f>
        <v>N/A</v>
      </c>
      <c r="C83" s="112" t="str">
        <f>IF(B83="ISO 9001",'Client Info'!$B80,"N/A")</f>
        <v>N/A</v>
      </c>
      <c r="D83" s="674" t="str">
        <f>IF('Client Info'!D80="Yes",'Client Info'!J80,"---")</f>
        <v>---</v>
      </c>
      <c r="E83" s="113">
        <f>'Effective Employees'!F61</f>
        <v>0</v>
      </c>
      <c r="F83" s="191"/>
      <c r="G83" s="192"/>
      <c r="H83" s="192"/>
      <c r="I83" s="192"/>
      <c r="J83" s="192"/>
      <c r="K83" s="192"/>
      <c r="L83" s="567"/>
      <c r="M83" s="109"/>
      <c r="Q83" s="1" t="str">
        <f t="shared" si="0"/>
        <v>N/A</v>
      </c>
      <c r="R83" s="1" t="str">
        <f t="shared" si="1"/>
        <v>N/A</v>
      </c>
      <c r="S83">
        <f t="shared" si="10"/>
        <v>0</v>
      </c>
      <c r="T83">
        <f t="shared" si="17"/>
        <v>0</v>
      </c>
      <c r="U83">
        <f t="shared" si="11"/>
        <v>0</v>
      </c>
      <c r="V83">
        <f t="shared" si="12"/>
        <v>0</v>
      </c>
      <c r="W83">
        <f t="shared" si="13"/>
        <v>0</v>
      </c>
      <c r="X83">
        <f t="shared" si="14"/>
        <v>0</v>
      </c>
      <c r="Y83">
        <f t="shared" si="15"/>
        <v>0</v>
      </c>
      <c r="Z83">
        <f t="shared" si="16"/>
        <v>0</v>
      </c>
      <c r="AA83"/>
      <c r="AB83"/>
      <c r="AC83"/>
      <c r="AD83"/>
      <c r="AF83"/>
      <c r="AG83"/>
      <c r="AH83"/>
      <c r="AI83"/>
      <c r="AJ83"/>
      <c r="AK83"/>
      <c r="AL83"/>
      <c r="AM83"/>
    </row>
    <row r="84" spans="2:39" ht="16.899999999999999">
      <c r="B84" s="114" t="str">
        <f>IF('Client Info'!$E80="Yes",'Client Info'!$E$61,"N/A")</f>
        <v>N/A</v>
      </c>
      <c r="C84" s="115" t="str">
        <f>IF(B84="ISO 14001",'Client Info'!$B80,"N/A")</f>
        <v>N/A</v>
      </c>
      <c r="D84" s="675" t="str">
        <f>IF('Client Info'!E80="Yes",'Client Info'!J80,"---")</f>
        <v>---</v>
      </c>
      <c r="E84" s="116">
        <f>'Effective Employees'!F62</f>
        <v>0</v>
      </c>
      <c r="F84" s="193"/>
      <c r="G84" s="192"/>
      <c r="H84" s="192"/>
      <c r="I84" s="192"/>
      <c r="J84" s="192"/>
      <c r="K84" s="192"/>
      <c r="L84" s="568"/>
      <c r="M84" s="109"/>
      <c r="Q84" s="1" t="str">
        <f t="shared" si="0"/>
        <v>N/A</v>
      </c>
      <c r="R84" s="1" t="str">
        <f t="shared" si="1"/>
        <v>N/A</v>
      </c>
      <c r="S84">
        <f t="shared" si="10"/>
        <v>0</v>
      </c>
      <c r="T84">
        <f t="shared" si="17"/>
        <v>0</v>
      </c>
      <c r="U84">
        <f t="shared" si="11"/>
        <v>0</v>
      </c>
      <c r="V84">
        <f t="shared" si="12"/>
        <v>0</v>
      </c>
      <c r="W84">
        <f t="shared" si="13"/>
        <v>0</v>
      </c>
      <c r="X84">
        <f t="shared" si="14"/>
        <v>0</v>
      </c>
      <c r="Y84">
        <f t="shared" si="15"/>
        <v>0</v>
      </c>
      <c r="Z84">
        <f t="shared" si="16"/>
        <v>0</v>
      </c>
      <c r="AA84"/>
      <c r="AB84"/>
      <c r="AC84"/>
      <c r="AD84"/>
      <c r="AF84"/>
      <c r="AG84"/>
      <c r="AH84"/>
      <c r="AI84"/>
      <c r="AJ84"/>
      <c r="AK84"/>
      <c r="AL84"/>
      <c r="AM84"/>
    </row>
    <row r="85" spans="2:39" ht="16.899999999999999">
      <c r="B85" s="686" t="str">
        <f>IF('Client Info'!$F80="Yes",'Client Info'!$F$61,"N/A")</f>
        <v>N/A</v>
      </c>
      <c r="C85" s="595" t="str">
        <f>IF(B85="ISO 45001",'Client Info'!$B80,"N/A")</f>
        <v>N/A</v>
      </c>
      <c r="D85" s="676" t="str">
        <f>IF('Client Info'!F80="Yes",'Client Info'!J80,"---")</f>
        <v>---</v>
      </c>
      <c r="E85" s="596">
        <f>'Effective Employees'!F63</f>
        <v>0</v>
      </c>
      <c r="F85" s="598"/>
      <c r="G85" s="599"/>
      <c r="H85" s="599"/>
      <c r="I85" s="599"/>
      <c r="J85" s="599"/>
      <c r="K85" s="599"/>
      <c r="L85" s="600"/>
      <c r="M85" s="109"/>
      <c r="Q85" s="1" t="str">
        <f t="shared" si="0"/>
        <v>N/A</v>
      </c>
      <c r="R85" s="1" t="str">
        <f t="shared" si="1"/>
        <v>N/A</v>
      </c>
      <c r="S85">
        <f t="shared" si="10"/>
        <v>0</v>
      </c>
      <c r="T85">
        <f t="shared" si="17"/>
        <v>0</v>
      </c>
      <c r="U85">
        <f t="shared" si="11"/>
        <v>0</v>
      </c>
      <c r="V85">
        <f t="shared" si="12"/>
        <v>0</v>
      </c>
      <c r="W85">
        <f t="shared" si="13"/>
        <v>0</v>
      </c>
      <c r="X85">
        <f t="shared" si="14"/>
        <v>0</v>
      </c>
      <c r="Y85">
        <f t="shared" si="15"/>
        <v>0</v>
      </c>
      <c r="Z85">
        <f t="shared" si="16"/>
        <v>0</v>
      </c>
      <c r="AA85"/>
      <c r="AB85"/>
      <c r="AC85"/>
      <c r="AD85"/>
      <c r="AF85"/>
      <c r="AG85"/>
      <c r="AH85"/>
      <c r="AI85"/>
      <c r="AJ85"/>
      <c r="AK85"/>
      <c r="AL85"/>
      <c r="AM85"/>
    </row>
    <row r="86" spans="2:39" ht="16.899999999999999">
      <c r="B86" s="687" t="str">
        <f>IF('Client Info'!$D81="Yes",'Client Info'!$D$61,"N/A")</f>
        <v>N/A</v>
      </c>
      <c r="C86" s="112" t="str">
        <f>IF(B86="ISO 9001",'Client Info'!$B81,"N/A")</f>
        <v>N/A</v>
      </c>
      <c r="D86" s="674" t="str">
        <f>IF('Client Info'!D81="Yes",'Client Info'!J81,"---")</f>
        <v>---</v>
      </c>
      <c r="E86" s="113">
        <f>'Effective Employees'!F64</f>
        <v>0</v>
      </c>
      <c r="F86" s="191"/>
      <c r="G86" s="192"/>
      <c r="H86" s="192"/>
      <c r="I86" s="192"/>
      <c r="J86" s="192"/>
      <c r="K86" s="192"/>
      <c r="L86" s="567"/>
      <c r="M86" s="109"/>
      <c r="Q86" s="1" t="str">
        <f t="shared" si="0"/>
        <v>N/A</v>
      </c>
      <c r="R86" s="1" t="str">
        <f t="shared" si="1"/>
        <v>N/A</v>
      </c>
      <c r="S86">
        <f t="shared" si="10"/>
        <v>0</v>
      </c>
      <c r="T86">
        <f t="shared" si="17"/>
        <v>0</v>
      </c>
      <c r="U86">
        <f t="shared" si="11"/>
        <v>0</v>
      </c>
      <c r="V86">
        <f t="shared" si="12"/>
        <v>0</v>
      </c>
      <c r="W86">
        <f t="shared" si="13"/>
        <v>0</v>
      </c>
      <c r="X86">
        <f t="shared" si="14"/>
        <v>0</v>
      </c>
      <c r="Y86">
        <f t="shared" si="15"/>
        <v>0</v>
      </c>
      <c r="Z86">
        <f t="shared" si="16"/>
        <v>0</v>
      </c>
      <c r="AA86"/>
      <c r="AB86"/>
      <c r="AC86"/>
      <c r="AD86"/>
      <c r="AF86"/>
      <c r="AG86"/>
      <c r="AH86"/>
      <c r="AI86"/>
      <c r="AJ86"/>
      <c r="AK86"/>
      <c r="AL86"/>
      <c r="AM86"/>
    </row>
    <row r="87" spans="2:39" ht="16.899999999999999">
      <c r="B87" s="114" t="str">
        <f>IF('Client Info'!$E81="Yes",'Client Info'!$E$61,"N/A")</f>
        <v>N/A</v>
      </c>
      <c r="C87" s="115" t="str">
        <f>IF(B87="ISO 14001",'Client Info'!$B81,"N/A")</f>
        <v>N/A</v>
      </c>
      <c r="D87" s="675" t="str">
        <f>IF('Client Info'!E81="Yes",'Client Info'!J81,"---")</f>
        <v>---</v>
      </c>
      <c r="E87" s="116">
        <f>'Effective Employees'!F65</f>
        <v>0</v>
      </c>
      <c r="F87" s="193"/>
      <c r="G87" s="192"/>
      <c r="H87" s="192"/>
      <c r="I87" s="192"/>
      <c r="J87" s="192"/>
      <c r="K87" s="192"/>
      <c r="L87" s="568"/>
      <c r="M87" s="109"/>
      <c r="Q87" s="1" t="str">
        <f t="shared" si="0"/>
        <v>N/A</v>
      </c>
      <c r="R87" s="1" t="str">
        <f t="shared" si="1"/>
        <v>N/A</v>
      </c>
      <c r="S87">
        <f t="shared" si="10"/>
        <v>0</v>
      </c>
      <c r="T87">
        <f t="shared" si="17"/>
        <v>0</v>
      </c>
      <c r="U87">
        <f t="shared" si="11"/>
        <v>0</v>
      </c>
      <c r="V87">
        <f t="shared" si="12"/>
        <v>0</v>
      </c>
      <c r="W87">
        <f t="shared" si="13"/>
        <v>0</v>
      </c>
      <c r="X87">
        <f t="shared" si="14"/>
        <v>0</v>
      </c>
      <c r="Y87">
        <f t="shared" si="15"/>
        <v>0</v>
      </c>
      <c r="Z87">
        <f t="shared" si="16"/>
        <v>0</v>
      </c>
      <c r="AA87"/>
      <c r="AB87"/>
      <c r="AC87"/>
      <c r="AD87"/>
      <c r="AF87"/>
      <c r="AG87"/>
      <c r="AH87"/>
      <c r="AI87"/>
      <c r="AJ87"/>
      <c r="AK87"/>
      <c r="AL87"/>
      <c r="AM87"/>
    </row>
    <row r="88" spans="2:39" ht="16.899999999999999">
      <c r="B88" s="686" t="str">
        <f>IF('Client Info'!$F81="Yes",'Client Info'!$F$61,"N/A")</f>
        <v>N/A</v>
      </c>
      <c r="C88" s="595" t="str">
        <f>IF(B88="ISO 45001",'Client Info'!$B81,"N/A")</f>
        <v>N/A</v>
      </c>
      <c r="D88" s="676" t="str">
        <f>IF('Client Info'!F81="Yes",'Client Info'!J81,"---")</f>
        <v>---</v>
      </c>
      <c r="E88" s="596">
        <f>'Effective Employees'!F66</f>
        <v>0</v>
      </c>
      <c r="F88" s="598"/>
      <c r="G88" s="599"/>
      <c r="H88" s="599"/>
      <c r="I88" s="599"/>
      <c r="J88" s="599"/>
      <c r="K88" s="599"/>
      <c r="L88" s="600"/>
      <c r="M88" s="109"/>
      <c r="Q88" s="1" t="str">
        <f t="shared" si="0"/>
        <v>N/A</v>
      </c>
      <c r="R88" s="1" t="str">
        <f t="shared" si="1"/>
        <v>N/A</v>
      </c>
      <c r="S88">
        <f t="shared" si="10"/>
        <v>0</v>
      </c>
      <c r="T88">
        <f t="shared" si="17"/>
        <v>0</v>
      </c>
      <c r="U88">
        <f t="shared" si="11"/>
        <v>0</v>
      </c>
      <c r="V88">
        <f t="shared" si="12"/>
        <v>0</v>
      </c>
      <c r="W88">
        <f t="shared" si="13"/>
        <v>0</v>
      </c>
      <c r="X88">
        <f t="shared" si="14"/>
        <v>0</v>
      </c>
      <c r="Y88">
        <f t="shared" si="15"/>
        <v>0</v>
      </c>
      <c r="Z88">
        <f t="shared" si="16"/>
        <v>0</v>
      </c>
      <c r="AA88"/>
      <c r="AB88"/>
      <c r="AC88"/>
      <c r="AD88"/>
      <c r="AF88"/>
      <c r="AG88"/>
      <c r="AH88"/>
      <c r="AI88"/>
      <c r="AJ88"/>
      <c r="AK88"/>
      <c r="AL88"/>
      <c r="AM88"/>
    </row>
    <row r="89" spans="2:39" ht="16.899999999999999">
      <c r="B89" s="687" t="str">
        <f>IF('Client Info'!$D82="Yes",'Client Info'!$D$61,"N/A")</f>
        <v>N/A</v>
      </c>
      <c r="C89" s="112" t="str">
        <f>IF(B89="ISO 9001",'Client Info'!$B82,"N/A")</f>
        <v>N/A</v>
      </c>
      <c r="D89" s="674" t="str">
        <f>IF('Client Info'!D82="Yes",'Client Info'!J82,"---")</f>
        <v>---</v>
      </c>
      <c r="E89" s="113">
        <f>'Effective Employees'!F67</f>
        <v>0</v>
      </c>
      <c r="F89" s="191"/>
      <c r="G89" s="192"/>
      <c r="H89" s="192"/>
      <c r="I89" s="192"/>
      <c r="J89" s="192"/>
      <c r="K89" s="192"/>
      <c r="L89" s="567"/>
      <c r="M89" s="109"/>
      <c r="Q89" s="1" t="str">
        <f t="shared" si="0"/>
        <v>N/A</v>
      </c>
      <c r="R89" s="1" t="str">
        <f t="shared" si="1"/>
        <v>N/A</v>
      </c>
      <c r="S89">
        <f t="shared" ref="S89:S91" si="18">E89</f>
        <v>0</v>
      </c>
      <c r="T89">
        <f t="shared" ref="T89:Z91" si="19">IF(F89="Yes",1,0)</f>
        <v>0</v>
      </c>
      <c r="U89">
        <f t="shared" si="19"/>
        <v>0</v>
      </c>
      <c r="V89">
        <f t="shared" si="19"/>
        <v>0</v>
      </c>
      <c r="W89">
        <f t="shared" si="19"/>
        <v>0</v>
      </c>
      <c r="X89">
        <f t="shared" si="19"/>
        <v>0</v>
      </c>
      <c r="Y89">
        <f t="shared" si="19"/>
        <v>0</v>
      </c>
      <c r="Z89">
        <f t="shared" si="19"/>
        <v>0</v>
      </c>
      <c r="AA89"/>
      <c r="AB89"/>
      <c r="AC89"/>
      <c r="AD89"/>
      <c r="AF89"/>
      <c r="AG89"/>
      <c r="AH89"/>
      <c r="AI89"/>
      <c r="AJ89"/>
      <c r="AK89"/>
      <c r="AL89"/>
      <c r="AM89"/>
    </row>
    <row r="90" spans="2:39" ht="16.899999999999999">
      <c r="B90" s="114" t="str">
        <f>IF('Client Info'!$E82="Yes",'Client Info'!$E$61,"N/A")</f>
        <v>N/A</v>
      </c>
      <c r="C90" s="115" t="str">
        <f>IF(B90="ISO 14001",'Client Info'!$B82,"N/A")</f>
        <v>N/A</v>
      </c>
      <c r="D90" s="675" t="str">
        <f>IF('Client Info'!E82="Yes",'Client Info'!J82,"---")</f>
        <v>---</v>
      </c>
      <c r="E90" s="116">
        <f>'Effective Employees'!F68</f>
        <v>0</v>
      </c>
      <c r="F90" s="193"/>
      <c r="G90" s="192"/>
      <c r="H90" s="192"/>
      <c r="I90" s="192"/>
      <c r="J90" s="192"/>
      <c r="K90" s="192"/>
      <c r="L90" s="568"/>
      <c r="M90" s="109"/>
      <c r="Q90" s="1" t="str">
        <f t="shared" si="0"/>
        <v>N/A</v>
      </c>
      <c r="R90" s="1" t="str">
        <f t="shared" si="1"/>
        <v>N/A</v>
      </c>
      <c r="S90">
        <f t="shared" si="18"/>
        <v>0</v>
      </c>
      <c r="T90">
        <f t="shared" si="19"/>
        <v>0</v>
      </c>
      <c r="U90">
        <f t="shared" si="19"/>
        <v>0</v>
      </c>
      <c r="V90">
        <f t="shared" si="19"/>
        <v>0</v>
      </c>
      <c r="W90">
        <f t="shared" si="19"/>
        <v>0</v>
      </c>
      <c r="X90">
        <f t="shared" si="19"/>
        <v>0</v>
      </c>
      <c r="Y90">
        <f t="shared" si="19"/>
        <v>0</v>
      </c>
      <c r="Z90">
        <f t="shared" si="19"/>
        <v>0</v>
      </c>
      <c r="AA90"/>
      <c r="AB90"/>
      <c r="AC90"/>
      <c r="AD90"/>
      <c r="AF90"/>
      <c r="AG90"/>
      <c r="AH90"/>
      <c r="AI90"/>
      <c r="AJ90"/>
      <c r="AK90"/>
      <c r="AL90"/>
      <c r="AM90"/>
    </row>
    <row r="91" spans="2:39" ht="16.899999999999999">
      <c r="B91" s="686" t="str">
        <f>IF('Client Info'!$F82="Yes",'Client Info'!$F$61,"N/A")</f>
        <v>N/A</v>
      </c>
      <c r="C91" s="595" t="str">
        <f>IF(B91="ISO 45001",'Client Info'!$B82,"N/A")</f>
        <v>N/A</v>
      </c>
      <c r="D91" s="676" t="str">
        <f>IF('Client Info'!F82="Yes",'Client Info'!J82,"---")</f>
        <v>---</v>
      </c>
      <c r="E91" s="596">
        <f>'Effective Employees'!F69</f>
        <v>0</v>
      </c>
      <c r="F91" s="598"/>
      <c r="G91" s="599"/>
      <c r="H91" s="599"/>
      <c r="I91" s="599"/>
      <c r="J91" s="599"/>
      <c r="K91" s="599"/>
      <c r="L91" s="600"/>
      <c r="M91" s="109"/>
      <c r="Q91" s="1" t="str">
        <f t="shared" si="0"/>
        <v>N/A</v>
      </c>
      <c r="R91" s="1" t="str">
        <f t="shared" si="1"/>
        <v>N/A</v>
      </c>
      <c r="S91">
        <f t="shared" si="18"/>
        <v>0</v>
      </c>
      <c r="T91">
        <f t="shared" si="19"/>
        <v>0</v>
      </c>
      <c r="U91">
        <f t="shared" si="19"/>
        <v>0</v>
      </c>
      <c r="V91">
        <f t="shared" si="19"/>
        <v>0</v>
      </c>
      <c r="W91">
        <f t="shared" si="19"/>
        <v>0</v>
      </c>
      <c r="X91">
        <f t="shared" si="19"/>
        <v>0</v>
      </c>
      <c r="Y91">
        <f t="shared" si="19"/>
        <v>0</v>
      </c>
      <c r="Z91">
        <f t="shared" si="19"/>
        <v>0</v>
      </c>
      <c r="AA91"/>
      <c r="AB91"/>
      <c r="AC91"/>
      <c r="AD91"/>
      <c r="AF91"/>
      <c r="AG91"/>
      <c r="AH91"/>
      <c r="AI91"/>
      <c r="AJ91"/>
      <c r="AK91"/>
      <c r="AL91"/>
      <c r="AM91"/>
    </row>
    <row r="92" spans="2:39" ht="16.899999999999999">
      <c r="B92" s="687" t="str">
        <f>IF('Client Info'!$D83="Yes",'Client Info'!$D$61,"N/A")</f>
        <v>N/A</v>
      </c>
      <c r="C92" s="112" t="str">
        <f>IF(B92="ISO 9001",'Client Info'!$B83,"N/A")</f>
        <v>N/A</v>
      </c>
      <c r="D92" s="674" t="str">
        <f>IF('Client Info'!D83="Yes",'Client Info'!J83,"---")</f>
        <v>---</v>
      </c>
      <c r="E92" s="113">
        <f>'Effective Employees'!F70</f>
        <v>0</v>
      </c>
      <c r="F92" s="191"/>
      <c r="G92" s="192"/>
      <c r="H92" s="192"/>
      <c r="I92" s="192"/>
      <c r="J92" s="192"/>
      <c r="K92" s="192"/>
      <c r="L92" s="567"/>
      <c r="M92" s="109"/>
      <c r="Q92" s="1" t="str">
        <f t="shared" si="0"/>
        <v>N/A</v>
      </c>
      <c r="R92" s="1" t="str">
        <f t="shared" si="1"/>
        <v>N/A</v>
      </c>
      <c r="S92">
        <f t="shared" ref="S92:S94" si="20">E92</f>
        <v>0</v>
      </c>
      <c r="T92">
        <f t="shared" ref="T92:Z94" si="21">IF(F92="Yes",1,0)</f>
        <v>0</v>
      </c>
      <c r="U92">
        <f t="shared" si="21"/>
        <v>0</v>
      </c>
      <c r="V92">
        <f t="shared" si="21"/>
        <v>0</v>
      </c>
      <c r="W92">
        <f t="shared" si="21"/>
        <v>0</v>
      </c>
      <c r="X92">
        <f t="shared" si="21"/>
        <v>0</v>
      </c>
      <c r="Y92">
        <f t="shared" si="21"/>
        <v>0</v>
      </c>
      <c r="Z92">
        <f t="shared" si="21"/>
        <v>0</v>
      </c>
      <c r="AA92"/>
      <c r="AB92"/>
      <c r="AC92"/>
      <c r="AD92"/>
      <c r="AF92"/>
      <c r="AG92"/>
      <c r="AH92"/>
      <c r="AI92"/>
      <c r="AJ92"/>
      <c r="AK92"/>
      <c r="AL92"/>
      <c r="AM92"/>
    </row>
    <row r="93" spans="2:39" ht="16.899999999999999">
      <c r="B93" s="114" t="str">
        <f>IF('Client Info'!$E83="Yes",'Client Info'!$E$61,"N/A")</f>
        <v>N/A</v>
      </c>
      <c r="C93" s="115" t="str">
        <f>IF(B93="ISO 14001",'Client Info'!$B83,"N/A")</f>
        <v>N/A</v>
      </c>
      <c r="D93" s="675" t="str">
        <f>IF('Client Info'!E83="Yes",'Client Info'!J83,"---")</f>
        <v>---</v>
      </c>
      <c r="E93" s="116">
        <f>'Effective Employees'!F71</f>
        <v>0</v>
      </c>
      <c r="F93" s="193"/>
      <c r="G93" s="192"/>
      <c r="H93" s="192"/>
      <c r="I93" s="192"/>
      <c r="J93" s="192"/>
      <c r="K93" s="192"/>
      <c r="L93" s="568"/>
      <c r="M93" s="109"/>
      <c r="Q93" s="1" t="str">
        <f t="shared" si="0"/>
        <v>N/A</v>
      </c>
      <c r="R93" s="1" t="str">
        <f t="shared" si="1"/>
        <v>N/A</v>
      </c>
      <c r="S93">
        <f t="shared" si="20"/>
        <v>0</v>
      </c>
      <c r="T93">
        <f t="shared" si="21"/>
        <v>0</v>
      </c>
      <c r="U93">
        <f t="shared" si="21"/>
        <v>0</v>
      </c>
      <c r="V93">
        <f t="shared" si="21"/>
        <v>0</v>
      </c>
      <c r="W93">
        <f t="shared" si="21"/>
        <v>0</v>
      </c>
      <c r="X93">
        <f t="shared" si="21"/>
        <v>0</v>
      </c>
      <c r="Y93">
        <f t="shared" si="21"/>
        <v>0</v>
      </c>
      <c r="Z93">
        <f t="shared" si="21"/>
        <v>0</v>
      </c>
      <c r="AA93"/>
      <c r="AB93"/>
      <c r="AC93"/>
      <c r="AD93"/>
      <c r="AF93"/>
      <c r="AG93"/>
      <c r="AH93"/>
      <c r="AI93"/>
      <c r="AJ93"/>
      <c r="AK93"/>
      <c r="AL93"/>
      <c r="AM93"/>
    </row>
    <row r="94" spans="2:39" ht="16.899999999999999">
      <c r="B94" s="686" t="str">
        <f>IF('Client Info'!$F83="Yes",'Client Info'!$F$61,"N/A")</f>
        <v>N/A</v>
      </c>
      <c r="C94" s="595" t="str">
        <f>IF(B94="ISO 45001",'Client Info'!$B83,"N/A")</f>
        <v>N/A</v>
      </c>
      <c r="D94" s="676" t="str">
        <f>IF('Client Info'!F83="Yes",'Client Info'!J83,"---")</f>
        <v>---</v>
      </c>
      <c r="E94" s="596">
        <f>'Effective Employees'!F72</f>
        <v>0</v>
      </c>
      <c r="F94" s="598"/>
      <c r="G94" s="599"/>
      <c r="H94" s="599"/>
      <c r="I94" s="599"/>
      <c r="J94" s="599"/>
      <c r="K94" s="599"/>
      <c r="L94" s="600"/>
      <c r="M94" s="109"/>
      <c r="Q94" s="1" t="str">
        <f t="shared" si="0"/>
        <v>N/A</v>
      </c>
      <c r="R94" s="1" t="str">
        <f t="shared" si="1"/>
        <v>N/A</v>
      </c>
      <c r="S94">
        <f t="shared" si="20"/>
        <v>0</v>
      </c>
      <c r="T94">
        <f t="shared" si="21"/>
        <v>0</v>
      </c>
      <c r="U94">
        <f t="shared" si="21"/>
        <v>0</v>
      </c>
      <c r="V94">
        <f t="shared" si="21"/>
        <v>0</v>
      </c>
      <c r="W94">
        <f t="shared" si="21"/>
        <v>0</v>
      </c>
      <c r="X94">
        <f t="shared" si="21"/>
        <v>0</v>
      </c>
      <c r="Y94">
        <f t="shared" si="21"/>
        <v>0</v>
      </c>
      <c r="Z94">
        <f t="shared" si="21"/>
        <v>0</v>
      </c>
      <c r="AA94"/>
      <c r="AB94"/>
      <c r="AC94"/>
      <c r="AD94"/>
      <c r="AF94"/>
      <c r="AG94"/>
      <c r="AH94"/>
      <c r="AI94"/>
      <c r="AJ94"/>
      <c r="AK94"/>
      <c r="AL94"/>
      <c r="AM94"/>
    </row>
    <row r="95" spans="2:39" ht="16.899999999999999">
      <c r="B95" s="687" t="str">
        <f>IF('Client Info'!$D84="Yes",'Client Info'!$D$61,"N/A")</f>
        <v>N/A</v>
      </c>
      <c r="C95" s="112" t="str">
        <f>IF(B95="ISO 9001",'Client Info'!$B84,"N/A")</f>
        <v>N/A</v>
      </c>
      <c r="D95" s="674" t="str">
        <f>IF('Client Info'!D84="Yes",'Client Info'!J84,"---")</f>
        <v>---</v>
      </c>
      <c r="E95" s="601">
        <f>'Effective Employees'!F73</f>
        <v>0</v>
      </c>
      <c r="F95" s="191"/>
      <c r="G95" s="192"/>
      <c r="H95" s="192"/>
      <c r="I95" s="192"/>
      <c r="J95" s="192"/>
      <c r="K95" s="192"/>
      <c r="L95" s="567"/>
      <c r="M95" s="109"/>
      <c r="Q95" s="1" t="str">
        <f t="shared" si="0"/>
        <v>N/A</v>
      </c>
      <c r="R95" s="1" t="str">
        <f t="shared" si="1"/>
        <v>N/A</v>
      </c>
      <c r="S95">
        <f t="shared" ref="S95:S100" si="22">E95</f>
        <v>0</v>
      </c>
      <c r="T95">
        <f t="shared" ref="T95:Z100" si="23">IF(F95="Yes",1,0)</f>
        <v>0</v>
      </c>
      <c r="U95">
        <f t="shared" si="23"/>
        <v>0</v>
      </c>
      <c r="V95">
        <f t="shared" si="23"/>
        <v>0</v>
      </c>
      <c r="W95">
        <f t="shared" si="23"/>
        <v>0</v>
      </c>
      <c r="X95">
        <f t="shared" si="23"/>
        <v>0</v>
      </c>
      <c r="Y95">
        <f t="shared" si="23"/>
        <v>0</v>
      </c>
      <c r="Z95">
        <f t="shared" si="23"/>
        <v>0</v>
      </c>
      <c r="AA95"/>
      <c r="AB95"/>
      <c r="AC95"/>
      <c r="AD95"/>
      <c r="AF95"/>
      <c r="AG95"/>
      <c r="AH95"/>
      <c r="AI95"/>
      <c r="AJ95"/>
      <c r="AK95"/>
      <c r="AL95"/>
      <c r="AM95"/>
    </row>
    <row r="96" spans="2:39" ht="16.899999999999999">
      <c r="B96" s="114" t="str">
        <f>IF('Client Info'!$E84="Yes",'Client Info'!$E$61,"N/A")</f>
        <v>N/A</v>
      </c>
      <c r="C96" s="115" t="str">
        <f>IF(B96="ISO 14001",'Client Info'!$B84,"N/A")</f>
        <v>N/A</v>
      </c>
      <c r="D96" s="675" t="str">
        <f>IF('Client Info'!E84="Yes",'Client Info'!J84,"---")</f>
        <v>---</v>
      </c>
      <c r="E96" s="473">
        <f>'Effective Employees'!F74</f>
        <v>0</v>
      </c>
      <c r="F96" s="193"/>
      <c r="G96" s="192"/>
      <c r="H96" s="192"/>
      <c r="I96" s="192"/>
      <c r="J96" s="192"/>
      <c r="K96" s="192"/>
      <c r="L96" s="568"/>
      <c r="M96" s="109"/>
      <c r="Q96" s="1" t="str">
        <f t="shared" si="0"/>
        <v>N/A</v>
      </c>
      <c r="R96" s="1" t="str">
        <f t="shared" si="1"/>
        <v>N/A</v>
      </c>
      <c r="S96">
        <f t="shared" si="22"/>
        <v>0</v>
      </c>
      <c r="T96">
        <f t="shared" si="23"/>
        <v>0</v>
      </c>
      <c r="U96">
        <f t="shared" si="23"/>
        <v>0</v>
      </c>
      <c r="V96">
        <f t="shared" si="23"/>
        <v>0</v>
      </c>
      <c r="W96">
        <f t="shared" si="23"/>
        <v>0</v>
      </c>
      <c r="X96">
        <f t="shared" si="23"/>
        <v>0</v>
      </c>
      <c r="Y96">
        <f t="shared" si="23"/>
        <v>0</v>
      </c>
      <c r="Z96">
        <f t="shared" si="23"/>
        <v>0</v>
      </c>
      <c r="AA96"/>
      <c r="AB96"/>
      <c r="AC96"/>
      <c r="AD96"/>
      <c r="AF96"/>
      <c r="AG96"/>
      <c r="AH96"/>
      <c r="AI96"/>
      <c r="AJ96"/>
      <c r="AK96"/>
      <c r="AL96"/>
      <c r="AM96"/>
    </row>
    <row r="97" spans="2:39" ht="16.899999999999999">
      <c r="B97" s="686" t="str">
        <f>IF('Client Info'!$F84="Yes",'Client Info'!$F$61,"N/A")</f>
        <v>N/A</v>
      </c>
      <c r="C97" s="595" t="str">
        <f>IF(B97="ISO 45001",'Client Info'!$B84,"N/A")</f>
        <v>N/A</v>
      </c>
      <c r="D97" s="676" t="str">
        <f>IF('Client Info'!F84="Yes",'Client Info'!J84,"---")</f>
        <v>---</v>
      </c>
      <c r="E97" s="602">
        <f>'Effective Employees'!F75</f>
        <v>0</v>
      </c>
      <c r="F97" s="598"/>
      <c r="G97" s="599"/>
      <c r="H97" s="599"/>
      <c r="I97" s="599"/>
      <c r="J97" s="599"/>
      <c r="K97" s="599"/>
      <c r="L97" s="600"/>
      <c r="M97" s="109"/>
      <c r="Q97" s="1" t="str">
        <f t="shared" si="0"/>
        <v>N/A</v>
      </c>
      <c r="R97" s="1" t="str">
        <f t="shared" si="1"/>
        <v>N/A</v>
      </c>
      <c r="S97">
        <f t="shared" si="22"/>
        <v>0</v>
      </c>
      <c r="T97">
        <f t="shared" si="23"/>
        <v>0</v>
      </c>
      <c r="U97">
        <f t="shared" si="23"/>
        <v>0</v>
      </c>
      <c r="V97">
        <f t="shared" si="23"/>
        <v>0</v>
      </c>
      <c r="W97">
        <f t="shared" si="23"/>
        <v>0</v>
      </c>
      <c r="X97">
        <f t="shared" si="23"/>
        <v>0</v>
      </c>
      <c r="Y97">
        <f t="shared" si="23"/>
        <v>0</v>
      </c>
      <c r="Z97">
        <f t="shared" si="23"/>
        <v>0</v>
      </c>
      <c r="AA97"/>
      <c r="AB97"/>
      <c r="AC97"/>
      <c r="AD97"/>
      <c r="AF97"/>
      <c r="AG97"/>
      <c r="AH97"/>
      <c r="AI97"/>
      <c r="AJ97"/>
      <c r="AK97"/>
      <c r="AL97"/>
      <c r="AM97"/>
    </row>
    <row r="98" spans="2:39" ht="16.899999999999999">
      <c r="B98" s="687" t="str">
        <f>IF('Client Info'!$D85="Yes",'Client Info'!$D$61,"N/A")</f>
        <v>N/A</v>
      </c>
      <c r="C98" s="112" t="str">
        <f>IF(B98="ISO 9001",'Client Info'!$B85,"N/A")</f>
        <v>N/A</v>
      </c>
      <c r="D98" s="674" t="str">
        <f>IF('Client Info'!D85="Yes",'Client Info'!J85,"---")</f>
        <v>---</v>
      </c>
      <c r="E98" s="601">
        <f>'Effective Employees'!F76</f>
        <v>0</v>
      </c>
      <c r="F98" s="191"/>
      <c r="G98" s="192"/>
      <c r="H98" s="192"/>
      <c r="I98" s="192"/>
      <c r="J98" s="192"/>
      <c r="K98" s="192"/>
      <c r="L98" s="567"/>
      <c r="M98" s="109"/>
      <c r="Q98" s="1" t="str">
        <f t="shared" si="0"/>
        <v>N/A</v>
      </c>
      <c r="R98" s="1" t="str">
        <f t="shared" si="1"/>
        <v>N/A</v>
      </c>
      <c r="S98">
        <f t="shared" si="22"/>
        <v>0</v>
      </c>
      <c r="T98">
        <f t="shared" si="23"/>
        <v>0</v>
      </c>
      <c r="U98">
        <f t="shared" si="23"/>
        <v>0</v>
      </c>
      <c r="V98">
        <f t="shared" si="23"/>
        <v>0</v>
      </c>
      <c r="W98">
        <f t="shared" si="23"/>
        <v>0</v>
      </c>
      <c r="X98">
        <f t="shared" si="23"/>
        <v>0</v>
      </c>
      <c r="Y98">
        <f t="shared" si="23"/>
        <v>0</v>
      </c>
      <c r="Z98">
        <f t="shared" si="23"/>
        <v>0</v>
      </c>
      <c r="AA98"/>
      <c r="AB98"/>
      <c r="AC98"/>
      <c r="AD98"/>
      <c r="AF98"/>
      <c r="AG98"/>
      <c r="AH98"/>
      <c r="AI98"/>
      <c r="AJ98"/>
      <c r="AK98"/>
      <c r="AL98"/>
      <c r="AM98"/>
    </row>
    <row r="99" spans="2:39" ht="16.899999999999999">
      <c r="B99" s="114" t="str">
        <f>IF('Client Info'!$E85="Yes",'Client Info'!$E$61,"N/A")</f>
        <v>N/A</v>
      </c>
      <c r="C99" s="115" t="str">
        <f>IF(B99="ISO 14001",'Client Info'!$B85,"N/A")</f>
        <v>N/A</v>
      </c>
      <c r="D99" s="675" t="str">
        <f>IF('Client Info'!E85="Yes",'Client Info'!J85,"---")</f>
        <v>---</v>
      </c>
      <c r="E99" s="473">
        <f>'Effective Employees'!F77</f>
        <v>0</v>
      </c>
      <c r="F99" s="193"/>
      <c r="G99" s="192"/>
      <c r="H99" s="192"/>
      <c r="I99" s="192"/>
      <c r="J99" s="192"/>
      <c r="K99" s="192"/>
      <c r="L99" s="568"/>
      <c r="M99" s="109"/>
      <c r="Q99" s="1" t="str">
        <f t="shared" ref="Q99:Q162" si="24">B99</f>
        <v>N/A</v>
      </c>
      <c r="R99" s="1" t="str">
        <f t="shared" ref="R99:R162" si="25">C99</f>
        <v>N/A</v>
      </c>
      <c r="S99">
        <f t="shared" si="22"/>
        <v>0</v>
      </c>
      <c r="T99">
        <f t="shared" si="23"/>
        <v>0</v>
      </c>
      <c r="U99">
        <f t="shared" si="23"/>
        <v>0</v>
      </c>
      <c r="V99">
        <f t="shared" si="23"/>
        <v>0</v>
      </c>
      <c r="W99">
        <f t="shared" si="23"/>
        <v>0</v>
      </c>
      <c r="X99">
        <f t="shared" si="23"/>
        <v>0</v>
      </c>
      <c r="Y99">
        <f t="shared" si="23"/>
        <v>0</v>
      </c>
      <c r="Z99">
        <f t="shared" si="23"/>
        <v>0</v>
      </c>
      <c r="AA99"/>
      <c r="AB99"/>
      <c r="AC99"/>
      <c r="AD99"/>
      <c r="AF99"/>
      <c r="AG99"/>
      <c r="AH99"/>
      <c r="AI99"/>
      <c r="AJ99"/>
      <c r="AK99"/>
      <c r="AL99"/>
      <c r="AM99"/>
    </row>
    <row r="100" spans="2:39" ht="16.899999999999999">
      <c r="B100" s="686" t="str">
        <f>IF('Client Info'!$F85="Yes",'Client Info'!$F$61,"N/A")</f>
        <v>N/A</v>
      </c>
      <c r="C100" s="595" t="str">
        <f>IF(B100="ISO 45001",'Client Info'!$B85,"N/A")</f>
        <v>N/A</v>
      </c>
      <c r="D100" s="676" t="str">
        <f>IF('Client Info'!F85="Yes",'Client Info'!J85,"---")</f>
        <v>---</v>
      </c>
      <c r="E100" s="602">
        <f>'Effective Employees'!F78</f>
        <v>0</v>
      </c>
      <c r="F100" s="598"/>
      <c r="G100" s="599"/>
      <c r="H100" s="599"/>
      <c r="I100" s="599"/>
      <c r="J100" s="599"/>
      <c r="K100" s="599"/>
      <c r="L100" s="600"/>
      <c r="M100" s="109"/>
      <c r="Q100" s="1" t="str">
        <f t="shared" si="24"/>
        <v>N/A</v>
      </c>
      <c r="R100" s="1" t="str">
        <f t="shared" si="25"/>
        <v>N/A</v>
      </c>
      <c r="S100">
        <f t="shared" si="22"/>
        <v>0</v>
      </c>
      <c r="T100">
        <f t="shared" si="23"/>
        <v>0</v>
      </c>
      <c r="U100">
        <f t="shared" si="23"/>
        <v>0</v>
      </c>
      <c r="V100">
        <f t="shared" si="23"/>
        <v>0</v>
      </c>
      <c r="W100">
        <f t="shared" si="23"/>
        <v>0</v>
      </c>
      <c r="X100">
        <f t="shared" si="23"/>
        <v>0</v>
      </c>
      <c r="Y100">
        <f t="shared" si="23"/>
        <v>0</v>
      </c>
      <c r="Z100">
        <f t="shared" si="23"/>
        <v>0</v>
      </c>
      <c r="AA100"/>
      <c r="AB100"/>
      <c r="AC100"/>
      <c r="AD100"/>
      <c r="AF100"/>
      <c r="AG100"/>
      <c r="AH100"/>
      <c r="AI100"/>
      <c r="AJ100"/>
      <c r="AK100"/>
      <c r="AL100"/>
      <c r="AM100"/>
    </row>
    <row r="101" spans="2:39" ht="16.899999999999999">
      <c r="B101" s="687" t="str">
        <f>IF('Client Info'!$D86="Yes",'Client Info'!$D$61,"N/A")</f>
        <v>N/A</v>
      </c>
      <c r="C101" s="112" t="str">
        <f>IF(B101="ISO 9001",'Client Info'!$B86,"N/A")</f>
        <v>N/A</v>
      </c>
      <c r="D101" s="674" t="str">
        <f>IF('Client Info'!D86="Yes",'Client Info'!J86,"---")</f>
        <v>---</v>
      </c>
      <c r="E101" s="601">
        <f>'Effective Employees'!F79</f>
        <v>0</v>
      </c>
      <c r="F101" s="191"/>
      <c r="G101" s="192"/>
      <c r="H101" s="192"/>
      <c r="I101" s="192"/>
      <c r="J101" s="192"/>
      <c r="K101" s="192"/>
      <c r="L101" s="567"/>
      <c r="M101" s="109"/>
      <c r="Q101" s="1" t="str">
        <f t="shared" si="24"/>
        <v>N/A</v>
      </c>
      <c r="R101" s="1" t="str">
        <f t="shared" si="25"/>
        <v>N/A</v>
      </c>
      <c r="S101">
        <f t="shared" ref="S101:S112" si="26">E101</f>
        <v>0</v>
      </c>
      <c r="T101">
        <f t="shared" ref="T101:T112" si="27">IF(F101="Yes",1,0)</f>
        <v>0</v>
      </c>
      <c r="U101">
        <f t="shared" ref="U101:U112" si="28">IF(G101="Yes",1,0)</f>
        <v>0</v>
      </c>
      <c r="V101">
        <f t="shared" ref="V101:V112" si="29">IF(H101="Yes",1,0)</f>
        <v>0</v>
      </c>
      <c r="W101">
        <f t="shared" ref="W101:W112" si="30">IF(I101="Yes",1,0)</f>
        <v>0</v>
      </c>
      <c r="X101">
        <f t="shared" ref="X101:X112" si="31">IF(J101="Yes",1,0)</f>
        <v>0</v>
      </c>
      <c r="Y101">
        <f t="shared" ref="Y101:Y112" si="32">IF(K101="Yes",1,0)</f>
        <v>0</v>
      </c>
      <c r="Z101">
        <f t="shared" ref="Z101:Z112" si="33">IF(L101="Yes",1,0)</f>
        <v>0</v>
      </c>
      <c r="AA101"/>
      <c r="AB101"/>
      <c r="AC101"/>
      <c r="AD101"/>
      <c r="AF101"/>
      <c r="AG101"/>
      <c r="AH101"/>
      <c r="AI101"/>
      <c r="AJ101"/>
      <c r="AK101"/>
      <c r="AL101"/>
      <c r="AM101"/>
    </row>
    <row r="102" spans="2:39" ht="16.899999999999999">
      <c r="B102" s="114" t="str">
        <f>IF('Client Info'!$E86="Yes",'Client Info'!$E$61,"N/A")</f>
        <v>N/A</v>
      </c>
      <c r="C102" s="115" t="str">
        <f>IF(B102="ISO 14001",'Client Info'!$B86,"N/A")</f>
        <v>N/A</v>
      </c>
      <c r="D102" s="675" t="str">
        <f>IF('Client Info'!E86="Yes",'Client Info'!J86,"---")</f>
        <v>---</v>
      </c>
      <c r="E102" s="473">
        <f>'Effective Employees'!F80</f>
        <v>0</v>
      </c>
      <c r="F102" s="193"/>
      <c r="G102" s="192"/>
      <c r="H102" s="192"/>
      <c r="I102" s="192"/>
      <c r="J102" s="192"/>
      <c r="K102" s="192"/>
      <c r="L102" s="568"/>
      <c r="M102" s="109"/>
      <c r="Q102" s="1" t="str">
        <f t="shared" si="24"/>
        <v>N/A</v>
      </c>
      <c r="R102" s="1" t="str">
        <f t="shared" si="25"/>
        <v>N/A</v>
      </c>
      <c r="S102">
        <f t="shared" si="26"/>
        <v>0</v>
      </c>
      <c r="T102">
        <f t="shared" si="27"/>
        <v>0</v>
      </c>
      <c r="U102">
        <f t="shared" si="28"/>
        <v>0</v>
      </c>
      <c r="V102">
        <f t="shared" si="29"/>
        <v>0</v>
      </c>
      <c r="W102">
        <f t="shared" si="30"/>
        <v>0</v>
      </c>
      <c r="X102">
        <f t="shared" si="31"/>
        <v>0</v>
      </c>
      <c r="Y102">
        <f t="shared" si="32"/>
        <v>0</v>
      </c>
      <c r="Z102">
        <f t="shared" si="33"/>
        <v>0</v>
      </c>
      <c r="AA102"/>
      <c r="AB102"/>
      <c r="AC102"/>
      <c r="AD102"/>
      <c r="AF102"/>
      <c r="AG102"/>
      <c r="AH102"/>
      <c r="AI102"/>
      <c r="AJ102"/>
      <c r="AK102"/>
      <c r="AL102"/>
      <c r="AM102"/>
    </row>
    <row r="103" spans="2:39" ht="16.899999999999999">
      <c r="B103" s="686" t="str">
        <f>IF('Client Info'!$F86="Yes",'Client Info'!$F$61,"N/A")</f>
        <v>N/A</v>
      </c>
      <c r="C103" s="595" t="str">
        <f>IF(B103="ISO 45001",'Client Info'!$B86,"N/A")</f>
        <v>N/A</v>
      </c>
      <c r="D103" s="676" t="str">
        <f>IF('Client Info'!F86="Yes",'Client Info'!J86,"---")</f>
        <v>---</v>
      </c>
      <c r="E103" s="602">
        <f>'Effective Employees'!F81</f>
        <v>0</v>
      </c>
      <c r="F103" s="598"/>
      <c r="G103" s="599"/>
      <c r="H103" s="599"/>
      <c r="I103" s="599"/>
      <c r="J103" s="599"/>
      <c r="K103" s="599"/>
      <c r="L103" s="600"/>
      <c r="M103" s="109"/>
      <c r="Q103" s="1" t="str">
        <f t="shared" si="24"/>
        <v>N/A</v>
      </c>
      <c r="R103" s="1" t="str">
        <f t="shared" si="25"/>
        <v>N/A</v>
      </c>
      <c r="S103">
        <f t="shared" si="26"/>
        <v>0</v>
      </c>
      <c r="T103">
        <f t="shared" si="27"/>
        <v>0</v>
      </c>
      <c r="U103">
        <f t="shared" si="28"/>
        <v>0</v>
      </c>
      <c r="V103">
        <f t="shared" si="29"/>
        <v>0</v>
      </c>
      <c r="W103">
        <f t="shared" si="30"/>
        <v>0</v>
      </c>
      <c r="X103">
        <f t="shared" si="31"/>
        <v>0</v>
      </c>
      <c r="Y103">
        <f t="shared" si="32"/>
        <v>0</v>
      </c>
      <c r="Z103">
        <f t="shared" si="33"/>
        <v>0</v>
      </c>
      <c r="AA103"/>
      <c r="AB103"/>
      <c r="AC103"/>
      <c r="AD103"/>
      <c r="AF103"/>
      <c r="AG103"/>
      <c r="AH103"/>
      <c r="AI103"/>
      <c r="AJ103"/>
      <c r="AK103"/>
      <c r="AL103"/>
      <c r="AM103"/>
    </row>
    <row r="104" spans="2:39" ht="16.899999999999999">
      <c r="B104" s="687" t="str">
        <f>IF('Client Info'!$D87="Yes",'Client Info'!$D$61,"N/A")</f>
        <v>N/A</v>
      </c>
      <c r="C104" s="112" t="str">
        <f>IF(B104="ISO 9001",'Client Info'!$B87,"N/A")</f>
        <v>N/A</v>
      </c>
      <c r="D104" s="674" t="str">
        <f>IF('Client Info'!D87="Yes",'Client Info'!J87,"---")</f>
        <v>---</v>
      </c>
      <c r="E104" s="601">
        <f>'Effective Employees'!F82</f>
        <v>0</v>
      </c>
      <c r="F104" s="191"/>
      <c r="G104" s="192"/>
      <c r="H104" s="192"/>
      <c r="I104" s="192"/>
      <c r="J104" s="192"/>
      <c r="K104" s="192"/>
      <c r="L104" s="567"/>
      <c r="M104" s="109"/>
      <c r="Q104" s="1" t="str">
        <f t="shared" si="24"/>
        <v>N/A</v>
      </c>
      <c r="R104" s="1" t="str">
        <f t="shared" si="25"/>
        <v>N/A</v>
      </c>
      <c r="S104">
        <f t="shared" si="26"/>
        <v>0</v>
      </c>
      <c r="T104">
        <f t="shared" si="27"/>
        <v>0</v>
      </c>
      <c r="U104">
        <f t="shared" si="28"/>
        <v>0</v>
      </c>
      <c r="V104">
        <f t="shared" si="29"/>
        <v>0</v>
      </c>
      <c r="W104">
        <f t="shared" si="30"/>
        <v>0</v>
      </c>
      <c r="X104">
        <f t="shared" si="31"/>
        <v>0</v>
      </c>
      <c r="Y104">
        <f t="shared" si="32"/>
        <v>0</v>
      </c>
      <c r="Z104">
        <f t="shared" si="33"/>
        <v>0</v>
      </c>
      <c r="AA104"/>
      <c r="AB104"/>
      <c r="AC104"/>
      <c r="AD104"/>
      <c r="AF104"/>
      <c r="AG104"/>
      <c r="AH104"/>
      <c r="AI104"/>
      <c r="AJ104"/>
      <c r="AK104"/>
      <c r="AL104"/>
      <c r="AM104"/>
    </row>
    <row r="105" spans="2:39" ht="16.899999999999999">
      <c r="B105" s="114" t="str">
        <f>IF('Client Info'!$E87="Yes",'Client Info'!$E$61,"N/A")</f>
        <v>N/A</v>
      </c>
      <c r="C105" s="115" t="str">
        <f>IF(B105="ISO 14001",'Client Info'!$B87,"N/A")</f>
        <v>N/A</v>
      </c>
      <c r="D105" s="675" t="str">
        <f>IF('Client Info'!E87="Yes",'Client Info'!J87,"---")</f>
        <v>---</v>
      </c>
      <c r="E105" s="473">
        <f>'Effective Employees'!F83</f>
        <v>0</v>
      </c>
      <c r="F105" s="193"/>
      <c r="G105" s="192"/>
      <c r="H105" s="192"/>
      <c r="I105" s="192"/>
      <c r="J105" s="192"/>
      <c r="K105" s="192"/>
      <c r="L105" s="568"/>
      <c r="M105" s="109"/>
      <c r="Q105" s="1" t="str">
        <f t="shared" si="24"/>
        <v>N/A</v>
      </c>
      <c r="R105" s="1" t="str">
        <f t="shared" si="25"/>
        <v>N/A</v>
      </c>
      <c r="S105">
        <f t="shared" si="26"/>
        <v>0</v>
      </c>
      <c r="T105">
        <f t="shared" si="27"/>
        <v>0</v>
      </c>
      <c r="U105">
        <f t="shared" si="28"/>
        <v>0</v>
      </c>
      <c r="V105">
        <f t="shared" si="29"/>
        <v>0</v>
      </c>
      <c r="W105">
        <f t="shared" si="30"/>
        <v>0</v>
      </c>
      <c r="X105">
        <f t="shared" si="31"/>
        <v>0</v>
      </c>
      <c r="Y105">
        <f t="shared" si="32"/>
        <v>0</v>
      </c>
      <c r="Z105">
        <f t="shared" si="33"/>
        <v>0</v>
      </c>
      <c r="AA105"/>
      <c r="AB105"/>
      <c r="AC105"/>
      <c r="AD105"/>
      <c r="AF105"/>
      <c r="AG105"/>
      <c r="AH105"/>
      <c r="AI105"/>
      <c r="AJ105"/>
      <c r="AK105"/>
      <c r="AL105"/>
      <c r="AM105"/>
    </row>
    <row r="106" spans="2:39" ht="16.899999999999999">
      <c r="B106" s="686" t="str">
        <f>IF('Client Info'!$F87="Yes",'Client Info'!$F$61,"N/A")</f>
        <v>N/A</v>
      </c>
      <c r="C106" s="595" t="str">
        <f>IF(B106="ISO 45001",'Client Info'!$B87,"N/A")</f>
        <v>N/A</v>
      </c>
      <c r="D106" s="676" t="str">
        <f>IF('Client Info'!F87="Yes",'Client Info'!J87,"---")</f>
        <v>---</v>
      </c>
      <c r="E106" s="602">
        <f>'Effective Employees'!F84</f>
        <v>0</v>
      </c>
      <c r="F106" s="598"/>
      <c r="G106" s="599"/>
      <c r="H106" s="599"/>
      <c r="I106" s="599"/>
      <c r="J106" s="599"/>
      <c r="K106" s="599"/>
      <c r="L106" s="600"/>
      <c r="M106" s="109"/>
      <c r="Q106" s="1" t="str">
        <f t="shared" si="24"/>
        <v>N/A</v>
      </c>
      <c r="R106" s="1" t="str">
        <f t="shared" si="25"/>
        <v>N/A</v>
      </c>
      <c r="S106">
        <f t="shared" si="26"/>
        <v>0</v>
      </c>
      <c r="T106">
        <f t="shared" si="27"/>
        <v>0</v>
      </c>
      <c r="U106">
        <f t="shared" si="28"/>
        <v>0</v>
      </c>
      <c r="V106">
        <f t="shared" si="29"/>
        <v>0</v>
      </c>
      <c r="W106">
        <f t="shared" si="30"/>
        <v>0</v>
      </c>
      <c r="X106">
        <f t="shared" si="31"/>
        <v>0</v>
      </c>
      <c r="Y106">
        <f t="shared" si="32"/>
        <v>0</v>
      </c>
      <c r="Z106">
        <f t="shared" si="33"/>
        <v>0</v>
      </c>
      <c r="AA106"/>
      <c r="AB106"/>
      <c r="AC106"/>
      <c r="AD106"/>
      <c r="AF106"/>
      <c r="AG106"/>
      <c r="AH106"/>
      <c r="AI106"/>
      <c r="AJ106"/>
      <c r="AK106"/>
      <c r="AL106"/>
      <c r="AM106"/>
    </row>
    <row r="107" spans="2:39" ht="16.899999999999999">
      <c r="B107" s="687" t="str">
        <f>IF('Client Info'!$D88="Yes",'Client Info'!$D$61,"N/A")</f>
        <v>N/A</v>
      </c>
      <c r="C107" s="112" t="str">
        <f>IF(B107="ISO 9001",'Client Info'!$B88,"N/A")</f>
        <v>N/A</v>
      </c>
      <c r="D107" s="674" t="str">
        <f>IF('Client Info'!D88="Yes",'Client Info'!J88,"---")</f>
        <v>---</v>
      </c>
      <c r="E107" s="601">
        <f>'Effective Employees'!F85</f>
        <v>0</v>
      </c>
      <c r="F107" s="191"/>
      <c r="G107" s="192"/>
      <c r="H107" s="192"/>
      <c r="I107" s="192"/>
      <c r="J107" s="192"/>
      <c r="K107" s="192"/>
      <c r="L107" s="567"/>
      <c r="M107" s="109"/>
      <c r="Q107" s="1" t="str">
        <f t="shared" si="24"/>
        <v>N/A</v>
      </c>
      <c r="R107" s="1" t="str">
        <f t="shared" si="25"/>
        <v>N/A</v>
      </c>
      <c r="S107">
        <f t="shared" si="26"/>
        <v>0</v>
      </c>
      <c r="T107">
        <f t="shared" si="27"/>
        <v>0</v>
      </c>
      <c r="U107">
        <f t="shared" si="28"/>
        <v>0</v>
      </c>
      <c r="V107">
        <f t="shared" si="29"/>
        <v>0</v>
      </c>
      <c r="W107">
        <f t="shared" si="30"/>
        <v>0</v>
      </c>
      <c r="X107">
        <f t="shared" si="31"/>
        <v>0</v>
      </c>
      <c r="Y107">
        <f t="shared" si="32"/>
        <v>0</v>
      </c>
      <c r="Z107">
        <f t="shared" si="33"/>
        <v>0</v>
      </c>
      <c r="AA107"/>
      <c r="AB107"/>
      <c r="AC107"/>
      <c r="AD107"/>
      <c r="AF107"/>
      <c r="AG107"/>
      <c r="AH107"/>
      <c r="AI107"/>
      <c r="AJ107"/>
      <c r="AK107"/>
      <c r="AL107"/>
      <c r="AM107"/>
    </row>
    <row r="108" spans="2:39" ht="16.899999999999999">
      <c r="B108" s="114" t="str">
        <f>IF('Client Info'!$E88="Yes",'Client Info'!$E$61,"N/A")</f>
        <v>N/A</v>
      </c>
      <c r="C108" s="115" t="str">
        <f>IF(B108="ISO 14001",'Client Info'!$B88,"N/A")</f>
        <v>N/A</v>
      </c>
      <c r="D108" s="675" t="str">
        <f>IF('Client Info'!E88="Yes",'Client Info'!J88,"---")</f>
        <v>---</v>
      </c>
      <c r="E108" s="473">
        <f>'Effective Employees'!F86</f>
        <v>0</v>
      </c>
      <c r="F108" s="193"/>
      <c r="G108" s="192"/>
      <c r="H108" s="192"/>
      <c r="I108" s="192"/>
      <c r="J108" s="192"/>
      <c r="K108" s="192"/>
      <c r="L108" s="568"/>
      <c r="M108" s="109"/>
      <c r="Q108" s="1" t="str">
        <f t="shared" si="24"/>
        <v>N/A</v>
      </c>
      <c r="R108" s="1" t="str">
        <f t="shared" si="25"/>
        <v>N/A</v>
      </c>
      <c r="S108">
        <f t="shared" si="26"/>
        <v>0</v>
      </c>
      <c r="T108">
        <f t="shared" si="27"/>
        <v>0</v>
      </c>
      <c r="U108">
        <f t="shared" si="28"/>
        <v>0</v>
      </c>
      <c r="V108">
        <f t="shared" si="29"/>
        <v>0</v>
      </c>
      <c r="W108">
        <f t="shared" si="30"/>
        <v>0</v>
      </c>
      <c r="X108">
        <f t="shared" si="31"/>
        <v>0</v>
      </c>
      <c r="Y108">
        <f t="shared" si="32"/>
        <v>0</v>
      </c>
      <c r="Z108">
        <f t="shared" si="33"/>
        <v>0</v>
      </c>
      <c r="AA108"/>
      <c r="AB108"/>
      <c r="AC108"/>
      <c r="AD108"/>
      <c r="AF108"/>
      <c r="AG108"/>
      <c r="AH108"/>
      <c r="AI108"/>
      <c r="AJ108"/>
      <c r="AK108"/>
      <c r="AL108"/>
      <c r="AM108"/>
    </row>
    <row r="109" spans="2:39" ht="16.899999999999999">
      <c r="B109" s="686" t="str">
        <f>IF('Client Info'!$F88="Yes",'Client Info'!$F$61,"N/A")</f>
        <v>N/A</v>
      </c>
      <c r="C109" s="595" t="str">
        <f>IF(B109="ISO 45001",'Client Info'!$B88,"N/A")</f>
        <v>N/A</v>
      </c>
      <c r="D109" s="676" t="str">
        <f>IF('Client Info'!F88="Yes",'Client Info'!J88,"---")</f>
        <v>---</v>
      </c>
      <c r="E109" s="602">
        <f>'Effective Employees'!F87</f>
        <v>0</v>
      </c>
      <c r="F109" s="598"/>
      <c r="G109" s="599"/>
      <c r="H109" s="599"/>
      <c r="I109" s="599"/>
      <c r="J109" s="599"/>
      <c r="K109" s="599"/>
      <c r="L109" s="600"/>
      <c r="M109" s="109"/>
      <c r="Q109" s="1" t="str">
        <f t="shared" si="24"/>
        <v>N/A</v>
      </c>
      <c r="R109" s="1" t="str">
        <f t="shared" si="25"/>
        <v>N/A</v>
      </c>
      <c r="S109">
        <f t="shared" si="26"/>
        <v>0</v>
      </c>
      <c r="T109">
        <f t="shared" si="27"/>
        <v>0</v>
      </c>
      <c r="U109">
        <f t="shared" si="28"/>
        <v>0</v>
      </c>
      <c r="V109">
        <f t="shared" si="29"/>
        <v>0</v>
      </c>
      <c r="W109">
        <f t="shared" si="30"/>
        <v>0</v>
      </c>
      <c r="X109">
        <f t="shared" si="31"/>
        <v>0</v>
      </c>
      <c r="Y109">
        <f t="shared" si="32"/>
        <v>0</v>
      </c>
      <c r="Z109">
        <f t="shared" si="33"/>
        <v>0</v>
      </c>
      <c r="AA109"/>
      <c r="AB109"/>
      <c r="AC109"/>
      <c r="AD109"/>
      <c r="AF109"/>
      <c r="AG109"/>
      <c r="AH109"/>
      <c r="AI109"/>
      <c r="AJ109"/>
      <c r="AK109"/>
      <c r="AL109"/>
      <c r="AM109"/>
    </row>
    <row r="110" spans="2:39" ht="16.899999999999999">
      <c r="B110" s="687" t="str">
        <f>IF('Client Info'!$D89="Yes",'Client Info'!$D$61,"N/A")</f>
        <v>N/A</v>
      </c>
      <c r="C110" s="112" t="str">
        <f>IF(B110="ISO 9001",'Client Info'!$B89,"N/A")</f>
        <v>N/A</v>
      </c>
      <c r="D110" s="674" t="str">
        <f>IF('Client Info'!D89="Yes",'Client Info'!J89,"---")</f>
        <v>---</v>
      </c>
      <c r="E110" s="601">
        <f>'Effective Employees'!F88</f>
        <v>0</v>
      </c>
      <c r="F110" s="191"/>
      <c r="G110" s="192"/>
      <c r="H110" s="192"/>
      <c r="I110" s="192"/>
      <c r="J110" s="192"/>
      <c r="K110" s="192"/>
      <c r="L110" s="567"/>
      <c r="M110" s="109"/>
      <c r="Q110" s="1" t="str">
        <f t="shared" si="24"/>
        <v>N/A</v>
      </c>
      <c r="R110" s="1" t="str">
        <f t="shared" si="25"/>
        <v>N/A</v>
      </c>
      <c r="S110">
        <f t="shared" si="26"/>
        <v>0</v>
      </c>
      <c r="T110">
        <f t="shared" si="27"/>
        <v>0</v>
      </c>
      <c r="U110">
        <f t="shared" si="28"/>
        <v>0</v>
      </c>
      <c r="V110">
        <f t="shared" si="29"/>
        <v>0</v>
      </c>
      <c r="W110">
        <f t="shared" si="30"/>
        <v>0</v>
      </c>
      <c r="X110">
        <f t="shared" si="31"/>
        <v>0</v>
      </c>
      <c r="Y110">
        <f t="shared" si="32"/>
        <v>0</v>
      </c>
      <c r="Z110">
        <f t="shared" si="33"/>
        <v>0</v>
      </c>
      <c r="AA110"/>
      <c r="AB110"/>
      <c r="AC110"/>
      <c r="AD110"/>
      <c r="AF110"/>
      <c r="AG110"/>
      <c r="AH110"/>
      <c r="AI110"/>
      <c r="AJ110"/>
      <c r="AK110"/>
      <c r="AL110"/>
      <c r="AM110"/>
    </row>
    <row r="111" spans="2:39" ht="16.899999999999999">
      <c r="B111" s="114" t="str">
        <f>IF('Client Info'!$E89="Yes",'Client Info'!$E$61,"N/A")</f>
        <v>N/A</v>
      </c>
      <c r="C111" s="115" t="str">
        <f>IF(B111="ISO 14001",'Client Info'!$B89,"N/A")</f>
        <v>N/A</v>
      </c>
      <c r="D111" s="675" t="str">
        <f>IF('Client Info'!E89="Yes",'Client Info'!J89,"---")</f>
        <v>---</v>
      </c>
      <c r="E111" s="473">
        <f>'Effective Employees'!F89</f>
        <v>0</v>
      </c>
      <c r="F111" s="193"/>
      <c r="G111" s="192"/>
      <c r="H111" s="192"/>
      <c r="I111" s="192"/>
      <c r="J111" s="192"/>
      <c r="K111" s="192"/>
      <c r="L111" s="568"/>
      <c r="M111" s="109"/>
      <c r="Q111" s="1" t="str">
        <f t="shared" si="24"/>
        <v>N/A</v>
      </c>
      <c r="R111" s="1" t="str">
        <f t="shared" si="25"/>
        <v>N/A</v>
      </c>
      <c r="S111">
        <f t="shared" si="26"/>
        <v>0</v>
      </c>
      <c r="T111">
        <f t="shared" si="27"/>
        <v>0</v>
      </c>
      <c r="U111">
        <f t="shared" si="28"/>
        <v>0</v>
      </c>
      <c r="V111">
        <f t="shared" si="29"/>
        <v>0</v>
      </c>
      <c r="W111">
        <f t="shared" si="30"/>
        <v>0</v>
      </c>
      <c r="X111">
        <f t="shared" si="31"/>
        <v>0</v>
      </c>
      <c r="Y111">
        <f t="shared" si="32"/>
        <v>0</v>
      </c>
      <c r="Z111">
        <f t="shared" si="33"/>
        <v>0</v>
      </c>
      <c r="AA111"/>
      <c r="AB111"/>
      <c r="AC111"/>
      <c r="AD111"/>
      <c r="AF111"/>
      <c r="AG111"/>
      <c r="AH111"/>
      <c r="AI111"/>
      <c r="AJ111"/>
      <c r="AK111"/>
      <c r="AL111"/>
      <c r="AM111"/>
    </row>
    <row r="112" spans="2:39" ht="16.899999999999999">
      <c r="B112" s="686" t="str">
        <f>IF('Client Info'!$F89="Yes",'Client Info'!$F$61,"N/A")</f>
        <v>N/A</v>
      </c>
      <c r="C112" s="595" t="str">
        <f>IF(B112="ISO 45001",'Client Info'!$B89,"N/A")</f>
        <v>N/A</v>
      </c>
      <c r="D112" s="676" t="str">
        <f>IF('Client Info'!F89="Yes",'Client Info'!J89,"---")</f>
        <v>---</v>
      </c>
      <c r="E112" s="602">
        <f>'Effective Employees'!F90</f>
        <v>0</v>
      </c>
      <c r="F112" s="598"/>
      <c r="G112" s="599"/>
      <c r="H112" s="599"/>
      <c r="I112" s="599"/>
      <c r="J112" s="599"/>
      <c r="K112" s="599"/>
      <c r="L112" s="600"/>
      <c r="M112" s="109"/>
      <c r="Q112" s="1" t="str">
        <f t="shared" si="24"/>
        <v>N/A</v>
      </c>
      <c r="R112" s="1" t="str">
        <f t="shared" si="25"/>
        <v>N/A</v>
      </c>
      <c r="S112">
        <f t="shared" si="26"/>
        <v>0</v>
      </c>
      <c r="T112">
        <f t="shared" si="27"/>
        <v>0</v>
      </c>
      <c r="U112">
        <f t="shared" si="28"/>
        <v>0</v>
      </c>
      <c r="V112">
        <f t="shared" si="29"/>
        <v>0</v>
      </c>
      <c r="W112">
        <f t="shared" si="30"/>
        <v>0</v>
      </c>
      <c r="X112">
        <f t="shared" si="31"/>
        <v>0</v>
      </c>
      <c r="Y112">
        <f t="shared" si="32"/>
        <v>0</v>
      </c>
      <c r="Z112">
        <f t="shared" si="33"/>
        <v>0</v>
      </c>
      <c r="AA112"/>
      <c r="AB112"/>
      <c r="AC112"/>
      <c r="AD112"/>
      <c r="AF112"/>
      <c r="AG112"/>
      <c r="AH112"/>
      <c r="AI112"/>
      <c r="AJ112"/>
      <c r="AK112"/>
      <c r="AL112"/>
      <c r="AM112"/>
    </row>
    <row r="113" spans="2:39" ht="16.899999999999999">
      <c r="B113" s="687" t="str">
        <f>IF('Client Info'!$D90="Yes",'Client Info'!$D$61,"N/A")</f>
        <v>N/A</v>
      </c>
      <c r="C113" s="112" t="str">
        <f>IF(B113="ISO 9001",'Client Info'!$B90,"N/A")</f>
        <v>N/A</v>
      </c>
      <c r="D113" s="674" t="str">
        <f>IF('Client Info'!D90="Yes",'Client Info'!J90,"---")</f>
        <v>---</v>
      </c>
      <c r="E113" s="601">
        <f>'Effective Employees'!F91</f>
        <v>0</v>
      </c>
      <c r="F113" s="191"/>
      <c r="G113" s="192"/>
      <c r="H113" s="192"/>
      <c r="I113" s="192"/>
      <c r="J113" s="192"/>
      <c r="K113" s="192"/>
      <c r="L113" s="567"/>
      <c r="M113" s="109"/>
      <c r="Q113" s="1" t="str">
        <f t="shared" si="24"/>
        <v>N/A</v>
      </c>
      <c r="R113" s="1" t="str">
        <f t="shared" si="25"/>
        <v>N/A</v>
      </c>
      <c r="S113">
        <f t="shared" ref="S113:S118" si="34">E113</f>
        <v>0</v>
      </c>
      <c r="T113">
        <f t="shared" ref="T113:Z118" si="35">IF(F113="Yes",1,0)</f>
        <v>0</v>
      </c>
      <c r="U113">
        <f t="shared" si="35"/>
        <v>0</v>
      </c>
      <c r="V113">
        <f t="shared" si="35"/>
        <v>0</v>
      </c>
      <c r="W113">
        <f t="shared" si="35"/>
        <v>0</v>
      </c>
      <c r="X113">
        <f t="shared" si="35"/>
        <v>0</v>
      </c>
      <c r="Y113">
        <f t="shared" si="35"/>
        <v>0</v>
      </c>
      <c r="Z113">
        <f t="shared" si="35"/>
        <v>0</v>
      </c>
      <c r="AA113"/>
      <c r="AB113"/>
      <c r="AC113"/>
      <c r="AD113"/>
      <c r="AF113"/>
      <c r="AG113"/>
      <c r="AH113"/>
      <c r="AI113"/>
      <c r="AJ113"/>
      <c r="AK113"/>
      <c r="AL113"/>
      <c r="AM113"/>
    </row>
    <row r="114" spans="2:39" ht="16.899999999999999">
      <c r="B114" s="114" t="str">
        <f>IF('Client Info'!$E90="Yes",'Client Info'!$E$61,"N/A")</f>
        <v>N/A</v>
      </c>
      <c r="C114" s="115" t="str">
        <f>IF(B114="ISO 14001",'Client Info'!$B90,"N/A")</f>
        <v>N/A</v>
      </c>
      <c r="D114" s="675" t="str">
        <f>IF('Client Info'!E90="Yes",'Client Info'!J90,"---")</f>
        <v>---</v>
      </c>
      <c r="E114" s="473">
        <f>'Effective Employees'!F92</f>
        <v>0</v>
      </c>
      <c r="F114" s="193"/>
      <c r="G114" s="192"/>
      <c r="H114" s="192"/>
      <c r="I114" s="192"/>
      <c r="J114" s="192"/>
      <c r="K114" s="192"/>
      <c r="L114" s="568"/>
      <c r="M114" s="109"/>
      <c r="Q114" s="1" t="str">
        <f t="shared" si="24"/>
        <v>N/A</v>
      </c>
      <c r="R114" s="1" t="str">
        <f t="shared" si="25"/>
        <v>N/A</v>
      </c>
      <c r="S114">
        <f t="shared" si="34"/>
        <v>0</v>
      </c>
      <c r="T114">
        <f t="shared" si="35"/>
        <v>0</v>
      </c>
      <c r="U114">
        <f t="shared" si="35"/>
        <v>0</v>
      </c>
      <c r="V114">
        <f t="shared" si="35"/>
        <v>0</v>
      </c>
      <c r="W114">
        <f t="shared" si="35"/>
        <v>0</v>
      </c>
      <c r="X114">
        <f t="shared" si="35"/>
        <v>0</v>
      </c>
      <c r="Y114">
        <f t="shared" si="35"/>
        <v>0</v>
      </c>
      <c r="Z114">
        <f t="shared" si="35"/>
        <v>0</v>
      </c>
      <c r="AA114"/>
      <c r="AB114"/>
      <c r="AC114"/>
      <c r="AD114"/>
      <c r="AF114"/>
      <c r="AG114"/>
      <c r="AH114"/>
      <c r="AI114"/>
      <c r="AJ114"/>
      <c r="AK114"/>
      <c r="AL114"/>
      <c r="AM114"/>
    </row>
    <row r="115" spans="2:39" ht="16.899999999999999">
      <c r="B115" s="686" t="str">
        <f>IF('Client Info'!$F90="Yes",'Client Info'!$F$61,"N/A")</f>
        <v>N/A</v>
      </c>
      <c r="C115" s="595" t="str">
        <f>IF(B115="ISO 45001",'Client Info'!$B90,"N/A")</f>
        <v>N/A</v>
      </c>
      <c r="D115" s="676" t="str">
        <f>IF('Client Info'!F90="Yes",'Client Info'!J90,"---")</f>
        <v>---</v>
      </c>
      <c r="E115" s="602">
        <f>'Effective Employees'!F93</f>
        <v>0</v>
      </c>
      <c r="F115" s="598"/>
      <c r="G115" s="599"/>
      <c r="H115" s="599"/>
      <c r="I115" s="599"/>
      <c r="J115" s="599"/>
      <c r="K115" s="599"/>
      <c r="L115" s="600"/>
      <c r="M115" s="109"/>
      <c r="Q115" s="1" t="str">
        <f t="shared" si="24"/>
        <v>N/A</v>
      </c>
      <c r="R115" s="1" t="str">
        <f t="shared" si="25"/>
        <v>N/A</v>
      </c>
      <c r="S115">
        <f t="shared" si="34"/>
        <v>0</v>
      </c>
      <c r="T115">
        <f t="shared" si="35"/>
        <v>0</v>
      </c>
      <c r="U115">
        <f t="shared" si="35"/>
        <v>0</v>
      </c>
      <c r="V115">
        <f t="shared" si="35"/>
        <v>0</v>
      </c>
      <c r="W115">
        <f t="shared" si="35"/>
        <v>0</v>
      </c>
      <c r="X115">
        <f t="shared" si="35"/>
        <v>0</v>
      </c>
      <c r="Y115">
        <f t="shared" si="35"/>
        <v>0</v>
      </c>
      <c r="Z115">
        <f t="shared" si="35"/>
        <v>0</v>
      </c>
      <c r="AA115"/>
      <c r="AB115"/>
      <c r="AC115"/>
      <c r="AD115"/>
      <c r="AF115"/>
      <c r="AG115"/>
      <c r="AH115"/>
      <c r="AI115"/>
      <c r="AJ115"/>
      <c r="AK115"/>
      <c r="AL115"/>
      <c r="AM115"/>
    </row>
    <row r="116" spans="2:39" ht="16.899999999999999">
      <c r="B116" s="687" t="str">
        <f>IF('Client Info'!$D91="Yes",'Client Info'!$D$61,"N/A")</f>
        <v>N/A</v>
      </c>
      <c r="C116" s="112" t="str">
        <f>IF(B116="ISO 9001",'Client Info'!$B91,"N/A")</f>
        <v>N/A</v>
      </c>
      <c r="D116" s="674" t="str">
        <f>IF('Client Info'!D91="Yes",'Client Info'!J91,"---")</f>
        <v>---</v>
      </c>
      <c r="E116" s="601">
        <f>'Effective Employees'!F94</f>
        <v>0</v>
      </c>
      <c r="F116" s="191"/>
      <c r="G116" s="192"/>
      <c r="H116" s="192"/>
      <c r="I116" s="192"/>
      <c r="J116" s="192"/>
      <c r="K116" s="192"/>
      <c r="L116" s="567"/>
      <c r="M116" s="109"/>
      <c r="Q116" s="1" t="str">
        <f t="shared" si="24"/>
        <v>N/A</v>
      </c>
      <c r="R116" s="1" t="str">
        <f t="shared" si="25"/>
        <v>N/A</v>
      </c>
      <c r="S116">
        <f t="shared" si="34"/>
        <v>0</v>
      </c>
      <c r="T116">
        <f t="shared" si="35"/>
        <v>0</v>
      </c>
      <c r="U116">
        <f t="shared" si="35"/>
        <v>0</v>
      </c>
      <c r="V116">
        <f t="shared" si="35"/>
        <v>0</v>
      </c>
      <c r="W116">
        <f t="shared" si="35"/>
        <v>0</v>
      </c>
      <c r="X116">
        <f t="shared" si="35"/>
        <v>0</v>
      </c>
      <c r="Y116">
        <f t="shared" si="35"/>
        <v>0</v>
      </c>
      <c r="Z116">
        <f t="shared" si="35"/>
        <v>0</v>
      </c>
      <c r="AA116"/>
      <c r="AB116"/>
      <c r="AC116"/>
      <c r="AD116"/>
      <c r="AF116"/>
      <c r="AG116"/>
      <c r="AH116"/>
      <c r="AI116"/>
      <c r="AJ116"/>
      <c r="AK116"/>
      <c r="AL116"/>
      <c r="AM116"/>
    </row>
    <row r="117" spans="2:39" ht="16.899999999999999">
      <c r="B117" s="114" t="str">
        <f>IF('Client Info'!$E91="Yes",'Client Info'!$E$61,"N/A")</f>
        <v>N/A</v>
      </c>
      <c r="C117" s="115" t="str">
        <f>IF(B117="ISO 14001",'Client Info'!$B91,"N/A")</f>
        <v>N/A</v>
      </c>
      <c r="D117" s="675" t="str">
        <f>IF('Client Info'!E91="Yes",'Client Info'!J91,"---")</f>
        <v>---</v>
      </c>
      <c r="E117" s="473">
        <f>'Effective Employees'!F95</f>
        <v>0</v>
      </c>
      <c r="F117" s="193"/>
      <c r="G117" s="192"/>
      <c r="H117" s="192"/>
      <c r="I117" s="192"/>
      <c r="J117" s="192"/>
      <c r="K117" s="192"/>
      <c r="L117" s="568"/>
      <c r="M117" s="109"/>
      <c r="Q117" s="1" t="str">
        <f t="shared" si="24"/>
        <v>N/A</v>
      </c>
      <c r="R117" s="1" t="str">
        <f t="shared" si="25"/>
        <v>N/A</v>
      </c>
      <c r="S117">
        <f t="shared" si="34"/>
        <v>0</v>
      </c>
      <c r="T117">
        <f t="shared" si="35"/>
        <v>0</v>
      </c>
      <c r="U117">
        <f t="shared" si="35"/>
        <v>0</v>
      </c>
      <c r="V117">
        <f t="shared" si="35"/>
        <v>0</v>
      </c>
      <c r="W117">
        <f t="shared" si="35"/>
        <v>0</v>
      </c>
      <c r="X117">
        <f t="shared" si="35"/>
        <v>0</v>
      </c>
      <c r="Y117">
        <f t="shared" si="35"/>
        <v>0</v>
      </c>
      <c r="Z117">
        <f t="shared" si="35"/>
        <v>0</v>
      </c>
      <c r="AA117"/>
      <c r="AB117"/>
      <c r="AC117"/>
      <c r="AD117"/>
      <c r="AF117"/>
      <c r="AG117"/>
      <c r="AH117"/>
      <c r="AI117"/>
      <c r="AJ117"/>
      <c r="AK117"/>
      <c r="AL117"/>
      <c r="AM117"/>
    </row>
    <row r="118" spans="2:39" ht="16.899999999999999">
      <c r="B118" s="686" t="str">
        <f>IF('Client Info'!$F91="Yes",'Client Info'!$F$61,"N/A")</f>
        <v>N/A</v>
      </c>
      <c r="C118" s="595" t="str">
        <f>IF(B118="ISO 45001",'Client Info'!$B91,"N/A")</f>
        <v>N/A</v>
      </c>
      <c r="D118" s="676" t="str">
        <f>IF('Client Info'!F91="Yes",'Client Info'!J91,"---")</f>
        <v>---</v>
      </c>
      <c r="E118" s="602">
        <f>'Effective Employees'!F96</f>
        <v>0</v>
      </c>
      <c r="F118" s="598"/>
      <c r="G118" s="599"/>
      <c r="H118" s="599"/>
      <c r="I118" s="599"/>
      <c r="J118" s="599"/>
      <c r="K118" s="599"/>
      <c r="L118" s="600"/>
      <c r="M118" s="109"/>
      <c r="Q118" s="1" t="str">
        <f t="shared" si="24"/>
        <v>N/A</v>
      </c>
      <c r="R118" s="1" t="str">
        <f t="shared" si="25"/>
        <v>N/A</v>
      </c>
      <c r="S118">
        <f t="shared" si="34"/>
        <v>0</v>
      </c>
      <c r="T118">
        <f t="shared" si="35"/>
        <v>0</v>
      </c>
      <c r="U118">
        <f t="shared" si="35"/>
        <v>0</v>
      </c>
      <c r="V118">
        <f t="shared" si="35"/>
        <v>0</v>
      </c>
      <c r="W118">
        <f t="shared" si="35"/>
        <v>0</v>
      </c>
      <c r="X118">
        <f t="shared" si="35"/>
        <v>0</v>
      </c>
      <c r="Y118">
        <f t="shared" si="35"/>
        <v>0</v>
      </c>
      <c r="Z118">
        <f t="shared" si="35"/>
        <v>0</v>
      </c>
      <c r="AA118"/>
      <c r="AB118"/>
      <c r="AC118"/>
      <c r="AD118"/>
      <c r="AF118"/>
      <c r="AG118"/>
      <c r="AH118"/>
      <c r="AI118"/>
      <c r="AJ118"/>
      <c r="AK118"/>
      <c r="AL118"/>
      <c r="AM118"/>
    </row>
    <row r="119" spans="2:39" ht="16.899999999999999">
      <c r="B119" s="687" t="str">
        <f>IF('Client Info'!$D92="Yes",'Client Info'!$D$61,"N/A")</f>
        <v>N/A</v>
      </c>
      <c r="C119" s="112" t="str">
        <f>IF(B119="ISO 9001",'Client Info'!$B92,"N/A")</f>
        <v>N/A</v>
      </c>
      <c r="D119" s="674" t="str">
        <f>IF('Client Info'!D92="Yes",'Client Info'!J92,"---")</f>
        <v>---</v>
      </c>
      <c r="E119" s="601">
        <f>'Effective Employees'!F97</f>
        <v>0</v>
      </c>
      <c r="F119" s="191"/>
      <c r="G119" s="192"/>
      <c r="H119" s="192"/>
      <c r="I119" s="192"/>
      <c r="J119" s="192"/>
      <c r="K119" s="192"/>
      <c r="L119" s="567"/>
      <c r="M119" s="109"/>
      <c r="Q119" s="1" t="str">
        <f t="shared" si="24"/>
        <v>N/A</v>
      </c>
      <c r="R119" s="1" t="str">
        <f t="shared" si="25"/>
        <v>N/A</v>
      </c>
      <c r="S119">
        <f t="shared" ref="S119:S124" si="36">E119</f>
        <v>0</v>
      </c>
      <c r="T119">
        <f t="shared" ref="T119:Z124" si="37">IF(F119="Yes",1,0)</f>
        <v>0</v>
      </c>
      <c r="U119">
        <f t="shared" si="37"/>
        <v>0</v>
      </c>
      <c r="V119">
        <f t="shared" si="37"/>
        <v>0</v>
      </c>
      <c r="W119">
        <f t="shared" si="37"/>
        <v>0</v>
      </c>
      <c r="X119">
        <f t="shared" si="37"/>
        <v>0</v>
      </c>
      <c r="Y119">
        <f t="shared" si="37"/>
        <v>0</v>
      </c>
      <c r="Z119">
        <f t="shared" si="37"/>
        <v>0</v>
      </c>
      <c r="AA119"/>
      <c r="AB119"/>
      <c r="AC119"/>
      <c r="AD119"/>
      <c r="AF119"/>
      <c r="AG119"/>
      <c r="AH119"/>
      <c r="AI119"/>
      <c r="AJ119"/>
      <c r="AK119"/>
      <c r="AL119"/>
      <c r="AM119"/>
    </row>
    <row r="120" spans="2:39" ht="16.899999999999999">
      <c r="B120" s="114" t="str">
        <f>IF('Client Info'!$E92="Yes",'Client Info'!$E$61,"N/A")</f>
        <v>N/A</v>
      </c>
      <c r="C120" s="115" t="str">
        <f>IF(B120="ISO 14001",'Client Info'!$B92,"N/A")</f>
        <v>N/A</v>
      </c>
      <c r="D120" s="675" t="str">
        <f>IF('Client Info'!E92="Yes",'Client Info'!J92,"---")</f>
        <v>---</v>
      </c>
      <c r="E120" s="473">
        <f>'Effective Employees'!F98</f>
        <v>0</v>
      </c>
      <c r="F120" s="193"/>
      <c r="G120" s="192"/>
      <c r="H120" s="192"/>
      <c r="I120" s="192"/>
      <c r="J120" s="192"/>
      <c r="K120" s="192"/>
      <c r="L120" s="568"/>
      <c r="M120" s="109"/>
      <c r="Q120" s="1" t="str">
        <f t="shared" si="24"/>
        <v>N/A</v>
      </c>
      <c r="R120" s="1" t="str">
        <f t="shared" si="25"/>
        <v>N/A</v>
      </c>
      <c r="S120">
        <f t="shared" si="36"/>
        <v>0</v>
      </c>
      <c r="T120">
        <f t="shared" si="37"/>
        <v>0</v>
      </c>
      <c r="U120">
        <f t="shared" si="37"/>
        <v>0</v>
      </c>
      <c r="V120">
        <f t="shared" si="37"/>
        <v>0</v>
      </c>
      <c r="W120">
        <f t="shared" si="37"/>
        <v>0</v>
      </c>
      <c r="X120">
        <f t="shared" si="37"/>
        <v>0</v>
      </c>
      <c r="Y120">
        <f t="shared" si="37"/>
        <v>0</v>
      </c>
      <c r="Z120">
        <f t="shared" si="37"/>
        <v>0</v>
      </c>
      <c r="AA120"/>
      <c r="AB120"/>
      <c r="AC120"/>
      <c r="AD120"/>
      <c r="AF120"/>
      <c r="AG120"/>
      <c r="AH120"/>
      <c r="AI120"/>
      <c r="AJ120"/>
      <c r="AK120"/>
      <c r="AL120"/>
      <c r="AM120"/>
    </row>
    <row r="121" spans="2:39" ht="16.899999999999999">
      <c r="B121" s="686" t="str">
        <f>IF('Client Info'!$F92="Yes",'Client Info'!$F$61,"N/A")</f>
        <v>N/A</v>
      </c>
      <c r="C121" s="595" t="str">
        <f>IF(B121="ISO 45001",'Client Info'!$B92,"N/A")</f>
        <v>N/A</v>
      </c>
      <c r="D121" s="676" t="str">
        <f>IF('Client Info'!F92="Yes",'Client Info'!J92,"---")</f>
        <v>---</v>
      </c>
      <c r="E121" s="602">
        <f>'Effective Employees'!F99</f>
        <v>0</v>
      </c>
      <c r="F121" s="598"/>
      <c r="G121" s="599"/>
      <c r="H121" s="599"/>
      <c r="I121" s="599"/>
      <c r="J121" s="599"/>
      <c r="K121" s="599"/>
      <c r="L121" s="600"/>
      <c r="M121" s="109"/>
      <c r="Q121" s="1" t="str">
        <f t="shared" si="24"/>
        <v>N/A</v>
      </c>
      <c r="R121" s="1" t="str">
        <f t="shared" si="25"/>
        <v>N/A</v>
      </c>
      <c r="S121">
        <f t="shared" si="36"/>
        <v>0</v>
      </c>
      <c r="T121">
        <f t="shared" si="37"/>
        <v>0</v>
      </c>
      <c r="U121">
        <f t="shared" si="37"/>
        <v>0</v>
      </c>
      <c r="V121">
        <f t="shared" si="37"/>
        <v>0</v>
      </c>
      <c r="W121">
        <f t="shared" si="37"/>
        <v>0</v>
      </c>
      <c r="X121">
        <f t="shared" si="37"/>
        <v>0</v>
      </c>
      <c r="Y121">
        <f t="shared" si="37"/>
        <v>0</v>
      </c>
      <c r="Z121">
        <f t="shared" si="37"/>
        <v>0</v>
      </c>
      <c r="AA121"/>
      <c r="AB121"/>
      <c r="AC121"/>
      <c r="AD121"/>
      <c r="AF121"/>
      <c r="AG121"/>
      <c r="AH121"/>
      <c r="AI121"/>
      <c r="AJ121"/>
      <c r="AK121"/>
      <c r="AL121"/>
      <c r="AM121"/>
    </row>
    <row r="122" spans="2:39" ht="16.899999999999999">
      <c r="B122" s="687" t="str">
        <f>IF('Client Info'!$D93="Yes",'Client Info'!$D$61,"N/A")</f>
        <v>N/A</v>
      </c>
      <c r="C122" s="112" t="str">
        <f>IF(B122="ISO 9001",'Client Info'!$B93,"N/A")</f>
        <v>N/A</v>
      </c>
      <c r="D122" s="674" t="str">
        <f>IF('Client Info'!D93="Yes",'Client Info'!J93,"---")</f>
        <v>---</v>
      </c>
      <c r="E122" s="601">
        <f>'Effective Employees'!F100</f>
        <v>0</v>
      </c>
      <c r="F122" s="191"/>
      <c r="G122" s="192"/>
      <c r="H122" s="192"/>
      <c r="I122" s="192"/>
      <c r="J122" s="192"/>
      <c r="K122" s="192"/>
      <c r="L122" s="567"/>
      <c r="M122" s="109"/>
      <c r="Q122" s="1" t="str">
        <f t="shared" si="24"/>
        <v>N/A</v>
      </c>
      <c r="R122" s="1" t="str">
        <f t="shared" si="25"/>
        <v>N/A</v>
      </c>
      <c r="S122">
        <f t="shared" si="36"/>
        <v>0</v>
      </c>
      <c r="T122">
        <f t="shared" si="37"/>
        <v>0</v>
      </c>
      <c r="U122">
        <f t="shared" si="37"/>
        <v>0</v>
      </c>
      <c r="V122">
        <f t="shared" si="37"/>
        <v>0</v>
      </c>
      <c r="W122">
        <f t="shared" si="37"/>
        <v>0</v>
      </c>
      <c r="X122">
        <f t="shared" si="37"/>
        <v>0</v>
      </c>
      <c r="Y122">
        <f t="shared" si="37"/>
        <v>0</v>
      </c>
      <c r="Z122">
        <f t="shared" si="37"/>
        <v>0</v>
      </c>
      <c r="AA122"/>
      <c r="AB122"/>
      <c r="AC122"/>
      <c r="AD122"/>
      <c r="AF122"/>
      <c r="AG122"/>
      <c r="AH122"/>
      <c r="AI122"/>
      <c r="AJ122"/>
      <c r="AK122"/>
      <c r="AL122"/>
      <c r="AM122"/>
    </row>
    <row r="123" spans="2:39" ht="16.899999999999999">
      <c r="B123" s="114" t="str">
        <f>IF('Client Info'!$E93="Yes",'Client Info'!$E$61,"N/A")</f>
        <v>N/A</v>
      </c>
      <c r="C123" s="115" t="str">
        <f>IF(B123="ISO 14001",'Client Info'!$B93,"N/A")</f>
        <v>N/A</v>
      </c>
      <c r="D123" s="675" t="str">
        <f>IF('Client Info'!E93="Yes",'Client Info'!J93,"---")</f>
        <v>---</v>
      </c>
      <c r="E123" s="473">
        <f>'Effective Employees'!F101</f>
        <v>0</v>
      </c>
      <c r="F123" s="193"/>
      <c r="G123" s="192"/>
      <c r="H123" s="192"/>
      <c r="I123" s="192"/>
      <c r="J123" s="192"/>
      <c r="K123" s="192"/>
      <c r="L123" s="568"/>
      <c r="M123" s="109"/>
      <c r="Q123" s="1" t="str">
        <f t="shared" si="24"/>
        <v>N/A</v>
      </c>
      <c r="R123" s="1" t="str">
        <f t="shared" si="25"/>
        <v>N/A</v>
      </c>
      <c r="S123">
        <f t="shared" si="36"/>
        <v>0</v>
      </c>
      <c r="T123">
        <f t="shared" si="37"/>
        <v>0</v>
      </c>
      <c r="U123">
        <f t="shared" si="37"/>
        <v>0</v>
      </c>
      <c r="V123">
        <f t="shared" si="37"/>
        <v>0</v>
      </c>
      <c r="W123">
        <f t="shared" si="37"/>
        <v>0</v>
      </c>
      <c r="X123">
        <f t="shared" si="37"/>
        <v>0</v>
      </c>
      <c r="Y123">
        <f t="shared" si="37"/>
        <v>0</v>
      </c>
      <c r="Z123">
        <f t="shared" si="37"/>
        <v>0</v>
      </c>
      <c r="AA123"/>
      <c r="AB123"/>
      <c r="AC123"/>
      <c r="AD123"/>
      <c r="AF123"/>
      <c r="AG123"/>
      <c r="AH123"/>
      <c r="AI123"/>
      <c r="AJ123"/>
      <c r="AK123"/>
      <c r="AL123"/>
      <c r="AM123"/>
    </row>
    <row r="124" spans="2:39" ht="16.899999999999999">
      <c r="B124" s="686" t="str">
        <f>IF('Client Info'!$F93="Yes",'Client Info'!$F$61,"N/A")</f>
        <v>N/A</v>
      </c>
      <c r="C124" s="595" t="str">
        <f>IF(B124="ISO 45001",'Client Info'!$B93,"N/A")</f>
        <v>N/A</v>
      </c>
      <c r="D124" s="676" t="str">
        <f>IF('Client Info'!F93="Yes",'Client Info'!J93,"---")</f>
        <v>---</v>
      </c>
      <c r="E124" s="602">
        <f>'Effective Employees'!F102</f>
        <v>0</v>
      </c>
      <c r="F124" s="598"/>
      <c r="G124" s="599"/>
      <c r="H124" s="599"/>
      <c r="I124" s="599"/>
      <c r="J124" s="599"/>
      <c r="K124" s="599"/>
      <c r="L124" s="600"/>
      <c r="M124" s="109"/>
      <c r="Q124" s="1" t="str">
        <f t="shared" si="24"/>
        <v>N/A</v>
      </c>
      <c r="R124" s="1" t="str">
        <f t="shared" si="25"/>
        <v>N/A</v>
      </c>
      <c r="S124">
        <f t="shared" si="36"/>
        <v>0</v>
      </c>
      <c r="T124">
        <f t="shared" si="37"/>
        <v>0</v>
      </c>
      <c r="U124">
        <f t="shared" si="37"/>
        <v>0</v>
      </c>
      <c r="V124">
        <f t="shared" si="37"/>
        <v>0</v>
      </c>
      <c r="W124">
        <f t="shared" si="37"/>
        <v>0</v>
      </c>
      <c r="X124">
        <f t="shared" si="37"/>
        <v>0</v>
      </c>
      <c r="Y124">
        <f t="shared" si="37"/>
        <v>0</v>
      </c>
      <c r="Z124">
        <f t="shared" si="37"/>
        <v>0</v>
      </c>
      <c r="AA124"/>
      <c r="AB124"/>
      <c r="AC124"/>
      <c r="AD124"/>
      <c r="AE124"/>
      <c r="AF124"/>
      <c r="AG124"/>
      <c r="AH124"/>
      <c r="AI124"/>
      <c r="AJ124"/>
      <c r="AK124"/>
      <c r="AL124"/>
      <c r="AM124"/>
    </row>
    <row r="125" spans="2:39" ht="16.899999999999999">
      <c r="B125" s="687" t="str">
        <f>IF('Client Info'!$D94="Yes",'Client Info'!$D$61,"N/A")</f>
        <v>N/A</v>
      </c>
      <c r="C125" s="112" t="str">
        <f>IF(B125="ISO 9001",'Client Info'!$B94,"N/A")</f>
        <v>N/A</v>
      </c>
      <c r="D125" s="674" t="str">
        <f>IF('Client Info'!D94="Yes",'Client Info'!J94,"---")</f>
        <v>---</v>
      </c>
      <c r="E125" s="601">
        <f>'Effective Employees'!F103</f>
        <v>0</v>
      </c>
      <c r="F125" s="191"/>
      <c r="G125" s="192"/>
      <c r="H125" s="192"/>
      <c r="I125" s="192"/>
      <c r="J125" s="192"/>
      <c r="K125" s="192"/>
      <c r="L125" s="567"/>
      <c r="M125" s="109"/>
      <c r="Q125" s="1" t="str">
        <f t="shared" si="24"/>
        <v>N/A</v>
      </c>
      <c r="R125" s="1" t="str">
        <f t="shared" si="25"/>
        <v>N/A</v>
      </c>
      <c r="S125">
        <f t="shared" ref="S125:S127" si="38">E125</f>
        <v>0</v>
      </c>
      <c r="T125">
        <f t="shared" ref="T125:Z127" si="39">IF(F125="Yes",1,0)</f>
        <v>0</v>
      </c>
      <c r="U125">
        <f t="shared" si="39"/>
        <v>0</v>
      </c>
      <c r="V125">
        <f t="shared" si="39"/>
        <v>0</v>
      </c>
      <c r="W125">
        <f t="shared" si="39"/>
        <v>0</v>
      </c>
      <c r="X125">
        <f t="shared" si="39"/>
        <v>0</v>
      </c>
      <c r="Y125">
        <f t="shared" si="39"/>
        <v>0</v>
      </c>
      <c r="Z125">
        <f t="shared" si="39"/>
        <v>0</v>
      </c>
      <c r="AA125"/>
      <c r="AB125"/>
      <c r="AC125"/>
      <c r="AD125"/>
      <c r="AE125"/>
      <c r="AF125"/>
      <c r="AG125"/>
      <c r="AH125"/>
      <c r="AI125"/>
      <c r="AJ125"/>
      <c r="AK125"/>
      <c r="AL125"/>
      <c r="AM125"/>
    </row>
    <row r="126" spans="2:39" ht="16.899999999999999">
      <c r="B126" s="114" t="str">
        <f>IF('Client Info'!$E94="Yes",'Client Info'!$E$61,"N/A")</f>
        <v>N/A</v>
      </c>
      <c r="C126" s="115" t="str">
        <f>IF(B126="ISO 14001",'Client Info'!$B94,"N/A")</f>
        <v>N/A</v>
      </c>
      <c r="D126" s="675" t="str">
        <f>IF('Client Info'!E94="Yes",'Client Info'!J94,"---")</f>
        <v>---</v>
      </c>
      <c r="E126" s="473">
        <f>'Effective Employees'!F104</f>
        <v>0</v>
      </c>
      <c r="F126" s="193"/>
      <c r="G126" s="192"/>
      <c r="H126" s="192"/>
      <c r="I126" s="192"/>
      <c r="J126" s="192"/>
      <c r="K126" s="192"/>
      <c r="L126" s="568"/>
      <c r="M126" s="109"/>
      <c r="Q126" s="1" t="str">
        <f t="shared" si="24"/>
        <v>N/A</v>
      </c>
      <c r="R126" s="1" t="str">
        <f t="shared" si="25"/>
        <v>N/A</v>
      </c>
      <c r="S126">
        <f t="shared" si="38"/>
        <v>0</v>
      </c>
      <c r="T126">
        <f t="shared" si="39"/>
        <v>0</v>
      </c>
      <c r="U126">
        <f t="shared" si="39"/>
        <v>0</v>
      </c>
      <c r="V126">
        <f t="shared" si="39"/>
        <v>0</v>
      </c>
      <c r="W126">
        <f t="shared" si="39"/>
        <v>0</v>
      </c>
      <c r="X126">
        <f t="shared" si="39"/>
        <v>0</v>
      </c>
      <c r="Y126">
        <f t="shared" si="39"/>
        <v>0</v>
      </c>
      <c r="Z126">
        <f t="shared" si="39"/>
        <v>0</v>
      </c>
      <c r="AA126"/>
      <c r="AB126"/>
      <c r="AC126"/>
      <c r="AD126"/>
      <c r="AE126"/>
      <c r="AF126"/>
      <c r="AG126"/>
      <c r="AH126"/>
      <c r="AI126"/>
      <c r="AJ126"/>
      <c r="AK126"/>
      <c r="AL126"/>
      <c r="AM126"/>
    </row>
    <row r="127" spans="2:39" ht="16.899999999999999">
      <c r="B127" s="686" t="str">
        <f>IF('Client Info'!$F94="Yes",'Client Info'!$F$61,"N/A")</f>
        <v>N/A</v>
      </c>
      <c r="C127" s="595" t="str">
        <f>IF(B127="ISO 45001",'Client Info'!$B94,"N/A")</f>
        <v>N/A</v>
      </c>
      <c r="D127" s="676" t="str">
        <f>IF('Client Info'!F94="Yes",'Client Info'!J94,"---")</f>
        <v>---</v>
      </c>
      <c r="E127" s="602">
        <f>'Effective Employees'!F105</f>
        <v>0</v>
      </c>
      <c r="F127" s="598"/>
      <c r="G127" s="599"/>
      <c r="H127" s="599"/>
      <c r="I127" s="599"/>
      <c r="J127" s="599"/>
      <c r="K127" s="599"/>
      <c r="L127" s="600"/>
      <c r="M127" s="109"/>
      <c r="Q127" s="1" t="str">
        <f t="shared" si="24"/>
        <v>N/A</v>
      </c>
      <c r="R127" s="1" t="str">
        <f t="shared" si="25"/>
        <v>N/A</v>
      </c>
      <c r="S127">
        <f t="shared" si="38"/>
        <v>0</v>
      </c>
      <c r="T127">
        <f t="shared" si="39"/>
        <v>0</v>
      </c>
      <c r="U127">
        <f t="shared" si="39"/>
        <v>0</v>
      </c>
      <c r="V127">
        <f t="shared" si="39"/>
        <v>0</v>
      </c>
      <c r="W127">
        <f t="shared" si="39"/>
        <v>0</v>
      </c>
      <c r="X127">
        <f t="shared" si="39"/>
        <v>0</v>
      </c>
      <c r="Y127">
        <f t="shared" si="39"/>
        <v>0</v>
      </c>
      <c r="Z127">
        <f t="shared" si="39"/>
        <v>0</v>
      </c>
      <c r="AA127"/>
      <c r="AB127"/>
      <c r="AC127"/>
      <c r="AD127"/>
      <c r="AE127"/>
      <c r="AF127"/>
      <c r="AG127"/>
      <c r="AH127"/>
      <c r="AI127"/>
      <c r="AJ127"/>
      <c r="AK127"/>
      <c r="AL127"/>
      <c r="AM127"/>
    </row>
    <row r="128" spans="2:39" ht="16.899999999999999">
      <c r="B128" s="687" t="str">
        <f>IF('Client Info'!$D95="Yes",'Client Info'!$D$61,"N/A")</f>
        <v>N/A</v>
      </c>
      <c r="C128" s="112" t="str">
        <f>IF(B128="ISO 9001",'Client Info'!$B95,"N/A")</f>
        <v>N/A</v>
      </c>
      <c r="D128" s="674" t="str">
        <f>IF('Client Info'!D95="Yes",'Client Info'!J95,"---")</f>
        <v>---</v>
      </c>
      <c r="E128" s="601">
        <f>'Effective Employees'!F106</f>
        <v>0</v>
      </c>
      <c r="F128" s="191"/>
      <c r="G128" s="192"/>
      <c r="H128" s="192"/>
      <c r="I128" s="192"/>
      <c r="J128" s="192"/>
      <c r="K128" s="192"/>
      <c r="L128" s="567"/>
      <c r="M128" s="109"/>
      <c r="Q128" s="1" t="str">
        <f t="shared" si="24"/>
        <v>N/A</v>
      </c>
      <c r="R128" s="1" t="str">
        <f t="shared" si="25"/>
        <v>N/A</v>
      </c>
      <c r="S128">
        <f t="shared" ref="S128:S133" si="40">E128</f>
        <v>0</v>
      </c>
      <c r="T128">
        <f t="shared" ref="T128:Z133" si="41">IF(F128="Yes",1,0)</f>
        <v>0</v>
      </c>
      <c r="U128">
        <f t="shared" si="41"/>
        <v>0</v>
      </c>
      <c r="V128">
        <f t="shared" si="41"/>
        <v>0</v>
      </c>
      <c r="W128">
        <f t="shared" si="41"/>
        <v>0</v>
      </c>
      <c r="X128">
        <f t="shared" si="41"/>
        <v>0</v>
      </c>
      <c r="Y128">
        <f t="shared" si="41"/>
        <v>0</v>
      </c>
      <c r="Z128">
        <f t="shared" si="41"/>
        <v>0</v>
      </c>
      <c r="AA128"/>
      <c r="AB128"/>
      <c r="AC128"/>
      <c r="AD128"/>
      <c r="AE128"/>
      <c r="AF128"/>
      <c r="AG128"/>
      <c r="AH128"/>
      <c r="AI128"/>
      <c r="AJ128"/>
      <c r="AK128"/>
      <c r="AL128"/>
      <c r="AM128"/>
    </row>
    <row r="129" spans="2:39" ht="16.899999999999999">
      <c r="B129" s="114" t="str">
        <f>IF('Client Info'!$E95="Yes",'Client Info'!$E$61,"N/A")</f>
        <v>N/A</v>
      </c>
      <c r="C129" s="115" t="str">
        <f>IF(B129="ISO 14001",'Client Info'!$B95,"N/A")</f>
        <v>N/A</v>
      </c>
      <c r="D129" s="675" t="str">
        <f>IF('Client Info'!E95="Yes",'Client Info'!J95,"---")</f>
        <v>---</v>
      </c>
      <c r="E129" s="473">
        <f>'Effective Employees'!F107</f>
        <v>0</v>
      </c>
      <c r="F129" s="193"/>
      <c r="G129" s="192"/>
      <c r="H129" s="192"/>
      <c r="I129" s="192"/>
      <c r="J129" s="192"/>
      <c r="K129" s="192"/>
      <c r="L129" s="568"/>
      <c r="M129" s="109"/>
      <c r="Q129" s="1" t="str">
        <f t="shared" si="24"/>
        <v>N/A</v>
      </c>
      <c r="R129" s="1" t="str">
        <f t="shared" si="25"/>
        <v>N/A</v>
      </c>
      <c r="S129">
        <f t="shared" si="40"/>
        <v>0</v>
      </c>
      <c r="T129">
        <f t="shared" si="41"/>
        <v>0</v>
      </c>
      <c r="U129">
        <f t="shared" si="41"/>
        <v>0</v>
      </c>
      <c r="V129">
        <f t="shared" si="41"/>
        <v>0</v>
      </c>
      <c r="W129">
        <f t="shared" si="41"/>
        <v>0</v>
      </c>
      <c r="X129">
        <f t="shared" si="41"/>
        <v>0</v>
      </c>
      <c r="Y129">
        <f t="shared" si="41"/>
        <v>0</v>
      </c>
      <c r="Z129">
        <f t="shared" si="41"/>
        <v>0</v>
      </c>
      <c r="AA129"/>
      <c r="AB129"/>
      <c r="AC129"/>
      <c r="AD129"/>
      <c r="AE129"/>
      <c r="AF129"/>
      <c r="AG129"/>
      <c r="AH129"/>
      <c r="AI129"/>
      <c r="AJ129"/>
      <c r="AK129"/>
      <c r="AL129"/>
      <c r="AM129"/>
    </row>
    <row r="130" spans="2:39" ht="16.899999999999999">
      <c r="B130" s="686" t="str">
        <f>IF('Client Info'!$F95="Yes",'Client Info'!$F$61,"N/A")</f>
        <v>N/A</v>
      </c>
      <c r="C130" s="595" t="str">
        <f>IF(B130="ISO 45001",'Client Info'!$B95,"N/A")</f>
        <v>N/A</v>
      </c>
      <c r="D130" s="676" t="str">
        <f>IF('Client Info'!F95="Yes",'Client Info'!J95,"---")</f>
        <v>---</v>
      </c>
      <c r="E130" s="602">
        <f>'Effective Employees'!F108</f>
        <v>0</v>
      </c>
      <c r="F130" s="598"/>
      <c r="G130" s="599"/>
      <c r="H130" s="599"/>
      <c r="I130" s="599"/>
      <c r="J130" s="599"/>
      <c r="K130" s="599"/>
      <c r="L130" s="600"/>
      <c r="M130" s="109"/>
      <c r="Q130" s="1" t="str">
        <f t="shared" si="24"/>
        <v>N/A</v>
      </c>
      <c r="R130" s="1" t="str">
        <f t="shared" si="25"/>
        <v>N/A</v>
      </c>
      <c r="S130">
        <f t="shared" si="40"/>
        <v>0</v>
      </c>
      <c r="T130">
        <f t="shared" si="41"/>
        <v>0</v>
      </c>
      <c r="U130">
        <f t="shared" si="41"/>
        <v>0</v>
      </c>
      <c r="V130">
        <f t="shared" si="41"/>
        <v>0</v>
      </c>
      <c r="W130">
        <f t="shared" si="41"/>
        <v>0</v>
      </c>
      <c r="X130">
        <f t="shared" si="41"/>
        <v>0</v>
      </c>
      <c r="Y130">
        <f t="shared" si="41"/>
        <v>0</v>
      </c>
      <c r="Z130">
        <f t="shared" si="41"/>
        <v>0</v>
      </c>
      <c r="AA130"/>
      <c r="AB130"/>
      <c r="AC130"/>
      <c r="AD130"/>
      <c r="AE130"/>
      <c r="AF130"/>
      <c r="AG130"/>
      <c r="AH130"/>
      <c r="AI130"/>
      <c r="AJ130"/>
      <c r="AK130"/>
      <c r="AL130"/>
      <c r="AM130"/>
    </row>
    <row r="131" spans="2:39" ht="16.899999999999999">
      <c r="B131" s="687" t="str">
        <f>IF('Client Info'!$D96="Yes",'Client Info'!$D$61,"N/A")</f>
        <v>N/A</v>
      </c>
      <c r="C131" s="112" t="str">
        <f>IF(B131="ISO 9001",'Client Info'!$B96,"N/A")</f>
        <v>N/A</v>
      </c>
      <c r="D131" s="674" t="str">
        <f>IF('Client Info'!D96="Yes",'Client Info'!J96,"---")</f>
        <v>---</v>
      </c>
      <c r="E131" s="601">
        <f>'Effective Employees'!F109</f>
        <v>0</v>
      </c>
      <c r="F131" s="191"/>
      <c r="G131" s="192"/>
      <c r="H131" s="192"/>
      <c r="I131" s="192"/>
      <c r="J131" s="192"/>
      <c r="K131" s="192"/>
      <c r="L131" s="567"/>
      <c r="M131" s="109"/>
      <c r="Q131" s="1" t="str">
        <f t="shared" si="24"/>
        <v>N/A</v>
      </c>
      <c r="R131" s="1" t="str">
        <f t="shared" si="25"/>
        <v>N/A</v>
      </c>
      <c r="S131">
        <f t="shared" si="40"/>
        <v>0</v>
      </c>
      <c r="T131">
        <f t="shared" si="41"/>
        <v>0</v>
      </c>
      <c r="U131">
        <f t="shared" si="41"/>
        <v>0</v>
      </c>
      <c r="V131">
        <f t="shared" si="41"/>
        <v>0</v>
      </c>
      <c r="W131">
        <f t="shared" si="41"/>
        <v>0</v>
      </c>
      <c r="X131">
        <f t="shared" si="41"/>
        <v>0</v>
      </c>
      <c r="Y131">
        <f t="shared" si="41"/>
        <v>0</v>
      </c>
      <c r="Z131">
        <f t="shared" si="41"/>
        <v>0</v>
      </c>
      <c r="AA131"/>
      <c r="AB131"/>
      <c r="AC131"/>
      <c r="AD131"/>
      <c r="AE131"/>
      <c r="AF131"/>
      <c r="AG131"/>
      <c r="AH131"/>
      <c r="AI131"/>
      <c r="AJ131"/>
      <c r="AK131"/>
      <c r="AL131"/>
      <c r="AM131"/>
    </row>
    <row r="132" spans="2:39" ht="16.899999999999999">
      <c r="B132" s="114" t="str">
        <f>IF('Client Info'!$E96="Yes",'Client Info'!$E$61,"N/A")</f>
        <v>N/A</v>
      </c>
      <c r="C132" s="115" t="str">
        <f>IF(B132="ISO 14001",'Client Info'!$B96,"N/A")</f>
        <v>N/A</v>
      </c>
      <c r="D132" s="675" t="str">
        <f>IF('Client Info'!E96="Yes",'Client Info'!J96,"---")</f>
        <v>---</v>
      </c>
      <c r="E132" s="473">
        <f>'Effective Employees'!F110</f>
        <v>0</v>
      </c>
      <c r="F132" s="193"/>
      <c r="G132" s="192"/>
      <c r="H132" s="192"/>
      <c r="I132" s="192"/>
      <c r="J132" s="192"/>
      <c r="K132" s="192"/>
      <c r="L132" s="568"/>
      <c r="M132" s="109"/>
      <c r="Q132" s="1" t="str">
        <f t="shared" si="24"/>
        <v>N/A</v>
      </c>
      <c r="R132" s="1" t="str">
        <f t="shared" si="25"/>
        <v>N/A</v>
      </c>
      <c r="S132">
        <f t="shared" si="40"/>
        <v>0</v>
      </c>
      <c r="T132">
        <f t="shared" si="41"/>
        <v>0</v>
      </c>
      <c r="U132">
        <f t="shared" si="41"/>
        <v>0</v>
      </c>
      <c r="V132">
        <f t="shared" si="41"/>
        <v>0</v>
      </c>
      <c r="W132">
        <f t="shared" si="41"/>
        <v>0</v>
      </c>
      <c r="X132">
        <f t="shared" si="41"/>
        <v>0</v>
      </c>
      <c r="Y132">
        <f t="shared" si="41"/>
        <v>0</v>
      </c>
      <c r="Z132">
        <f t="shared" si="41"/>
        <v>0</v>
      </c>
      <c r="AA132"/>
      <c r="AB132"/>
      <c r="AC132"/>
      <c r="AD132"/>
      <c r="AE132"/>
      <c r="AF132"/>
      <c r="AG132"/>
      <c r="AH132"/>
      <c r="AI132"/>
      <c r="AJ132"/>
      <c r="AK132"/>
      <c r="AL132"/>
      <c r="AM132"/>
    </row>
    <row r="133" spans="2:39" ht="16.899999999999999">
      <c r="B133" s="686" t="str">
        <f>IF('Client Info'!$F96="Yes",'Client Info'!$F$61,"N/A")</f>
        <v>N/A</v>
      </c>
      <c r="C133" s="595" t="str">
        <f>IF(B133="ISO 45001",'Client Info'!$B96,"N/A")</f>
        <v>N/A</v>
      </c>
      <c r="D133" s="676" t="str">
        <f>IF('Client Info'!F96="Yes",'Client Info'!J96,"---")</f>
        <v>---</v>
      </c>
      <c r="E133" s="602">
        <f>'Effective Employees'!F111</f>
        <v>0</v>
      </c>
      <c r="F133" s="598"/>
      <c r="G133" s="599"/>
      <c r="H133" s="599"/>
      <c r="I133" s="599"/>
      <c r="J133" s="599"/>
      <c r="K133" s="599"/>
      <c r="L133" s="600"/>
      <c r="M133" s="109"/>
      <c r="Q133" s="1" t="str">
        <f t="shared" si="24"/>
        <v>N/A</v>
      </c>
      <c r="R133" s="1" t="str">
        <f t="shared" si="25"/>
        <v>N/A</v>
      </c>
      <c r="S133">
        <f t="shared" si="40"/>
        <v>0</v>
      </c>
      <c r="T133">
        <f t="shared" si="41"/>
        <v>0</v>
      </c>
      <c r="U133">
        <f t="shared" si="41"/>
        <v>0</v>
      </c>
      <c r="V133">
        <f t="shared" si="41"/>
        <v>0</v>
      </c>
      <c r="W133">
        <f t="shared" si="41"/>
        <v>0</v>
      </c>
      <c r="X133">
        <f t="shared" si="41"/>
        <v>0</v>
      </c>
      <c r="Y133">
        <f t="shared" si="41"/>
        <v>0</v>
      </c>
      <c r="Z133">
        <f t="shared" si="41"/>
        <v>0</v>
      </c>
      <c r="AA133"/>
      <c r="AB133"/>
      <c r="AC133"/>
      <c r="AD133"/>
      <c r="AE133"/>
      <c r="AF133"/>
      <c r="AG133"/>
      <c r="AH133"/>
      <c r="AI133"/>
      <c r="AJ133"/>
      <c r="AK133"/>
      <c r="AL133"/>
      <c r="AM133"/>
    </row>
    <row r="134" spans="2:39" ht="16.899999999999999">
      <c r="B134" s="687" t="str">
        <f>IF('Client Info'!$D97="Yes",'Client Info'!$D$61,"N/A")</f>
        <v>N/A</v>
      </c>
      <c r="C134" s="112" t="str">
        <f>IF(B134="ISO 9001",'Client Info'!$B97,"N/A")</f>
        <v>N/A</v>
      </c>
      <c r="D134" s="674" t="str">
        <f>IF('Client Info'!D97="Yes",'Client Info'!J97,"---")</f>
        <v>---</v>
      </c>
      <c r="E134" s="601">
        <f>'Effective Employees'!F112</f>
        <v>0</v>
      </c>
      <c r="F134" s="191"/>
      <c r="G134" s="192"/>
      <c r="H134" s="192"/>
      <c r="I134" s="192"/>
      <c r="J134" s="192"/>
      <c r="K134" s="192"/>
      <c r="L134" s="567"/>
      <c r="M134" s="109"/>
      <c r="Q134" s="1" t="str">
        <f t="shared" si="24"/>
        <v>N/A</v>
      </c>
      <c r="R134" s="1" t="str">
        <f t="shared" si="25"/>
        <v>N/A</v>
      </c>
      <c r="S134">
        <f t="shared" ref="S134:S136" si="42">E134</f>
        <v>0</v>
      </c>
      <c r="T134">
        <f t="shared" ref="T134:Z136" si="43">IF(F134="Yes",1,0)</f>
        <v>0</v>
      </c>
      <c r="U134">
        <f t="shared" si="43"/>
        <v>0</v>
      </c>
      <c r="V134">
        <f t="shared" si="43"/>
        <v>0</v>
      </c>
      <c r="W134">
        <f t="shared" si="43"/>
        <v>0</v>
      </c>
      <c r="X134">
        <f t="shared" si="43"/>
        <v>0</v>
      </c>
      <c r="Y134">
        <f t="shared" si="43"/>
        <v>0</v>
      </c>
      <c r="Z134">
        <f t="shared" si="43"/>
        <v>0</v>
      </c>
      <c r="AA134"/>
      <c r="AB134"/>
      <c r="AC134"/>
      <c r="AD134"/>
      <c r="AE134"/>
      <c r="AF134"/>
      <c r="AG134"/>
      <c r="AH134"/>
      <c r="AI134"/>
      <c r="AJ134"/>
      <c r="AK134"/>
      <c r="AL134"/>
      <c r="AM134"/>
    </row>
    <row r="135" spans="2:39" ht="16.899999999999999">
      <c r="B135" s="114" t="str">
        <f>IF('Client Info'!$E97="Yes",'Client Info'!$E$61,"N/A")</f>
        <v>N/A</v>
      </c>
      <c r="C135" s="115" t="str">
        <f>IF(B135="ISO 14001",'Client Info'!$B97,"N/A")</f>
        <v>N/A</v>
      </c>
      <c r="D135" s="675" t="str">
        <f>IF('Client Info'!E97="Yes",'Client Info'!J97,"---")</f>
        <v>---</v>
      </c>
      <c r="E135" s="473">
        <f>'Effective Employees'!F113</f>
        <v>0</v>
      </c>
      <c r="F135" s="193"/>
      <c r="G135" s="192"/>
      <c r="H135" s="192"/>
      <c r="I135" s="192"/>
      <c r="J135" s="192"/>
      <c r="K135" s="192"/>
      <c r="L135" s="568"/>
      <c r="M135" s="109"/>
      <c r="Q135" s="1" t="str">
        <f t="shared" si="24"/>
        <v>N/A</v>
      </c>
      <c r="R135" s="1" t="str">
        <f t="shared" si="25"/>
        <v>N/A</v>
      </c>
      <c r="S135">
        <f t="shared" si="42"/>
        <v>0</v>
      </c>
      <c r="T135">
        <f t="shared" si="43"/>
        <v>0</v>
      </c>
      <c r="U135">
        <f t="shared" si="43"/>
        <v>0</v>
      </c>
      <c r="V135">
        <f t="shared" si="43"/>
        <v>0</v>
      </c>
      <c r="W135">
        <f t="shared" si="43"/>
        <v>0</v>
      </c>
      <c r="X135">
        <f t="shared" si="43"/>
        <v>0</v>
      </c>
      <c r="Y135">
        <f t="shared" si="43"/>
        <v>0</v>
      </c>
      <c r="Z135">
        <f t="shared" si="43"/>
        <v>0</v>
      </c>
      <c r="AA135"/>
      <c r="AB135"/>
      <c r="AC135"/>
      <c r="AD135"/>
      <c r="AE135"/>
      <c r="AF135"/>
      <c r="AG135"/>
      <c r="AH135"/>
      <c r="AI135"/>
      <c r="AJ135"/>
      <c r="AK135"/>
      <c r="AL135"/>
      <c r="AM135"/>
    </row>
    <row r="136" spans="2:39" ht="16.899999999999999">
      <c r="B136" s="686" t="str">
        <f>IF('Client Info'!$F97="Yes",'Client Info'!$F$61,"N/A")</f>
        <v>N/A</v>
      </c>
      <c r="C136" s="595" t="str">
        <f>IF(B136="ISO 45001",'Client Info'!$B97,"N/A")</f>
        <v>N/A</v>
      </c>
      <c r="D136" s="676" t="str">
        <f>IF('Client Info'!F97="Yes",'Client Info'!J97,"---")</f>
        <v>---</v>
      </c>
      <c r="E136" s="602">
        <f>'Effective Employees'!F114</f>
        <v>0</v>
      </c>
      <c r="F136" s="598"/>
      <c r="G136" s="599"/>
      <c r="H136" s="599"/>
      <c r="I136" s="599"/>
      <c r="J136" s="599"/>
      <c r="K136" s="599"/>
      <c r="L136" s="600"/>
      <c r="M136" s="109"/>
      <c r="Q136" s="1" t="str">
        <f t="shared" si="24"/>
        <v>N/A</v>
      </c>
      <c r="R136" s="1" t="str">
        <f t="shared" si="25"/>
        <v>N/A</v>
      </c>
      <c r="S136">
        <f t="shared" si="42"/>
        <v>0</v>
      </c>
      <c r="T136">
        <f t="shared" si="43"/>
        <v>0</v>
      </c>
      <c r="U136">
        <f t="shared" si="43"/>
        <v>0</v>
      </c>
      <c r="V136">
        <f t="shared" si="43"/>
        <v>0</v>
      </c>
      <c r="W136">
        <f t="shared" si="43"/>
        <v>0</v>
      </c>
      <c r="X136">
        <f t="shared" si="43"/>
        <v>0</v>
      </c>
      <c r="Y136">
        <f t="shared" si="43"/>
        <v>0</v>
      </c>
      <c r="Z136">
        <f t="shared" si="43"/>
        <v>0</v>
      </c>
      <c r="AA136"/>
      <c r="AB136"/>
      <c r="AC136"/>
      <c r="AD136"/>
      <c r="AE136"/>
      <c r="AF136"/>
      <c r="AG136"/>
      <c r="AH136"/>
      <c r="AI136"/>
      <c r="AJ136"/>
      <c r="AK136"/>
      <c r="AL136"/>
      <c r="AM136"/>
    </row>
    <row r="137" spans="2:39" ht="16.899999999999999">
      <c r="B137" s="687" t="str">
        <f>IF('Client Info'!$D98="Yes",'Client Info'!$D$61,"N/A")</f>
        <v>N/A</v>
      </c>
      <c r="C137" s="112" t="str">
        <f>IF(B137="ISO 9001",'Client Info'!$B98,"N/A")</f>
        <v>N/A</v>
      </c>
      <c r="D137" s="674" t="str">
        <f>IF('Client Info'!D98="Yes",'Client Info'!J98,"---")</f>
        <v>---</v>
      </c>
      <c r="E137" s="601">
        <f>'Effective Employees'!F115</f>
        <v>0</v>
      </c>
      <c r="F137" s="191"/>
      <c r="G137" s="192"/>
      <c r="H137" s="192"/>
      <c r="I137" s="192"/>
      <c r="J137" s="192"/>
      <c r="K137" s="192"/>
      <c r="L137" s="567"/>
      <c r="M137" s="109"/>
      <c r="Q137" s="1" t="str">
        <f t="shared" si="24"/>
        <v>N/A</v>
      </c>
      <c r="R137" s="1" t="str">
        <f t="shared" si="25"/>
        <v>N/A</v>
      </c>
      <c r="S137">
        <f t="shared" ref="S137:S139" si="44">E137</f>
        <v>0</v>
      </c>
      <c r="T137">
        <f t="shared" ref="T137:Z139" si="45">IF(F137="Yes",1,0)</f>
        <v>0</v>
      </c>
      <c r="U137">
        <f t="shared" si="45"/>
        <v>0</v>
      </c>
      <c r="V137">
        <f t="shared" si="45"/>
        <v>0</v>
      </c>
      <c r="W137">
        <f t="shared" si="45"/>
        <v>0</v>
      </c>
      <c r="X137">
        <f t="shared" si="45"/>
        <v>0</v>
      </c>
      <c r="Y137">
        <f t="shared" si="45"/>
        <v>0</v>
      </c>
      <c r="Z137">
        <f t="shared" si="45"/>
        <v>0</v>
      </c>
      <c r="AA137"/>
      <c r="AB137"/>
      <c r="AC137"/>
      <c r="AD137"/>
      <c r="AE137"/>
      <c r="AF137"/>
      <c r="AG137"/>
      <c r="AH137"/>
      <c r="AI137"/>
      <c r="AJ137"/>
      <c r="AK137"/>
      <c r="AL137"/>
      <c r="AM137"/>
    </row>
    <row r="138" spans="2:39" ht="16.899999999999999">
      <c r="B138" s="114" t="str">
        <f>IF('Client Info'!$E98="Yes",'Client Info'!$E$61,"N/A")</f>
        <v>N/A</v>
      </c>
      <c r="C138" s="115" t="str">
        <f>IF(B138="ISO 14001",'Client Info'!$B98,"N/A")</f>
        <v>N/A</v>
      </c>
      <c r="D138" s="675" t="str">
        <f>IF('Client Info'!E98="Yes",'Client Info'!J98,"---")</f>
        <v>---</v>
      </c>
      <c r="E138" s="473">
        <f>'Effective Employees'!F116</f>
        <v>0</v>
      </c>
      <c r="F138" s="193"/>
      <c r="G138" s="192"/>
      <c r="H138" s="192"/>
      <c r="I138" s="192"/>
      <c r="J138" s="192"/>
      <c r="K138" s="192"/>
      <c r="L138" s="568"/>
      <c r="M138" s="109"/>
      <c r="Q138" s="1" t="str">
        <f t="shared" si="24"/>
        <v>N/A</v>
      </c>
      <c r="R138" s="1" t="str">
        <f t="shared" si="25"/>
        <v>N/A</v>
      </c>
      <c r="S138">
        <f t="shared" si="44"/>
        <v>0</v>
      </c>
      <c r="T138">
        <f t="shared" si="45"/>
        <v>0</v>
      </c>
      <c r="U138">
        <f t="shared" si="45"/>
        <v>0</v>
      </c>
      <c r="V138">
        <f t="shared" si="45"/>
        <v>0</v>
      </c>
      <c r="W138">
        <f t="shared" si="45"/>
        <v>0</v>
      </c>
      <c r="X138">
        <f t="shared" si="45"/>
        <v>0</v>
      </c>
      <c r="Y138">
        <f t="shared" si="45"/>
        <v>0</v>
      </c>
      <c r="Z138">
        <f t="shared" si="45"/>
        <v>0</v>
      </c>
      <c r="AA138"/>
      <c r="AB138"/>
      <c r="AC138"/>
      <c r="AD138"/>
      <c r="AE138"/>
      <c r="AF138"/>
      <c r="AG138"/>
      <c r="AH138"/>
      <c r="AI138"/>
      <c r="AJ138"/>
      <c r="AK138"/>
      <c r="AL138"/>
      <c r="AM138"/>
    </row>
    <row r="139" spans="2:39" ht="16.899999999999999">
      <c r="B139" s="686" t="str">
        <f>IF('Client Info'!$F98="Yes",'Client Info'!$F$61,"N/A")</f>
        <v>N/A</v>
      </c>
      <c r="C139" s="595" t="str">
        <f>IF(B139="ISO 45001",'Client Info'!$B98,"N/A")</f>
        <v>N/A</v>
      </c>
      <c r="D139" s="676" t="str">
        <f>IF('Client Info'!F98="Yes",'Client Info'!J98,"---")</f>
        <v>---</v>
      </c>
      <c r="E139" s="602">
        <f>'Effective Employees'!F117</f>
        <v>0</v>
      </c>
      <c r="F139" s="598"/>
      <c r="G139" s="599"/>
      <c r="H139" s="599"/>
      <c r="I139" s="599"/>
      <c r="J139" s="599"/>
      <c r="K139" s="599"/>
      <c r="L139" s="600"/>
      <c r="M139" s="109"/>
      <c r="Q139" s="1" t="str">
        <f t="shared" si="24"/>
        <v>N/A</v>
      </c>
      <c r="R139" s="1" t="str">
        <f t="shared" si="25"/>
        <v>N/A</v>
      </c>
      <c r="S139">
        <f t="shared" si="44"/>
        <v>0</v>
      </c>
      <c r="T139">
        <f t="shared" si="45"/>
        <v>0</v>
      </c>
      <c r="U139">
        <f t="shared" si="45"/>
        <v>0</v>
      </c>
      <c r="V139">
        <f t="shared" si="45"/>
        <v>0</v>
      </c>
      <c r="W139">
        <f t="shared" si="45"/>
        <v>0</v>
      </c>
      <c r="X139">
        <f t="shared" si="45"/>
        <v>0</v>
      </c>
      <c r="Y139">
        <f t="shared" si="45"/>
        <v>0</v>
      </c>
      <c r="Z139">
        <f t="shared" si="45"/>
        <v>0</v>
      </c>
      <c r="AA139"/>
      <c r="AB139"/>
      <c r="AC139"/>
      <c r="AD139"/>
      <c r="AE139"/>
      <c r="AF139"/>
      <c r="AG139"/>
      <c r="AH139"/>
      <c r="AI139"/>
      <c r="AJ139"/>
      <c r="AK139"/>
      <c r="AL139"/>
      <c r="AM139"/>
    </row>
    <row r="140" spans="2:39" ht="16.899999999999999">
      <c r="B140" s="687" t="str">
        <f>IF('Client Info'!$D99="Yes",'Client Info'!$D$61,"N/A")</f>
        <v>N/A</v>
      </c>
      <c r="C140" s="112" t="str">
        <f>IF(B140="ISO 9001",'Client Info'!$B99,"N/A")</f>
        <v>N/A</v>
      </c>
      <c r="D140" s="674" t="str">
        <f>IF('Client Info'!D99="Yes",'Client Info'!J99,"---")</f>
        <v>---</v>
      </c>
      <c r="E140" s="601">
        <f>'Effective Employees'!F118</f>
        <v>0</v>
      </c>
      <c r="F140" s="191"/>
      <c r="G140" s="192"/>
      <c r="H140" s="192"/>
      <c r="I140" s="192"/>
      <c r="J140" s="192"/>
      <c r="K140" s="192"/>
      <c r="L140" s="567"/>
      <c r="M140" s="109"/>
      <c r="Q140" s="1" t="str">
        <f t="shared" si="24"/>
        <v>N/A</v>
      </c>
      <c r="R140" s="1" t="str">
        <f t="shared" si="25"/>
        <v>N/A</v>
      </c>
      <c r="S140">
        <f t="shared" ref="S140:S145" si="46">E140</f>
        <v>0</v>
      </c>
      <c r="T140">
        <f t="shared" ref="T140:Z145" si="47">IF(F140="Yes",1,0)</f>
        <v>0</v>
      </c>
      <c r="U140">
        <f t="shared" si="47"/>
        <v>0</v>
      </c>
      <c r="V140">
        <f t="shared" si="47"/>
        <v>0</v>
      </c>
      <c r="W140">
        <f t="shared" si="47"/>
        <v>0</v>
      </c>
      <c r="X140">
        <f t="shared" si="47"/>
        <v>0</v>
      </c>
      <c r="Y140">
        <f t="shared" si="47"/>
        <v>0</v>
      </c>
      <c r="Z140">
        <f t="shared" si="47"/>
        <v>0</v>
      </c>
      <c r="AA140"/>
      <c r="AB140"/>
      <c r="AC140"/>
      <c r="AD140"/>
      <c r="AE140"/>
      <c r="AF140"/>
      <c r="AG140"/>
      <c r="AH140"/>
      <c r="AI140"/>
      <c r="AJ140"/>
      <c r="AK140"/>
      <c r="AL140"/>
      <c r="AM140"/>
    </row>
    <row r="141" spans="2:39" ht="16.899999999999999">
      <c r="B141" s="114" t="str">
        <f>IF('Client Info'!$E99="Yes",'Client Info'!$E$61,"N/A")</f>
        <v>N/A</v>
      </c>
      <c r="C141" s="115" t="str">
        <f>IF(B141="ISO 14001",'Client Info'!$B99,"N/A")</f>
        <v>N/A</v>
      </c>
      <c r="D141" s="675" t="str">
        <f>IF('Client Info'!E99="Yes",'Client Info'!J99,"---")</f>
        <v>---</v>
      </c>
      <c r="E141" s="473">
        <f>'Effective Employees'!F119</f>
        <v>0</v>
      </c>
      <c r="F141" s="193"/>
      <c r="G141" s="192"/>
      <c r="H141" s="192"/>
      <c r="I141" s="192"/>
      <c r="J141" s="192"/>
      <c r="K141" s="192"/>
      <c r="L141" s="568"/>
      <c r="M141" s="109"/>
      <c r="Q141" s="1" t="str">
        <f t="shared" si="24"/>
        <v>N/A</v>
      </c>
      <c r="R141" s="1" t="str">
        <f t="shared" si="25"/>
        <v>N/A</v>
      </c>
      <c r="S141">
        <f t="shared" si="46"/>
        <v>0</v>
      </c>
      <c r="T141">
        <f t="shared" si="47"/>
        <v>0</v>
      </c>
      <c r="U141">
        <f t="shared" si="47"/>
        <v>0</v>
      </c>
      <c r="V141">
        <f t="shared" si="47"/>
        <v>0</v>
      </c>
      <c r="W141">
        <f t="shared" si="47"/>
        <v>0</v>
      </c>
      <c r="X141">
        <f t="shared" si="47"/>
        <v>0</v>
      </c>
      <c r="Y141">
        <f t="shared" si="47"/>
        <v>0</v>
      </c>
      <c r="Z141">
        <f t="shared" si="47"/>
        <v>0</v>
      </c>
      <c r="AA141"/>
      <c r="AB141"/>
      <c r="AC141"/>
      <c r="AD141"/>
      <c r="AE141"/>
      <c r="AF141"/>
      <c r="AG141"/>
      <c r="AH141"/>
      <c r="AI141"/>
      <c r="AJ141"/>
      <c r="AK141"/>
      <c r="AL141"/>
      <c r="AM141"/>
    </row>
    <row r="142" spans="2:39" ht="16.899999999999999">
      <c r="B142" s="686" t="str">
        <f>IF('Client Info'!$F99="Yes",'Client Info'!$F$61,"N/A")</f>
        <v>N/A</v>
      </c>
      <c r="C142" s="595" t="str">
        <f>IF(B142="ISO 45001",'Client Info'!$B99,"N/A")</f>
        <v>N/A</v>
      </c>
      <c r="D142" s="676" t="str">
        <f>IF('Client Info'!F99="Yes",'Client Info'!J99,"---")</f>
        <v>---</v>
      </c>
      <c r="E142" s="602">
        <f>'Effective Employees'!F120</f>
        <v>0</v>
      </c>
      <c r="F142" s="598"/>
      <c r="G142" s="599"/>
      <c r="H142" s="599"/>
      <c r="I142" s="599"/>
      <c r="J142" s="599"/>
      <c r="K142" s="599"/>
      <c r="L142" s="600"/>
      <c r="M142" s="109"/>
      <c r="Q142" s="1" t="str">
        <f t="shared" si="24"/>
        <v>N/A</v>
      </c>
      <c r="R142" s="1" t="str">
        <f t="shared" si="25"/>
        <v>N/A</v>
      </c>
      <c r="S142">
        <f t="shared" si="46"/>
        <v>0</v>
      </c>
      <c r="T142">
        <f t="shared" si="47"/>
        <v>0</v>
      </c>
      <c r="U142">
        <f t="shared" si="47"/>
        <v>0</v>
      </c>
      <c r="V142">
        <f t="shared" si="47"/>
        <v>0</v>
      </c>
      <c r="W142">
        <f t="shared" si="47"/>
        <v>0</v>
      </c>
      <c r="X142">
        <f t="shared" si="47"/>
        <v>0</v>
      </c>
      <c r="Y142">
        <f t="shared" si="47"/>
        <v>0</v>
      </c>
      <c r="Z142">
        <f t="shared" si="47"/>
        <v>0</v>
      </c>
      <c r="AA142"/>
      <c r="AB142"/>
      <c r="AC142"/>
      <c r="AD142"/>
      <c r="AE142"/>
      <c r="AF142"/>
      <c r="AG142"/>
      <c r="AH142"/>
      <c r="AI142"/>
      <c r="AJ142"/>
      <c r="AK142"/>
      <c r="AL142"/>
      <c r="AM142"/>
    </row>
    <row r="143" spans="2:39" ht="16.899999999999999">
      <c r="B143" s="687" t="str">
        <f>IF('Client Info'!$D100="Yes",'Client Info'!$D$61,"N/A")</f>
        <v>N/A</v>
      </c>
      <c r="C143" s="112" t="str">
        <f>IF(B143="ISO 9001",'Client Info'!$B100,"N/A")</f>
        <v>N/A</v>
      </c>
      <c r="D143" s="674" t="str">
        <f>IF('Client Info'!D100="Yes",'Client Info'!J100,"---")</f>
        <v>---</v>
      </c>
      <c r="E143" s="601">
        <f>'Effective Employees'!F121</f>
        <v>0</v>
      </c>
      <c r="F143" s="191"/>
      <c r="G143" s="192"/>
      <c r="H143" s="192"/>
      <c r="I143" s="192"/>
      <c r="J143" s="192"/>
      <c r="K143" s="192"/>
      <c r="L143" s="567"/>
      <c r="M143" s="109"/>
      <c r="Q143" s="1" t="str">
        <f t="shared" si="24"/>
        <v>N/A</v>
      </c>
      <c r="R143" s="1" t="str">
        <f t="shared" si="25"/>
        <v>N/A</v>
      </c>
      <c r="S143">
        <f t="shared" si="46"/>
        <v>0</v>
      </c>
      <c r="T143">
        <f t="shared" si="47"/>
        <v>0</v>
      </c>
      <c r="U143">
        <f t="shared" si="47"/>
        <v>0</v>
      </c>
      <c r="V143">
        <f t="shared" si="47"/>
        <v>0</v>
      </c>
      <c r="W143">
        <f t="shared" si="47"/>
        <v>0</v>
      </c>
      <c r="X143">
        <f t="shared" si="47"/>
        <v>0</v>
      </c>
      <c r="Y143">
        <f t="shared" si="47"/>
        <v>0</v>
      </c>
      <c r="Z143">
        <f t="shared" si="47"/>
        <v>0</v>
      </c>
      <c r="AA143"/>
      <c r="AB143"/>
      <c r="AC143"/>
      <c r="AD143"/>
      <c r="AE143"/>
      <c r="AF143"/>
      <c r="AG143"/>
      <c r="AH143"/>
      <c r="AI143"/>
      <c r="AJ143"/>
      <c r="AK143"/>
      <c r="AL143"/>
      <c r="AM143"/>
    </row>
    <row r="144" spans="2:39" ht="16.899999999999999">
      <c r="B144" s="114" t="str">
        <f>IF('Client Info'!$E100="Yes",'Client Info'!$E$61,"N/A")</f>
        <v>N/A</v>
      </c>
      <c r="C144" s="115" t="str">
        <f>IF(B144="ISO 14001",'Client Info'!$B100,"N/A")</f>
        <v>N/A</v>
      </c>
      <c r="D144" s="675" t="str">
        <f>IF('Client Info'!E100="Yes",'Client Info'!J100,"---")</f>
        <v>---</v>
      </c>
      <c r="E144" s="473">
        <f>'Effective Employees'!F122</f>
        <v>0</v>
      </c>
      <c r="F144" s="193"/>
      <c r="G144" s="192"/>
      <c r="H144" s="192"/>
      <c r="I144" s="192"/>
      <c r="J144" s="192"/>
      <c r="K144" s="192"/>
      <c r="L144" s="568"/>
      <c r="M144" s="109"/>
      <c r="Q144" s="1" t="str">
        <f t="shared" si="24"/>
        <v>N/A</v>
      </c>
      <c r="R144" s="1" t="str">
        <f t="shared" si="25"/>
        <v>N/A</v>
      </c>
      <c r="S144">
        <f t="shared" si="46"/>
        <v>0</v>
      </c>
      <c r="T144">
        <f t="shared" si="47"/>
        <v>0</v>
      </c>
      <c r="U144">
        <f t="shared" si="47"/>
        <v>0</v>
      </c>
      <c r="V144">
        <f t="shared" si="47"/>
        <v>0</v>
      </c>
      <c r="W144">
        <f t="shared" si="47"/>
        <v>0</v>
      </c>
      <c r="X144">
        <f t="shared" si="47"/>
        <v>0</v>
      </c>
      <c r="Y144">
        <f t="shared" si="47"/>
        <v>0</v>
      </c>
      <c r="Z144">
        <f t="shared" si="47"/>
        <v>0</v>
      </c>
      <c r="AA144"/>
      <c r="AB144"/>
      <c r="AC144"/>
      <c r="AD144"/>
      <c r="AE144"/>
      <c r="AF144"/>
      <c r="AG144"/>
      <c r="AH144"/>
      <c r="AI144"/>
      <c r="AJ144"/>
      <c r="AK144"/>
      <c r="AL144"/>
      <c r="AM144"/>
    </row>
    <row r="145" spans="2:39" ht="16.899999999999999">
      <c r="B145" s="686" t="str">
        <f>IF('Client Info'!$F100="Yes",'Client Info'!$F$61,"N/A")</f>
        <v>N/A</v>
      </c>
      <c r="C145" s="595" t="str">
        <f>IF(B145="ISO 45001",'Client Info'!$B100,"N/A")</f>
        <v>N/A</v>
      </c>
      <c r="D145" s="676" t="str">
        <f>IF('Client Info'!F100="Yes",'Client Info'!J100,"---")</f>
        <v>---</v>
      </c>
      <c r="E145" s="602">
        <f>'Effective Employees'!F123</f>
        <v>0</v>
      </c>
      <c r="F145" s="598"/>
      <c r="G145" s="599"/>
      <c r="H145" s="599"/>
      <c r="I145" s="599"/>
      <c r="J145" s="599"/>
      <c r="K145" s="599"/>
      <c r="L145" s="600"/>
      <c r="M145" s="109"/>
      <c r="Q145" s="1" t="str">
        <f t="shared" si="24"/>
        <v>N/A</v>
      </c>
      <c r="R145" s="1" t="str">
        <f t="shared" si="25"/>
        <v>N/A</v>
      </c>
      <c r="S145">
        <f t="shared" si="46"/>
        <v>0</v>
      </c>
      <c r="T145">
        <f t="shared" si="47"/>
        <v>0</v>
      </c>
      <c r="U145">
        <f t="shared" si="47"/>
        <v>0</v>
      </c>
      <c r="V145">
        <f t="shared" si="47"/>
        <v>0</v>
      </c>
      <c r="W145">
        <f t="shared" si="47"/>
        <v>0</v>
      </c>
      <c r="X145">
        <f t="shared" si="47"/>
        <v>0</v>
      </c>
      <c r="Y145">
        <f t="shared" si="47"/>
        <v>0</v>
      </c>
      <c r="Z145">
        <f t="shared" si="47"/>
        <v>0</v>
      </c>
      <c r="AA145"/>
      <c r="AB145"/>
      <c r="AC145"/>
      <c r="AD145"/>
      <c r="AE145"/>
      <c r="AF145"/>
      <c r="AG145"/>
      <c r="AH145"/>
      <c r="AI145"/>
      <c r="AJ145"/>
      <c r="AK145"/>
      <c r="AL145"/>
      <c r="AM145"/>
    </row>
    <row r="146" spans="2:39" ht="16.899999999999999">
      <c r="B146" s="687" t="str">
        <f>IF('Client Info'!$D101="Yes",'Client Info'!$D$61,"N/A")</f>
        <v>N/A</v>
      </c>
      <c r="C146" s="112" t="str">
        <f>IF(B146="ISO 9001",'Client Info'!$B101,"N/A")</f>
        <v>N/A</v>
      </c>
      <c r="D146" s="674" t="str">
        <f>IF('Client Info'!D101="Yes",'Client Info'!J101,"---")</f>
        <v>---</v>
      </c>
      <c r="E146" s="601">
        <f>'Effective Employees'!F124</f>
        <v>0</v>
      </c>
      <c r="F146" s="191"/>
      <c r="G146" s="192"/>
      <c r="H146" s="192"/>
      <c r="I146" s="192"/>
      <c r="J146" s="192"/>
      <c r="K146" s="192"/>
      <c r="L146" s="567"/>
      <c r="M146" s="109"/>
      <c r="Q146" s="1" t="str">
        <f t="shared" si="24"/>
        <v>N/A</v>
      </c>
      <c r="R146" s="1" t="str">
        <f t="shared" si="25"/>
        <v>N/A</v>
      </c>
      <c r="S146">
        <f t="shared" ref="S146:S149" si="48">E146</f>
        <v>0</v>
      </c>
      <c r="T146">
        <f t="shared" ref="T146:Z149" si="49">IF(F146="Yes",1,0)</f>
        <v>0</v>
      </c>
      <c r="U146">
        <f t="shared" si="49"/>
        <v>0</v>
      </c>
      <c r="V146">
        <f t="shared" si="49"/>
        <v>0</v>
      </c>
      <c r="W146">
        <f t="shared" si="49"/>
        <v>0</v>
      </c>
      <c r="X146">
        <f t="shared" si="49"/>
        <v>0</v>
      </c>
      <c r="Y146">
        <f t="shared" si="49"/>
        <v>0</v>
      </c>
      <c r="Z146">
        <f t="shared" si="49"/>
        <v>0</v>
      </c>
      <c r="AA146"/>
      <c r="AB146"/>
      <c r="AC146"/>
      <c r="AD146"/>
      <c r="AE146"/>
      <c r="AF146"/>
      <c r="AG146"/>
      <c r="AH146"/>
      <c r="AI146"/>
      <c r="AJ146"/>
      <c r="AK146"/>
      <c r="AL146"/>
      <c r="AM146"/>
    </row>
    <row r="147" spans="2:39" ht="16.899999999999999">
      <c r="B147" s="114" t="str">
        <f>IF('Client Info'!$E101="Yes",'Client Info'!$E$61,"N/A")</f>
        <v>N/A</v>
      </c>
      <c r="C147" s="115" t="str">
        <f>IF(B147="ISO 14001",'Client Info'!$B101,"N/A")</f>
        <v>N/A</v>
      </c>
      <c r="D147" s="675" t="str">
        <f>IF('Client Info'!E101="Yes",'Client Info'!J101,"---")</f>
        <v>---</v>
      </c>
      <c r="E147" s="473">
        <f>'Effective Employees'!F125</f>
        <v>0</v>
      </c>
      <c r="F147" s="193"/>
      <c r="G147" s="192"/>
      <c r="H147" s="192"/>
      <c r="I147" s="192"/>
      <c r="J147" s="192"/>
      <c r="K147" s="192"/>
      <c r="L147" s="568"/>
      <c r="M147" s="109"/>
      <c r="Q147" s="1" t="str">
        <f t="shared" si="24"/>
        <v>N/A</v>
      </c>
      <c r="R147" s="1" t="str">
        <f t="shared" si="25"/>
        <v>N/A</v>
      </c>
      <c r="S147">
        <f t="shared" si="48"/>
        <v>0</v>
      </c>
      <c r="T147">
        <f t="shared" si="49"/>
        <v>0</v>
      </c>
      <c r="U147">
        <f t="shared" si="49"/>
        <v>0</v>
      </c>
      <c r="V147">
        <f t="shared" si="49"/>
        <v>0</v>
      </c>
      <c r="W147">
        <f t="shared" si="49"/>
        <v>0</v>
      </c>
      <c r="X147">
        <f t="shared" si="49"/>
        <v>0</v>
      </c>
      <c r="Y147">
        <f t="shared" si="49"/>
        <v>0</v>
      </c>
      <c r="Z147">
        <f t="shared" si="49"/>
        <v>0</v>
      </c>
      <c r="AA147"/>
      <c r="AB147"/>
      <c r="AC147"/>
      <c r="AD147"/>
      <c r="AE147"/>
      <c r="AF147"/>
      <c r="AG147"/>
      <c r="AH147"/>
      <c r="AI147"/>
      <c r="AJ147"/>
      <c r="AK147"/>
      <c r="AL147"/>
      <c r="AM147"/>
    </row>
    <row r="148" spans="2:39" ht="16.899999999999999">
      <c r="B148" s="686" t="str">
        <f>IF('Client Info'!$F101="Yes",'Client Info'!$F$61,"N/A")</f>
        <v>N/A</v>
      </c>
      <c r="C148" s="595" t="str">
        <f>IF(B148="ISO 45001",'Client Info'!$B101,"N/A")</f>
        <v>N/A</v>
      </c>
      <c r="D148" s="676" t="str">
        <f>IF('Client Info'!F101="Yes",'Client Info'!J101,"---")</f>
        <v>---</v>
      </c>
      <c r="E148" s="602">
        <f>'Effective Employees'!F126</f>
        <v>0</v>
      </c>
      <c r="F148" s="598"/>
      <c r="G148" s="599"/>
      <c r="H148" s="599"/>
      <c r="I148" s="599"/>
      <c r="J148" s="599"/>
      <c r="K148" s="599"/>
      <c r="L148" s="600"/>
      <c r="M148" s="109"/>
      <c r="Q148" s="1" t="str">
        <f t="shared" si="24"/>
        <v>N/A</v>
      </c>
      <c r="R148" s="1" t="str">
        <f t="shared" si="25"/>
        <v>N/A</v>
      </c>
      <c r="S148">
        <f t="shared" si="48"/>
        <v>0</v>
      </c>
      <c r="T148">
        <f t="shared" si="49"/>
        <v>0</v>
      </c>
      <c r="U148">
        <f t="shared" si="49"/>
        <v>0</v>
      </c>
      <c r="V148">
        <f t="shared" si="49"/>
        <v>0</v>
      </c>
      <c r="W148">
        <f t="shared" si="49"/>
        <v>0</v>
      </c>
      <c r="X148">
        <f t="shared" si="49"/>
        <v>0</v>
      </c>
      <c r="Y148">
        <f t="shared" si="49"/>
        <v>0</v>
      </c>
      <c r="Z148">
        <f t="shared" si="49"/>
        <v>0</v>
      </c>
      <c r="AA148"/>
      <c r="AB148"/>
      <c r="AC148"/>
      <c r="AD148"/>
      <c r="AE148"/>
      <c r="AF148"/>
      <c r="AG148"/>
      <c r="AH148"/>
      <c r="AI148"/>
      <c r="AJ148"/>
      <c r="AK148"/>
      <c r="AL148"/>
      <c r="AM148"/>
    </row>
    <row r="149" spans="2:39" ht="16.899999999999999">
      <c r="B149" s="687" t="str">
        <f>IF('Client Info'!$D102="Yes",'Client Info'!$D$61,"N/A")</f>
        <v>N/A</v>
      </c>
      <c r="C149" s="112" t="str">
        <f>IF(B149="ISO 9001",'Client Info'!$B102,"N/A")</f>
        <v>N/A</v>
      </c>
      <c r="D149" s="674" t="str">
        <f>IF('Client Info'!D102="Yes",'Client Info'!J102,"---")</f>
        <v>---</v>
      </c>
      <c r="E149" s="601">
        <f>'Effective Employees'!F127</f>
        <v>0</v>
      </c>
      <c r="F149" s="191"/>
      <c r="G149" s="192"/>
      <c r="H149" s="192"/>
      <c r="I149" s="192"/>
      <c r="J149" s="192"/>
      <c r="K149" s="192"/>
      <c r="L149" s="567"/>
      <c r="M149" s="109"/>
      <c r="Q149" s="1" t="str">
        <f t="shared" si="24"/>
        <v>N/A</v>
      </c>
      <c r="R149" s="1" t="str">
        <f t="shared" si="25"/>
        <v>N/A</v>
      </c>
      <c r="S149">
        <f t="shared" si="48"/>
        <v>0</v>
      </c>
      <c r="T149">
        <f t="shared" si="49"/>
        <v>0</v>
      </c>
      <c r="U149">
        <f t="shared" si="49"/>
        <v>0</v>
      </c>
      <c r="V149">
        <f t="shared" si="49"/>
        <v>0</v>
      </c>
      <c r="W149">
        <f t="shared" si="49"/>
        <v>0</v>
      </c>
      <c r="X149">
        <f t="shared" si="49"/>
        <v>0</v>
      </c>
      <c r="Y149">
        <f t="shared" si="49"/>
        <v>0</v>
      </c>
      <c r="Z149">
        <f t="shared" si="49"/>
        <v>0</v>
      </c>
      <c r="AA149"/>
      <c r="AB149"/>
      <c r="AC149"/>
      <c r="AD149"/>
      <c r="AE149"/>
      <c r="AF149"/>
      <c r="AG149"/>
      <c r="AH149"/>
      <c r="AI149"/>
      <c r="AJ149"/>
      <c r="AK149"/>
      <c r="AL149"/>
      <c r="AM149"/>
    </row>
    <row r="150" spans="2:39" ht="16.899999999999999">
      <c r="B150" s="114" t="str">
        <f>IF('Client Info'!$E102="Yes",'Client Info'!$E$61,"N/A")</f>
        <v>N/A</v>
      </c>
      <c r="C150" s="115" t="str">
        <f>IF(B150="ISO 14001",'Client Info'!$B102,"N/A")</f>
        <v>N/A</v>
      </c>
      <c r="D150" s="675" t="str">
        <f>IF('Client Info'!E102="Yes",'Client Info'!J102,"---")</f>
        <v>---</v>
      </c>
      <c r="E150" s="473">
        <f>'Effective Employees'!F128</f>
        <v>0</v>
      </c>
      <c r="F150" s="193"/>
      <c r="G150" s="192"/>
      <c r="H150" s="192"/>
      <c r="I150" s="192"/>
      <c r="J150" s="192"/>
      <c r="K150" s="192"/>
      <c r="L150" s="568"/>
      <c r="M150" s="109"/>
      <c r="Q150" s="1" t="str">
        <f t="shared" si="24"/>
        <v>N/A</v>
      </c>
      <c r="R150" s="1" t="str">
        <f t="shared" si="25"/>
        <v>N/A</v>
      </c>
      <c r="S150">
        <f t="shared" ref="S150:S157" si="50">E150</f>
        <v>0</v>
      </c>
      <c r="T150">
        <f t="shared" ref="T150:Z157" si="51">IF(F150="Yes",1,0)</f>
        <v>0</v>
      </c>
      <c r="U150">
        <f t="shared" si="51"/>
        <v>0</v>
      </c>
      <c r="V150">
        <f t="shared" si="51"/>
        <v>0</v>
      </c>
      <c r="W150">
        <f t="shared" si="51"/>
        <v>0</v>
      </c>
      <c r="X150">
        <f t="shared" si="51"/>
        <v>0</v>
      </c>
      <c r="Y150">
        <f t="shared" si="51"/>
        <v>0</v>
      </c>
      <c r="Z150">
        <f t="shared" si="51"/>
        <v>0</v>
      </c>
      <c r="AA150"/>
      <c r="AB150"/>
      <c r="AC150"/>
      <c r="AD150"/>
      <c r="AE150"/>
      <c r="AF150"/>
      <c r="AG150"/>
      <c r="AH150"/>
      <c r="AI150"/>
      <c r="AJ150"/>
      <c r="AK150"/>
      <c r="AL150"/>
      <c r="AM150"/>
    </row>
    <row r="151" spans="2:39" ht="16.899999999999999">
      <c r="B151" s="686" t="str">
        <f>IF('Client Info'!$F102="Yes",'Client Info'!$F$61,"N/A")</f>
        <v>N/A</v>
      </c>
      <c r="C151" s="595" t="str">
        <f>IF(B151="ISO 45001",'Client Info'!$B102,"N/A")</f>
        <v>N/A</v>
      </c>
      <c r="D151" s="676" t="str">
        <f>IF('Client Info'!F102="Yes",'Client Info'!J102,"---")</f>
        <v>---</v>
      </c>
      <c r="E151" s="602">
        <f>'Effective Employees'!F129</f>
        <v>0</v>
      </c>
      <c r="F151" s="598"/>
      <c r="G151" s="599"/>
      <c r="H151" s="599"/>
      <c r="I151" s="599"/>
      <c r="J151" s="599"/>
      <c r="K151" s="599"/>
      <c r="L151" s="600"/>
      <c r="M151" s="109"/>
      <c r="Q151" s="1" t="str">
        <f t="shared" si="24"/>
        <v>N/A</v>
      </c>
      <c r="R151" s="1" t="str">
        <f t="shared" si="25"/>
        <v>N/A</v>
      </c>
      <c r="S151">
        <f t="shared" si="50"/>
        <v>0</v>
      </c>
      <c r="T151">
        <f t="shared" si="51"/>
        <v>0</v>
      </c>
      <c r="U151">
        <f t="shared" si="51"/>
        <v>0</v>
      </c>
      <c r="V151">
        <f t="shared" si="51"/>
        <v>0</v>
      </c>
      <c r="W151">
        <f t="shared" si="51"/>
        <v>0</v>
      </c>
      <c r="X151">
        <f t="shared" si="51"/>
        <v>0</v>
      </c>
      <c r="Y151">
        <f t="shared" si="51"/>
        <v>0</v>
      </c>
      <c r="Z151">
        <f t="shared" si="51"/>
        <v>0</v>
      </c>
      <c r="AA151"/>
      <c r="AB151"/>
      <c r="AC151"/>
      <c r="AD151"/>
      <c r="AE151"/>
      <c r="AF151"/>
      <c r="AG151"/>
      <c r="AH151"/>
      <c r="AI151"/>
      <c r="AJ151"/>
      <c r="AK151"/>
      <c r="AL151"/>
      <c r="AM151"/>
    </row>
    <row r="152" spans="2:39" ht="16.899999999999999">
      <c r="B152" s="687" t="str">
        <f>IF('Client Info'!$D103="Yes",'Client Info'!$D$61,"N/A")</f>
        <v>N/A</v>
      </c>
      <c r="C152" s="112" t="str">
        <f>IF(B152="ISO 9001",'Client Info'!$B103,"N/A")</f>
        <v>N/A</v>
      </c>
      <c r="D152" s="674" t="str">
        <f>IF('Client Info'!D103="Yes",'Client Info'!J103,"---")</f>
        <v>---</v>
      </c>
      <c r="E152" s="601">
        <f>'Effective Employees'!F130</f>
        <v>0</v>
      </c>
      <c r="F152" s="191"/>
      <c r="G152" s="192"/>
      <c r="H152" s="192"/>
      <c r="I152" s="192"/>
      <c r="J152" s="192"/>
      <c r="K152" s="192"/>
      <c r="L152" s="567"/>
      <c r="M152" s="109"/>
      <c r="Q152" s="1" t="str">
        <f t="shared" si="24"/>
        <v>N/A</v>
      </c>
      <c r="R152" s="1" t="str">
        <f t="shared" si="25"/>
        <v>N/A</v>
      </c>
      <c r="S152">
        <f t="shared" si="50"/>
        <v>0</v>
      </c>
      <c r="T152">
        <f t="shared" si="51"/>
        <v>0</v>
      </c>
      <c r="U152">
        <f t="shared" si="51"/>
        <v>0</v>
      </c>
      <c r="V152">
        <f t="shared" si="51"/>
        <v>0</v>
      </c>
      <c r="W152">
        <f t="shared" si="51"/>
        <v>0</v>
      </c>
      <c r="X152">
        <f t="shared" si="51"/>
        <v>0</v>
      </c>
      <c r="Y152">
        <f t="shared" si="51"/>
        <v>0</v>
      </c>
      <c r="Z152">
        <f t="shared" si="51"/>
        <v>0</v>
      </c>
      <c r="AA152"/>
      <c r="AB152"/>
      <c r="AC152"/>
      <c r="AD152"/>
      <c r="AE152"/>
      <c r="AF152"/>
      <c r="AG152"/>
      <c r="AH152"/>
      <c r="AI152"/>
      <c r="AJ152"/>
      <c r="AK152"/>
      <c r="AL152"/>
      <c r="AM152"/>
    </row>
    <row r="153" spans="2:39" ht="16.899999999999999">
      <c r="B153" s="114" t="str">
        <f>IF('Client Info'!$E103="Yes",'Client Info'!$E$61,"N/A")</f>
        <v>N/A</v>
      </c>
      <c r="C153" s="115" t="str">
        <f>IF(B153="ISO 14001",'Client Info'!$B103,"N/A")</f>
        <v>N/A</v>
      </c>
      <c r="D153" s="675" t="str">
        <f>IF('Client Info'!E103="Yes",'Client Info'!J103,"---")</f>
        <v>---</v>
      </c>
      <c r="E153" s="473">
        <f>'Effective Employees'!F131</f>
        <v>0</v>
      </c>
      <c r="F153" s="193"/>
      <c r="G153" s="192"/>
      <c r="H153" s="192"/>
      <c r="I153" s="192"/>
      <c r="J153" s="192"/>
      <c r="K153" s="192"/>
      <c r="L153" s="568"/>
      <c r="M153" s="109"/>
      <c r="Q153" s="1" t="str">
        <f t="shared" si="24"/>
        <v>N/A</v>
      </c>
      <c r="R153" s="1" t="str">
        <f t="shared" si="25"/>
        <v>N/A</v>
      </c>
      <c r="S153">
        <f t="shared" si="50"/>
        <v>0</v>
      </c>
      <c r="T153">
        <f t="shared" si="51"/>
        <v>0</v>
      </c>
      <c r="U153">
        <f t="shared" si="51"/>
        <v>0</v>
      </c>
      <c r="V153">
        <f t="shared" si="51"/>
        <v>0</v>
      </c>
      <c r="W153">
        <f t="shared" si="51"/>
        <v>0</v>
      </c>
      <c r="X153">
        <f t="shared" si="51"/>
        <v>0</v>
      </c>
      <c r="Y153">
        <f t="shared" si="51"/>
        <v>0</v>
      </c>
      <c r="Z153">
        <f t="shared" si="51"/>
        <v>0</v>
      </c>
      <c r="AA153"/>
      <c r="AB153"/>
      <c r="AC153"/>
      <c r="AD153"/>
      <c r="AE153"/>
      <c r="AF153"/>
      <c r="AG153"/>
      <c r="AH153"/>
      <c r="AI153"/>
      <c r="AJ153"/>
      <c r="AK153"/>
      <c r="AL153"/>
      <c r="AM153"/>
    </row>
    <row r="154" spans="2:39" ht="16.899999999999999">
      <c r="B154" s="686" t="str">
        <f>IF('Client Info'!$F103="Yes",'Client Info'!$F$61,"N/A")</f>
        <v>N/A</v>
      </c>
      <c r="C154" s="595" t="str">
        <f>IF(B154="ISO 45001",'Client Info'!$B103,"N/A")</f>
        <v>N/A</v>
      </c>
      <c r="D154" s="676" t="str">
        <f>IF('Client Info'!F103="Yes",'Client Info'!J103,"---")</f>
        <v>---</v>
      </c>
      <c r="E154" s="602">
        <f>'Effective Employees'!F132</f>
        <v>0</v>
      </c>
      <c r="F154" s="598"/>
      <c r="G154" s="599"/>
      <c r="H154" s="599"/>
      <c r="I154" s="599"/>
      <c r="J154" s="599"/>
      <c r="K154" s="599"/>
      <c r="L154" s="600"/>
      <c r="M154" s="109"/>
      <c r="Q154" s="1" t="str">
        <f t="shared" si="24"/>
        <v>N/A</v>
      </c>
      <c r="R154" s="1" t="str">
        <f t="shared" si="25"/>
        <v>N/A</v>
      </c>
      <c r="S154">
        <f t="shared" si="50"/>
        <v>0</v>
      </c>
      <c r="T154">
        <f t="shared" si="51"/>
        <v>0</v>
      </c>
      <c r="U154">
        <f t="shared" si="51"/>
        <v>0</v>
      </c>
      <c r="V154">
        <f t="shared" si="51"/>
        <v>0</v>
      </c>
      <c r="W154">
        <f t="shared" si="51"/>
        <v>0</v>
      </c>
      <c r="X154">
        <f t="shared" si="51"/>
        <v>0</v>
      </c>
      <c r="Y154">
        <f t="shared" si="51"/>
        <v>0</v>
      </c>
      <c r="Z154">
        <f t="shared" si="51"/>
        <v>0</v>
      </c>
      <c r="AA154"/>
      <c r="AB154"/>
      <c r="AC154"/>
      <c r="AD154"/>
      <c r="AE154"/>
      <c r="AF154"/>
      <c r="AG154"/>
      <c r="AH154"/>
      <c r="AI154"/>
      <c r="AJ154"/>
      <c r="AK154"/>
      <c r="AL154"/>
      <c r="AM154"/>
    </row>
    <row r="155" spans="2:39" ht="16.899999999999999">
      <c r="B155" s="687" t="str">
        <f>IF('Client Info'!$D104="Yes",'Client Info'!$D$61,"N/A")</f>
        <v>N/A</v>
      </c>
      <c r="C155" s="112" t="str">
        <f>IF(B155="ISO 9001",'Client Info'!$B104,"N/A")</f>
        <v>N/A</v>
      </c>
      <c r="D155" s="674" t="str">
        <f>IF('Client Info'!D104="Yes",'Client Info'!J104,"---")</f>
        <v>---</v>
      </c>
      <c r="E155" s="601">
        <f>'Effective Employees'!F133</f>
        <v>0</v>
      </c>
      <c r="F155" s="191"/>
      <c r="G155" s="192"/>
      <c r="H155" s="192"/>
      <c r="I155" s="192"/>
      <c r="J155" s="192"/>
      <c r="K155" s="192"/>
      <c r="L155" s="567"/>
      <c r="M155" s="109"/>
      <c r="Q155" s="1" t="str">
        <f t="shared" si="24"/>
        <v>N/A</v>
      </c>
      <c r="R155" s="1" t="str">
        <f t="shared" si="25"/>
        <v>N/A</v>
      </c>
      <c r="S155">
        <f t="shared" si="50"/>
        <v>0</v>
      </c>
      <c r="T155">
        <f t="shared" si="51"/>
        <v>0</v>
      </c>
      <c r="U155">
        <f t="shared" si="51"/>
        <v>0</v>
      </c>
      <c r="V155">
        <f t="shared" si="51"/>
        <v>0</v>
      </c>
      <c r="W155">
        <f t="shared" si="51"/>
        <v>0</v>
      </c>
      <c r="X155">
        <f t="shared" si="51"/>
        <v>0</v>
      </c>
      <c r="Y155">
        <f t="shared" si="51"/>
        <v>0</v>
      </c>
      <c r="Z155">
        <f t="shared" si="51"/>
        <v>0</v>
      </c>
      <c r="AA155"/>
      <c r="AB155"/>
      <c r="AC155"/>
      <c r="AD155"/>
      <c r="AE155"/>
      <c r="AF155"/>
      <c r="AG155"/>
      <c r="AH155"/>
      <c r="AI155"/>
      <c r="AJ155"/>
      <c r="AK155"/>
      <c r="AL155"/>
      <c r="AM155"/>
    </row>
    <row r="156" spans="2:39" ht="16.899999999999999">
      <c r="B156" s="114" t="str">
        <f>IF('Client Info'!$E104="Yes",'Client Info'!$E$61,"N/A")</f>
        <v>N/A</v>
      </c>
      <c r="C156" s="115" t="str">
        <f>IF(B156="ISO 14001",'Client Info'!$B104,"N/A")</f>
        <v>N/A</v>
      </c>
      <c r="D156" s="675" t="str">
        <f>IF('Client Info'!E104="Yes",'Client Info'!J104,"---")</f>
        <v>---</v>
      </c>
      <c r="E156" s="473">
        <f>'Effective Employees'!F134</f>
        <v>0</v>
      </c>
      <c r="F156" s="193"/>
      <c r="G156" s="192"/>
      <c r="H156" s="192"/>
      <c r="I156" s="192"/>
      <c r="J156" s="192"/>
      <c r="K156" s="192"/>
      <c r="L156" s="568"/>
      <c r="M156" s="109"/>
      <c r="Q156" s="1" t="str">
        <f t="shared" si="24"/>
        <v>N/A</v>
      </c>
      <c r="R156" s="1" t="str">
        <f t="shared" si="25"/>
        <v>N/A</v>
      </c>
      <c r="S156">
        <f t="shared" si="50"/>
        <v>0</v>
      </c>
      <c r="T156">
        <f t="shared" si="51"/>
        <v>0</v>
      </c>
      <c r="U156">
        <f t="shared" si="51"/>
        <v>0</v>
      </c>
      <c r="V156">
        <f t="shared" si="51"/>
        <v>0</v>
      </c>
      <c r="W156">
        <f t="shared" si="51"/>
        <v>0</v>
      </c>
      <c r="X156">
        <f t="shared" si="51"/>
        <v>0</v>
      </c>
      <c r="Y156">
        <f t="shared" si="51"/>
        <v>0</v>
      </c>
      <c r="Z156">
        <f t="shared" si="51"/>
        <v>0</v>
      </c>
      <c r="AA156"/>
      <c r="AB156"/>
      <c r="AC156"/>
      <c r="AD156"/>
      <c r="AE156"/>
      <c r="AF156"/>
      <c r="AG156"/>
      <c r="AH156"/>
      <c r="AI156"/>
      <c r="AJ156"/>
      <c r="AK156"/>
      <c r="AL156"/>
      <c r="AM156"/>
    </row>
    <row r="157" spans="2:39" ht="16.899999999999999">
      <c r="B157" s="686" t="str">
        <f>IF('Client Info'!$F104="Yes",'Client Info'!$F$61,"N/A")</f>
        <v>N/A</v>
      </c>
      <c r="C157" s="595" t="str">
        <f>IF(B157="ISO 45001",'Client Info'!$B104,"N/A")</f>
        <v>N/A</v>
      </c>
      <c r="D157" s="676" t="str">
        <f>IF('Client Info'!F104="Yes",'Client Info'!J104,"---")</f>
        <v>---</v>
      </c>
      <c r="E157" s="602">
        <f>'Effective Employees'!F135</f>
        <v>0</v>
      </c>
      <c r="F157" s="598"/>
      <c r="G157" s="599"/>
      <c r="H157" s="599"/>
      <c r="I157" s="599"/>
      <c r="J157" s="599"/>
      <c r="K157" s="599"/>
      <c r="L157" s="600"/>
      <c r="M157" s="109"/>
      <c r="Q157" s="1" t="str">
        <f t="shared" si="24"/>
        <v>N/A</v>
      </c>
      <c r="R157" s="1" t="str">
        <f t="shared" si="25"/>
        <v>N/A</v>
      </c>
      <c r="S157">
        <f t="shared" si="50"/>
        <v>0</v>
      </c>
      <c r="T157">
        <f t="shared" si="51"/>
        <v>0</v>
      </c>
      <c r="U157">
        <f t="shared" si="51"/>
        <v>0</v>
      </c>
      <c r="V157">
        <f t="shared" si="51"/>
        <v>0</v>
      </c>
      <c r="W157">
        <f t="shared" si="51"/>
        <v>0</v>
      </c>
      <c r="X157">
        <f t="shared" si="51"/>
        <v>0</v>
      </c>
      <c r="Y157">
        <f t="shared" si="51"/>
        <v>0</v>
      </c>
      <c r="Z157">
        <f t="shared" si="51"/>
        <v>0</v>
      </c>
      <c r="AA157"/>
      <c r="AB157"/>
      <c r="AC157"/>
      <c r="AD157"/>
      <c r="AE157"/>
      <c r="AF157"/>
      <c r="AG157"/>
      <c r="AH157"/>
      <c r="AI157"/>
      <c r="AJ157"/>
      <c r="AK157"/>
      <c r="AL157"/>
      <c r="AM157"/>
    </row>
    <row r="158" spans="2:39" ht="16.899999999999999">
      <c r="B158" s="687" t="str">
        <f>IF('Client Info'!$D105="Yes",'Client Info'!$D$61,"N/A")</f>
        <v>N/A</v>
      </c>
      <c r="C158" s="112" t="str">
        <f>IF(B158="ISO 9001",'Client Info'!$B105,"N/A")</f>
        <v>N/A</v>
      </c>
      <c r="D158" s="674" t="str">
        <f>IF('Client Info'!D105="Yes",'Client Info'!J105,"---")</f>
        <v>---</v>
      </c>
      <c r="E158" s="601">
        <f>'Effective Employees'!F136</f>
        <v>0</v>
      </c>
      <c r="F158" s="191"/>
      <c r="G158" s="192"/>
      <c r="H158" s="192"/>
      <c r="I158" s="192"/>
      <c r="J158" s="192"/>
      <c r="K158" s="192"/>
      <c r="L158" s="567"/>
      <c r="M158" s="109"/>
      <c r="Q158" s="1" t="str">
        <f t="shared" si="24"/>
        <v>N/A</v>
      </c>
      <c r="R158" s="1" t="str">
        <f t="shared" si="25"/>
        <v>N/A</v>
      </c>
      <c r="S158">
        <f t="shared" ref="S158:S160" si="52">E158</f>
        <v>0</v>
      </c>
      <c r="T158">
        <f t="shared" ref="T158:Z160" si="53">IF(F158="Yes",1,0)</f>
        <v>0</v>
      </c>
      <c r="U158">
        <f t="shared" si="53"/>
        <v>0</v>
      </c>
      <c r="V158">
        <f t="shared" si="53"/>
        <v>0</v>
      </c>
      <c r="W158">
        <f t="shared" si="53"/>
        <v>0</v>
      </c>
      <c r="X158">
        <f t="shared" si="53"/>
        <v>0</v>
      </c>
      <c r="Y158">
        <f t="shared" si="53"/>
        <v>0</v>
      </c>
      <c r="Z158">
        <f t="shared" si="53"/>
        <v>0</v>
      </c>
      <c r="AA158"/>
      <c r="AB158"/>
      <c r="AC158"/>
      <c r="AD158"/>
      <c r="AE158"/>
      <c r="AF158"/>
      <c r="AG158"/>
      <c r="AH158"/>
      <c r="AI158"/>
      <c r="AJ158"/>
      <c r="AK158"/>
      <c r="AL158"/>
      <c r="AM158"/>
    </row>
    <row r="159" spans="2:39" ht="16.899999999999999">
      <c r="B159" s="114" t="str">
        <f>IF('Client Info'!$E105="Yes",'Client Info'!$E$61,"N/A")</f>
        <v>N/A</v>
      </c>
      <c r="C159" s="115" t="str">
        <f>IF(B159="ISO 14001",'Client Info'!$B105,"N/A")</f>
        <v>N/A</v>
      </c>
      <c r="D159" s="675" t="str">
        <f>IF('Client Info'!E105="Yes",'Client Info'!J105,"---")</f>
        <v>---</v>
      </c>
      <c r="E159" s="473">
        <f>'Effective Employees'!F137</f>
        <v>0</v>
      </c>
      <c r="F159" s="193"/>
      <c r="G159" s="192"/>
      <c r="H159" s="192"/>
      <c r="I159" s="192"/>
      <c r="J159" s="192"/>
      <c r="K159" s="192"/>
      <c r="L159" s="568"/>
      <c r="M159" s="109"/>
      <c r="Q159" s="1" t="str">
        <f t="shared" si="24"/>
        <v>N/A</v>
      </c>
      <c r="R159" s="1" t="str">
        <f t="shared" si="25"/>
        <v>N/A</v>
      </c>
      <c r="S159">
        <f t="shared" si="52"/>
        <v>0</v>
      </c>
      <c r="T159">
        <f t="shared" si="53"/>
        <v>0</v>
      </c>
      <c r="U159">
        <f t="shared" si="53"/>
        <v>0</v>
      </c>
      <c r="V159">
        <f t="shared" si="53"/>
        <v>0</v>
      </c>
      <c r="W159">
        <f t="shared" si="53"/>
        <v>0</v>
      </c>
      <c r="X159">
        <f t="shared" si="53"/>
        <v>0</v>
      </c>
      <c r="Y159">
        <f t="shared" si="53"/>
        <v>0</v>
      </c>
      <c r="Z159">
        <f t="shared" si="53"/>
        <v>0</v>
      </c>
      <c r="AA159"/>
      <c r="AB159"/>
      <c r="AC159"/>
      <c r="AD159"/>
      <c r="AE159"/>
      <c r="AF159"/>
      <c r="AG159"/>
      <c r="AH159"/>
      <c r="AI159"/>
      <c r="AJ159"/>
      <c r="AK159"/>
      <c r="AL159"/>
      <c r="AM159"/>
    </row>
    <row r="160" spans="2:39" ht="16.899999999999999">
      <c r="B160" s="686" t="str">
        <f>IF('Client Info'!$F105="Yes",'Client Info'!$F$61,"N/A")</f>
        <v>N/A</v>
      </c>
      <c r="C160" s="595" t="str">
        <f>IF(B160="ISO 45001",'Client Info'!$B105,"N/A")</f>
        <v>N/A</v>
      </c>
      <c r="D160" s="676" t="str">
        <f>IF('Client Info'!F105="Yes",'Client Info'!J105,"---")</f>
        <v>---</v>
      </c>
      <c r="E160" s="602">
        <f>'Effective Employees'!F138</f>
        <v>0</v>
      </c>
      <c r="F160" s="598"/>
      <c r="G160" s="599"/>
      <c r="H160" s="599"/>
      <c r="I160" s="599"/>
      <c r="J160" s="599"/>
      <c r="K160" s="599"/>
      <c r="L160" s="600"/>
      <c r="M160" s="109"/>
      <c r="Q160" s="1" t="str">
        <f t="shared" si="24"/>
        <v>N/A</v>
      </c>
      <c r="R160" s="1" t="str">
        <f t="shared" si="25"/>
        <v>N/A</v>
      </c>
      <c r="S160">
        <f t="shared" si="52"/>
        <v>0</v>
      </c>
      <c r="T160">
        <f t="shared" si="53"/>
        <v>0</v>
      </c>
      <c r="U160">
        <f t="shared" si="53"/>
        <v>0</v>
      </c>
      <c r="V160">
        <f t="shared" si="53"/>
        <v>0</v>
      </c>
      <c r="W160">
        <f t="shared" si="53"/>
        <v>0</v>
      </c>
      <c r="X160">
        <f t="shared" si="53"/>
        <v>0</v>
      </c>
      <c r="Y160">
        <f t="shared" si="53"/>
        <v>0</v>
      </c>
      <c r="Z160">
        <f t="shared" si="53"/>
        <v>0</v>
      </c>
      <c r="AA160"/>
      <c r="AB160"/>
      <c r="AC160"/>
      <c r="AD160"/>
      <c r="AE160"/>
      <c r="AF160"/>
      <c r="AG160"/>
      <c r="AH160"/>
      <c r="AI160"/>
      <c r="AJ160"/>
      <c r="AK160"/>
      <c r="AL160"/>
      <c r="AM160"/>
    </row>
    <row r="161" spans="2:39" ht="16.899999999999999">
      <c r="B161" s="687" t="str">
        <f>IF('Client Info'!$D106="Yes",'Client Info'!$D$61,"N/A")</f>
        <v>N/A</v>
      </c>
      <c r="C161" s="112" t="str">
        <f>IF(B161="ISO 9001",'Client Info'!$B106,"N/A")</f>
        <v>N/A</v>
      </c>
      <c r="D161" s="674" t="str">
        <f>IF('Client Info'!D106="Yes",'Client Info'!J106,"---")</f>
        <v>---</v>
      </c>
      <c r="E161" s="601">
        <f>'Effective Employees'!F139</f>
        <v>0</v>
      </c>
      <c r="F161" s="191"/>
      <c r="G161" s="192"/>
      <c r="H161" s="192"/>
      <c r="I161" s="192"/>
      <c r="J161" s="192"/>
      <c r="K161" s="192"/>
      <c r="L161" s="567"/>
      <c r="M161" s="109"/>
      <c r="Q161" s="1" t="str">
        <f t="shared" si="24"/>
        <v>N/A</v>
      </c>
      <c r="R161" s="1" t="str">
        <f t="shared" si="25"/>
        <v>N/A</v>
      </c>
      <c r="S161">
        <f t="shared" ref="S161:S166" si="54">E161</f>
        <v>0</v>
      </c>
      <c r="T161">
        <f t="shared" ref="T161:Z166" si="55">IF(F161="Yes",1,0)</f>
        <v>0</v>
      </c>
      <c r="U161">
        <f t="shared" si="55"/>
        <v>0</v>
      </c>
      <c r="V161">
        <f t="shared" si="55"/>
        <v>0</v>
      </c>
      <c r="W161">
        <f t="shared" si="55"/>
        <v>0</v>
      </c>
      <c r="X161">
        <f t="shared" si="55"/>
        <v>0</v>
      </c>
      <c r="Y161">
        <f t="shared" si="55"/>
        <v>0</v>
      </c>
      <c r="Z161">
        <f t="shared" si="55"/>
        <v>0</v>
      </c>
      <c r="AA161"/>
      <c r="AB161"/>
      <c r="AC161"/>
      <c r="AD161"/>
      <c r="AE161"/>
      <c r="AF161"/>
      <c r="AG161"/>
      <c r="AH161"/>
      <c r="AI161"/>
      <c r="AJ161"/>
      <c r="AK161"/>
      <c r="AL161"/>
      <c r="AM161"/>
    </row>
    <row r="162" spans="2:39" ht="16.899999999999999">
      <c r="B162" s="114" t="str">
        <f>IF('Client Info'!$E106="Yes",'Client Info'!$E$61,"N/A")</f>
        <v>N/A</v>
      </c>
      <c r="C162" s="115" t="str">
        <f>IF(B162="ISO 14001",'Client Info'!$B106,"N/A")</f>
        <v>N/A</v>
      </c>
      <c r="D162" s="675" t="str">
        <f>IF('Client Info'!E106="Yes",'Client Info'!J106,"---")</f>
        <v>---</v>
      </c>
      <c r="E162" s="473">
        <f>'Effective Employees'!F140</f>
        <v>0</v>
      </c>
      <c r="F162" s="193"/>
      <c r="G162" s="192"/>
      <c r="H162" s="192"/>
      <c r="I162" s="192"/>
      <c r="J162" s="192"/>
      <c r="K162" s="192"/>
      <c r="L162" s="568"/>
      <c r="M162" s="109"/>
      <c r="Q162" s="1" t="str">
        <f t="shared" si="24"/>
        <v>N/A</v>
      </c>
      <c r="R162" s="1" t="str">
        <f t="shared" si="25"/>
        <v>N/A</v>
      </c>
      <c r="S162">
        <f t="shared" si="54"/>
        <v>0</v>
      </c>
      <c r="T162">
        <f t="shared" si="55"/>
        <v>0</v>
      </c>
      <c r="U162">
        <f t="shared" si="55"/>
        <v>0</v>
      </c>
      <c r="V162">
        <f t="shared" si="55"/>
        <v>0</v>
      </c>
      <c r="W162">
        <f t="shared" si="55"/>
        <v>0</v>
      </c>
      <c r="X162">
        <f t="shared" si="55"/>
        <v>0</v>
      </c>
      <c r="Y162">
        <f t="shared" si="55"/>
        <v>0</v>
      </c>
      <c r="Z162">
        <f t="shared" si="55"/>
        <v>0</v>
      </c>
      <c r="AA162"/>
      <c r="AB162"/>
      <c r="AC162"/>
      <c r="AD162"/>
      <c r="AE162"/>
      <c r="AF162"/>
      <c r="AG162"/>
      <c r="AH162"/>
      <c r="AI162"/>
      <c r="AJ162"/>
      <c r="AK162"/>
      <c r="AL162"/>
      <c r="AM162"/>
    </row>
    <row r="163" spans="2:39" ht="16.899999999999999">
      <c r="B163" s="686" t="str">
        <f>IF('Client Info'!$F106="Yes",'Client Info'!$F$61,"N/A")</f>
        <v>N/A</v>
      </c>
      <c r="C163" s="595" t="str">
        <f>IF(B163="ISO 45001",'Client Info'!$B106,"N/A")</f>
        <v>N/A</v>
      </c>
      <c r="D163" s="676" t="str">
        <f>IF('Client Info'!F106="Yes",'Client Info'!J106,"---")</f>
        <v>---</v>
      </c>
      <c r="E163" s="602">
        <f>'Effective Employees'!F141</f>
        <v>0</v>
      </c>
      <c r="F163" s="598"/>
      <c r="G163" s="599"/>
      <c r="H163" s="599"/>
      <c r="I163" s="599"/>
      <c r="J163" s="599"/>
      <c r="K163" s="599"/>
      <c r="L163" s="600"/>
      <c r="M163" s="109"/>
      <c r="Q163" s="1" t="str">
        <f t="shared" ref="Q163:Q226" si="56">B163</f>
        <v>N/A</v>
      </c>
      <c r="R163" s="1" t="str">
        <f t="shared" ref="R163:R226" si="57">C163</f>
        <v>N/A</v>
      </c>
      <c r="S163">
        <f t="shared" si="54"/>
        <v>0</v>
      </c>
      <c r="T163">
        <f t="shared" si="55"/>
        <v>0</v>
      </c>
      <c r="U163">
        <f t="shared" si="55"/>
        <v>0</v>
      </c>
      <c r="V163">
        <f t="shared" si="55"/>
        <v>0</v>
      </c>
      <c r="W163">
        <f t="shared" si="55"/>
        <v>0</v>
      </c>
      <c r="X163">
        <f t="shared" si="55"/>
        <v>0</v>
      </c>
      <c r="Y163">
        <f t="shared" si="55"/>
        <v>0</v>
      </c>
      <c r="Z163">
        <f t="shared" si="55"/>
        <v>0</v>
      </c>
      <c r="AA163"/>
      <c r="AB163"/>
      <c r="AC163"/>
      <c r="AD163"/>
      <c r="AE163"/>
      <c r="AF163"/>
      <c r="AG163"/>
      <c r="AH163"/>
      <c r="AI163"/>
      <c r="AJ163"/>
      <c r="AK163"/>
      <c r="AL163"/>
      <c r="AM163"/>
    </row>
    <row r="164" spans="2:39" ht="16.899999999999999">
      <c r="B164" s="687" t="str">
        <f>IF('Client Info'!$D107="Yes",'Client Info'!$D$61,"N/A")</f>
        <v>N/A</v>
      </c>
      <c r="C164" s="112" t="str">
        <f>IF(B164="ISO 9001",'Client Info'!$B107,"N/A")</f>
        <v>N/A</v>
      </c>
      <c r="D164" s="674" t="str">
        <f>IF('Client Info'!D107="Yes",'Client Info'!J107,"---")</f>
        <v>---</v>
      </c>
      <c r="E164" s="601">
        <f>'Effective Employees'!F142</f>
        <v>0</v>
      </c>
      <c r="F164" s="191"/>
      <c r="G164" s="192"/>
      <c r="H164" s="192"/>
      <c r="I164" s="192"/>
      <c r="J164" s="192"/>
      <c r="K164" s="192"/>
      <c r="L164" s="567"/>
      <c r="M164" s="109"/>
      <c r="Q164" s="1" t="str">
        <f t="shared" si="56"/>
        <v>N/A</v>
      </c>
      <c r="R164" s="1" t="str">
        <f t="shared" si="57"/>
        <v>N/A</v>
      </c>
      <c r="S164">
        <f t="shared" si="54"/>
        <v>0</v>
      </c>
      <c r="T164">
        <f t="shared" si="55"/>
        <v>0</v>
      </c>
      <c r="U164">
        <f t="shared" si="55"/>
        <v>0</v>
      </c>
      <c r="V164">
        <f t="shared" si="55"/>
        <v>0</v>
      </c>
      <c r="W164">
        <f t="shared" si="55"/>
        <v>0</v>
      </c>
      <c r="X164">
        <f t="shared" si="55"/>
        <v>0</v>
      </c>
      <c r="Y164">
        <f t="shared" si="55"/>
        <v>0</v>
      </c>
      <c r="Z164">
        <f t="shared" si="55"/>
        <v>0</v>
      </c>
      <c r="AA164"/>
      <c r="AB164"/>
      <c r="AC164"/>
      <c r="AD164"/>
      <c r="AE164"/>
      <c r="AF164"/>
      <c r="AG164"/>
      <c r="AH164"/>
      <c r="AI164"/>
      <c r="AJ164"/>
      <c r="AK164"/>
      <c r="AL164"/>
      <c r="AM164"/>
    </row>
    <row r="165" spans="2:39" ht="16.899999999999999">
      <c r="B165" s="114" t="str">
        <f>IF('Client Info'!$E107="Yes",'Client Info'!$E$61,"N/A")</f>
        <v>N/A</v>
      </c>
      <c r="C165" s="115" t="str">
        <f>IF(B165="ISO 14001",'Client Info'!$B107,"N/A")</f>
        <v>N/A</v>
      </c>
      <c r="D165" s="675" t="str">
        <f>IF('Client Info'!E107="Yes",'Client Info'!J107,"---")</f>
        <v>---</v>
      </c>
      <c r="E165" s="473">
        <f>'Effective Employees'!F143</f>
        <v>0</v>
      </c>
      <c r="F165" s="193"/>
      <c r="G165" s="192"/>
      <c r="H165" s="192"/>
      <c r="I165" s="192"/>
      <c r="J165" s="192"/>
      <c r="K165" s="192"/>
      <c r="L165" s="568"/>
      <c r="M165" s="109"/>
      <c r="Q165" s="1" t="str">
        <f t="shared" si="56"/>
        <v>N/A</v>
      </c>
      <c r="R165" s="1" t="str">
        <f t="shared" si="57"/>
        <v>N/A</v>
      </c>
      <c r="S165">
        <f t="shared" si="54"/>
        <v>0</v>
      </c>
      <c r="T165">
        <f t="shared" si="55"/>
        <v>0</v>
      </c>
      <c r="U165">
        <f t="shared" si="55"/>
        <v>0</v>
      </c>
      <c r="V165">
        <f t="shared" si="55"/>
        <v>0</v>
      </c>
      <c r="W165">
        <f t="shared" si="55"/>
        <v>0</v>
      </c>
      <c r="X165">
        <f t="shared" si="55"/>
        <v>0</v>
      </c>
      <c r="Y165">
        <f t="shared" si="55"/>
        <v>0</v>
      </c>
      <c r="Z165">
        <f t="shared" si="55"/>
        <v>0</v>
      </c>
      <c r="AA165"/>
      <c r="AB165"/>
      <c r="AC165"/>
      <c r="AD165"/>
      <c r="AE165"/>
      <c r="AF165"/>
      <c r="AG165"/>
      <c r="AH165"/>
      <c r="AI165"/>
      <c r="AJ165"/>
      <c r="AK165"/>
      <c r="AL165"/>
      <c r="AM165"/>
    </row>
    <row r="166" spans="2:39" ht="16.899999999999999">
      <c r="B166" s="686" t="str">
        <f>IF('Client Info'!$F107="Yes",'Client Info'!$F$61,"N/A")</f>
        <v>N/A</v>
      </c>
      <c r="C166" s="595" t="str">
        <f>IF(B166="ISO 45001",'Client Info'!$B107,"N/A")</f>
        <v>N/A</v>
      </c>
      <c r="D166" s="676" t="str">
        <f>IF('Client Info'!F107="Yes",'Client Info'!J107,"---")</f>
        <v>---</v>
      </c>
      <c r="E166" s="602">
        <f>'Effective Employees'!F144</f>
        <v>0</v>
      </c>
      <c r="F166" s="598"/>
      <c r="G166" s="599"/>
      <c r="H166" s="599"/>
      <c r="I166" s="599"/>
      <c r="J166" s="599"/>
      <c r="K166" s="599"/>
      <c r="L166" s="600"/>
      <c r="M166" s="109"/>
      <c r="Q166" s="1" t="str">
        <f t="shared" si="56"/>
        <v>N/A</v>
      </c>
      <c r="R166" s="1" t="str">
        <f t="shared" si="57"/>
        <v>N/A</v>
      </c>
      <c r="S166">
        <f t="shared" si="54"/>
        <v>0</v>
      </c>
      <c r="T166">
        <f t="shared" si="55"/>
        <v>0</v>
      </c>
      <c r="U166">
        <f t="shared" si="55"/>
        <v>0</v>
      </c>
      <c r="V166">
        <f t="shared" si="55"/>
        <v>0</v>
      </c>
      <c r="W166">
        <f t="shared" si="55"/>
        <v>0</v>
      </c>
      <c r="X166">
        <f t="shared" si="55"/>
        <v>0</v>
      </c>
      <c r="Y166">
        <f t="shared" si="55"/>
        <v>0</v>
      </c>
      <c r="Z166">
        <f t="shared" si="55"/>
        <v>0</v>
      </c>
      <c r="AA166"/>
      <c r="AB166"/>
      <c r="AC166"/>
      <c r="AD166"/>
      <c r="AE166"/>
      <c r="AF166"/>
      <c r="AG166"/>
      <c r="AH166"/>
      <c r="AI166"/>
      <c r="AJ166"/>
      <c r="AK166"/>
      <c r="AL166"/>
      <c r="AM166"/>
    </row>
    <row r="167" spans="2:39" ht="16.899999999999999">
      <c r="B167" s="687" t="str">
        <f>IF('Client Info'!$D108="Yes",'Client Info'!$D$61,"N/A")</f>
        <v>N/A</v>
      </c>
      <c r="C167" s="112" t="str">
        <f>IF(B167="ISO 9001",'Client Info'!$B108,"N/A")</f>
        <v>N/A</v>
      </c>
      <c r="D167" s="674" t="str">
        <f>IF('Client Info'!D108="Yes",'Client Info'!J108,"---")</f>
        <v>---</v>
      </c>
      <c r="E167" s="601">
        <f>'Effective Employees'!F145</f>
        <v>0</v>
      </c>
      <c r="F167" s="191"/>
      <c r="G167" s="192"/>
      <c r="H167" s="192"/>
      <c r="I167" s="192"/>
      <c r="J167" s="192"/>
      <c r="K167" s="192"/>
      <c r="L167" s="567"/>
      <c r="M167" s="109"/>
      <c r="Q167" s="1" t="str">
        <f t="shared" si="56"/>
        <v>N/A</v>
      </c>
      <c r="R167" s="1" t="str">
        <f t="shared" si="57"/>
        <v>N/A</v>
      </c>
      <c r="S167">
        <f t="shared" ref="S167:S178" si="58">E167</f>
        <v>0</v>
      </c>
      <c r="T167">
        <f t="shared" ref="T167:T178" si="59">IF(F167="Yes",1,0)</f>
        <v>0</v>
      </c>
      <c r="U167">
        <f t="shared" ref="U167:U178" si="60">IF(G167="Yes",1,0)</f>
        <v>0</v>
      </c>
      <c r="V167">
        <f t="shared" ref="V167:V178" si="61">IF(H167="Yes",1,0)</f>
        <v>0</v>
      </c>
      <c r="W167">
        <f t="shared" ref="W167:W178" si="62">IF(I167="Yes",1,0)</f>
        <v>0</v>
      </c>
      <c r="X167">
        <f t="shared" ref="X167:X178" si="63">IF(J167="Yes",1,0)</f>
        <v>0</v>
      </c>
      <c r="Y167">
        <f t="shared" ref="Y167:Y178" si="64">IF(K167="Yes",1,0)</f>
        <v>0</v>
      </c>
      <c r="Z167">
        <f t="shared" ref="Z167:Z178" si="65">IF(L167="Yes",1,0)</f>
        <v>0</v>
      </c>
      <c r="AA167"/>
      <c r="AB167"/>
      <c r="AC167"/>
      <c r="AD167"/>
      <c r="AE167"/>
      <c r="AF167"/>
      <c r="AG167"/>
      <c r="AH167"/>
      <c r="AI167"/>
      <c r="AJ167"/>
      <c r="AK167"/>
      <c r="AL167"/>
      <c r="AM167"/>
    </row>
    <row r="168" spans="2:39" ht="16.899999999999999">
      <c r="B168" s="114" t="str">
        <f>IF('Client Info'!$E108="Yes",'Client Info'!$E$61,"N/A")</f>
        <v>N/A</v>
      </c>
      <c r="C168" s="115" t="str">
        <f>IF(B168="ISO 14001",'Client Info'!$B108,"N/A")</f>
        <v>N/A</v>
      </c>
      <c r="D168" s="675" t="str">
        <f>IF('Client Info'!E108="Yes",'Client Info'!J108,"---")</f>
        <v>---</v>
      </c>
      <c r="E168" s="473">
        <f>'Effective Employees'!F146</f>
        <v>0</v>
      </c>
      <c r="F168" s="193"/>
      <c r="G168" s="192"/>
      <c r="H168" s="192"/>
      <c r="I168" s="192"/>
      <c r="J168" s="192"/>
      <c r="K168" s="192"/>
      <c r="L168" s="568"/>
      <c r="M168" s="109"/>
      <c r="Q168" s="1" t="str">
        <f t="shared" si="56"/>
        <v>N/A</v>
      </c>
      <c r="R168" s="1" t="str">
        <f t="shared" si="57"/>
        <v>N/A</v>
      </c>
      <c r="S168">
        <f t="shared" si="58"/>
        <v>0</v>
      </c>
      <c r="T168">
        <f t="shared" si="59"/>
        <v>0</v>
      </c>
      <c r="U168">
        <f t="shared" si="60"/>
        <v>0</v>
      </c>
      <c r="V168">
        <f t="shared" si="61"/>
        <v>0</v>
      </c>
      <c r="W168">
        <f t="shared" si="62"/>
        <v>0</v>
      </c>
      <c r="X168">
        <f t="shared" si="63"/>
        <v>0</v>
      </c>
      <c r="Y168">
        <f t="shared" si="64"/>
        <v>0</v>
      </c>
      <c r="Z168">
        <f t="shared" si="65"/>
        <v>0</v>
      </c>
      <c r="AA168"/>
      <c r="AB168"/>
      <c r="AC168"/>
      <c r="AD168"/>
      <c r="AE168"/>
      <c r="AF168"/>
      <c r="AG168"/>
      <c r="AH168"/>
      <c r="AI168"/>
      <c r="AJ168"/>
      <c r="AK168"/>
      <c r="AL168"/>
      <c r="AM168"/>
    </row>
    <row r="169" spans="2:39" ht="16.899999999999999">
      <c r="B169" s="686" t="str">
        <f>IF('Client Info'!$F108="Yes",'Client Info'!$F$61,"N/A")</f>
        <v>N/A</v>
      </c>
      <c r="C169" s="595" t="str">
        <f>IF(B169="ISO 45001",'Client Info'!$B108,"N/A")</f>
        <v>N/A</v>
      </c>
      <c r="D169" s="676" t="str">
        <f>IF('Client Info'!F108="Yes",'Client Info'!J108,"---")</f>
        <v>---</v>
      </c>
      <c r="E169" s="602">
        <f>'Effective Employees'!F147</f>
        <v>0</v>
      </c>
      <c r="F169" s="598"/>
      <c r="G169" s="599"/>
      <c r="H169" s="599"/>
      <c r="I169" s="599"/>
      <c r="J169" s="599"/>
      <c r="K169" s="599"/>
      <c r="L169" s="600"/>
      <c r="M169" s="109"/>
      <c r="Q169" s="1" t="str">
        <f t="shared" si="56"/>
        <v>N/A</v>
      </c>
      <c r="R169" s="1" t="str">
        <f t="shared" si="57"/>
        <v>N/A</v>
      </c>
      <c r="S169">
        <f t="shared" si="58"/>
        <v>0</v>
      </c>
      <c r="T169">
        <f t="shared" si="59"/>
        <v>0</v>
      </c>
      <c r="U169">
        <f t="shared" si="60"/>
        <v>0</v>
      </c>
      <c r="V169">
        <f t="shared" si="61"/>
        <v>0</v>
      </c>
      <c r="W169">
        <f t="shared" si="62"/>
        <v>0</v>
      </c>
      <c r="X169">
        <f t="shared" si="63"/>
        <v>0</v>
      </c>
      <c r="Y169">
        <f t="shared" si="64"/>
        <v>0</v>
      </c>
      <c r="Z169">
        <f t="shared" si="65"/>
        <v>0</v>
      </c>
      <c r="AA169"/>
      <c r="AB169"/>
      <c r="AC169"/>
      <c r="AD169"/>
      <c r="AE169"/>
      <c r="AF169"/>
      <c r="AG169"/>
      <c r="AH169"/>
      <c r="AI169"/>
      <c r="AJ169"/>
      <c r="AK169"/>
      <c r="AL169"/>
      <c r="AM169"/>
    </row>
    <row r="170" spans="2:39" ht="16.899999999999999">
      <c r="B170" s="687" t="str">
        <f>IF('Client Info'!$D109="Yes",'Client Info'!$D$61,"N/A")</f>
        <v>N/A</v>
      </c>
      <c r="C170" s="112" t="str">
        <f>IF(B170="ISO 9001",'Client Info'!$B109,"N/A")</f>
        <v>N/A</v>
      </c>
      <c r="D170" s="674" t="str">
        <f>IF('Client Info'!D109="Yes",'Client Info'!J109,"---")</f>
        <v>---</v>
      </c>
      <c r="E170" s="601">
        <f>'Effective Employees'!F148</f>
        <v>0</v>
      </c>
      <c r="F170" s="191"/>
      <c r="G170" s="192"/>
      <c r="H170" s="192"/>
      <c r="I170" s="192"/>
      <c r="J170" s="192"/>
      <c r="K170" s="192"/>
      <c r="L170" s="567"/>
      <c r="M170" s="109"/>
      <c r="Q170" s="1" t="str">
        <f t="shared" si="56"/>
        <v>N/A</v>
      </c>
      <c r="R170" s="1" t="str">
        <f t="shared" si="57"/>
        <v>N/A</v>
      </c>
      <c r="S170">
        <f t="shared" si="58"/>
        <v>0</v>
      </c>
      <c r="T170">
        <f t="shared" si="59"/>
        <v>0</v>
      </c>
      <c r="U170">
        <f t="shared" si="60"/>
        <v>0</v>
      </c>
      <c r="V170">
        <f t="shared" si="61"/>
        <v>0</v>
      </c>
      <c r="W170">
        <f t="shared" si="62"/>
        <v>0</v>
      </c>
      <c r="X170">
        <f t="shared" si="63"/>
        <v>0</v>
      </c>
      <c r="Y170">
        <f t="shared" si="64"/>
        <v>0</v>
      </c>
      <c r="Z170">
        <f t="shared" si="65"/>
        <v>0</v>
      </c>
      <c r="AA170"/>
      <c r="AB170"/>
      <c r="AC170"/>
      <c r="AD170"/>
      <c r="AE170"/>
      <c r="AF170"/>
      <c r="AG170"/>
      <c r="AH170"/>
      <c r="AI170"/>
      <c r="AJ170"/>
      <c r="AK170"/>
      <c r="AL170"/>
      <c r="AM170"/>
    </row>
    <row r="171" spans="2:39" ht="16.899999999999999">
      <c r="B171" s="114" t="str">
        <f>IF('Client Info'!$E109="Yes",'Client Info'!$E$61,"N/A")</f>
        <v>N/A</v>
      </c>
      <c r="C171" s="115" t="str">
        <f>IF(B171="ISO 14001",'Client Info'!$B109,"N/A")</f>
        <v>N/A</v>
      </c>
      <c r="D171" s="675" t="str">
        <f>IF('Client Info'!E109="Yes",'Client Info'!J109,"---")</f>
        <v>---</v>
      </c>
      <c r="E171" s="473">
        <f>'Effective Employees'!F149</f>
        <v>0</v>
      </c>
      <c r="F171" s="193"/>
      <c r="G171" s="192"/>
      <c r="H171" s="192"/>
      <c r="I171" s="192"/>
      <c r="J171" s="192"/>
      <c r="K171" s="192"/>
      <c r="L171" s="568"/>
      <c r="M171" s="109"/>
      <c r="Q171" s="1" t="str">
        <f t="shared" si="56"/>
        <v>N/A</v>
      </c>
      <c r="R171" s="1" t="str">
        <f t="shared" si="57"/>
        <v>N/A</v>
      </c>
      <c r="S171">
        <f t="shared" si="58"/>
        <v>0</v>
      </c>
      <c r="T171">
        <f t="shared" si="59"/>
        <v>0</v>
      </c>
      <c r="U171">
        <f t="shared" si="60"/>
        <v>0</v>
      </c>
      <c r="V171">
        <f t="shared" si="61"/>
        <v>0</v>
      </c>
      <c r="W171">
        <f t="shared" si="62"/>
        <v>0</v>
      </c>
      <c r="X171">
        <f t="shared" si="63"/>
        <v>0</v>
      </c>
      <c r="Y171">
        <f t="shared" si="64"/>
        <v>0</v>
      </c>
      <c r="Z171">
        <f t="shared" si="65"/>
        <v>0</v>
      </c>
      <c r="AA171"/>
      <c r="AB171"/>
      <c r="AC171"/>
      <c r="AD171"/>
      <c r="AE171"/>
      <c r="AF171"/>
      <c r="AG171"/>
      <c r="AH171"/>
      <c r="AI171"/>
      <c r="AJ171"/>
      <c r="AK171"/>
      <c r="AL171"/>
      <c r="AM171"/>
    </row>
    <row r="172" spans="2:39" ht="16.899999999999999">
      <c r="B172" s="686" t="str">
        <f>IF('Client Info'!$F109="Yes",'Client Info'!$F$61,"N/A")</f>
        <v>N/A</v>
      </c>
      <c r="C172" s="595" t="str">
        <f>IF(B172="ISO 45001",'Client Info'!$B109,"N/A")</f>
        <v>N/A</v>
      </c>
      <c r="D172" s="676" t="str">
        <f>IF('Client Info'!F109="Yes",'Client Info'!J109,"---")</f>
        <v>---</v>
      </c>
      <c r="E172" s="602">
        <f>'Effective Employees'!F150</f>
        <v>0</v>
      </c>
      <c r="F172" s="598"/>
      <c r="G172" s="599"/>
      <c r="H172" s="599"/>
      <c r="I172" s="599"/>
      <c r="J172" s="599"/>
      <c r="K172" s="599"/>
      <c r="L172" s="600"/>
      <c r="M172" s="109"/>
      <c r="Q172" s="1" t="str">
        <f t="shared" si="56"/>
        <v>N/A</v>
      </c>
      <c r="R172" s="1" t="str">
        <f t="shared" si="57"/>
        <v>N/A</v>
      </c>
      <c r="S172">
        <f t="shared" si="58"/>
        <v>0</v>
      </c>
      <c r="T172">
        <f t="shared" si="59"/>
        <v>0</v>
      </c>
      <c r="U172">
        <f t="shared" si="60"/>
        <v>0</v>
      </c>
      <c r="V172">
        <f t="shared" si="61"/>
        <v>0</v>
      </c>
      <c r="W172">
        <f t="shared" si="62"/>
        <v>0</v>
      </c>
      <c r="X172">
        <f t="shared" si="63"/>
        <v>0</v>
      </c>
      <c r="Y172">
        <f t="shared" si="64"/>
        <v>0</v>
      </c>
      <c r="Z172">
        <f t="shared" si="65"/>
        <v>0</v>
      </c>
      <c r="AA172"/>
      <c r="AB172"/>
      <c r="AC172"/>
      <c r="AD172"/>
      <c r="AE172"/>
      <c r="AF172"/>
      <c r="AG172"/>
      <c r="AH172"/>
      <c r="AI172"/>
      <c r="AJ172"/>
      <c r="AK172"/>
      <c r="AL172"/>
      <c r="AM172"/>
    </row>
    <row r="173" spans="2:39" ht="16.899999999999999">
      <c r="B173" s="687" t="str">
        <f>IF('Client Info'!$D110="Yes",'Client Info'!$D$61,"N/A")</f>
        <v>N/A</v>
      </c>
      <c r="C173" s="112" t="str">
        <f>IF(B173="ISO 9001",'Client Info'!$B110,"N/A")</f>
        <v>N/A</v>
      </c>
      <c r="D173" s="674" t="str">
        <f>IF('Client Info'!D110="Yes",'Client Info'!J110,"---")</f>
        <v>---</v>
      </c>
      <c r="E173" s="601">
        <f>'Effective Employees'!F151</f>
        <v>0</v>
      </c>
      <c r="F173" s="191"/>
      <c r="G173" s="192"/>
      <c r="H173" s="192"/>
      <c r="I173" s="192"/>
      <c r="J173" s="192"/>
      <c r="K173" s="192"/>
      <c r="L173" s="567"/>
      <c r="M173" s="109"/>
      <c r="Q173" s="1" t="str">
        <f t="shared" si="56"/>
        <v>N/A</v>
      </c>
      <c r="R173" s="1" t="str">
        <f t="shared" si="57"/>
        <v>N/A</v>
      </c>
      <c r="S173">
        <f t="shared" si="58"/>
        <v>0</v>
      </c>
      <c r="T173">
        <f t="shared" si="59"/>
        <v>0</v>
      </c>
      <c r="U173">
        <f t="shared" si="60"/>
        <v>0</v>
      </c>
      <c r="V173">
        <f t="shared" si="61"/>
        <v>0</v>
      </c>
      <c r="W173">
        <f t="shared" si="62"/>
        <v>0</v>
      </c>
      <c r="X173">
        <f t="shared" si="63"/>
        <v>0</v>
      </c>
      <c r="Y173">
        <f t="shared" si="64"/>
        <v>0</v>
      </c>
      <c r="Z173">
        <f t="shared" si="65"/>
        <v>0</v>
      </c>
      <c r="AA173"/>
      <c r="AB173"/>
      <c r="AC173"/>
      <c r="AD173"/>
      <c r="AE173"/>
      <c r="AF173"/>
      <c r="AG173"/>
      <c r="AH173"/>
      <c r="AI173"/>
      <c r="AJ173"/>
      <c r="AK173"/>
      <c r="AL173"/>
      <c r="AM173"/>
    </row>
    <row r="174" spans="2:39" ht="16.899999999999999">
      <c r="B174" s="114" t="str">
        <f>IF('Client Info'!$E110="Yes",'Client Info'!$E$61,"N/A")</f>
        <v>N/A</v>
      </c>
      <c r="C174" s="115" t="str">
        <f>IF(B174="ISO 14001",'Client Info'!$B110,"N/A")</f>
        <v>N/A</v>
      </c>
      <c r="D174" s="675" t="str">
        <f>IF('Client Info'!E110="Yes",'Client Info'!J110,"---")</f>
        <v>---</v>
      </c>
      <c r="E174" s="473">
        <f>'Effective Employees'!F152</f>
        <v>0</v>
      </c>
      <c r="F174" s="193"/>
      <c r="G174" s="192"/>
      <c r="H174" s="192"/>
      <c r="I174" s="192"/>
      <c r="J174" s="192"/>
      <c r="K174" s="192"/>
      <c r="L174" s="568"/>
      <c r="M174" s="109"/>
      <c r="Q174" s="1" t="str">
        <f t="shared" si="56"/>
        <v>N/A</v>
      </c>
      <c r="R174" s="1" t="str">
        <f t="shared" si="57"/>
        <v>N/A</v>
      </c>
      <c r="S174">
        <f t="shared" si="58"/>
        <v>0</v>
      </c>
      <c r="T174">
        <f t="shared" si="59"/>
        <v>0</v>
      </c>
      <c r="U174">
        <f t="shared" si="60"/>
        <v>0</v>
      </c>
      <c r="V174">
        <f t="shared" si="61"/>
        <v>0</v>
      </c>
      <c r="W174">
        <f t="shared" si="62"/>
        <v>0</v>
      </c>
      <c r="X174">
        <f t="shared" si="63"/>
        <v>0</v>
      </c>
      <c r="Y174">
        <f t="shared" si="64"/>
        <v>0</v>
      </c>
      <c r="Z174">
        <f t="shared" si="65"/>
        <v>0</v>
      </c>
      <c r="AA174"/>
      <c r="AB174"/>
      <c r="AC174"/>
      <c r="AD174"/>
      <c r="AE174"/>
      <c r="AF174"/>
      <c r="AG174"/>
      <c r="AH174"/>
      <c r="AI174"/>
      <c r="AJ174"/>
      <c r="AK174"/>
      <c r="AL174"/>
      <c r="AM174"/>
    </row>
    <row r="175" spans="2:39" ht="16.899999999999999">
      <c r="B175" s="686" t="str">
        <f>IF('Client Info'!$F110="Yes",'Client Info'!$F$61,"N/A")</f>
        <v>N/A</v>
      </c>
      <c r="C175" s="595" t="str">
        <f>IF(B175="ISO 45001",'Client Info'!$B110,"N/A")</f>
        <v>N/A</v>
      </c>
      <c r="D175" s="676" t="str">
        <f>IF('Client Info'!F110="Yes",'Client Info'!J110,"---")</f>
        <v>---</v>
      </c>
      <c r="E175" s="602">
        <f>'Effective Employees'!F153</f>
        <v>0</v>
      </c>
      <c r="F175" s="598"/>
      <c r="G175" s="599"/>
      <c r="H175" s="599"/>
      <c r="I175" s="599"/>
      <c r="J175" s="599"/>
      <c r="K175" s="599"/>
      <c r="L175" s="600"/>
      <c r="M175" s="109"/>
      <c r="Q175" s="1" t="str">
        <f t="shared" si="56"/>
        <v>N/A</v>
      </c>
      <c r="R175" s="1" t="str">
        <f t="shared" si="57"/>
        <v>N/A</v>
      </c>
      <c r="S175">
        <f t="shared" si="58"/>
        <v>0</v>
      </c>
      <c r="T175">
        <f t="shared" si="59"/>
        <v>0</v>
      </c>
      <c r="U175">
        <f t="shared" si="60"/>
        <v>0</v>
      </c>
      <c r="V175">
        <f t="shared" si="61"/>
        <v>0</v>
      </c>
      <c r="W175">
        <f t="shared" si="62"/>
        <v>0</v>
      </c>
      <c r="X175">
        <f t="shared" si="63"/>
        <v>0</v>
      </c>
      <c r="Y175">
        <f t="shared" si="64"/>
        <v>0</v>
      </c>
      <c r="Z175">
        <f t="shared" si="65"/>
        <v>0</v>
      </c>
      <c r="AA175"/>
      <c r="AB175"/>
      <c r="AC175"/>
      <c r="AD175"/>
      <c r="AE175"/>
      <c r="AF175"/>
      <c r="AG175"/>
      <c r="AH175"/>
      <c r="AI175"/>
      <c r="AJ175"/>
      <c r="AK175"/>
      <c r="AL175"/>
      <c r="AM175"/>
    </row>
    <row r="176" spans="2:39" ht="16.899999999999999">
      <c r="B176" s="687" t="str">
        <f>IF('Client Info'!$D111="Yes",'Client Info'!$D$61,"N/A")</f>
        <v>N/A</v>
      </c>
      <c r="C176" s="112" t="str">
        <f>IF(B176="ISO 9001",'Client Info'!$B111,"N/A")</f>
        <v>N/A</v>
      </c>
      <c r="D176" s="674" t="str">
        <f>IF('Client Info'!D111="Yes",'Client Info'!J111,"---")</f>
        <v>---</v>
      </c>
      <c r="E176" s="601">
        <f>'Effective Employees'!F154</f>
        <v>0</v>
      </c>
      <c r="F176" s="191"/>
      <c r="G176" s="192"/>
      <c r="H176" s="192"/>
      <c r="I176" s="192"/>
      <c r="J176" s="192"/>
      <c r="K176" s="192"/>
      <c r="L176" s="567"/>
      <c r="M176" s="109"/>
      <c r="Q176" s="1" t="str">
        <f t="shared" si="56"/>
        <v>N/A</v>
      </c>
      <c r="R176" s="1" t="str">
        <f t="shared" si="57"/>
        <v>N/A</v>
      </c>
      <c r="S176">
        <f t="shared" si="58"/>
        <v>0</v>
      </c>
      <c r="T176">
        <f t="shared" si="59"/>
        <v>0</v>
      </c>
      <c r="U176">
        <f t="shared" si="60"/>
        <v>0</v>
      </c>
      <c r="V176">
        <f t="shared" si="61"/>
        <v>0</v>
      </c>
      <c r="W176">
        <f t="shared" si="62"/>
        <v>0</v>
      </c>
      <c r="X176">
        <f t="shared" si="63"/>
        <v>0</v>
      </c>
      <c r="Y176">
        <f t="shared" si="64"/>
        <v>0</v>
      </c>
      <c r="Z176">
        <f t="shared" si="65"/>
        <v>0</v>
      </c>
      <c r="AA176"/>
      <c r="AB176"/>
      <c r="AC176"/>
      <c r="AD176"/>
      <c r="AE176"/>
      <c r="AF176"/>
      <c r="AG176"/>
      <c r="AH176"/>
      <c r="AI176"/>
      <c r="AJ176"/>
      <c r="AK176"/>
      <c r="AL176"/>
      <c r="AM176"/>
    </row>
    <row r="177" spans="2:39" ht="16.899999999999999">
      <c r="B177" s="114" t="str">
        <f>IF('Client Info'!$E111="Yes",'Client Info'!$E$61,"N/A")</f>
        <v>N/A</v>
      </c>
      <c r="C177" s="115" t="str">
        <f>IF(B177="ISO 14001",'Client Info'!$B111,"N/A")</f>
        <v>N/A</v>
      </c>
      <c r="D177" s="675" t="str">
        <f>IF('Client Info'!E111="Yes",'Client Info'!J111,"---")</f>
        <v>---</v>
      </c>
      <c r="E177" s="473">
        <f>'Effective Employees'!F155</f>
        <v>0</v>
      </c>
      <c r="F177" s="193"/>
      <c r="G177" s="192"/>
      <c r="H177" s="192"/>
      <c r="I177" s="192"/>
      <c r="J177" s="192"/>
      <c r="K177" s="192"/>
      <c r="L177" s="568"/>
      <c r="M177" s="109"/>
      <c r="Q177" s="1" t="str">
        <f t="shared" si="56"/>
        <v>N/A</v>
      </c>
      <c r="R177" s="1" t="str">
        <f t="shared" si="57"/>
        <v>N/A</v>
      </c>
      <c r="S177">
        <f t="shared" si="58"/>
        <v>0</v>
      </c>
      <c r="T177">
        <f t="shared" si="59"/>
        <v>0</v>
      </c>
      <c r="U177">
        <f t="shared" si="60"/>
        <v>0</v>
      </c>
      <c r="V177">
        <f t="shared" si="61"/>
        <v>0</v>
      </c>
      <c r="W177">
        <f t="shared" si="62"/>
        <v>0</v>
      </c>
      <c r="X177">
        <f t="shared" si="63"/>
        <v>0</v>
      </c>
      <c r="Y177">
        <f t="shared" si="64"/>
        <v>0</v>
      </c>
      <c r="Z177">
        <f t="shared" si="65"/>
        <v>0</v>
      </c>
      <c r="AA177"/>
      <c r="AB177"/>
      <c r="AC177"/>
      <c r="AD177"/>
      <c r="AE177"/>
      <c r="AF177"/>
      <c r="AG177"/>
      <c r="AH177"/>
      <c r="AI177"/>
      <c r="AJ177"/>
      <c r="AK177"/>
      <c r="AL177"/>
      <c r="AM177"/>
    </row>
    <row r="178" spans="2:39" ht="16.899999999999999">
      <c r="B178" s="686" t="str">
        <f>IF('Client Info'!$F111="Yes",'Client Info'!$F$61,"N/A")</f>
        <v>N/A</v>
      </c>
      <c r="C178" s="595" t="str">
        <f>IF(B178="ISO 45001",'Client Info'!$B111,"N/A")</f>
        <v>N/A</v>
      </c>
      <c r="D178" s="676" t="str">
        <f>IF('Client Info'!F111="Yes",'Client Info'!J111,"---")</f>
        <v>---</v>
      </c>
      <c r="E178" s="602">
        <f>'Effective Employees'!F156</f>
        <v>0</v>
      </c>
      <c r="F178" s="598"/>
      <c r="G178" s="599"/>
      <c r="H178" s="599"/>
      <c r="I178" s="599"/>
      <c r="J178" s="599"/>
      <c r="K178" s="599"/>
      <c r="L178" s="600"/>
      <c r="M178" s="109"/>
      <c r="Q178" s="1" t="str">
        <f t="shared" si="56"/>
        <v>N/A</v>
      </c>
      <c r="R178" s="1" t="str">
        <f t="shared" si="57"/>
        <v>N/A</v>
      </c>
      <c r="S178">
        <f t="shared" si="58"/>
        <v>0</v>
      </c>
      <c r="T178">
        <f t="shared" si="59"/>
        <v>0</v>
      </c>
      <c r="U178">
        <f t="shared" si="60"/>
        <v>0</v>
      </c>
      <c r="V178">
        <f t="shared" si="61"/>
        <v>0</v>
      </c>
      <c r="W178">
        <f t="shared" si="62"/>
        <v>0</v>
      </c>
      <c r="X178">
        <f t="shared" si="63"/>
        <v>0</v>
      </c>
      <c r="Y178">
        <f t="shared" si="64"/>
        <v>0</v>
      </c>
      <c r="Z178">
        <f t="shared" si="65"/>
        <v>0</v>
      </c>
      <c r="AA178"/>
      <c r="AB178"/>
      <c r="AC178"/>
      <c r="AD178"/>
      <c r="AE178"/>
      <c r="AF178"/>
      <c r="AG178"/>
      <c r="AH178"/>
      <c r="AI178"/>
      <c r="AJ178"/>
      <c r="AK178"/>
      <c r="AL178"/>
      <c r="AM178"/>
    </row>
    <row r="179" spans="2:39" ht="16.899999999999999">
      <c r="B179" s="687" t="str">
        <f>IF('Client Info'!$D112="Yes",'Client Info'!$D$61,"N/A")</f>
        <v>N/A</v>
      </c>
      <c r="C179" s="112" t="str">
        <f>IF(B179="ISO 9001",'Client Info'!$B112,"N/A")</f>
        <v>N/A</v>
      </c>
      <c r="D179" s="674" t="str">
        <f>IF('Client Info'!D112="Yes",'Client Info'!J112,"---")</f>
        <v>---</v>
      </c>
      <c r="E179" s="601">
        <f>'Effective Employees'!F157</f>
        <v>0</v>
      </c>
      <c r="F179" s="191"/>
      <c r="G179" s="192"/>
      <c r="H179" s="192"/>
      <c r="I179" s="192"/>
      <c r="J179" s="192"/>
      <c r="K179" s="192"/>
      <c r="L179" s="567"/>
      <c r="M179" s="109"/>
      <c r="Q179" s="1" t="str">
        <f t="shared" si="56"/>
        <v>N/A</v>
      </c>
      <c r="R179" s="1" t="str">
        <f t="shared" si="57"/>
        <v>N/A</v>
      </c>
      <c r="S179">
        <f t="shared" ref="S179:S184" si="66">E179</f>
        <v>0</v>
      </c>
      <c r="T179">
        <f t="shared" ref="T179:Z184" si="67">IF(F179="Yes",1,0)</f>
        <v>0</v>
      </c>
      <c r="U179">
        <f t="shared" si="67"/>
        <v>0</v>
      </c>
      <c r="V179">
        <f t="shared" si="67"/>
        <v>0</v>
      </c>
      <c r="W179">
        <f t="shared" si="67"/>
        <v>0</v>
      </c>
      <c r="X179">
        <f t="shared" si="67"/>
        <v>0</v>
      </c>
      <c r="Y179">
        <f t="shared" si="67"/>
        <v>0</v>
      </c>
      <c r="Z179">
        <f t="shared" si="67"/>
        <v>0</v>
      </c>
      <c r="AA179"/>
      <c r="AB179"/>
      <c r="AC179"/>
      <c r="AD179"/>
      <c r="AE179"/>
      <c r="AF179"/>
      <c r="AG179"/>
      <c r="AH179"/>
      <c r="AI179"/>
      <c r="AJ179"/>
      <c r="AK179"/>
      <c r="AL179"/>
      <c r="AM179"/>
    </row>
    <row r="180" spans="2:39" ht="16.899999999999999">
      <c r="B180" s="114" t="str">
        <f>IF('Client Info'!$E112="Yes",'Client Info'!$E$61,"N/A")</f>
        <v>N/A</v>
      </c>
      <c r="C180" s="115" t="str">
        <f>IF(B180="ISO 14001",'Client Info'!$B112,"N/A")</f>
        <v>N/A</v>
      </c>
      <c r="D180" s="675" t="str">
        <f>IF('Client Info'!E112="Yes",'Client Info'!J112,"---")</f>
        <v>---</v>
      </c>
      <c r="E180" s="473">
        <f>'Effective Employees'!F158</f>
        <v>0</v>
      </c>
      <c r="F180" s="193"/>
      <c r="G180" s="192"/>
      <c r="H180" s="192"/>
      <c r="I180" s="192"/>
      <c r="J180" s="192"/>
      <c r="K180" s="192"/>
      <c r="L180" s="568"/>
      <c r="M180" s="109"/>
      <c r="Q180" s="1" t="str">
        <f t="shared" si="56"/>
        <v>N/A</v>
      </c>
      <c r="R180" s="1" t="str">
        <f t="shared" si="57"/>
        <v>N/A</v>
      </c>
      <c r="S180">
        <f t="shared" si="66"/>
        <v>0</v>
      </c>
      <c r="T180">
        <f t="shared" si="67"/>
        <v>0</v>
      </c>
      <c r="U180">
        <f t="shared" si="67"/>
        <v>0</v>
      </c>
      <c r="V180">
        <f t="shared" si="67"/>
        <v>0</v>
      </c>
      <c r="W180">
        <f t="shared" si="67"/>
        <v>0</v>
      </c>
      <c r="X180">
        <f t="shared" si="67"/>
        <v>0</v>
      </c>
      <c r="Y180">
        <f t="shared" si="67"/>
        <v>0</v>
      </c>
      <c r="Z180">
        <f t="shared" si="67"/>
        <v>0</v>
      </c>
      <c r="AA180"/>
      <c r="AB180"/>
      <c r="AC180"/>
      <c r="AD180"/>
      <c r="AE180"/>
      <c r="AF180"/>
      <c r="AG180"/>
      <c r="AH180"/>
      <c r="AI180"/>
      <c r="AJ180"/>
      <c r="AK180"/>
      <c r="AL180"/>
      <c r="AM180"/>
    </row>
    <row r="181" spans="2:39" ht="16.899999999999999">
      <c r="B181" s="686" t="str">
        <f>IF('Client Info'!$F112="Yes",'Client Info'!$F$61,"N/A")</f>
        <v>N/A</v>
      </c>
      <c r="C181" s="595" t="str">
        <f>IF(B181="ISO 45001",'Client Info'!$B112,"N/A")</f>
        <v>N/A</v>
      </c>
      <c r="D181" s="676" t="str">
        <f>IF('Client Info'!F112="Yes",'Client Info'!J112,"---")</f>
        <v>---</v>
      </c>
      <c r="E181" s="602">
        <f>'Effective Employees'!F159</f>
        <v>0</v>
      </c>
      <c r="F181" s="598"/>
      <c r="G181" s="599"/>
      <c r="H181" s="599"/>
      <c r="I181" s="599"/>
      <c r="J181" s="599"/>
      <c r="K181" s="599"/>
      <c r="L181" s="600"/>
      <c r="M181" s="109"/>
      <c r="Q181" s="1" t="str">
        <f t="shared" si="56"/>
        <v>N/A</v>
      </c>
      <c r="R181" s="1" t="str">
        <f t="shared" si="57"/>
        <v>N/A</v>
      </c>
      <c r="S181">
        <f t="shared" si="66"/>
        <v>0</v>
      </c>
      <c r="T181">
        <f t="shared" si="67"/>
        <v>0</v>
      </c>
      <c r="U181">
        <f t="shared" si="67"/>
        <v>0</v>
      </c>
      <c r="V181">
        <f t="shared" si="67"/>
        <v>0</v>
      </c>
      <c r="W181">
        <f t="shared" si="67"/>
        <v>0</v>
      </c>
      <c r="X181">
        <f t="shared" si="67"/>
        <v>0</v>
      </c>
      <c r="Y181">
        <f t="shared" si="67"/>
        <v>0</v>
      </c>
      <c r="Z181">
        <f t="shared" si="67"/>
        <v>0</v>
      </c>
      <c r="AA181"/>
      <c r="AB181"/>
      <c r="AC181"/>
      <c r="AD181"/>
      <c r="AE181"/>
      <c r="AF181"/>
      <c r="AG181"/>
      <c r="AH181"/>
      <c r="AI181"/>
      <c r="AJ181"/>
      <c r="AK181"/>
      <c r="AL181"/>
      <c r="AM181"/>
    </row>
    <row r="182" spans="2:39" ht="16.899999999999999">
      <c r="B182" s="687" t="str">
        <f>IF('Client Info'!$D113="Yes",'Client Info'!$D$61,"N/A")</f>
        <v>N/A</v>
      </c>
      <c r="C182" s="112" t="str">
        <f>IF(B182="ISO 9001",'Client Info'!$B113,"N/A")</f>
        <v>N/A</v>
      </c>
      <c r="D182" s="674" t="str">
        <f>IF('Client Info'!D113="Yes",'Client Info'!J113,"---")</f>
        <v>---</v>
      </c>
      <c r="E182" s="601">
        <f>'Effective Employees'!F160</f>
        <v>0</v>
      </c>
      <c r="F182" s="191"/>
      <c r="G182" s="192"/>
      <c r="H182" s="192"/>
      <c r="I182" s="192"/>
      <c r="J182" s="192"/>
      <c r="K182" s="192"/>
      <c r="L182" s="567"/>
      <c r="M182" s="109"/>
      <c r="Q182" s="1" t="str">
        <f t="shared" si="56"/>
        <v>N/A</v>
      </c>
      <c r="R182" s="1" t="str">
        <f t="shared" si="57"/>
        <v>N/A</v>
      </c>
      <c r="S182">
        <f t="shared" si="66"/>
        <v>0</v>
      </c>
      <c r="T182">
        <f t="shared" si="67"/>
        <v>0</v>
      </c>
      <c r="U182">
        <f t="shared" si="67"/>
        <v>0</v>
      </c>
      <c r="V182">
        <f t="shared" si="67"/>
        <v>0</v>
      </c>
      <c r="W182">
        <f t="shared" si="67"/>
        <v>0</v>
      </c>
      <c r="X182">
        <f t="shared" si="67"/>
        <v>0</v>
      </c>
      <c r="Y182">
        <f t="shared" si="67"/>
        <v>0</v>
      </c>
      <c r="Z182">
        <f t="shared" si="67"/>
        <v>0</v>
      </c>
      <c r="AA182"/>
      <c r="AB182"/>
      <c r="AC182"/>
      <c r="AD182"/>
      <c r="AE182"/>
      <c r="AF182"/>
      <c r="AG182"/>
      <c r="AH182"/>
      <c r="AI182"/>
      <c r="AJ182"/>
      <c r="AK182"/>
      <c r="AL182"/>
      <c r="AM182"/>
    </row>
    <row r="183" spans="2:39" ht="16.899999999999999">
      <c r="B183" s="114" t="str">
        <f>IF('Client Info'!$E113="Yes",'Client Info'!$E$61,"N/A")</f>
        <v>N/A</v>
      </c>
      <c r="C183" s="115" t="str">
        <f>IF(B183="ISO 14001",'Client Info'!$B113,"N/A")</f>
        <v>N/A</v>
      </c>
      <c r="D183" s="675" t="str">
        <f>IF('Client Info'!E113="Yes",'Client Info'!J113,"---")</f>
        <v>---</v>
      </c>
      <c r="E183" s="473">
        <f>'Effective Employees'!F161</f>
        <v>0</v>
      </c>
      <c r="F183" s="193"/>
      <c r="G183" s="192"/>
      <c r="H183" s="192"/>
      <c r="I183" s="192"/>
      <c r="J183" s="192"/>
      <c r="K183" s="192"/>
      <c r="L183" s="568"/>
      <c r="M183" s="109"/>
      <c r="Q183" s="1" t="str">
        <f t="shared" si="56"/>
        <v>N/A</v>
      </c>
      <c r="R183" s="1" t="str">
        <f t="shared" si="57"/>
        <v>N/A</v>
      </c>
      <c r="S183">
        <f t="shared" si="66"/>
        <v>0</v>
      </c>
      <c r="T183">
        <f t="shared" si="67"/>
        <v>0</v>
      </c>
      <c r="U183">
        <f t="shared" si="67"/>
        <v>0</v>
      </c>
      <c r="V183">
        <f t="shared" si="67"/>
        <v>0</v>
      </c>
      <c r="W183">
        <f t="shared" si="67"/>
        <v>0</v>
      </c>
      <c r="X183">
        <f t="shared" si="67"/>
        <v>0</v>
      </c>
      <c r="Y183">
        <f t="shared" si="67"/>
        <v>0</v>
      </c>
      <c r="Z183">
        <f t="shared" si="67"/>
        <v>0</v>
      </c>
      <c r="AA183"/>
      <c r="AB183"/>
      <c r="AC183"/>
      <c r="AD183"/>
      <c r="AE183"/>
      <c r="AF183"/>
      <c r="AG183"/>
      <c r="AH183"/>
      <c r="AI183"/>
      <c r="AJ183"/>
      <c r="AK183"/>
      <c r="AL183"/>
      <c r="AM183"/>
    </row>
    <row r="184" spans="2:39" ht="16.899999999999999">
      <c r="B184" s="686" t="str">
        <f>IF('Client Info'!$F113="Yes",'Client Info'!$F$61,"N/A")</f>
        <v>N/A</v>
      </c>
      <c r="C184" s="595" t="str">
        <f>IF(B184="ISO 45001",'Client Info'!$B113,"N/A")</f>
        <v>N/A</v>
      </c>
      <c r="D184" s="676" t="str">
        <f>IF('Client Info'!F113="Yes",'Client Info'!J113,"---")</f>
        <v>---</v>
      </c>
      <c r="E184" s="602">
        <f>'Effective Employees'!F162</f>
        <v>0</v>
      </c>
      <c r="F184" s="598"/>
      <c r="G184" s="599"/>
      <c r="H184" s="599"/>
      <c r="I184" s="599"/>
      <c r="J184" s="599"/>
      <c r="K184" s="599"/>
      <c r="L184" s="600"/>
      <c r="M184" s="109"/>
      <c r="Q184" s="1" t="str">
        <f t="shared" si="56"/>
        <v>N/A</v>
      </c>
      <c r="R184" s="1" t="str">
        <f t="shared" si="57"/>
        <v>N/A</v>
      </c>
      <c r="S184">
        <f t="shared" si="66"/>
        <v>0</v>
      </c>
      <c r="T184">
        <f t="shared" si="67"/>
        <v>0</v>
      </c>
      <c r="U184">
        <f t="shared" si="67"/>
        <v>0</v>
      </c>
      <c r="V184">
        <f t="shared" si="67"/>
        <v>0</v>
      </c>
      <c r="W184">
        <f t="shared" si="67"/>
        <v>0</v>
      </c>
      <c r="X184">
        <f t="shared" si="67"/>
        <v>0</v>
      </c>
      <c r="Y184">
        <f t="shared" si="67"/>
        <v>0</v>
      </c>
      <c r="Z184">
        <f t="shared" si="67"/>
        <v>0</v>
      </c>
      <c r="AA184"/>
      <c r="AB184"/>
      <c r="AC184"/>
      <c r="AD184"/>
      <c r="AE184"/>
      <c r="AF184"/>
      <c r="AG184"/>
      <c r="AH184"/>
      <c r="AI184"/>
      <c r="AJ184"/>
      <c r="AK184"/>
      <c r="AL184"/>
      <c r="AM184"/>
    </row>
    <row r="185" spans="2:39" ht="16.899999999999999">
      <c r="B185" s="687" t="str">
        <f>IF('Client Info'!$D114="Yes",'Client Info'!$D$61,"N/A")</f>
        <v>N/A</v>
      </c>
      <c r="C185" s="112" t="str">
        <f>IF(B185="ISO 9001",'Client Info'!$B114,"N/A")</f>
        <v>N/A</v>
      </c>
      <c r="D185" s="674" t="str">
        <f>IF('Client Info'!D114="Yes",'Client Info'!J114,"---")</f>
        <v>---</v>
      </c>
      <c r="E185" s="601">
        <f>'Effective Employees'!F163</f>
        <v>0</v>
      </c>
      <c r="F185" s="191"/>
      <c r="G185" s="192"/>
      <c r="H185" s="192"/>
      <c r="I185" s="192"/>
      <c r="J185" s="192"/>
      <c r="K185" s="192"/>
      <c r="L185" s="567"/>
      <c r="M185" s="109"/>
      <c r="Q185" s="1" t="str">
        <f t="shared" si="56"/>
        <v>N/A</v>
      </c>
      <c r="R185" s="1" t="str">
        <f t="shared" si="57"/>
        <v>N/A</v>
      </c>
      <c r="S185">
        <f t="shared" ref="S185:S190" si="68">E185</f>
        <v>0</v>
      </c>
      <c r="T185">
        <f t="shared" ref="T185:T190" si="69">IF(F185="Yes",1,0)</f>
        <v>0</v>
      </c>
      <c r="U185">
        <f t="shared" ref="U185:U190" si="70">IF(G185="Yes",1,0)</f>
        <v>0</v>
      </c>
      <c r="V185">
        <f t="shared" ref="V185:V190" si="71">IF(H185="Yes",1,0)</f>
        <v>0</v>
      </c>
      <c r="W185">
        <f t="shared" ref="W185:W190" si="72">IF(I185="Yes",1,0)</f>
        <v>0</v>
      </c>
      <c r="X185">
        <f t="shared" ref="X185:X190" si="73">IF(J185="Yes",1,0)</f>
        <v>0</v>
      </c>
      <c r="Y185">
        <f t="shared" ref="Y185:Y190" si="74">IF(K185="Yes",1,0)</f>
        <v>0</v>
      </c>
      <c r="Z185">
        <f t="shared" ref="Z185:Z190" si="75">IF(L185="Yes",1,0)</f>
        <v>0</v>
      </c>
      <c r="AA185"/>
      <c r="AB185"/>
      <c r="AC185"/>
      <c r="AD185"/>
      <c r="AE185"/>
      <c r="AF185"/>
      <c r="AG185"/>
      <c r="AH185"/>
      <c r="AI185"/>
      <c r="AJ185"/>
      <c r="AK185"/>
      <c r="AL185"/>
      <c r="AM185"/>
    </row>
    <row r="186" spans="2:39" ht="16.899999999999999">
      <c r="B186" s="114" t="str">
        <f>IF('Client Info'!$E114="Yes",'Client Info'!$E$61,"N/A")</f>
        <v>N/A</v>
      </c>
      <c r="C186" s="115" t="str">
        <f>IF(B186="ISO 14001",'Client Info'!$B114,"N/A")</f>
        <v>N/A</v>
      </c>
      <c r="D186" s="675" t="str">
        <f>IF('Client Info'!E114="Yes",'Client Info'!J114,"---")</f>
        <v>---</v>
      </c>
      <c r="E186" s="473">
        <f>'Effective Employees'!F164</f>
        <v>0</v>
      </c>
      <c r="F186" s="193"/>
      <c r="G186" s="192"/>
      <c r="H186" s="192"/>
      <c r="I186" s="192"/>
      <c r="J186" s="192"/>
      <c r="K186" s="192"/>
      <c r="L186" s="568"/>
      <c r="M186" s="109"/>
      <c r="Q186" s="1" t="str">
        <f t="shared" si="56"/>
        <v>N/A</v>
      </c>
      <c r="R186" s="1" t="str">
        <f t="shared" si="57"/>
        <v>N/A</v>
      </c>
      <c r="S186">
        <f t="shared" si="68"/>
        <v>0</v>
      </c>
      <c r="T186">
        <f t="shared" si="69"/>
        <v>0</v>
      </c>
      <c r="U186">
        <f t="shared" si="70"/>
        <v>0</v>
      </c>
      <c r="V186">
        <f t="shared" si="71"/>
        <v>0</v>
      </c>
      <c r="W186">
        <f t="shared" si="72"/>
        <v>0</v>
      </c>
      <c r="X186">
        <f t="shared" si="73"/>
        <v>0</v>
      </c>
      <c r="Y186">
        <f t="shared" si="74"/>
        <v>0</v>
      </c>
      <c r="Z186">
        <f t="shared" si="75"/>
        <v>0</v>
      </c>
      <c r="AA186"/>
      <c r="AB186"/>
      <c r="AC186"/>
      <c r="AD186"/>
      <c r="AE186"/>
      <c r="AF186"/>
      <c r="AG186"/>
      <c r="AH186"/>
      <c r="AI186"/>
      <c r="AJ186"/>
      <c r="AK186"/>
      <c r="AL186"/>
      <c r="AM186"/>
    </row>
    <row r="187" spans="2:39" ht="16.899999999999999">
      <c r="B187" s="686" t="str">
        <f>IF('Client Info'!$F114="Yes",'Client Info'!$F$61,"N/A")</f>
        <v>N/A</v>
      </c>
      <c r="C187" s="595" t="str">
        <f>IF(B187="ISO 45001",'Client Info'!$B114,"N/A")</f>
        <v>N/A</v>
      </c>
      <c r="D187" s="676" t="str">
        <f>IF('Client Info'!F114="Yes",'Client Info'!J114,"---")</f>
        <v>---</v>
      </c>
      <c r="E187" s="602">
        <f>'Effective Employees'!F165</f>
        <v>0</v>
      </c>
      <c r="F187" s="598"/>
      <c r="G187" s="599"/>
      <c r="H187" s="599"/>
      <c r="I187" s="599"/>
      <c r="J187" s="599"/>
      <c r="K187" s="599"/>
      <c r="L187" s="600"/>
      <c r="M187" s="109"/>
      <c r="Q187" s="1" t="str">
        <f t="shared" si="56"/>
        <v>N/A</v>
      </c>
      <c r="R187" s="1" t="str">
        <f t="shared" si="57"/>
        <v>N/A</v>
      </c>
      <c r="S187">
        <f t="shared" si="68"/>
        <v>0</v>
      </c>
      <c r="T187">
        <f t="shared" si="69"/>
        <v>0</v>
      </c>
      <c r="U187">
        <f t="shared" si="70"/>
        <v>0</v>
      </c>
      <c r="V187">
        <f t="shared" si="71"/>
        <v>0</v>
      </c>
      <c r="W187">
        <f t="shared" si="72"/>
        <v>0</v>
      </c>
      <c r="X187">
        <f t="shared" si="73"/>
        <v>0</v>
      </c>
      <c r="Y187">
        <f t="shared" si="74"/>
        <v>0</v>
      </c>
      <c r="Z187">
        <f t="shared" si="75"/>
        <v>0</v>
      </c>
      <c r="AA187"/>
      <c r="AB187"/>
      <c r="AC187"/>
      <c r="AD187"/>
      <c r="AE187"/>
      <c r="AF187"/>
      <c r="AG187"/>
      <c r="AH187"/>
      <c r="AI187"/>
      <c r="AJ187"/>
      <c r="AK187"/>
      <c r="AL187"/>
      <c r="AM187"/>
    </row>
    <row r="188" spans="2:39" ht="16.899999999999999">
      <c r="B188" s="687" t="str">
        <f>IF('Client Info'!$D115="Yes",'Client Info'!$D$61,"N/A")</f>
        <v>N/A</v>
      </c>
      <c r="C188" s="112" t="str">
        <f>IF(B188="ISO 9001",'Client Info'!$B115,"N/A")</f>
        <v>N/A</v>
      </c>
      <c r="D188" s="674" t="str">
        <f>IF('Client Info'!D115="Yes",'Client Info'!J115,"---")</f>
        <v>---</v>
      </c>
      <c r="E188" s="601">
        <f>'Effective Employees'!F166</f>
        <v>0</v>
      </c>
      <c r="F188" s="191"/>
      <c r="G188" s="192"/>
      <c r="H188" s="192"/>
      <c r="I188" s="192"/>
      <c r="J188" s="192"/>
      <c r="K188" s="192"/>
      <c r="L188" s="567"/>
      <c r="M188" s="109"/>
      <c r="Q188" s="1" t="str">
        <f t="shared" si="56"/>
        <v>N/A</v>
      </c>
      <c r="R188" s="1" t="str">
        <f t="shared" si="57"/>
        <v>N/A</v>
      </c>
      <c r="S188">
        <f t="shared" si="68"/>
        <v>0</v>
      </c>
      <c r="T188">
        <f t="shared" si="69"/>
        <v>0</v>
      </c>
      <c r="U188">
        <f t="shared" si="70"/>
        <v>0</v>
      </c>
      <c r="V188">
        <f t="shared" si="71"/>
        <v>0</v>
      </c>
      <c r="W188">
        <f t="shared" si="72"/>
        <v>0</v>
      </c>
      <c r="X188">
        <f t="shared" si="73"/>
        <v>0</v>
      </c>
      <c r="Y188">
        <f t="shared" si="74"/>
        <v>0</v>
      </c>
      <c r="Z188">
        <f t="shared" si="75"/>
        <v>0</v>
      </c>
      <c r="AA188"/>
      <c r="AB188"/>
      <c r="AC188"/>
      <c r="AD188"/>
      <c r="AE188"/>
      <c r="AF188"/>
      <c r="AG188"/>
      <c r="AH188"/>
      <c r="AI188"/>
      <c r="AJ188"/>
      <c r="AK188"/>
      <c r="AL188"/>
      <c r="AM188"/>
    </row>
    <row r="189" spans="2:39" ht="16.899999999999999">
      <c r="B189" s="114" t="str">
        <f>IF('Client Info'!$E115="Yes",'Client Info'!$E$61,"N/A")</f>
        <v>N/A</v>
      </c>
      <c r="C189" s="115" t="str">
        <f>IF(B189="ISO 14001",'Client Info'!$B115,"N/A")</f>
        <v>N/A</v>
      </c>
      <c r="D189" s="675" t="str">
        <f>IF('Client Info'!E115="Yes",'Client Info'!J115,"---")</f>
        <v>---</v>
      </c>
      <c r="E189" s="473">
        <f>'Effective Employees'!F167</f>
        <v>0</v>
      </c>
      <c r="F189" s="193"/>
      <c r="G189" s="192"/>
      <c r="H189" s="192"/>
      <c r="I189" s="192"/>
      <c r="J189" s="192"/>
      <c r="K189" s="192"/>
      <c r="L189" s="568"/>
      <c r="M189" s="109"/>
      <c r="Q189" s="1" t="str">
        <f t="shared" si="56"/>
        <v>N/A</v>
      </c>
      <c r="R189" s="1" t="str">
        <f t="shared" si="57"/>
        <v>N/A</v>
      </c>
      <c r="S189">
        <f t="shared" si="68"/>
        <v>0</v>
      </c>
      <c r="T189">
        <f t="shared" si="69"/>
        <v>0</v>
      </c>
      <c r="U189">
        <f t="shared" si="70"/>
        <v>0</v>
      </c>
      <c r="V189">
        <f t="shared" si="71"/>
        <v>0</v>
      </c>
      <c r="W189">
        <f t="shared" si="72"/>
        <v>0</v>
      </c>
      <c r="X189">
        <f t="shared" si="73"/>
        <v>0</v>
      </c>
      <c r="Y189">
        <f t="shared" si="74"/>
        <v>0</v>
      </c>
      <c r="Z189">
        <f t="shared" si="75"/>
        <v>0</v>
      </c>
      <c r="AA189"/>
      <c r="AB189"/>
      <c r="AC189"/>
      <c r="AD189"/>
      <c r="AE189"/>
      <c r="AF189"/>
      <c r="AG189"/>
      <c r="AH189"/>
      <c r="AI189"/>
      <c r="AJ189"/>
      <c r="AK189"/>
      <c r="AL189"/>
      <c r="AM189"/>
    </row>
    <row r="190" spans="2:39" ht="16.899999999999999">
      <c r="B190" s="686" t="str">
        <f>IF('Client Info'!$F115="Yes",'Client Info'!$F$61,"N/A")</f>
        <v>N/A</v>
      </c>
      <c r="C190" s="595" t="str">
        <f>IF(B190="ISO 45001",'Client Info'!$B115,"N/A")</f>
        <v>N/A</v>
      </c>
      <c r="D190" s="676" t="str">
        <f>IF('Client Info'!F115="Yes",'Client Info'!J115,"---")</f>
        <v>---</v>
      </c>
      <c r="E190" s="602">
        <f>'Effective Employees'!F168</f>
        <v>0</v>
      </c>
      <c r="F190" s="598"/>
      <c r="G190" s="599"/>
      <c r="H190" s="599"/>
      <c r="I190" s="599"/>
      <c r="J190" s="599"/>
      <c r="K190" s="599"/>
      <c r="L190" s="600"/>
      <c r="M190" s="109"/>
      <c r="Q190" s="1" t="str">
        <f t="shared" si="56"/>
        <v>N/A</v>
      </c>
      <c r="R190" s="1" t="str">
        <f t="shared" si="57"/>
        <v>N/A</v>
      </c>
      <c r="S190">
        <f t="shared" si="68"/>
        <v>0</v>
      </c>
      <c r="T190">
        <f t="shared" si="69"/>
        <v>0</v>
      </c>
      <c r="U190">
        <f t="shared" si="70"/>
        <v>0</v>
      </c>
      <c r="V190">
        <f t="shared" si="71"/>
        <v>0</v>
      </c>
      <c r="W190">
        <f t="shared" si="72"/>
        <v>0</v>
      </c>
      <c r="X190">
        <f t="shared" si="73"/>
        <v>0</v>
      </c>
      <c r="Y190">
        <f t="shared" si="74"/>
        <v>0</v>
      </c>
      <c r="Z190">
        <f t="shared" si="75"/>
        <v>0</v>
      </c>
      <c r="AA190"/>
      <c r="AB190"/>
      <c r="AC190"/>
      <c r="AD190"/>
      <c r="AE190"/>
      <c r="AF190"/>
      <c r="AG190"/>
      <c r="AH190"/>
      <c r="AI190"/>
      <c r="AJ190"/>
      <c r="AK190"/>
      <c r="AL190"/>
      <c r="AM190"/>
    </row>
    <row r="191" spans="2:39" ht="16.899999999999999">
      <c r="B191" s="687" t="str">
        <f>IF('Client Info'!$D116="Yes",'Client Info'!$D$61,"N/A")</f>
        <v>N/A</v>
      </c>
      <c r="C191" s="112" t="str">
        <f>IF(B191="ISO 9001",'Client Info'!$B116,"N/A")</f>
        <v>N/A</v>
      </c>
      <c r="D191" s="674" t="str">
        <f>IF('Client Info'!D116="Yes",'Client Info'!J116,"---")</f>
        <v>---</v>
      </c>
      <c r="E191" s="601">
        <f>'Effective Employees'!F169</f>
        <v>0</v>
      </c>
      <c r="F191" s="191"/>
      <c r="G191" s="192"/>
      <c r="H191" s="192"/>
      <c r="I191" s="192"/>
      <c r="J191" s="192"/>
      <c r="K191" s="192"/>
      <c r="L191" s="567"/>
      <c r="M191" s="109"/>
      <c r="Q191" s="1" t="str">
        <f t="shared" si="56"/>
        <v>N/A</v>
      </c>
      <c r="R191" s="1" t="str">
        <f t="shared" si="57"/>
        <v>N/A</v>
      </c>
      <c r="S191">
        <f t="shared" ref="S191:S193" si="76">E191</f>
        <v>0</v>
      </c>
      <c r="T191">
        <f t="shared" ref="T191:Z193" si="77">IF(F191="Yes",1,0)</f>
        <v>0</v>
      </c>
      <c r="U191">
        <f t="shared" si="77"/>
        <v>0</v>
      </c>
      <c r="V191">
        <f t="shared" si="77"/>
        <v>0</v>
      </c>
      <c r="W191">
        <f t="shared" si="77"/>
        <v>0</v>
      </c>
      <c r="X191">
        <f t="shared" si="77"/>
        <v>0</v>
      </c>
      <c r="Y191">
        <f t="shared" si="77"/>
        <v>0</v>
      </c>
      <c r="Z191">
        <f t="shared" si="77"/>
        <v>0</v>
      </c>
      <c r="AA191"/>
      <c r="AB191"/>
      <c r="AC191"/>
      <c r="AD191"/>
      <c r="AE191"/>
      <c r="AF191"/>
      <c r="AG191"/>
      <c r="AH191"/>
      <c r="AI191"/>
      <c r="AJ191"/>
      <c r="AK191"/>
      <c r="AL191"/>
      <c r="AM191"/>
    </row>
    <row r="192" spans="2:39" ht="16.899999999999999">
      <c r="B192" s="114" t="str">
        <f>IF('Client Info'!$E116="Yes",'Client Info'!$E$61,"N/A")</f>
        <v>N/A</v>
      </c>
      <c r="C192" s="115" t="str">
        <f>IF(B192="ISO 14001",'Client Info'!$B116,"N/A")</f>
        <v>N/A</v>
      </c>
      <c r="D192" s="675" t="str">
        <f>IF('Client Info'!E116="Yes",'Client Info'!J116,"---")</f>
        <v>---</v>
      </c>
      <c r="E192" s="473">
        <f>'Effective Employees'!F170</f>
        <v>0</v>
      </c>
      <c r="F192" s="193"/>
      <c r="G192" s="192"/>
      <c r="H192" s="192"/>
      <c r="I192" s="192"/>
      <c r="J192" s="192"/>
      <c r="K192" s="192"/>
      <c r="L192" s="568"/>
      <c r="M192" s="109"/>
      <c r="Q192" s="1" t="str">
        <f t="shared" si="56"/>
        <v>N/A</v>
      </c>
      <c r="R192" s="1" t="str">
        <f t="shared" si="57"/>
        <v>N/A</v>
      </c>
      <c r="S192">
        <f t="shared" si="76"/>
        <v>0</v>
      </c>
      <c r="T192">
        <f t="shared" si="77"/>
        <v>0</v>
      </c>
      <c r="U192">
        <f t="shared" si="77"/>
        <v>0</v>
      </c>
      <c r="V192">
        <f t="shared" si="77"/>
        <v>0</v>
      </c>
      <c r="W192">
        <f t="shared" si="77"/>
        <v>0</v>
      </c>
      <c r="X192">
        <f t="shared" si="77"/>
        <v>0</v>
      </c>
      <c r="Y192">
        <f t="shared" si="77"/>
        <v>0</v>
      </c>
      <c r="Z192">
        <f t="shared" si="77"/>
        <v>0</v>
      </c>
      <c r="AA192"/>
      <c r="AB192"/>
      <c r="AC192"/>
      <c r="AD192"/>
      <c r="AE192"/>
      <c r="AF192"/>
      <c r="AG192"/>
      <c r="AH192"/>
      <c r="AI192"/>
      <c r="AJ192"/>
      <c r="AK192"/>
      <c r="AL192"/>
      <c r="AM192"/>
    </row>
    <row r="193" spans="2:39" ht="16.899999999999999">
      <c r="B193" s="686" t="str">
        <f>IF('Client Info'!$F116="Yes",'Client Info'!$F$61,"N/A")</f>
        <v>N/A</v>
      </c>
      <c r="C193" s="595" t="str">
        <f>IF(B193="ISO 45001",'Client Info'!$B116,"N/A")</f>
        <v>N/A</v>
      </c>
      <c r="D193" s="676" t="str">
        <f>IF('Client Info'!F116="Yes",'Client Info'!J116,"---")</f>
        <v>---</v>
      </c>
      <c r="E193" s="602">
        <f>'Effective Employees'!F171</f>
        <v>0</v>
      </c>
      <c r="F193" s="598"/>
      <c r="G193" s="599"/>
      <c r="H193" s="599"/>
      <c r="I193" s="599"/>
      <c r="J193" s="599"/>
      <c r="K193" s="599"/>
      <c r="L193" s="600"/>
      <c r="M193" s="109"/>
      <c r="Q193" s="1" t="str">
        <f t="shared" si="56"/>
        <v>N/A</v>
      </c>
      <c r="R193" s="1" t="str">
        <f t="shared" si="57"/>
        <v>N/A</v>
      </c>
      <c r="S193">
        <f t="shared" si="76"/>
        <v>0</v>
      </c>
      <c r="T193">
        <f t="shared" si="77"/>
        <v>0</v>
      </c>
      <c r="U193">
        <f t="shared" si="77"/>
        <v>0</v>
      </c>
      <c r="V193">
        <f t="shared" si="77"/>
        <v>0</v>
      </c>
      <c r="W193">
        <f t="shared" si="77"/>
        <v>0</v>
      </c>
      <c r="X193">
        <f t="shared" si="77"/>
        <v>0</v>
      </c>
      <c r="Y193">
        <f t="shared" si="77"/>
        <v>0</v>
      </c>
      <c r="Z193">
        <f t="shared" si="77"/>
        <v>0</v>
      </c>
      <c r="AA193"/>
      <c r="AB193"/>
      <c r="AC193"/>
      <c r="AD193"/>
      <c r="AE193"/>
      <c r="AF193"/>
      <c r="AG193"/>
      <c r="AH193"/>
      <c r="AI193"/>
      <c r="AJ193"/>
      <c r="AK193"/>
      <c r="AL193"/>
      <c r="AM193"/>
    </row>
    <row r="194" spans="2:39" ht="16.899999999999999">
      <c r="B194" s="687" t="str">
        <f>IF('Client Info'!$D117="Yes",'Client Info'!$D$61,"N/A")</f>
        <v>N/A</v>
      </c>
      <c r="C194" s="112" t="str">
        <f>IF(B194="ISO 9001",'Client Info'!$B117,"N/A")</f>
        <v>N/A</v>
      </c>
      <c r="D194" s="674" t="str">
        <f>IF('Client Info'!D117="Yes",'Client Info'!J117,"---")</f>
        <v>---</v>
      </c>
      <c r="E194" s="601">
        <f>'Effective Employees'!F172</f>
        <v>0</v>
      </c>
      <c r="F194" s="191"/>
      <c r="G194" s="192"/>
      <c r="H194" s="192"/>
      <c r="I194" s="192"/>
      <c r="J194" s="192"/>
      <c r="K194" s="192"/>
      <c r="L194" s="567"/>
      <c r="M194" s="109"/>
      <c r="Q194" s="1" t="str">
        <f t="shared" si="56"/>
        <v>N/A</v>
      </c>
      <c r="R194" s="1" t="str">
        <f t="shared" si="57"/>
        <v>N/A</v>
      </c>
      <c r="S194">
        <f t="shared" ref="S194:S196" si="78">E194</f>
        <v>0</v>
      </c>
      <c r="T194">
        <f t="shared" ref="T194:Z196" si="79">IF(F194="Yes",1,0)</f>
        <v>0</v>
      </c>
      <c r="U194">
        <f t="shared" si="79"/>
        <v>0</v>
      </c>
      <c r="V194">
        <f t="shared" si="79"/>
        <v>0</v>
      </c>
      <c r="W194">
        <f t="shared" si="79"/>
        <v>0</v>
      </c>
      <c r="X194">
        <f t="shared" si="79"/>
        <v>0</v>
      </c>
      <c r="Y194">
        <f t="shared" si="79"/>
        <v>0</v>
      </c>
      <c r="Z194">
        <f t="shared" si="79"/>
        <v>0</v>
      </c>
      <c r="AA194"/>
      <c r="AB194"/>
      <c r="AC194"/>
      <c r="AD194"/>
      <c r="AE194"/>
      <c r="AF194"/>
      <c r="AG194"/>
      <c r="AH194"/>
      <c r="AI194"/>
      <c r="AJ194"/>
      <c r="AK194"/>
      <c r="AL194"/>
      <c r="AM194"/>
    </row>
    <row r="195" spans="2:39" ht="16.899999999999999">
      <c r="B195" s="114" t="str">
        <f>IF('Client Info'!$E117="Yes",'Client Info'!$E$61,"N/A")</f>
        <v>N/A</v>
      </c>
      <c r="C195" s="115" t="str">
        <f>IF(B195="ISO 14001",'Client Info'!$B117,"N/A")</f>
        <v>N/A</v>
      </c>
      <c r="D195" s="675" t="str">
        <f>IF('Client Info'!E117="Yes",'Client Info'!J117,"---")</f>
        <v>---</v>
      </c>
      <c r="E195" s="473">
        <f>'Effective Employees'!F173</f>
        <v>0</v>
      </c>
      <c r="F195" s="193"/>
      <c r="G195" s="192"/>
      <c r="H195" s="192"/>
      <c r="I195" s="192"/>
      <c r="J195" s="192"/>
      <c r="K195" s="192"/>
      <c r="L195" s="568"/>
      <c r="M195" s="109"/>
      <c r="Q195" s="1" t="str">
        <f t="shared" si="56"/>
        <v>N/A</v>
      </c>
      <c r="R195" s="1" t="str">
        <f t="shared" si="57"/>
        <v>N/A</v>
      </c>
      <c r="S195">
        <f t="shared" si="78"/>
        <v>0</v>
      </c>
      <c r="T195">
        <f t="shared" si="79"/>
        <v>0</v>
      </c>
      <c r="U195">
        <f t="shared" si="79"/>
        <v>0</v>
      </c>
      <c r="V195">
        <f t="shared" si="79"/>
        <v>0</v>
      </c>
      <c r="W195">
        <f t="shared" si="79"/>
        <v>0</v>
      </c>
      <c r="X195">
        <f t="shared" si="79"/>
        <v>0</v>
      </c>
      <c r="Y195">
        <f t="shared" si="79"/>
        <v>0</v>
      </c>
      <c r="Z195">
        <f t="shared" si="79"/>
        <v>0</v>
      </c>
      <c r="AA195"/>
      <c r="AB195"/>
      <c r="AC195"/>
      <c r="AD195"/>
      <c r="AE195"/>
      <c r="AF195"/>
      <c r="AG195"/>
      <c r="AH195"/>
      <c r="AI195"/>
      <c r="AJ195"/>
      <c r="AK195"/>
      <c r="AL195"/>
      <c r="AM195"/>
    </row>
    <row r="196" spans="2:39" ht="16.899999999999999">
      <c r="B196" s="686" t="str">
        <f>IF('Client Info'!$F117="Yes",'Client Info'!$F$61,"N/A")</f>
        <v>N/A</v>
      </c>
      <c r="C196" s="595" t="str">
        <f>IF(B196="ISO 45001",'Client Info'!$B117,"N/A")</f>
        <v>N/A</v>
      </c>
      <c r="D196" s="676" t="str">
        <f>IF('Client Info'!F117="Yes",'Client Info'!J117,"---")</f>
        <v>---</v>
      </c>
      <c r="E196" s="602">
        <f>'Effective Employees'!F174</f>
        <v>0</v>
      </c>
      <c r="F196" s="598"/>
      <c r="G196" s="599"/>
      <c r="H196" s="599"/>
      <c r="I196" s="599"/>
      <c r="J196" s="599"/>
      <c r="K196" s="599"/>
      <c r="L196" s="600"/>
      <c r="M196" s="109"/>
      <c r="Q196" s="1" t="str">
        <f t="shared" si="56"/>
        <v>N/A</v>
      </c>
      <c r="R196" s="1" t="str">
        <f t="shared" si="57"/>
        <v>N/A</v>
      </c>
      <c r="S196">
        <f t="shared" si="78"/>
        <v>0</v>
      </c>
      <c r="T196">
        <f t="shared" si="79"/>
        <v>0</v>
      </c>
      <c r="U196">
        <f t="shared" si="79"/>
        <v>0</v>
      </c>
      <c r="V196">
        <f t="shared" si="79"/>
        <v>0</v>
      </c>
      <c r="W196">
        <f t="shared" si="79"/>
        <v>0</v>
      </c>
      <c r="X196">
        <f t="shared" si="79"/>
        <v>0</v>
      </c>
      <c r="Y196">
        <f t="shared" si="79"/>
        <v>0</v>
      </c>
      <c r="Z196">
        <f t="shared" si="79"/>
        <v>0</v>
      </c>
      <c r="AA196"/>
      <c r="AB196"/>
      <c r="AC196"/>
      <c r="AD196"/>
      <c r="AE196"/>
      <c r="AF196"/>
      <c r="AG196"/>
      <c r="AH196"/>
      <c r="AI196"/>
      <c r="AJ196"/>
      <c r="AK196"/>
      <c r="AL196"/>
      <c r="AM196"/>
    </row>
    <row r="197" spans="2:39" ht="16.899999999999999">
      <c r="B197" s="687" t="str">
        <f>IF('Client Info'!$D118="Yes",'Client Info'!$D$61,"N/A")</f>
        <v>N/A</v>
      </c>
      <c r="C197" s="112" t="str">
        <f>IF(B197="ISO 9001",'Client Info'!$B118,"N/A")</f>
        <v>N/A</v>
      </c>
      <c r="D197" s="674" t="str">
        <f>IF('Client Info'!D118="Yes",'Client Info'!J118,"---")</f>
        <v>---</v>
      </c>
      <c r="E197" s="601">
        <f>'Effective Employees'!F175</f>
        <v>0</v>
      </c>
      <c r="F197" s="191"/>
      <c r="G197" s="192"/>
      <c r="H197" s="192"/>
      <c r="I197" s="192"/>
      <c r="J197" s="192"/>
      <c r="K197" s="192"/>
      <c r="L197" s="567"/>
      <c r="M197" s="109"/>
      <c r="Q197" s="1" t="str">
        <f t="shared" si="56"/>
        <v>N/A</v>
      </c>
      <c r="R197" s="1" t="str">
        <f t="shared" si="57"/>
        <v>N/A</v>
      </c>
      <c r="S197">
        <f t="shared" ref="S197:S199" si="80">E197</f>
        <v>0</v>
      </c>
      <c r="T197">
        <f t="shared" ref="T197:Z199" si="81">IF(F197="Yes",1,0)</f>
        <v>0</v>
      </c>
      <c r="U197">
        <f t="shared" si="81"/>
        <v>0</v>
      </c>
      <c r="V197">
        <f t="shared" si="81"/>
        <v>0</v>
      </c>
      <c r="W197">
        <f t="shared" si="81"/>
        <v>0</v>
      </c>
      <c r="X197">
        <f t="shared" si="81"/>
        <v>0</v>
      </c>
      <c r="Y197">
        <f t="shared" si="81"/>
        <v>0</v>
      </c>
      <c r="Z197">
        <f t="shared" si="81"/>
        <v>0</v>
      </c>
      <c r="AA197"/>
      <c r="AB197"/>
      <c r="AC197"/>
      <c r="AD197"/>
      <c r="AE197"/>
      <c r="AF197"/>
      <c r="AG197"/>
      <c r="AH197"/>
      <c r="AI197"/>
      <c r="AJ197"/>
      <c r="AK197"/>
      <c r="AL197"/>
      <c r="AM197"/>
    </row>
    <row r="198" spans="2:39" ht="16.899999999999999">
      <c r="B198" s="114" t="str">
        <f>IF('Client Info'!$E118="Yes",'Client Info'!$E$61,"N/A")</f>
        <v>N/A</v>
      </c>
      <c r="C198" s="115" t="str">
        <f>IF(B198="ISO 14001",'Client Info'!$B118,"N/A")</f>
        <v>N/A</v>
      </c>
      <c r="D198" s="675" t="str">
        <f>IF('Client Info'!E118="Yes",'Client Info'!J118,"---")</f>
        <v>---</v>
      </c>
      <c r="E198" s="473">
        <f>'Effective Employees'!F176</f>
        <v>0</v>
      </c>
      <c r="F198" s="193"/>
      <c r="G198" s="192"/>
      <c r="H198" s="192"/>
      <c r="I198" s="192"/>
      <c r="J198" s="192"/>
      <c r="K198" s="192"/>
      <c r="L198" s="568"/>
      <c r="M198" s="109"/>
      <c r="Q198" s="1" t="str">
        <f t="shared" si="56"/>
        <v>N/A</v>
      </c>
      <c r="R198" s="1" t="str">
        <f t="shared" si="57"/>
        <v>N/A</v>
      </c>
      <c r="S198">
        <f t="shared" si="80"/>
        <v>0</v>
      </c>
      <c r="T198">
        <f t="shared" si="81"/>
        <v>0</v>
      </c>
      <c r="U198">
        <f t="shared" si="81"/>
        <v>0</v>
      </c>
      <c r="V198">
        <f t="shared" si="81"/>
        <v>0</v>
      </c>
      <c r="W198">
        <f t="shared" si="81"/>
        <v>0</v>
      </c>
      <c r="X198">
        <f t="shared" si="81"/>
        <v>0</v>
      </c>
      <c r="Y198">
        <f t="shared" si="81"/>
        <v>0</v>
      </c>
      <c r="Z198">
        <f t="shared" si="81"/>
        <v>0</v>
      </c>
      <c r="AA198"/>
      <c r="AB198"/>
      <c r="AC198"/>
      <c r="AD198"/>
      <c r="AE198"/>
      <c r="AF198"/>
      <c r="AG198"/>
      <c r="AH198"/>
      <c r="AI198"/>
      <c r="AJ198"/>
      <c r="AK198"/>
      <c r="AL198"/>
      <c r="AM198"/>
    </row>
    <row r="199" spans="2:39" ht="16.899999999999999">
      <c r="B199" s="686" t="str">
        <f>IF('Client Info'!$F118="Yes",'Client Info'!$F$61,"N/A")</f>
        <v>N/A</v>
      </c>
      <c r="C199" s="595" t="str">
        <f>IF(B199="ISO 45001",'Client Info'!$B118,"N/A")</f>
        <v>N/A</v>
      </c>
      <c r="D199" s="676" t="str">
        <f>IF('Client Info'!F118="Yes",'Client Info'!J118,"---")</f>
        <v>---</v>
      </c>
      <c r="E199" s="602">
        <f>'Effective Employees'!F177</f>
        <v>0</v>
      </c>
      <c r="F199" s="598"/>
      <c r="G199" s="599"/>
      <c r="H199" s="599"/>
      <c r="I199" s="599"/>
      <c r="J199" s="599"/>
      <c r="K199" s="599"/>
      <c r="L199" s="600"/>
      <c r="M199" s="109"/>
      <c r="Q199" s="1" t="str">
        <f t="shared" si="56"/>
        <v>N/A</v>
      </c>
      <c r="R199" s="1" t="str">
        <f t="shared" si="57"/>
        <v>N/A</v>
      </c>
      <c r="S199">
        <f t="shared" si="80"/>
        <v>0</v>
      </c>
      <c r="T199">
        <f t="shared" si="81"/>
        <v>0</v>
      </c>
      <c r="U199">
        <f t="shared" si="81"/>
        <v>0</v>
      </c>
      <c r="V199">
        <f t="shared" si="81"/>
        <v>0</v>
      </c>
      <c r="W199">
        <f t="shared" si="81"/>
        <v>0</v>
      </c>
      <c r="X199">
        <f t="shared" si="81"/>
        <v>0</v>
      </c>
      <c r="Y199">
        <f t="shared" si="81"/>
        <v>0</v>
      </c>
      <c r="Z199">
        <f t="shared" si="81"/>
        <v>0</v>
      </c>
      <c r="AA199"/>
      <c r="AB199"/>
      <c r="AC199"/>
      <c r="AD199"/>
      <c r="AE199"/>
      <c r="AF199"/>
      <c r="AG199"/>
      <c r="AH199"/>
      <c r="AI199"/>
      <c r="AJ199"/>
      <c r="AK199"/>
      <c r="AL199"/>
      <c r="AM199"/>
    </row>
    <row r="200" spans="2:39" ht="16.899999999999999">
      <c r="B200" s="687" t="str">
        <f>IF('Client Info'!$D119="Yes",'Client Info'!$D$61,"N/A")</f>
        <v>N/A</v>
      </c>
      <c r="C200" s="112" t="str">
        <f>IF(B200="ISO 9001",'Client Info'!$B119,"N/A")</f>
        <v>N/A</v>
      </c>
      <c r="D200" s="674" t="str">
        <f>IF('Client Info'!D119="Yes",'Client Info'!J119,"---")</f>
        <v>---</v>
      </c>
      <c r="E200" s="601">
        <f>'Effective Employees'!F178</f>
        <v>0</v>
      </c>
      <c r="F200" s="191"/>
      <c r="G200" s="192"/>
      <c r="H200" s="192"/>
      <c r="I200" s="192"/>
      <c r="J200" s="192"/>
      <c r="K200" s="192"/>
      <c r="L200" s="567"/>
      <c r="M200" s="109"/>
      <c r="Q200" s="1" t="str">
        <f t="shared" si="56"/>
        <v>N/A</v>
      </c>
      <c r="R200" s="1" t="str">
        <f t="shared" si="57"/>
        <v>N/A</v>
      </c>
      <c r="S200">
        <f t="shared" ref="S200:S205" si="82">E200</f>
        <v>0</v>
      </c>
      <c r="T200">
        <f t="shared" ref="T200:T205" si="83">IF(F200="Yes",1,0)</f>
        <v>0</v>
      </c>
      <c r="U200">
        <f t="shared" ref="U200:U205" si="84">IF(G200="Yes",1,0)</f>
        <v>0</v>
      </c>
      <c r="V200">
        <f t="shared" ref="V200:V205" si="85">IF(H200="Yes",1,0)</f>
        <v>0</v>
      </c>
      <c r="W200">
        <f t="shared" ref="W200:W205" si="86">IF(I200="Yes",1,0)</f>
        <v>0</v>
      </c>
      <c r="X200">
        <f t="shared" ref="X200:X205" si="87">IF(J200="Yes",1,0)</f>
        <v>0</v>
      </c>
      <c r="Y200">
        <f t="shared" ref="Y200:Y205" si="88">IF(K200="Yes",1,0)</f>
        <v>0</v>
      </c>
      <c r="Z200">
        <f t="shared" ref="Z200:Z205" si="89">IF(L200="Yes",1,0)</f>
        <v>0</v>
      </c>
      <c r="AA200"/>
      <c r="AB200"/>
      <c r="AC200"/>
      <c r="AD200"/>
      <c r="AE200"/>
      <c r="AF200"/>
      <c r="AG200"/>
      <c r="AH200"/>
      <c r="AI200"/>
      <c r="AJ200"/>
      <c r="AK200"/>
      <c r="AL200"/>
      <c r="AM200"/>
    </row>
    <row r="201" spans="2:39" ht="16.899999999999999">
      <c r="B201" s="114" t="str">
        <f>IF('Client Info'!$E119="Yes",'Client Info'!$E$61,"N/A")</f>
        <v>N/A</v>
      </c>
      <c r="C201" s="115" t="str">
        <f>IF(B201="ISO 14001",'Client Info'!$B119,"N/A")</f>
        <v>N/A</v>
      </c>
      <c r="D201" s="675" t="str">
        <f>IF('Client Info'!E119="Yes",'Client Info'!J119,"---")</f>
        <v>---</v>
      </c>
      <c r="E201" s="473">
        <f>'Effective Employees'!F179</f>
        <v>0</v>
      </c>
      <c r="F201" s="193"/>
      <c r="G201" s="192"/>
      <c r="H201" s="192"/>
      <c r="I201" s="192"/>
      <c r="J201" s="192"/>
      <c r="K201" s="192"/>
      <c r="L201" s="568"/>
      <c r="M201" s="109"/>
      <c r="Q201" s="1" t="str">
        <f t="shared" si="56"/>
        <v>N/A</v>
      </c>
      <c r="R201" s="1" t="str">
        <f t="shared" si="57"/>
        <v>N/A</v>
      </c>
      <c r="S201">
        <f t="shared" si="82"/>
        <v>0</v>
      </c>
      <c r="T201">
        <f t="shared" si="83"/>
        <v>0</v>
      </c>
      <c r="U201">
        <f t="shared" si="84"/>
        <v>0</v>
      </c>
      <c r="V201">
        <f t="shared" si="85"/>
        <v>0</v>
      </c>
      <c r="W201">
        <f t="shared" si="86"/>
        <v>0</v>
      </c>
      <c r="X201">
        <f t="shared" si="87"/>
        <v>0</v>
      </c>
      <c r="Y201">
        <f t="shared" si="88"/>
        <v>0</v>
      </c>
      <c r="Z201">
        <f t="shared" si="89"/>
        <v>0</v>
      </c>
      <c r="AA201"/>
      <c r="AB201"/>
      <c r="AC201"/>
      <c r="AD201"/>
      <c r="AE201"/>
      <c r="AF201"/>
      <c r="AG201"/>
      <c r="AH201"/>
      <c r="AI201"/>
      <c r="AJ201"/>
      <c r="AK201"/>
      <c r="AL201"/>
      <c r="AM201"/>
    </row>
    <row r="202" spans="2:39" ht="16.899999999999999">
      <c r="B202" s="686" t="str">
        <f>IF('Client Info'!$F119="Yes",'Client Info'!$F$61,"N/A")</f>
        <v>N/A</v>
      </c>
      <c r="C202" s="595" t="str">
        <f>IF(B202="ISO 45001",'Client Info'!$B119,"N/A")</f>
        <v>N/A</v>
      </c>
      <c r="D202" s="676" t="str">
        <f>IF('Client Info'!F119="Yes",'Client Info'!J119,"---")</f>
        <v>---</v>
      </c>
      <c r="E202" s="602">
        <f>'Effective Employees'!F180</f>
        <v>0</v>
      </c>
      <c r="F202" s="598"/>
      <c r="G202" s="599"/>
      <c r="H202" s="599"/>
      <c r="I202" s="599"/>
      <c r="J202" s="599"/>
      <c r="K202" s="599"/>
      <c r="L202" s="600"/>
      <c r="M202" s="109"/>
      <c r="Q202" s="1" t="str">
        <f t="shared" si="56"/>
        <v>N/A</v>
      </c>
      <c r="R202" s="1" t="str">
        <f t="shared" si="57"/>
        <v>N/A</v>
      </c>
      <c r="S202">
        <f t="shared" si="82"/>
        <v>0</v>
      </c>
      <c r="T202">
        <f t="shared" si="83"/>
        <v>0</v>
      </c>
      <c r="U202">
        <f t="shared" si="84"/>
        <v>0</v>
      </c>
      <c r="V202">
        <f t="shared" si="85"/>
        <v>0</v>
      </c>
      <c r="W202">
        <f t="shared" si="86"/>
        <v>0</v>
      </c>
      <c r="X202">
        <f t="shared" si="87"/>
        <v>0</v>
      </c>
      <c r="Y202">
        <f t="shared" si="88"/>
        <v>0</v>
      </c>
      <c r="Z202">
        <f t="shared" si="89"/>
        <v>0</v>
      </c>
      <c r="AA202"/>
      <c r="AB202"/>
      <c r="AC202"/>
      <c r="AD202"/>
      <c r="AE202"/>
      <c r="AF202"/>
      <c r="AG202"/>
      <c r="AH202"/>
      <c r="AI202"/>
      <c r="AJ202"/>
      <c r="AK202"/>
      <c r="AL202"/>
      <c r="AM202"/>
    </row>
    <row r="203" spans="2:39" ht="16.899999999999999">
      <c r="B203" s="687" t="str">
        <f>IF('Client Info'!$D120="Yes",'Client Info'!$D$61,"N/A")</f>
        <v>N/A</v>
      </c>
      <c r="C203" s="112" t="str">
        <f>IF(B203="ISO 9001",'Client Info'!$B120,"N/A")</f>
        <v>N/A</v>
      </c>
      <c r="D203" s="674" t="str">
        <f>IF('Client Info'!D120="Yes",'Client Info'!J120,"---")</f>
        <v>---</v>
      </c>
      <c r="E203" s="601">
        <f>'Effective Employees'!F181</f>
        <v>0</v>
      </c>
      <c r="F203" s="191"/>
      <c r="G203" s="192"/>
      <c r="H203" s="192"/>
      <c r="I203" s="192"/>
      <c r="J203" s="192"/>
      <c r="K203" s="192"/>
      <c r="L203" s="567"/>
      <c r="M203" s="109"/>
      <c r="Q203" s="1" t="str">
        <f t="shared" si="56"/>
        <v>N/A</v>
      </c>
      <c r="R203" s="1" t="str">
        <f t="shared" si="57"/>
        <v>N/A</v>
      </c>
      <c r="S203">
        <f t="shared" si="82"/>
        <v>0</v>
      </c>
      <c r="T203">
        <f t="shared" si="83"/>
        <v>0</v>
      </c>
      <c r="U203">
        <f t="shared" si="84"/>
        <v>0</v>
      </c>
      <c r="V203">
        <f t="shared" si="85"/>
        <v>0</v>
      </c>
      <c r="W203">
        <f t="shared" si="86"/>
        <v>0</v>
      </c>
      <c r="X203">
        <f t="shared" si="87"/>
        <v>0</v>
      </c>
      <c r="Y203">
        <f t="shared" si="88"/>
        <v>0</v>
      </c>
      <c r="Z203">
        <f t="shared" si="89"/>
        <v>0</v>
      </c>
      <c r="AA203"/>
      <c r="AB203"/>
      <c r="AC203"/>
      <c r="AD203"/>
      <c r="AE203"/>
      <c r="AF203"/>
      <c r="AG203"/>
      <c r="AH203"/>
      <c r="AI203"/>
      <c r="AJ203"/>
      <c r="AK203"/>
      <c r="AL203"/>
      <c r="AM203"/>
    </row>
    <row r="204" spans="2:39" ht="16.899999999999999">
      <c r="B204" s="114" t="str">
        <f>IF('Client Info'!$E120="Yes",'Client Info'!$E$61,"N/A")</f>
        <v>N/A</v>
      </c>
      <c r="C204" s="115" t="str">
        <f>IF(B204="ISO 14001",'Client Info'!$B120,"N/A")</f>
        <v>N/A</v>
      </c>
      <c r="D204" s="675" t="str">
        <f>IF('Client Info'!E120="Yes",'Client Info'!J120,"---")</f>
        <v>---</v>
      </c>
      <c r="E204" s="473">
        <f>'Effective Employees'!F182</f>
        <v>0</v>
      </c>
      <c r="F204" s="193"/>
      <c r="G204" s="192"/>
      <c r="H204" s="192"/>
      <c r="I204" s="192"/>
      <c r="J204" s="192"/>
      <c r="K204" s="192"/>
      <c r="L204" s="568"/>
      <c r="M204" s="109"/>
      <c r="Q204" s="1" t="str">
        <f t="shared" si="56"/>
        <v>N/A</v>
      </c>
      <c r="R204" s="1" t="str">
        <f t="shared" si="57"/>
        <v>N/A</v>
      </c>
      <c r="S204">
        <f t="shared" si="82"/>
        <v>0</v>
      </c>
      <c r="T204">
        <f t="shared" si="83"/>
        <v>0</v>
      </c>
      <c r="U204">
        <f t="shared" si="84"/>
        <v>0</v>
      </c>
      <c r="V204">
        <f t="shared" si="85"/>
        <v>0</v>
      </c>
      <c r="W204">
        <f t="shared" si="86"/>
        <v>0</v>
      </c>
      <c r="X204">
        <f t="shared" si="87"/>
        <v>0</v>
      </c>
      <c r="Y204">
        <f t="shared" si="88"/>
        <v>0</v>
      </c>
      <c r="Z204">
        <f t="shared" si="89"/>
        <v>0</v>
      </c>
      <c r="AA204"/>
      <c r="AB204"/>
      <c r="AC204"/>
      <c r="AD204"/>
      <c r="AE204"/>
      <c r="AF204"/>
      <c r="AG204"/>
      <c r="AH204"/>
      <c r="AI204"/>
      <c r="AJ204"/>
      <c r="AK204"/>
      <c r="AL204"/>
      <c r="AM204"/>
    </row>
    <row r="205" spans="2:39" ht="16.899999999999999">
      <c r="B205" s="686" t="str">
        <f>IF('Client Info'!$F120="Yes",'Client Info'!$F$61,"N/A")</f>
        <v>N/A</v>
      </c>
      <c r="C205" s="595" t="str">
        <f>IF(B205="ISO 45001",'Client Info'!$B120,"N/A")</f>
        <v>N/A</v>
      </c>
      <c r="D205" s="676" t="str">
        <f>IF('Client Info'!F120="Yes",'Client Info'!J120,"---")</f>
        <v>---</v>
      </c>
      <c r="E205" s="602">
        <f>'Effective Employees'!F183</f>
        <v>0</v>
      </c>
      <c r="F205" s="598"/>
      <c r="G205" s="599"/>
      <c r="H205" s="599"/>
      <c r="I205" s="599"/>
      <c r="J205" s="599"/>
      <c r="K205" s="599"/>
      <c r="L205" s="600"/>
      <c r="M205" s="109"/>
      <c r="Q205" s="1" t="str">
        <f t="shared" si="56"/>
        <v>N/A</v>
      </c>
      <c r="R205" s="1" t="str">
        <f t="shared" si="57"/>
        <v>N/A</v>
      </c>
      <c r="S205">
        <f t="shared" si="82"/>
        <v>0</v>
      </c>
      <c r="T205">
        <f t="shared" si="83"/>
        <v>0</v>
      </c>
      <c r="U205">
        <f t="shared" si="84"/>
        <v>0</v>
      </c>
      <c r="V205">
        <f t="shared" si="85"/>
        <v>0</v>
      </c>
      <c r="W205">
        <f t="shared" si="86"/>
        <v>0</v>
      </c>
      <c r="X205">
        <f t="shared" si="87"/>
        <v>0</v>
      </c>
      <c r="Y205">
        <f t="shared" si="88"/>
        <v>0</v>
      </c>
      <c r="Z205">
        <f t="shared" si="89"/>
        <v>0</v>
      </c>
      <c r="AA205"/>
      <c r="AB205"/>
      <c r="AC205"/>
      <c r="AD205"/>
      <c r="AE205"/>
      <c r="AF205"/>
      <c r="AG205"/>
      <c r="AH205"/>
      <c r="AI205"/>
      <c r="AJ205"/>
      <c r="AK205"/>
      <c r="AL205"/>
      <c r="AM205"/>
    </row>
    <row r="206" spans="2:39" ht="16.899999999999999">
      <c r="B206" s="687" t="str">
        <f>IF('Client Info'!$D121="Yes",'Client Info'!$D$61,"N/A")</f>
        <v>N/A</v>
      </c>
      <c r="C206" s="112" t="str">
        <f>IF(B206="ISO 9001",'Client Info'!$B121,"N/A")</f>
        <v>N/A</v>
      </c>
      <c r="D206" s="674" t="str">
        <f>IF('Client Info'!D121="Yes",'Client Info'!J121,"---")</f>
        <v>---</v>
      </c>
      <c r="E206" s="601">
        <f>'Effective Employees'!F184</f>
        <v>0</v>
      </c>
      <c r="F206" s="191"/>
      <c r="G206" s="192"/>
      <c r="H206" s="192"/>
      <c r="I206" s="192"/>
      <c r="J206" s="192"/>
      <c r="K206" s="192"/>
      <c r="L206" s="567"/>
      <c r="M206" s="109"/>
      <c r="Q206" s="1" t="str">
        <f t="shared" si="56"/>
        <v>N/A</v>
      </c>
      <c r="R206" s="1" t="str">
        <f t="shared" si="57"/>
        <v>N/A</v>
      </c>
      <c r="S206">
        <f t="shared" ref="S206:S211" si="90">E206</f>
        <v>0</v>
      </c>
      <c r="T206">
        <f t="shared" ref="T206:Z211" si="91">IF(F206="Yes",1,0)</f>
        <v>0</v>
      </c>
      <c r="U206">
        <f t="shared" si="91"/>
        <v>0</v>
      </c>
      <c r="V206">
        <f t="shared" si="91"/>
        <v>0</v>
      </c>
      <c r="W206">
        <f t="shared" si="91"/>
        <v>0</v>
      </c>
      <c r="X206">
        <f t="shared" si="91"/>
        <v>0</v>
      </c>
      <c r="Y206">
        <f t="shared" si="91"/>
        <v>0</v>
      </c>
      <c r="Z206">
        <f t="shared" si="91"/>
        <v>0</v>
      </c>
      <c r="AA206"/>
      <c r="AB206"/>
      <c r="AC206"/>
      <c r="AD206"/>
      <c r="AE206"/>
      <c r="AF206"/>
      <c r="AG206"/>
      <c r="AH206"/>
      <c r="AI206"/>
      <c r="AJ206"/>
      <c r="AK206"/>
      <c r="AL206"/>
      <c r="AM206"/>
    </row>
    <row r="207" spans="2:39" ht="16.899999999999999">
      <c r="B207" s="114" t="str">
        <f>IF('Client Info'!$E121="Yes",'Client Info'!$E$61,"N/A")</f>
        <v>N/A</v>
      </c>
      <c r="C207" s="115" t="str">
        <f>IF(B207="ISO 14001",'Client Info'!$B121,"N/A")</f>
        <v>N/A</v>
      </c>
      <c r="D207" s="675" t="str">
        <f>IF('Client Info'!E121="Yes",'Client Info'!J121,"---")</f>
        <v>---</v>
      </c>
      <c r="E207" s="473">
        <f>'Effective Employees'!F185</f>
        <v>0</v>
      </c>
      <c r="F207" s="193"/>
      <c r="G207" s="192"/>
      <c r="H207" s="192"/>
      <c r="I207" s="192"/>
      <c r="J207" s="192"/>
      <c r="K207" s="192"/>
      <c r="L207" s="568"/>
      <c r="M207" s="109"/>
      <c r="Q207" s="1" t="str">
        <f t="shared" si="56"/>
        <v>N/A</v>
      </c>
      <c r="R207" s="1" t="str">
        <f t="shared" si="57"/>
        <v>N/A</v>
      </c>
      <c r="S207">
        <f t="shared" si="90"/>
        <v>0</v>
      </c>
      <c r="T207">
        <f t="shared" si="91"/>
        <v>0</v>
      </c>
      <c r="U207">
        <f t="shared" si="91"/>
        <v>0</v>
      </c>
      <c r="V207">
        <f t="shared" si="91"/>
        <v>0</v>
      </c>
      <c r="W207">
        <f t="shared" si="91"/>
        <v>0</v>
      </c>
      <c r="X207">
        <f t="shared" si="91"/>
        <v>0</v>
      </c>
      <c r="Y207">
        <f t="shared" si="91"/>
        <v>0</v>
      </c>
      <c r="Z207">
        <f t="shared" si="91"/>
        <v>0</v>
      </c>
      <c r="AA207"/>
      <c r="AB207"/>
      <c r="AC207"/>
      <c r="AD207"/>
      <c r="AE207"/>
      <c r="AF207"/>
      <c r="AG207"/>
      <c r="AH207"/>
      <c r="AI207"/>
      <c r="AJ207"/>
      <c r="AK207"/>
      <c r="AL207"/>
      <c r="AM207"/>
    </row>
    <row r="208" spans="2:39" ht="16.899999999999999">
      <c r="B208" s="686" t="str">
        <f>IF('Client Info'!$F121="Yes",'Client Info'!$F$61,"N/A")</f>
        <v>N/A</v>
      </c>
      <c r="C208" s="595" t="str">
        <f>IF(B208="ISO 45001",'Client Info'!$B121,"N/A")</f>
        <v>N/A</v>
      </c>
      <c r="D208" s="676" t="str">
        <f>IF('Client Info'!F121="Yes",'Client Info'!J121,"---")</f>
        <v>---</v>
      </c>
      <c r="E208" s="602">
        <f>'Effective Employees'!F186</f>
        <v>0</v>
      </c>
      <c r="F208" s="598"/>
      <c r="G208" s="599"/>
      <c r="H208" s="599"/>
      <c r="I208" s="599"/>
      <c r="J208" s="599"/>
      <c r="K208" s="599"/>
      <c r="L208" s="600"/>
      <c r="M208" s="109"/>
      <c r="Q208" s="1" t="str">
        <f t="shared" si="56"/>
        <v>N/A</v>
      </c>
      <c r="R208" s="1" t="str">
        <f t="shared" si="57"/>
        <v>N/A</v>
      </c>
      <c r="S208">
        <f t="shared" si="90"/>
        <v>0</v>
      </c>
      <c r="T208">
        <f t="shared" si="91"/>
        <v>0</v>
      </c>
      <c r="U208">
        <f t="shared" si="91"/>
        <v>0</v>
      </c>
      <c r="V208">
        <f t="shared" si="91"/>
        <v>0</v>
      </c>
      <c r="W208">
        <f t="shared" si="91"/>
        <v>0</v>
      </c>
      <c r="X208">
        <f t="shared" si="91"/>
        <v>0</v>
      </c>
      <c r="Y208">
        <f t="shared" si="91"/>
        <v>0</v>
      </c>
      <c r="Z208">
        <f t="shared" si="91"/>
        <v>0</v>
      </c>
      <c r="AA208"/>
      <c r="AB208"/>
      <c r="AC208"/>
      <c r="AD208"/>
      <c r="AE208"/>
      <c r="AF208"/>
      <c r="AG208"/>
      <c r="AH208"/>
      <c r="AI208"/>
      <c r="AJ208"/>
      <c r="AK208"/>
      <c r="AL208"/>
      <c r="AM208"/>
    </row>
    <row r="209" spans="2:39" ht="16.899999999999999">
      <c r="B209" s="687" t="str">
        <f>IF('Client Info'!$D122="Yes",'Client Info'!$D$61,"N/A")</f>
        <v>N/A</v>
      </c>
      <c r="C209" s="112" t="str">
        <f>IF(B209="ISO 9001",'Client Info'!$B122,"N/A")</f>
        <v>N/A</v>
      </c>
      <c r="D209" s="674" t="str">
        <f>IF('Client Info'!D122="Yes",'Client Info'!J122,"---")</f>
        <v>---</v>
      </c>
      <c r="E209" s="601">
        <f>'Effective Employees'!F187</f>
        <v>0</v>
      </c>
      <c r="F209" s="191"/>
      <c r="G209" s="192"/>
      <c r="H209" s="192"/>
      <c r="I209" s="192"/>
      <c r="J209" s="192"/>
      <c r="K209" s="192"/>
      <c r="L209" s="567"/>
      <c r="M209" s="109"/>
      <c r="Q209" s="1" t="str">
        <f t="shared" si="56"/>
        <v>N/A</v>
      </c>
      <c r="R209" s="1" t="str">
        <f t="shared" si="57"/>
        <v>N/A</v>
      </c>
      <c r="S209">
        <f t="shared" si="90"/>
        <v>0</v>
      </c>
      <c r="T209">
        <f t="shared" si="91"/>
        <v>0</v>
      </c>
      <c r="U209">
        <f t="shared" si="91"/>
        <v>0</v>
      </c>
      <c r="V209">
        <f t="shared" si="91"/>
        <v>0</v>
      </c>
      <c r="W209">
        <f t="shared" si="91"/>
        <v>0</v>
      </c>
      <c r="X209">
        <f t="shared" si="91"/>
        <v>0</v>
      </c>
      <c r="Y209">
        <f t="shared" si="91"/>
        <v>0</v>
      </c>
      <c r="Z209">
        <f t="shared" si="91"/>
        <v>0</v>
      </c>
      <c r="AA209"/>
      <c r="AB209"/>
      <c r="AC209"/>
      <c r="AD209"/>
      <c r="AE209"/>
      <c r="AF209"/>
      <c r="AG209"/>
      <c r="AH209"/>
      <c r="AI209"/>
      <c r="AJ209"/>
      <c r="AK209"/>
      <c r="AL209"/>
      <c r="AM209"/>
    </row>
    <row r="210" spans="2:39" ht="16.899999999999999">
      <c r="B210" s="114" t="str">
        <f>IF('Client Info'!$E122="Yes",'Client Info'!$E$61,"N/A")</f>
        <v>N/A</v>
      </c>
      <c r="C210" s="115" t="str">
        <f>IF(B210="ISO 14001",'Client Info'!$B122,"N/A")</f>
        <v>N/A</v>
      </c>
      <c r="D210" s="675" t="str">
        <f>IF('Client Info'!E122="Yes",'Client Info'!J122,"---")</f>
        <v>---</v>
      </c>
      <c r="E210" s="473">
        <f>'Effective Employees'!F188</f>
        <v>0</v>
      </c>
      <c r="F210" s="193"/>
      <c r="G210" s="192"/>
      <c r="H210" s="192"/>
      <c r="I210" s="192"/>
      <c r="J210" s="192"/>
      <c r="K210" s="192"/>
      <c r="L210" s="568"/>
      <c r="M210" s="109"/>
      <c r="Q210" s="1" t="str">
        <f t="shared" si="56"/>
        <v>N/A</v>
      </c>
      <c r="R210" s="1" t="str">
        <f t="shared" si="57"/>
        <v>N/A</v>
      </c>
      <c r="S210">
        <f t="shared" si="90"/>
        <v>0</v>
      </c>
      <c r="T210">
        <f t="shared" si="91"/>
        <v>0</v>
      </c>
      <c r="U210">
        <f t="shared" si="91"/>
        <v>0</v>
      </c>
      <c r="V210">
        <f t="shared" si="91"/>
        <v>0</v>
      </c>
      <c r="W210">
        <f t="shared" si="91"/>
        <v>0</v>
      </c>
      <c r="X210">
        <f t="shared" si="91"/>
        <v>0</v>
      </c>
      <c r="Y210">
        <f t="shared" si="91"/>
        <v>0</v>
      </c>
      <c r="Z210">
        <f t="shared" si="91"/>
        <v>0</v>
      </c>
      <c r="AA210"/>
      <c r="AB210"/>
      <c r="AC210"/>
      <c r="AD210"/>
      <c r="AE210"/>
      <c r="AF210"/>
      <c r="AG210"/>
      <c r="AH210"/>
      <c r="AI210"/>
      <c r="AJ210"/>
      <c r="AK210"/>
      <c r="AL210"/>
      <c r="AM210"/>
    </row>
    <row r="211" spans="2:39" ht="16.899999999999999">
      <c r="B211" s="686" t="str">
        <f>IF('Client Info'!$F122="Yes",'Client Info'!$F$61,"N/A")</f>
        <v>N/A</v>
      </c>
      <c r="C211" s="595" t="str">
        <f>IF(B211="ISO 45001",'Client Info'!$B122,"N/A")</f>
        <v>N/A</v>
      </c>
      <c r="D211" s="676" t="str">
        <f>IF('Client Info'!F122="Yes",'Client Info'!J122,"---")</f>
        <v>---</v>
      </c>
      <c r="E211" s="602">
        <f>'Effective Employees'!F189</f>
        <v>0</v>
      </c>
      <c r="F211" s="598"/>
      <c r="G211" s="599"/>
      <c r="H211" s="599"/>
      <c r="I211" s="599"/>
      <c r="J211" s="599"/>
      <c r="K211" s="599"/>
      <c r="L211" s="600"/>
      <c r="M211" s="109"/>
      <c r="Q211" s="1" t="str">
        <f t="shared" si="56"/>
        <v>N/A</v>
      </c>
      <c r="R211" s="1" t="str">
        <f t="shared" si="57"/>
        <v>N/A</v>
      </c>
      <c r="S211">
        <f t="shared" si="90"/>
        <v>0</v>
      </c>
      <c r="T211">
        <f t="shared" si="91"/>
        <v>0</v>
      </c>
      <c r="U211">
        <f t="shared" si="91"/>
        <v>0</v>
      </c>
      <c r="V211">
        <f t="shared" si="91"/>
        <v>0</v>
      </c>
      <c r="W211">
        <f t="shared" si="91"/>
        <v>0</v>
      </c>
      <c r="X211">
        <f t="shared" si="91"/>
        <v>0</v>
      </c>
      <c r="Y211">
        <f t="shared" si="91"/>
        <v>0</v>
      </c>
      <c r="Z211">
        <f t="shared" si="91"/>
        <v>0</v>
      </c>
      <c r="AA211"/>
      <c r="AB211"/>
      <c r="AC211"/>
      <c r="AD211"/>
      <c r="AE211"/>
      <c r="AF211"/>
      <c r="AG211"/>
      <c r="AH211"/>
      <c r="AI211"/>
      <c r="AJ211"/>
      <c r="AK211"/>
      <c r="AL211"/>
      <c r="AM211"/>
    </row>
    <row r="212" spans="2:39" ht="16.899999999999999">
      <c r="B212" s="687" t="str">
        <f>IF('Client Info'!$D123="Yes",'Client Info'!$D$61,"N/A")</f>
        <v>N/A</v>
      </c>
      <c r="C212" s="112" t="str">
        <f>IF(B212="ISO 9001",'Client Info'!$B123,"N/A")</f>
        <v>N/A</v>
      </c>
      <c r="D212" s="674" t="str">
        <f>IF('Client Info'!D123="Yes",'Client Info'!J123,"---")</f>
        <v>---</v>
      </c>
      <c r="E212" s="601">
        <f>'Effective Employees'!F190</f>
        <v>0</v>
      </c>
      <c r="F212" s="191"/>
      <c r="G212" s="192"/>
      <c r="H212" s="192"/>
      <c r="I212" s="192"/>
      <c r="J212" s="192"/>
      <c r="K212" s="192"/>
      <c r="L212" s="567"/>
      <c r="M212" s="109"/>
      <c r="Q212" s="1" t="str">
        <f t="shared" si="56"/>
        <v>N/A</v>
      </c>
      <c r="R212" s="1" t="str">
        <f t="shared" si="57"/>
        <v>N/A</v>
      </c>
      <c r="S212">
        <f t="shared" ref="S212:S217" si="92">E212</f>
        <v>0</v>
      </c>
      <c r="T212">
        <f t="shared" ref="T212:Z217" si="93">IF(F212="Yes",1,0)</f>
        <v>0</v>
      </c>
      <c r="U212">
        <f t="shared" si="93"/>
        <v>0</v>
      </c>
      <c r="V212">
        <f t="shared" si="93"/>
        <v>0</v>
      </c>
      <c r="W212">
        <f t="shared" si="93"/>
        <v>0</v>
      </c>
      <c r="X212">
        <f t="shared" si="93"/>
        <v>0</v>
      </c>
      <c r="Y212">
        <f t="shared" si="93"/>
        <v>0</v>
      </c>
      <c r="Z212">
        <f t="shared" si="93"/>
        <v>0</v>
      </c>
      <c r="AA212"/>
      <c r="AB212"/>
      <c r="AC212"/>
      <c r="AD212"/>
      <c r="AE212"/>
      <c r="AF212"/>
      <c r="AG212"/>
      <c r="AH212"/>
      <c r="AI212"/>
      <c r="AJ212"/>
      <c r="AK212"/>
      <c r="AL212"/>
      <c r="AM212"/>
    </row>
    <row r="213" spans="2:39" ht="16.899999999999999">
      <c r="B213" s="114" t="str">
        <f>IF('Client Info'!$E123="Yes",'Client Info'!$E$61,"N/A")</f>
        <v>N/A</v>
      </c>
      <c r="C213" s="115" t="str">
        <f>IF(B213="ISO 14001",'Client Info'!$B123,"N/A")</f>
        <v>N/A</v>
      </c>
      <c r="D213" s="675" t="str">
        <f>IF('Client Info'!E123="Yes",'Client Info'!J123,"---")</f>
        <v>---</v>
      </c>
      <c r="E213" s="473">
        <f>'Effective Employees'!F191</f>
        <v>0</v>
      </c>
      <c r="F213" s="193"/>
      <c r="G213" s="192"/>
      <c r="H213" s="192"/>
      <c r="I213" s="192"/>
      <c r="J213" s="192"/>
      <c r="K213" s="192"/>
      <c r="L213" s="568"/>
      <c r="M213" s="109"/>
      <c r="Q213" s="1" t="str">
        <f t="shared" si="56"/>
        <v>N/A</v>
      </c>
      <c r="R213" s="1" t="str">
        <f t="shared" si="57"/>
        <v>N/A</v>
      </c>
      <c r="S213">
        <f t="shared" si="92"/>
        <v>0</v>
      </c>
      <c r="T213">
        <f t="shared" si="93"/>
        <v>0</v>
      </c>
      <c r="U213">
        <f t="shared" si="93"/>
        <v>0</v>
      </c>
      <c r="V213">
        <f t="shared" si="93"/>
        <v>0</v>
      </c>
      <c r="W213">
        <f t="shared" si="93"/>
        <v>0</v>
      </c>
      <c r="X213">
        <f t="shared" si="93"/>
        <v>0</v>
      </c>
      <c r="Y213">
        <f t="shared" si="93"/>
        <v>0</v>
      </c>
      <c r="Z213">
        <f t="shared" si="93"/>
        <v>0</v>
      </c>
      <c r="AA213"/>
      <c r="AB213"/>
      <c r="AC213"/>
      <c r="AD213"/>
      <c r="AE213"/>
      <c r="AF213"/>
      <c r="AG213"/>
      <c r="AH213"/>
      <c r="AI213"/>
      <c r="AJ213"/>
      <c r="AK213"/>
      <c r="AL213"/>
      <c r="AM213"/>
    </row>
    <row r="214" spans="2:39" ht="16.899999999999999">
      <c r="B214" s="686" t="str">
        <f>IF('Client Info'!$F123="Yes",'Client Info'!$F$61,"N/A")</f>
        <v>N/A</v>
      </c>
      <c r="C214" s="595" t="str">
        <f>IF(B214="ISO 45001",'Client Info'!$B123,"N/A")</f>
        <v>N/A</v>
      </c>
      <c r="D214" s="676" t="str">
        <f>IF('Client Info'!F123="Yes",'Client Info'!J123,"---")</f>
        <v>---</v>
      </c>
      <c r="E214" s="602">
        <f>'Effective Employees'!F192</f>
        <v>0</v>
      </c>
      <c r="F214" s="598"/>
      <c r="G214" s="599"/>
      <c r="H214" s="599"/>
      <c r="I214" s="599"/>
      <c r="J214" s="599"/>
      <c r="K214" s="599"/>
      <c r="L214" s="600"/>
      <c r="M214" s="109"/>
      <c r="Q214" s="1" t="str">
        <f t="shared" si="56"/>
        <v>N/A</v>
      </c>
      <c r="R214" s="1" t="str">
        <f t="shared" si="57"/>
        <v>N/A</v>
      </c>
      <c r="S214">
        <f t="shared" si="92"/>
        <v>0</v>
      </c>
      <c r="T214">
        <f t="shared" si="93"/>
        <v>0</v>
      </c>
      <c r="U214">
        <f t="shared" si="93"/>
        <v>0</v>
      </c>
      <c r="V214">
        <f t="shared" si="93"/>
        <v>0</v>
      </c>
      <c r="W214">
        <f t="shared" si="93"/>
        <v>0</v>
      </c>
      <c r="X214">
        <f t="shared" si="93"/>
        <v>0</v>
      </c>
      <c r="Y214">
        <f t="shared" si="93"/>
        <v>0</v>
      </c>
      <c r="Z214">
        <f t="shared" si="93"/>
        <v>0</v>
      </c>
      <c r="AA214"/>
      <c r="AB214"/>
      <c r="AC214"/>
      <c r="AD214"/>
      <c r="AE214"/>
      <c r="AF214"/>
      <c r="AG214"/>
      <c r="AH214"/>
      <c r="AI214"/>
      <c r="AJ214"/>
      <c r="AK214"/>
      <c r="AL214"/>
      <c r="AM214"/>
    </row>
    <row r="215" spans="2:39" ht="16.899999999999999">
      <c r="B215" s="687" t="str">
        <f>IF('Client Info'!$D124="Yes",'Client Info'!$D$61,"N/A")</f>
        <v>N/A</v>
      </c>
      <c r="C215" s="112" t="str">
        <f>IF(B215="ISO 9001",'Client Info'!$B124,"N/A")</f>
        <v>N/A</v>
      </c>
      <c r="D215" s="674" t="str">
        <f>IF('Client Info'!D124="Yes",'Client Info'!J124,"---")</f>
        <v>---</v>
      </c>
      <c r="E215" s="601">
        <f>'Effective Employees'!F193</f>
        <v>0</v>
      </c>
      <c r="F215" s="191"/>
      <c r="G215" s="192"/>
      <c r="H215" s="192"/>
      <c r="I215" s="192"/>
      <c r="J215" s="192"/>
      <c r="K215" s="192"/>
      <c r="L215" s="567"/>
      <c r="M215" s="109"/>
      <c r="Q215" s="1" t="str">
        <f t="shared" si="56"/>
        <v>N/A</v>
      </c>
      <c r="R215" s="1" t="str">
        <f t="shared" si="57"/>
        <v>N/A</v>
      </c>
      <c r="S215">
        <f t="shared" si="92"/>
        <v>0</v>
      </c>
      <c r="T215">
        <f t="shared" si="93"/>
        <v>0</v>
      </c>
      <c r="U215">
        <f t="shared" si="93"/>
        <v>0</v>
      </c>
      <c r="V215">
        <f t="shared" si="93"/>
        <v>0</v>
      </c>
      <c r="W215">
        <f t="shared" si="93"/>
        <v>0</v>
      </c>
      <c r="X215">
        <f t="shared" si="93"/>
        <v>0</v>
      </c>
      <c r="Y215">
        <f t="shared" si="93"/>
        <v>0</v>
      </c>
      <c r="Z215">
        <f t="shared" si="93"/>
        <v>0</v>
      </c>
      <c r="AA215"/>
      <c r="AB215"/>
      <c r="AC215"/>
      <c r="AD215"/>
      <c r="AE215"/>
      <c r="AF215"/>
      <c r="AG215"/>
      <c r="AH215"/>
      <c r="AI215"/>
      <c r="AJ215"/>
      <c r="AK215"/>
      <c r="AL215"/>
      <c r="AM215"/>
    </row>
    <row r="216" spans="2:39" ht="16.899999999999999">
      <c r="B216" s="114" t="str">
        <f>IF('Client Info'!$E124="Yes",'Client Info'!$E$61,"N/A")</f>
        <v>N/A</v>
      </c>
      <c r="C216" s="115" t="str">
        <f>IF(B216="ISO 14001",'Client Info'!$B124,"N/A")</f>
        <v>N/A</v>
      </c>
      <c r="D216" s="675" t="str">
        <f>IF('Client Info'!E124="Yes",'Client Info'!J124,"---")</f>
        <v>---</v>
      </c>
      <c r="E216" s="473">
        <f>'Effective Employees'!F194</f>
        <v>0</v>
      </c>
      <c r="F216" s="193"/>
      <c r="G216" s="192"/>
      <c r="H216" s="192"/>
      <c r="I216" s="192"/>
      <c r="J216" s="192"/>
      <c r="K216" s="192"/>
      <c r="L216" s="568"/>
      <c r="M216" s="109"/>
      <c r="Q216" s="1" t="str">
        <f t="shared" si="56"/>
        <v>N/A</v>
      </c>
      <c r="R216" s="1" t="str">
        <f t="shared" si="57"/>
        <v>N/A</v>
      </c>
      <c r="S216">
        <f t="shared" si="92"/>
        <v>0</v>
      </c>
      <c r="T216">
        <f t="shared" si="93"/>
        <v>0</v>
      </c>
      <c r="U216">
        <f t="shared" si="93"/>
        <v>0</v>
      </c>
      <c r="V216">
        <f t="shared" si="93"/>
        <v>0</v>
      </c>
      <c r="W216">
        <f t="shared" si="93"/>
        <v>0</v>
      </c>
      <c r="X216">
        <f t="shared" si="93"/>
        <v>0</v>
      </c>
      <c r="Y216">
        <f t="shared" si="93"/>
        <v>0</v>
      </c>
      <c r="Z216">
        <f t="shared" si="93"/>
        <v>0</v>
      </c>
      <c r="AA216"/>
      <c r="AB216"/>
      <c r="AC216"/>
      <c r="AD216"/>
      <c r="AE216"/>
      <c r="AF216"/>
      <c r="AG216"/>
      <c r="AH216"/>
      <c r="AI216"/>
      <c r="AJ216"/>
      <c r="AK216"/>
      <c r="AL216"/>
      <c r="AM216"/>
    </row>
    <row r="217" spans="2:39" ht="16.899999999999999">
      <c r="B217" s="686" t="str">
        <f>IF('Client Info'!$F124="Yes",'Client Info'!$F$61,"N/A")</f>
        <v>N/A</v>
      </c>
      <c r="C217" s="595" t="str">
        <f>IF(B217="ISO 45001",'Client Info'!$B124,"N/A")</f>
        <v>N/A</v>
      </c>
      <c r="D217" s="676" t="str">
        <f>IF('Client Info'!F124="Yes",'Client Info'!J124,"---")</f>
        <v>---</v>
      </c>
      <c r="E217" s="602">
        <f>'Effective Employees'!F195</f>
        <v>0</v>
      </c>
      <c r="F217" s="598"/>
      <c r="G217" s="599"/>
      <c r="H217" s="599"/>
      <c r="I217" s="599"/>
      <c r="J217" s="599"/>
      <c r="K217" s="599"/>
      <c r="L217" s="600"/>
      <c r="M217" s="109"/>
      <c r="Q217" s="1" t="str">
        <f t="shared" si="56"/>
        <v>N/A</v>
      </c>
      <c r="R217" s="1" t="str">
        <f t="shared" si="57"/>
        <v>N/A</v>
      </c>
      <c r="S217">
        <f t="shared" si="92"/>
        <v>0</v>
      </c>
      <c r="T217">
        <f t="shared" si="93"/>
        <v>0</v>
      </c>
      <c r="U217">
        <f t="shared" si="93"/>
        <v>0</v>
      </c>
      <c r="V217">
        <f t="shared" si="93"/>
        <v>0</v>
      </c>
      <c r="W217">
        <f t="shared" si="93"/>
        <v>0</v>
      </c>
      <c r="X217">
        <f t="shared" si="93"/>
        <v>0</v>
      </c>
      <c r="Y217">
        <f t="shared" si="93"/>
        <v>0</v>
      </c>
      <c r="Z217">
        <f t="shared" si="93"/>
        <v>0</v>
      </c>
      <c r="AA217"/>
      <c r="AB217"/>
      <c r="AC217"/>
      <c r="AD217"/>
      <c r="AE217"/>
      <c r="AF217"/>
      <c r="AG217"/>
      <c r="AH217"/>
      <c r="AI217"/>
      <c r="AJ217"/>
      <c r="AK217"/>
      <c r="AL217"/>
      <c r="AM217"/>
    </row>
    <row r="218" spans="2:39" ht="16.899999999999999">
      <c r="B218" s="687" t="str">
        <f>IF('Client Info'!$D125="Yes",'Client Info'!$D$61,"N/A")</f>
        <v>N/A</v>
      </c>
      <c r="C218" s="112" t="str">
        <f>IF(B218="ISO 9001",'Client Info'!$B125,"N/A")</f>
        <v>N/A</v>
      </c>
      <c r="D218" s="674" t="str">
        <f>IF('Client Info'!D125="Yes",'Client Info'!J125,"---")</f>
        <v>---</v>
      </c>
      <c r="E218" s="601">
        <f>'Effective Employees'!F196</f>
        <v>0</v>
      </c>
      <c r="F218" s="191"/>
      <c r="G218" s="192"/>
      <c r="H218" s="192"/>
      <c r="I218" s="192"/>
      <c r="J218" s="192"/>
      <c r="K218" s="192"/>
      <c r="L218" s="567"/>
      <c r="M218" s="109"/>
      <c r="Q218" s="1" t="str">
        <f t="shared" si="56"/>
        <v>N/A</v>
      </c>
      <c r="R218" s="1" t="str">
        <f t="shared" si="57"/>
        <v>N/A</v>
      </c>
      <c r="S218">
        <f t="shared" ref="S218:S220" si="94">E218</f>
        <v>0</v>
      </c>
      <c r="T218">
        <f t="shared" ref="T218:Z220" si="95">IF(F218="Yes",1,0)</f>
        <v>0</v>
      </c>
      <c r="U218">
        <f t="shared" si="95"/>
        <v>0</v>
      </c>
      <c r="V218">
        <f t="shared" si="95"/>
        <v>0</v>
      </c>
      <c r="W218">
        <f t="shared" si="95"/>
        <v>0</v>
      </c>
      <c r="X218">
        <f t="shared" si="95"/>
        <v>0</v>
      </c>
      <c r="Y218">
        <f t="shared" si="95"/>
        <v>0</v>
      </c>
      <c r="Z218">
        <f t="shared" si="95"/>
        <v>0</v>
      </c>
      <c r="AA218"/>
      <c r="AB218"/>
      <c r="AC218"/>
      <c r="AD218"/>
      <c r="AE218"/>
      <c r="AF218"/>
      <c r="AG218"/>
      <c r="AH218"/>
      <c r="AI218"/>
      <c r="AJ218"/>
      <c r="AK218"/>
      <c r="AL218"/>
      <c r="AM218"/>
    </row>
    <row r="219" spans="2:39" ht="16.899999999999999">
      <c r="B219" s="114" t="str">
        <f>IF('Client Info'!$E125="Yes",'Client Info'!$E$61,"N/A")</f>
        <v>N/A</v>
      </c>
      <c r="C219" s="115" t="str">
        <f>IF(B219="ISO 14001",'Client Info'!$B125,"N/A")</f>
        <v>N/A</v>
      </c>
      <c r="D219" s="675" t="str">
        <f>IF('Client Info'!E125="Yes",'Client Info'!J125,"---")</f>
        <v>---</v>
      </c>
      <c r="E219" s="473">
        <f>'Effective Employees'!F197</f>
        <v>0</v>
      </c>
      <c r="F219" s="193"/>
      <c r="G219" s="192"/>
      <c r="H219" s="192"/>
      <c r="I219" s="192"/>
      <c r="J219" s="192"/>
      <c r="K219" s="192"/>
      <c r="L219" s="568"/>
      <c r="M219" s="109"/>
      <c r="Q219" s="1" t="str">
        <f t="shared" si="56"/>
        <v>N/A</v>
      </c>
      <c r="R219" s="1" t="str">
        <f t="shared" si="57"/>
        <v>N/A</v>
      </c>
      <c r="S219">
        <f t="shared" si="94"/>
        <v>0</v>
      </c>
      <c r="T219">
        <f t="shared" si="95"/>
        <v>0</v>
      </c>
      <c r="U219">
        <f t="shared" si="95"/>
        <v>0</v>
      </c>
      <c r="V219">
        <f t="shared" si="95"/>
        <v>0</v>
      </c>
      <c r="W219">
        <f t="shared" si="95"/>
        <v>0</v>
      </c>
      <c r="X219">
        <f t="shared" si="95"/>
        <v>0</v>
      </c>
      <c r="Y219">
        <f t="shared" si="95"/>
        <v>0</v>
      </c>
      <c r="Z219">
        <f t="shared" si="95"/>
        <v>0</v>
      </c>
      <c r="AA219"/>
      <c r="AB219"/>
      <c r="AC219"/>
      <c r="AD219"/>
      <c r="AE219"/>
      <c r="AF219"/>
      <c r="AG219"/>
      <c r="AH219"/>
      <c r="AI219"/>
      <c r="AJ219"/>
      <c r="AK219"/>
      <c r="AL219"/>
      <c r="AM219"/>
    </row>
    <row r="220" spans="2:39" ht="16.899999999999999">
      <c r="B220" s="686" t="str">
        <f>IF('Client Info'!$F125="Yes",'Client Info'!$F$61,"N/A")</f>
        <v>N/A</v>
      </c>
      <c r="C220" s="595" t="str">
        <f>IF(B220="ISO 45001",'Client Info'!$B125,"N/A")</f>
        <v>N/A</v>
      </c>
      <c r="D220" s="676" t="str">
        <f>IF('Client Info'!F125="Yes",'Client Info'!J125,"---")</f>
        <v>---</v>
      </c>
      <c r="E220" s="602">
        <f>'Effective Employees'!F198</f>
        <v>0</v>
      </c>
      <c r="F220" s="598"/>
      <c r="G220" s="599"/>
      <c r="H220" s="599"/>
      <c r="I220" s="599"/>
      <c r="J220" s="599"/>
      <c r="K220" s="599"/>
      <c r="L220" s="600"/>
      <c r="M220" s="109"/>
      <c r="Q220" s="1" t="str">
        <f t="shared" si="56"/>
        <v>N/A</v>
      </c>
      <c r="R220" s="1" t="str">
        <f t="shared" si="57"/>
        <v>N/A</v>
      </c>
      <c r="S220">
        <f t="shared" si="94"/>
        <v>0</v>
      </c>
      <c r="T220">
        <f t="shared" si="95"/>
        <v>0</v>
      </c>
      <c r="U220">
        <f t="shared" si="95"/>
        <v>0</v>
      </c>
      <c r="V220">
        <f t="shared" si="95"/>
        <v>0</v>
      </c>
      <c r="W220">
        <f t="shared" si="95"/>
        <v>0</v>
      </c>
      <c r="X220">
        <f t="shared" si="95"/>
        <v>0</v>
      </c>
      <c r="Y220">
        <f t="shared" si="95"/>
        <v>0</v>
      </c>
      <c r="Z220">
        <f t="shared" si="95"/>
        <v>0</v>
      </c>
      <c r="AA220"/>
      <c r="AB220"/>
      <c r="AC220"/>
      <c r="AD220"/>
      <c r="AE220"/>
      <c r="AF220"/>
      <c r="AG220"/>
      <c r="AH220"/>
      <c r="AI220"/>
      <c r="AJ220"/>
      <c r="AK220"/>
      <c r="AL220"/>
      <c r="AM220"/>
    </row>
    <row r="221" spans="2:39" ht="16.899999999999999">
      <c r="B221" s="687" t="str">
        <f>IF('Client Info'!$D126="Yes",'Client Info'!$D$61,"N/A")</f>
        <v>N/A</v>
      </c>
      <c r="C221" s="112" t="str">
        <f>IF(B221="ISO 9001",'Client Info'!$B126,"N/A")</f>
        <v>N/A</v>
      </c>
      <c r="D221" s="674" t="str">
        <f>IF('Client Info'!D126="Yes",'Client Info'!J126,"---")</f>
        <v>---</v>
      </c>
      <c r="E221" s="601">
        <f>'Effective Employees'!F199</f>
        <v>0</v>
      </c>
      <c r="F221" s="191"/>
      <c r="G221" s="192"/>
      <c r="H221" s="192"/>
      <c r="I221" s="192"/>
      <c r="J221" s="192"/>
      <c r="K221" s="192"/>
      <c r="L221" s="567"/>
      <c r="M221" s="109"/>
      <c r="Q221" s="1" t="str">
        <f t="shared" si="56"/>
        <v>N/A</v>
      </c>
      <c r="R221" s="1" t="str">
        <f t="shared" si="57"/>
        <v>N/A</v>
      </c>
      <c r="S221">
        <f t="shared" ref="S221:S238" si="96">E221</f>
        <v>0</v>
      </c>
      <c r="T221">
        <f t="shared" ref="T221:T238" si="97">IF(F221="Yes",1,0)</f>
        <v>0</v>
      </c>
      <c r="U221">
        <f t="shared" ref="U221:U238" si="98">IF(G221="Yes",1,0)</f>
        <v>0</v>
      </c>
      <c r="V221">
        <f t="shared" ref="V221:V238" si="99">IF(H221="Yes",1,0)</f>
        <v>0</v>
      </c>
      <c r="W221">
        <f t="shared" ref="W221:W238" si="100">IF(I221="Yes",1,0)</f>
        <v>0</v>
      </c>
      <c r="X221">
        <f t="shared" ref="X221:X238" si="101">IF(J221="Yes",1,0)</f>
        <v>0</v>
      </c>
      <c r="Y221">
        <f t="shared" ref="Y221:Y238" si="102">IF(K221="Yes",1,0)</f>
        <v>0</v>
      </c>
      <c r="Z221">
        <f t="shared" ref="Z221:Z238" si="103">IF(L221="Yes",1,0)</f>
        <v>0</v>
      </c>
      <c r="AA221"/>
      <c r="AB221"/>
      <c r="AC221"/>
      <c r="AD221"/>
      <c r="AE221"/>
      <c r="AF221"/>
      <c r="AG221"/>
      <c r="AH221"/>
      <c r="AI221"/>
      <c r="AJ221"/>
      <c r="AK221"/>
      <c r="AL221"/>
      <c r="AM221"/>
    </row>
    <row r="222" spans="2:39" ht="16.899999999999999">
      <c r="B222" s="114" t="str">
        <f>IF('Client Info'!$E126="Yes",'Client Info'!$E$61,"N/A")</f>
        <v>N/A</v>
      </c>
      <c r="C222" s="115" t="str">
        <f>IF(B222="ISO 14001",'Client Info'!$B126,"N/A")</f>
        <v>N/A</v>
      </c>
      <c r="D222" s="675" t="str">
        <f>IF('Client Info'!E126="Yes",'Client Info'!J126,"---")</f>
        <v>---</v>
      </c>
      <c r="E222" s="473">
        <f>'Effective Employees'!F200</f>
        <v>0</v>
      </c>
      <c r="F222" s="193"/>
      <c r="G222" s="192"/>
      <c r="H222" s="192"/>
      <c r="I222" s="192"/>
      <c r="J222" s="192"/>
      <c r="K222" s="192"/>
      <c r="L222" s="568"/>
      <c r="M222" s="109"/>
      <c r="Q222" s="1" t="str">
        <f t="shared" si="56"/>
        <v>N/A</v>
      </c>
      <c r="R222" s="1" t="str">
        <f t="shared" si="57"/>
        <v>N/A</v>
      </c>
      <c r="S222">
        <f t="shared" si="96"/>
        <v>0</v>
      </c>
      <c r="T222">
        <f t="shared" si="97"/>
        <v>0</v>
      </c>
      <c r="U222">
        <f t="shared" si="98"/>
        <v>0</v>
      </c>
      <c r="V222">
        <f t="shared" si="99"/>
        <v>0</v>
      </c>
      <c r="W222">
        <f t="shared" si="100"/>
        <v>0</v>
      </c>
      <c r="X222">
        <f t="shared" si="101"/>
        <v>0</v>
      </c>
      <c r="Y222">
        <f t="shared" si="102"/>
        <v>0</v>
      </c>
      <c r="Z222">
        <f t="shared" si="103"/>
        <v>0</v>
      </c>
      <c r="AA222"/>
      <c r="AB222"/>
      <c r="AC222"/>
      <c r="AD222"/>
      <c r="AE222"/>
      <c r="AF222"/>
      <c r="AG222"/>
      <c r="AH222"/>
      <c r="AI222"/>
      <c r="AJ222"/>
      <c r="AK222"/>
      <c r="AL222"/>
      <c r="AM222"/>
    </row>
    <row r="223" spans="2:39" ht="16.899999999999999">
      <c r="B223" s="686" t="str">
        <f>IF('Client Info'!$F126="Yes",'Client Info'!$F$61,"N/A")</f>
        <v>N/A</v>
      </c>
      <c r="C223" s="595" t="str">
        <f>IF(B223="ISO 45001",'Client Info'!$B126,"N/A")</f>
        <v>N/A</v>
      </c>
      <c r="D223" s="676" t="str">
        <f>IF('Client Info'!F126="Yes",'Client Info'!J126,"---")</f>
        <v>---</v>
      </c>
      <c r="E223" s="602">
        <f>'Effective Employees'!F201</f>
        <v>0</v>
      </c>
      <c r="F223" s="598"/>
      <c r="G223" s="599"/>
      <c r="H223" s="599"/>
      <c r="I223" s="599"/>
      <c r="J223" s="599"/>
      <c r="K223" s="599"/>
      <c r="L223" s="600"/>
      <c r="M223" s="109"/>
      <c r="Q223" s="1" t="str">
        <f t="shared" si="56"/>
        <v>N/A</v>
      </c>
      <c r="R223" s="1" t="str">
        <f t="shared" si="57"/>
        <v>N/A</v>
      </c>
      <c r="S223">
        <f t="shared" si="96"/>
        <v>0</v>
      </c>
      <c r="T223">
        <f t="shared" si="97"/>
        <v>0</v>
      </c>
      <c r="U223">
        <f t="shared" si="98"/>
        <v>0</v>
      </c>
      <c r="V223">
        <f t="shared" si="99"/>
        <v>0</v>
      </c>
      <c r="W223">
        <f t="shared" si="100"/>
        <v>0</v>
      </c>
      <c r="X223">
        <f t="shared" si="101"/>
        <v>0</v>
      </c>
      <c r="Y223">
        <f t="shared" si="102"/>
        <v>0</v>
      </c>
      <c r="Z223">
        <f t="shared" si="103"/>
        <v>0</v>
      </c>
      <c r="AA223"/>
      <c r="AB223"/>
      <c r="AC223"/>
      <c r="AD223"/>
      <c r="AE223"/>
      <c r="AF223"/>
      <c r="AG223"/>
      <c r="AH223"/>
      <c r="AI223"/>
      <c r="AJ223"/>
      <c r="AK223"/>
      <c r="AL223"/>
      <c r="AM223"/>
    </row>
    <row r="224" spans="2:39" ht="16.899999999999999">
      <c r="B224" s="687" t="str">
        <f>IF('Client Info'!$D127="Yes",'Client Info'!$D$61,"N/A")</f>
        <v>N/A</v>
      </c>
      <c r="C224" s="112" t="str">
        <f>IF(B224="ISO 9001",'Client Info'!$B127,"N/A")</f>
        <v>N/A</v>
      </c>
      <c r="D224" s="674" t="str">
        <f>IF('Client Info'!D127="Yes",'Client Info'!J127,"---")</f>
        <v>---</v>
      </c>
      <c r="E224" s="601">
        <f>'Effective Employees'!F202</f>
        <v>0</v>
      </c>
      <c r="F224" s="191"/>
      <c r="G224" s="192"/>
      <c r="H224" s="192"/>
      <c r="I224" s="192"/>
      <c r="J224" s="192"/>
      <c r="K224" s="192"/>
      <c r="L224" s="567"/>
      <c r="M224" s="109"/>
      <c r="Q224" s="1" t="str">
        <f t="shared" si="56"/>
        <v>N/A</v>
      </c>
      <c r="R224" s="1" t="str">
        <f t="shared" si="57"/>
        <v>N/A</v>
      </c>
      <c r="S224">
        <f t="shared" si="96"/>
        <v>0</v>
      </c>
      <c r="T224">
        <f t="shared" si="97"/>
        <v>0</v>
      </c>
      <c r="U224">
        <f t="shared" si="98"/>
        <v>0</v>
      </c>
      <c r="V224">
        <f t="shared" si="99"/>
        <v>0</v>
      </c>
      <c r="W224">
        <f t="shared" si="100"/>
        <v>0</v>
      </c>
      <c r="X224">
        <f t="shared" si="101"/>
        <v>0</v>
      </c>
      <c r="Y224">
        <f t="shared" si="102"/>
        <v>0</v>
      </c>
      <c r="Z224">
        <f t="shared" si="103"/>
        <v>0</v>
      </c>
      <c r="AA224"/>
      <c r="AB224"/>
      <c r="AC224"/>
      <c r="AD224"/>
      <c r="AE224"/>
      <c r="AF224"/>
      <c r="AG224"/>
      <c r="AH224"/>
      <c r="AI224"/>
      <c r="AJ224"/>
      <c r="AK224"/>
      <c r="AL224"/>
      <c r="AM224"/>
    </row>
    <row r="225" spans="2:39" ht="16.899999999999999">
      <c r="B225" s="114" t="str">
        <f>IF('Client Info'!$E127="Yes",'Client Info'!$E$61,"N/A")</f>
        <v>N/A</v>
      </c>
      <c r="C225" s="115" t="str">
        <f>IF(B225="ISO 14001",'Client Info'!$B127,"N/A")</f>
        <v>N/A</v>
      </c>
      <c r="D225" s="675" t="str">
        <f>IF('Client Info'!E127="Yes",'Client Info'!J127,"---")</f>
        <v>---</v>
      </c>
      <c r="E225" s="473">
        <f>'Effective Employees'!F203</f>
        <v>0</v>
      </c>
      <c r="F225" s="193"/>
      <c r="G225" s="192"/>
      <c r="H225" s="192"/>
      <c r="I225" s="192"/>
      <c r="J225" s="192"/>
      <c r="K225" s="192"/>
      <c r="L225" s="568"/>
      <c r="M225" s="109"/>
      <c r="Q225" s="1" t="str">
        <f t="shared" si="56"/>
        <v>N/A</v>
      </c>
      <c r="R225" s="1" t="str">
        <f t="shared" si="57"/>
        <v>N/A</v>
      </c>
      <c r="S225">
        <f t="shared" si="96"/>
        <v>0</v>
      </c>
      <c r="T225">
        <f t="shared" si="97"/>
        <v>0</v>
      </c>
      <c r="U225">
        <f t="shared" si="98"/>
        <v>0</v>
      </c>
      <c r="V225">
        <f t="shared" si="99"/>
        <v>0</v>
      </c>
      <c r="W225">
        <f t="shared" si="100"/>
        <v>0</v>
      </c>
      <c r="X225">
        <f t="shared" si="101"/>
        <v>0</v>
      </c>
      <c r="Y225">
        <f t="shared" si="102"/>
        <v>0</v>
      </c>
      <c r="Z225">
        <f t="shared" si="103"/>
        <v>0</v>
      </c>
      <c r="AA225"/>
      <c r="AB225"/>
      <c r="AC225"/>
      <c r="AD225"/>
      <c r="AE225"/>
      <c r="AF225"/>
      <c r="AG225"/>
      <c r="AH225"/>
      <c r="AI225"/>
      <c r="AJ225"/>
      <c r="AK225"/>
      <c r="AL225"/>
      <c r="AM225"/>
    </row>
    <row r="226" spans="2:39" ht="16.899999999999999">
      <c r="B226" s="686" t="str">
        <f>IF('Client Info'!$F127="Yes",'Client Info'!$F$61,"N/A")</f>
        <v>N/A</v>
      </c>
      <c r="C226" s="595" t="str">
        <f>IF(B226="ISO 45001",'Client Info'!$B127,"N/A")</f>
        <v>N/A</v>
      </c>
      <c r="D226" s="676" t="str">
        <f>IF('Client Info'!F127="Yes",'Client Info'!J127,"---")</f>
        <v>---</v>
      </c>
      <c r="E226" s="602">
        <f>'Effective Employees'!F204</f>
        <v>0</v>
      </c>
      <c r="F226" s="598"/>
      <c r="G226" s="599"/>
      <c r="H226" s="599"/>
      <c r="I226" s="599"/>
      <c r="J226" s="599"/>
      <c r="K226" s="599"/>
      <c r="L226" s="600"/>
      <c r="M226" s="109"/>
      <c r="Q226" s="1" t="str">
        <f t="shared" si="56"/>
        <v>N/A</v>
      </c>
      <c r="R226" s="1" t="str">
        <f t="shared" si="57"/>
        <v>N/A</v>
      </c>
      <c r="S226">
        <f t="shared" si="96"/>
        <v>0</v>
      </c>
      <c r="T226">
        <f t="shared" si="97"/>
        <v>0</v>
      </c>
      <c r="U226">
        <f t="shared" si="98"/>
        <v>0</v>
      </c>
      <c r="V226">
        <f t="shared" si="99"/>
        <v>0</v>
      </c>
      <c r="W226">
        <f t="shared" si="100"/>
        <v>0</v>
      </c>
      <c r="X226">
        <f t="shared" si="101"/>
        <v>0</v>
      </c>
      <c r="Y226">
        <f t="shared" si="102"/>
        <v>0</v>
      </c>
      <c r="Z226">
        <f t="shared" si="103"/>
        <v>0</v>
      </c>
      <c r="AA226"/>
      <c r="AB226"/>
      <c r="AC226"/>
      <c r="AD226"/>
      <c r="AE226"/>
      <c r="AF226"/>
      <c r="AG226"/>
      <c r="AH226"/>
      <c r="AI226"/>
      <c r="AJ226"/>
      <c r="AK226"/>
      <c r="AL226"/>
      <c r="AM226"/>
    </row>
    <row r="227" spans="2:39" ht="16.899999999999999">
      <c r="B227" s="687" t="str">
        <f>IF('Client Info'!$D128="Yes",'Client Info'!$D$61,"N/A")</f>
        <v>N/A</v>
      </c>
      <c r="C227" s="112" t="str">
        <f>IF(B227="ISO 9001",'Client Info'!$B128,"N/A")</f>
        <v>N/A</v>
      </c>
      <c r="D227" s="674" t="str">
        <f>IF('Client Info'!D128="Yes",'Client Info'!J128,"---")</f>
        <v>---</v>
      </c>
      <c r="E227" s="601">
        <f>'Effective Employees'!F205</f>
        <v>0</v>
      </c>
      <c r="F227" s="191"/>
      <c r="G227" s="192"/>
      <c r="H227" s="192"/>
      <c r="I227" s="192"/>
      <c r="J227" s="192"/>
      <c r="K227" s="192"/>
      <c r="L227" s="567"/>
      <c r="M227" s="109"/>
      <c r="Q227" s="1" t="str">
        <f t="shared" ref="Q227:Q290" si="104">B227</f>
        <v>N/A</v>
      </c>
      <c r="R227" s="1" t="str">
        <f t="shared" ref="R227:R290" si="105">C227</f>
        <v>N/A</v>
      </c>
      <c r="S227">
        <f t="shared" si="96"/>
        <v>0</v>
      </c>
      <c r="T227">
        <f t="shared" si="97"/>
        <v>0</v>
      </c>
      <c r="U227">
        <f t="shared" si="98"/>
        <v>0</v>
      </c>
      <c r="V227">
        <f t="shared" si="99"/>
        <v>0</v>
      </c>
      <c r="W227">
        <f t="shared" si="100"/>
        <v>0</v>
      </c>
      <c r="X227">
        <f t="shared" si="101"/>
        <v>0</v>
      </c>
      <c r="Y227">
        <f t="shared" si="102"/>
        <v>0</v>
      </c>
      <c r="Z227">
        <f t="shared" si="103"/>
        <v>0</v>
      </c>
      <c r="AA227"/>
      <c r="AB227"/>
      <c r="AC227"/>
      <c r="AD227"/>
      <c r="AE227"/>
      <c r="AF227"/>
      <c r="AG227"/>
      <c r="AH227"/>
      <c r="AI227"/>
      <c r="AJ227"/>
      <c r="AK227"/>
      <c r="AL227"/>
      <c r="AM227"/>
    </row>
    <row r="228" spans="2:39" ht="16.899999999999999">
      <c r="B228" s="114" t="str">
        <f>IF('Client Info'!$E128="Yes",'Client Info'!$E$61,"N/A")</f>
        <v>N/A</v>
      </c>
      <c r="C228" s="115" t="str">
        <f>IF(B228="ISO 14001",'Client Info'!$B128,"N/A")</f>
        <v>N/A</v>
      </c>
      <c r="D228" s="675" t="str">
        <f>IF('Client Info'!E128="Yes",'Client Info'!J128,"---")</f>
        <v>---</v>
      </c>
      <c r="E228" s="473">
        <f>'Effective Employees'!F206</f>
        <v>0</v>
      </c>
      <c r="F228" s="193"/>
      <c r="G228" s="192"/>
      <c r="H228" s="192"/>
      <c r="I228" s="192"/>
      <c r="J228" s="192"/>
      <c r="K228" s="192"/>
      <c r="L228" s="568"/>
      <c r="M228" s="109"/>
      <c r="Q228" s="1" t="str">
        <f t="shared" si="104"/>
        <v>N/A</v>
      </c>
      <c r="R228" s="1" t="str">
        <f t="shared" si="105"/>
        <v>N/A</v>
      </c>
      <c r="S228">
        <f t="shared" si="96"/>
        <v>0</v>
      </c>
      <c r="T228">
        <f t="shared" si="97"/>
        <v>0</v>
      </c>
      <c r="U228">
        <f t="shared" si="98"/>
        <v>0</v>
      </c>
      <c r="V228">
        <f t="shared" si="99"/>
        <v>0</v>
      </c>
      <c r="W228">
        <f t="shared" si="100"/>
        <v>0</v>
      </c>
      <c r="X228">
        <f t="shared" si="101"/>
        <v>0</v>
      </c>
      <c r="Y228">
        <f t="shared" si="102"/>
        <v>0</v>
      </c>
      <c r="Z228">
        <f t="shared" si="103"/>
        <v>0</v>
      </c>
      <c r="AA228"/>
      <c r="AB228"/>
      <c r="AC228"/>
      <c r="AD228"/>
      <c r="AE228"/>
      <c r="AF228"/>
      <c r="AG228"/>
      <c r="AH228"/>
      <c r="AI228"/>
      <c r="AJ228"/>
      <c r="AK228"/>
      <c r="AL228"/>
      <c r="AM228"/>
    </row>
    <row r="229" spans="2:39" ht="16.899999999999999">
      <c r="B229" s="686" t="str">
        <f>IF('Client Info'!$F128="Yes",'Client Info'!$F$61,"N/A")</f>
        <v>N/A</v>
      </c>
      <c r="C229" s="595" t="str">
        <f>IF(B229="ISO 45001",'Client Info'!$B128,"N/A")</f>
        <v>N/A</v>
      </c>
      <c r="D229" s="676" t="str">
        <f>IF('Client Info'!F128="Yes",'Client Info'!J128,"---")</f>
        <v>---</v>
      </c>
      <c r="E229" s="602">
        <f>'Effective Employees'!F207</f>
        <v>0</v>
      </c>
      <c r="F229" s="598"/>
      <c r="G229" s="599"/>
      <c r="H229" s="599"/>
      <c r="I229" s="599"/>
      <c r="J229" s="599"/>
      <c r="K229" s="599"/>
      <c r="L229" s="600"/>
      <c r="M229" s="109"/>
      <c r="Q229" s="1" t="str">
        <f t="shared" si="104"/>
        <v>N/A</v>
      </c>
      <c r="R229" s="1" t="str">
        <f t="shared" si="105"/>
        <v>N/A</v>
      </c>
      <c r="S229">
        <f t="shared" si="96"/>
        <v>0</v>
      </c>
      <c r="T229">
        <f t="shared" si="97"/>
        <v>0</v>
      </c>
      <c r="U229">
        <f t="shared" si="98"/>
        <v>0</v>
      </c>
      <c r="V229">
        <f t="shared" si="99"/>
        <v>0</v>
      </c>
      <c r="W229">
        <f t="shared" si="100"/>
        <v>0</v>
      </c>
      <c r="X229">
        <f t="shared" si="101"/>
        <v>0</v>
      </c>
      <c r="Y229">
        <f t="shared" si="102"/>
        <v>0</v>
      </c>
      <c r="Z229">
        <f t="shared" si="103"/>
        <v>0</v>
      </c>
      <c r="AA229"/>
      <c r="AB229"/>
      <c r="AC229"/>
      <c r="AD229"/>
      <c r="AE229"/>
      <c r="AF229"/>
      <c r="AG229"/>
      <c r="AH229"/>
      <c r="AI229"/>
      <c r="AJ229"/>
      <c r="AK229"/>
      <c r="AL229"/>
      <c r="AM229"/>
    </row>
    <row r="230" spans="2:39" ht="16.899999999999999">
      <c r="B230" s="687" t="str">
        <f>IF('Client Info'!$D129="Yes",'Client Info'!$D$61,"N/A")</f>
        <v>N/A</v>
      </c>
      <c r="C230" s="112" t="str">
        <f>IF(B230="ISO 9001",'Client Info'!$B129,"N/A")</f>
        <v>N/A</v>
      </c>
      <c r="D230" s="674" t="str">
        <f>IF('Client Info'!D129="Yes",'Client Info'!J129,"---")</f>
        <v>---</v>
      </c>
      <c r="E230" s="601">
        <f>'Effective Employees'!F208</f>
        <v>0</v>
      </c>
      <c r="F230" s="191"/>
      <c r="G230" s="192"/>
      <c r="H230" s="192"/>
      <c r="I230" s="192"/>
      <c r="J230" s="192"/>
      <c r="K230" s="192"/>
      <c r="L230" s="567"/>
      <c r="M230" s="109"/>
      <c r="Q230" s="1" t="str">
        <f t="shared" si="104"/>
        <v>N/A</v>
      </c>
      <c r="R230" s="1" t="str">
        <f t="shared" si="105"/>
        <v>N/A</v>
      </c>
      <c r="S230">
        <f t="shared" si="96"/>
        <v>0</v>
      </c>
      <c r="T230">
        <f t="shared" si="97"/>
        <v>0</v>
      </c>
      <c r="U230">
        <f t="shared" si="98"/>
        <v>0</v>
      </c>
      <c r="V230">
        <f t="shared" si="99"/>
        <v>0</v>
      </c>
      <c r="W230">
        <f t="shared" si="100"/>
        <v>0</v>
      </c>
      <c r="X230">
        <f t="shared" si="101"/>
        <v>0</v>
      </c>
      <c r="Y230">
        <f t="shared" si="102"/>
        <v>0</v>
      </c>
      <c r="Z230">
        <f t="shared" si="103"/>
        <v>0</v>
      </c>
      <c r="AA230"/>
      <c r="AB230"/>
      <c r="AC230"/>
      <c r="AD230"/>
      <c r="AE230"/>
      <c r="AF230"/>
      <c r="AG230"/>
      <c r="AH230"/>
      <c r="AI230"/>
      <c r="AJ230"/>
      <c r="AK230"/>
      <c r="AL230"/>
      <c r="AM230"/>
    </row>
    <row r="231" spans="2:39" ht="16.899999999999999">
      <c r="B231" s="114" t="str">
        <f>IF('Client Info'!$E129="Yes",'Client Info'!$E$61,"N/A")</f>
        <v>N/A</v>
      </c>
      <c r="C231" s="115" t="str">
        <f>IF(B231="ISO 14001",'Client Info'!$B129,"N/A")</f>
        <v>N/A</v>
      </c>
      <c r="D231" s="675" t="str">
        <f>IF('Client Info'!E129="Yes",'Client Info'!J129,"---")</f>
        <v>---</v>
      </c>
      <c r="E231" s="473">
        <f>'Effective Employees'!F209</f>
        <v>0</v>
      </c>
      <c r="F231" s="193"/>
      <c r="G231" s="192"/>
      <c r="H231" s="192"/>
      <c r="I231" s="192"/>
      <c r="J231" s="192"/>
      <c r="K231" s="192"/>
      <c r="L231" s="568"/>
      <c r="M231" s="109"/>
      <c r="Q231" s="1" t="str">
        <f t="shared" si="104"/>
        <v>N/A</v>
      </c>
      <c r="R231" s="1" t="str">
        <f t="shared" si="105"/>
        <v>N/A</v>
      </c>
      <c r="S231">
        <f t="shared" si="96"/>
        <v>0</v>
      </c>
      <c r="T231">
        <f t="shared" si="97"/>
        <v>0</v>
      </c>
      <c r="U231">
        <f t="shared" si="98"/>
        <v>0</v>
      </c>
      <c r="V231">
        <f t="shared" si="99"/>
        <v>0</v>
      </c>
      <c r="W231">
        <f t="shared" si="100"/>
        <v>0</v>
      </c>
      <c r="X231">
        <f t="shared" si="101"/>
        <v>0</v>
      </c>
      <c r="Y231">
        <f t="shared" si="102"/>
        <v>0</v>
      </c>
      <c r="Z231">
        <f t="shared" si="103"/>
        <v>0</v>
      </c>
      <c r="AA231"/>
      <c r="AB231"/>
      <c r="AC231"/>
      <c r="AD231"/>
      <c r="AE231"/>
      <c r="AF231"/>
      <c r="AG231"/>
      <c r="AH231"/>
      <c r="AI231"/>
      <c r="AJ231"/>
      <c r="AK231"/>
      <c r="AL231"/>
      <c r="AM231"/>
    </row>
    <row r="232" spans="2:39" ht="16.899999999999999">
      <c r="B232" s="686" t="str">
        <f>IF('Client Info'!$F129="Yes",'Client Info'!$F$61,"N/A")</f>
        <v>N/A</v>
      </c>
      <c r="C232" s="595" t="str">
        <f>IF(B232="ISO 45001",'Client Info'!$B129,"N/A")</f>
        <v>N/A</v>
      </c>
      <c r="D232" s="676" t="str">
        <f>IF('Client Info'!F129="Yes",'Client Info'!J129,"---")</f>
        <v>---</v>
      </c>
      <c r="E232" s="602">
        <f>'Effective Employees'!F210</f>
        <v>0</v>
      </c>
      <c r="F232" s="598"/>
      <c r="G232" s="599"/>
      <c r="H232" s="599"/>
      <c r="I232" s="599"/>
      <c r="J232" s="599"/>
      <c r="K232" s="599"/>
      <c r="L232" s="600"/>
      <c r="M232" s="109"/>
      <c r="Q232" s="1" t="str">
        <f t="shared" si="104"/>
        <v>N/A</v>
      </c>
      <c r="R232" s="1" t="str">
        <f t="shared" si="105"/>
        <v>N/A</v>
      </c>
      <c r="S232">
        <f t="shared" si="96"/>
        <v>0</v>
      </c>
      <c r="T232">
        <f t="shared" si="97"/>
        <v>0</v>
      </c>
      <c r="U232">
        <f t="shared" si="98"/>
        <v>0</v>
      </c>
      <c r="V232">
        <f t="shared" si="99"/>
        <v>0</v>
      </c>
      <c r="W232">
        <f t="shared" si="100"/>
        <v>0</v>
      </c>
      <c r="X232">
        <f t="shared" si="101"/>
        <v>0</v>
      </c>
      <c r="Y232">
        <f t="shared" si="102"/>
        <v>0</v>
      </c>
      <c r="Z232">
        <f t="shared" si="103"/>
        <v>0</v>
      </c>
      <c r="AA232"/>
      <c r="AB232"/>
      <c r="AC232"/>
      <c r="AD232"/>
      <c r="AE232"/>
      <c r="AF232"/>
      <c r="AG232"/>
      <c r="AH232"/>
      <c r="AI232"/>
      <c r="AJ232"/>
      <c r="AK232"/>
      <c r="AL232"/>
      <c r="AM232"/>
    </row>
    <row r="233" spans="2:39" ht="16.899999999999999">
      <c r="B233" s="687" t="str">
        <f>IF('Client Info'!$D130="Yes",'Client Info'!$D$61,"N/A")</f>
        <v>N/A</v>
      </c>
      <c r="C233" s="112" t="str">
        <f>IF(B233="ISO 9001",'Client Info'!$B130,"N/A")</f>
        <v>N/A</v>
      </c>
      <c r="D233" s="674" t="str">
        <f>IF('Client Info'!D130="Yes",'Client Info'!J130,"---")</f>
        <v>---</v>
      </c>
      <c r="E233" s="601">
        <f>'Effective Employees'!F211</f>
        <v>0</v>
      </c>
      <c r="F233" s="191"/>
      <c r="G233" s="192"/>
      <c r="H233" s="192"/>
      <c r="I233" s="192"/>
      <c r="J233" s="192"/>
      <c r="K233" s="192"/>
      <c r="L233" s="567"/>
      <c r="M233" s="109"/>
      <c r="Q233" s="1" t="str">
        <f t="shared" si="104"/>
        <v>N/A</v>
      </c>
      <c r="R233" s="1" t="str">
        <f t="shared" si="105"/>
        <v>N/A</v>
      </c>
      <c r="S233">
        <f t="shared" si="96"/>
        <v>0</v>
      </c>
      <c r="T233">
        <f t="shared" si="97"/>
        <v>0</v>
      </c>
      <c r="U233">
        <f t="shared" si="98"/>
        <v>0</v>
      </c>
      <c r="V233">
        <f t="shared" si="99"/>
        <v>0</v>
      </c>
      <c r="W233">
        <f t="shared" si="100"/>
        <v>0</v>
      </c>
      <c r="X233">
        <f t="shared" si="101"/>
        <v>0</v>
      </c>
      <c r="Y233">
        <f t="shared" si="102"/>
        <v>0</v>
      </c>
      <c r="Z233">
        <f t="shared" si="103"/>
        <v>0</v>
      </c>
      <c r="AA233"/>
      <c r="AB233"/>
      <c r="AC233"/>
      <c r="AD233"/>
      <c r="AE233"/>
      <c r="AF233"/>
      <c r="AG233"/>
      <c r="AH233"/>
      <c r="AI233"/>
      <c r="AJ233"/>
      <c r="AK233"/>
      <c r="AL233"/>
      <c r="AM233"/>
    </row>
    <row r="234" spans="2:39" ht="16.899999999999999">
      <c r="B234" s="114" t="str">
        <f>IF('Client Info'!$E130="Yes",'Client Info'!$E$61,"N/A")</f>
        <v>N/A</v>
      </c>
      <c r="C234" s="115" t="str">
        <f>IF(B234="ISO 14001",'Client Info'!$B130,"N/A")</f>
        <v>N/A</v>
      </c>
      <c r="D234" s="675" t="str">
        <f>IF('Client Info'!E130="Yes",'Client Info'!J130,"---")</f>
        <v>---</v>
      </c>
      <c r="E234" s="473">
        <f>'Effective Employees'!F212</f>
        <v>0</v>
      </c>
      <c r="F234" s="193"/>
      <c r="G234" s="192"/>
      <c r="H234" s="192"/>
      <c r="I234" s="192"/>
      <c r="J234" s="192"/>
      <c r="K234" s="192"/>
      <c r="L234" s="568"/>
      <c r="M234" s="109"/>
      <c r="Q234" s="1" t="str">
        <f t="shared" si="104"/>
        <v>N/A</v>
      </c>
      <c r="R234" s="1" t="str">
        <f t="shared" si="105"/>
        <v>N/A</v>
      </c>
      <c r="S234">
        <f t="shared" si="96"/>
        <v>0</v>
      </c>
      <c r="T234">
        <f t="shared" si="97"/>
        <v>0</v>
      </c>
      <c r="U234">
        <f t="shared" si="98"/>
        <v>0</v>
      </c>
      <c r="V234">
        <f t="shared" si="99"/>
        <v>0</v>
      </c>
      <c r="W234">
        <f t="shared" si="100"/>
        <v>0</v>
      </c>
      <c r="X234">
        <f t="shared" si="101"/>
        <v>0</v>
      </c>
      <c r="Y234">
        <f t="shared" si="102"/>
        <v>0</v>
      </c>
      <c r="Z234">
        <f t="shared" si="103"/>
        <v>0</v>
      </c>
      <c r="AA234"/>
      <c r="AB234"/>
      <c r="AC234"/>
      <c r="AD234"/>
      <c r="AE234"/>
      <c r="AF234"/>
      <c r="AG234"/>
      <c r="AH234"/>
      <c r="AI234"/>
      <c r="AJ234"/>
      <c r="AK234"/>
      <c r="AL234"/>
      <c r="AM234"/>
    </row>
    <row r="235" spans="2:39" ht="16.899999999999999">
      <c r="B235" s="686" t="str">
        <f>IF('Client Info'!$F130="Yes",'Client Info'!$F$61,"N/A")</f>
        <v>N/A</v>
      </c>
      <c r="C235" s="595" t="str">
        <f>IF(B235="ISO 45001",'Client Info'!$B130,"N/A")</f>
        <v>N/A</v>
      </c>
      <c r="D235" s="676" t="str">
        <f>IF('Client Info'!F130="Yes",'Client Info'!J130,"---")</f>
        <v>---</v>
      </c>
      <c r="E235" s="602">
        <f>'Effective Employees'!F213</f>
        <v>0</v>
      </c>
      <c r="F235" s="598"/>
      <c r="G235" s="599"/>
      <c r="H235" s="599"/>
      <c r="I235" s="599"/>
      <c r="J235" s="599"/>
      <c r="K235" s="599"/>
      <c r="L235" s="600"/>
      <c r="M235" s="109"/>
      <c r="Q235" s="1" t="str">
        <f t="shared" si="104"/>
        <v>N/A</v>
      </c>
      <c r="R235" s="1" t="str">
        <f t="shared" si="105"/>
        <v>N/A</v>
      </c>
      <c r="S235">
        <f t="shared" si="96"/>
        <v>0</v>
      </c>
      <c r="T235">
        <f t="shared" si="97"/>
        <v>0</v>
      </c>
      <c r="U235">
        <f t="shared" si="98"/>
        <v>0</v>
      </c>
      <c r="V235">
        <f t="shared" si="99"/>
        <v>0</v>
      </c>
      <c r="W235">
        <f t="shared" si="100"/>
        <v>0</v>
      </c>
      <c r="X235">
        <f t="shared" si="101"/>
        <v>0</v>
      </c>
      <c r="Y235">
        <f t="shared" si="102"/>
        <v>0</v>
      </c>
      <c r="Z235">
        <f t="shared" si="103"/>
        <v>0</v>
      </c>
      <c r="AA235"/>
      <c r="AB235"/>
      <c r="AC235"/>
      <c r="AD235"/>
      <c r="AE235"/>
      <c r="AF235"/>
      <c r="AG235"/>
      <c r="AH235"/>
      <c r="AI235"/>
      <c r="AJ235"/>
      <c r="AK235"/>
      <c r="AL235"/>
      <c r="AM235"/>
    </row>
    <row r="236" spans="2:39" ht="16.899999999999999">
      <c r="B236" s="687" t="str">
        <f>IF('Client Info'!$D131="Yes",'Client Info'!$D$61,"N/A")</f>
        <v>N/A</v>
      </c>
      <c r="C236" s="112" t="str">
        <f>IF(B236="ISO 9001",'Client Info'!$B131,"N/A")</f>
        <v>N/A</v>
      </c>
      <c r="D236" s="674" t="str">
        <f>IF('Client Info'!D131="Yes",'Client Info'!J131,"---")</f>
        <v>---</v>
      </c>
      <c r="E236" s="601">
        <f>'Effective Employees'!F214</f>
        <v>0</v>
      </c>
      <c r="F236" s="191"/>
      <c r="G236" s="192"/>
      <c r="H236" s="192"/>
      <c r="I236" s="192"/>
      <c r="J236" s="192"/>
      <c r="K236" s="192"/>
      <c r="L236" s="567"/>
      <c r="M236" s="109"/>
      <c r="Q236" s="1" t="str">
        <f t="shared" si="104"/>
        <v>N/A</v>
      </c>
      <c r="R236" s="1" t="str">
        <f t="shared" si="105"/>
        <v>N/A</v>
      </c>
      <c r="S236">
        <f t="shared" si="96"/>
        <v>0</v>
      </c>
      <c r="T236">
        <f t="shared" si="97"/>
        <v>0</v>
      </c>
      <c r="U236">
        <f t="shared" si="98"/>
        <v>0</v>
      </c>
      <c r="V236">
        <f t="shared" si="99"/>
        <v>0</v>
      </c>
      <c r="W236">
        <f t="shared" si="100"/>
        <v>0</v>
      </c>
      <c r="X236">
        <f t="shared" si="101"/>
        <v>0</v>
      </c>
      <c r="Y236">
        <f t="shared" si="102"/>
        <v>0</v>
      </c>
      <c r="Z236">
        <f t="shared" si="103"/>
        <v>0</v>
      </c>
      <c r="AA236"/>
      <c r="AB236"/>
      <c r="AC236"/>
      <c r="AD236"/>
      <c r="AE236"/>
      <c r="AF236"/>
      <c r="AG236"/>
      <c r="AH236"/>
      <c r="AI236"/>
      <c r="AJ236"/>
      <c r="AK236"/>
      <c r="AL236"/>
      <c r="AM236"/>
    </row>
    <row r="237" spans="2:39" ht="16.899999999999999">
      <c r="B237" s="114" t="str">
        <f>IF('Client Info'!$E131="Yes",'Client Info'!$E$61,"N/A")</f>
        <v>N/A</v>
      </c>
      <c r="C237" s="115" t="str">
        <f>IF(B237="ISO 14001",'Client Info'!$B131,"N/A")</f>
        <v>N/A</v>
      </c>
      <c r="D237" s="675" t="str">
        <f>IF('Client Info'!E131="Yes",'Client Info'!J131,"---")</f>
        <v>---</v>
      </c>
      <c r="E237" s="473">
        <f>'Effective Employees'!F215</f>
        <v>0</v>
      </c>
      <c r="F237" s="193"/>
      <c r="G237" s="192"/>
      <c r="H237" s="192"/>
      <c r="I237" s="192"/>
      <c r="J237" s="192"/>
      <c r="K237" s="192"/>
      <c r="L237" s="568"/>
      <c r="M237" s="109"/>
      <c r="Q237" s="1" t="str">
        <f t="shared" si="104"/>
        <v>N/A</v>
      </c>
      <c r="R237" s="1" t="str">
        <f t="shared" si="105"/>
        <v>N/A</v>
      </c>
      <c r="S237">
        <f t="shared" si="96"/>
        <v>0</v>
      </c>
      <c r="T237">
        <f t="shared" si="97"/>
        <v>0</v>
      </c>
      <c r="U237">
        <f t="shared" si="98"/>
        <v>0</v>
      </c>
      <c r="V237">
        <f t="shared" si="99"/>
        <v>0</v>
      </c>
      <c r="W237">
        <f t="shared" si="100"/>
        <v>0</v>
      </c>
      <c r="X237">
        <f t="shared" si="101"/>
        <v>0</v>
      </c>
      <c r="Y237">
        <f t="shared" si="102"/>
        <v>0</v>
      </c>
      <c r="Z237">
        <f t="shared" si="103"/>
        <v>0</v>
      </c>
      <c r="AA237"/>
      <c r="AB237"/>
      <c r="AC237"/>
      <c r="AD237"/>
      <c r="AE237"/>
      <c r="AF237"/>
      <c r="AG237"/>
      <c r="AH237"/>
      <c r="AI237"/>
      <c r="AJ237"/>
      <c r="AK237"/>
      <c r="AL237"/>
      <c r="AM237"/>
    </row>
    <row r="238" spans="2:39" ht="16.899999999999999">
      <c r="B238" s="686" t="str">
        <f>IF('Client Info'!$F131="Yes",'Client Info'!$F$61,"N/A")</f>
        <v>N/A</v>
      </c>
      <c r="C238" s="595" t="str">
        <f>IF(B238="ISO 45001",'Client Info'!$B131,"N/A")</f>
        <v>N/A</v>
      </c>
      <c r="D238" s="676" t="str">
        <f>IF('Client Info'!F131="Yes",'Client Info'!J131,"---")</f>
        <v>---</v>
      </c>
      <c r="E238" s="602">
        <f>'Effective Employees'!F216</f>
        <v>0</v>
      </c>
      <c r="F238" s="598"/>
      <c r="G238" s="599"/>
      <c r="H238" s="599"/>
      <c r="I238" s="599"/>
      <c r="J238" s="599"/>
      <c r="K238" s="599"/>
      <c r="L238" s="600"/>
      <c r="M238" s="109"/>
      <c r="Q238" s="1" t="str">
        <f t="shared" si="104"/>
        <v>N/A</v>
      </c>
      <c r="R238" s="1" t="str">
        <f t="shared" si="105"/>
        <v>N/A</v>
      </c>
      <c r="S238">
        <f t="shared" si="96"/>
        <v>0</v>
      </c>
      <c r="T238">
        <f t="shared" si="97"/>
        <v>0</v>
      </c>
      <c r="U238">
        <f t="shared" si="98"/>
        <v>0</v>
      </c>
      <c r="V238">
        <f t="shared" si="99"/>
        <v>0</v>
      </c>
      <c r="W238">
        <f t="shared" si="100"/>
        <v>0</v>
      </c>
      <c r="X238">
        <f t="shared" si="101"/>
        <v>0</v>
      </c>
      <c r="Y238">
        <f t="shared" si="102"/>
        <v>0</v>
      </c>
      <c r="Z238">
        <f t="shared" si="103"/>
        <v>0</v>
      </c>
      <c r="AA238"/>
      <c r="AB238"/>
      <c r="AC238"/>
      <c r="AD238"/>
      <c r="AE238"/>
      <c r="AF238"/>
      <c r="AG238"/>
      <c r="AH238"/>
      <c r="AI238"/>
      <c r="AJ238"/>
      <c r="AK238"/>
      <c r="AL238"/>
      <c r="AM238"/>
    </row>
    <row r="239" spans="2:39" ht="16.899999999999999">
      <c r="B239" s="687" t="str">
        <f>IF('Client Info'!$D132="Yes",'Client Info'!$D$61,"N/A")</f>
        <v>N/A</v>
      </c>
      <c r="C239" s="112" t="str">
        <f>IF(B239="ISO 9001",'Client Info'!$B132,"N/A")</f>
        <v>N/A</v>
      </c>
      <c r="D239" s="674" t="str">
        <f>IF('Client Info'!D132="Yes",'Client Info'!J132,"---")</f>
        <v>---</v>
      </c>
      <c r="E239" s="601">
        <f>'Effective Employees'!F217</f>
        <v>0</v>
      </c>
      <c r="F239" s="191"/>
      <c r="G239" s="192"/>
      <c r="H239" s="192"/>
      <c r="I239" s="192"/>
      <c r="J239" s="192"/>
      <c r="K239" s="192"/>
      <c r="L239" s="567"/>
      <c r="M239" s="109"/>
      <c r="Q239" s="1" t="str">
        <f t="shared" si="104"/>
        <v>N/A</v>
      </c>
      <c r="R239" s="1" t="str">
        <f t="shared" si="105"/>
        <v>N/A</v>
      </c>
      <c r="S239">
        <f t="shared" ref="S239:S241" si="106">E239</f>
        <v>0</v>
      </c>
      <c r="T239">
        <f t="shared" ref="T239:Z241" si="107">IF(F239="Yes",1,0)</f>
        <v>0</v>
      </c>
      <c r="U239">
        <f t="shared" si="107"/>
        <v>0</v>
      </c>
      <c r="V239">
        <f t="shared" si="107"/>
        <v>0</v>
      </c>
      <c r="W239">
        <f t="shared" si="107"/>
        <v>0</v>
      </c>
      <c r="X239">
        <f t="shared" si="107"/>
        <v>0</v>
      </c>
      <c r="Y239">
        <f t="shared" si="107"/>
        <v>0</v>
      </c>
      <c r="Z239">
        <f t="shared" si="107"/>
        <v>0</v>
      </c>
      <c r="AA239"/>
      <c r="AB239"/>
      <c r="AC239"/>
      <c r="AD239"/>
      <c r="AE239"/>
      <c r="AF239"/>
      <c r="AG239"/>
      <c r="AH239"/>
      <c r="AI239"/>
      <c r="AJ239"/>
      <c r="AK239"/>
      <c r="AL239"/>
      <c r="AM239"/>
    </row>
    <row r="240" spans="2:39" ht="16.899999999999999">
      <c r="B240" s="114" t="str">
        <f>IF('Client Info'!$E132="Yes",'Client Info'!$E$61,"N/A")</f>
        <v>N/A</v>
      </c>
      <c r="C240" s="115" t="str">
        <f>IF(B240="ISO 14001",'Client Info'!$B132,"N/A")</f>
        <v>N/A</v>
      </c>
      <c r="D240" s="675" t="str">
        <f>IF('Client Info'!E132="Yes",'Client Info'!J132,"---")</f>
        <v>---</v>
      </c>
      <c r="E240" s="473">
        <f>'Effective Employees'!F218</f>
        <v>0</v>
      </c>
      <c r="F240" s="193"/>
      <c r="G240" s="192"/>
      <c r="H240" s="192"/>
      <c r="I240" s="192"/>
      <c r="J240" s="192"/>
      <c r="K240" s="192"/>
      <c r="L240" s="568"/>
      <c r="M240" s="109"/>
      <c r="Q240" s="1" t="str">
        <f t="shared" si="104"/>
        <v>N/A</v>
      </c>
      <c r="R240" s="1" t="str">
        <f t="shared" si="105"/>
        <v>N/A</v>
      </c>
      <c r="S240">
        <f t="shared" si="106"/>
        <v>0</v>
      </c>
      <c r="T240">
        <f t="shared" si="107"/>
        <v>0</v>
      </c>
      <c r="U240">
        <f t="shared" si="107"/>
        <v>0</v>
      </c>
      <c r="V240">
        <f t="shared" si="107"/>
        <v>0</v>
      </c>
      <c r="W240">
        <f t="shared" si="107"/>
        <v>0</v>
      </c>
      <c r="X240">
        <f t="shared" si="107"/>
        <v>0</v>
      </c>
      <c r="Y240">
        <f t="shared" si="107"/>
        <v>0</v>
      </c>
      <c r="Z240">
        <f t="shared" si="107"/>
        <v>0</v>
      </c>
      <c r="AA240"/>
      <c r="AB240"/>
      <c r="AC240"/>
      <c r="AD240"/>
      <c r="AE240"/>
      <c r="AF240"/>
      <c r="AG240"/>
      <c r="AH240"/>
      <c r="AI240"/>
      <c r="AJ240"/>
      <c r="AK240"/>
      <c r="AL240"/>
      <c r="AM240"/>
    </row>
    <row r="241" spans="2:39" ht="16.899999999999999">
      <c r="B241" s="686" t="str">
        <f>IF('Client Info'!$F132="Yes",'Client Info'!$F$61,"N/A")</f>
        <v>N/A</v>
      </c>
      <c r="C241" s="595" t="str">
        <f>IF(B241="ISO 45001",'Client Info'!$B132,"N/A")</f>
        <v>N/A</v>
      </c>
      <c r="D241" s="676" t="str">
        <f>IF('Client Info'!F132="Yes",'Client Info'!J132,"---")</f>
        <v>---</v>
      </c>
      <c r="E241" s="602">
        <f>'Effective Employees'!F219</f>
        <v>0</v>
      </c>
      <c r="F241" s="598"/>
      <c r="G241" s="599"/>
      <c r="H241" s="599"/>
      <c r="I241" s="599"/>
      <c r="J241" s="599"/>
      <c r="K241" s="599"/>
      <c r="L241" s="600"/>
      <c r="M241" s="109"/>
      <c r="Q241" s="1" t="str">
        <f t="shared" si="104"/>
        <v>N/A</v>
      </c>
      <c r="R241" s="1" t="str">
        <f t="shared" si="105"/>
        <v>N/A</v>
      </c>
      <c r="S241">
        <f t="shared" si="106"/>
        <v>0</v>
      </c>
      <c r="T241">
        <f t="shared" si="107"/>
        <v>0</v>
      </c>
      <c r="U241">
        <f t="shared" si="107"/>
        <v>0</v>
      </c>
      <c r="V241">
        <f t="shared" si="107"/>
        <v>0</v>
      </c>
      <c r="W241">
        <f t="shared" si="107"/>
        <v>0</v>
      </c>
      <c r="X241">
        <f t="shared" si="107"/>
        <v>0</v>
      </c>
      <c r="Y241">
        <f t="shared" si="107"/>
        <v>0</v>
      </c>
      <c r="Z241">
        <f t="shared" si="107"/>
        <v>0</v>
      </c>
      <c r="AA241"/>
      <c r="AB241"/>
      <c r="AC241"/>
      <c r="AD241"/>
      <c r="AE241"/>
      <c r="AF241"/>
      <c r="AG241"/>
      <c r="AH241"/>
      <c r="AI241"/>
      <c r="AJ241"/>
      <c r="AK241"/>
      <c r="AL241"/>
      <c r="AM241"/>
    </row>
    <row r="242" spans="2:39" ht="16.899999999999999">
      <c r="B242" s="687" t="str">
        <f>IF('Client Info'!$D133="Yes",'Client Info'!$D$61,"N/A")</f>
        <v>N/A</v>
      </c>
      <c r="C242" s="112" t="str">
        <f>IF(B242="ISO 9001",'Client Info'!$B133,"N/A")</f>
        <v>N/A</v>
      </c>
      <c r="D242" s="674" t="str">
        <f>IF('Client Info'!D133="Yes",'Client Info'!J133,"---")</f>
        <v>---</v>
      </c>
      <c r="E242" s="601">
        <f>'Effective Employees'!F220</f>
        <v>0</v>
      </c>
      <c r="F242" s="191"/>
      <c r="G242" s="192"/>
      <c r="H242" s="192"/>
      <c r="I242" s="192"/>
      <c r="J242" s="192"/>
      <c r="K242" s="192"/>
      <c r="L242" s="567"/>
      <c r="M242" s="109"/>
      <c r="Q242" s="1" t="str">
        <f t="shared" si="104"/>
        <v>N/A</v>
      </c>
      <c r="R242" s="1" t="str">
        <f t="shared" si="105"/>
        <v>N/A</v>
      </c>
      <c r="S242">
        <f t="shared" ref="S242:S244" si="108">E242</f>
        <v>0</v>
      </c>
      <c r="T242">
        <f t="shared" ref="T242:Z244" si="109">IF(F242="Yes",1,0)</f>
        <v>0</v>
      </c>
      <c r="U242">
        <f t="shared" si="109"/>
        <v>0</v>
      </c>
      <c r="V242">
        <f t="shared" si="109"/>
        <v>0</v>
      </c>
      <c r="W242">
        <f t="shared" si="109"/>
        <v>0</v>
      </c>
      <c r="X242">
        <f t="shared" si="109"/>
        <v>0</v>
      </c>
      <c r="Y242">
        <f t="shared" si="109"/>
        <v>0</v>
      </c>
      <c r="Z242">
        <f t="shared" si="109"/>
        <v>0</v>
      </c>
      <c r="AA242"/>
      <c r="AB242"/>
      <c r="AC242"/>
      <c r="AD242"/>
      <c r="AE242"/>
      <c r="AF242"/>
      <c r="AG242"/>
      <c r="AH242"/>
      <c r="AI242"/>
      <c r="AJ242"/>
      <c r="AK242"/>
      <c r="AL242"/>
      <c r="AM242"/>
    </row>
    <row r="243" spans="2:39" ht="16.899999999999999">
      <c r="B243" s="114" t="str">
        <f>IF('Client Info'!$E133="Yes",'Client Info'!$E$61,"N/A")</f>
        <v>N/A</v>
      </c>
      <c r="C243" s="115" t="str">
        <f>IF(B243="ISO 14001",'Client Info'!$B133,"N/A")</f>
        <v>N/A</v>
      </c>
      <c r="D243" s="675" t="str">
        <f>IF('Client Info'!E133="Yes",'Client Info'!J133,"---")</f>
        <v>---</v>
      </c>
      <c r="E243" s="473">
        <f>'Effective Employees'!F221</f>
        <v>0</v>
      </c>
      <c r="F243" s="193"/>
      <c r="G243" s="192"/>
      <c r="H243" s="192"/>
      <c r="I243" s="192"/>
      <c r="J243" s="192"/>
      <c r="K243" s="192"/>
      <c r="L243" s="568"/>
      <c r="M243" s="109"/>
      <c r="Q243" s="1" t="str">
        <f t="shared" si="104"/>
        <v>N/A</v>
      </c>
      <c r="R243" s="1" t="str">
        <f t="shared" si="105"/>
        <v>N/A</v>
      </c>
      <c r="S243">
        <f t="shared" si="108"/>
        <v>0</v>
      </c>
      <c r="T243">
        <f t="shared" si="109"/>
        <v>0</v>
      </c>
      <c r="U243">
        <f t="shared" si="109"/>
        <v>0</v>
      </c>
      <c r="V243">
        <f t="shared" si="109"/>
        <v>0</v>
      </c>
      <c r="W243">
        <f t="shared" si="109"/>
        <v>0</v>
      </c>
      <c r="X243">
        <f t="shared" si="109"/>
        <v>0</v>
      </c>
      <c r="Y243">
        <f t="shared" si="109"/>
        <v>0</v>
      </c>
      <c r="Z243">
        <f t="shared" si="109"/>
        <v>0</v>
      </c>
      <c r="AA243"/>
      <c r="AB243"/>
      <c r="AC243"/>
      <c r="AD243"/>
      <c r="AE243"/>
      <c r="AF243"/>
      <c r="AG243"/>
      <c r="AH243"/>
      <c r="AI243"/>
      <c r="AJ243"/>
      <c r="AK243"/>
      <c r="AL243"/>
      <c r="AM243"/>
    </row>
    <row r="244" spans="2:39" ht="16.899999999999999">
      <c r="B244" s="686" t="str">
        <f>IF('Client Info'!$F133="Yes",'Client Info'!$F$61,"N/A")</f>
        <v>N/A</v>
      </c>
      <c r="C244" s="595" t="str">
        <f>IF(B244="ISO 45001",'Client Info'!$B133,"N/A")</f>
        <v>N/A</v>
      </c>
      <c r="D244" s="676" t="str">
        <f>IF('Client Info'!F133="Yes",'Client Info'!J133,"---")</f>
        <v>---</v>
      </c>
      <c r="E244" s="602">
        <f>'Effective Employees'!F222</f>
        <v>0</v>
      </c>
      <c r="F244" s="598"/>
      <c r="G244" s="599"/>
      <c r="H244" s="599"/>
      <c r="I244" s="599"/>
      <c r="J244" s="599"/>
      <c r="K244" s="599"/>
      <c r="L244" s="600"/>
      <c r="M244" s="109"/>
      <c r="Q244" s="1" t="str">
        <f t="shared" si="104"/>
        <v>N/A</v>
      </c>
      <c r="R244" s="1" t="str">
        <f t="shared" si="105"/>
        <v>N/A</v>
      </c>
      <c r="S244">
        <f t="shared" si="108"/>
        <v>0</v>
      </c>
      <c r="T244">
        <f t="shared" si="109"/>
        <v>0</v>
      </c>
      <c r="U244">
        <f t="shared" si="109"/>
        <v>0</v>
      </c>
      <c r="V244">
        <f t="shared" si="109"/>
        <v>0</v>
      </c>
      <c r="W244">
        <f t="shared" si="109"/>
        <v>0</v>
      </c>
      <c r="X244">
        <f t="shared" si="109"/>
        <v>0</v>
      </c>
      <c r="Y244">
        <f t="shared" si="109"/>
        <v>0</v>
      </c>
      <c r="Z244">
        <f t="shared" si="109"/>
        <v>0</v>
      </c>
      <c r="AA244"/>
      <c r="AB244"/>
      <c r="AC244"/>
      <c r="AD244"/>
      <c r="AE244"/>
      <c r="AF244"/>
      <c r="AG244"/>
      <c r="AH244"/>
      <c r="AI244"/>
      <c r="AJ244"/>
      <c r="AK244"/>
      <c r="AL244"/>
      <c r="AM244"/>
    </row>
    <row r="245" spans="2:39" ht="16.899999999999999">
      <c r="B245" s="687" t="str">
        <f>IF('Client Info'!$D134="Yes",'Client Info'!$D$61,"N/A")</f>
        <v>N/A</v>
      </c>
      <c r="C245" s="112" t="str">
        <f>IF(B245="ISO 9001",'Client Info'!$B134,"N/A")</f>
        <v>N/A</v>
      </c>
      <c r="D245" s="674" t="str">
        <f>IF('Client Info'!D134="Yes",'Client Info'!J134,"---")</f>
        <v>---</v>
      </c>
      <c r="E245" s="601">
        <f>'Effective Employees'!F223</f>
        <v>0</v>
      </c>
      <c r="F245" s="191"/>
      <c r="G245" s="192"/>
      <c r="H245" s="192"/>
      <c r="I245" s="192"/>
      <c r="J245" s="192"/>
      <c r="K245" s="192"/>
      <c r="L245" s="567"/>
      <c r="M245" s="109"/>
      <c r="Q245" s="1" t="str">
        <f t="shared" si="104"/>
        <v>N/A</v>
      </c>
      <c r="R245" s="1" t="str">
        <f t="shared" si="105"/>
        <v>N/A</v>
      </c>
      <c r="S245">
        <f t="shared" ref="S245:S247" si="110">E245</f>
        <v>0</v>
      </c>
      <c r="T245">
        <f t="shared" ref="T245:Z247" si="111">IF(F245="Yes",1,0)</f>
        <v>0</v>
      </c>
      <c r="U245">
        <f t="shared" si="111"/>
        <v>0</v>
      </c>
      <c r="V245">
        <f t="shared" si="111"/>
        <v>0</v>
      </c>
      <c r="W245">
        <f t="shared" si="111"/>
        <v>0</v>
      </c>
      <c r="X245">
        <f t="shared" si="111"/>
        <v>0</v>
      </c>
      <c r="Y245">
        <f t="shared" si="111"/>
        <v>0</v>
      </c>
      <c r="Z245">
        <f t="shared" si="111"/>
        <v>0</v>
      </c>
      <c r="AA245"/>
      <c r="AB245"/>
      <c r="AC245"/>
      <c r="AD245"/>
      <c r="AE245"/>
      <c r="AF245"/>
      <c r="AG245"/>
      <c r="AH245"/>
      <c r="AI245"/>
      <c r="AJ245"/>
      <c r="AK245"/>
      <c r="AL245"/>
      <c r="AM245"/>
    </row>
    <row r="246" spans="2:39" ht="16.899999999999999">
      <c r="B246" s="114" t="str">
        <f>IF('Client Info'!$E134="Yes",'Client Info'!$E$61,"N/A")</f>
        <v>N/A</v>
      </c>
      <c r="C246" s="115" t="str">
        <f>IF(B246="ISO 14001",'Client Info'!$B134,"N/A")</f>
        <v>N/A</v>
      </c>
      <c r="D246" s="675" t="str">
        <f>IF('Client Info'!E134="Yes",'Client Info'!J134,"---")</f>
        <v>---</v>
      </c>
      <c r="E246" s="473">
        <f>'Effective Employees'!F224</f>
        <v>0</v>
      </c>
      <c r="F246" s="193"/>
      <c r="G246" s="192"/>
      <c r="H246" s="192"/>
      <c r="I246" s="192"/>
      <c r="J246" s="192"/>
      <c r="K246" s="192"/>
      <c r="L246" s="568"/>
      <c r="M246" s="109"/>
      <c r="Q246" s="1" t="str">
        <f t="shared" si="104"/>
        <v>N/A</v>
      </c>
      <c r="R246" s="1" t="str">
        <f t="shared" si="105"/>
        <v>N/A</v>
      </c>
      <c r="S246">
        <f t="shared" si="110"/>
        <v>0</v>
      </c>
      <c r="T246">
        <f t="shared" si="111"/>
        <v>0</v>
      </c>
      <c r="U246">
        <f t="shared" si="111"/>
        <v>0</v>
      </c>
      <c r="V246">
        <f t="shared" si="111"/>
        <v>0</v>
      </c>
      <c r="W246">
        <f t="shared" si="111"/>
        <v>0</v>
      </c>
      <c r="X246">
        <f t="shared" si="111"/>
        <v>0</v>
      </c>
      <c r="Y246">
        <f t="shared" si="111"/>
        <v>0</v>
      </c>
      <c r="Z246">
        <f t="shared" si="111"/>
        <v>0</v>
      </c>
      <c r="AA246"/>
      <c r="AB246"/>
      <c r="AC246"/>
      <c r="AD246"/>
      <c r="AE246"/>
      <c r="AF246"/>
      <c r="AG246"/>
      <c r="AH246"/>
      <c r="AI246"/>
      <c r="AJ246"/>
      <c r="AK246"/>
      <c r="AL246"/>
      <c r="AM246"/>
    </row>
    <row r="247" spans="2:39" ht="16.899999999999999">
      <c r="B247" s="686" t="str">
        <f>IF('Client Info'!$F134="Yes",'Client Info'!$F$61,"N/A")</f>
        <v>N/A</v>
      </c>
      <c r="C247" s="595" t="str">
        <f>IF(B247="ISO 45001",'Client Info'!$B134,"N/A")</f>
        <v>N/A</v>
      </c>
      <c r="D247" s="676" t="str">
        <f>IF('Client Info'!F134="Yes",'Client Info'!J134,"---")</f>
        <v>---</v>
      </c>
      <c r="E247" s="602">
        <f>'Effective Employees'!F225</f>
        <v>0</v>
      </c>
      <c r="F247" s="598"/>
      <c r="G247" s="599"/>
      <c r="H247" s="599"/>
      <c r="I247" s="599"/>
      <c r="J247" s="599"/>
      <c r="K247" s="599"/>
      <c r="L247" s="600"/>
      <c r="M247" s="109"/>
      <c r="Q247" s="1" t="str">
        <f t="shared" si="104"/>
        <v>N/A</v>
      </c>
      <c r="R247" s="1" t="str">
        <f t="shared" si="105"/>
        <v>N/A</v>
      </c>
      <c r="S247">
        <f t="shared" si="110"/>
        <v>0</v>
      </c>
      <c r="T247">
        <f t="shared" si="111"/>
        <v>0</v>
      </c>
      <c r="U247">
        <f t="shared" si="111"/>
        <v>0</v>
      </c>
      <c r="V247">
        <f t="shared" si="111"/>
        <v>0</v>
      </c>
      <c r="W247">
        <f t="shared" si="111"/>
        <v>0</v>
      </c>
      <c r="X247">
        <f t="shared" si="111"/>
        <v>0</v>
      </c>
      <c r="Y247">
        <f t="shared" si="111"/>
        <v>0</v>
      </c>
      <c r="Z247">
        <f t="shared" si="111"/>
        <v>0</v>
      </c>
      <c r="AA247"/>
      <c r="AB247"/>
      <c r="AC247"/>
      <c r="AD247"/>
      <c r="AE247"/>
      <c r="AF247"/>
      <c r="AG247"/>
      <c r="AH247"/>
      <c r="AI247"/>
      <c r="AJ247"/>
      <c r="AK247"/>
      <c r="AL247"/>
      <c r="AM247"/>
    </row>
    <row r="248" spans="2:39" ht="16.899999999999999">
      <c r="B248" s="687" t="str">
        <f>IF('Client Info'!$D135="Yes",'Client Info'!$D$61,"N/A")</f>
        <v>N/A</v>
      </c>
      <c r="C248" s="112" t="str">
        <f>IF(B248="ISO 9001",'Client Info'!$B135,"N/A")</f>
        <v>N/A</v>
      </c>
      <c r="D248" s="674" t="str">
        <f>IF('Client Info'!D135="Yes",'Client Info'!J135,"---")</f>
        <v>---</v>
      </c>
      <c r="E248" s="601">
        <f>'Effective Employees'!F226</f>
        <v>0</v>
      </c>
      <c r="F248" s="191"/>
      <c r="G248" s="192"/>
      <c r="H248" s="192"/>
      <c r="I248" s="192"/>
      <c r="J248" s="192"/>
      <c r="K248" s="192"/>
      <c r="L248" s="567"/>
      <c r="M248" s="109"/>
      <c r="Q248" s="1" t="str">
        <f t="shared" si="104"/>
        <v>N/A</v>
      </c>
      <c r="R248" s="1" t="str">
        <f t="shared" si="105"/>
        <v>N/A</v>
      </c>
      <c r="S248">
        <f t="shared" ref="S248:S274" si="112">E248</f>
        <v>0</v>
      </c>
      <c r="T248">
        <f t="shared" ref="T248:T274" si="113">IF(F248="Yes",1,0)</f>
        <v>0</v>
      </c>
      <c r="U248">
        <f t="shared" ref="U248:U274" si="114">IF(G248="Yes",1,0)</f>
        <v>0</v>
      </c>
      <c r="V248">
        <f t="shared" ref="V248:V274" si="115">IF(H248="Yes",1,0)</f>
        <v>0</v>
      </c>
      <c r="W248">
        <f t="shared" ref="W248:W274" si="116">IF(I248="Yes",1,0)</f>
        <v>0</v>
      </c>
      <c r="X248">
        <f t="shared" ref="X248:X274" si="117">IF(J248="Yes",1,0)</f>
        <v>0</v>
      </c>
      <c r="Y248">
        <f t="shared" ref="Y248:Y274" si="118">IF(K248="Yes",1,0)</f>
        <v>0</v>
      </c>
      <c r="Z248">
        <f t="shared" ref="Z248:Z274" si="119">IF(L248="Yes",1,0)</f>
        <v>0</v>
      </c>
      <c r="AA248"/>
      <c r="AB248"/>
      <c r="AC248"/>
      <c r="AD248"/>
      <c r="AE248"/>
      <c r="AF248"/>
      <c r="AG248"/>
      <c r="AH248"/>
      <c r="AI248"/>
      <c r="AJ248"/>
      <c r="AK248"/>
      <c r="AL248"/>
      <c r="AM248"/>
    </row>
    <row r="249" spans="2:39" ht="16.899999999999999">
      <c r="B249" s="114" t="str">
        <f>IF('Client Info'!$E135="Yes",'Client Info'!$E$61,"N/A")</f>
        <v>N/A</v>
      </c>
      <c r="C249" s="115" t="str">
        <f>IF(B249="ISO 14001",'Client Info'!$B135,"N/A")</f>
        <v>N/A</v>
      </c>
      <c r="D249" s="675" t="str">
        <f>IF('Client Info'!E135="Yes",'Client Info'!J135,"---")</f>
        <v>---</v>
      </c>
      <c r="E249" s="473">
        <f>'Effective Employees'!F227</f>
        <v>0</v>
      </c>
      <c r="F249" s="193"/>
      <c r="G249" s="192"/>
      <c r="H249" s="192"/>
      <c r="I249" s="192"/>
      <c r="J249" s="192"/>
      <c r="K249" s="192"/>
      <c r="L249" s="568"/>
      <c r="M249" s="109"/>
      <c r="Q249" s="1" t="str">
        <f t="shared" si="104"/>
        <v>N/A</v>
      </c>
      <c r="R249" s="1" t="str">
        <f t="shared" si="105"/>
        <v>N/A</v>
      </c>
      <c r="S249">
        <f t="shared" si="112"/>
        <v>0</v>
      </c>
      <c r="T249">
        <f t="shared" si="113"/>
        <v>0</v>
      </c>
      <c r="U249">
        <f t="shared" si="114"/>
        <v>0</v>
      </c>
      <c r="V249">
        <f t="shared" si="115"/>
        <v>0</v>
      </c>
      <c r="W249">
        <f t="shared" si="116"/>
        <v>0</v>
      </c>
      <c r="X249">
        <f t="shared" si="117"/>
        <v>0</v>
      </c>
      <c r="Y249">
        <f t="shared" si="118"/>
        <v>0</v>
      </c>
      <c r="Z249">
        <f t="shared" si="119"/>
        <v>0</v>
      </c>
      <c r="AA249"/>
      <c r="AB249"/>
      <c r="AC249"/>
      <c r="AD249"/>
      <c r="AE249"/>
      <c r="AF249"/>
      <c r="AG249"/>
      <c r="AH249"/>
      <c r="AI249"/>
      <c r="AJ249"/>
      <c r="AK249"/>
      <c r="AL249"/>
      <c r="AM249"/>
    </row>
    <row r="250" spans="2:39" ht="16.899999999999999">
      <c r="B250" s="686" t="str">
        <f>IF('Client Info'!$F135="Yes",'Client Info'!$F$61,"N/A")</f>
        <v>N/A</v>
      </c>
      <c r="C250" s="595" t="str">
        <f>IF(B250="ISO 45001",'Client Info'!$B135,"N/A")</f>
        <v>N/A</v>
      </c>
      <c r="D250" s="676" t="str">
        <f>IF('Client Info'!F135="Yes",'Client Info'!J135,"---")</f>
        <v>---</v>
      </c>
      <c r="E250" s="602">
        <f>'Effective Employees'!F228</f>
        <v>0</v>
      </c>
      <c r="F250" s="598"/>
      <c r="G250" s="599"/>
      <c r="H250" s="599"/>
      <c r="I250" s="599"/>
      <c r="J250" s="599"/>
      <c r="K250" s="599"/>
      <c r="L250" s="600"/>
      <c r="M250" s="109"/>
      <c r="Q250" s="1" t="str">
        <f t="shared" si="104"/>
        <v>N/A</v>
      </c>
      <c r="R250" s="1" t="str">
        <f t="shared" si="105"/>
        <v>N/A</v>
      </c>
      <c r="S250">
        <f t="shared" si="112"/>
        <v>0</v>
      </c>
      <c r="T250">
        <f t="shared" si="113"/>
        <v>0</v>
      </c>
      <c r="U250">
        <f t="shared" si="114"/>
        <v>0</v>
      </c>
      <c r="V250">
        <f t="shared" si="115"/>
        <v>0</v>
      </c>
      <c r="W250">
        <f t="shared" si="116"/>
        <v>0</v>
      </c>
      <c r="X250">
        <f t="shared" si="117"/>
        <v>0</v>
      </c>
      <c r="Y250">
        <f t="shared" si="118"/>
        <v>0</v>
      </c>
      <c r="Z250">
        <f t="shared" si="119"/>
        <v>0</v>
      </c>
      <c r="AA250"/>
      <c r="AB250"/>
      <c r="AC250"/>
      <c r="AD250"/>
      <c r="AE250"/>
      <c r="AF250"/>
      <c r="AG250"/>
      <c r="AH250"/>
      <c r="AI250"/>
      <c r="AJ250"/>
      <c r="AK250"/>
      <c r="AL250"/>
      <c r="AM250"/>
    </row>
    <row r="251" spans="2:39" ht="16.899999999999999">
      <c r="B251" s="687" t="str">
        <f>IF('Client Info'!$D136="Yes",'Client Info'!$D$61,"N/A")</f>
        <v>N/A</v>
      </c>
      <c r="C251" s="112" t="str">
        <f>IF(B251="ISO 9001",'Client Info'!$B136,"N/A")</f>
        <v>N/A</v>
      </c>
      <c r="D251" s="674" t="str">
        <f>IF('Client Info'!D136="Yes",'Client Info'!J136,"---")</f>
        <v>---</v>
      </c>
      <c r="E251" s="601">
        <f>'Effective Employees'!F229</f>
        <v>0</v>
      </c>
      <c r="F251" s="191"/>
      <c r="G251" s="192"/>
      <c r="H251" s="192"/>
      <c r="I251" s="192"/>
      <c r="J251" s="192"/>
      <c r="K251" s="192"/>
      <c r="L251" s="567"/>
      <c r="M251" s="109"/>
      <c r="Q251" s="1" t="str">
        <f t="shared" si="104"/>
        <v>N/A</v>
      </c>
      <c r="R251" s="1" t="str">
        <f t="shared" si="105"/>
        <v>N/A</v>
      </c>
      <c r="S251">
        <f t="shared" si="112"/>
        <v>0</v>
      </c>
      <c r="T251">
        <f t="shared" si="113"/>
        <v>0</v>
      </c>
      <c r="U251">
        <f t="shared" si="114"/>
        <v>0</v>
      </c>
      <c r="V251">
        <f t="shared" si="115"/>
        <v>0</v>
      </c>
      <c r="W251">
        <f t="shared" si="116"/>
        <v>0</v>
      </c>
      <c r="X251">
        <f t="shared" si="117"/>
        <v>0</v>
      </c>
      <c r="Y251">
        <f t="shared" si="118"/>
        <v>0</v>
      </c>
      <c r="Z251">
        <f t="shared" si="119"/>
        <v>0</v>
      </c>
      <c r="AA251"/>
      <c r="AB251"/>
      <c r="AC251"/>
      <c r="AD251"/>
      <c r="AE251"/>
      <c r="AF251"/>
      <c r="AG251"/>
      <c r="AH251"/>
      <c r="AI251"/>
      <c r="AJ251"/>
      <c r="AK251"/>
      <c r="AL251"/>
      <c r="AM251"/>
    </row>
    <row r="252" spans="2:39" ht="16.899999999999999">
      <c r="B252" s="114" t="str">
        <f>IF('Client Info'!$E136="Yes",'Client Info'!$E$61,"N/A")</f>
        <v>N/A</v>
      </c>
      <c r="C252" s="115" t="str">
        <f>IF(B252="ISO 14001",'Client Info'!$B136,"N/A")</f>
        <v>N/A</v>
      </c>
      <c r="D252" s="675" t="str">
        <f>IF('Client Info'!E136="Yes",'Client Info'!J136,"---")</f>
        <v>---</v>
      </c>
      <c r="E252" s="473">
        <f>'Effective Employees'!F230</f>
        <v>0</v>
      </c>
      <c r="F252" s="193"/>
      <c r="G252" s="192"/>
      <c r="H252" s="192"/>
      <c r="I252" s="192"/>
      <c r="J252" s="192"/>
      <c r="K252" s="192"/>
      <c r="L252" s="568"/>
      <c r="M252" s="109"/>
      <c r="Q252" s="1" t="str">
        <f t="shared" si="104"/>
        <v>N/A</v>
      </c>
      <c r="R252" s="1" t="str">
        <f t="shared" si="105"/>
        <v>N/A</v>
      </c>
      <c r="S252">
        <f t="shared" si="112"/>
        <v>0</v>
      </c>
      <c r="T252">
        <f t="shared" si="113"/>
        <v>0</v>
      </c>
      <c r="U252">
        <f t="shared" si="114"/>
        <v>0</v>
      </c>
      <c r="V252">
        <f t="shared" si="115"/>
        <v>0</v>
      </c>
      <c r="W252">
        <f t="shared" si="116"/>
        <v>0</v>
      </c>
      <c r="X252">
        <f t="shared" si="117"/>
        <v>0</v>
      </c>
      <c r="Y252">
        <f t="shared" si="118"/>
        <v>0</v>
      </c>
      <c r="Z252">
        <f t="shared" si="119"/>
        <v>0</v>
      </c>
      <c r="AA252"/>
      <c r="AB252"/>
      <c r="AC252"/>
      <c r="AD252"/>
      <c r="AE252"/>
      <c r="AF252"/>
      <c r="AG252"/>
      <c r="AH252"/>
      <c r="AI252"/>
      <c r="AJ252"/>
      <c r="AK252"/>
      <c r="AL252"/>
      <c r="AM252"/>
    </row>
    <row r="253" spans="2:39" ht="16.899999999999999">
      <c r="B253" s="686" t="str">
        <f>IF('Client Info'!$F136="Yes",'Client Info'!$F$61,"N/A")</f>
        <v>N/A</v>
      </c>
      <c r="C253" s="595" t="str">
        <f>IF(B253="ISO 45001",'Client Info'!$B136,"N/A")</f>
        <v>N/A</v>
      </c>
      <c r="D253" s="676" t="str">
        <f>IF('Client Info'!F136="Yes",'Client Info'!J136,"---")</f>
        <v>---</v>
      </c>
      <c r="E253" s="602">
        <f>'Effective Employees'!F231</f>
        <v>0</v>
      </c>
      <c r="F253" s="598"/>
      <c r="G253" s="599"/>
      <c r="H253" s="599"/>
      <c r="I253" s="599"/>
      <c r="J253" s="599"/>
      <c r="K253" s="599"/>
      <c r="L253" s="600"/>
      <c r="M253" s="109"/>
      <c r="Q253" s="1" t="str">
        <f t="shared" si="104"/>
        <v>N/A</v>
      </c>
      <c r="R253" s="1" t="str">
        <f t="shared" si="105"/>
        <v>N/A</v>
      </c>
      <c r="S253">
        <f t="shared" si="112"/>
        <v>0</v>
      </c>
      <c r="T253">
        <f t="shared" si="113"/>
        <v>0</v>
      </c>
      <c r="U253">
        <f t="shared" si="114"/>
        <v>0</v>
      </c>
      <c r="V253">
        <f t="shared" si="115"/>
        <v>0</v>
      </c>
      <c r="W253">
        <f t="shared" si="116"/>
        <v>0</v>
      </c>
      <c r="X253">
        <f t="shared" si="117"/>
        <v>0</v>
      </c>
      <c r="Y253">
        <f t="shared" si="118"/>
        <v>0</v>
      </c>
      <c r="Z253">
        <f t="shared" si="119"/>
        <v>0</v>
      </c>
      <c r="AA253"/>
      <c r="AB253"/>
      <c r="AC253"/>
      <c r="AD253"/>
      <c r="AE253"/>
      <c r="AF253"/>
      <c r="AG253"/>
      <c r="AH253"/>
      <c r="AI253"/>
      <c r="AJ253"/>
      <c r="AK253"/>
      <c r="AL253"/>
      <c r="AM253"/>
    </row>
    <row r="254" spans="2:39" ht="16.899999999999999">
      <c r="B254" s="687" t="str">
        <f>IF('Client Info'!$D137="Yes",'Client Info'!$D$61,"N/A")</f>
        <v>N/A</v>
      </c>
      <c r="C254" s="112" t="str">
        <f>IF(B254="ISO 9001",'Client Info'!$B137,"N/A")</f>
        <v>N/A</v>
      </c>
      <c r="D254" s="674" t="str">
        <f>IF('Client Info'!D137="Yes",'Client Info'!J137,"---")</f>
        <v>---</v>
      </c>
      <c r="E254" s="601">
        <f>'Effective Employees'!F232</f>
        <v>0</v>
      </c>
      <c r="F254" s="191"/>
      <c r="G254" s="192"/>
      <c r="H254" s="192"/>
      <c r="I254" s="192"/>
      <c r="J254" s="192"/>
      <c r="K254" s="192"/>
      <c r="L254" s="567"/>
      <c r="M254" s="109"/>
      <c r="Q254" s="1" t="str">
        <f t="shared" si="104"/>
        <v>N/A</v>
      </c>
      <c r="R254" s="1" t="str">
        <f t="shared" si="105"/>
        <v>N/A</v>
      </c>
      <c r="S254">
        <f t="shared" si="112"/>
        <v>0</v>
      </c>
      <c r="T254">
        <f t="shared" si="113"/>
        <v>0</v>
      </c>
      <c r="U254">
        <f t="shared" si="114"/>
        <v>0</v>
      </c>
      <c r="V254">
        <f t="shared" si="115"/>
        <v>0</v>
      </c>
      <c r="W254">
        <f t="shared" si="116"/>
        <v>0</v>
      </c>
      <c r="X254">
        <f t="shared" si="117"/>
        <v>0</v>
      </c>
      <c r="Y254">
        <f t="shared" si="118"/>
        <v>0</v>
      </c>
      <c r="Z254">
        <f t="shared" si="119"/>
        <v>0</v>
      </c>
      <c r="AA254"/>
      <c r="AB254"/>
      <c r="AC254"/>
      <c r="AD254"/>
      <c r="AE254"/>
      <c r="AF254"/>
      <c r="AG254"/>
      <c r="AH254"/>
      <c r="AI254"/>
      <c r="AJ254"/>
      <c r="AK254"/>
      <c r="AL254"/>
      <c r="AM254"/>
    </row>
    <row r="255" spans="2:39" ht="16.899999999999999">
      <c r="B255" s="114" t="str">
        <f>IF('Client Info'!$E137="Yes",'Client Info'!$E$61,"N/A")</f>
        <v>N/A</v>
      </c>
      <c r="C255" s="115" t="str">
        <f>IF(B255="ISO 14001",'Client Info'!$B137,"N/A")</f>
        <v>N/A</v>
      </c>
      <c r="D255" s="675" t="str">
        <f>IF('Client Info'!E137="Yes",'Client Info'!J137,"---")</f>
        <v>---</v>
      </c>
      <c r="E255" s="473">
        <f>'Effective Employees'!F233</f>
        <v>0</v>
      </c>
      <c r="F255" s="193"/>
      <c r="G255" s="192"/>
      <c r="H255" s="192"/>
      <c r="I255" s="192"/>
      <c r="J255" s="192"/>
      <c r="K255" s="192"/>
      <c r="L255" s="568"/>
      <c r="M255" s="109"/>
      <c r="Q255" s="1" t="str">
        <f t="shared" si="104"/>
        <v>N/A</v>
      </c>
      <c r="R255" s="1" t="str">
        <f t="shared" si="105"/>
        <v>N/A</v>
      </c>
      <c r="S255">
        <f t="shared" si="112"/>
        <v>0</v>
      </c>
      <c r="T255">
        <f t="shared" si="113"/>
        <v>0</v>
      </c>
      <c r="U255">
        <f t="shared" si="114"/>
        <v>0</v>
      </c>
      <c r="V255">
        <f t="shared" si="115"/>
        <v>0</v>
      </c>
      <c r="W255">
        <f t="shared" si="116"/>
        <v>0</v>
      </c>
      <c r="X255">
        <f t="shared" si="117"/>
        <v>0</v>
      </c>
      <c r="Y255">
        <f t="shared" si="118"/>
        <v>0</v>
      </c>
      <c r="Z255">
        <f t="shared" si="119"/>
        <v>0</v>
      </c>
      <c r="AA255"/>
      <c r="AB255"/>
      <c r="AC255"/>
      <c r="AD255"/>
      <c r="AE255"/>
      <c r="AF255"/>
      <c r="AG255"/>
      <c r="AH255"/>
      <c r="AI255"/>
      <c r="AJ255"/>
      <c r="AK255"/>
      <c r="AL255"/>
      <c r="AM255"/>
    </row>
    <row r="256" spans="2:39" ht="16.899999999999999">
      <c r="B256" s="686" t="str">
        <f>IF('Client Info'!$F137="Yes",'Client Info'!$F$61,"N/A")</f>
        <v>N/A</v>
      </c>
      <c r="C256" s="595" t="str">
        <f>IF(B256="ISO 45001",'Client Info'!$B137,"N/A")</f>
        <v>N/A</v>
      </c>
      <c r="D256" s="676" t="str">
        <f>IF('Client Info'!F137="Yes",'Client Info'!J137,"---")</f>
        <v>---</v>
      </c>
      <c r="E256" s="602">
        <f>'Effective Employees'!F234</f>
        <v>0</v>
      </c>
      <c r="F256" s="598"/>
      <c r="G256" s="599"/>
      <c r="H256" s="599"/>
      <c r="I256" s="599"/>
      <c r="J256" s="599"/>
      <c r="K256" s="599"/>
      <c r="L256" s="600"/>
      <c r="M256" s="109"/>
      <c r="Q256" s="1" t="str">
        <f t="shared" si="104"/>
        <v>N/A</v>
      </c>
      <c r="R256" s="1" t="str">
        <f t="shared" si="105"/>
        <v>N/A</v>
      </c>
      <c r="S256">
        <f t="shared" si="112"/>
        <v>0</v>
      </c>
      <c r="T256">
        <f t="shared" si="113"/>
        <v>0</v>
      </c>
      <c r="U256">
        <f t="shared" si="114"/>
        <v>0</v>
      </c>
      <c r="V256">
        <f t="shared" si="115"/>
        <v>0</v>
      </c>
      <c r="W256">
        <f t="shared" si="116"/>
        <v>0</v>
      </c>
      <c r="X256">
        <f t="shared" si="117"/>
        <v>0</v>
      </c>
      <c r="Y256">
        <f t="shared" si="118"/>
        <v>0</v>
      </c>
      <c r="Z256">
        <f t="shared" si="119"/>
        <v>0</v>
      </c>
      <c r="AA256"/>
      <c r="AB256"/>
      <c r="AC256"/>
      <c r="AD256"/>
      <c r="AE256"/>
      <c r="AF256"/>
      <c r="AG256"/>
      <c r="AH256"/>
      <c r="AI256"/>
      <c r="AJ256"/>
      <c r="AK256"/>
      <c r="AL256"/>
      <c r="AM256"/>
    </row>
    <row r="257" spans="2:39" ht="16.899999999999999">
      <c r="B257" s="687" t="str">
        <f>IF('Client Info'!$D138="Yes",'Client Info'!$D$61,"N/A")</f>
        <v>N/A</v>
      </c>
      <c r="C257" s="112" t="str">
        <f>IF(B257="ISO 9001",'Client Info'!$B138,"N/A")</f>
        <v>N/A</v>
      </c>
      <c r="D257" s="674" t="str">
        <f>IF('Client Info'!D138="Yes",'Client Info'!J138,"---")</f>
        <v>---</v>
      </c>
      <c r="E257" s="601">
        <f>'Effective Employees'!F235</f>
        <v>0</v>
      </c>
      <c r="F257" s="191"/>
      <c r="G257" s="192"/>
      <c r="H257" s="192"/>
      <c r="I257" s="192"/>
      <c r="J257" s="192"/>
      <c r="K257" s="192"/>
      <c r="L257" s="567"/>
      <c r="M257" s="109"/>
      <c r="Q257" s="1" t="str">
        <f t="shared" si="104"/>
        <v>N/A</v>
      </c>
      <c r="R257" s="1" t="str">
        <f t="shared" si="105"/>
        <v>N/A</v>
      </c>
      <c r="S257">
        <f t="shared" si="112"/>
        <v>0</v>
      </c>
      <c r="T257">
        <f t="shared" si="113"/>
        <v>0</v>
      </c>
      <c r="U257">
        <f t="shared" si="114"/>
        <v>0</v>
      </c>
      <c r="V257">
        <f t="shared" si="115"/>
        <v>0</v>
      </c>
      <c r="W257">
        <f t="shared" si="116"/>
        <v>0</v>
      </c>
      <c r="X257">
        <f t="shared" si="117"/>
        <v>0</v>
      </c>
      <c r="Y257">
        <f t="shared" si="118"/>
        <v>0</v>
      </c>
      <c r="Z257">
        <f t="shared" si="119"/>
        <v>0</v>
      </c>
      <c r="AA257"/>
      <c r="AB257"/>
      <c r="AC257"/>
      <c r="AD257"/>
      <c r="AE257"/>
      <c r="AF257"/>
      <c r="AG257"/>
      <c r="AH257"/>
      <c r="AI257"/>
      <c r="AJ257"/>
      <c r="AK257"/>
      <c r="AL257"/>
      <c r="AM257"/>
    </row>
    <row r="258" spans="2:39" ht="16.899999999999999">
      <c r="B258" s="114" t="str">
        <f>IF('Client Info'!$E138="Yes",'Client Info'!$E$61,"N/A")</f>
        <v>N/A</v>
      </c>
      <c r="C258" s="115" t="str">
        <f>IF(B258="ISO 14001",'Client Info'!$B138,"N/A")</f>
        <v>N/A</v>
      </c>
      <c r="D258" s="675" t="str">
        <f>IF('Client Info'!E138="Yes",'Client Info'!J138,"---")</f>
        <v>---</v>
      </c>
      <c r="E258" s="473">
        <f>'Effective Employees'!F236</f>
        <v>0</v>
      </c>
      <c r="F258" s="193"/>
      <c r="G258" s="192"/>
      <c r="H258" s="192"/>
      <c r="I258" s="192"/>
      <c r="J258" s="192"/>
      <c r="K258" s="192"/>
      <c r="L258" s="568"/>
      <c r="M258" s="109"/>
      <c r="Q258" s="1" t="str">
        <f t="shared" si="104"/>
        <v>N/A</v>
      </c>
      <c r="R258" s="1" t="str">
        <f t="shared" si="105"/>
        <v>N/A</v>
      </c>
      <c r="S258">
        <f t="shared" si="112"/>
        <v>0</v>
      </c>
      <c r="T258">
        <f t="shared" si="113"/>
        <v>0</v>
      </c>
      <c r="U258">
        <f t="shared" si="114"/>
        <v>0</v>
      </c>
      <c r="V258">
        <f t="shared" si="115"/>
        <v>0</v>
      </c>
      <c r="W258">
        <f t="shared" si="116"/>
        <v>0</v>
      </c>
      <c r="X258">
        <f t="shared" si="117"/>
        <v>0</v>
      </c>
      <c r="Y258">
        <f t="shared" si="118"/>
        <v>0</v>
      </c>
      <c r="Z258">
        <f t="shared" si="119"/>
        <v>0</v>
      </c>
      <c r="AA258"/>
      <c r="AB258"/>
      <c r="AC258"/>
      <c r="AD258"/>
      <c r="AE258"/>
      <c r="AF258"/>
      <c r="AG258"/>
      <c r="AH258"/>
      <c r="AI258"/>
      <c r="AJ258"/>
      <c r="AK258"/>
      <c r="AL258"/>
      <c r="AM258"/>
    </row>
    <row r="259" spans="2:39" ht="16.899999999999999">
      <c r="B259" s="686" t="str">
        <f>IF('Client Info'!$F138="Yes",'Client Info'!$F$61,"N/A")</f>
        <v>N/A</v>
      </c>
      <c r="C259" s="595" t="str">
        <f>IF(B259="ISO 45001",'Client Info'!$B138,"N/A")</f>
        <v>N/A</v>
      </c>
      <c r="D259" s="676" t="str">
        <f>IF('Client Info'!F138="Yes",'Client Info'!J138,"---")</f>
        <v>---</v>
      </c>
      <c r="E259" s="602">
        <f>'Effective Employees'!F237</f>
        <v>0</v>
      </c>
      <c r="F259" s="598"/>
      <c r="G259" s="599"/>
      <c r="H259" s="599"/>
      <c r="I259" s="599"/>
      <c r="J259" s="599"/>
      <c r="K259" s="599"/>
      <c r="L259" s="600"/>
      <c r="M259" s="109"/>
      <c r="Q259" s="1" t="str">
        <f t="shared" si="104"/>
        <v>N/A</v>
      </c>
      <c r="R259" s="1" t="str">
        <f t="shared" si="105"/>
        <v>N/A</v>
      </c>
      <c r="S259">
        <f t="shared" si="112"/>
        <v>0</v>
      </c>
      <c r="T259">
        <f t="shared" si="113"/>
        <v>0</v>
      </c>
      <c r="U259">
        <f t="shared" si="114"/>
        <v>0</v>
      </c>
      <c r="V259">
        <f t="shared" si="115"/>
        <v>0</v>
      </c>
      <c r="W259">
        <f t="shared" si="116"/>
        <v>0</v>
      </c>
      <c r="X259">
        <f t="shared" si="117"/>
        <v>0</v>
      </c>
      <c r="Y259">
        <f t="shared" si="118"/>
        <v>0</v>
      </c>
      <c r="Z259">
        <f t="shared" si="119"/>
        <v>0</v>
      </c>
      <c r="AA259"/>
      <c r="AB259"/>
      <c r="AC259"/>
      <c r="AD259"/>
      <c r="AE259"/>
      <c r="AF259"/>
      <c r="AG259"/>
      <c r="AH259"/>
      <c r="AI259"/>
      <c r="AJ259"/>
      <c r="AK259"/>
      <c r="AL259"/>
      <c r="AM259"/>
    </row>
    <row r="260" spans="2:39" ht="16.899999999999999">
      <c r="B260" s="687" t="str">
        <f>IF('Client Info'!$D139="Yes",'Client Info'!$D$61,"N/A")</f>
        <v>N/A</v>
      </c>
      <c r="C260" s="112" t="str">
        <f>IF(B260="ISO 9001",'Client Info'!$B139,"N/A")</f>
        <v>N/A</v>
      </c>
      <c r="D260" s="674" t="str">
        <f>IF('Client Info'!D139="Yes",'Client Info'!J139,"---")</f>
        <v>---</v>
      </c>
      <c r="E260" s="601">
        <f>'Effective Employees'!F238</f>
        <v>0</v>
      </c>
      <c r="F260" s="191"/>
      <c r="G260" s="192"/>
      <c r="H260" s="192"/>
      <c r="I260" s="192"/>
      <c r="J260" s="192"/>
      <c r="K260" s="192"/>
      <c r="L260" s="567"/>
      <c r="M260" s="109"/>
      <c r="Q260" s="1" t="str">
        <f t="shared" si="104"/>
        <v>N/A</v>
      </c>
      <c r="R260" s="1" t="str">
        <f t="shared" si="105"/>
        <v>N/A</v>
      </c>
      <c r="S260">
        <f t="shared" si="112"/>
        <v>0</v>
      </c>
      <c r="T260">
        <f t="shared" si="113"/>
        <v>0</v>
      </c>
      <c r="U260">
        <f t="shared" si="114"/>
        <v>0</v>
      </c>
      <c r="V260">
        <f t="shared" si="115"/>
        <v>0</v>
      </c>
      <c r="W260">
        <f t="shared" si="116"/>
        <v>0</v>
      </c>
      <c r="X260">
        <f t="shared" si="117"/>
        <v>0</v>
      </c>
      <c r="Y260">
        <f t="shared" si="118"/>
        <v>0</v>
      </c>
      <c r="Z260">
        <f t="shared" si="119"/>
        <v>0</v>
      </c>
      <c r="AA260"/>
      <c r="AB260"/>
      <c r="AC260"/>
      <c r="AD260"/>
      <c r="AE260"/>
      <c r="AF260"/>
      <c r="AG260"/>
      <c r="AH260"/>
      <c r="AI260"/>
      <c r="AJ260"/>
      <c r="AK260"/>
      <c r="AL260"/>
      <c r="AM260"/>
    </row>
    <row r="261" spans="2:39" ht="16.899999999999999">
      <c r="B261" s="114" t="str">
        <f>IF('Client Info'!$E139="Yes",'Client Info'!$E$61,"N/A")</f>
        <v>N/A</v>
      </c>
      <c r="C261" s="115" t="str">
        <f>IF(B261="ISO 14001",'Client Info'!$B139,"N/A")</f>
        <v>N/A</v>
      </c>
      <c r="D261" s="675" t="str">
        <f>IF('Client Info'!E139="Yes",'Client Info'!J139,"---")</f>
        <v>---</v>
      </c>
      <c r="E261" s="473">
        <f>'Effective Employees'!F239</f>
        <v>0</v>
      </c>
      <c r="F261" s="193"/>
      <c r="G261" s="192"/>
      <c r="H261" s="192"/>
      <c r="I261" s="192"/>
      <c r="J261" s="192"/>
      <c r="K261" s="192"/>
      <c r="L261" s="568"/>
      <c r="M261" s="109"/>
      <c r="Q261" s="1" t="str">
        <f t="shared" si="104"/>
        <v>N/A</v>
      </c>
      <c r="R261" s="1" t="str">
        <f t="shared" si="105"/>
        <v>N/A</v>
      </c>
      <c r="S261">
        <f t="shared" si="112"/>
        <v>0</v>
      </c>
      <c r="T261">
        <f t="shared" si="113"/>
        <v>0</v>
      </c>
      <c r="U261">
        <f t="shared" si="114"/>
        <v>0</v>
      </c>
      <c r="V261">
        <f t="shared" si="115"/>
        <v>0</v>
      </c>
      <c r="W261">
        <f t="shared" si="116"/>
        <v>0</v>
      </c>
      <c r="X261">
        <f t="shared" si="117"/>
        <v>0</v>
      </c>
      <c r="Y261">
        <f t="shared" si="118"/>
        <v>0</v>
      </c>
      <c r="Z261">
        <f t="shared" si="119"/>
        <v>0</v>
      </c>
      <c r="AA261"/>
      <c r="AB261"/>
      <c r="AC261"/>
      <c r="AD261"/>
      <c r="AE261"/>
      <c r="AF261"/>
      <c r="AG261"/>
      <c r="AH261"/>
      <c r="AI261"/>
      <c r="AJ261"/>
      <c r="AK261"/>
      <c r="AL261"/>
      <c r="AM261"/>
    </row>
    <row r="262" spans="2:39" ht="16.899999999999999">
      <c r="B262" s="686" t="str">
        <f>IF('Client Info'!$F139="Yes",'Client Info'!$F$61,"N/A")</f>
        <v>N/A</v>
      </c>
      <c r="C262" s="595" t="str">
        <f>IF(B262="ISO 45001",'Client Info'!$B139,"N/A")</f>
        <v>N/A</v>
      </c>
      <c r="D262" s="676" t="str">
        <f>IF('Client Info'!F139="Yes",'Client Info'!J139,"---")</f>
        <v>---</v>
      </c>
      <c r="E262" s="602">
        <f>'Effective Employees'!F240</f>
        <v>0</v>
      </c>
      <c r="F262" s="598"/>
      <c r="G262" s="599"/>
      <c r="H262" s="599"/>
      <c r="I262" s="599"/>
      <c r="J262" s="599"/>
      <c r="K262" s="599"/>
      <c r="L262" s="600"/>
      <c r="M262" s="109"/>
      <c r="Q262" s="1" t="str">
        <f t="shared" si="104"/>
        <v>N/A</v>
      </c>
      <c r="R262" s="1" t="str">
        <f t="shared" si="105"/>
        <v>N/A</v>
      </c>
      <c r="S262">
        <f t="shared" si="112"/>
        <v>0</v>
      </c>
      <c r="T262">
        <f t="shared" si="113"/>
        <v>0</v>
      </c>
      <c r="U262">
        <f t="shared" si="114"/>
        <v>0</v>
      </c>
      <c r="V262">
        <f t="shared" si="115"/>
        <v>0</v>
      </c>
      <c r="W262">
        <f t="shared" si="116"/>
        <v>0</v>
      </c>
      <c r="X262">
        <f t="shared" si="117"/>
        <v>0</v>
      </c>
      <c r="Y262">
        <f t="shared" si="118"/>
        <v>0</v>
      </c>
      <c r="Z262">
        <f t="shared" si="119"/>
        <v>0</v>
      </c>
      <c r="AA262"/>
      <c r="AB262"/>
      <c r="AC262"/>
      <c r="AD262"/>
      <c r="AE262"/>
      <c r="AF262"/>
      <c r="AG262"/>
      <c r="AH262"/>
      <c r="AI262"/>
      <c r="AJ262"/>
      <c r="AK262"/>
      <c r="AL262"/>
      <c r="AM262"/>
    </row>
    <row r="263" spans="2:39" ht="16.899999999999999">
      <c r="B263" s="687" t="str">
        <f>IF('Client Info'!$D140="Yes",'Client Info'!$D$61,"N/A")</f>
        <v>N/A</v>
      </c>
      <c r="C263" s="112" t="str">
        <f>IF(B263="ISO 9001",'Client Info'!$B140,"N/A")</f>
        <v>N/A</v>
      </c>
      <c r="D263" s="674" t="str">
        <f>IF('Client Info'!D140="Yes",'Client Info'!J140,"---")</f>
        <v>---</v>
      </c>
      <c r="E263" s="601">
        <f>'Effective Employees'!F241</f>
        <v>0</v>
      </c>
      <c r="F263" s="191"/>
      <c r="G263" s="192"/>
      <c r="H263" s="192"/>
      <c r="I263" s="192"/>
      <c r="J263" s="192"/>
      <c r="K263" s="192"/>
      <c r="L263" s="567"/>
      <c r="M263" s="109"/>
      <c r="Q263" s="1" t="str">
        <f t="shared" si="104"/>
        <v>N/A</v>
      </c>
      <c r="R263" s="1" t="str">
        <f t="shared" si="105"/>
        <v>N/A</v>
      </c>
      <c r="S263">
        <f t="shared" si="112"/>
        <v>0</v>
      </c>
      <c r="T263">
        <f t="shared" si="113"/>
        <v>0</v>
      </c>
      <c r="U263">
        <f t="shared" si="114"/>
        <v>0</v>
      </c>
      <c r="V263">
        <f t="shared" si="115"/>
        <v>0</v>
      </c>
      <c r="W263">
        <f t="shared" si="116"/>
        <v>0</v>
      </c>
      <c r="X263">
        <f t="shared" si="117"/>
        <v>0</v>
      </c>
      <c r="Y263">
        <f t="shared" si="118"/>
        <v>0</v>
      </c>
      <c r="Z263">
        <f t="shared" si="119"/>
        <v>0</v>
      </c>
      <c r="AA263"/>
      <c r="AB263"/>
      <c r="AC263"/>
      <c r="AD263"/>
      <c r="AE263"/>
      <c r="AF263"/>
      <c r="AG263"/>
      <c r="AH263"/>
      <c r="AI263"/>
      <c r="AJ263"/>
      <c r="AK263"/>
      <c r="AL263"/>
      <c r="AM263"/>
    </row>
    <row r="264" spans="2:39" ht="16.899999999999999">
      <c r="B264" s="114" t="str">
        <f>IF('Client Info'!$E140="Yes",'Client Info'!$E$61,"N/A")</f>
        <v>N/A</v>
      </c>
      <c r="C264" s="115" t="str">
        <f>IF(B264="ISO 14001",'Client Info'!$B140,"N/A")</f>
        <v>N/A</v>
      </c>
      <c r="D264" s="675" t="str">
        <f>IF('Client Info'!E140="Yes",'Client Info'!J140,"---")</f>
        <v>---</v>
      </c>
      <c r="E264" s="473">
        <f>'Effective Employees'!F242</f>
        <v>0</v>
      </c>
      <c r="F264" s="193"/>
      <c r="G264" s="192"/>
      <c r="H264" s="192"/>
      <c r="I264" s="192"/>
      <c r="J264" s="192"/>
      <c r="K264" s="192"/>
      <c r="L264" s="568"/>
      <c r="M264" s="109"/>
      <c r="Q264" s="1" t="str">
        <f t="shared" si="104"/>
        <v>N/A</v>
      </c>
      <c r="R264" s="1" t="str">
        <f t="shared" si="105"/>
        <v>N/A</v>
      </c>
      <c r="S264">
        <f t="shared" si="112"/>
        <v>0</v>
      </c>
      <c r="T264">
        <f t="shared" si="113"/>
        <v>0</v>
      </c>
      <c r="U264">
        <f t="shared" si="114"/>
        <v>0</v>
      </c>
      <c r="V264">
        <f t="shared" si="115"/>
        <v>0</v>
      </c>
      <c r="W264">
        <f t="shared" si="116"/>
        <v>0</v>
      </c>
      <c r="X264">
        <f t="shared" si="117"/>
        <v>0</v>
      </c>
      <c r="Y264">
        <f t="shared" si="118"/>
        <v>0</v>
      </c>
      <c r="Z264">
        <f t="shared" si="119"/>
        <v>0</v>
      </c>
      <c r="AA264"/>
      <c r="AB264"/>
      <c r="AC264"/>
      <c r="AD264"/>
      <c r="AE264"/>
      <c r="AF264"/>
      <c r="AG264"/>
      <c r="AH264"/>
      <c r="AI264"/>
      <c r="AJ264"/>
      <c r="AK264"/>
      <c r="AL264"/>
      <c r="AM264"/>
    </row>
    <row r="265" spans="2:39" ht="16.899999999999999">
      <c r="B265" s="686" t="str">
        <f>IF('Client Info'!$F140="Yes",'Client Info'!$F$61,"N/A")</f>
        <v>N/A</v>
      </c>
      <c r="C265" s="595" t="str">
        <f>IF(B265="ISO 45001",'Client Info'!$B140,"N/A")</f>
        <v>N/A</v>
      </c>
      <c r="D265" s="676" t="str">
        <f>IF('Client Info'!F140="Yes",'Client Info'!J140,"---")</f>
        <v>---</v>
      </c>
      <c r="E265" s="602">
        <f>'Effective Employees'!F243</f>
        <v>0</v>
      </c>
      <c r="F265" s="598"/>
      <c r="G265" s="599"/>
      <c r="H265" s="599"/>
      <c r="I265" s="599"/>
      <c r="J265" s="599"/>
      <c r="K265" s="599"/>
      <c r="L265" s="600"/>
      <c r="M265" s="109"/>
      <c r="Q265" s="1" t="str">
        <f t="shared" si="104"/>
        <v>N/A</v>
      </c>
      <c r="R265" s="1" t="str">
        <f t="shared" si="105"/>
        <v>N/A</v>
      </c>
      <c r="S265">
        <f t="shared" si="112"/>
        <v>0</v>
      </c>
      <c r="T265">
        <f t="shared" si="113"/>
        <v>0</v>
      </c>
      <c r="U265">
        <f t="shared" si="114"/>
        <v>0</v>
      </c>
      <c r="V265">
        <f t="shared" si="115"/>
        <v>0</v>
      </c>
      <c r="W265">
        <f t="shared" si="116"/>
        <v>0</v>
      </c>
      <c r="X265">
        <f t="shared" si="117"/>
        <v>0</v>
      </c>
      <c r="Y265">
        <f t="shared" si="118"/>
        <v>0</v>
      </c>
      <c r="Z265">
        <f t="shared" si="119"/>
        <v>0</v>
      </c>
      <c r="AA265"/>
      <c r="AB265"/>
      <c r="AC265"/>
      <c r="AD265"/>
      <c r="AE265"/>
      <c r="AF265"/>
      <c r="AG265"/>
      <c r="AH265"/>
      <c r="AI265"/>
      <c r="AJ265"/>
      <c r="AK265"/>
      <c r="AL265"/>
      <c r="AM265"/>
    </row>
    <row r="266" spans="2:39" ht="16.899999999999999">
      <c r="B266" s="687" t="str">
        <f>IF('Client Info'!$D141="Yes",'Client Info'!$D$61,"N/A")</f>
        <v>N/A</v>
      </c>
      <c r="C266" s="112" t="str">
        <f>IF(B266="ISO 9001",'Client Info'!$B141,"N/A")</f>
        <v>N/A</v>
      </c>
      <c r="D266" s="674" t="str">
        <f>IF('Client Info'!D141="Yes",'Client Info'!J141,"---")</f>
        <v>---</v>
      </c>
      <c r="E266" s="601">
        <f>'Effective Employees'!F244</f>
        <v>0</v>
      </c>
      <c r="F266" s="191"/>
      <c r="G266" s="192"/>
      <c r="H266" s="192"/>
      <c r="I266" s="192"/>
      <c r="J266" s="192"/>
      <c r="K266" s="192"/>
      <c r="L266" s="567"/>
      <c r="M266" s="109"/>
      <c r="Q266" s="1" t="str">
        <f t="shared" si="104"/>
        <v>N/A</v>
      </c>
      <c r="R266" s="1" t="str">
        <f t="shared" si="105"/>
        <v>N/A</v>
      </c>
      <c r="S266">
        <f t="shared" si="112"/>
        <v>0</v>
      </c>
      <c r="T266">
        <f t="shared" si="113"/>
        <v>0</v>
      </c>
      <c r="U266">
        <f t="shared" si="114"/>
        <v>0</v>
      </c>
      <c r="V266">
        <f t="shared" si="115"/>
        <v>0</v>
      </c>
      <c r="W266">
        <f t="shared" si="116"/>
        <v>0</v>
      </c>
      <c r="X266">
        <f t="shared" si="117"/>
        <v>0</v>
      </c>
      <c r="Y266">
        <f t="shared" si="118"/>
        <v>0</v>
      </c>
      <c r="Z266">
        <f t="shared" si="119"/>
        <v>0</v>
      </c>
      <c r="AA266"/>
      <c r="AB266"/>
      <c r="AC266"/>
      <c r="AD266"/>
      <c r="AE266"/>
      <c r="AF266"/>
      <c r="AG266"/>
      <c r="AH266"/>
      <c r="AI266"/>
      <c r="AJ266"/>
      <c r="AK266"/>
      <c r="AL266"/>
      <c r="AM266"/>
    </row>
    <row r="267" spans="2:39" ht="16.899999999999999">
      <c r="B267" s="114" t="str">
        <f>IF('Client Info'!$E141="Yes",'Client Info'!$E$61,"N/A")</f>
        <v>N/A</v>
      </c>
      <c r="C267" s="115" t="str">
        <f>IF(B267="ISO 14001",'Client Info'!$B141,"N/A")</f>
        <v>N/A</v>
      </c>
      <c r="D267" s="675" t="str">
        <f>IF('Client Info'!E141="Yes",'Client Info'!J141,"---")</f>
        <v>---</v>
      </c>
      <c r="E267" s="473">
        <f>'Effective Employees'!F245</f>
        <v>0</v>
      </c>
      <c r="F267" s="193"/>
      <c r="G267" s="192"/>
      <c r="H267" s="192"/>
      <c r="I267" s="192"/>
      <c r="J267" s="192"/>
      <c r="K267" s="192"/>
      <c r="L267" s="568"/>
      <c r="M267" s="109"/>
      <c r="Q267" s="1" t="str">
        <f t="shared" si="104"/>
        <v>N/A</v>
      </c>
      <c r="R267" s="1" t="str">
        <f t="shared" si="105"/>
        <v>N/A</v>
      </c>
      <c r="S267">
        <f t="shared" si="112"/>
        <v>0</v>
      </c>
      <c r="T267">
        <f t="shared" si="113"/>
        <v>0</v>
      </c>
      <c r="U267">
        <f t="shared" si="114"/>
        <v>0</v>
      </c>
      <c r="V267">
        <f t="shared" si="115"/>
        <v>0</v>
      </c>
      <c r="W267">
        <f t="shared" si="116"/>
        <v>0</v>
      </c>
      <c r="X267">
        <f t="shared" si="117"/>
        <v>0</v>
      </c>
      <c r="Y267">
        <f t="shared" si="118"/>
        <v>0</v>
      </c>
      <c r="Z267">
        <f t="shared" si="119"/>
        <v>0</v>
      </c>
      <c r="AA267"/>
      <c r="AB267"/>
      <c r="AC267"/>
      <c r="AD267"/>
      <c r="AE267"/>
      <c r="AF267"/>
      <c r="AG267"/>
      <c r="AH267"/>
      <c r="AI267"/>
      <c r="AJ267"/>
      <c r="AK267"/>
      <c r="AL267"/>
      <c r="AM267"/>
    </row>
    <row r="268" spans="2:39" ht="16.899999999999999">
      <c r="B268" s="686" t="str">
        <f>IF('Client Info'!$F141="Yes",'Client Info'!$F$61,"N/A")</f>
        <v>N/A</v>
      </c>
      <c r="C268" s="595" t="str">
        <f>IF(B268="ISO 45001",'Client Info'!$B141,"N/A")</f>
        <v>N/A</v>
      </c>
      <c r="D268" s="676" t="str">
        <f>IF('Client Info'!F141="Yes",'Client Info'!J141,"---")</f>
        <v>---</v>
      </c>
      <c r="E268" s="602">
        <f>'Effective Employees'!F246</f>
        <v>0</v>
      </c>
      <c r="F268" s="598"/>
      <c r="G268" s="599"/>
      <c r="H268" s="599"/>
      <c r="I268" s="599"/>
      <c r="J268" s="599"/>
      <c r="K268" s="599"/>
      <c r="L268" s="600"/>
      <c r="M268" s="109"/>
      <c r="Q268" s="1" t="str">
        <f t="shared" si="104"/>
        <v>N/A</v>
      </c>
      <c r="R268" s="1" t="str">
        <f t="shared" si="105"/>
        <v>N/A</v>
      </c>
      <c r="S268">
        <f t="shared" si="112"/>
        <v>0</v>
      </c>
      <c r="T268">
        <f t="shared" si="113"/>
        <v>0</v>
      </c>
      <c r="U268">
        <f t="shared" si="114"/>
        <v>0</v>
      </c>
      <c r="V268">
        <f t="shared" si="115"/>
        <v>0</v>
      </c>
      <c r="W268">
        <f t="shared" si="116"/>
        <v>0</v>
      </c>
      <c r="X268">
        <f t="shared" si="117"/>
        <v>0</v>
      </c>
      <c r="Y268">
        <f t="shared" si="118"/>
        <v>0</v>
      </c>
      <c r="Z268">
        <f t="shared" si="119"/>
        <v>0</v>
      </c>
      <c r="AA268"/>
      <c r="AB268"/>
      <c r="AC268"/>
      <c r="AD268"/>
      <c r="AE268"/>
      <c r="AF268"/>
      <c r="AG268"/>
      <c r="AH268"/>
      <c r="AI268"/>
      <c r="AJ268"/>
      <c r="AK268"/>
      <c r="AL268"/>
      <c r="AM268"/>
    </row>
    <row r="269" spans="2:39" ht="16.899999999999999">
      <c r="B269" s="687" t="str">
        <f>IF('Client Info'!$D142="Yes",'Client Info'!$D$61,"N/A")</f>
        <v>N/A</v>
      </c>
      <c r="C269" s="112" t="str">
        <f>IF(B269="ISO 9001",'Client Info'!$B142,"N/A")</f>
        <v>N/A</v>
      </c>
      <c r="D269" s="674" t="str">
        <f>IF('Client Info'!D142="Yes",'Client Info'!J142,"---")</f>
        <v>---</v>
      </c>
      <c r="E269" s="601">
        <f>'Effective Employees'!F247</f>
        <v>0</v>
      </c>
      <c r="F269" s="191"/>
      <c r="G269" s="192"/>
      <c r="H269" s="192"/>
      <c r="I269" s="192"/>
      <c r="J269" s="192"/>
      <c r="K269" s="192"/>
      <c r="L269" s="567"/>
      <c r="M269" s="109"/>
      <c r="Q269" s="1" t="str">
        <f t="shared" si="104"/>
        <v>N/A</v>
      </c>
      <c r="R269" s="1" t="str">
        <f t="shared" si="105"/>
        <v>N/A</v>
      </c>
      <c r="S269">
        <f t="shared" si="112"/>
        <v>0</v>
      </c>
      <c r="T269">
        <f t="shared" si="113"/>
        <v>0</v>
      </c>
      <c r="U269">
        <f t="shared" si="114"/>
        <v>0</v>
      </c>
      <c r="V269">
        <f t="shared" si="115"/>
        <v>0</v>
      </c>
      <c r="W269">
        <f t="shared" si="116"/>
        <v>0</v>
      </c>
      <c r="X269">
        <f t="shared" si="117"/>
        <v>0</v>
      </c>
      <c r="Y269">
        <f t="shared" si="118"/>
        <v>0</v>
      </c>
      <c r="Z269">
        <f t="shared" si="119"/>
        <v>0</v>
      </c>
      <c r="AA269"/>
      <c r="AB269"/>
      <c r="AC269"/>
      <c r="AD269"/>
      <c r="AE269"/>
      <c r="AF269"/>
      <c r="AG269"/>
      <c r="AH269"/>
      <c r="AI269"/>
      <c r="AJ269"/>
      <c r="AK269"/>
      <c r="AL269"/>
      <c r="AM269"/>
    </row>
    <row r="270" spans="2:39" ht="16.899999999999999">
      <c r="B270" s="114" t="str">
        <f>IF('Client Info'!$E142="Yes",'Client Info'!$E$61,"N/A")</f>
        <v>N/A</v>
      </c>
      <c r="C270" s="115" t="str">
        <f>IF(B270="ISO 14001",'Client Info'!$B142,"N/A")</f>
        <v>N/A</v>
      </c>
      <c r="D270" s="675" t="str">
        <f>IF('Client Info'!E142="Yes",'Client Info'!J142,"---")</f>
        <v>---</v>
      </c>
      <c r="E270" s="473">
        <f>'Effective Employees'!F248</f>
        <v>0</v>
      </c>
      <c r="F270" s="193"/>
      <c r="G270" s="192"/>
      <c r="H270" s="192"/>
      <c r="I270" s="192"/>
      <c r="J270" s="192"/>
      <c r="K270" s="192"/>
      <c r="L270" s="568"/>
      <c r="M270" s="109"/>
      <c r="Q270" s="1" t="str">
        <f t="shared" si="104"/>
        <v>N/A</v>
      </c>
      <c r="R270" s="1" t="str">
        <f t="shared" si="105"/>
        <v>N/A</v>
      </c>
      <c r="S270">
        <f t="shared" si="112"/>
        <v>0</v>
      </c>
      <c r="T270">
        <f t="shared" si="113"/>
        <v>0</v>
      </c>
      <c r="U270">
        <f t="shared" si="114"/>
        <v>0</v>
      </c>
      <c r="V270">
        <f t="shared" si="115"/>
        <v>0</v>
      </c>
      <c r="W270">
        <f t="shared" si="116"/>
        <v>0</v>
      </c>
      <c r="X270">
        <f t="shared" si="117"/>
        <v>0</v>
      </c>
      <c r="Y270">
        <f t="shared" si="118"/>
        <v>0</v>
      </c>
      <c r="Z270">
        <f t="shared" si="119"/>
        <v>0</v>
      </c>
      <c r="AA270"/>
      <c r="AB270"/>
      <c r="AC270"/>
      <c r="AD270"/>
      <c r="AE270"/>
      <c r="AF270"/>
      <c r="AG270"/>
      <c r="AH270"/>
      <c r="AI270"/>
      <c r="AJ270"/>
      <c r="AK270"/>
      <c r="AL270"/>
      <c r="AM270"/>
    </row>
    <row r="271" spans="2:39" ht="16.899999999999999">
      <c r="B271" s="686" t="str">
        <f>IF('Client Info'!$F142="Yes",'Client Info'!$F$61,"N/A")</f>
        <v>N/A</v>
      </c>
      <c r="C271" s="595" t="str">
        <f>IF(B271="ISO 45001",'Client Info'!$B142,"N/A")</f>
        <v>N/A</v>
      </c>
      <c r="D271" s="676" t="str">
        <f>IF('Client Info'!F142="Yes",'Client Info'!J142,"---")</f>
        <v>---</v>
      </c>
      <c r="E271" s="602">
        <f>'Effective Employees'!F249</f>
        <v>0</v>
      </c>
      <c r="F271" s="598"/>
      <c r="G271" s="599"/>
      <c r="H271" s="599"/>
      <c r="I271" s="599"/>
      <c r="J271" s="599"/>
      <c r="K271" s="599"/>
      <c r="L271" s="600"/>
      <c r="M271" s="109"/>
      <c r="Q271" s="1" t="str">
        <f t="shared" si="104"/>
        <v>N/A</v>
      </c>
      <c r="R271" s="1" t="str">
        <f t="shared" si="105"/>
        <v>N/A</v>
      </c>
      <c r="S271">
        <f t="shared" si="112"/>
        <v>0</v>
      </c>
      <c r="T271">
        <f t="shared" si="113"/>
        <v>0</v>
      </c>
      <c r="U271">
        <f t="shared" si="114"/>
        <v>0</v>
      </c>
      <c r="V271">
        <f t="shared" si="115"/>
        <v>0</v>
      </c>
      <c r="W271">
        <f t="shared" si="116"/>
        <v>0</v>
      </c>
      <c r="X271">
        <f t="shared" si="117"/>
        <v>0</v>
      </c>
      <c r="Y271">
        <f t="shared" si="118"/>
        <v>0</v>
      </c>
      <c r="Z271">
        <f t="shared" si="119"/>
        <v>0</v>
      </c>
      <c r="AA271"/>
      <c r="AB271"/>
      <c r="AC271"/>
      <c r="AD271"/>
      <c r="AE271"/>
      <c r="AF271"/>
      <c r="AG271"/>
      <c r="AH271"/>
      <c r="AI271"/>
      <c r="AJ271"/>
      <c r="AK271"/>
      <c r="AL271"/>
      <c r="AM271"/>
    </row>
    <row r="272" spans="2:39" ht="16.899999999999999">
      <c r="B272" s="687" t="str">
        <f>IF('Client Info'!$D143="Yes",'Client Info'!$D$61,"N/A")</f>
        <v>N/A</v>
      </c>
      <c r="C272" s="112" t="str">
        <f>IF(B272="ISO 9001",'Client Info'!$B143,"N/A")</f>
        <v>N/A</v>
      </c>
      <c r="D272" s="674" t="str">
        <f>IF('Client Info'!D143="Yes",'Client Info'!J143,"---")</f>
        <v>---</v>
      </c>
      <c r="E272" s="601">
        <f>'Effective Employees'!F250</f>
        <v>0</v>
      </c>
      <c r="F272" s="191"/>
      <c r="G272" s="192"/>
      <c r="H272" s="192"/>
      <c r="I272" s="192"/>
      <c r="J272" s="192"/>
      <c r="K272" s="192"/>
      <c r="L272" s="567"/>
      <c r="M272" s="109"/>
      <c r="Q272" s="1" t="str">
        <f t="shared" si="104"/>
        <v>N/A</v>
      </c>
      <c r="R272" s="1" t="str">
        <f t="shared" si="105"/>
        <v>N/A</v>
      </c>
      <c r="S272">
        <f t="shared" si="112"/>
        <v>0</v>
      </c>
      <c r="T272">
        <f t="shared" si="113"/>
        <v>0</v>
      </c>
      <c r="U272">
        <f t="shared" si="114"/>
        <v>0</v>
      </c>
      <c r="V272">
        <f t="shared" si="115"/>
        <v>0</v>
      </c>
      <c r="W272">
        <f t="shared" si="116"/>
        <v>0</v>
      </c>
      <c r="X272">
        <f t="shared" si="117"/>
        <v>0</v>
      </c>
      <c r="Y272">
        <f t="shared" si="118"/>
        <v>0</v>
      </c>
      <c r="Z272">
        <f t="shared" si="119"/>
        <v>0</v>
      </c>
      <c r="AA272"/>
      <c r="AB272"/>
      <c r="AC272"/>
      <c r="AD272"/>
      <c r="AE272"/>
      <c r="AF272"/>
      <c r="AG272"/>
      <c r="AH272"/>
      <c r="AI272"/>
      <c r="AJ272"/>
      <c r="AK272"/>
      <c r="AL272"/>
      <c r="AM272"/>
    </row>
    <row r="273" spans="2:39" ht="16.899999999999999">
      <c r="B273" s="114" t="str">
        <f>IF('Client Info'!$E143="Yes",'Client Info'!$E$61,"N/A")</f>
        <v>N/A</v>
      </c>
      <c r="C273" s="115" t="str">
        <f>IF(B273="ISO 14001",'Client Info'!$B143,"N/A")</f>
        <v>N/A</v>
      </c>
      <c r="D273" s="675" t="str">
        <f>IF('Client Info'!E143="Yes",'Client Info'!J143,"---")</f>
        <v>---</v>
      </c>
      <c r="E273" s="473">
        <f>'Effective Employees'!F251</f>
        <v>0</v>
      </c>
      <c r="F273" s="193"/>
      <c r="G273" s="192"/>
      <c r="H273" s="192"/>
      <c r="I273" s="192"/>
      <c r="J273" s="192"/>
      <c r="K273" s="192"/>
      <c r="L273" s="568"/>
      <c r="M273" s="109"/>
      <c r="Q273" s="1" t="str">
        <f t="shared" si="104"/>
        <v>N/A</v>
      </c>
      <c r="R273" s="1" t="str">
        <f t="shared" si="105"/>
        <v>N/A</v>
      </c>
      <c r="S273">
        <f t="shared" si="112"/>
        <v>0</v>
      </c>
      <c r="T273">
        <f t="shared" si="113"/>
        <v>0</v>
      </c>
      <c r="U273">
        <f t="shared" si="114"/>
        <v>0</v>
      </c>
      <c r="V273">
        <f t="shared" si="115"/>
        <v>0</v>
      </c>
      <c r="W273">
        <f t="shared" si="116"/>
        <v>0</v>
      </c>
      <c r="X273">
        <f t="shared" si="117"/>
        <v>0</v>
      </c>
      <c r="Y273">
        <f t="shared" si="118"/>
        <v>0</v>
      </c>
      <c r="Z273">
        <f t="shared" si="119"/>
        <v>0</v>
      </c>
      <c r="AA273"/>
      <c r="AB273"/>
      <c r="AC273"/>
      <c r="AD273"/>
      <c r="AE273"/>
      <c r="AF273"/>
      <c r="AG273"/>
      <c r="AH273"/>
      <c r="AI273"/>
      <c r="AJ273"/>
      <c r="AK273"/>
      <c r="AL273"/>
      <c r="AM273"/>
    </row>
    <row r="274" spans="2:39" ht="16.899999999999999">
      <c r="B274" s="686" t="str">
        <f>IF('Client Info'!$F143="Yes",'Client Info'!$F$61,"N/A")</f>
        <v>N/A</v>
      </c>
      <c r="C274" s="595" t="str">
        <f>IF(B274="ISO 45001",'Client Info'!$B143,"N/A")</f>
        <v>N/A</v>
      </c>
      <c r="D274" s="676" t="str">
        <f>IF('Client Info'!F143="Yes",'Client Info'!J143,"---")</f>
        <v>---</v>
      </c>
      <c r="E274" s="602">
        <f>'Effective Employees'!F252</f>
        <v>0</v>
      </c>
      <c r="F274" s="598"/>
      <c r="G274" s="599"/>
      <c r="H274" s="599"/>
      <c r="I274" s="599"/>
      <c r="J274" s="599"/>
      <c r="K274" s="599"/>
      <c r="L274" s="600"/>
      <c r="M274" s="109"/>
      <c r="Q274" s="1" t="str">
        <f t="shared" si="104"/>
        <v>N/A</v>
      </c>
      <c r="R274" s="1" t="str">
        <f t="shared" si="105"/>
        <v>N/A</v>
      </c>
      <c r="S274">
        <f t="shared" si="112"/>
        <v>0</v>
      </c>
      <c r="T274">
        <f t="shared" si="113"/>
        <v>0</v>
      </c>
      <c r="U274">
        <f t="shared" si="114"/>
        <v>0</v>
      </c>
      <c r="V274">
        <f t="shared" si="115"/>
        <v>0</v>
      </c>
      <c r="W274">
        <f t="shared" si="116"/>
        <v>0</v>
      </c>
      <c r="X274">
        <f t="shared" si="117"/>
        <v>0</v>
      </c>
      <c r="Y274">
        <f t="shared" si="118"/>
        <v>0</v>
      </c>
      <c r="Z274">
        <f t="shared" si="119"/>
        <v>0</v>
      </c>
      <c r="AA274"/>
      <c r="AB274"/>
      <c r="AC274"/>
      <c r="AD274"/>
      <c r="AE274"/>
      <c r="AF274"/>
      <c r="AG274"/>
      <c r="AH274"/>
      <c r="AI274"/>
      <c r="AJ274"/>
      <c r="AK274"/>
      <c r="AL274"/>
      <c r="AM274"/>
    </row>
    <row r="275" spans="2:39" ht="16.899999999999999">
      <c r="B275" s="687" t="str">
        <f>IF('Client Info'!$D144="Yes",'Client Info'!$D$61,"N/A")</f>
        <v>N/A</v>
      </c>
      <c r="C275" s="112" t="str">
        <f>IF(B275="ISO 9001",'Client Info'!$B144,"N/A")</f>
        <v>N/A</v>
      </c>
      <c r="D275" s="674" t="str">
        <f>IF('Client Info'!D144="Yes",'Client Info'!J144,"---")</f>
        <v>---</v>
      </c>
      <c r="E275" s="601">
        <f>'Effective Employees'!F253</f>
        <v>0</v>
      </c>
      <c r="F275" s="191"/>
      <c r="G275" s="192"/>
      <c r="H275" s="192"/>
      <c r="I275" s="192"/>
      <c r="J275" s="192"/>
      <c r="K275" s="192"/>
      <c r="L275" s="567"/>
      <c r="M275" s="109"/>
      <c r="Q275" s="1" t="str">
        <f t="shared" si="104"/>
        <v>N/A</v>
      </c>
      <c r="R275" s="1" t="str">
        <f t="shared" si="105"/>
        <v>N/A</v>
      </c>
      <c r="S275">
        <f t="shared" ref="S275:S277" si="120">E275</f>
        <v>0</v>
      </c>
      <c r="T275">
        <f t="shared" ref="T275:Z277" si="121">IF(F275="Yes",1,0)</f>
        <v>0</v>
      </c>
      <c r="U275">
        <f t="shared" si="121"/>
        <v>0</v>
      </c>
      <c r="V275">
        <f t="shared" si="121"/>
        <v>0</v>
      </c>
      <c r="W275">
        <f t="shared" si="121"/>
        <v>0</v>
      </c>
      <c r="X275">
        <f t="shared" si="121"/>
        <v>0</v>
      </c>
      <c r="Y275">
        <f t="shared" si="121"/>
        <v>0</v>
      </c>
      <c r="Z275">
        <f t="shared" si="121"/>
        <v>0</v>
      </c>
      <c r="AA275"/>
      <c r="AB275"/>
      <c r="AC275"/>
      <c r="AD275"/>
      <c r="AE275"/>
      <c r="AF275"/>
      <c r="AG275"/>
      <c r="AH275"/>
      <c r="AI275"/>
      <c r="AJ275"/>
      <c r="AK275"/>
      <c r="AL275"/>
      <c r="AM275"/>
    </row>
    <row r="276" spans="2:39" ht="16.899999999999999">
      <c r="B276" s="114" t="str">
        <f>IF('Client Info'!$E144="Yes",'Client Info'!$E$61,"N/A")</f>
        <v>N/A</v>
      </c>
      <c r="C276" s="115" t="str">
        <f>IF(B276="ISO 14001",'Client Info'!$B144,"N/A")</f>
        <v>N/A</v>
      </c>
      <c r="D276" s="675" t="str">
        <f>IF('Client Info'!E144="Yes",'Client Info'!J144,"---")</f>
        <v>---</v>
      </c>
      <c r="E276" s="473">
        <f>'Effective Employees'!F254</f>
        <v>0</v>
      </c>
      <c r="F276" s="193"/>
      <c r="G276" s="192"/>
      <c r="H276" s="192"/>
      <c r="I276" s="192"/>
      <c r="J276" s="192"/>
      <c r="K276" s="192"/>
      <c r="L276" s="568"/>
      <c r="M276" s="109"/>
      <c r="Q276" s="1" t="str">
        <f t="shared" si="104"/>
        <v>N/A</v>
      </c>
      <c r="R276" s="1" t="str">
        <f t="shared" si="105"/>
        <v>N/A</v>
      </c>
      <c r="S276">
        <f t="shared" si="120"/>
        <v>0</v>
      </c>
      <c r="T276">
        <f t="shared" si="121"/>
        <v>0</v>
      </c>
      <c r="U276">
        <f t="shared" si="121"/>
        <v>0</v>
      </c>
      <c r="V276">
        <f t="shared" si="121"/>
        <v>0</v>
      </c>
      <c r="W276">
        <f t="shared" si="121"/>
        <v>0</v>
      </c>
      <c r="X276">
        <f t="shared" si="121"/>
        <v>0</v>
      </c>
      <c r="Y276">
        <f t="shared" si="121"/>
        <v>0</v>
      </c>
      <c r="Z276">
        <f t="shared" si="121"/>
        <v>0</v>
      </c>
      <c r="AA276"/>
      <c r="AB276"/>
      <c r="AC276"/>
      <c r="AD276"/>
      <c r="AE276"/>
      <c r="AF276"/>
      <c r="AG276"/>
      <c r="AH276"/>
      <c r="AI276"/>
      <c r="AJ276"/>
      <c r="AK276"/>
      <c r="AL276"/>
      <c r="AM276"/>
    </row>
    <row r="277" spans="2:39" ht="16.899999999999999">
      <c r="B277" s="686" t="str">
        <f>IF('Client Info'!$F144="Yes",'Client Info'!$F$61,"N/A")</f>
        <v>N/A</v>
      </c>
      <c r="C277" s="595" t="str">
        <f>IF(B277="ISO 45001",'Client Info'!$B144,"N/A")</f>
        <v>N/A</v>
      </c>
      <c r="D277" s="676" t="str">
        <f>IF('Client Info'!F144="Yes",'Client Info'!J144,"---")</f>
        <v>---</v>
      </c>
      <c r="E277" s="602">
        <f>'Effective Employees'!F255</f>
        <v>0</v>
      </c>
      <c r="F277" s="598"/>
      <c r="G277" s="599"/>
      <c r="H277" s="599"/>
      <c r="I277" s="599"/>
      <c r="J277" s="599"/>
      <c r="K277" s="599"/>
      <c r="L277" s="600"/>
      <c r="M277" s="109"/>
      <c r="Q277" s="1" t="str">
        <f t="shared" si="104"/>
        <v>N/A</v>
      </c>
      <c r="R277" s="1" t="str">
        <f t="shared" si="105"/>
        <v>N/A</v>
      </c>
      <c r="S277">
        <f t="shared" si="120"/>
        <v>0</v>
      </c>
      <c r="T277">
        <f t="shared" si="121"/>
        <v>0</v>
      </c>
      <c r="U277">
        <f t="shared" si="121"/>
        <v>0</v>
      </c>
      <c r="V277">
        <f t="shared" si="121"/>
        <v>0</v>
      </c>
      <c r="W277">
        <f t="shared" si="121"/>
        <v>0</v>
      </c>
      <c r="X277">
        <f t="shared" si="121"/>
        <v>0</v>
      </c>
      <c r="Y277">
        <f t="shared" si="121"/>
        <v>0</v>
      </c>
      <c r="Z277">
        <f t="shared" si="121"/>
        <v>0</v>
      </c>
      <c r="AA277"/>
      <c r="AB277"/>
      <c r="AC277"/>
      <c r="AD277"/>
      <c r="AE277"/>
      <c r="AF277"/>
      <c r="AG277"/>
      <c r="AH277"/>
      <c r="AI277"/>
      <c r="AJ277"/>
      <c r="AK277"/>
      <c r="AL277"/>
      <c r="AM277"/>
    </row>
    <row r="278" spans="2:39" ht="16.899999999999999">
      <c r="B278" s="687" t="str">
        <f>IF('Client Info'!$D145="Yes",'Client Info'!$D$61,"N/A")</f>
        <v>N/A</v>
      </c>
      <c r="C278" s="112" t="str">
        <f>IF(B278="ISO 9001",'Client Info'!$B145,"N/A")</f>
        <v>N/A</v>
      </c>
      <c r="D278" s="674" t="str">
        <f>IF('Client Info'!D145="Yes",'Client Info'!J145,"---")</f>
        <v>---</v>
      </c>
      <c r="E278" s="601">
        <f>'Effective Employees'!F256</f>
        <v>0</v>
      </c>
      <c r="F278" s="191"/>
      <c r="G278" s="192"/>
      <c r="H278" s="192"/>
      <c r="I278" s="192"/>
      <c r="J278" s="192"/>
      <c r="K278" s="192"/>
      <c r="L278" s="567"/>
      <c r="M278" s="109"/>
      <c r="Q278" s="1" t="str">
        <f t="shared" si="104"/>
        <v>N/A</v>
      </c>
      <c r="R278" s="1" t="str">
        <f t="shared" si="105"/>
        <v>N/A</v>
      </c>
      <c r="S278">
        <f t="shared" ref="S278:S298" si="122">E278</f>
        <v>0</v>
      </c>
      <c r="T278">
        <f t="shared" ref="T278:T298" si="123">IF(F278="Yes",1,0)</f>
        <v>0</v>
      </c>
      <c r="U278">
        <f t="shared" ref="U278:U298" si="124">IF(G278="Yes",1,0)</f>
        <v>0</v>
      </c>
      <c r="V278">
        <f t="shared" ref="V278:V298" si="125">IF(H278="Yes",1,0)</f>
        <v>0</v>
      </c>
      <c r="W278">
        <f t="shared" ref="W278:W298" si="126">IF(I278="Yes",1,0)</f>
        <v>0</v>
      </c>
      <c r="X278">
        <f t="shared" ref="X278:X298" si="127">IF(J278="Yes",1,0)</f>
        <v>0</v>
      </c>
      <c r="Y278">
        <f t="shared" ref="Y278:Y298" si="128">IF(K278="Yes",1,0)</f>
        <v>0</v>
      </c>
      <c r="Z278">
        <f t="shared" ref="Z278:Z298" si="129">IF(L278="Yes",1,0)</f>
        <v>0</v>
      </c>
      <c r="AA278"/>
      <c r="AB278"/>
      <c r="AC278"/>
      <c r="AD278"/>
      <c r="AE278"/>
      <c r="AF278"/>
      <c r="AG278"/>
      <c r="AH278"/>
      <c r="AI278"/>
      <c r="AJ278"/>
      <c r="AK278"/>
      <c r="AL278"/>
      <c r="AM278"/>
    </row>
    <row r="279" spans="2:39" ht="16.899999999999999">
      <c r="B279" s="114" t="str">
        <f>IF('Client Info'!$E145="Yes",'Client Info'!$E$61,"N/A")</f>
        <v>N/A</v>
      </c>
      <c r="C279" s="115" t="str">
        <f>IF(B279="ISO 14001",'Client Info'!$B145,"N/A")</f>
        <v>N/A</v>
      </c>
      <c r="D279" s="675" t="str">
        <f>IF('Client Info'!E145="Yes",'Client Info'!J145,"---")</f>
        <v>---</v>
      </c>
      <c r="E279" s="473">
        <f>'Effective Employees'!F257</f>
        <v>0</v>
      </c>
      <c r="F279" s="193"/>
      <c r="G279" s="192"/>
      <c r="H279" s="192"/>
      <c r="I279" s="192"/>
      <c r="J279" s="192"/>
      <c r="K279" s="192"/>
      <c r="L279" s="568"/>
      <c r="M279" s="109"/>
      <c r="Q279" s="1" t="str">
        <f t="shared" si="104"/>
        <v>N/A</v>
      </c>
      <c r="R279" s="1" t="str">
        <f t="shared" si="105"/>
        <v>N/A</v>
      </c>
      <c r="S279">
        <f t="shared" si="122"/>
        <v>0</v>
      </c>
      <c r="T279">
        <f t="shared" si="123"/>
        <v>0</v>
      </c>
      <c r="U279">
        <f t="shared" si="124"/>
        <v>0</v>
      </c>
      <c r="V279">
        <f t="shared" si="125"/>
        <v>0</v>
      </c>
      <c r="W279">
        <f t="shared" si="126"/>
        <v>0</v>
      </c>
      <c r="X279">
        <f t="shared" si="127"/>
        <v>0</v>
      </c>
      <c r="Y279">
        <f t="shared" si="128"/>
        <v>0</v>
      </c>
      <c r="Z279">
        <f t="shared" si="129"/>
        <v>0</v>
      </c>
      <c r="AA279"/>
      <c r="AB279"/>
      <c r="AC279"/>
      <c r="AD279"/>
      <c r="AE279"/>
      <c r="AF279"/>
      <c r="AG279"/>
      <c r="AH279"/>
      <c r="AI279"/>
      <c r="AJ279"/>
      <c r="AK279"/>
      <c r="AL279"/>
      <c r="AM279"/>
    </row>
    <row r="280" spans="2:39" ht="16.899999999999999">
      <c r="B280" s="686" t="str">
        <f>IF('Client Info'!$F145="Yes",'Client Info'!$F$61,"N/A")</f>
        <v>N/A</v>
      </c>
      <c r="C280" s="595" t="str">
        <f>IF(B280="ISO 45001",'Client Info'!$B145,"N/A")</f>
        <v>N/A</v>
      </c>
      <c r="D280" s="676" t="str">
        <f>IF('Client Info'!F145="Yes",'Client Info'!J145,"---")</f>
        <v>---</v>
      </c>
      <c r="E280" s="602">
        <f>'Effective Employees'!F258</f>
        <v>0</v>
      </c>
      <c r="F280" s="598"/>
      <c r="G280" s="599"/>
      <c r="H280" s="599"/>
      <c r="I280" s="599"/>
      <c r="J280" s="599"/>
      <c r="K280" s="599"/>
      <c r="L280" s="600"/>
      <c r="M280" s="109"/>
      <c r="Q280" s="1" t="str">
        <f t="shared" si="104"/>
        <v>N/A</v>
      </c>
      <c r="R280" s="1" t="str">
        <f t="shared" si="105"/>
        <v>N/A</v>
      </c>
      <c r="S280">
        <f t="shared" si="122"/>
        <v>0</v>
      </c>
      <c r="T280">
        <f t="shared" si="123"/>
        <v>0</v>
      </c>
      <c r="U280">
        <f t="shared" si="124"/>
        <v>0</v>
      </c>
      <c r="V280">
        <f t="shared" si="125"/>
        <v>0</v>
      </c>
      <c r="W280">
        <f t="shared" si="126"/>
        <v>0</v>
      </c>
      <c r="X280">
        <f t="shared" si="127"/>
        <v>0</v>
      </c>
      <c r="Y280">
        <f t="shared" si="128"/>
        <v>0</v>
      </c>
      <c r="Z280">
        <f t="shared" si="129"/>
        <v>0</v>
      </c>
      <c r="AA280"/>
      <c r="AB280"/>
      <c r="AC280"/>
      <c r="AD280"/>
      <c r="AE280"/>
      <c r="AF280"/>
      <c r="AG280"/>
      <c r="AH280"/>
      <c r="AI280"/>
      <c r="AJ280"/>
      <c r="AK280"/>
      <c r="AL280"/>
      <c r="AM280"/>
    </row>
    <row r="281" spans="2:39" ht="16.899999999999999">
      <c r="B281" s="687" t="str">
        <f>IF('Client Info'!$D146="Yes",'Client Info'!$D$61,"N/A")</f>
        <v>N/A</v>
      </c>
      <c r="C281" s="112" t="str">
        <f>IF(B281="ISO 9001",'Client Info'!$B146,"N/A")</f>
        <v>N/A</v>
      </c>
      <c r="D281" s="674" t="str">
        <f>IF('Client Info'!D146="Yes",'Client Info'!J146,"---")</f>
        <v>---</v>
      </c>
      <c r="E281" s="601">
        <f>'Effective Employees'!F259</f>
        <v>0</v>
      </c>
      <c r="F281" s="191"/>
      <c r="G281" s="192"/>
      <c r="H281" s="192"/>
      <c r="I281" s="192"/>
      <c r="J281" s="192"/>
      <c r="K281" s="192"/>
      <c r="L281" s="567"/>
      <c r="M281" s="109"/>
      <c r="Q281" s="1" t="str">
        <f t="shared" si="104"/>
        <v>N/A</v>
      </c>
      <c r="R281" s="1" t="str">
        <f t="shared" si="105"/>
        <v>N/A</v>
      </c>
      <c r="S281">
        <f t="shared" si="122"/>
        <v>0</v>
      </c>
      <c r="T281">
        <f t="shared" si="123"/>
        <v>0</v>
      </c>
      <c r="U281">
        <f t="shared" si="124"/>
        <v>0</v>
      </c>
      <c r="V281">
        <f t="shared" si="125"/>
        <v>0</v>
      </c>
      <c r="W281">
        <f t="shared" si="126"/>
        <v>0</v>
      </c>
      <c r="X281">
        <f t="shared" si="127"/>
        <v>0</v>
      </c>
      <c r="Y281">
        <f t="shared" si="128"/>
        <v>0</v>
      </c>
      <c r="Z281">
        <f t="shared" si="129"/>
        <v>0</v>
      </c>
      <c r="AA281"/>
      <c r="AB281"/>
      <c r="AC281"/>
      <c r="AD281"/>
      <c r="AE281"/>
      <c r="AF281"/>
      <c r="AG281"/>
      <c r="AH281"/>
      <c r="AI281"/>
      <c r="AJ281"/>
      <c r="AK281"/>
      <c r="AL281"/>
      <c r="AM281"/>
    </row>
    <row r="282" spans="2:39" ht="16.899999999999999">
      <c r="B282" s="114" t="str">
        <f>IF('Client Info'!$E146="Yes",'Client Info'!$E$61,"N/A")</f>
        <v>N/A</v>
      </c>
      <c r="C282" s="115" t="str">
        <f>IF(B282="ISO 14001",'Client Info'!$B146,"N/A")</f>
        <v>N/A</v>
      </c>
      <c r="D282" s="675" t="str">
        <f>IF('Client Info'!E146="Yes",'Client Info'!J146,"---")</f>
        <v>---</v>
      </c>
      <c r="E282" s="473">
        <f>'Effective Employees'!F260</f>
        <v>0</v>
      </c>
      <c r="F282" s="193"/>
      <c r="G282" s="192"/>
      <c r="H282" s="192"/>
      <c r="I282" s="192"/>
      <c r="J282" s="192"/>
      <c r="K282" s="192"/>
      <c r="L282" s="568"/>
      <c r="M282" s="109"/>
      <c r="Q282" s="1" t="str">
        <f t="shared" si="104"/>
        <v>N/A</v>
      </c>
      <c r="R282" s="1" t="str">
        <f t="shared" si="105"/>
        <v>N/A</v>
      </c>
      <c r="S282">
        <f t="shared" si="122"/>
        <v>0</v>
      </c>
      <c r="T282">
        <f t="shared" si="123"/>
        <v>0</v>
      </c>
      <c r="U282">
        <f t="shared" si="124"/>
        <v>0</v>
      </c>
      <c r="V282">
        <f t="shared" si="125"/>
        <v>0</v>
      </c>
      <c r="W282">
        <f t="shared" si="126"/>
        <v>0</v>
      </c>
      <c r="X282">
        <f t="shared" si="127"/>
        <v>0</v>
      </c>
      <c r="Y282">
        <f t="shared" si="128"/>
        <v>0</v>
      </c>
      <c r="Z282">
        <f t="shared" si="129"/>
        <v>0</v>
      </c>
      <c r="AA282"/>
      <c r="AB282"/>
      <c r="AC282"/>
      <c r="AD282"/>
      <c r="AE282"/>
      <c r="AF282"/>
      <c r="AG282"/>
      <c r="AH282"/>
      <c r="AI282"/>
      <c r="AJ282"/>
      <c r="AK282"/>
      <c r="AL282"/>
      <c r="AM282"/>
    </row>
    <row r="283" spans="2:39" ht="16.899999999999999">
      <c r="B283" s="686" t="str">
        <f>IF('Client Info'!$F146="Yes",'Client Info'!$F$61,"N/A")</f>
        <v>N/A</v>
      </c>
      <c r="C283" s="595" t="str">
        <f>IF(B283="ISO 45001",'Client Info'!$B146,"N/A")</f>
        <v>N/A</v>
      </c>
      <c r="D283" s="676" t="str">
        <f>IF('Client Info'!F146="Yes",'Client Info'!J146,"---")</f>
        <v>---</v>
      </c>
      <c r="E283" s="602">
        <f>'Effective Employees'!F261</f>
        <v>0</v>
      </c>
      <c r="F283" s="598"/>
      <c r="G283" s="599"/>
      <c r="H283" s="599"/>
      <c r="I283" s="599"/>
      <c r="J283" s="599"/>
      <c r="K283" s="599"/>
      <c r="L283" s="600"/>
      <c r="M283" s="109"/>
      <c r="Q283" s="1" t="str">
        <f t="shared" si="104"/>
        <v>N/A</v>
      </c>
      <c r="R283" s="1" t="str">
        <f t="shared" si="105"/>
        <v>N/A</v>
      </c>
      <c r="S283">
        <f t="shared" si="122"/>
        <v>0</v>
      </c>
      <c r="T283">
        <f t="shared" si="123"/>
        <v>0</v>
      </c>
      <c r="U283">
        <f t="shared" si="124"/>
        <v>0</v>
      </c>
      <c r="V283">
        <f t="shared" si="125"/>
        <v>0</v>
      </c>
      <c r="W283">
        <f t="shared" si="126"/>
        <v>0</v>
      </c>
      <c r="X283">
        <f t="shared" si="127"/>
        <v>0</v>
      </c>
      <c r="Y283">
        <f t="shared" si="128"/>
        <v>0</v>
      </c>
      <c r="Z283">
        <f t="shared" si="129"/>
        <v>0</v>
      </c>
      <c r="AA283"/>
      <c r="AB283"/>
      <c r="AC283"/>
      <c r="AD283"/>
      <c r="AE283"/>
      <c r="AF283"/>
      <c r="AG283"/>
      <c r="AH283"/>
      <c r="AI283"/>
      <c r="AJ283"/>
      <c r="AK283"/>
      <c r="AL283"/>
      <c r="AM283"/>
    </row>
    <row r="284" spans="2:39" ht="16.899999999999999">
      <c r="B284" s="687" t="str">
        <f>IF('Client Info'!$D147="Yes",'Client Info'!$D$61,"N/A")</f>
        <v>N/A</v>
      </c>
      <c r="C284" s="112" t="str">
        <f>IF(B284="ISO 9001",'Client Info'!$B147,"N/A")</f>
        <v>N/A</v>
      </c>
      <c r="D284" s="674" t="str">
        <f>IF('Client Info'!D147="Yes",'Client Info'!J147,"---")</f>
        <v>---</v>
      </c>
      <c r="E284" s="601">
        <f>'Effective Employees'!F262</f>
        <v>0</v>
      </c>
      <c r="F284" s="191"/>
      <c r="G284" s="192"/>
      <c r="H284" s="192"/>
      <c r="I284" s="192"/>
      <c r="J284" s="192"/>
      <c r="K284" s="192"/>
      <c r="L284" s="567"/>
      <c r="M284" s="109"/>
      <c r="Q284" s="1" t="str">
        <f t="shared" si="104"/>
        <v>N/A</v>
      </c>
      <c r="R284" s="1" t="str">
        <f t="shared" si="105"/>
        <v>N/A</v>
      </c>
      <c r="S284">
        <f t="shared" si="122"/>
        <v>0</v>
      </c>
      <c r="T284">
        <f t="shared" si="123"/>
        <v>0</v>
      </c>
      <c r="U284">
        <f t="shared" si="124"/>
        <v>0</v>
      </c>
      <c r="V284">
        <f t="shared" si="125"/>
        <v>0</v>
      </c>
      <c r="W284">
        <f t="shared" si="126"/>
        <v>0</v>
      </c>
      <c r="X284">
        <f t="shared" si="127"/>
        <v>0</v>
      </c>
      <c r="Y284">
        <f t="shared" si="128"/>
        <v>0</v>
      </c>
      <c r="Z284">
        <f t="shared" si="129"/>
        <v>0</v>
      </c>
      <c r="AA284"/>
      <c r="AB284"/>
      <c r="AC284"/>
      <c r="AD284"/>
      <c r="AE284"/>
      <c r="AF284"/>
      <c r="AG284"/>
      <c r="AH284"/>
      <c r="AI284"/>
      <c r="AJ284"/>
      <c r="AK284"/>
      <c r="AL284"/>
      <c r="AM284"/>
    </row>
    <row r="285" spans="2:39" ht="16.899999999999999">
      <c r="B285" s="114" t="str">
        <f>IF('Client Info'!$E147="Yes",'Client Info'!$E$61,"N/A")</f>
        <v>N/A</v>
      </c>
      <c r="C285" s="115" t="str">
        <f>IF(B285="ISO 14001",'Client Info'!$B147,"N/A")</f>
        <v>N/A</v>
      </c>
      <c r="D285" s="675" t="str">
        <f>IF('Client Info'!E147="Yes",'Client Info'!J147,"---")</f>
        <v>---</v>
      </c>
      <c r="E285" s="473">
        <f>'Effective Employees'!F263</f>
        <v>0</v>
      </c>
      <c r="F285" s="193"/>
      <c r="G285" s="192"/>
      <c r="H285" s="192"/>
      <c r="I285" s="192"/>
      <c r="J285" s="192"/>
      <c r="K285" s="192"/>
      <c r="L285" s="568"/>
      <c r="M285" s="109"/>
      <c r="Q285" s="1" t="str">
        <f t="shared" si="104"/>
        <v>N/A</v>
      </c>
      <c r="R285" s="1" t="str">
        <f t="shared" si="105"/>
        <v>N/A</v>
      </c>
      <c r="S285">
        <f t="shared" si="122"/>
        <v>0</v>
      </c>
      <c r="T285">
        <f t="shared" si="123"/>
        <v>0</v>
      </c>
      <c r="U285">
        <f t="shared" si="124"/>
        <v>0</v>
      </c>
      <c r="V285">
        <f t="shared" si="125"/>
        <v>0</v>
      </c>
      <c r="W285">
        <f t="shared" si="126"/>
        <v>0</v>
      </c>
      <c r="X285">
        <f t="shared" si="127"/>
        <v>0</v>
      </c>
      <c r="Y285">
        <f t="shared" si="128"/>
        <v>0</v>
      </c>
      <c r="Z285">
        <f t="shared" si="129"/>
        <v>0</v>
      </c>
      <c r="AA285"/>
      <c r="AB285"/>
      <c r="AC285"/>
      <c r="AD285"/>
      <c r="AE285"/>
      <c r="AF285"/>
      <c r="AG285"/>
      <c r="AH285"/>
      <c r="AI285"/>
      <c r="AJ285"/>
      <c r="AK285"/>
      <c r="AL285"/>
      <c r="AM285"/>
    </row>
    <row r="286" spans="2:39" ht="16.899999999999999">
      <c r="B286" s="686" t="str">
        <f>IF('Client Info'!$F147="Yes",'Client Info'!$F$61,"N/A")</f>
        <v>N/A</v>
      </c>
      <c r="C286" s="595" t="str">
        <f>IF(B286="ISO 45001",'Client Info'!$B147,"N/A")</f>
        <v>N/A</v>
      </c>
      <c r="D286" s="676" t="str">
        <f>IF('Client Info'!F147="Yes",'Client Info'!J147,"---")</f>
        <v>---</v>
      </c>
      <c r="E286" s="602">
        <f>'Effective Employees'!F264</f>
        <v>0</v>
      </c>
      <c r="F286" s="598"/>
      <c r="G286" s="599"/>
      <c r="H286" s="599"/>
      <c r="I286" s="599"/>
      <c r="J286" s="599"/>
      <c r="K286" s="599"/>
      <c r="L286" s="600"/>
      <c r="M286" s="109"/>
      <c r="Q286" s="1" t="str">
        <f t="shared" si="104"/>
        <v>N/A</v>
      </c>
      <c r="R286" s="1" t="str">
        <f t="shared" si="105"/>
        <v>N/A</v>
      </c>
      <c r="S286">
        <f t="shared" si="122"/>
        <v>0</v>
      </c>
      <c r="T286">
        <f t="shared" si="123"/>
        <v>0</v>
      </c>
      <c r="U286">
        <f t="shared" si="124"/>
        <v>0</v>
      </c>
      <c r="V286">
        <f t="shared" si="125"/>
        <v>0</v>
      </c>
      <c r="W286">
        <f t="shared" si="126"/>
        <v>0</v>
      </c>
      <c r="X286">
        <f t="shared" si="127"/>
        <v>0</v>
      </c>
      <c r="Y286">
        <f t="shared" si="128"/>
        <v>0</v>
      </c>
      <c r="Z286">
        <f t="shared" si="129"/>
        <v>0</v>
      </c>
      <c r="AA286"/>
      <c r="AB286"/>
      <c r="AC286"/>
      <c r="AD286"/>
      <c r="AE286"/>
      <c r="AF286"/>
      <c r="AG286"/>
      <c r="AH286"/>
      <c r="AI286"/>
      <c r="AJ286"/>
      <c r="AK286"/>
      <c r="AL286"/>
      <c r="AM286"/>
    </row>
    <row r="287" spans="2:39" ht="16.899999999999999">
      <c r="B287" s="687" t="str">
        <f>IF('Client Info'!$D148="Yes",'Client Info'!$D$61,"N/A")</f>
        <v>N/A</v>
      </c>
      <c r="C287" s="112" t="str">
        <f>IF(B287="ISO 9001",'Client Info'!$B148,"N/A")</f>
        <v>N/A</v>
      </c>
      <c r="D287" s="674" t="str">
        <f>IF('Client Info'!D148="Yes",'Client Info'!J148,"---")</f>
        <v>---</v>
      </c>
      <c r="E287" s="601">
        <f>'Effective Employees'!F265</f>
        <v>0</v>
      </c>
      <c r="F287" s="191"/>
      <c r="G287" s="192"/>
      <c r="H287" s="192"/>
      <c r="I287" s="192"/>
      <c r="J287" s="192"/>
      <c r="K287" s="192"/>
      <c r="L287" s="567"/>
      <c r="M287" s="109"/>
      <c r="Q287" s="1" t="str">
        <f t="shared" si="104"/>
        <v>N/A</v>
      </c>
      <c r="R287" s="1" t="str">
        <f t="shared" si="105"/>
        <v>N/A</v>
      </c>
      <c r="S287">
        <f t="shared" si="122"/>
        <v>0</v>
      </c>
      <c r="T287">
        <f t="shared" si="123"/>
        <v>0</v>
      </c>
      <c r="U287">
        <f t="shared" si="124"/>
        <v>0</v>
      </c>
      <c r="V287">
        <f t="shared" si="125"/>
        <v>0</v>
      </c>
      <c r="W287">
        <f t="shared" si="126"/>
        <v>0</v>
      </c>
      <c r="X287">
        <f t="shared" si="127"/>
        <v>0</v>
      </c>
      <c r="Y287">
        <f t="shared" si="128"/>
        <v>0</v>
      </c>
      <c r="Z287">
        <f t="shared" si="129"/>
        <v>0</v>
      </c>
      <c r="AA287"/>
      <c r="AB287"/>
      <c r="AC287"/>
      <c r="AD287"/>
      <c r="AE287"/>
      <c r="AF287"/>
      <c r="AG287"/>
      <c r="AH287"/>
      <c r="AI287"/>
      <c r="AJ287"/>
      <c r="AK287"/>
      <c r="AL287"/>
      <c r="AM287"/>
    </row>
    <row r="288" spans="2:39" ht="16.899999999999999">
      <c r="B288" s="114" t="str">
        <f>IF('Client Info'!$E148="Yes",'Client Info'!$E$61,"N/A")</f>
        <v>N/A</v>
      </c>
      <c r="C288" s="115" t="str">
        <f>IF(B288="ISO 14001",'Client Info'!$B148,"N/A")</f>
        <v>N/A</v>
      </c>
      <c r="D288" s="675" t="str">
        <f>IF('Client Info'!E148="Yes",'Client Info'!J148,"---")</f>
        <v>---</v>
      </c>
      <c r="E288" s="473">
        <f>'Effective Employees'!F266</f>
        <v>0</v>
      </c>
      <c r="F288" s="193"/>
      <c r="G288" s="192"/>
      <c r="H288" s="192"/>
      <c r="I288" s="192"/>
      <c r="J288" s="192"/>
      <c r="K288" s="192"/>
      <c r="L288" s="568"/>
      <c r="M288" s="109"/>
      <c r="Q288" s="1" t="str">
        <f t="shared" si="104"/>
        <v>N/A</v>
      </c>
      <c r="R288" s="1" t="str">
        <f t="shared" si="105"/>
        <v>N/A</v>
      </c>
      <c r="S288">
        <f t="shared" si="122"/>
        <v>0</v>
      </c>
      <c r="T288">
        <f t="shared" si="123"/>
        <v>0</v>
      </c>
      <c r="U288">
        <f t="shared" si="124"/>
        <v>0</v>
      </c>
      <c r="V288">
        <f t="shared" si="125"/>
        <v>0</v>
      </c>
      <c r="W288">
        <f t="shared" si="126"/>
        <v>0</v>
      </c>
      <c r="X288">
        <f t="shared" si="127"/>
        <v>0</v>
      </c>
      <c r="Y288">
        <f t="shared" si="128"/>
        <v>0</v>
      </c>
      <c r="Z288">
        <f t="shared" si="129"/>
        <v>0</v>
      </c>
      <c r="AA288"/>
      <c r="AB288"/>
      <c r="AC288"/>
      <c r="AD288"/>
      <c r="AE288"/>
      <c r="AF288"/>
      <c r="AG288"/>
      <c r="AH288"/>
      <c r="AI288"/>
      <c r="AJ288"/>
      <c r="AK288"/>
      <c r="AL288"/>
      <c r="AM288"/>
    </row>
    <row r="289" spans="2:39" ht="16.899999999999999">
      <c r="B289" s="686" t="str">
        <f>IF('Client Info'!$F148="Yes",'Client Info'!$F$61,"N/A")</f>
        <v>N/A</v>
      </c>
      <c r="C289" s="595" t="str">
        <f>IF(B289="ISO 45001",'Client Info'!$B148,"N/A")</f>
        <v>N/A</v>
      </c>
      <c r="D289" s="676" t="str">
        <f>IF('Client Info'!F148="Yes",'Client Info'!J148,"---")</f>
        <v>---</v>
      </c>
      <c r="E289" s="602">
        <f>'Effective Employees'!F267</f>
        <v>0</v>
      </c>
      <c r="F289" s="598"/>
      <c r="G289" s="599"/>
      <c r="H289" s="599"/>
      <c r="I289" s="599"/>
      <c r="J289" s="599"/>
      <c r="K289" s="599"/>
      <c r="L289" s="600"/>
      <c r="M289" s="109"/>
      <c r="Q289" s="1" t="str">
        <f t="shared" si="104"/>
        <v>N/A</v>
      </c>
      <c r="R289" s="1" t="str">
        <f t="shared" si="105"/>
        <v>N/A</v>
      </c>
      <c r="S289">
        <f t="shared" si="122"/>
        <v>0</v>
      </c>
      <c r="T289">
        <f t="shared" si="123"/>
        <v>0</v>
      </c>
      <c r="U289">
        <f t="shared" si="124"/>
        <v>0</v>
      </c>
      <c r="V289">
        <f t="shared" si="125"/>
        <v>0</v>
      </c>
      <c r="W289">
        <f t="shared" si="126"/>
        <v>0</v>
      </c>
      <c r="X289">
        <f t="shared" si="127"/>
        <v>0</v>
      </c>
      <c r="Y289">
        <f t="shared" si="128"/>
        <v>0</v>
      </c>
      <c r="Z289">
        <f t="shared" si="129"/>
        <v>0</v>
      </c>
      <c r="AA289"/>
      <c r="AB289"/>
      <c r="AC289"/>
      <c r="AD289"/>
      <c r="AE289"/>
      <c r="AF289"/>
      <c r="AG289"/>
      <c r="AH289"/>
      <c r="AI289"/>
      <c r="AJ289"/>
      <c r="AK289"/>
      <c r="AL289"/>
      <c r="AM289"/>
    </row>
    <row r="290" spans="2:39" ht="16.899999999999999">
      <c r="B290" s="687" t="str">
        <f>IF('Client Info'!$D149="Yes",'Client Info'!$D$61,"N/A")</f>
        <v>N/A</v>
      </c>
      <c r="C290" s="112" t="str">
        <f>IF(B290="ISO 9001",'Client Info'!$B149,"N/A")</f>
        <v>N/A</v>
      </c>
      <c r="D290" s="674" t="str">
        <f>IF('Client Info'!D149="Yes",'Client Info'!J149,"---")</f>
        <v>---</v>
      </c>
      <c r="E290" s="601">
        <f>'Effective Employees'!F268</f>
        <v>0</v>
      </c>
      <c r="F290" s="191"/>
      <c r="G290" s="192"/>
      <c r="H290" s="192"/>
      <c r="I290" s="192"/>
      <c r="J290" s="192"/>
      <c r="K290" s="192"/>
      <c r="L290" s="567"/>
      <c r="M290" s="109"/>
      <c r="Q290" s="1" t="str">
        <f t="shared" si="104"/>
        <v>N/A</v>
      </c>
      <c r="R290" s="1" t="str">
        <f t="shared" si="105"/>
        <v>N/A</v>
      </c>
      <c r="S290">
        <f t="shared" si="122"/>
        <v>0</v>
      </c>
      <c r="T290">
        <f t="shared" si="123"/>
        <v>0</v>
      </c>
      <c r="U290">
        <f t="shared" si="124"/>
        <v>0</v>
      </c>
      <c r="V290">
        <f t="shared" si="125"/>
        <v>0</v>
      </c>
      <c r="W290">
        <f t="shared" si="126"/>
        <v>0</v>
      </c>
      <c r="X290">
        <f t="shared" si="127"/>
        <v>0</v>
      </c>
      <c r="Y290">
        <f t="shared" si="128"/>
        <v>0</v>
      </c>
      <c r="Z290">
        <f t="shared" si="129"/>
        <v>0</v>
      </c>
      <c r="AA290"/>
      <c r="AB290"/>
      <c r="AC290"/>
      <c r="AD290"/>
      <c r="AE290"/>
      <c r="AF290"/>
      <c r="AG290"/>
      <c r="AH290"/>
      <c r="AI290"/>
      <c r="AJ290"/>
      <c r="AK290"/>
      <c r="AL290"/>
      <c r="AM290"/>
    </row>
    <row r="291" spans="2:39" ht="16.899999999999999">
      <c r="B291" s="114" t="str">
        <f>IF('Client Info'!$E149="Yes",'Client Info'!$E$61,"N/A")</f>
        <v>N/A</v>
      </c>
      <c r="C291" s="115" t="str">
        <f>IF(B291="ISO 14001",'Client Info'!$B149,"N/A")</f>
        <v>N/A</v>
      </c>
      <c r="D291" s="675" t="str">
        <f>IF('Client Info'!E149="Yes",'Client Info'!J149,"---")</f>
        <v>---</v>
      </c>
      <c r="E291" s="473">
        <f>'Effective Employees'!F269</f>
        <v>0</v>
      </c>
      <c r="F291" s="193"/>
      <c r="G291" s="192"/>
      <c r="H291" s="192"/>
      <c r="I291" s="192"/>
      <c r="J291" s="192"/>
      <c r="K291" s="192"/>
      <c r="L291" s="568"/>
      <c r="M291" s="109"/>
      <c r="Q291" s="1" t="str">
        <f t="shared" ref="Q291:Q338" si="130">B291</f>
        <v>N/A</v>
      </c>
      <c r="R291" s="1" t="str">
        <f t="shared" ref="R291:R338" si="131">C291</f>
        <v>N/A</v>
      </c>
      <c r="S291">
        <f t="shared" si="122"/>
        <v>0</v>
      </c>
      <c r="T291">
        <f t="shared" si="123"/>
        <v>0</v>
      </c>
      <c r="U291">
        <f t="shared" si="124"/>
        <v>0</v>
      </c>
      <c r="V291">
        <f t="shared" si="125"/>
        <v>0</v>
      </c>
      <c r="W291">
        <f t="shared" si="126"/>
        <v>0</v>
      </c>
      <c r="X291">
        <f t="shared" si="127"/>
        <v>0</v>
      </c>
      <c r="Y291">
        <f t="shared" si="128"/>
        <v>0</v>
      </c>
      <c r="Z291">
        <f t="shared" si="129"/>
        <v>0</v>
      </c>
      <c r="AA291"/>
      <c r="AB291"/>
      <c r="AC291"/>
      <c r="AD291"/>
      <c r="AE291"/>
      <c r="AF291"/>
      <c r="AG291"/>
      <c r="AH291"/>
      <c r="AI291"/>
      <c r="AJ291"/>
      <c r="AK291"/>
      <c r="AL291"/>
      <c r="AM291"/>
    </row>
    <row r="292" spans="2:39" ht="16.899999999999999">
      <c r="B292" s="686" t="str">
        <f>IF('Client Info'!$F149="Yes",'Client Info'!$F$61,"N/A")</f>
        <v>N/A</v>
      </c>
      <c r="C292" s="595" t="str">
        <f>IF(B292="ISO 45001",'Client Info'!$B149,"N/A")</f>
        <v>N/A</v>
      </c>
      <c r="D292" s="676" t="str">
        <f>IF('Client Info'!F149="Yes",'Client Info'!J149,"---")</f>
        <v>---</v>
      </c>
      <c r="E292" s="602">
        <f>'Effective Employees'!F270</f>
        <v>0</v>
      </c>
      <c r="F292" s="598"/>
      <c r="G292" s="599"/>
      <c r="H292" s="599"/>
      <c r="I292" s="599"/>
      <c r="J292" s="599"/>
      <c r="K292" s="599"/>
      <c r="L292" s="600"/>
      <c r="M292" s="109"/>
      <c r="Q292" s="1" t="str">
        <f t="shared" si="130"/>
        <v>N/A</v>
      </c>
      <c r="R292" s="1" t="str">
        <f t="shared" si="131"/>
        <v>N/A</v>
      </c>
      <c r="S292">
        <f t="shared" si="122"/>
        <v>0</v>
      </c>
      <c r="T292">
        <f t="shared" si="123"/>
        <v>0</v>
      </c>
      <c r="U292">
        <f t="shared" si="124"/>
        <v>0</v>
      </c>
      <c r="V292">
        <f t="shared" si="125"/>
        <v>0</v>
      </c>
      <c r="W292">
        <f t="shared" si="126"/>
        <v>0</v>
      </c>
      <c r="X292">
        <f t="shared" si="127"/>
        <v>0</v>
      </c>
      <c r="Y292">
        <f t="shared" si="128"/>
        <v>0</v>
      </c>
      <c r="Z292">
        <f t="shared" si="129"/>
        <v>0</v>
      </c>
      <c r="AA292"/>
      <c r="AB292"/>
      <c r="AC292"/>
      <c r="AD292"/>
      <c r="AE292"/>
      <c r="AF292"/>
      <c r="AG292"/>
      <c r="AH292"/>
      <c r="AI292"/>
      <c r="AJ292"/>
      <c r="AK292"/>
      <c r="AL292"/>
      <c r="AM292"/>
    </row>
    <row r="293" spans="2:39" ht="16.899999999999999">
      <c r="B293" s="687" t="str">
        <f>IF('Client Info'!$D150="Yes",'Client Info'!$D$61,"N/A")</f>
        <v>N/A</v>
      </c>
      <c r="C293" s="112" t="str">
        <f>IF(B293="ISO 9001",'Client Info'!$B150,"N/A")</f>
        <v>N/A</v>
      </c>
      <c r="D293" s="674" t="str">
        <f>IF('Client Info'!D150="Yes",'Client Info'!J150,"---")</f>
        <v>---</v>
      </c>
      <c r="E293" s="601">
        <f>'Effective Employees'!F271</f>
        <v>0</v>
      </c>
      <c r="F293" s="191"/>
      <c r="G293" s="192"/>
      <c r="H293" s="192"/>
      <c r="I293" s="192"/>
      <c r="J293" s="192"/>
      <c r="K293" s="192"/>
      <c r="L293" s="567"/>
      <c r="M293" s="109"/>
      <c r="Q293" s="1" t="str">
        <f t="shared" si="130"/>
        <v>N/A</v>
      </c>
      <c r="R293" s="1" t="str">
        <f t="shared" si="131"/>
        <v>N/A</v>
      </c>
      <c r="S293">
        <f t="shared" si="122"/>
        <v>0</v>
      </c>
      <c r="T293">
        <f t="shared" si="123"/>
        <v>0</v>
      </c>
      <c r="U293">
        <f t="shared" si="124"/>
        <v>0</v>
      </c>
      <c r="V293">
        <f t="shared" si="125"/>
        <v>0</v>
      </c>
      <c r="W293">
        <f t="shared" si="126"/>
        <v>0</v>
      </c>
      <c r="X293">
        <f t="shared" si="127"/>
        <v>0</v>
      </c>
      <c r="Y293">
        <f t="shared" si="128"/>
        <v>0</v>
      </c>
      <c r="Z293">
        <f t="shared" si="129"/>
        <v>0</v>
      </c>
      <c r="AA293"/>
      <c r="AB293"/>
      <c r="AC293"/>
      <c r="AD293"/>
      <c r="AE293"/>
      <c r="AF293"/>
      <c r="AG293"/>
      <c r="AH293"/>
      <c r="AI293"/>
      <c r="AJ293"/>
      <c r="AK293"/>
      <c r="AL293"/>
      <c r="AM293"/>
    </row>
    <row r="294" spans="2:39" ht="16.899999999999999">
      <c r="B294" s="114" t="str">
        <f>IF('Client Info'!$E150="Yes",'Client Info'!$E$61,"N/A")</f>
        <v>N/A</v>
      </c>
      <c r="C294" s="115" t="str">
        <f>IF(B294="ISO 14001",'Client Info'!$B150,"N/A")</f>
        <v>N/A</v>
      </c>
      <c r="D294" s="675" t="str">
        <f>IF('Client Info'!E150="Yes",'Client Info'!J150,"---")</f>
        <v>---</v>
      </c>
      <c r="E294" s="473">
        <f>'Effective Employees'!F272</f>
        <v>0</v>
      </c>
      <c r="F294" s="193"/>
      <c r="G294" s="192"/>
      <c r="H294" s="192"/>
      <c r="I294" s="192"/>
      <c r="J294" s="192"/>
      <c r="K294" s="192"/>
      <c r="L294" s="568"/>
      <c r="M294" s="109"/>
      <c r="Q294" s="1" t="str">
        <f t="shared" si="130"/>
        <v>N/A</v>
      </c>
      <c r="R294" s="1" t="str">
        <f t="shared" si="131"/>
        <v>N/A</v>
      </c>
      <c r="S294">
        <f t="shared" si="122"/>
        <v>0</v>
      </c>
      <c r="T294">
        <f t="shared" si="123"/>
        <v>0</v>
      </c>
      <c r="U294">
        <f t="shared" si="124"/>
        <v>0</v>
      </c>
      <c r="V294">
        <f t="shared" si="125"/>
        <v>0</v>
      </c>
      <c r="W294">
        <f t="shared" si="126"/>
        <v>0</v>
      </c>
      <c r="X294">
        <f t="shared" si="127"/>
        <v>0</v>
      </c>
      <c r="Y294">
        <f t="shared" si="128"/>
        <v>0</v>
      </c>
      <c r="Z294">
        <f t="shared" si="129"/>
        <v>0</v>
      </c>
      <c r="AA294"/>
      <c r="AB294"/>
      <c r="AC294"/>
      <c r="AD294"/>
      <c r="AE294"/>
      <c r="AF294"/>
      <c r="AG294"/>
      <c r="AH294"/>
      <c r="AI294"/>
      <c r="AJ294"/>
      <c r="AK294"/>
      <c r="AL294"/>
      <c r="AM294"/>
    </row>
    <row r="295" spans="2:39" ht="16.899999999999999">
      <c r="B295" s="686" t="str">
        <f>IF('Client Info'!$F150="Yes",'Client Info'!$F$61,"N/A")</f>
        <v>N/A</v>
      </c>
      <c r="C295" s="595" t="str">
        <f>IF(B295="ISO 45001",'Client Info'!$B150,"N/A")</f>
        <v>N/A</v>
      </c>
      <c r="D295" s="676" t="str">
        <f>IF('Client Info'!F150="Yes",'Client Info'!J150,"---")</f>
        <v>---</v>
      </c>
      <c r="E295" s="602">
        <f>'Effective Employees'!F273</f>
        <v>0</v>
      </c>
      <c r="F295" s="598"/>
      <c r="G295" s="599"/>
      <c r="H295" s="599"/>
      <c r="I295" s="599"/>
      <c r="J295" s="599"/>
      <c r="K295" s="599"/>
      <c r="L295" s="600"/>
      <c r="M295" s="109"/>
      <c r="Q295" s="1" t="str">
        <f t="shared" si="130"/>
        <v>N/A</v>
      </c>
      <c r="R295" s="1" t="str">
        <f t="shared" si="131"/>
        <v>N/A</v>
      </c>
      <c r="S295">
        <f t="shared" si="122"/>
        <v>0</v>
      </c>
      <c r="T295">
        <f t="shared" si="123"/>
        <v>0</v>
      </c>
      <c r="U295">
        <f t="shared" si="124"/>
        <v>0</v>
      </c>
      <c r="V295">
        <f t="shared" si="125"/>
        <v>0</v>
      </c>
      <c r="W295">
        <f t="shared" si="126"/>
        <v>0</v>
      </c>
      <c r="X295">
        <f t="shared" si="127"/>
        <v>0</v>
      </c>
      <c r="Y295">
        <f t="shared" si="128"/>
        <v>0</v>
      </c>
      <c r="Z295">
        <f t="shared" si="129"/>
        <v>0</v>
      </c>
      <c r="AA295"/>
      <c r="AB295"/>
      <c r="AC295"/>
      <c r="AD295"/>
      <c r="AE295"/>
      <c r="AF295"/>
      <c r="AG295"/>
      <c r="AH295"/>
      <c r="AI295"/>
      <c r="AJ295"/>
      <c r="AK295"/>
      <c r="AL295"/>
      <c r="AM295"/>
    </row>
    <row r="296" spans="2:39" ht="16.899999999999999">
      <c r="B296" s="687" t="str">
        <f>IF('Client Info'!$D151="Yes",'Client Info'!$D$61,"N/A")</f>
        <v>N/A</v>
      </c>
      <c r="C296" s="112" t="str">
        <f>IF(B296="ISO 9001",'Client Info'!$B151,"N/A")</f>
        <v>N/A</v>
      </c>
      <c r="D296" s="674" t="str">
        <f>IF('Client Info'!D151="Yes",'Client Info'!J151,"---")</f>
        <v>---</v>
      </c>
      <c r="E296" s="601">
        <f>'Effective Employees'!F274</f>
        <v>0</v>
      </c>
      <c r="F296" s="191"/>
      <c r="G296" s="192"/>
      <c r="H296" s="192"/>
      <c r="I296" s="192"/>
      <c r="J296" s="192"/>
      <c r="K296" s="192"/>
      <c r="L296" s="567"/>
      <c r="M296" s="109"/>
      <c r="Q296" s="1" t="str">
        <f t="shared" si="130"/>
        <v>N/A</v>
      </c>
      <c r="R296" s="1" t="str">
        <f t="shared" si="131"/>
        <v>N/A</v>
      </c>
      <c r="S296">
        <f t="shared" si="122"/>
        <v>0</v>
      </c>
      <c r="T296">
        <f t="shared" si="123"/>
        <v>0</v>
      </c>
      <c r="U296">
        <f t="shared" si="124"/>
        <v>0</v>
      </c>
      <c r="V296">
        <f t="shared" si="125"/>
        <v>0</v>
      </c>
      <c r="W296">
        <f t="shared" si="126"/>
        <v>0</v>
      </c>
      <c r="X296">
        <f t="shared" si="127"/>
        <v>0</v>
      </c>
      <c r="Y296">
        <f t="shared" si="128"/>
        <v>0</v>
      </c>
      <c r="Z296">
        <f t="shared" si="129"/>
        <v>0</v>
      </c>
      <c r="AA296"/>
      <c r="AB296"/>
      <c r="AC296"/>
      <c r="AD296"/>
      <c r="AE296"/>
      <c r="AF296"/>
      <c r="AG296"/>
      <c r="AH296"/>
      <c r="AI296"/>
      <c r="AJ296"/>
      <c r="AK296"/>
      <c r="AL296"/>
      <c r="AM296"/>
    </row>
    <row r="297" spans="2:39" ht="16.899999999999999">
      <c r="B297" s="114" t="str">
        <f>IF('Client Info'!$E151="Yes",'Client Info'!$E$61,"N/A")</f>
        <v>N/A</v>
      </c>
      <c r="C297" s="115" t="str">
        <f>IF(B297="ISO 14001",'Client Info'!$B151,"N/A")</f>
        <v>N/A</v>
      </c>
      <c r="D297" s="675" t="str">
        <f>IF('Client Info'!E151="Yes",'Client Info'!J151,"---")</f>
        <v>---</v>
      </c>
      <c r="E297" s="473">
        <f>'Effective Employees'!F275</f>
        <v>0</v>
      </c>
      <c r="F297" s="193"/>
      <c r="G297" s="192"/>
      <c r="H297" s="192"/>
      <c r="I297" s="192"/>
      <c r="J297" s="192"/>
      <c r="K297" s="192"/>
      <c r="L297" s="568"/>
      <c r="M297" s="109"/>
      <c r="Q297" s="1" t="str">
        <f t="shared" si="130"/>
        <v>N/A</v>
      </c>
      <c r="R297" s="1" t="str">
        <f t="shared" si="131"/>
        <v>N/A</v>
      </c>
      <c r="S297">
        <f t="shared" si="122"/>
        <v>0</v>
      </c>
      <c r="T297">
        <f t="shared" si="123"/>
        <v>0</v>
      </c>
      <c r="U297">
        <f t="shared" si="124"/>
        <v>0</v>
      </c>
      <c r="V297">
        <f t="shared" si="125"/>
        <v>0</v>
      </c>
      <c r="W297">
        <f t="shared" si="126"/>
        <v>0</v>
      </c>
      <c r="X297">
        <f t="shared" si="127"/>
        <v>0</v>
      </c>
      <c r="Y297">
        <f t="shared" si="128"/>
        <v>0</v>
      </c>
      <c r="Z297">
        <f t="shared" si="129"/>
        <v>0</v>
      </c>
      <c r="AA297"/>
      <c r="AB297"/>
      <c r="AC297"/>
      <c r="AD297"/>
      <c r="AE297"/>
      <c r="AF297"/>
      <c r="AG297"/>
      <c r="AH297"/>
      <c r="AI297"/>
      <c r="AJ297"/>
      <c r="AK297"/>
      <c r="AL297"/>
      <c r="AM297"/>
    </row>
    <row r="298" spans="2:39" ht="16.899999999999999">
      <c r="B298" s="686" t="str">
        <f>IF('Client Info'!$F151="Yes",'Client Info'!$F$61,"N/A")</f>
        <v>N/A</v>
      </c>
      <c r="C298" s="595" t="str">
        <f>IF(B298="ISO 45001",'Client Info'!$B151,"N/A")</f>
        <v>N/A</v>
      </c>
      <c r="D298" s="676" t="str">
        <f>IF('Client Info'!F151="Yes",'Client Info'!J151,"---")</f>
        <v>---</v>
      </c>
      <c r="E298" s="602">
        <f>'Effective Employees'!F276</f>
        <v>0</v>
      </c>
      <c r="F298" s="598"/>
      <c r="G298" s="599"/>
      <c r="H298" s="599"/>
      <c r="I298" s="599"/>
      <c r="J298" s="599"/>
      <c r="K298" s="599"/>
      <c r="L298" s="600"/>
      <c r="M298" s="109"/>
      <c r="Q298" s="1" t="str">
        <f t="shared" si="130"/>
        <v>N/A</v>
      </c>
      <c r="R298" s="1" t="str">
        <f t="shared" si="131"/>
        <v>N/A</v>
      </c>
      <c r="S298">
        <f t="shared" si="122"/>
        <v>0</v>
      </c>
      <c r="T298">
        <f t="shared" si="123"/>
        <v>0</v>
      </c>
      <c r="U298">
        <f t="shared" si="124"/>
        <v>0</v>
      </c>
      <c r="V298">
        <f t="shared" si="125"/>
        <v>0</v>
      </c>
      <c r="W298">
        <f t="shared" si="126"/>
        <v>0</v>
      </c>
      <c r="X298">
        <f t="shared" si="127"/>
        <v>0</v>
      </c>
      <c r="Y298">
        <f t="shared" si="128"/>
        <v>0</v>
      </c>
      <c r="Z298">
        <f t="shared" si="129"/>
        <v>0</v>
      </c>
      <c r="AA298"/>
      <c r="AB298"/>
      <c r="AC298"/>
      <c r="AD298"/>
      <c r="AE298"/>
      <c r="AF298"/>
      <c r="AG298"/>
      <c r="AH298"/>
      <c r="AI298"/>
      <c r="AJ298"/>
      <c r="AK298"/>
      <c r="AL298"/>
      <c r="AM298"/>
    </row>
    <row r="299" spans="2:39" ht="16.899999999999999">
      <c r="B299" s="687" t="str">
        <f>IF('Client Info'!$D152="Yes",'Client Info'!$D$61,"N/A")</f>
        <v>N/A</v>
      </c>
      <c r="C299" s="112" t="str">
        <f>IF(B299="ISO 9001",'Client Info'!$B152,"N/A")</f>
        <v>N/A</v>
      </c>
      <c r="D299" s="674" t="str">
        <f>IF('Client Info'!D152="Yes",'Client Info'!J152,"---")</f>
        <v>---</v>
      </c>
      <c r="E299" s="601">
        <f>'Effective Employees'!F277</f>
        <v>0</v>
      </c>
      <c r="F299" s="191"/>
      <c r="G299" s="192"/>
      <c r="H299" s="192"/>
      <c r="I299" s="192"/>
      <c r="J299" s="192"/>
      <c r="K299" s="192"/>
      <c r="L299" s="567"/>
      <c r="M299" s="109"/>
      <c r="Q299" s="1" t="str">
        <f t="shared" si="130"/>
        <v>N/A</v>
      </c>
      <c r="R299" s="1" t="str">
        <f t="shared" si="131"/>
        <v>N/A</v>
      </c>
      <c r="S299">
        <f t="shared" ref="S299:S301" si="132">E299</f>
        <v>0</v>
      </c>
      <c r="T299">
        <f t="shared" ref="T299:Z301" si="133">IF(F299="Yes",1,0)</f>
        <v>0</v>
      </c>
      <c r="U299">
        <f t="shared" si="133"/>
        <v>0</v>
      </c>
      <c r="V299">
        <f t="shared" si="133"/>
        <v>0</v>
      </c>
      <c r="W299">
        <f t="shared" si="133"/>
        <v>0</v>
      </c>
      <c r="X299">
        <f t="shared" si="133"/>
        <v>0</v>
      </c>
      <c r="Y299">
        <f t="shared" si="133"/>
        <v>0</v>
      </c>
      <c r="Z299">
        <f t="shared" si="133"/>
        <v>0</v>
      </c>
      <c r="AA299"/>
      <c r="AB299"/>
      <c r="AC299"/>
      <c r="AD299"/>
      <c r="AE299"/>
      <c r="AF299"/>
      <c r="AG299"/>
      <c r="AH299"/>
      <c r="AI299"/>
      <c r="AJ299"/>
      <c r="AK299"/>
      <c r="AL299"/>
      <c r="AM299"/>
    </row>
    <row r="300" spans="2:39" ht="16.899999999999999">
      <c r="B300" s="114" t="str">
        <f>IF('Client Info'!$E152="Yes",'Client Info'!$E$61,"N/A")</f>
        <v>N/A</v>
      </c>
      <c r="C300" s="115" t="str">
        <f>IF(B300="ISO 14001",'Client Info'!$B152,"N/A")</f>
        <v>N/A</v>
      </c>
      <c r="D300" s="675" t="str">
        <f>IF('Client Info'!E152="Yes",'Client Info'!J152,"---")</f>
        <v>---</v>
      </c>
      <c r="E300" s="473">
        <f>'Effective Employees'!F278</f>
        <v>0</v>
      </c>
      <c r="F300" s="193"/>
      <c r="G300" s="192"/>
      <c r="H300" s="192"/>
      <c r="I300" s="192"/>
      <c r="J300" s="192"/>
      <c r="K300" s="192"/>
      <c r="L300" s="568"/>
      <c r="M300" s="109"/>
      <c r="Q300" s="1" t="str">
        <f t="shared" si="130"/>
        <v>N/A</v>
      </c>
      <c r="R300" s="1" t="str">
        <f t="shared" si="131"/>
        <v>N/A</v>
      </c>
      <c r="S300">
        <f t="shared" si="132"/>
        <v>0</v>
      </c>
      <c r="T300">
        <f t="shared" si="133"/>
        <v>0</v>
      </c>
      <c r="U300">
        <f t="shared" si="133"/>
        <v>0</v>
      </c>
      <c r="V300">
        <f t="shared" si="133"/>
        <v>0</v>
      </c>
      <c r="W300">
        <f t="shared" si="133"/>
        <v>0</v>
      </c>
      <c r="X300">
        <f t="shared" si="133"/>
        <v>0</v>
      </c>
      <c r="Y300">
        <f t="shared" si="133"/>
        <v>0</v>
      </c>
      <c r="Z300">
        <f t="shared" si="133"/>
        <v>0</v>
      </c>
      <c r="AA300"/>
      <c r="AB300"/>
      <c r="AC300"/>
      <c r="AD300"/>
      <c r="AE300"/>
      <c r="AF300"/>
      <c r="AG300"/>
      <c r="AH300"/>
      <c r="AI300"/>
      <c r="AJ300"/>
      <c r="AK300"/>
      <c r="AL300"/>
      <c r="AM300"/>
    </row>
    <row r="301" spans="2:39" ht="16.899999999999999">
      <c r="B301" s="686" t="str">
        <f>IF('Client Info'!$F152="Yes",'Client Info'!$F$61,"N/A")</f>
        <v>N/A</v>
      </c>
      <c r="C301" s="595" t="str">
        <f>IF(B301="ISO 45001",'Client Info'!$B152,"N/A")</f>
        <v>N/A</v>
      </c>
      <c r="D301" s="676" t="str">
        <f>IF('Client Info'!F152="Yes",'Client Info'!J152,"---")</f>
        <v>---</v>
      </c>
      <c r="E301" s="602">
        <f>'Effective Employees'!F279</f>
        <v>0</v>
      </c>
      <c r="F301" s="598"/>
      <c r="G301" s="599"/>
      <c r="H301" s="599"/>
      <c r="I301" s="599"/>
      <c r="J301" s="599"/>
      <c r="K301" s="599"/>
      <c r="L301" s="600"/>
      <c r="M301" s="109"/>
      <c r="Q301" s="1" t="str">
        <f t="shared" si="130"/>
        <v>N/A</v>
      </c>
      <c r="R301" s="1" t="str">
        <f t="shared" si="131"/>
        <v>N/A</v>
      </c>
      <c r="S301">
        <f t="shared" si="132"/>
        <v>0</v>
      </c>
      <c r="T301">
        <f t="shared" si="133"/>
        <v>0</v>
      </c>
      <c r="U301">
        <f t="shared" si="133"/>
        <v>0</v>
      </c>
      <c r="V301">
        <f t="shared" si="133"/>
        <v>0</v>
      </c>
      <c r="W301">
        <f t="shared" si="133"/>
        <v>0</v>
      </c>
      <c r="X301">
        <f t="shared" si="133"/>
        <v>0</v>
      </c>
      <c r="Y301">
        <f t="shared" si="133"/>
        <v>0</v>
      </c>
      <c r="Z301">
        <f t="shared" si="133"/>
        <v>0</v>
      </c>
      <c r="AA301"/>
      <c r="AB301"/>
      <c r="AC301"/>
      <c r="AD301"/>
      <c r="AE301"/>
      <c r="AF301"/>
      <c r="AG301"/>
      <c r="AH301"/>
      <c r="AI301"/>
      <c r="AJ301"/>
      <c r="AK301"/>
      <c r="AL301"/>
      <c r="AM301"/>
    </row>
    <row r="302" spans="2:39" ht="16.899999999999999">
      <c r="B302" s="687" t="str">
        <f>IF('Client Info'!$D153="Yes",'Client Info'!$D$61,"N/A")</f>
        <v>N/A</v>
      </c>
      <c r="C302" s="112" t="str">
        <f>IF(B302="ISO 9001",'Client Info'!$B153,"N/A")</f>
        <v>N/A</v>
      </c>
      <c r="D302" s="674" t="str">
        <f>IF('Client Info'!D153="Yes",'Client Info'!J153,"---")</f>
        <v>---</v>
      </c>
      <c r="E302" s="601">
        <f>'Effective Employees'!F280</f>
        <v>0</v>
      </c>
      <c r="F302" s="191"/>
      <c r="G302" s="192"/>
      <c r="H302" s="192"/>
      <c r="I302" s="192"/>
      <c r="J302" s="192"/>
      <c r="K302" s="192"/>
      <c r="L302" s="567"/>
      <c r="M302" s="109"/>
      <c r="Q302" s="1" t="str">
        <f t="shared" si="130"/>
        <v>N/A</v>
      </c>
      <c r="R302" s="1" t="str">
        <f t="shared" si="131"/>
        <v>N/A</v>
      </c>
      <c r="S302">
        <f t="shared" ref="S302:S307" si="134">E302</f>
        <v>0</v>
      </c>
      <c r="T302">
        <f t="shared" ref="T302:Z307" si="135">IF(F302="Yes",1,0)</f>
        <v>0</v>
      </c>
      <c r="U302">
        <f t="shared" si="135"/>
        <v>0</v>
      </c>
      <c r="V302">
        <f t="shared" si="135"/>
        <v>0</v>
      </c>
      <c r="W302">
        <f t="shared" si="135"/>
        <v>0</v>
      </c>
      <c r="X302">
        <f t="shared" si="135"/>
        <v>0</v>
      </c>
      <c r="Y302">
        <f t="shared" si="135"/>
        <v>0</v>
      </c>
      <c r="Z302">
        <f t="shared" si="135"/>
        <v>0</v>
      </c>
      <c r="AA302"/>
      <c r="AB302"/>
      <c r="AC302"/>
      <c r="AD302"/>
      <c r="AE302"/>
      <c r="AF302"/>
      <c r="AG302"/>
      <c r="AH302"/>
      <c r="AI302"/>
      <c r="AJ302"/>
      <c r="AK302"/>
      <c r="AL302"/>
      <c r="AM302"/>
    </row>
    <row r="303" spans="2:39" ht="16.899999999999999">
      <c r="B303" s="114" t="str">
        <f>IF('Client Info'!$E153="Yes",'Client Info'!$E$61,"N/A")</f>
        <v>N/A</v>
      </c>
      <c r="C303" s="115" t="str">
        <f>IF(B303="ISO 14001",'Client Info'!$B153,"N/A")</f>
        <v>N/A</v>
      </c>
      <c r="D303" s="675" t="str">
        <f>IF('Client Info'!E153="Yes",'Client Info'!J153,"---")</f>
        <v>---</v>
      </c>
      <c r="E303" s="473">
        <f>'Effective Employees'!F281</f>
        <v>0</v>
      </c>
      <c r="F303" s="193"/>
      <c r="G303" s="192"/>
      <c r="H303" s="192"/>
      <c r="I303" s="192"/>
      <c r="J303" s="192"/>
      <c r="K303" s="192"/>
      <c r="L303" s="568"/>
      <c r="M303" s="109"/>
      <c r="Q303" s="1" t="str">
        <f t="shared" si="130"/>
        <v>N/A</v>
      </c>
      <c r="R303" s="1" t="str">
        <f t="shared" si="131"/>
        <v>N/A</v>
      </c>
      <c r="S303">
        <f t="shared" si="134"/>
        <v>0</v>
      </c>
      <c r="T303">
        <f t="shared" si="135"/>
        <v>0</v>
      </c>
      <c r="U303">
        <f t="shared" si="135"/>
        <v>0</v>
      </c>
      <c r="V303">
        <f t="shared" si="135"/>
        <v>0</v>
      </c>
      <c r="W303">
        <f t="shared" si="135"/>
        <v>0</v>
      </c>
      <c r="X303">
        <f t="shared" si="135"/>
        <v>0</v>
      </c>
      <c r="Y303">
        <f t="shared" si="135"/>
        <v>0</v>
      </c>
      <c r="Z303">
        <f t="shared" si="135"/>
        <v>0</v>
      </c>
      <c r="AA303"/>
      <c r="AB303"/>
      <c r="AC303"/>
      <c r="AD303"/>
      <c r="AE303"/>
      <c r="AF303"/>
      <c r="AG303"/>
      <c r="AH303"/>
      <c r="AI303"/>
      <c r="AJ303"/>
      <c r="AK303"/>
      <c r="AL303"/>
      <c r="AM303"/>
    </row>
    <row r="304" spans="2:39" ht="16.899999999999999">
      <c r="B304" s="686" t="str">
        <f>IF('Client Info'!$F153="Yes",'Client Info'!$F$61,"N/A")</f>
        <v>N/A</v>
      </c>
      <c r="C304" s="595" t="str">
        <f>IF(B304="ISO 45001",'Client Info'!$B153,"N/A")</f>
        <v>N/A</v>
      </c>
      <c r="D304" s="676" t="str">
        <f>IF('Client Info'!F153="Yes",'Client Info'!J153,"---")</f>
        <v>---</v>
      </c>
      <c r="E304" s="602">
        <f>'Effective Employees'!F282</f>
        <v>0</v>
      </c>
      <c r="F304" s="598"/>
      <c r="G304" s="599"/>
      <c r="H304" s="599"/>
      <c r="I304" s="599"/>
      <c r="J304" s="599"/>
      <c r="K304" s="599"/>
      <c r="L304" s="600"/>
      <c r="M304" s="109"/>
      <c r="Q304" s="1" t="str">
        <f t="shared" si="130"/>
        <v>N/A</v>
      </c>
      <c r="R304" s="1" t="str">
        <f t="shared" si="131"/>
        <v>N/A</v>
      </c>
      <c r="S304">
        <f t="shared" si="134"/>
        <v>0</v>
      </c>
      <c r="T304">
        <f t="shared" si="135"/>
        <v>0</v>
      </c>
      <c r="U304">
        <f t="shared" si="135"/>
        <v>0</v>
      </c>
      <c r="V304">
        <f t="shared" si="135"/>
        <v>0</v>
      </c>
      <c r="W304">
        <f t="shared" si="135"/>
        <v>0</v>
      </c>
      <c r="X304">
        <f t="shared" si="135"/>
        <v>0</v>
      </c>
      <c r="Y304">
        <f t="shared" si="135"/>
        <v>0</v>
      </c>
      <c r="Z304">
        <f t="shared" si="135"/>
        <v>0</v>
      </c>
      <c r="AA304"/>
      <c r="AB304"/>
      <c r="AC304"/>
      <c r="AD304"/>
      <c r="AE304"/>
      <c r="AF304"/>
      <c r="AG304"/>
      <c r="AH304"/>
      <c r="AI304"/>
      <c r="AJ304"/>
      <c r="AK304"/>
      <c r="AL304"/>
      <c r="AM304"/>
    </row>
    <row r="305" spans="2:39" ht="16.899999999999999">
      <c r="B305" s="687" t="str">
        <f>IF('Client Info'!$D154="Yes",'Client Info'!$D$61,"N/A")</f>
        <v>N/A</v>
      </c>
      <c r="C305" s="112" t="str">
        <f>IF(B305="ISO 9001",'Client Info'!$B154,"N/A")</f>
        <v>N/A</v>
      </c>
      <c r="D305" s="674" t="str">
        <f>IF('Client Info'!D154="Yes",'Client Info'!J154,"---")</f>
        <v>---</v>
      </c>
      <c r="E305" s="601">
        <f>'Effective Employees'!F283</f>
        <v>0</v>
      </c>
      <c r="F305" s="191"/>
      <c r="G305" s="192"/>
      <c r="H305" s="192"/>
      <c r="I305" s="192"/>
      <c r="J305" s="192"/>
      <c r="K305" s="192"/>
      <c r="L305" s="567"/>
      <c r="M305" s="109"/>
      <c r="Q305" s="1" t="str">
        <f t="shared" si="130"/>
        <v>N/A</v>
      </c>
      <c r="R305" s="1" t="str">
        <f t="shared" si="131"/>
        <v>N/A</v>
      </c>
      <c r="S305">
        <f t="shared" si="134"/>
        <v>0</v>
      </c>
      <c r="T305">
        <f t="shared" si="135"/>
        <v>0</v>
      </c>
      <c r="U305">
        <f t="shared" si="135"/>
        <v>0</v>
      </c>
      <c r="V305">
        <f t="shared" si="135"/>
        <v>0</v>
      </c>
      <c r="W305">
        <f t="shared" si="135"/>
        <v>0</v>
      </c>
      <c r="X305">
        <f t="shared" si="135"/>
        <v>0</v>
      </c>
      <c r="Y305">
        <f t="shared" si="135"/>
        <v>0</v>
      </c>
      <c r="Z305">
        <f t="shared" si="135"/>
        <v>0</v>
      </c>
      <c r="AA305"/>
      <c r="AB305"/>
      <c r="AC305"/>
      <c r="AD305"/>
      <c r="AE305"/>
      <c r="AF305"/>
      <c r="AG305"/>
      <c r="AH305"/>
      <c r="AI305"/>
      <c r="AJ305"/>
      <c r="AK305"/>
      <c r="AL305"/>
      <c r="AM305"/>
    </row>
    <row r="306" spans="2:39" ht="16.899999999999999">
      <c r="B306" s="114" t="str">
        <f>IF('Client Info'!$E154="Yes",'Client Info'!$E$61,"N/A")</f>
        <v>N/A</v>
      </c>
      <c r="C306" s="115" t="str">
        <f>IF(B306="ISO 14001",'Client Info'!$B154,"N/A")</f>
        <v>N/A</v>
      </c>
      <c r="D306" s="675" t="str">
        <f>IF('Client Info'!E154="Yes",'Client Info'!J154,"---")</f>
        <v>---</v>
      </c>
      <c r="E306" s="473">
        <f>'Effective Employees'!F284</f>
        <v>0</v>
      </c>
      <c r="F306" s="193"/>
      <c r="G306" s="192"/>
      <c r="H306" s="192"/>
      <c r="I306" s="192"/>
      <c r="J306" s="192"/>
      <c r="K306" s="192"/>
      <c r="L306" s="568"/>
      <c r="M306" s="109"/>
      <c r="Q306" s="1" t="str">
        <f t="shared" si="130"/>
        <v>N/A</v>
      </c>
      <c r="R306" s="1" t="str">
        <f t="shared" si="131"/>
        <v>N/A</v>
      </c>
      <c r="S306">
        <f t="shared" si="134"/>
        <v>0</v>
      </c>
      <c r="T306">
        <f t="shared" si="135"/>
        <v>0</v>
      </c>
      <c r="U306">
        <f t="shared" si="135"/>
        <v>0</v>
      </c>
      <c r="V306">
        <f t="shared" si="135"/>
        <v>0</v>
      </c>
      <c r="W306">
        <f t="shared" si="135"/>
        <v>0</v>
      </c>
      <c r="X306">
        <f t="shared" si="135"/>
        <v>0</v>
      </c>
      <c r="Y306">
        <f t="shared" si="135"/>
        <v>0</v>
      </c>
      <c r="Z306">
        <f t="shared" si="135"/>
        <v>0</v>
      </c>
      <c r="AA306"/>
      <c r="AB306"/>
      <c r="AC306"/>
      <c r="AD306"/>
      <c r="AE306"/>
      <c r="AF306"/>
      <c r="AG306"/>
      <c r="AH306"/>
      <c r="AI306"/>
      <c r="AJ306"/>
      <c r="AK306"/>
      <c r="AL306"/>
      <c r="AM306"/>
    </row>
    <row r="307" spans="2:39" ht="16.899999999999999">
      <c r="B307" s="686" t="str">
        <f>IF('Client Info'!$F154="Yes",'Client Info'!$F$61,"N/A")</f>
        <v>N/A</v>
      </c>
      <c r="C307" s="595" t="str">
        <f>IF(B307="ISO 45001",'Client Info'!$B154,"N/A")</f>
        <v>N/A</v>
      </c>
      <c r="D307" s="676" t="str">
        <f>IF('Client Info'!F154="Yes",'Client Info'!J154,"---")</f>
        <v>---</v>
      </c>
      <c r="E307" s="602">
        <f>'Effective Employees'!F285</f>
        <v>0</v>
      </c>
      <c r="F307" s="598"/>
      <c r="G307" s="599"/>
      <c r="H307" s="599"/>
      <c r="I307" s="599"/>
      <c r="J307" s="599"/>
      <c r="K307" s="599"/>
      <c r="L307" s="600"/>
      <c r="M307" s="109"/>
      <c r="Q307" s="1" t="str">
        <f t="shared" si="130"/>
        <v>N/A</v>
      </c>
      <c r="R307" s="1" t="str">
        <f t="shared" si="131"/>
        <v>N/A</v>
      </c>
      <c r="S307">
        <f t="shared" si="134"/>
        <v>0</v>
      </c>
      <c r="T307">
        <f t="shared" si="135"/>
        <v>0</v>
      </c>
      <c r="U307">
        <f t="shared" si="135"/>
        <v>0</v>
      </c>
      <c r="V307">
        <f t="shared" si="135"/>
        <v>0</v>
      </c>
      <c r="W307">
        <f t="shared" si="135"/>
        <v>0</v>
      </c>
      <c r="X307">
        <f t="shared" si="135"/>
        <v>0</v>
      </c>
      <c r="Y307">
        <f t="shared" si="135"/>
        <v>0</v>
      </c>
      <c r="Z307">
        <f t="shared" si="135"/>
        <v>0</v>
      </c>
      <c r="AA307"/>
      <c r="AB307"/>
      <c r="AC307"/>
      <c r="AD307"/>
      <c r="AE307"/>
      <c r="AF307"/>
      <c r="AG307"/>
      <c r="AH307"/>
      <c r="AI307"/>
      <c r="AJ307"/>
      <c r="AK307"/>
      <c r="AL307"/>
      <c r="AM307"/>
    </row>
    <row r="308" spans="2:39" ht="16.899999999999999">
      <c r="B308" s="687" t="str">
        <f>IF('Client Info'!$D155="Yes",'Client Info'!$D$61,"N/A")</f>
        <v>N/A</v>
      </c>
      <c r="C308" s="112" t="str">
        <f>IF(B308="ISO 9001",'Client Info'!$B155,"N/A")</f>
        <v>N/A</v>
      </c>
      <c r="D308" s="674" t="str">
        <f>IF('Client Info'!D155="Yes",'Client Info'!J155,"---")</f>
        <v>---</v>
      </c>
      <c r="E308" s="601">
        <f>'Effective Employees'!F286</f>
        <v>0</v>
      </c>
      <c r="F308" s="191"/>
      <c r="G308" s="192"/>
      <c r="H308" s="192"/>
      <c r="I308" s="192"/>
      <c r="J308" s="192"/>
      <c r="K308" s="192"/>
      <c r="L308" s="567"/>
      <c r="M308" s="109"/>
      <c r="Q308" s="1" t="str">
        <f t="shared" si="130"/>
        <v>N/A</v>
      </c>
      <c r="R308" s="1" t="str">
        <f t="shared" si="131"/>
        <v>N/A</v>
      </c>
      <c r="S308">
        <f t="shared" ref="S308:S319" si="136">E308</f>
        <v>0</v>
      </c>
      <c r="T308">
        <f t="shared" ref="T308:T319" si="137">IF(F308="Yes",1,0)</f>
        <v>0</v>
      </c>
      <c r="U308">
        <f t="shared" ref="U308:U319" si="138">IF(G308="Yes",1,0)</f>
        <v>0</v>
      </c>
      <c r="V308">
        <f t="shared" ref="V308:V319" si="139">IF(H308="Yes",1,0)</f>
        <v>0</v>
      </c>
      <c r="W308">
        <f t="shared" ref="W308:W319" si="140">IF(I308="Yes",1,0)</f>
        <v>0</v>
      </c>
      <c r="X308">
        <f t="shared" ref="X308:X319" si="141">IF(J308="Yes",1,0)</f>
        <v>0</v>
      </c>
      <c r="Y308">
        <f t="shared" ref="Y308:Y319" si="142">IF(K308="Yes",1,0)</f>
        <v>0</v>
      </c>
      <c r="Z308">
        <f t="shared" ref="Z308:Z319" si="143">IF(L308="Yes",1,0)</f>
        <v>0</v>
      </c>
      <c r="AA308"/>
      <c r="AB308"/>
      <c r="AC308"/>
      <c r="AD308"/>
      <c r="AE308"/>
      <c r="AF308"/>
      <c r="AG308"/>
      <c r="AH308"/>
      <c r="AI308"/>
      <c r="AJ308"/>
      <c r="AK308"/>
      <c r="AL308"/>
      <c r="AM308"/>
    </row>
    <row r="309" spans="2:39" ht="16.899999999999999">
      <c r="B309" s="114" t="str">
        <f>IF('Client Info'!$E155="Yes",'Client Info'!$E$61,"N/A")</f>
        <v>N/A</v>
      </c>
      <c r="C309" s="115" t="str">
        <f>IF(B309="ISO 14001",'Client Info'!$B155,"N/A")</f>
        <v>N/A</v>
      </c>
      <c r="D309" s="675" t="str">
        <f>IF('Client Info'!E155="Yes",'Client Info'!J155,"---")</f>
        <v>---</v>
      </c>
      <c r="E309" s="473">
        <f>'Effective Employees'!F287</f>
        <v>0</v>
      </c>
      <c r="F309" s="193"/>
      <c r="G309" s="192"/>
      <c r="H309" s="192"/>
      <c r="I309" s="192"/>
      <c r="J309" s="192"/>
      <c r="K309" s="192"/>
      <c r="L309" s="568"/>
      <c r="M309" s="109"/>
      <c r="Q309" s="1" t="str">
        <f t="shared" si="130"/>
        <v>N/A</v>
      </c>
      <c r="R309" s="1" t="str">
        <f t="shared" si="131"/>
        <v>N/A</v>
      </c>
      <c r="S309">
        <f t="shared" si="136"/>
        <v>0</v>
      </c>
      <c r="T309">
        <f t="shared" si="137"/>
        <v>0</v>
      </c>
      <c r="U309">
        <f t="shared" si="138"/>
        <v>0</v>
      </c>
      <c r="V309">
        <f t="shared" si="139"/>
        <v>0</v>
      </c>
      <c r="W309">
        <f t="shared" si="140"/>
        <v>0</v>
      </c>
      <c r="X309">
        <f t="shared" si="141"/>
        <v>0</v>
      </c>
      <c r="Y309">
        <f t="shared" si="142"/>
        <v>0</v>
      </c>
      <c r="Z309">
        <f t="shared" si="143"/>
        <v>0</v>
      </c>
      <c r="AA309"/>
      <c r="AB309"/>
      <c r="AC309"/>
      <c r="AD309"/>
      <c r="AE309"/>
      <c r="AF309"/>
      <c r="AG309"/>
      <c r="AH309"/>
      <c r="AI309"/>
      <c r="AJ309"/>
      <c r="AK309"/>
      <c r="AL309"/>
      <c r="AM309"/>
    </row>
    <row r="310" spans="2:39" ht="16.899999999999999">
      <c r="B310" s="686" t="str">
        <f>IF('Client Info'!$F155="Yes",'Client Info'!$F$61,"N/A")</f>
        <v>N/A</v>
      </c>
      <c r="C310" s="595" t="str">
        <f>IF(B310="ISO 45001",'Client Info'!$B155,"N/A")</f>
        <v>N/A</v>
      </c>
      <c r="D310" s="676" t="str">
        <f>IF('Client Info'!F155="Yes",'Client Info'!J155,"---")</f>
        <v>---</v>
      </c>
      <c r="E310" s="602">
        <f>'Effective Employees'!F288</f>
        <v>0</v>
      </c>
      <c r="F310" s="598"/>
      <c r="G310" s="599"/>
      <c r="H310" s="599"/>
      <c r="I310" s="599"/>
      <c r="J310" s="599"/>
      <c r="K310" s="599"/>
      <c r="L310" s="600"/>
      <c r="M310" s="109"/>
      <c r="Q310" s="1" t="str">
        <f t="shared" si="130"/>
        <v>N/A</v>
      </c>
      <c r="R310" s="1" t="str">
        <f t="shared" si="131"/>
        <v>N/A</v>
      </c>
      <c r="S310">
        <f t="shared" si="136"/>
        <v>0</v>
      </c>
      <c r="T310">
        <f t="shared" si="137"/>
        <v>0</v>
      </c>
      <c r="U310">
        <f t="shared" si="138"/>
        <v>0</v>
      </c>
      <c r="V310">
        <f t="shared" si="139"/>
        <v>0</v>
      </c>
      <c r="W310">
        <f t="shared" si="140"/>
        <v>0</v>
      </c>
      <c r="X310">
        <f t="shared" si="141"/>
        <v>0</v>
      </c>
      <c r="Y310">
        <f t="shared" si="142"/>
        <v>0</v>
      </c>
      <c r="Z310">
        <f t="shared" si="143"/>
        <v>0</v>
      </c>
      <c r="AA310"/>
      <c r="AB310"/>
      <c r="AC310"/>
      <c r="AD310"/>
      <c r="AE310"/>
      <c r="AF310"/>
      <c r="AG310"/>
      <c r="AH310"/>
      <c r="AI310"/>
      <c r="AJ310"/>
      <c r="AK310"/>
      <c r="AL310"/>
      <c r="AM310"/>
    </row>
    <row r="311" spans="2:39" ht="16.899999999999999">
      <c r="B311" s="687" t="str">
        <f>IF('Client Info'!$D156="Yes",'Client Info'!$D$61,"N/A")</f>
        <v>N/A</v>
      </c>
      <c r="C311" s="112" t="str">
        <f>IF(B311="ISO 9001",'Client Info'!$B156,"N/A")</f>
        <v>N/A</v>
      </c>
      <c r="D311" s="674" t="str">
        <f>IF('Client Info'!D156="Yes",'Client Info'!J156,"---")</f>
        <v>---</v>
      </c>
      <c r="E311" s="601">
        <f>'Effective Employees'!F289</f>
        <v>0</v>
      </c>
      <c r="F311" s="191"/>
      <c r="G311" s="192"/>
      <c r="H311" s="192"/>
      <c r="I311" s="192"/>
      <c r="J311" s="192"/>
      <c r="K311" s="192"/>
      <c r="L311" s="567"/>
      <c r="M311" s="109"/>
      <c r="Q311" s="1" t="str">
        <f t="shared" si="130"/>
        <v>N/A</v>
      </c>
      <c r="R311" s="1" t="str">
        <f t="shared" si="131"/>
        <v>N/A</v>
      </c>
      <c r="S311">
        <f t="shared" ref="S311:S313" si="144">E311</f>
        <v>0</v>
      </c>
      <c r="T311">
        <f t="shared" ref="T311:Z313" si="145">IF(F311="Yes",1,0)</f>
        <v>0</v>
      </c>
      <c r="U311">
        <f t="shared" si="145"/>
        <v>0</v>
      </c>
      <c r="V311">
        <f t="shared" si="145"/>
        <v>0</v>
      </c>
      <c r="W311">
        <f t="shared" si="145"/>
        <v>0</v>
      </c>
      <c r="X311">
        <f t="shared" si="145"/>
        <v>0</v>
      </c>
      <c r="Y311">
        <f t="shared" si="145"/>
        <v>0</v>
      </c>
      <c r="Z311">
        <f t="shared" si="145"/>
        <v>0</v>
      </c>
      <c r="AA311"/>
      <c r="AB311"/>
      <c r="AC311"/>
      <c r="AD311"/>
      <c r="AE311"/>
      <c r="AF311"/>
      <c r="AG311"/>
      <c r="AH311"/>
      <c r="AI311"/>
      <c r="AJ311"/>
      <c r="AK311"/>
      <c r="AL311"/>
      <c r="AM311"/>
    </row>
    <row r="312" spans="2:39" ht="16.899999999999999">
      <c r="B312" s="114" t="str">
        <f>IF('Client Info'!$E156="Yes",'Client Info'!$E$61,"N/A")</f>
        <v>N/A</v>
      </c>
      <c r="C312" s="115" t="str">
        <f>IF(B312="ISO 14001",'Client Info'!$B156,"N/A")</f>
        <v>N/A</v>
      </c>
      <c r="D312" s="675" t="str">
        <f>IF('Client Info'!E156="Yes",'Client Info'!J156,"---")</f>
        <v>---</v>
      </c>
      <c r="E312" s="473">
        <f>'Effective Employees'!F290</f>
        <v>0</v>
      </c>
      <c r="F312" s="193"/>
      <c r="G312" s="192"/>
      <c r="H312" s="192"/>
      <c r="I312" s="192"/>
      <c r="J312" s="192"/>
      <c r="K312" s="192"/>
      <c r="L312" s="568"/>
      <c r="M312" s="109"/>
      <c r="Q312" s="1" t="str">
        <f t="shared" si="130"/>
        <v>N/A</v>
      </c>
      <c r="R312" s="1" t="str">
        <f t="shared" si="131"/>
        <v>N/A</v>
      </c>
      <c r="S312">
        <f t="shared" si="144"/>
        <v>0</v>
      </c>
      <c r="T312">
        <f t="shared" si="145"/>
        <v>0</v>
      </c>
      <c r="U312">
        <f t="shared" si="145"/>
        <v>0</v>
      </c>
      <c r="V312">
        <f t="shared" si="145"/>
        <v>0</v>
      </c>
      <c r="W312">
        <f t="shared" si="145"/>
        <v>0</v>
      </c>
      <c r="X312">
        <f t="shared" si="145"/>
        <v>0</v>
      </c>
      <c r="Y312">
        <f t="shared" si="145"/>
        <v>0</v>
      </c>
      <c r="Z312">
        <f t="shared" si="145"/>
        <v>0</v>
      </c>
      <c r="AA312"/>
      <c r="AB312"/>
      <c r="AC312"/>
      <c r="AD312"/>
      <c r="AE312"/>
      <c r="AF312"/>
      <c r="AG312"/>
      <c r="AH312"/>
      <c r="AI312"/>
      <c r="AJ312"/>
      <c r="AK312"/>
      <c r="AL312"/>
      <c r="AM312"/>
    </row>
    <row r="313" spans="2:39" ht="16.899999999999999">
      <c r="B313" s="686" t="str">
        <f>IF('Client Info'!$F156="Yes",'Client Info'!$F$61,"N/A")</f>
        <v>N/A</v>
      </c>
      <c r="C313" s="595" t="str">
        <f>IF(B313="ISO 45001",'Client Info'!$B156,"N/A")</f>
        <v>N/A</v>
      </c>
      <c r="D313" s="676" t="str">
        <f>IF('Client Info'!F156="Yes",'Client Info'!J156,"---")</f>
        <v>---</v>
      </c>
      <c r="E313" s="602">
        <f>'Effective Employees'!F291</f>
        <v>0</v>
      </c>
      <c r="F313" s="598"/>
      <c r="G313" s="599"/>
      <c r="H313" s="599"/>
      <c r="I313" s="599"/>
      <c r="J313" s="599"/>
      <c r="K313" s="599"/>
      <c r="L313" s="600"/>
      <c r="M313" s="109"/>
      <c r="Q313" s="1" t="str">
        <f t="shared" si="130"/>
        <v>N/A</v>
      </c>
      <c r="R313" s="1" t="str">
        <f t="shared" si="131"/>
        <v>N/A</v>
      </c>
      <c r="S313">
        <f t="shared" si="144"/>
        <v>0</v>
      </c>
      <c r="T313">
        <f t="shared" si="145"/>
        <v>0</v>
      </c>
      <c r="U313">
        <f t="shared" si="145"/>
        <v>0</v>
      </c>
      <c r="V313">
        <f t="shared" si="145"/>
        <v>0</v>
      </c>
      <c r="W313">
        <f t="shared" si="145"/>
        <v>0</v>
      </c>
      <c r="X313">
        <f t="shared" si="145"/>
        <v>0</v>
      </c>
      <c r="Y313">
        <f t="shared" si="145"/>
        <v>0</v>
      </c>
      <c r="Z313">
        <f t="shared" si="145"/>
        <v>0</v>
      </c>
      <c r="AA313"/>
      <c r="AB313"/>
      <c r="AC313"/>
      <c r="AD313"/>
      <c r="AE313"/>
      <c r="AF313"/>
      <c r="AG313"/>
      <c r="AH313"/>
      <c r="AI313"/>
      <c r="AJ313"/>
      <c r="AK313"/>
      <c r="AL313"/>
      <c r="AM313"/>
    </row>
    <row r="314" spans="2:39" ht="16.899999999999999">
      <c r="B314" s="687" t="str">
        <f>IF('Client Info'!$D157="Yes",'Client Info'!$D$61,"N/A")</f>
        <v>N/A</v>
      </c>
      <c r="C314" s="112" t="str">
        <f>IF(B314="ISO 9001",'Client Info'!$B157,"N/A")</f>
        <v>N/A</v>
      </c>
      <c r="D314" s="674" t="str">
        <f>IF('Client Info'!D157="Yes",'Client Info'!J157,"---")</f>
        <v>---</v>
      </c>
      <c r="E314" s="601">
        <f>'Effective Employees'!F292</f>
        <v>0</v>
      </c>
      <c r="F314" s="191"/>
      <c r="G314" s="192"/>
      <c r="H314" s="192"/>
      <c r="I314" s="192"/>
      <c r="J314" s="192"/>
      <c r="K314" s="192"/>
      <c r="L314" s="567"/>
      <c r="M314" s="109"/>
      <c r="Q314" s="1" t="str">
        <f t="shared" si="130"/>
        <v>N/A</v>
      </c>
      <c r="R314" s="1" t="str">
        <f t="shared" si="131"/>
        <v>N/A</v>
      </c>
      <c r="S314">
        <f t="shared" si="136"/>
        <v>0</v>
      </c>
      <c r="T314">
        <f t="shared" si="137"/>
        <v>0</v>
      </c>
      <c r="U314">
        <f t="shared" si="138"/>
        <v>0</v>
      </c>
      <c r="V314">
        <f t="shared" si="139"/>
        <v>0</v>
      </c>
      <c r="W314">
        <f t="shared" si="140"/>
        <v>0</v>
      </c>
      <c r="X314">
        <f t="shared" si="141"/>
        <v>0</v>
      </c>
      <c r="Y314">
        <f t="shared" si="142"/>
        <v>0</v>
      </c>
      <c r="Z314">
        <f t="shared" si="143"/>
        <v>0</v>
      </c>
      <c r="AA314"/>
      <c r="AB314"/>
      <c r="AC314"/>
      <c r="AD314"/>
      <c r="AE314"/>
      <c r="AF314"/>
      <c r="AG314"/>
      <c r="AH314"/>
      <c r="AI314"/>
      <c r="AJ314"/>
      <c r="AK314"/>
      <c r="AL314"/>
      <c r="AM314"/>
    </row>
    <row r="315" spans="2:39" ht="16.899999999999999">
      <c r="B315" s="114" t="str">
        <f>IF('Client Info'!$E157="Yes",'Client Info'!$E$61,"N/A")</f>
        <v>N/A</v>
      </c>
      <c r="C315" s="115" t="str">
        <f>IF(B315="ISO 14001",'Client Info'!$B157,"N/A")</f>
        <v>N/A</v>
      </c>
      <c r="D315" s="675" t="str">
        <f>IF('Client Info'!E157="Yes",'Client Info'!J157,"---")</f>
        <v>---</v>
      </c>
      <c r="E315" s="473">
        <f>'Effective Employees'!F293</f>
        <v>0</v>
      </c>
      <c r="F315" s="193"/>
      <c r="G315" s="192"/>
      <c r="H315" s="192"/>
      <c r="I315" s="192"/>
      <c r="J315" s="192"/>
      <c r="K315" s="192"/>
      <c r="L315" s="568"/>
      <c r="M315" s="109"/>
      <c r="Q315" s="1" t="str">
        <f t="shared" si="130"/>
        <v>N/A</v>
      </c>
      <c r="R315" s="1" t="str">
        <f t="shared" si="131"/>
        <v>N/A</v>
      </c>
      <c r="S315">
        <f t="shared" si="136"/>
        <v>0</v>
      </c>
      <c r="T315">
        <f t="shared" si="137"/>
        <v>0</v>
      </c>
      <c r="U315">
        <f t="shared" si="138"/>
        <v>0</v>
      </c>
      <c r="V315">
        <f t="shared" si="139"/>
        <v>0</v>
      </c>
      <c r="W315">
        <f t="shared" si="140"/>
        <v>0</v>
      </c>
      <c r="X315">
        <f t="shared" si="141"/>
        <v>0</v>
      </c>
      <c r="Y315">
        <f t="shared" si="142"/>
        <v>0</v>
      </c>
      <c r="Z315">
        <f t="shared" si="143"/>
        <v>0</v>
      </c>
      <c r="AA315"/>
      <c r="AB315"/>
      <c r="AC315"/>
      <c r="AD315"/>
      <c r="AE315"/>
      <c r="AF315"/>
      <c r="AG315"/>
      <c r="AH315"/>
      <c r="AI315"/>
      <c r="AJ315"/>
      <c r="AK315"/>
      <c r="AL315"/>
      <c r="AM315"/>
    </row>
    <row r="316" spans="2:39" ht="16.899999999999999">
      <c r="B316" s="686" t="str">
        <f>IF('Client Info'!$F157="Yes",'Client Info'!$F$61,"N/A")</f>
        <v>N/A</v>
      </c>
      <c r="C316" s="595" t="str">
        <f>IF(B316="ISO 45001",'Client Info'!$B157,"N/A")</f>
        <v>N/A</v>
      </c>
      <c r="D316" s="676" t="str">
        <f>IF('Client Info'!F157="Yes",'Client Info'!J157,"---")</f>
        <v>---</v>
      </c>
      <c r="E316" s="602">
        <f>'Effective Employees'!F294</f>
        <v>0</v>
      </c>
      <c r="F316" s="598"/>
      <c r="G316" s="599"/>
      <c r="H316" s="599"/>
      <c r="I316" s="599"/>
      <c r="J316" s="599"/>
      <c r="K316" s="599"/>
      <c r="L316" s="600"/>
      <c r="M316" s="109"/>
      <c r="Q316" s="1" t="str">
        <f t="shared" si="130"/>
        <v>N/A</v>
      </c>
      <c r="R316" s="1" t="str">
        <f t="shared" si="131"/>
        <v>N/A</v>
      </c>
      <c r="S316">
        <f t="shared" si="136"/>
        <v>0</v>
      </c>
      <c r="T316">
        <f t="shared" si="137"/>
        <v>0</v>
      </c>
      <c r="U316">
        <f t="shared" si="138"/>
        <v>0</v>
      </c>
      <c r="V316">
        <f t="shared" si="139"/>
        <v>0</v>
      </c>
      <c r="W316">
        <f t="shared" si="140"/>
        <v>0</v>
      </c>
      <c r="X316">
        <f t="shared" si="141"/>
        <v>0</v>
      </c>
      <c r="Y316">
        <f t="shared" si="142"/>
        <v>0</v>
      </c>
      <c r="Z316">
        <f t="shared" si="143"/>
        <v>0</v>
      </c>
      <c r="AA316"/>
      <c r="AB316"/>
      <c r="AC316"/>
      <c r="AD316"/>
      <c r="AE316"/>
      <c r="AF316"/>
      <c r="AG316"/>
      <c r="AH316"/>
      <c r="AI316"/>
      <c r="AJ316"/>
      <c r="AK316"/>
      <c r="AL316"/>
      <c r="AM316"/>
    </row>
    <row r="317" spans="2:39" ht="16.899999999999999">
      <c r="B317" s="687" t="str">
        <f>IF('Client Info'!$D158="Yes",'Client Info'!$D$61,"N/A")</f>
        <v>N/A</v>
      </c>
      <c r="C317" s="112" t="str">
        <f>IF(B317="ISO 9001",'Client Info'!$B158,"N/A")</f>
        <v>N/A</v>
      </c>
      <c r="D317" s="674" t="str">
        <f>IF('Client Info'!D158="Yes",'Client Info'!J158,"---")</f>
        <v>---</v>
      </c>
      <c r="E317" s="601">
        <f>'Effective Employees'!F295</f>
        <v>0</v>
      </c>
      <c r="F317" s="191"/>
      <c r="G317" s="192"/>
      <c r="H317" s="192"/>
      <c r="I317" s="192"/>
      <c r="J317" s="192"/>
      <c r="K317" s="192"/>
      <c r="L317" s="567"/>
      <c r="M317" s="109"/>
      <c r="Q317" s="1" t="str">
        <f t="shared" si="130"/>
        <v>N/A</v>
      </c>
      <c r="R317" s="1" t="str">
        <f t="shared" si="131"/>
        <v>N/A</v>
      </c>
      <c r="S317">
        <f t="shared" si="136"/>
        <v>0</v>
      </c>
      <c r="T317">
        <f t="shared" si="137"/>
        <v>0</v>
      </c>
      <c r="U317">
        <f t="shared" si="138"/>
        <v>0</v>
      </c>
      <c r="V317">
        <f t="shared" si="139"/>
        <v>0</v>
      </c>
      <c r="W317">
        <f t="shared" si="140"/>
        <v>0</v>
      </c>
      <c r="X317">
        <f t="shared" si="141"/>
        <v>0</v>
      </c>
      <c r="Y317">
        <f t="shared" si="142"/>
        <v>0</v>
      </c>
      <c r="Z317">
        <f t="shared" si="143"/>
        <v>0</v>
      </c>
      <c r="AA317"/>
      <c r="AB317"/>
      <c r="AC317"/>
      <c r="AD317"/>
      <c r="AE317"/>
      <c r="AF317"/>
      <c r="AG317"/>
      <c r="AH317"/>
      <c r="AI317"/>
      <c r="AJ317"/>
      <c r="AK317"/>
      <c r="AL317"/>
      <c r="AM317"/>
    </row>
    <row r="318" spans="2:39" ht="16.899999999999999">
      <c r="B318" s="114" t="str">
        <f>IF('Client Info'!$E158="Yes",'Client Info'!$E$61,"N/A")</f>
        <v>N/A</v>
      </c>
      <c r="C318" s="115" t="str">
        <f>IF(B318="ISO 14001",'Client Info'!$B158,"N/A")</f>
        <v>N/A</v>
      </c>
      <c r="D318" s="675" t="str">
        <f>IF('Client Info'!E158="Yes",'Client Info'!J158,"---")</f>
        <v>---</v>
      </c>
      <c r="E318" s="473">
        <f>'Effective Employees'!F296</f>
        <v>0</v>
      </c>
      <c r="F318" s="193"/>
      <c r="G318" s="192"/>
      <c r="H318" s="192"/>
      <c r="I318" s="192"/>
      <c r="J318" s="192"/>
      <c r="K318" s="192"/>
      <c r="L318" s="568"/>
      <c r="M318" s="109"/>
      <c r="Q318" s="1" t="str">
        <f t="shared" si="130"/>
        <v>N/A</v>
      </c>
      <c r="R318" s="1" t="str">
        <f t="shared" si="131"/>
        <v>N/A</v>
      </c>
      <c r="S318">
        <f t="shared" si="136"/>
        <v>0</v>
      </c>
      <c r="T318">
        <f t="shared" si="137"/>
        <v>0</v>
      </c>
      <c r="U318">
        <f t="shared" si="138"/>
        <v>0</v>
      </c>
      <c r="V318">
        <f t="shared" si="139"/>
        <v>0</v>
      </c>
      <c r="W318">
        <f t="shared" si="140"/>
        <v>0</v>
      </c>
      <c r="X318">
        <f t="shared" si="141"/>
        <v>0</v>
      </c>
      <c r="Y318">
        <f t="shared" si="142"/>
        <v>0</v>
      </c>
      <c r="Z318">
        <f t="shared" si="143"/>
        <v>0</v>
      </c>
      <c r="AA318"/>
      <c r="AB318"/>
      <c r="AC318"/>
      <c r="AD318"/>
      <c r="AE318"/>
      <c r="AF318"/>
      <c r="AG318"/>
      <c r="AH318"/>
      <c r="AI318"/>
      <c r="AJ318"/>
      <c r="AK318"/>
      <c r="AL318"/>
      <c r="AM318"/>
    </row>
    <row r="319" spans="2:39" ht="16.899999999999999">
      <c r="B319" s="686" t="str">
        <f>IF('Client Info'!$F158="Yes",'Client Info'!$F$61,"N/A")</f>
        <v>N/A</v>
      </c>
      <c r="C319" s="595" t="str">
        <f>IF(B319="ISO 45001",'Client Info'!$B158,"N/A")</f>
        <v>N/A</v>
      </c>
      <c r="D319" s="676" t="str">
        <f>IF('Client Info'!F158="Yes",'Client Info'!J158,"---")</f>
        <v>---</v>
      </c>
      <c r="E319" s="602">
        <f>'Effective Employees'!F297</f>
        <v>0</v>
      </c>
      <c r="F319" s="598"/>
      <c r="G319" s="599"/>
      <c r="H319" s="599"/>
      <c r="I319" s="599"/>
      <c r="J319" s="599"/>
      <c r="K319" s="599"/>
      <c r="L319" s="600"/>
      <c r="M319" s="109"/>
      <c r="Q319" s="1" t="str">
        <f t="shared" si="130"/>
        <v>N/A</v>
      </c>
      <c r="R319" s="1" t="str">
        <f t="shared" si="131"/>
        <v>N/A</v>
      </c>
      <c r="S319">
        <f t="shared" si="136"/>
        <v>0</v>
      </c>
      <c r="T319">
        <f t="shared" si="137"/>
        <v>0</v>
      </c>
      <c r="U319">
        <f t="shared" si="138"/>
        <v>0</v>
      </c>
      <c r="V319">
        <f t="shared" si="139"/>
        <v>0</v>
      </c>
      <c r="W319">
        <f t="shared" si="140"/>
        <v>0</v>
      </c>
      <c r="X319">
        <f t="shared" si="141"/>
        <v>0</v>
      </c>
      <c r="Y319">
        <f t="shared" si="142"/>
        <v>0</v>
      </c>
      <c r="Z319">
        <f t="shared" si="143"/>
        <v>0</v>
      </c>
      <c r="AA319"/>
      <c r="AB319"/>
      <c r="AC319"/>
      <c r="AD319"/>
      <c r="AE319"/>
      <c r="AF319"/>
      <c r="AG319"/>
      <c r="AH319"/>
      <c r="AI319"/>
      <c r="AJ319"/>
      <c r="AK319"/>
      <c r="AL319"/>
      <c r="AM319"/>
    </row>
    <row r="320" spans="2:39" ht="16.899999999999999">
      <c r="B320" s="687" t="str">
        <f>IF('Client Info'!$D159="Yes",'Client Info'!$D$61,"N/A")</f>
        <v>N/A</v>
      </c>
      <c r="C320" s="112" t="str">
        <f>IF(B320="ISO 9001",'Client Info'!$B159,"N/A")</f>
        <v>N/A</v>
      </c>
      <c r="D320" s="674" t="str">
        <f>IF('Client Info'!D159="Yes",'Client Info'!J159,"---")</f>
        <v>---</v>
      </c>
      <c r="E320" s="601">
        <f>'Effective Employees'!F298</f>
        <v>0</v>
      </c>
      <c r="F320" s="191"/>
      <c r="G320" s="192"/>
      <c r="H320" s="192"/>
      <c r="I320" s="192"/>
      <c r="J320" s="192"/>
      <c r="K320" s="192"/>
      <c r="L320" s="567"/>
      <c r="M320" s="109"/>
      <c r="Q320" s="1" t="str">
        <f t="shared" si="130"/>
        <v>N/A</v>
      </c>
      <c r="R320" s="1" t="str">
        <f t="shared" si="131"/>
        <v>N/A</v>
      </c>
      <c r="S320">
        <f t="shared" ref="S320:S325" si="146">E320</f>
        <v>0</v>
      </c>
      <c r="T320">
        <f t="shared" ref="T320:Z325" si="147">IF(F320="Yes",1,0)</f>
        <v>0</v>
      </c>
      <c r="U320">
        <f t="shared" si="147"/>
        <v>0</v>
      </c>
      <c r="V320">
        <f t="shared" si="147"/>
        <v>0</v>
      </c>
      <c r="W320">
        <f t="shared" si="147"/>
        <v>0</v>
      </c>
      <c r="X320">
        <f t="shared" si="147"/>
        <v>0</v>
      </c>
      <c r="Y320">
        <f t="shared" si="147"/>
        <v>0</v>
      </c>
      <c r="Z320">
        <f t="shared" si="147"/>
        <v>0</v>
      </c>
      <c r="AA320"/>
      <c r="AB320"/>
      <c r="AC320"/>
      <c r="AD320"/>
      <c r="AE320"/>
      <c r="AF320"/>
      <c r="AG320"/>
      <c r="AH320"/>
      <c r="AI320"/>
      <c r="AJ320"/>
      <c r="AK320"/>
      <c r="AL320"/>
      <c r="AM320"/>
    </row>
    <row r="321" spans="2:39" ht="16.899999999999999">
      <c r="B321" s="114" t="str">
        <f>IF('Client Info'!$E159="Yes",'Client Info'!$E$61,"N/A")</f>
        <v>N/A</v>
      </c>
      <c r="C321" s="115" t="str">
        <f>IF(B321="ISO 14001",'Client Info'!$B159,"N/A")</f>
        <v>N/A</v>
      </c>
      <c r="D321" s="675" t="str">
        <f>IF('Client Info'!E159="Yes",'Client Info'!J159,"---")</f>
        <v>---</v>
      </c>
      <c r="E321" s="473">
        <f>'Effective Employees'!F299</f>
        <v>0</v>
      </c>
      <c r="F321" s="193"/>
      <c r="G321" s="192"/>
      <c r="H321" s="192"/>
      <c r="I321" s="192"/>
      <c r="J321" s="192"/>
      <c r="K321" s="192"/>
      <c r="L321" s="568"/>
      <c r="M321" s="109"/>
      <c r="Q321" s="1" t="str">
        <f t="shared" si="130"/>
        <v>N/A</v>
      </c>
      <c r="R321" s="1" t="str">
        <f t="shared" si="131"/>
        <v>N/A</v>
      </c>
      <c r="S321">
        <f t="shared" si="146"/>
        <v>0</v>
      </c>
      <c r="T321">
        <f t="shared" si="147"/>
        <v>0</v>
      </c>
      <c r="U321">
        <f t="shared" si="147"/>
        <v>0</v>
      </c>
      <c r="V321">
        <f t="shared" si="147"/>
        <v>0</v>
      </c>
      <c r="W321">
        <f t="shared" si="147"/>
        <v>0</v>
      </c>
      <c r="X321">
        <f t="shared" si="147"/>
        <v>0</v>
      </c>
      <c r="Y321">
        <f t="shared" si="147"/>
        <v>0</v>
      </c>
      <c r="Z321">
        <f t="shared" si="147"/>
        <v>0</v>
      </c>
      <c r="AA321"/>
      <c r="AB321"/>
      <c r="AC321"/>
      <c r="AD321"/>
      <c r="AE321"/>
      <c r="AF321"/>
      <c r="AG321"/>
      <c r="AH321"/>
      <c r="AI321"/>
      <c r="AJ321"/>
      <c r="AK321"/>
      <c r="AL321"/>
      <c r="AM321"/>
    </row>
    <row r="322" spans="2:39" ht="16.899999999999999">
      <c r="B322" s="686" t="str">
        <f>IF('Client Info'!$F159="Yes",'Client Info'!$F$61,"N/A")</f>
        <v>N/A</v>
      </c>
      <c r="C322" s="595" t="str">
        <f>IF(B322="ISO 45001",'Client Info'!$B159,"N/A")</f>
        <v>N/A</v>
      </c>
      <c r="D322" s="676" t="str">
        <f>IF('Client Info'!F159="Yes",'Client Info'!J159,"---")</f>
        <v>---</v>
      </c>
      <c r="E322" s="602">
        <f>'Effective Employees'!F300</f>
        <v>0</v>
      </c>
      <c r="F322" s="598"/>
      <c r="G322" s="599"/>
      <c r="H322" s="599"/>
      <c r="I322" s="599"/>
      <c r="J322" s="599"/>
      <c r="K322" s="599"/>
      <c r="L322" s="600"/>
      <c r="M322" s="109"/>
      <c r="Q322" s="1" t="str">
        <f t="shared" si="130"/>
        <v>N/A</v>
      </c>
      <c r="R322" s="1" t="str">
        <f t="shared" si="131"/>
        <v>N/A</v>
      </c>
      <c r="S322">
        <f t="shared" si="146"/>
        <v>0</v>
      </c>
      <c r="T322">
        <f t="shared" si="147"/>
        <v>0</v>
      </c>
      <c r="U322">
        <f t="shared" si="147"/>
        <v>0</v>
      </c>
      <c r="V322">
        <f t="shared" si="147"/>
        <v>0</v>
      </c>
      <c r="W322">
        <f t="shared" si="147"/>
        <v>0</v>
      </c>
      <c r="X322">
        <f t="shared" si="147"/>
        <v>0</v>
      </c>
      <c r="Y322">
        <f t="shared" si="147"/>
        <v>0</v>
      </c>
      <c r="Z322">
        <f t="shared" si="147"/>
        <v>0</v>
      </c>
      <c r="AA322"/>
      <c r="AB322"/>
      <c r="AC322"/>
      <c r="AD322"/>
      <c r="AE322"/>
      <c r="AF322"/>
      <c r="AG322"/>
      <c r="AH322"/>
      <c r="AI322"/>
      <c r="AJ322"/>
      <c r="AK322"/>
      <c r="AL322"/>
      <c r="AM322"/>
    </row>
    <row r="323" spans="2:39" ht="16.899999999999999">
      <c r="B323" s="687" t="str">
        <f>IF('Client Info'!$D160="Yes",'Client Info'!$D$61,"N/A")</f>
        <v>N/A</v>
      </c>
      <c r="C323" s="112" t="str">
        <f>IF(B323="ISO 9001",'Client Info'!$B160,"N/A")</f>
        <v>N/A</v>
      </c>
      <c r="D323" s="674" t="str">
        <f>IF('Client Info'!D160="Yes",'Client Info'!J160,"---")</f>
        <v>---</v>
      </c>
      <c r="E323" s="601">
        <f>'Effective Employees'!F301</f>
        <v>0</v>
      </c>
      <c r="F323" s="191"/>
      <c r="G323" s="192"/>
      <c r="H323" s="192"/>
      <c r="I323" s="192"/>
      <c r="J323" s="192"/>
      <c r="K323" s="192"/>
      <c r="L323" s="567"/>
      <c r="M323" s="109"/>
      <c r="Q323" s="1" t="str">
        <f t="shared" si="130"/>
        <v>N/A</v>
      </c>
      <c r="R323" s="1" t="str">
        <f t="shared" si="131"/>
        <v>N/A</v>
      </c>
      <c r="S323">
        <f t="shared" si="146"/>
        <v>0</v>
      </c>
      <c r="T323">
        <f t="shared" si="147"/>
        <v>0</v>
      </c>
      <c r="U323">
        <f t="shared" si="147"/>
        <v>0</v>
      </c>
      <c r="V323">
        <f t="shared" si="147"/>
        <v>0</v>
      </c>
      <c r="W323">
        <f t="shared" si="147"/>
        <v>0</v>
      </c>
      <c r="X323">
        <f t="shared" si="147"/>
        <v>0</v>
      </c>
      <c r="Y323">
        <f t="shared" si="147"/>
        <v>0</v>
      </c>
      <c r="Z323">
        <f t="shared" si="147"/>
        <v>0</v>
      </c>
      <c r="AA323"/>
      <c r="AB323"/>
      <c r="AC323"/>
      <c r="AD323"/>
      <c r="AE323"/>
      <c r="AF323"/>
      <c r="AG323"/>
      <c r="AH323"/>
      <c r="AI323"/>
      <c r="AJ323"/>
      <c r="AK323"/>
      <c r="AL323"/>
      <c r="AM323"/>
    </row>
    <row r="324" spans="2:39" ht="16.899999999999999">
      <c r="B324" s="114" t="str">
        <f>IF('Client Info'!$E160="Yes",'Client Info'!$E$61,"N/A")</f>
        <v>N/A</v>
      </c>
      <c r="C324" s="115" t="str">
        <f>IF(B324="ISO 14001",'Client Info'!$B160,"N/A")</f>
        <v>N/A</v>
      </c>
      <c r="D324" s="675" t="str">
        <f>IF('Client Info'!E160="Yes",'Client Info'!J160,"---")</f>
        <v>---</v>
      </c>
      <c r="E324" s="473">
        <f>'Effective Employees'!F302</f>
        <v>0</v>
      </c>
      <c r="F324" s="193"/>
      <c r="G324" s="192"/>
      <c r="H324" s="192"/>
      <c r="I324" s="192"/>
      <c r="J324" s="192"/>
      <c r="K324" s="192"/>
      <c r="L324" s="568"/>
      <c r="M324" s="109"/>
      <c r="Q324" s="1" t="str">
        <f t="shared" si="130"/>
        <v>N/A</v>
      </c>
      <c r="R324" s="1" t="str">
        <f t="shared" si="131"/>
        <v>N/A</v>
      </c>
      <c r="S324">
        <f t="shared" si="146"/>
        <v>0</v>
      </c>
      <c r="T324">
        <f t="shared" si="147"/>
        <v>0</v>
      </c>
      <c r="U324">
        <f t="shared" si="147"/>
        <v>0</v>
      </c>
      <c r="V324">
        <f t="shared" si="147"/>
        <v>0</v>
      </c>
      <c r="W324">
        <f t="shared" si="147"/>
        <v>0</v>
      </c>
      <c r="X324">
        <f t="shared" si="147"/>
        <v>0</v>
      </c>
      <c r="Y324">
        <f t="shared" si="147"/>
        <v>0</v>
      </c>
      <c r="Z324">
        <f t="shared" si="147"/>
        <v>0</v>
      </c>
      <c r="AA324"/>
      <c r="AB324"/>
      <c r="AC324"/>
      <c r="AD324"/>
      <c r="AE324"/>
      <c r="AF324"/>
      <c r="AG324"/>
      <c r="AH324"/>
      <c r="AI324"/>
      <c r="AJ324"/>
      <c r="AK324"/>
      <c r="AL324"/>
      <c r="AM324"/>
    </row>
    <row r="325" spans="2:39" ht="16.899999999999999">
      <c r="B325" s="688" t="str">
        <f>IF('Client Info'!$F160="Yes",'Client Info'!$F$61,"N/A")</f>
        <v>N/A</v>
      </c>
      <c r="C325" s="595" t="str">
        <f>IF(B325="ISO 45001",'Client Info'!$B160,"N/A")</f>
        <v>N/A</v>
      </c>
      <c r="D325" s="676" t="str">
        <f>IF('Client Info'!F160="Yes",'Client Info'!J160,"---")</f>
        <v>---</v>
      </c>
      <c r="E325" s="602">
        <f>'Effective Employees'!F303</f>
        <v>0</v>
      </c>
      <c r="F325" s="598"/>
      <c r="G325" s="599"/>
      <c r="H325" s="599"/>
      <c r="I325" s="599"/>
      <c r="J325" s="599"/>
      <c r="K325" s="599"/>
      <c r="L325" s="600"/>
      <c r="M325" s="109"/>
      <c r="Q325" s="1" t="str">
        <f t="shared" si="130"/>
        <v>N/A</v>
      </c>
      <c r="R325" s="1" t="str">
        <f t="shared" si="131"/>
        <v>N/A</v>
      </c>
      <c r="S325">
        <f t="shared" si="146"/>
        <v>0</v>
      </c>
      <c r="T325">
        <f t="shared" si="147"/>
        <v>0</v>
      </c>
      <c r="U325">
        <f t="shared" si="147"/>
        <v>0</v>
      </c>
      <c r="V325">
        <f t="shared" si="147"/>
        <v>0</v>
      </c>
      <c r="W325">
        <f t="shared" si="147"/>
        <v>0</v>
      </c>
      <c r="X325">
        <f t="shared" si="147"/>
        <v>0</v>
      </c>
      <c r="Y325">
        <f t="shared" si="147"/>
        <v>0</v>
      </c>
      <c r="Z325">
        <f t="shared" si="147"/>
        <v>0</v>
      </c>
      <c r="AA325"/>
      <c r="AB325"/>
      <c r="AC325"/>
      <c r="AD325"/>
      <c r="AE325"/>
      <c r="AF325"/>
      <c r="AG325"/>
      <c r="AH325"/>
      <c r="AI325"/>
      <c r="AJ325"/>
      <c r="AK325"/>
      <c r="AL325"/>
      <c r="AM325"/>
    </row>
    <row r="326" spans="2:39" ht="16.899999999999999">
      <c r="B326" s="685" t="str">
        <f>IF('Client Info'!$D161="Yes",'Client Info'!$D$61,"N/A")</f>
        <v>N/A</v>
      </c>
      <c r="C326" s="112" t="str">
        <f>IF(B326="ISO 9001",'Client Info'!$B161,"N/A")</f>
        <v>N/A</v>
      </c>
      <c r="D326" s="674" t="str">
        <f>IF('Client Info'!D161="Yes",'Client Info'!J161,"---")</f>
        <v>---</v>
      </c>
      <c r="E326" s="601">
        <f>'Effective Employees'!F304</f>
        <v>0</v>
      </c>
      <c r="F326" s="191"/>
      <c r="G326" s="192"/>
      <c r="H326" s="192"/>
      <c r="I326" s="192"/>
      <c r="J326" s="192"/>
      <c r="K326" s="192"/>
      <c r="L326" s="567"/>
      <c r="M326" s="109"/>
      <c r="Q326" s="1" t="str">
        <f t="shared" si="130"/>
        <v>N/A</v>
      </c>
      <c r="R326" s="1" t="str">
        <f t="shared" si="131"/>
        <v>N/A</v>
      </c>
      <c r="S326">
        <f t="shared" ref="S326:S331" si="148">E326</f>
        <v>0</v>
      </c>
      <c r="T326">
        <f t="shared" ref="T326:T331" si="149">IF(F326="Yes",1,0)</f>
        <v>0</v>
      </c>
      <c r="U326">
        <f t="shared" ref="U326:U331" si="150">IF(G326="Yes",1,0)</f>
        <v>0</v>
      </c>
      <c r="V326">
        <f t="shared" ref="V326:V331" si="151">IF(H326="Yes",1,0)</f>
        <v>0</v>
      </c>
      <c r="W326">
        <f t="shared" ref="W326:W331" si="152">IF(I326="Yes",1,0)</f>
        <v>0</v>
      </c>
      <c r="X326">
        <f t="shared" ref="X326:X331" si="153">IF(J326="Yes",1,0)</f>
        <v>0</v>
      </c>
      <c r="Y326">
        <f t="shared" ref="Y326:Y331" si="154">IF(K326="Yes",1,0)</f>
        <v>0</v>
      </c>
      <c r="Z326">
        <f t="shared" ref="Z326:Z331" si="155">IF(L326="Yes",1,0)</f>
        <v>0</v>
      </c>
      <c r="AA326"/>
      <c r="AB326"/>
      <c r="AC326"/>
      <c r="AD326"/>
      <c r="AE326"/>
      <c r="AF326"/>
      <c r="AG326"/>
      <c r="AH326"/>
      <c r="AI326"/>
      <c r="AJ326"/>
      <c r="AK326"/>
      <c r="AL326"/>
      <c r="AM326"/>
    </row>
    <row r="327" spans="2:39" ht="16.899999999999999">
      <c r="B327" s="114" t="str">
        <f>IF('Client Info'!$E161="Yes",'Client Info'!$E$61,"N/A")</f>
        <v>N/A</v>
      </c>
      <c r="C327" s="115" t="str">
        <f>IF(B327="ISO 14001",'Client Info'!$B161,"N/A")</f>
        <v>N/A</v>
      </c>
      <c r="D327" s="675" t="str">
        <f>IF('Client Info'!E161="Yes",'Client Info'!J161,"---")</f>
        <v>---</v>
      </c>
      <c r="E327" s="473">
        <f>'Effective Employees'!F305</f>
        <v>0</v>
      </c>
      <c r="F327" s="193"/>
      <c r="G327" s="192"/>
      <c r="H327" s="192"/>
      <c r="I327" s="192"/>
      <c r="J327" s="192"/>
      <c r="K327" s="192"/>
      <c r="L327" s="568"/>
      <c r="M327" s="109"/>
      <c r="Q327" s="1" t="str">
        <f t="shared" si="130"/>
        <v>N/A</v>
      </c>
      <c r="R327" s="1" t="str">
        <f t="shared" si="131"/>
        <v>N/A</v>
      </c>
      <c r="S327">
        <f t="shared" si="148"/>
        <v>0</v>
      </c>
      <c r="T327">
        <f t="shared" si="149"/>
        <v>0</v>
      </c>
      <c r="U327">
        <f t="shared" si="150"/>
        <v>0</v>
      </c>
      <c r="V327">
        <f t="shared" si="151"/>
        <v>0</v>
      </c>
      <c r="W327">
        <f t="shared" si="152"/>
        <v>0</v>
      </c>
      <c r="X327">
        <f t="shared" si="153"/>
        <v>0</v>
      </c>
      <c r="Y327">
        <f t="shared" si="154"/>
        <v>0</v>
      </c>
      <c r="Z327">
        <f t="shared" si="155"/>
        <v>0</v>
      </c>
      <c r="AA327"/>
      <c r="AB327"/>
      <c r="AC327"/>
      <c r="AD327"/>
      <c r="AE327"/>
      <c r="AF327"/>
      <c r="AG327"/>
      <c r="AH327"/>
      <c r="AI327"/>
      <c r="AJ327"/>
      <c r="AK327"/>
      <c r="AL327"/>
      <c r="AM327"/>
    </row>
    <row r="328" spans="2:39" ht="16.899999999999999">
      <c r="B328" s="686" t="str">
        <f>IF('Client Info'!$F161="Yes",'Client Info'!$F$61,"N/A")</f>
        <v>N/A</v>
      </c>
      <c r="C328" s="595" t="str">
        <f>IF(B328="ISO 45001",'Client Info'!$B161,"N/A")</f>
        <v>N/A</v>
      </c>
      <c r="D328" s="676" t="str">
        <f>IF('Client Info'!F161="Yes",'Client Info'!J161,"---")</f>
        <v>---</v>
      </c>
      <c r="E328" s="602">
        <f>'Effective Employees'!F306</f>
        <v>0</v>
      </c>
      <c r="F328" s="598"/>
      <c r="G328" s="599"/>
      <c r="H328" s="599"/>
      <c r="I328" s="599"/>
      <c r="J328" s="599"/>
      <c r="K328" s="599"/>
      <c r="L328" s="600"/>
      <c r="M328" s="109"/>
      <c r="Q328" s="1" t="str">
        <f t="shared" si="130"/>
        <v>N/A</v>
      </c>
      <c r="R328" s="1" t="str">
        <f t="shared" si="131"/>
        <v>N/A</v>
      </c>
      <c r="S328">
        <f t="shared" si="148"/>
        <v>0</v>
      </c>
      <c r="T328">
        <f t="shared" si="149"/>
        <v>0</v>
      </c>
      <c r="U328">
        <f t="shared" si="150"/>
        <v>0</v>
      </c>
      <c r="V328">
        <f t="shared" si="151"/>
        <v>0</v>
      </c>
      <c r="W328">
        <f t="shared" si="152"/>
        <v>0</v>
      </c>
      <c r="X328">
        <f t="shared" si="153"/>
        <v>0</v>
      </c>
      <c r="Y328">
        <f t="shared" si="154"/>
        <v>0</v>
      </c>
      <c r="Z328">
        <f t="shared" si="155"/>
        <v>0</v>
      </c>
      <c r="AA328"/>
      <c r="AB328"/>
      <c r="AC328"/>
      <c r="AD328"/>
      <c r="AE328"/>
      <c r="AF328"/>
      <c r="AG328"/>
      <c r="AH328"/>
      <c r="AI328"/>
      <c r="AJ328"/>
      <c r="AK328"/>
      <c r="AL328"/>
      <c r="AM328"/>
    </row>
    <row r="329" spans="2:39" ht="16.899999999999999">
      <c r="B329" s="687" t="str">
        <f>IF('Client Info'!$D162="Yes",'Client Info'!$D$61,"N/A")</f>
        <v>N/A</v>
      </c>
      <c r="C329" s="112" t="str">
        <f>IF(B329="ISO 9001",'Client Info'!$B162,"N/A")</f>
        <v>N/A</v>
      </c>
      <c r="D329" s="674" t="str">
        <f>IF('Client Info'!D162="Yes",'Client Info'!J162,"---")</f>
        <v>---</v>
      </c>
      <c r="E329" s="601">
        <f>'Effective Employees'!F307</f>
        <v>0</v>
      </c>
      <c r="F329" s="191"/>
      <c r="G329" s="192"/>
      <c r="H329" s="192"/>
      <c r="I329" s="192"/>
      <c r="J329" s="192"/>
      <c r="K329" s="192"/>
      <c r="L329" s="567"/>
      <c r="M329" s="109"/>
      <c r="Q329" s="1" t="str">
        <f t="shared" si="130"/>
        <v>N/A</v>
      </c>
      <c r="R329" s="1" t="str">
        <f t="shared" si="131"/>
        <v>N/A</v>
      </c>
      <c r="S329">
        <f t="shared" si="148"/>
        <v>0</v>
      </c>
      <c r="T329">
        <f t="shared" si="149"/>
        <v>0</v>
      </c>
      <c r="U329">
        <f t="shared" si="150"/>
        <v>0</v>
      </c>
      <c r="V329">
        <f t="shared" si="151"/>
        <v>0</v>
      </c>
      <c r="W329">
        <f t="shared" si="152"/>
        <v>0</v>
      </c>
      <c r="X329">
        <f t="shared" si="153"/>
        <v>0</v>
      </c>
      <c r="Y329">
        <f t="shared" si="154"/>
        <v>0</v>
      </c>
      <c r="Z329">
        <f t="shared" si="155"/>
        <v>0</v>
      </c>
      <c r="AA329"/>
      <c r="AB329"/>
      <c r="AC329"/>
      <c r="AD329"/>
      <c r="AE329"/>
      <c r="AF329"/>
      <c r="AG329"/>
      <c r="AH329"/>
      <c r="AI329"/>
      <c r="AJ329"/>
      <c r="AK329"/>
      <c r="AL329"/>
      <c r="AM329"/>
    </row>
    <row r="330" spans="2:39" ht="16.899999999999999">
      <c r="B330" s="114" t="str">
        <f>IF('Client Info'!$E162="Yes",'Client Info'!$E$61,"N/A")</f>
        <v>N/A</v>
      </c>
      <c r="C330" s="115" t="str">
        <f>IF(B330="ISO 14001",'Client Info'!$B162,"N/A")</f>
        <v>N/A</v>
      </c>
      <c r="D330" s="675" t="str">
        <f>IF('Client Info'!E162="Yes",'Client Info'!J162,"---")</f>
        <v>---</v>
      </c>
      <c r="E330" s="473">
        <f>'Effective Employees'!F308</f>
        <v>0</v>
      </c>
      <c r="F330" s="193"/>
      <c r="G330" s="192"/>
      <c r="H330" s="192"/>
      <c r="I330" s="192"/>
      <c r="J330" s="192"/>
      <c r="K330" s="192"/>
      <c r="L330" s="568"/>
      <c r="M330" s="109"/>
      <c r="Q330" s="1" t="str">
        <f t="shared" si="130"/>
        <v>N/A</v>
      </c>
      <c r="R330" s="1" t="str">
        <f t="shared" si="131"/>
        <v>N/A</v>
      </c>
      <c r="S330">
        <f t="shared" si="148"/>
        <v>0</v>
      </c>
      <c r="T330">
        <f t="shared" si="149"/>
        <v>0</v>
      </c>
      <c r="U330">
        <f t="shared" si="150"/>
        <v>0</v>
      </c>
      <c r="V330">
        <f t="shared" si="151"/>
        <v>0</v>
      </c>
      <c r="W330">
        <f t="shared" si="152"/>
        <v>0</v>
      </c>
      <c r="X330">
        <f t="shared" si="153"/>
        <v>0</v>
      </c>
      <c r="Y330">
        <f t="shared" si="154"/>
        <v>0</v>
      </c>
      <c r="Z330">
        <f t="shared" si="155"/>
        <v>0</v>
      </c>
      <c r="AA330"/>
      <c r="AB330"/>
      <c r="AC330"/>
      <c r="AD330"/>
      <c r="AE330"/>
      <c r="AF330"/>
      <c r="AG330"/>
      <c r="AH330"/>
      <c r="AI330"/>
      <c r="AJ330"/>
      <c r="AK330"/>
      <c r="AL330"/>
      <c r="AM330"/>
    </row>
    <row r="331" spans="2:39" ht="16.899999999999999">
      <c r="B331" s="686" t="str">
        <f>IF('Client Info'!$F162="Yes",'Client Info'!$F$61,"N/A")</f>
        <v>N/A</v>
      </c>
      <c r="C331" s="595" t="str">
        <f>IF(B331="ISO 45001",'Client Info'!$B162,"N/A")</f>
        <v>N/A</v>
      </c>
      <c r="D331" s="676" t="str">
        <f>IF('Client Info'!F162="Yes",'Client Info'!J162,"---")</f>
        <v>---</v>
      </c>
      <c r="E331" s="602">
        <f>'Effective Employees'!F309</f>
        <v>0</v>
      </c>
      <c r="F331" s="598"/>
      <c r="G331" s="599"/>
      <c r="H331" s="599"/>
      <c r="I331" s="599"/>
      <c r="J331" s="599"/>
      <c r="K331" s="599"/>
      <c r="L331" s="600"/>
      <c r="M331" s="109"/>
      <c r="Q331" s="1" t="str">
        <f t="shared" si="130"/>
        <v>N/A</v>
      </c>
      <c r="R331" s="1" t="str">
        <f t="shared" si="131"/>
        <v>N/A</v>
      </c>
      <c r="S331">
        <f t="shared" si="148"/>
        <v>0</v>
      </c>
      <c r="T331">
        <f t="shared" si="149"/>
        <v>0</v>
      </c>
      <c r="U331">
        <f t="shared" si="150"/>
        <v>0</v>
      </c>
      <c r="V331">
        <f t="shared" si="151"/>
        <v>0</v>
      </c>
      <c r="W331">
        <f t="shared" si="152"/>
        <v>0</v>
      </c>
      <c r="X331">
        <f t="shared" si="153"/>
        <v>0</v>
      </c>
      <c r="Y331">
        <f t="shared" si="154"/>
        <v>0</v>
      </c>
      <c r="Z331">
        <f t="shared" si="155"/>
        <v>0</v>
      </c>
      <c r="AA331"/>
      <c r="AB331"/>
      <c r="AC331"/>
      <c r="AD331"/>
      <c r="AE331"/>
      <c r="AF331"/>
      <c r="AG331"/>
      <c r="AH331"/>
      <c r="AI331"/>
      <c r="AJ331"/>
      <c r="AK331"/>
      <c r="AL331"/>
      <c r="AM331"/>
    </row>
    <row r="332" spans="2:39" ht="16.899999999999999">
      <c r="B332" s="687" t="str">
        <f>IF('Client Info'!$D163="Yes",'Client Info'!$D$61,"N/A")</f>
        <v>N/A</v>
      </c>
      <c r="C332" s="112" t="str">
        <f>IF(B332="ISO 9001",'Client Info'!$B163,"N/A")</f>
        <v>N/A</v>
      </c>
      <c r="D332" s="674" t="str">
        <f>IF('Client Info'!D163="Yes",'Client Info'!J163,"---")</f>
        <v>---</v>
      </c>
      <c r="E332" s="601">
        <f>'Effective Employees'!F310</f>
        <v>0</v>
      </c>
      <c r="F332" s="191"/>
      <c r="G332" s="192"/>
      <c r="H332" s="192"/>
      <c r="I332" s="192"/>
      <c r="J332" s="192"/>
      <c r="K332" s="192"/>
      <c r="L332" s="567"/>
      <c r="M332" s="109"/>
      <c r="Q332" s="1" t="str">
        <f t="shared" si="130"/>
        <v>N/A</v>
      </c>
      <c r="R332" s="1" t="str">
        <f t="shared" si="131"/>
        <v>N/A</v>
      </c>
      <c r="S332">
        <f t="shared" ref="S332:S334" si="156">E332</f>
        <v>0</v>
      </c>
      <c r="T332">
        <f t="shared" ref="T332:Z334" si="157">IF(F332="Yes",1,0)</f>
        <v>0</v>
      </c>
      <c r="U332">
        <f t="shared" si="157"/>
        <v>0</v>
      </c>
      <c r="V332">
        <f t="shared" si="157"/>
        <v>0</v>
      </c>
      <c r="W332">
        <f t="shared" si="157"/>
        <v>0</v>
      </c>
      <c r="X332">
        <f t="shared" si="157"/>
        <v>0</v>
      </c>
      <c r="Y332">
        <f t="shared" si="157"/>
        <v>0</v>
      </c>
      <c r="Z332">
        <f t="shared" si="157"/>
        <v>0</v>
      </c>
      <c r="AA332"/>
      <c r="AB332"/>
      <c r="AC332"/>
      <c r="AD332"/>
      <c r="AE332"/>
      <c r="AF332"/>
      <c r="AG332"/>
      <c r="AH332"/>
      <c r="AI332"/>
      <c r="AJ332"/>
      <c r="AK332"/>
      <c r="AL332"/>
      <c r="AM332"/>
    </row>
    <row r="333" spans="2:39" ht="16.899999999999999">
      <c r="B333" s="114" t="str">
        <f>IF('Client Info'!$E163="Yes",'Client Info'!$E$61,"N/A")</f>
        <v>N/A</v>
      </c>
      <c r="C333" s="115" t="str">
        <f>IF(B333="ISO 14001",'Client Info'!$B163,"N/A")</f>
        <v>N/A</v>
      </c>
      <c r="D333" s="675" t="str">
        <f>IF('Client Info'!E163="Yes",'Client Info'!J163,"---")</f>
        <v>---</v>
      </c>
      <c r="E333" s="473">
        <f>'Effective Employees'!F311</f>
        <v>0</v>
      </c>
      <c r="F333" s="193"/>
      <c r="G333" s="192"/>
      <c r="H333" s="192"/>
      <c r="I333" s="192"/>
      <c r="J333" s="192"/>
      <c r="K333" s="192"/>
      <c r="L333" s="568"/>
      <c r="M333" s="109"/>
      <c r="Q333" s="1" t="str">
        <f t="shared" si="130"/>
        <v>N/A</v>
      </c>
      <c r="R333" s="1" t="str">
        <f t="shared" si="131"/>
        <v>N/A</v>
      </c>
      <c r="S333">
        <f t="shared" si="156"/>
        <v>0</v>
      </c>
      <c r="T333">
        <f t="shared" si="157"/>
        <v>0</v>
      </c>
      <c r="U333">
        <f t="shared" si="157"/>
        <v>0</v>
      </c>
      <c r="V333">
        <f t="shared" si="157"/>
        <v>0</v>
      </c>
      <c r="W333">
        <f t="shared" si="157"/>
        <v>0</v>
      </c>
      <c r="X333">
        <f t="shared" si="157"/>
        <v>0</v>
      </c>
      <c r="Y333">
        <f t="shared" si="157"/>
        <v>0</v>
      </c>
      <c r="Z333">
        <f t="shared" si="157"/>
        <v>0</v>
      </c>
      <c r="AA333"/>
      <c r="AB333"/>
      <c r="AC333"/>
      <c r="AD333"/>
      <c r="AE333"/>
      <c r="AF333"/>
      <c r="AG333"/>
      <c r="AH333"/>
      <c r="AI333"/>
      <c r="AJ333"/>
      <c r="AK333"/>
      <c r="AL333"/>
      <c r="AM333"/>
    </row>
    <row r="334" spans="2:39" ht="16.899999999999999">
      <c r="B334" s="686" t="str">
        <f>IF('Client Info'!$F163="Yes",'Client Info'!$F$61,"N/A")</f>
        <v>N/A</v>
      </c>
      <c r="C334" s="595" t="str">
        <f>IF(B334="ISO 45001",'Client Info'!$B163,"N/A")</f>
        <v>N/A</v>
      </c>
      <c r="D334" s="676" t="str">
        <f>IF('Client Info'!F163="Yes",'Client Info'!J163,"---")</f>
        <v>---</v>
      </c>
      <c r="E334" s="602">
        <f>'Effective Employees'!F312</f>
        <v>0</v>
      </c>
      <c r="F334" s="598"/>
      <c r="G334" s="599"/>
      <c r="H334" s="599"/>
      <c r="I334" s="599"/>
      <c r="J334" s="599"/>
      <c r="K334" s="599"/>
      <c r="L334" s="600"/>
      <c r="M334" s="109"/>
      <c r="Q334" s="1" t="str">
        <f t="shared" si="130"/>
        <v>N/A</v>
      </c>
      <c r="R334" s="1" t="str">
        <f t="shared" si="131"/>
        <v>N/A</v>
      </c>
      <c r="S334">
        <f t="shared" si="156"/>
        <v>0</v>
      </c>
      <c r="T334">
        <f t="shared" si="157"/>
        <v>0</v>
      </c>
      <c r="U334">
        <f t="shared" si="157"/>
        <v>0</v>
      </c>
      <c r="V334">
        <f t="shared" si="157"/>
        <v>0</v>
      </c>
      <c r="W334">
        <f t="shared" si="157"/>
        <v>0</v>
      </c>
      <c r="X334">
        <f t="shared" si="157"/>
        <v>0</v>
      </c>
      <c r="Y334">
        <f t="shared" si="157"/>
        <v>0</v>
      </c>
      <c r="Z334">
        <f t="shared" si="157"/>
        <v>0</v>
      </c>
      <c r="AA334"/>
      <c r="AB334"/>
      <c r="AC334"/>
      <c r="AD334"/>
      <c r="AE334"/>
      <c r="AF334"/>
      <c r="AG334"/>
      <c r="AH334"/>
      <c r="AI334"/>
      <c r="AJ334"/>
      <c r="AK334"/>
      <c r="AL334"/>
      <c r="AM334"/>
    </row>
    <row r="335" spans="2:39" ht="16.899999999999999">
      <c r="B335" s="687" t="str">
        <f>IF('Client Info'!$D$164="Yes",'Client Info'!$D$61,"N/A")</f>
        <v>N/A</v>
      </c>
      <c r="C335" s="112" t="str">
        <f>IF(B335="ISO 9001",'Client Info'!$B$164,"N/A")</f>
        <v>N/A</v>
      </c>
      <c r="D335" s="674" t="str">
        <f>IF('Client Info'!D164="Yes",'Client Info'!J164,"---")</f>
        <v>---</v>
      </c>
      <c r="E335" s="601">
        <f>'Effective Employees'!F313</f>
        <v>0</v>
      </c>
      <c r="F335" s="191"/>
      <c r="G335" s="192"/>
      <c r="H335" s="192"/>
      <c r="I335" s="192"/>
      <c r="J335" s="192"/>
      <c r="K335" s="192"/>
      <c r="L335" s="567"/>
      <c r="M335" s="109"/>
      <c r="Q335" s="1" t="str">
        <f t="shared" si="130"/>
        <v>N/A</v>
      </c>
      <c r="R335" s="1" t="str">
        <f t="shared" si="131"/>
        <v>N/A</v>
      </c>
      <c r="S335">
        <f t="shared" ref="S335:S338" si="158">E335</f>
        <v>0</v>
      </c>
      <c r="T335">
        <f t="shared" ref="T335:Z337" si="159">IF(F335="Yes",1,0)</f>
        <v>0</v>
      </c>
      <c r="U335">
        <f t="shared" si="159"/>
        <v>0</v>
      </c>
      <c r="V335">
        <f t="shared" si="159"/>
        <v>0</v>
      </c>
      <c r="W335">
        <f t="shared" si="159"/>
        <v>0</v>
      </c>
      <c r="X335">
        <f t="shared" si="159"/>
        <v>0</v>
      </c>
      <c r="Y335">
        <f t="shared" si="159"/>
        <v>0</v>
      </c>
      <c r="Z335">
        <f t="shared" si="159"/>
        <v>0</v>
      </c>
      <c r="AA335"/>
      <c r="AB335"/>
      <c r="AC335"/>
      <c r="AD335"/>
      <c r="AE335"/>
      <c r="AF335"/>
      <c r="AG335"/>
      <c r="AH335"/>
      <c r="AI335"/>
      <c r="AJ335"/>
      <c r="AK335"/>
      <c r="AL335"/>
      <c r="AM335"/>
    </row>
    <row r="336" spans="2:39" ht="16.899999999999999">
      <c r="B336" s="114" t="str">
        <f>IF('Client Info'!$E$164="Yes",'Client Info'!$E$61,"N/A")</f>
        <v>N/A</v>
      </c>
      <c r="C336" s="115" t="str">
        <f>IF(B336="ISO 14001",'Client Info'!$B$164,"N/A")</f>
        <v>N/A</v>
      </c>
      <c r="D336" s="675" t="str">
        <f>IF('Client Info'!E164="Yes",'Client Info'!J164,"---")</f>
        <v>---</v>
      </c>
      <c r="E336" s="473">
        <f>'Effective Employees'!F314</f>
        <v>0</v>
      </c>
      <c r="F336" s="193"/>
      <c r="G336" s="192"/>
      <c r="H336" s="192"/>
      <c r="I336" s="192"/>
      <c r="J336" s="192"/>
      <c r="K336" s="192"/>
      <c r="L336" s="568"/>
      <c r="M336" s="109"/>
      <c r="Q336" s="1" t="str">
        <f t="shared" si="130"/>
        <v>N/A</v>
      </c>
      <c r="R336" s="1" t="str">
        <f t="shared" si="131"/>
        <v>N/A</v>
      </c>
      <c r="S336">
        <f t="shared" si="158"/>
        <v>0</v>
      </c>
      <c r="T336">
        <f t="shared" si="159"/>
        <v>0</v>
      </c>
      <c r="U336">
        <f t="shared" si="159"/>
        <v>0</v>
      </c>
      <c r="V336">
        <f t="shared" si="159"/>
        <v>0</v>
      </c>
      <c r="W336">
        <f t="shared" si="159"/>
        <v>0</v>
      </c>
      <c r="X336">
        <f t="shared" si="159"/>
        <v>0</v>
      </c>
      <c r="Y336">
        <f t="shared" si="159"/>
        <v>0</v>
      </c>
      <c r="Z336">
        <f t="shared" si="159"/>
        <v>0</v>
      </c>
      <c r="AA336"/>
      <c r="AB336"/>
      <c r="AC336"/>
      <c r="AD336"/>
      <c r="AE336"/>
      <c r="AF336"/>
      <c r="AG336"/>
      <c r="AH336"/>
      <c r="AI336"/>
      <c r="AJ336"/>
      <c r="AK336"/>
      <c r="AL336"/>
      <c r="AM336"/>
    </row>
    <row r="337" spans="1:39" ht="16.899999999999999">
      <c r="B337" s="688" t="str">
        <f>IF('Client Info'!$F$164="Yes",'Client Info'!$F$61,"N/A")</f>
        <v>N/A</v>
      </c>
      <c r="C337" s="117" t="str">
        <f>IF(B337="ISO 45001",'Client Info'!$B$164,"N/A")</f>
        <v>N/A</v>
      </c>
      <c r="D337" s="676" t="str">
        <f>IF('Client Info'!F164="Yes",'Client Info'!J164,"---")</f>
        <v>---</v>
      </c>
      <c r="E337" s="474">
        <f>'Effective Employees'!F315</f>
        <v>0</v>
      </c>
      <c r="F337" s="193"/>
      <c r="G337" s="192"/>
      <c r="H337" s="192"/>
      <c r="I337" s="192"/>
      <c r="J337" s="192"/>
      <c r="K337" s="192"/>
      <c r="L337" s="568"/>
      <c r="M337" s="109"/>
      <c r="Q337" s="1" t="str">
        <f t="shared" si="130"/>
        <v>N/A</v>
      </c>
      <c r="R337" s="1" t="str">
        <f t="shared" si="131"/>
        <v>N/A</v>
      </c>
      <c r="S337">
        <f t="shared" si="158"/>
        <v>0</v>
      </c>
      <c r="T337">
        <f t="shared" si="159"/>
        <v>0</v>
      </c>
      <c r="U337">
        <f t="shared" si="159"/>
        <v>0</v>
      </c>
      <c r="V337">
        <f t="shared" si="159"/>
        <v>0</v>
      </c>
      <c r="W337">
        <f t="shared" si="159"/>
        <v>0</v>
      </c>
      <c r="X337">
        <f t="shared" si="159"/>
        <v>0</v>
      </c>
      <c r="Y337">
        <f t="shared" si="159"/>
        <v>0</v>
      </c>
      <c r="Z337">
        <f t="shared" si="159"/>
        <v>0</v>
      </c>
      <c r="AA337"/>
      <c r="AB337"/>
      <c r="AC337"/>
      <c r="AD337"/>
      <c r="AE337"/>
      <c r="AF337"/>
      <c r="AG337"/>
      <c r="AH337"/>
      <c r="AI337"/>
      <c r="AJ337"/>
      <c r="AK337"/>
      <c r="AL337"/>
      <c r="AM337"/>
    </row>
    <row r="338" spans="1:39" ht="16.899999999999999">
      <c r="B338" s="934"/>
      <c r="C338" s="935"/>
      <c r="D338" s="935"/>
      <c r="E338" s="935"/>
      <c r="F338" s="935"/>
      <c r="G338" s="935"/>
      <c r="H338" s="935"/>
      <c r="I338" s="935"/>
      <c r="J338" s="935"/>
      <c r="K338" s="935"/>
      <c r="L338" s="935"/>
      <c r="M338" s="109"/>
      <c r="Q338" s="1">
        <f t="shared" si="130"/>
        <v>0</v>
      </c>
      <c r="R338" s="1">
        <f t="shared" si="131"/>
        <v>0</v>
      </c>
      <c r="S338">
        <f t="shared" si="158"/>
        <v>0</v>
      </c>
      <c r="U338">
        <f>IF(H338="Yes",1,0)</f>
        <v>0</v>
      </c>
      <c r="V338">
        <f>IF(I338="Yes",1,0)</f>
        <v>0</v>
      </c>
      <c r="W338">
        <f>IF(J338="Yes",1,0)</f>
        <v>0</v>
      </c>
      <c r="X338">
        <f>IF(K338="Yes",1,0)</f>
        <v>0</v>
      </c>
      <c r="Y338">
        <f>IF(L338="Yes",1,0)</f>
        <v>0</v>
      </c>
      <c r="Z338">
        <f>IF(G338="Yes",1,0)</f>
        <v>0</v>
      </c>
      <c r="AA338"/>
      <c r="AB338"/>
      <c r="AC338"/>
      <c r="AD338"/>
      <c r="AE338"/>
      <c r="AF338"/>
      <c r="AG338"/>
      <c r="AH338"/>
      <c r="AI338"/>
      <c r="AJ338"/>
      <c r="AK338"/>
      <c r="AL338"/>
      <c r="AM338"/>
    </row>
    <row r="339" spans="1:39" s="53" customFormat="1" ht="16.899999999999999">
      <c r="S339" s="6"/>
      <c r="U339" s="6"/>
      <c r="V339" s="6"/>
      <c r="W339" s="6"/>
      <c r="X339" s="6"/>
      <c r="Y339" s="6"/>
      <c r="Z339" s="6"/>
      <c r="AA339" s="6"/>
      <c r="AB339" s="6"/>
      <c r="AC339" s="6"/>
      <c r="AD339" s="6"/>
      <c r="AE339" s="6"/>
      <c r="AF339" s="6"/>
      <c r="AG339" s="6"/>
      <c r="AH339" s="6"/>
      <c r="AI339" s="6"/>
      <c r="AJ339" s="6"/>
      <c r="AK339" s="6"/>
      <c r="AL339" s="6"/>
      <c r="AM339" s="6"/>
    </row>
    <row r="340" spans="1:39" ht="15" hidden="1" customHeight="1">
      <c r="S340"/>
      <c r="U340"/>
      <c r="V340"/>
      <c r="W340"/>
      <c r="X340"/>
      <c r="Y340"/>
      <c r="Z340"/>
      <c r="AA340"/>
      <c r="AB340"/>
      <c r="AC340"/>
      <c r="AD340"/>
      <c r="AE340"/>
      <c r="AF340"/>
      <c r="AG340"/>
      <c r="AH340"/>
      <c r="AI340"/>
      <c r="AJ340"/>
      <c r="AK340"/>
      <c r="AL340"/>
      <c r="AM340"/>
    </row>
    <row r="341" spans="1:39" ht="15" hidden="1" customHeight="1">
      <c r="S341"/>
      <c r="U341"/>
      <c r="V341"/>
      <c r="W341"/>
      <c r="X341"/>
      <c r="Y341"/>
      <c r="Z341"/>
      <c r="AA341"/>
      <c r="AB341"/>
      <c r="AC341"/>
      <c r="AD341"/>
      <c r="AE341"/>
      <c r="AF341"/>
      <c r="AG341"/>
      <c r="AH341"/>
      <c r="AI341"/>
      <c r="AJ341"/>
      <c r="AK341"/>
      <c r="AL341"/>
      <c r="AM341"/>
    </row>
    <row r="342" spans="1:39" ht="15" hidden="1" customHeight="1">
      <c r="S342"/>
      <c r="U342"/>
      <c r="V342"/>
      <c r="W342"/>
      <c r="X342"/>
      <c r="Y342"/>
      <c r="Z342"/>
      <c r="AA342"/>
      <c r="AB342"/>
      <c r="AC342"/>
      <c r="AD342"/>
      <c r="AE342"/>
      <c r="AF342"/>
      <c r="AG342"/>
      <c r="AH342"/>
      <c r="AI342"/>
      <c r="AJ342"/>
      <c r="AK342"/>
      <c r="AL342"/>
      <c r="AM342"/>
    </row>
    <row r="343" spans="1:39" ht="15" hidden="1" customHeight="1">
      <c r="A343" s="56" t="s">
        <v>83</v>
      </c>
      <c r="B343" s="22"/>
      <c r="U343"/>
      <c r="V343"/>
      <c r="W343"/>
      <c r="X343"/>
      <c r="Y343"/>
      <c r="AA343"/>
      <c r="AB343"/>
      <c r="AC343"/>
      <c r="AD343"/>
      <c r="AE343"/>
      <c r="AF343"/>
      <c r="AG343"/>
      <c r="AH343"/>
      <c r="AI343"/>
      <c r="AJ343"/>
      <c r="AK343"/>
      <c r="AL343"/>
      <c r="AM343"/>
    </row>
    <row r="344" spans="1:39" ht="15" hidden="1" customHeight="1">
      <c r="A344" s="49"/>
      <c r="B344" s="20"/>
      <c r="U344"/>
      <c r="V344"/>
      <c r="W344"/>
      <c r="X344"/>
      <c r="Y344"/>
      <c r="AA344"/>
      <c r="AB344"/>
      <c r="AC344"/>
      <c r="AD344"/>
      <c r="AE344"/>
      <c r="AF344"/>
      <c r="AG344"/>
      <c r="AH344"/>
      <c r="AI344"/>
      <c r="AJ344"/>
      <c r="AK344"/>
      <c r="AL344"/>
      <c r="AM344"/>
    </row>
    <row r="345" spans="1:39" ht="15" hidden="1" customHeight="1">
      <c r="A345" s="54" t="s">
        <v>312</v>
      </c>
      <c r="B345" s="23"/>
      <c r="C345" s="23"/>
      <c r="D345" s="23"/>
      <c r="G345" s="23"/>
      <c r="H345" s="23"/>
      <c r="I345" s="23"/>
      <c r="J345" s="23"/>
      <c r="K345" s="23"/>
      <c r="M345" s="54"/>
      <c r="N345" s="54"/>
      <c r="O345" s="54"/>
      <c r="P345" s="23"/>
      <c r="Q345" s="23"/>
      <c r="U345"/>
      <c r="V345"/>
      <c r="W345"/>
      <c r="X345"/>
      <c r="Y345"/>
      <c r="AA345"/>
      <c r="AB345"/>
      <c r="AC345"/>
      <c r="AD345"/>
      <c r="AE345"/>
      <c r="AF345"/>
      <c r="AG345"/>
      <c r="AH345"/>
      <c r="AI345"/>
      <c r="AJ345"/>
      <c r="AK345"/>
      <c r="AL345"/>
      <c r="AM345"/>
    </row>
    <row r="346" spans="1:39" ht="15" hidden="1" customHeight="1">
      <c r="A346" s="55" t="s">
        <v>89</v>
      </c>
      <c r="B346" s="20"/>
      <c r="C346" s="20"/>
      <c r="D346" s="20"/>
      <c r="M346" s="55"/>
      <c r="N346" s="55"/>
      <c r="O346" s="55"/>
      <c r="U346"/>
      <c r="V346"/>
      <c r="W346"/>
      <c r="X346"/>
      <c r="Y346"/>
      <c r="AA346"/>
      <c r="AB346"/>
      <c r="AC346"/>
      <c r="AD346"/>
      <c r="AE346"/>
      <c r="AF346"/>
      <c r="AG346"/>
      <c r="AH346"/>
      <c r="AI346"/>
      <c r="AJ346"/>
      <c r="AK346"/>
      <c r="AL346"/>
      <c r="AM346"/>
    </row>
    <row r="347" spans="1:39" ht="15" hidden="1" customHeight="1">
      <c r="A347" s="55" t="s">
        <v>313</v>
      </c>
      <c r="B347" s="20"/>
      <c r="C347" s="20"/>
      <c r="D347" s="20"/>
      <c r="M347" s="55"/>
      <c r="N347" s="55"/>
      <c r="O347" s="55"/>
      <c r="U347"/>
      <c r="V347"/>
      <c r="W347"/>
      <c r="X347"/>
      <c r="Y347"/>
      <c r="AA347"/>
      <c r="AB347"/>
      <c r="AC347"/>
      <c r="AD347"/>
      <c r="AE347"/>
      <c r="AF347"/>
      <c r="AG347"/>
      <c r="AH347"/>
      <c r="AI347"/>
      <c r="AJ347"/>
      <c r="AK347"/>
      <c r="AL347"/>
      <c r="AM347"/>
    </row>
    <row r="348" spans="1:39" ht="15" hidden="1" customHeight="1">
      <c r="A348" s="55"/>
      <c r="B348" s="20"/>
      <c r="C348" s="20"/>
      <c r="D348" s="20"/>
      <c r="M348" s="55"/>
      <c r="N348" s="55"/>
      <c r="O348" s="55"/>
      <c r="U348"/>
      <c r="V348"/>
      <c r="W348"/>
      <c r="X348"/>
      <c r="Y348"/>
      <c r="AA348"/>
      <c r="AB348"/>
      <c r="AC348"/>
      <c r="AD348"/>
      <c r="AE348"/>
      <c r="AF348"/>
      <c r="AG348"/>
      <c r="AH348"/>
      <c r="AI348"/>
      <c r="AJ348"/>
      <c r="AK348"/>
      <c r="AL348"/>
      <c r="AM348"/>
    </row>
    <row r="349" spans="1:39" ht="15" hidden="1" customHeight="1">
      <c r="A349" s="55"/>
      <c r="B349" s="20"/>
      <c r="C349" s="20"/>
      <c r="D349" s="20"/>
      <c r="M349" s="55"/>
      <c r="N349" s="55"/>
      <c r="O349" s="55"/>
      <c r="U349"/>
      <c r="V349"/>
      <c r="W349"/>
      <c r="X349"/>
      <c r="Y349"/>
      <c r="Z349" s="20"/>
      <c r="AA349"/>
      <c r="AB349"/>
      <c r="AC349"/>
      <c r="AD349"/>
      <c r="AE349"/>
      <c r="AF349"/>
      <c r="AG349"/>
      <c r="AH349"/>
      <c r="AI349"/>
      <c r="AJ349"/>
      <c r="AK349"/>
      <c r="AL349"/>
      <c r="AM349"/>
    </row>
    <row r="350" spans="1:39" ht="15" hidden="1" customHeight="1">
      <c r="A350" s="55"/>
      <c r="B350" s="19"/>
      <c r="M350" s="55"/>
      <c r="N350" s="55"/>
      <c r="O350" s="55"/>
      <c r="U350"/>
      <c r="V350"/>
      <c r="W350"/>
      <c r="X350"/>
      <c r="Y350"/>
      <c r="AA350"/>
      <c r="AB350"/>
      <c r="AC350"/>
      <c r="AD350"/>
      <c r="AE350"/>
      <c r="AF350"/>
      <c r="AG350"/>
      <c r="AH350"/>
      <c r="AI350"/>
      <c r="AJ350"/>
      <c r="AK350"/>
      <c r="AL350"/>
      <c r="AM350"/>
    </row>
    <row r="351" spans="1:39" ht="15" hidden="1" customHeight="1">
      <c r="S351"/>
      <c r="U351"/>
      <c r="V351"/>
      <c r="W351"/>
      <c r="X351"/>
      <c r="Y351"/>
      <c r="Z351"/>
      <c r="AA351"/>
      <c r="AB351"/>
      <c r="AC351"/>
      <c r="AD351"/>
      <c r="AE351"/>
      <c r="AF351"/>
      <c r="AG351"/>
      <c r="AH351"/>
      <c r="AI351"/>
      <c r="AJ351"/>
      <c r="AK351"/>
      <c r="AL351"/>
      <c r="AM351"/>
    </row>
    <row r="352" spans="1:39" ht="15" hidden="1" customHeight="1">
      <c r="S352"/>
      <c r="U352"/>
      <c r="V352"/>
      <c r="W352"/>
      <c r="X352"/>
      <c r="Y352"/>
      <c r="Z352"/>
      <c r="AA352"/>
      <c r="AB352"/>
      <c r="AC352"/>
      <c r="AD352"/>
      <c r="AE352"/>
      <c r="AF352"/>
      <c r="AG352"/>
      <c r="AH352"/>
      <c r="AI352"/>
      <c r="AJ352"/>
      <c r="AK352"/>
      <c r="AL352"/>
      <c r="AM352"/>
    </row>
    <row r="353" spans="19:39" ht="15" hidden="1" customHeight="1">
      <c r="S353"/>
      <c r="U353"/>
      <c r="V353"/>
      <c r="W353"/>
      <c r="X353"/>
      <c r="Y353"/>
      <c r="Z353"/>
      <c r="AA353"/>
      <c r="AB353"/>
      <c r="AC353"/>
      <c r="AD353"/>
      <c r="AE353"/>
      <c r="AF353"/>
      <c r="AG353"/>
      <c r="AH353"/>
      <c r="AI353"/>
      <c r="AJ353"/>
      <c r="AK353"/>
      <c r="AL353"/>
      <c r="AM353"/>
    </row>
    <row r="354" spans="19:39" ht="15" hidden="1" customHeight="1">
      <c r="S354"/>
      <c r="U354"/>
      <c r="V354"/>
      <c r="W354"/>
      <c r="X354"/>
      <c r="Y354"/>
      <c r="Z354"/>
      <c r="AA354"/>
      <c r="AB354"/>
      <c r="AC354"/>
      <c r="AD354"/>
      <c r="AE354"/>
      <c r="AF354"/>
      <c r="AG354"/>
      <c r="AH354"/>
      <c r="AI354"/>
      <c r="AJ354"/>
      <c r="AK354"/>
      <c r="AL354"/>
      <c r="AM354"/>
    </row>
    <row r="355" spans="19:39" ht="15" hidden="1" customHeight="1">
      <c r="S355"/>
      <c r="U355"/>
      <c r="V355"/>
      <c r="W355"/>
      <c r="X355"/>
      <c r="Y355"/>
      <c r="Z355"/>
      <c r="AA355"/>
      <c r="AB355"/>
      <c r="AC355"/>
      <c r="AD355"/>
      <c r="AE355"/>
      <c r="AF355"/>
      <c r="AG355"/>
      <c r="AH355"/>
      <c r="AI355"/>
      <c r="AJ355"/>
      <c r="AK355"/>
      <c r="AL355"/>
      <c r="AM355"/>
    </row>
    <row r="356" spans="19:39" ht="15" hidden="1" customHeight="1">
      <c r="S356"/>
      <c r="U356"/>
      <c r="V356"/>
      <c r="W356"/>
      <c r="X356"/>
      <c r="Y356"/>
      <c r="Z356"/>
      <c r="AA356"/>
      <c r="AB356"/>
      <c r="AC356"/>
      <c r="AD356"/>
      <c r="AE356"/>
      <c r="AF356"/>
      <c r="AG356"/>
      <c r="AH356"/>
      <c r="AI356"/>
      <c r="AJ356"/>
      <c r="AK356"/>
      <c r="AL356"/>
      <c r="AM356"/>
    </row>
    <row r="357" spans="19:39" ht="15" hidden="1" customHeight="1">
      <c r="S357"/>
      <c r="U357"/>
      <c r="V357"/>
      <c r="W357"/>
      <c r="X357"/>
      <c r="Y357"/>
      <c r="Z357"/>
      <c r="AA357"/>
      <c r="AB357"/>
      <c r="AC357"/>
      <c r="AD357"/>
      <c r="AE357"/>
      <c r="AF357"/>
      <c r="AG357"/>
      <c r="AH357"/>
      <c r="AI357"/>
      <c r="AJ357"/>
      <c r="AK357"/>
      <c r="AL357"/>
      <c r="AM357"/>
    </row>
    <row r="358" spans="19:39" ht="15" hidden="1" customHeight="1"/>
    <row r="359" spans="19:39" ht="15" hidden="1" customHeight="1"/>
    <row r="360" spans="19:39" ht="15" hidden="1" customHeight="1"/>
    <row r="361" spans="19:39" ht="15" hidden="1" customHeight="1"/>
    <row r="362" spans="19:39" ht="15" hidden="1" customHeight="1"/>
    <row r="363" spans="19:39" ht="15" hidden="1" customHeight="1"/>
    <row r="364" spans="19:39" ht="15" hidden="1" customHeight="1"/>
    <row r="365" spans="19:39" ht="15" hidden="1" customHeight="1"/>
    <row r="366" spans="19:39" ht="15" hidden="1" customHeight="1"/>
    <row r="367" spans="19:39" ht="15" hidden="1" customHeight="1"/>
    <row r="368" spans="19:39" ht="15" hidden="1" customHeight="1"/>
    <row r="369" ht="15" hidden="1" customHeight="1"/>
    <row r="370" ht="15" hidden="1" customHeight="1"/>
    <row r="371" ht="15" hidden="1" customHeight="1"/>
    <row r="372" ht="15" hidden="1" customHeight="1"/>
    <row r="373" ht="15" hidden="1" customHeight="1"/>
    <row r="374" ht="15" hidden="1" customHeight="1"/>
    <row r="375" ht="15" hidden="1" customHeight="1"/>
    <row r="376" ht="15" hidden="1" customHeight="1"/>
    <row r="377" ht="15" hidden="1" customHeight="1"/>
    <row r="378" ht="15" hidden="1" customHeight="1"/>
    <row r="379" ht="15" hidden="1" customHeight="1"/>
    <row r="380" ht="15" hidden="1" customHeight="1"/>
    <row r="381" ht="15" hidden="1" customHeight="1"/>
    <row r="382" ht="15" hidden="1" customHeight="1"/>
    <row r="383" ht="15" hidden="1" customHeight="1"/>
    <row r="384" ht="15" hidden="1" customHeight="1"/>
    <row r="385" ht="15" hidden="1" customHeight="1"/>
    <row r="386" ht="15" hidden="1" customHeight="1"/>
    <row r="387" ht="15" hidden="1" customHeight="1"/>
    <row r="388" ht="15" hidden="1" customHeight="1"/>
    <row r="389" ht="15" hidden="1" customHeight="1"/>
    <row r="390" ht="15" hidden="1" customHeight="1"/>
    <row r="391" ht="15" hidden="1" customHeight="1"/>
    <row r="392" ht="15" hidden="1" customHeight="1"/>
    <row r="393" ht="15" hidden="1" customHeight="1"/>
    <row r="394" ht="15" hidden="1" customHeight="1"/>
    <row r="395" ht="15" hidden="1" customHeight="1"/>
    <row r="396" ht="15" hidden="1" customHeight="1"/>
    <row r="397" ht="15" hidden="1" customHeight="1"/>
    <row r="398" ht="15" hidden="1" customHeight="1"/>
    <row r="399" ht="15" hidden="1" customHeight="1"/>
    <row r="400" ht="15" hidden="1" customHeight="1"/>
    <row r="401" ht="15" hidden="1" customHeight="1"/>
    <row r="402" ht="15" hidden="1" customHeight="1"/>
    <row r="403" ht="15" hidden="1" customHeight="1"/>
    <row r="404" ht="15" hidden="1" customHeight="1"/>
    <row r="405" ht="15" hidden="1" customHeight="1"/>
    <row r="406" ht="15" hidden="1" customHeight="1"/>
    <row r="407" ht="15" hidden="1" customHeight="1"/>
    <row r="408" ht="15" hidden="1" customHeight="1"/>
    <row r="409" ht="15" hidden="1" customHeight="1"/>
    <row r="410" ht="15" hidden="1" customHeight="1"/>
    <row r="411" ht="15" hidden="1" customHeight="1"/>
    <row r="412" ht="15" hidden="1" customHeight="1"/>
    <row r="413" ht="15" hidden="1" customHeight="1"/>
    <row r="414" ht="15" hidden="1" customHeight="1"/>
    <row r="415" ht="15" hidden="1" customHeight="1"/>
    <row r="416" ht="15" hidden="1" customHeight="1"/>
    <row r="417" ht="15" hidden="1" customHeight="1"/>
    <row r="418" ht="15" hidden="1" customHeight="1"/>
    <row r="419" ht="15" hidden="1" customHeight="1"/>
    <row r="420" ht="15" hidden="1" customHeight="1"/>
    <row r="421" ht="15" hidden="1" customHeight="1"/>
    <row r="422" ht="15" hidden="1" customHeight="1"/>
    <row r="423" ht="15" hidden="1" customHeight="1"/>
    <row r="424" ht="15" hidden="1" customHeight="1"/>
    <row r="425" ht="15" hidden="1" customHeight="1"/>
    <row r="426" ht="15" hidden="1" customHeight="1"/>
    <row r="427" ht="15" hidden="1" customHeight="1"/>
    <row r="428" ht="15" hidden="1" customHeight="1"/>
    <row r="429" ht="15" hidden="1" customHeight="1"/>
    <row r="430" ht="15" hidden="1" customHeight="1"/>
    <row r="431" ht="15" hidden="1" customHeight="1"/>
    <row r="432" ht="15" hidden="1" customHeight="1"/>
    <row r="433" ht="15" hidden="1" customHeight="1"/>
    <row r="434" ht="15" hidden="1" customHeight="1"/>
    <row r="435" ht="15" hidden="1" customHeight="1"/>
    <row r="436" ht="15" hidden="1" customHeight="1"/>
    <row r="437" ht="15" hidden="1" customHeight="1"/>
    <row r="438" ht="15" hidden="1" customHeight="1"/>
    <row r="439" ht="15" hidden="1" customHeight="1"/>
    <row r="440" ht="15" hidden="1" customHeight="1"/>
    <row r="441" ht="15" hidden="1" customHeight="1"/>
    <row r="442" ht="15" hidden="1" customHeight="1"/>
    <row r="443" ht="15" hidden="1" customHeight="1"/>
    <row r="444" ht="15" hidden="1" customHeight="1"/>
    <row r="445" ht="15" hidden="1" customHeight="1"/>
    <row r="446" ht="15" hidden="1" customHeight="1"/>
    <row r="447" ht="15" hidden="1" customHeight="1"/>
    <row r="448" ht="15" hidden="1" customHeight="1"/>
    <row r="449" ht="15" hidden="1" customHeight="1"/>
    <row r="450" ht="15" hidden="1" customHeight="1"/>
    <row r="451" ht="15" hidden="1" customHeight="1"/>
    <row r="452" ht="15" hidden="1" customHeight="1"/>
    <row r="453" ht="15" hidden="1" customHeight="1"/>
    <row r="454" ht="15" hidden="1" customHeight="1"/>
    <row r="455" ht="15" hidden="1" customHeight="1"/>
    <row r="456" ht="15" hidden="1" customHeight="1"/>
    <row r="457" ht="15" hidden="1" customHeight="1"/>
    <row r="458" ht="15" hidden="1" customHeight="1"/>
    <row r="459" ht="15" hidden="1" customHeight="1"/>
    <row r="460" ht="15" hidden="1" customHeight="1"/>
    <row r="461" ht="15" hidden="1" customHeight="1"/>
    <row r="462" ht="15" hidden="1" customHeight="1"/>
    <row r="463" ht="15" hidden="1" customHeight="1"/>
    <row r="464" ht="15" hidden="1" customHeight="1"/>
    <row r="465" ht="15" hidden="1" customHeight="1"/>
    <row r="466" ht="15" hidden="1" customHeight="1"/>
    <row r="467" ht="15" hidden="1" customHeight="1"/>
    <row r="468" ht="15" hidden="1" customHeight="1"/>
    <row r="469" ht="15" hidden="1" customHeight="1"/>
    <row r="470" ht="15" hidden="1" customHeight="1"/>
    <row r="471" ht="15" hidden="1" customHeight="1"/>
    <row r="472" ht="15" hidden="1" customHeight="1"/>
    <row r="473" ht="15" hidden="1" customHeight="1"/>
    <row r="474" ht="15" hidden="1" customHeight="1"/>
    <row r="475" ht="15" hidden="1" customHeight="1"/>
    <row r="476" ht="15" hidden="1" customHeight="1"/>
    <row r="477" ht="15" hidden="1" customHeight="1"/>
    <row r="478" ht="15" hidden="1" customHeight="1"/>
    <row r="479" ht="15" hidden="1" customHeight="1"/>
    <row r="480" ht="15" hidden="1" customHeight="1"/>
    <row r="481" ht="15" hidden="1" customHeight="1"/>
    <row r="482" ht="15" hidden="1" customHeight="1"/>
    <row r="483" ht="15" hidden="1" customHeight="1"/>
    <row r="484" ht="15" hidden="1" customHeight="1"/>
    <row r="485" ht="15" hidden="1" customHeight="1"/>
    <row r="486" ht="15" hidden="1" customHeight="1"/>
    <row r="487" ht="15" hidden="1" customHeight="1"/>
    <row r="488" ht="15" hidden="1" customHeight="1"/>
    <row r="489" ht="15" hidden="1" customHeight="1"/>
    <row r="490" ht="15" hidden="1" customHeight="1"/>
    <row r="491" ht="15" hidden="1" customHeight="1"/>
    <row r="492" ht="15" hidden="1" customHeight="1"/>
    <row r="493" ht="15" hidden="1" customHeight="1"/>
    <row r="494" ht="15" hidden="1" customHeight="1"/>
    <row r="495" ht="15" hidden="1" customHeight="1"/>
    <row r="496" ht="15" hidden="1" customHeight="1"/>
    <row r="497" ht="15" hidden="1" customHeight="1"/>
    <row r="498" ht="15" hidden="1" customHeight="1"/>
    <row r="499" ht="15" hidden="1" customHeight="1"/>
    <row r="500" ht="15" hidden="1" customHeight="1"/>
    <row r="501" ht="15" hidden="1" customHeight="1"/>
    <row r="502" ht="15" hidden="1" customHeight="1"/>
    <row r="503" ht="15" hidden="1" customHeight="1"/>
    <row r="504" ht="15" hidden="1" customHeight="1"/>
    <row r="505" ht="15" hidden="1" customHeight="1"/>
    <row r="506" ht="15" hidden="1" customHeight="1"/>
    <row r="507" ht="15" hidden="1" customHeight="1"/>
    <row r="508" ht="15" hidden="1" customHeight="1"/>
    <row r="509" ht="15" hidden="1" customHeight="1"/>
    <row r="510" ht="15" hidden="1" customHeight="1"/>
    <row r="511" ht="15" hidden="1" customHeight="1"/>
    <row r="512" ht="15" hidden="1" customHeight="1"/>
    <row r="513" ht="15" hidden="1" customHeight="1"/>
    <row r="514" ht="15" hidden="1" customHeight="1"/>
    <row r="515" ht="15" hidden="1" customHeight="1"/>
    <row r="516" ht="15" hidden="1" customHeight="1"/>
    <row r="517" ht="15" hidden="1" customHeight="1"/>
    <row r="518" ht="15" hidden="1" customHeight="1"/>
    <row r="519" ht="15" hidden="1" customHeight="1"/>
    <row r="520" ht="15" hidden="1" customHeight="1"/>
    <row r="521" ht="15" hidden="1" customHeight="1"/>
    <row r="522" ht="15" hidden="1" customHeight="1"/>
    <row r="523" ht="15" hidden="1" customHeight="1"/>
    <row r="524" ht="15" hidden="1" customHeight="1"/>
    <row r="525" ht="15" hidden="1" customHeight="1"/>
    <row r="526" ht="15" hidden="1" customHeight="1"/>
    <row r="527" ht="15" hidden="1" customHeight="1"/>
    <row r="528" ht="15" hidden="1" customHeight="1"/>
    <row r="529" ht="15" hidden="1" customHeight="1"/>
    <row r="530" ht="15" hidden="1" customHeight="1"/>
    <row r="531" ht="15" hidden="1" customHeight="1"/>
    <row r="532" ht="15" hidden="1" customHeight="1"/>
    <row r="533" ht="15" hidden="1" customHeight="1"/>
    <row r="534" ht="15" hidden="1" customHeight="1"/>
    <row r="535" ht="15" hidden="1" customHeight="1"/>
    <row r="536" ht="15" hidden="1" customHeight="1"/>
    <row r="537" ht="15" hidden="1" customHeight="1"/>
    <row r="538" ht="15" hidden="1" customHeight="1"/>
    <row r="539" ht="15" hidden="1" customHeight="1"/>
    <row r="540" ht="15" hidden="1" customHeight="1"/>
    <row r="541" ht="15" hidden="1" customHeight="1"/>
    <row r="542" ht="15" hidden="1" customHeight="1"/>
    <row r="543" ht="15" hidden="1" customHeight="1"/>
    <row r="544" ht="15" hidden="1" customHeight="1"/>
    <row r="545" ht="15" hidden="1" customHeight="1"/>
    <row r="546" ht="15" hidden="1" customHeight="1"/>
    <row r="547" ht="15" hidden="1" customHeight="1"/>
    <row r="548" ht="15" hidden="1" customHeight="1"/>
    <row r="549" ht="15" hidden="1" customHeight="1"/>
    <row r="550" ht="15" hidden="1" customHeight="1"/>
    <row r="551" ht="15" hidden="1" customHeight="1"/>
    <row r="552" ht="15" hidden="1" customHeight="1"/>
    <row r="553" ht="15" hidden="1" customHeight="1"/>
    <row r="554" ht="15" hidden="1" customHeight="1"/>
    <row r="555" ht="15" hidden="1" customHeight="1"/>
    <row r="556" ht="15" hidden="1" customHeight="1"/>
    <row r="557" ht="15" hidden="1" customHeight="1"/>
    <row r="558" ht="15" hidden="1" customHeight="1"/>
    <row r="559" ht="15" hidden="1" customHeight="1"/>
    <row r="560" ht="15" hidden="1" customHeight="1"/>
    <row r="561" ht="15" hidden="1" customHeight="1"/>
    <row r="562" ht="15" hidden="1" customHeight="1"/>
    <row r="563" ht="15" hidden="1" customHeight="1"/>
    <row r="564" ht="15" hidden="1" customHeight="1"/>
    <row r="565" ht="15" hidden="1" customHeight="1"/>
    <row r="566" ht="15" hidden="1" customHeight="1"/>
    <row r="567" ht="15" hidden="1" customHeight="1"/>
    <row r="568" ht="15" hidden="1" customHeight="1"/>
    <row r="569" ht="15" hidden="1" customHeight="1"/>
    <row r="570" ht="15" hidden="1" customHeight="1"/>
    <row r="571" ht="15" hidden="1" customHeight="1"/>
    <row r="572" ht="15" hidden="1" customHeight="1"/>
    <row r="573" ht="15" hidden="1" customHeight="1"/>
    <row r="574" ht="15" hidden="1" customHeight="1"/>
    <row r="575" ht="15" hidden="1" customHeight="1"/>
    <row r="576" ht="15" hidden="1" customHeight="1"/>
    <row r="577" ht="15" hidden="1" customHeight="1"/>
    <row r="578" ht="15" hidden="1" customHeight="1"/>
    <row r="579" ht="15" hidden="1" customHeight="1"/>
    <row r="580" ht="15" hidden="1" customHeight="1"/>
    <row r="581" ht="15" hidden="1" customHeight="1"/>
    <row r="582" ht="15" hidden="1" customHeight="1"/>
    <row r="583" ht="15" hidden="1" customHeight="1"/>
    <row r="584" ht="15" hidden="1" customHeight="1"/>
    <row r="585" ht="15" hidden="1" customHeight="1"/>
    <row r="586" ht="15" hidden="1" customHeight="1"/>
    <row r="587" ht="15" hidden="1" customHeight="1"/>
    <row r="588" ht="15" hidden="1" customHeight="1"/>
    <row r="589" ht="15" hidden="1" customHeight="1"/>
    <row r="590" ht="15" hidden="1" customHeight="1"/>
    <row r="591" ht="15" hidden="1" customHeight="1"/>
    <row r="592" ht="15" hidden="1" customHeight="1"/>
    <row r="593" ht="15" hidden="1" customHeight="1"/>
    <row r="594" ht="15" hidden="1" customHeight="1"/>
    <row r="595" ht="15" hidden="1" customHeight="1"/>
    <row r="596" ht="15" hidden="1" customHeight="1"/>
    <row r="597" ht="15" hidden="1" customHeight="1"/>
    <row r="598" ht="15" hidden="1" customHeight="1"/>
    <row r="599" ht="15" hidden="1" customHeight="1"/>
    <row r="600" ht="15" hidden="1" customHeight="1"/>
    <row r="601" ht="15" hidden="1" customHeight="1"/>
    <row r="602" ht="15" hidden="1" customHeight="1"/>
    <row r="603" ht="15" hidden="1" customHeight="1"/>
    <row r="604" ht="15" hidden="1" customHeight="1"/>
    <row r="605" ht="15" hidden="1" customHeight="1"/>
    <row r="606" ht="15" hidden="1" customHeight="1"/>
    <row r="607" ht="15" hidden="1" customHeight="1"/>
    <row r="608" ht="15" hidden="1" customHeight="1"/>
    <row r="609" ht="15" hidden="1" customHeight="1"/>
    <row r="610" ht="15" hidden="1" customHeight="1"/>
    <row r="611" ht="15" hidden="1" customHeight="1"/>
    <row r="612" ht="15" hidden="1" customHeight="1"/>
    <row r="613" ht="15" hidden="1" customHeight="1"/>
    <row r="614" ht="15" hidden="1" customHeight="1"/>
    <row r="615" ht="15" hidden="1" customHeight="1"/>
    <row r="616" ht="15" hidden="1" customHeight="1"/>
    <row r="617" ht="15" hidden="1" customHeight="1"/>
    <row r="618" ht="15" hidden="1" customHeight="1"/>
    <row r="619" ht="15" hidden="1" customHeight="1"/>
    <row r="620" ht="15" hidden="1" customHeight="1"/>
    <row r="621" ht="15" hidden="1" customHeight="1"/>
    <row r="622" ht="15" hidden="1" customHeight="1"/>
    <row r="623" ht="15" hidden="1" customHeight="1"/>
    <row r="624" ht="15" hidden="1" customHeight="1"/>
    <row r="625" ht="15" hidden="1" customHeight="1"/>
    <row r="626" ht="15" hidden="1" customHeight="1"/>
    <row r="627" ht="15" hidden="1" customHeight="1"/>
    <row r="628" ht="15" hidden="1" customHeight="1"/>
    <row r="629" ht="15" hidden="1" customHeight="1"/>
    <row r="630" ht="15" hidden="1" customHeight="1"/>
    <row r="631" ht="15" hidden="1" customHeight="1"/>
    <row r="632" ht="15" hidden="1" customHeight="1"/>
    <row r="633" ht="15" hidden="1" customHeight="1"/>
    <row r="634" ht="15" hidden="1" customHeight="1"/>
    <row r="635" ht="15" hidden="1" customHeight="1"/>
    <row r="636" ht="15" hidden="1" customHeight="1"/>
    <row r="637" ht="15" hidden="1" customHeight="1"/>
    <row r="638" ht="15" hidden="1" customHeight="1"/>
    <row r="639" ht="15" hidden="1" customHeight="1"/>
    <row r="640" ht="15" hidden="1" customHeight="1"/>
    <row r="641" ht="15" hidden="1" customHeight="1"/>
    <row r="642" ht="15" hidden="1" customHeight="1"/>
    <row r="643" ht="15" hidden="1" customHeight="1"/>
    <row r="644" ht="15" hidden="1" customHeight="1"/>
    <row r="645" ht="15" hidden="1" customHeight="1"/>
    <row r="646" ht="15" hidden="1" customHeight="1"/>
    <row r="647" ht="15" hidden="1" customHeight="1"/>
    <row r="648" ht="15" hidden="1" customHeight="1"/>
    <row r="649" ht="15" hidden="1" customHeight="1"/>
    <row r="650" ht="15" hidden="1" customHeight="1"/>
    <row r="651" ht="15" hidden="1" customHeight="1"/>
    <row r="652" ht="15" hidden="1" customHeight="1"/>
    <row r="653" ht="15" hidden="1" customHeight="1"/>
    <row r="654" ht="15" hidden="1" customHeight="1"/>
    <row r="655" ht="15" hidden="1" customHeight="1"/>
    <row r="656" ht="15" hidden="1" customHeight="1"/>
    <row r="657" ht="15" hidden="1" customHeight="1"/>
    <row r="658" ht="15" hidden="1" customHeight="1"/>
    <row r="659" ht="15" hidden="1" customHeight="1"/>
    <row r="660" ht="15" hidden="1" customHeight="1"/>
    <row r="661" ht="15" hidden="1" customHeight="1"/>
    <row r="662" ht="15" hidden="1" customHeight="1"/>
    <row r="663" ht="15" hidden="1" customHeight="1"/>
    <row r="664" ht="15" hidden="1" customHeight="1"/>
    <row r="665" ht="15" hidden="1" customHeight="1"/>
    <row r="666" ht="15" hidden="1" customHeight="1"/>
    <row r="667" ht="15" hidden="1" customHeight="1"/>
    <row r="668" ht="15" hidden="1" customHeight="1"/>
    <row r="669" ht="15" hidden="1" customHeight="1"/>
    <row r="670" ht="15" hidden="1" customHeight="1"/>
    <row r="671" ht="15" hidden="1" customHeight="1"/>
    <row r="672" ht="15" hidden="1" customHeight="1"/>
    <row r="673" ht="15" hidden="1" customHeight="1"/>
    <row r="674" ht="15" hidden="1" customHeight="1"/>
    <row r="675" ht="15" hidden="1" customHeight="1"/>
    <row r="676" ht="15" hidden="1" customHeight="1"/>
    <row r="677" ht="15" hidden="1" customHeight="1"/>
    <row r="678" ht="15" hidden="1" customHeight="1"/>
    <row r="679" ht="15" hidden="1" customHeight="1"/>
    <row r="680" ht="15" hidden="1" customHeight="1"/>
    <row r="681" ht="15" hidden="1" customHeight="1"/>
    <row r="682" ht="15" hidden="1" customHeight="1"/>
    <row r="683" ht="15" hidden="1" customHeight="1"/>
    <row r="684" ht="15" hidden="1" customHeight="1"/>
    <row r="685" ht="15" hidden="1" customHeight="1"/>
    <row r="686" ht="15" hidden="1" customHeight="1"/>
    <row r="687" ht="15" hidden="1" customHeight="1"/>
    <row r="688" ht="15" hidden="1" customHeight="1"/>
    <row r="689" ht="15" hidden="1" customHeight="1"/>
    <row r="690" ht="15" hidden="1" customHeight="1"/>
    <row r="691" ht="15" hidden="1" customHeight="1"/>
    <row r="692" ht="15" hidden="1" customHeight="1"/>
    <row r="693" ht="15" hidden="1" customHeight="1"/>
    <row r="694" ht="15" hidden="1" customHeight="1"/>
    <row r="695" ht="15" hidden="1" customHeight="1"/>
    <row r="696" ht="15" hidden="1" customHeight="1"/>
    <row r="697" ht="15" hidden="1" customHeight="1"/>
    <row r="698" ht="15" hidden="1" customHeight="1"/>
    <row r="699" ht="15" hidden="1" customHeight="1"/>
    <row r="700" ht="15" hidden="1" customHeight="1"/>
    <row r="701" ht="15" hidden="1" customHeight="1"/>
    <row r="702" ht="15" hidden="1" customHeight="1"/>
    <row r="703" ht="15" hidden="1" customHeight="1"/>
    <row r="704" ht="15" hidden="1" customHeight="1"/>
    <row r="705" ht="15" hidden="1" customHeight="1"/>
    <row r="706" ht="15" hidden="1" customHeight="1"/>
    <row r="707" ht="15" hidden="1" customHeight="1"/>
    <row r="708" ht="15" hidden="1" customHeight="1"/>
    <row r="709" ht="15" hidden="1" customHeight="1"/>
    <row r="710" ht="15" hidden="1" customHeight="1"/>
    <row r="711" ht="15" hidden="1" customHeight="1"/>
    <row r="712" ht="15" hidden="1" customHeight="1"/>
    <row r="713" ht="15" hidden="1" customHeight="1"/>
    <row r="714" ht="15" hidden="1" customHeight="1"/>
    <row r="715" ht="15" hidden="1" customHeight="1"/>
    <row r="716" ht="15" hidden="1" customHeight="1"/>
    <row r="717" ht="15" hidden="1" customHeight="1"/>
    <row r="718" ht="15" hidden="1" customHeight="1"/>
    <row r="719" ht="15" hidden="1" customHeight="1"/>
    <row r="720" ht="15" hidden="1" customHeight="1"/>
    <row r="721" ht="15" hidden="1" customHeight="1"/>
    <row r="722" ht="15" hidden="1" customHeight="1"/>
    <row r="723" ht="15" hidden="1" customHeight="1"/>
    <row r="724" ht="15" hidden="1" customHeight="1"/>
    <row r="725" ht="15" hidden="1" customHeight="1"/>
    <row r="726" ht="15" hidden="1" customHeight="1"/>
    <row r="727" ht="15" hidden="1" customHeight="1"/>
    <row r="728" ht="15" hidden="1" customHeight="1"/>
    <row r="729" ht="15" hidden="1" customHeight="1"/>
    <row r="730" ht="15" hidden="1" customHeight="1"/>
    <row r="731" ht="15" hidden="1" customHeight="1"/>
    <row r="732" ht="15" hidden="1" customHeight="1"/>
    <row r="733" ht="15" hidden="1" customHeight="1"/>
    <row r="734" ht="15" hidden="1" customHeight="1"/>
    <row r="735" ht="15" hidden="1" customHeight="1"/>
    <row r="736" ht="15" hidden="1" customHeight="1"/>
    <row r="737" ht="15" hidden="1" customHeight="1"/>
    <row r="738" ht="15" hidden="1" customHeight="1"/>
    <row r="739" ht="15" hidden="1" customHeight="1"/>
    <row r="740" ht="15" hidden="1" customHeight="1"/>
    <row r="741" ht="15" hidden="1" customHeight="1"/>
    <row r="742" ht="15" hidden="1" customHeight="1"/>
    <row r="743" ht="15" hidden="1" customHeight="1"/>
    <row r="744" ht="15" hidden="1" customHeight="1"/>
    <row r="745" ht="15" hidden="1" customHeight="1"/>
    <row r="746" ht="15" hidden="1" customHeight="1"/>
    <row r="747" ht="15" hidden="1" customHeight="1"/>
    <row r="748" ht="15" hidden="1" customHeight="1"/>
    <row r="749" ht="15" hidden="1" customHeight="1"/>
    <row r="750" ht="15" hidden="1" customHeight="1"/>
    <row r="751" ht="15" hidden="1" customHeight="1"/>
    <row r="752" ht="15" hidden="1" customHeight="1"/>
    <row r="753" ht="15" hidden="1" customHeight="1"/>
    <row r="754" ht="15" hidden="1" customHeight="1"/>
    <row r="755" ht="15" hidden="1" customHeight="1"/>
    <row r="756" ht="15" hidden="1" customHeight="1"/>
    <row r="757" ht="15" hidden="1" customHeight="1"/>
    <row r="758" ht="15" hidden="1" customHeight="1"/>
    <row r="759" ht="15" hidden="1" customHeight="1"/>
    <row r="760" ht="15" hidden="1" customHeight="1"/>
    <row r="761" ht="15" hidden="1" customHeight="1"/>
    <row r="762" ht="15" hidden="1" customHeight="1"/>
    <row r="763" ht="15" hidden="1" customHeight="1"/>
    <row r="764" ht="15" hidden="1" customHeight="1"/>
    <row r="765" ht="15" hidden="1" customHeight="1"/>
    <row r="766" ht="15" hidden="1" customHeight="1"/>
    <row r="767" ht="15" hidden="1" customHeight="1"/>
    <row r="768" ht="15" hidden="1" customHeight="1"/>
    <row r="769" ht="15" hidden="1" customHeight="1"/>
    <row r="770" ht="15" hidden="1" customHeight="1"/>
    <row r="771" ht="15" hidden="1" customHeight="1"/>
    <row r="772" ht="15" hidden="1" customHeight="1"/>
    <row r="773" ht="15" hidden="1" customHeight="1"/>
  </sheetData>
  <sheetProtection algorithmName="SHA-512" hashValue="cP3bmyPYUSy6/ATrskBxHnm2E6CKqPq3wc0E7fcpfT8qNsuvrJmEtK4wDPa96T6W1FPUU6jscdGENAhKVjWV7A==" saltValue="fFsD471nBWzhZYQpIlE3RA==" spinCount="100000" sheet="1" selectLockedCells="1"/>
  <mergeCells count="37">
    <mergeCell ref="B16:C16"/>
    <mergeCell ref="I16:L16"/>
    <mergeCell ref="I17:L17"/>
    <mergeCell ref="B21:L21"/>
    <mergeCell ref="B338:L338"/>
    <mergeCell ref="G29:L29"/>
    <mergeCell ref="B27:L27"/>
    <mergeCell ref="H23:L23"/>
    <mergeCell ref="B28:L28"/>
    <mergeCell ref="B7:H7"/>
    <mergeCell ref="B4:H4"/>
    <mergeCell ref="B5:H5"/>
    <mergeCell ref="B6:H6"/>
    <mergeCell ref="B8:H8"/>
    <mergeCell ref="N43:N51"/>
    <mergeCell ref="H24:L24"/>
    <mergeCell ref="H25:L25"/>
    <mergeCell ref="H26:L26"/>
    <mergeCell ref="B19:C19"/>
    <mergeCell ref="I19:L19"/>
    <mergeCell ref="B31:E31"/>
    <mergeCell ref="B1:L1"/>
    <mergeCell ref="B13:C13"/>
    <mergeCell ref="B14:C14"/>
    <mergeCell ref="B15:C15"/>
    <mergeCell ref="B18:C18"/>
    <mergeCell ref="B12:C12"/>
    <mergeCell ref="I11:L11"/>
    <mergeCell ref="I12:L12"/>
    <mergeCell ref="I13:L13"/>
    <mergeCell ref="I14:L14"/>
    <mergeCell ref="I15:L15"/>
    <mergeCell ref="I18:L18"/>
    <mergeCell ref="B17:C17"/>
    <mergeCell ref="G2:H2"/>
    <mergeCell ref="B11:C11"/>
    <mergeCell ref="B9:L9"/>
  </mergeCells>
  <phoneticPr fontId="142" type="noConversion"/>
  <conditionalFormatting sqref="C35:D37 D38:D337">
    <cfRule type="cellIs" dxfId="2164" priority="447" operator="equal">
      <formula>"Main site excluded from Calculation"</formula>
    </cfRule>
  </conditionalFormatting>
  <conditionalFormatting sqref="C24:G24">
    <cfRule type="expression" dxfId="2163" priority="1292">
      <formula>$B$24=""</formula>
    </cfRule>
  </conditionalFormatting>
  <conditionalFormatting sqref="C25:G25">
    <cfRule type="expression" dxfId="2162" priority="466">
      <formula>$B$25=""</formula>
    </cfRule>
  </conditionalFormatting>
  <conditionalFormatting sqref="C26:G26">
    <cfRule type="expression" dxfId="2161" priority="464">
      <formula>$B$26=""</formula>
    </cfRule>
  </conditionalFormatting>
  <conditionalFormatting sqref="F32:L34">
    <cfRule type="cellIs" dxfId="2160" priority="450" operator="lessThanOrEqual">
      <formula>0</formula>
    </cfRule>
  </conditionalFormatting>
  <conditionalFormatting sqref="F35:L337">
    <cfRule type="expression" dxfId="2159" priority="1">
      <formula>$C35="N/A"</formula>
    </cfRule>
  </conditionalFormatting>
  <conditionalFormatting sqref="H32:H34">
    <cfRule type="expression" dxfId="2158" priority="449">
      <formula>$H$30=""</formula>
    </cfRule>
  </conditionalFormatting>
  <conditionalFormatting sqref="H35:H337">
    <cfRule type="expression" dxfId="2157" priority="14">
      <formula>$H$30=""</formula>
    </cfRule>
  </conditionalFormatting>
  <conditionalFormatting sqref="I32:I34">
    <cfRule type="expression" dxfId="2156" priority="448">
      <formula>$I$30=""</formula>
    </cfRule>
  </conditionalFormatting>
  <conditionalFormatting sqref="I35:I337">
    <cfRule type="expression" dxfId="2155" priority="13">
      <formula>$I$30=""</formula>
    </cfRule>
  </conditionalFormatting>
  <conditionalFormatting sqref="J32:J34">
    <cfRule type="expression" dxfId="2154" priority="462">
      <formula>$J$30=""</formula>
    </cfRule>
  </conditionalFormatting>
  <conditionalFormatting sqref="J35:J337">
    <cfRule type="expression" dxfId="2153" priority="12">
      <formula>$J$30=""</formula>
    </cfRule>
  </conditionalFormatting>
  <dataValidations count="4">
    <dataValidation type="list" allowBlank="1" showInputMessage="1" showErrorMessage="1" sqref="I4:I8" xr:uid="{FA8AA0EE-CF92-4FDB-AA9A-879161D6AE4F}">
      <formula1>"Yes,No"</formula1>
    </dataValidation>
    <dataValidation type="list" allowBlank="1" showInputMessage="1" showErrorMessage="1" sqref="F36:F337 G35:K337 L36:L337" xr:uid="{80ECE2A7-04D2-4786-88ED-80E7679DE687}">
      <formula1>$A$346:$A$347</formula1>
    </dataValidation>
    <dataValidation type="list" allowBlank="1" showInputMessage="1" showErrorMessage="1" promptTitle="Main Site visited for IA" prompt="As detailed in MD 1, Section 5, the Main Site shall be audited during the initial certification and every recertification audit." sqref="F35" xr:uid="{288AD753-1D74-40CB-93C8-458103B07761}">
      <formula1>$A$346:$A$347</formula1>
    </dataValidation>
    <dataValidation type="list" allowBlank="1" showInputMessage="1" showErrorMessage="1" promptTitle="Main Site visited for CR" prompt="As detailed in MD 1, Section 5, the Main Site shall be audited during the initial certification and every recertification audit." sqref="L35" xr:uid="{0EF62CFB-74E5-42A4-A7F1-0CF3825A5946}">
      <formula1>$A$346:$A$347</formula1>
    </dataValidation>
  </dataValidations>
  <hyperlinks>
    <hyperlink ref="G2" location="'Multi-Site - Guidance'!Print_Area" display="Effective Employees - Guidance" xr:uid="{2425672A-5AA0-4BCF-BFD8-2437DEA65321}"/>
  </hyperlinks>
  <printOptions horizontalCentered="1"/>
  <pageMargins left="0.11811023622047245" right="0.11811023622047245" top="0.15748031496062992" bottom="0.15748031496062992" header="0.11811023622047245" footer="0.11811023622047245"/>
  <pageSetup paperSize="9" scale="47" fitToHeight="0"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4680" id="{4AE95497-03DE-4C9C-820E-5A2EF51BF38F}">
            <xm:f>'Client Info'!$C$54="No"</xm:f>
            <x14:dxf>
              <fill>
                <patternFill patternType="lightUp">
                  <fgColor auto="1"/>
                  <bgColor theme="2"/>
                </patternFill>
              </fill>
            </x14:dxf>
          </x14:cfRule>
          <xm:sqref>B13:B19 E13:E19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1149B-F76F-4C3A-A653-98681CC29B4A}">
  <sheetPr codeName="Sheet4">
    <tabColor theme="1"/>
    <pageSetUpPr fitToPage="1"/>
  </sheetPr>
  <dimension ref="A1:AUK721"/>
  <sheetViews>
    <sheetView showZeros="0" zoomScaleNormal="100" workbookViewId="0">
      <selection activeCell="A19" sqref="A19"/>
    </sheetView>
  </sheetViews>
  <sheetFormatPr defaultColWidth="0" defaultRowHeight="16.899999999999999" zeroHeight="1"/>
  <cols>
    <col min="1" max="1" width="1.4375" style="195" customWidth="1"/>
    <col min="2" max="2" width="19.3125" style="195" bestFit="1" customWidth="1"/>
    <col min="3" max="3" width="35.3125" customWidth="1"/>
    <col min="4" max="4" width="17.5625" hidden="1" customWidth="1"/>
    <col min="5" max="5" width="12.4375" customWidth="1"/>
    <col min="6" max="6" width="12.4375" hidden="1" customWidth="1"/>
    <col min="7" max="9" width="12.4375" customWidth="1"/>
    <col min="10" max="10" width="19.5625" customWidth="1"/>
    <col min="11" max="11" width="16.3125" style="195" customWidth="1"/>
    <col min="12" max="12" width="14.3125" style="195" customWidth="1"/>
    <col min="13" max="13" width="16.125" style="195" customWidth="1"/>
    <col min="14" max="14" width="15.5625" style="195" customWidth="1"/>
    <col min="15" max="15" width="16.125" customWidth="1"/>
    <col min="16" max="16" width="49.3125" style="195" customWidth="1"/>
    <col min="17" max="17" width="9.5625" style="195" hidden="1" customWidth="1"/>
    <col min="18" max="20" width="9.6875" style="195" hidden="1" customWidth="1"/>
    <col min="21" max="36" width="9.6875" style="196" hidden="1" customWidth="1"/>
    <col min="37" max="262" width="9.6875" style="6" hidden="1" customWidth="1"/>
    <col min="263" max="1233" width="9.125" style="6" hidden="1" customWidth="1"/>
    <col min="1234" max="16384" width="9.125" style="539" hidden="1"/>
  </cols>
  <sheetData>
    <row r="1" spans="1:1233" s="519" customFormat="1" ht="23.25">
      <c r="A1" s="53"/>
      <c r="B1" s="862" t="s">
        <v>314</v>
      </c>
      <c r="C1" s="862"/>
      <c r="D1" s="862"/>
      <c r="E1" s="862"/>
      <c r="F1" s="862"/>
      <c r="G1" s="862"/>
      <c r="H1" s="862"/>
      <c r="I1" s="862"/>
      <c r="J1" s="862"/>
      <c r="K1" s="862"/>
      <c r="L1" s="862"/>
      <c r="M1" s="862"/>
      <c r="N1" s="862"/>
      <c r="O1" s="862"/>
      <c r="P1" s="53"/>
      <c r="Q1" s="53"/>
      <c r="R1" s="1"/>
      <c r="T1" s="1"/>
      <c r="U1" s="1"/>
      <c r="V1" s="1"/>
      <c r="W1" s="1"/>
      <c r="X1" s="1"/>
      <c r="Y1" s="1"/>
      <c r="Z1" s="1"/>
      <c r="AA1" s="1"/>
      <c r="AB1" s="1"/>
      <c r="AC1" s="1"/>
      <c r="AD1" s="1"/>
      <c r="AE1" s="1"/>
      <c r="AF1" s="1"/>
      <c r="AG1" s="1"/>
      <c r="AH1" s="1"/>
      <c r="AI1" s="1"/>
      <c r="AJ1" s="1"/>
      <c r="AK1" s="1"/>
      <c r="AL1" s="1"/>
      <c r="AM1" s="1"/>
      <c r="AN1" s="1"/>
      <c r="AO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row>
    <row r="2" spans="1:1233" s="519" customFormat="1" ht="15" hidden="1" customHeight="1">
      <c r="A2" s="53"/>
      <c r="C2" s="26" t="s">
        <v>160</v>
      </c>
      <c r="E2" s="528" t="str">
        <f>IF('Client Info'!$C$26="Yes","ISO 9001","--")</f>
        <v>--</v>
      </c>
      <c r="F2" s="528" t="str">
        <f>IF('Client Info'!$C$27="Yes","ISO 14001","--")</f>
        <v>--</v>
      </c>
      <c r="G2" s="528" t="str">
        <f>IF('Client Info'!$C$28="Yes","ISO 45001","--")</f>
        <v>--</v>
      </c>
      <c r="H2" s="28"/>
      <c r="I2" s="28"/>
      <c r="J2" s="26"/>
      <c r="K2" s="26"/>
      <c r="L2" s="26"/>
      <c r="M2" s="26"/>
      <c r="N2" s="26"/>
      <c r="O2" s="26"/>
      <c r="P2" s="109"/>
      <c r="Q2" s="53"/>
      <c r="R2" s="1"/>
      <c r="T2" s="1"/>
      <c r="U2" s="1"/>
      <c r="V2" s="1"/>
      <c r="W2" s="1"/>
      <c r="X2" s="1"/>
      <c r="Y2" s="1"/>
      <c r="Z2" s="1"/>
      <c r="AA2" s="1"/>
      <c r="AB2" s="1"/>
      <c r="AC2" s="1"/>
      <c r="AD2" s="1"/>
      <c r="AE2" s="1"/>
      <c r="AF2" s="1"/>
      <c r="AG2" s="1"/>
      <c r="AH2" s="1"/>
      <c r="AI2" s="1"/>
      <c r="AJ2" s="1"/>
      <c r="AK2" s="1"/>
      <c r="AL2" s="1"/>
      <c r="AM2" s="1"/>
      <c r="AN2" s="1"/>
      <c r="AO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c r="ADD2" s="1"/>
      <c r="ADE2" s="1"/>
      <c r="ADF2" s="1"/>
      <c r="ADG2" s="1"/>
      <c r="ADH2" s="1"/>
      <c r="ADI2" s="1"/>
      <c r="ADJ2" s="1"/>
      <c r="ADK2" s="1"/>
      <c r="ADL2" s="1"/>
      <c r="ADM2" s="1"/>
      <c r="ADN2" s="1"/>
      <c r="ADO2" s="1"/>
      <c r="ADP2" s="1"/>
      <c r="ADQ2" s="1"/>
      <c r="ADR2" s="1"/>
      <c r="ADS2" s="1"/>
      <c r="ADT2" s="1"/>
      <c r="ADU2" s="1"/>
      <c r="ADV2" s="1"/>
      <c r="ADW2" s="1"/>
      <c r="ADX2" s="1"/>
      <c r="ADY2" s="1"/>
      <c r="ADZ2" s="1"/>
      <c r="AEA2" s="1"/>
      <c r="AEB2" s="1"/>
      <c r="AEC2" s="1"/>
      <c r="AED2" s="1"/>
      <c r="AEE2" s="1"/>
      <c r="AEF2" s="1"/>
      <c r="AEG2" s="1"/>
      <c r="AEH2" s="1"/>
      <c r="AEI2" s="1"/>
      <c r="AEJ2" s="1"/>
      <c r="AEK2" s="1"/>
      <c r="AEL2" s="1"/>
      <c r="AEM2" s="1"/>
      <c r="AEN2" s="1"/>
      <c r="AEO2" s="1"/>
      <c r="AEP2" s="1"/>
      <c r="AEQ2" s="1"/>
      <c r="AER2" s="1"/>
      <c r="AES2" s="1"/>
      <c r="AET2" s="1"/>
      <c r="AEU2" s="1"/>
      <c r="AEV2" s="1"/>
      <c r="AEW2" s="1"/>
      <c r="AEX2" s="1"/>
      <c r="AEY2" s="1"/>
      <c r="AEZ2" s="1"/>
      <c r="AFA2" s="1"/>
      <c r="AFB2" s="1"/>
      <c r="AFC2" s="1"/>
      <c r="AFD2" s="1"/>
      <c r="AFE2" s="1"/>
      <c r="AFF2" s="1"/>
      <c r="AFG2" s="1"/>
      <c r="AFH2" s="1"/>
      <c r="AFI2" s="1"/>
      <c r="AFJ2" s="1"/>
      <c r="AFK2" s="1"/>
      <c r="AFL2" s="1"/>
      <c r="AFM2" s="1"/>
      <c r="AFN2" s="1"/>
      <c r="AFO2" s="1"/>
      <c r="AFP2" s="1"/>
      <c r="AFQ2" s="1"/>
      <c r="AFR2" s="1"/>
      <c r="AFS2" s="1"/>
      <c r="AFT2" s="1"/>
      <c r="AFU2" s="1"/>
      <c r="AFV2" s="1"/>
      <c r="AFW2" s="1"/>
      <c r="AFX2" s="1"/>
      <c r="AFY2" s="1"/>
      <c r="AFZ2" s="1"/>
      <c r="AGA2" s="1"/>
      <c r="AGB2" s="1"/>
      <c r="AGC2" s="1"/>
      <c r="AGD2" s="1"/>
      <c r="AGE2" s="1"/>
      <c r="AGF2" s="1"/>
      <c r="AGG2" s="1"/>
      <c r="AGH2" s="1"/>
      <c r="AGI2" s="1"/>
      <c r="AGJ2" s="1"/>
      <c r="AGK2" s="1"/>
      <c r="AGL2" s="1"/>
      <c r="AGM2" s="1"/>
      <c r="AGN2" s="1"/>
      <c r="AGO2" s="1"/>
      <c r="AGP2" s="1"/>
      <c r="AGQ2" s="1"/>
      <c r="AGR2" s="1"/>
      <c r="AGS2" s="1"/>
      <c r="AGT2" s="1"/>
      <c r="AGU2" s="1"/>
      <c r="AGV2" s="1"/>
      <c r="AGW2" s="1"/>
      <c r="AGX2" s="1"/>
      <c r="AGY2" s="1"/>
      <c r="AGZ2" s="1"/>
      <c r="AHA2" s="1"/>
      <c r="AHB2" s="1"/>
      <c r="AHC2" s="1"/>
      <c r="AHD2" s="1"/>
      <c r="AHE2" s="1"/>
      <c r="AHF2" s="1"/>
      <c r="AHG2" s="1"/>
      <c r="AHH2" s="1"/>
      <c r="AHI2" s="1"/>
      <c r="AHJ2" s="1"/>
      <c r="AHK2" s="1"/>
      <c r="AHL2" s="1"/>
      <c r="AHM2" s="1"/>
      <c r="AHN2" s="1"/>
      <c r="AHO2" s="1"/>
      <c r="AHP2" s="1"/>
      <c r="AHQ2" s="1"/>
      <c r="AHR2" s="1"/>
      <c r="AHS2" s="1"/>
      <c r="AHT2" s="1"/>
      <c r="AHU2" s="1"/>
      <c r="AHV2" s="1"/>
      <c r="AHW2" s="1"/>
      <c r="AHX2" s="1"/>
      <c r="AHY2" s="1"/>
      <c r="AHZ2" s="1"/>
      <c r="AIA2" s="1"/>
      <c r="AIB2" s="1"/>
      <c r="AIC2" s="1"/>
      <c r="AID2" s="1"/>
      <c r="AIE2" s="1"/>
      <c r="AIF2" s="1"/>
      <c r="AIG2" s="1"/>
      <c r="AIH2" s="1"/>
      <c r="AII2" s="1"/>
      <c r="AIJ2" s="1"/>
      <c r="AIK2" s="1"/>
      <c r="AIL2" s="1"/>
      <c r="AIM2" s="1"/>
      <c r="AIN2" s="1"/>
      <c r="AIO2" s="1"/>
      <c r="AIP2" s="1"/>
      <c r="AIQ2" s="1"/>
      <c r="AIR2" s="1"/>
      <c r="AIS2" s="1"/>
      <c r="AIT2" s="1"/>
      <c r="AIU2" s="1"/>
      <c r="AIV2" s="1"/>
      <c r="AIW2" s="1"/>
      <c r="AIX2" s="1"/>
      <c r="AIY2" s="1"/>
      <c r="AIZ2" s="1"/>
      <c r="AJA2" s="1"/>
      <c r="AJB2" s="1"/>
      <c r="AJC2" s="1"/>
      <c r="AJD2" s="1"/>
      <c r="AJE2" s="1"/>
      <c r="AJF2" s="1"/>
      <c r="AJG2" s="1"/>
      <c r="AJH2" s="1"/>
      <c r="AJI2" s="1"/>
      <c r="AJJ2" s="1"/>
      <c r="AJK2" s="1"/>
      <c r="AJL2" s="1"/>
      <c r="AJM2" s="1"/>
      <c r="AJN2" s="1"/>
      <c r="AJO2" s="1"/>
      <c r="AJP2" s="1"/>
      <c r="AJQ2" s="1"/>
      <c r="AJR2" s="1"/>
      <c r="AJS2" s="1"/>
      <c r="AJT2" s="1"/>
      <c r="AJU2" s="1"/>
      <c r="AJV2" s="1"/>
      <c r="AJW2" s="1"/>
      <c r="AJX2" s="1"/>
      <c r="AJY2" s="1"/>
      <c r="AJZ2" s="1"/>
      <c r="AKA2" s="1"/>
      <c r="AKB2" s="1"/>
      <c r="AKC2" s="1"/>
      <c r="AKD2" s="1"/>
      <c r="AKE2" s="1"/>
      <c r="AKF2" s="1"/>
      <c r="AKG2" s="1"/>
      <c r="AKH2" s="1"/>
      <c r="AKI2" s="1"/>
      <c r="AKJ2" s="1"/>
      <c r="AKK2" s="1"/>
      <c r="AKL2" s="1"/>
      <c r="AKM2" s="1"/>
      <c r="AKN2" s="1"/>
      <c r="AKO2" s="1"/>
      <c r="AKP2" s="1"/>
      <c r="AKQ2" s="1"/>
      <c r="AKR2" s="1"/>
      <c r="AKS2" s="1"/>
      <c r="AKT2" s="1"/>
      <c r="AKU2" s="1"/>
      <c r="AKV2" s="1"/>
      <c r="AKW2" s="1"/>
      <c r="AKX2" s="1"/>
      <c r="AKY2" s="1"/>
      <c r="AKZ2" s="1"/>
      <c r="ALA2" s="1"/>
      <c r="ALB2" s="1"/>
      <c r="ALC2" s="1"/>
      <c r="ALD2" s="1"/>
      <c r="ALE2" s="1"/>
      <c r="ALF2" s="1"/>
      <c r="ALG2" s="1"/>
      <c r="ALH2" s="1"/>
      <c r="ALI2" s="1"/>
      <c r="ALJ2" s="1"/>
      <c r="ALK2" s="1"/>
      <c r="ALL2" s="1"/>
      <c r="ALM2" s="1"/>
      <c r="ALN2" s="1"/>
      <c r="ALO2" s="1"/>
      <c r="ALP2" s="1"/>
      <c r="ALQ2" s="1"/>
      <c r="ALR2" s="1"/>
      <c r="ALS2" s="1"/>
      <c r="ALT2" s="1"/>
      <c r="ALU2" s="1"/>
      <c r="ALV2" s="1"/>
      <c r="ALW2" s="1"/>
      <c r="ALX2" s="1"/>
      <c r="ALY2" s="1"/>
      <c r="ALZ2" s="1"/>
      <c r="AMA2" s="1"/>
      <c r="AMB2" s="1"/>
      <c r="AMC2" s="1"/>
      <c r="AMD2" s="1"/>
      <c r="AME2" s="1"/>
      <c r="AMF2" s="1"/>
      <c r="AMG2" s="1"/>
      <c r="AMH2" s="1"/>
      <c r="AMI2" s="1"/>
      <c r="AMJ2" s="1"/>
      <c r="AMK2" s="1"/>
      <c r="AML2" s="1"/>
      <c r="AMM2" s="1"/>
      <c r="AMN2" s="1"/>
      <c r="AMO2" s="1"/>
      <c r="AMP2" s="1"/>
      <c r="AMQ2" s="1"/>
      <c r="AMR2" s="1"/>
      <c r="AMS2" s="1"/>
      <c r="AMT2" s="1"/>
      <c r="AMU2" s="1"/>
      <c r="AMV2" s="1"/>
      <c r="AMW2" s="1"/>
      <c r="AMX2" s="1"/>
      <c r="AMY2" s="1"/>
      <c r="AMZ2" s="1"/>
      <c r="ANA2" s="1"/>
      <c r="ANB2" s="1"/>
      <c r="ANC2" s="1"/>
      <c r="AND2" s="1"/>
      <c r="ANE2" s="1"/>
      <c r="ANF2" s="1"/>
      <c r="ANG2" s="1"/>
      <c r="ANH2" s="1"/>
      <c r="ANI2" s="1"/>
      <c r="ANJ2" s="1"/>
      <c r="ANK2" s="1"/>
      <c r="ANL2" s="1"/>
      <c r="ANM2" s="1"/>
      <c r="ANN2" s="1"/>
      <c r="ANO2" s="1"/>
      <c r="ANP2" s="1"/>
      <c r="ANQ2" s="1"/>
      <c r="ANR2" s="1"/>
      <c r="ANS2" s="1"/>
      <c r="ANT2" s="1"/>
      <c r="ANU2" s="1"/>
      <c r="ANV2" s="1"/>
      <c r="ANW2" s="1"/>
      <c r="ANX2" s="1"/>
      <c r="ANY2" s="1"/>
      <c r="ANZ2" s="1"/>
      <c r="AOA2" s="1"/>
      <c r="AOB2" s="1"/>
      <c r="AOC2" s="1"/>
      <c r="AOD2" s="1"/>
      <c r="AOE2" s="1"/>
      <c r="AOF2" s="1"/>
      <c r="AOG2" s="1"/>
      <c r="AOH2" s="1"/>
      <c r="AOI2" s="1"/>
      <c r="AOJ2" s="1"/>
      <c r="AOK2" s="1"/>
      <c r="AOL2" s="1"/>
      <c r="AOM2" s="1"/>
      <c r="AON2" s="1"/>
      <c r="AOO2" s="1"/>
      <c r="AOP2" s="1"/>
      <c r="AOQ2" s="1"/>
      <c r="AOR2" s="1"/>
      <c r="AOS2" s="1"/>
      <c r="AOT2" s="1"/>
      <c r="AOU2" s="1"/>
      <c r="AOV2" s="1"/>
      <c r="AOW2" s="1"/>
      <c r="AOX2" s="1"/>
      <c r="AOY2" s="1"/>
      <c r="AOZ2" s="1"/>
      <c r="APA2" s="1"/>
      <c r="APB2" s="1"/>
      <c r="APC2" s="1"/>
      <c r="APD2" s="1"/>
      <c r="APE2" s="1"/>
      <c r="APF2" s="1"/>
      <c r="APG2" s="1"/>
      <c r="APH2" s="1"/>
      <c r="API2" s="1"/>
      <c r="APJ2" s="1"/>
      <c r="APK2" s="1"/>
      <c r="APL2" s="1"/>
      <c r="APM2" s="1"/>
      <c r="APN2" s="1"/>
      <c r="APO2" s="1"/>
      <c r="APP2" s="1"/>
      <c r="APQ2" s="1"/>
      <c r="APR2" s="1"/>
      <c r="APS2" s="1"/>
      <c r="APT2" s="1"/>
      <c r="APU2" s="1"/>
      <c r="APV2" s="1"/>
      <c r="APW2" s="1"/>
      <c r="APX2" s="1"/>
      <c r="APY2" s="1"/>
      <c r="APZ2" s="1"/>
      <c r="AQA2" s="1"/>
      <c r="AQB2" s="1"/>
      <c r="AQC2" s="1"/>
      <c r="AQD2" s="1"/>
      <c r="AQE2" s="1"/>
      <c r="AQF2" s="1"/>
      <c r="AQG2" s="1"/>
      <c r="AQH2" s="1"/>
      <c r="AQI2" s="1"/>
      <c r="AQJ2" s="1"/>
      <c r="AQK2" s="1"/>
      <c r="AQL2" s="1"/>
      <c r="AQM2" s="1"/>
      <c r="AQN2" s="1"/>
      <c r="AQO2" s="1"/>
      <c r="AQP2" s="1"/>
      <c r="AQQ2" s="1"/>
      <c r="AQR2" s="1"/>
      <c r="AQS2" s="1"/>
      <c r="AQT2" s="1"/>
      <c r="AQU2" s="1"/>
      <c r="AQV2" s="1"/>
      <c r="AQW2" s="1"/>
      <c r="AQX2" s="1"/>
      <c r="AQY2" s="1"/>
      <c r="AQZ2" s="1"/>
      <c r="ARA2" s="1"/>
      <c r="ARB2" s="1"/>
      <c r="ARC2" s="1"/>
      <c r="ARD2" s="1"/>
      <c r="ARE2" s="1"/>
      <c r="ARF2" s="1"/>
      <c r="ARG2" s="1"/>
      <c r="ARH2" s="1"/>
      <c r="ARI2" s="1"/>
      <c r="ARJ2" s="1"/>
      <c r="ARK2" s="1"/>
      <c r="ARL2" s="1"/>
      <c r="ARM2" s="1"/>
      <c r="ARN2" s="1"/>
      <c r="ARO2" s="1"/>
      <c r="ARP2" s="1"/>
      <c r="ARQ2" s="1"/>
      <c r="ARR2" s="1"/>
      <c r="ARS2" s="1"/>
      <c r="ART2" s="1"/>
      <c r="ARU2" s="1"/>
      <c r="ARV2" s="1"/>
      <c r="ARW2" s="1"/>
      <c r="ARX2" s="1"/>
      <c r="ARY2" s="1"/>
      <c r="ARZ2" s="1"/>
      <c r="ASA2" s="1"/>
      <c r="ASB2" s="1"/>
      <c r="ASC2" s="1"/>
      <c r="ASD2" s="1"/>
      <c r="ASE2" s="1"/>
      <c r="ASF2" s="1"/>
      <c r="ASG2" s="1"/>
      <c r="ASH2" s="1"/>
      <c r="ASI2" s="1"/>
      <c r="ASJ2" s="1"/>
      <c r="ASK2" s="1"/>
      <c r="ASL2" s="1"/>
      <c r="ASM2" s="1"/>
      <c r="ASN2" s="1"/>
      <c r="ASO2" s="1"/>
      <c r="ASP2" s="1"/>
      <c r="ASQ2" s="1"/>
      <c r="ASR2" s="1"/>
      <c r="ASS2" s="1"/>
      <c r="AST2" s="1"/>
      <c r="ASU2" s="1"/>
      <c r="ASV2" s="1"/>
      <c r="ASW2" s="1"/>
      <c r="ASX2" s="1"/>
      <c r="ASY2" s="1"/>
      <c r="ASZ2" s="1"/>
      <c r="ATA2" s="1"/>
      <c r="ATB2" s="1"/>
      <c r="ATC2" s="1"/>
      <c r="ATD2" s="1"/>
      <c r="ATE2" s="1"/>
      <c r="ATF2" s="1"/>
      <c r="ATG2" s="1"/>
      <c r="ATH2" s="1"/>
      <c r="ATI2" s="1"/>
      <c r="ATJ2" s="1"/>
      <c r="ATK2" s="1"/>
      <c r="ATL2" s="1"/>
      <c r="ATM2" s="1"/>
      <c r="ATN2" s="1"/>
      <c r="ATO2" s="1"/>
      <c r="ATP2" s="1"/>
      <c r="ATQ2" s="1"/>
      <c r="ATR2" s="1"/>
      <c r="ATS2" s="1"/>
      <c r="ATT2" s="1"/>
      <c r="ATU2" s="1"/>
      <c r="ATV2" s="1"/>
      <c r="ATW2" s="1"/>
      <c r="ATX2" s="1"/>
      <c r="ATY2" s="1"/>
      <c r="ATZ2" s="1"/>
      <c r="AUA2" s="1"/>
      <c r="AUB2" s="1"/>
      <c r="AUC2" s="1"/>
      <c r="AUD2" s="1"/>
      <c r="AUE2" s="1"/>
      <c r="AUF2" s="1"/>
      <c r="AUG2" s="1"/>
      <c r="AUH2" s="1"/>
      <c r="AUI2" s="1"/>
      <c r="AUJ2" s="1"/>
      <c r="AUK2" s="1"/>
    </row>
    <row r="3" spans="1:1233" s="519" customFormat="1" ht="15" hidden="1" customHeight="1">
      <c r="A3" s="53"/>
      <c r="B3" s="572"/>
      <c r="C3" s="30"/>
      <c r="D3" s="30"/>
      <c r="E3" s="30"/>
      <c r="F3" s="30"/>
      <c r="G3" s="30"/>
      <c r="H3" s="30"/>
      <c r="I3" s="30"/>
      <c r="J3" s="30"/>
      <c r="K3" s="30"/>
      <c r="L3" s="30"/>
      <c r="M3" s="30"/>
      <c r="N3" s="30"/>
      <c r="O3" s="31"/>
      <c r="P3" s="53"/>
      <c r="Q3" s="53"/>
      <c r="R3" s="1"/>
      <c r="T3" s="1"/>
      <c r="U3" s="1"/>
      <c r="V3" s="1"/>
      <c r="W3" s="1"/>
      <c r="X3" s="1"/>
      <c r="Y3" s="1"/>
      <c r="Z3" s="1"/>
      <c r="AA3" s="1"/>
      <c r="AB3" s="1"/>
      <c r="AC3" s="1"/>
      <c r="AD3" s="1"/>
      <c r="AE3" s="1"/>
      <c r="AF3" s="1"/>
      <c r="AG3" s="1"/>
      <c r="AH3" s="1"/>
      <c r="AI3" s="1"/>
      <c r="AJ3" s="1"/>
      <c r="AK3" s="1"/>
      <c r="AL3" s="1"/>
      <c r="AM3" s="1"/>
      <c r="AN3" s="1"/>
      <c r="AO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c r="ADD3" s="1"/>
      <c r="ADE3" s="1"/>
      <c r="ADF3" s="1"/>
      <c r="ADG3" s="1"/>
      <c r="ADH3" s="1"/>
      <c r="ADI3" s="1"/>
      <c r="ADJ3" s="1"/>
      <c r="ADK3" s="1"/>
      <c r="ADL3" s="1"/>
      <c r="ADM3" s="1"/>
      <c r="ADN3" s="1"/>
      <c r="ADO3" s="1"/>
      <c r="ADP3" s="1"/>
      <c r="ADQ3" s="1"/>
      <c r="ADR3" s="1"/>
      <c r="ADS3" s="1"/>
      <c r="ADT3" s="1"/>
      <c r="ADU3" s="1"/>
      <c r="ADV3" s="1"/>
      <c r="ADW3" s="1"/>
      <c r="ADX3" s="1"/>
      <c r="ADY3" s="1"/>
      <c r="ADZ3" s="1"/>
      <c r="AEA3" s="1"/>
      <c r="AEB3" s="1"/>
      <c r="AEC3" s="1"/>
      <c r="AED3" s="1"/>
      <c r="AEE3" s="1"/>
      <c r="AEF3" s="1"/>
      <c r="AEG3" s="1"/>
      <c r="AEH3" s="1"/>
      <c r="AEI3" s="1"/>
      <c r="AEJ3" s="1"/>
      <c r="AEK3" s="1"/>
      <c r="AEL3" s="1"/>
      <c r="AEM3" s="1"/>
      <c r="AEN3" s="1"/>
      <c r="AEO3" s="1"/>
      <c r="AEP3" s="1"/>
      <c r="AEQ3" s="1"/>
      <c r="AER3" s="1"/>
      <c r="AES3" s="1"/>
      <c r="AET3" s="1"/>
      <c r="AEU3" s="1"/>
      <c r="AEV3" s="1"/>
      <c r="AEW3" s="1"/>
      <c r="AEX3" s="1"/>
      <c r="AEY3" s="1"/>
      <c r="AEZ3" s="1"/>
      <c r="AFA3" s="1"/>
      <c r="AFB3" s="1"/>
      <c r="AFC3" s="1"/>
      <c r="AFD3" s="1"/>
      <c r="AFE3" s="1"/>
      <c r="AFF3" s="1"/>
      <c r="AFG3" s="1"/>
      <c r="AFH3" s="1"/>
      <c r="AFI3" s="1"/>
      <c r="AFJ3" s="1"/>
      <c r="AFK3" s="1"/>
      <c r="AFL3" s="1"/>
      <c r="AFM3" s="1"/>
      <c r="AFN3" s="1"/>
      <c r="AFO3" s="1"/>
      <c r="AFP3" s="1"/>
      <c r="AFQ3" s="1"/>
      <c r="AFR3" s="1"/>
      <c r="AFS3" s="1"/>
      <c r="AFT3" s="1"/>
      <c r="AFU3" s="1"/>
      <c r="AFV3" s="1"/>
      <c r="AFW3" s="1"/>
      <c r="AFX3" s="1"/>
      <c r="AFY3" s="1"/>
      <c r="AFZ3" s="1"/>
      <c r="AGA3" s="1"/>
      <c r="AGB3" s="1"/>
      <c r="AGC3" s="1"/>
      <c r="AGD3" s="1"/>
      <c r="AGE3" s="1"/>
      <c r="AGF3" s="1"/>
      <c r="AGG3" s="1"/>
      <c r="AGH3" s="1"/>
      <c r="AGI3" s="1"/>
      <c r="AGJ3" s="1"/>
      <c r="AGK3" s="1"/>
      <c r="AGL3" s="1"/>
      <c r="AGM3" s="1"/>
      <c r="AGN3" s="1"/>
      <c r="AGO3" s="1"/>
      <c r="AGP3" s="1"/>
      <c r="AGQ3" s="1"/>
      <c r="AGR3" s="1"/>
      <c r="AGS3" s="1"/>
      <c r="AGT3" s="1"/>
      <c r="AGU3" s="1"/>
      <c r="AGV3" s="1"/>
      <c r="AGW3" s="1"/>
      <c r="AGX3" s="1"/>
      <c r="AGY3" s="1"/>
      <c r="AGZ3" s="1"/>
      <c r="AHA3" s="1"/>
      <c r="AHB3" s="1"/>
      <c r="AHC3" s="1"/>
      <c r="AHD3" s="1"/>
      <c r="AHE3" s="1"/>
      <c r="AHF3" s="1"/>
      <c r="AHG3" s="1"/>
      <c r="AHH3" s="1"/>
      <c r="AHI3" s="1"/>
      <c r="AHJ3" s="1"/>
      <c r="AHK3" s="1"/>
      <c r="AHL3" s="1"/>
      <c r="AHM3" s="1"/>
      <c r="AHN3" s="1"/>
      <c r="AHO3" s="1"/>
      <c r="AHP3" s="1"/>
      <c r="AHQ3" s="1"/>
      <c r="AHR3" s="1"/>
      <c r="AHS3" s="1"/>
      <c r="AHT3" s="1"/>
      <c r="AHU3" s="1"/>
      <c r="AHV3" s="1"/>
      <c r="AHW3" s="1"/>
      <c r="AHX3" s="1"/>
      <c r="AHY3" s="1"/>
      <c r="AHZ3" s="1"/>
      <c r="AIA3" s="1"/>
      <c r="AIB3" s="1"/>
      <c r="AIC3" s="1"/>
      <c r="AID3" s="1"/>
      <c r="AIE3" s="1"/>
      <c r="AIF3" s="1"/>
      <c r="AIG3" s="1"/>
      <c r="AIH3" s="1"/>
      <c r="AII3" s="1"/>
      <c r="AIJ3" s="1"/>
      <c r="AIK3" s="1"/>
      <c r="AIL3" s="1"/>
      <c r="AIM3" s="1"/>
      <c r="AIN3" s="1"/>
      <c r="AIO3" s="1"/>
      <c r="AIP3" s="1"/>
      <c r="AIQ3" s="1"/>
      <c r="AIR3" s="1"/>
      <c r="AIS3" s="1"/>
      <c r="AIT3" s="1"/>
      <c r="AIU3" s="1"/>
      <c r="AIV3" s="1"/>
      <c r="AIW3" s="1"/>
      <c r="AIX3" s="1"/>
      <c r="AIY3" s="1"/>
      <c r="AIZ3" s="1"/>
      <c r="AJA3" s="1"/>
      <c r="AJB3" s="1"/>
      <c r="AJC3" s="1"/>
      <c r="AJD3" s="1"/>
      <c r="AJE3" s="1"/>
      <c r="AJF3" s="1"/>
      <c r="AJG3" s="1"/>
      <c r="AJH3" s="1"/>
      <c r="AJI3" s="1"/>
      <c r="AJJ3" s="1"/>
      <c r="AJK3" s="1"/>
      <c r="AJL3" s="1"/>
      <c r="AJM3" s="1"/>
      <c r="AJN3" s="1"/>
      <c r="AJO3" s="1"/>
      <c r="AJP3" s="1"/>
      <c r="AJQ3" s="1"/>
      <c r="AJR3" s="1"/>
      <c r="AJS3" s="1"/>
      <c r="AJT3" s="1"/>
      <c r="AJU3" s="1"/>
      <c r="AJV3" s="1"/>
      <c r="AJW3" s="1"/>
      <c r="AJX3" s="1"/>
      <c r="AJY3" s="1"/>
      <c r="AJZ3" s="1"/>
      <c r="AKA3" s="1"/>
      <c r="AKB3" s="1"/>
      <c r="AKC3" s="1"/>
      <c r="AKD3" s="1"/>
      <c r="AKE3" s="1"/>
      <c r="AKF3" s="1"/>
      <c r="AKG3" s="1"/>
      <c r="AKH3" s="1"/>
      <c r="AKI3" s="1"/>
      <c r="AKJ3" s="1"/>
      <c r="AKK3" s="1"/>
      <c r="AKL3" s="1"/>
      <c r="AKM3" s="1"/>
      <c r="AKN3" s="1"/>
      <c r="AKO3" s="1"/>
      <c r="AKP3" s="1"/>
      <c r="AKQ3" s="1"/>
      <c r="AKR3" s="1"/>
      <c r="AKS3" s="1"/>
      <c r="AKT3" s="1"/>
      <c r="AKU3" s="1"/>
      <c r="AKV3" s="1"/>
      <c r="AKW3" s="1"/>
      <c r="AKX3" s="1"/>
      <c r="AKY3" s="1"/>
      <c r="AKZ3" s="1"/>
      <c r="ALA3" s="1"/>
      <c r="ALB3" s="1"/>
      <c r="ALC3" s="1"/>
      <c r="ALD3" s="1"/>
      <c r="ALE3" s="1"/>
      <c r="ALF3" s="1"/>
      <c r="ALG3" s="1"/>
      <c r="ALH3" s="1"/>
      <c r="ALI3" s="1"/>
      <c r="ALJ3" s="1"/>
      <c r="ALK3" s="1"/>
      <c r="ALL3" s="1"/>
      <c r="ALM3" s="1"/>
      <c r="ALN3" s="1"/>
      <c r="ALO3" s="1"/>
      <c r="ALP3" s="1"/>
      <c r="ALQ3" s="1"/>
      <c r="ALR3" s="1"/>
      <c r="ALS3" s="1"/>
      <c r="ALT3" s="1"/>
      <c r="ALU3" s="1"/>
      <c r="ALV3" s="1"/>
      <c r="ALW3" s="1"/>
      <c r="ALX3" s="1"/>
      <c r="ALY3" s="1"/>
      <c r="ALZ3" s="1"/>
      <c r="AMA3" s="1"/>
      <c r="AMB3" s="1"/>
      <c r="AMC3" s="1"/>
      <c r="AMD3" s="1"/>
      <c r="AME3" s="1"/>
      <c r="AMF3" s="1"/>
      <c r="AMG3" s="1"/>
      <c r="AMH3" s="1"/>
      <c r="AMI3" s="1"/>
      <c r="AMJ3" s="1"/>
      <c r="AMK3" s="1"/>
      <c r="AML3" s="1"/>
      <c r="AMM3" s="1"/>
      <c r="AMN3" s="1"/>
      <c r="AMO3" s="1"/>
      <c r="AMP3" s="1"/>
      <c r="AMQ3" s="1"/>
      <c r="AMR3" s="1"/>
      <c r="AMS3" s="1"/>
      <c r="AMT3" s="1"/>
      <c r="AMU3" s="1"/>
      <c r="AMV3" s="1"/>
      <c r="AMW3" s="1"/>
      <c r="AMX3" s="1"/>
      <c r="AMY3" s="1"/>
      <c r="AMZ3" s="1"/>
      <c r="ANA3" s="1"/>
      <c r="ANB3" s="1"/>
      <c r="ANC3" s="1"/>
      <c r="AND3" s="1"/>
      <c r="ANE3" s="1"/>
      <c r="ANF3" s="1"/>
      <c r="ANG3" s="1"/>
      <c r="ANH3" s="1"/>
      <c r="ANI3" s="1"/>
      <c r="ANJ3" s="1"/>
      <c r="ANK3" s="1"/>
      <c r="ANL3" s="1"/>
      <c r="ANM3" s="1"/>
      <c r="ANN3" s="1"/>
      <c r="ANO3" s="1"/>
      <c r="ANP3" s="1"/>
      <c r="ANQ3" s="1"/>
      <c r="ANR3" s="1"/>
      <c r="ANS3" s="1"/>
      <c r="ANT3" s="1"/>
      <c r="ANU3" s="1"/>
      <c r="ANV3" s="1"/>
      <c r="ANW3" s="1"/>
      <c r="ANX3" s="1"/>
      <c r="ANY3" s="1"/>
      <c r="ANZ3" s="1"/>
      <c r="AOA3" s="1"/>
      <c r="AOB3" s="1"/>
      <c r="AOC3" s="1"/>
      <c r="AOD3" s="1"/>
      <c r="AOE3" s="1"/>
      <c r="AOF3" s="1"/>
      <c r="AOG3" s="1"/>
      <c r="AOH3" s="1"/>
      <c r="AOI3" s="1"/>
      <c r="AOJ3" s="1"/>
      <c r="AOK3" s="1"/>
      <c r="AOL3" s="1"/>
      <c r="AOM3" s="1"/>
      <c r="AON3" s="1"/>
      <c r="AOO3" s="1"/>
      <c r="AOP3" s="1"/>
      <c r="AOQ3" s="1"/>
      <c r="AOR3" s="1"/>
      <c r="AOS3" s="1"/>
      <c r="AOT3" s="1"/>
      <c r="AOU3" s="1"/>
      <c r="AOV3" s="1"/>
      <c r="AOW3" s="1"/>
      <c r="AOX3" s="1"/>
      <c r="AOY3" s="1"/>
      <c r="AOZ3" s="1"/>
      <c r="APA3" s="1"/>
      <c r="APB3" s="1"/>
      <c r="APC3" s="1"/>
      <c r="APD3" s="1"/>
      <c r="APE3" s="1"/>
      <c r="APF3" s="1"/>
      <c r="APG3" s="1"/>
      <c r="APH3" s="1"/>
      <c r="API3" s="1"/>
      <c r="APJ3" s="1"/>
      <c r="APK3" s="1"/>
      <c r="APL3" s="1"/>
      <c r="APM3" s="1"/>
      <c r="APN3" s="1"/>
      <c r="APO3" s="1"/>
      <c r="APP3" s="1"/>
      <c r="APQ3" s="1"/>
      <c r="APR3" s="1"/>
      <c r="APS3" s="1"/>
      <c r="APT3" s="1"/>
      <c r="APU3" s="1"/>
      <c r="APV3" s="1"/>
      <c r="APW3" s="1"/>
      <c r="APX3" s="1"/>
      <c r="APY3" s="1"/>
      <c r="APZ3" s="1"/>
      <c r="AQA3" s="1"/>
      <c r="AQB3" s="1"/>
      <c r="AQC3" s="1"/>
      <c r="AQD3" s="1"/>
      <c r="AQE3" s="1"/>
      <c r="AQF3" s="1"/>
      <c r="AQG3" s="1"/>
      <c r="AQH3" s="1"/>
      <c r="AQI3" s="1"/>
      <c r="AQJ3" s="1"/>
      <c r="AQK3" s="1"/>
      <c r="AQL3" s="1"/>
      <c r="AQM3" s="1"/>
      <c r="AQN3" s="1"/>
      <c r="AQO3" s="1"/>
      <c r="AQP3" s="1"/>
      <c r="AQQ3" s="1"/>
      <c r="AQR3" s="1"/>
      <c r="AQS3" s="1"/>
      <c r="AQT3" s="1"/>
      <c r="AQU3" s="1"/>
      <c r="AQV3" s="1"/>
      <c r="AQW3" s="1"/>
      <c r="AQX3" s="1"/>
      <c r="AQY3" s="1"/>
      <c r="AQZ3" s="1"/>
      <c r="ARA3" s="1"/>
      <c r="ARB3" s="1"/>
      <c r="ARC3" s="1"/>
      <c r="ARD3" s="1"/>
      <c r="ARE3" s="1"/>
      <c r="ARF3" s="1"/>
      <c r="ARG3" s="1"/>
      <c r="ARH3" s="1"/>
      <c r="ARI3" s="1"/>
      <c r="ARJ3" s="1"/>
      <c r="ARK3" s="1"/>
      <c r="ARL3" s="1"/>
      <c r="ARM3" s="1"/>
      <c r="ARN3" s="1"/>
      <c r="ARO3" s="1"/>
      <c r="ARP3" s="1"/>
      <c r="ARQ3" s="1"/>
      <c r="ARR3" s="1"/>
      <c r="ARS3" s="1"/>
      <c r="ART3" s="1"/>
      <c r="ARU3" s="1"/>
      <c r="ARV3" s="1"/>
      <c r="ARW3" s="1"/>
      <c r="ARX3" s="1"/>
      <c r="ARY3" s="1"/>
      <c r="ARZ3" s="1"/>
      <c r="ASA3" s="1"/>
      <c r="ASB3" s="1"/>
      <c r="ASC3" s="1"/>
      <c r="ASD3" s="1"/>
      <c r="ASE3" s="1"/>
      <c r="ASF3" s="1"/>
      <c r="ASG3" s="1"/>
      <c r="ASH3" s="1"/>
      <c r="ASI3" s="1"/>
      <c r="ASJ3" s="1"/>
      <c r="ASK3" s="1"/>
      <c r="ASL3" s="1"/>
      <c r="ASM3" s="1"/>
      <c r="ASN3" s="1"/>
      <c r="ASO3" s="1"/>
      <c r="ASP3" s="1"/>
      <c r="ASQ3" s="1"/>
      <c r="ASR3" s="1"/>
      <c r="ASS3" s="1"/>
      <c r="AST3" s="1"/>
      <c r="ASU3" s="1"/>
      <c r="ASV3" s="1"/>
      <c r="ASW3" s="1"/>
      <c r="ASX3" s="1"/>
      <c r="ASY3" s="1"/>
      <c r="ASZ3" s="1"/>
      <c r="ATA3" s="1"/>
      <c r="ATB3" s="1"/>
      <c r="ATC3" s="1"/>
      <c r="ATD3" s="1"/>
      <c r="ATE3" s="1"/>
      <c r="ATF3" s="1"/>
      <c r="ATG3" s="1"/>
      <c r="ATH3" s="1"/>
      <c r="ATI3" s="1"/>
      <c r="ATJ3" s="1"/>
      <c r="ATK3" s="1"/>
      <c r="ATL3" s="1"/>
      <c r="ATM3" s="1"/>
      <c r="ATN3" s="1"/>
      <c r="ATO3" s="1"/>
      <c r="ATP3" s="1"/>
      <c r="ATQ3" s="1"/>
      <c r="ATR3" s="1"/>
      <c r="ATS3" s="1"/>
      <c r="ATT3" s="1"/>
      <c r="ATU3" s="1"/>
      <c r="ATV3" s="1"/>
      <c r="ATW3" s="1"/>
      <c r="ATX3" s="1"/>
      <c r="ATY3" s="1"/>
      <c r="ATZ3" s="1"/>
      <c r="AUA3" s="1"/>
      <c r="AUB3" s="1"/>
      <c r="AUC3" s="1"/>
      <c r="AUD3" s="1"/>
      <c r="AUE3" s="1"/>
      <c r="AUF3" s="1"/>
      <c r="AUG3" s="1"/>
      <c r="AUH3" s="1"/>
      <c r="AUI3" s="1"/>
      <c r="AUJ3" s="1"/>
      <c r="AUK3" s="1"/>
    </row>
    <row r="4" spans="1:1233" s="519" customFormat="1" ht="14.25">
      <c r="A4" s="53"/>
      <c r="B4" s="1017" t="s">
        <v>315</v>
      </c>
      <c r="C4" s="1018"/>
      <c r="D4" s="108"/>
      <c r="E4" s="750" t="s">
        <v>316</v>
      </c>
      <c r="F4" s="714"/>
      <c r="G4" s="714"/>
      <c r="H4" s="714"/>
      <c r="I4" s="714"/>
      <c r="J4" s="714"/>
      <c r="K4" s="714"/>
      <c r="L4" s="714"/>
      <c r="M4" s="714"/>
      <c r="N4" s="715"/>
      <c r="O4" s="716"/>
      <c r="P4" s="53"/>
      <c r="Q4" s="53"/>
      <c r="R4" s="1"/>
      <c r="S4" s="1"/>
      <c r="T4" s="1"/>
      <c r="U4" s="1"/>
      <c r="V4" s="1"/>
      <c r="W4" s="1"/>
      <c r="X4" s="1"/>
      <c r="Y4" s="1"/>
      <c r="Z4" s="1"/>
      <c r="AA4" s="1"/>
      <c r="AB4" s="1"/>
      <c r="AC4" s="1"/>
      <c r="AD4" s="1"/>
      <c r="AE4" s="1"/>
      <c r="AF4" s="1"/>
      <c r="AG4" s="1"/>
      <c r="AH4" s="1"/>
      <c r="AI4" s="1"/>
      <c r="AJ4" s="1"/>
      <c r="AK4" s="1"/>
      <c r="AL4" s="1"/>
      <c r="AM4" s="1"/>
      <c r="AN4" s="1"/>
      <c r="AO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c r="ADD4" s="1"/>
      <c r="ADE4" s="1"/>
      <c r="ADF4" s="1"/>
      <c r="ADG4" s="1"/>
      <c r="ADH4" s="1"/>
      <c r="ADI4" s="1"/>
      <c r="ADJ4" s="1"/>
      <c r="ADK4" s="1"/>
      <c r="ADL4" s="1"/>
      <c r="ADM4" s="1"/>
      <c r="ADN4" s="1"/>
      <c r="ADO4" s="1"/>
      <c r="ADP4" s="1"/>
      <c r="ADQ4" s="1"/>
      <c r="ADR4" s="1"/>
      <c r="ADS4" s="1"/>
      <c r="ADT4" s="1"/>
      <c r="ADU4" s="1"/>
      <c r="ADV4" s="1"/>
      <c r="ADW4" s="1"/>
      <c r="ADX4" s="1"/>
      <c r="ADY4" s="1"/>
      <c r="ADZ4" s="1"/>
      <c r="AEA4" s="1"/>
      <c r="AEB4" s="1"/>
      <c r="AEC4" s="1"/>
      <c r="AED4" s="1"/>
      <c r="AEE4" s="1"/>
      <c r="AEF4" s="1"/>
      <c r="AEG4" s="1"/>
      <c r="AEH4" s="1"/>
      <c r="AEI4" s="1"/>
      <c r="AEJ4" s="1"/>
      <c r="AEK4" s="1"/>
      <c r="AEL4" s="1"/>
      <c r="AEM4" s="1"/>
      <c r="AEN4" s="1"/>
      <c r="AEO4" s="1"/>
      <c r="AEP4" s="1"/>
      <c r="AEQ4" s="1"/>
      <c r="AER4" s="1"/>
      <c r="AES4" s="1"/>
      <c r="AET4" s="1"/>
      <c r="AEU4" s="1"/>
      <c r="AEV4" s="1"/>
      <c r="AEW4" s="1"/>
      <c r="AEX4" s="1"/>
      <c r="AEY4" s="1"/>
      <c r="AEZ4" s="1"/>
      <c r="AFA4" s="1"/>
      <c r="AFB4" s="1"/>
      <c r="AFC4" s="1"/>
      <c r="AFD4" s="1"/>
      <c r="AFE4" s="1"/>
      <c r="AFF4" s="1"/>
      <c r="AFG4" s="1"/>
      <c r="AFH4" s="1"/>
      <c r="AFI4" s="1"/>
      <c r="AFJ4" s="1"/>
      <c r="AFK4" s="1"/>
      <c r="AFL4" s="1"/>
      <c r="AFM4" s="1"/>
      <c r="AFN4" s="1"/>
      <c r="AFO4" s="1"/>
      <c r="AFP4" s="1"/>
      <c r="AFQ4" s="1"/>
      <c r="AFR4" s="1"/>
      <c r="AFS4" s="1"/>
      <c r="AFT4" s="1"/>
      <c r="AFU4" s="1"/>
      <c r="AFV4" s="1"/>
      <c r="AFW4" s="1"/>
      <c r="AFX4" s="1"/>
      <c r="AFY4" s="1"/>
      <c r="AFZ4" s="1"/>
      <c r="AGA4" s="1"/>
      <c r="AGB4" s="1"/>
      <c r="AGC4" s="1"/>
      <c r="AGD4" s="1"/>
      <c r="AGE4" s="1"/>
      <c r="AGF4" s="1"/>
      <c r="AGG4" s="1"/>
      <c r="AGH4" s="1"/>
      <c r="AGI4" s="1"/>
      <c r="AGJ4" s="1"/>
      <c r="AGK4" s="1"/>
      <c r="AGL4" s="1"/>
      <c r="AGM4" s="1"/>
      <c r="AGN4" s="1"/>
      <c r="AGO4" s="1"/>
      <c r="AGP4" s="1"/>
      <c r="AGQ4" s="1"/>
      <c r="AGR4" s="1"/>
      <c r="AGS4" s="1"/>
      <c r="AGT4" s="1"/>
      <c r="AGU4" s="1"/>
      <c r="AGV4" s="1"/>
      <c r="AGW4" s="1"/>
      <c r="AGX4" s="1"/>
      <c r="AGY4" s="1"/>
      <c r="AGZ4" s="1"/>
      <c r="AHA4" s="1"/>
      <c r="AHB4" s="1"/>
      <c r="AHC4" s="1"/>
      <c r="AHD4" s="1"/>
      <c r="AHE4" s="1"/>
      <c r="AHF4" s="1"/>
      <c r="AHG4" s="1"/>
      <c r="AHH4" s="1"/>
      <c r="AHI4" s="1"/>
      <c r="AHJ4" s="1"/>
      <c r="AHK4" s="1"/>
      <c r="AHL4" s="1"/>
      <c r="AHM4" s="1"/>
      <c r="AHN4" s="1"/>
      <c r="AHO4" s="1"/>
      <c r="AHP4" s="1"/>
      <c r="AHQ4" s="1"/>
      <c r="AHR4" s="1"/>
      <c r="AHS4" s="1"/>
      <c r="AHT4" s="1"/>
      <c r="AHU4" s="1"/>
      <c r="AHV4" s="1"/>
      <c r="AHW4" s="1"/>
      <c r="AHX4" s="1"/>
      <c r="AHY4" s="1"/>
      <c r="AHZ4" s="1"/>
      <c r="AIA4" s="1"/>
      <c r="AIB4" s="1"/>
      <c r="AIC4" s="1"/>
      <c r="AID4" s="1"/>
      <c r="AIE4" s="1"/>
      <c r="AIF4" s="1"/>
      <c r="AIG4" s="1"/>
      <c r="AIH4" s="1"/>
      <c r="AII4" s="1"/>
      <c r="AIJ4" s="1"/>
      <c r="AIK4" s="1"/>
      <c r="AIL4" s="1"/>
      <c r="AIM4" s="1"/>
      <c r="AIN4" s="1"/>
      <c r="AIO4" s="1"/>
      <c r="AIP4" s="1"/>
      <c r="AIQ4" s="1"/>
      <c r="AIR4" s="1"/>
      <c r="AIS4" s="1"/>
      <c r="AIT4" s="1"/>
      <c r="AIU4" s="1"/>
      <c r="AIV4" s="1"/>
      <c r="AIW4" s="1"/>
      <c r="AIX4" s="1"/>
      <c r="AIY4" s="1"/>
      <c r="AIZ4" s="1"/>
      <c r="AJA4" s="1"/>
      <c r="AJB4" s="1"/>
      <c r="AJC4" s="1"/>
      <c r="AJD4" s="1"/>
      <c r="AJE4" s="1"/>
      <c r="AJF4" s="1"/>
      <c r="AJG4" s="1"/>
      <c r="AJH4" s="1"/>
      <c r="AJI4" s="1"/>
      <c r="AJJ4" s="1"/>
      <c r="AJK4" s="1"/>
      <c r="AJL4" s="1"/>
      <c r="AJM4" s="1"/>
      <c r="AJN4" s="1"/>
      <c r="AJO4" s="1"/>
      <c r="AJP4" s="1"/>
      <c r="AJQ4" s="1"/>
      <c r="AJR4" s="1"/>
      <c r="AJS4" s="1"/>
      <c r="AJT4" s="1"/>
      <c r="AJU4" s="1"/>
      <c r="AJV4" s="1"/>
      <c r="AJW4" s="1"/>
      <c r="AJX4" s="1"/>
      <c r="AJY4" s="1"/>
      <c r="AJZ4" s="1"/>
      <c r="AKA4" s="1"/>
      <c r="AKB4" s="1"/>
      <c r="AKC4" s="1"/>
      <c r="AKD4" s="1"/>
      <c r="AKE4" s="1"/>
      <c r="AKF4" s="1"/>
      <c r="AKG4" s="1"/>
      <c r="AKH4" s="1"/>
      <c r="AKI4" s="1"/>
      <c r="AKJ4" s="1"/>
      <c r="AKK4" s="1"/>
      <c r="AKL4" s="1"/>
      <c r="AKM4" s="1"/>
      <c r="AKN4" s="1"/>
      <c r="AKO4" s="1"/>
      <c r="AKP4" s="1"/>
      <c r="AKQ4" s="1"/>
      <c r="AKR4" s="1"/>
      <c r="AKS4" s="1"/>
      <c r="AKT4" s="1"/>
      <c r="AKU4" s="1"/>
      <c r="AKV4" s="1"/>
      <c r="AKW4" s="1"/>
      <c r="AKX4" s="1"/>
      <c r="AKY4" s="1"/>
      <c r="AKZ4" s="1"/>
      <c r="ALA4" s="1"/>
      <c r="ALB4" s="1"/>
      <c r="ALC4" s="1"/>
      <c r="ALD4" s="1"/>
      <c r="ALE4" s="1"/>
      <c r="ALF4" s="1"/>
      <c r="ALG4" s="1"/>
      <c r="ALH4" s="1"/>
      <c r="ALI4" s="1"/>
      <c r="ALJ4" s="1"/>
      <c r="ALK4" s="1"/>
      <c r="ALL4" s="1"/>
      <c r="ALM4" s="1"/>
      <c r="ALN4" s="1"/>
      <c r="ALO4" s="1"/>
      <c r="ALP4" s="1"/>
      <c r="ALQ4" s="1"/>
      <c r="ALR4" s="1"/>
      <c r="ALS4" s="1"/>
      <c r="ALT4" s="1"/>
      <c r="ALU4" s="1"/>
      <c r="ALV4" s="1"/>
      <c r="ALW4" s="1"/>
      <c r="ALX4" s="1"/>
      <c r="ALY4" s="1"/>
      <c r="ALZ4" s="1"/>
      <c r="AMA4" s="1"/>
      <c r="AMB4" s="1"/>
      <c r="AMC4" s="1"/>
      <c r="AMD4" s="1"/>
      <c r="AME4" s="1"/>
      <c r="AMF4" s="1"/>
      <c r="AMG4" s="1"/>
      <c r="AMH4" s="1"/>
      <c r="AMI4" s="1"/>
      <c r="AMJ4" s="1"/>
      <c r="AMK4" s="1"/>
      <c r="AML4" s="1"/>
      <c r="AMM4" s="1"/>
      <c r="AMN4" s="1"/>
      <c r="AMO4" s="1"/>
      <c r="AMP4" s="1"/>
      <c r="AMQ4" s="1"/>
      <c r="AMR4" s="1"/>
      <c r="AMS4" s="1"/>
      <c r="AMT4" s="1"/>
      <c r="AMU4" s="1"/>
      <c r="AMV4" s="1"/>
      <c r="AMW4" s="1"/>
      <c r="AMX4" s="1"/>
      <c r="AMY4" s="1"/>
      <c r="AMZ4" s="1"/>
      <c r="ANA4" s="1"/>
      <c r="ANB4" s="1"/>
      <c r="ANC4" s="1"/>
      <c r="AND4" s="1"/>
      <c r="ANE4" s="1"/>
      <c r="ANF4" s="1"/>
      <c r="ANG4" s="1"/>
      <c r="ANH4" s="1"/>
      <c r="ANI4" s="1"/>
      <c r="ANJ4" s="1"/>
      <c r="ANK4" s="1"/>
      <c r="ANL4" s="1"/>
      <c r="ANM4" s="1"/>
      <c r="ANN4" s="1"/>
      <c r="ANO4" s="1"/>
      <c r="ANP4" s="1"/>
      <c r="ANQ4" s="1"/>
      <c r="ANR4" s="1"/>
      <c r="ANS4" s="1"/>
      <c r="ANT4" s="1"/>
      <c r="ANU4" s="1"/>
      <c r="ANV4" s="1"/>
      <c r="ANW4" s="1"/>
      <c r="ANX4" s="1"/>
      <c r="ANY4" s="1"/>
      <c r="ANZ4" s="1"/>
      <c r="AOA4" s="1"/>
      <c r="AOB4" s="1"/>
      <c r="AOC4" s="1"/>
      <c r="AOD4" s="1"/>
      <c r="AOE4" s="1"/>
      <c r="AOF4" s="1"/>
      <c r="AOG4" s="1"/>
      <c r="AOH4" s="1"/>
      <c r="AOI4" s="1"/>
      <c r="AOJ4" s="1"/>
      <c r="AOK4" s="1"/>
      <c r="AOL4" s="1"/>
      <c r="AOM4" s="1"/>
      <c r="AON4" s="1"/>
      <c r="AOO4" s="1"/>
      <c r="AOP4" s="1"/>
      <c r="AOQ4" s="1"/>
      <c r="AOR4" s="1"/>
      <c r="AOS4" s="1"/>
      <c r="AOT4" s="1"/>
      <c r="AOU4" s="1"/>
      <c r="AOV4" s="1"/>
      <c r="AOW4" s="1"/>
      <c r="AOX4" s="1"/>
      <c r="AOY4" s="1"/>
      <c r="AOZ4" s="1"/>
      <c r="APA4" s="1"/>
      <c r="APB4" s="1"/>
      <c r="APC4" s="1"/>
      <c r="APD4" s="1"/>
      <c r="APE4" s="1"/>
      <c r="APF4" s="1"/>
      <c r="APG4" s="1"/>
      <c r="APH4" s="1"/>
      <c r="API4" s="1"/>
      <c r="APJ4" s="1"/>
      <c r="APK4" s="1"/>
      <c r="APL4" s="1"/>
      <c r="APM4" s="1"/>
      <c r="APN4" s="1"/>
      <c r="APO4" s="1"/>
      <c r="APP4" s="1"/>
      <c r="APQ4" s="1"/>
      <c r="APR4" s="1"/>
      <c r="APS4" s="1"/>
      <c r="APT4" s="1"/>
      <c r="APU4" s="1"/>
      <c r="APV4" s="1"/>
      <c r="APW4" s="1"/>
      <c r="APX4" s="1"/>
      <c r="APY4" s="1"/>
      <c r="APZ4" s="1"/>
      <c r="AQA4" s="1"/>
      <c r="AQB4" s="1"/>
      <c r="AQC4" s="1"/>
      <c r="AQD4" s="1"/>
      <c r="AQE4" s="1"/>
      <c r="AQF4" s="1"/>
      <c r="AQG4" s="1"/>
      <c r="AQH4" s="1"/>
      <c r="AQI4" s="1"/>
      <c r="AQJ4" s="1"/>
      <c r="AQK4" s="1"/>
      <c r="AQL4" s="1"/>
      <c r="AQM4" s="1"/>
      <c r="AQN4" s="1"/>
      <c r="AQO4" s="1"/>
      <c r="AQP4" s="1"/>
      <c r="AQQ4" s="1"/>
      <c r="AQR4" s="1"/>
      <c r="AQS4" s="1"/>
      <c r="AQT4" s="1"/>
      <c r="AQU4" s="1"/>
      <c r="AQV4" s="1"/>
      <c r="AQW4" s="1"/>
      <c r="AQX4" s="1"/>
      <c r="AQY4" s="1"/>
      <c r="AQZ4" s="1"/>
      <c r="ARA4" s="1"/>
      <c r="ARB4" s="1"/>
      <c r="ARC4" s="1"/>
      <c r="ARD4" s="1"/>
      <c r="ARE4" s="1"/>
      <c r="ARF4" s="1"/>
      <c r="ARG4" s="1"/>
      <c r="ARH4" s="1"/>
      <c r="ARI4" s="1"/>
      <c r="ARJ4" s="1"/>
      <c r="ARK4" s="1"/>
      <c r="ARL4" s="1"/>
      <c r="ARM4" s="1"/>
      <c r="ARN4" s="1"/>
      <c r="ARO4" s="1"/>
      <c r="ARP4" s="1"/>
      <c r="ARQ4" s="1"/>
      <c r="ARR4" s="1"/>
      <c r="ARS4" s="1"/>
      <c r="ART4" s="1"/>
      <c r="ARU4" s="1"/>
      <c r="ARV4" s="1"/>
      <c r="ARW4" s="1"/>
      <c r="ARX4" s="1"/>
      <c r="ARY4" s="1"/>
      <c r="ARZ4" s="1"/>
      <c r="ASA4" s="1"/>
      <c r="ASB4" s="1"/>
      <c r="ASC4" s="1"/>
      <c r="ASD4" s="1"/>
      <c r="ASE4" s="1"/>
      <c r="ASF4" s="1"/>
      <c r="ASG4" s="1"/>
      <c r="ASH4" s="1"/>
      <c r="ASI4" s="1"/>
      <c r="ASJ4" s="1"/>
      <c r="ASK4" s="1"/>
      <c r="ASL4" s="1"/>
      <c r="ASM4" s="1"/>
      <c r="ASN4" s="1"/>
      <c r="ASO4" s="1"/>
      <c r="ASP4" s="1"/>
      <c r="ASQ4" s="1"/>
      <c r="ASR4" s="1"/>
      <c r="ASS4" s="1"/>
      <c r="AST4" s="1"/>
      <c r="ASU4" s="1"/>
      <c r="ASV4" s="1"/>
      <c r="ASW4" s="1"/>
      <c r="ASX4" s="1"/>
      <c r="ASY4" s="1"/>
      <c r="ASZ4" s="1"/>
      <c r="ATA4" s="1"/>
      <c r="ATB4" s="1"/>
      <c r="ATC4" s="1"/>
      <c r="ATD4" s="1"/>
      <c r="ATE4" s="1"/>
      <c r="ATF4" s="1"/>
      <c r="ATG4" s="1"/>
      <c r="ATH4" s="1"/>
      <c r="ATI4" s="1"/>
      <c r="ATJ4" s="1"/>
      <c r="ATK4" s="1"/>
      <c r="ATL4" s="1"/>
      <c r="ATM4" s="1"/>
      <c r="ATN4" s="1"/>
      <c r="ATO4" s="1"/>
      <c r="ATP4" s="1"/>
      <c r="ATQ4" s="1"/>
      <c r="ATR4" s="1"/>
      <c r="ATS4" s="1"/>
      <c r="ATT4" s="1"/>
      <c r="ATU4" s="1"/>
      <c r="ATV4" s="1"/>
      <c r="ATW4" s="1"/>
      <c r="ATX4" s="1"/>
      <c r="ATY4" s="1"/>
      <c r="ATZ4" s="1"/>
      <c r="AUA4" s="1"/>
      <c r="AUB4" s="1"/>
      <c r="AUC4" s="1"/>
      <c r="AUD4" s="1"/>
      <c r="AUE4" s="1"/>
      <c r="AUF4" s="1"/>
      <c r="AUG4" s="1"/>
      <c r="AUH4" s="1"/>
      <c r="AUI4" s="1"/>
      <c r="AUJ4" s="1"/>
      <c r="AUK4" s="1"/>
    </row>
    <row r="5" spans="1:1233" s="519" customFormat="1" ht="14.25">
      <c r="A5" s="53"/>
      <c r="B5" s="2" t="s">
        <v>317</v>
      </c>
      <c r="C5" s="425"/>
      <c r="D5" s="425"/>
      <c r="E5" s="425"/>
      <c r="F5" s="425"/>
      <c r="G5" s="425"/>
      <c r="H5" s="425"/>
      <c r="I5" s="425"/>
      <c r="J5" s="425"/>
      <c r="K5" s="425"/>
      <c r="L5" s="425"/>
      <c r="M5" s="425"/>
      <c r="N5" s="429"/>
      <c r="O5" s="430"/>
      <c r="P5" s="53"/>
      <c r="Q5" s="53"/>
      <c r="R5" s="1"/>
      <c r="S5" s="1"/>
      <c r="T5" s="1"/>
      <c r="U5" s="1"/>
      <c r="V5" s="1"/>
      <c r="W5" s="1"/>
      <c r="X5" s="1"/>
      <c r="Y5" s="1"/>
      <c r="Z5" s="1"/>
      <c r="AA5" s="1"/>
      <c r="AB5" s="1"/>
      <c r="AC5" s="1"/>
      <c r="AD5" s="1"/>
      <c r="AE5" s="1"/>
      <c r="AF5" s="1"/>
      <c r="AG5" s="1"/>
      <c r="AH5" s="1"/>
      <c r="AI5" s="1"/>
      <c r="AJ5" s="1"/>
      <c r="AK5" s="1"/>
      <c r="AL5" s="1"/>
      <c r="AM5" s="1"/>
      <c r="AN5" s="1"/>
      <c r="AO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c r="ADD5" s="1"/>
      <c r="ADE5" s="1"/>
      <c r="ADF5" s="1"/>
      <c r="ADG5" s="1"/>
      <c r="ADH5" s="1"/>
      <c r="ADI5" s="1"/>
      <c r="ADJ5" s="1"/>
      <c r="ADK5" s="1"/>
      <c r="ADL5" s="1"/>
      <c r="ADM5" s="1"/>
      <c r="ADN5" s="1"/>
      <c r="ADO5" s="1"/>
      <c r="ADP5" s="1"/>
      <c r="ADQ5" s="1"/>
      <c r="ADR5" s="1"/>
      <c r="ADS5" s="1"/>
      <c r="ADT5" s="1"/>
      <c r="ADU5" s="1"/>
      <c r="ADV5" s="1"/>
      <c r="ADW5" s="1"/>
      <c r="ADX5" s="1"/>
      <c r="ADY5" s="1"/>
      <c r="ADZ5" s="1"/>
      <c r="AEA5" s="1"/>
      <c r="AEB5" s="1"/>
      <c r="AEC5" s="1"/>
      <c r="AED5" s="1"/>
      <c r="AEE5" s="1"/>
      <c r="AEF5" s="1"/>
      <c r="AEG5" s="1"/>
      <c r="AEH5" s="1"/>
      <c r="AEI5" s="1"/>
      <c r="AEJ5" s="1"/>
      <c r="AEK5" s="1"/>
      <c r="AEL5" s="1"/>
      <c r="AEM5" s="1"/>
      <c r="AEN5" s="1"/>
      <c r="AEO5" s="1"/>
      <c r="AEP5" s="1"/>
      <c r="AEQ5" s="1"/>
      <c r="AER5" s="1"/>
      <c r="AES5" s="1"/>
      <c r="AET5" s="1"/>
      <c r="AEU5" s="1"/>
      <c r="AEV5" s="1"/>
      <c r="AEW5" s="1"/>
      <c r="AEX5" s="1"/>
      <c r="AEY5" s="1"/>
      <c r="AEZ5" s="1"/>
      <c r="AFA5" s="1"/>
      <c r="AFB5" s="1"/>
      <c r="AFC5" s="1"/>
      <c r="AFD5" s="1"/>
      <c r="AFE5" s="1"/>
      <c r="AFF5" s="1"/>
      <c r="AFG5" s="1"/>
      <c r="AFH5" s="1"/>
      <c r="AFI5" s="1"/>
      <c r="AFJ5" s="1"/>
      <c r="AFK5" s="1"/>
      <c r="AFL5" s="1"/>
      <c r="AFM5" s="1"/>
      <c r="AFN5" s="1"/>
      <c r="AFO5" s="1"/>
      <c r="AFP5" s="1"/>
      <c r="AFQ5" s="1"/>
      <c r="AFR5" s="1"/>
      <c r="AFS5" s="1"/>
      <c r="AFT5" s="1"/>
      <c r="AFU5" s="1"/>
      <c r="AFV5" s="1"/>
      <c r="AFW5" s="1"/>
      <c r="AFX5" s="1"/>
      <c r="AFY5" s="1"/>
      <c r="AFZ5" s="1"/>
      <c r="AGA5" s="1"/>
      <c r="AGB5" s="1"/>
      <c r="AGC5" s="1"/>
      <c r="AGD5" s="1"/>
      <c r="AGE5" s="1"/>
      <c r="AGF5" s="1"/>
      <c r="AGG5" s="1"/>
      <c r="AGH5" s="1"/>
      <c r="AGI5" s="1"/>
      <c r="AGJ5" s="1"/>
      <c r="AGK5" s="1"/>
      <c r="AGL5" s="1"/>
      <c r="AGM5" s="1"/>
      <c r="AGN5" s="1"/>
      <c r="AGO5" s="1"/>
      <c r="AGP5" s="1"/>
      <c r="AGQ5" s="1"/>
      <c r="AGR5" s="1"/>
      <c r="AGS5" s="1"/>
      <c r="AGT5" s="1"/>
      <c r="AGU5" s="1"/>
      <c r="AGV5" s="1"/>
      <c r="AGW5" s="1"/>
      <c r="AGX5" s="1"/>
      <c r="AGY5" s="1"/>
      <c r="AGZ5" s="1"/>
      <c r="AHA5" s="1"/>
      <c r="AHB5" s="1"/>
      <c r="AHC5" s="1"/>
      <c r="AHD5" s="1"/>
      <c r="AHE5" s="1"/>
      <c r="AHF5" s="1"/>
      <c r="AHG5" s="1"/>
      <c r="AHH5" s="1"/>
      <c r="AHI5" s="1"/>
      <c r="AHJ5" s="1"/>
      <c r="AHK5" s="1"/>
      <c r="AHL5" s="1"/>
      <c r="AHM5" s="1"/>
      <c r="AHN5" s="1"/>
      <c r="AHO5" s="1"/>
      <c r="AHP5" s="1"/>
      <c r="AHQ5" s="1"/>
      <c r="AHR5" s="1"/>
      <c r="AHS5" s="1"/>
      <c r="AHT5" s="1"/>
      <c r="AHU5" s="1"/>
      <c r="AHV5" s="1"/>
      <c r="AHW5" s="1"/>
      <c r="AHX5" s="1"/>
      <c r="AHY5" s="1"/>
      <c r="AHZ5" s="1"/>
      <c r="AIA5" s="1"/>
      <c r="AIB5" s="1"/>
      <c r="AIC5" s="1"/>
      <c r="AID5" s="1"/>
      <c r="AIE5" s="1"/>
      <c r="AIF5" s="1"/>
      <c r="AIG5" s="1"/>
      <c r="AIH5" s="1"/>
      <c r="AII5" s="1"/>
      <c r="AIJ5" s="1"/>
      <c r="AIK5" s="1"/>
      <c r="AIL5" s="1"/>
      <c r="AIM5" s="1"/>
      <c r="AIN5" s="1"/>
      <c r="AIO5" s="1"/>
      <c r="AIP5" s="1"/>
      <c r="AIQ5" s="1"/>
      <c r="AIR5" s="1"/>
      <c r="AIS5" s="1"/>
      <c r="AIT5" s="1"/>
      <c r="AIU5" s="1"/>
      <c r="AIV5" s="1"/>
      <c r="AIW5" s="1"/>
      <c r="AIX5" s="1"/>
      <c r="AIY5" s="1"/>
      <c r="AIZ5" s="1"/>
      <c r="AJA5" s="1"/>
      <c r="AJB5" s="1"/>
      <c r="AJC5" s="1"/>
      <c r="AJD5" s="1"/>
      <c r="AJE5" s="1"/>
      <c r="AJF5" s="1"/>
      <c r="AJG5" s="1"/>
      <c r="AJH5" s="1"/>
      <c r="AJI5" s="1"/>
      <c r="AJJ5" s="1"/>
      <c r="AJK5" s="1"/>
      <c r="AJL5" s="1"/>
      <c r="AJM5" s="1"/>
      <c r="AJN5" s="1"/>
      <c r="AJO5" s="1"/>
      <c r="AJP5" s="1"/>
      <c r="AJQ5" s="1"/>
      <c r="AJR5" s="1"/>
      <c r="AJS5" s="1"/>
      <c r="AJT5" s="1"/>
      <c r="AJU5" s="1"/>
      <c r="AJV5" s="1"/>
      <c r="AJW5" s="1"/>
      <c r="AJX5" s="1"/>
      <c r="AJY5" s="1"/>
      <c r="AJZ5" s="1"/>
      <c r="AKA5" s="1"/>
      <c r="AKB5" s="1"/>
      <c r="AKC5" s="1"/>
      <c r="AKD5" s="1"/>
      <c r="AKE5" s="1"/>
      <c r="AKF5" s="1"/>
      <c r="AKG5" s="1"/>
      <c r="AKH5" s="1"/>
      <c r="AKI5" s="1"/>
      <c r="AKJ5" s="1"/>
      <c r="AKK5" s="1"/>
      <c r="AKL5" s="1"/>
      <c r="AKM5" s="1"/>
      <c r="AKN5" s="1"/>
      <c r="AKO5" s="1"/>
      <c r="AKP5" s="1"/>
      <c r="AKQ5" s="1"/>
      <c r="AKR5" s="1"/>
      <c r="AKS5" s="1"/>
      <c r="AKT5" s="1"/>
      <c r="AKU5" s="1"/>
      <c r="AKV5" s="1"/>
      <c r="AKW5" s="1"/>
      <c r="AKX5" s="1"/>
      <c r="AKY5" s="1"/>
      <c r="AKZ5" s="1"/>
      <c r="ALA5" s="1"/>
      <c r="ALB5" s="1"/>
      <c r="ALC5" s="1"/>
      <c r="ALD5" s="1"/>
      <c r="ALE5" s="1"/>
      <c r="ALF5" s="1"/>
      <c r="ALG5" s="1"/>
      <c r="ALH5" s="1"/>
      <c r="ALI5" s="1"/>
      <c r="ALJ5" s="1"/>
      <c r="ALK5" s="1"/>
      <c r="ALL5" s="1"/>
      <c r="ALM5" s="1"/>
      <c r="ALN5" s="1"/>
      <c r="ALO5" s="1"/>
      <c r="ALP5" s="1"/>
      <c r="ALQ5" s="1"/>
      <c r="ALR5" s="1"/>
      <c r="ALS5" s="1"/>
      <c r="ALT5" s="1"/>
      <c r="ALU5" s="1"/>
      <c r="ALV5" s="1"/>
      <c r="ALW5" s="1"/>
      <c r="ALX5" s="1"/>
      <c r="ALY5" s="1"/>
      <c r="ALZ5" s="1"/>
      <c r="AMA5" s="1"/>
      <c r="AMB5" s="1"/>
      <c r="AMC5" s="1"/>
      <c r="AMD5" s="1"/>
      <c r="AME5" s="1"/>
      <c r="AMF5" s="1"/>
      <c r="AMG5" s="1"/>
      <c r="AMH5" s="1"/>
      <c r="AMI5" s="1"/>
      <c r="AMJ5" s="1"/>
      <c r="AMK5" s="1"/>
      <c r="AML5" s="1"/>
      <c r="AMM5" s="1"/>
      <c r="AMN5" s="1"/>
      <c r="AMO5" s="1"/>
      <c r="AMP5" s="1"/>
      <c r="AMQ5" s="1"/>
      <c r="AMR5" s="1"/>
      <c r="AMS5" s="1"/>
      <c r="AMT5" s="1"/>
      <c r="AMU5" s="1"/>
      <c r="AMV5" s="1"/>
      <c r="AMW5" s="1"/>
      <c r="AMX5" s="1"/>
      <c r="AMY5" s="1"/>
      <c r="AMZ5" s="1"/>
      <c r="ANA5" s="1"/>
      <c r="ANB5" s="1"/>
      <c r="ANC5" s="1"/>
      <c r="AND5" s="1"/>
      <c r="ANE5" s="1"/>
      <c r="ANF5" s="1"/>
      <c r="ANG5" s="1"/>
      <c r="ANH5" s="1"/>
      <c r="ANI5" s="1"/>
      <c r="ANJ5" s="1"/>
      <c r="ANK5" s="1"/>
      <c r="ANL5" s="1"/>
      <c r="ANM5" s="1"/>
      <c r="ANN5" s="1"/>
      <c r="ANO5" s="1"/>
      <c r="ANP5" s="1"/>
      <c r="ANQ5" s="1"/>
      <c r="ANR5" s="1"/>
      <c r="ANS5" s="1"/>
      <c r="ANT5" s="1"/>
      <c r="ANU5" s="1"/>
      <c r="ANV5" s="1"/>
      <c r="ANW5" s="1"/>
      <c r="ANX5" s="1"/>
      <c r="ANY5" s="1"/>
      <c r="ANZ5" s="1"/>
      <c r="AOA5" s="1"/>
      <c r="AOB5" s="1"/>
      <c r="AOC5" s="1"/>
      <c r="AOD5" s="1"/>
      <c r="AOE5" s="1"/>
      <c r="AOF5" s="1"/>
      <c r="AOG5" s="1"/>
      <c r="AOH5" s="1"/>
      <c r="AOI5" s="1"/>
      <c r="AOJ5" s="1"/>
      <c r="AOK5" s="1"/>
      <c r="AOL5" s="1"/>
      <c r="AOM5" s="1"/>
      <c r="AON5" s="1"/>
      <c r="AOO5" s="1"/>
      <c r="AOP5" s="1"/>
      <c r="AOQ5" s="1"/>
      <c r="AOR5" s="1"/>
      <c r="AOS5" s="1"/>
      <c r="AOT5" s="1"/>
      <c r="AOU5" s="1"/>
      <c r="AOV5" s="1"/>
      <c r="AOW5" s="1"/>
      <c r="AOX5" s="1"/>
      <c r="AOY5" s="1"/>
      <c r="AOZ5" s="1"/>
      <c r="APA5" s="1"/>
      <c r="APB5" s="1"/>
      <c r="APC5" s="1"/>
      <c r="APD5" s="1"/>
      <c r="APE5" s="1"/>
      <c r="APF5" s="1"/>
      <c r="APG5" s="1"/>
      <c r="APH5" s="1"/>
      <c r="API5" s="1"/>
      <c r="APJ5" s="1"/>
      <c r="APK5" s="1"/>
      <c r="APL5" s="1"/>
      <c r="APM5" s="1"/>
      <c r="APN5" s="1"/>
      <c r="APO5" s="1"/>
      <c r="APP5" s="1"/>
      <c r="APQ5" s="1"/>
      <c r="APR5" s="1"/>
      <c r="APS5" s="1"/>
      <c r="APT5" s="1"/>
      <c r="APU5" s="1"/>
      <c r="APV5" s="1"/>
      <c r="APW5" s="1"/>
      <c r="APX5" s="1"/>
      <c r="APY5" s="1"/>
      <c r="APZ5" s="1"/>
      <c r="AQA5" s="1"/>
      <c r="AQB5" s="1"/>
      <c r="AQC5" s="1"/>
      <c r="AQD5" s="1"/>
      <c r="AQE5" s="1"/>
      <c r="AQF5" s="1"/>
      <c r="AQG5" s="1"/>
      <c r="AQH5" s="1"/>
      <c r="AQI5" s="1"/>
      <c r="AQJ5" s="1"/>
      <c r="AQK5" s="1"/>
      <c r="AQL5" s="1"/>
      <c r="AQM5" s="1"/>
      <c r="AQN5" s="1"/>
      <c r="AQO5" s="1"/>
      <c r="AQP5" s="1"/>
      <c r="AQQ5" s="1"/>
      <c r="AQR5" s="1"/>
      <c r="AQS5" s="1"/>
      <c r="AQT5" s="1"/>
      <c r="AQU5" s="1"/>
      <c r="AQV5" s="1"/>
      <c r="AQW5" s="1"/>
      <c r="AQX5" s="1"/>
      <c r="AQY5" s="1"/>
      <c r="AQZ5" s="1"/>
      <c r="ARA5" s="1"/>
      <c r="ARB5" s="1"/>
      <c r="ARC5" s="1"/>
      <c r="ARD5" s="1"/>
      <c r="ARE5" s="1"/>
      <c r="ARF5" s="1"/>
      <c r="ARG5" s="1"/>
      <c r="ARH5" s="1"/>
      <c r="ARI5" s="1"/>
      <c r="ARJ5" s="1"/>
      <c r="ARK5" s="1"/>
      <c r="ARL5" s="1"/>
      <c r="ARM5" s="1"/>
      <c r="ARN5" s="1"/>
      <c r="ARO5" s="1"/>
      <c r="ARP5" s="1"/>
      <c r="ARQ5" s="1"/>
      <c r="ARR5" s="1"/>
      <c r="ARS5" s="1"/>
      <c r="ART5" s="1"/>
      <c r="ARU5" s="1"/>
      <c r="ARV5" s="1"/>
      <c r="ARW5" s="1"/>
      <c r="ARX5" s="1"/>
      <c r="ARY5" s="1"/>
      <c r="ARZ5" s="1"/>
      <c r="ASA5" s="1"/>
      <c r="ASB5" s="1"/>
      <c r="ASC5" s="1"/>
      <c r="ASD5" s="1"/>
      <c r="ASE5" s="1"/>
      <c r="ASF5" s="1"/>
      <c r="ASG5" s="1"/>
      <c r="ASH5" s="1"/>
      <c r="ASI5" s="1"/>
      <c r="ASJ5" s="1"/>
      <c r="ASK5" s="1"/>
      <c r="ASL5" s="1"/>
      <c r="ASM5" s="1"/>
      <c r="ASN5" s="1"/>
      <c r="ASO5" s="1"/>
      <c r="ASP5" s="1"/>
      <c r="ASQ5" s="1"/>
      <c r="ASR5" s="1"/>
      <c r="ASS5" s="1"/>
      <c r="AST5" s="1"/>
      <c r="ASU5" s="1"/>
      <c r="ASV5" s="1"/>
      <c r="ASW5" s="1"/>
      <c r="ASX5" s="1"/>
      <c r="ASY5" s="1"/>
      <c r="ASZ5" s="1"/>
      <c r="ATA5" s="1"/>
      <c r="ATB5" s="1"/>
      <c r="ATC5" s="1"/>
      <c r="ATD5" s="1"/>
      <c r="ATE5" s="1"/>
      <c r="ATF5" s="1"/>
      <c r="ATG5" s="1"/>
      <c r="ATH5" s="1"/>
      <c r="ATI5" s="1"/>
      <c r="ATJ5" s="1"/>
      <c r="ATK5" s="1"/>
      <c r="ATL5" s="1"/>
      <c r="ATM5" s="1"/>
      <c r="ATN5" s="1"/>
      <c r="ATO5" s="1"/>
      <c r="ATP5" s="1"/>
      <c r="ATQ5" s="1"/>
      <c r="ATR5" s="1"/>
      <c r="ATS5" s="1"/>
      <c r="ATT5" s="1"/>
      <c r="ATU5" s="1"/>
      <c r="ATV5" s="1"/>
      <c r="ATW5" s="1"/>
      <c r="ATX5" s="1"/>
      <c r="ATY5" s="1"/>
      <c r="ATZ5" s="1"/>
      <c r="AUA5" s="1"/>
      <c r="AUB5" s="1"/>
      <c r="AUC5" s="1"/>
      <c r="AUD5" s="1"/>
      <c r="AUE5" s="1"/>
      <c r="AUF5" s="1"/>
      <c r="AUG5" s="1"/>
      <c r="AUH5" s="1"/>
      <c r="AUI5" s="1"/>
      <c r="AUJ5" s="1"/>
      <c r="AUK5" s="1"/>
    </row>
    <row r="6" spans="1:1233" s="519" customFormat="1" ht="33.75" customHeight="1">
      <c r="A6" s="53"/>
      <c r="B6" s="93" t="s">
        <v>103</v>
      </c>
      <c r="C6" s="94" t="s">
        <v>318</v>
      </c>
      <c r="D6" s="779"/>
      <c r="E6" s="1063" t="s">
        <v>319</v>
      </c>
      <c r="F6" s="1064"/>
      <c r="G6" s="1065"/>
      <c r="H6" s="965" t="s">
        <v>106</v>
      </c>
      <c r="I6" s="967"/>
      <c r="J6" s="200" t="s">
        <v>107</v>
      </c>
      <c r="K6" s="200" t="str">
        <f>IF('Client Info'!C36="6-monthly","SV2",IF(OR('Client Info'!C36="9-monthly",'Client Info'!C36="12-monthly"),"",""))</f>
        <v/>
      </c>
      <c r="L6" s="200" t="str">
        <f>IF('Client Info'!C36="6-monthly","SV3",IF('Client Info'!C36="9-monthly","SV2",""))</f>
        <v/>
      </c>
      <c r="M6" s="780" t="b">
        <f>IF('Client Info'!C36="6-monthly","SV4",IF(OR('Client Info'!C36="12-monthly",'Client Info'!C36="9-monthly"),""))</f>
        <v>0</v>
      </c>
      <c r="N6" s="780" t="s">
        <v>108</v>
      </c>
      <c r="O6" s="435" t="s">
        <v>109</v>
      </c>
      <c r="P6" s="1019" t="s">
        <v>320</v>
      </c>
      <c r="Q6" s="194"/>
      <c r="R6" s="1"/>
      <c r="S6" s="1"/>
      <c r="T6" s="1"/>
      <c r="U6" s="1"/>
      <c r="V6" s="1"/>
      <c r="W6" s="1"/>
      <c r="X6" s="1"/>
      <c r="Y6" s="1"/>
      <c r="Z6" s="1"/>
      <c r="AA6" s="577" t="s">
        <v>274</v>
      </c>
      <c r="AB6" s="1"/>
      <c r="AC6" s="1"/>
      <c r="AD6" s="1"/>
      <c r="AE6" s="1"/>
      <c r="AF6" s="1"/>
      <c r="AG6" s="1"/>
      <c r="AH6" s="1"/>
      <c r="AI6" s="1"/>
      <c r="AJ6" s="1"/>
      <c r="AK6" s="1"/>
      <c r="AL6" s="1"/>
      <c r="AM6" s="1"/>
      <c r="AN6" s="1"/>
      <c r="AO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c r="AMK6" s="1"/>
      <c r="AML6" s="1"/>
      <c r="AMM6" s="1"/>
      <c r="AMN6" s="1"/>
      <c r="AMO6" s="1"/>
      <c r="AMP6" s="1"/>
      <c r="AMQ6" s="1"/>
      <c r="AMR6" s="1"/>
      <c r="AMS6" s="1"/>
      <c r="AMT6" s="1"/>
      <c r="AMU6" s="1"/>
      <c r="AMV6" s="1"/>
      <c r="AMW6" s="1"/>
      <c r="AMX6" s="1"/>
      <c r="AMY6" s="1"/>
      <c r="AMZ6" s="1"/>
      <c r="ANA6" s="1"/>
      <c r="ANB6" s="1"/>
      <c r="ANC6" s="1"/>
      <c r="AND6" s="1"/>
      <c r="ANE6" s="1"/>
      <c r="ANF6" s="1"/>
      <c r="ANG6" s="1"/>
      <c r="ANH6" s="1"/>
      <c r="ANI6" s="1"/>
      <c r="ANJ6" s="1"/>
      <c r="ANK6" s="1"/>
      <c r="ANL6" s="1"/>
      <c r="ANM6" s="1"/>
      <c r="ANN6" s="1"/>
      <c r="ANO6" s="1"/>
      <c r="ANP6" s="1"/>
      <c r="ANQ6" s="1"/>
      <c r="ANR6" s="1"/>
      <c r="ANS6" s="1"/>
      <c r="ANT6" s="1"/>
      <c r="ANU6" s="1"/>
      <c r="ANV6" s="1"/>
      <c r="ANW6" s="1"/>
      <c r="ANX6" s="1"/>
      <c r="ANY6" s="1"/>
      <c r="ANZ6" s="1"/>
      <c r="AOA6" s="1"/>
      <c r="AOB6" s="1"/>
      <c r="AOC6" s="1"/>
      <c r="AOD6" s="1"/>
      <c r="AOE6" s="1"/>
      <c r="AOF6" s="1"/>
      <c r="AOG6" s="1"/>
      <c r="AOH6" s="1"/>
      <c r="AOI6" s="1"/>
      <c r="AOJ6" s="1"/>
      <c r="AOK6" s="1"/>
      <c r="AOL6" s="1"/>
      <c r="AOM6" s="1"/>
      <c r="AON6" s="1"/>
      <c r="AOO6" s="1"/>
      <c r="AOP6" s="1"/>
      <c r="AOQ6" s="1"/>
      <c r="AOR6" s="1"/>
      <c r="AOS6" s="1"/>
      <c r="AOT6" s="1"/>
      <c r="AOU6" s="1"/>
      <c r="AOV6" s="1"/>
      <c r="AOW6" s="1"/>
      <c r="AOX6" s="1"/>
      <c r="AOY6" s="1"/>
      <c r="AOZ6" s="1"/>
      <c r="APA6" s="1"/>
      <c r="APB6" s="1"/>
      <c r="APC6" s="1"/>
      <c r="APD6" s="1"/>
      <c r="APE6" s="1"/>
      <c r="APF6" s="1"/>
      <c r="APG6" s="1"/>
      <c r="APH6" s="1"/>
      <c r="API6" s="1"/>
      <c r="APJ6" s="1"/>
      <c r="APK6" s="1"/>
      <c r="APL6" s="1"/>
      <c r="APM6" s="1"/>
      <c r="APN6" s="1"/>
      <c r="APO6" s="1"/>
      <c r="APP6" s="1"/>
      <c r="APQ6" s="1"/>
      <c r="APR6" s="1"/>
      <c r="APS6" s="1"/>
      <c r="APT6" s="1"/>
      <c r="APU6" s="1"/>
      <c r="APV6" s="1"/>
      <c r="APW6" s="1"/>
      <c r="APX6" s="1"/>
      <c r="APY6" s="1"/>
      <c r="APZ6" s="1"/>
      <c r="AQA6" s="1"/>
      <c r="AQB6" s="1"/>
      <c r="AQC6" s="1"/>
      <c r="AQD6" s="1"/>
      <c r="AQE6" s="1"/>
      <c r="AQF6" s="1"/>
      <c r="AQG6" s="1"/>
      <c r="AQH6" s="1"/>
      <c r="AQI6" s="1"/>
      <c r="AQJ6" s="1"/>
      <c r="AQK6" s="1"/>
      <c r="AQL6" s="1"/>
      <c r="AQM6" s="1"/>
      <c r="AQN6" s="1"/>
      <c r="AQO6" s="1"/>
      <c r="AQP6" s="1"/>
      <c r="AQQ6" s="1"/>
      <c r="AQR6" s="1"/>
      <c r="AQS6" s="1"/>
      <c r="AQT6" s="1"/>
      <c r="AQU6" s="1"/>
      <c r="AQV6" s="1"/>
      <c r="AQW6" s="1"/>
      <c r="AQX6" s="1"/>
      <c r="AQY6" s="1"/>
      <c r="AQZ6" s="1"/>
      <c r="ARA6" s="1"/>
      <c r="ARB6" s="1"/>
      <c r="ARC6" s="1"/>
      <c r="ARD6" s="1"/>
      <c r="ARE6" s="1"/>
      <c r="ARF6" s="1"/>
      <c r="ARG6" s="1"/>
      <c r="ARH6" s="1"/>
      <c r="ARI6" s="1"/>
      <c r="ARJ6" s="1"/>
      <c r="ARK6" s="1"/>
      <c r="ARL6" s="1"/>
      <c r="ARM6" s="1"/>
      <c r="ARN6" s="1"/>
      <c r="ARO6" s="1"/>
      <c r="ARP6" s="1"/>
      <c r="ARQ6" s="1"/>
      <c r="ARR6" s="1"/>
      <c r="ARS6" s="1"/>
      <c r="ART6" s="1"/>
      <c r="ARU6" s="1"/>
      <c r="ARV6" s="1"/>
      <c r="ARW6" s="1"/>
      <c r="ARX6" s="1"/>
      <c r="ARY6" s="1"/>
      <c r="ARZ6" s="1"/>
      <c r="ASA6" s="1"/>
      <c r="ASB6" s="1"/>
      <c r="ASC6" s="1"/>
      <c r="ASD6" s="1"/>
      <c r="ASE6" s="1"/>
      <c r="ASF6" s="1"/>
      <c r="ASG6" s="1"/>
      <c r="ASH6" s="1"/>
      <c r="ASI6" s="1"/>
      <c r="ASJ6" s="1"/>
      <c r="ASK6" s="1"/>
      <c r="ASL6" s="1"/>
      <c r="ASM6" s="1"/>
      <c r="ASN6" s="1"/>
      <c r="ASO6" s="1"/>
      <c r="ASP6" s="1"/>
      <c r="ASQ6" s="1"/>
      <c r="ASR6" s="1"/>
      <c r="ASS6" s="1"/>
      <c r="AST6" s="1"/>
      <c r="ASU6" s="1"/>
      <c r="ASV6" s="1"/>
      <c r="ASW6" s="1"/>
      <c r="ASX6" s="1"/>
      <c r="ASY6" s="1"/>
      <c r="ASZ6" s="1"/>
      <c r="ATA6" s="1"/>
      <c r="ATB6" s="1"/>
      <c r="ATC6" s="1"/>
      <c r="ATD6" s="1"/>
      <c r="ATE6" s="1"/>
      <c r="ATF6" s="1"/>
      <c r="ATG6" s="1"/>
      <c r="ATH6" s="1"/>
      <c r="ATI6" s="1"/>
      <c r="ATJ6" s="1"/>
      <c r="ATK6" s="1"/>
      <c r="ATL6" s="1"/>
      <c r="ATM6" s="1"/>
      <c r="ATN6" s="1"/>
      <c r="ATO6" s="1"/>
      <c r="ATP6" s="1"/>
      <c r="ATQ6" s="1"/>
      <c r="ATR6" s="1"/>
      <c r="ATS6" s="1"/>
      <c r="ATT6" s="1"/>
      <c r="ATU6" s="1"/>
      <c r="ATV6" s="1"/>
      <c r="ATW6" s="1"/>
      <c r="ATX6" s="1"/>
      <c r="ATY6" s="1"/>
      <c r="ATZ6" s="1"/>
      <c r="AUA6" s="1"/>
      <c r="AUB6" s="1"/>
      <c r="AUC6" s="1"/>
      <c r="AUD6" s="1"/>
      <c r="AUE6" s="1"/>
      <c r="AUF6" s="1"/>
      <c r="AUG6" s="1"/>
      <c r="AUH6" s="1"/>
      <c r="AUI6" s="1"/>
      <c r="AUJ6" s="1"/>
      <c r="AUK6" s="1"/>
    </row>
    <row r="7" spans="1:1233" s="519" customFormat="1" ht="18" customHeight="1">
      <c r="A7" s="53"/>
      <c r="B7" s="306"/>
      <c r="C7" s="307"/>
      <c r="D7" s="782"/>
      <c r="E7" s="785"/>
      <c r="F7" s="781"/>
      <c r="G7" s="786"/>
      <c r="H7" s="308" t="s">
        <v>119</v>
      </c>
      <c r="I7" s="308" t="s">
        <v>120</v>
      </c>
      <c r="J7" s="308"/>
      <c r="K7" s="308"/>
      <c r="L7" s="308"/>
      <c r="M7" s="783"/>
      <c r="N7" s="783"/>
      <c r="O7" s="784"/>
      <c r="P7" s="1019"/>
      <c r="Q7" s="194"/>
      <c r="R7" s="1"/>
      <c r="S7" s="1"/>
      <c r="T7" s="1"/>
      <c r="U7" s="1"/>
      <c r="V7" s="1"/>
      <c r="W7" s="1"/>
      <c r="X7" s="1"/>
      <c r="Y7" s="1"/>
      <c r="Z7" s="1"/>
      <c r="AA7" s="577"/>
      <c r="AB7" s="1"/>
      <c r="AC7" s="1"/>
      <c r="AD7" s="1"/>
      <c r="AE7" s="1"/>
      <c r="AF7" s="1"/>
      <c r="AG7" s="1"/>
      <c r="AH7" s="1"/>
      <c r="AI7" s="1"/>
      <c r="AJ7" s="1"/>
      <c r="AK7" s="1"/>
      <c r="AL7" s="1"/>
      <c r="AM7" s="1"/>
      <c r="AN7" s="1"/>
      <c r="AO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c r="ADD7" s="1"/>
      <c r="ADE7" s="1"/>
      <c r="ADF7" s="1"/>
      <c r="ADG7" s="1"/>
      <c r="ADH7" s="1"/>
      <c r="ADI7" s="1"/>
      <c r="ADJ7" s="1"/>
      <c r="ADK7" s="1"/>
      <c r="ADL7" s="1"/>
      <c r="ADM7" s="1"/>
      <c r="ADN7" s="1"/>
      <c r="ADO7" s="1"/>
      <c r="ADP7" s="1"/>
      <c r="ADQ7" s="1"/>
      <c r="ADR7" s="1"/>
      <c r="ADS7" s="1"/>
      <c r="ADT7" s="1"/>
      <c r="ADU7" s="1"/>
      <c r="ADV7" s="1"/>
      <c r="ADW7" s="1"/>
      <c r="ADX7" s="1"/>
      <c r="ADY7" s="1"/>
      <c r="ADZ7" s="1"/>
      <c r="AEA7" s="1"/>
      <c r="AEB7" s="1"/>
      <c r="AEC7" s="1"/>
      <c r="AED7" s="1"/>
      <c r="AEE7" s="1"/>
      <c r="AEF7" s="1"/>
      <c r="AEG7" s="1"/>
      <c r="AEH7" s="1"/>
      <c r="AEI7" s="1"/>
      <c r="AEJ7" s="1"/>
      <c r="AEK7" s="1"/>
      <c r="AEL7" s="1"/>
      <c r="AEM7" s="1"/>
      <c r="AEN7" s="1"/>
      <c r="AEO7" s="1"/>
      <c r="AEP7" s="1"/>
      <c r="AEQ7" s="1"/>
      <c r="AER7" s="1"/>
      <c r="AES7" s="1"/>
      <c r="AET7" s="1"/>
      <c r="AEU7" s="1"/>
      <c r="AEV7" s="1"/>
      <c r="AEW7" s="1"/>
      <c r="AEX7" s="1"/>
      <c r="AEY7" s="1"/>
      <c r="AEZ7" s="1"/>
      <c r="AFA7" s="1"/>
      <c r="AFB7" s="1"/>
      <c r="AFC7" s="1"/>
      <c r="AFD7" s="1"/>
      <c r="AFE7" s="1"/>
      <c r="AFF7" s="1"/>
      <c r="AFG7" s="1"/>
      <c r="AFH7" s="1"/>
      <c r="AFI7" s="1"/>
      <c r="AFJ7" s="1"/>
      <c r="AFK7" s="1"/>
      <c r="AFL7" s="1"/>
      <c r="AFM7" s="1"/>
      <c r="AFN7" s="1"/>
      <c r="AFO7" s="1"/>
      <c r="AFP7" s="1"/>
      <c r="AFQ7" s="1"/>
      <c r="AFR7" s="1"/>
      <c r="AFS7" s="1"/>
      <c r="AFT7" s="1"/>
      <c r="AFU7" s="1"/>
      <c r="AFV7" s="1"/>
      <c r="AFW7" s="1"/>
      <c r="AFX7" s="1"/>
      <c r="AFY7" s="1"/>
      <c r="AFZ7" s="1"/>
      <c r="AGA7" s="1"/>
      <c r="AGB7" s="1"/>
      <c r="AGC7" s="1"/>
      <c r="AGD7" s="1"/>
      <c r="AGE7" s="1"/>
      <c r="AGF7" s="1"/>
      <c r="AGG7" s="1"/>
      <c r="AGH7" s="1"/>
      <c r="AGI7" s="1"/>
      <c r="AGJ7" s="1"/>
      <c r="AGK7" s="1"/>
      <c r="AGL7" s="1"/>
      <c r="AGM7" s="1"/>
      <c r="AGN7" s="1"/>
      <c r="AGO7" s="1"/>
      <c r="AGP7" s="1"/>
      <c r="AGQ7" s="1"/>
      <c r="AGR7" s="1"/>
      <c r="AGS7" s="1"/>
      <c r="AGT7" s="1"/>
      <c r="AGU7" s="1"/>
      <c r="AGV7" s="1"/>
      <c r="AGW7" s="1"/>
      <c r="AGX7" s="1"/>
      <c r="AGY7" s="1"/>
      <c r="AGZ7" s="1"/>
      <c r="AHA7" s="1"/>
      <c r="AHB7" s="1"/>
      <c r="AHC7" s="1"/>
      <c r="AHD7" s="1"/>
      <c r="AHE7" s="1"/>
      <c r="AHF7" s="1"/>
      <c r="AHG7" s="1"/>
      <c r="AHH7" s="1"/>
      <c r="AHI7" s="1"/>
      <c r="AHJ7" s="1"/>
      <c r="AHK7" s="1"/>
      <c r="AHL7" s="1"/>
      <c r="AHM7" s="1"/>
      <c r="AHN7" s="1"/>
      <c r="AHO7" s="1"/>
      <c r="AHP7" s="1"/>
      <c r="AHQ7" s="1"/>
      <c r="AHR7" s="1"/>
      <c r="AHS7" s="1"/>
      <c r="AHT7" s="1"/>
      <c r="AHU7" s="1"/>
      <c r="AHV7" s="1"/>
      <c r="AHW7" s="1"/>
      <c r="AHX7" s="1"/>
      <c r="AHY7" s="1"/>
      <c r="AHZ7" s="1"/>
      <c r="AIA7" s="1"/>
      <c r="AIB7" s="1"/>
      <c r="AIC7" s="1"/>
      <c r="AID7" s="1"/>
      <c r="AIE7" s="1"/>
      <c r="AIF7" s="1"/>
      <c r="AIG7" s="1"/>
      <c r="AIH7" s="1"/>
      <c r="AII7" s="1"/>
      <c r="AIJ7" s="1"/>
      <c r="AIK7" s="1"/>
      <c r="AIL7" s="1"/>
      <c r="AIM7" s="1"/>
      <c r="AIN7" s="1"/>
      <c r="AIO7" s="1"/>
      <c r="AIP7" s="1"/>
      <c r="AIQ7" s="1"/>
      <c r="AIR7" s="1"/>
      <c r="AIS7" s="1"/>
      <c r="AIT7" s="1"/>
      <c r="AIU7" s="1"/>
      <c r="AIV7" s="1"/>
      <c r="AIW7" s="1"/>
      <c r="AIX7" s="1"/>
      <c r="AIY7" s="1"/>
      <c r="AIZ7" s="1"/>
      <c r="AJA7" s="1"/>
      <c r="AJB7" s="1"/>
      <c r="AJC7" s="1"/>
      <c r="AJD7" s="1"/>
      <c r="AJE7" s="1"/>
      <c r="AJF7" s="1"/>
      <c r="AJG7" s="1"/>
      <c r="AJH7" s="1"/>
      <c r="AJI7" s="1"/>
      <c r="AJJ7" s="1"/>
      <c r="AJK7" s="1"/>
      <c r="AJL7" s="1"/>
      <c r="AJM7" s="1"/>
      <c r="AJN7" s="1"/>
      <c r="AJO7" s="1"/>
      <c r="AJP7" s="1"/>
      <c r="AJQ7" s="1"/>
      <c r="AJR7" s="1"/>
      <c r="AJS7" s="1"/>
      <c r="AJT7" s="1"/>
      <c r="AJU7" s="1"/>
      <c r="AJV7" s="1"/>
      <c r="AJW7" s="1"/>
      <c r="AJX7" s="1"/>
      <c r="AJY7" s="1"/>
      <c r="AJZ7" s="1"/>
      <c r="AKA7" s="1"/>
      <c r="AKB7" s="1"/>
      <c r="AKC7" s="1"/>
      <c r="AKD7" s="1"/>
      <c r="AKE7" s="1"/>
      <c r="AKF7" s="1"/>
      <c r="AKG7" s="1"/>
      <c r="AKH7" s="1"/>
      <c r="AKI7" s="1"/>
      <c r="AKJ7" s="1"/>
      <c r="AKK7" s="1"/>
      <c r="AKL7" s="1"/>
      <c r="AKM7" s="1"/>
      <c r="AKN7" s="1"/>
      <c r="AKO7" s="1"/>
      <c r="AKP7" s="1"/>
      <c r="AKQ7" s="1"/>
      <c r="AKR7" s="1"/>
      <c r="AKS7" s="1"/>
      <c r="AKT7" s="1"/>
      <c r="AKU7" s="1"/>
      <c r="AKV7" s="1"/>
      <c r="AKW7" s="1"/>
      <c r="AKX7" s="1"/>
      <c r="AKY7" s="1"/>
      <c r="AKZ7" s="1"/>
      <c r="ALA7" s="1"/>
      <c r="ALB7" s="1"/>
      <c r="ALC7" s="1"/>
      <c r="ALD7" s="1"/>
      <c r="ALE7" s="1"/>
      <c r="ALF7" s="1"/>
      <c r="ALG7" s="1"/>
      <c r="ALH7" s="1"/>
      <c r="ALI7" s="1"/>
      <c r="ALJ7" s="1"/>
      <c r="ALK7" s="1"/>
      <c r="ALL7" s="1"/>
      <c r="ALM7" s="1"/>
      <c r="ALN7" s="1"/>
      <c r="ALO7" s="1"/>
      <c r="ALP7" s="1"/>
      <c r="ALQ7" s="1"/>
      <c r="ALR7" s="1"/>
      <c r="ALS7" s="1"/>
      <c r="ALT7" s="1"/>
      <c r="ALU7" s="1"/>
      <c r="ALV7" s="1"/>
      <c r="ALW7" s="1"/>
      <c r="ALX7" s="1"/>
      <c r="ALY7" s="1"/>
      <c r="ALZ7" s="1"/>
      <c r="AMA7" s="1"/>
      <c r="AMB7" s="1"/>
      <c r="AMC7" s="1"/>
      <c r="AMD7" s="1"/>
      <c r="AME7" s="1"/>
      <c r="AMF7" s="1"/>
      <c r="AMG7" s="1"/>
      <c r="AMH7" s="1"/>
      <c r="AMI7" s="1"/>
      <c r="AMJ7" s="1"/>
      <c r="AMK7" s="1"/>
      <c r="AML7" s="1"/>
      <c r="AMM7" s="1"/>
      <c r="AMN7" s="1"/>
      <c r="AMO7" s="1"/>
      <c r="AMP7" s="1"/>
      <c r="AMQ7" s="1"/>
      <c r="AMR7" s="1"/>
      <c r="AMS7" s="1"/>
      <c r="AMT7" s="1"/>
      <c r="AMU7" s="1"/>
      <c r="AMV7" s="1"/>
      <c r="AMW7" s="1"/>
      <c r="AMX7" s="1"/>
      <c r="AMY7" s="1"/>
      <c r="AMZ7" s="1"/>
      <c r="ANA7" s="1"/>
      <c r="ANB7" s="1"/>
      <c r="ANC7" s="1"/>
      <c r="AND7" s="1"/>
      <c r="ANE7" s="1"/>
      <c r="ANF7" s="1"/>
      <c r="ANG7" s="1"/>
      <c r="ANH7" s="1"/>
      <c r="ANI7" s="1"/>
      <c r="ANJ7" s="1"/>
      <c r="ANK7" s="1"/>
      <c r="ANL7" s="1"/>
      <c r="ANM7" s="1"/>
      <c r="ANN7" s="1"/>
      <c r="ANO7" s="1"/>
      <c r="ANP7" s="1"/>
      <c r="ANQ7" s="1"/>
      <c r="ANR7" s="1"/>
      <c r="ANS7" s="1"/>
      <c r="ANT7" s="1"/>
      <c r="ANU7" s="1"/>
      <c r="ANV7" s="1"/>
      <c r="ANW7" s="1"/>
      <c r="ANX7" s="1"/>
      <c r="ANY7" s="1"/>
      <c r="ANZ7" s="1"/>
      <c r="AOA7" s="1"/>
      <c r="AOB7" s="1"/>
      <c r="AOC7" s="1"/>
      <c r="AOD7" s="1"/>
      <c r="AOE7" s="1"/>
      <c r="AOF7" s="1"/>
      <c r="AOG7" s="1"/>
      <c r="AOH7" s="1"/>
      <c r="AOI7" s="1"/>
      <c r="AOJ7" s="1"/>
      <c r="AOK7" s="1"/>
      <c r="AOL7" s="1"/>
      <c r="AOM7" s="1"/>
      <c r="AON7" s="1"/>
      <c r="AOO7" s="1"/>
      <c r="AOP7" s="1"/>
      <c r="AOQ7" s="1"/>
      <c r="AOR7" s="1"/>
      <c r="AOS7" s="1"/>
      <c r="AOT7" s="1"/>
      <c r="AOU7" s="1"/>
      <c r="AOV7" s="1"/>
      <c r="AOW7" s="1"/>
      <c r="AOX7" s="1"/>
      <c r="AOY7" s="1"/>
      <c r="AOZ7" s="1"/>
      <c r="APA7" s="1"/>
      <c r="APB7" s="1"/>
      <c r="APC7" s="1"/>
      <c r="APD7" s="1"/>
      <c r="APE7" s="1"/>
      <c r="APF7" s="1"/>
      <c r="APG7" s="1"/>
      <c r="APH7" s="1"/>
      <c r="API7" s="1"/>
      <c r="APJ7" s="1"/>
      <c r="APK7" s="1"/>
      <c r="APL7" s="1"/>
      <c r="APM7" s="1"/>
      <c r="APN7" s="1"/>
      <c r="APO7" s="1"/>
      <c r="APP7" s="1"/>
      <c r="APQ7" s="1"/>
      <c r="APR7" s="1"/>
      <c r="APS7" s="1"/>
      <c r="APT7" s="1"/>
      <c r="APU7" s="1"/>
      <c r="APV7" s="1"/>
      <c r="APW7" s="1"/>
      <c r="APX7" s="1"/>
      <c r="APY7" s="1"/>
      <c r="APZ7" s="1"/>
      <c r="AQA7" s="1"/>
      <c r="AQB7" s="1"/>
      <c r="AQC7" s="1"/>
      <c r="AQD7" s="1"/>
      <c r="AQE7" s="1"/>
      <c r="AQF7" s="1"/>
      <c r="AQG7" s="1"/>
      <c r="AQH7" s="1"/>
      <c r="AQI7" s="1"/>
      <c r="AQJ7" s="1"/>
      <c r="AQK7" s="1"/>
      <c r="AQL7" s="1"/>
      <c r="AQM7" s="1"/>
      <c r="AQN7" s="1"/>
      <c r="AQO7" s="1"/>
      <c r="AQP7" s="1"/>
      <c r="AQQ7" s="1"/>
      <c r="AQR7" s="1"/>
      <c r="AQS7" s="1"/>
      <c r="AQT7" s="1"/>
      <c r="AQU7" s="1"/>
      <c r="AQV7" s="1"/>
      <c r="AQW7" s="1"/>
      <c r="AQX7" s="1"/>
      <c r="AQY7" s="1"/>
      <c r="AQZ7" s="1"/>
      <c r="ARA7" s="1"/>
      <c r="ARB7" s="1"/>
      <c r="ARC7" s="1"/>
      <c r="ARD7" s="1"/>
      <c r="ARE7" s="1"/>
      <c r="ARF7" s="1"/>
      <c r="ARG7" s="1"/>
      <c r="ARH7" s="1"/>
      <c r="ARI7" s="1"/>
      <c r="ARJ7" s="1"/>
      <c r="ARK7" s="1"/>
      <c r="ARL7" s="1"/>
      <c r="ARM7" s="1"/>
      <c r="ARN7" s="1"/>
      <c r="ARO7" s="1"/>
      <c r="ARP7" s="1"/>
      <c r="ARQ7" s="1"/>
      <c r="ARR7" s="1"/>
      <c r="ARS7" s="1"/>
      <c r="ART7" s="1"/>
      <c r="ARU7" s="1"/>
      <c r="ARV7" s="1"/>
      <c r="ARW7" s="1"/>
      <c r="ARX7" s="1"/>
      <c r="ARY7" s="1"/>
      <c r="ARZ7" s="1"/>
      <c r="ASA7" s="1"/>
      <c r="ASB7" s="1"/>
      <c r="ASC7" s="1"/>
      <c r="ASD7" s="1"/>
      <c r="ASE7" s="1"/>
      <c r="ASF7" s="1"/>
      <c r="ASG7" s="1"/>
      <c r="ASH7" s="1"/>
      <c r="ASI7" s="1"/>
      <c r="ASJ7" s="1"/>
      <c r="ASK7" s="1"/>
      <c r="ASL7" s="1"/>
      <c r="ASM7" s="1"/>
      <c r="ASN7" s="1"/>
      <c r="ASO7" s="1"/>
      <c r="ASP7" s="1"/>
      <c r="ASQ7" s="1"/>
      <c r="ASR7" s="1"/>
      <c r="ASS7" s="1"/>
      <c r="AST7" s="1"/>
      <c r="ASU7" s="1"/>
      <c r="ASV7" s="1"/>
      <c r="ASW7" s="1"/>
      <c r="ASX7" s="1"/>
      <c r="ASY7" s="1"/>
      <c r="ASZ7" s="1"/>
      <c r="ATA7" s="1"/>
      <c r="ATB7" s="1"/>
      <c r="ATC7" s="1"/>
      <c r="ATD7" s="1"/>
      <c r="ATE7" s="1"/>
      <c r="ATF7" s="1"/>
      <c r="ATG7" s="1"/>
      <c r="ATH7" s="1"/>
      <c r="ATI7" s="1"/>
      <c r="ATJ7" s="1"/>
      <c r="ATK7" s="1"/>
      <c r="ATL7" s="1"/>
      <c r="ATM7" s="1"/>
      <c r="ATN7" s="1"/>
      <c r="ATO7" s="1"/>
      <c r="ATP7" s="1"/>
      <c r="ATQ7" s="1"/>
      <c r="ATR7" s="1"/>
      <c r="ATS7" s="1"/>
      <c r="ATT7" s="1"/>
      <c r="ATU7" s="1"/>
      <c r="ATV7" s="1"/>
      <c r="ATW7" s="1"/>
      <c r="ATX7" s="1"/>
      <c r="ATY7" s="1"/>
      <c r="ATZ7" s="1"/>
      <c r="AUA7" s="1"/>
      <c r="AUB7" s="1"/>
      <c r="AUC7" s="1"/>
      <c r="AUD7" s="1"/>
      <c r="AUE7" s="1"/>
      <c r="AUF7" s="1"/>
      <c r="AUG7" s="1"/>
      <c r="AUH7" s="1"/>
      <c r="AUI7" s="1"/>
      <c r="AUJ7" s="1"/>
      <c r="AUK7" s="1"/>
    </row>
    <row r="8" spans="1:1233" ht="30.75" customHeight="1">
      <c r="B8" s="314" t="str">
        <f>IF('Client Info'!$C$26="Yes","ISO 9001","--")</f>
        <v>--</v>
      </c>
      <c r="C8" s="315" t="str">
        <f>IF('Client Info'!$C$26="Yes","Proposed Audit Days","--")</f>
        <v>--</v>
      </c>
      <c r="D8" s="560"/>
      <c r="E8" s="1013"/>
      <c r="F8" s="1013"/>
      <c r="G8" s="1014"/>
      <c r="H8" s="431">
        <f ca="1">IF($E$4="full",ROUNDUP(AO330,0),CEILING(AO330,0.5))</f>
        <v>0</v>
      </c>
      <c r="I8" s="431">
        <f ca="1">IF($E$4="full",ROUNDUP(AP330,0),CEILING(AP330,0.5))</f>
        <v>0</v>
      </c>
      <c r="J8" s="431" t="e">
        <f ca="1">IF($E$4="full",ROUNDUP(AJ330,0),CEILING(AJ330,0.5))</f>
        <v>#N/A</v>
      </c>
      <c r="K8" s="431">
        <f>IF($E$4="full",ROUNDUP(AK330,0),CEILING(AK330,0.5))</f>
        <v>0</v>
      </c>
      <c r="L8" s="431">
        <f>IF($E$4="full",ROUNDUP(AL330,0),CEILING(AL330,0.5))</f>
        <v>0</v>
      </c>
      <c r="M8" s="431" t="e">
        <f ca="1">IF($E$4="full",ROUNDUP(AM330,0),CEILING(AM330,0.5))</f>
        <v>#N/A</v>
      </c>
      <c r="N8" s="431" t="e">
        <f ca="1">IF($E$4="full",ROUNDUP(AN330,0),CEILING(AN330,0.5))</f>
        <v>#N/A</v>
      </c>
      <c r="O8" s="431">
        <f ca="1">IF($E$4="full",ROUNDUP(AI330,0),CEILING(AI330,0.5))</f>
        <v>0</v>
      </c>
      <c r="P8" s="1019"/>
      <c r="S8" s="1"/>
      <c r="T8" s="1"/>
      <c r="U8" s="1"/>
      <c r="V8" s="1"/>
      <c r="W8" s="1"/>
      <c r="X8" s="1"/>
      <c r="Y8" s="1"/>
      <c r="AA8" s="577">
        <f>'Client Info'!C36</f>
        <v>0</v>
      </c>
      <c r="AP8" s="539"/>
      <c r="AQ8" s="539"/>
      <c r="AR8" s="539"/>
      <c r="AS8" s="539"/>
      <c r="AT8" s="539"/>
      <c r="AU8" s="539"/>
      <c r="AV8" s="539"/>
      <c r="AW8" s="539"/>
      <c r="AX8" s="539"/>
      <c r="AY8" s="539"/>
      <c r="AZ8" s="539"/>
      <c r="BA8" s="539"/>
      <c r="BB8" s="539"/>
      <c r="BC8" s="539"/>
      <c r="BD8" s="539"/>
      <c r="BE8" s="539"/>
      <c r="BF8" s="539"/>
      <c r="BG8" s="539"/>
      <c r="BH8" s="539"/>
      <c r="BI8" s="539"/>
      <c r="BJ8" s="539"/>
      <c r="BK8" s="539"/>
      <c r="BL8" s="539"/>
      <c r="BM8" s="539"/>
      <c r="BN8" s="539"/>
      <c r="BO8" s="539"/>
      <c r="BP8" s="539"/>
      <c r="BQ8" s="539"/>
      <c r="BR8" s="539"/>
      <c r="BS8" s="539"/>
      <c r="BT8" s="539"/>
      <c r="BU8" s="539"/>
      <c r="BV8" s="539"/>
      <c r="BW8" s="539"/>
      <c r="BX8" s="539"/>
      <c r="BY8" s="539"/>
      <c r="BZ8" s="539"/>
      <c r="CA8" s="539"/>
      <c r="CB8" s="539"/>
      <c r="CC8" s="539"/>
      <c r="CD8" s="539"/>
      <c r="CE8" s="539"/>
      <c r="CF8" s="539"/>
      <c r="CG8" s="539"/>
      <c r="CH8" s="539"/>
      <c r="CI8" s="539"/>
      <c r="CJ8" s="539"/>
      <c r="CK8" s="539"/>
      <c r="CL8" s="539"/>
      <c r="CM8" s="539"/>
      <c r="CN8" s="539"/>
      <c r="CO8" s="539"/>
      <c r="CP8" s="539"/>
      <c r="CQ8" s="539"/>
      <c r="CR8" s="539"/>
      <c r="CS8" s="539"/>
      <c r="CT8" s="539"/>
      <c r="CU8" s="539"/>
      <c r="CV8" s="539"/>
      <c r="CW8" s="539"/>
      <c r="CX8" s="539"/>
      <c r="CY8" s="539"/>
      <c r="CZ8" s="539"/>
      <c r="DA8" s="539"/>
      <c r="DB8" s="539"/>
      <c r="DC8" s="539"/>
      <c r="DD8" s="539"/>
      <c r="DE8" s="539"/>
      <c r="DF8" s="539"/>
      <c r="DG8" s="539"/>
      <c r="DH8" s="539"/>
      <c r="DI8" s="539"/>
      <c r="DJ8" s="539"/>
      <c r="DK8" s="539"/>
      <c r="DL8" s="539"/>
      <c r="DM8" s="539"/>
      <c r="DN8" s="539"/>
      <c r="DO8" s="539"/>
      <c r="DP8" s="539"/>
      <c r="DQ8" s="539"/>
      <c r="DR8" s="539"/>
      <c r="DS8" s="539"/>
      <c r="DT8" s="539"/>
      <c r="DU8" s="539"/>
      <c r="DV8" s="539"/>
      <c r="DW8" s="539"/>
      <c r="DX8" s="539"/>
      <c r="DY8" s="539"/>
      <c r="DZ8" s="539"/>
      <c r="EA8" s="539"/>
      <c r="EB8" s="539"/>
      <c r="EC8" s="539"/>
      <c r="ED8" s="539"/>
      <c r="EE8" s="539"/>
      <c r="EF8" s="539"/>
      <c r="EG8" s="539"/>
      <c r="EH8" s="539"/>
      <c r="EI8" s="539"/>
      <c r="EJ8" s="539"/>
      <c r="EK8" s="539"/>
      <c r="EL8" s="539"/>
      <c r="EM8" s="539"/>
      <c r="EN8" s="539"/>
      <c r="EO8" s="539"/>
      <c r="EP8" s="539"/>
      <c r="EQ8" s="539"/>
      <c r="ER8" s="539"/>
      <c r="ES8" s="539"/>
      <c r="ET8" s="539"/>
      <c r="EU8" s="539"/>
      <c r="EV8" s="539"/>
      <c r="EW8" s="539"/>
      <c r="EX8" s="539"/>
      <c r="EY8" s="539"/>
      <c r="EZ8" s="539"/>
    </row>
    <row r="9" spans="1:1233">
      <c r="B9" s="693"/>
      <c r="C9" s="693" t="s">
        <v>321</v>
      </c>
      <c r="D9" s="694"/>
      <c r="E9" s="1015"/>
      <c r="F9" s="1015"/>
      <c r="G9" s="1016"/>
      <c r="H9" s="697">
        <f ca="1">AO330</f>
        <v>0</v>
      </c>
      <c r="I9" s="697">
        <f ca="1">AP330</f>
        <v>0</v>
      </c>
      <c r="J9" s="697" t="e">
        <f ca="1">AJ330</f>
        <v>#N/A</v>
      </c>
      <c r="K9" s="697">
        <f>AK330</f>
        <v>0</v>
      </c>
      <c r="L9" s="697">
        <f>AL330</f>
        <v>0</v>
      </c>
      <c r="M9" s="697" t="e">
        <f ca="1">AM330</f>
        <v>#N/A</v>
      </c>
      <c r="N9" s="697" t="e">
        <f ca="1">AN330</f>
        <v>#N/A</v>
      </c>
      <c r="O9" s="697">
        <f ca="1">AI330</f>
        <v>0</v>
      </c>
      <c r="P9" s="1019"/>
      <c r="S9" s="1"/>
      <c r="T9" s="1"/>
      <c r="U9" s="1"/>
      <c r="V9" s="1"/>
      <c r="W9" s="1"/>
      <c r="X9" s="1"/>
      <c r="Y9" s="1"/>
      <c r="AA9" s="577" t="s">
        <v>279</v>
      </c>
      <c r="AP9" s="539"/>
      <c r="AQ9" s="539"/>
      <c r="AR9" s="539"/>
      <c r="AS9" s="539"/>
      <c r="AT9" s="539"/>
      <c r="AU9" s="539"/>
      <c r="AV9" s="539"/>
      <c r="AW9" s="539"/>
      <c r="AX9" s="539"/>
      <c r="AY9" s="539"/>
      <c r="AZ9" s="539"/>
      <c r="BA9" s="539"/>
      <c r="BB9" s="539"/>
      <c r="BC9" s="539"/>
      <c r="BD9" s="539"/>
      <c r="BE9" s="539"/>
      <c r="BF9" s="539"/>
      <c r="BG9" s="539"/>
      <c r="BH9" s="539"/>
      <c r="BI9" s="539"/>
      <c r="BJ9" s="539"/>
      <c r="BK9" s="539"/>
      <c r="BL9" s="539"/>
      <c r="BM9" s="539"/>
      <c r="BN9" s="539"/>
      <c r="BO9" s="539"/>
      <c r="BP9" s="539"/>
      <c r="BQ9" s="539"/>
      <c r="BR9" s="539"/>
      <c r="BS9" s="539"/>
      <c r="BT9" s="539"/>
      <c r="BU9" s="539"/>
      <c r="BV9" s="539"/>
      <c r="BW9" s="539"/>
      <c r="BX9" s="539"/>
      <c r="BY9" s="539"/>
      <c r="BZ9" s="539"/>
      <c r="CA9" s="539"/>
      <c r="CB9" s="539"/>
      <c r="CC9" s="539"/>
      <c r="CD9" s="539"/>
      <c r="CE9" s="539"/>
      <c r="CF9" s="539"/>
      <c r="CG9" s="539"/>
      <c r="CH9" s="539"/>
      <c r="CI9" s="539"/>
      <c r="CJ9" s="539"/>
      <c r="CK9" s="539"/>
      <c r="CL9" s="539"/>
      <c r="CM9" s="539"/>
      <c r="CN9" s="539"/>
      <c r="CO9" s="539"/>
      <c r="CP9" s="539"/>
      <c r="CQ9" s="539"/>
      <c r="CR9" s="539"/>
      <c r="CS9" s="539"/>
      <c r="CT9" s="539"/>
      <c r="CU9" s="539"/>
      <c r="CV9" s="539"/>
      <c r="CW9" s="539"/>
      <c r="CX9" s="539"/>
      <c r="CY9" s="539"/>
      <c r="CZ9" s="539"/>
      <c r="DA9" s="539"/>
      <c r="DB9" s="539"/>
      <c r="DC9" s="539"/>
      <c r="DD9" s="539"/>
      <c r="DE9" s="539"/>
      <c r="DF9" s="539"/>
      <c r="DG9" s="539"/>
      <c r="DH9" s="539"/>
      <c r="DI9" s="539"/>
      <c r="DJ9" s="539"/>
      <c r="DK9" s="539"/>
      <c r="DL9" s="539"/>
      <c r="DM9" s="539"/>
      <c r="DN9" s="539"/>
      <c r="DO9" s="539"/>
      <c r="DP9" s="539"/>
      <c r="DQ9" s="539"/>
      <c r="DR9" s="539"/>
      <c r="DS9" s="539"/>
      <c r="DT9" s="539"/>
      <c r="DU9" s="539"/>
      <c r="DV9" s="539"/>
      <c r="DW9" s="539"/>
      <c r="DX9" s="539"/>
      <c r="DY9" s="539"/>
      <c r="DZ9" s="539"/>
      <c r="EA9" s="539"/>
      <c r="EB9" s="539"/>
      <c r="EC9" s="539"/>
      <c r="ED9" s="539"/>
      <c r="EE9" s="539"/>
      <c r="EF9" s="539"/>
      <c r="EG9" s="539"/>
      <c r="EH9" s="539"/>
      <c r="EI9" s="539"/>
      <c r="EJ9" s="539"/>
      <c r="EK9" s="539"/>
      <c r="EL9" s="539"/>
      <c r="EM9" s="539"/>
      <c r="EN9" s="539"/>
      <c r="EO9" s="539"/>
      <c r="EP9" s="539"/>
      <c r="EQ9" s="539"/>
      <c r="ER9" s="539"/>
      <c r="ES9" s="539"/>
      <c r="ET9" s="539"/>
      <c r="EU9" s="539"/>
      <c r="EV9" s="539"/>
      <c r="EW9" s="539"/>
      <c r="EX9" s="539"/>
      <c r="EY9" s="539"/>
      <c r="EZ9" s="539"/>
    </row>
    <row r="10" spans="1:1233" ht="30" customHeight="1">
      <c r="B10" s="314" t="str">
        <f>IF('Client Info'!$C$27="Yes","ISO 14001","--")</f>
        <v>--</v>
      </c>
      <c r="C10" s="315" t="str">
        <f>IF('Client Info'!$C$27="Yes","Proposed Audit Days","--")</f>
        <v>--</v>
      </c>
      <c r="D10" s="560"/>
      <c r="E10" s="1013"/>
      <c r="F10" s="1013"/>
      <c r="G10" s="1014"/>
      <c r="H10" s="431">
        <f ca="1">IF($E$4="full",ROUNDUP(AO331,0),CEILING(AO331,0.5))</f>
        <v>0</v>
      </c>
      <c r="I10" s="431">
        <f ca="1">IF($E$4="full",ROUNDUP(AP331,0),CEILING(AP331,0.5))</f>
        <v>0</v>
      </c>
      <c r="J10" s="431" t="e">
        <f ca="1">IF($E$4="full",ROUNDUP(AJ331,0),CEILING(AJ331,0.5))</f>
        <v>#N/A</v>
      </c>
      <c r="K10" s="431">
        <f>IF($E$4="full",ROUNDUP(AK331,0),CEILING(AK331,0.5))</f>
        <v>0</v>
      </c>
      <c r="L10" s="431">
        <f>IF($E$4="full",ROUNDUP(AL331,0),CEILING(AL331,0.5))</f>
        <v>0</v>
      </c>
      <c r="M10" s="431" t="e">
        <f ca="1">IF($E$4="full",ROUNDUP(AM331,0),CEILING(AM331,0.5))</f>
        <v>#N/A</v>
      </c>
      <c r="N10" s="431" t="e">
        <f ca="1">IF($E$4="full",ROUNDUP(AN331,0),CEILING(AN331,0.5))</f>
        <v>#N/A</v>
      </c>
      <c r="O10" s="431">
        <f ca="1">IF($E$4="full",ROUNDUP(AI331,0),CEILING(AI331,0.5))</f>
        <v>0</v>
      </c>
      <c r="P10" s="1019"/>
      <c r="S10" s="1"/>
      <c r="T10" s="1"/>
      <c r="U10" s="1"/>
      <c r="V10" s="1"/>
      <c r="W10" s="1"/>
      <c r="X10" s="1"/>
      <c r="Y10" s="1"/>
      <c r="AA10" s="577" t="e" cm="1">
        <f t="array" ref="AA10">_xlfn.IFS(AA8="6-monthly",2,AA8="9-monthly",1,AA8="12-monthly",1)</f>
        <v>#N/A</v>
      </c>
      <c r="AP10" s="539"/>
      <c r="AQ10" s="539"/>
      <c r="AR10" s="539"/>
      <c r="AS10" s="539"/>
      <c r="AT10" s="539"/>
      <c r="AU10" s="539"/>
      <c r="AV10" s="539"/>
      <c r="AW10" s="539"/>
      <c r="AX10" s="539"/>
      <c r="AY10" s="539"/>
      <c r="AZ10" s="539"/>
      <c r="BA10" s="539"/>
      <c r="BB10" s="539"/>
      <c r="BC10" s="539"/>
      <c r="BD10" s="539"/>
      <c r="BE10" s="539"/>
      <c r="BF10" s="539"/>
      <c r="BG10" s="539"/>
      <c r="BH10" s="539"/>
      <c r="BI10" s="539"/>
      <c r="BJ10" s="539"/>
      <c r="BK10" s="539"/>
      <c r="BL10" s="539"/>
      <c r="BM10" s="539"/>
      <c r="BN10" s="539"/>
      <c r="BO10" s="539"/>
      <c r="BP10" s="539"/>
      <c r="BQ10" s="539"/>
      <c r="BR10" s="539"/>
      <c r="BS10" s="539"/>
      <c r="BT10" s="539"/>
      <c r="BU10" s="539"/>
      <c r="BV10" s="539"/>
      <c r="BW10" s="539"/>
      <c r="BX10" s="539"/>
      <c r="BY10" s="539"/>
      <c r="BZ10" s="539"/>
      <c r="CA10" s="539"/>
      <c r="CB10" s="539"/>
      <c r="CC10" s="539"/>
      <c r="CD10" s="539"/>
      <c r="CE10" s="539"/>
      <c r="CF10" s="539"/>
      <c r="CG10" s="539"/>
      <c r="CH10" s="539"/>
      <c r="CI10" s="539"/>
      <c r="CJ10" s="539"/>
      <c r="CK10" s="539"/>
      <c r="CL10" s="539"/>
      <c r="CM10" s="539"/>
      <c r="CN10" s="539"/>
      <c r="CO10" s="539"/>
      <c r="CP10" s="539"/>
      <c r="CQ10" s="539"/>
      <c r="CR10" s="539"/>
      <c r="CS10" s="539"/>
      <c r="CT10" s="539"/>
      <c r="CU10" s="539"/>
      <c r="CV10" s="539"/>
      <c r="CW10" s="539"/>
      <c r="CX10" s="539"/>
      <c r="CY10" s="539"/>
      <c r="CZ10" s="539"/>
      <c r="DA10" s="539"/>
      <c r="DB10" s="539"/>
      <c r="DC10" s="539"/>
      <c r="DD10" s="539"/>
      <c r="DE10" s="539"/>
      <c r="DF10" s="539"/>
      <c r="DG10" s="539"/>
      <c r="DH10" s="539"/>
      <c r="DI10" s="539"/>
      <c r="DJ10" s="539"/>
      <c r="DK10" s="539"/>
      <c r="DL10" s="539"/>
      <c r="DM10" s="539"/>
      <c r="DN10" s="539"/>
      <c r="DO10" s="539"/>
      <c r="DP10" s="539"/>
      <c r="DQ10" s="539"/>
      <c r="DR10" s="539"/>
      <c r="DS10" s="539"/>
      <c r="DT10" s="539"/>
      <c r="DU10" s="539"/>
      <c r="DV10" s="539"/>
      <c r="DW10" s="539"/>
      <c r="DX10" s="539"/>
      <c r="DY10" s="539"/>
      <c r="DZ10" s="539"/>
      <c r="EA10" s="539"/>
      <c r="EB10" s="539"/>
      <c r="EC10" s="539"/>
      <c r="ED10" s="539"/>
      <c r="EE10" s="539"/>
      <c r="EF10" s="539"/>
      <c r="EG10" s="539"/>
      <c r="EH10" s="539"/>
      <c r="EI10" s="539"/>
      <c r="EJ10" s="539"/>
      <c r="EK10" s="539"/>
      <c r="EL10" s="539"/>
      <c r="EM10" s="539"/>
      <c r="EN10" s="539"/>
      <c r="EO10" s="539"/>
      <c r="EP10" s="539"/>
      <c r="EQ10" s="539"/>
      <c r="ER10" s="539"/>
      <c r="ES10" s="539"/>
      <c r="ET10" s="539"/>
      <c r="EU10" s="539"/>
      <c r="EV10" s="539"/>
      <c r="EW10" s="539"/>
      <c r="EX10" s="539"/>
      <c r="EY10" s="539"/>
      <c r="EZ10" s="539"/>
    </row>
    <row r="11" spans="1:1233">
      <c r="B11" s="693"/>
      <c r="C11" s="693" t="s">
        <v>321</v>
      </c>
      <c r="D11" s="694"/>
      <c r="E11" s="1015"/>
      <c r="F11" s="1015"/>
      <c r="G11" s="1016"/>
      <c r="H11" s="697">
        <f ca="1">AO331</f>
        <v>0</v>
      </c>
      <c r="I11" s="697">
        <f ca="1">AP331</f>
        <v>0</v>
      </c>
      <c r="J11" s="697" t="e">
        <f ca="1">AJ331</f>
        <v>#N/A</v>
      </c>
      <c r="K11" s="697">
        <f>AK331</f>
        <v>0</v>
      </c>
      <c r="L11" s="697">
        <f>AL331</f>
        <v>0</v>
      </c>
      <c r="M11" s="697" t="e">
        <f ca="1">AM331</f>
        <v>#N/A</v>
      </c>
      <c r="N11" s="697" t="e">
        <f ca="1">AN331</f>
        <v>#N/A</v>
      </c>
      <c r="O11" s="697">
        <f ca="1">AI331</f>
        <v>0</v>
      </c>
      <c r="P11" s="1019"/>
      <c r="S11" s="1"/>
      <c r="T11" s="1"/>
      <c r="U11" s="1"/>
      <c r="V11" s="1"/>
      <c r="W11" s="1"/>
      <c r="X11" s="1"/>
      <c r="Y11" s="1"/>
      <c r="AP11" s="539"/>
      <c r="AQ11" s="539"/>
      <c r="AR11" s="539"/>
      <c r="AS11" s="539"/>
      <c r="AT11" s="539"/>
      <c r="AU11" s="539"/>
      <c r="AV11" s="539"/>
      <c r="AW11" s="539"/>
      <c r="AX11" s="539"/>
      <c r="AY11" s="539"/>
      <c r="AZ11" s="539"/>
      <c r="BA11" s="539"/>
      <c r="BB11" s="539"/>
      <c r="BC11" s="539"/>
      <c r="BD11" s="539"/>
      <c r="BE11" s="539"/>
      <c r="BF11" s="539"/>
      <c r="BG11" s="539"/>
      <c r="BH11" s="539"/>
      <c r="BI11" s="539"/>
      <c r="BJ11" s="539"/>
      <c r="BK11" s="539"/>
      <c r="BL11" s="539"/>
      <c r="BM11" s="539"/>
      <c r="BN11" s="539"/>
      <c r="BO11" s="539"/>
      <c r="BP11" s="539"/>
      <c r="BQ11" s="539"/>
      <c r="BR11" s="539"/>
      <c r="BS11" s="539"/>
      <c r="BT11" s="539"/>
      <c r="BU11" s="539"/>
      <c r="BV11" s="539"/>
      <c r="BW11" s="539"/>
      <c r="BX11" s="539"/>
      <c r="BY11" s="539"/>
      <c r="BZ11" s="539"/>
      <c r="CA11" s="539"/>
      <c r="CB11" s="539"/>
      <c r="CC11" s="539"/>
      <c r="CD11" s="539"/>
      <c r="CE11" s="539"/>
      <c r="CF11" s="539"/>
      <c r="CG11" s="539"/>
      <c r="CH11" s="539"/>
      <c r="CI11" s="539"/>
      <c r="CJ11" s="539"/>
      <c r="CK11" s="539"/>
      <c r="CL11" s="539"/>
      <c r="CM11" s="539"/>
      <c r="CN11" s="539"/>
      <c r="CO11" s="539"/>
      <c r="CP11" s="539"/>
      <c r="CQ11" s="539"/>
      <c r="CR11" s="539"/>
      <c r="CS11" s="539"/>
      <c r="CT11" s="539"/>
      <c r="CU11" s="539"/>
      <c r="CV11" s="539"/>
      <c r="CW11" s="539"/>
      <c r="CX11" s="539"/>
      <c r="CY11" s="539"/>
      <c r="CZ11" s="539"/>
      <c r="DA11" s="539"/>
      <c r="DB11" s="539"/>
      <c r="DC11" s="539"/>
      <c r="DD11" s="539"/>
      <c r="DE11" s="539"/>
      <c r="DF11" s="539"/>
      <c r="DG11" s="539"/>
      <c r="DH11" s="539"/>
      <c r="DI11" s="539"/>
      <c r="DJ11" s="539"/>
      <c r="DK11" s="539"/>
      <c r="DL11" s="539"/>
      <c r="DM11" s="539"/>
      <c r="DN11" s="539"/>
      <c r="DO11" s="539"/>
      <c r="DP11" s="539"/>
      <c r="DQ11" s="539"/>
      <c r="DR11" s="539"/>
      <c r="DS11" s="539"/>
      <c r="DT11" s="539"/>
      <c r="DU11" s="539"/>
      <c r="DV11" s="539"/>
      <c r="DW11" s="539"/>
      <c r="DX11" s="539"/>
      <c r="DY11" s="539"/>
      <c r="DZ11" s="539"/>
      <c r="EA11" s="539"/>
      <c r="EB11" s="539"/>
      <c r="EC11" s="539"/>
      <c r="ED11" s="539"/>
      <c r="EE11" s="539"/>
      <c r="EF11" s="539"/>
      <c r="EG11" s="539"/>
      <c r="EH11" s="539"/>
      <c r="EI11" s="539"/>
      <c r="EJ11" s="539"/>
      <c r="EK11" s="539"/>
      <c r="EL11" s="539"/>
      <c r="EM11" s="539"/>
      <c r="EN11" s="539"/>
      <c r="EO11" s="539"/>
      <c r="EP11" s="539"/>
      <c r="EQ11" s="539"/>
      <c r="ER11" s="539"/>
      <c r="ES11" s="539"/>
      <c r="ET11" s="539"/>
      <c r="EU11" s="539"/>
      <c r="EV11" s="539"/>
      <c r="EW11" s="539"/>
      <c r="EX11" s="539"/>
      <c r="EY11" s="539"/>
      <c r="EZ11" s="539"/>
    </row>
    <row r="12" spans="1:1233" ht="30" customHeight="1">
      <c r="B12" s="314" t="str">
        <f>IF('Client Info'!$C$28="Yes","ISO 45001","--")</f>
        <v>--</v>
      </c>
      <c r="C12" s="315" t="str">
        <f>IF('Client Info'!$C$28="Yes","Proposed Audit Days","--")</f>
        <v>--</v>
      </c>
      <c r="D12" s="560"/>
      <c r="E12" s="1013"/>
      <c r="F12" s="1013"/>
      <c r="G12" s="1014"/>
      <c r="H12" s="316">
        <f ca="1">IF($E$4="full",ROUNDUP(AO332,0),CEILING(AO332,0.5))</f>
        <v>0</v>
      </c>
      <c r="I12" s="316">
        <f ca="1">IF($E$4="full",ROUNDUP(AP332,0),CEILING(AP332,0.5))</f>
        <v>0</v>
      </c>
      <c r="J12" s="316" t="e">
        <f ca="1">IF($E$4="full",ROUNDUP(AJ332,0),CEILING(AJ332,0.5))</f>
        <v>#N/A</v>
      </c>
      <c r="K12" s="316">
        <f>IF($E$4="full",ROUNDUP(AK332,0),CEILING(AK332,0.5))</f>
        <v>0</v>
      </c>
      <c r="L12" s="316">
        <f>IF($E$4="full",ROUNDUP(AL332,0),CEILING(AL332,0.5))</f>
        <v>0</v>
      </c>
      <c r="M12" s="316" t="e">
        <f ca="1">IF($E$4="full",ROUNDUP(AM332,0),CEILING(AM332,0.5))</f>
        <v>#N/A</v>
      </c>
      <c r="N12" s="316" t="e">
        <f ca="1">IF($E$4="full",ROUNDUP(AN332,0),CEILING(AN332,0.5))</f>
        <v>#N/A</v>
      </c>
      <c r="O12" s="316">
        <f ca="1">IF($E$4="full",ROUNDUP(AI332,0),CEILING(AI332,0.5))</f>
        <v>0</v>
      </c>
      <c r="P12" s="1019"/>
      <c r="S12" s="1"/>
      <c r="T12" s="1"/>
      <c r="U12" s="1"/>
      <c r="V12" s="1"/>
      <c r="W12" s="1"/>
      <c r="X12" s="1"/>
      <c r="Y12" s="1"/>
      <c r="AP12" s="539"/>
      <c r="AQ12" s="539"/>
      <c r="AR12" s="539"/>
      <c r="AS12" s="539"/>
      <c r="AT12" s="539"/>
      <c r="AU12" s="539"/>
      <c r="AV12" s="539"/>
      <c r="AW12" s="539"/>
      <c r="AX12" s="539"/>
      <c r="AY12" s="539"/>
      <c r="AZ12" s="539"/>
      <c r="BA12" s="539"/>
      <c r="BB12" s="539"/>
      <c r="BC12" s="539"/>
      <c r="BD12" s="539"/>
      <c r="BE12" s="539"/>
      <c r="BF12" s="539"/>
      <c r="BG12" s="539"/>
      <c r="BH12" s="539"/>
      <c r="BI12" s="539"/>
      <c r="BJ12" s="539"/>
      <c r="BK12" s="539"/>
      <c r="BL12" s="539"/>
      <c r="BM12" s="539"/>
      <c r="BN12" s="539"/>
      <c r="BO12" s="539"/>
      <c r="BP12" s="539"/>
      <c r="BQ12" s="539"/>
      <c r="BR12" s="539"/>
      <c r="BS12" s="539"/>
      <c r="BT12" s="539"/>
      <c r="BU12" s="539"/>
      <c r="BV12" s="539"/>
      <c r="BW12" s="539"/>
      <c r="BX12" s="539"/>
      <c r="BY12" s="539"/>
      <c r="BZ12" s="539"/>
      <c r="CA12" s="539"/>
      <c r="CB12" s="539"/>
      <c r="CC12" s="539"/>
      <c r="CD12" s="539"/>
      <c r="CE12" s="539"/>
      <c r="CF12" s="539"/>
      <c r="CG12" s="539"/>
      <c r="CH12" s="539"/>
      <c r="CI12" s="539"/>
      <c r="CJ12" s="539"/>
      <c r="CK12" s="539"/>
      <c r="CL12" s="539"/>
      <c r="CM12" s="539"/>
      <c r="CN12" s="539"/>
      <c r="CO12" s="539"/>
      <c r="CP12" s="539"/>
      <c r="CQ12" s="539"/>
      <c r="CR12" s="539"/>
      <c r="CS12" s="539"/>
      <c r="CT12" s="539"/>
      <c r="CU12" s="539"/>
      <c r="CV12" s="539"/>
      <c r="CW12" s="539"/>
      <c r="CX12" s="539"/>
      <c r="CY12" s="539"/>
      <c r="CZ12" s="539"/>
      <c r="DA12" s="539"/>
      <c r="DB12" s="539"/>
      <c r="DC12" s="539"/>
      <c r="DD12" s="539"/>
      <c r="DE12" s="539"/>
      <c r="DF12" s="539"/>
      <c r="DG12" s="539"/>
      <c r="DH12" s="539"/>
      <c r="DI12" s="539"/>
      <c r="DJ12" s="539"/>
      <c r="DK12" s="539"/>
      <c r="DL12" s="539"/>
      <c r="DM12" s="539"/>
      <c r="DN12" s="539"/>
      <c r="DO12" s="539"/>
      <c r="DP12" s="539"/>
      <c r="DQ12" s="539"/>
      <c r="DR12" s="539"/>
      <c r="DS12" s="539"/>
      <c r="DT12" s="539"/>
      <c r="DU12" s="539"/>
      <c r="DV12" s="539"/>
      <c r="DW12" s="539"/>
      <c r="DX12" s="539"/>
      <c r="DY12" s="539"/>
      <c r="DZ12" s="539"/>
      <c r="EA12" s="539"/>
      <c r="EB12" s="539"/>
      <c r="EC12" s="539"/>
      <c r="ED12" s="539"/>
      <c r="EE12" s="539"/>
      <c r="EF12" s="539"/>
      <c r="EG12" s="539"/>
      <c r="EH12" s="539"/>
      <c r="EI12" s="539"/>
      <c r="EJ12" s="539"/>
      <c r="EK12" s="539"/>
      <c r="EL12" s="539"/>
      <c r="EM12" s="539"/>
      <c r="EN12" s="539"/>
      <c r="EO12" s="539"/>
      <c r="EP12" s="539"/>
      <c r="EQ12" s="539"/>
      <c r="ER12" s="539"/>
      <c r="ES12" s="539"/>
      <c r="ET12" s="539"/>
      <c r="EU12" s="539"/>
      <c r="EV12" s="539"/>
      <c r="EW12" s="539"/>
      <c r="EX12" s="539"/>
      <c r="EY12" s="539"/>
      <c r="EZ12" s="539"/>
    </row>
    <row r="13" spans="1:1233">
      <c r="B13" s="693"/>
      <c r="C13" s="693" t="s">
        <v>321</v>
      </c>
      <c r="D13" s="694"/>
      <c r="E13" s="1015"/>
      <c r="F13" s="1015"/>
      <c r="G13" s="1016"/>
      <c r="H13" s="697">
        <f ca="1">AO332</f>
        <v>0</v>
      </c>
      <c r="I13" s="697">
        <f ca="1">AP332</f>
        <v>0</v>
      </c>
      <c r="J13" s="697" t="e">
        <f ca="1">AJ332</f>
        <v>#N/A</v>
      </c>
      <c r="K13" s="697">
        <f>AK332</f>
        <v>0</v>
      </c>
      <c r="L13" s="697">
        <f>AL332</f>
        <v>0</v>
      </c>
      <c r="M13" s="697" t="e">
        <f ca="1">AM332</f>
        <v>#N/A</v>
      </c>
      <c r="N13" s="697" t="e">
        <f ca="1">AN332</f>
        <v>#N/A</v>
      </c>
      <c r="O13" s="697">
        <f ca="1">AI332</f>
        <v>0</v>
      </c>
      <c r="P13" s="1019"/>
      <c r="S13" s="1"/>
      <c r="T13" s="1"/>
      <c r="U13" s="1"/>
      <c r="V13" s="1"/>
      <c r="W13" s="1"/>
      <c r="X13" s="1"/>
      <c r="Y13" s="1"/>
      <c r="AP13" s="539"/>
      <c r="AQ13" s="539"/>
      <c r="AR13" s="539"/>
      <c r="AS13" s="539"/>
      <c r="AT13" s="539"/>
      <c r="AU13" s="539"/>
      <c r="AV13" s="539"/>
      <c r="AW13" s="539"/>
      <c r="AX13" s="539"/>
      <c r="AY13" s="539"/>
      <c r="AZ13" s="539"/>
      <c r="BA13" s="539"/>
      <c r="BB13" s="539"/>
      <c r="BC13" s="539"/>
      <c r="BD13" s="539"/>
      <c r="BE13" s="539"/>
      <c r="BF13" s="539"/>
      <c r="BG13" s="539"/>
      <c r="BH13" s="539"/>
      <c r="BI13" s="539"/>
      <c r="BJ13" s="539"/>
      <c r="BK13" s="539"/>
      <c r="BL13" s="539"/>
      <c r="BM13" s="539"/>
      <c r="BN13" s="539"/>
      <c r="BO13" s="539"/>
      <c r="BP13" s="539"/>
      <c r="BQ13" s="539"/>
      <c r="BR13" s="539"/>
      <c r="BS13" s="539"/>
      <c r="BT13" s="539"/>
      <c r="BU13" s="539"/>
      <c r="BV13" s="539"/>
      <c r="BW13" s="539"/>
      <c r="BX13" s="539"/>
      <c r="BY13" s="539"/>
      <c r="BZ13" s="539"/>
      <c r="CA13" s="539"/>
      <c r="CB13" s="539"/>
      <c r="CC13" s="539"/>
      <c r="CD13" s="539"/>
      <c r="CE13" s="539"/>
      <c r="CF13" s="539"/>
      <c r="CG13" s="539"/>
      <c r="CH13" s="539"/>
      <c r="CI13" s="539"/>
      <c r="CJ13" s="539"/>
      <c r="CK13" s="539"/>
      <c r="CL13" s="539"/>
      <c r="CM13" s="539"/>
      <c r="CN13" s="539"/>
      <c r="CO13" s="539"/>
      <c r="CP13" s="539"/>
      <c r="CQ13" s="539"/>
      <c r="CR13" s="539"/>
      <c r="CS13" s="539"/>
      <c r="CT13" s="539"/>
      <c r="CU13" s="539"/>
      <c r="CV13" s="539"/>
      <c r="CW13" s="539"/>
      <c r="CX13" s="539"/>
      <c r="CY13" s="539"/>
      <c r="CZ13" s="539"/>
      <c r="DA13" s="539"/>
      <c r="DB13" s="539"/>
      <c r="DC13" s="539"/>
      <c r="DD13" s="539"/>
      <c r="DE13" s="539"/>
      <c r="DF13" s="539"/>
      <c r="DG13" s="539"/>
      <c r="DH13" s="539"/>
      <c r="DI13" s="539"/>
      <c r="DJ13" s="539"/>
      <c r="DK13" s="539"/>
      <c r="DL13" s="539"/>
      <c r="DM13" s="539"/>
      <c r="DN13" s="539"/>
      <c r="DO13" s="539"/>
      <c r="DP13" s="539"/>
      <c r="DQ13" s="539"/>
      <c r="DR13" s="539"/>
      <c r="DS13" s="539"/>
      <c r="DT13" s="539"/>
      <c r="DU13" s="539"/>
      <c r="DV13" s="539"/>
      <c r="DW13" s="539"/>
      <c r="DX13" s="539"/>
      <c r="DY13" s="539"/>
      <c r="DZ13" s="539"/>
      <c r="EA13" s="539"/>
      <c r="EB13" s="539"/>
      <c r="EC13" s="539"/>
      <c r="ED13" s="539"/>
      <c r="EE13" s="539"/>
      <c r="EF13" s="539"/>
      <c r="EG13" s="539"/>
      <c r="EH13" s="539"/>
      <c r="EI13" s="539"/>
      <c r="EJ13" s="539"/>
      <c r="EK13" s="539"/>
      <c r="EL13" s="539"/>
      <c r="EM13" s="539"/>
      <c r="EN13" s="539"/>
      <c r="EO13" s="539"/>
      <c r="EP13" s="539"/>
      <c r="EQ13" s="539"/>
      <c r="ER13" s="539"/>
      <c r="ES13" s="539"/>
      <c r="ET13" s="539"/>
      <c r="EU13" s="539"/>
      <c r="EV13" s="539"/>
      <c r="EW13" s="539"/>
      <c r="EX13" s="539"/>
      <c r="EY13" s="539"/>
      <c r="EZ13" s="539"/>
    </row>
    <row r="14" spans="1:1233" ht="8.25" customHeight="1">
      <c r="B14" s="317"/>
      <c r="C14" s="317"/>
      <c r="D14" s="317"/>
      <c r="E14" s="317"/>
      <c r="F14" s="317"/>
      <c r="G14" s="317"/>
      <c r="H14" s="318"/>
      <c r="I14" s="318"/>
      <c r="J14" s="318"/>
      <c r="K14" s="318"/>
      <c r="L14" s="318"/>
      <c r="M14" s="318"/>
      <c r="N14" s="318"/>
      <c r="O14" s="318"/>
      <c r="P14" s="1019"/>
      <c r="S14" s="1"/>
      <c r="T14" s="1"/>
      <c r="U14" s="1"/>
      <c r="V14" s="1"/>
      <c r="W14" s="1"/>
      <c r="X14" s="1"/>
      <c r="Y14" s="1"/>
      <c r="AP14" s="539"/>
      <c r="AQ14" s="539"/>
      <c r="AR14" s="539"/>
      <c r="AS14" s="539"/>
      <c r="AT14" s="539"/>
      <c r="AU14" s="539"/>
      <c r="AV14" s="539"/>
      <c r="AW14" s="539"/>
      <c r="AX14" s="539"/>
      <c r="AY14" s="539"/>
      <c r="AZ14" s="539"/>
      <c r="BA14" s="539"/>
      <c r="BB14" s="539"/>
      <c r="BC14" s="539"/>
      <c r="BD14" s="539"/>
      <c r="BE14" s="539"/>
      <c r="BF14" s="539"/>
      <c r="BG14" s="539"/>
      <c r="BH14" s="539"/>
      <c r="BI14" s="539"/>
      <c r="BJ14" s="539"/>
      <c r="BK14" s="539"/>
      <c r="BL14" s="539"/>
      <c r="BM14" s="539"/>
      <c r="BN14" s="539"/>
      <c r="BO14" s="539"/>
      <c r="BP14" s="539"/>
      <c r="BQ14" s="539"/>
      <c r="BR14" s="539"/>
      <c r="BS14" s="539"/>
      <c r="BT14" s="539"/>
      <c r="BU14" s="539"/>
      <c r="BV14" s="539"/>
      <c r="BW14" s="539"/>
      <c r="BX14" s="539"/>
      <c r="BY14" s="539"/>
      <c r="BZ14" s="539"/>
      <c r="CA14" s="539"/>
      <c r="CB14" s="539"/>
      <c r="CC14" s="539"/>
      <c r="CD14" s="539"/>
      <c r="CE14" s="539"/>
      <c r="CF14" s="539"/>
      <c r="CG14" s="539"/>
      <c r="CH14" s="539"/>
      <c r="CI14" s="539"/>
      <c r="CJ14" s="539"/>
      <c r="CK14" s="539"/>
      <c r="CL14" s="539"/>
      <c r="CM14" s="539"/>
      <c r="CN14" s="539"/>
      <c r="CO14" s="539"/>
      <c r="CP14" s="539"/>
      <c r="CQ14" s="539"/>
      <c r="CR14" s="539"/>
      <c r="CS14" s="539"/>
      <c r="CT14" s="539"/>
      <c r="CU14" s="539"/>
      <c r="CV14" s="539"/>
      <c r="CW14" s="539"/>
      <c r="CX14" s="539"/>
      <c r="CY14" s="539"/>
      <c r="CZ14" s="539"/>
      <c r="DA14" s="539"/>
      <c r="DB14" s="539"/>
      <c r="DC14" s="539"/>
      <c r="DD14" s="539"/>
      <c r="DE14" s="539"/>
      <c r="DF14" s="539"/>
      <c r="DG14" s="539"/>
      <c r="DH14" s="539"/>
      <c r="DI14" s="539"/>
      <c r="DJ14" s="539"/>
      <c r="DK14" s="539"/>
      <c r="DL14" s="539"/>
      <c r="DM14" s="539"/>
      <c r="DN14" s="539"/>
      <c r="DO14" s="539"/>
      <c r="DP14" s="539"/>
      <c r="DQ14" s="539"/>
      <c r="DR14" s="539"/>
      <c r="DS14" s="539"/>
      <c r="DT14" s="539"/>
      <c r="DU14" s="539"/>
      <c r="DV14" s="539"/>
      <c r="DW14" s="539"/>
      <c r="DX14" s="539"/>
      <c r="DY14" s="539"/>
      <c r="DZ14" s="539"/>
      <c r="EA14" s="539"/>
      <c r="EB14" s="539"/>
      <c r="EC14" s="539"/>
      <c r="ED14" s="539"/>
      <c r="EE14" s="539"/>
      <c r="EF14" s="539"/>
      <c r="EG14" s="539"/>
      <c r="EH14" s="539"/>
      <c r="EI14" s="539"/>
      <c r="EJ14" s="539"/>
      <c r="EK14" s="539"/>
      <c r="EL14" s="539"/>
      <c r="EM14" s="539"/>
      <c r="EN14" s="539"/>
      <c r="EO14" s="539"/>
      <c r="EP14" s="539"/>
      <c r="EQ14" s="539"/>
      <c r="ER14" s="539"/>
      <c r="ES14" s="539"/>
      <c r="ET14" s="539"/>
      <c r="EU14" s="539"/>
      <c r="EV14" s="539"/>
      <c r="EW14" s="539"/>
      <c r="EX14" s="539"/>
      <c r="EY14" s="539"/>
      <c r="EZ14" s="539"/>
    </row>
    <row r="15" spans="1:1233" ht="17.649999999999999">
      <c r="B15" s="698"/>
      <c r="C15" s="699" t="s">
        <v>322</v>
      </c>
      <c r="D15" s="700"/>
      <c r="E15" s="1066"/>
      <c r="F15" s="1067"/>
      <c r="G15" s="1068"/>
      <c r="H15" s="319">
        <f ca="1">SUM(H8,H10,H12)</f>
        <v>0</v>
      </c>
      <c r="I15" s="319">
        <f ca="1">SUM(I8,I10,I12)</f>
        <v>0</v>
      </c>
      <c r="J15" s="319" t="e">
        <f t="shared" ref="J15:O16" ca="1" si="0">SUM(J8,J10,J12)</f>
        <v>#N/A</v>
      </c>
      <c r="K15" s="319">
        <f t="shared" si="0"/>
        <v>0</v>
      </c>
      <c r="L15" s="319">
        <f t="shared" si="0"/>
        <v>0</v>
      </c>
      <c r="M15" s="319" t="e">
        <f t="shared" ca="1" si="0"/>
        <v>#N/A</v>
      </c>
      <c r="N15" s="319" t="e">
        <f ca="1">SUM(N8,N10,N12)</f>
        <v>#N/A</v>
      </c>
      <c r="O15" s="319">
        <f ca="1">SUM(O8,O10,O12)</f>
        <v>0</v>
      </c>
      <c r="P15" s="1019"/>
      <c r="AP15" s="539"/>
      <c r="AQ15" s="539"/>
      <c r="AR15" s="539"/>
      <c r="AS15" s="539"/>
      <c r="AT15" s="539"/>
      <c r="AU15" s="539"/>
      <c r="AV15" s="539"/>
      <c r="AW15" s="539"/>
      <c r="AX15" s="539"/>
      <c r="AY15" s="539"/>
      <c r="AZ15" s="539"/>
      <c r="BA15" s="539"/>
      <c r="BB15" s="539"/>
      <c r="BC15" s="539"/>
      <c r="BD15" s="539"/>
      <c r="BE15" s="539"/>
      <c r="BF15" s="539"/>
      <c r="BG15" s="539"/>
      <c r="BH15" s="539"/>
      <c r="BI15" s="539"/>
      <c r="BJ15" s="539"/>
      <c r="BK15" s="539"/>
      <c r="BL15" s="539"/>
      <c r="BM15" s="539"/>
      <c r="BN15" s="539"/>
      <c r="BO15" s="539"/>
      <c r="BP15" s="539"/>
      <c r="BQ15" s="539"/>
      <c r="BR15" s="539"/>
      <c r="BS15" s="539"/>
      <c r="BT15" s="539"/>
      <c r="BU15" s="539"/>
      <c r="BV15" s="539"/>
      <c r="BW15" s="539"/>
      <c r="BX15" s="539"/>
      <c r="BY15" s="539"/>
      <c r="BZ15" s="539"/>
      <c r="CA15" s="539"/>
      <c r="CB15" s="539"/>
      <c r="CC15" s="539"/>
      <c r="CD15" s="539"/>
      <c r="CE15" s="539"/>
      <c r="CF15" s="539"/>
      <c r="CG15" s="539"/>
      <c r="CH15" s="539"/>
      <c r="CI15" s="539"/>
      <c r="CJ15" s="539"/>
      <c r="CK15" s="539"/>
      <c r="CL15" s="539"/>
      <c r="CM15" s="539"/>
      <c r="CN15" s="539"/>
      <c r="CO15" s="539"/>
      <c r="CP15" s="539"/>
      <c r="CQ15" s="539"/>
      <c r="CR15" s="539"/>
      <c r="CS15" s="539"/>
      <c r="CT15" s="539"/>
      <c r="CU15" s="539"/>
      <c r="CV15" s="539"/>
      <c r="CW15" s="539"/>
      <c r="CX15" s="539"/>
      <c r="CY15" s="539"/>
      <c r="CZ15" s="539"/>
      <c r="DA15" s="539"/>
      <c r="DB15" s="539"/>
      <c r="DC15" s="539"/>
      <c r="DD15" s="539"/>
      <c r="DE15" s="539"/>
      <c r="DF15" s="539"/>
      <c r="DG15" s="539"/>
      <c r="DH15" s="539"/>
      <c r="DI15" s="539"/>
      <c r="DJ15" s="539"/>
      <c r="DK15" s="539"/>
      <c r="DL15" s="539"/>
      <c r="DM15" s="539"/>
      <c r="DN15" s="539"/>
      <c r="DO15" s="539"/>
      <c r="DP15" s="539"/>
      <c r="DQ15" s="539"/>
      <c r="DR15" s="539"/>
      <c r="DS15" s="539"/>
      <c r="DT15" s="539"/>
      <c r="DU15" s="539"/>
      <c r="DV15" s="539"/>
      <c r="DW15" s="539"/>
      <c r="DX15" s="539"/>
      <c r="DY15" s="539"/>
      <c r="DZ15" s="539"/>
      <c r="EA15" s="539"/>
      <c r="EB15" s="539"/>
      <c r="EC15" s="539"/>
      <c r="ED15" s="539"/>
      <c r="EE15" s="539"/>
      <c r="EF15" s="539"/>
      <c r="EG15" s="539"/>
      <c r="EH15" s="539"/>
      <c r="EI15" s="539"/>
      <c r="EJ15" s="539"/>
      <c r="EK15" s="539"/>
      <c r="EL15" s="539"/>
      <c r="EM15" s="539"/>
      <c r="EN15" s="539"/>
      <c r="EO15" s="539"/>
      <c r="EP15" s="539"/>
      <c r="EQ15" s="539"/>
      <c r="ER15" s="539"/>
      <c r="ES15" s="539"/>
      <c r="ET15" s="539"/>
      <c r="EU15" s="539"/>
      <c r="EV15" s="539"/>
      <c r="EW15" s="539"/>
      <c r="EX15" s="539"/>
      <c r="EY15" s="539"/>
      <c r="EZ15" s="539"/>
    </row>
    <row r="16" spans="1:1233">
      <c r="B16" s="693"/>
      <c r="C16" s="694" t="s">
        <v>323</v>
      </c>
      <c r="D16" s="695"/>
      <c r="E16" s="695"/>
      <c r="F16" s="695"/>
      <c r="G16" s="696"/>
      <c r="H16" s="697">
        <f ca="1">SUM(H9,H11,H13)</f>
        <v>0</v>
      </c>
      <c r="I16" s="697">
        <f ca="1">SUM(I9,I11,I13)</f>
        <v>0</v>
      </c>
      <c r="J16" s="697" t="e">
        <f t="shared" ca="1" si="0"/>
        <v>#N/A</v>
      </c>
      <c r="K16" s="697">
        <f t="shared" si="0"/>
        <v>0</v>
      </c>
      <c r="L16" s="697">
        <f t="shared" si="0"/>
        <v>0</v>
      </c>
      <c r="M16" s="697" t="e">
        <f t="shared" ca="1" si="0"/>
        <v>#N/A</v>
      </c>
      <c r="N16" s="697" t="e">
        <f t="shared" ca="1" si="0"/>
        <v>#N/A</v>
      </c>
      <c r="O16" s="697">
        <f t="shared" ca="1" si="0"/>
        <v>0</v>
      </c>
      <c r="P16" s="1019"/>
      <c r="AP16" s="539"/>
      <c r="AQ16" s="539"/>
      <c r="AR16" s="539"/>
      <c r="AS16" s="539"/>
      <c r="AT16" s="539"/>
      <c r="AU16" s="539"/>
      <c r="AV16" s="539"/>
      <c r="AW16" s="539"/>
      <c r="AX16" s="539"/>
      <c r="AY16" s="539"/>
      <c r="AZ16" s="539"/>
      <c r="BA16" s="539"/>
      <c r="BB16" s="539"/>
      <c r="BC16" s="539"/>
      <c r="BD16" s="539"/>
      <c r="BE16" s="539"/>
      <c r="BF16" s="539"/>
      <c r="BG16" s="539"/>
      <c r="BH16" s="539"/>
      <c r="BI16" s="539"/>
      <c r="BJ16" s="539"/>
      <c r="BK16" s="539"/>
      <c r="BL16" s="539"/>
      <c r="BM16" s="539"/>
      <c r="BN16" s="539"/>
      <c r="BO16" s="539"/>
      <c r="BP16" s="539"/>
      <c r="BQ16" s="539"/>
      <c r="BR16" s="539"/>
      <c r="BS16" s="539"/>
      <c r="BT16" s="539"/>
      <c r="BU16" s="539"/>
      <c r="BV16" s="539"/>
      <c r="BW16" s="539"/>
      <c r="BX16" s="539"/>
      <c r="BY16" s="539"/>
      <c r="BZ16" s="539"/>
      <c r="CA16" s="539"/>
      <c r="CB16" s="539"/>
      <c r="CC16" s="539"/>
      <c r="CD16" s="539"/>
      <c r="CE16" s="539"/>
      <c r="CF16" s="539"/>
      <c r="CG16" s="539"/>
      <c r="CH16" s="539"/>
      <c r="CI16" s="539"/>
      <c r="CJ16" s="539"/>
      <c r="CK16" s="539"/>
      <c r="CL16" s="539"/>
      <c r="CM16" s="539"/>
      <c r="CN16" s="539"/>
      <c r="CO16" s="539"/>
      <c r="CP16" s="539"/>
      <c r="CQ16" s="539"/>
      <c r="CR16" s="539"/>
      <c r="CS16" s="539"/>
      <c r="CT16" s="539"/>
      <c r="CU16" s="539"/>
      <c r="CV16" s="539"/>
      <c r="CW16" s="539"/>
      <c r="CX16" s="539"/>
      <c r="CY16" s="539"/>
      <c r="CZ16" s="539"/>
      <c r="DA16" s="539"/>
      <c r="DB16" s="539"/>
      <c r="DC16" s="539"/>
      <c r="DD16" s="539"/>
      <c r="DE16" s="539"/>
      <c r="DF16" s="539"/>
      <c r="DG16" s="539"/>
      <c r="DH16" s="539"/>
      <c r="DI16" s="539"/>
      <c r="DJ16" s="539"/>
      <c r="DK16" s="539"/>
      <c r="DL16" s="539"/>
      <c r="DM16" s="539"/>
      <c r="DN16" s="539"/>
      <c r="DO16" s="539"/>
      <c r="DP16" s="539"/>
      <c r="DQ16" s="539"/>
      <c r="DR16" s="539"/>
      <c r="DS16" s="539"/>
      <c r="DT16" s="539"/>
      <c r="DU16" s="539"/>
      <c r="DV16" s="539"/>
      <c r="DW16" s="539"/>
      <c r="DX16" s="539"/>
      <c r="DY16" s="539"/>
      <c r="DZ16" s="539"/>
      <c r="EA16" s="539"/>
      <c r="EB16" s="539"/>
      <c r="EC16" s="539"/>
      <c r="ED16" s="539"/>
      <c r="EE16" s="539"/>
      <c r="EF16" s="539"/>
      <c r="EG16" s="539"/>
      <c r="EH16" s="539"/>
      <c r="EI16" s="539"/>
      <c r="EJ16" s="539"/>
      <c r="EK16" s="539"/>
      <c r="EL16" s="539"/>
      <c r="EM16" s="539"/>
      <c r="EN16" s="539"/>
      <c r="EO16" s="539"/>
      <c r="EP16" s="539"/>
      <c r="EQ16" s="539"/>
      <c r="ER16" s="539"/>
      <c r="ES16" s="539"/>
      <c r="ET16" s="539"/>
      <c r="EU16" s="539"/>
      <c r="EV16" s="539"/>
      <c r="EW16" s="539"/>
      <c r="EX16" s="539"/>
      <c r="EY16" s="539"/>
      <c r="EZ16" s="539"/>
    </row>
    <row r="17" spans="1:1233" ht="8.25" customHeight="1">
      <c r="C17" s="197"/>
      <c r="D17" s="197"/>
      <c r="E17" s="197"/>
      <c r="F17" s="197"/>
      <c r="G17" s="197"/>
      <c r="H17" s="197"/>
      <c r="I17" s="197"/>
      <c r="J17" s="198"/>
      <c r="K17" s="197"/>
      <c r="L17" s="197"/>
      <c r="M17" s="197"/>
      <c r="N17" s="197"/>
      <c r="O17" s="197"/>
      <c r="P17" s="1019"/>
      <c r="AP17" s="539"/>
      <c r="AQ17" s="539"/>
      <c r="AR17" s="539"/>
      <c r="AS17" s="539"/>
      <c r="AT17" s="539"/>
      <c r="AU17" s="539"/>
      <c r="AV17" s="539"/>
      <c r="AW17" s="539"/>
      <c r="AX17" s="539"/>
      <c r="AY17" s="539"/>
      <c r="AZ17" s="539"/>
      <c r="BA17" s="539"/>
      <c r="BB17" s="539"/>
      <c r="BC17" s="539"/>
      <c r="BD17" s="539"/>
      <c r="BE17" s="539"/>
      <c r="BF17" s="539"/>
      <c r="BG17" s="539"/>
      <c r="BH17" s="539"/>
      <c r="BI17" s="539"/>
      <c r="BJ17" s="539"/>
      <c r="BK17" s="539"/>
      <c r="BL17" s="539"/>
      <c r="BM17" s="539"/>
      <c r="BN17" s="539"/>
      <c r="BO17" s="539"/>
      <c r="BP17" s="539"/>
      <c r="BQ17" s="539"/>
      <c r="BR17" s="539"/>
      <c r="BS17" s="539"/>
      <c r="BT17" s="539"/>
      <c r="BU17" s="539"/>
      <c r="BV17" s="539"/>
      <c r="BW17" s="539"/>
      <c r="BX17" s="539"/>
      <c r="BY17" s="539"/>
      <c r="BZ17" s="539"/>
      <c r="CA17" s="539"/>
      <c r="CB17" s="539"/>
      <c r="CC17" s="539"/>
      <c r="CD17" s="539"/>
      <c r="CE17" s="539"/>
      <c r="CF17" s="539"/>
      <c r="CG17" s="539"/>
      <c r="CH17" s="539"/>
      <c r="CI17" s="539"/>
      <c r="CJ17" s="539"/>
      <c r="CK17" s="539"/>
      <c r="CL17" s="539"/>
      <c r="CM17" s="539"/>
      <c r="CN17" s="539"/>
      <c r="CO17" s="539"/>
      <c r="CP17" s="539"/>
      <c r="CQ17" s="539"/>
      <c r="CR17" s="539"/>
      <c r="CS17" s="539"/>
      <c r="CT17" s="539"/>
      <c r="CU17" s="539"/>
      <c r="CV17" s="539"/>
      <c r="CW17" s="539"/>
      <c r="CX17" s="539"/>
      <c r="CY17" s="539"/>
      <c r="CZ17" s="539"/>
      <c r="DA17" s="539"/>
      <c r="DB17" s="539"/>
      <c r="DC17" s="539"/>
      <c r="DD17" s="539"/>
      <c r="DE17" s="539"/>
      <c r="DF17" s="539"/>
      <c r="DG17" s="539"/>
      <c r="DH17" s="539"/>
      <c r="DI17" s="539"/>
      <c r="DJ17" s="539"/>
      <c r="DK17" s="539"/>
      <c r="DL17" s="539"/>
      <c r="DM17" s="539"/>
      <c r="DN17" s="539"/>
      <c r="DO17" s="539"/>
      <c r="DP17" s="539"/>
      <c r="DQ17" s="539"/>
      <c r="DR17" s="539"/>
      <c r="DS17" s="539"/>
      <c r="DT17" s="539"/>
      <c r="DU17" s="539"/>
      <c r="DV17" s="539"/>
      <c r="DW17" s="539"/>
      <c r="DX17" s="539"/>
      <c r="DY17" s="539"/>
      <c r="DZ17" s="539"/>
      <c r="EA17" s="539"/>
      <c r="EB17" s="539"/>
      <c r="EC17" s="539"/>
      <c r="ED17" s="539"/>
      <c r="EE17" s="539"/>
      <c r="EF17" s="539"/>
      <c r="EG17" s="539"/>
      <c r="EH17" s="539"/>
      <c r="EI17" s="539"/>
      <c r="EJ17" s="539"/>
      <c r="EK17" s="539"/>
      <c r="EL17" s="539"/>
      <c r="EM17" s="539"/>
      <c r="EN17" s="539"/>
      <c r="EO17" s="539"/>
      <c r="EP17" s="539"/>
      <c r="EQ17" s="539"/>
      <c r="ER17" s="539"/>
      <c r="ES17" s="539"/>
      <c r="ET17" s="539"/>
      <c r="EU17" s="539"/>
      <c r="EV17" s="539"/>
      <c r="EW17" s="539"/>
      <c r="EX17" s="539"/>
      <c r="EY17" s="539"/>
      <c r="EZ17" s="539"/>
    </row>
    <row r="18" spans="1:1233" s="519" customFormat="1" ht="14.25">
      <c r="A18" s="53"/>
      <c r="B18" s="1020" t="s">
        <v>324</v>
      </c>
      <c r="C18" s="1021"/>
      <c r="D18" s="425"/>
      <c r="E18" s="425"/>
      <c r="F18" s="425"/>
      <c r="G18" s="425"/>
      <c r="H18" s="1071" t="s">
        <v>325</v>
      </c>
      <c r="I18" s="1071"/>
      <c r="J18" s="1071"/>
      <c r="K18" s="1071"/>
      <c r="L18" s="1071"/>
      <c r="M18" s="1071"/>
      <c r="N18" s="1071"/>
      <c r="O18" s="1072"/>
      <c r="P18" s="1019"/>
      <c r="Q18" s="53"/>
      <c r="R18" s="1"/>
      <c r="S18" s="1"/>
      <c r="T18" s="1"/>
      <c r="U18" s="1"/>
      <c r="V18" s="1"/>
      <c r="W18" s="1"/>
      <c r="X18" s="1"/>
      <c r="Y18" s="1"/>
      <c r="Z18" s="1"/>
      <c r="AA18" s="1"/>
      <c r="AB18" s="1047" t="s">
        <v>326</v>
      </c>
      <c r="AC18" s="1047"/>
      <c r="AD18" s="1047"/>
      <c r="AE18" s="1047"/>
      <c r="AF18" s="1047"/>
      <c r="AG18" s="1047"/>
      <c r="AH18" s="199"/>
      <c r="AI18" s="1" t="s">
        <v>327</v>
      </c>
      <c r="AJ18" s="1"/>
      <c r="AK18" s="1"/>
      <c r="AL18" s="1"/>
      <c r="AM18" s="1"/>
      <c r="AN18" s="1"/>
      <c r="AO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row>
    <row r="19" spans="1:1233" s="519" customFormat="1" ht="48" customHeight="1">
      <c r="A19" s="53"/>
      <c r="B19" s="93" t="s">
        <v>103</v>
      </c>
      <c r="C19" s="94" t="s">
        <v>303</v>
      </c>
      <c r="D19" s="501" t="s">
        <v>328</v>
      </c>
      <c r="E19" s="200" t="s">
        <v>115</v>
      </c>
      <c r="F19" s="787"/>
      <c r="G19" s="1069" t="s">
        <v>329</v>
      </c>
      <c r="H19" s="965" t="s">
        <v>106</v>
      </c>
      <c r="I19" s="967"/>
      <c r="J19" s="200" t="s">
        <v>107</v>
      </c>
      <c r="K19" s="200" t="str">
        <f>IF('Client Info'!C36="6-monthly","SV2",IF(OR('Client Info'!C36="9-monthly",'Client Info'!C36="12-monthly"),"",""))</f>
        <v/>
      </c>
      <c r="L19" s="200" t="str">
        <f>IF('Client Info'!C36="6-monthly","SV3",IF('Client Info'!C36="9-monthly","SV2",""))</f>
        <v/>
      </c>
      <c r="M19" s="200" t="b">
        <f>IF('Client Info'!C36="6-monthly","SV4",IF(OR('Client Info'!C36="12-monthly",'Client Info'!C36="9-monthly"),""))</f>
        <v>0</v>
      </c>
      <c r="N19" s="200" t="s">
        <v>108</v>
      </c>
      <c r="O19" s="435" t="s">
        <v>109</v>
      </c>
      <c r="P19" s="194"/>
      <c r="Q19" s="194"/>
      <c r="R19" s="1"/>
      <c r="S19" s="201" t="s">
        <v>330</v>
      </c>
      <c r="T19" s="201" t="s">
        <v>331</v>
      </c>
      <c r="U19" s="202" t="s">
        <v>332</v>
      </c>
      <c r="V19" s="202" t="s">
        <v>333</v>
      </c>
      <c r="W19" s="203" t="s">
        <v>67</v>
      </c>
      <c r="X19" s="203" t="s">
        <v>334</v>
      </c>
      <c r="Y19" s="204" t="s">
        <v>335</v>
      </c>
      <c r="Z19" s="204" t="s">
        <v>336</v>
      </c>
      <c r="AA19" s="205" t="s">
        <v>106</v>
      </c>
      <c r="AB19" s="205" t="s">
        <v>109</v>
      </c>
      <c r="AC19" s="205" t="s">
        <v>107</v>
      </c>
      <c r="AD19" s="205" t="s">
        <v>308</v>
      </c>
      <c r="AE19" s="205" t="s">
        <v>309</v>
      </c>
      <c r="AF19" s="205" t="s">
        <v>310</v>
      </c>
      <c r="AG19" s="205" t="s">
        <v>108</v>
      </c>
      <c r="AH19" s="206" t="s">
        <v>106</v>
      </c>
      <c r="AI19" s="206" t="s">
        <v>109</v>
      </c>
      <c r="AJ19" s="206" t="s">
        <v>107</v>
      </c>
      <c r="AK19" s="206" t="s">
        <v>308</v>
      </c>
      <c r="AL19" s="206" t="s">
        <v>309</v>
      </c>
      <c r="AM19" s="206" t="s">
        <v>310</v>
      </c>
      <c r="AN19" s="206" t="s">
        <v>108</v>
      </c>
      <c r="AO19" s="206" t="s">
        <v>106</v>
      </c>
      <c r="AP19" s="206" t="s">
        <v>106</v>
      </c>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c r="ADD19" s="1"/>
      <c r="ADE19" s="1"/>
      <c r="ADF19" s="1"/>
      <c r="ADG19" s="1"/>
      <c r="ADH19" s="1"/>
      <c r="ADI19" s="1"/>
      <c r="ADJ19" s="1"/>
      <c r="ADK19" s="1"/>
      <c r="ADL19" s="1"/>
      <c r="ADM19" s="1"/>
      <c r="ADN19" s="1"/>
      <c r="ADO19" s="1"/>
      <c r="ADP19" s="1"/>
      <c r="ADQ19" s="1"/>
      <c r="ADR19" s="1"/>
      <c r="ADS19" s="1"/>
      <c r="ADT19" s="1"/>
      <c r="ADU19" s="1"/>
      <c r="ADV19" s="1"/>
      <c r="ADW19" s="1"/>
      <c r="ADX19" s="1"/>
      <c r="ADY19" s="1"/>
      <c r="ADZ19" s="1"/>
      <c r="AEA19" s="1"/>
      <c r="AEB19" s="1"/>
      <c r="AEC19" s="1"/>
      <c r="AED19" s="1"/>
      <c r="AEE19" s="1"/>
      <c r="AEF19" s="1"/>
      <c r="AEG19" s="1"/>
      <c r="AEH19" s="1"/>
      <c r="AEI19" s="1"/>
      <c r="AEJ19" s="1"/>
      <c r="AEK19" s="1"/>
      <c r="AEL19" s="1"/>
      <c r="AEM19" s="1"/>
      <c r="AEN19" s="1"/>
      <c r="AEO19" s="1"/>
      <c r="AEP19" s="1"/>
      <c r="AEQ19" s="1"/>
      <c r="AER19" s="1"/>
      <c r="AES19" s="1"/>
      <c r="AET19" s="1"/>
      <c r="AEU19" s="1"/>
      <c r="AEV19" s="1"/>
      <c r="AEW19" s="1"/>
      <c r="AEX19" s="1"/>
      <c r="AEY19" s="1"/>
      <c r="AEZ19" s="1"/>
      <c r="AFA19" s="1"/>
      <c r="AFB19" s="1"/>
      <c r="AFC19" s="1"/>
      <c r="AFD19" s="1"/>
      <c r="AFE19" s="1"/>
      <c r="AFF19" s="1"/>
      <c r="AFG19" s="1"/>
      <c r="AFH19" s="1"/>
      <c r="AFI19" s="1"/>
      <c r="AFJ19" s="1"/>
      <c r="AFK19" s="1"/>
      <c r="AFL19" s="1"/>
      <c r="AFM19" s="1"/>
      <c r="AFN19" s="1"/>
      <c r="AFO19" s="1"/>
      <c r="AFP19" s="1"/>
      <c r="AFQ19" s="1"/>
      <c r="AFR19" s="1"/>
      <c r="AFS19" s="1"/>
      <c r="AFT19" s="1"/>
      <c r="AFU19" s="1"/>
      <c r="AFV19" s="1"/>
      <c r="AFW19" s="1"/>
      <c r="AFX19" s="1"/>
      <c r="AFY19" s="1"/>
      <c r="AFZ19" s="1"/>
      <c r="AGA19" s="1"/>
      <c r="AGB19" s="1"/>
      <c r="AGC19" s="1"/>
      <c r="AGD19" s="1"/>
      <c r="AGE19" s="1"/>
      <c r="AGF19" s="1"/>
      <c r="AGG19" s="1"/>
      <c r="AGH19" s="1"/>
      <c r="AGI19" s="1"/>
      <c r="AGJ19" s="1"/>
      <c r="AGK19" s="1"/>
      <c r="AGL19" s="1"/>
      <c r="AGM19" s="1"/>
      <c r="AGN19" s="1"/>
      <c r="AGO19" s="1"/>
      <c r="AGP19" s="1"/>
      <c r="AGQ19" s="1"/>
      <c r="AGR19" s="1"/>
      <c r="AGS19" s="1"/>
      <c r="AGT19" s="1"/>
      <c r="AGU19" s="1"/>
      <c r="AGV19" s="1"/>
      <c r="AGW19" s="1"/>
      <c r="AGX19" s="1"/>
      <c r="AGY19" s="1"/>
      <c r="AGZ19" s="1"/>
      <c r="AHA19" s="1"/>
      <c r="AHB19" s="1"/>
      <c r="AHC19" s="1"/>
      <c r="AHD19" s="1"/>
      <c r="AHE19" s="1"/>
      <c r="AHF19" s="1"/>
      <c r="AHG19" s="1"/>
      <c r="AHH19" s="1"/>
      <c r="AHI19" s="1"/>
      <c r="AHJ19" s="1"/>
      <c r="AHK19" s="1"/>
      <c r="AHL19" s="1"/>
      <c r="AHM19" s="1"/>
      <c r="AHN19" s="1"/>
      <c r="AHO19" s="1"/>
      <c r="AHP19" s="1"/>
      <c r="AHQ19" s="1"/>
      <c r="AHR19" s="1"/>
      <c r="AHS19" s="1"/>
      <c r="AHT19" s="1"/>
      <c r="AHU19" s="1"/>
      <c r="AHV19" s="1"/>
      <c r="AHW19" s="1"/>
      <c r="AHX19" s="1"/>
      <c r="AHY19" s="1"/>
      <c r="AHZ19" s="1"/>
      <c r="AIA19" s="1"/>
      <c r="AIB19" s="1"/>
      <c r="AIC19" s="1"/>
      <c r="AID19" s="1"/>
      <c r="AIE19" s="1"/>
      <c r="AIF19" s="1"/>
      <c r="AIG19" s="1"/>
      <c r="AIH19" s="1"/>
      <c r="AII19" s="1"/>
      <c r="AIJ19" s="1"/>
      <c r="AIK19" s="1"/>
      <c r="AIL19" s="1"/>
      <c r="AIM19" s="1"/>
      <c r="AIN19" s="1"/>
      <c r="AIO19" s="1"/>
      <c r="AIP19" s="1"/>
      <c r="AIQ19" s="1"/>
      <c r="AIR19" s="1"/>
      <c r="AIS19" s="1"/>
      <c r="AIT19" s="1"/>
      <c r="AIU19" s="1"/>
      <c r="AIV19" s="1"/>
      <c r="AIW19" s="1"/>
      <c r="AIX19" s="1"/>
      <c r="AIY19" s="1"/>
      <c r="AIZ19" s="1"/>
      <c r="AJA19" s="1"/>
      <c r="AJB19" s="1"/>
      <c r="AJC19" s="1"/>
      <c r="AJD19" s="1"/>
      <c r="AJE19" s="1"/>
      <c r="AJF19" s="1"/>
      <c r="AJG19" s="1"/>
      <c r="AJH19" s="1"/>
      <c r="AJI19" s="1"/>
      <c r="AJJ19" s="1"/>
      <c r="AJK19" s="1"/>
      <c r="AJL19" s="1"/>
      <c r="AJM19" s="1"/>
      <c r="AJN19" s="1"/>
      <c r="AJO19" s="1"/>
      <c r="AJP19" s="1"/>
      <c r="AJQ19" s="1"/>
      <c r="AJR19" s="1"/>
      <c r="AJS19" s="1"/>
      <c r="AJT19" s="1"/>
      <c r="AJU19" s="1"/>
      <c r="AJV19" s="1"/>
      <c r="AJW19" s="1"/>
      <c r="AJX19" s="1"/>
      <c r="AJY19" s="1"/>
      <c r="AJZ19" s="1"/>
      <c r="AKA19" s="1"/>
      <c r="AKB19" s="1"/>
      <c r="AKC19" s="1"/>
      <c r="AKD19" s="1"/>
      <c r="AKE19" s="1"/>
      <c r="AKF19" s="1"/>
      <c r="AKG19" s="1"/>
      <c r="AKH19" s="1"/>
      <c r="AKI19" s="1"/>
      <c r="AKJ19" s="1"/>
      <c r="AKK19" s="1"/>
      <c r="AKL19" s="1"/>
      <c r="AKM19" s="1"/>
      <c r="AKN19" s="1"/>
      <c r="AKO19" s="1"/>
      <c r="AKP19" s="1"/>
      <c r="AKQ19" s="1"/>
      <c r="AKR19" s="1"/>
      <c r="AKS19" s="1"/>
      <c r="AKT19" s="1"/>
      <c r="AKU19" s="1"/>
      <c r="AKV19" s="1"/>
      <c r="AKW19" s="1"/>
      <c r="AKX19" s="1"/>
      <c r="AKY19" s="1"/>
      <c r="AKZ19" s="1"/>
      <c r="ALA19" s="1"/>
      <c r="ALB19" s="1"/>
      <c r="ALC19" s="1"/>
      <c r="ALD19" s="1"/>
      <c r="ALE19" s="1"/>
      <c r="ALF19" s="1"/>
      <c r="ALG19" s="1"/>
      <c r="ALH19" s="1"/>
      <c r="ALI19" s="1"/>
      <c r="ALJ19" s="1"/>
      <c r="ALK19" s="1"/>
      <c r="ALL19" s="1"/>
      <c r="ALM19" s="1"/>
      <c r="ALN19" s="1"/>
      <c r="ALO19" s="1"/>
      <c r="ALP19" s="1"/>
      <c r="ALQ19" s="1"/>
      <c r="ALR19" s="1"/>
      <c r="ALS19" s="1"/>
      <c r="ALT19" s="1"/>
      <c r="ALU19" s="1"/>
      <c r="ALV19" s="1"/>
      <c r="ALW19" s="1"/>
      <c r="ALX19" s="1"/>
      <c r="ALY19" s="1"/>
      <c r="ALZ19" s="1"/>
      <c r="AMA19" s="1"/>
      <c r="AMB19" s="1"/>
      <c r="AMC19" s="1"/>
      <c r="AMD19" s="1"/>
      <c r="AME19" s="1"/>
      <c r="AMF19" s="1"/>
      <c r="AMG19" s="1"/>
      <c r="AMH19" s="1"/>
      <c r="AMI19" s="1"/>
      <c r="AMJ19" s="1"/>
      <c r="AMK19" s="1"/>
      <c r="AML19" s="1"/>
      <c r="AMM19" s="1"/>
      <c r="AMN19" s="1"/>
      <c r="AMO19" s="1"/>
      <c r="AMP19" s="1"/>
      <c r="AMQ19" s="1"/>
      <c r="AMR19" s="1"/>
      <c r="AMS19" s="1"/>
      <c r="AMT19" s="1"/>
      <c r="AMU19" s="1"/>
      <c r="AMV19" s="1"/>
      <c r="AMW19" s="1"/>
      <c r="AMX19" s="1"/>
      <c r="AMY19" s="1"/>
      <c r="AMZ19" s="1"/>
      <c r="ANA19" s="1"/>
      <c r="ANB19" s="1"/>
      <c r="ANC19" s="1"/>
      <c r="AND19" s="1"/>
      <c r="ANE19" s="1"/>
      <c r="ANF19" s="1"/>
      <c r="ANG19" s="1"/>
      <c r="ANH19" s="1"/>
      <c r="ANI19" s="1"/>
      <c r="ANJ19" s="1"/>
      <c r="ANK19" s="1"/>
      <c r="ANL19" s="1"/>
      <c r="ANM19" s="1"/>
      <c r="ANN19" s="1"/>
      <c r="ANO19" s="1"/>
      <c r="ANP19" s="1"/>
      <c r="ANQ19" s="1"/>
      <c r="ANR19" s="1"/>
      <c r="ANS19" s="1"/>
      <c r="ANT19" s="1"/>
      <c r="ANU19" s="1"/>
      <c r="ANV19" s="1"/>
      <c r="ANW19" s="1"/>
      <c r="ANX19" s="1"/>
      <c r="ANY19" s="1"/>
      <c r="ANZ19" s="1"/>
      <c r="AOA19" s="1"/>
      <c r="AOB19" s="1"/>
      <c r="AOC19" s="1"/>
      <c r="AOD19" s="1"/>
      <c r="AOE19" s="1"/>
      <c r="AOF19" s="1"/>
      <c r="AOG19" s="1"/>
      <c r="AOH19" s="1"/>
      <c r="AOI19" s="1"/>
      <c r="AOJ19" s="1"/>
      <c r="AOK19" s="1"/>
      <c r="AOL19" s="1"/>
      <c r="AOM19" s="1"/>
      <c r="AON19" s="1"/>
      <c r="AOO19" s="1"/>
      <c r="AOP19" s="1"/>
      <c r="AOQ19" s="1"/>
      <c r="AOR19" s="1"/>
      <c r="AOS19" s="1"/>
      <c r="AOT19" s="1"/>
      <c r="AOU19" s="1"/>
      <c r="AOV19" s="1"/>
      <c r="AOW19" s="1"/>
      <c r="AOX19" s="1"/>
      <c r="AOY19" s="1"/>
      <c r="AOZ19" s="1"/>
      <c r="APA19" s="1"/>
      <c r="APB19" s="1"/>
      <c r="APC19" s="1"/>
      <c r="APD19" s="1"/>
      <c r="APE19" s="1"/>
      <c r="APF19" s="1"/>
      <c r="APG19" s="1"/>
      <c r="APH19" s="1"/>
      <c r="API19" s="1"/>
      <c r="APJ19" s="1"/>
      <c r="APK19" s="1"/>
      <c r="APL19" s="1"/>
      <c r="APM19" s="1"/>
      <c r="APN19" s="1"/>
      <c r="APO19" s="1"/>
      <c r="APP19" s="1"/>
      <c r="APQ19" s="1"/>
      <c r="APR19" s="1"/>
      <c r="APS19" s="1"/>
      <c r="APT19" s="1"/>
      <c r="APU19" s="1"/>
      <c r="APV19" s="1"/>
      <c r="APW19" s="1"/>
      <c r="APX19" s="1"/>
      <c r="APY19" s="1"/>
      <c r="APZ19" s="1"/>
      <c r="AQA19" s="1"/>
      <c r="AQB19" s="1"/>
      <c r="AQC19" s="1"/>
      <c r="AQD19" s="1"/>
      <c r="AQE19" s="1"/>
      <c r="AQF19" s="1"/>
      <c r="AQG19" s="1"/>
      <c r="AQH19" s="1"/>
      <c r="AQI19" s="1"/>
      <c r="AQJ19" s="1"/>
      <c r="AQK19" s="1"/>
      <c r="AQL19" s="1"/>
      <c r="AQM19" s="1"/>
      <c r="AQN19" s="1"/>
      <c r="AQO19" s="1"/>
      <c r="AQP19" s="1"/>
      <c r="AQQ19" s="1"/>
      <c r="AQR19" s="1"/>
      <c r="AQS19" s="1"/>
      <c r="AQT19" s="1"/>
      <c r="AQU19" s="1"/>
      <c r="AQV19" s="1"/>
      <c r="AQW19" s="1"/>
      <c r="AQX19" s="1"/>
      <c r="AQY19" s="1"/>
      <c r="AQZ19" s="1"/>
      <c r="ARA19" s="1"/>
      <c r="ARB19" s="1"/>
      <c r="ARC19" s="1"/>
      <c r="ARD19" s="1"/>
      <c r="ARE19" s="1"/>
      <c r="ARF19" s="1"/>
      <c r="ARG19" s="1"/>
      <c r="ARH19" s="1"/>
      <c r="ARI19" s="1"/>
      <c r="ARJ19" s="1"/>
      <c r="ARK19" s="1"/>
      <c r="ARL19" s="1"/>
      <c r="ARM19" s="1"/>
      <c r="ARN19" s="1"/>
      <c r="ARO19" s="1"/>
      <c r="ARP19" s="1"/>
      <c r="ARQ19" s="1"/>
      <c r="ARR19" s="1"/>
      <c r="ARS19" s="1"/>
      <c r="ART19" s="1"/>
      <c r="ARU19" s="1"/>
      <c r="ARV19" s="1"/>
      <c r="ARW19" s="1"/>
      <c r="ARX19" s="1"/>
      <c r="ARY19" s="1"/>
      <c r="ARZ19" s="1"/>
      <c r="ASA19" s="1"/>
      <c r="ASB19" s="1"/>
      <c r="ASC19" s="1"/>
      <c r="ASD19" s="1"/>
      <c r="ASE19" s="1"/>
      <c r="ASF19" s="1"/>
      <c r="ASG19" s="1"/>
      <c r="ASH19" s="1"/>
      <c r="ASI19" s="1"/>
      <c r="ASJ19" s="1"/>
      <c r="ASK19" s="1"/>
      <c r="ASL19" s="1"/>
      <c r="ASM19" s="1"/>
      <c r="ASN19" s="1"/>
      <c r="ASO19" s="1"/>
      <c r="ASP19" s="1"/>
      <c r="ASQ19" s="1"/>
      <c r="ASR19" s="1"/>
      <c r="ASS19" s="1"/>
      <c r="AST19" s="1"/>
      <c r="ASU19" s="1"/>
      <c r="ASV19" s="1"/>
      <c r="ASW19" s="1"/>
      <c r="ASX19" s="1"/>
      <c r="ASY19" s="1"/>
      <c r="ASZ19" s="1"/>
      <c r="ATA19" s="1"/>
      <c r="ATB19" s="1"/>
      <c r="ATC19" s="1"/>
      <c r="ATD19" s="1"/>
      <c r="ATE19" s="1"/>
      <c r="ATF19" s="1"/>
      <c r="ATG19" s="1"/>
      <c r="ATH19" s="1"/>
      <c r="ATI19" s="1"/>
      <c r="ATJ19" s="1"/>
      <c r="ATK19" s="1"/>
      <c r="ATL19" s="1"/>
      <c r="ATM19" s="1"/>
      <c r="ATN19" s="1"/>
      <c r="ATO19" s="1"/>
      <c r="ATP19" s="1"/>
      <c r="ATQ19" s="1"/>
      <c r="ATR19" s="1"/>
      <c r="ATS19" s="1"/>
      <c r="ATT19" s="1"/>
      <c r="ATU19" s="1"/>
      <c r="ATV19" s="1"/>
      <c r="ATW19" s="1"/>
      <c r="ATX19" s="1"/>
      <c r="ATY19" s="1"/>
      <c r="ATZ19" s="1"/>
      <c r="AUA19" s="1"/>
      <c r="AUB19" s="1"/>
      <c r="AUC19" s="1"/>
      <c r="AUD19" s="1"/>
      <c r="AUE19" s="1"/>
      <c r="AUF19" s="1"/>
      <c r="AUG19" s="1"/>
      <c r="AUH19" s="1"/>
      <c r="AUI19" s="1"/>
      <c r="AUJ19" s="1"/>
      <c r="AUK19" s="1"/>
    </row>
    <row r="20" spans="1:1233" s="519" customFormat="1" ht="19.5" customHeight="1">
      <c r="A20" s="53"/>
      <c r="B20" s="788"/>
      <c r="C20" s="312"/>
      <c r="D20" s="789"/>
      <c r="E20" s="132"/>
      <c r="F20" s="1"/>
      <c r="G20" s="1070"/>
      <c r="H20" s="308" t="s">
        <v>119</v>
      </c>
      <c r="I20" s="308" t="s">
        <v>120</v>
      </c>
      <c r="J20" s="308"/>
      <c r="K20" s="308"/>
      <c r="L20" s="308"/>
      <c r="M20" s="308"/>
      <c r="N20" s="308"/>
      <c r="O20" s="784"/>
      <c r="P20" s="194"/>
      <c r="Q20" s="194"/>
      <c r="R20" s="1"/>
      <c r="S20" s="201"/>
      <c r="T20" s="201"/>
      <c r="U20" s="202"/>
      <c r="V20" s="202"/>
      <c r="W20" s="203"/>
      <c r="X20" s="203"/>
      <c r="Y20" s="204"/>
      <c r="Z20" s="204"/>
      <c r="AA20" s="205"/>
      <c r="AB20" s="205"/>
      <c r="AC20" s="205"/>
      <c r="AD20" s="205"/>
      <c r="AE20" s="205"/>
      <c r="AF20" s="205"/>
      <c r="AG20" s="205"/>
      <c r="AH20" s="206"/>
      <c r="AI20" s="206"/>
      <c r="AJ20" s="206"/>
      <c r="AK20" s="206"/>
      <c r="AL20" s="206"/>
      <c r="AM20" s="206"/>
      <c r="AN20" s="206"/>
      <c r="AO20" s="206"/>
      <c r="AP20" s="206"/>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c r="ADD20" s="1"/>
      <c r="ADE20" s="1"/>
      <c r="ADF20" s="1"/>
      <c r="ADG20" s="1"/>
      <c r="ADH20" s="1"/>
      <c r="ADI20" s="1"/>
      <c r="ADJ20" s="1"/>
      <c r="ADK20" s="1"/>
      <c r="ADL20" s="1"/>
      <c r="ADM20" s="1"/>
      <c r="ADN20" s="1"/>
      <c r="ADO20" s="1"/>
      <c r="ADP20" s="1"/>
      <c r="ADQ20" s="1"/>
      <c r="ADR20" s="1"/>
      <c r="ADS20" s="1"/>
      <c r="ADT20" s="1"/>
      <c r="ADU20" s="1"/>
      <c r="ADV20" s="1"/>
      <c r="ADW20" s="1"/>
      <c r="ADX20" s="1"/>
      <c r="ADY20" s="1"/>
      <c r="ADZ20" s="1"/>
      <c r="AEA20" s="1"/>
      <c r="AEB20" s="1"/>
      <c r="AEC20" s="1"/>
      <c r="AED20" s="1"/>
      <c r="AEE20" s="1"/>
      <c r="AEF20" s="1"/>
      <c r="AEG20" s="1"/>
      <c r="AEH20" s="1"/>
      <c r="AEI20" s="1"/>
      <c r="AEJ20" s="1"/>
      <c r="AEK20" s="1"/>
      <c r="AEL20" s="1"/>
      <c r="AEM20" s="1"/>
      <c r="AEN20" s="1"/>
      <c r="AEO20" s="1"/>
      <c r="AEP20" s="1"/>
      <c r="AEQ20" s="1"/>
      <c r="AER20" s="1"/>
      <c r="AES20" s="1"/>
      <c r="AET20" s="1"/>
      <c r="AEU20" s="1"/>
      <c r="AEV20" s="1"/>
      <c r="AEW20" s="1"/>
      <c r="AEX20" s="1"/>
      <c r="AEY20" s="1"/>
      <c r="AEZ20" s="1"/>
      <c r="AFA20" s="1"/>
      <c r="AFB20" s="1"/>
      <c r="AFC20" s="1"/>
      <c r="AFD20" s="1"/>
      <c r="AFE20" s="1"/>
      <c r="AFF20" s="1"/>
      <c r="AFG20" s="1"/>
      <c r="AFH20" s="1"/>
      <c r="AFI20" s="1"/>
      <c r="AFJ20" s="1"/>
      <c r="AFK20" s="1"/>
      <c r="AFL20" s="1"/>
      <c r="AFM20" s="1"/>
      <c r="AFN20" s="1"/>
      <c r="AFO20" s="1"/>
      <c r="AFP20" s="1"/>
      <c r="AFQ20" s="1"/>
      <c r="AFR20" s="1"/>
      <c r="AFS20" s="1"/>
      <c r="AFT20" s="1"/>
      <c r="AFU20" s="1"/>
      <c r="AFV20" s="1"/>
      <c r="AFW20" s="1"/>
      <c r="AFX20" s="1"/>
      <c r="AFY20" s="1"/>
      <c r="AFZ20" s="1"/>
      <c r="AGA20" s="1"/>
      <c r="AGB20" s="1"/>
      <c r="AGC20" s="1"/>
      <c r="AGD20" s="1"/>
      <c r="AGE20" s="1"/>
      <c r="AGF20" s="1"/>
      <c r="AGG20" s="1"/>
      <c r="AGH20" s="1"/>
      <c r="AGI20" s="1"/>
      <c r="AGJ20" s="1"/>
      <c r="AGK20" s="1"/>
      <c r="AGL20" s="1"/>
      <c r="AGM20" s="1"/>
      <c r="AGN20" s="1"/>
      <c r="AGO20" s="1"/>
      <c r="AGP20" s="1"/>
      <c r="AGQ20" s="1"/>
      <c r="AGR20" s="1"/>
      <c r="AGS20" s="1"/>
      <c r="AGT20" s="1"/>
      <c r="AGU20" s="1"/>
      <c r="AGV20" s="1"/>
      <c r="AGW20" s="1"/>
      <c r="AGX20" s="1"/>
      <c r="AGY20" s="1"/>
      <c r="AGZ20" s="1"/>
      <c r="AHA20" s="1"/>
      <c r="AHB20" s="1"/>
      <c r="AHC20" s="1"/>
      <c r="AHD20" s="1"/>
      <c r="AHE20" s="1"/>
      <c r="AHF20" s="1"/>
      <c r="AHG20" s="1"/>
      <c r="AHH20" s="1"/>
      <c r="AHI20" s="1"/>
      <c r="AHJ20" s="1"/>
      <c r="AHK20" s="1"/>
      <c r="AHL20" s="1"/>
      <c r="AHM20" s="1"/>
      <c r="AHN20" s="1"/>
      <c r="AHO20" s="1"/>
      <c r="AHP20" s="1"/>
      <c r="AHQ20" s="1"/>
      <c r="AHR20" s="1"/>
      <c r="AHS20" s="1"/>
      <c r="AHT20" s="1"/>
      <c r="AHU20" s="1"/>
      <c r="AHV20" s="1"/>
      <c r="AHW20" s="1"/>
      <c r="AHX20" s="1"/>
      <c r="AHY20" s="1"/>
      <c r="AHZ20" s="1"/>
      <c r="AIA20" s="1"/>
      <c r="AIB20" s="1"/>
      <c r="AIC20" s="1"/>
      <c r="AID20" s="1"/>
      <c r="AIE20" s="1"/>
      <c r="AIF20" s="1"/>
      <c r="AIG20" s="1"/>
      <c r="AIH20" s="1"/>
      <c r="AII20" s="1"/>
      <c r="AIJ20" s="1"/>
      <c r="AIK20" s="1"/>
      <c r="AIL20" s="1"/>
      <c r="AIM20" s="1"/>
      <c r="AIN20" s="1"/>
      <c r="AIO20" s="1"/>
      <c r="AIP20" s="1"/>
      <c r="AIQ20" s="1"/>
      <c r="AIR20" s="1"/>
      <c r="AIS20" s="1"/>
      <c r="AIT20" s="1"/>
      <c r="AIU20" s="1"/>
      <c r="AIV20" s="1"/>
      <c r="AIW20" s="1"/>
      <c r="AIX20" s="1"/>
      <c r="AIY20" s="1"/>
      <c r="AIZ20" s="1"/>
      <c r="AJA20" s="1"/>
      <c r="AJB20" s="1"/>
      <c r="AJC20" s="1"/>
      <c r="AJD20" s="1"/>
      <c r="AJE20" s="1"/>
      <c r="AJF20" s="1"/>
      <c r="AJG20" s="1"/>
      <c r="AJH20" s="1"/>
      <c r="AJI20" s="1"/>
      <c r="AJJ20" s="1"/>
      <c r="AJK20" s="1"/>
      <c r="AJL20" s="1"/>
      <c r="AJM20" s="1"/>
      <c r="AJN20" s="1"/>
      <c r="AJO20" s="1"/>
      <c r="AJP20" s="1"/>
      <c r="AJQ20" s="1"/>
      <c r="AJR20" s="1"/>
      <c r="AJS20" s="1"/>
      <c r="AJT20" s="1"/>
      <c r="AJU20" s="1"/>
      <c r="AJV20" s="1"/>
      <c r="AJW20" s="1"/>
      <c r="AJX20" s="1"/>
      <c r="AJY20" s="1"/>
      <c r="AJZ20" s="1"/>
      <c r="AKA20" s="1"/>
      <c r="AKB20" s="1"/>
      <c r="AKC20" s="1"/>
      <c r="AKD20" s="1"/>
      <c r="AKE20" s="1"/>
      <c r="AKF20" s="1"/>
      <c r="AKG20" s="1"/>
      <c r="AKH20" s="1"/>
      <c r="AKI20" s="1"/>
      <c r="AKJ20" s="1"/>
      <c r="AKK20" s="1"/>
      <c r="AKL20" s="1"/>
      <c r="AKM20" s="1"/>
      <c r="AKN20" s="1"/>
      <c r="AKO20" s="1"/>
      <c r="AKP20" s="1"/>
      <c r="AKQ20" s="1"/>
      <c r="AKR20" s="1"/>
      <c r="AKS20" s="1"/>
      <c r="AKT20" s="1"/>
      <c r="AKU20" s="1"/>
      <c r="AKV20" s="1"/>
      <c r="AKW20" s="1"/>
      <c r="AKX20" s="1"/>
      <c r="AKY20" s="1"/>
      <c r="AKZ20" s="1"/>
      <c r="ALA20" s="1"/>
      <c r="ALB20" s="1"/>
      <c r="ALC20" s="1"/>
      <c r="ALD20" s="1"/>
      <c r="ALE20" s="1"/>
      <c r="ALF20" s="1"/>
      <c r="ALG20" s="1"/>
      <c r="ALH20" s="1"/>
      <c r="ALI20" s="1"/>
      <c r="ALJ20" s="1"/>
      <c r="ALK20" s="1"/>
      <c r="ALL20" s="1"/>
      <c r="ALM20" s="1"/>
      <c r="ALN20" s="1"/>
      <c r="ALO20" s="1"/>
      <c r="ALP20" s="1"/>
      <c r="ALQ20" s="1"/>
      <c r="ALR20" s="1"/>
      <c r="ALS20" s="1"/>
      <c r="ALT20" s="1"/>
      <c r="ALU20" s="1"/>
      <c r="ALV20" s="1"/>
      <c r="ALW20" s="1"/>
      <c r="ALX20" s="1"/>
      <c r="ALY20" s="1"/>
      <c r="ALZ20" s="1"/>
      <c r="AMA20" s="1"/>
      <c r="AMB20" s="1"/>
      <c r="AMC20" s="1"/>
      <c r="AMD20" s="1"/>
      <c r="AME20" s="1"/>
      <c r="AMF20" s="1"/>
      <c r="AMG20" s="1"/>
      <c r="AMH20" s="1"/>
      <c r="AMI20" s="1"/>
      <c r="AMJ20" s="1"/>
      <c r="AMK20" s="1"/>
      <c r="AML20" s="1"/>
      <c r="AMM20" s="1"/>
      <c r="AMN20" s="1"/>
      <c r="AMO20" s="1"/>
      <c r="AMP20" s="1"/>
      <c r="AMQ20" s="1"/>
      <c r="AMR20" s="1"/>
      <c r="AMS20" s="1"/>
      <c r="AMT20" s="1"/>
      <c r="AMU20" s="1"/>
      <c r="AMV20" s="1"/>
      <c r="AMW20" s="1"/>
      <c r="AMX20" s="1"/>
      <c r="AMY20" s="1"/>
      <c r="AMZ20" s="1"/>
      <c r="ANA20" s="1"/>
      <c r="ANB20" s="1"/>
      <c r="ANC20" s="1"/>
      <c r="AND20" s="1"/>
      <c r="ANE20" s="1"/>
      <c r="ANF20" s="1"/>
      <c r="ANG20" s="1"/>
      <c r="ANH20" s="1"/>
      <c r="ANI20" s="1"/>
      <c r="ANJ20" s="1"/>
      <c r="ANK20" s="1"/>
      <c r="ANL20" s="1"/>
      <c r="ANM20" s="1"/>
      <c r="ANN20" s="1"/>
      <c r="ANO20" s="1"/>
      <c r="ANP20" s="1"/>
      <c r="ANQ20" s="1"/>
      <c r="ANR20" s="1"/>
      <c r="ANS20" s="1"/>
      <c r="ANT20" s="1"/>
      <c r="ANU20" s="1"/>
      <c r="ANV20" s="1"/>
      <c r="ANW20" s="1"/>
      <c r="ANX20" s="1"/>
      <c r="ANY20" s="1"/>
      <c r="ANZ20" s="1"/>
      <c r="AOA20" s="1"/>
      <c r="AOB20" s="1"/>
      <c r="AOC20" s="1"/>
      <c r="AOD20" s="1"/>
      <c r="AOE20" s="1"/>
      <c r="AOF20" s="1"/>
      <c r="AOG20" s="1"/>
      <c r="AOH20" s="1"/>
      <c r="AOI20" s="1"/>
      <c r="AOJ20" s="1"/>
      <c r="AOK20" s="1"/>
      <c r="AOL20" s="1"/>
      <c r="AOM20" s="1"/>
      <c r="AON20" s="1"/>
      <c r="AOO20" s="1"/>
      <c r="AOP20" s="1"/>
      <c r="AOQ20" s="1"/>
      <c r="AOR20" s="1"/>
      <c r="AOS20" s="1"/>
      <c r="AOT20" s="1"/>
      <c r="AOU20" s="1"/>
      <c r="AOV20" s="1"/>
      <c r="AOW20" s="1"/>
      <c r="AOX20" s="1"/>
      <c r="AOY20" s="1"/>
      <c r="AOZ20" s="1"/>
      <c r="APA20" s="1"/>
      <c r="APB20" s="1"/>
      <c r="APC20" s="1"/>
      <c r="APD20" s="1"/>
      <c r="APE20" s="1"/>
      <c r="APF20" s="1"/>
      <c r="APG20" s="1"/>
      <c r="APH20" s="1"/>
      <c r="API20" s="1"/>
      <c r="APJ20" s="1"/>
      <c r="APK20" s="1"/>
      <c r="APL20" s="1"/>
      <c r="APM20" s="1"/>
      <c r="APN20" s="1"/>
      <c r="APO20" s="1"/>
      <c r="APP20" s="1"/>
      <c r="APQ20" s="1"/>
      <c r="APR20" s="1"/>
      <c r="APS20" s="1"/>
      <c r="APT20" s="1"/>
      <c r="APU20" s="1"/>
      <c r="APV20" s="1"/>
      <c r="APW20" s="1"/>
      <c r="APX20" s="1"/>
      <c r="APY20" s="1"/>
      <c r="APZ20" s="1"/>
      <c r="AQA20" s="1"/>
      <c r="AQB20" s="1"/>
      <c r="AQC20" s="1"/>
      <c r="AQD20" s="1"/>
      <c r="AQE20" s="1"/>
      <c r="AQF20" s="1"/>
      <c r="AQG20" s="1"/>
      <c r="AQH20" s="1"/>
      <c r="AQI20" s="1"/>
      <c r="AQJ20" s="1"/>
      <c r="AQK20" s="1"/>
      <c r="AQL20" s="1"/>
      <c r="AQM20" s="1"/>
      <c r="AQN20" s="1"/>
      <c r="AQO20" s="1"/>
      <c r="AQP20" s="1"/>
      <c r="AQQ20" s="1"/>
      <c r="AQR20" s="1"/>
      <c r="AQS20" s="1"/>
      <c r="AQT20" s="1"/>
      <c r="AQU20" s="1"/>
      <c r="AQV20" s="1"/>
      <c r="AQW20" s="1"/>
      <c r="AQX20" s="1"/>
      <c r="AQY20" s="1"/>
      <c r="AQZ20" s="1"/>
      <c r="ARA20" s="1"/>
      <c r="ARB20" s="1"/>
      <c r="ARC20" s="1"/>
      <c r="ARD20" s="1"/>
      <c r="ARE20" s="1"/>
      <c r="ARF20" s="1"/>
      <c r="ARG20" s="1"/>
      <c r="ARH20" s="1"/>
      <c r="ARI20" s="1"/>
      <c r="ARJ20" s="1"/>
      <c r="ARK20" s="1"/>
      <c r="ARL20" s="1"/>
      <c r="ARM20" s="1"/>
      <c r="ARN20" s="1"/>
      <c r="ARO20" s="1"/>
      <c r="ARP20" s="1"/>
      <c r="ARQ20" s="1"/>
      <c r="ARR20" s="1"/>
      <c r="ARS20" s="1"/>
      <c r="ART20" s="1"/>
      <c r="ARU20" s="1"/>
      <c r="ARV20" s="1"/>
      <c r="ARW20" s="1"/>
      <c r="ARX20" s="1"/>
      <c r="ARY20" s="1"/>
      <c r="ARZ20" s="1"/>
      <c r="ASA20" s="1"/>
      <c r="ASB20" s="1"/>
      <c r="ASC20" s="1"/>
      <c r="ASD20" s="1"/>
      <c r="ASE20" s="1"/>
      <c r="ASF20" s="1"/>
      <c r="ASG20" s="1"/>
      <c r="ASH20" s="1"/>
      <c r="ASI20" s="1"/>
      <c r="ASJ20" s="1"/>
      <c r="ASK20" s="1"/>
      <c r="ASL20" s="1"/>
      <c r="ASM20" s="1"/>
      <c r="ASN20" s="1"/>
      <c r="ASO20" s="1"/>
      <c r="ASP20" s="1"/>
      <c r="ASQ20" s="1"/>
      <c r="ASR20" s="1"/>
      <c r="ASS20" s="1"/>
      <c r="AST20" s="1"/>
      <c r="ASU20" s="1"/>
      <c r="ASV20" s="1"/>
      <c r="ASW20" s="1"/>
      <c r="ASX20" s="1"/>
      <c r="ASY20" s="1"/>
      <c r="ASZ20" s="1"/>
      <c r="ATA20" s="1"/>
      <c r="ATB20" s="1"/>
      <c r="ATC20" s="1"/>
      <c r="ATD20" s="1"/>
      <c r="ATE20" s="1"/>
      <c r="ATF20" s="1"/>
      <c r="ATG20" s="1"/>
      <c r="ATH20" s="1"/>
      <c r="ATI20" s="1"/>
      <c r="ATJ20" s="1"/>
      <c r="ATK20" s="1"/>
      <c r="ATL20" s="1"/>
      <c r="ATM20" s="1"/>
      <c r="ATN20" s="1"/>
      <c r="ATO20" s="1"/>
      <c r="ATP20" s="1"/>
      <c r="ATQ20" s="1"/>
      <c r="ATR20" s="1"/>
      <c r="ATS20" s="1"/>
      <c r="ATT20" s="1"/>
      <c r="ATU20" s="1"/>
      <c r="ATV20" s="1"/>
      <c r="ATW20" s="1"/>
      <c r="ATX20" s="1"/>
      <c r="ATY20" s="1"/>
      <c r="ATZ20" s="1"/>
      <c r="AUA20" s="1"/>
      <c r="AUB20" s="1"/>
      <c r="AUC20" s="1"/>
      <c r="AUD20" s="1"/>
      <c r="AUE20" s="1"/>
      <c r="AUF20" s="1"/>
      <c r="AUG20" s="1"/>
      <c r="AUH20" s="1"/>
      <c r="AUI20" s="1"/>
      <c r="AUJ20" s="1"/>
      <c r="AUK20" s="1"/>
    </row>
    <row r="21" spans="1:1233" s="519" customFormat="1" ht="14.25">
      <c r="A21" s="53"/>
      <c r="B21" s="751"/>
      <c r="C21" s="752"/>
      <c r="D21" s="753"/>
      <c r="E21" s="754"/>
      <c r="F21" s="755"/>
      <c r="G21" s="756"/>
      <c r="H21" s="642"/>
      <c r="I21" s="642"/>
      <c r="J21" s="642"/>
      <c r="K21" s="642"/>
      <c r="L21" s="642"/>
      <c r="M21" s="642"/>
      <c r="N21" s="642"/>
      <c r="O21" s="643"/>
      <c r="P21" s="194"/>
      <c r="Q21" s="194"/>
      <c r="R21" s="1"/>
      <c r="S21" s="201"/>
      <c r="T21" s="201"/>
      <c r="U21" s="202"/>
      <c r="V21" s="202"/>
      <c r="W21" s="203"/>
      <c r="X21" s="203"/>
      <c r="Y21" s="204"/>
      <c r="Z21" s="204"/>
      <c r="AA21" s="205"/>
      <c r="AB21" s="205"/>
      <c r="AC21" s="205"/>
      <c r="AD21" s="205"/>
      <c r="AE21" s="205"/>
      <c r="AF21" s="205"/>
      <c r="AG21" s="205"/>
      <c r="AH21" s="206"/>
      <c r="AI21" s="206"/>
      <c r="AJ21" s="206"/>
      <c r="AK21" s="206"/>
      <c r="AL21" s="206"/>
      <c r="AM21" s="206"/>
      <c r="AN21" s="206"/>
      <c r="AO21" s="206"/>
      <c r="AP21" s="206"/>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c r="ADD21" s="1"/>
      <c r="ADE21" s="1"/>
      <c r="ADF21" s="1"/>
      <c r="ADG21" s="1"/>
      <c r="ADH21" s="1"/>
      <c r="ADI21" s="1"/>
      <c r="ADJ21" s="1"/>
      <c r="ADK21" s="1"/>
      <c r="ADL21" s="1"/>
      <c r="ADM21" s="1"/>
      <c r="ADN21" s="1"/>
      <c r="ADO21" s="1"/>
      <c r="ADP21" s="1"/>
      <c r="ADQ21" s="1"/>
      <c r="ADR21" s="1"/>
      <c r="ADS21" s="1"/>
      <c r="ADT21" s="1"/>
      <c r="ADU21" s="1"/>
      <c r="ADV21" s="1"/>
      <c r="ADW21" s="1"/>
      <c r="ADX21" s="1"/>
      <c r="ADY21" s="1"/>
      <c r="ADZ21" s="1"/>
      <c r="AEA21" s="1"/>
      <c r="AEB21" s="1"/>
      <c r="AEC21" s="1"/>
      <c r="AED21" s="1"/>
      <c r="AEE21" s="1"/>
      <c r="AEF21" s="1"/>
      <c r="AEG21" s="1"/>
      <c r="AEH21" s="1"/>
      <c r="AEI21" s="1"/>
      <c r="AEJ21" s="1"/>
      <c r="AEK21" s="1"/>
      <c r="AEL21" s="1"/>
      <c r="AEM21" s="1"/>
      <c r="AEN21" s="1"/>
      <c r="AEO21" s="1"/>
      <c r="AEP21" s="1"/>
      <c r="AEQ21" s="1"/>
      <c r="AER21" s="1"/>
      <c r="AES21" s="1"/>
      <c r="AET21" s="1"/>
      <c r="AEU21" s="1"/>
      <c r="AEV21" s="1"/>
      <c r="AEW21" s="1"/>
      <c r="AEX21" s="1"/>
      <c r="AEY21" s="1"/>
      <c r="AEZ21" s="1"/>
      <c r="AFA21" s="1"/>
      <c r="AFB21" s="1"/>
      <c r="AFC21" s="1"/>
      <c r="AFD21" s="1"/>
      <c r="AFE21" s="1"/>
      <c r="AFF21" s="1"/>
      <c r="AFG21" s="1"/>
      <c r="AFH21" s="1"/>
      <c r="AFI21" s="1"/>
      <c r="AFJ21" s="1"/>
      <c r="AFK21" s="1"/>
      <c r="AFL21" s="1"/>
      <c r="AFM21" s="1"/>
      <c r="AFN21" s="1"/>
      <c r="AFO21" s="1"/>
      <c r="AFP21" s="1"/>
      <c r="AFQ21" s="1"/>
      <c r="AFR21" s="1"/>
      <c r="AFS21" s="1"/>
      <c r="AFT21" s="1"/>
      <c r="AFU21" s="1"/>
      <c r="AFV21" s="1"/>
      <c r="AFW21" s="1"/>
      <c r="AFX21" s="1"/>
      <c r="AFY21" s="1"/>
      <c r="AFZ21" s="1"/>
      <c r="AGA21" s="1"/>
      <c r="AGB21" s="1"/>
      <c r="AGC21" s="1"/>
      <c r="AGD21" s="1"/>
      <c r="AGE21" s="1"/>
      <c r="AGF21" s="1"/>
      <c r="AGG21" s="1"/>
      <c r="AGH21" s="1"/>
      <c r="AGI21" s="1"/>
      <c r="AGJ21" s="1"/>
      <c r="AGK21" s="1"/>
      <c r="AGL21" s="1"/>
      <c r="AGM21" s="1"/>
      <c r="AGN21" s="1"/>
      <c r="AGO21" s="1"/>
      <c r="AGP21" s="1"/>
      <c r="AGQ21" s="1"/>
      <c r="AGR21" s="1"/>
      <c r="AGS21" s="1"/>
      <c r="AGT21" s="1"/>
      <c r="AGU21" s="1"/>
      <c r="AGV21" s="1"/>
      <c r="AGW21" s="1"/>
      <c r="AGX21" s="1"/>
      <c r="AGY21" s="1"/>
      <c r="AGZ21" s="1"/>
      <c r="AHA21" s="1"/>
      <c r="AHB21" s="1"/>
      <c r="AHC21" s="1"/>
      <c r="AHD21" s="1"/>
      <c r="AHE21" s="1"/>
      <c r="AHF21" s="1"/>
      <c r="AHG21" s="1"/>
      <c r="AHH21" s="1"/>
      <c r="AHI21" s="1"/>
      <c r="AHJ21" s="1"/>
      <c r="AHK21" s="1"/>
      <c r="AHL21" s="1"/>
      <c r="AHM21" s="1"/>
      <c r="AHN21" s="1"/>
      <c r="AHO21" s="1"/>
      <c r="AHP21" s="1"/>
      <c r="AHQ21" s="1"/>
      <c r="AHR21" s="1"/>
      <c r="AHS21" s="1"/>
      <c r="AHT21" s="1"/>
      <c r="AHU21" s="1"/>
      <c r="AHV21" s="1"/>
      <c r="AHW21" s="1"/>
      <c r="AHX21" s="1"/>
      <c r="AHY21" s="1"/>
      <c r="AHZ21" s="1"/>
      <c r="AIA21" s="1"/>
      <c r="AIB21" s="1"/>
      <c r="AIC21" s="1"/>
      <c r="AID21" s="1"/>
      <c r="AIE21" s="1"/>
      <c r="AIF21" s="1"/>
      <c r="AIG21" s="1"/>
      <c r="AIH21" s="1"/>
      <c r="AII21" s="1"/>
      <c r="AIJ21" s="1"/>
      <c r="AIK21" s="1"/>
      <c r="AIL21" s="1"/>
      <c r="AIM21" s="1"/>
      <c r="AIN21" s="1"/>
      <c r="AIO21" s="1"/>
      <c r="AIP21" s="1"/>
      <c r="AIQ21" s="1"/>
      <c r="AIR21" s="1"/>
      <c r="AIS21" s="1"/>
      <c r="AIT21" s="1"/>
      <c r="AIU21" s="1"/>
      <c r="AIV21" s="1"/>
      <c r="AIW21" s="1"/>
      <c r="AIX21" s="1"/>
      <c r="AIY21" s="1"/>
      <c r="AIZ21" s="1"/>
      <c r="AJA21" s="1"/>
      <c r="AJB21" s="1"/>
      <c r="AJC21" s="1"/>
      <c r="AJD21" s="1"/>
      <c r="AJE21" s="1"/>
      <c r="AJF21" s="1"/>
      <c r="AJG21" s="1"/>
      <c r="AJH21" s="1"/>
      <c r="AJI21" s="1"/>
      <c r="AJJ21" s="1"/>
      <c r="AJK21" s="1"/>
      <c r="AJL21" s="1"/>
      <c r="AJM21" s="1"/>
      <c r="AJN21" s="1"/>
      <c r="AJO21" s="1"/>
      <c r="AJP21" s="1"/>
      <c r="AJQ21" s="1"/>
      <c r="AJR21" s="1"/>
      <c r="AJS21" s="1"/>
      <c r="AJT21" s="1"/>
      <c r="AJU21" s="1"/>
      <c r="AJV21" s="1"/>
      <c r="AJW21" s="1"/>
      <c r="AJX21" s="1"/>
      <c r="AJY21" s="1"/>
      <c r="AJZ21" s="1"/>
      <c r="AKA21" s="1"/>
      <c r="AKB21" s="1"/>
      <c r="AKC21" s="1"/>
      <c r="AKD21" s="1"/>
      <c r="AKE21" s="1"/>
      <c r="AKF21" s="1"/>
      <c r="AKG21" s="1"/>
      <c r="AKH21" s="1"/>
      <c r="AKI21" s="1"/>
      <c r="AKJ21" s="1"/>
      <c r="AKK21" s="1"/>
      <c r="AKL21" s="1"/>
      <c r="AKM21" s="1"/>
      <c r="AKN21" s="1"/>
      <c r="AKO21" s="1"/>
      <c r="AKP21" s="1"/>
      <c r="AKQ21" s="1"/>
      <c r="AKR21" s="1"/>
      <c r="AKS21" s="1"/>
      <c r="AKT21" s="1"/>
      <c r="AKU21" s="1"/>
      <c r="AKV21" s="1"/>
      <c r="AKW21" s="1"/>
      <c r="AKX21" s="1"/>
      <c r="AKY21" s="1"/>
      <c r="AKZ21" s="1"/>
      <c r="ALA21" s="1"/>
      <c r="ALB21" s="1"/>
      <c r="ALC21" s="1"/>
      <c r="ALD21" s="1"/>
      <c r="ALE21" s="1"/>
      <c r="ALF21" s="1"/>
      <c r="ALG21" s="1"/>
      <c r="ALH21" s="1"/>
      <c r="ALI21" s="1"/>
      <c r="ALJ21" s="1"/>
      <c r="ALK21" s="1"/>
      <c r="ALL21" s="1"/>
      <c r="ALM21" s="1"/>
      <c r="ALN21" s="1"/>
      <c r="ALO21" s="1"/>
      <c r="ALP21" s="1"/>
      <c r="ALQ21" s="1"/>
      <c r="ALR21" s="1"/>
      <c r="ALS21" s="1"/>
      <c r="ALT21" s="1"/>
      <c r="ALU21" s="1"/>
      <c r="ALV21" s="1"/>
      <c r="ALW21" s="1"/>
      <c r="ALX21" s="1"/>
      <c r="ALY21" s="1"/>
      <c r="ALZ21" s="1"/>
      <c r="AMA21" s="1"/>
      <c r="AMB21" s="1"/>
      <c r="AMC21" s="1"/>
      <c r="AMD21" s="1"/>
      <c r="AME21" s="1"/>
      <c r="AMF21" s="1"/>
      <c r="AMG21" s="1"/>
      <c r="AMH21" s="1"/>
      <c r="AMI21" s="1"/>
      <c r="AMJ21" s="1"/>
      <c r="AMK21" s="1"/>
      <c r="AML21" s="1"/>
      <c r="AMM21" s="1"/>
      <c r="AMN21" s="1"/>
      <c r="AMO21" s="1"/>
      <c r="AMP21" s="1"/>
      <c r="AMQ21" s="1"/>
      <c r="AMR21" s="1"/>
      <c r="AMS21" s="1"/>
      <c r="AMT21" s="1"/>
      <c r="AMU21" s="1"/>
      <c r="AMV21" s="1"/>
      <c r="AMW21" s="1"/>
      <c r="AMX21" s="1"/>
      <c r="AMY21" s="1"/>
      <c r="AMZ21" s="1"/>
      <c r="ANA21" s="1"/>
      <c r="ANB21" s="1"/>
      <c r="ANC21" s="1"/>
      <c r="AND21" s="1"/>
      <c r="ANE21" s="1"/>
      <c r="ANF21" s="1"/>
      <c r="ANG21" s="1"/>
      <c r="ANH21" s="1"/>
      <c r="ANI21" s="1"/>
      <c r="ANJ21" s="1"/>
      <c r="ANK21" s="1"/>
      <c r="ANL21" s="1"/>
      <c r="ANM21" s="1"/>
      <c r="ANN21" s="1"/>
      <c r="ANO21" s="1"/>
      <c r="ANP21" s="1"/>
      <c r="ANQ21" s="1"/>
      <c r="ANR21" s="1"/>
      <c r="ANS21" s="1"/>
      <c r="ANT21" s="1"/>
      <c r="ANU21" s="1"/>
      <c r="ANV21" s="1"/>
      <c r="ANW21" s="1"/>
      <c r="ANX21" s="1"/>
      <c r="ANY21" s="1"/>
      <c r="ANZ21" s="1"/>
      <c r="AOA21" s="1"/>
      <c r="AOB21" s="1"/>
      <c r="AOC21" s="1"/>
      <c r="AOD21" s="1"/>
      <c r="AOE21" s="1"/>
      <c r="AOF21" s="1"/>
      <c r="AOG21" s="1"/>
      <c r="AOH21" s="1"/>
      <c r="AOI21" s="1"/>
      <c r="AOJ21" s="1"/>
      <c r="AOK21" s="1"/>
      <c r="AOL21" s="1"/>
      <c r="AOM21" s="1"/>
      <c r="AON21" s="1"/>
      <c r="AOO21" s="1"/>
      <c r="AOP21" s="1"/>
      <c r="AOQ21" s="1"/>
      <c r="AOR21" s="1"/>
      <c r="AOS21" s="1"/>
      <c r="AOT21" s="1"/>
      <c r="AOU21" s="1"/>
      <c r="AOV21" s="1"/>
      <c r="AOW21" s="1"/>
      <c r="AOX21" s="1"/>
      <c r="AOY21" s="1"/>
      <c r="AOZ21" s="1"/>
      <c r="APA21" s="1"/>
      <c r="APB21" s="1"/>
      <c r="APC21" s="1"/>
      <c r="APD21" s="1"/>
      <c r="APE21" s="1"/>
      <c r="APF21" s="1"/>
      <c r="APG21" s="1"/>
      <c r="APH21" s="1"/>
      <c r="API21" s="1"/>
      <c r="APJ21" s="1"/>
      <c r="APK21" s="1"/>
      <c r="APL21" s="1"/>
      <c r="APM21" s="1"/>
      <c r="APN21" s="1"/>
      <c r="APO21" s="1"/>
      <c r="APP21" s="1"/>
      <c r="APQ21" s="1"/>
      <c r="APR21" s="1"/>
      <c r="APS21" s="1"/>
      <c r="APT21" s="1"/>
      <c r="APU21" s="1"/>
      <c r="APV21" s="1"/>
      <c r="APW21" s="1"/>
      <c r="APX21" s="1"/>
      <c r="APY21" s="1"/>
      <c r="APZ21" s="1"/>
      <c r="AQA21" s="1"/>
      <c r="AQB21" s="1"/>
      <c r="AQC21" s="1"/>
      <c r="AQD21" s="1"/>
      <c r="AQE21" s="1"/>
      <c r="AQF21" s="1"/>
      <c r="AQG21" s="1"/>
      <c r="AQH21" s="1"/>
      <c r="AQI21" s="1"/>
      <c r="AQJ21" s="1"/>
      <c r="AQK21" s="1"/>
      <c r="AQL21" s="1"/>
      <c r="AQM21" s="1"/>
      <c r="AQN21" s="1"/>
      <c r="AQO21" s="1"/>
      <c r="AQP21" s="1"/>
      <c r="AQQ21" s="1"/>
      <c r="AQR21" s="1"/>
      <c r="AQS21" s="1"/>
      <c r="AQT21" s="1"/>
      <c r="AQU21" s="1"/>
      <c r="AQV21" s="1"/>
      <c r="AQW21" s="1"/>
      <c r="AQX21" s="1"/>
      <c r="AQY21" s="1"/>
      <c r="AQZ21" s="1"/>
      <c r="ARA21" s="1"/>
      <c r="ARB21" s="1"/>
      <c r="ARC21" s="1"/>
      <c r="ARD21" s="1"/>
      <c r="ARE21" s="1"/>
      <c r="ARF21" s="1"/>
      <c r="ARG21" s="1"/>
      <c r="ARH21" s="1"/>
      <c r="ARI21" s="1"/>
      <c r="ARJ21" s="1"/>
      <c r="ARK21" s="1"/>
      <c r="ARL21" s="1"/>
      <c r="ARM21" s="1"/>
      <c r="ARN21" s="1"/>
      <c r="ARO21" s="1"/>
      <c r="ARP21" s="1"/>
      <c r="ARQ21" s="1"/>
      <c r="ARR21" s="1"/>
      <c r="ARS21" s="1"/>
      <c r="ART21" s="1"/>
      <c r="ARU21" s="1"/>
      <c r="ARV21" s="1"/>
      <c r="ARW21" s="1"/>
      <c r="ARX21" s="1"/>
      <c r="ARY21" s="1"/>
      <c r="ARZ21" s="1"/>
      <c r="ASA21" s="1"/>
      <c r="ASB21" s="1"/>
      <c r="ASC21" s="1"/>
      <c r="ASD21" s="1"/>
      <c r="ASE21" s="1"/>
      <c r="ASF21" s="1"/>
      <c r="ASG21" s="1"/>
      <c r="ASH21" s="1"/>
      <c r="ASI21" s="1"/>
      <c r="ASJ21" s="1"/>
      <c r="ASK21" s="1"/>
      <c r="ASL21" s="1"/>
      <c r="ASM21" s="1"/>
      <c r="ASN21" s="1"/>
      <c r="ASO21" s="1"/>
      <c r="ASP21" s="1"/>
      <c r="ASQ21" s="1"/>
      <c r="ASR21" s="1"/>
      <c r="ASS21" s="1"/>
      <c r="AST21" s="1"/>
      <c r="ASU21" s="1"/>
      <c r="ASV21" s="1"/>
      <c r="ASW21" s="1"/>
      <c r="ASX21" s="1"/>
      <c r="ASY21" s="1"/>
      <c r="ASZ21" s="1"/>
      <c r="ATA21" s="1"/>
      <c r="ATB21" s="1"/>
      <c r="ATC21" s="1"/>
      <c r="ATD21" s="1"/>
      <c r="ATE21" s="1"/>
      <c r="ATF21" s="1"/>
      <c r="ATG21" s="1"/>
      <c r="ATH21" s="1"/>
      <c r="ATI21" s="1"/>
      <c r="ATJ21" s="1"/>
      <c r="ATK21" s="1"/>
      <c r="ATL21" s="1"/>
      <c r="ATM21" s="1"/>
      <c r="ATN21" s="1"/>
      <c r="ATO21" s="1"/>
      <c r="ATP21" s="1"/>
      <c r="ATQ21" s="1"/>
      <c r="ATR21" s="1"/>
      <c r="ATS21" s="1"/>
      <c r="ATT21" s="1"/>
      <c r="ATU21" s="1"/>
      <c r="ATV21" s="1"/>
      <c r="ATW21" s="1"/>
      <c r="ATX21" s="1"/>
      <c r="ATY21" s="1"/>
      <c r="ATZ21" s="1"/>
      <c r="AUA21" s="1"/>
      <c r="AUB21" s="1"/>
      <c r="AUC21" s="1"/>
      <c r="AUD21" s="1"/>
      <c r="AUE21" s="1"/>
      <c r="AUF21" s="1"/>
      <c r="AUG21" s="1"/>
      <c r="AUH21" s="1"/>
      <c r="AUI21" s="1"/>
      <c r="AUJ21" s="1"/>
      <c r="AUK21" s="1"/>
    </row>
    <row r="22" spans="1:1233" s="519" customFormat="1" ht="14.25">
      <c r="A22" s="53"/>
      <c r="B22" s="757"/>
      <c r="C22" s="758"/>
      <c r="D22" s="759"/>
      <c r="E22" s="760"/>
      <c r="F22" s="755"/>
      <c r="G22" s="761"/>
      <c r="H22" s="644"/>
      <c r="I22" s="644"/>
      <c r="J22" s="644"/>
      <c r="K22" s="644"/>
      <c r="L22" s="644"/>
      <c r="M22" s="644"/>
      <c r="N22" s="644"/>
      <c r="O22" s="645"/>
      <c r="P22" s="194"/>
      <c r="Q22" s="194"/>
      <c r="R22" s="1"/>
      <c r="S22" s="201"/>
      <c r="T22" s="201"/>
      <c r="U22" s="202"/>
      <c r="V22" s="202"/>
      <c r="W22" s="203"/>
      <c r="X22" s="203"/>
      <c r="Y22" s="204"/>
      <c r="Z22" s="204"/>
      <c r="AA22" s="205"/>
      <c r="AB22" s="205"/>
      <c r="AC22" s="205"/>
      <c r="AD22" s="205"/>
      <c r="AE22" s="205"/>
      <c r="AF22" s="205"/>
      <c r="AG22" s="205"/>
      <c r="AH22" s="206"/>
      <c r="AI22" s="206"/>
      <c r="AJ22" s="206"/>
      <c r="AK22" s="206"/>
      <c r="AL22" s="206"/>
      <c r="AM22" s="206"/>
      <c r="AN22" s="206"/>
      <c r="AO22" s="206"/>
      <c r="AP22" s="206"/>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c r="ADD22" s="1"/>
      <c r="ADE22" s="1"/>
      <c r="ADF22" s="1"/>
      <c r="ADG22" s="1"/>
      <c r="ADH22" s="1"/>
      <c r="ADI22" s="1"/>
      <c r="ADJ22" s="1"/>
      <c r="ADK22" s="1"/>
      <c r="ADL22" s="1"/>
      <c r="ADM22" s="1"/>
      <c r="ADN22" s="1"/>
      <c r="ADO22" s="1"/>
      <c r="ADP22" s="1"/>
      <c r="ADQ22" s="1"/>
      <c r="ADR22" s="1"/>
      <c r="ADS22" s="1"/>
      <c r="ADT22" s="1"/>
      <c r="ADU22" s="1"/>
      <c r="ADV22" s="1"/>
      <c r="ADW22" s="1"/>
      <c r="ADX22" s="1"/>
      <c r="ADY22" s="1"/>
      <c r="ADZ22" s="1"/>
      <c r="AEA22" s="1"/>
      <c r="AEB22" s="1"/>
      <c r="AEC22" s="1"/>
      <c r="AED22" s="1"/>
      <c r="AEE22" s="1"/>
      <c r="AEF22" s="1"/>
      <c r="AEG22" s="1"/>
      <c r="AEH22" s="1"/>
      <c r="AEI22" s="1"/>
      <c r="AEJ22" s="1"/>
      <c r="AEK22" s="1"/>
      <c r="AEL22" s="1"/>
      <c r="AEM22" s="1"/>
      <c r="AEN22" s="1"/>
      <c r="AEO22" s="1"/>
      <c r="AEP22" s="1"/>
      <c r="AEQ22" s="1"/>
      <c r="AER22" s="1"/>
      <c r="AES22" s="1"/>
      <c r="AET22" s="1"/>
      <c r="AEU22" s="1"/>
      <c r="AEV22" s="1"/>
      <c r="AEW22" s="1"/>
      <c r="AEX22" s="1"/>
      <c r="AEY22" s="1"/>
      <c r="AEZ22" s="1"/>
      <c r="AFA22" s="1"/>
      <c r="AFB22" s="1"/>
      <c r="AFC22" s="1"/>
      <c r="AFD22" s="1"/>
      <c r="AFE22" s="1"/>
      <c r="AFF22" s="1"/>
      <c r="AFG22" s="1"/>
      <c r="AFH22" s="1"/>
      <c r="AFI22" s="1"/>
      <c r="AFJ22" s="1"/>
      <c r="AFK22" s="1"/>
      <c r="AFL22" s="1"/>
      <c r="AFM22" s="1"/>
      <c r="AFN22" s="1"/>
      <c r="AFO22" s="1"/>
      <c r="AFP22" s="1"/>
      <c r="AFQ22" s="1"/>
      <c r="AFR22" s="1"/>
      <c r="AFS22" s="1"/>
      <c r="AFT22" s="1"/>
      <c r="AFU22" s="1"/>
      <c r="AFV22" s="1"/>
      <c r="AFW22" s="1"/>
      <c r="AFX22" s="1"/>
      <c r="AFY22" s="1"/>
      <c r="AFZ22" s="1"/>
      <c r="AGA22" s="1"/>
      <c r="AGB22" s="1"/>
      <c r="AGC22" s="1"/>
      <c r="AGD22" s="1"/>
      <c r="AGE22" s="1"/>
      <c r="AGF22" s="1"/>
      <c r="AGG22" s="1"/>
      <c r="AGH22" s="1"/>
      <c r="AGI22" s="1"/>
      <c r="AGJ22" s="1"/>
      <c r="AGK22" s="1"/>
      <c r="AGL22" s="1"/>
      <c r="AGM22" s="1"/>
      <c r="AGN22" s="1"/>
      <c r="AGO22" s="1"/>
      <c r="AGP22" s="1"/>
      <c r="AGQ22" s="1"/>
      <c r="AGR22" s="1"/>
      <c r="AGS22" s="1"/>
      <c r="AGT22" s="1"/>
      <c r="AGU22" s="1"/>
      <c r="AGV22" s="1"/>
      <c r="AGW22" s="1"/>
      <c r="AGX22" s="1"/>
      <c r="AGY22" s="1"/>
      <c r="AGZ22" s="1"/>
      <c r="AHA22" s="1"/>
      <c r="AHB22" s="1"/>
      <c r="AHC22" s="1"/>
      <c r="AHD22" s="1"/>
      <c r="AHE22" s="1"/>
      <c r="AHF22" s="1"/>
      <c r="AHG22" s="1"/>
      <c r="AHH22" s="1"/>
      <c r="AHI22" s="1"/>
      <c r="AHJ22" s="1"/>
      <c r="AHK22" s="1"/>
      <c r="AHL22" s="1"/>
      <c r="AHM22" s="1"/>
      <c r="AHN22" s="1"/>
      <c r="AHO22" s="1"/>
      <c r="AHP22" s="1"/>
      <c r="AHQ22" s="1"/>
      <c r="AHR22" s="1"/>
      <c r="AHS22" s="1"/>
      <c r="AHT22" s="1"/>
      <c r="AHU22" s="1"/>
      <c r="AHV22" s="1"/>
      <c r="AHW22" s="1"/>
      <c r="AHX22" s="1"/>
      <c r="AHY22" s="1"/>
      <c r="AHZ22" s="1"/>
      <c r="AIA22" s="1"/>
      <c r="AIB22" s="1"/>
      <c r="AIC22" s="1"/>
      <c r="AID22" s="1"/>
      <c r="AIE22" s="1"/>
      <c r="AIF22" s="1"/>
      <c r="AIG22" s="1"/>
      <c r="AIH22" s="1"/>
      <c r="AII22" s="1"/>
      <c r="AIJ22" s="1"/>
      <c r="AIK22" s="1"/>
      <c r="AIL22" s="1"/>
      <c r="AIM22" s="1"/>
      <c r="AIN22" s="1"/>
      <c r="AIO22" s="1"/>
      <c r="AIP22" s="1"/>
      <c r="AIQ22" s="1"/>
      <c r="AIR22" s="1"/>
      <c r="AIS22" s="1"/>
      <c r="AIT22" s="1"/>
      <c r="AIU22" s="1"/>
      <c r="AIV22" s="1"/>
      <c r="AIW22" s="1"/>
      <c r="AIX22" s="1"/>
      <c r="AIY22" s="1"/>
      <c r="AIZ22" s="1"/>
      <c r="AJA22" s="1"/>
      <c r="AJB22" s="1"/>
      <c r="AJC22" s="1"/>
      <c r="AJD22" s="1"/>
      <c r="AJE22" s="1"/>
      <c r="AJF22" s="1"/>
      <c r="AJG22" s="1"/>
      <c r="AJH22" s="1"/>
      <c r="AJI22" s="1"/>
      <c r="AJJ22" s="1"/>
      <c r="AJK22" s="1"/>
      <c r="AJL22" s="1"/>
      <c r="AJM22" s="1"/>
      <c r="AJN22" s="1"/>
      <c r="AJO22" s="1"/>
      <c r="AJP22" s="1"/>
      <c r="AJQ22" s="1"/>
      <c r="AJR22" s="1"/>
      <c r="AJS22" s="1"/>
      <c r="AJT22" s="1"/>
      <c r="AJU22" s="1"/>
      <c r="AJV22" s="1"/>
      <c r="AJW22" s="1"/>
      <c r="AJX22" s="1"/>
      <c r="AJY22" s="1"/>
      <c r="AJZ22" s="1"/>
      <c r="AKA22" s="1"/>
      <c r="AKB22" s="1"/>
      <c r="AKC22" s="1"/>
      <c r="AKD22" s="1"/>
      <c r="AKE22" s="1"/>
      <c r="AKF22" s="1"/>
      <c r="AKG22" s="1"/>
      <c r="AKH22" s="1"/>
      <c r="AKI22" s="1"/>
      <c r="AKJ22" s="1"/>
      <c r="AKK22" s="1"/>
      <c r="AKL22" s="1"/>
      <c r="AKM22" s="1"/>
      <c r="AKN22" s="1"/>
      <c r="AKO22" s="1"/>
      <c r="AKP22" s="1"/>
      <c r="AKQ22" s="1"/>
      <c r="AKR22" s="1"/>
      <c r="AKS22" s="1"/>
      <c r="AKT22" s="1"/>
      <c r="AKU22" s="1"/>
      <c r="AKV22" s="1"/>
      <c r="AKW22" s="1"/>
      <c r="AKX22" s="1"/>
      <c r="AKY22" s="1"/>
      <c r="AKZ22" s="1"/>
      <c r="ALA22" s="1"/>
      <c r="ALB22" s="1"/>
      <c r="ALC22" s="1"/>
      <c r="ALD22" s="1"/>
      <c r="ALE22" s="1"/>
      <c r="ALF22" s="1"/>
      <c r="ALG22" s="1"/>
      <c r="ALH22" s="1"/>
      <c r="ALI22" s="1"/>
      <c r="ALJ22" s="1"/>
      <c r="ALK22" s="1"/>
      <c r="ALL22" s="1"/>
      <c r="ALM22" s="1"/>
      <c r="ALN22" s="1"/>
      <c r="ALO22" s="1"/>
      <c r="ALP22" s="1"/>
      <c r="ALQ22" s="1"/>
      <c r="ALR22" s="1"/>
      <c r="ALS22" s="1"/>
      <c r="ALT22" s="1"/>
      <c r="ALU22" s="1"/>
      <c r="ALV22" s="1"/>
      <c r="ALW22" s="1"/>
      <c r="ALX22" s="1"/>
      <c r="ALY22" s="1"/>
      <c r="ALZ22" s="1"/>
      <c r="AMA22" s="1"/>
      <c r="AMB22" s="1"/>
      <c r="AMC22" s="1"/>
      <c r="AMD22" s="1"/>
      <c r="AME22" s="1"/>
      <c r="AMF22" s="1"/>
      <c r="AMG22" s="1"/>
      <c r="AMH22" s="1"/>
      <c r="AMI22" s="1"/>
      <c r="AMJ22" s="1"/>
      <c r="AMK22" s="1"/>
      <c r="AML22" s="1"/>
      <c r="AMM22" s="1"/>
      <c r="AMN22" s="1"/>
      <c r="AMO22" s="1"/>
      <c r="AMP22" s="1"/>
      <c r="AMQ22" s="1"/>
      <c r="AMR22" s="1"/>
      <c r="AMS22" s="1"/>
      <c r="AMT22" s="1"/>
      <c r="AMU22" s="1"/>
      <c r="AMV22" s="1"/>
      <c r="AMW22" s="1"/>
      <c r="AMX22" s="1"/>
      <c r="AMY22" s="1"/>
      <c r="AMZ22" s="1"/>
      <c r="ANA22" s="1"/>
      <c r="ANB22" s="1"/>
      <c r="ANC22" s="1"/>
      <c r="AND22" s="1"/>
      <c r="ANE22" s="1"/>
      <c r="ANF22" s="1"/>
      <c r="ANG22" s="1"/>
      <c r="ANH22" s="1"/>
      <c r="ANI22" s="1"/>
      <c r="ANJ22" s="1"/>
      <c r="ANK22" s="1"/>
      <c r="ANL22" s="1"/>
      <c r="ANM22" s="1"/>
      <c r="ANN22" s="1"/>
      <c r="ANO22" s="1"/>
      <c r="ANP22" s="1"/>
      <c r="ANQ22" s="1"/>
      <c r="ANR22" s="1"/>
      <c r="ANS22" s="1"/>
      <c r="ANT22" s="1"/>
      <c r="ANU22" s="1"/>
      <c r="ANV22" s="1"/>
      <c r="ANW22" s="1"/>
      <c r="ANX22" s="1"/>
      <c r="ANY22" s="1"/>
      <c r="ANZ22" s="1"/>
      <c r="AOA22" s="1"/>
      <c r="AOB22" s="1"/>
      <c r="AOC22" s="1"/>
      <c r="AOD22" s="1"/>
      <c r="AOE22" s="1"/>
      <c r="AOF22" s="1"/>
      <c r="AOG22" s="1"/>
      <c r="AOH22" s="1"/>
      <c r="AOI22" s="1"/>
      <c r="AOJ22" s="1"/>
      <c r="AOK22" s="1"/>
      <c r="AOL22" s="1"/>
      <c r="AOM22" s="1"/>
      <c r="AON22" s="1"/>
      <c r="AOO22" s="1"/>
      <c r="AOP22" s="1"/>
      <c r="AOQ22" s="1"/>
      <c r="AOR22" s="1"/>
      <c r="AOS22" s="1"/>
      <c r="AOT22" s="1"/>
      <c r="AOU22" s="1"/>
      <c r="AOV22" s="1"/>
      <c r="AOW22" s="1"/>
      <c r="AOX22" s="1"/>
      <c r="AOY22" s="1"/>
      <c r="AOZ22" s="1"/>
      <c r="APA22" s="1"/>
      <c r="APB22" s="1"/>
      <c r="APC22" s="1"/>
      <c r="APD22" s="1"/>
      <c r="APE22" s="1"/>
      <c r="APF22" s="1"/>
      <c r="APG22" s="1"/>
      <c r="APH22" s="1"/>
      <c r="API22" s="1"/>
      <c r="APJ22" s="1"/>
      <c r="APK22" s="1"/>
      <c r="APL22" s="1"/>
      <c r="APM22" s="1"/>
      <c r="APN22" s="1"/>
      <c r="APO22" s="1"/>
      <c r="APP22" s="1"/>
      <c r="APQ22" s="1"/>
      <c r="APR22" s="1"/>
      <c r="APS22" s="1"/>
      <c r="APT22" s="1"/>
      <c r="APU22" s="1"/>
      <c r="APV22" s="1"/>
      <c r="APW22" s="1"/>
      <c r="APX22" s="1"/>
      <c r="APY22" s="1"/>
      <c r="APZ22" s="1"/>
      <c r="AQA22" s="1"/>
      <c r="AQB22" s="1"/>
      <c r="AQC22" s="1"/>
      <c r="AQD22" s="1"/>
      <c r="AQE22" s="1"/>
      <c r="AQF22" s="1"/>
      <c r="AQG22" s="1"/>
      <c r="AQH22" s="1"/>
      <c r="AQI22" s="1"/>
      <c r="AQJ22" s="1"/>
      <c r="AQK22" s="1"/>
      <c r="AQL22" s="1"/>
      <c r="AQM22" s="1"/>
      <c r="AQN22" s="1"/>
      <c r="AQO22" s="1"/>
      <c r="AQP22" s="1"/>
      <c r="AQQ22" s="1"/>
      <c r="AQR22" s="1"/>
      <c r="AQS22" s="1"/>
      <c r="AQT22" s="1"/>
      <c r="AQU22" s="1"/>
      <c r="AQV22" s="1"/>
      <c r="AQW22" s="1"/>
      <c r="AQX22" s="1"/>
      <c r="AQY22" s="1"/>
      <c r="AQZ22" s="1"/>
      <c r="ARA22" s="1"/>
      <c r="ARB22" s="1"/>
      <c r="ARC22" s="1"/>
      <c r="ARD22" s="1"/>
      <c r="ARE22" s="1"/>
      <c r="ARF22" s="1"/>
      <c r="ARG22" s="1"/>
      <c r="ARH22" s="1"/>
      <c r="ARI22" s="1"/>
      <c r="ARJ22" s="1"/>
      <c r="ARK22" s="1"/>
      <c r="ARL22" s="1"/>
      <c r="ARM22" s="1"/>
      <c r="ARN22" s="1"/>
      <c r="ARO22" s="1"/>
      <c r="ARP22" s="1"/>
      <c r="ARQ22" s="1"/>
      <c r="ARR22" s="1"/>
      <c r="ARS22" s="1"/>
      <c r="ART22" s="1"/>
      <c r="ARU22" s="1"/>
      <c r="ARV22" s="1"/>
      <c r="ARW22" s="1"/>
      <c r="ARX22" s="1"/>
      <c r="ARY22" s="1"/>
      <c r="ARZ22" s="1"/>
      <c r="ASA22" s="1"/>
      <c r="ASB22" s="1"/>
      <c r="ASC22" s="1"/>
      <c r="ASD22" s="1"/>
      <c r="ASE22" s="1"/>
      <c r="ASF22" s="1"/>
      <c r="ASG22" s="1"/>
      <c r="ASH22" s="1"/>
      <c r="ASI22" s="1"/>
      <c r="ASJ22" s="1"/>
      <c r="ASK22" s="1"/>
      <c r="ASL22" s="1"/>
      <c r="ASM22" s="1"/>
      <c r="ASN22" s="1"/>
      <c r="ASO22" s="1"/>
      <c r="ASP22" s="1"/>
      <c r="ASQ22" s="1"/>
      <c r="ASR22" s="1"/>
      <c r="ASS22" s="1"/>
      <c r="AST22" s="1"/>
      <c r="ASU22" s="1"/>
      <c r="ASV22" s="1"/>
      <c r="ASW22" s="1"/>
      <c r="ASX22" s="1"/>
      <c r="ASY22" s="1"/>
      <c r="ASZ22" s="1"/>
      <c r="ATA22" s="1"/>
      <c r="ATB22" s="1"/>
      <c r="ATC22" s="1"/>
      <c r="ATD22" s="1"/>
      <c r="ATE22" s="1"/>
      <c r="ATF22" s="1"/>
      <c r="ATG22" s="1"/>
      <c r="ATH22" s="1"/>
      <c r="ATI22" s="1"/>
      <c r="ATJ22" s="1"/>
      <c r="ATK22" s="1"/>
      <c r="ATL22" s="1"/>
      <c r="ATM22" s="1"/>
      <c r="ATN22" s="1"/>
      <c r="ATO22" s="1"/>
      <c r="ATP22" s="1"/>
      <c r="ATQ22" s="1"/>
      <c r="ATR22" s="1"/>
      <c r="ATS22" s="1"/>
      <c r="ATT22" s="1"/>
      <c r="ATU22" s="1"/>
      <c r="ATV22" s="1"/>
      <c r="ATW22" s="1"/>
      <c r="ATX22" s="1"/>
      <c r="ATY22" s="1"/>
      <c r="ATZ22" s="1"/>
      <c r="AUA22" s="1"/>
      <c r="AUB22" s="1"/>
      <c r="AUC22" s="1"/>
      <c r="AUD22" s="1"/>
      <c r="AUE22" s="1"/>
      <c r="AUF22" s="1"/>
      <c r="AUG22" s="1"/>
      <c r="AUH22" s="1"/>
      <c r="AUI22" s="1"/>
      <c r="AUJ22" s="1"/>
      <c r="AUK22" s="1"/>
    </row>
    <row r="23" spans="1:1233" s="519" customFormat="1" ht="14.25">
      <c r="A23" s="53"/>
      <c r="B23" s="762"/>
      <c r="C23" s="763"/>
      <c r="D23" s="764"/>
      <c r="E23" s="765"/>
      <c r="F23" s="755"/>
      <c r="G23" s="766"/>
      <c r="H23" s="646"/>
      <c r="I23" s="646"/>
      <c r="J23" s="646"/>
      <c r="K23" s="646"/>
      <c r="L23" s="644"/>
      <c r="M23" s="644"/>
      <c r="N23" s="646"/>
      <c r="O23" s="647"/>
      <c r="P23" s="194"/>
      <c r="Q23" s="194"/>
      <c r="R23" s="1"/>
      <c r="S23" s="201"/>
      <c r="T23" s="201"/>
      <c r="U23" s="202"/>
      <c r="V23" s="202"/>
      <c r="W23" s="203"/>
      <c r="X23" s="203"/>
      <c r="Y23" s="204"/>
      <c r="Z23" s="204"/>
      <c r="AA23" s="205"/>
      <c r="AB23" s="205"/>
      <c r="AC23" s="205"/>
      <c r="AD23" s="205"/>
      <c r="AE23" s="205"/>
      <c r="AF23" s="205"/>
      <c r="AG23" s="205"/>
      <c r="AH23" s="206"/>
      <c r="AI23" s="206"/>
      <c r="AJ23" s="206"/>
      <c r="AK23" s="206"/>
      <c r="AL23" s="206"/>
      <c r="AM23" s="206"/>
      <c r="AN23" s="206"/>
      <c r="AO23" s="206" t="s">
        <v>337</v>
      </c>
      <c r="AP23" s="206" t="s">
        <v>338</v>
      </c>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c r="ADD23" s="1"/>
      <c r="ADE23" s="1"/>
      <c r="ADF23" s="1"/>
      <c r="ADG23" s="1"/>
      <c r="ADH23" s="1"/>
      <c r="ADI23" s="1"/>
      <c r="ADJ23" s="1"/>
      <c r="ADK23" s="1"/>
      <c r="ADL23" s="1"/>
      <c r="ADM23" s="1"/>
      <c r="ADN23" s="1"/>
      <c r="ADO23" s="1"/>
      <c r="ADP23" s="1"/>
      <c r="ADQ23" s="1"/>
      <c r="ADR23" s="1"/>
      <c r="ADS23" s="1"/>
      <c r="ADT23" s="1"/>
      <c r="ADU23" s="1"/>
      <c r="ADV23" s="1"/>
      <c r="ADW23" s="1"/>
      <c r="ADX23" s="1"/>
      <c r="ADY23" s="1"/>
      <c r="ADZ23" s="1"/>
      <c r="AEA23" s="1"/>
      <c r="AEB23" s="1"/>
      <c r="AEC23" s="1"/>
      <c r="AED23" s="1"/>
      <c r="AEE23" s="1"/>
      <c r="AEF23" s="1"/>
      <c r="AEG23" s="1"/>
      <c r="AEH23" s="1"/>
      <c r="AEI23" s="1"/>
      <c r="AEJ23" s="1"/>
      <c r="AEK23" s="1"/>
      <c r="AEL23" s="1"/>
      <c r="AEM23" s="1"/>
      <c r="AEN23" s="1"/>
      <c r="AEO23" s="1"/>
      <c r="AEP23" s="1"/>
      <c r="AEQ23" s="1"/>
      <c r="AER23" s="1"/>
      <c r="AES23" s="1"/>
      <c r="AET23" s="1"/>
      <c r="AEU23" s="1"/>
      <c r="AEV23" s="1"/>
      <c r="AEW23" s="1"/>
      <c r="AEX23" s="1"/>
      <c r="AEY23" s="1"/>
      <c r="AEZ23" s="1"/>
      <c r="AFA23" s="1"/>
      <c r="AFB23" s="1"/>
      <c r="AFC23" s="1"/>
      <c r="AFD23" s="1"/>
      <c r="AFE23" s="1"/>
      <c r="AFF23" s="1"/>
      <c r="AFG23" s="1"/>
      <c r="AFH23" s="1"/>
      <c r="AFI23" s="1"/>
      <c r="AFJ23" s="1"/>
      <c r="AFK23" s="1"/>
      <c r="AFL23" s="1"/>
      <c r="AFM23" s="1"/>
      <c r="AFN23" s="1"/>
      <c r="AFO23" s="1"/>
      <c r="AFP23" s="1"/>
      <c r="AFQ23" s="1"/>
      <c r="AFR23" s="1"/>
      <c r="AFS23" s="1"/>
      <c r="AFT23" s="1"/>
      <c r="AFU23" s="1"/>
      <c r="AFV23" s="1"/>
      <c r="AFW23" s="1"/>
      <c r="AFX23" s="1"/>
      <c r="AFY23" s="1"/>
      <c r="AFZ23" s="1"/>
      <c r="AGA23" s="1"/>
      <c r="AGB23" s="1"/>
      <c r="AGC23" s="1"/>
      <c r="AGD23" s="1"/>
      <c r="AGE23" s="1"/>
      <c r="AGF23" s="1"/>
      <c r="AGG23" s="1"/>
      <c r="AGH23" s="1"/>
      <c r="AGI23" s="1"/>
      <c r="AGJ23" s="1"/>
      <c r="AGK23" s="1"/>
      <c r="AGL23" s="1"/>
      <c r="AGM23" s="1"/>
      <c r="AGN23" s="1"/>
      <c r="AGO23" s="1"/>
      <c r="AGP23" s="1"/>
      <c r="AGQ23" s="1"/>
      <c r="AGR23" s="1"/>
      <c r="AGS23" s="1"/>
      <c r="AGT23" s="1"/>
      <c r="AGU23" s="1"/>
      <c r="AGV23" s="1"/>
      <c r="AGW23" s="1"/>
      <c r="AGX23" s="1"/>
      <c r="AGY23" s="1"/>
      <c r="AGZ23" s="1"/>
      <c r="AHA23" s="1"/>
      <c r="AHB23" s="1"/>
      <c r="AHC23" s="1"/>
      <c r="AHD23" s="1"/>
      <c r="AHE23" s="1"/>
      <c r="AHF23" s="1"/>
      <c r="AHG23" s="1"/>
      <c r="AHH23" s="1"/>
      <c r="AHI23" s="1"/>
      <c r="AHJ23" s="1"/>
      <c r="AHK23" s="1"/>
      <c r="AHL23" s="1"/>
      <c r="AHM23" s="1"/>
      <c r="AHN23" s="1"/>
      <c r="AHO23" s="1"/>
      <c r="AHP23" s="1"/>
      <c r="AHQ23" s="1"/>
      <c r="AHR23" s="1"/>
      <c r="AHS23" s="1"/>
      <c r="AHT23" s="1"/>
      <c r="AHU23" s="1"/>
      <c r="AHV23" s="1"/>
      <c r="AHW23" s="1"/>
      <c r="AHX23" s="1"/>
      <c r="AHY23" s="1"/>
      <c r="AHZ23" s="1"/>
      <c r="AIA23" s="1"/>
      <c r="AIB23" s="1"/>
      <c r="AIC23" s="1"/>
      <c r="AID23" s="1"/>
      <c r="AIE23" s="1"/>
      <c r="AIF23" s="1"/>
      <c r="AIG23" s="1"/>
      <c r="AIH23" s="1"/>
      <c r="AII23" s="1"/>
      <c r="AIJ23" s="1"/>
      <c r="AIK23" s="1"/>
      <c r="AIL23" s="1"/>
      <c r="AIM23" s="1"/>
      <c r="AIN23" s="1"/>
      <c r="AIO23" s="1"/>
      <c r="AIP23" s="1"/>
      <c r="AIQ23" s="1"/>
      <c r="AIR23" s="1"/>
      <c r="AIS23" s="1"/>
      <c r="AIT23" s="1"/>
      <c r="AIU23" s="1"/>
      <c r="AIV23" s="1"/>
      <c r="AIW23" s="1"/>
      <c r="AIX23" s="1"/>
      <c r="AIY23" s="1"/>
      <c r="AIZ23" s="1"/>
      <c r="AJA23" s="1"/>
      <c r="AJB23" s="1"/>
      <c r="AJC23" s="1"/>
      <c r="AJD23" s="1"/>
      <c r="AJE23" s="1"/>
      <c r="AJF23" s="1"/>
      <c r="AJG23" s="1"/>
      <c r="AJH23" s="1"/>
      <c r="AJI23" s="1"/>
      <c r="AJJ23" s="1"/>
      <c r="AJK23" s="1"/>
      <c r="AJL23" s="1"/>
      <c r="AJM23" s="1"/>
      <c r="AJN23" s="1"/>
      <c r="AJO23" s="1"/>
      <c r="AJP23" s="1"/>
      <c r="AJQ23" s="1"/>
      <c r="AJR23" s="1"/>
      <c r="AJS23" s="1"/>
      <c r="AJT23" s="1"/>
      <c r="AJU23" s="1"/>
      <c r="AJV23" s="1"/>
      <c r="AJW23" s="1"/>
      <c r="AJX23" s="1"/>
      <c r="AJY23" s="1"/>
      <c r="AJZ23" s="1"/>
      <c r="AKA23" s="1"/>
      <c r="AKB23" s="1"/>
      <c r="AKC23" s="1"/>
      <c r="AKD23" s="1"/>
      <c r="AKE23" s="1"/>
      <c r="AKF23" s="1"/>
      <c r="AKG23" s="1"/>
      <c r="AKH23" s="1"/>
      <c r="AKI23" s="1"/>
      <c r="AKJ23" s="1"/>
      <c r="AKK23" s="1"/>
      <c r="AKL23" s="1"/>
      <c r="AKM23" s="1"/>
      <c r="AKN23" s="1"/>
      <c r="AKO23" s="1"/>
      <c r="AKP23" s="1"/>
      <c r="AKQ23" s="1"/>
      <c r="AKR23" s="1"/>
      <c r="AKS23" s="1"/>
      <c r="AKT23" s="1"/>
      <c r="AKU23" s="1"/>
      <c r="AKV23" s="1"/>
      <c r="AKW23" s="1"/>
      <c r="AKX23" s="1"/>
      <c r="AKY23" s="1"/>
      <c r="AKZ23" s="1"/>
      <c r="ALA23" s="1"/>
      <c r="ALB23" s="1"/>
      <c r="ALC23" s="1"/>
      <c r="ALD23" s="1"/>
      <c r="ALE23" s="1"/>
      <c r="ALF23" s="1"/>
      <c r="ALG23" s="1"/>
      <c r="ALH23" s="1"/>
      <c r="ALI23" s="1"/>
      <c r="ALJ23" s="1"/>
      <c r="ALK23" s="1"/>
      <c r="ALL23" s="1"/>
      <c r="ALM23" s="1"/>
      <c r="ALN23" s="1"/>
      <c r="ALO23" s="1"/>
      <c r="ALP23" s="1"/>
      <c r="ALQ23" s="1"/>
      <c r="ALR23" s="1"/>
      <c r="ALS23" s="1"/>
      <c r="ALT23" s="1"/>
      <c r="ALU23" s="1"/>
      <c r="ALV23" s="1"/>
      <c r="ALW23" s="1"/>
      <c r="ALX23" s="1"/>
      <c r="ALY23" s="1"/>
      <c r="ALZ23" s="1"/>
      <c r="AMA23" s="1"/>
      <c r="AMB23" s="1"/>
      <c r="AMC23" s="1"/>
      <c r="AMD23" s="1"/>
      <c r="AME23" s="1"/>
      <c r="AMF23" s="1"/>
      <c r="AMG23" s="1"/>
      <c r="AMH23" s="1"/>
      <c r="AMI23" s="1"/>
      <c r="AMJ23" s="1"/>
      <c r="AMK23" s="1"/>
      <c r="AML23" s="1"/>
      <c r="AMM23" s="1"/>
      <c r="AMN23" s="1"/>
      <c r="AMO23" s="1"/>
      <c r="AMP23" s="1"/>
      <c r="AMQ23" s="1"/>
      <c r="AMR23" s="1"/>
      <c r="AMS23" s="1"/>
      <c r="AMT23" s="1"/>
      <c r="AMU23" s="1"/>
      <c r="AMV23" s="1"/>
      <c r="AMW23" s="1"/>
      <c r="AMX23" s="1"/>
      <c r="AMY23" s="1"/>
      <c r="AMZ23" s="1"/>
      <c r="ANA23" s="1"/>
      <c r="ANB23" s="1"/>
      <c r="ANC23" s="1"/>
      <c r="AND23" s="1"/>
      <c r="ANE23" s="1"/>
      <c r="ANF23" s="1"/>
      <c r="ANG23" s="1"/>
      <c r="ANH23" s="1"/>
      <c r="ANI23" s="1"/>
      <c r="ANJ23" s="1"/>
      <c r="ANK23" s="1"/>
      <c r="ANL23" s="1"/>
      <c r="ANM23" s="1"/>
      <c r="ANN23" s="1"/>
      <c r="ANO23" s="1"/>
      <c r="ANP23" s="1"/>
      <c r="ANQ23" s="1"/>
      <c r="ANR23" s="1"/>
      <c r="ANS23" s="1"/>
      <c r="ANT23" s="1"/>
      <c r="ANU23" s="1"/>
      <c r="ANV23" s="1"/>
      <c r="ANW23" s="1"/>
      <c r="ANX23" s="1"/>
      <c r="ANY23" s="1"/>
      <c r="ANZ23" s="1"/>
      <c r="AOA23" s="1"/>
      <c r="AOB23" s="1"/>
      <c r="AOC23" s="1"/>
      <c r="AOD23" s="1"/>
      <c r="AOE23" s="1"/>
      <c r="AOF23" s="1"/>
      <c r="AOG23" s="1"/>
      <c r="AOH23" s="1"/>
      <c r="AOI23" s="1"/>
      <c r="AOJ23" s="1"/>
      <c r="AOK23" s="1"/>
      <c r="AOL23" s="1"/>
      <c r="AOM23" s="1"/>
      <c r="AON23" s="1"/>
      <c r="AOO23" s="1"/>
      <c r="AOP23" s="1"/>
      <c r="AOQ23" s="1"/>
      <c r="AOR23" s="1"/>
      <c r="AOS23" s="1"/>
      <c r="AOT23" s="1"/>
      <c r="AOU23" s="1"/>
      <c r="AOV23" s="1"/>
      <c r="AOW23" s="1"/>
      <c r="AOX23" s="1"/>
      <c r="AOY23" s="1"/>
      <c r="AOZ23" s="1"/>
      <c r="APA23" s="1"/>
      <c r="APB23" s="1"/>
      <c r="APC23" s="1"/>
      <c r="APD23" s="1"/>
      <c r="APE23" s="1"/>
      <c r="APF23" s="1"/>
      <c r="APG23" s="1"/>
      <c r="APH23" s="1"/>
      <c r="API23" s="1"/>
      <c r="APJ23" s="1"/>
      <c r="APK23" s="1"/>
      <c r="APL23" s="1"/>
      <c r="APM23" s="1"/>
      <c r="APN23" s="1"/>
      <c r="APO23" s="1"/>
      <c r="APP23" s="1"/>
      <c r="APQ23" s="1"/>
      <c r="APR23" s="1"/>
      <c r="APS23" s="1"/>
      <c r="APT23" s="1"/>
      <c r="APU23" s="1"/>
      <c r="APV23" s="1"/>
      <c r="APW23" s="1"/>
      <c r="APX23" s="1"/>
      <c r="APY23" s="1"/>
      <c r="APZ23" s="1"/>
      <c r="AQA23" s="1"/>
      <c r="AQB23" s="1"/>
      <c r="AQC23" s="1"/>
      <c r="AQD23" s="1"/>
      <c r="AQE23" s="1"/>
      <c r="AQF23" s="1"/>
      <c r="AQG23" s="1"/>
      <c r="AQH23" s="1"/>
      <c r="AQI23" s="1"/>
      <c r="AQJ23" s="1"/>
      <c r="AQK23" s="1"/>
      <c r="AQL23" s="1"/>
      <c r="AQM23" s="1"/>
      <c r="AQN23" s="1"/>
      <c r="AQO23" s="1"/>
      <c r="AQP23" s="1"/>
      <c r="AQQ23" s="1"/>
      <c r="AQR23" s="1"/>
      <c r="AQS23" s="1"/>
      <c r="AQT23" s="1"/>
      <c r="AQU23" s="1"/>
      <c r="AQV23" s="1"/>
      <c r="AQW23" s="1"/>
      <c r="AQX23" s="1"/>
      <c r="AQY23" s="1"/>
      <c r="AQZ23" s="1"/>
      <c r="ARA23" s="1"/>
      <c r="ARB23" s="1"/>
      <c r="ARC23" s="1"/>
      <c r="ARD23" s="1"/>
      <c r="ARE23" s="1"/>
      <c r="ARF23" s="1"/>
      <c r="ARG23" s="1"/>
      <c r="ARH23" s="1"/>
      <c r="ARI23" s="1"/>
      <c r="ARJ23" s="1"/>
      <c r="ARK23" s="1"/>
      <c r="ARL23" s="1"/>
      <c r="ARM23" s="1"/>
      <c r="ARN23" s="1"/>
      <c r="ARO23" s="1"/>
      <c r="ARP23" s="1"/>
      <c r="ARQ23" s="1"/>
      <c r="ARR23" s="1"/>
      <c r="ARS23" s="1"/>
      <c r="ART23" s="1"/>
      <c r="ARU23" s="1"/>
      <c r="ARV23" s="1"/>
      <c r="ARW23" s="1"/>
      <c r="ARX23" s="1"/>
      <c r="ARY23" s="1"/>
      <c r="ARZ23" s="1"/>
      <c r="ASA23" s="1"/>
      <c r="ASB23" s="1"/>
      <c r="ASC23" s="1"/>
      <c r="ASD23" s="1"/>
      <c r="ASE23" s="1"/>
      <c r="ASF23" s="1"/>
      <c r="ASG23" s="1"/>
      <c r="ASH23" s="1"/>
      <c r="ASI23" s="1"/>
      <c r="ASJ23" s="1"/>
      <c r="ASK23" s="1"/>
      <c r="ASL23" s="1"/>
      <c r="ASM23" s="1"/>
      <c r="ASN23" s="1"/>
      <c r="ASO23" s="1"/>
      <c r="ASP23" s="1"/>
      <c r="ASQ23" s="1"/>
      <c r="ASR23" s="1"/>
      <c r="ASS23" s="1"/>
      <c r="AST23" s="1"/>
      <c r="ASU23" s="1"/>
      <c r="ASV23" s="1"/>
      <c r="ASW23" s="1"/>
      <c r="ASX23" s="1"/>
      <c r="ASY23" s="1"/>
      <c r="ASZ23" s="1"/>
      <c r="ATA23" s="1"/>
      <c r="ATB23" s="1"/>
      <c r="ATC23" s="1"/>
      <c r="ATD23" s="1"/>
      <c r="ATE23" s="1"/>
      <c r="ATF23" s="1"/>
      <c r="ATG23" s="1"/>
      <c r="ATH23" s="1"/>
      <c r="ATI23" s="1"/>
      <c r="ATJ23" s="1"/>
      <c r="ATK23" s="1"/>
      <c r="ATL23" s="1"/>
      <c r="ATM23" s="1"/>
      <c r="ATN23" s="1"/>
      <c r="ATO23" s="1"/>
      <c r="ATP23" s="1"/>
      <c r="ATQ23" s="1"/>
      <c r="ATR23" s="1"/>
      <c r="ATS23" s="1"/>
      <c r="ATT23" s="1"/>
      <c r="ATU23" s="1"/>
      <c r="ATV23" s="1"/>
      <c r="ATW23" s="1"/>
      <c r="ATX23" s="1"/>
      <c r="ATY23" s="1"/>
      <c r="ATZ23" s="1"/>
      <c r="AUA23" s="1"/>
      <c r="AUB23" s="1"/>
      <c r="AUC23" s="1"/>
      <c r="AUD23" s="1"/>
      <c r="AUE23" s="1"/>
      <c r="AUF23" s="1"/>
      <c r="AUG23" s="1"/>
      <c r="AUH23" s="1"/>
      <c r="AUI23" s="1"/>
      <c r="AUJ23" s="1"/>
      <c r="AUK23" s="1"/>
    </row>
    <row r="24" spans="1:1233" s="519" customFormat="1" ht="15" hidden="1" customHeight="1">
      <c r="A24" s="53"/>
      <c r="B24" s="383" t="str" cm="1">
        <f t="array" ref="B24">IFERROR(_xlfn.IFS($D$27="Yes",B27,$D$30="Yes",B30,$D$33="Yes",B33,$D$36="Yes",B36,$D$39="Yes",B39,$D$42="Yes",B42,$D$45="Yes",B45,$D$48="Yes",B48,$D$51="Yes",B51,$D$54="Yes",B54,$D$57="Yes",B57,$D$60="Yes",B60,$D$63="Yes",B63,$D$66="Yes",B66,$D$69="Yes",B69,$D$72="Yes",B72,$D$75="Yes",B75,$D$78="Yes",B78,$D$81="Yes",B81,$D$327="Yes",B327),"")</f>
        <v/>
      </c>
      <c r="C24" s="389" t="str" cm="1">
        <f t="array" ref="C24">IFERROR(_xlfn.IFS($D$27="Yes",C27,$D$30="Yes",C30,$D$33="Yes",C33,$D$36="Yes",C36,$D$39="Yes",C39,$D$42="Yes",C42,$D$45="Yes",C45,$D$48="Yes",C48,$D$51="Yes",C51,$D$54="Yes",C54,$D$57="Yes",C57,$D$60="Yes",C60,$D$63="Yes",C63,$D$66="Yes",C66,$D$69="Yes",C69,$D$72="Yes",C72,$D$75="Yes",C75,$D$78="Yes",C78,$D$81="Yes",C81,$D$327="Yes",C327),"")</f>
        <v/>
      </c>
      <c r="D24" s="398" t="str" cm="1">
        <f t="array" ref="D24">IFERROR(_xlfn.IFS($D$27="Yes",D27,$D$30="Yes",D30,$D$33="Yes",D33,$D$36="Yes",D36,$D$39="Yes",D39,$D$42="Yes",D42,$D$45="Yes",D45,$D$48="Yes",D48,$D$51="Yes",D51,$D$54="Yes",D54,$D$57="Yes",D57,$D$60="Yes",D60,$D$63="Yes",D63,$D$66="Yes",D66,$D$69="Yes",D69,$D$72="Yes",D72,$D$75="Yes",D75,$D$78="Yes",D78,$D$81="Yes",D81,$D$327="Yes",D327),"")</f>
        <v/>
      </c>
      <c r="E24" s="384"/>
      <c r="F24" s="1"/>
      <c r="G24" s="385"/>
      <c r="H24" s="399">
        <f>IF($D$24="Yes",0.5,0)</f>
        <v>0</v>
      </c>
      <c r="I24" s="399"/>
      <c r="J24" s="399">
        <f>IF($D$24="Yes",0.5,0)</f>
        <v>0</v>
      </c>
      <c r="K24" s="399" cm="1">
        <f t="array" ref="K24">_xlfn.IFS(AND($D$24="Yes",'Client Info'!C36="12-monthly"),0,AND($D$24="Yes",'Client Info'!C36="6-monthly"),0.5,AND($D$24="Yes",'Client Info'!C36="9-monthly"),0,OR($D$24="No",$D$24=""),0)</f>
        <v>0</v>
      </c>
      <c r="L24" s="399" cm="1">
        <f t="array" ref="L24">_xlfn.IFS(AND($D$24="Yes",'Client Info'!C36="12-monthly"),0,AND($D$24="Yes",'Client Info'!C36="6-monthly"),0.5,AND($D$24="Yes",'Client Info'!C36="9-monthly"),0.5,OR($D$24="No",$D$24=""),0)</f>
        <v>0</v>
      </c>
      <c r="M24" s="399" cm="1">
        <f t="array" ref="M24">_xlfn.IFS(AND($D$24="Yes",'Client Info'!C36="12-monthly"),0,AND($D$24="Yes",'Client Info'!C36="6-monthly"),0.5,AND($D$24="Yes",'Client Info'!C36="9-monthly"),0,OR($D$24="No",$D$24=""),0)</f>
        <v>0</v>
      </c>
      <c r="N24" s="399">
        <f>IF($D$24="Yes",0.5,0)</f>
        <v>0</v>
      </c>
      <c r="O24" s="400">
        <f>IF($D$24="Yes",0.5,0)</f>
        <v>0</v>
      </c>
      <c r="P24" s="194"/>
      <c r="Q24" s="207"/>
      <c r="R24" s="286"/>
      <c r="S24" s="386"/>
      <c r="T24" s="386"/>
      <c r="U24" s="387"/>
      <c r="V24" s="388"/>
      <c r="W24" s="386"/>
      <c r="X24" s="386"/>
      <c r="Y24" s="386"/>
      <c r="Z24" s="386"/>
      <c r="AA24" s="386"/>
      <c r="AB24" s="386"/>
      <c r="AC24" s="386"/>
      <c r="AD24" s="386"/>
      <c r="AE24" s="386"/>
      <c r="AF24" s="386"/>
      <c r="AG24" s="386"/>
      <c r="AH24" s="559">
        <f>H24</f>
        <v>0</v>
      </c>
      <c r="AI24" s="386">
        <f>O24</f>
        <v>0</v>
      </c>
      <c r="AJ24" s="386">
        <f t="shared" ref="AJ24:AN25" si="1">J24</f>
        <v>0</v>
      </c>
      <c r="AK24" s="386">
        <f t="shared" si="1"/>
        <v>0</v>
      </c>
      <c r="AL24" s="386">
        <f t="shared" si="1"/>
        <v>0</v>
      </c>
      <c r="AM24" s="386">
        <f t="shared" si="1"/>
        <v>0</v>
      </c>
      <c r="AN24" s="386">
        <f t="shared" si="1"/>
        <v>0</v>
      </c>
      <c r="AO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c r="AMK24" s="1"/>
      <c r="AML24" s="1"/>
      <c r="AMM24" s="1"/>
      <c r="AMN24" s="1"/>
      <c r="AMO24" s="1"/>
      <c r="AMP24" s="1"/>
      <c r="AMQ24" s="1"/>
      <c r="AMR24" s="1"/>
      <c r="AMS24" s="1"/>
      <c r="AMT24" s="1"/>
      <c r="AMU24" s="1"/>
      <c r="AMV24" s="1"/>
      <c r="AMW24" s="1"/>
      <c r="AMX24" s="1"/>
      <c r="AMY24" s="1"/>
      <c r="AMZ24" s="1"/>
      <c r="ANA24" s="1"/>
      <c r="ANB24" s="1"/>
      <c r="ANC24" s="1"/>
      <c r="AND24" s="1"/>
      <c r="ANE24" s="1"/>
      <c r="ANF24" s="1"/>
      <c r="ANG24" s="1"/>
      <c r="ANH24" s="1"/>
      <c r="ANI24" s="1"/>
      <c r="ANJ24" s="1"/>
      <c r="ANK24" s="1"/>
      <c r="ANL24" s="1"/>
      <c r="ANM24" s="1"/>
      <c r="ANN24" s="1"/>
      <c r="ANO24" s="1"/>
      <c r="ANP24" s="1"/>
      <c r="ANQ24" s="1"/>
      <c r="ANR24" s="1"/>
      <c r="ANS24" s="1"/>
      <c r="ANT24" s="1"/>
      <c r="ANU24" s="1"/>
      <c r="ANV24" s="1"/>
      <c r="ANW24" s="1"/>
      <c r="ANX24" s="1"/>
      <c r="ANY24" s="1"/>
      <c r="ANZ24" s="1"/>
      <c r="AOA24" s="1"/>
      <c r="AOB24" s="1"/>
      <c r="AOC24" s="1"/>
      <c r="AOD24" s="1"/>
      <c r="AOE24" s="1"/>
      <c r="AOF24" s="1"/>
      <c r="AOG24" s="1"/>
      <c r="AOH24" s="1"/>
      <c r="AOI24" s="1"/>
      <c r="AOJ24" s="1"/>
      <c r="AOK24" s="1"/>
      <c r="AOL24" s="1"/>
      <c r="AOM24" s="1"/>
      <c r="AON24" s="1"/>
      <c r="AOO24" s="1"/>
      <c r="AOP24" s="1"/>
      <c r="AOQ24" s="1"/>
      <c r="AOR24" s="1"/>
      <c r="AOS24" s="1"/>
      <c r="AOT24" s="1"/>
      <c r="AOU24" s="1"/>
      <c r="AOV24" s="1"/>
      <c r="AOW24" s="1"/>
      <c r="AOX24" s="1"/>
      <c r="AOY24" s="1"/>
      <c r="AOZ24" s="1"/>
      <c r="APA24" s="1"/>
      <c r="APB24" s="1"/>
      <c r="APC24" s="1"/>
      <c r="APD24" s="1"/>
      <c r="APE24" s="1"/>
      <c r="APF24" s="1"/>
      <c r="APG24" s="1"/>
      <c r="APH24" s="1"/>
      <c r="API24" s="1"/>
      <c r="APJ24" s="1"/>
      <c r="APK24" s="1"/>
      <c r="APL24" s="1"/>
      <c r="APM24" s="1"/>
      <c r="APN24" s="1"/>
      <c r="APO24" s="1"/>
      <c r="APP24" s="1"/>
      <c r="APQ24" s="1"/>
      <c r="APR24" s="1"/>
      <c r="APS24" s="1"/>
      <c r="APT24" s="1"/>
      <c r="APU24" s="1"/>
      <c r="APV24" s="1"/>
      <c r="APW24" s="1"/>
      <c r="APX24" s="1"/>
      <c r="APY24" s="1"/>
      <c r="APZ24" s="1"/>
      <c r="AQA24" s="1"/>
      <c r="AQB24" s="1"/>
      <c r="AQC24" s="1"/>
      <c r="AQD24" s="1"/>
      <c r="AQE24" s="1"/>
      <c r="AQF24" s="1"/>
      <c r="AQG24" s="1"/>
      <c r="AQH24" s="1"/>
      <c r="AQI24" s="1"/>
      <c r="AQJ24" s="1"/>
      <c r="AQK24" s="1"/>
      <c r="AQL24" s="1"/>
      <c r="AQM24" s="1"/>
      <c r="AQN24" s="1"/>
      <c r="AQO24" s="1"/>
      <c r="AQP24" s="1"/>
      <c r="AQQ24" s="1"/>
      <c r="AQR24" s="1"/>
      <c r="AQS24" s="1"/>
      <c r="AQT24" s="1"/>
      <c r="AQU24" s="1"/>
      <c r="AQV24" s="1"/>
      <c r="AQW24" s="1"/>
      <c r="AQX24" s="1"/>
      <c r="AQY24" s="1"/>
      <c r="AQZ24" s="1"/>
      <c r="ARA24" s="1"/>
      <c r="ARB24" s="1"/>
      <c r="ARC24" s="1"/>
      <c r="ARD24" s="1"/>
      <c r="ARE24" s="1"/>
      <c r="ARF24" s="1"/>
      <c r="ARG24" s="1"/>
      <c r="ARH24" s="1"/>
      <c r="ARI24" s="1"/>
      <c r="ARJ24" s="1"/>
      <c r="ARK24" s="1"/>
      <c r="ARL24" s="1"/>
      <c r="ARM24" s="1"/>
      <c r="ARN24" s="1"/>
      <c r="ARO24" s="1"/>
      <c r="ARP24" s="1"/>
      <c r="ARQ24" s="1"/>
      <c r="ARR24" s="1"/>
      <c r="ARS24" s="1"/>
      <c r="ART24" s="1"/>
      <c r="ARU24" s="1"/>
      <c r="ARV24" s="1"/>
      <c r="ARW24" s="1"/>
      <c r="ARX24" s="1"/>
      <c r="ARY24" s="1"/>
      <c r="ARZ24" s="1"/>
      <c r="ASA24" s="1"/>
      <c r="ASB24" s="1"/>
      <c r="ASC24" s="1"/>
      <c r="ASD24" s="1"/>
      <c r="ASE24" s="1"/>
      <c r="ASF24" s="1"/>
      <c r="ASG24" s="1"/>
      <c r="ASH24" s="1"/>
      <c r="ASI24" s="1"/>
      <c r="ASJ24" s="1"/>
      <c r="ASK24" s="1"/>
      <c r="ASL24" s="1"/>
      <c r="ASM24" s="1"/>
      <c r="ASN24" s="1"/>
      <c r="ASO24" s="1"/>
      <c r="ASP24" s="1"/>
      <c r="ASQ24" s="1"/>
      <c r="ASR24" s="1"/>
      <c r="ASS24" s="1"/>
      <c r="AST24" s="1"/>
      <c r="ASU24" s="1"/>
      <c r="ASV24" s="1"/>
      <c r="ASW24" s="1"/>
      <c r="ASX24" s="1"/>
      <c r="ASY24" s="1"/>
      <c r="ASZ24" s="1"/>
      <c r="ATA24" s="1"/>
      <c r="ATB24" s="1"/>
      <c r="ATC24" s="1"/>
      <c r="ATD24" s="1"/>
      <c r="ATE24" s="1"/>
      <c r="ATF24" s="1"/>
      <c r="ATG24" s="1"/>
      <c r="ATH24" s="1"/>
      <c r="ATI24" s="1"/>
      <c r="ATJ24" s="1"/>
      <c r="ATK24" s="1"/>
      <c r="ATL24" s="1"/>
      <c r="ATM24" s="1"/>
      <c r="ATN24" s="1"/>
      <c r="ATO24" s="1"/>
      <c r="ATP24" s="1"/>
      <c r="ATQ24" s="1"/>
      <c r="ATR24" s="1"/>
      <c r="ATS24" s="1"/>
      <c r="ATT24" s="1"/>
      <c r="ATU24" s="1"/>
      <c r="ATV24" s="1"/>
      <c r="ATW24" s="1"/>
      <c r="ATX24" s="1"/>
      <c r="ATY24" s="1"/>
      <c r="ATZ24" s="1"/>
      <c r="AUA24" s="1"/>
      <c r="AUB24" s="1"/>
      <c r="AUC24" s="1"/>
      <c r="AUD24" s="1"/>
      <c r="AUE24" s="1"/>
      <c r="AUF24" s="1"/>
      <c r="AUG24" s="1"/>
      <c r="AUH24" s="1"/>
      <c r="AUI24" s="1"/>
      <c r="AUJ24" s="1"/>
      <c r="AUK24" s="1"/>
    </row>
    <row r="25" spans="1:1233" s="519" customFormat="1" ht="15" hidden="1" customHeight="1">
      <c r="A25" s="53"/>
      <c r="B25" s="390" t="str" cm="1">
        <f t="array" ref="B25">IFERROR(_xlfn.IFS($D$28="Yes",B28,$D$31="Yes",B31,$D$34="Yes",B34,$D$37="Yes",B37,$D$40="Yes",B40,$D$43="Yes",B43,$D$46="Yes",B46,$D$49="Yes",B49,$D$52="Yes",B52,$D$55="Yes",B55,$D$58="Yes",B58,$D$61="Yes",B61,$D$64="Yes",B64,$D$67="Yes",B67,$D$70="Yes",B70,$D$73="Yes",B73,$D$76="Yes",B76,$D$79="Yes",B79,$D$82="Yes",B82,$D$328="Yes",B328),"")</f>
        <v/>
      </c>
      <c r="C25" s="391" t="str" cm="1">
        <f t="array" ref="C25">IFERROR(_xlfn.IFS($D$28="Yes",C28,$D$31="Yes",C31,$D$34="Yes",C34,$D$37="Yes",C37,$D$40="Yes",C40,$D$43="Yes",C43,$D$46="Yes",C46,$D$49="Yes",C49,$D$52="Yes",C52,$D$55="Yes",C55,$D$58="Yes",C58,$D$61="Yes",C61,$D$64="Yes",C64,$D$67="Yes",C67,$D$70="Yes",C70,$D$73="Yes",C73,$D$76="Yes",C76,$D$79="Yes",C79,$D$82="Yes",C82,$D$328="Yes",C328),"")</f>
        <v/>
      </c>
      <c r="D25" s="404" t="str" cm="1">
        <f t="array" ref="D25">IFERROR(_xlfn.IFS($D$28="Yes",D28,$D$31="Yes",D31,$D$34="Yes",D34,$D$37="Yes",D37,$D$40="Yes",D40,$D$43="Yes",D43,$D$46="Yes",D46,$D$49="Yes",D49,$D$52="Yes",D52,$D$55="Yes",D55,$D$58="Yes",D58,$D$61="Yes",D61,$D$64="Yes",D64,$D$67="Yes",D67,$D$70="Yes",D70,$D$73="Yes",D73,$D$76="Yes",D76,$D$79="Yes",D79,$D$82="Yes",D82,$D$328="Yes",D328),"")</f>
        <v/>
      </c>
      <c r="E25" s="392"/>
      <c r="F25" s="1"/>
      <c r="G25" s="393"/>
      <c r="H25" s="401">
        <f>IF($D$25="Yes",0.5,0)</f>
        <v>0</v>
      </c>
      <c r="I25" s="401"/>
      <c r="J25" s="401">
        <f>IF($D$25="Yes",0.5,0)</f>
        <v>0</v>
      </c>
      <c r="K25" s="401" cm="1">
        <f t="array" ref="K25">_xlfn.IFS(AND($D$25="Yes",'Client Info'!C36="12-monthly"),0,AND($D$25="Yes",'Client Info'!C36="6-monthly"),0.5,AND($D$25="Yes",'Client Info'!C36="9-monthly"),0,$D$25="No",0,OR($D$25="No",$D$25=""),0)</f>
        <v>0</v>
      </c>
      <c r="L25" s="401" cm="1">
        <f t="array" ref="L25">_xlfn.IFS(AND($D$25="Yes",'Client Info'!C36="12-monthly"),0,AND($D$25="Yes",'Client Info'!C36="6-monthly"),0.5,AND($D$25="Yes",'Client Info'!C36="9-monthly"),0.5,OR($D$25="No",$D$25=""),0)</f>
        <v>0</v>
      </c>
      <c r="M25" s="401" cm="1">
        <f t="array" ref="M25">_xlfn.IFS(AND($D$25="Yes",'Client Info'!C36="12-monthly"),0,AND($D$25="Yes",'Client Info'!C36="6-monthly"),0.5,AND($D$25="Yes",'Client Info'!C36="9-monthly"),0,$D$25="No",0,OR($D$25="No",$D$25=""),0)</f>
        <v>0</v>
      </c>
      <c r="N25" s="401">
        <f>IF($D$25="Yes",0.5,0)</f>
        <v>0</v>
      </c>
      <c r="O25" s="402">
        <f>IF($D$25="Yes",0.5,0)</f>
        <v>0</v>
      </c>
      <c r="P25" s="194"/>
      <c r="Q25" s="207"/>
      <c r="R25" s="286"/>
      <c r="S25" s="386"/>
      <c r="T25" s="386"/>
      <c r="U25" s="387"/>
      <c r="V25" s="388"/>
      <c r="W25" s="386"/>
      <c r="X25" s="386"/>
      <c r="Y25" s="386"/>
      <c r="Z25" s="386"/>
      <c r="AA25" s="386"/>
      <c r="AB25" s="386"/>
      <c r="AC25" s="386"/>
      <c r="AD25" s="386"/>
      <c r="AE25" s="386"/>
      <c r="AF25" s="386"/>
      <c r="AG25" s="386"/>
      <c r="AH25" s="559">
        <f>H25</f>
        <v>0</v>
      </c>
      <c r="AI25" s="386">
        <f>O25</f>
        <v>0</v>
      </c>
      <c r="AJ25" s="386">
        <f t="shared" si="1"/>
        <v>0</v>
      </c>
      <c r="AK25" s="386">
        <f t="shared" si="1"/>
        <v>0</v>
      </c>
      <c r="AL25" s="386">
        <f t="shared" si="1"/>
        <v>0</v>
      </c>
      <c r="AM25" s="386">
        <f t="shared" si="1"/>
        <v>0</v>
      </c>
      <c r="AN25" s="386">
        <f t="shared" si="1"/>
        <v>0</v>
      </c>
      <c r="AO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c r="ADD25" s="1"/>
      <c r="ADE25" s="1"/>
      <c r="ADF25" s="1"/>
      <c r="ADG25" s="1"/>
      <c r="ADH25" s="1"/>
      <c r="ADI25" s="1"/>
      <c r="ADJ25" s="1"/>
      <c r="ADK25" s="1"/>
      <c r="ADL25" s="1"/>
      <c r="ADM25" s="1"/>
      <c r="ADN25" s="1"/>
      <c r="ADO25" s="1"/>
      <c r="ADP25" s="1"/>
      <c r="ADQ25" s="1"/>
      <c r="ADR25" s="1"/>
      <c r="ADS25" s="1"/>
      <c r="ADT25" s="1"/>
      <c r="ADU25" s="1"/>
      <c r="ADV25" s="1"/>
      <c r="ADW25" s="1"/>
      <c r="ADX25" s="1"/>
      <c r="ADY25" s="1"/>
      <c r="ADZ25" s="1"/>
      <c r="AEA25" s="1"/>
      <c r="AEB25" s="1"/>
      <c r="AEC25" s="1"/>
      <c r="AED25" s="1"/>
      <c r="AEE25" s="1"/>
      <c r="AEF25" s="1"/>
      <c r="AEG25" s="1"/>
      <c r="AEH25" s="1"/>
      <c r="AEI25" s="1"/>
      <c r="AEJ25" s="1"/>
      <c r="AEK25" s="1"/>
      <c r="AEL25" s="1"/>
      <c r="AEM25" s="1"/>
      <c r="AEN25" s="1"/>
      <c r="AEO25" s="1"/>
      <c r="AEP25" s="1"/>
      <c r="AEQ25" s="1"/>
      <c r="AER25" s="1"/>
      <c r="AES25" s="1"/>
      <c r="AET25" s="1"/>
      <c r="AEU25" s="1"/>
      <c r="AEV25" s="1"/>
      <c r="AEW25" s="1"/>
      <c r="AEX25" s="1"/>
      <c r="AEY25" s="1"/>
      <c r="AEZ25" s="1"/>
      <c r="AFA25" s="1"/>
      <c r="AFB25" s="1"/>
      <c r="AFC25" s="1"/>
      <c r="AFD25" s="1"/>
      <c r="AFE25" s="1"/>
      <c r="AFF25" s="1"/>
      <c r="AFG25" s="1"/>
      <c r="AFH25" s="1"/>
      <c r="AFI25" s="1"/>
      <c r="AFJ25" s="1"/>
      <c r="AFK25" s="1"/>
      <c r="AFL25" s="1"/>
      <c r="AFM25" s="1"/>
      <c r="AFN25" s="1"/>
      <c r="AFO25" s="1"/>
      <c r="AFP25" s="1"/>
      <c r="AFQ25" s="1"/>
      <c r="AFR25" s="1"/>
      <c r="AFS25" s="1"/>
      <c r="AFT25" s="1"/>
      <c r="AFU25" s="1"/>
      <c r="AFV25" s="1"/>
      <c r="AFW25" s="1"/>
      <c r="AFX25" s="1"/>
      <c r="AFY25" s="1"/>
      <c r="AFZ25" s="1"/>
      <c r="AGA25" s="1"/>
      <c r="AGB25" s="1"/>
      <c r="AGC25" s="1"/>
      <c r="AGD25" s="1"/>
      <c r="AGE25" s="1"/>
      <c r="AGF25" s="1"/>
      <c r="AGG25" s="1"/>
      <c r="AGH25" s="1"/>
      <c r="AGI25" s="1"/>
      <c r="AGJ25" s="1"/>
      <c r="AGK25" s="1"/>
      <c r="AGL25" s="1"/>
      <c r="AGM25" s="1"/>
      <c r="AGN25" s="1"/>
      <c r="AGO25" s="1"/>
      <c r="AGP25" s="1"/>
      <c r="AGQ25" s="1"/>
      <c r="AGR25" s="1"/>
      <c r="AGS25" s="1"/>
      <c r="AGT25" s="1"/>
      <c r="AGU25" s="1"/>
      <c r="AGV25" s="1"/>
      <c r="AGW25" s="1"/>
      <c r="AGX25" s="1"/>
      <c r="AGY25" s="1"/>
      <c r="AGZ25" s="1"/>
      <c r="AHA25" s="1"/>
      <c r="AHB25" s="1"/>
      <c r="AHC25" s="1"/>
      <c r="AHD25" s="1"/>
      <c r="AHE25" s="1"/>
      <c r="AHF25" s="1"/>
      <c r="AHG25" s="1"/>
      <c r="AHH25" s="1"/>
      <c r="AHI25" s="1"/>
      <c r="AHJ25" s="1"/>
      <c r="AHK25" s="1"/>
      <c r="AHL25" s="1"/>
      <c r="AHM25" s="1"/>
      <c r="AHN25" s="1"/>
      <c r="AHO25" s="1"/>
      <c r="AHP25" s="1"/>
      <c r="AHQ25" s="1"/>
      <c r="AHR25" s="1"/>
      <c r="AHS25" s="1"/>
      <c r="AHT25" s="1"/>
      <c r="AHU25" s="1"/>
      <c r="AHV25" s="1"/>
      <c r="AHW25" s="1"/>
      <c r="AHX25" s="1"/>
      <c r="AHY25" s="1"/>
      <c r="AHZ25" s="1"/>
      <c r="AIA25" s="1"/>
      <c r="AIB25" s="1"/>
      <c r="AIC25" s="1"/>
      <c r="AID25" s="1"/>
      <c r="AIE25" s="1"/>
      <c r="AIF25" s="1"/>
      <c r="AIG25" s="1"/>
      <c r="AIH25" s="1"/>
      <c r="AII25" s="1"/>
      <c r="AIJ25" s="1"/>
      <c r="AIK25" s="1"/>
      <c r="AIL25" s="1"/>
      <c r="AIM25" s="1"/>
      <c r="AIN25" s="1"/>
      <c r="AIO25" s="1"/>
      <c r="AIP25" s="1"/>
      <c r="AIQ25" s="1"/>
      <c r="AIR25" s="1"/>
      <c r="AIS25" s="1"/>
      <c r="AIT25" s="1"/>
      <c r="AIU25" s="1"/>
      <c r="AIV25" s="1"/>
      <c r="AIW25" s="1"/>
      <c r="AIX25" s="1"/>
      <c r="AIY25" s="1"/>
      <c r="AIZ25" s="1"/>
      <c r="AJA25" s="1"/>
      <c r="AJB25" s="1"/>
      <c r="AJC25" s="1"/>
      <c r="AJD25" s="1"/>
      <c r="AJE25" s="1"/>
      <c r="AJF25" s="1"/>
      <c r="AJG25" s="1"/>
      <c r="AJH25" s="1"/>
      <c r="AJI25" s="1"/>
      <c r="AJJ25" s="1"/>
      <c r="AJK25" s="1"/>
      <c r="AJL25" s="1"/>
      <c r="AJM25" s="1"/>
      <c r="AJN25" s="1"/>
      <c r="AJO25" s="1"/>
      <c r="AJP25" s="1"/>
      <c r="AJQ25" s="1"/>
      <c r="AJR25" s="1"/>
      <c r="AJS25" s="1"/>
      <c r="AJT25" s="1"/>
      <c r="AJU25" s="1"/>
      <c r="AJV25" s="1"/>
      <c r="AJW25" s="1"/>
      <c r="AJX25" s="1"/>
      <c r="AJY25" s="1"/>
      <c r="AJZ25" s="1"/>
      <c r="AKA25" s="1"/>
      <c r="AKB25" s="1"/>
      <c r="AKC25" s="1"/>
      <c r="AKD25" s="1"/>
      <c r="AKE25" s="1"/>
      <c r="AKF25" s="1"/>
      <c r="AKG25" s="1"/>
      <c r="AKH25" s="1"/>
      <c r="AKI25" s="1"/>
      <c r="AKJ25" s="1"/>
      <c r="AKK25" s="1"/>
      <c r="AKL25" s="1"/>
      <c r="AKM25" s="1"/>
      <c r="AKN25" s="1"/>
      <c r="AKO25" s="1"/>
      <c r="AKP25" s="1"/>
      <c r="AKQ25" s="1"/>
      <c r="AKR25" s="1"/>
      <c r="AKS25" s="1"/>
      <c r="AKT25" s="1"/>
      <c r="AKU25" s="1"/>
      <c r="AKV25" s="1"/>
      <c r="AKW25" s="1"/>
      <c r="AKX25" s="1"/>
      <c r="AKY25" s="1"/>
      <c r="AKZ25" s="1"/>
      <c r="ALA25" s="1"/>
      <c r="ALB25" s="1"/>
      <c r="ALC25" s="1"/>
      <c r="ALD25" s="1"/>
      <c r="ALE25" s="1"/>
      <c r="ALF25" s="1"/>
      <c r="ALG25" s="1"/>
      <c r="ALH25" s="1"/>
      <c r="ALI25" s="1"/>
      <c r="ALJ25" s="1"/>
      <c r="ALK25" s="1"/>
      <c r="ALL25" s="1"/>
      <c r="ALM25" s="1"/>
      <c r="ALN25" s="1"/>
      <c r="ALO25" s="1"/>
      <c r="ALP25" s="1"/>
      <c r="ALQ25" s="1"/>
      <c r="ALR25" s="1"/>
      <c r="ALS25" s="1"/>
      <c r="ALT25" s="1"/>
      <c r="ALU25" s="1"/>
      <c r="ALV25" s="1"/>
      <c r="ALW25" s="1"/>
      <c r="ALX25" s="1"/>
      <c r="ALY25" s="1"/>
      <c r="ALZ25" s="1"/>
      <c r="AMA25" s="1"/>
      <c r="AMB25" s="1"/>
      <c r="AMC25" s="1"/>
      <c r="AMD25" s="1"/>
      <c r="AME25" s="1"/>
      <c r="AMF25" s="1"/>
      <c r="AMG25" s="1"/>
      <c r="AMH25" s="1"/>
      <c r="AMI25" s="1"/>
      <c r="AMJ25" s="1"/>
      <c r="AMK25" s="1"/>
      <c r="AML25" s="1"/>
      <c r="AMM25" s="1"/>
      <c r="AMN25" s="1"/>
      <c r="AMO25" s="1"/>
      <c r="AMP25" s="1"/>
      <c r="AMQ25" s="1"/>
      <c r="AMR25" s="1"/>
      <c r="AMS25" s="1"/>
      <c r="AMT25" s="1"/>
      <c r="AMU25" s="1"/>
      <c r="AMV25" s="1"/>
      <c r="AMW25" s="1"/>
      <c r="AMX25" s="1"/>
      <c r="AMY25" s="1"/>
      <c r="AMZ25" s="1"/>
      <c r="ANA25" s="1"/>
      <c r="ANB25" s="1"/>
      <c r="ANC25" s="1"/>
      <c r="AND25" s="1"/>
      <c r="ANE25" s="1"/>
      <c r="ANF25" s="1"/>
      <c r="ANG25" s="1"/>
      <c r="ANH25" s="1"/>
      <c r="ANI25" s="1"/>
      <c r="ANJ25" s="1"/>
      <c r="ANK25" s="1"/>
      <c r="ANL25" s="1"/>
      <c r="ANM25" s="1"/>
      <c r="ANN25" s="1"/>
      <c r="ANO25" s="1"/>
      <c r="ANP25" s="1"/>
      <c r="ANQ25" s="1"/>
      <c r="ANR25" s="1"/>
      <c r="ANS25" s="1"/>
      <c r="ANT25" s="1"/>
      <c r="ANU25" s="1"/>
      <c r="ANV25" s="1"/>
      <c r="ANW25" s="1"/>
      <c r="ANX25" s="1"/>
      <c r="ANY25" s="1"/>
      <c r="ANZ25" s="1"/>
      <c r="AOA25" s="1"/>
      <c r="AOB25" s="1"/>
      <c r="AOC25" s="1"/>
      <c r="AOD25" s="1"/>
      <c r="AOE25" s="1"/>
      <c r="AOF25" s="1"/>
      <c r="AOG25" s="1"/>
      <c r="AOH25" s="1"/>
      <c r="AOI25" s="1"/>
      <c r="AOJ25" s="1"/>
      <c r="AOK25" s="1"/>
      <c r="AOL25" s="1"/>
      <c r="AOM25" s="1"/>
      <c r="AON25" s="1"/>
      <c r="AOO25" s="1"/>
      <c r="AOP25" s="1"/>
      <c r="AOQ25" s="1"/>
      <c r="AOR25" s="1"/>
      <c r="AOS25" s="1"/>
      <c r="AOT25" s="1"/>
      <c r="AOU25" s="1"/>
      <c r="AOV25" s="1"/>
      <c r="AOW25" s="1"/>
      <c r="AOX25" s="1"/>
      <c r="AOY25" s="1"/>
      <c r="AOZ25" s="1"/>
      <c r="APA25" s="1"/>
      <c r="APB25" s="1"/>
      <c r="APC25" s="1"/>
      <c r="APD25" s="1"/>
      <c r="APE25" s="1"/>
      <c r="APF25" s="1"/>
      <c r="APG25" s="1"/>
      <c r="APH25" s="1"/>
      <c r="API25" s="1"/>
      <c r="APJ25" s="1"/>
      <c r="APK25" s="1"/>
      <c r="APL25" s="1"/>
      <c r="APM25" s="1"/>
      <c r="APN25" s="1"/>
      <c r="APO25" s="1"/>
      <c r="APP25" s="1"/>
      <c r="APQ25" s="1"/>
      <c r="APR25" s="1"/>
      <c r="APS25" s="1"/>
      <c r="APT25" s="1"/>
      <c r="APU25" s="1"/>
      <c r="APV25" s="1"/>
      <c r="APW25" s="1"/>
      <c r="APX25" s="1"/>
      <c r="APY25" s="1"/>
      <c r="APZ25" s="1"/>
      <c r="AQA25" s="1"/>
      <c r="AQB25" s="1"/>
      <c r="AQC25" s="1"/>
      <c r="AQD25" s="1"/>
      <c r="AQE25" s="1"/>
      <c r="AQF25" s="1"/>
      <c r="AQG25" s="1"/>
      <c r="AQH25" s="1"/>
      <c r="AQI25" s="1"/>
      <c r="AQJ25" s="1"/>
      <c r="AQK25" s="1"/>
      <c r="AQL25" s="1"/>
      <c r="AQM25" s="1"/>
      <c r="AQN25" s="1"/>
      <c r="AQO25" s="1"/>
      <c r="AQP25" s="1"/>
      <c r="AQQ25" s="1"/>
      <c r="AQR25" s="1"/>
      <c r="AQS25" s="1"/>
      <c r="AQT25" s="1"/>
      <c r="AQU25" s="1"/>
      <c r="AQV25" s="1"/>
      <c r="AQW25" s="1"/>
      <c r="AQX25" s="1"/>
      <c r="AQY25" s="1"/>
      <c r="AQZ25" s="1"/>
      <c r="ARA25" s="1"/>
      <c r="ARB25" s="1"/>
      <c r="ARC25" s="1"/>
      <c r="ARD25" s="1"/>
      <c r="ARE25" s="1"/>
      <c r="ARF25" s="1"/>
      <c r="ARG25" s="1"/>
      <c r="ARH25" s="1"/>
      <c r="ARI25" s="1"/>
      <c r="ARJ25" s="1"/>
      <c r="ARK25" s="1"/>
      <c r="ARL25" s="1"/>
      <c r="ARM25" s="1"/>
      <c r="ARN25" s="1"/>
      <c r="ARO25" s="1"/>
      <c r="ARP25" s="1"/>
      <c r="ARQ25" s="1"/>
      <c r="ARR25" s="1"/>
      <c r="ARS25" s="1"/>
      <c r="ART25" s="1"/>
      <c r="ARU25" s="1"/>
      <c r="ARV25" s="1"/>
      <c r="ARW25" s="1"/>
      <c r="ARX25" s="1"/>
      <c r="ARY25" s="1"/>
      <c r="ARZ25" s="1"/>
      <c r="ASA25" s="1"/>
      <c r="ASB25" s="1"/>
      <c r="ASC25" s="1"/>
      <c r="ASD25" s="1"/>
      <c r="ASE25" s="1"/>
      <c r="ASF25" s="1"/>
      <c r="ASG25" s="1"/>
      <c r="ASH25" s="1"/>
      <c r="ASI25" s="1"/>
      <c r="ASJ25" s="1"/>
      <c r="ASK25" s="1"/>
      <c r="ASL25" s="1"/>
      <c r="ASM25" s="1"/>
      <c r="ASN25" s="1"/>
      <c r="ASO25" s="1"/>
      <c r="ASP25" s="1"/>
      <c r="ASQ25" s="1"/>
      <c r="ASR25" s="1"/>
      <c r="ASS25" s="1"/>
      <c r="AST25" s="1"/>
      <c r="ASU25" s="1"/>
      <c r="ASV25" s="1"/>
      <c r="ASW25" s="1"/>
      <c r="ASX25" s="1"/>
      <c r="ASY25" s="1"/>
      <c r="ASZ25" s="1"/>
      <c r="ATA25" s="1"/>
      <c r="ATB25" s="1"/>
      <c r="ATC25" s="1"/>
      <c r="ATD25" s="1"/>
      <c r="ATE25" s="1"/>
      <c r="ATF25" s="1"/>
      <c r="ATG25" s="1"/>
      <c r="ATH25" s="1"/>
      <c r="ATI25" s="1"/>
      <c r="ATJ25" s="1"/>
      <c r="ATK25" s="1"/>
      <c r="ATL25" s="1"/>
      <c r="ATM25" s="1"/>
      <c r="ATN25" s="1"/>
      <c r="ATO25" s="1"/>
      <c r="ATP25" s="1"/>
      <c r="ATQ25" s="1"/>
      <c r="ATR25" s="1"/>
      <c r="ATS25" s="1"/>
      <c r="ATT25" s="1"/>
      <c r="ATU25" s="1"/>
      <c r="ATV25" s="1"/>
      <c r="ATW25" s="1"/>
      <c r="ATX25" s="1"/>
      <c r="ATY25" s="1"/>
      <c r="ATZ25" s="1"/>
      <c r="AUA25" s="1"/>
      <c r="AUB25" s="1"/>
      <c r="AUC25" s="1"/>
      <c r="AUD25" s="1"/>
      <c r="AUE25" s="1"/>
      <c r="AUF25" s="1"/>
      <c r="AUG25" s="1"/>
      <c r="AUH25" s="1"/>
      <c r="AUI25" s="1"/>
      <c r="AUJ25" s="1"/>
      <c r="AUK25" s="1"/>
    </row>
    <row r="26" spans="1:1233" s="519" customFormat="1" ht="15" hidden="1" customHeight="1">
      <c r="A26" s="53"/>
      <c r="B26" s="394" t="str" cm="1">
        <f t="array" ref="B26">IFERROR(_xlfn.IFS($D$29="Yes",B29,$D$32="Yes",B32,$D$35="Yes",B35,$D$38="Yes",B38,$D$41="Yes",B41,$D$44="Yes",B44,$D$47="Yes",B47,$D$50="Yes",B50,$D$53="Yes",B53,$D$56="Yes",B56,$D$59="Yes",B59,$D$62="Yes",B62,$D$65="Yes",B65,$D$68="Yes",B68,$D$71="Yes",B71,$D$74="Yes",B74,$D$77="Yes",B77,$D$80="Yes",B80,$D$83="Yes",B83,$D$329="Yes",B329),"")</f>
        <v/>
      </c>
      <c r="C26" s="395" t="str" cm="1">
        <f t="array" ref="C26">IFERROR(_xlfn.IFS($D$29="Yes",C29,$D$32="Yes",C32,$D$35="Yes",C35,$D$38="Yes",C38,$D$41="Yes",C41,$D$44="Yes",C44,$D$47="Yes",C47,$D$50="Yes",C50,$D$53="Yes",C53,$D$56="Yes",C56,$D$59="Yes",C59,$D$62="Yes",C62,$D$65="Yes",C65,$D$68="Yes",C68,$D$71="Yes",C71,$D$74="Yes",C74,$D$77="Yes",C77,$D$80="Yes",C80,$D$83="Yes",C83,$D$329="Yes",C329),"")</f>
        <v/>
      </c>
      <c r="D26" s="405" t="str" cm="1">
        <f t="array" ref="D26">IFERROR(_xlfn.IFS($D$29="Yes",D29,$D$32="Yes",D32,$D$35="Yes",D35,$D$38="Yes",D38,$D$41="Yes",D41,$D$44="Yes",D44,$D$47="Yes",D47,$D$50="Yes",D50,$D$53="Yes",D53,$D$56="Yes",D56,$D$59="Yes",D59,$D$62="Yes",D62,$D$65="Yes",D65,$D$68="Yes",D68,$D$71="Yes",D71,$D$74="Yes",D74,$D$77="Yes",D77,$D$80="Yes",D80,$D$83="Yes",D83,$D$329="Yes",D329),"")</f>
        <v/>
      </c>
      <c r="E26" s="396"/>
      <c r="F26" s="1"/>
      <c r="G26" s="397"/>
      <c r="H26" s="406">
        <f>IF($D$26="Yes",0.5,0)</f>
        <v>0</v>
      </c>
      <c r="I26" s="406"/>
      <c r="J26" s="406">
        <f>IF($D$26="Yes",0.5,0)</f>
        <v>0</v>
      </c>
      <c r="K26" s="406" cm="1">
        <f t="array" ref="K26">_xlfn.IFS(AND($D$26="Yes",'Client Info'!C36="12-monthly"),0,AND($D$26="Yes",'Client Info'!C36="6-monthly"),0.5,AND($D$26="Yes",'Client Info'!C36="9-monthly"),0,OR($D$26="No",$D$26=""),0)</f>
        <v>0</v>
      </c>
      <c r="L26" s="401" cm="1">
        <f t="array" ref="L26">_xlfn.IFS(AND($D$26="Yes",'Client Info'!C36="12-monthly"),0,AND($D$26="Yes",'Client Info'!C36="6-monthly"),0.5,AND($D$26="Yes",'Client Info'!C36="9-monthly"),0.5,OR($D$26="No",$D$26=""),0)</f>
        <v>0</v>
      </c>
      <c r="M26" s="401" cm="1">
        <f t="array" ref="M26">_xlfn.IFS(AND($D$26="Yes",'Client Info'!C36="12-monthly"),0,AND($D$26="Yes",'Client Info'!C36="6-monthly"),0.5,AND($D$26="Yes",'Client Info'!C36="9-monthly"),0,OR($D$26="No",$D$26=""),0)</f>
        <v>0</v>
      </c>
      <c r="N26" s="406">
        <f>IF($D$26="Yes",0.5,0)</f>
        <v>0</v>
      </c>
      <c r="O26" s="403">
        <f>IF($D$26="Yes",0.5,0)</f>
        <v>0</v>
      </c>
      <c r="P26" s="194"/>
      <c r="Q26" s="207"/>
      <c r="R26" s="286"/>
      <c r="S26" s="386"/>
      <c r="T26" s="386"/>
      <c r="U26" s="387"/>
      <c r="V26" s="388"/>
      <c r="W26" s="386"/>
      <c r="X26" s="386"/>
      <c r="Y26" s="386"/>
      <c r="Z26" s="386"/>
      <c r="AA26" s="386"/>
      <c r="AB26" s="386"/>
      <c r="AC26" s="386"/>
      <c r="AD26" s="386"/>
      <c r="AE26" s="386"/>
      <c r="AF26" s="386"/>
      <c r="AG26" s="386"/>
      <c r="AH26" s="559">
        <f>H26</f>
        <v>0</v>
      </c>
      <c r="AI26" s="559">
        <f>O26</f>
        <v>0</v>
      </c>
      <c r="AJ26" s="559">
        <f>J26</f>
        <v>0</v>
      </c>
      <c r="AK26" s="559">
        <f>K26</f>
        <v>0</v>
      </c>
      <c r="AL26" s="559">
        <f>L26</f>
        <v>0</v>
      </c>
      <c r="AM26" s="559">
        <f>M26</f>
        <v>0</v>
      </c>
      <c r="AN26" s="559">
        <f>N26</f>
        <v>0</v>
      </c>
      <c r="AO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c r="ADD26" s="1"/>
      <c r="ADE26" s="1"/>
      <c r="ADF26" s="1"/>
      <c r="ADG26" s="1"/>
      <c r="ADH26" s="1"/>
      <c r="ADI26" s="1"/>
      <c r="ADJ26" s="1"/>
      <c r="ADK26" s="1"/>
      <c r="ADL26" s="1"/>
      <c r="ADM26" s="1"/>
      <c r="ADN26" s="1"/>
      <c r="ADO26" s="1"/>
      <c r="ADP26" s="1"/>
      <c r="ADQ26" s="1"/>
      <c r="ADR26" s="1"/>
      <c r="ADS26" s="1"/>
      <c r="ADT26" s="1"/>
      <c r="ADU26" s="1"/>
      <c r="ADV26" s="1"/>
      <c r="ADW26" s="1"/>
      <c r="ADX26" s="1"/>
      <c r="ADY26" s="1"/>
      <c r="ADZ26" s="1"/>
      <c r="AEA26" s="1"/>
      <c r="AEB26" s="1"/>
      <c r="AEC26" s="1"/>
      <c r="AED26" s="1"/>
      <c r="AEE26" s="1"/>
      <c r="AEF26" s="1"/>
      <c r="AEG26" s="1"/>
      <c r="AEH26" s="1"/>
      <c r="AEI26" s="1"/>
      <c r="AEJ26" s="1"/>
      <c r="AEK26" s="1"/>
      <c r="AEL26" s="1"/>
      <c r="AEM26" s="1"/>
      <c r="AEN26" s="1"/>
      <c r="AEO26" s="1"/>
      <c r="AEP26" s="1"/>
      <c r="AEQ26" s="1"/>
      <c r="AER26" s="1"/>
      <c r="AES26" s="1"/>
      <c r="AET26" s="1"/>
      <c r="AEU26" s="1"/>
      <c r="AEV26" s="1"/>
      <c r="AEW26" s="1"/>
      <c r="AEX26" s="1"/>
      <c r="AEY26" s="1"/>
      <c r="AEZ26" s="1"/>
      <c r="AFA26" s="1"/>
      <c r="AFB26" s="1"/>
      <c r="AFC26" s="1"/>
      <c r="AFD26" s="1"/>
      <c r="AFE26" s="1"/>
      <c r="AFF26" s="1"/>
      <c r="AFG26" s="1"/>
      <c r="AFH26" s="1"/>
      <c r="AFI26" s="1"/>
      <c r="AFJ26" s="1"/>
      <c r="AFK26" s="1"/>
      <c r="AFL26" s="1"/>
      <c r="AFM26" s="1"/>
      <c r="AFN26" s="1"/>
      <c r="AFO26" s="1"/>
      <c r="AFP26" s="1"/>
      <c r="AFQ26" s="1"/>
      <c r="AFR26" s="1"/>
      <c r="AFS26" s="1"/>
      <c r="AFT26" s="1"/>
      <c r="AFU26" s="1"/>
      <c r="AFV26" s="1"/>
      <c r="AFW26" s="1"/>
      <c r="AFX26" s="1"/>
      <c r="AFY26" s="1"/>
      <c r="AFZ26" s="1"/>
      <c r="AGA26" s="1"/>
      <c r="AGB26" s="1"/>
      <c r="AGC26" s="1"/>
      <c r="AGD26" s="1"/>
      <c r="AGE26" s="1"/>
      <c r="AGF26" s="1"/>
      <c r="AGG26" s="1"/>
      <c r="AGH26" s="1"/>
      <c r="AGI26" s="1"/>
      <c r="AGJ26" s="1"/>
      <c r="AGK26" s="1"/>
      <c r="AGL26" s="1"/>
      <c r="AGM26" s="1"/>
      <c r="AGN26" s="1"/>
      <c r="AGO26" s="1"/>
      <c r="AGP26" s="1"/>
      <c r="AGQ26" s="1"/>
      <c r="AGR26" s="1"/>
      <c r="AGS26" s="1"/>
      <c r="AGT26" s="1"/>
      <c r="AGU26" s="1"/>
      <c r="AGV26" s="1"/>
      <c r="AGW26" s="1"/>
      <c r="AGX26" s="1"/>
      <c r="AGY26" s="1"/>
      <c r="AGZ26" s="1"/>
      <c r="AHA26" s="1"/>
      <c r="AHB26" s="1"/>
      <c r="AHC26" s="1"/>
      <c r="AHD26" s="1"/>
      <c r="AHE26" s="1"/>
      <c r="AHF26" s="1"/>
      <c r="AHG26" s="1"/>
      <c r="AHH26" s="1"/>
      <c r="AHI26" s="1"/>
      <c r="AHJ26" s="1"/>
      <c r="AHK26" s="1"/>
      <c r="AHL26" s="1"/>
      <c r="AHM26" s="1"/>
      <c r="AHN26" s="1"/>
      <c r="AHO26" s="1"/>
      <c r="AHP26" s="1"/>
      <c r="AHQ26" s="1"/>
      <c r="AHR26" s="1"/>
      <c r="AHS26" s="1"/>
      <c r="AHT26" s="1"/>
      <c r="AHU26" s="1"/>
      <c r="AHV26" s="1"/>
      <c r="AHW26" s="1"/>
      <c r="AHX26" s="1"/>
      <c r="AHY26" s="1"/>
      <c r="AHZ26" s="1"/>
      <c r="AIA26" s="1"/>
      <c r="AIB26" s="1"/>
      <c r="AIC26" s="1"/>
      <c r="AID26" s="1"/>
      <c r="AIE26" s="1"/>
      <c r="AIF26" s="1"/>
      <c r="AIG26" s="1"/>
      <c r="AIH26" s="1"/>
      <c r="AII26" s="1"/>
      <c r="AIJ26" s="1"/>
      <c r="AIK26" s="1"/>
      <c r="AIL26" s="1"/>
      <c r="AIM26" s="1"/>
      <c r="AIN26" s="1"/>
      <c r="AIO26" s="1"/>
      <c r="AIP26" s="1"/>
      <c r="AIQ26" s="1"/>
      <c r="AIR26" s="1"/>
      <c r="AIS26" s="1"/>
      <c r="AIT26" s="1"/>
      <c r="AIU26" s="1"/>
      <c r="AIV26" s="1"/>
      <c r="AIW26" s="1"/>
      <c r="AIX26" s="1"/>
      <c r="AIY26" s="1"/>
      <c r="AIZ26" s="1"/>
      <c r="AJA26" s="1"/>
      <c r="AJB26" s="1"/>
      <c r="AJC26" s="1"/>
      <c r="AJD26" s="1"/>
      <c r="AJE26" s="1"/>
      <c r="AJF26" s="1"/>
      <c r="AJG26" s="1"/>
      <c r="AJH26" s="1"/>
      <c r="AJI26" s="1"/>
      <c r="AJJ26" s="1"/>
      <c r="AJK26" s="1"/>
      <c r="AJL26" s="1"/>
      <c r="AJM26" s="1"/>
      <c r="AJN26" s="1"/>
      <c r="AJO26" s="1"/>
      <c r="AJP26" s="1"/>
      <c r="AJQ26" s="1"/>
      <c r="AJR26" s="1"/>
      <c r="AJS26" s="1"/>
      <c r="AJT26" s="1"/>
      <c r="AJU26" s="1"/>
      <c r="AJV26" s="1"/>
      <c r="AJW26" s="1"/>
      <c r="AJX26" s="1"/>
      <c r="AJY26" s="1"/>
      <c r="AJZ26" s="1"/>
      <c r="AKA26" s="1"/>
      <c r="AKB26" s="1"/>
      <c r="AKC26" s="1"/>
      <c r="AKD26" s="1"/>
      <c r="AKE26" s="1"/>
      <c r="AKF26" s="1"/>
      <c r="AKG26" s="1"/>
      <c r="AKH26" s="1"/>
      <c r="AKI26" s="1"/>
      <c r="AKJ26" s="1"/>
      <c r="AKK26" s="1"/>
      <c r="AKL26" s="1"/>
      <c r="AKM26" s="1"/>
      <c r="AKN26" s="1"/>
      <c r="AKO26" s="1"/>
      <c r="AKP26" s="1"/>
      <c r="AKQ26" s="1"/>
      <c r="AKR26" s="1"/>
      <c r="AKS26" s="1"/>
      <c r="AKT26" s="1"/>
      <c r="AKU26" s="1"/>
      <c r="AKV26" s="1"/>
      <c r="AKW26" s="1"/>
      <c r="AKX26" s="1"/>
      <c r="AKY26" s="1"/>
      <c r="AKZ26" s="1"/>
      <c r="ALA26" s="1"/>
      <c r="ALB26" s="1"/>
      <c r="ALC26" s="1"/>
      <c r="ALD26" s="1"/>
      <c r="ALE26" s="1"/>
      <c r="ALF26" s="1"/>
      <c r="ALG26" s="1"/>
      <c r="ALH26" s="1"/>
      <c r="ALI26" s="1"/>
      <c r="ALJ26" s="1"/>
      <c r="ALK26" s="1"/>
      <c r="ALL26" s="1"/>
      <c r="ALM26" s="1"/>
      <c r="ALN26" s="1"/>
      <c r="ALO26" s="1"/>
      <c r="ALP26" s="1"/>
      <c r="ALQ26" s="1"/>
      <c r="ALR26" s="1"/>
      <c r="ALS26" s="1"/>
      <c r="ALT26" s="1"/>
      <c r="ALU26" s="1"/>
      <c r="ALV26" s="1"/>
      <c r="ALW26" s="1"/>
      <c r="ALX26" s="1"/>
      <c r="ALY26" s="1"/>
      <c r="ALZ26" s="1"/>
      <c r="AMA26" s="1"/>
      <c r="AMB26" s="1"/>
      <c r="AMC26" s="1"/>
      <c r="AMD26" s="1"/>
      <c r="AME26" s="1"/>
      <c r="AMF26" s="1"/>
      <c r="AMG26" s="1"/>
      <c r="AMH26" s="1"/>
      <c r="AMI26" s="1"/>
      <c r="AMJ26" s="1"/>
      <c r="AMK26" s="1"/>
      <c r="AML26" s="1"/>
      <c r="AMM26" s="1"/>
      <c r="AMN26" s="1"/>
      <c r="AMO26" s="1"/>
      <c r="AMP26" s="1"/>
      <c r="AMQ26" s="1"/>
      <c r="AMR26" s="1"/>
      <c r="AMS26" s="1"/>
      <c r="AMT26" s="1"/>
      <c r="AMU26" s="1"/>
      <c r="AMV26" s="1"/>
      <c r="AMW26" s="1"/>
      <c r="AMX26" s="1"/>
      <c r="AMY26" s="1"/>
      <c r="AMZ26" s="1"/>
      <c r="ANA26" s="1"/>
      <c r="ANB26" s="1"/>
      <c r="ANC26" s="1"/>
      <c r="AND26" s="1"/>
      <c r="ANE26" s="1"/>
      <c r="ANF26" s="1"/>
      <c r="ANG26" s="1"/>
      <c r="ANH26" s="1"/>
      <c r="ANI26" s="1"/>
      <c r="ANJ26" s="1"/>
      <c r="ANK26" s="1"/>
      <c r="ANL26" s="1"/>
      <c r="ANM26" s="1"/>
      <c r="ANN26" s="1"/>
      <c r="ANO26" s="1"/>
      <c r="ANP26" s="1"/>
      <c r="ANQ26" s="1"/>
      <c r="ANR26" s="1"/>
      <c r="ANS26" s="1"/>
      <c r="ANT26" s="1"/>
      <c r="ANU26" s="1"/>
      <c r="ANV26" s="1"/>
      <c r="ANW26" s="1"/>
      <c r="ANX26" s="1"/>
      <c r="ANY26" s="1"/>
      <c r="ANZ26" s="1"/>
      <c r="AOA26" s="1"/>
      <c r="AOB26" s="1"/>
      <c r="AOC26" s="1"/>
      <c r="AOD26" s="1"/>
      <c r="AOE26" s="1"/>
      <c r="AOF26" s="1"/>
      <c r="AOG26" s="1"/>
      <c r="AOH26" s="1"/>
      <c r="AOI26" s="1"/>
      <c r="AOJ26" s="1"/>
      <c r="AOK26" s="1"/>
      <c r="AOL26" s="1"/>
      <c r="AOM26" s="1"/>
      <c r="AON26" s="1"/>
      <c r="AOO26" s="1"/>
      <c r="AOP26" s="1"/>
      <c r="AOQ26" s="1"/>
      <c r="AOR26" s="1"/>
      <c r="AOS26" s="1"/>
      <c r="AOT26" s="1"/>
      <c r="AOU26" s="1"/>
      <c r="AOV26" s="1"/>
      <c r="AOW26" s="1"/>
      <c r="AOX26" s="1"/>
      <c r="AOY26" s="1"/>
      <c r="AOZ26" s="1"/>
      <c r="APA26" s="1"/>
      <c r="APB26" s="1"/>
      <c r="APC26" s="1"/>
      <c r="APD26" s="1"/>
      <c r="APE26" s="1"/>
      <c r="APF26" s="1"/>
      <c r="APG26" s="1"/>
      <c r="APH26" s="1"/>
      <c r="API26" s="1"/>
      <c r="APJ26" s="1"/>
      <c r="APK26" s="1"/>
      <c r="APL26" s="1"/>
      <c r="APM26" s="1"/>
      <c r="APN26" s="1"/>
      <c r="APO26" s="1"/>
      <c r="APP26" s="1"/>
      <c r="APQ26" s="1"/>
      <c r="APR26" s="1"/>
      <c r="APS26" s="1"/>
      <c r="APT26" s="1"/>
      <c r="APU26" s="1"/>
      <c r="APV26" s="1"/>
      <c r="APW26" s="1"/>
      <c r="APX26" s="1"/>
      <c r="APY26" s="1"/>
      <c r="APZ26" s="1"/>
      <c r="AQA26" s="1"/>
      <c r="AQB26" s="1"/>
      <c r="AQC26" s="1"/>
      <c r="AQD26" s="1"/>
      <c r="AQE26" s="1"/>
      <c r="AQF26" s="1"/>
      <c r="AQG26" s="1"/>
      <c r="AQH26" s="1"/>
      <c r="AQI26" s="1"/>
      <c r="AQJ26" s="1"/>
      <c r="AQK26" s="1"/>
      <c r="AQL26" s="1"/>
      <c r="AQM26" s="1"/>
      <c r="AQN26" s="1"/>
      <c r="AQO26" s="1"/>
      <c r="AQP26" s="1"/>
      <c r="AQQ26" s="1"/>
      <c r="AQR26" s="1"/>
      <c r="AQS26" s="1"/>
      <c r="AQT26" s="1"/>
      <c r="AQU26" s="1"/>
      <c r="AQV26" s="1"/>
      <c r="AQW26" s="1"/>
      <c r="AQX26" s="1"/>
      <c r="AQY26" s="1"/>
      <c r="AQZ26" s="1"/>
      <c r="ARA26" s="1"/>
      <c r="ARB26" s="1"/>
      <c r="ARC26" s="1"/>
      <c r="ARD26" s="1"/>
      <c r="ARE26" s="1"/>
      <c r="ARF26" s="1"/>
      <c r="ARG26" s="1"/>
      <c r="ARH26" s="1"/>
      <c r="ARI26" s="1"/>
      <c r="ARJ26" s="1"/>
      <c r="ARK26" s="1"/>
      <c r="ARL26" s="1"/>
      <c r="ARM26" s="1"/>
      <c r="ARN26" s="1"/>
      <c r="ARO26" s="1"/>
      <c r="ARP26" s="1"/>
      <c r="ARQ26" s="1"/>
      <c r="ARR26" s="1"/>
      <c r="ARS26" s="1"/>
      <c r="ART26" s="1"/>
      <c r="ARU26" s="1"/>
      <c r="ARV26" s="1"/>
      <c r="ARW26" s="1"/>
      <c r="ARX26" s="1"/>
      <c r="ARY26" s="1"/>
      <c r="ARZ26" s="1"/>
      <c r="ASA26" s="1"/>
      <c r="ASB26" s="1"/>
      <c r="ASC26" s="1"/>
      <c r="ASD26" s="1"/>
      <c r="ASE26" s="1"/>
      <c r="ASF26" s="1"/>
      <c r="ASG26" s="1"/>
      <c r="ASH26" s="1"/>
      <c r="ASI26" s="1"/>
      <c r="ASJ26" s="1"/>
      <c r="ASK26" s="1"/>
      <c r="ASL26" s="1"/>
      <c r="ASM26" s="1"/>
      <c r="ASN26" s="1"/>
      <c r="ASO26" s="1"/>
      <c r="ASP26" s="1"/>
      <c r="ASQ26" s="1"/>
      <c r="ASR26" s="1"/>
      <c r="ASS26" s="1"/>
      <c r="AST26" s="1"/>
      <c r="ASU26" s="1"/>
      <c r="ASV26" s="1"/>
      <c r="ASW26" s="1"/>
      <c r="ASX26" s="1"/>
      <c r="ASY26" s="1"/>
      <c r="ASZ26" s="1"/>
      <c r="ATA26" s="1"/>
      <c r="ATB26" s="1"/>
      <c r="ATC26" s="1"/>
      <c r="ATD26" s="1"/>
      <c r="ATE26" s="1"/>
      <c r="ATF26" s="1"/>
      <c r="ATG26" s="1"/>
      <c r="ATH26" s="1"/>
      <c r="ATI26" s="1"/>
      <c r="ATJ26" s="1"/>
      <c r="ATK26" s="1"/>
      <c r="ATL26" s="1"/>
      <c r="ATM26" s="1"/>
      <c r="ATN26" s="1"/>
      <c r="ATO26" s="1"/>
      <c r="ATP26" s="1"/>
      <c r="ATQ26" s="1"/>
      <c r="ATR26" s="1"/>
      <c r="ATS26" s="1"/>
      <c r="ATT26" s="1"/>
      <c r="ATU26" s="1"/>
      <c r="ATV26" s="1"/>
      <c r="ATW26" s="1"/>
      <c r="ATX26" s="1"/>
      <c r="ATY26" s="1"/>
      <c r="ATZ26" s="1"/>
      <c r="AUA26" s="1"/>
      <c r="AUB26" s="1"/>
      <c r="AUC26" s="1"/>
      <c r="AUD26" s="1"/>
      <c r="AUE26" s="1"/>
      <c r="AUF26" s="1"/>
      <c r="AUG26" s="1"/>
      <c r="AUH26" s="1"/>
      <c r="AUI26" s="1"/>
      <c r="AUJ26" s="1"/>
      <c r="AUK26" s="1"/>
    </row>
    <row r="27" spans="1:1233" s="519" customFormat="1" ht="15" customHeight="1">
      <c r="A27" s="53"/>
      <c r="B27" s="95" t="str">
        <f>IF('Client Info'!$D$64="Yes",'Client Info'!$D$61,"N/A")</f>
        <v>N/A</v>
      </c>
      <c r="C27" s="320" t="str">
        <f>IF('Client Info'!F54="Yes","Main site excluded fom Calculation",IF(B27="ISO 9001",'Client Info'!$B$64,"N/A"))</f>
        <v>N/A</v>
      </c>
      <c r="D27" s="180"/>
      <c r="E27" s="830">
        <f>'Effective Employees'!F13</f>
        <v>0</v>
      </c>
      <c r="F27" s="831"/>
      <c r="G27" s="832">
        <f>C$345</f>
        <v>0</v>
      </c>
      <c r="H27" s="832">
        <f ca="1">(1/3)*C345*T27*V27*X27*Z27</f>
        <v>0</v>
      </c>
      <c r="I27" s="832">
        <f ca="1">(2/3)*C345*T27*V27*X27*Z27</f>
        <v>0</v>
      </c>
      <c r="J27" s="832" t="e">
        <f ca="1">C346*T27*V27*X27*Z27/AA10</f>
        <v>#N/A</v>
      </c>
      <c r="K27" s="832">
        <f>IF($K$19="",0,(C346*T27*V27*X27*Z27)/AA10)</f>
        <v>0</v>
      </c>
      <c r="L27" s="832">
        <f>IF($L$19="",0,(C346*T27*V27*X27*Z27)/AA10)</f>
        <v>0</v>
      </c>
      <c r="M27" s="833" t="e">
        <f ca="1">IF($M$19="",0,(C346*T27*V27*X27*Z27/AA10))</f>
        <v>#N/A</v>
      </c>
      <c r="N27" s="833" t="e">
        <f ca="1">C346*T27*V27*X27*Z27/AA10</f>
        <v>#N/A</v>
      </c>
      <c r="O27" s="436">
        <f ca="1">C347*T27*V27*X27*Z27</f>
        <v>0</v>
      </c>
      <c r="P27" s="432" t="s">
        <v>138</v>
      </c>
      <c r="Q27" s="207"/>
      <c r="R27" s="286"/>
      <c r="S27" s="702">
        <f>1</f>
        <v>1</v>
      </c>
      <c r="T27" s="702">
        <f>IF(S27=0.2,S27+1,1)</f>
        <v>1</v>
      </c>
      <c r="U27" s="703">
        <f ca="1">'Adjustment Factors'!AA512</f>
        <v>0</v>
      </c>
      <c r="V27" s="704">
        <f ca="1">U27+1</f>
        <v>1</v>
      </c>
      <c r="W27" s="824"/>
      <c r="X27" s="705">
        <f>W27+1</f>
        <v>1</v>
      </c>
      <c r="Y27" s="705">
        <f>IF(Overview!$C$13="Yes",1,0)</f>
        <v>0</v>
      </c>
      <c r="Z27" s="705">
        <f>IF(Y27=1,IF('Integrated Reduction'!$C$29="",1,('Integrated Reduction'!$C$29/100+1)),1)</f>
        <v>1</v>
      </c>
      <c r="AA27" s="705">
        <f>IF(Sampling!F35="Yes",1,0)</f>
        <v>0</v>
      </c>
      <c r="AB27" s="705">
        <f>IF(Sampling!L35="Yes",1,0)</f>
        <v>0</v>
      </c>
      <c r="AC27" s="705">
        <f>IF(Sampling!G35="Yes",1,0)</f>
        <v>0</v>
      </c>
      <c r="AD27" s="705">
        <f>IF(Sampling!H35="Yes",1,0)</f>
        <v>0</v>
      </c>
      <c r="AE27" s="705">
        <f>IF(Sampling!I35="Yes",1,0)</f>
        <v>0</v>
      </c>
      <c r="AF27" s="705">
        <f>IF(Sampling!J35="Yes",1,0)</f>
        <v>0</v>
      </c>
      <c r="AG27" s="706">
        <f>IF(Sampling!K35="Yes",1,0)</f>
        <v>0</v>
      </c>
      <c r="AH27" s="790">
        <f ca="1">H27*AA27/(1/3)</f>
        <v>0</v>
      </c>
      <c r="AI27" s="790">
        <f ca="1">O27*AB27</f>
        <v>0</v>
      </c>
      <c r="AJ27" s="790" t="e">
        <f ca="1">J27*AC27</f>
        <v>#N/A</v>
      </c>
      <c r="AK27" s="790">
        <f>K27*AD27</f>
        <v>0</v>
      </c>
      <c r="AL27" s="790">
        <f t="shared" ref="AL27:AL58" si="2">L27*AE27</f>
        <v>0</v>
      </c>
      <c r="AM27" s="790" t="e">
        <f t="shared" ref="AM27:AM58" ca="1" si="3">M27*AF27</f>
        <v>#N/A</v>
      </c>
      <c r="AN27" s="790" t="e">
        <f t="shared" ref="AN27:AN58" ca="1" si="4">N27*AG27</f>
        <v>#N/A</v>
      </c>
      <c r="AO27" s="790">
        <f ca="1">(1/3)*AH27</f>
        <v>0</v>
      </c>
      <c r="AP27" s="790">
        <f ca="1">(2/3)*AH27</f>
        <v>0</v>
      </c>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c r="ADD27" s="1"/>
      <c r="ADE27" s="1"/>
      <c r="ADF27" s="1"/>
      <c r="ADG27" s="1"/>
      <c r="ADH27" s="1"/>
      <c r="ADI27" s="1"/>
      <c r="ADJ27" s="1"/>
      <c r="ADK27" s="1"/>
      <c r="ADL27" s="1"/>
      <c r="ADM27" s="1"/>
      <c r="ADN27" s="1"/>
      <c r="ADO27" s="1"/>
      <c r="ADP27" s="1"/>
      <c r="ADQ27" s="1"/>
      <c r="ADR27" s="1"/>
      <c r="ADS27" s="1"/>
      <c r="ADT27" s="1"/>
      <c r="ADU27" s="1"/>
      <c r="ADV27" s="1"/>
      <c r="ADW27" s="1"/>
      <c r="ADX27" s="1"/>
      <c r="ADY27" s="1"/>
      <c r="ADZ27" s="1"/>
      <c r="AEA27" s="1"/>
      <c r="AEB27" s="1"/>
      <c r="AEC27" s="1"/>
      <c r="AED27" s="1"/>
      <c r="AEE27" s="1"/>
      <c r="AEF27" s="1"/>
      <c r="AEG27" s="1"/>
      <c r="AEH27" s="1"/>
      <c r="AEI27" s="1"/>
      <c r="AEJ27" s="1"/>
      <c r="AEK27" s="1"/>
      <c r="AEL27" s="1"/>
      <c r="AEM27" s="1"/>
      <c r="AEN27" s="1"/>
      <c r="AEO27" s="1"/>
      <c r="AEP27" s="1"/>
      <c r="AEQ27" s="1"/>
      <c r="AER27" s="1"/>
      <c r="AES27" s="1"/>
      <c r="AET27" s="1"/>
      <c r="AEU27" s="1"/>
      <c r="AEV27" s="1"/>
      <c r="AEW27" s="1"/>
      <c r="AEX27" s="1"/>
      <c r="AEY27" s="1"/>
      <c r="AEZ27" s="1"/>
      <c r="AFA27" s="1"/>
      <c r="AFB27" s="1"/>
      <c r="AFC27" s="1"/>
      <c r="AFD27" s="1"/>
      <c r="AFE27" s="1"/>
      <c r="AFF27" s="1"/>
      <c r="AFG27" s="1"/>
      <c r="AFH27" s="1"/>
      <c r="AFI27" s="1"/>
      <c r="AFJ27" s="1"/>
      <c r="AFK27" s="1"/>
      <c r="AFL27" s="1"/>
      <c r="AFM27" s="1"/>
      <c r="AFN27" s="1"/>
      <c r="AFO27" s="1"/>
      <c r="AFP27" s="1"/>
      <c r="AFQ27" s="1"/>
      <c r="AFR27" s="1"/>
      <c r="AFS27" s="1"/>
      <c r="AFT27" s="1"/>
      <c r="AFU27" s="1"/>
      <c r="AFV27" s="1"/>
      <c r="AFW27" s="1"/>
      <c r="AFX27" s="1"/>
      <c r="AFY27" s="1"/>
      <c r="AFZ27" s="1"/>
      <c r="AGA27" s="1"/>
      <c r="AGB27" s="1"/>
      <c r="AGC27" s="1"/>
      <c r="AGD27" s="1"/>
      <c r="AGE27" s="1"/>
      <c r="AGF27" s="1"/>
      <c r="AGG27" s="1"/>
      <c r="AGH27" s="1"/>
      <c r="AGI27" s="1"/>
      <c r="AGJ27" s="1"/>
      <c r="AGK27" s="1"/>
      <c r="AGL27" s="1"/>
      <c r="AGM27" s="1"/>
      <c r="AGN27" s="1"/>
      <c r="AGO27" s="1"/>
      <c r="AGP27" s="1"/>
      <c r="AGQ27" s="1"/>
      <c r="AGR27" s="1"/>
      <c r="AGS27" s="1"/>
      <c r="AGT27" s="1"/>
      <c r="AGU27" s="1"/>
      <c r="AGV27" s="1"/>
      <c r="AGW27" s="1"/>
      <c r="AGX27" s="1"/>
      <c r="AGY27" s="1"/>
      <c r="AGZ27" s="1"/>
      <c r="AHA27" s="1"/>
      <c r="AHB27" s="1"/>
      <c r="AHC27" s="1"/>
      <c r="AHD27" s="1"/>
      <c r="AHE27" s="1"/>
      <c r="AHF27" s="1"/>
      <c r="AHG27" s="1"/>
      <c r="AHH27" s="1"/>
      <c r="AHI27" s="1"/>
      <c r="AHJ27" s="1"/>
      <c r="AHK27" s="1"/>
      <c r="AHL27" s="1"/>
      <c r="AHM27" s="1"/>
      <c r="AHN27" s="1"/>
      <c r="AHO27" s="1"/>
      <c r="AHP27" s="1"/>
      <c r="AHQ27" s="1"/>
      <c r="AHR27" s="1"/>
      <c r="AHS27" s="1"/>
      <c r="AHT27" s="1"/>
      <c r="AHU27" s="1"/>
      <c r="AHV27" s="1"/>
      <c r="AHW27" s="1"/>
      <c r="AHX27" s="1"/>
      <c r="AHY27" s="1"/>
      <c r="AHZ27" s="1"/>
      <c r="AIA27" s="1"/>
      <c r="AIB27" s="1"/>
      <c r="AIC27" s="1"/>
      <c r="AID27" s="1"/>
      <c r="AIE27" s="1"/>
      <c r="AIF27" s="1"/>
      <c r="AIG27" s="1"/>
      <c r="AIH27" s="1"/>
      <c r="AII27" s="1"/>
      <c r="AIJ27" s="1"/>
      <c r="AIK27" s="1"/>
      <c r="AIL27" s="1"/>
      <c r="AIM27" s="1"/>
      <c r="AIN27" s="1"/>
      <c r="AIO27" s="1"/>
      <c r="AIP27" s="1"/>
      <c r="AIQ27" s="1"/>
      <c r="AIR27" s="1"/>
      <c r="AIS27" s="1"/>
      <c r="AIT27" s="1"/>
      <c r="AIU27" s="1"/>
      <c r="AIV27" s="1"/>
      <c r="AIW27" s="1"/>
      <c r="AIX27" s="1"/>
      <c r="AIY27" s="1"/>
      <c r="AIZ27" s="1"/>
      <c r="AJA27" s="1"/>
      <c r="AJB27" s="1"/>
      <c r="AJC27" s="1"/>
      <c r="AJD27" s="1"/>
      <c r="AJE27" s="1"/>
      <c r="AJF27" s="1"/>
      <c r="AJG27" s="1"/>
      <c r="AJH27" s="1"/>
      <c r="AJI27" s="1"/>
      <c r="AJJ27" s="1"/>
      <c r="AJK27" s="1"/>
      <c r="AJL27" s="1"/>
      <c r="AJM27" s="1"/>
      <c r="AJN27" s="1"/>
      <c r="AJO27" s="1"/>
      <c r="AJP27" s="1"/>
      <c r="AJQ27" s="1"/>
      <c r="AJR27" s="1"/>
      <c r="AJS27" s="1"/>
      <c r="AJT27" s="1"/>
      <c r="AJU27" s="1"/>
      <c r="AJV27" s="1"/>
      <c r="AJW27" s="1"/>
      <c r="AJX27" s="1"/>
      <c r="AJY27" s="1"/>
      <c r="AJZ27" s="1"/>
      <c r="AKA27" s="1"/>
      <c r="AKB27" s="1"/>
      <c r="AKC27" s="1"/>
      <c r="AKD27" s="1"/>
      <c r="AKE27" s="1"/>
      <c r="AKF27" s="1"/>
      <c r="AKG27" s="1"/>
      <c r="AKH27" s="1"/>
      <c r="AKI27" s="1"/>
      <c r="AKJ27" s="1"/>
      <c r="AKK27" s="1"/>
      <c r="AKL27" s="1"/>
      <c r="AKM27" s="1"/>
      <c r="AKN27" s="1"/>
      <c r="AKO27" s="1"/>
      <c r="AKP27" s="1"/>
      <c r="AKQ27" s="1"/>
      <c r="AKR27" s="1"/>
      <c r="AKS27" s="1"/>
      <c r="AKT27" s="1"/>
      <c r="AKU27" s="1"/>
      <c r="AKV27" s="1"/>
      <c r="AKW27" s="1"/>
      <c r="AKX27" s="1"/>
      <c r="AKY27" s="1"/>
      <c r="AKZ27" s="1"/>
      <c r="ALA27" s="1"/>
      <c r="ALB27" s="1"/>
      <c r="ALC27" s="1"/>
      <c r="ALD27" s="1"/>
      <c r="ALE27" s="1"/>
      <c r="ALF27" s="1"/>
      <c r="ALG27" s="1"/>
      <c r="ALH27" s="1"/>
      <c r="ALI27" s="1"/>
      <c r="ALJ27" s="1"/>
      <c r="ALK27" s="1"/>
      <c r="ALL27" s="1"/>
      <c r="ALM27" s="1"/>
      <c r="ALN27" s="1"/>
      <c r="ALO27" s="1"/>
      <c r="ALP27" s="1"/>
      <c r="ALQ27" s="1"/>
      <c r="ALR27" s="1"/>
      <c r="ALS27" s="1"/>
      <c r="ALT27" s="1"/>
      <c r="ALU27" s="1"/>
      <c r="ALV27" s="1"/>
      <c r="ALW27" s="1"/>
      <c r="ALX27" s="1"/>
      <c r="ALY27" s="1"/>
      <c r="ALZ27" s="1"/>
      <c r="AMA27" s="1"/>
      <c r="AMB27" s="1"/>
      <c r="AMC27" s="1"/>
      <c r="AMD27" s="1"/>
      <c r="AME27" s="1"/>
      <c r="AMF27" s="1"/>
      <c r="AMG27" s="1"/>
      <c r="AMH27" s="1"/>
      <c r="AMI27" s="1"/>
      <c r="AMJ27" s="1"/>
      <c r="AMK27" s="1"/>
      <c r="AML27" s="1"/>
      <c r="AMM27" s="1"/>
      <c r="AMN27" s="1"/>
      <c r="AMO27" s="1"/>
      <c r="AMP27" s="1"/>
      <c r="AMQ27" s="1"/>
      <c r="AMR27" s="1"/>
      <c r="AMS27" s="1"/>
      <c r="AMT27" s="1"/>
      <c r="AMU27" s="1"/>
      <c r="AMV27" s="1"/>
      <c r="AMW27" s="1"/>
      <c r="AMX27" s="1"/>
      <c r="AMY27" s="1"/>
      <c r="AMZ27" s="1"/>
      <c r="ANA27" s="1"/>
      <c r="ANB27" s="1"/>
      <c r="ANC27" s="1"/>
      <c r="AND27" s="1"/>
      <c r="ANE27" s="1"/>
      <c r="ANF27" s="1"/>
      <c r="ANG27" s="1"/>
      <c r="ANH27" s="1"/>
      <c r="ANI27" s="1"/>
      <c r="ANJ27" s="1"/>
      <c r="ANK27" s="1"/>
      <c r="ANL27" s="1"/>
      <c r="ANM27" s="1"/>
      <c r="ANN27" s="1"/>
      <c r="ANO27" s="1"/>
      <c r="ANP27" s="1"/>
      <c r="ANQ27" s="1"/>
      <c r="ANR27" s="1"/>
      <c r="ANS27" s="1"/>
      <c r="ANT27" s="1"/>
      <c r="ANU27" s="1"/>
      <c r="ANV27" s="1"/>
      <c r="ANW27" s="1"/>
      <c r="ANX27" s="1"/>
      <c r="ANY27" s="1"/>
      <c r="ANZ27" s="1"/>
      <c r="AOA27" s="1"/>
      <c r="AOB27" s="1"/>
      <c r="AOC27" s="1"/>
      <c r="AOD27" s="1"/>
      <c r="AOE27" s="1"/>
      <c r="AOF27" s="1"/>
      <c r="AOG27" s="1"/>
      <c r="AOH27" s="1"/>
      <c r="AOI27" s="1"/>
      <c r="AOJ27" s="1"/>
      <c r="AOK27" s="1"/>
      <c r="AOL27" s="1"/>
      <c r="AOM27" s="1"/>
      <c r="AON27" s="1"/>
      <c r="AOO27" s="1"/>
      <c r="AOP27" s="1"/>
      <c r="AOQ27" s="1"/>
      <c r="AOR27" s="1"/>
      <c r="AOS27" s="1"/>
      <c r="AOT27" s="1"/>
      <c r="AOU27" s="1"/>
      <c r="AOV27" s="1"/>
      <c r="AOW27" s="1"/>
      <c r="AOX27" s="1"/>
      <c r="AOY27" s="1"/>
      <c r="AOZ27" s="1"/>
      <c r="APA27" s="1"/>
      <c r="APB27" s="1"/>
      <c r="APC27" s="1"/>
      <c r="APD27" s="1"/>
      <c r="APE27" s="1"/>
      <c r="APF27" s="1"/>
      <c r="APG27" s="1"/>
      <c r="APH27" s="1"/>
      <c r="API27" s="1"/>
      <c r="APJ27" s="1"/>
      <c r="APK27" s="1"/>
      <c r="APL27" s="1"/>
      <c r="APM27" s="1"/>
      <c r="APN27" s="1"/>
      <c r="APO27" s="1"/>
      <c r="APP27" s="1"/>
      <c r="APQ27" s="1"/>
      <c r="APR27" s="1"/>
      <c r="APS27" s="1"/>
      <c r="APT27" s="1"/>
      <c r="APU27" s="1"/>
      <c r="APV27" s="1"/>
      <c r="APW27" s="1"/>
      <c r="APX27" s="1"/>
      <c r="APY27" s="1"/>
      <c r="APZ27" s="1"/>
      <c r="AQA27" s="1"/>
      <c r="AQB27" s="1"/>
      <c r="AQC27" s="1"/>
      <c r="AQD27" s="1"/>
      <c r="AQE27" s="1"/>
      <c r="AQF27" s="1"/>
      <c r="AQG27" s="1"/>
      <c r="AQH27" s="1"/>
      <c r="AQI27" s="1"/>
      <c r="AQJ27" s="1"/>
      <c r="AQK27" s="1"/>
      <c r="AQL27" s="1"/>
      <c r="AQM27" s="1"/>
      <c r="AQN27" s="1"/>
      <c r="AQO27" s="1"/>
      <c r="AQP27" s="1"/>
      <c r="AQQ27" s="1"/>
      <c r="AQR27" s="1"/>
      <c r="AQS27" s="1"/>
      <c r="AQT27" s="1"/>
      <c r="AQU27" s="1"/>
      <c r="AQV27" s="1"/>
      <c r="AQW27" s="1"/>
      <c r="AQX27" s="1"/>
      <c r="AQY27" s="1"/>
      <c r="AQZ27" s="1"/>
      <c r="ARA27" s="1"/>
      <c r="ARB27" s="1"/>
      <c r="ARC27" s="1"/>
      <c r="ARD27" s="1"/>
      <c r="ARE27" s="1"/>
      <c r="ARF27" s="1"/>
      <c r="ARG27" s="1"/>
      <c r="ARH27" s="1"/>
      <c r="ARI27" s="1"/>
      <c r="ARJ27" s="1"/>
      <c r="ARK27" s="1"/>
      <c r="ARL27" s="1"/>
      <c r="ARM27" s="1"/>
      <c r="ARN27" s="1"/>
      <c r="ARO27" s="1"/>
      <c r="ARP27" s="1"/>
      <c r="ARQ27" s="1"/>
      <c r="ARR27" s="1"/>
      <c r="ARS27" s="1"/>
      <c r="ART27" s="1"/>
      <c r="ARU27" s="1"/>
      <c r="ARV27" s="1"/>
      <c r="ARW27" s="1"/>
      <c r="ARX27" s="1"/>
      <c r="ARY27" s="1"/>
      <c r="ARZ27" s="1"/>
      <c r="ASA27" s="1"/>
      <c r="ASB27" s="1"/>
      <c r="ASC27" s="1"/>
      <c r="ASD27" s="1"/>
      <c r="ASE27" s="1"/>
      <c r="ASF27" s="1"/>
      <c r="ASG27" s="1"/>
      <c r="ASH27" s="1"/>
      <c r="ASI27" s="1"/>
      <c r="ASJ27" s="1"/>
      <c r="ASK27" s="1"/>
      <c r="ASL27" s="1"/>
      <c r="ASM27" s="1"/>
      <c r="ASN27" s="1"/>
      <c r="ASO27" s="1"/>
      <c r="ASP27" s="1"/>
      <c r="ASQ27" s="1"/>
      <c r="ASR27" s="1"/>
      <c r="ASS27" s="1"/>
      <c r="AST27" s="1"/>
      <c r="ASU27" s="1"/>
      <c r="ASV27" s="1"/>
      <c r="ASW27" s="1"/>
      <c r="ASX27" s="1"/>
      <c r="ASY27" s="1"/>
      <c r="ASZ27" s="1"/>
      <c r="ATA27" s="1"/>
      <c r="ATB27" s="1"/>
      <c r="ATC27" s="1"/>
      <c r="ATD27" s="1"/>
      <c r="ATE27" s="1"/>
      <c r="ATF27" s="1"/>
      <c r="ATG27" s="1"/>
      <c r="ATH27" s="1"/>
      <c r="ATI27" s="1"/>
      <c r="ATJ27" s="1"/>
      <c r="ATK27" s="1"/>
      <c r="ATL27" s="1"/>
      <c r="ATM27" s="1"/>
      <c r="ATN27" s="1"/>
      <c r="ATO27" s="1"/>
      <c r="ATP27" s="1"/>
      <c r="ATQ27" s="1"/>
      <c r="ATR27" s="1"/>
      <c r="ATS27" s="1"/>
      <c r="ATT27" s="1"/>
      <c r="ATU27" s="1"/>
      <c r="ATV27" s="1"/>
      <c r="ATW27" s="1"/>
      <c r="ATX27" s="1"/>
      <c r="ATY27" s="1"/>
      <c r="ATZ27" s="1"/>
      <c r="AUA27" s="1"/>
      <c r="AUB27" s="1"/>
      <c r="AUC27" s="1"/>
      <c r="AUD27" s="1"/>
      <c r="AUE27" s="1"/>
      <c r="AUF27" s="1"/>
      <c r="AUG27" s="1"/>
      <c r="AUH27" s="1"/>
      <c r="AUI27" s="1"/>
      <c r="AUJ27" s="1"/>
      <c r="AUK27" s="1"/>
    </row>
    <row r="28" spans="1:1233" s="519" customFormat="1" ht="14.25">
      <c r="A28" s="53"/>
      <c r="B28" s="97" t="str">
        <f>IF('Client Info'!$E$64="Yes",'Client Info'!$E$61,"N/A")</f>
        <v>N/A</v>
      </c>
      <c r="C28" s="62" t="str">
        <f>IF('Client Info'!F54="Yes","Main site excluded fom Calculation",IF(B28="ISO 14001",'Client Info'!$B$64,"N/A"))</f>
        <v>N/A</v>
      </c>
      <c r="D28" s="181"/>
      <c r="E28" s="834">
        <f>'Effective Employees'!F14</f>
        <v>0</v>
      </c>
      <c r="F28" s="831"/>
      <c r="G28" s="835">
        <f>C$363</f>
        <v>0</v>
      </c>
      <c r="H28" s="835">
        <f ca="1">(1/3)*C363*T28*V28*X28*Z28</f>
        <v>0</v>
      </c>
      <c r="I28" s="835">
        <f ca="1">(2/3)*C363*T28*V28*X28*Z28</f>
        <v>0</v>
      </c>
      <c r="J28" s="835" t="e">
        <f ca="1">C364*T28*V28*X28*Z28/AA10</f>
        <v>#N/A</v>
      </c>
      <c r="K28" s="835">
        <f>IF($K$19="",0,C364*T28*V28*X28*Z28/AA10)</f>
        <v>0</v>
      </c>
      <c r="L28" s="835">
        <f>IF($L$19="",0,C364*T28*V28*X28*Z28/AA10)</f>
        <v>0</v>
      </c>
      <c r="M28" s="836" t="e">
        <f ca="1">IF($M$19="",0,C364*T28*V28*X28*Z28/AA10)</f>
        <v>#N/A</v>
      </c>
      <c r="N28" s="837" t="e">
        <f ca="1">C364*T28*V28*X28*Z28/AA10</f>
        <v>#N/A</v>
      </c>
      <c r="O28" s="838">
        <f ca="1">C365*T28*V28*X28*Z28</f>
        <v>0</v>
      </c>
      <c r="P28" s="433" t="s">
        <v>339</v>
      </c>
      <c r="Q28" s="207"/>
      <c r="R28" s="67"/>
      <c r="S28" s="386">
        <f>1</f>
        <v>1</v>
      </c>
      <c r="T28" s="386">
        <f t="shared" ref="T28:T329" si="5">IF(S28=0.2,S28+1,1)</f>
        <v>1</v>
      </c>
      <c r="U28" s="707">
        <f ca="1">'Adjustment Factors'!AP512</f>
        <v>0</v>
      </c>
      <c r="V28" s="208">
        <f t="shared" ref="V28:V329" ca="1" si="6">U28+1</f>
        <v>1</v>
      </c>
      <c r="W28" s="825"/>
      <c r="X28" s="67">
        <f t="shared" ref="X28:X329" si="7">W28+1</f>
        <v>1</v>
      </c>
      <c r="Y28" s="67">
        <f>IF(Overview!$C$14="Yes",1,0)</f>
        <v>0</v>
      </c>
      <c r="Z28" s="67">
        <f>IF(Y28=1,IF('Integrated Reduction'!$C$29="",1,('Integrated Reduction'!$C$29/100+1)),1)</f>
        <v>1</v>
      </c>
      <c r="AA28" s="67">
        <f>IF(Sampling!F36="Yes",1,0)</f>
        <v>0</v>
      </c>
      <c r="AB28" s="67">
        <f>IF(Sampling!L36="Yes",1,0)</f>
        <v>0</v>
      </c>
      <c r="AC28" s="67">
        <f>IF(Sampling!G36="Yes",1,0)</f>
        <v>0</v>
      </c>
      <c r="AD28" s="67">
        <f>IF(Sampling!H36="Yes",1,0)</f>
        <v>0</v>
      </c>
      <c r="AE28" s="67">
        <f>IF(Sampling!I36="Yes",1,0)</f>
        <v>0</v>
      </c>
      <c r="AF28" s="67">
        <f>IF(Sampling!J36="Yes",1,0)</f>
        <v>0</v>
      </c>
      <c r="AG28" s="708">
        <f>IF(Sampling!K36="Yes",1,0)</f>
        <v>0</v>
      </c>
      <c r="AH28" s="791">
        <f t="shared" ref="AH28:AH91" ca="1" si="8">H28*AA28/(1/3)</f>
        <v>0</v>
      </c>
      <c r="AI28" s="791">
        <f ca="1">O28*AB28</f>
        <v>0</v>
      </c>
      <c r="AJ28" s="791" t="e">
        <f t="shared" ref="AJ28:AJ58" ca="1" si="9">J28*AC28</f>
        <v>#N/A</v>
      </c>
      <c r="AK28" s="791">
        <f>K28*AD28</f>
        <v>0</v>
      </c>
      <c r="AL28" s="791">
        <f t="shared" si="2"/>
        <v>0</v>
      </c>
      <c r="AM28" s="791" t="e">
        <f t="shared" ca="1" si="3"/>
        <v>#N/A</v>
      </c>
      <c r="AN28" s="791" t="e">
        <f t="shared" ca="1" si="4"/>
        <v>#N/A</v>
      </c>
      <c r="AO28" s="791">
        <f t="shared" ref="AO28:AO91" ca="1" si="10">(1/3)*AH28</f>
        <v>0</v>
      </c>
      <c r="AP28" s="791">
        <f t="shared" ref="AP28:AP91" ca="1" si="11">(2/3)*AH28</f>
        <v>0</v>
      </c>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c r="ADD28" s="1"/>
      <c r="ADE28" s="1"/>
      <c r="ADF28" s="1"/>
      <c r="ADG28" s="1"/>
      <c r="ADH28" s="1"/>
      <c r="ADI28" s="1"/>
      <c r="ADJ28" s="1"/>
      <c r="ADK28" s="1"/>
      <c r="ADL28" s="1"/>
      <c r="ADM28" s="1"/>
      <c r="ADN28" s="1"/>
      <c r="ADO28" s="1"/>
      <c r="ADP28" s="1"/>
      <c r="ADQ28" s="1"/>
      <c r="ADR28" s="1"/>
      <c r="ADS28" s="1"/>
      <c r="ADT28" s="1"/>
      <c r="ADU28" s="1"/>
      <c r="ADV28" s="1"/>
      <c r="ADW28" s="1"/>
      <c r="ADX28" s="1"/>
      <c r="ADY28" s="1"/>
      <c r="ADZ28" s="1"/>
      <c r="AEA28" s="1"/>
      <c r="AEB28" s="1"/>
      <c r="AEC28" s="1"/>
      <c r="AED28" s="1"/>
      <c r="AEE28" s="1"/>
      <c r="AEF28" s="1"/>
      <c r="AEG28" s="1"/>
      <c r="AEH28" s="1"/>
      <c r="AEI28" s="1"/>
      <c r="AEJ28" s="1"/>
      <c r="AEK28" s="1"/>
      <c r="AEL28" s="1"/>
      <c r="AEM28" s="1"/>
      <c r="AEN28" s="1"/>
      <c r="AEO28" s="1"/>
      <c r="AEP28" s="1"/>
      <c r="AEQ28" s="1"/>
      <c r="AER28" s="1"/>
      <c r="AES28" s="1"/>
      <c r="AET28" s="1"/>
      <c r="AEU28" s="1"/>
      <c r="AEV28" s="1"/>
      <c r="AEW28" s="1"/>
      <c r="AEX28" s="1"/>
      <c r="AEY28" s="1"/>
      <c r="AEZ28" s="1"/>
      <c r="AFA28" s="1"/>
      <c r="AFB28" s="1"/>
      <c r="AFC28" s="1"/>
      <c r="AFD28" s="1"/>
      <c r="AFE28" s="1"/>
      <c r="AFF28" s="1"/>
      <c r="AFG28" s="1"/>
      <c r="AFH28" s="1"/>
      <c r="AFI28" s="1"/>
      <c r="AFJ28" s="1"/>
      <c r="AFK28" s="1"/>
      <c r="AFL28" s="1"/>
      <c r="AFM28" s="1"/>
      <c r="AFN28" s="1"/>
      <c r="AFO28" s="1"/>
      <c r="AFP28" s="1"/>
      <c r="AFQ28" s="1"/>
      <c r="AFR28" s="1"/>
      <c r="AFS28" s="1"/>
      <c r="AFT28" s="1"/>
      <c r="AFU28" s="1"/>
      <c r="AFV28" s="1"/>
      <c r="AFW28" s="1"/>
      <c r="AFX28" s="1"/>
      <c r="AFY28" s="1"/>
      <c r="AFZ28" s="1"/>
      <c r="AGA28" s="1"/>
      <c r="AGB28" s="1"/>
      <c r="AGC28" s="1"/>
      <c r="AGD28" s="1"/>
      <c r="AGE28" s="1"/>
      <c r="AGF28" s="1"/>
      <c r="AGG28" s="1"/>
      <c r="AGH28" s="1"/>
      <c r="AGI28" s="1"/>
      <c r="AGJ28" s="1"/>
      <c r="AGK28" s="1"/>
      <c r="AGL28" s="1"/>
      <c r="AGM28" s="1"/>
      <c r="AGN28" s="1"/>
      <c r="AGO28" s="1"/>
      <c r="AGP28" s="1"/>
      <c r="AGQ28" s="1"/>
      <c r="AGR28" s="1"/>
      <c r="AGS28" s="1"/>
      <c r="AGT28" s="1"/>
      <c r="AGU28" s="1"/>
      <c r="AGV28" s="1"/>
      <c r="AGW28" s="1"/>
      <c r="AGX28" s="1"/>
      <c r="AGY28" s="1"/>
      <c r="AGZ28" s="1"/>
      <c r="AHA28" s="1"/>
      <c r="AHB28" s="1"/>
      <c r="AHC28" s="1"/>
      <c r="AHD28" s="1"/>
      <c r="AHE28" s="1"/>
      <c r="AHF28" s="1"/>
      <c r="AHG28" s="1"/>
      <c r="AHH28" s="1"/>
      <c r="AHI28" s="1"/>
      <c r="AHJ28" s="1"/>
      <c r="AHK28" s="1"/>
      <c r="AHL28" s="1"/>
      <c r="AHM28" s="1"/>
      <c r="AHN28" s="1"/>
      <c r="AHO28" s="1"/>
      <c r="AHP28" s="1"/>
      <c r="AHQ28" s="1"/>
      <c r="AHR28" s="1"/>
      <c r="AHS28" s="1"/>
      <c r="AHT28" s="1"/>
      <c r="AHU28" s="1"/>
      <c r="AHV28" s="1"/>
      <c r="AHW28" s="1"/>
      <c r="AHX28" s="1"/>
      <c r="AHY28" s="1"/>
      <c r="AHZ28" s="1"/>
      <c r="AIA28" s="1"/>
      <c r="AIB28" s="1"/>
      <c r="AIC28" s="1"/>
      <c r="AID28" s="1"/>
      <c r="AIE28" s="1"/>
      <c r="AIF28" s="1"/>
      <c r="AIG28" s="1"/>
      <c r="AIH28" s="1"/>
      <c r="AII28" s="1"/>
      <c r="AIJ28" s="1"/>
      <c r="AIK28" s="1"/>
      <c r="AIL28" s="1"/>
      <c r="AIM28" s="1"/>
      <c r="AIN28" s="1"/>
      <c r="AIO28" s="1"/>
      <c r="AIP28" s="1"/>
      <c r="AIQ28" s="1"/>
      <c r="AIR28" s="1"/>
      <c r="AIS28" s="1"/>
      <c r="AIT28" s="1"/>
      <c r="AIU28" s="1"/>
      <c r="AIV28" s="1"/>
      <c r="AIW28" s="1"/>
      <c r="AIX28" s="1"/>
      <c r="AIY28" s="1"/>
      <c r="AIZ28" s="1"/>
      <c r="AJA28" s="1"/>
      <c r="AJB28" s="1"/>
      <c r="AJC28" s="1"/>
      <c r="AJD28" s="1"/>
      <c r="AJE28" s="1"/>
      <c r="AJF28" s="1"/>
      <c r="AJG28" s="1"/>
      <c r="AJH28" s="1"/>
      <c r="AJI28" s="1"/>
      <c r="AJJ28" s="1"/>
      <c r="AJK28" s="1"/>
      <c r="AJL28" s="1"/>
      <c r="AJM28" s="1"/>
      <c r="AJN28" s="1"/>
      <c r="AJO28" s="1"/>
      <c r="AJP28" s="1"/>
      <c r="AJQ28" s="1"/>
      <c r="AJR28" s="1"/>
      <c r="AJS28" s="1"/>
      <c r="AJT28" s="1"/>
      <c r="AJU28" s="1"/>
      <c r="AJV28" s="1"/>
      <c r="AJW28" s="1"/>
      <c r="AJX28" s="1"/>
      <c r="AJY28" s="1"/>
      <c r="AJZ28" s="1"/>
      <c r="AKA28" s="1"/>
      <c r="AKB28" s="1"/>
      <c r="AKC28" s="1"/>
      <c r="AKD28" s="1"/>
      <c r="AKE28" s="1"/>
      <c r="AKF28" s="1"/>
      <c r="AKG28" s="1"/>
      <c r="AKH28" s="1"/>
      <c r="AKI28" s="1"/>
      <c r="AKJ28" s="1"/>
      <c r="AKK28" s="1"/>
      <c r="AKL28" s="1"/>
      <c r="AKM28" s="1"/>
      <c r="AKN28" s="1"/>
      <c r="AKO28" s="1"/>
      <c r="AKP28" s="1"/>
      <c r="AKQ28" s="1"/>
      <c r="AKR28" s="1"/>
      <c r="AKS28" s="1"/>
      <c r="AKT28" s="1"/>
      <c r="AKU28" s="1"/>
      <c r="AKV28" s="1"/>
      <c r="AKW28" s="1"/>
      <c r="AKX28" s="1"/>
      <c r="AKY28" s="1"/>
      <c r="AKZ28" s="1"/>
      <c r="ALA28" s="1"/>
      <c r="ALB28" s="1"/>
      <c r="ALC28" s="1"/>
      <c r="ALD28" s="1"/>
      <c r="ALE28" s="1"/>
      <c r="ALF28" s="1"/>
      <c r="ALG28" s="1"/>
      <c r="ALH28" s="1"/>
      <c r="ALI28" s="1"/>
      <c r="ALJ28" s="1"/>
      <c r="ALK28" s="1"/>
      <c r="ALL28" s="1"/>
      <c r="ALM28" s="1"/>
      <c r="ALN28" s="1"/>
      <c r="ALO28" s="1"/>
      <c r="ALP28" s="1"/>
      <c r="ALQ28" s="1"/>
      <c r="ALR28" s="1"/>
      <c r="ALS28" s="1"/>
      <c r="ALT28" s="1"/>
      <c r="ALU28" s="1"/>
      <c r="ALV28" s="1"/>
      <c r="ALW28" s="1"/>
      <c r="ALX28" s="1"/>
      <c r="ALY28" s="1"/>
      <c r="ALZ28" s="1"/>
      <c r="AMA28" s="1"/>
      <c r="AMB28" s="1"/>
      <c r="AMC28" s="1"/>
      <c r="AMD28" s="1"/>
      <c r="AME28" s="1"/>
      <c r="AMF28" s="1"/>
      <c r="AMG28" s="1"/>
      <c r="AMH28" s="1"/>
      <c r="AMI28" s="1"/>
      <c r="AMJ28" s="1"/>
      <c r="AMK28" s="1"/>
      <c r="AML28" s="1"/>
      <c r="AMM28" s="1"/>
      <c r="AMN28" s="1"/>
      <c r="AMO28" s="1"/>
      <c r="AMP28" s="1"/>
      <c r="AMQ28" s="1"/>
      <c r="AMR28" s="1"/>
      <c r="AMS28" s="1"/>
      <c r="AMT28" s="1"/>
      <c r="AMU28" s="1"/>
      <c r="AMV28" s="1"/>
      <c r="AMW28" s="1"/>
      <c r="AMX28" s="1"/>
      <c r="AMY28" s="1"/>
      <c r="AMZ28" s="1"/>
      <c r="ANA28" s="1"/>
      <c r="ANB28" s="1"/>
      <c r="ANC28" s="1"/>
      <c r="AND28" s="1"/>
      <c r="ANE28" s="1"/>
      <c r="ANF28" s="1"/>
      <c r="ANG28" s="1"/>
      <c r="ANH28" s="1"/>
      <c r="ANI28" s="1"/>
      <c r="ANJ28" s="1"/>
      <c r="ANK28" s="1"/>
      <c r="ANL28" s="1"/>
      <c r="ANM28" s="1"/>
      <c r="ANN28" s="1"/>
      <c r="ANO28" s="1"/>
      <c r="ANP28" s="1"/>
      <c r="ANQ28" s="1"/>
      <c r="ANR28" s="1"/>
      <c r="ANS28" s="1"/>
      <c r="ANT28" s="1"/>
      <c r="ANU28" s="1"/>
      <c r="ANV28" s="1"/>
      <c r="ANW28" s="1"/>
      <c r="ANX28" s="1"/>
      <c r="ANY28" s="1"/>
      <c r="ANZ28" s="1"/>
      <c r="AOA28" s="1"/>
      <c r="AOB28" s="1"/>
      <c r="AOC28" s="1"/>
      <c r="AOD28" s="1"/>
      <c r="AOE28" s="1"/>
      <c r="AOF28" s="1"/>
      <c r="AOG28" s="1"/>
      <c r="AOH28" s="1"/>
      <c r="AOI28" s="1"/>
      <c r="AOJ28" s="1"/>
      <c r="AOK28" s="1"/>
      <c r="AOL28" s="1"/>
      <c r="AOM28" s="1"/>
      <c r="AON28" s="1"/>
      <c r="AOO28" s="1"/>
      <c r="AOP28" s="1"/>
      <c r="AOQ28" s="1"/>
      <c r="AOR28" s="1"/>
      <c r="AOS28" s="1"/>
      <c r="AOT28" s="1"/>
      <c r="AOU28" s="1"/>
      <c r="AOV28" s="1"/>
      <c r="AOW28" s="1"/>
      <c r="AOX28" s="1"/>
      <c r="AOY28" s="1"/>
      <c r="AOZ28" s="1"/>
      <c r="APA28" s="1"/>
      <c r="APB28" s="1"/>
      <c r="APC28" s="1"/>
      <c r="APD28" s="1"/>
      <c r="APE28" s="1"/>
      <c r="APF28" s="1"/>
      <c r="APG28" s="1"/>
      <c r="APH28" s="1"/>
      <c r="API28" s="1"/>
      <c r="APJ28" s="1"/>
      <c r="APK28" s="1"/>
      <c r="APL28" s="1"/>
      <c r="APM28" s="1"/>
      <c r="APN28" s="1"/>
      <c r="APO28" s="1"/>
      <c r="APP28" s="1"/>
      <c r="APQ28" s="1"/>
      <c r="APR28" s="1"/>
      <c r="APS28" s="1"/>
      <c r="APT28" s="1"/>
      <c r="APU28" s="1"/>
      <c r="APV28" s="1"/>
      <c r="APW28" s="1"/>
      <c r="APX28" s="1"/>
      <c r="APY28" s="1"/>
      <c r="APZ28" s="1"/>
      <c r="AQA28" s="1"/>
      <c r="AQB28" s="1"/>
      <c r="AQC28" s="1"/>
      <c r="AQD28" s="1"/>
      <c r="AQE28" s="1"/>
      <c r="AQF28" s="1"/>
      <c r="AQG28" s="1"/>
      <c r="AQH28" s="1"/>
      <c r="AQI28" s="1"/>
      <c r="AQJ28" s="1"/>
      <c r="AQK28" s="1"/>
      <c r="AQL28" s="1"/>
      <c r="AQM28" s="1"/>
      <c r="AQN28" s="1"/>
      <c r="AQO28" s="1"/>
      <c r="AQP28" s="1"/>
      <c r="AQQ28" s="1"/>
      <c r="AQR28" s="1"/>
      <c r="AQS28" s="1"/>
      <c r="AQT28" s="1"/>
      <c r="AQU28" s="1"/>
      <c r="AQV28" s="1"/>
      <c r="AQW28" s="1"/>
      <c r="AQX28" s="1"/>
      <c r="AQY28" s="1"/>
      <c r="AQZ28" s="1"/>
      <c r="ARA28" s="1"/>
      <c r="ARB28" s="1"/>
      <c r="ARC28" s="1"/>
      <c r="ARD28" s="1"/>
      <c r="ARE28" s="1"/>
      <c r="ARF28" s="1"/>
      <c r="ARG28" s="1"/>
      <c r="ARH28" s="1"/>
      <c r="ARI28" s="1"/>
      <c r="ARJ28" s="1"/>
      <c r="ARK28" s="1"/>
      <c r="ARL28" s="1"/>
      <c r="ARM28" s="1"/>
      <c r="ARN28" s="1"/>
      <c r="ARO28" s="1"/>
      <c r="ARP28" s="1"/>
      <c r="ARQ28" s="1"/>
      <c r="ARR28" s="1"/>
      <c r="ARS28" s="1"/>
      <c r="ART28" s="1"/>
      <c r="ARU28" s="1"/>
      <c r="ARV28" s="1"/>
      <c r="ARW28" s="1"/>
      <c r="ARX28" s="1"/>
      <c r="ARY28" s="1"/>
      <c r="ARZ28" s="1"/>
      <c r="ASA28" s="1"/>
      <c r="ASB28" s="1"/>
      <c r="ASC28" s="1"/>
      <c r="ASD28" s="1"/>
      <c r="ASE28" s="1"/>
      <c r="ASF28" s="1"/>
      <c r="ASG28" s="1"/>
      <c r="ASH28" s="1"/>
      <c r="ASI28" s="1"/>
      <c r="ASJ28" s="1"/>
      <c r="ASK28" s="1"/>
      <c r="ASL28" s="1"/>
      <c r="ASM28" s="1"/>
      <c r="ASN28" s="1"/>
      <c r="ASO28" s="1"/>
      <c r="ASP28" s="1"/>
      <c r="ASQ28" s="1"/>
      <c r="ASR28" s="1"/>
      <c r="ASS28" s="1"/>
      <c r="AST28" s="1"/>
      <c r="ASU28" s="1"/>
      <c r="ASV28" s="1"/>
      <c r="ASW28" s="1"/>
      <c r="ASX28" s="1"/>
      <c r="ASY28" s="1"/>
      <c r="ASZ28" s="1"/>
      <c r="ATA28" s="1"/>
      <c r="ATB28" s="1"/>
      <c r="ATC28" s="1"/>
      <c r="ATD28" s="1"/>
      <c r="ATE28" s="1"/>
      <c r="ATF28" s="1"/>
      <c r="ATG28" s="1"/>
      <c r="ATH28" s="1"/>
      <c r="ATI28" s="1"/>
      <c r="ATJ28" s="1"/>
      <c r="ATK28" s="1"/>
      <c r="ATL28" s="1"/>
      <c r="ATM28" s="1"/>
      <c r="ATN28" s="1"/>
      <c r="ATO28" s="1"/>
      <c r="ATP28" s="1"/>
      <c r="ATQ28" s="1"/>
      <c r="ATR28" s="1"/>
      <c r="ATS28" s="1"/>
      <c r="ATT28" s="1"/>
      <c r="ATU28" s="1"/>
      <c r="ATV28" s="1"/>
      <c r="ATW28" s="1"/>
      <c r="ATX28" s="1"/>
      <c r="ATY28" s="1"/>
      <c r="ATZ28" s="1"/>
      <c r="AUA28" s="1"/>
      <c r="AUB28" s="1"/>
      <c r="AUC28" s="1"/>
      <c r="AUD28" s="1"/>
      <c r="AUE28" s="1"/>
      <c r="AUF28" s="1"/>
      <c r="AUG28" s="1"/>
      <c r="AUH28" s="1"/>
      <c r="AUI28" s="1"/>
      <c r="AUJ28" s="1"/>
      <c r="AUK28" s="1"/>
    </row>
    <row r="29" spans="1:1233" s="519" customFormat="1" ht="14.25">
      <c r="A29" s="53"/>
      <c r="B29" s="98" t="str">
        <f>IF('Client Info'!$F$64="Yes",'Client Info'!$F$61,"N/A")</f>
        <v>N/A</v>
      </c>
      <c r="C29" s="99" t="str">
        <f>IF('Client Info'!F54="Yes","Main site excluded fom Calculation",IF(B29="ISO 45001",'Client Info'!$B$64,"N/A"))</f>
        <v>N/A</v>
      </c>
      <c r="D29" s="182"/>
      <c r="E29" s="839">
        <f>'Effective Employees'!F15</f>
        <v>0</v>
      </c>
      <c r="F29" s="831"/>
      <c r="G29" s="840">
        <f>C$378</f>
        <v>0</v>
      </c>
      <c r="H29" s="840">
        <f ca="1">(1/3)*C378*T29*V29*X29*Z29</f>
        <v>0</v>
      </c>
      <c r="I29" s="840">
        <f ca="1">(2/3)*C378*T29*V29*X29*Z29</f>
        <v>0</v>
      </c>
      <c r="J29" s="840" t="e">
        <f ca="1">C379*T29*V29*X29*Z29/AA10</f>
        <v>#N/A</v>
      </c>
      <c r="K29" s="840">
        <f>IF($K$19="",0,C379*T29*V29*X29*Z29/AA10)</f>
        <v>0</v>
      </c>
      <c r="L29" s="840">
        <f>IF($L$19="",0,C379*T29*V29*X29*Z29/AA10)</f>
        <v>0</v>
      </c>
      <c r="M29" s="841" t="e">
        <f ca="1">IF($M$19="",0,C379*T29*V29*X29*Z29/AA10)</f>
        <v>#N/A</v>
      </c>
      <c r="N29" s="841" t="e">
        <f ca="1">C379*T29*V29*X29*Z29/AA10</f>
        <v>#N/A</v>
      </c>
      <c r="O29" s="842">
        <f ca="1">C380*T29*V29*X29*Z29</f>
        <v>0</v>
      </c>
      <c r="P29" s="1022" t="s">
        <v>340</v>
      </c>
      <c r="Q29" s="207"/>
      <c r="R29" s="287"/>
      <c r="S29" s="709">
        <f>1</f>
        <v>1</v>
      </c>
      <c r="T29" s="709">
        <f t="shared" si="5"/>
        <v>1</v>
      </c>
      <c r="U29" s="710">
        <f ca="1">'Adjustment Factors'!BC512</f>
        <v>0</v>
      </c>
      <c r="V29" s="711">
        <f t="shared" ca="1" si="6"/>
        <v>1</v>
      </c>
      <c r="W29" s="826"/>
      <c r="X29" s="712">
        <f t="shared" si="7"/>
        <v>1</v>
      </c>
      <c r="Y29" s="712">
        <f>IF(Overview!$C$15="Yes",1,0)</f>
        <v>0</v>
      </c>
      <c r="Z29" s="712">
        <f>IF(Y29=1,IF('Integrated Reduction'!$C$29="",1,('Integrated Reduction'!$C$29/100+1)),1)</f>
        <v>1</v>
      </c>
      <c r="AA29" s="712">
        <f>IF(Sampling!F37="Yes",1,0)</f>
        <v>0</v>
      </c>
      <c r="AB29" s="712">
        <f>IF(Sampling!L37="Yes",1,0)</f>
        <v>0</v>
      </c>
      <c r="AC29" s="712">
        <f>IF(Sampling!G37="Yes",1,0)</f>
        <v>0</v>
      </c>
      <c r="AD29" s="712">
        <f>IF(Sampling!H37="Yes",1,0)</f>
        <v>0</v>
      </c>
      <c r="AE29" s="712">
        <f>IF(Sampling!I37="Yes",1,0)</f>
        <v>0</v>
      </c>
      <c r="AF29" s="712">
        <f>IF(Sampling!J37="Yes",1,0)</f>
        <v>0</v>
      </c>
      <c r="AG29" s="713">
        <f>IF(Sampling!K37="Yes",1,0)</f>
        <v>0</v>
      </c>
      <c r="AH29" s="792">
        <f t="shared" ca="1" si="8"/>
        <v>0</v>
      </c>
      <c r="AI29" s="792">
        <f ca="1">O29*AB29</f>
        <v>0</v>
      </c>
      <c r="AJ29" s="792" t="e">
        <f t="shared" ca="1" si="9"/>
        <v>#N/A</v>
      </c>
      <c r="AK29" s="792">
        <f>K29*AD29</f>
        <v>0</v>
      </c>
      <c r="AL29" s="792">
        <f t="shared" si="2"/>
        <v>0</v>
      </c>
      <c r="AM29" s="792" t="e">
        <f t="shared" ca="1" si="3"/>
        <v>#N/A</v>
      </c>
      <c r="AN29" s="792" t="e">
        <f t="shared" ca="1" si="4"/>
        <v>#N/A</v>
      </c>
      <c r="AO29" s="792">
        <f t="shared" ca="1" si="10"/>
        <v>0</v>
      </c>
      <c r="AP29" s="792">
        <f t="shared" ca="1" si="11"/>
        <v>0</v>
      </c>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c r="ADD29" s="1"/>
      <c r="ADE29" s="1"/>
      <c r="ADF29" s="1"/>
      <c r="ADG29" s="1"/>
      <c r="ADH29" s="1"/>
      <c r="ADI29" s="1"/>
      <c r="ADJ29" s="1"/>
      <c r="ADK29" s="1"/>
      <c r="ADL29" s="1"/>
      <c r="ADM29" s="1"/>
      <c r="ADN29" s="1"/>
      <c r="ADO29" s="1"/>
      <c r="ADP29" s="1"/>
      <c r="ADQ29" s="1"/>
      <c r="ADR29" s="1"/>
      <c r="ADS29" s="1"/>
      <c r="ADT29" s="1"/>
      <c r="ADU29" s="1"/>
      <c r="ADV29" s="1"/>
      <c r="ADW29" s="1"/>
      <c r="ADX29" s="1"/>
      <c r="ADY29" s="1"/>
      <c r="ADZ29" s="1"/>
      <c r="AEA29" s="1"/>
      <c r="AEB29" s="1"/>
      <c r="AEC29" s="1"/>
      <c r="AED29" s="1"/>
      <c r="AEE29" s="1"/>
      <c r="AEF29" s="1"/>
      <c r="AEG29" s="1"/>
      <c r="AEH29" s="1"/>
      <c r="AEI29" s="1"/>
      <c r="AEJ29" s="1"/>
      <c r="AEK29" s="1"/>
      <c r="AEL29" s="1"/>
      <c r="AEM29" s="1"/>
      <c r="AEN29" s="1"/>
      <c r="AEO29" s="1"/>
      <c r="AEP29" s="1"/>
      <c r="AEQ29" s="1"/>
      <c r="AER29" s="1"/>
      <c r="AES29" s="1"/>
      <c r="AET29" s="1"/>
      <c r="AEU29" s="1"/>
      <c r="AEV29" s="1"/>
      <c r="AEW29" s="1"/>
      <c r="AEX29" s="1"/>
      <c r="AEY29" s="1"/>
      <c r="AEZ29" s="1"/>
      <c r="AFA29" s="1"/>
      <c r="AFB29" s="1"/>
      <c r="AFC29" s="1"/>
      <c r="AFD29" s="1"/>
      <c r="AFE29" s="1"/>
      <c r="AFF29" s="1"/>
      <c r="AFG29" s="1"/>
      <c r="AFH29" s="1"/>
      <c r="AFI29" s="1"/>
      <c r="AFJ29" s="1"/>
      <c r="AFK29" s="1"/>
      <c r="AFL29" s="1"/>
      <c r="AFM29" s="1"/>
      <c r="AFN29" s="1"/>
      <c r="AFO29" s="1"/>
      <c r="AFP29" s="1"/>
      <c r="AFQ29" s="1"/>
      <c r="AFR29" s="1"/>
      <c r="AFS29" s="1"/>
      <c r="AFT29" s="1"/>
      <c r="AFU29" s="1"/>
      <c r="AFV29" s="1"/>
      <c r="AFW29" s="1"/>
      <c r="AFX29" s="1"/>
      <c r="AFY29" s="1"/>
      <c r="AFZ29" s="1"/>
      <c r="AGA29" s="1"/>
      <c r="AGB29" s="1"/>
      <c r="AGC29" s="1"/>
      <c r="AGD29" s="1"/>
      <c r="AGE29" s="1"/>
      <c r="AGF29" s="1"/>
      <c r="AGG29" s="1"/>
      <c r="AGH29" s="1"/>
      <c r="AGI29" s="1"/>
      <c r="AGJ29" s="1"/>
      <c r="AGK29" s="1"/>
      <c r="AGL29" s="1"/>
      <c r="AGM29" s="1"/>
      <c r="AGN29" s="1"/>
      <c r="AGO29" s="1"/>
      <c r="AGP29" s="1"/>
      <c r="AGQ29" s="1"/>
      <c r="AGR29" s="1"/>
      <c r="AGS29" s="1"/>
      <c r="AGT29" s="1"/>
      <c r="AGU29" s="1"/>
      <c r="AGV29" s="1"/>
      <c r="AGW29" s="1"/>
      <c r="AGX29" s="1"/>
      <c r="AGY29" s="1"/>
      <c r="AGZ29" s="1"/>
      <c r="AHA29" s="1"/>
      <c r="AHB29" s="1"/>
      <c r="AHC29" s="1"/>
      <c r="AHD29" s="1"/>
      <c r="AHE29" s="1"/>
      <c r="AHF29" s="1"/>
      <c r="AHG29" s="1"/>
      <c r="AHH29" s="1"/>
      <c r="AHI29" s="1"/>
      <c r="AHJ29" s="1"/>
      <c r="AHK29" s="1"/>
      <c r="AHL29" s="1"/>
      <c r="AHM29" s="1"/>
      <c r="AHN29" s="1"/>
      <c r="AHO29" s="1"/>
      <c r="AHP29" s="1"/>
      <c r="AHQ29" s="1"/>
      <c r="AHR29" s="1"/>
      <c r="AHS29" s="1"/>
      <c r="AHT29" s="1"/>
      <c r="AHU29" s="1"/>
      <c r="AHV29" s="1"/>
      <c r="AHW29" s="1"/>
      <c r="AHX29" s="1"/>
      <c r="AHY29" s="1"/>
      <c r="AHZ29" s="1"/>
      <c r="AIA29" s="1"/>
      <c r="AIB29" s="1"/>
      <c r="AIC29" s="1"/>
      <c r="AID29" s="1"/>
      <c r="AIE29" s="1"/>
      <c r="AIF29" s="1"/>
      <c r="AIG29" s="1"/>
      <c r="AIH29" s="1"/>
      <c r="AII29" s="1"/>
      <c r="AIJ29" s="1"/>
      <c r="AIK29" s="1"/>
      <c r="AIL29" s="1"/>
      <c r="AIM29" s="1"/>
      <c r="AIN29" s="1"/>
      <c r="AIO29" s="1"/>
      <c r="AIP29" s="1"/>
      <c r="AIQ29" s="1"/>
      <c r="AIR29" s="1"/>
      <c r="AIS29" s="1"/>
      <c r="AIT29" s="1"/>
      <c r="AIU29" s="1"/>
      <c r="AIV29" s="1"/>
      <c r="AIW29" s="1"/>
      <c r="AIX29" s="1"/>
      <c r="AIY29" s="1"/>
      <c r="AIZ29" s="1"/>
      <c r="AJA29" s="1"/>
      <c r="AJB29" s="1"/>
      <c r="AJC29" s="1"/>
      <c r="AJD29" s="1"/>
      <c r="AJE29" s="1"/>
      <c r="AJF29" s="1"/>
      <c r="AJG29" s="1"/>
      <c r="AJH29" s="1"/>
      <c r="AJI29" s="1"/>
      <c r="AJJ29" s="1"/>
      <c r="AJK29" s="1"/>
      <c r="AJL29" s="1"/>
      <c r="AJM29" s="1"/>
      <c r="AJN29" s="1"/>
      <c r="AJO29" s="1"/>
      <c r="AJP29" s="1"/>
      <c r="AJQ29" s="1"/>
      <c r="AJR29" s="1"/>
      <c r="AJS29" s="1"/>
      <c r="AJT29" s="1"/>
      <c r="AJU29" s="1"/>
      <c r="AJV29" s="1"/>
      <c r="AJW29" s="1"/>
      <c r="AJX29" s="1"/>
      <c r="AJY29" s="1"/>
      <c r="AJZ29" s="1"/>
      <c r="AKA29" s="1"/>
      <c r="AKB29" s="1"/>
      <c r="AKC29" s="1"/>
      <c r="AKD29" s="1"/>
      <c r="AKE29" s="1"/>
      <c r="AKF29" s="1"/>
      <c r="AKG29" s="1"/>
      <c r="AKH29" s="1"/>
      <c r="AKI29" s="1"/>
      <c r="AKJ29" s="1"/>
      <c r="AKK29" s="1"/>
      <c r="AKL29" s="1"/>
      <c r="AKM29" s="1"/>
      <c r="AKN29" s="1"/>
      <c r="AKO29" s="1"/>
      <c r="AKP29" s="1"/>
      <c r="AKQ29" s="1"/>
      <c r="AKR29" s="1"/>
      <c r="AKS29" s="1"/>
      <c r="AKT29" s="1"/>
      <c r="AKU29" s="1"/>
      <c r="AKV29" s="1"/>
      <c r="AKW29" s="1"/>
      <c r="AKX29" s="1"/>
      <c r="AKY29" s="1"/>
      <c r="AKZ29" s="1"/>
      <c r="ALA29" s="1"/>
      <c r="ALB29" s="1"/>
      <c r="ALC29" s="1"/>
      <c r="ALD29" s="1"/>
      <c r="ALE29" s="1"/>
      <c r="ALF29" s="1"/>
      <c r="ALG29" s="1"/>
      <c r="ALH29" s="1"/>
      <c r="ALI29" s="1"/>
      <c r="ALJ29" s="1"/>
      <c r="ALK29" s="1"/>
      <c r="ALL29" s="1"/>
      <c r="ALM29" s="1"/>
      <c r="ALN29" s="1"/>
      <c r="ALO29" s="1"/>
      <c r="ALP29" s="1"/>
      <c r="ALQ29" s="1"/>
      <c r="ALR29" s="1"/>
      <c r="ALS29" s="1"/>
      <c r="ALT29" s="1"/>
      <c r="ALU29" s="1"/>
      <c r="ALV29" s="1"/>
      <c r="ALW29" s="1"/>
      <c r="ALX29" s="1"/>
      <c r="ALY29" s="1"/>
      <c r="ALZ29" s="1"/>
      <c r="AMA29" s="1"/>
      <c r="AMB29" s="1"/>
      <c r="AMC29" s="1"/>
      <c r="AMD29" s="1"/>
      <c r="AME29" s="1"/>
      <c r="AMF29" s="1"/>
      <c r="AMG29" s="1"/>
      <c r="AMH29" s="1"/>
      <c r="AMI29" s="1"/>
      <c r="AMJ29" s="1"/>
      <c r="AMK29" s="1"/>
      <c r="AML29" s="1"/>
      <c r="AMM29" s="1"/>
      <c r="AMN29" s="1"/>
      <c r="AMO29" s="1"/>
      <c r="AMP29" s="1"/>
      <c r="AMQ29" s="1"/>
      <c r="AMR29" s="1"/>
      <c r="AMS29" s="1"/>
      <c r="AMT29" s="1"/>
      <c r="AMU29" s="1"/>
      <c r="AMV29" s="1"/>
      <c r="AMW29" s="1"/>
      <c r="AMX29" s="1"/>
      <c r="AMY29" s="1"/>
      <c r="AMZ29" s="1"/>
      <c r="ANA29" s="1"/>
      <c r="ANB29" s="1"/>
      <c r="ANC29" s="1"/>
      <c r="AND29" s="1"/>
      <c r="ANE29" s="1"/>
      <c r="ANF29" s="1"/>
      <c r="ANG29" s="1"/>
      <c r="ANH29" s="1"/>
      <c r="ANI29" s="1"/>
      <c r="ANJ29" s="1"/>
      <c r="ANK29" s="1"/>
      <c r="ANL29" s="1"/>
      <c r="ANM29" s="1"/>
      <c r="ANN29" s="1"/>
      <c r="ANO29" s="1"/>
      <c r="ANP29" s="1"/>
      <c r="ANQ29" s="1"/>
      <c r="ANR29" s="1"/>
      <c r="ANS29" s="1"/>
      <c r="ANT29" s="1"/>
      <c r="ANU29" s="1"/>
      <c r="ANV29" s="1"/>
      <c r="ANW29" s="1"/>
      <c r="ANX29" s="1"/>
      <c r="ANY29" s="1"/>
      <c r="ANZ29" s="1"/>
      <c r="AOA29" s="1"/>
      <c r="AOB29" s="1"/>
      <c r="AOC29" s="1"/>
      <c r="AOD29" s="1"/>
      <c r="AOE29" s="1"/>
      <c r="AOF29" s="1"/>
      <c r="AOG29" s="1"/>
      <c r="AOH29" s="1"/>
      <c r="AOI29" s="1"/>
      <c r="AOJ29" s="1"/>
      <c r="AOK29" s="1"/>
      <c r="AOL29" s="1"/>
      <c r="AOM29" s="1"/>
      <c r="AON29" s="1"/>
      <c r="AOO29" s="1"/>
      <c r="AOP29" s="1"/>
      <c r="AOQ29" s="1"/>
      <c r="AOR29" s="1"/>
      <c r="AOS29" s="1"/>
      <c r="AOT29" s="1"/>
      <c r="AOU29" s="1"/>
      <c r="AOV29" s="1"/>
      <c r="AOW29" s="1"/>
      <c r="AOX29" s="1"/>
      <c r="AOY29" s="1"/>
      <c r="AOZ29" s="1"/>
      <c r="APA29" s="1"/>
      <c r="APB29" s="1"/>
      <c r="APC29" s="1"/>
      <c r="APD29" s="1"/>
      <c r="APE29" s="1"/>
      <c r="APF29" s="1"/>
      <c r="APG29" s="1"/>
      <c r="APH29" s="1"/>
      <c r="API29" s="1"/>
      <c r="APJ29" s="1"/>
      <c r="APK29" s="1"/>
      <c r="APL29" s="1"/>
      <c r="APM29" s="1"/>
      <c r="APN29" s="1"/>
      <c r="APO29" s="1"/>
      <c r="APP29" s="1"/>
      <c r="APQ29" s="1"/>
      <c r="APR29" s="1"/>
      <c r="APS29" s="1"/>
      <c r="APT29" s="1"/>
      <c r="APU29" s="1"/>
      <c r="APV29" s="1"/>
      <c r="APW29" s="1"/>
      <c r="APX29" s="1"/>
      <c r="APY29" s="1"/>
      <c r="APZ29" s="1"/>
      <c r="AQA29" s="1"/>
      <c r="AQB29" s="1"/>
      <c r="AQC29" s="1"/>
      <c r="AQD29" s="1"/>
      <c r="AQE29" s="1"/>
      <c r="AQF29" s="1"/>
      <c r="AQG29" s="1"/>
      <c r="AQH29" s="1"/>
      <c r="AQI29" s="1"/>
      <c r="AQJ29" s="1"/>
      <c r="AQK29" s="1"/>
      <c r="AQL29" s="1"/>
      <c r="AQM29" s="1"/>
      <c r="AQN29" s="1"/>
      <c r="AQO29" s="1"/>
      <c r="AQP29" s="1"/>
      <c r="AQQ29" s="1"/>
      <c r="AQR29" s="1"/>
      <c r="AQS29" s="1"/>
      <c r="AQT29" s="1"/>
      <c r="AQU29" s="1"/>
      <c r="AQV29" s="1"/>
      <c r="AQW29" s="1"/>
      <c r="AQX29" s="1"/>
      <c r="AQY29" s="1"/>
      <c r="AQZ29" s="1"/>
      <c r="ARA29" s="1"/>
      <c r="ARB29" s="1"/>
      <c r="ARC29" s="1"/>
      <c r="ARD29" s="1"/>
      <c r="ARE29" s="1"/>
      <c r="ARF29" s="1"/>
      <c r="ARG29" s="1"/>
      <c r="ARH29" s="1"/>
      <c r="ARI29" s="1"/>
      <c r="ARJ29" s="1"/>
      <c r="ARK29" s="1"/>
      <c r="ARL29" s="1"/>
      <c r="ARM29" s="1"/>
      <c r="ARN29" s="1"/>
      <c r="ARO29" s="1"/>
      <c r="ARP29" s="1"/>
      <c r="ARQ29" s="1"/>
      <c r="ARR29" s="1"/>
      <c r="ARS29" s="1"/>
      <c r="ART29" s="1"/>
      <c r="ARU29" s="1"/>
      <c r="ARV29" s="1"/>
      <c r="ARW29" s="1"/>
      <c r="ARX29" s="1"/>
      <c r="ARY29" s="1"/>
      <c r="ARZ29" s="1"/>
      <c r="ASA29" s="1"/>
      <c r="ASB29" s="1"/>
      <c r="ASC29" s="1"/>
      <c r="ASD29" s="1"/>
      <c r="ASE29" s="1"/>
      <c r="ASF29" s="1"/>
      <c r="ASG29" s="1"/>
      <c r="ASH29" s="1"/>
      <c r="ASI29" s="1"/>
      <c r="ASJ29" s="1"/>
      <c r="ASK29" s="1"/>
      <c r="ASL29" s="1"/>
      <c r="ASM29" s="1"/>
      <c r="ASN29" s="1"/>
      <c r="ASO29" s="1"/>
      <c r="ASP29" s="1"/>
      <c r="ASQ29" s="1"/>
      <c r="ASR29" s="1"/>
      <c r="ASS29" s="1"/>
      <c r="AST29" s="1"/>
      <c r="ASU29" s="1"/>
      <c r="ASV29" s="1"/>
      <c r="ASW29" s="1"/>
      <c r="ASX29" s="1"/>
      <c r="ASY29" s="1"/>
      <c r="ASZ29" s="1"/>
      <c r="ATA29" s="1"/>
      <c r="ATB29" s="1"/>
      <c r="ATC29" s="1"/>
      <c r="ATD29" s="1"/>
      <c r="ATE29" s="1"/>
      <c r="ATF29" s="1"/>
      <c r="ATG29" s="1"/>
      <c r="ATH29" s="1"/>
      <c r="ATI29" s="1"/>
      <c r="ATJ29" s="1"/>
      <c r="ATK29" s="1"/>
      <c r="ATL29" s="1"/>
      <c r="ATM29" s="1"/>
      <c r="ATN29" s="1"/>
      <c r="ATO29" s="1"/>
      <c r="ATP29" s="1"/>
      <c r="ATQ29" s="1"/>
      <c r="ATR29" s="1"/>
      <c r="ATS29" s="1"/>
      <c r="ATT29" s="1"/>
      <c r="ATU29" s="1"/>
      <c r="ATV29" s="1"/>
      <c r="ATW29" s="1"/>
      <c r="ATX29" s="1"/>
      <c r="ATY29" s="1"/>
      <c r="ATZ29" s="1"/>
      <c r="AUA29" s="1"/>
      <c r="AUB29" s="1"/>
      <c r="AUC29" s="1"/>
      <c r="AUD29" s="1"/>
      <c r="AUE29" s="1"/>
      <c r="AUF29" s="1"/>
      <c r="AUG29" s="1"/>
      <c r="AUH29" s="1"/>
      <c r="AUI29" s="1"/>
      <c r="AUJ29" s="1"/>
      <c r="AUK29" s="1"/>
    </row>
    <row r="30" spans="1:1233" s="519" customFormat="1" ht="14.25">
      <c r="A30" s="53"/>
      <c r="B30" s="95" t="str">
        <f>IF('Client Info'!$D$65="Yes",'Client Info'!$D$61,"N/A")</f>
        <v>N/A</v>
      </c>
      <c r="C30" s="96" t="str">
        <f>IF(B30="ISO 9001",'Client Info'!$B$65,"N/A")</f>
        <v>N/A</v>
      </c>
      <c r="D30" s="180"/>
      <c r="E30" s="843">
        <f>'Effective Employees'!F16</f>
        <v>0</v>
      </c>
      <c r="F30" s="831"/>
      <c r="G30" s="832">
        <f>D$345</f>
        <v>0</v>
      </c>
      <c r="H30" s="832">
        <f ca="1">(1/3)*D345*T30*V30*X30*Z30</f>
        <v>0</v>
      </c>
      <c r="I30" s="832">
        <f ca="1">(2/3)*D345*T30*V30*X30*Z30</f>
        <v>0</v>
      </c>
      <c r="J30" s="832" t="e">
        <f ca="1">D346*T30*V30*X30*Z30/AA10</f>
        <v>#N/A</v>
      </c>
      <c r="K30" s="832">
        <f>IF($K$19="",0,D346*T30*V30*X30*Z30/AA10)</f>
        <v>0</v>
      </c>
      <c r="L30" s="832">
        <f>IF($L$19="",0,D346*T30*V30*X30*Z30/AA10)</f>
        <v>0</v>
      </c>
      <c r="M30" s="833" t="e">
        <f ca="1">IF($M$19="",0,D346*T30*V30*X30*Z30/AA10)</f>
        <v>#N/A</v>
      </c>
      <c r="N30" s="844" t="e">
        <f ca="1">D346*T30*V30*X30*Z30/AA10</f>
        <v>#N/A</v>
      </c>
      <c r="O30" s="845">
        <f ca="1">D347*T30*V30*X30*Z30</f>
        <v>0</v>
      </c>
      <c r="P30" s="1022"/>
      <c r="Q30" s="207"/>
      <c r="R30" s="67"/>
      <c r="S30" s="702">
        <f>1</f>
        <v>1</v>
      </c>
      <c r="T30" s="702">
        <f t="shared" si="5"/>
        <v>1</v>
      </c>
      <c r="U30" s="703">
        <f ca="1">'Adjustment Factors'!AA513</f>
        <v>0</v>
      </c>
      <c r="V30" s="704">
        <f t="shared" ca="1" si="6"/>
        <v>1</v>
      </c>
      <c r="W30" s="705">
        <f>-'Client Info'!$C$55/100</f>
        <v>0</v>
      </c>
      <c r="X30" s="705">
        <f t="shared" si="7"/>
        <v>1</v>
      </c>
      <c r="Y30" s="705">
        <f>IF(Overview!$C$13="Yes",1,0)</f>
        <v>0</v>
      </c>
      <c r="Z30" s="705">
        <f>IF(Y30=1,IF('Integrated Reduction'!$C$29="",1,('Integrated Reduction'!$C$29/100+1)),1)</f>
        <v>1</v>
      </c>
      <c r="AA30" s="705">
        <f>IF(Sampling!F38="Yes",1,0)</f>
        <v>0</v>
      </c>
      <c r="AB30" s="705">
        <f>IF(Sampling!L38="Yes",1,0)</f>
        <v>0</v>
      </c>
      <c r="AC30" s="705">
        <f>IF(Sampling!G38="Yes",1,0)</f>
        <v>0</v>
      </c>
      <c r="AD30" s="705">
        <f>IF(Sampling!H38="Yes",1,0)</f>
        <v>0</v>
      </c>
      <c r="AE30" s="705">
        <f>IF(Sampling!I38="Yes",1,0)</f>
        <v>0</v>
      </c>
      <c r="AF30" s="705">
        <f>IF(Sampling!J38="Yes",1,0)</f>
        <v>0</v>
      </c>
      <c r="AG30" s="706">
        <f>IF(Sampling!K38="Yes",1,0)</f>
        <v>0</v>
      </c>
      <c r="AH30" s="790">
        <f t="shared" ca="1" si="8"/>
        <v>0</v>
      </c>
      <c r="AI30" s="790">
        <f ca="1">O30*AB30</f>
        <v>0</v>
      </c>
      <c r="AJ30" s="790" t="e">
        <f t="shared" ca="1" si="9"/>
        <v>#N/A</v>
      </c>
      <c r="AK30" s="790">
        <f t="shared" ref="AK30:AK58" si="12">K30*AD30</f>
        <v>0</v>
      </c>
      <c r="AL30" s="790">
        <f t="shared" si="2"/>
        <v>0</v>
      </c>
      <c r="AM30" s="790" t="e">
        <f t="shared" ca="1" si="3"/>
        <v>#N/A</v>
      </c>
      <c r="AN30" s="790" t="e">
        <f t="shared" ca="1" si="4"/>
        <v>#N/A</v>
      </c>
      <c r="AO30" s="790">
        <f t="shared" ca="1" si="10"/>
        <v>0</v>
      </c>
      <c r="AP30" s="790">
        <f t="shared" ca="1" si="11"/>
        <v>0</v>
      </c>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c r="ADD30" s="1"/>
      <c r="ADE30" s="1"/>
      <c r="ADF30" s="1"/>
      <c r="ADG30" s="1"/>
      <c r="ADH30" s="1"/>
      <c r="ADI30" s="1"/>
      <c r="ADJ30" s="1"/>
      <c r="ADK30" s="1"/>
      <c r="ADL30" s="1"/>
      <c r="ADM30" s="1"/>
      <c r="ADN30" s="1"/>
      <c r="ADO30" s="1"/>
      <c r="ADP30" s="1"/>
      <c r="ADQ30" s="1"/>
      <c r="ADR30" s="1"/>
      <c r="ADS30" s="1"/>
      <c r="ADT30" s="1"/>
      <c r="ADU30" s="1"/>
      <c r="ADV30" s="1"/>
      <c r="ADW30" s="1"/>
      <c r="ADX30" s="1"/>
      <c r="ADY30" s="1"/>
      <c r="ADZ30" s="1"/>
      <c r="AEA30" s="1"/>
      <c r="AEB30" s="1"/>
      <c r="AEC30" s="1"/>
      <c r="AED30" s="1"/>
      <c r="AEE30" s="1"/>
      <c r="AEF30" s="1"/>
      <c r="AEG30" s="1"/>
      <c r="AEH30" s="1"/>
      <c r="AEI30" s="1"/>
      <c r="AEJ30" s="1"/>
      <c r="AEK30" s="1"/>
      <c r="AEL30" s="1"/>
      <c r="AEM30" s="1"/>
      <c r="AEN30" s="1"/>
      <c r="AEO30" s="1"/>
      <c r="AEP30" s="1"/>
      <c r="AEQ30" s="1"/>
      <c r="AER30" s="1"/>
      <c r="AES30" s="1"/>
      <c r="AET30" s="1"/>
      <c r="AEU30" s="1"/>
      <c r="AEV30" s="1"/>
      <c r="AEW30" s="1"/>
      <c r="AEX30" s="1"/>
      <c r="AEY30" s="1"/>
      <c r="AEZ30" s="1"/>
      <c r="AFA30" s="1"/>
      <c r="AFB30" s="1"/>
      <c r="AFC30" s="1"/>
      <c r="AFD30" s="1"/>
      <c r="AFE30" s="1"/>
      <c r="AFF30" s="1"/>
      <c r="AFG30" s="1"/>
      <c r="AFH30" s="1"/>
      <c r="AFI30" s="1"/>
      <c r="AFJ30" s="1"/>
      <c r="AFK30" s="1"/>
      <c r="AFL30" s="1"/>
      <c r="AFM30" s="1"/>
      <c r="AFN30" s="1"/>
      <c r="AFO30" s="1"/>
      <c r="AFP30" s="1"/>
      <c r="AFQ30" s="1"/>
      <c r="AFR30" s="1"/>
      <c r="AFS30" s="1"/>
      <c r="AFT30" s="1"/>
      <c r="AFU30" s="1"/>
      <c r="AFV30" s="1"/>
      <c r="AFW30" s="1"/>
      <c r="AFX30" s="1"/>
      <c r="AFY30" s="1"/>
      <c r="AFZ30" s="1"/>
      <c r="AGA30" s="1"/>
      <c r="AGB30" s="1"/>
      <c r="AGC30" s="1"/>
      <c r="AGD30" s="1"/>
      <c r="AGE30" s="1"/>
      <c r="AGF30" s="1"/>
      <c r="AGG30" s="1"/>
      <c r="AGH30" s="1"/>
      <c r="AGI30" s="1"/>
      <c r="AGJ30" s="1"/>
      <c r="AGK30" s="1"/>
      <c r="AGL30" s="1"/>
      <c r="AGM30" s="1"/>
      <c r="AGN30" s="1"/>
      <c r="AGO30" s="1"/>
      <c r="AGP30" s="1"/>
      <c r="AGQ30" s="1"/>
      <c r="AGR30" s="1"/>
      <c r="AGS30" s="1"/>
      <c r="AGT30" s="1"/>
      <c r="AGU30" s="1"/>
      <c r="AGV30" s="1"/>
      <c r="AGW30" s="1"/>
      <c r="AGX30" s="1"/>
      <c r="AGY30" s="1"/>
      <c r="AGZ30" s="1"/>
      <c r="AHA30" s="1"/>
      <c r="AHB30" s="1"/>
      <c r="AHC30" s="1"/>
      <c r="AHD30" s="1"/>
      <c r="AHE30" s="1"/>
      <c r="AHF30" s="1"/>
      <c r="AHG30" s="1"/>
      <c r="AHH30" s="1"/>
      <c r="AHI30" s="1"/>
      <c r="AHJ30" s="1"/>
      <c r="AHK30" s="1"/>
      <c r="AHL30" s="1"/>
      <c r="AHM30" s="1"/>
      <c r="AHN30" s="1"/>
      <c r="AHO30" s="1"/>
      <c r="AHP30" s="1"/>
      <c r="AHQ30" s="1"/>
      <c r="AHR30" s="1"/>
      <c r="AHS30" s="1"/>
      <c r="AHT30" s="1"/>
      <c r="AHU30" s="1"/>
      <c r="AHV30" s="1"/>
      <c r="AHW30" s="1"/>
      <c r="AHX30" s="1"/>
      <c r="AHY30" s="1"/>
      <c r="AHZ30" s="1"/>
      <c r="AIA30" s="1"/>
      <c r="AIB30" s="1"/>
      <c r="AIC30" s="1"/>
      <c r="AID30" s="1"/>
      <c r="AIE30" s="1"/>
      <c r="AIF30" s="1"/>
      <c r="AIG30" s="1"/>
      <c r="AIH30" s="1"/>
      <c r="AII30" s="1"/>
      <c r="AIJ30" s="1"/>
      <c r="AIK30" s="1"/>
      <c r="AIL30" s="1"/>
      <c r="AIM30" s="1"/>
      <c r="AIN30" s="1"/>
      <c r="AIO30" s="1"/>
      <c r="AIP30" s="1"/>
      <c r="AIQ30" s="1"/>
      <c r="AIR30" s="1"/>
      <c r="AIS30" s="1"/>
      <c r="AIT30" s="1"/>
      <c r="AIU30" s="1"/>
      <c r="AIV30" s="1"/>
      <c r="AIW30" s="1"/>
      <c r="AIX30" s="1"/>
      <c r="AIY30" s="1"/>
      <c r="AIZ30" s="1"/>
      <c r="AJA30" s="1"/>
      <c r="AJB30" s="1"/>
      <c r="AJC30" s="1"/>
      <c r="AJD30" s="1"/>
      <c r="AJE30" s="1"/>
      <c r="AJF30" s="1"/>
      <c r="AJG30" s="1"/>
      <c r="AJH30" s="1"/>
      <c r="AJI30" s="1"/>
      <c r="AJJ30" s="1"/>
      <c r="AJK30" s="1"/>
      <c r="AJL30" s="1"/>
      <c r="AJM30" s="1"/>
      <c r="AJN30" s="1"/>
      <c r="AJO30" s="1"/>
      <c r="AJP30" s="1"/>
      <c r="AJQ30" s="1"/>
      <c r="AJR30" s="1"/>
      <c r="AJS30" s="1"/>
      <c r="AJT30" s="1"/>
      <c r="AJU30" s="1"/>
      <c r="AJV30" s="1"/>
      <c r="AJW30" s="1"/>
      <c r="AJX30" s="1"/>
      <c r="AJY30" s="1"/>
      <c r="AJZ30" s="1"/>
      <c r="AKA30" s="1"/>
      <c r="AKB30" s="1"/>
      <c r="AKC30" s="1"/>
      <c r="AKD30" s="1"/>
      <c r="AKE30" s="1"/>
      <c r="AKF30" s="1"/>
      <c r="AKG30" s="1"/>
      <c r="AKH30" s="1"/>
      <c r="AKI30" s="1"/>
      <c r="AKJ30" s="1"/>
      <c r="AKK30" s="1"/>
      <c r="AKL30" s="1"/>
      <c r="AKM30" s="1"/>
      <c r="AKN30" s="1"/>
      <c r="AKO30" s="1"/>
      <c r="AKP30" s="1"/>
      <c r="AKQ30" s="1"/>
      <c r="AKR30" s="1"/>
      <c r="AKS30" s="1"/>
      <c r="AKT30" s="1"/>
      <c r="AKU30" s="1"/>
      <c r="AKV30" s="1"/>
      <c r="AKW30" s="1"/>
      <c r="AKX30" s="1"/>
      <c r="AKY30" s="1"/>
      <c r="AKZ30" s="1"/>
      <c r="ALA30" s="1"/>
      <c r="ALB30" s="1"/>
      <c r="ALC30" s="1"/>
      <c r="ALD30" s="1"/>
      <c r="ALE30" s="1"/>
      <c r="ALF30" s="1"/>
      <c r="ALG30" s="1"/>
      <c r="ALH30" s="1"/>
      <c r="ALI30" s="1"/>
      <c r="ALJ30" s="1"/>
      <c r="ALK30" s="1"/>
      <c r="ALL30" s="1"/>
      <c r="ALM30" s="1"/>
      <c r="ALN30" s="1"/>
      <c r="ALO30" s="1"/>
      <c r="ALP30" s="1"/>
      <c r="ALQ30" s="1"/>
      <c r="ALR30" s="1"/>
      <c r="ALS30" s="1"/>
      <c r="ALT30" s="1"/>
      <c r="ALU30" s="1"/>
      <c r="ALV30" s="1"/>
      <c r="ALW30" s="1"/>
      <c r="ALX30" s="1"/>
      <c r="ALY30" s="1"/>
      <c r="ALZ30" s="1"/>
      <c r="AMA30" s="1"/>
      <c r="AMB30" s="1"/>
      <c r="AMC30" s="1"/>
      <c r="AMD30" s="1"/>
      <c r="AME30" s="1"/>
      <c r="AMF30" s="1"/>
      <c r="AMG30" s="1"/>
      <c r="AMH30" s="1"/>
      <c r="AMI30" s="1"/>
      <c r="AMJ30" s="1"/>
      <c r="AMK30" s="1"/>
      <c r="AML30" s="1"/>
      <c r="AMM30" s="1"/>
      <c r="AMN30" s="1"/>
      <c r="AMO30" s="1"/>
      <c r="AMP30" s="1"/>
      <c r="AMQ30" s="1"/>
      <c r="AMR30" s="1"/>
      <c r="AMS30" s="1"/>
      <c r="AMT30" s="1"/>
      <c r="AMU30" s="1"/>
      <c r="AMV30" s="1"/>
      <c r="AMW30" s="1"/>
      <c r="AMX30" s="1"/>
      <c r="AMY30" s="1"/>
      <c r="AMZ30" s="1"/>
      <c r="ANA30" s="1"/>
      <c r="ANB30" s="1"/>
      <c r="ANC30" s="1"/>
      <c r="AND30" s="1"/>
      <c r="ANE30" s="1"/>
      <c r="ANF30" s="1"/>
      <c r="ANG30" s="1"/>
      <c r="ANH30" s="1"/>
      <c r="ANI30" s="1"/>
      <c r="ANJ30" s="1"/>
      <c r="ANK30" s="1"/>
      <c r="ANL30" s="1"/>
      <c r="ANM30" s="1"/>
      <c r="ANN30" s="1"/>
      <c r="ANO30" s="1"/>
      <c r="ANP30" s="1"/>
      <c r="ANQ30" s="1"/>
      <c r="ANR30" s="1"/>
      <c r="ANS30" s="1"/>
      <c r="ANT30" s="1"/>
      <c r="ANU30" s="1"/>
      <c r="ANV30" s="1"/>
      <c r="ANW30" s="1"/>
      <c r="ANX30" s="1"/>
      <c r="ANY30" s="1"/>
      <c r="ANZ30" s="1"/>
      <c r="AOA30" s="1"/>
      <c r="AOB30" s="1"/>
      <c r="AOC30" s="1"/>
      <c r="AOD30" s="1"/>
      <c r="AOE30" s="1"/>
      <c r="AOF30" s="1"/>
      <c r="AOG30" s="1"/>
      <c r="AOH30" s="1"/>
      <c r="AOI30" s="1"/>
      <c r="AOJ30" s="1"/>
      <c r="AOK30" s="1"/>
      <c r="AOL30" s="1"/>
      <c r="AOM30" s="1"/>
      <c r="AON30" s="1"/>
      <c r="AOO30" s="1"/>
      <c r="AOP30" s="1"/>
      <c r="AOQ30" s="1"/>
      <c r="AOR30" s="1"/>
      <c r="AOS30" s="1"/>
      <c r="AOT30" s="1"/>
      <c r="AOU30" s="1"/>
      <c r="AOV30" s="1"/>
      <c r="AOW30" s="1"/>
      <c r="AOX30" s="1"/>
      <c r="AOY30" s="1"/>
      <c r="AOZ30" s="1"/>
      <c r="APA30" s="1"/>
      <c r="APB30" s="1"/>
      <c r="APC30" s="1"/>
      <c r="APD30" s="1"/>
      <c r="APE30" s="1"/>
      <c r="APF30" s="1"/>
      <c r="APG30" s="1"/>
      <c r="APH30" s="1"/>
      <c r="API30" s="1"/>
      <c r="APJ30" s="1"/>
      <c r="APK30" s="1"/>
      <c r="APL30" s="1"/>
      <c r="APM30" s="1"/>
      <c r="APN30" s="1"/>
      <c r="APO30" s="1"/>
      <c r="APP30" s="1"/>
      <c r="APQ30" s="1"/>
      <c r="APR30" s="1"/>
      <c r="APS30" s="1"/>
      <c r="APT30" s="1"/>
      <c r="APU30" s="1"/>
      <c r="APV30" s="1"/>
      <c r="APW30" s="1"/>
      <c r="APX30" s="1"/>
      <c r="APY30" s="1"/>
      <c r="APZ30" s="1"/>
      <c r="AQA30" s="1"/>
      <c r="AQB30" s="1"/>
      <c r="AQC30" s="1"/>
      <c r="AQD30" s="1"/>
      <c r="AQE30" s="1"/>
      <c r="AQF30" s="1"/>
      <c r="AQG30" s="1"/>
      <c r="AQH30" s="1"/>
      <c r="AQI30" s="1"/>
      <c r="AQJ30" s="1"/>
      <c r="AQK30" s="1"/>
      <c r="AQL30" s="1"/>
      <c r="AQM30" s="1"/>
      <c r="AQN30" s="1"/>
      <c r="AQO30" s="1"/>
      <c r="AQP30" s="1"/>
      <c r="AQQ30" s="1"/>
      <c r="AQR30" s="1"/>
      <c r="AQS30" s="1"/>
      <c r="AQT30" s="1"/>
      <c r="AQU30" s="1"/>
      <c r="AQV30" s="1"/>
      <c r="AQW30" s="1"/>
      <c r="AQX30" s="1"/>
      <c r="AQY30" s="1"/>
      <c r="AQZ30" s="1"/>
      <c r="ARA30" s="1"/>
      <c r="ARB30" s="1"/>
      <c r="ARC30" s="1"/>
      <c r="ARD30" s="1"/>
      <c r="ARE30" s="1"/>
      <c r="ARF30" s="1"/>
      <c r="ARG30" s="1"/>
      <c r="ARH30" s="1"/>
      <c r="ARI30" s="1"/>
      <c r="ARJ30" s="1"/>
      <c r="ARK30" s="1"/>
      <c r="ARL30" s="1"/>
      <c r="ARM30" s="1"/>
      <c r="ARN30" s="1"/>
      <c r="ARO30" s="1"/>
      <c r="ARP30" s="1"/>
      <c r="ARQ30" s="1"/>
      <c r="ARR30" s="1"/>
      <c r="ARS30" s="1"/>
      <c r="ART30" s="1"/>
      <c r="ARU30" s="1"/>
      <c r="ARV30" s="1"/>
      <c r="ARW30" s="1"/>
      <c r="ARX30" s="1"/>
      <c r="ARY30" s="1"/>
      <c r="ARZ30" s="1"/>
      <c r="ASA30" s="1"/>
      <c r="ASB30" s="1"/>
      <c r="ASC30" s="1"/>
      <c r="ASD30" s="1"/>
      <c r="ASE30" s="1"/>
      <c r="ASF30" s="1"/>
      <c r="ASG30" s="1"/>
      <c r="ASH30" s="1"/>
      <c r="ASI30" s="1"/>
      <c r="ASJ30" s="1"/>
      <c r="ASK30" s="1"/>
      <c r="ASL30" s="1"/>
      <c r="ASM30" s="1"/>
      <c r="ASN30" s="1"/>
      <c r="ASO30" s="1"/>
      <c r="ASP30" s="1"/>
      <c r="ASQ30" s="1"/>
      <c r="ASR30" s="1"/>
      <c r="ASS30" s="1"/>
      <c r="AST30" s="1"/>
      <c r="ASU30" s="1"/>
      <c r="ASV30" s="1"/>
      <c r="ASW30" s="1"/>
      <c r="ASX30" s="1"/>
      <c r="ASY30" s="1"/>
      <c r="ASZ30" s="1"/>
      <c r="ATA30" s="1"/>
      <c r="ATB30" s="1"/>
      <c r="ATC30" s="1"/>
      <c r="ATD30" s="1"/>
      <c r="ATE30" s="1"/>
      <c r="ATF30" s="1"/>
      <c r="ATG30" s="1"/>
      <c r="ATH30" s="1"/>
      <c r="ATI30" s="1"/>
      <c r="ATJ30" s="1"/>
      <c r="ATK30" s="1"/>
      <c r="ATL30" s="1"/>
      <c r="ATM30" s="1"/>
      <c r="ATN30" s="1"/>
      <c r="ATO30" s="1"/>
      <c r="ATP30" s="1"/>
      <c r="ATQ30" s="1"/>
      <c r="ATR30" s="1"/>
      <c r="ATS30" s="1"/>
      <c r="ATT30" s="1"/>
      <c r="ATU30" s="1"/>
      <c r="ATV30" s="1"/>
      <c r="ATW30" s="1"/>
      <c r="ATX30" s="1"/>
      <c r="ATY30" s="1"/>
      <c r="ATZ30" s="1"/>
      <c r="AUA30" s="1"/>
      <c r="AUB30" s="1"/>
      <c r="AUC30" s="1"/>
      <c r="AUD30" s="1"/>
      <c r="AUE30" s="1"/>
      <c r="AUF30" s="1"/>
      <c r="AUG30" s="1"/>
      <c r="AUH30" s="1"/>
      <c r="AUI30" s="1"/>
      <c r="AUJ30" s="1"/>
      <c r="AUK30" s="1"/>
    </row>
    <row r="31" spans="1:1233" s="519" customFormat="1" ht="14.25">
      <c r="A31" s="53"/>
      <c r="B31" s="97" t="str">
        <f>IF('Client Info'!$E$65="Yes",'Client Info'!$E$61,"N/A")</f>
        <v>N/A</v>
      </c>
      <c r="C31" s="62" t="str">
        <f>IF(B31="ISO 14001",'Client Info'!$B$65,"N/A")</f>
        <v>N/A</v>
      </c>
      <c r="D31" s="181"/>
      <c r="E31" s="834">
        <f>'Effective Employees'!F17</f>
        <v>0</v>
      </c>
      <c r="F31" s="831"/>
      <c r="G31" s="846">
        <f>D$363</f>
        <v>0</v>
      </c>
      <c r="H31" s="835">
        <f ca="1">(1/3)*D363*T31*V31*X31*Z31</f>
        <v>0</v>
      </c>
      <c r="I31" s="835">
        <f ca="1">(2/3)*D363*T31*V31*X31*Z31</f>
        <v>0</v>
      </c>
      <c r="J31" s="835" t="e">
        <f ca="1">D364*T31*V31*X31*Z31/AA10</f>
        <v>#N/A</v>
      </c>
      <c r="K31" s="835">
        <f>IF($K$19="",0,D364*T31*V31*X31*Z31/AA10)</f>
        <v>0</v>
      </c>
      <c r="L31" s="835">
        <f>IF($L$19="",0,D364*T31*V31*X31*Z31/AA10)</f>
        <v>0</v>
      </c>
      <c r="M31" s="836" t="e">
        <f ca="1">IF($M$19="",0,D364*T31*V31*X31*Z31/AA10)</f>
        <v>#N/A</v>
      </c>
      <c r="N31" s="837" t="e">
        <f ca="1">D364*T31*V31*X31*Z31/AA10</f>
        <v>#N/A</v>
      </c>
      <c r="O31" s="838">
        <f ca="1">D365*T31*V31*X31*Z31</f>
        <v>0</v>
      </c>
      <c r="P31" s="1022"/>
      <c r="Q31" s="207"/>
      <c r="R31" s="286"/>
      <c r="S31" s="386">
        <f>1</f>
        <v>1</v>
      </c>
      <c r="T31" s="386">
        <f t="shared" si="5"/>
        <v>1</v>
      </c>
      <c r="U31" s="707">
        <f ca="1">'Adjustment Factors'!AP513</f>
        <v>0</v>
      </c>
      <c r="V31" s="208">
        <f t="shared" ca="1" si="6"/>
        <v>1</v>
      </c>
      <c r="W31" s="67">
        <f>-'Client Info'!$C$55/100</f>
        <v>0</v>
      </c>
      <c r="X31" s="67">
        <f t="shared" si="7"/>
        <v>1</v>
      </c>
      <c r="Y31" s="67">
        <f>IF(Overview!$C$14="Yes",1,0)</f>
        <v>0</v>
      </c>
      <c r="Z31" s="67">
        <f>IF(Y31=1,IF('Integrated Reduction'!$C$29="",1,('Integrated Reduction'!$C$29/100+1)),1)</f>
        <v>1</v>
      </c>
      <c r="AA31" s="67">
        <f>IF(Sampling!F39="Yes",1,0)</f>
        <v>0</v>
      </c>
      <c r="AB31" s="67">
        <f>IF(Sampling!L39="Yes",1,0)</f>
        <v>0</v>
      </c>
      <c r="AC31" s="67">
        <f>IF(Sampling!G39="Yes",1,0)</f>
        <v>0</v>
      </c>
      <c r="AD31" s="67">
        <f>IF(Sampling!H39="Yes",1,0)</f>
        <v>0</v>
      </c>
      <c r="AE31" s="67">
        <f>IF(Sampling!I39="Yes",1,0)</f>
        <v>0</v>
      </c>
      <c r="AF31" s="67">
        <f>IF(Sampling!J39="Yes",1,0)</f>
        <v>0</v>
      </c>
      <c r="AG31" s="708">
        <f>IF(Sampling!K39="Yes",1,0)</f>
        <v>0</v>
      </c>
      <c r="AH31" s="791">
        <f t="shared" ca="1" si="8"/>
        <v>0</v>
      </c>
      <c r="AI31" s="791">
        <f t="shared" ref="AI31:AI89" ca="1" si="13">O31*AB31</f>
        <v>0</v>
      </c>
      <c r="AJ31" s="791" t="e">
        <f t="shared" ca="1" si="9"/>
        <v>#N/A</v>
      </c>
      <c r="AK31" s="791">
        <f t="shared" si="12"/>
        <v>0</v>
      </c>
      <c r="AL31" s="791">
        <f t="shared" si="2"/>
        <v>0</v>
      </c>
      <c r="AM31" s="791" t="e">
        <f t="shared" ca="1" si="3"/>
        <v>#N/A</v>
      </c>
      <c r="AN31" s="791" t="e">
        <f t="shared" ca="1" si="4"/>
        <v>#N/A</v>
      </c>
      <c r="AO31" s="791">
        <f t="shared" ca="1" si="10"/>
        <v>0</v>
      </c>
      <c r="AP31" s="791">
        <f t="shared" ca="1" si="11"/>
        <v>0</v>
      </c>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c r="ADD31" s="1"/>
      <c r="ADE31" s="1"/>
      <c r="ADF31" s="1"/>
      <c r="ADG31" s="1"/>
      <c r="ADH31" s="1"/>
      <c r="ADI31" s="1"/>
      <c r="ADJ31" s="1"/>
      <c r="ADK31" s="1"/>
      <c r="ADL31" s="1"/>
      <c r="ADM31" s="1"/>
      <c r="ADN31" s="1"/>
      <c r="ADO31" s="1"/>
      <c r="ADP31" s="1"/>
      <c r="ADQ31" s="1"/>
      <c r="ADR31" s="1"/>
      <c r="ADS31" s="1"/>
      <c r="ADT31" s="1"/>
      <c r="ADU31" s="1"/>
      <c r="ADV31" s="1"/>
      <c r="ADW31" s="1"/>
      <c r="ADX31" s="1"/>
      <c r="ADY31" s="1"/>
      <c r="ADZ31" s="1"/>
      <c r="AEA31" s="1"/>
      <c r="AEB31" s="1"/>
      <c r="AEC31" s="1"/>
      <c r="AED31" s="1"/>
      <c r="AEE31" s="1"/>
      <c r="AEF31" s="1"/>
      <c r="AEG31" s="1"/>
      <c r="AEH31" s="1"/>
      <c r="AEI31" s="1"/>
      <c r="AEJ31" s="1"/>
      <c r="AEK31" s="1"/>
      <c r="AEL31" s="1"/>
      <c r="AEM31" s="1"/>
      <c r="AEN31" s="1"/>
      <c r="AEO31" s="1"/>
      <c r="AEP31" s="1"/>
      <c r="AEQ31" s="1"/>
      <c r="AER31" s="1"/>
      <c r="AES31" s="1"/>
      <c r="AET31" s="1"/>
      <c r="AEU31" s="1"/>
      <c r="AEV31" s="1"/>
      <c r="AEW31" s="1"/>
      <c r="AEX31" s="1"/>
      <c r="AEY31" s="1"/>
      <c r="AEZ31" s="1"/>
      <c r="AFA31" s="1"/>
      <c r="AFB31" s="1"/>
      <c r="AFC31" s="1"/>
      <c r="AFD31" s="1"/>
      <c r="AFE31" s="1"/>
      <c r="AFF31" s="1"/>
      <c r="AFG31" s="1"/>
      <c r="AFH31" s="1"/>
      <c r="AFI31" s="1"/>
      <c r="AFJ31" s="1"/>
      <c r="AFK31" s="1"/>
      <c r="AFL31" s="1"/>
      <c r="AFM31" s="1"/>
      <c r="AFN31" s="1"/>
      <c r="AFO31" s="1"/>
      <c r="AFP31" s="1"/>
      <c r="AFQ31" s="1"/>
      <c r="AFR31" s="1"/>
      <c r="AFS31" s="1"/>
      <c r="AFT31" s="1"/>
      <c r="AFU31" s="1"/>
      <c r="AFV31" s="1"/>
      <c r="AFW31" s="1"/>
      <c r="AFX31" s="1"/>
      <c r="AFY31" s="1"/>
      <c r="AFZ31" s="1"/>
      <c r="AGA31" s="1"/>
      <c r="AGB31" s="1"/>
      <c r="AGC31" s="1"/>
      <c r="AGD31" s="1"/>
      <c r="AGE31" s="1"/>
      <c r="AGF31" s="1"/>
      <c r="AGG31" s="1"/>
      <c r="AGH31" s="1"/>
      <c r="AGI31" s="1"/>
      <c r="AGJ31" s="1"/>
      <c r="AGK31" s="1"/>
      <c r="AGL31" s="1"/>
      <c r="AGM31" s="1"/>
      <c r="AGN31" s="1"/>
      <c r="AGO31" s="1"/>
      <c r="AGP31" s="1"/>
      <c r="AGQ31" s="1"/>
      <c r="AGR31" s="1"/>
      <c r="AGS31" s="1"/>
      <c r="AGT31" s="1"/>
      <c r="AGU31" s="1"/>
      <c r="AGV31" s="1"/>
      <c r="AGW31" s="1"/>
      <c r="AGX31" s="1"/>
      <c r="AGY31" s="1"/>
      <c r="AGZ31" s="1"/>
      <c r="AHA31" s="1"/>
      <c r="AHB31" s="1"/>
      <c r="AHC31" s="1"/>
      <c r="AHD31" s="1"/>
      <c r="AHE31" s="1"/>
      <c r="AHF31" s="1"/>
      <c r="AHG31" s="1"/>
      <c r="AHH31" s="1"/>
      <c r="AHI31" s="1"/>
      <c r="AHJ31" s="1"/>
      <c r="AHK31" s="1"/>
      <c r="AHL31" s="1"/>
      <c r="AHM31" s="1"/>
      <c r="AHN31" s="1"/>
      <c r="AHO31" s="1"/>
      <c r="AHP31" s="1"/>
      <c r="AHQ31" s="1"/>
      <c r="AHR31" s="1"/>
      <c r="AHS31" s="1"/>
      <c r="AHT31" s="1"/>
      <c r="AHU31" s="1"/>
      <c r="AHV31" s="1"/>
      <c r="AHW31" s="1"/>
      <c r="AHX31" s="1"/>
      <c r="AHY31" s="1"/>
      <c r="AHZ31" s="1"/>
      <c r="AIA31" s="1"/>
      <c r="AIB31" s="1"/>
      <c r="AIC31" s="1"/>
      <c r="AID31" s="1"/>
      <c r="AIE31" s="1"/>
      <c r="AIF31" s="1"/>
      <c r="AIG31" s="1"/>
      <c r="AIH31" s="1"/>
      <c r="AII31" s="1"/>
      <c r="AIJ31" s="1"/>
      <c r="AIK31" s="1"/>
      <c r="AIL31" s="1"/>
      <c r="AIM31" s="1"/>
      <c r="AIN31" s="1"/>
      <c r="AIO31" s="1"/>
      <c r="AIP31" s="1"/>
      <c r="AIQ31" s="1"/>
      <c r="AIR31" s="1"/>
      <c r="AIS31" s="1"/>
      <c r="AIT31" s="1"/>
      <c r="AIU31" s="1"/>
      <c r="AIV31" s="1"/>
      <c r="AIW31" s="1"/>
      <c r="AIX31" s="1"/>
      <c r="AIY31" s="1"/>
      <c r="AIZ31" s="1"/>
      <c r="AJA31" s="1"/>
      <c r="AJB31" s="1"/>
      <c r="AJC31" s="1"/>
      <c r="AJD31" s="1"/>
      <c r="AJE31" s="1"/>
      <c r="AJF31" s="1"/>
      <c r="AJG31" s="1"/>
      <c r="AJH31" s="1"/>
      <c r="AJI31" s="1"/>
      <c r="AJJ31" s="1"/>
      <c r="AJK31" s="1"/>
      <c r="AJL31" s="1"/>
      <c r="AJM31" s="1"/>
      <c r="AJN31" s="1"/>
      <c r="AJO31" s="1"/>
      <c r="AJP31" s="1"/>
      <c r="AJQ31" s="1"/>
      <c r="AJR31" s="1"/>
      <c r="AJS31" s="1"/>
      <c r="AJT31" s="1"/>
      <c r="AJU31" s="1"/>
      <c r="AJV31" s="1"/>
      <c r="AJW31" s="1"/>
      <c r="AJX31" s="1"/>
      <c r="AJY31" s="1"/>
      <c r="AJZ31" s="1"/>
      <c r="AKA31" s="1"/>
      <c r="AKB31" s="1"/>
      <c r="AKC31" s="1"/>
      <c r="AKD31" s="1"/>
      <c r="AKE31" s="1"/>
      <c r="AKF31" s="1"/>
      <c r="AKG31" s="1"/>
      <c r="AKH31" s="1"/>
      <c r="AKI31" s="1"/>
      <c r="AKJ31" s="1"/>
      <c r="AKK31" s="1"/>
      <c r="AKL31" s="1"/>
      <c r="AKM31" s="1"/>
      <c r="AKN31" s="1"/>
      <c r="AKO31" s="1"/>
      <c r="AKP31" s="1"/>
      <c r="AKQ31" s="1"/>
      <c r="AKR31" s="1"/>
      <c r="AKS31" s="1"/>
      <c r="AKT31" s="1"/>
      <c r="AKU31" s="1"/>
      <c r="AKV31" s="1"/>
      <c r="AKW31" s="1"/>
      <c r="AKX31" s="1"/>
      <c r="AKY31" s="1"/>
      <c r="AKZ31" s="1"/>
      <c r="ALA31" s="1"/>
      <c r="ALB31" s="1"/>
      <c r="ALC31" s="1"/>
      <c r="ALD31" s="1"/>
      <c r="ALE31" s="1"/>
      <c r="ALF31" s="1"/>
      <c r="ALG31" s="1"/>
      <c r="ALH31" s="1"/>
      <c r="ALI31" s="1"/>
      <c r="ALJ31" s="1"/>
      <c r="ALK31" s="1"/>
      <c r="ALL31" s="1"/>
      <c r="ALM31" s="1"/>
      <c r="ALN31" s="1"/>
      <c r="ALO31" s="1"/>
      <c r="ALP31" s="1"/>
      <c r="ALQ31" s="1"/>
      <c r="ALR31" s="1"/>
      <c r="ALS31" s="1"/>
      <c r="ALT31" s="1"/>
      <c r="ALU31" s="1"/>
      <c r="ALV31" s="1"/>
      <c r="ALW31" s="1"/>
      <c r="ALX31" s="1"/>
      <c r="ALY31" s="1"/>
      <c r="ALZ31" s="1"/>
      <c r="AMA31" s="1"/>
      <c r="AMB31" s="1"/>
      <c r="AMC31" s="1"/>
      <c r="AMD31" s="1"/>
      <c r="AME31" s="1"/>
      <c r="AMF31" s="1"/>
      <c r="AMG31" s="1"/>
      <c r="AMH31" s="1"/>
      <c r="AMI31" s="1"/>
      <c r="AMJ31" s="1"/>
      <c r="AMK31" s="1"/>
      <c r="AML31" s="1"/>
      <c r="AMM31" s="1"/>
      <c r="AMN31" s="1"/>
      <c r="AMO31" s="1"/>
      <c r="AMP31" s="1"/>
      <c r="AMQ31" s="1"/>
      <c r="AMR31" s="1"/>
      <c r="AMS31" s="1"/>
      <c r="AMT31" s="1"/>
      <c r="AMU31" s="1"/>
      <c r="AMV31" s="1"/>
      <c r="AMW31" s="1"/>
      <c r="AMX31" s="1"/>
      <c r="AMY31" s="1"/>
      <c r="AMZ31" s="1"/>
      <c r="ANA31" s="1"/>
      <c r="ANB31" s="1"/>
      <c r="ANC31" s="1"/>
      <c r="AND31" s="1"/>
      <c r="ANE31" s="1"/>
      <c r="ANF31" s="1"/>
      <c r="ANG31" s="1"/>
      <c r="ANH31" s="1"/>
      <c r="ANI31" s="1"/>
      <c r="ANJ31" s="1"/>
      <c r="ANK31" s="1"/>
      <c r="ANL31" s="1"/>
      <c r="ANM31" s="1"/>
      <c r="ANN31" s="1"/>
      <c r="ANO31" s="1"/>
      <c r="ANP31" s="1"/>
      <c r="ANQ31" s="1"/>
      <c r="ANR31" s="1"/>
      <c r="ANS31" s="1"/>
      <c r="ANT31" s="1"/>
      <c r="ANU31" s="1"/>
      <c r="ANV31" s="1"/>
      <c r="ANW31" s="1"/>
      <c r="ANX31" s="1"/>
      <c r="ANY31" s="1"/>
      <c r="ANZ31" s="1"/>
      <c r="AOA31" s="1"/>
      <c r="AOB31" s="1"/>
      <c r="AOC31" s="1"/>
      <c r="AOD31" s="1"/>
      <c r="AOE31" s="1"/>
      <c r="AOF31" s="1"/>
      <c r="AOG31" s="1"/>
      <c r="AOH31" s="1"/>
      <c r="AOI31" s="1"/>
      <c r="AOJ31" s="1"/>
      <c r="AOK31" s="1"/>
      <c r="AOL31" s="1"/>
      <c r="AOM31" s="1"/>
      <c r="AON31" s="1"/>
      <c r="AOO31" s="1"/>
      <c r="AOP31" s="1"/>
      <c r="AOQ31" s="1"/>
      <c r="AOR31" s="1"/>
      <c r="AOS31" s="1"/>
      <c r="AOT31" s="1"/>
      <c r="AOU31" s="1"/>
      <c r="AOV31" s="1"/>
      <c r="AOW31" s="1"/>
      <c r="AOX31" s="1"/>
      <c r="AOY31" s="1"/>
      <c r="AOZ31" s="1"/>
      <c r="APA31" s="1"/>
      <c r="APB31" s="1"/>
      <c r="APC31" s="1"/>
      <c r="APD31" s="1"/>
      <c r="APE31" s="1"/>
      <c r="APF31" s="1"/>
      <c r="APG31" s="1"/>
      <c r="APH31" s="1"/>
      <c r="API31" s="1"/>
      <c r="APJ31" s="1"/>
      <c r="APK31" s="1"/>
      <c r="APL31" s="1"/>
      <c r="APM31" s="1"/>
      <c r="APN31" s="1"/>
      <c r="APO31" s="1"/>
      <c r="APP31" s="1"/>
      <c r="APQ31" s="1"/>
      <c r="APR31" s="1"/>
      <c r="APS31" s="1"/>
      <c r="APT31" s="1"/>
      <c r="APU31" s="1"/>
      <c r="APV31" s="1"/>
      <c r="APW31" s="1"/>
      <c r="APX31" s="1"/>
      <c r="APY31" s="1"/>
      <c r="APZ31" s="1"/>
      <c r="AQA31" s="1"/>
      <c r="AQB31" s="1"/>
      <c r="AQC31" s="1"/>
      <c r="AQD31" s="1"/>
      <c r="AQE31" s="1"/>
      <c r="AQF31" s="1"/>
      <c r="AQG31" s="1"/>
      <c r="AQH31" s="1"/>
      <c r="AQI31" s="1"/>
      <c r="AQJ31" s="1"/>
      <c r="AQK31" s="1"/>
      <c r="AQL31" s="1"/>
      <c r="AQM31" s="1"/>
      <c r="AQN31" s="1"/>
      <c r="AQO31" s="1"/>
      <c r="AQP31" s="1"/>
      <c r="AQQ31" s="1"/>
      <c r="AQR31" s="1"/>
      <c r="AQS31" s="1"/>
      <c r="AQT31" s="1"/>
      <c r="AQU31" s="1"/>
      <c r="AQV31" s="1"/>
      <c r="AQW31" s="1"/>
      <c r="AQX31" s="1"/>
      <c r="AQY31" s="1"/>
      <c r="AQZ31" s="1"/>
      <c r="ARA31" s="1"/>
      <c r="ARB31" s="1"/>
      <c r="ARC31" s="1"/>
      <c r="ARD31" s="1"/>
      <c r="ARE31" s="1"/>
      <c r="ARF31" s="1"/>
      <c r="ARG31" s="1"/>
      <c r="ARH31" s="1"/>
      <c r="ARI31" s="1"/>
      <c r="ARJ31" s="1"/>
      <c r="ARK31" s="1"/>
      <c r="ARL31" s="1"/>
      <c r="ARM31" s="1"/>
      <c r="ARN31" s="1"/>
      <c r="ARO31" s="1"/>
      <c r="ARP31" s="1"/>
      <c r="ARQ31" s="1"/>
      <c r="ARR31" s="1"/>
      <c r="ARS31" s="1"/>
      <c r="ART31" s="1"/>
      <c r="ARU31" s="1"/>
      <c r="ARV31" s="1"/>
      <c r="ARW31" s="1"/>
      <c r="ARX31" s="1"/>
      <c r="ARY31" s="1"/>
      <c r="ARZ31" s="1"/>
      <c r="ASA31" s="1"/>
      <c r="ASB31" s="1"/>
      <c r="ASC31" s="1"/>
      <c r="ASD31" s="1"/>
      <c r="ASE31" s="1"/>
      <c r="ASF31" s="1"/>
      <c r="ASG31" s="1"/>
      <c r="ASH31" s="1"/>
      <c r="ASI31" s="1"/>
      <c r="ASJ31" s="1"/>
      <c r="ASK31" s="1"/>
      <c r="ASL31" s="1"/>
      <c r="ASM31" s="1"/>
      <c r="ASN31" s="1"/>
      <c r="ASO31" s="1"/>
      <c r="ASP31" s="1"/>
      <c r="ASQ31" s="1"/>
      <c r="ASR31" s="1"/>
      <c r="ASS31" s="1"/>
      <c r="AST31" s="1"/>
      <c r="ASU31" s="1"/>
      <c r="ASV31" s="1"/>
      <c r="ASW31" s="1"/>
      <c r="ASX31" s="1"/>
      <c r="ASY31" s="1"/>
      <c r="ASZ31" s="1"/>
      <c r="ATA31" s="1"/>
      <c r="ATB31" s="1"/>
      <c r="ATC31" s="1"/>
      <c r="ATD31" s="1"/>
      <c r="ATE31" s="1"/>
      <c r="ATF31" s="1"/>
      <c r="ATG31" s="1"/>
      <c r="ATH31" s="1"/>
      <c r="ATI31" s="1"/>
      <c r="ATJ31" s="1"/>
      <c r="ATK31" s="1"/>
      <c r="ATL31" s="1"/>
      <c r="ATM31" s="1"/>
      <c r="ATN31" s="1"/>
      <c r="ATO31" s="1"/>
      <c r="ATP31" s="1"/>
      <c r="ATQ31" s="1"/>
      <c r="ATR31" s="1"/>
      <c r="ATS31" s="1"/>
      <c r="ATT31" s="1"/>
      <c r="ATU31" s="1"/>
      <c r="ATV31" s="1"/>
      <c r="ATW31" s="1"/>
      <c r="ATX31" s="1"/>
      <c r="ATY31" s="1"/>
      <c r="ATZ31" s="1"/>
      <c r="AUA31" s="1"/>
      <c r="AUB31" s="1"/>
      <c r="AUC31" s="1"/>
      <c r="AUD31" s="1"/>
      <c r="AUE31" s="1"/>
      <c r="AUF31" s="1"/>
      <c r="AUG31" s="1"/>
      <c r="AUH31" s="1"/>
      <c r="AUI31" s="1"/>
      <c r="AUJ31" s="1"/>
      <c r="AUK31" s="1"/>
    </row>
    <row r="32" spans="1:1233" s="519" customFormat="1" ht="14.25">
      <c r="A32" s="53"/>
      <c r="B32" s="100" t="str">
        <f>IF('Client Info'!$F$65="Yes",'Client Info'!$F$61,"N/A")</f>
        <v>N/A</v>
      </c>
      <c r="C32" s="101" t="str">
        <f>IF(B32="ISO 45001",'Client Info'!$B$65,"N/A")</f>
        <v>N/A</v>
      </c>
      <c r="D32" s="182"/>
      <c r="E32" s="839">
        <f>'Effective Employees'!F18</f>
        <v>0</v>
      </c>
      <c r="F32" s="831"/>
      <c r="G32" s="847">
        <f>D$378</f>
        <v>0</v>
      </c>
      <c r="H32" s="840">
        <f ca="1">(1/3)*D378*T32*V32*X32*Z32</f>
        <v>0</v>
      </c>
      <c r="I32" s="840">
        <f ca="1">(2/3)*D378*T32*V32*X32*Z32</f>
        <v>0</v>
      </c>
      <c r="J32" s="840" t="e">
        <f ca="1">D379*T32*V32*X32*Z32/AA10</f>
        <v>#N/A</v>
      </c>
      <c r="K32" s="840">
        <f>IF($K$19="",0,D379*T32*V32*X32*Z32/AA10)</f>
        <v>0</v>
      </c>
      <c r="L32" s="840">
        <f>IF($L$19="",0,D379*T32*V32*X32*Z32/AA10)</f>
        <v>0</v>
      </c>
      <c r="M32" s="841" t="e">
        <f ca="1">IF($M$19="",0,D379*T32*V32*X32*Z32/AA10)</f>
        <v>#N/A</v>
      </c>
      <c r="N32" s="841" t="e">
        <f ca="1">D379*T32*V32*X32*Z32/AA10</f>
        <v>#N/A</v>
      </c>
      <c r="O32" s="842">
        <f ca="1">D380*T32*V32*X32*Z32</f>
        <v>0</v>
      </c>
      <c r="P32" s="434"/>
      <c r="Q32" s="207"/>
      <c r="R32" s="67"/>
      <c r="S32" s="709">
        <f>1</f>
        <v>1</v>
      </c>
      <c r="T32" s="709">
        <f t="shared" si="5"/>
        <v>1</v>
      </c>
      <c r="U32" s="710">
        <f ca="1">'Adjustment Factors'!BC513</f>
        <v>0</v>
      </c>
      <c r="V32" s="711">
        <f t="shared" ca="1" si="6"/>
        <v>1</v>
      </c>
      <c r="W32" s="712">
        <f>-'Client Info'!$C$55/100</f>
        <v>0</v>
      </c>
      <c r="X32" s="712">
        <f t="shared" si="7"/>
        <v>1</v>
      </c>
      <c r="Y32" s="712">
        <f>IF(Overview!$C$15="Yes",1,0)</f>
        <v>0</v>
      </c>
      <c r="Z32" s="712">
        <f>IF(Y32=1,IF('Integrated Reduction'!$C$29="",1,('Integrated Reduction'!$C$29/100+1)),1)</f>
        <v>1</v>
      </c>
      <c r="AA32" s="712">
        <f>IF(Sampling!F40="Yes",1,0)</f>
        <v>0</v>
      </c>
      <c r="AB32" s="712">
        <f>IF(Sampling!L40="Yes",1,0)</f>
        <v>0</v>
      </c>
      <c r="AC32" s="712">
        <f>IF(Sampling!G40="Yes",1,0)</f>
        <v>0</v>
      </c>
      <c r="AD32" s="712">
        <f>IF(Sampling!H40="Yes",1,0)</f>
        <v>0</v>
      </c>
      <c r="AE32" s="712">
        <f>IF(Sampling!I40="Yes",1,0)</f>
        <v>0</v>
      </c>
      <c r="AF32" s="712">
        <f>IF(Sampling!J40="Yes",1,0)</f>
        <v>0</v>
      </c>
      <c r="AG32" s="713">
        <f>IF(Sampling!K40="Yes",1,0)</f>
        <v>0</v>
      </c>
      <c r="AH32" s="792">
        <f t="shared" ca="1" si="8"/>
        <v>0</v>
      </c>
      <c r="AI32" s="792">
        <f t="shared" ca="1" si="13"/>
        <v>0</v>
      </c>
      <c r="AJ32" s="792" t="e">
        <f t="shared" ca="1" si="9"/>
        <v>#N/A</v>
      </c>
      <c r="AK32" s="792">
        <f t="shared" si="12"/>
        <v>0</v>
      </c>
      <c r="AL32" s="792">
        <f t="shared" si="2"/>
        <v>0</v>
      </c>
      <c r="AM32" s="792" t="e">
        <f t="shared" ca="1" si="3"/>
        <v>#N/A</v>
      </c>
      <c r="AN32" s="792" t="e">
        <f t="shared" ca="1" si="4"/>
        <v>#N/A</v>
      </c>
      <c r="AO32" s="792">
        <f t="shared" ca="1" si="10"/>
        <v>0</v>
      </c>
      <c r="AP32" s="792">
        <f t="shared" ca="1" si="11"/>
        <v>0</v>
      </c>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c r="ADD32" s="1"/>
      <c r="ADE32" s="1"/>
      <c r="ADF32" s="1"/>
      <c r="ADG32" s="1"/>
      <c r="ADH32" s="1"/>
      <c r="ADI32" s="1"/>
      <c r="ADJ32" s="1"/>
      <c r="ADK32" s="1"/>
      <c r="ADL32" s="1"/>
      <c r="ADM32" s="1"/>
      <c r="ADN32" s="1"/>
      <c r="ADO32" s="1"/>
      <c r="ADP32" s="1"/>
      <c r="ADQ32" s="1"/>
      <c r="ADR32" s="1"/>
      <c r="ADS32" s="1"/>
      <c r="ADT32" s="1"/>
      <c r="ADU32" s="1"/>
      <c r="ADV32" s="1"/>
      <c r="ADW32" s="1"/>
      <c r="ADX32" s="1"/>
      <c r="ADY32" s="1"/>
      <c r="ADZ32" s="1"/>
      <c r="AEA32" s="1"/>
      <c r="AEB32" s="1"/>
      <c r="AEC32" s="1"/>
      <c r="AED32" s="1"/>
      <c r="AEE32" s="1"/>
      <c r="AEF32" s="1"/>
      <c r="AEG32" s="1"/>
      <c r="AEH32" s="1"/>
      <c r="AEI32" s="1"/>
      <c r="AEJ32" s="1"/>
      <c r="AEK32" s="1"/>
      <c r="AEL32" s="1"/>
      <c r="AEM32" s="1"/>
      <c r="AEN32" s="1"/>
      <c r="AEO32" s="1"/>
      <c r="AEP32" s="1"/>
      <c r="AEQ32" s="1"/>
      <c r="AER32" s="1"/>
      <c r="AES32" s="1"/>
      <c r="AET32" s="1"/>
      <c r="AEU32" s="1"/>
      <c r="AEV32" s="1"/>
      <c r="AEW32" s="1"/>
      <c r="AEX32" s="1"/>
      <c r="AEY32" s="1"/>
      <c r="AEZ32" s="1"/>
      <c r="AFA32" s="1"/>
      <c r="AFB32" s="1"/>
      <c r="AFC32" s="1"/>
      <c r="AFD32" s="1"/>
      <c r="AFE32" s="1"/>
      <c r="AFF32" s="1"/>
      <c r="AFG32" s="1"/>
      <c r="AFH32" s="1"/>
      <c r="AFI32" s="1"/>
      <c r="AFJ32" s="1"/>
      <c r="AFK32" s="1"/>
      <c r="AFL32" s="1"/>
      <c r="AFM32" s="1"/>
      <c r="AFN32" s="1"/>
      <c r="AFO32" s="1"/>
      <c r="AFP32" s="1"/>
      <c r="AFQ32" s="1"/>
      <c r="AFR32" s="1"/>
      <c r="AFS32" s="1"/>
      <c r="AFT32" s="1"/>
      <c r="AFU32" s="1"/>
      <c r="AFV32" s="1"/>
      <c r="AFW32" s="1"/>
      <c r="AFX32" s="1"/>
      <c r="AFY32" s="1"/>
      <c r="AFZ32" s="1"/>
      <c r="AGA32" s="1"/>
      <c r="AGB32" s="1"/>
      <c r="AGC32" s="1"/>
      <c r="AGD32" s="1"/>
      <c r="AGE32" s="1"/>
      <c r="AGF32" s="1"/>
      <c r="AGG32" s="1"/>
      <c r="AGH32" s="1"/>
      <c r="AGI32" s="1"/>
      <c r="AGJ32" s="1"/>
      <c r="AGK32" s="1"/>
      <c r="AGL32" s="1"/>
      <c r="AGM32" s="1"/>
      <c r="AGN32" s="1"/>
      <c r="AGO32" s="1"/>
      <c r="AGP32" s="1"/>
      <c r="AGQ32" s="1"/>
      <c r="AGR32" s="1"/>
      <c r="AGS32" s="1"/>
      <c r="AGT32" s="1"/>
      <c r="AGU32" s="1"/>
      <c r="AGV32" s="1"/>
      <c r="AGW32" s="1"/>
      <c r="AGX32" s="1"/>
      <c r="AGY32" s="1"/>
      <c r="AGZ32" s="1"/>
      <c r="AHA32" s="1"/>
      <c r="AHB32" s="1"/>
      <c r="AHC32" s="1"/>
      <c r="AHD32" s="1"/>
      <c r="AHE32" s="1"/>
      <c r="AHF32" s="1"/>
      <c r="AHG32" s="1"/>
      <c r="AHH32" s="1"/>
      <c r="AHI32" s="1"/>
      <c r="AHJ32" s="1"/>
      <c r="AHK32" s="1"/>
      <c r="AHL32" s="1"/>
      <c r="AHM32" s="1"/>
      <c r="AHN32" s="1"/>
      <c r="AHO32" s="1"/>
      <c r="AHP32" s="1"/>
      <c r="AHQ32" s="1"/>
      <c r="AHR32" s="1"/>
      <c r="AHS32" s="1"/>
      <c r="AHT32" s="1"/>
      <c r="AHU32" s="1"/>
      <c r="AHV32" s="1"/>
      <c r="AHW32" s="1"/>
      <c r="AHX32" s="1"/>
      <c r="AHY32" s="1"/>
      <c r="AHZ32" s="1"/>
      <c r="AIA32" s="1"/>
      <c r="AIB32" s="1"/>
      <c r="AIC32" s="1"/>
      <c r="AID32" s="1"/>
      <c r="AIE32" s="1"/>
      <c r="AIF32" s="1"/>
      <c r="AIG32" s="1"/>
      <c r="AIH32" s="1"/>
      <c r="AII32" s="1"/>
      <c r="AIJ32" s="1"/>
      <c r="AIK32" s="1"/>
      <c r="AIL32" s="1"/>
      <c r="AIM32" s="1"/>
      <c r="AIN32" s="1"/>
      <c r="AIO32" s="1"/>
      <c r="AIP32" s="1"/>
      <c r="AIQ32" s="1"/>
      <c r="AIR32" s="1"/>
      <c r="AIS32" s="1"/>
      <c r="AIT32" s="1"/>
      <c r="AIU32" s="1"/>
      <c r="AIV32" s="1"/>
      <c r="AIW32" s="1"/>
      <c r="AIX32" s="1"/>
      <c r="AIY32" s="1"/>
      <c r="AIZ32" s="1"/>
      <c r="AJA32" s="1"/>
      <c r="AJB32" s="1"/>
      <c r="AJC32" s="1"/>
      <c r="AJD32" s="1"/>
      <c r="AJE32" s="1"/>
      <c r="AJF32" s="1"/>
      <c r="AJG32" s="1"/>
      <c r="AJH32" s="1"/>
      <c r="AJI32" s="1"/>
      <c r="AJJ32" s="1"/>
      <c r="AJK32" s="1"/>
      <c r="AJL32" s="1"/>
      <c r="AJM32" s="1"/>
      <c r="AJN32" s="1"/>
      <c r="AJO32" s="1"/>
      <c r="AJP32" s="1"/>
      <c r="AJQ32" s="1"/>
      <c r="AJR32" s="1"/>
      <c r="AJS32" s="1"/>
      <c r="AJT32" s="1"/>
      <c r="AJU32" s="1"/>
      <c r="AJV32" s="1"/>
      <c r="AJW32" s="1"/>
      <c r="AJX32" s="1"/>
      <c r="AJY32" s="1"/>
      <c r="AJZ32" s="1"/>
      <c r="AKA32" s="1"/>
      <c r="AKB32" s="1"/>
      <c r="AKC32" s="1"/>
      <c r="AKD32" s="1"/>
      <c r="AKE32" s="1"/>
      <c r="AKF32" s="1"/>
      <c r="AKG32" s="1"/>
      <c r="AKH32" s="1"/>
      <c r="AKI32" s="1"/>
      <c r="AKJ32" s="1"/>
      <c r="AKK32" s="1"/>
      <c r="AKL32" s="1"/>
      <c r="AKM32" s="1"/>
      <c r="AKN32" s="1"/>
      <c r="AKO32" s="1"/>
      <c r="AKP32" s="1"/>
      <c r="AKQ32" s="1"/>
      <c r="AKR32" s="1"/>
      <c r="AKS32" s="1"/>
      <c r="AKT32" s="1"/>
      <c r="AKU32" s="1"/>
      <c r="AKV32" s="1"/>
      <c r="AKW32" s="1"/>
      <c r="AKX32" s="1"/>
      <c r="AKY32" s="1"/>
      <c r="AKZ32" s="1"/>
      <c r="ALA32" s="1"/>
      <c r="ALB32" s="1"/>
      <c r="ALC32" s="1"/>
      <c r="ALD32" s="1"/>
      <c r="ALE32" s="1"/>
      <c r="ALF32" s="1"/>
      <c r="ALG32" s="1"/>
      <c r="ALH32" s="1"/>
      <c r="ALI32" s="1"/>
      <c r="ALJ32" s="1"/>
      <c r="ALK32" s="1"/>
      <c r="ALL32" s="1"/>
      <c r="ALM32" s="1"/>
      <c r="ALN32" s="1"/>
      <c r="ALO32" s="1"/>
      <c r="ALP32" s="1"/>
      <c r="ALQ32" s="1"/>
      <c r="ALR32" s="1"/>
      <c r="ALS32" s="1"/>
      <c r="ALT32" s="1"/>
      <c r="ALU32" s="1"/>
      <c r="ALV32" s="1"/>
      <c r="ALW32" s="1"/>
      <c r="ALX32" s="1"/>
      <c r="ALY32" s="1"/>
      <c r="ALZ32" s="1"/>
      <c r="AMA32" s="1"/>
      <c r="AMB32" s="1"/>
      <c r="AMC32" s="1"/>
      <c r="AMD32" s="1"/>
      <c r="AME32" s="1"/>
      <c r="AMF32" s="1"/>
      <c r="AMG32" s="1"/>
      <c r="AMH32" s="1"/>
      <c r="AMI32" s="1"/>
      <c r="AMJ32" s="1"/>
      <c r="AMK32" s="1"/>
      <c r="AML32" s="1"/>
      <c r="AMM32" s="1"/>
      <c r="AMN32" s="1"/>
      <c r="AMO32" s="1"/>
      <c r="AMP32" s="1"/>
      <c r="AMQ32" s="1"/>
      <c r="AMR32" s="1"/>
      <c r="AMS32" s="1"/>
      <c r="AMT32" s="1"/>
      <c r="AMU32" s="1"/>
      <c r="AMV32" s="1"/>
      <c r="AMW32" s="1"/>
      <c r="AMX32" s="1"/>
      <c r="AMY32" s="1"/>
      <c r="AMZ32" s="1"/>
      <c r="ANA32" s="1"/>
      <c r="ANB32" s="1"/>
      <c r="ANC32" s="1"/>
      <c r="AND32" s="1"/>
      <c r="ANE32" s="1"/>
      <c r="ANF32" s="1"/>
      <c r="ANG32" s="1"/>
      <c r="ANH32" s="1"/>
      <c r="ANI32" s="1"/>
      <c r="ANJ32" s="1"/>
      <c r="ANK32" s="1"/>
      <c r="ANL32" s="1"/>
      <c r="ANM32" s="1"/>
      <c r="ANN32" s="1"/>
      <c r="ANO32" s="1"/>
      <c r="ANP32" s="1"/>
      <c r="ANQ32" s="1"/>
      <c r="ANR32" s="1"/>
      <c r="ANS32" s="1"/>
      <c r="ANT32" s="1"/>
      <c r="ANU32" s="1"/>
      <c r="ANV32" s="1"/>
      <c r="ANW32" s="1"/>
      <c r="ANX32" s="1"/>
      <c r="ANY32" s="1"/>
      <c r="ANZ32" s="1"/>
      <c r="AOA32" s="1"/>
      <c r="AOB32" s="1"/>
      <c r="AOC32" s="1"/>
      <c r="AOD32" s="1"/>
      <c r="AOE32" s="1"/>
      <c r="AOF32" s="1"/>
      <c r="AOG32" s="1"/>
      <c r="AOH32" s="1"/>
      <c r="AOI32" s="1"/>
      <c r="AOJ32" s="1"/>
      <c r="AOK32" s="1"/>
      <c r="AOL32" s="1"/>
      <c r="AOM32" s="1"/>
      <c r="AON32" s="1"/>
      <c r="AOO32" s="1"/>
      <c r="AOP32" s="1"/>
      <c r="AOQ32" s="1"/>
      <c r="AOR32" s="1"/>
      <c r="AOS32" s="1"/>
      <c r="AOT32" s="1"/>
      <c r="AOU32" s="1"/>
      <c r="AOV32" s="1"/>
      <c r="AOW32" s="1"/>
      <c r="AOX32" s="1"/>
      <c r="AOY32" s="1"/>
      <c r="AOZ32" s="1"/>
      <c r="APA32" s="1"/>
      <c r="APB32" s="1"/>
      <c r="APC32" s="1"/>
      <c r="APD32" s="1"/>
      <c r="APE32" s="1"/>
      <c r="APF32" s="1"/>
      <c r="APG32" s="1"/>
      <c r="APH32" s="1"/>
      <c r="API32" s="1"/>
      <c r="APJ32" s="1"/>
      <c r="APK32" s="1"/>
      <c r="APL32" s="1"/>
      <c r="APM32" s="1"/>
      <c r="APN32" s="1"/>
      <c r="APO32" s="1"/>
      <c r="APP32" s="1"/>
      <c r="APQ32" s="1"/>
      <c r="APR32" s="1"/>
      <c r="APS32" s="1"/>
      <c r="APT32" s="1"/>
      <c r="APU32" s="1"/>
      <c r="APV32" s="1"/>
      <c r="APW32" s="1"/>
      <c r="APX32" s="1"/>
      <c r="APY32" s="1"/>
      <c r="APZ32" s="1"/>
      <c r="AQA32" s="1"/>
      <c r="AQB32" s="1"/>
      <c r="AQC32" s="1"/>
      <c r="AQD32" s="1"/>
      <c r="AQE32" s="1"/>
      <c r="AQF32" s="1"/>
      <c r="AQG32" s="1"/>
      <c r="AQH32" s="1"/>
      <c r="AQI32" s="1"/>
      <c r="AQJ32" s="1"/>
      <c r="AQK32" s="1"/>
      <c r="AQL32" s="1"/>
      <c r="AQM32" s="1"/>
      <c r="AQN32" s="1"/>
      <c r="AQO32" s="1"/>
      <c r="AQP32" s="1"/>
      <c r="AQQ32" s="1"/>
      <c r="AQR32" s="1"/>
      <c r="AQS32" s="1"/>
      <c r="AQT32" s="1"/>
      <c r="AQU32" s="1"/>
      <c r="AQV32" s="1"/>
      <c r="AQW32" s="1"/>
      <c r="AQX32" s="1"/>
      <c r="AQY32" s="1"/>
      <c r="AQZ32" s="1"/>
      <c r="ARA32" s="1"/>
      <c r="ARB32" s="1"/>
      <c r="ARC32" s="1"/>
      <c r="ARD32" s="1"/>
      <c r="ARE32" s="1"/>
      <c r="ARF32" s="1"/>
      <c r="ARG32" s="1"/>
      <c r="ARH32" s="1"/>
      <c r="ARI32" s="1"/>
      <c r="ARJ32" s="1"/>
      <c r="ARK32" s="1"/>
      <c r="ARL32" s="1"/>
      <c r="ARM32" s="1"/>
      <c r="ARN32" s="1"/>
      <c r="ARO32" s="1"/>
      <c r="ARP32" s="1"/>
      <c r="ARQ32" s="1"/>
      <c r="ARR32" s="1"/>
      <c r="ARS32" s="1"/>
      <c r="ART32" s="1"/>
      <c r="ARU32" s="1"/>
      <c r="ARV32" s="1"/>
      <c r="ARW32" s="1"/>
      <c r="ARX32" s="1"/>
      <c r="ARY32" s="1"/>
      <c r="ARZ32" s="1"/>
      <c r="ASA32" s="1"/>
      <c r="ASB32" s="1"/>
      <c r="ASC32" s="1"/>
      <c r="ASD32" s="1"/>
      <c r="ASE32" s="1"/>
      <c r="ASF32" s="1"/>
      <c r="ASG32" s="1"/>
      <c r="ASH32" s="1"/>
      <c r="ASI32" s="1"/>
      <c r="ASJ32" s="1"/>
      <c r="ASK32" s="1"/>
      <c r="ASL32" s="1"/>
      <c r="ASM32" s="1"/>
      <c r="ASN32" s="1"/>
      <c r="ASO32" s="1"/>
      <c r="ASP32" s="1"/>
      <c r="ASQ32" s="1"/>
      <c r="ASR32" s="1"/>
      <c r="ASS32" s="1"/>
      <c r="AST32" s="1"/>
      <c r="ASU32" s="1"/>
      <c r="ASV32" s="1"/>
      <c r="ASW32" s="1"/>
      <c r="ASX32" s="1"/>
      <c r="ASY32" s="1"/>
      <c r="ASZ32" s="1"/>
      <c r="ATA32" s="1"/>
      <c r="ATB32" s="1"/>
      <c r="ATC32" s="1"/>
      <c r="ATD32" s="1"/>
      <c r="ATE32" s="1"/>
      <c r="ATF32" s="1"/>
      <c r="ATG32" s="1"/>
      <c r="ATH32" s="1"/>
      <c r="ATI32" s="1"/>
      <c r="ATJ32" s="1"/>
      <c r="ATK32" s="1"/>
      <c r="ATL32" s="1"/>
      <c r="ATM32" s="1"/>
      <c r="ATN32" s="1"/>
      <c r="ATO32" s="1"/>
      <c r="ATP32" s="1"/>
      <c r="ATQ32" s="1"/>
      <c r="ATR32" s="1"/>
      <c r="ATS32" s="1"/>
      <c r="ATT32" s="1"/>
      <c r="ATU32" s="1"/>
      <c r="ATV32" s="1"/>
      <c r="ATW32" s="1"/>
      <c r="ATX32" s="1"/>
      <c r="ATY32" s="1"/>
      <c r="ATZ32" s="1"/>
      <c r="AUA32" s="1"/>
      <c r="AUB32" s="1"/>
      <c r="AUC32" s="1"/>
      <c r="AUD32" s="1"/>
      <c r="AUE32" s="1"/>
      <c r="AUF32" s="1"/>
      <c r="AUG32" s="1"/>
      <c r="AUH32" s="1"/>
      <c r="AUI32" s="1"/>
      <c r="AUJ32" s="1"/>
      <c r="AUK32" s="1"/>
    </row>
    <row r="33" spans="1:1233" s="519" customFormat="1" ht="14.25">
      <c r="A33" s="53"/>
      <c r="B33" s="95" t="str">
        <f>IF('Client Info'!$D$66="Yes",'Client Info'!$D$61,"N/A")</f>
        <v>N/A</v>
      </c>
      <c r="C33" s="96" t="str">
        <f>IF(B33="ISO 9001",'Client Info'!$B$66,"N/A")</f>
        <v>N/A</v>
      </c>
      <c r="D33" s="180"/>
      <c r="E33" s="843">
        <f>'Effective Employees'!F19</f>
        <v>0</v>
      </c>
      <c r="F33" s="831"/>
      <c r="G33" s="832">
        <f>E$345</f>
        <v>0</v>
      </c>
      <c r="H33" s="832">
        <f ca="1">(1/3)*E345*T33*V33*X33*Z33</f>
        <v>0</v>
      </c>
      <c r="I33" s="832">
        <f ca="1">(2/3)*E345*T33*V33*X33*Z33</f>
        <v>0</v>
      </c>
      <c r="J33" s="832" t="e">
        <f ca="1">E346*T33*V33*X33*Z33/AA10</f>
        <v>#N/A</v>
      </c>
      <c r="K33" s="832">
        <f>IF($K$19="",0,E346*T33*V33*X33*Z33/AA10)</f>
        <v>0</v>
      </c>
      <c r="L33" s="832">
        <f>IF($L$19="",0,E346*T33*V33*X33*Z33/AA10)</f>
        <v>0</v>
      </c>
      <c r="M33" s="833" t="e">
        <f ca="1">IF($M$19="",0,E346*T33*V33*X33*Z33/AA10)</f>
        <v>#N/A</v>
      </c>
      <c r="N33" s="844" t="e">
        <f ca="1">E346*T33*V33*X33*Z33/AA10</f>
        <v>#N/A</v>
      </c>
      <c r="O33" s="845">
        <f ca="1">E347*T33*V33*X33*Z33</f>
        <v>0</v>
      </c>
      <c r="P33" s="207"/>
      <c r="Q33" s="207"/>
      <c r="R33" s="67"/>
      <c r="S33" s="702">
        <f>1</f>
        <v>1</v>
      </c>
      <c r="T33" s="702">
        <f t="shared" si="5"/>
        <v>1</v>
      </c>
      <c r="U33" s="703">
        <f ca="1">'Adjustment Factors'!AA514</f>
        <v>0</v>
      </c>
      <c r="V33" s="704">
        <f t="shared" ca="1" si="6"/>
        <v>1</v>
      </c>
      <c r="W33" s="705">
        <f>-'Client Info'!$C$55/100</f>
        <v>0</v>
      </c>
      <c r="X33" s="705">
        <f t="shared" si="7"/>
        <v>1</v>
      </c>
      <c r="Y33" s="705">
        <f>IF(Overview!$C$13="Yes",1,0)</f>
        <v>0</v>
      </c>
      <c r="Z33" s="705">
        <f>IF(Y33=1,IF('Integrated Reduction'!$C$29="",1,('Integrated Reduction'!$C$29/100+1)),1)</f>
        <v>1</v>
      </c>
      <c r="AA33" s="705">
        <f>IF(Sampling!F41="Yes",1,0)</f>
        <v>0</v>
      </c>
      <c r="AB33" s="705">
        <f>IF(Sampling!L41="Yes",1,0)</f>
        <v>0</v>
      </c>
      <c r="AC33" s="705">
        <f>IF(Sampling!G41="Yes",1,0)</f>
        <v>0</v>
      </c>
      <c r="AD33" s="705">
        <f>IF(Sampling!H41="Yes",1,0)</f>
        <v>0</v>
      </c>
      <c r="AE33" s="705">
        <f>IF(Sampling!I41="Yes",1,0)</f>
        <v>0</v>
      </c>
      <c r="AF33" s="705">
        <f>IF(Sampling!J41="Yes",1,0)</f>
        <v>0</v>
      </c>
      <c r="AG33" s="706">
        <f>IF(Sampling!K41="Yes",1,0)</f>
        <v>0</v>
      </c>
      <c r="AH33" s="790">
        <f t="shared" ca="1" si="8"/>
        <v>0</v>
      </c>
      <c r="AI33" s="790">
        <f t="shared" ca="1" si="13"/>
        <v>0</v>
      </c>
      <c r="AJ33" s="790" t="e">
        <f t="shared" ca="1" si="9"/>
        <v>#N/A</v>
      </c>
      <c r="AK33" s="790">
        <f t="shared" si="12"/>
        <v>0</v>
      </c>
      <c r="AL33" s="790">
        <f t="shared" si="2"/>
        <v>0</v>
      </c>
      <c r="AM33" s="790" t="e">
        <f t="shared" ca="1" si="3"/>
        <v>#N/A</v>
      </c>
      <c r="AN33" s="790" t="e">
        <f t="shared" ca="1" si="4"/>
        <v>#N/A</v>
      </c>
      <c r="AO33" s="790">
        <f t="shared" ca="1" si="10"/>
        <v>0</v>
      </c>
      <c r="AP33" s="790">
        <f t="shared" ca="1" si="11"/>
        <v>0</v>
      </c>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c r="ADD33" s="1"/>
      <c r="ADE33" s="1"/>
      <c r="ADF33" s="1"/>
      <c r="ADG33" s="1"/>
      <c r="ADH33" s="1"/>
      <c r="ADI33" s="1"/>
      <c r="ADJ33" s="1"/>
      <c r="ADK33" s="1"/>
      <c r="ADL33" s="1"/>
      <c r="ADM33" s="1"/>
      <c r="ADN33" s="1"/>
      <c r="ADO33" s="1"/>
      <c r="ADP33" s="1"/>
      <c r="ADQ33" s="1"/>
      <c r="ADR33" s="1"/>
      <c r="ADS33" s="1"/>
      <c r="ADT33" s="1"/>
      <c r="ADU33" s="1"/>
      <c r="ADV33" s="1"/>
      <c r="ADW33" s="1"/>
      <c r="ADX33" s="1"/>
      <c r="ADY33" s="1"/>
      <c r="ADZ33" s="1"/>
      <c r="AEA33" s="1"/>
      <c r="AEB33" s="1"/>
      <c r="AEC33" s="1"/>
      <c r="AED33" s="1"/>
      <c r="AEE33" s="1"/>
      <c r="AEF33" s="1"/>
      <c r="AEG33" s="1"/>
      <c r="AEH33" s="1"/>
      <c r="AEI33" s="1"/>
      <c r="AEJ33" s="1"/>
      <c r="AEK33" s="1"/>
      <c r="AEL33" s="1"/>
      <c r="AEM33" s="1"/>
      <c r="AEN33" s="1"/>
      <c r="AEO33" s="1"/>
      <c r="AEP33" s="1"/>
      <c r="AEQ33" s="1"/>
      <c r="AER33" s="1"/>
      <c r="AES33" s="1"/>
      <c r="AET33" s="1"/>
      <c r="AEU33" s="1"/>
      <c r="AEV33" s="1"/>
      <c r="AEW33" s="1"/>
      <c r="AEX33" s="1"/>
      <c r="AEY33" s="1"/>
      <c r="AEZ33" s="1"/>
      <c r="AFA33" s="1"/>
      <c r="AFB33" s="1"/>
      <c r="AFC33" s="1"/>
      <c r="AFD33" s="1"/>
      <c r="AFE33" s="1"/>
      <c r="AFF33" s="1"/>
      <c r="AFG33" s="1"/>
      <c r="AFH33" s="1"/>
      <c r="AFI33" s="1"/>
      <c r="AFJ33" s="1"/>
      <c r="AFK33" s="1"/>
      <c r="AFL33" s="1"/>
      <c r="AFM33" s="1"/>
      <c r="AFN33" s="1"/>
      <c r="AFO33" s="1"/>
      <c r="AFP33" s="1"/>
      <c r="AFQ33" s="1"/>
      <c r="AFR33" s="1"/>
      <c r="AFS33" s="1"/>
      <c r="AFT33" s="1"/>
      <c r="AFU33" s="1"/>
      <c r="AFV33" s="1"/>
      <c r="AFW33" s="1"/>
      <c r="AFX33" s="1"/>
      <c r="AFY33" s="1"/>
      <c r="AFZ33" s="1"/>
      <c r="AGA33" s="1"/>
      <c r="AGB33" s="1"/>
      <c r="AGC33" s="1"/>
      <c r="AGD33" s="1"/>
      <c r="AGE33" s="1"/>
      <c r="AGF33" s="1"/>
      <c r="AGG33" s="1"/>
      <c r="AGH33" s="1"/>
      <c r="AGI33" s="1"/>
      <c r="AGJ33" s="1"/>
      <c r="AGK33" s="1"/>
      <c r="AGL33" s="1"/>
      <c r="AGM33" s="1"/>
      <c r="AGN33" s="1"/>
      <c r="AGO33" s="1"/>
      <c r="AGP33" s="1"/>
      <c r="AGQ33" s="1"/>
      <c r="AGR33" s="1"/>
      <c r="AGS33" s="1"/>
      <c r="AGT33" s="1"/>
      <c r="AGU33" s="1"/>
      <c r="AGV33" s="1"/>
      <c r="AGW33" s="1"/>
      <c r="AGX33" s="1"/>
      <c r="AGY33" s="1"/>
      <c r="AGZ33" s="1"/>
      <c r="AHA33" s="1"/>
      <c r="AHB33" s="1"/>
      <c r="AHC33" s="1"/>
      <c r="AHD33" s="1"/>
      <c r="AHE33" s="1"/>
      <c r="AHF33" s="1"/>
      <c r="AHG33" s="1"/>
      <c r="AHH33" s="1"/>
      <c r="AHI33" s="1"/>
      <c r="AHJ33" s="1"/>
      <c r="AHK33" s="1"/>
      <c r="AHL33" s="1"/>
      <c r="AHM33" s="1"/>
      <c r="AHN33" s="1"/>
      <c r="AHO33" s="1"/>
      <c r="AHP33" s="1"/>
      <c r="AHQ33" s="1"/>
      <c r="AHR33" s="1"/>
      <c r="AHS33" s="1"/>
      <c r="AHT33" s="1"/>
      <c r="AHU33" s="1"/>
      <c r="AHV33" s="1"/>
      <c r="AHW33" s="1"/>
      <c r="AHX33" s="1"/>
      <c r="AHY33" s="1"/>
      <c r="AHZ33" s="1"/>
      <c r="AIA33" s="1"/>
      <c r="AIB33" s="1"/>
      <c r="AIC33" s="1"/>
      <c r="AID33" s="1"/>
      <c r="AIE33" s="1"/>
      <c r="AIF33" s="1"/>
      <c r="AIG33" s="1"/>
      <c r="AIH33" s="1"/>
      <c r="AII33" s="1"/>
      <c r="AIJ33" s="1"/>
      <c r="AIK33" s="1"/>
      <c r="AIL33" s="1"/>
      <c r="AIM33" s="1"/>
      <c r="AIN33" s="1"/>
      <c r="AIO33" s="1"/>
      <c r="AIP33" s="1"/>
      <c r="AIQ33" s="1"/>
      <c r="AIR33" s="1"/>
      <c r="AIS33" s="1"/>
      <c r="AIT33" s="1"/>
      <c r="AIU33" s="1"/>
      <c r="AIV33" s="1"/>
      <c r="AIW33" s="1"/>
      <c r="AIX33" s="1"/>
      <c r="AIY33" s="1"/>
      <c r="AIZ33" s="1"/>
      <c r="AJA33" s="1"/>
      <c r="AJB33" s="1"/>
      <c r="AJC33" s="1"/>
      <c r="AJD33" s="1"/>
      <c r="AJE33" s="1"/>
      <c r="AJF33" s="1"/>
      <c r="AJG33" s="1"/>
      <c r="AJH33" s="1"/>
      <c r="AJI33" s="1"/>
      <c r="AJJ33" s="1"/>
      <c r="AJK33" s="1"/>
      <c r="AJL33" s="1"/>
      <c r="AJM33" s="1"/>
      <c r="AJN33" s="1"/>
      <c r="AJO33" s="1"/>
      <c r="AJP33" s="1"/>
      <c r="AJQ33" s="1"/>
      <c r="AJR33" s="1"/>
      <c r="AJS33" s="1"/>
      <c r="AJT33" s="1"/>
      <c r="AJU33" s="1"/>
      <c r="AJV33" s="1"/>
      <c r="AJW33" s="1"/>
      <c r="AJX33" s="1"/>
      <c r="AJY33" s="1"/>
      <c r="AJZ33" s="1"/>
      <c r="AKA33" s="1"/>
      <c r="AKB33" s="1"/>
      <c r="AKC33" s="1"/>
      <c r="AKD33" s="1"/>
      <c r="AKE33" s="1"/>
      <c r="AKF33" s="1"/>
      <c r="AKG33" s="1"/>
      <c r="AKH33" s="1"/>
      <c r="AKI33" s="1"/>
      <c r="AKJ33" s="1"/>
      <c r="AKK33" s="1"/>
      <c r="AKL33" s="1"/>
      <c r="AKM33" s="1"/>
      <c r="AKN33" s="1"/>
      <c r="AKO33" s="1"/>
      <c r="AKP33" s="1"/>
      <c r="AKQ33" s="1"/>
      <c r="AKR33" s="1"/>
      <c r="AKS33" s="1"/>
      <c r="AKT33" s="1"/>
      <c r="AKU33" s="1"/>
      <c r="AKV33" s="1"/>
      <c r="AKW33" s="1"/>
      <c r="AKX33" s="1"/>
      <c r="AKY33" s="1"/>
      <c r="AKZ33" s="1"/>
      <c r="ALA33" s="1"/>
      <c r="ALB33" s="1"/>
      <c r="ALC33" s="1"/>
      <c r="ALD33" s="1"/>
      <c r="ALE33" s="1"/>
      <c r="ALF33" s="1"/>
      <c r="ALG33" s="1"/>
      <c r="ALH33" s="1"/>
      <c r="ALI33" s="1"/>
      <c r="ALJ33" s="1"/>
      <c r="ALK33" s="1"/>
      <c r="ALL33" s="1"/>
      <c r="ALM33" s="1"/>
      <c r="ALN33" s="1"/>
      <c r="ALO33" s="1"/>
      <c r="ALP33" s="1"/>
      <c r="ALQ33" s="1"/>
      <c r="ALR33" s="1"/>
      <c r="ALS33" s="1"/>
      <c r="ALT33" s="1"/>
      <c r="ALU33" s="1"/>
      <c r="ALV33" s="1"/>
      <c r="ALW33" s="1"/>
      <c r="ALX33" s="1"/>
      <c r="ALY33" s="1"/>
      <c r="ALZ33" s="1"/>
      <c r="AMA33" s="1"/>
      <c r="AMB33" s="1"/>
      <c r="AMC33" s="1"/>
      <c r="AMD33" s="1"/>
      <c r="AME33" s="1"/>
      <c r="AMF33" s="1"/>
      <c r="AMG33" s="1"/>
      <c r="AMH33" s="1"/>
      <c r="AMI33" s="1"/>
      <c r="AMJ33" s="1"/>
      <c r="AMK33" s="1"/>
      <c r="AML33" s="1"/>
      <c r="AMM33" s="1"/>
      <c r="AMN33" s="1"/>
      <c r="AMO33" s="1"/>
      <c r="AMP33" s="1"/>
      <c r="AMQ33" s="1"/>
      <c r="AMR33" s="1"/>
      <c r="AMS33" s="1"/>
      <c r="AMT33" s="1"/>
      <c r="AMU33" s="1"/>
      <c r="AMV33" s="1"/>
      <c r="AMW33" s="1"/>
      <c r="AMX33" s="1"/>
      <c r="AMY33" s="1"/>
      <c r="AMZ33" s="1"/>
      <c r="ANA33" s="1"/>
      <c r="ANB33" s="1"/>
      <c r="ANC33" s="1"/>
      <c r="AND33" s="1"/>
      <c r="ANE33" s="1"/>
      <c r="ANF33" s="1"/>
      <c r="ANG33" s="1"/>
      <c r="ANH33" s="1"/>
      <c r="ANI33" s="1"/>
      <c r="ANJ33" s="1"/>
      <c r="ANK33" s="1"/>
      <c r="ANL33" s="1"/>
      <c r="ANM33" s="1"/>
      <c r="ANN33" s="1"/>
      <c r="ANO33" s="1"/>
      <c r="ANP33" s="1"/>
      <c r="ANQ33" s="1"/>
      <c r="ANR33" s="1"/>
      <c r="ANS33" s="1"/>
      <c r="ANT33" s="1"/>
      <c r="ANU33" s="1"/>
      <c r="ANV33" s="1"/>
      <c r="ANW33" s="1"/>
      <c r="ANX33" s="1"/>
      <c r="ANY33" s="1"/>
      <c r="ANZ33" s="1"/>
      <c r="AOA33" s="1"/>
      <c r="AOB33" s="1"/>
      <c r="AOC33" s="1"/>
      <c r="AOD33" s="1"/>
      <c r="AOE33" s="1"/>
      <c r="AOF33" s="1"/>
      <c r="AOG33" s="1"/>
      <c r="AOH33" s="1"/>
      <c r="AOI33" s="1"/>
      <c r="AOJ33" s="1"/>
      <c r="AOK33" s="1"/>
      <c r="AOL33" s="1"/>
      <c r="AOM33" s="1"/>
      <c r="AON33" s="1"/>
      <c r="AOO33" s="1"/>
      <c r="AOP33" s="1"/>
      <c r="AOQ33" s="1"/>
      <c r="AOR33" s="1"/>
      <c r="AOS33" s="1"/>
      <c r="AOT33" s="1"/>
      <c r="AOU33" s="1"/>
      <c r="AOV33" s="1"/>
      <c r="AOW33" s="1"/>
      <c r="AOX33" s="1"/>
      <c r="AOY33" s="1"/>
      <c r="AOZ33" s="1"/>
      <c r="APA33" s="1"/>
      <c r="APB33" s="1"/>
      <c r="APC33" s="1"/>
      <c r="APD33" s="1"/>
      <c r="APE33" s="1"/>
      <c r="APF33" s="1"/>
      <c r="APG33" s="1"/>
      <c r="APH33" s="1"/>
      <c r="API33" s="1"/>
      <c r="APJ33" s="1"/>
      <c r="APK33" s="1"/>
      <c r="APL33" s="1"/>
      <c r="APM33" s="1"/>
      <c r="APN33" s="1"/>
      <c r="APO33" s="1"/>
      <c r="APP33" s="1"/>
      <c r="APQ33" s="1"/>
      <c r="APR33" s="1"/>
      <c r="APS33" s="1"/>
      <c r="APT33" s="1"/>
      <c r="APU33" s="1"/>
      <c r="APV33" s="1"/>
      <c r="APW33" s="1"/>
      <c r="APX33" s="1"/>
      <c r="APY33" s="1"/>
      <c r="APZ33" s="1"/>
      <c r="AQA33" s="1"/>
      <c r="AQB33" s="1"/>
      <c r="AQC33" s="1"/>
      <c r="AQD33" s="1"/>
      <c r="AQE33" s="1"/>
      <c r="AQF33" s="1"/>
      <c r="AQG33" s="1"/>
      <c r="AQH33" s="1"/>
      <c r="AQI33" s="1"/>
      <c r="AQJ33" s="1"/>
      <c r="AQK33" s="1"/>
      <c r="AQL33" s="1"/>
      <c r="AQM33" s="1"/>
      <c r="AQN33" s="1"/>
      <c r="AQO33" s="1"/>
      <c r="AQP33" s="1"/>
      <c r="AQQ33" s="1"/>
      <c r="AQR33" s="1"/>
      <c r="AQS33" s="1"/>
      <c r="AQT33" s="1"/>
      <c r="AQU33" s="1"/>
      <c r="AQV33" s="1"/>
      <c r="AQW33" s="1"/>
      <c r="AQX33" s="1"/>
      <c r="AQY33" s="1"/>
      <c r="AQZ33" s="1"/>
      <c r="ARA33" s="1"/>
      <c r="ARB33" s="1"/>
      <c r="ARC33" s="1"/>
      <c r="ARD33" s="1"/>
      <c r="ARE33" s="1"/>
      <c r="ARF33" s="1"/>
      <c r="ARG33" s="1"/>
      <c r="ARH33" s="1"/>
      <c r="ARI33" s="1"/>
      <c r="ARJ33" s="1"/>
      <c r="ARK33" s="1"/>
      <c r="ARL33" s="1"/>
      <c r="ARM33" s="1"/>
      <c r="ARN33" s="1"/>
      <c r="ARO33" s="1"/>
      <c r="ARP33" s="1"/>
      <c r="ARQ33" s="1"/>
      <c r="ARR33" s="1"/>
      <c r="ARS33" s="1"/>
      <c r="ART33" s="1"/>
      <c r="ARU33" s="1"/>
      <c r="ARV33" s="1"/>
      <c r="ARW33" s="1"/>
      <c r="ARX33" s="1"/>
      <c r="ARY33" s="1"/>
      <c r="ARZ33" s="1"/>
      <c r="ASA33" s="1"/>
      <c r="ASB33" s="1"/>
      <c r="ASC33" s="1"/>
      <c r="ASD33" s="1"/>
      <c r="ASE33" s="1"/>
      <c r="ASF33" s="1"/>
      <c r="ASG33" s="1"/>
      <c r="ASH33" s="1"/>
      <c r="ASI33" s="1"/>
      <c r="ASJ33" s="1"/>
      <c r="ASK33" s="1"/>
      <c r="ASL33" s="1"/>
      <c r="ASM33" s="1"/>
      <c r="ASN33" s="1"/>
      <c r="ASO33" s="1"/>
      <c r="ASP33" s="1"/>
      <c r="ASQ33" s="1"/>
      <c r="ASR33" s="1"/>
      <c r="ASS33" s="1"/>
      <c r="AST33" s="1"/>
      <c r="ASU33" s="1"/>
      <c r="ASV33" s="1"/>
      <c r="ASW33" s="1"/>
      <c r="ASX33" s="1"/>
      <c r="ASY33" s="1"/>
      <c r="ASZ33" s="1"/>
      <c r="ATA33" s="1"/>
      <c r="ATB33" s="1"/>
      <c r="ATC33" s="1"/>
      <c r="ATD33" s="1"/>
      <c r="ATE33" s="1"/>
      <c r="ATF33" s="1"/>
      <c r="ATG33" s="1"/>
      <c r="ATH33" s="1"/>
      <c r="ATI33" s="1"/>
      <c r="ATJ33" s="1"/>
      <c r="ATK33" s="1"/>
      <c r="ATL33" s="1"/>
      <c r="ATM33" s="1"/>
      <c r="ATN33" s="1"/>
      <c r="ATO33" s="1"/>
      <c r="ATP33" s="1"/>
      <c r="ATQ33" s="1"/>
      <c r="ATR33" s="1"/>
      <c r="ATS33" s="1"/>
      <c r="ATT33" s="1"/>
      <c r="ATU33" s="1"/>
      <c r="ATV33" s="1"/>
      <c r="ATW33" s="1"/>
      <c r="ATX33" s="1"/>
      <c r="ATY33" s="1"/>
      <c r="ATZ33" s="1"/>
      <c r="AUA33" s="1"/>
      <c r="AUB33" s="1"/>
      <c r="AUC33" s="1"/>
      <c r="AUD33" s="1"/>
      <c r="AUE33" s="1"/>
      <c r="AUF33" s="1"/>
      <c r="AUG33" s="1"/>
      <c r="AUH33" s="1"/>
      <c r="AUI33" s="1"/>
      <c r="AUJ33" s="1"/>
      <c r="AUK33" s="1"/>
    </row>
    <row r="34" spans="1:1233" s="519" customFormat="1" ht="14.25">
      <c r="A34" s="53"/>
      <c r="B34" s="97" t="str">
        <f>IF('Client Info'!$E$66="Yes",'Client Info'!$E$61,"N/A")</f>
        <v>N/A</v>
      </c>
      <c r="C34" s="62" t="str">
        <f>IF(B34="ISO 14001",'Client Info'!$B$66,"N/A")</f>
        <v>N/A</v>
      </c>
      <c r="D34" s="181"/>
      <c r="E34" s="834">
        <f>'Effective Employees'!F20</f>
        <v>0</v>
      </c>
      <c r="F34" s="831"/>
      <c r="G34" s="835">
        <f>E$363</f>
        <v>0</v>
      </c>
      <c r="H34" s="835">
        <f ca="1">(1/3)*E363*T34*V34*X34*Z34</f>
        <v>0</v>
      </c>
      <c r="I34" s="835">
        <f ca="1">(2/3)*E363*T34*V34*X34*Z34</f>
        <v>0</v>
      </c>
      <c r="J34" s="835" t="e">
        <f ca="1">E364*T34*V34*X34*Z34/AA10</f>
        <v>#N/A</v>
      </c>
      <c r="K34" s="835">
        <f>IF($K$19="",0,E364*T34*V34*X34*Z34/AA10)</f>
        <v>0</v>
      </c>
      <c r="L34" s="835">
        <f>IF($L$19="",0,E364*T34*V34*X34*Z34/AA10)</f>
        <v>0</v>
      </c>
      <c r="M34" s="836" t="e">
        <f ca="1">IF($M$19="",0,E364*T34*V34*X34*Z34/AA10)</f>
        <v>#N/A</v>
      </c>
      <c r="N34" s="837" t="e">
        <f ca="1">E364*T34*V34*X34*Z34/AA10</f>
        <v>#N/A</v>
      </c>
      <c r="O34" s="838">
        <f ca="1">E365*T34*V34*X34*Z34</f>
        <v>0</v>
      </c>
      <c r="P34" s="207"/>
      <c r="Q34" s="209"/>
      <c r="R34" s="67"/>
      <c r="S34" s="386">
        <f>1</f>
        <v>1</v>
      </c>
      <c r="T34" s="386">
        <f t="shared" si="5"/>
        <v>1</v>
      </c>
      <c r="U34" s="707">
        <f ca="1">'Adjustment Factors'!AP514</f>
        <v>0</v>
      </c>
      <c r="V34" s="208">
        <f t="shared" ca="1" si="6"/>
        <v>1</v>
      </c>
      <c r="W34" s="67">
        <f>-'Client Info'!$C$55/100</f>
        <v>0</v>
      </c>
      <c r="X34" s="67">
        <f t="shared" si="7"/>
        <v>1</v>
      </c>
      <c r="Y34" s="67">
        <f>IF(Overview!$C$14="Yes",1,0)</f>
        <v>0</v>
      </c>
      <c r="Z34" s="67">
        <f>IF(Y34=1,IF('Integrated Reduction'!$C$29="",1,('Integrated Reduction'!$C$29/100+1)),1)</f>
        <v>1</v>
      </c>
      <c r="AA34" s="67">
        <f>IF(Sampling!F42="Yes",1,0)</f>
        <v>0</v>
      </c>
      <c r="AB34" s="67">
        <f>IF(Sampling!L42="Yes",1,0)</f>
        <v>0</v>
      </c>
      <c r="AC34" s="67">
        <f>IF(Sampling!G42="Yes",1,0)</f>
        <v>0</v>
      </c>
      <c r="AD34" s="67">
        <f>IF(Sampling!H42="Yes",1,0)</f>
        <v>0</v>
      </c>
      <c r="AE34" s="67">
        <f>IF(Sampling!I42="Yes",1,0)</f>
        <v>0</v>
      </c>
      <c r="AF34" s="67">
        <f>IF(Sampling!J42="Yes",1,0)</f>
        <v>0</v>
      </c>
      <c r="AG34" s="708">
        <f>IF(Sampling!K42="Yes",1,0)</f>
        <v>0</v>
      </c>
      <c r="AH34" s="791">
        <f t="shared" ca="1" si="8"/>
        <v>0</v>
      </c>
      <c r="AI34" s="791">
        <f t="shared" ca="1" si="13"/>
        <v>0</v>
      </c>
      <c r="AJ34" s="791" t="e">
        <f t="shared" ca="1" si="9"/>
        <v>#N/A</v>
      </c>
      <c r="AK34" s="791">
        <f t="shared" si="12"/>
        <v>0</v>
      </c>
      <c r="AL34" s="791">
        <f t="shared" si="2"/>
        <v>0</v>
      </c>
      <c r="AM34" s="791" t="e">
        <f t="shared" ca="1" si="3"/>
        <v>#N/A</v>
      </c>
      <c r="AN34" s="791" t="e">
        <f t="shared" ca="1" si="4"/>
        <v>#N/A</v>
      </c>
      <c r="AO34" s="791">
        <f t="shared" ca="1" si="10"/>
        <v>0</v>
      </c>
      <c r="AP34" s="791">
        <f t="shared" ca="1" si="11"/>
        <v>0</v>
      </c>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c r="ADD34" s="1"/>
      <c r="ADE34" s="1"/>
      <c r="ADF34" s="1"/>
      <c r="ADG34" s="1"/>
      <c r="ADH34" s="1"/>
      <c r="ADI34" s="1"/>
      <c r="ADJ34" s="1"/>
      <c r="ADK34" s="1"/>
      <c r="ADL34" s="1"/>
      <c r="ADM34" s="1"/>
      <c r="ADN34" s="1"/>
      <c r="ADO34" s="1"/>
      <c r="ADP34" s="1"/>
      <c r="ADQ34" s="1"/>
      <c r="ADR34" s="1"/>
      <c r="ADS34" s="1"/>
      <c r="ADT34" s="1"/>
      <c r="ADU34" s="1"/>
      <c r="ADV34" s="1"/>
      <c r="ADW34" s="1"/>
      <c r="ADX34" s="1"/>
      <c r="ADY34" s="1"/>
      <c r="ADZ34" s="1"/>
      <c r="AEA34" s="1"/>
      <c r="AEB34" s="1"/>
      <c r="AEC34" s="1"/>
      <c r="AED34" s="1"/>
      <c r="AEE34" s="1"/>
      <c r="AEF34" s="1"/>
      <c r="AEG34" s="1"/>
      <c r="AEH34" s="1"/>
      <c r="AEI34" s="1"/>
      <c r="AEJ34" s="1"/>
      <c r="AEK34" s="1"/>
      <c r="AEL34" s="1"/>
      <c r="AEM34" s="1"/>
      <c r="AEN34" s="1"/>
      <c r="AEO34" s="1"/>
      <c r="AEP34" s="1"/>
      <c r="AEQ34" s="1"/>
      <c r="AER34" s="1"/>
      <c r="AES34" s="1"/>
      <c r="AET34" s="1"/>
      <c r="AEU34" s="1"/>
      <c r="AEV34" s="1"/>
      <c r="AEW34" s="1"/>
      <c r="AEX34" s="1"/>
      <c r="AEY34" s="1"/>
      <c r="AEZ34" s="1"/>
      <c r="AFA34" s="1"/>
      <c r="AFB34" s="1"/>
      <c r="AFC34" s="1"/>
      <c r="AFD34" s="1"/>
      <c r="AFE34" s="1"/>
      <c r="AFF34" s="1"/>
      <c r="AFG34" s="1"/>
      <c r="AFH34" s="1"/>
      <c r="AFI34" s="1"/>
      <c r="AFJ34" s="1"/>
      <c r="AFK34" s="1"/>
      <c r="AFL34" s="1"/>
      <c r="AFM34" s="1"/>
      <c r="AFN34" s="1"/>
      <c r="AFO34" s="1"/>
      <c r="AFP34" s="1"/>
      <c r="AFQ34" s="1"/>
      <c r="AFR34" s="1"/>
      <c r="AFS34" s="1"/>
      <c r="AFT34" s="1"/>
      <c r="AFU34" s="1"/>
      <c r="AFV34" s="1"/>
      <c r="AFW34" s="1"/>
      <c r="AFX34" s="1"/>
      <c r="AFY34" s="1"/>
      <c r="AFZ34" s="1"/>
      <c r="AGA34" s="1"/>
      <c r="AGB34" s="1"/>
      <c r="AGC34" s="1"/>
      <c r="AGD34" s="1"/>
      <c r="AGE34" s="1"/>
      <c r="AGF34" s="1"/>
      <c r="AGG34" s="1"/>
      <c r="AGH34" s="1"/>
      <c r="AGI34" s="1"/>
      <c r="AGJ34" s="1"/>
      <c r="AGK34" s="1"/>
      <c r="AGL34" s="1"/>
      <c r="AGM34" s="1"/>
      <c r="AGN34" s="1"/>
      <c r="AGO34" s="1"/>
      <c r="AGP34" s="1"/>
      <c r="AGQ34" s="1"/>
      <c r="AGR34" s="1"/>
      <c r="AGS34" s="1"/>
      <c r="AGT34" s="1"/>
      <c r="AGU34" s="1"/>
      <c r="AGV34" s="1"/>
      <c r="AGW34" s="1"/>
      <c r="AGX34" s="1"/>
      <c r="AGY34" s="1"/>
      <c r="AGZ34" s="1"/>
      <c r="AHA34" s="1"/>
      <c r="AHB34" s="1"/>
      <c r="AHC34" s="1"/>
      <c r="AHD34" s="1"/>
      <c r="AHE34" s="1"/>
      <c r="AHF34" s="1"/>
      <c r="AHG34" s="1"/>
      <c r="AHH34" s="1"/>
      <c r="AHI34" s="1"/>
      <c r="AHJ34" s="1"/>
      <c r="AHK34" s="1"/>
      <c r="AHL34" s="1"/>
      <c r="AHM34" s="1"/>
      <c r="AHN34" s="1"/>
      <c r="AHO34" s="1"/>
      <c r="AHP34" s="1"/>
      <c r="AHQ34" s="1"/>
      <c r="AHR34" s="1"/>
      <c r="AHS34" s="1"/>
      <c r="AHT34" s="1"/>
      <c r="AHU34" s="1"/>
      <c r="AHV34" s="1"/>
      <c r="AHW34" s="1"/>
      <c r="AHX34" s="1"/>
      <c r="AHY34" s="1"/>
      <c r="AHZ34" s="1"/>
      <c r="AIA34" s="1"/>
      <c r="AIB34" s="1"/>
      <c r="AIC34" s="1"/>
      <c r="AID34" s="1"/>
      <c r="AIE34" s="1"/>
      <c r="AIF34" s="1"/>
      <c r="AIG34" s="1"/>
      <c r="AIH34" s="1"/>
      <c r="AII34" s="1"/>
      <c r="AIJ34" s="1"/>
      <c r="AIK34" s="1"/>
      <c r="AIL34" s="1"/>
      <c r="AIM34" s="1"/>
      <c r="AIN34" s="1"/>
      <c r="AIO34" s="1"/>
      <c r="AIP34" s="1"/>
      <c r="AIQ34" s="1"/>
      <c r="AIR34" s="1"/>
      <c r="AIS34" s="1"/>
      <c r="AIT34" s="1"/>
      <c r="AIU34" s="1"/>
      <c r="AIV34" s="1"/>
      <c r="AIW34" s="1"/>
      <c r="AIX34" s="1"/>
      <c r="AIY34" s="1"/>
      <c r="AIZ34" s="1"/>
      <c r="AJA34" s="1"/>
      <c r="AJB34" s="1"/>
      <c r="AJC34" s="1"/>
      <c r="AJD34" s="1"/>
      <c r="AJE34" s="1"/>
      <c r="AJF34" s="1"/>
      <c r="AJG34" s="1"/>
      <c r="AJH34" s="1"/>
      <c r="AJI34" s="1"/>
      <c r="AJJ34" s="1"/>
      <c r="AJK34" s="1"/>
      <c r="AJL34" s="1"/>
      <c r="AJM34" s="1"/>
      <c r="AJN34" s="1"/>
      <c r="AJO34" s="1"/>
      <c r="AJP34" s="1"/>
      <c r="AJQ34" s="1"/>
      <c r="AJR34" s="1"/>
      <c r="AJS34" s="1"/>
      <c r="AJT34" s="1"/>
      <c r="AJU34" s="1"/>
      <c r="AJV34" s="1"/>
      <c r="AJW34" s="1"/>
      <c r="AJX34" s="1"/>
      <c r="AJY34" s="1"/>
      <c r="AJZ34" s="1"/>
      <c r="AKA34" s="1"/>
      <c r="AKB34" s="1"/>
      <c r="AKC34" s="1"/>
      <c r="AKD34" s="1"/>
      <c r="AKE34" s="1"/>
      <c r="AKF34" s="1"/>
      <c r="AKG34" s="1"/>
      <c r="AKH34" s="1"/>
      <c r="AKI34" s="1"/>
      <c r="AKJ34" s="1"/>
      <c r="AKK34" s="1"/>
      <c r="AKL34" s="1"/>
      <c r="AKM34" s="1"/>
      <c r="AKN34" s="1"/>
      <c r="AKO34" s="1"/>
      <c r="AKP34" s="1"/>
      <c r="AKQ34" s="1"/>
      <c r="AKR34" s="1"/>
      <c r="AKS34" s="1"/>
      <c r="AKT34" s="1"/>
      <c r="AKU34" s="1"/>
      <c r="AKV34" s="1"/>
      <c r="AKW34" s="1"/>
      <c r="AKX34" s="1"/>
      <c r="AKY34" s="1"/>
      <c r="AKZ34" s="1"/>
      <c r="ALA34" s="1"/>
      <c r="ALB34" s="1"/>
      <c r="ALC34" s="1"/>
      <c r="ALD34" s="1"/>
      <c r="ALE34" s="1"/>
      <c r="ALF34" s="1"/>
      <c r="ALG34" s="1"/>
      <c r="ALH34" s="1"/>
      <c r="ALI34" s="1"/>
      <c r="ALJ34" s="1"/>
      <c r="ALK34" s="1"/>
      <c r="ALL34" s="1"/>
      <c r="ALM34" s="1"/>
      <c r="ALN34" s="1"/>
      <c r="ALO34" s="1"/>
      <c r="ALP34" s="1"/>
      <c r="ALQ34" s="1"/>
      <c r="ALR34" s="1"/>
      <c r="ALS34" s="1"/>
      <c r="ALT34" s="1"/>
      <c r="ALU34" s="1"/>
      <c r="ALV34" s="1"/>
      <c r="ALW34" s="1"/>
      <c r="ALX34" s="1"/>
      <c r="ALY34" s="1"/>
      <c r="ALZ34" s="1"/>
      <c r="AMA34" s="1"/>
      <c r="AMB34" s="1"/>
      <c r="AMC34" s="1"/>
      <c r="AMD34" s="1"/>
      <c r="AME34" s="1"/>
      <c r="AMF34" s="1"/>
      <c r="AMG34" s="1"/>
      <c r="AMH34" s="1"/>
      <c r="AMI34" s="1"/>
      <c r="AMJ34" s="1"/>
      <c r="AMK34" s="1"/>
      <c r="AML34" s="1"/>
      <c r="AMM34" s="1"/>
      <c r="AMN34" s="1"/>
      <c r="AMO34" s="1"/>
      <c r="AMP34" s="1"/>
      <c r="AMQ34" s="1"/>
      <c r="AMR34" s="1"/>
      <c r="AMS34" s="1"/>
      <c r="AMT34" s="1"/>
      <c r="AMU34" s="1"/>
      <c r="AMV34" s="1"/>
      <c r="AMW34" s="1"/>
      <c r="AMX34" s="1"/>
      <c r="AMY34" s="1"/>
      <c r="AMZ34" s="1"/>
      <c r="ANA34" s="1"/>
      <c r="ANB34" s="1"/>
      <c r="ANC34" s="1"/>
      <c r="AND34" s="1"/>
      <c r="ANE34" s="1"/>
      <c r="ANF34" s="1"/>
      <c r="ANG34" s="1"/>
      <c r="ANH34" s="1"/>
      <c r="ANI34" s="1"/>
      <c r="ANJ34" s="1"/>
      <c r="ANK34" s="1"/>
      <c r="ANL34" s="1"/>
      <c r="ANM34" s="1"/>
      <c r="ANN34" s="1"/>
      <c r="ANO34" s="1"/>
      <c r="ANP34" s="1"/>
      <c r="ANQ34" s="1"/>
      <c r="ANR34" s="1"/>
      <c r="ANS34" s="1"/>
      <c r="ANT34" s="1"/>
      <c r="ANU34" s="1"/>
      <c r="ANV34" s="1"/>
      <c r="ANW34" s="1"/>
      <c r="ANX34" s="1"/>
      <c r="ANY34" s="1"/>
      <c r="ANZ34" s="1"/>
      <c r="AOA34" s="1"/>
      <c r="AOB34" s="1"/>
      <c r="AOC34" s="1"/>
      <c r="AOD34" s="1"/>
      <c r="AOE34" s="1"/>
      <c r="AOF34" s="1"/>
      <c r="AOG34" s="1"/>
      <c r="AOH34" s="1"/>
      <c r="AOI34" s="1"/>
      <c r="AOJ34" s="1"/>
      <c r="AOK34" s="1"/>
      <c r="AOL34" s="1"/>
      <c r="AOM34" s="1"/>
      <c r="AON34" s="1"/>
      <c r="AOO34" s="1"/>
      <c r="AOP34" s="1"/>
      <c r="AOQ34" s="1"/>
      <c r="AOR34" s="1"/>
      <c r="AOS34" s="1"/>
      <c r="AOT34" s="1"/>
      <c r="AOU34" s="1"/>
      <c r="AOV34" s="1"/>
      <c r="AOW34" s="1"/>
      <c r="AOX34" s="1"/>
      <c r="AOY34" s="1"/>
      <c r="AOZ34" s="1"/>
      <c r="APA34" s="1"/>
      <c r="APB34" s="1"/>
      <c r="APC34" s="1"/>
      <c r="APD34" s="1"/>
      <c r="APE34" s="1"/>
      <c r="APF34" s="1"/>
      <c r="APG34" s="1"/>
      <c r="APH34" s="1"/>
      <c r="API34" s="1"/>
      <c r="APJ34" s="1"/>
      <c r="APK34" s="1"/>
      <c r="APL34" s="1"/>
      <c r="APM34" s="1"/>
      <c r="APN34" s="1"/>
      <c r="APO34" s="1"/>
      <c r="APP34" s="1"/>
      <c r="APQ34" s="1"/>
      <c r="APR34" s="1"/>
      <c r="APS34" s="1"/>
      <c r="APT34" s="1"/>
      <c r="APU34" s="1"/>
      <c r="APV34" s="1"/>
      <c r="APW34" s="1"/>
      <c r="APX34" s="1"/>
      <c r="APY34" s="1"/>
      <c r="APZ34" s="1"/>
      <c r="AQA34" s="1"/>
      <c r="AQB34" s="1"/>
      <c r="AQC34" s="1"/>
      <c r="AQD34" s="1"/>
      <c r="AQE34" s="1"/>
      <c r="AQF34" s="1"/>
      <c r="AQG34" s="1"/>
      <c r="AQH34" s="1"/>
      <c r="AQI34" s="1"/>
      <c r="AQJ34" s="1"/>
      <c r="AQK34" s="1"/>
      <c r="AQL34" s="1"/>
      <c r="AQM34" s="1"/>
      <c r="AQN34" s="1"/>
      <c r="AQO34" s="1"/>
      <c r="AQP34" s="1"/>
      <c r="AQQ34" s="1"/>
      <c r="AQR34" s="1"/>
      <c r="AQS34" s="1"/>
      <c r="AQT34" s="1"/>
      <c r="AQU34" s="1"/>
      <c r="AQV34" s="1"/>
      <c r="AQW34" s="1"/>
      <c r="AQX34" s="1"/>
      <c r="AQY34" s="1"/>
      <c r="AQZ34" s="1"/>
      <c r="ARA34" s="1"/>
      <c r="ARB34" s="1"/>
      <c r="ARC34" s="1"/>
      <c r="ARD34" s="1"/>
      <c r="ARE34" s="1"/>
      <c r="ARF34" s="1"/>
      <c r="ARG34" s="1"/>
      <c r="ARH34" s="1"/>
      <c r="ARI34" s="1"/>
      <c r="ARJ34" s="1"/>
      <c r="ARK34" s="1"/>
      <c r="ARL34" s="1"/>
      <c r="ARM34" s="1"/>
      <c r="ARN34" s="1"/>
      <c r="ARO34" s="1"/>
      <c r="ARP34" s="1"/>
      <c r="ARQ34" s="1"/>
      <c r="ARR34" s="1"/>
      <c r="ARS34" s="1"/>
      <c r="ART34" s="1"/>
      <c r="ARU34" s="1"/>
      <c r="ARV34" s="1"/>
      <c r="ARW34" s="1"/>
      <c r="ARX34" s="1"/>
      <c r="ARY34" s="1"/>
      <c r="ARZ34" s="1"/>
      <c r="ASA34" s="1"/>
      <c r="ASB34" s="1"/>
      <c r="ASC34" s="1"/>
      <c r="ASD34" s="1"/>
      <c r="ASE34" s="1"/>
      <c r="ASF34" s="1"/>
      <c r="ASG34" s="1"/>
      <c r="ASH34" s="1"/>
      <c r="ASI34" s="1"/>
      <c r="ASJ34" s="1"/>
      <c r="ASK34" s="1"/>
      <c r="ASL34" s="1"/>
      <c r="ASM34" s="1"/>
      <c r="ASN34" s="1"/>
      <c r="ASO34" s="1"/>
      <c r="ASP34" s="1"/>
      <c r="ASQ34" s="1"/>
      <c r="ASR34" s="1"/>
      <c r="ASS34" s="1"/>
      <c r="AST34" s="1"/>
      <c r="ASU34" s="1"/>
      <c r="ASV34" s="1"/>
      <c r="ASW34" s="1"/>
      <c r="ASX34" s="1"/>
      <c r="ASY34" s="1"/>
      <c r="ASZ34" s="1"/>
      <c r="ATA34" s="1"/>
      <c r="ATB34" s="1"/>
      <c r="ATC34" s="1"/>
      <c r="ATD34" s="1"/>
      <c r="ATE34" s="1"/>
      <c r="ATF34" s="1"/>
      <c r="ATG34" s="1"/>
      <c r="ATH34" s="1"/>
      <c r="ATI34" s="1"/>
      <c r="ATJ34" s="1"/>
      <c r="ATK34" s="1"/>
      <c r="ATL34" s="1"/>
      <c r="ATM34" s="1"/>
      <c r="ATN34" s="1"/>
      <c r="ATO34" s="1"/>
      <c r="ATP34" s="1"/>
      <c r="ATQ34" s="1"/>
      <c r="ATR34" s="1"/>
      <c r="ATS34" s="1"/>
      <c r="ATT34" s="1"/>
      <c r="ATU34" s="1"/>
      <c r="ATV34" s="1"/>
      <c r="ATW34" s="1"/>
      <c r="ATX34" s="1"/>
      <c r="ATY34" s="1"/>
      <c r="ATZ34" s="1"/>
      <c r="AUA34" s="1"/>
      <c r="AUB34" s="1"/>
      <c r="AUC34" s="1"/>
      <c r="AUD34" s="1"/>
      <c r="AUE34" s="1"/>
      <c r="AUF34" s="1"/>
      <c r="AUG34" s="1"/>
      <c r="AUH34" s="1"/>
      <c r="AUI34" s="1"/>
      <c r="AUJ34" s="1"/>
      <c r="AUK34" s="1"/>
    </row>
    <row r="35" spans="1:1233" s="519" customFormat="1" ht="14.25">
      <c r="A35" s="53"/>
      <c r="B35" s="98" t="str">
        <f>IF('Client Info'!$F$66="Yes",'Client Info'!$F$61,"N/A")</f>
        <v>N/A</v>
      </c>
      <c r="C35" s="99" t="str">
        <f>IF(B35="ISO 45001",'Client Info'!$B$66,"N/A")</f>
        <v>N/A</v>
      </c>
      <c r="D35" s="182"/>
      <c r="E35" s="839">
        <f>'Effective Employees'!F21</f>
        <v>0</v>
      </c>
      <c r="F35" s="831"/>
      <c r="G35" s="840">
        <f>E$378</f>
        <v>0</v>
      </c>
      <c r="H35" s="840">
        <f ca="1">(1/3)*E378*T35*V35*X35*Z35</f>
        <v>0</v>
      </c>
      <c r="I35" s="840">
        <f ca="1">(2/3)*E378*T35*V35*X35*Z35</f>
        <v>0</v>
      </c>
      <c r="J35" s="840" t="e">
        <f ca="1">E379*T35*V35*X35*Z35/AA10</f>
        <v>#N/A</v>
      </c>
      <c r="K35" s="840">
        <f>IF($K$19="",0,E379*T35*V35*X35*Z35/AA10)</f>
        <v>0</v>
      </c>
      <c r="L35" s="840">
        <f>IF($L$19="",0,E379*T35*V35*X35*Z35/AA10)</f>
        <v>0</v>
      </c>
      <c r="M35" s="841" t="e">
        <f ca="1">IF($M$19="",0,E379*T35*V35*X35*Z35/AA10)</f>
        <v>#N/A</v>
      </c>
      <c r="N35" s="841" t="e">
        <f ca="1">E379*T35*V35*X35*Z35/AA10</f>
        <v>#N/A</v>
      </c>
      <c r="O35" s="848">
        <f ca="1">E380*T35*V35*X35*Z35</f>
        <v>0</v>
      </c>
      <c r="P35" s="207"/>
      <c r="Q35" s="209"/>
      <c r="R35" s="67"/>
      <c r="S35" s="709">
        <f>1</f>
        <v>1</v>
      </c>
      <c r="T35" s="709">
        <f t="shared" si="5"/>
        <v>1</v>
      </c>
      <c r="U35" s="710">
        <f ca="1">'Adjustment Factors'!BC514</f>
        <v>0</v>
      </c>
      <c r="V35" s="711">
        <f t="shared" ca="1" si="6"/>
        <v>1</v>
      </c>
      <c r="W35" s="712">
        <f>-'Client Info'!$C$55/100</f>
        <v>0</v>
      </c>
      <c r="X35" s="712">
        <f t="shared" si="7"/>
        <v>1</v>
      </c>
      <c r="Y35" s="712">
        <f>IF(Overview!$C$15="Yes",1,0)</f>
        <v>0</v>
      </c>
      <c r="Z35" s="712">
        <f>IF(Y35=1,IF('Integrated Reduction'!$C$29="",1,('Integrated Reduction'!$C$29/100+1)),1)</f>
        <v>1</v>
      </c>
      <c r="AA35" s="712">
        <f>IF(Sampling!F43="Yes",1,0)</f>
        <v>0</v>
      </c>
      <c r="AB35" s="712">
        <f>IF(Sampling!L43="Yes",1,0)</f>
        <v>0</v>
      </c>
      <c r="AC35" s="712">
        <f>IF(Sampling!G43="Yes",1,0)</f>
        <v>0</v>
      </c>
      <c r="AD35" s="712">
        <f>IF(Sampling!H43="Yes",1,0)</f>
        <v>0</v>
      </c>
      <c r="AE35" s="712">
        <f>IF(Sampling!I43="Yes",1,0)</f>
        <v>0</v>
      </c>
      <c r="AF35" s="712">
        <f>IF(Sampling!J43="Yes",1,0)</f>
        <v>0</v>
      </c>
      <c r="AG35" s="713">
        <f>IF(Sampling!K43="Yes",1,0)</f>
        <v>0</v>
      </c>
      <c r="AH35" s="792">
        <f t="shared" ca="1" si="8"/>
        <v>0</v>
      </c>
      <c r="AI35" s="792">
        <f t="shared" ca="1" si="13"/>
        <v>0</v>
      </c>
      <c r="AJ35" s="792" t="e">
        <f t="shared" ca="1" si="9"/>
        <v>#N/A</v>
      </c>
      <c r="AK35" s="792">
        <f t="shared" si="12"/>
        <v>0</v>
      </c>
      <c r="AL35" s="792">
        <f t="shared" si="2"/>
        <v>0</v>
      </c>
      <c r="AM35" s="792" t="e">
        <f t="shared" ca="1" si="3"/>
        <v>#N/A</v>
      </c>
      <c r="AN35" s="792" t="e">
        <f t="shared" ca="1" si="4"/>
        <v>#N/A</v>
      </c>
      <c r="AO35" s="792">
        <f t="shared" ca="1" si="10"/>
        <v>0</v>
      </c>
      <c r="AP35" s="792">
        <f t="shared" ca="1" si="11"/>
        <v>0</v>
      </c>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c r="ADD35" s="1"/>
      <c r="ADE35" s="1"/>
      <c r="ADF35" s="1"/>
      <c r="ADG35" s="1"/>
      <c r="ADH35" s="1"/>
      <c r="ADI35" s="1"/>
      <c r="ADJ35" s="1"/>
      <c r="ADK35" s="1"/>
      <c r="ADL35" s="1"/>
      <c r="ADM35" s="1"/>
      <c r="ADN35" s="1"/>
      <c r="ADO35" s="1"/>
      <c r="ADP35" s="1"/>
      <c r="ADQ35" s="1"/>
      <c r="ADR35" s="1"/>
      <c r="ADS35" s="1"/>
      <c r="ADT35" s="1"/>
      <c r="ADU35" s="1"/>
      <c r="ADV35" s="1"/>
      <c r="ADW35" s="1"/>
      <c r="ADX35" s="1"/>
      <c r="ADY35" s="1"/>
      <c r="ADZ35" s="1"/>
      <c r="AEA35" s="1"/>
      <c r="AEB35" s="1"/>
      <c r="AEC35" s="1"/>
      <c r="AED35" s="1"/>
      <c r="AEE35" s="1"/>
      <c r="AEF35" s="1"/>
      <c r="AEG35" s="1"/>
      <c r="AEH35" s="1"/>
      <c r="AEI35" s="1"/>
      <c r="AEJ35" s="1"/>
      <c r="AEK35" s="1"/>
      <c r="AEL35" s="1"/>
      <c r="AEM35" s="1"/>
      <c r="AEN35" s="1"/>
      <c r="AEO35" s="1"/>
      <c r="AEP35" s="1"/>
      <c r="AEQ35" s="1"/>
      <c r="AER35" s="1"/>
      <c r="AES35" s="1"/>
      <c r="AET35" s="1"/>
      <c r="AEU35" s="1"/>
      <c r="AEV35" s="1"/>
      <c r="AEW35" s="1"/>
      <c r="AEX35" s="1"/>
      <c r="AEY35" s="1"/>
      <c r="AEZ35" s="1"/>
      <c r="AFA35" s="1"/>
      <c r="AFB35" s="1"/>
      <c r="AFC35" s="1"/>
      <c r="AFD35" s="1"/>
      <c r="AFE35" s="1"/>
      <c r="AFF35" s="1"/>
      <c r="AFG35" s="1"/>
      <c r="AFH35" s="1"/>
      <c r="AFI35" s="1"/>
      <c r="AFJ35" s="1"/>
      <c r="AFK35" s="1"/>
      <c r="AFL35" s="1"/>
      <c r="AFM35" s="1"/>
      <c r="AFN35" s="1"/>
      <c r="AFO35" s="1"/>
      <c r="AFP35" s="1"/>
      <c r="AFQ35" s="1"/>
      <c r="AFR35" s="1"/>
      <c r="AFS35" s="1"/>
      <c r="AFT35" s="1"/>
      <c r="AFU35" s="1"/>
      <c r="AFV35" s="1"/>
      <c r="AFW35" s="1"/>
      <c r="AFX35" s="1"/>
      <c r="AFY35" s="1"/>
      <c r="AFZ35" s="1"/>
      <c r="AGA35" s="1"/>
      <c r="AGB35" s="1"/>
      <c r="AGC35" s="1"/>
      <c r="AGD35" s="1"/>
      <c r="AGE35" s="1"/>
      <c r="AGF35" s="1"/>
      <c r="AGG35" s="1"/>
      <c r="AGH35" s="1"/>
      <c r="AGI35" s="1"/>
      <c r="AGJ35" s="1"/>
      <c r="AGK35" s="1"/>
      <c r="AGL35" s="1"/>
      <c r="AGM35" s="1"/>
      <c r="AGN35" s="1"/>
      <c r="AGO35" s="1"/>
      <c r="AGP35" s="1"/>
      <c r="AGQ35" s="1"/>
      <c r="AGR35" s="1"/>
      <c r="AGS35" s="1"/>
      <c r="AGT35" s="1"/>
      <c r="AGU35" s="1"/>
      <c r="AGV35" s="1"/>
      <c r="AGW35" s="1"/>
      <c r="AGX35" s="1"/>
      <c r="AGY35" s="1"/>
      <c r="AGZ35" s="1"/>
      <c r="AHA35" s="1"/>
      <c r="AHB35" s="1"/>
      <c r="AHC35" s="1"/>
      <c r="AHD35" s="1"/>
      <c r="AHE35" s="1"/>
      <c r="AHF35" s="1"/>
      <c r="AHG35" s="1"/>
      <c r="AHH35" s="1"/>
      <c r="AHI35" s="1"/>
      <c r="AHJ35" s="1"/>
      <c r="AHK35" s="1"/>
      <c r="AHL35" s="1"/>
      <c r="AHM35" s="1"/>
      <c r="AHN35" s="1"/>
      <c r="AHO35" s="1"/>
      <c r="AHP35" s="1"/>
      <c r="AHQ35" s="1"/>
      <c r="AHR35" s="1"/>
      <c r="AHS35" s="1"/>
      <c r="AHT35" s="1"/>
      <c r="AHU35" s="1"/>
      <c r="AHV35" s="1"/>
      <c r="AHW35" s="1"/>
      <c r="AHX35" s="1"/>
      <c r="AHY35" s="1"/>
      <c r="AHZ35" s="1"/>
      <c r="AIA35" s="1"/>
      <c r="AIB35" s="1"/>
      <c r="AIC35" s="1"/>
      <c r="AID35" s="1"/>
      <c r="AIE35" s="1"/>
      <c r="AIF35" s="1"/>
      <c r="AIG35" s="1"/>
      <c r="AIH35" s="1"/>
      <c r="AII35" s="1"/>
      <c r="AIJ35" s="1"/>
      <c r="AIK35" s="1"/>
      <c r="AIL35" s="1"/>
      <c r="AIM35" s="1"/>
      <c r="AIN35" s="1"/>
      <c r="AIO35" s="1"/>
      <c r="AIP35" s="1"/>
      <c r="AIQ35" s="1"/>
      <c r="AIR35" s="1"/>
      <c r="AIS35" s="1"/>
      <c r="AIT35" s="1"/>
      <c r="AIU35" s="1"/>
      <c r="AIV35" s="1"/>
      <c r="AIW35" s="1"/>
      <c r="AIX35" s="1"/>
      <c r="AIY35" s="1"/>
      <c r="AIZ35" s="1"/>
      <c r="AJA35" s="1"/>
      <c r="AJB35" s="1"/>
      <c r="AJC35" s="1"/>
      <c r="AJD35" s="1"/>
      <c r="AJE35" s="1"/>
      <c r="AJF35" s="1"/>
      <c r="AJG35" s="1"/>
      <c r="AJH35" s="1"/>
      <c r="AJI35" s="1"/>
      <c r="AJJ35" s="1"/>
      <c r="AJK35" s="1"/>
      <c r="AJL35" s="1"/>
      <c r="AJM35" s="1"/>
      <c r="AJN35" s="1"/>
      <c r="AJO35" s="1"/>
      <c r="AJP35" s="1"/>
      <c r="AJQ35" s="1"/>
      <c r="AJR35" s="1"/>
      <c r="AJS35" s="1"/>
      <c r="AJT35" s="1"/>
      <c r="AJU35" s="1"/>
      <c r="AJV35" s="1"/>
      <c r="AJW35" s="1"/>
      <c r="AJX35" s="1"/>
      <c r="AJY35" s="1"/>
      <c r="AJZ35" s="1"/>
      <c r="AKA35" s="1"/>
      <c r="AKB35" s="1"/>
      <c r="AKC35" s="1"/>
      <c r="AKD35" s="1"/>
      <c r="AKE35" s="1"/>
      <c r="AKF35" s="1"/>
      <c r="AKG35" s="1"/>
      <c r="AKH35" s="1"/>
      <c r="AKI35" s="1"/>
      <c r="AKJ35" s="1"/>
      <c r="AKK35" s="1"/>
      <c r="AKL35" s="1"/>
      <c r="AKM35" s="1"/>
      <c r="AKN35" s="1"/>
      <c r="AKO35" s="1"/>
      <c r="AKP35" s="1"/>
      <c r="AKQ35" s="1"/>
      <c r="AKR35" s="1"/>
      <c r="AKS35" s="1"/>
      <c r="AKT35" s="1"/>
      <c r="AKU35" s="1"/>
      <c r="AKV35" s="1"/>
      <c r="AKW35" s="1"/>
      <c r="AKX35" s="1"/>
      <c r="AKY35" s="1"/>
      <c r="AKZ35" s="1"/>
      <c r="ALA35" s="1"/>
      <c r="ALB35" s="1"/>
      <c r="ALC35" s="1"/>
      <c r="ALD35" s="1"/>
      <c r="ALE35" s="1"/>
      <c r="ALF35" s="1"/>
      <c r="ALG35" s="1"/>
      <c r="ALH35" s="1"/>
      <c r="ALI35" s="1"/>
      <c r="ALJ35" s="1"/>
      <c r="ALK35" s="1"/>
      <c r="ALL35" s="1"/>
      <c r="ALM35" s="1"/>
      <c r="ALN35" s="1"/>
      <c r="ALO35" s="1"/>
      <c r="ALP35" s="1"/>
      <c r="ALQ35" s="1"/>
      <c r="ALR35" s="1"/>
      <c r="ALS35" s="1"/>
      <c r="ALT35" s="1"/>
      <c r="ALU35" s="1"/>
      <c r="ALV35" s="1"/>
      <c r="ALW35" s="1"/>
      <c r="ALX35" s="1"/>
      <c r="ALY35" s="1"/>
      <c r="ALZ35" s="1"/>
      <c r="AMA35" s="1"/>
      <c r="AMB35" s="1"/>
      <c r="AMC35" s="1"/>
      <c r="AMD35" s="1"/>
      <c r="AME35" s="1"/>
      <c r="AMF35" s="1"/>
      <c r="AMG35" s="1"/>
      <c r="AMH35" s="1"/>
      <c r="AMI35" s="1"/>
      <c r="AMJ35" s="1"/>
      <c r="AMK35" s="1"/>
      <c r="AML35" s="1"/>
      <c r="AMM35" s="1"/>
      <c r="AMN35" s="1"/>
      <c r="AMO35" s="1"/>
      <c r="AMP35" s="1"/>
      <c r="AMQ35" s="1"/>
      <c r="AMR35" s="1"/>
      <c r="AMS35" s="1"/>
      <c r="AMT35" s="1"/>
      <c r="AMU35" s="1"/>
      <c r="AMV35" s="1"/>
      <c r="AMW35" s="1"/>
      <c r="AMX35" s="1"/>
      <c r="AMY35" s="1"/>
      <c r="AMZ35" s="1"/>
      <c r="ANA35" s="1"/>
      <c r="ANB35" s="1"/>
      <c r="ANC35" s="1"/>
      <c r="AND35" s="1"/>
      <c r="ANE35" s="1"/>
      <c r="ANF35" s="1"/>
      <c r="ANG35" s="1"/>
      <c r="ANH35" s="1"/>
      <c r="ANI35" s="1"/>
      <c r="ANJ35" s="1"/>
      <c r="ANK35" s="1"/>
      <c r="ANL35" s="1"/>
      <c r="ANM35" s="1"/>
      <c r="ANN35" s="1"/>
      <c r="ANO35" s="1"/>
      <c r="ANP35" s="1"/>
      <c r="ANQ35" s="1"/>
      <c r="ANR35" s="1"/>
      <c r="ANS35" s="1"/>
      <c r="ANT35" s="1"/>
      <c r="ANU35" s="1"/>
      <c r="ANV35" s="1"/>
      <c r="ANW35" s="1"/>
      <c r="ANX35" s="1"/>
      <c r="ANY35" s="1"/>
      <c r="ANZ35" s="1"/>
      <c r="AOA35" s="1"/>
      <c r="AOB35" s="1"/>
      <c r="AOC35" s="1"/>
      <c r="AOD35" s="1"/>
      <c r="AOE35" s="1"/>
      <c r="AOF35" s="1"/>
      <c r="AOG35" s="1"/>
      <c r="AOH35" s="1"/>
      <c r="AOI35" s="1"/>
      <c r="AOJ35" s="1"/>
      <c r="AOK35" s="1"/>
      <c r="AOL35" s="1"/>
      <c r="AOM35" s="1"/>
      <c r="AON35" s="1"/>
      <c r="AOO35" s="1"/>
      <c r="AOP35" s="1"/>
      <c r="AOQ35" s="1"/>
      <c r="AOR35" s="1"/>
      <c r="AOS35" s="1"/>
      <c r="AOT35" s="1"/>
      <c r="AOU35" s="1"/>
      <c r="AOV35" s="1"/>
      <c r="AOW35" s="1"/>
      <c r="AOX35" s="1"/>
      <c r="AOY35" s="1"/>
      <c r="AOZ35" s="1"/>
      <c r="APA35" s="1"/>
      <c r="APB35" s="1"/>
      <c r="APC35" s="1"/>
      <c r="APD35" s="1"/>
      <c r="APE35" s="1"/>
      <c r="APF35" s="1"/>
      <c r="APG35" s="1"/>
      <c r="APH35" s="1"/>
      <c r="API35" s="1"/>
      <c r="APJ35" s="1"/>
      <c r="APK35" s="1"/>
      <c r="APL35" s="1"/>
      <c r="APM35" s="1"/>
      <c r="APN35" s="1"/>
      <c r="APO35" s="1"/>
      <c r="APP35" s="1"/>
      <c r="APQ35" s="1"/>
      <c r="APR35" s="1"/>
      <c r="APS35" s="1"/>
      <c r="APT35" s="1"/>
      <c r="APU35" s="1"/>
      <c r="APV35" s="1"/>
      <c r="APW35" s="1"/>
      <c r="APX35" s="1"/>
      <c r="APY35" s="1"/>
      <c r="APZ35" s="1"/>
      <c r="AQA35" s="1"/>
      <c r="AQB35" s="1"/>
      <c r="AQC35" s="1"/>
      <c r="AQD35" s="1"/>
      <c r="AQE35" s="1"/>
      <c r="AQF35" s="1"/>
      <c r="AQG35" s="1"/>
      <c r="AQH35" s="1"/>
      <c r="AQI35" s="1"/>
      <c r="AQJ35" s="1"/>
      <c r="AQK35" s="1"/>
      <c r="AQL35" s="1"/>
      <c r="AQM35" s="1"/>
      <c r="AQN35" s="1"/>
      <c r="AQO35" s="1"/>
      <c r="AQP35" s="1"/>
      <c r="AQQ35" s="1"/>
      <c r="AQR35" s="1"/>
      <c r="AQS35" s="1"/>
      <c r="AQT35" s="1"/>
      <c r="AQU35" s="1"/>
      <c r="AQV35" s="1"/>
      <c r="AQW35" s="1"/>
      <c r="AQX35" s="1"/>
      <c r="AQY35" s="1"/>
      <c r="AQZ35" s="1"/>
      <c r="ARA35" s="1"/>
      <c r="ARB35" s="1"/>
      <c r="ARC35" s="1"/>
      <c r="ARD35" s="1"/>
      <c r="ARE35" s="1"/>
      <c r="ARF35" s="1"/>
      <c r="ARG35" s="1"/>
      <c r="ARH35" s="1"/>
      <c r="ARI35" s="1"/>
      <c r="ARJ35" s="1"/>
      <c r="ARK35" s="1"/>
      <c r="ARL35" s="1"/>
      <c r="ARM35" s="1"/>
      <c r="ARN35" s="1"/>
      <c r="ARO35" s="1"/>
      <c r="ARP35" s="1"/>
      <c r="ARQ35" s="1"/>
      <c r="ARR35" s="1"/>
      <c r="ARS35" s="1"/>
      <c r="ART35" s="1"/>
      <c r="ARU35" s="1"/>
      <c r="ARV35" s="1"/>
      <c r="ARW35" s="1"/>
      <c r="ARX35" s="1"/>
      <c r="ARY35" s="1"/>
      <c r="ARZ35" s="1"/>
      <c r="ASA35" s="1"/>
      <c r="ASB35" s="1"/>
      <c r="ASC35" s="1"/>
      <c r="ASD35" s="1"/>
      <c r="ASE35" s="1"/>
      <c r="ASF35" s="1"/>
      <c r="ASG35" s="1"/>
      <c r="ASH35" s="1"/>
      <c r="ASI35" s="1"/>
      <c r="ASJ35" s="1"/>
      <c r="ASK35" s="1"/>
      <c r="ASL35" s="1"/>
      <c r="ASM35" s="1"/>
      <c r="ASN35" s="1"/>
      <c r="ASO35" s="1"/>
      <c r="ASP35" s="1"/>
      <c r="ASQ35" s="1"/>
      <c r="ASR35" s="1"/>
      <c r="ASS35" s="1"/>
      <c r="AST35" s="1"/>
      <c r="ASU35" s="1"/>
      <c r="ASV35" s="1"/>
      <c r="ASW35" s="1"/>
      <c r="ASX35" s="1"/>
      <c r="ASY35" s="1"/>
      <c r="ASZ35" s="1"/>
      <c r="ATA35" s="1"/>
      <c r="ATB35" s="1"/>
      <c r="ATC35" s="1"/>
      <c r="ATD35" s="1"/>
      <c r="ATE35" s="1"/>
      <c r="ATF35" s="1"/>
      <c r="ATG35" s="1"/>
      <c r="ATH35" s="1"/>
      <c r="ATI35" s="1"/>
      <c r="ATJ35" s="1"/>
      <c r="ATK35" s="1"/>
      <c r="ATL35" s="1"/>
      <c r="ATM35" s="1"/>
      <c r="ATN35" s="1"/>
      <c r="ATO35" s="1"/>
      <c r="ATP35" s="1"/>
      <c r="ATQ35" s="1"/>
      <c r="ATR35" s="1"/>
      <c r="ATS35" s="1"/>
      <c r="ATT35" s="1"/>
      <c r="ATU35" s="1"/>
      <c r="ATV35" s="1"/>
      <c r="ATW35" s="1"/>
      <c r="ATX35" s="1"/>
      <c r="ATY35" s="1"/>
      <c r="ATZ35" s="1"/>
      <c r="AUA35" s="1"/>
      <c r="AUB35" s="1"/>
      <c r="AUC35" s="1"/>
      <c r="AUD35" s="1"/>
      <c r="AUE35" s="1"/>
      <c r="AUF35" s="1"/>
      <c r="AUG35" s="1"/>
      <c r="AUH35" s="1"/>
      <c r="AUI35" s="1"/>
      <c r="AUJ35" s="1"/>
      <c r="AUK35" s="1"/>
    </row>
    <row r="36" spans="1:1233" s="519" customFormat="1" ht="14.25">
      <c r="A36" s="53"/>
      <c r="B36" s="95" t="str">
        <f>IF('Client Info'!$D$67="Yes",'Client Info'!$D$61,"N/A")</f>
        <v>N/A</v>
      </c>
      <c r="C36" s="96" t="str">
        <f>IF(B36="ISO 9001",'Client Info'!$B$67,"N/A")</f>
        <v>N/A</v>
      </c>
      <c r="D36" s="180"/>
      <c r="E36" s="843">
        <f>'Effective Employees'!F22</f>
        <v>0</v>
      </c>
      <c r="F36" s="831"/>
      <c r="G36" s="210">
        <f>F$345</f>
        <v>0</v>
      </c>
      <c r="H36" s="832">
        <f ca="1">(1/3)*F345*T36*V36*X36*Z36</f>
        <v>0</v>
      </c>
      <c r="I36" s="832">
        <f ca="1">(2/3)*F345*T36*V36*X36*Z36</f>
        <v>0</v>
      </c>
      <c r="J36" s="210" t="e">
        <f ca="1">F346*T36*V36*X36*Z36/AA10</f>
        <v>#N/A</v>
      </c>
      <c r="K36" s="832">
        <f>IF($K$19="",0,F346*T36*V36*X36*Z36/AA10)</f>
        <v>0</v>
      </c>
      <c r="L36" s="832">
        <f>IF($L$19="",0,F346*T36*V36*X36*Z36/AA10)</f>
        <v>0</v>
      </c>
      <c r="M36" s="833" t="e">
        <f ca="1">IF($M$19="",0,F346*T36*V36*X36*Z36/AA10)</f>
        <v>#N/A</v>
      </c>
      <c r="N36" s="844" t="e">
        <f ca="1">F346*T36*V36*X36*Z36/AA10</f>
        <v>#N/A</v>
      </c>
      <c r="O36" s="436">
        <f ca="1">F347*T36*V36*X36*Z36</f>
        <v>0</v>
      </c>
      <c r="P36" s="209"/>
      <c r="Q36" s="209"/>
      <c r="R36" s="67"/>
      <c r="S36" s="702">
        <f>1</f>
        <v>1</v>
      </c>
      <c r="T36" s="702">
        <f t="shared" si="5"/>
        <v>1</v>
      </c>
      <c r="U36" s="703">
        <f ca="1">'Adjustment Factors'!AA515</f>
        <v>0</v>
      </c>
      <c r="V36" s="704">
        <f t="shared" ca="1" si="6"/>
        <v>1</v>
      </c>
      <c r="W36" s="705">
        <f>-'Client Info'!$C$55/100</f>
        <v>0</v>
      </c>
      <c r="X36" s="705">
        <f t="shared" si="7"/>
        <v>1</v>
      </c>
      <c r="Y36" s="705">
        <f>IF(Overview!$C$13="Yes",1,0)</f>
        <v>0</v>
      </c>
      <c r="Z36" s="705">
        <f>IF(Y36=1,IF('Integrated Reduction'!$C$29="",1,('Integrated Reduction'!$C$29/100+1)),1)</f>
        <v>1</v>
      </c>
      <c r="AA36" s="705">
        <f>IF(Sampling!F44="Yes",1,0)</f>
        <v>0</v>
      </c>
      <c r="AB36" s="705">
        <f>IF(Sampling!L44="Yes",1,0)</f>
        <v>0</v>
      </c>
      <c r="AC36" s="705">
        <f>IF(Sampling!G44="Yes",1,0)</f>
        <v>0</v>
      </c>
      <c r="AD36" s="705">
        <f>IF(Sampling!H44="Yes",1,0)</f>
        <v>0</v>
      </c>
      <c r="AE36" s="705">
        <f>IF(Sampling!I44="Yes",1,0)</f>
        <v>0</v>
      </c>
      <c r="AF36" s="705">
        <f>IF(Sampling!J44="Yes",1,0)</f>
        <v>0</v>
      </c>
      <c r="AG36" s="706">
        <f>IF(Sampling!K44="Yes",1,0)</f>
        <v>0</v>
      </c>
      <c r="AH36" s="790">
        <f t="shared" ca="1" si="8"/>
        <v>0</v>
      </c>
      <c r="AI36" s="790">
        <f t="shared" ca="1" si="13"/>
        <v>0</v>
      </c>
      <c r="AJ36" s="790" t="e">
        <f t="shared" ca="1" si="9"/>
        <v>#N/A</v>
      </c>
      <c r="AK36" s="790">
        <f t="shared" si="12"/>
        <v>0</v>
      </c>
      <c r="AL36" s="790">
        <f t="shared" si="2"/>
        <v>0</v>
      </c>
      <c r="AM36" s="790" t="e">
        <f t="shared" ca="1" si="3"/>
        <v>#N/A</v>
      </c>
      <c r="AN36" s="790" t="e">
        <f t="shared" ca="1" si="4"/>
        <v>#N/A</v>
      </c>
      <c r="AO36" s="790">
        <f t="shared" ca="1" si="10"/>
        <v>0</v>
      </c>
      <c r="AP36" s="790">
        <f t="shared" ca="1" si="11"/>
        <v>0</v>
      </c>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c r="ADD36" s="1"/>
      <c r="ADE36" s="1"/>
      <c r="ADF36" s="1"/>
      <c r="ADG36" s="1"/>
      <c r="ADH36" s="1"/>
      <c r="ADI36" s="1"/>
      <c r="ADJ36" s="1"/>
      <c r="ADK36" s="1"/>
      <c r="ADL36" s="1"/>
      <c r="ADM36" s="1"/>
      <c r="ADN36" s="1"/>
      <c r="ADO36" s="1"/>
      <c r="ADP36" s="1"/>
      <c r="ADQ36" s="1"/>
      <c r="ADR36" s="1"/>
      <c r="ADS36" s="1"/>
      <c r="ADT36" s="1"/>
      <c r="ADU36" s="1"/>
      <c r="ADV36" s="1"/>
      <c r="ADW36" s="1"/>
      <c r="ADX36" s="1"/>
      <c r="ADY36" s="1"/>
      <c r="ADZ36" s="1"/>
      <c r="AEA36" s="1"/>
      <c r="AEB36" s="1"/>
      <c r="AEC36" s="1"/>
      <c r="AED36" s="1"/>
      <c r="AEE36" s="1"/>
      <c r="AEF36" s="1"/>
      <c r="AEG36" s="1"/>
      <c r="AEH36" s="1"/>
      <c r="AEI36" s="1"/>
      <c r="AEJ36" s="1"/>
      <c r="AEK36" s="1"/>
      <c r="AEL36" s="1"/>
      <c r="AEM36" s="1"/>
      <c r="AEN36" s="1"/>
      <c r="AEO36" s="1"/>
      <c r="AEP36" s="1"/>
      <c r="AEQ36" s="1"/>
      <c r="AER36" s="1"/>
      <c r="AES36" s="1"/>
      <c r="AET36" s="1"/>
      <c r="AEU36" s="1"/>
      <c r="AEV36" s="1"/>
      <c r="AEW36" s="1"/>
      <c r="AEX36" s="1"/>
      <c r="AEY36" s="1"/>
      <c r="AEZ36" s="1"/>
      <c r="AFA36" s="1"/>
      <c r="AFB36" s="1"/>
      <c r="AFC36" s="1"/>
      <c r="AFD36" s="1"/>
      <c r="AFE36" s="1"/>
      <c r="AFF36" s="1"/>
      <c r="AFG36" s="1"/>
      <c r="AFH36" s="1"/>
      <c r="AFI36" s="1"/>
      <c r="AFJ36" s="1"/>
      <c r="AFK36" s="1"/>
      <c r="AFL36" s="1"/>
      <c r="AFM36" s="1"/>
      <c r="AFN36" s="1"/>
      <c r="AFO36" s="1"/>
      <c r="AFP36" s="1"/>
      <c r="AFQ36" s="1"/>
      <c r="AFR36" s="1"/>
      <c r="AFS36" s="1"/>
      <c r="AFT36" s="1"/>
      <c r="AFU36" s="1"/>
      <c r="AFV36" s="1"/>
      <c r="AFW36" s="1"/>
      <c r="AFX36" s="1"/>
      <c r="AFY36" s="1"/>
      <c r="AFZ36" s="1"/>
      <c r="AGA36" s="1"/>
      <c r="AGB36" s="1"/>
      <c r="AGC36" s="1"/>
      <c r="AGD36" s="1"/>
      <c r="AGE36" s="1"/>
      <c r="AGF36" s="1"/>
      <c r="AGG36" s="1"/>
      <c r="AGH36" s="1"/>
      <c r="AGI36" s="1"/>
      <c r="AGJ36" s="1"/>
      <c r="AGK36" s="1"/>
      <c r="AGL36" s="1"/>
      <c r="AGM36" s="1"/>
      <c r="AGN36" s="1"/>
      <c r="AGO36" s="1"/>
      <c r="AGP36" s="1"/>
      <c r="AGQ36" s="1"/>
      <c r="AGR36" s="1"/>
      <c r="AGS36" s="1"/>
      <c r="AGT36" s="1"/>
      <c r="AGU36" s="1"/>
      <c r="AGV36" s="1"/>
      <c r="AGW36" s="1"/>
      <c r="AGX36" s="1"/>
      <c r="AGY36" s="1"/>
      <c r="AGZ36" s="1"/>
      <c r="AHA36" s="1"/>
      <c r="AHB36" s="1"/>
      <c r="AHC36" s="1"/>
      <c r="AHD36" s="1"/>
      <c r="AHE36" s="1"/>
      <c r="AHF36" s="1"/>
      <c r="AHG36" s="1"/>
      <c r="AHH36" s="1"/>
      <c r="AHI36" s="1"/>
      <c r="AHJ36" s="1"/>
      <c r="AHK36" s="1"/>
      <c r="AHL36" s="1"/>
      <c r="AHM36" s="1"/>
      <c r="AHN36" s="1"/>
      <c r="AHO36" s="1"/>
      <c r="AHP36" s="1"/>
      <c r="AHQ36" s="1"/>
      <c r="AHR36" s="1"/>
      <c r="AHS36" s="1"/>
      <c r="AHT36" s="1"/>
      <c r="AHU36" s="1"/>
      <c r="AHV36" s="1"/>
      <c r="AHW36" s="1"/>
      <c r="AHX36" s="1"/>
      <c r="AHY36" s="1"/>
      <c r="AHZ36" s="1"/>
      <c r="AIA36" s="1"/>
      <c r="AIB36" s="1"/>
      <c r="AIC36" s="1"/>
      <c r="AID36" s="1"/>
      <c r="AIE36" s="1"/>
      <c r="AIF36" s="1"/>
      <c r="AIG36" s="1"/>
      <c r="AIH36" s="1"/>
      <c r="AII36" s="1"/>
      <c r="AIJ36" s="1"/>
      <c r="AIK36" s="1"/>
      <c r="AIL36" s="1"/>
      <c r="AIM36" s="1"/>
      <c r="AIN36" s="1"/>
      <c r="AIO36" s="1"/>
      <c r="AIP36" s="1"/>
      <c r="AIQ36" s="1"/>
      <c r="AIR36" s="1"/>
      <c r="AIS36" s="1"/>
      <c r="AIT36" s="1"/>
      <c r="AIU36" s="1"/>
      <c r="AIV36" s="1"/>
      <c r="AIW36" s="1"/>
      <c r="AIX36" s="1"/>
      <c r="AIY36" s="1"/>
      <c r="AIZ36" s="1"/>
      <c r="AJA36" s="1"/>
      <c r="AJB36" s="1"/>
      <c r="AJC36" s="1"/>
      <c r="AJD36" s="1"/>
      <c r="AJE36" s="1"/>
      <c r="AJF36" s="1"/>
      <c r="AJG36" s="1"/>
      <c r="AJH36" s="1"/>
      <c r="AJI36" s="1"/>
      <c r="AJJ36" s="1"/>
      <c r="AJK36" s="1"/>
      <c r="AJL36" s="1"/>
      <c r="AJM36" s="1"/>
      <c r="AJN36" s="1"/>
      <c r="AJO36" s="1"/>
      <c r="AJP36" s="1"/>
      <c r="AJQ36" s="1"/>
      <c r="AJR36" s="1"/>
      <c r="AJS36" s="1"/>
      <c r="AJT36" s="1"/>
      <c r="AJU36" s="1"/>
      <c r="AJV36" s="1"/>
      <c r="AJW36" s="1"/>
      <c r="AJX36" s="1"/>
      <c r="AJY36" s="1"/>
      <c r="AJZ36" s="1"/>
      <c r="AKA36" s="1"/>
      <c r="AKB36" s="1"/>
      <c r="AKC36" s="1"/>
      <c r="AKD36" s="1"/>
      <c r="AKE36" s="1"/>
      <c r="AKF36" s="1"/>
      <c r="AKG36" s="1"/>
      <c r="AKH36" s="1"/>
      <c r="AKI36" s="1"/>
      <c r="AKJ36" s="1"/>
      <c r="AKK36" s="1"/>
      <c r="AKL36" s="1"/>
      <c r="AKM36" s="1"/>
      <c r="AKN36" s="1"/>
      <c r="AKO36" s="1"/>
      <c r="AKP36" s="1"/>
      <c r="AKQ36" s="1"/>
      <c r="AKR36" s="1"/>
      <c r="AKS36" s="1"/>
      <c r="AKT36" s="1"/>
      <c r="AKU36" s="1"/>
      <c r="AKV36" s="1"/>
      <c r="AKW36" s="1"/>
      <c r="AKX36" s="1"/>
      <c r="AKY36" s="1"/>
      <c r="AKZ36" s="1"/>
      <c r="ALA36" s="1"/>
      <c r="ALB36" s="1"/>
      <c r="ALC36" s="1"/>
      <c r="ALD36" s="1"/>
      <c r="ALE36" s="1"/>
      <c r="ALF36" s="1"/>
      <c r="ALG36" s="1"/>
      <c r="ALH36" s="1"/>
      <c r="ALI36" s="1"/>
      <c r="ALJ36" s="1"/>
      <c r="ALK36" s="1"/>
      <c r="ALL36" s="1"/>
      <c r="ALM36" s="1"/>
      <c r="ALN36" s="1"/>
      <c r="ALO36" s="1"/>
      <c r="ALP36" s="1"/>
      <c r="ALQ36" s="1"/>
      <c r="ALR36" s="1"/>
      <c r="ALS36" s="1"/>
      <c r="ALT36" s="1"/>
      <c r="ALU36" s="1"/>
      <c r="ALV36" s="1"/>
      <c r="ALW36" s="1"/>
      <c r="ALX36" s="1"/>
      <c r="ALY36" s="1"/>
      <c r="ALZ36" s="1"/>
      <c r="AMA36" s="1"/>
      <c r="AMB36" s="1"/>
      <c r="AMC36" s="1"/>
      <c r="AMD36" s="1"/>
      <c r="AME36" s="1"/>
      <c r="AMF36" s="1"/>
      <c r="AMG36" s="1"/>
      <c r="AMH36" s="1"/>
      <c r="AMI36" s="1"/>
      <c r="AMJ36" s="1"/>
      <c r="AMK36" s="1"/>
      <c r="AML36" s="1"/>
      <c r="AMM36" s="1"/>
      <c r="AMN36" s="1"/>
      <c r="AMO36" s="1"/>
      <c r="AMP36" s="1"/>
      <c r="AMQ36" s="1"/>
      <c r="AMR36" s="1"/>
      <c r="AMS36" s="1"/>
      <c r="AMT36" s="1"/>
      <c r="AMU36" s="1"/>
      <c r="AMV36" s="1"/>
      <c r="AMW36" s="1"/>
      <c r="AMX36" s="1"/>
      <c r="AMY36" s="1"/>
      <c r="AMZ36" s="1"/>
      <c r="ANA36" s="1"/>
      <c r="ANB36" s="1"/>
      <c r="ANC36" s="1"/>
      <c r="AND36" s="1"/>
      <c r="ANE36" s="1"/>
      <c r="ANF36" s="1"/>
      <c r="ANG36" s="1"/>
      <c r="ANH36" s="1"/>
      <c r="ANI36" s="1"/>
      <c r="ANJ36" s="1"/>
      <c r="ANK36" s="1"/>
      <c r="ANL36" s="1"/>
      <c r="ANM36" s="1"/>
      <c r="ANN36" s="1"/>
      <c r="ANO36" s="1"/>
      <c r="ANP36" s="1"/>
      <c r="ANQ36" s="1"/>
      <c r="ANR36" s="1"/>
      <c r="ANS36" s="1"/>
      <c r="ANT36" s="1"/>
      <c r="ANU36" s="1"/>
      <c r="ANV36" s="1"/>
      <c r="ANW36" s="1"/>
      <c r="ANX36" s="1"/>
      <c r="ANY36" s="1"/>
      <c r="ANZ36" s="1"/>
      <c r="AOA36" s="1"/>
      <c r="AOB36" s="1"/>
      <c r="AOC36" s="1"/>
      <c r="AOD36" s="1"/>
      <c r="AOE36" s="1"/>
      <c r="AOF36" s="1"/>
      <c r="AOG36" s="1"/>
      <c r="AOH36" s="1"/>
      <c r="AOI36" s="1"/>
      <c r="AOJ36" s="1"/>
      <c r="AOK36" s="1"/>
      <c r="AOL36" s="1"/>
      <c r="AOM36" s="1"/>
      <c r="AON36" s="1"/>
      <c r="AOO36" s="1"/>
      <c r="AOP36" s="1"/>
      <c r="AOQ36" s="1"/>
      <c r="AOR36" s="1"/>
      <c r="AOS36" s="1"/>
      <c r="AOT36" s="1"/>
      <c r="AOU36" s="1"/>
      <c r="AOV36" s="1"/>
      <c r="AOW36" s="1"/>
      <c r="AOX36" s="1"/>
      <c r="AOY36" s="1"/>
      <c r="AOZ36" s="1"/>
      <c r="APA36" s="1"/>
      <c r="APB36" s="1"/>
      <c r="APC36" s="1"/>
      <c r="APD36" s="1"/>
      <c r="APE36" s="1"/>
      <c r="APF36" s="1"/>
      <c r="APG36" s="1"/>
      <c r="APH36" s="1"/>
      <c r="API36" s="1"/>
      <c r="APJ36" s="1"/>
      <c r="APK36" s="1"/>
      <c r="APL36" s="1"/>
      <c r="APM36" s="1"/>
      <c r="APN36" s="1"/>
      <c r="APO36" s="1"/>
      <c r="APP36" s="1"/>
      <c r="APQ36" s="1"/>
      <c r="APR36" s="1"/>
      <c r="APS36" s="1"/>
      <c r="APT36" s="1"/>
      <c r="APU36" s="1"/>
      <c r="APV36" s="1"/>
      <c r="APW36" s="1"/>
      <c r="APX36" s="1"/>
      <c r="APY36" s="1"/>
      <c r="APZ36" s="1"/>
      <c r="AQA36" s="1"/>
      <c r="AQB36" s="1"/>
      <c r="AQC36" s="1"/>
      <c r="AQD36" s="1"/>
      <c r="AQE36" s="1"/>
      <c r="AQF36" s="1"/>
      <c r="AQG36" s="1"/>
      <c r="AQH36" s="1"/>
      <c r="AQI36" s="1"/>
      <c r="AQJ36" s="1"/>
      <c r="AQK36" s="1"/>
      <c r="AQL36" s="1"/>
      <c r="AQM36" s="1"/>
      <c r="AQN36" s="1"/>
      <c r="AQO36" s="1"/>
      <c r="AQP36" s="1"/>
      <c r="AQQ36" s="1"/>
      <c r="AQR36" s="1"/>
      <c r="AQS36" s="1"/>
      <c r="AQT36" s="1"/>
      <c r="AQU36" s="1"/>
      <c r="AQV36" s="1"/>
      <c r="AQW36" s="1"/>
      <c r="AQX36" s="1"/>
      <c r="AQY36" s="1"/>
      <c r="AQZ36" s="1"/>
      <c r="ARA36" s="1"/>
      <c r="ARB36" s="1"/>
      <c r="ARC36" s="1"/>
      <c r="ARD36" s="1"/>
      <c r="ARE36" s="1"/>
      <c r="ARF36" s="1"/>
      <c r="ARG36" s="1"/>
      <c r="ARH36" s="1"/>
      <c r="ARI36" s="1"/>
      <c r="ARJ36" s="1"/>
      <c r="ARK36" s="1"/>
      <c r="ARL36" s="1"/>
      <c r="ARM36" s="1"/>
      <c r="ARN36" s="1"/>
      <c r="ARO36" s="1"/>
      <c r="ARP36" s="1"/>
      <c r="ARQ36" s="1"/>
      <c r="ARR36" s="1"/>
      <c r="ARS36" s="1"/>
      <c r="ART36" s="1"/>
      <c r="ARU36" s="1"/>
      <c r="ARV36" s="1"/>
      <c r="ARW36" s="1"/>
      <c r="ARX36" s="1"/>
      <c r="ARY36" s="1"/>
      <c r="ARZ36" s="1"/>
      <c r="ASA36" s="1"/>
      <c r="ASB36" s="1"/>
      <c r="ASC36" s="1"/>
      <c r="ASD36" s="1"/>
      <c r="ASE36" s="1"/>
      <c r="ASF36" s="1"/>
      <c r="ASG36" s="1"/>
      <c r="ASH36" s="1"/>
      <c r="ASI36" s="1"/>
      <c r="ASJ36" s="1"/>
      <c r="ASK36" s="1"/>
      <c r="ASL36" s="1"/>
      <c r="ASM36" s="1"/>
      <c r="ASN36" s="1"/>
      <c r="ASO36" s="1"/>
      <c r="ASP36" s="1"/>
      <c r="ASQ36" s="1"/>
      <c r="ASR36" s="1"/>
      <c r="ASS36" s="1"/>
      <c r="AST36" s="1"/>
      <c r="ASU36" s="1"/>
      <c r="ASV36" s="1"/>
      <c r="ASW36" s="1"/>
      <c r="ASX36" s="1"/>
      <c r="ASY36" s="1"/>
      <c r="ASZ36" s="1"/>
      <c r="ATA36" s="1"/>
      <c r="ATB36" s="1"/>
      <c r="ATC36" s="1"/>
      <c r="ATD36" s="1"/>
      <c r="ATE36" s="1"/>
      <c r="ATF36" s="1"/>
      <c r="ATG36" s="1"/>
      <c r="ATH36" s="1"/>
      <c r="ATI36" s="1"/>
      <c r="ATJ36" s="1"/>
      <c r="ATK36" s="1"/>
      <c r="ATL36" s="1"/>
      <c r="ATM36" s="1"/>
      <c r="ATN36" s="1"/>
      <c r="ATO36" s="1"/>
      <c r="ATP36" s="1"/>
      <c r="ATQ36" s="1"/>
      <c r="ATR36" s="1"/>
      <c r="ATS36" s="1"/>
      <c r="ATT36" s="1"/>
      <c r="ATU36" s="1"/>
      <c r="ATV36" s="1"/>
      <c r="ATW36" s="1"/>
      <c r="ATX36" s="1"/>
      <c r="ATY36" s="1"/>
      <c r="ATZ36" s="1"/>
      <c r="AUA36" s="1"/>
      <c r="AUB36" s="1"/>
      <c r="AUC36" s="1"/>
      <c r="AUD36" s="1"/>
      <c r="AUE36" s="1"/>
      <c r="AUF36" s="1"/>
      <c r="AUG36" s="1"/>
      <c r="AUH36" s="1"/>
      <c r="AUI36" s="1"/>
      <c r="AUJ36" s="1"/>
      <c r="AUK36" s="1"/>
    </row>
    <row r="37" spans="1:1233" s="519" customFormat="1" ht="14.25">
      <c r="A37" s="53"/>
      <c r="B37" s="97" t="str">
        <f>IF('Client Info'!$E$67="Yes",'Client Info'!$E$61,"N/A")</f>
        <v>N/A</v>
      </c>
      <c r="C37" s="62" t="str">
        <f>IF(B37="ISO 14001",'Client Info'!$B$67,"N/A")</f>
        <v>N/A</v>
      </c>
      <c r="D37" s="181"/>
      <c r="E37" s="834">
        <f>'Effective Employees'!F23</f>
        <v>0</v>
      </c>
      <c r="F37" s="831"/>
      <c r="G37" s="835">
        <f>F$363</f>
        <v>0</v>
      </c>
      <c r="H37" s="835">
        <f ca="1">(1/3)*F363*T37*V37*X37*Z37</f>
        <v>0</v>
      </c>
      <c r="I37" s="835">
        <f ca="1">(2/3)*F363*T37*V37*X37*Z37</f>
        <v>0</v>
      </c>
      <c r="J37" s="849" t="e">
        <f ca="1">F364*T37*V37*X37*Z37/AA10</f>
        <v>#N/A</v>
      </c>
      <c r="K37" s="835">
        <f>IF($K$19="",0,F364*T37*V37*X37*Z37/AA10)</f>
        <v>0</v>
      </c>
      <c r="L37" s="835">
        <f>IF($L$19="",0,F364*T37*V37*X37*Z37/AA10)</f>
        <v>0</v>
      </c>
      <c r="M37" s="836" t="e">
        <f ca="1">IF($M$19="",0,F364*T37*V37*X37*Z37/AA10)</f>
        <v>#N/A</v>
      </c>
      <c r="N37" s="837" t="e">
        <f ca="1">F364*T37*V37*X37*Z37/AA10</f>
        <v>#N/A</v>
      </c>
      <c r="O37" s="838">
        <f ca="1">F365*T37*V37*X37*Z37</f>
        <v>0</v>
      </c>
      <c r="P37" s="209"/>
      <c r="Q37" s="209"/>
      <c r="R37" s="67"/>
      <c r="S37" s="386">
        <f>1</f>
        <v>1</v>
      </c>
      <c r="T37" s="386">
        <f t="shared" si="5"/>
        <v>1</v>
      </c>
      <c r="U37" s="707">
        <f ca="1">'Adjustment Factors'!AP515</f>
        <v>0</v>
      </c>
      <c r="V37" s="208">
        <f t="shared" ca="1" si="6"/>
        <v>1</v>
      </c>
      <c r="W37" s="67">
        <f>-'Client Info'!$C$55/100</f>
        <v>0</v>
      </c>
      <c r="X37" s="67">
        <f t="shared" si="7"/>
        <v>1</v>
      </c>
      <c r="Y37" s="67">
        <f>IF(Overview!$C$14="Yes",1,0)</f>
        <v>0</v>
      </c>
      <c r="Z37" s="67">
        <f>IF(Y37=1,IF('Integrated Reduction'!$C$29="",1,('Integrated Reduction'!$C$29/100+1)),1)</f>
        <v>1</v>
      </c>
      <c r="AA37" s="67">
        <f>IF(Sampling!F45="Yes",1,0)</f>
        <v>0</v>
      </c>
      <c r="AB37" s="67">
        <f>IF(Sampling!L45="Yes",1,0)</f>
        <v>0</v>
      </c>
      <c r="AC37" s="67">
        <f>IF(Sampling!G45="Yes",1,0)</f>
        <v>0</v>
      </c>
      <c r="AD37" s="67">
        <f>IF(Sampling!H45="Yes",1,0)</f>
        <v>0</v>
      </c>
      <c r="AE37" s="67">
        <f>IF(Sampling!I45="Yes",1,0)</f>
        <v>0</v>
      </c>
      <c r="AF37" s="67">
        <f>IF(Sampling!J45="Yes",1,0)</f>
        <v>0</v>
      </c>
      <c r="AG37" s="708">
        <f>IF(Sampling!K45="Yes",1,0)</f>
        <v>0</v>
      </c>
      <c r="AH37" s="791">
        <f t="shared" ca="1" si="8"/>
        <v>0</v>
      </c>
      <c r="AI37" s="791">
        <f t="shared" ca="1" si="13"/>
        <v>0</v>
      </c>
      <c r="AJ37" s="791" t="e">
        <f t="shared" ca="1" si="9"/>
        <v>#N/A</v>
      </c>
      <c r="AK37" s="791">
        <f t="shared" si="12"/>
        <v>0</v>
      </c>
      <c r="AL37" s="791">
        <f t="shared" si="2"/>
        <v>0</v>
      </c>
      <c r="AM37" s="791" t="e">
        <f t="shared" ca="1" si="3"/>
        <v>#N/A</v>
      </c>
      <c r="AN37" s="791" t="e">
        <f t="shared" ca="1" si="4"/>
        <v>#N/A</v>
      </c>
      <c r="AO37" s="791">
        <f t="shared" ca="1" si="10"/>
        <v>0</v>
      </c>
      <c r="AP37" s="791">
        <f t="shared" ca="1" si="11"/>
        <v>0</v>
      </c>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c r="ADD37" s="1"/>
      <c r="ADE37" s="1"/>
      <c r="ADF37" s="1"/>
      <c r="ADG37" s="1"/>
      <c r="ADH37" s="1"/>
      <c r="ADI37" s="1"/>
      <c r="ADJ37" s="1"/>
      <c r="ADK37" s="1"/>
      <c r="ADL37" s="1"/>
      <c r="ADM37" s="1"/>
      <c r="ADN37" s="1"/>
      <c r="ADO37" s="1"/>
      <c r="ADP37" s="1"/>
      <c r="ADQ37" s="1"/>
      <c r="ADR37" s="1"/>
      <c r="ADS37" s="1"/>
      <c r="ADT37" s="1"/>
      <c r="ADU37" s="1"/>
      <c r="ADV37" s="1"/>
      <c r="ADW37" s="1"/>
      <c r="ADX37" s="1"/>
      <c r="ADY37" s="1"/>
      <c r="ADZ37" s="1"/>
      <c r="AEA37" s="1"/>
      <c r="AEB37" s="1"/>
      <c r="AEC37" s="1"/>
      <c r="AED37" s="1"/>
      <c r="AEE37" s="1"/>
      <c r="AEF37" s="1"/>
      <c r="AEG37" s="1"/>
      <c r="AEH37" s="1"/>
      <c r="AEI37" s="1"/>
      <c r="AEJ37" s="1"/>
      <c r="AEK37" s="1"/>
      <c r="AEL37" s="1"/>
      <c r="AEM37" s="1"/>
      <c r="AEN37" s="1"/>
      <c r="AEO37" s="1"/>
      <c r="AEP37" s="1"/>
      <c r="AEQ37" s="1"/>
      <c r="AER37" s="1"/>
      <c r="AES37" s="1"/>
      <c r="AET37" s="1"/>
      <c r="AEU37" s="1"/>
      <c r="AEV37" s="1"/>
      <c r="AEW37" s="1"/>
      <c r="AEX37" s="1"/>
      <c r="AEY37" s="1"/>
      <c r="AEZ37" s="1"/>
      <c r="AFA37" s="1"/>
      <c r="AFB37" s="1"/>
      <c r="AFC37" s="1"/>
      <c r="AFD37" s="1"/>
      <c r="AFE37" s="1"/>
      <c r="AFF37" s="1"/>
      <c r="AFG37" s="1"/>
      <c r="AFH37" s="1"/>
      <c r="AFI37" s="1"/>
      <c r="AFJ37" s="1"/>
      <c r="AFK37" s="1"/>
      <c r="AFL37" s="1"/>
      <c r="AFM37" s="1"/>
      <c r="AFN37" s="1"/>
      <c r="AFO37" s="1"/>
      <c r="AFP37" s="1"/>
      <c r="AFQ37" s="1"/>
      <c r="AFR37" s="1"/>
      <c r="AFS37" s="1"/>
      <c r="AFT37" s="1"/>
      <c r="AFU37" s="1"/>
      <c r="AFV37" s="1"/>
      <c r="AFW37" s="1"/>
      <c r="AFX37" s="1"/>
      <c r="AFY37" s="1"/>
      <c r="AFZ37" s="1"/>
      <c r="AGA37" s="1"/>
      <c r="AGB37" s="1"/>
      <c r="AGC37" s="1"/>
      <c r="AGD37" s="1"/>
      <c r="AGE37" s="1"/>
      <c r="AGF37" s="1"/>
      <c r="AGG37" s="1"/>
      <c r="AGH37" s="1"/>
      <c r="AGI37" s="1"/>
      <c r="AGJ37" s="1"/>
      <c r="AGK37" s="1"/>
      <c r="AGL37" s="1"/>
      <c r="AGM37" s="1"/>
      <c r="AGN37" s="1"/>
      <c r="AGO37" s="1"/>
      <c r="AGP37" s="1"/>
      <c r="AGQ37" s="1"/>
      <c r="AGR37" s="1"/>
      <c r="AGS37" s="1"/>
      <c r="AGT37" s="1"/>
      <c r="AGU37" s="1"/>
      <c r="AGV37" s="1"/>
      <c r="AGW37" s="1"/>
      <c r="AGX37" s="1"/>
      <c r="AGY37" s="1"/>
      <c r="AGZ37" s="1"/>
      <c r="AHA37" s="1"/>
      <c r="AHB37" s="1"/>
      <c r="AHC37" s="1"/>
      <c r="AHD37" s="1"/>
      <c r="AHE37" s="1"/>
      <c r="AHF37" s="1"/>
      <c r="AHG37" s="1"/>
      <c r="AHH37" s="1"/>
      <c r="AHI37" s="1"/>
      <c r="AHJ37" s="1"/>
      <c r="AHK37" s="1"/>
      <c r="AHL37" s="1"/>
      <c r="AHM37" s="1"/>
      <c r="AHN37" s="1"/>
      <c r="AHO37" s="1"/>
      <c r="AHP37" s="1"/>
      <c r="AHQ37" s="1"/>
      <c r="AHR37" s="1"/>
      <c r="AHS37" s="1"/>
      <c r="AHT37" s="1"/>
      <c r="AHU37" s="1"/>
      <c r="AHV37" s="1"/>
      <c r="AHW37" s="1"/>
      <c r="AHX37" s="1"/>
      <c r="AHY37" s="1"/>
      <c r="AHZ37" s="1"/>
      <c r="AIA37" s="1"/>
      <c r="AIB37" s="1"/>
      <c r="AIC37" s="1"/>
      <c r="AID37" s="1"/>
      <c r="AIE37" s="1"/>
      <c r="AIF37" s="1"/>
      <c r="AIG37" s="1"/>
      <c r="AIH37" s="1"/>
      <c r="AII37" s="1"/>
      <c r="AIJ37" s="1"/>
      <c r="AIK37" s="1"/>
      <c r="AIL37" s="1"/>
      <c r="AIM37" s="1"/>
      <c r="AIN37" s="1"/>
      <c r="AIO37" s="1"/>
      <c r="AIP37" s="1"/>
      <c r="AIQ37" s="1"/>
      <c r="AIR37" s="1"/>
      <c r="AIS37" s="1"/>
      <c r="AIT37" s="1"/>
      <c r="AIU37" s="1"/>
      <c r="AIV37" s="1"/>
      <c r="AIW37" s="1"/>
      <c r="AIX37" s="1"/>
      <c r="AIY37" s="1"/>
      <c r="AIZ37" s="1"/>
      <c r="AJA37" s="1"/>
      <c r="AJB37" s="1"/>
      <c r="AJC37" s="1"/>
      <c r="AJD37" s="1"/>
      <c r="AJE37" s="1"/>
      <c r="AJF37" s="1"/>
      <c r="AJG37" s="1"/>
      <c r="AJH37" s="1"/>
      <c r="AJI37" s="1"/>
      <c r="AJJ37" s="1"/>
      <c r="AJK37" s="1"/>
      <c r="AJL37" s="1"/>
      <c r="AJM37" s="1"/>
      <c r="AJN37" s="1"/>
      <c r="AJO37" s="1"/>
      <c r="AJP37" s="1"/>
      <c r="AJQ37" s="1"/>
      <c r="AJR37" s="1"/>
      <c r="AJS37" s="1"/>
      <c r="AJT37" s="1"/>
      <c r="AJU37" s="1"/>
      <c r="AJV37" s="1"/>
      <c r="AJW37" s="1"/>
      <c r="AJX37" s="1"/>
      <c r="AJY37" s="1"/>
      <c r="AJZ37" s="1"/>
      <c r="AKA37" s="1"/>
      <c r="AKB37" s="1"/>
      <c r="AKC37" s="1"/>
      <c r="AKD37" s="1"/>
      <c r="AKE37" s="1"/>
      <c r="AKF37" s="1"/>
      <c r="AKG37" s="1"/>
      <c r="AKH37" s="1"/>
      <c r="AKI37" s="1"/>
      <c r="AKJ37" s="1"/>
      <c r="AKK37" s="1"/>
      <c r="AKL37" s="1"/>
      <c r="AKM37" s="1"/>
      <c r="AKN37" s="1"/>
      <c r="AKO37" s="1"/>
      <c r="AKP37" s="1"/>
      <c r="AKQ37" s="1"/>
      <c r="AKR37" s="1"/>
      <c r="AKS37" s="1"/>
      <c r="AKT37" s="1"/>
      <c r="AKU37" s="1"/>
      <c r="AKV37" s="1"/>
      <c r="AKW37" s="1"/>
      <c r="AKX37" s="1"/>
      <c r="AKY37" s="1"/>
      <c r="AKZ37" s="1"/>
      <c r="ALA37" s="1"/>
      <c r="ALB37" s="1"/>
      <c r="ALC37" s="1"/>
      <c r="ALD37" s="1"/>
      <c r="ALE37" s="1"/>
      <c r="ALF37" s="1"/>
      <c r="ALG37" s="1"/>
      <c r="ALH37" s="1"/>
      <c r="ALI37" s="1"/>
      <c r="ALJ37" s="1"/>
      <c r="ALK37" s="1"/>
      <c r="ALL37" s="1"/>
      <c r="ALM37" s="1"/>
      <c r="ALN37" s="1"/>
      <c r="ALO37" s="1"/>
      <c r="ALP37" s="1"/>
      <c r="ALQ37" s="1"/>
      <c r="ALR37" s="1"/>
      <c r="ALS37" s="1"/>
      <c r="ALT37" s="1"/>
      <c r="ALU37" s="1"/>
      <c r="ALV37" s="1"/>
      <c r="ALW37" s="1"/>
      <c r="ALX37" s="1"/>
      <c r="ALY37" s="1"/>
      <c r="ALZ37" s="1"/>
      <c r="AMA37" s="1"/>
      <c r="AMB37" s="1"/>
      <c r="AMC37" s="1"/>
      <c r="AMD37" s="1"/>
      <c r="AME37" s="1"/>
      <c r="AMF37" s="1"/>
      <c r="AMG37" s="1"/>
      <c r="AMH37" s="1"/>
      <c r="AMI37" s="1"/>
      <c r="AMJ37" s="1"/>
      <c r="AMK37" s="1"/>
      <c r="AML37" s="1"/>
      <c r="AMM37" s="1"/>
      <c r="AMN37" s="1"/>
      <c r="AMO37" s="1"/>
      <c r="AMP37" s="1"/>
      <c r="AMQ37" s="1"/>
      <c r="AMR37" s="1"/>
      <c r="AMS37" s="1"/>
      <c r="AMT37" s="1"/>
      <c r="AMU37" s="1"/>
      <c r="AMV37" s="1"/>
      <c r="AMW37" s="1"/>
      <c r="AMX37" s="1"/>
      <c r="AMY37" s="1"/>
      <c r="AMZ37" s="1"/>
      <c r="ANA37" s="1"/>
      <c r="ANB37" s="1"/>
      <c r="ANC37" s="1"/>
      <c r="AND37" s="1"/>
      <c r="ANE37" s="1"/>
      <c r="ANF37" s="1"/>
      <c r="ANG37" s="1"/>
      <c r="ANH37" s="1"/>
      <c r="ANI37" s="1"/>
      <c r="ANJ37" s="1"/>
      <c r="ANK37" s="1"/>
      <c r="ANL37" s="1"/>
      <c r="ANM37" s="1"/>
      <c r="ANN37" s="1"/>
      <c r="ANO37" s="1"/>
      <c r="ANP37" s="1"/>
      <c r="ANQ37" s="1"/>
      <c r="ANR37" s="1"/>
      <c r="ANS37" s="1"/>
      <c r="ANT37" s="1"/>
      <c r="ANU37" s="1"/>
      <c r="ANV37" s="1"/>
      <c r="ANW37" s="1"/>
      <c r="ANX37" s="1"/>
      <c r="ANY37" s="1"/>
      <c r="ANZ37" s="1"/>
      <c r="AOA37" s="1"/>
      <c r="AOB37" s="1"/>
      <c r="AOC37" s="1"/>
      <c r="AOD37" s="1"/>
      <c r="AOE37" s="1"/>
      <c r="AOF37" s="1"/>
      <c r="AOG37" s="1"/>
      <c r="AOH37" s="1"/>
      <c r="AOI37" s="1"/>
      <c r="AOJ37" s="1"/>
      <c r="AOK37" s="1"/>
      <c r="AOL37" s="1"/>
      <c r="AOM37" s="1"/>
      <c r="AON37" s="1"/>
      <c r="AOO37" s="1"/>
      <c r="AOP37" s="1"/>
      <c r="AOQ37" s="1"/>
      <c r="AOR37" s="1"/>
      <c r="AOS37" s="1"/>
      <c r="AOT37" s="1"/>
      <c r="AOU37" s="1"/>
      <c r="AOV37" s="1"/>
      <c r="AOW37" s="1"/>
      <c r="AOX37" s="1"/>
      <c r="AOY37" s="1"/>
      <c r="AOZ37" s="1"/>
      <c r="APA37" s="1"/>
      <c r="APB37" s="1"/>
      <c r="APC37" s="1"/>
      <c r="APD37" s="1"/>
      <c r="APE37" s="1"/>
      <c r="APF37" s="1"/>
      <c r="APG37" s="1"/>
      <c r="APH37" s="1"/>
      <c r="API37" s="1"/>
      <c r="APJ37" s="1"/>
      <c r="APK37" s="1"/>
      <c r="APL37" s="1"/>
      <c r="APM37" s="1"/>
      <c r="APN37" s="1"/>
      <c r="APO37" s="1"/>
      <c r="APP37" s="1"/>
      <c r="APQ37" s="1"/>
      <c r="APR37" s="1"/>
      <c r="APS37" s="1"/>
      <c r="APT37" s="1"/>
      <c r="APU37" s="1"/>
      <c r="APV37" s="1"/>
      <c r="APW37" s="1"/>
      <c r="APX37" s="1"/>
      <c r="APY37" s="1"/>
      <c r="APZ37" s="1"/>
      <c r="AQA37" s="1"/>
      <c r="AQB37" s="1"/>
      <c r="AQC37" s="1"/>
      <c r="AQD37" s="1"/>
      <c r="AQE37" s="1"/>
      <c r="AQF37" s="1"/>
      <c r="AQG37" s="1"/>
      <c r="AQH37" s="1"/>
      <c r="AQI37" s="1"/>
      <c r="AQJ37" s="1"/>
      <c r="AQK37" s="1"/>
      <c r="AQL37" s="1"/>
      <c r="AQM37" s="1"/>
      <c r="AQN37" s="1"/>
      <c r="AQO37" s="1"/>
      <c r="AQP37" s="1"/>
      <c r="AQQ37" s="1"/>
      <c r="AQR37" s="1"/>
      <c r="AQS37" s="1"/>
      <c r="AQT37" s="1"/>
      <c r="AQU37" s="1"/>
      <c r="AQV37" s="1"/>
      <c r="AQW37" s="1"/>
      <c r="AQX37" s="1"/>
      <c r="AQY37" s="1"/>
      <c r="AQZ37" s="1"/>
      <c r="ARA37" s="1"/>
      <c r="ARB37" s="1"/>
      <c r="ARC37" s="1"/>
      <c r="ARD37" s="1"/>
      <c r="ARE37" s="1"/>
      <c r="ARF37" s="1"/>
      <c r="ARG37" s="1"/>
      <c r="ARH37" s="1"/>
      <c r="ARI37" s="1"/>
      <c r="ARJ37" s="1"/>
      <c r="ARK37" s="1"/>
      <c r="ARL37" s="1"/>
      <c r="ARM37" s="1"/>
      <c r="ARN37" s="1"/>
      <c r="ARO37" s="1"/>
      <c r="ARP37" s="1"/>
      <c r="ARQ37" s="1"/>
      <c r="ARR37" s="1"/>
      <c r="ARS37" s="1"/>
      <c r="ART37" s="1"/>
      <c r="ARU37" s="1"/>
      <c r="ARV37" s="1"/>
      <c r="ARW37" s="1"/>
      <c r="ARX37" s="1"/>
      <c r="ARY37" s="1"/>
      <c r="ARZ37" s="1"/>
      <c r="ASA37" s="1"/>
      <c r="ASB37" s="1"/>
      <c r="ASC37" s="1"/>
      <c r="ASD37" s="1"/>
      <c r="ASE37" s="1"/>
      <c r="ASF37" s="1"/>
      <c r="ASG37" s="1"/>
      <c r="ASH37" s="1"/>
      <c r="ASI37" s="1"/>
      <c r="ASJ37" s="1"/>
      <c r="ASK37" s="1"/>
      <c r="ASL37" s="1"/>
      <c r="ASM37" s="1"/>
      <c r="ASN37" s="1"/>
      <c r="ASO37" s="1"/>
      <c r="ASP37" s="1"/>
      <c r="ASQ37" s="1"/>
      <c r="ASR37" s="1"/>
      <c r="ASS37" s="1"/>
      <c r="AST37" s="1"/>
      <c r="ASU37" s="1"/>
      <c r="ASV37" s="1"/>
      <c r="ASW37" s="1"/>
      <c r="ASX37" s="1"/>
      <c r="ASY37" s="1"/>
      <c r="ASZ37" s="1"/>
      <c r="ATA37" s="1"/>
      <c r="ATB37" s="1"/>
      <c r="ATC37" s="1"/>
      <c r="ATD37" s="1"/>
      <c r="ATE37" s="1"/>
      <c r="ATF37" s="1"/>
      <c r="ATG37" s="1"/>
      <c r="ATH37" s="1"/>
      <c r="ATI37" s="1"/>
      <c r="ATJ37" s="1"/>
      <c r="ATK37" s="1"/>
      <c r="ATL37" s="1"/>
      <c r="ATM37" s="1"/>
      <c r="ATN37" s="1"/>
      <c r="ATO37" s="1"/>
      <c r="ATP37" s="1"/>
      <c r="ATQ37" s="1"/>
      <c r="ATR37" s="1"/>
      <c r="ATS37" s="1"/>
      <c r="ATT37" s="1"/>
      <c r="ATU37" s="1"/>
      <c r="ATV37" s="1"/>
      <c r="ATW37" s="1"/>
      <c r="ATX37" s="1"/>
      <c r="ATY37" s="1"/>
      <c r="ATZ37" s="1"/>
      <c r="AUA37" s="1"/>
      <c r="AUB37" s="1"/>
      <c r="AUC37" s="1"/>
      <c r="AUD37" s="1"/>
      <c r="AUE37" s="1"/>
      <c r="AUF37" s="1"/>
      <c r="AUG37" s="1"/>
      <c r="AUH37" s="1"/>
      <c r="AUI37" s="1"/>
      <c r="AUJ37" s="1"/>
      <c r="AUK37" s="1"/>
    </row>
    <row r="38" spans="1:1233" s="519" customFormat="1" ht="14.25">
      <c r="A38" s="53"/>
      <c r="B38" s="98" t="str">
        <f>IF('Client Info'!$F$67="Yes",'Client Info'!$F$61,"N/A")</f>
        <v>N/A</v>
      </c>
      <c r="C38" s="99" t="str">
        <f>IF(B38="ISO 45001",'Client Info'!$B$67,"N/A")</f>
        <v>N/A</v>
      </c>
      <c r="D38" s="182"/>
      <c r="E38" s="839">
        <f>'Effective Employees'!F24</f>
        <v>0</v>
      </c>
      <c r="F38" s="831"/>
      <c r="G38" s="840">
        <f>F$378</f>
        <v>0</v>
      </c>
      <c r="H38" s="840">
        <f ca="1">(1/3)*F378*T38*V38*X38*Z38</f>
        <v>0</v>
      </c>
      <c r="I38" s="840">
        <f ca="1">(2/3)*F378*T38*V38*X38*Z38</f>
        <v>0</v>
      </c>
      <c r="J38" s="850" t="e">
        <f ca="1">F379*T38*V38*X38*Z38/AA10</f>
        <v>#N/A</v>
      </c>
      <c r="K38" s="840">
        <f>IF($K$19="",0,F379*T38*V38*X38*Z38/AA10)</f>
        <v>0</v>
      </c>
      <c r="L38" s="840">
        <f>IF($L$19="",0,F379*T38*V38*X38*Z38/AA10)</f>
        <v>0</v>
      </c>
      <c r="M38" s="841" t="e">
        <f ca="1">IF($M$19="",0,F379*T38*V38*X38*Z38/AA10)</f>
        <v>#N/A</v>
      </c>
      <c r="N38" s="841" t="e">
        <f ca="1">F379*T38*V38*X38*Z38/AA10</f>
        <v>#N/A</v>
      </c>
      <c r="O38" s="842">
        <f ca="1">F380*T38*V38*X38*Z38</f>
        <v>0</v>
      </c>
      <c r="P38" s="209"/>
      <c r="Q38" s="209"/>
      <c r="R38" s="67"/>
      <c r="S38" s="709">
        <f>1</f>
        <v>1</v>
      </c>
      <c r="T38" s="709">
        <f t="shared" si="5"/>
        <v>1</v>
      </c>
      <c r="U38" s="710">
        <f ca="1">'Adjustment Factors'!BC515</f>
        <v>0</v>
      </c>
      <c r="V38" s="711">
        <f t="shared" ca="1" si="6"/>
        <v>1</v>
      </c>
      <c r="W38" s="712">
        <f>-'Client Info'!$C$55/100</f>
        <v>0</v>
      </c>
      <c r="X38" s="712">
        <f t="shared" si="7"/>
        <v>1</v>
      </c>
      <c r="Y38" s="712">
        <f>IF(Overview!$C$15="Yes",1,0)</f>
        <v>0</v>
      </c>
      <c r="Z38" s="712">
        <f>IF(Y38=1,IF('Integrated Reduction'!$C$29="",1,('Integrated Reduction'!$C$29/100+1)),1)</f>
        <v>1</v>
      </c>
      <c r="AA38" s="712">
        <f>IF(Sampling!F46="Yes",1,0)</f>
        <v>0</v>
      </c>
      <c r="AB38" s="712">
        <f>IF(Sampling!L46="Yes",1,0)</f>
        <v>0</v>
      </c>
      <c r="AC38" s="712">
        <f>IF(Sampling!G46="Yes",1,0)</f>
        <v>0</v>
      </c>
      <c r="AD38" s="712">
        <f>IF(Sampling!H46="Yes",1,0)</f>
        <v>0</v>
      </c>
      <c r="AE38" s="712">
        <f>IF(Sampling!I46="Yes",1,0)</f>
        <v>0</v>
      </c>
      <c r="AF38" s="712">
        <f>IF(Sampling!J46="Yes",1,0)</f>
        <v>0</v>
      </c>
      <c r="AG38" s="713">
        <f>IF(Sampling!K46="Yes",1,0)</f>
        <v>0</v>
      </c>
      <c r="AH38" s="792">
        <f t="shared" ca="1" si="8"/>
        <v>0</v>
      </c>
      <c r="AI38" s="792">
        <f t="shared" ca="1" si="13"/>
        <v>0</v>
      </c>
      <c r="AJ38" s="792" t="e">
        <f t="shared" ca="1" si="9"/>
        <v>#N/A</v>
      </c>
      <c r="AK38" s="792">
        <f t="shared" si="12"/>
        <v>0</v>
      </c>
      <c r="AL38" s="792">
        <f t="shared" si="2"/>
        <v>0</v>
      </c>
      <c r="AM38" s="792" t="e">
        <f t="shared" ca="1" si="3"/>
        <v>#N/A</v>
      </c>
      <c r="AN38" s="792" t="e">
        <f t="shared" ca="1" si="4"/>
        <v>#N/A</v>
      </c>
      <c r="AO38" s="792">
        <f t="shared" ca="1" si="10"/>
        <v>0</v>
      </c>
      <c r="AP38" s="792">
        <f t="shared" ca="1" si="11"/>
        <v>0</v>
      </c>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c r="ADD38" s="1"/>
      <c r="ADE38" s="1"/>
      <c r="ADF38" s="1"/>
      <c r="ADG38" s="1"/>
      <c r="ADH38" s="1"/>
      <c r="ADI38" s="1"/>
      <c r="ADJ38" s="1"/>
      <c r="ADK38" s="1"/>
      <c r="ADL38" s="1"/>
      <c r="ADM38" s="1"/>
      <c r="ADN38" s="1"/>
      <c r="ADO38" s="1"/>
      <c r="ADP38" s="1"/>
      <c r="ADQ38" s="1"/>
      <c r="ADR38" s="1"/>
      <c r="ADS38" s="1"/>
      <c r="ADT38" s="1"/>
      <c r="ADU38" s="1"/>
      <c r="ADV38" s="1"/>
      <c r="ADW38" s="1"/>
      <c r="ADX38" s="1"/>
      <c r="ADY38" s="1"/>
      <c r="ADZ38" s="1"/>
      <c r="AEA38" s="1"/>
      <c r="AEB38" s="1"/>
      <c r="AEC38" s="1"/>
      <c r="AED38" s="1"/>
      <c r="AEE38" s="1"/>
      <c r="AEF38" s="1"/>
      <c r="AEG38" s="1"/>
      <c r="AEH38" s="1"/>
      <c r="AEI38" s="1"/>
      <c r="AEJ38" s="1"/>
      <c r="AEK38" s="1"/>
      <c r="AEL38" s="1"/>
      <c r="AEM38" s="1"/>
      <c r="AEN38" s="1"/>
      <c r="AEO38" s="1"/>
      <c r="AEP38" s="1"/>
      <c r="AEQ38" s="1"/>
      <c r="AER38" s="1"/>
      <c r="AES38" s="1"/>
      <c r="AET38" s="1"/>
      <c r="AEU38" s="1"/>
      <c r="AEV38" s="1"/>
      <c r="AEW38" s="1"/>
      <c r="AEX38" s="1"/>
      <c r="AEY38" s="1"/>
      <c r="AEZ38" s="1"/>
      <c r="AFA38" s="1"/>
      <c r="AFB38" s="1"/>
      <c r="AFC38" s="1"/>
      <c r="AFD38" s="1"/>
      <c r="AFE38" s="1"/>
      <c r="AFF38" s="1"/>
      <c r="AFG38" s="1"/>
      <c r="AFH38" s="1"/>
      <c r="AFI38" s="1"/>
      <c r="AFJ38" s="1"/>
      <c r="AFK38" s="1"/>
      <c r="AFL38" s="1"/>
      <c r="AFM38" s="1"/>
      <c r="AFN38" s="1"/>
      <c r="AFO38" s="1"/>
      <c r="AFP38" s="1"/>
      <c r="AFQ38" s="1"/>
      <c r="AFR38" s="1"/>
      <c r="AFS38" s="1"/>
      <c r="AFT38" s="1"/>
      <c r="AFU38" s="1"/>
      <c r="AFV38" s="1"/>
      <c r="AFW38" s="1"/>
      <c r="AFX38" s="1"/>
      <c r="AFY38" s="1"/>
      <c r="AFZ38" s="1"/>
      <c r="AGA38" s="1"/>
      <c r="AGB38" s="1"/>
      <c r="AGC38" s="1"/>
      <c r="AGD38" s="1"/>
      <c r="AGE38" s="1"/>
      <c r="AGF38" s="1"/>
      <c r="AGG38" s="1"/>
      <c r="AGH38" s="1"/>
      <c r="AGI38" s="1"/>
      <c r="AGJ38" s="1"/>
      <c r="AGK38" s="1"/>
      <c r="AGL38" s="1"/>
      <c r="AGM38" s="1"/>
      <c r="AGN38" s="1"/>
      <c r="AGO38" s="1"/>
      <c r="AGP38" s="1"/>
      <c r="AGQ38" s="1"/>
      <c r="AGR38" s="1"/>
      <c r="AGS38" s="1"/>
      <c r="AGT38" s="1"/>
      <c r="AGU38" s="1"/>
      <c r="AGV38" s="1"/>
      <c r="AGW38" s="1"/>
      <c r="AGX38" s="1"/>
      <c r="AGY38" s="1"/>
      <c r="AGZ38" s="1"/>
      <c r="AHA38" s="1"/>
      <c r="AHB38" s="1"/>
      <c r="AHC38" s="1"/>
      <c r="AHD38" s="1"/>
      <c r="AHE38" s="1"/>
      <c r="AHF38" s="1"/>
      <c r="AHG38" s="1"/>
      <c r="AHH38" s="1"/>
      <c r="AHI38" s="1"/>
      <c r="AHJ38" s="1"/>
      <c r="AHK38" s="1"/>
      <c r="AHL38" s="1"/>
      <c r="AHM38" s="1"/>
      <c r="AHN38" s="1"/>
      <c r="AHO38" s="1"/>
      <c r="AHP38" s="1"/>
      <c r="AHQ38" s="1"/>
      <c r="AHR38" s="1"/>
      <c r="AHS38" s="1"/>
      <c r="AHT38" s="1"/>
      <c r="AHU38" s="1"/>
      <c r="AHV38" s="1"/>
      <c r="AHW38" s="1"/>
      <c r="AHX38" s="1"/>
      <c r="AHY38" s="1"/>
      <c r="AHZ38" s="1"/>
      <c r="AIA38" s="1"/>
      <c r="AIB38" s="1"/>
      <c r="AIC38" s="1"/>
      <c r="AID38" s="1"/>
      <c r="AIE38" s="1"/>
      <c r="AIF38" s="1"/>
      <c r="AIG38" s="1"/>
      <c r="AIH38" s="1"/>
      <c r="AII38" s="1"/>
      <c r="AIJ38" s="1"/>
      <c r="AIK38" s="1"/>
      <c r="AIL38" s="1"/>
      <c r="AIM38" s="1"/>
      <c r="AIN38" s="1"/>
      <c r="AIO38" s="1"/>
      <c r="AIP38" s="1"/>
      <c r="AIQ38" s="1"/>
      <c r="AIR38" s="1"/>
      <c r="AIS38" s="1"/>
      <c r="AIT38" s="1"/>
      <c r="AIU38" s="1"/>
      <c r="AIV38" s="1"/>
      <c r="AIW38" s="1"/>
      <c r="AIX38" s="1"/>
      <c r="AIY38" s="1"/>
      <c r="AIZ38" s="1"/>
      <c r="AJA38" s="1"/>
      <c r="AJB38" s="1"/>
      <c r="AJC38" s="1"/>
      <c r="AJD38" s="1"/>
      <c r="AJE38" s="1"/>
      <c r="AJF38" s="1"/>
      <c r="AJG38" s="1"/>
      <c r="AJH38" s="1"/>
      <c r="AJI38" s="1"/>
      <c r="AJJ38" s="1"/>
      <c r="AJK38" s="1"/>
      <c r="AJL38" s="1"/>
      <c r="AJM38" s="1"/>
      <c r="AJN38" s="1"/>
      <c r="AJO38" s="1"/>
      <c r="AJP38" s="1"/>
      <c r="AJQ38" s="1"/>
      <c r="AJR38" s="1"/>
      <c r="AJS38" s="1"/>
      <c r="AJT38" s="1"/>
      <c r="AJU38" s="1"/>
      <c r="AJV38" s="1"/>
      <c r="AJW38" s="1"/>
      <c r="AJX38" s="1"/>
      <c r="AJY38" s="1"/>
      <c r="AJZ38" s="1"/>
      <c r="AKA38" s="1"/>
      <c r="AKB38" s="1"/>
      <c r="AKC38" s="1"/>
      <c r="AKD38" s="1"/>
      <c r="AKE38" s="1"/>
      <c r="AKF38" s="1"/>
      <c r="AKG38" s="1"/>
      <c r="AKH38" s="1"/>
      <c r="AKI38" s="1"/>
      <c r="AKJ38" s="1"/>
      <c r="AKK38" s="1"/>
      <c r="AKL38" s="1"/>
      <c r="AKM38" s="1"/>
      <c r="AKN38" s="1"/>
      <c r="AKO38" s="1"/>
      <c r="AKP38" s="1"/>
      <c r="AKQ38" s="1"/>
      <c r="AKR38" s="1"/>
      <c r="AKS38" s="1"/>
      <c r="AKT38" s="1"/>
      <c r="AKU38" s="1"/>
      <c r="AKV38" s="1"/>
      <c r="AKW38" s="1"/>
      <c r="AKX38" s="1"/>
      <c r="AKY38" s="1"/>
      <c r="AKZ38" s="1"/>
      <c r="ALA38" s="1"/>
      <c r="ALB38" s="1"/>
      <c r="ALC38" s="1"/>
      <c r="ALD38" s="1"/>
      <c r="ALE38" s="1"/>
      <c r="ALF38" s="1"/>
      <c r="ALG38" s="1"/>
      <c r="ALH38" s="1"/>
      <c r="ALI38" s="1"/>
      <c r="ALJ38" s="1"/>
      <c r="ALK38" s="1"/>
      <c r="ALL38" s="1"/>
      <c r="ALM38" s="1"/>
      <c r="ALN38" s="1"/>
      <c r="ALO38" s="1"/>
      <c r="ALP38" s="1"/>
      <c r="ALQ38" s="1"/>
      <c r="ALR38" s="1"/>
      <c r="ALS38" s="1"/>
      <c r="ALT38" s="1"/>
      <c r="ALU38" s="1"/>
      <c r="ALV38" s="1"/>
      <c r="ALW38" s="1"/>
      <c r="ALX38" s="1"/>
      <c r="ALY38" s="1"/>
      <c r="ALZ38" s="1"/>
      <c r="AMA38" s="1"/>
      <c r="AMB38" s="1"/>
      <c r="AMC38" s="1"/>
      <c r="AMD38" s="1"/>
      <c r="AME38" s="1"/>
      <c r="AMF38" s="1"/>
      <c r="AMG38" s="1"/>
      <c r="AMH38" s="1"/>
      <c r="AMI38" s="1"/>
      <c r="AMJ38" s="1"/>
      <c r="AMK38" s="1"/>
      <c r="AML38" s="1"/>
      <c r="AMM38" s="1"/>
      <c r="AMN38" s="1"/>
      <c r="AMO38" s="1"/>
      <c r="AMP38" s="1"/>
      <c r="AMQ38" s="1"/>
      <c r="AMR38" s="1"/>
      <c r="AMS38" s="1"/>
      <c r="AMT38" s="1"/>
      <c r="AMU38" s="1"/>
      <c r="AMV38" s="1"/>
      <c r="AMW38" s="1"/>
      <c r="AMX38" s="1"/>
      <c r="AMY38" s="1"/>
      <c r="AMZ38" s="1"/>
      <c r="ANA38" s="1"/>
      <c r="ANB38" s="1"/>
      <c r="ANC38" s="1"/>
      <c r="AND38" s="1"/>
      <c r="ANE38" s="1"/>
      <c r="ANF38" s="1"/>
      <c r="ANG38" s="1"/>
      <c r="ANH38" s="1"/>
      <c r="ANI38" s="1"/>
      <c r="ANJ38" s="1"/>
      <c r="ANK38" s="1"/>
      <c r="ANL38" s="1"/>
      <c r="ANM38" s="1"/>
      <c r="ANN38" s="1"/>
      <c r="ANO38" s="1"/>
      <c r="ANP38" s="1"/>
      <c r="ANQ38" s="1"/>
      <c r="ANR38" s="1"/>
      <c r="ANS38" s="1"/>
      <c r="ANT38" s="1"/>
      <c r="ANU38" s="1"/>
      <c r="ANV38" s="1"/>
      <c r="ANW38" s="1"/>
      <c r="ANX38" s="1"/>
      <c r="ANY38" s="1"/>
      <c r="ANZ38" s="1"/>
      <c r="AOA38" s="1"/>
      <c r="AOB38" s="1"/>
      <c r="AOC38" s="1"/>
      <c r="AOD38" s="1"/>
      <c r="AOE38" s="1"/>
      <c r="AOF38" s="1"/>
      <c r="AOG38" s="1"/>
      <c r="AOH38" s="1"/>
      <c r="AOI38" s="1"/>
      <c r="AOJ38" s="1"/>
      <c r="AOK38" s="1"/>
      <c r="AOL38" s="1"/>
      <c r="AOM38" s="1"/>
      <c r="AON38" s="1"/>
      <c r="AOO38" s="1"/>
      <c r="AOP38" s="1"/>
      <c r="AOQ38" s="1"/>
      <c r="AOR38" s="1"/>
      <c r="AOS38" s="1"/>
      <c r="AOT38" s="1"/>
      <c r="AOU38" s="1"/>
      <c r="AOV38" s="1"/>
      <c r="AOW38" s="1"/>
      <c r="AOX38" s="1"/>
      <c r="AOY38" s="1"/>
      <c r="AOZ38" s="1"/>
      <c r="APA38" s="1"/>
      <c r="APB38" s="1"/>
      <c r="APC38" s="1"/>
      <c r="APD38" s="1"/>
      <c r="APE38" s="1"/>
      <c r="APF38" s="1"/>
      <c r="APG38" s="1"/>
      <c r="APH38" s="1"/>
      <c r="API38" s="1"/>
      <c r="APJ38" s="1"/>
      <c r="APK38" s="1"/>
      <c r="APL38" s="1"/>
      <c r="APM38" s="1"/>
      <c r="APN38" s="1"/>
      <c r="APO38" s="1"/>
      <c r="APP38" s="1"/>
      <c r="APQ38" s="1"/>
      <c r="APR38" s="1"/>
      <c r="APS38" s="1"/>
      <c r="APT38" s="1"/>
      <c r="APU38" s="1"/>
      <c r="APV38" s="1"/>
      <c r="APW38" s="1"/>
      <c r="APX38" s="1"/>
      <c r="APY38" s="1"/>
      <c r="APZ38" s="1"/>
      <c r="AQA38" s="1"/>
      <c r="AQB38" s="1"/>
      <c r="AQC38" s="1"/>
      <c r="AQD38" s="1"/>
      <c r="AQE38" s="1"/>
      <c r="AQF38" s="1"/>
      <c r="AQG38" s="1"/>
      <c r="AQH38" s="1"/>
      <c r="AQI38" s="1"/>
      <c r="AQJ38" s="1"/>
      <c r="AQK38" s="1"/>
      <c r="AQL38" s="1"/>
      <c r="AQM38" s="1"/>
      <c r="AQN38" s="1"/>
      <c r="AQO38" s="1"/>
      <c r="AQP38" s="1"/>
      <c r="AQQ38" s="1"/>
      <c r="AQR38" s="1"/>
      <c r="AQS38" s="1"/>
      <c r="AQT38" s="1"/>
      <c r="AQU38" s="1"/>
      <c r="AQV38" s="1"/>
      <c r="AQW38" s="1"/>
      <c r="AQX38" s="1"/>
      <c r="AQY38" s="1"/>
      <c r="AQZ38" s="1"/>
      <c r="ARA38" s="1"/>
      <c r="ARB38" s="1"/>
      <c r="ARC38" s="1"/>
      <c r="ARD38" s="1"/>
      <c r="ARE38" s="1"/>
      <c r="ARF38" s="1"/>
      <c r="ARG38" s="1"/>
      <c r="ARH38" s="1"/>
      <c r="ARI38" s="1"/>
      <c r="ARJ38" s="1"/>
      <c r="ARK38" s="1"/>
      <c r="ARL38" s="1"/>
      <c r="ARM38" s="1"/>
      <c r="ARN38" s="1"/>
      <c r="ARO38" s="1"/>
      <c r="ARP38" s="1"/>
      <c r="ARQ38" s="1"/>
      <c r="ARR38" s="1"/>
      <c r="ARS38" s="1"/>
      <c r="ART38" s="1"/>
      <c r="ARU38" s="1"/>
      <c r="ARV38" s="1"/>
      <c r="ARW38" s="1"/>
      <c r="ARX38" s="1"/>
      <c r="ARY38" s="1"/>
      <c r="ARZ38" s="1"/>
      <c r="ASA38" s="1"/>
      <c r="ASB38" s="1"/>
      <c r="ASC38" s="1"/>
      <c r="ASD38" s="1"/>
      <c r="ASE38" s="1"/>
      <c r="ASF38" s="1"/>
      <c r="ASG38" s="1"/>
      <c r="ASH38" s="1"/>
      <c r="ASI38" s="1"/>
      <c r="ASJ38" s="1"/>
      <c r="ASK38" s="1"/>
      <c r="ASL38" s="1"/>
      <c r="ASM38" s="1"/>
      <c r="ASN38" s="1"/>
      <c r="ASO38" s="1"/>
      <c r="ASP38" s="1"/>
      <c r="ASQ38" s="1"/>
      <c r="ASR38" s="1"/>
      <c r="ASS38" s="1"/>
      <c r="AST38" s="1"/>
      <c r="ASU38" s="1"/>
      <c r="ASV38" s="1"/>
      <c r="ASW38" s="1"/>
      <c r="ASX38" s="1"/>
      <c r="ASY38" s="1"/>
      <c r="ASZ38" s="1"/>
      <c r="ATA38" s="1"/>
      <c r="ATB38" s="1"/>
      <c r="ATC38" s="1"/>
      <c r="ATD38" s="1"/>
      <c r="ATE38" s="1"/>
      <c r="ATF38" s="1"/>
      <c r="ATG38" s="1"/>
      <c r="ATH38" s="1"/>
      <c r="ATI38" s="1"/>
      <c r="ATJ38" s="1"/>
      <c r="ATK38" s="1"/>
      <c r="ATL38" s="1"/>
      <c r="ATM38" s="1"/>
      <c r="ATN38" s="1"/>
      <c r="ATO38" s="1"/>
      <c r="ATP38" s="1"/>
      <c r="ATQ38" s="1"/>
      <c r="ATR38" s="1"/>
      <c r="ATS38" s="1"/>
      <c r="ATT38" s="1"/>
      <c r="ATU38" s="1"/>
      <c r="ATV38" s="1"/>
      <c r="ATW38" s="1"/>
      <c r="ATX38" s="1"/>
      <c r="ATY38" s="1"/>
      <c r="ATZ38" s="1"/>
      <c r="AUA38" s="1"/>
      <c r="AUB38" s="1"/>
      <c r="AUC38" s="1"/>
      <c r="AUD38" s="1"/>
      <c r="AUE38" s="1"/>
      <c r="AUF38" s="1"/>
      <c r="AUG38" s="1"/>
      <c r="AUH38" s="1"/>
      <c r="AUI38" s="1"/>
      <c r="AUJ38" s="1"/>
      <c r="AUK38" s="1"/>
    </row>
    <row r="39" spans="1:1233" s="519" customFormat="1" ht="14.25">
      <c r="A39" s="53"/>
      <c r="B39" s="95" t="str">
        <f>IF('Client Info'!$D$68="Yes",'Client Info'!$D$61,"N/A")</f>
        <v>N/A</v>
      </c>
      <c r="C39" s="96" t="str">
        <f>IF(B39="ISO 9001",'Client Info'!$B$68,"N/A")</f>
        <v>N/A</v>
      </c>
      <c r="D39" s="180"/>
      <c r="E39" s="843">
        <f>'Effective Employees'!F25</f>
        <v>0</v>
      </c>
      <c r="F39" s="831"/>
      <c r="G39" s="210">
        <f>G$345</f>
        <v>0</v>
      </c>
      <c r="H39" s="832">
        <f ca="1">(1/3)*G345*T39*V39*X39*Z39</f>
        <v>0</v>
      </c>
      <c r="I39" s="832">
        <f ca="1">(2/3)*G345*T39*V39*X39*Z39</f>
        <v>0</v>
      </c>
      <c r="J39" s="210" t="e">
        <f ca="1">G346*T39*V39*X39*Z39/AA10</f>
        <v>#N/A</v>
      </c>
      <c r="K39" s="832">
        <f>IF($K$19="",0,G346*T39*V39*X39*Z39/AA10)</f>
        <v>0</v>
      </c>
      <c r="L39" s="832">
        <f>IF($L$19="",0,G346*T39*V39*X39*Z39/AA10)</f>
        <v>0</v>
      </c>
      <c r="M39" s="833" t="e">
        <f ca="1">IF($M$19="",0,G346*T39*V39*X39*Z39/AA10)</f>
        <v>#N/A</v>
      </c>
      <c r="N39" s="844" t="e">
        <f ca="1">G346*T39*V39*X39*Z39/AA10</f>
        <v>#N/A</v>
      </c>
      <c r="O39" s="436">
        <f ca="1">G347*T39*V39*X39*Z39</f>
        <v>0</v>
      </c>
      <c r="P39" s="209"/>
      <c r="Q39" s="209"/>
      <c r="R39" s="67"/>
      <c r="S39" s="702">
        <f>1</f>
        <v>1</v>
      </c>
      <c r="T39" s="702">
        <f t="shared" si="5"/>
        <v>1</v>
      </c>
      <c r="U39" s="703">
        <f ca="1">'Adjustment Factors'!AA516</f>
        <v>0</v>
      </c>
      <c r="V39" s="704">
        <f t="shared" ca="1" si="6"/>
        <v>1</v>
      </c>
      <c r="W39" s="705">
        <f>-'Client Info'!$C$55/100</f>
        <v>0</v>
      </c>
      <c r="X39" s="705">
        <f t="shared" si="7"/>
        <v>1</v>
      </c>
      <c r="Y39" s="705">
        <f>IF(Overview!$C$13="Yes",1,0)</f>
        <v>0</v>
      </c>
      <c r="Z39" s="705">
        <f>IF(Y39=1,IF('Integrated Reduction'!$C$29="",1,('Integrated Reduction'!$C$29/100+1)),1)</f>
        <v>1</v>
      </c>
      <c r="AA39" s="705">
        <f>IF(Sampling!F47="Yes",1,0)</f>
        <v>0</v>
      </c>
      <c r="AB39" s="705">
        <f>IF(Sampling!L47="Yes",1,0)</f>
        <v>0</v>
      </c>
      <c r="AC39" s="705">
        <f>IF(Sampling!G47="Yes",1,0)</f>
        <v>0</v>
      </c>
      <c r="AD39" s="705">
        <f>IF(Sampling!H47="Yes",1,0)</f>
        <v>0</v>
      </c>
      <c r="AE39" s="705">
        <f>IF(Sampling!I47="Yes",1,0)</f>
        <v>0</v>
      </c>
      <c r="AF39" s="705">
        <f>IF(Sampling!J47="Yes",1,0)</f>
        <v>0</v>
      </c>
      <c r="AG39" s="706">
        <f>IF(Sampling!K47="Yes",1,0)</f>
        <v>0</v>
      </c>
      <c r="AH39" s="790">
        <f t="shared" ca="1" si="8"/>
        <v>0</v>
      </c>
      <c r="AI39" s="790">
        <f t="shared" ca="1" si="13"/>
        <v>0</v>
      </c>
      <c r="AJ39" s="790" t="e">
        <f t="shared" ca="1" si="9"/>
        <v>#N/A</v>
      </c>
      <c r="AK39" s="790">
        <f t="shared" si="12"/>
        <v>0</v>
      </c>
      <c r="AL39" s="790">
        <f t="shared" si="2"/>
        <v>0</v>
      </c>
      <c r="AM39" s="790" t="e">
        <f t="shared" ca="1" si="3"/>
        <v>#N/A</v>
      </c>
      <c r="AN39" s="790" t="e">
        <f t="shared" ca="1" si="4"/>
        <v>#N/A</v>
      </c>
      <c r="AO39" s="790">
        <f t="shared" ca="1" si="10"/>
        <v>0</v>
      </c>
      <c r="AP39" s="790">
        <f t="shared" ca="1" si="11"/>
        <v>0</v>
      </c>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c r="ADD39" s="1"/>
      <c r="ADE39" s="1"/>
      <c r="ADF39" s="1"/>
      <c r="ADG39" s="1"/>
      <c r="ADH39" s="1"/>
      <c r="ADI39" s="1"/>
      <c r="ADJ39" s="1"/>
      <c r="ADK39" s="1"/>
      <c r="ADL39" s="1"/>
      <c r="ADM39" s="1"/>
      <c r="ADN39" s="1"/>
      <c r="ADO39" s="1"/>
      <c r="ADP39" s="1"/>
      <c r="ADQ39" s="1"/>
      <c r="ADR39" s="1"/>
      <c r="ADS39" s="1"/>
      <c r="ADT39" s="1"/>
      <c r="ADU39" s="1"/>
      <c r="ADV39" s="1"/>
      <c r="ADW39" s="1"/>
      <c r="ADX39" s="1"/>
      <c r="ADY39" s="1"/>
      <c r="ADZ39" s="1"/>
      <c r="AEA39" s="1"/>
      <c r="AEB39" s="1"/>
      <c r="AEC39" s="1"/>
      <c r="AED39" s="1"/>
      <c r="AEE39" s="1"/>
      <c r="AEF39" s="1"/>
      <c r="AEG39" s="1"/>
      <c r="AEH39" s="1"/>
      <c r="AEI39" s="1"/>
      <c r="AEJ39" s="1"/>
      <c r="AEK39" s="1"/>
      <c r="AEL39" s="1"/>
      <c r="AEM39" s="1"/>
      <c r="AEN39" s="1"/>
      <c r="AEO39" s="1"/>
      <c r="AEP39" s="1"/>
      <c r="AEQ39" s="1"/>
      <c r="AER39" s="1"/>
      <c r="AES39" s="1"/>
      <c r="AET39" s="1"/>
      <c r="AEU39" s="1"/>
      <c r="AEV39" s="1"/>
      <c r="AEW39" s="1"/>
      <c r="AEX39" s="1"/>
      <c r="AEY39" s="1"/>
      <c r="AEZ39" s="1"/>
      <c r="AFA39" s="1"/>
      <c r="AFB39" s="1"/>
      <c r="AFC39" s="1"/>
      <c r="AFD39" s="1"/>
      <c r="AFE39" s="1"/>
      <c r="AFF39" s="1"/>
      <c r="AFG39" s="1"/>
      <c r="AFH39" s="1"/>
      <c r="AFI39" s="1"/>
      <c r="AFJ39" s="1"/>
      <c r="AFK39" s="1"/>
      <c r="AFL39" s="1"/>
      <c r="AFM39" s="1"/>
      <c r="AFN39" s="1"/>
      <c r="AFO39" s="1"/>
      <c r="AFP39" s="1"/>
      <c r="AFQ39" s="1"/>
      <c r="AFR39" s="1"/>
      <c r="AFS39" s="1"/>
      <c r="AFT39" s="1"/>
      <c r="AFU39" s="1"/>
      <c r="AFV39" s="1"/>
      <c r="AFW39" s="1"/>
      <c r="AFX39" s="1"/>
      <c r="AFY39" s="1"/>
      <c r="AFZ39" s="1"/>
      <c r="AGA39" s="1"/>
      <c r="AGB39" s="1"/>
      <c r="AGC39" s="1"/>
      <c r="AGD39" s="1"/>
      <c r="AGE39" s="1"/>
      <c r="AGF39" s="1"/>
      <c r="AGG39" s="1"/>
      <c r="AGH39" s="1"/>
      <c r="AGI39" s="1"/>
      <c r="AGJ39" s="1"/>
      <c r="AGK39" s="1"/>
      <c r="AGL39" s="1"/>
      <c r="AGM39" s="1"/>
      <c r="AGN39" s="1"/>
      <c r="AGO39" s="1"/>
      <c r="AGP39" s="1"/>
      <c r="AGQ39" s="1"/>
      <c r="AGR39" s="1"/>
      <c r="AGS39" s="1"/>
      <c r="AGT39" s="1"/>
      <c r="AGU39" s="1"/>
      <c r="AGV39" s="1"/>
      <c r="AGW39" s="1"/>
      <c r="AGX39" s="1"/>
      <c r="AGY39" s="1"/>
      <c r="AGZ39" s="1"/>
      <c r="AHA39" s="1"/>
      <c r="AHB39" s="1"/>
      <c r="AHC39" s="1"/>
      <c r="AHD39" s="1"/>
      <c r="AHE39" s="1"/>
      <c r="AHF39" s="1"/>
      <c r="AHG39" s="1"/>
      <c r="AHH39" s="1"/>
      <c r="AHI39" s="1"/>
      <c r="AHJ39" s="1"/>
      <c r="AHK39" s="1"/>
      <c r="AHL39" s="1"/>
      <c r="AHM39" s="1"/>
      <c r="AHN39" s="1"/>
      <c r="AHO39" s="1"/>
      <c r="AHP39" s="1"/>
      <c r="AHQ39" s="1"/>
      <c r="AHR39" s="1"/>
      <c r="AHS39" s="1"/>
      <c r="AHT39" s="1"/>
      <c r="AHU39" s="1"/>
      <c r="AHV39" s="1"/>
      <c r="AHW39" s="1"/>
      <c r="AHX39" s="1"/>
      <c r="AHY39" s="1"/>
      <c r="AHZ39" s="1"/>
      <c r="AIA39" s="1"/>
      <c r="AIB39" s="1"/>
      <c r="AIC39" s="1"/>
      <c r="AID39" s="1"/>
      <c r="AIE39" s="1"/>
      <c r="AIF39" s="1"/>
      <c r="AIG39" s="1"/>
      <c r="AIH39" s="1"/>
      <c r="AII39" s="1"/>
      <c r="AIJ39" s="1"/>
      <c r="AIK39" s="1"/>
      <c r="AIL39" s="1"/>
      <c r="AIM39" s="1"/>
      <c r="AIN39" s="1"/>
      <c r="AIO39" s="1"/>
      <c r="AIP39" s="1"/>
      <c r="AIQ39" s="1"/>
      <c r="AIR39" s="1"/>
      <c r="AIS39" s="1"/>
      <c r="AIT39" s="1"/>
      <c r="AIU39" s="1"/>
      <c r="AIV39" s="1"/>
      <c r="AIW39" s="1"/>
      <c r="AIX39" s="1"/>
      <c r="AIY39" s="1"/>
      <c r="AIZ39" s="1"/>
      <c r="AJA39" s="1"/>
      <c r="AJB39" s="1"/>
      <c r="AJC39" s="1"/>
      <c r="AJD39" s="1"/>
      <c r="AJE39" s="1"/>
      <c r="AJF39" s="1"/>
      <c r="AJG39" s="1"/>
      <c r="AJH39" s="1"/>
      <c r="AJI39" s="1"/>
      <c r="AJJ39" s="1"/>
      <c r="AJK39" s="1"/>
      <c r="AJL39" s="1"/>
      <c r="AJM39" s="1"/>
      <c r="AJN39" s="1"/>
      <c r="AJO39" s="1"/>
      <c r="AJP39" s="1"/>
      <c r="AJQ39" s="1"/>
      <c r="AJR39" s="1"/>
      <c r="AJS39" s="1"/>
      <c r="AJT39" s="1"/>
      <c r="AJU39" s="1"/>
      <c r="AJV39" s="1"/>
      <c r="AJW39" s="1"/>
      <c r="AJX39" s="1"/>
      <c r="AJY39" s="1"/>
      <c r="AJZ39" s="1"/>
      <c r="AKA39" s="1"/>
      <c r="AKB39" s="1"/>
      <c r="AKC39" s="1"/>
      <c r="AKD39" s="1"/>
      <c r="AKE39" s="1"/>
      <c r="AKF39" s="1"/>
      <c r="AKG39" s="1"/>
      <c r="AKH39" s="1"/>
      <c r="AKI39" s="1"/>
      <c r="AKJ39" s="1"/>
      <c r="AKK39" s="1"/>
      <c r="AKL39" s="1"/>
      <c r="AKM39" s="1"/>
      <c r="AKN39" s="1"/>
      <c r="AKO39" s="1"/>
      <c r="AKP39" s="1"/>
      <c r="AKQ39" s="1"/>
      <c r="AKR39" s="1"/>
      <c r="AKS39" s="1"/>
      <c r="AKT39" s="1"/>
      <c r="AKU39" s="1"/>
      <c r="AKV39" s="1"/>
      <c r="AKW39" s="1"/>
      <c r="AKX39" s="1"/>
      <c r="AKY39" s="1"/>
      <c r="AKZ39" s="1"/>
      <c r="ALA39" s="1"/>
      <c r="ALB39" s="1"/>
      <c r="ALC39" s="1"/>
      <c r="ALD39" s="1"/>
      <c r="ALE39" s="1"/>
      <c r="ALF39" s="1"/>
      <c r="ALG39" s="1"/>
      <c r="ALH39" s="1"/>
      <c r="ALI39" s="1"/>
      <c r="ALJ39" s="1"/>
      <c r="ALK39" s="1"/>
      <c r="ALL39" s="1"/>
      <c r="ALM39" s="1"/>
      <c r="ALN39" s="1"/>
      <c r="ALO39" s="1"/>
      <c r="ALP39" s="1"/>
      <c r="ALQ39" s="1"/>
      <c r="ALR39" s="1"/>
      <c r="ALS39" s="1"/>
      <c r="ALT39" s="1"/>
      <c r="ALU39" s="1"/>
      <c r="ALV39" s="1"/>
      <c r="ALW39" s="1"/>
      <c r="ALX39" s="1"/>
      <c r="ALY39" s="1"/>
      <c r="ALZ39" s="1"/>
      <c r="AMA39" s="1"/>
      <c r="AMB39" s="1"/>
      <c r="AMC39" s="1"/>
      <c r="AMD39" s="1"/>
      <c r="AME39" s="1"/>
      <c r="AMF39" s="1"/>
      <c r="AMG39" s="1"/>
      <c r="AMH39" s="1"/>
      <c r="AMI39" s="1"/>
      <c r="AMJ39" s="1"/>
      <c r="AMK39" s="1"/>
      <c r="AML39" s="1"/>
      <c r="AMM39" s="1"/>
      <c r="AMN39" s="1"/>
      <c r="AMO39" s="1"/>
      <c r="AMP39" s="1"/>
      <c r="AMQ39" s="1"/>
      <c r="AMR39" s="1"/>
      <c r="AMS39" s="1"/>
      <c r="AMT39" s="1"/>
      <c r="AMU39" s="1"/>
      <c r="AMV39" s="1"/>
      <c r="AMW39" s="1"/>
      <c r="AMX39" s="1"/>
      <c r="AMY39" s="1"/>
      <c r="AMZ39" s="1"/>
      <c r="ANA39" s="1"/>
      <c r="ANB39" s="1"/>
      <c r="ANC39" s="1"/>
      <c r="AND39" s="1"/>
      <c r="ANE39" s="1"/>
      <c r="ANF39" s="1"/>
      <c r="ANG39" s="1"/>
      <c r="ANH39" s="1"/>
      <c r="ANI39" s="1"/>
      <c r="ANJ39" s="1"/>
      <c r="ANK39" s="1"/>
      <c r="ANL39" s="1"/>
      <c r="ANM39" s="1"/>
      <c r="ANN39" s="1"/>
      <c r="ANO39" s="1"/>
      <c r="ANP39" s="1"/>
      <c r="ANQ39" s="1"/>
      <c r="ANR39" s="1"/>
      <c r="ANS39" s="1"/>
      <c r="ANT39" s="1"/>
      <c r="ANU39" s="1"/>
      <c r="ANV39" s="1"/>
      <c r="ANW39" s="1"/>
      <c r="ANX39" s="1"/>
      <c r="ANY39" s="1"/>
      <c r="ANZ39" s="1"/>
      <c r="AOA39" s="1"/>
      <c r="AOB39" s="1"/>
      <c r="AOC39" s="1"/>
      <c r="AOD39" s="1"/>
      <c r="AOE39" s="1"/>
      <c r="AOF39" s="1"/>
      <c r="AOG39" s="1"/>
      <c r="AOH39" s="1"/>
      <c r="AOI39" s="1"/>
      <c r="AOJ39" s="1"/>
      <c r="AOK39" s="1"/>
      <c r="AOL39" s="1"/>
      <c r="AOM39" s="1"/>
      <c r="AON39" s="1"/>
      <c r="AOO39" s="1"/>
      <c r="AOP39" s="1"/>
      <c r="AOQ39" s="1"/>
      <c r="AOR39" s="1"/>
      <c r="AOS39" s="1"/>
      <c r="AOT39" s="1"/>
      <c r="AOU39" s="1"/>
      <c r="AOV39" s="1"/>
      <c r="AOW39" s="1"/>
      <c r="AOX39" s="1"/>
      <c r="AOY39" s="1"/>
      <c r="AOZ39" s="1"/>
      <c r="APA39" s="1"/>
      <c r="APB39" s="1"/>
      <c r="APC39" s="1"/>
      <c r="APD39" s="1"/>
      <c r="APE39" s="1"/>
      <c r="APF39" s="1"/>
      <c r="APG39" s="1"/>
      <c r="APH39" s="1"/>
      <c r="API39" s="1"/>
      <c r="APJ39" s="1"/>
      <c r="APK39" s="1"/>
      <c r="APL39" s="1"/>
      <c r="APM39" s="1"/>
      <c r="APN39" s="1"/>
      <c r="APO39" s="1"/>
      <c r="APP39" s="1"/>
      <c r="APQ39" s="1"/>
      <c r="APR39" s="1"/>
      <c r="APS39" s="1"/>
      <c r="APT39" s="1"/>
      <c r="APU39" s="1"/>
      <c r="APV39" s="1"/>
      <c r="APW39" s="1"/>
      <c r="APX39" s="1"/>
      <c r="APY39" s="1"/>
      <c r="APZ39" s="1"/>
      <c r="AQA39" s="1"/>
      <c r="AQB39" s="1"/>
      <c r="AQC39" s="1"/>
      <c r="AQD39" s="1"/>
      <c r="AQE39" s="1"/>
      <c r="AQF39" s="1"/>
      <c r="AQG39" s="1"/>
      <c r="AQH39" s="1"/>
      <c r="AQI39" s="1"/>
      <c r="AQJ39" s="1"/>
      <c r="AQK39" s="1"/>
      <c r="AQL39" s="1"/>
      <c r="AQM39" s="1"/>
      <c r="AQN39" s="1"/>
      <c r="AQO39" s="1"/>
      <c r="AQP39" s="1"/>
      <c r="AQQ39" s="1"/>
      <c r="AQR39" s="1"/>
      <c r="AQS39" s="1"/>
      <c r="AQT39" s="1"/>
      <c r="AQU39" s="1"/>
      <c r="AQV39" s="1"/>
      <c r="AQW39" s="1"/>
      <c r="AQX39" s="1"/>
      <c r="AQY39" s="1"/>
      <c r="AQZ39" s="1"/>
      <c r="ARA39" s="1"/>
      <c r="ARB39" s="1"/>
      <c r="ARC39" s="1"/>
      <c r="ARD39" s="1"/>
      <c r="ARE39" s="1"/>
      <c r="ARF39" s="1"/>
      <c r="ARG39" s="1"/>
      <c r="ARH39" s="1"/>
      <c r="ARI39" s="1"/>
      <c r="ARJ39" s="1"/>
      <c r="ARK39" s="1"/>
      <c r="ARL39" s="1"/>
      <c r="ARM39" s="1"/>
      <c r="ARN39" s="1"/>
      <c r="ARO39" s="1"/>
      <c r="ARP39" s="1"/>
      <c r="ARQ39" s="1"/>
      <c r="ARR39" s="1"/>
      <c r="ARS39" s="1"/>
      <c r="ART39" s="1"/>
      <c r="ARU39" s="1"/>
      <c r="ARV39" s="1"/>
      <c r="ARW39" s="1"/>
      <c r="ARX39" s="1"/>
      <c r="ARY39" s="1"/>
      <c r="ARZ39" s="1"/>
      <c r="ASA39" s="1"/>
      <c r="ASB39" s="1"/>
      <c r="ASC39" s="1"/>
      <c r="ASD39" s="1"/>
      <c r="ASE39" s="1"/>
      <c r="ASF39" s="1"/>
      <c r="ASG39" s="1"/>
      <c r="ASH39" s="1"/>
      <c r="ASI39" s="1"/>
      <c r="ASJ39" s="1"/>
      <c r="ASK39" s="1"/>
      <c r="ASL39" s="1"/>
      <c r="ASM39" s="1"/>
      <c r="ASN39" s="1"/>
      <c r="ASO39" s="1"/>
      <c r="ASP39" s="1"/>
      <c r="ASQ39" s="1"/>
      <c r="ASR39" s="1"/>
      <c r="ASS39" s="1"/>
      <c r="AST39" s="1"/>
      <c r="ASU39" s="1"/>
      <c r="ASV39" s="1"/>
      <c r="ASW39" s="1"/>
      <c r="ASX39" s="1"/>
      <c r="ASY39" s="1"/>
      <c r="ASZ39" s="1"/>
      <c r="ATA39" s="1"/>
      <c r="ATB39" s="1"/>
      <c r="ATC39" s="1"/>
      <c r="ATD39" s="1"/>
      <c r="ATE39" s="1"/>
      <c r="ATF39" s="1"/>
      <c r="ATG39" s="1"/>
      <c r="ATH39" s="1"/>
      <c r="ATI39" s="1"/>
      <c r="ATJ39" s="1"/>
      <c r="ATK39" s="1"/>
      <c r="ATL39" s="1"/>
      <c r="ATM39" s="1"/>
      <c r="ATN39" s="1"/>
      <c r="ATO39" s="1"/>
      <c r="ATP39" s="1"/>
      <c r="ATQ39" s="1"/>
      <c r="ATR39" s="1"/>
      <c r="ATS39" s="1"/>
      <c r="ATT39" s="1"/>
      <c r="ATU39" s="1"/>
      <c r="ATV39" s="1"/>
      <c r="ATW39" s="1"/>
      <c r="ATX39" s="1"/>
      <c r="ATY39" s="1"/>
      <c r="ATZ39" s="1"/>
      <c r="AUA39" s="1"/>
      <c r="AUB39" s="1"/>
      <c r="AUC39" s="1"/>
      <c r="AUD39" s="1"/>
      <c r="AUE39" s="1"/>
      <c r="AUF39" s="1"/>
      <c r="AUG39" s="1"/>
      <c r="AUH39" s="1"/>
      <c r="AUI39" s="1"/>
      <c r="AUJ39" s="1"/>
      <c r="AUK39" s="1"/>
    </row>
    <row r="40" spans="1:1233" s="519" customFormat="1" ht="14.25">
      <c r="A40" s="53"/>
      <c r="B40" s="97" t="str">
        <f>IF('Client Info'!$E$68="Yes",'Client Info'!$E$61,"N/A")</f>
        <v>N/A</v>
      </c>
      <c r="C40" s="62" t="str">
        <f>IF(B40="ISO 14001",'Client Info'!$B$68,"N/A")</f>
        <v>N/A</v>
      </c>
      <c r="D40" s="181"/>
      <c r="E40" s="834">
        <f>'Effective Employees'!F26</f>
        <v>0</v>
      </c>
      <c r="F40" s="831"/>
      <c r="G40" s="835">
        <f>G$363</f>
        <v>0</v>
      </c>
      <c r="H40" s="835">
        <f ca="1">(1/3)*G363*T40*V40*X40*Z40</f>
        <v>0</v>
      </c>
      <c r="I40" s="835">
        <f ca="1">(2/3)*G363*T40*V40*X40*Z40</f>
        <v>0</v>
      </c>
      <c r="J40" s="849" t="e">
        <f ca="1">G364*T40*V40*X40*Z40/AA10</f>
        <v>#N/A</v>
      </c>
      <c r="K40" s="835">
        <f>IF($K$19="",0,G364*T40*V40*X40*Z40/AA10)</f>
        <v>0</v>
      </c>
      <c r="L40" s="835">
        <f>IF($L$19="",0,G364*T40*V40*X40*Z40/AA10)</f>
        <v>0</v>
      </c>
      <c r="M40" s="836" t="e">
        <f ca="1">IF($M$19="",0,G364*T40*V40*X40*Z40/AA10)</f>
        <v>#N/A</v>
      </c>
      <c r="N40" s="837" t="e">
        <f ca="1">G364*T40*V40*X40*Z40/AA10</f>
        <v>#N/A</v>
      </c>
      <c r="O40" s="838">
        <f ca="1">G365*T40*V40*X40*Z40</f>
        <v>0</v>
      </c>
      <c r="P40" s="207"/>
      <c r="Q40" s="207"/>
      <c r="R40" s="67"/>
      <c r="S40" s="386">
        <f>1</f>
        <v>1</v>
      </c>
      <c r="T40" s="386">
        <f t="shared" si="5"/>
        <v>1</v>
      </c>
      <c r="U40" s="707">
        <f ca="1">'Adjustment Factors'!AP516</f>
        <v>0</v>
      </c>
      <c r="V40" s="208">
        <f t="shared" ca="1" si="6"/>
        <v>1</v>
      </c>
      <c r="W40" s="67">
        <f>-'Client Info'!$C$55/100</f>
        <v>0</v>
      </c>
      <c r="X40" s="67">
        <f t="shared" si="7"/>
        <v>1</v>
      </c>
      <c r="Y40" s="67">
        <f>IF(Overview!$C$14="Yes",1,0)</f>
        <v>0</v>
      </c>
      <c r="Z40" s="67">
        <f>IF(Y40=1,IF('Integrated Reduction'!$C$29="",1,('Integrated Reduction'!$C$29/100+1)),1)</f>
        <v>1</v>
      </c>
      <c r="AA40" s="67">
        <f>IF(Sampling!F48="Yes",1,0)</f>
        <v>0</v>
      </c>
      <c r="AB40" s="67">
        <f>IF(Sampling!L48="Yes",1,0)</f>
        <v>0</v>
      </c>
      <c r="AC40" s="67">
        <f>IF(Sampling!G48="Yes",1,0)</f>
        <v>0</v>
      </c>
      <c r="AD40" s="67">
        <f>IF(Sampling!H48="Yes",1,0)</f>
        <v>0</v>
      </c>
      <c r="AE40" s="67">
        <f>IF(Sampling!I48="Yes",1,0)</f>
        <v>0</v>
      </c>
      <c r="AF40" s="67">
        <f>IF(Sampling!J48="Yes",1,0)</f>
        <v>0</v>
      </c>
      <c r="AG40" s="708">
        <f>IF(Sampling!K48="Yes",1,0)</f>
        <v>0</v>
      </c>
      <c r="AH40" s="791">
        <f t="shared" ca="1" si="8"/>
        <v>0</v>
      </c>
      <c r="AI40" s="791">
        <f t="shared" ca="1" si="13"/>
        <v>0</v>
      </c>
      <c r="AJ40" s="791" t="e">
        <f t="shared" ca="1" si="9"/>
        <v>#N/A</v>
      </c>
      <c r="AK40" s="791">
        <f t="shared" si="12"/>
        <v>0</v>
      </c>
      <c r="AL40" s="791">
        <f t="shared" si="2"/>
        <v>0</v>
      </c>
      <c r="AM40" s="791" t="e">
        <f t="shared" ca="1" si="3"/>
        <v>#N/A</v>
      </c>
      <c r="AN40" s="791" t="e">
        <f t="shared" ca="1" si="4"/>
        <v>#N/A</v>
      </c>
      <c r="AO40" s="791">
        <f t="shared" ca="1" si="10"/>
        <v>0</v>
      </c>
      <c r="AP40" s="791">
        <f t="shared" ca="1" si="11"/>
        <v>0</v>
      </c>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c r="ADD40" s="1"/>
      <c r="ADE40" s="1"/>
      <c r="ADF40" s="1"/>
      <c r="ADG40" s="1"/>
      <c r="ADH40" s="1"/>
      <c r="ADI40" s="1"/>
      <c r="ADJ40" s="1"/>
      <c r="ADK40" s="1"/>
      <c r="ADL40" s="1"/>
      <c r="ADM40" s="1"/>
      <c r="ADN40" s="1"/>
      <c r="ADO40" s="1"/>
      <c r="ADP40" s="1"/>
      <c r="ADQ40" s="1"/>
      <c r="ADR40" s="1"/>
      <c r="ADS40" s="1"/>
      <c r="ADT40" s="1"/>
      <c r="ADU40" s="1"/>
      <c r="ADV40" s="1"/>
      <c r="ADW40" s="1"/>
      <c r="ADX40" s="1"/>
      <c r="ADY40" s="1"/>
      <c r="ADZ40" s="1"/>
      <c r="AEA40" s="1"/>
      <c r="AEB40" s="1"/>
      <c r="AEC40" s="1"/>
      <c r="AED40" s="1"/>
      <c r="AEE40" s="1"/>
      <c r="AEF40" s="1"/>
      <c r="AEG40" s="1"/>
      <c r="AEH40" s="1"/>
      <c r="AEI40" s="1"/>
      <c r="AEJ40" s="1"/>
      <c r="AEK40" s="1"/>
      <c r="AEL40" s="1"/>
      <c r="AEM40" s="1"/>
      <c r="AEN40" s="1"/>
      <c r="AEO40" s="1"/>
      <c r="AEP40" s="1"/>
      <c r="AEQ40" s="1"/>
      <c r="AER40" s="1"/>
      <c r="AES40" s="1"/>
      <c r="AET40" s="1"/>
      <c r="AEU40" s="1"/>
      <c r="AEV40" s="1"/>
      <c r="AEW40" s="1"/>
      <c r="AEX40" s="1"/>
      <c r="AEY40" s="1"/>
      <c r="AEZ40" s="1"/>
      <c r="AFA40" s="1"/>
      <c r="AFB40" s="1"/>
      <c r="AFC40" s="1"/>
      <c r="AFD40" s="1"/>
      <c r="AFE40" s="1"/>
      <c r="AFF40" s="1"/>
      <c r="AFG40" s="1"/>
      <c r="AFH40" s="1"/>
      <c r="AFI40" s="1"/>
      <c r="AFJ40" s="1"/>
      <c r="AFK40" s="1"/>
      <c r="AFL40" s="1"/>
      <c r="AFM40" s="1"/>
      <c r="AFN40" s="1"/>
      <c r="AFO40" s="1"/>
      <c r="AFP40" s="1"/>
      <c r="AFQ40" s="1"/>
      <c r="AFR40" s="1"/>
      <c r="AFS40" s="1"/>
      <c r="AFT40" s="1"/>
      <c r="AFU40" s="1"/>
      <c r="AFV40" s="1"/>
      <c r="AFW40" s="1"/>
      <c r="AFX40" s="1"/>
      <c r="AFY40" s="1"/>
      <c r="AFZ40" s="1"/>
      <c r="AGA40" s="1"/>
      <c r="AGB40" s="1"/>
      <c r="AGC40" s="1"/>
      <c r="AGD40" s="1"/>
      <c r="AGE40" s="1"/>
      <c r="AGF40" s="1"/>
      <c r="AGG40" s="1"/>
      <c r="AGH40" s="1"/>
      <c r="AGI40" s="1"/>
      <c r="AGJ40" s="1"/>
      <c r="AGK40" s="1"/>
      <c r="AGL40" s="1"/>
      <c r="AGM40" s="1"/>
      <c r="AGN40" s="1"/>
      <c r="AGO40" s="1"/>
      <c r="AGP40" s="1"/>
      <c r="AGQ40" s="1"/>
      <c r="AGR40" s="1"/>
      <c r="AGS40" s="1"/>
      <c r="AGT40" s="1"/>
      <c r="AGU40" s="1"/>
      <c r="AGV40" s="1"/>
      <c r="AGW40" s="1"/>
      <c r="AGX40" s="1"/>
      <c r="AGY40" s="1"/>
      <c r="AGZ40" s="1"/>
      <c r="AHA40" s="1"/>
      <c r="AHB40" s="1"/>
      <c r="AHC40" s="1"/>
      <c r="AHD40" s="1"/>
      <c r="AHE40" s="1"/>
      <c r="AHF40" s="1"/>
      <c r="AHG40" s="1"/>
      <c r="AHH40" s="1"/>
      <c r="AHI40" s="1"/>
      <c r="AHJ40" s="1"/>
      <c r="AHK40" s="1"/>
      <c r="AHL40" s="1"/>
      <c r="AHM40" s="1"/>
      <c r="AHN40" s="1"/>
      <c r="AHO40" s="1"/>
      <c r="AHP40" s="1"/>
      <c r="AHQ40" s="1"/>
      <c r="AHR40" s="1"/>
      <c r="AHS40" s="1"/>
      <c r="AHT40" s="1"/>
      <c r="AHU40" s="1"/>
      <c r="AHV40" s="1"/>
      <c r="AHW40" s="1"/>
      <c r="AHX40" s="1"/>
      <c r="AHY40" s="1"/>
      <c r="AHZ40" s="1"/>
      <c r="AIA40" s="1"/>
      <c r="AIB40" s="1"/>
      <c r="AIC40" s="1"/>
      <c r="AID40" s="1"/>
      <c r="AIE40" s="1"/>
      <c r="AIF40" s="1"/>
      <c r="AIG40" s="1"/>
      <c r="AIH40" s="1"/>
      <c r="AII40" s="1"/>
      <c r="AIJ40" s="1"/>
      <c r="AIK40" s="1"/>
      <c r="AIL40" s="1"/>
      <c r="AIM40" s="1"/>
      <c r="AIN40" s="1"/>
      <c r="AIO40" s="1"/>
      <c r="AIP40" s="1"/>
      <c r="AIQ40" s="1"/>
      <c r="AIR40" s="1"/>
      <c r="AIS40" s="1"/>
      <c r="AIT40" s="1"/>
      <c r="AIU40" s="1"/>
      <c r="AIV40" s="1"/>
      <c r="AIW40" s="1"/>
      <c r="AIX40" s="1"/>
      <c r="AIY40" s="1"/>
      <c r="AIZ40" s="1"/>
      <c r="AJA40" s="1"/>
      <c r="AJB40" s="1"/>
      <c r="AJC40" s="1"/>
      <c r="AJD40" s="1"/>
      <c r="AJE40" s="1"/>
      <c r="AJF40" s="1"/>
      <c r="AJG40" s="1"/>
      <c r="AJH40" s="1"/>
      <c r="AJI40" s="1"/>
      <c r="AJJ40" s="1"/>
      <c r="AJK40" s="1"/>
      <c r="AJL40" s="1"/>
      <c r="AJM40" s="1"/>
      <c r="AJN40" s="1"/>
      <c r="AJO40" s="1"/>
      <c r="AJP40" s="1"/>
      <c r="AJQ40" s="1"/>
      <c r="AJR40" s="1"/>
      <c r="AJS40" s="1"/>
      <c r="AJT40" s="1"/>
      <c r="AJU40" s="1"/>
      <c r="AJV40" s="1"/>
      <c r="AJW40" s="1"/>
      <c r="AJX40" s="1"/>
      <c r="AJY40" s="1"/>
      <c r="AJZ40" s="1"/>
      <c r="AKA40" s="1"/>
      <c r="AKB40" s="1"/>
      <c r="AKC40" s="1"/>
      <c r="AKD40" s="1"/>
      <c r="AKE40" s="1"/>
      <c r="AKF40" s="1"/>
      <c r="AKG40" s="1"/>
      <c r="AKH40" s="1"/>
      <c r="AKI40" s="1"/>
      <c r="AKJ40" s="1"/>
      <c r="AKK40" s="1"/>
      <c r="AKL40" s="1"/>
      <c r="AKM40" s="1"/>
      <c r="AKN40" s="1"/>
      <c r="AKO40" s="1"/>
      <c r="AKP40" s="1"/>
      <c r="AKQ40" s="1"/>
      <c r="AKR40" s="1"/>
      <c r="AKS40" s="1"/>
      <c r="AKT40" s="1"/>
      <c r="AKU40" s="1"/>
      <c r="AKV40" s="1"/>
      <c r="AKW40" s="1"/>
      <c r="AKX40" s="1"/>
      <c r="AKY40" s="1"/>
      <c r="AKZ40" s="1"/>
      <c r="ALA40" s="1"/>
      <c r="ALB40" s="1"/>
      <c r="ALC40" s="1"/>
      <c r="ALD40" s="1"/>
      <c r="ALE40" s="1"/>
      <c r="ALF40" s="1"/>
      <c r="ALG40" s="1"/>
      <c r="ALH40" s="1"/>
      <c r="ALI40" s="1"/>
      <c r="ALJ40" s="1"/>
      <c r="ALK40" s="1"/>
      <c r="ALL40" s="1"/>
      <c r="ALM40" s="1"/>
      <c r="ALN40" s="1"/>
      <c r="ALO40" s="1"/>
      <c r="ALP40" s="1"/>
      <c r="ALQ40" s="1"/>
      <c r="ALR40" s="1"/>
      <c r="ALS40" s="1"/>
      <c r="ALT40" s="1"/>
      <c r="ALU40" s="1"/>
      <c r="ALV40" s="1"/>
      <c r="ALW40" s="1"/>
      <c r="ALX40" s="1"/>
      <c r="ALY40" s="1"/>
      <c r="ALZ40" s="1"/>
      <c r="AMA40" s="1"/>
      <c r="AMB40" s="1"/>
      <c r="AMC40" s="1"/>
      <c r="AMD40" s="1"/>
      <c r="AME40" s="1"/>
      <c r="AMF40" s="1"/>
      <c r="AMG40" s="1"/>
      <c r="AMH40" s="1"/>
      <c r="AMI40" s="1"/>
      <c r="AMJ40" s="1"/>
      <c r="AMK40" s="1"/>
      <c r="AML40" s="1"/>
      <c r="AMM40" s="1"/>
      <c r="AMN40" s="1"/>
      <c r="AMO40" s="1"/>
      <c r="AMP40" s="1"/>
      <c r="AMQ40" s="1"/>
      <c r="AMR40" s="1"/>
      <c r="AMS40" s="1"/>
      <c r="AMT40" s="1"/>
      <c r="AMU40" s="1"/>
      <c r="AMV40" s="1"/>
      <c r="AMW40" s="1"/>
      <c r="AMX40" s="1"/>
      <c r="AMY40" s="1"/>
      <c r="AMZ40" s="1"/>
      <c r="ANA40" s="1"/>
      <c r="ANB40" s="1"/>
      <c r="ANC40" s="1"/>
      <c r="AND40" s="1"/>
      <c r="ANE40" s="1"/>
      <c r="ANF40" s="1"/>
      <c r="ANG40" s="1"/>
      <c r="ANH40" s="1"/>
      <c r="ANI40" s="1"/>
      <c r="ANJ40" s="1"/>
      <c r="ANK40" s="1"/>
      <c r="ANL40" s="1"/>
      <c r="ANM40" s="1"/>
      <c r="ANN40" s="1"/>
      <c r="ANO40" s="1"/>
      <c r="ANP40" s="1"/>
      <c r="ANQ40" s="1"/>
      <c r="ANR40" s="1"/>
      <c r="ANS40" s="1"/>
      <c r="ANT40" s="1"/>
      <c r="ANU40" s="1"/>
      <c r="ANV40" s="1"/>
      <c r="ANW40" s="1"/>
      <c r="ANX40" s="1"/>
      <c r="ANY40" s="1"/>
      <c r="ANZ40" s="1"/>
      <c r="AOA40" s="1"/>
      <c r="AOB40" s="1"/>
      <c r="AOC40" s="1"/>
      <c r="AOD40" s="1"/>
      <c r="AOE40" s="1"/>
      <c r="AOF40" s="1"/>
      <c r="AOG40" s="1"/>
      <c r="AOH40" s="1"/>
      <c r="AOI40" s="1"/>
      <c r="AOJ40" s="1"/>
      <c r="AOK40" s="1"/>
      <c r="AOL40" s="1"/>
      <c r="AOM40" s="1"/>
      <c r="AON40" s="1"/>
      <c r="AOO40" s="1"/>
      <c r="AOP40" s="1"/>
      <c r="AOQ40" s="1"/>
      <c r="AOR40" s="1"/>
      <c r="AOS40" s="1"/>
      <c r="AOT40" s="1"/>
      <c r="AOU40" s="1"/>
      <c r="AOV40" s="1"/>
      <c r="AOW40" s="1"/>
      <c r="AOX40" s="1"/>
      <c r="AOY40" s="1"/>
      <c r="AOZ40" s="1"/>
      <c r="APA40" s="1"/>
      <c r="APB40" s="1"/>
      <c r="APC40" s="1"/>
      <c r="APD40" s="1"/>
      <c r="APE40" s="1"/>
      <c r="APF40" s="1"/>
      <c r="APG40" s="1"/>
      <c r="APH40" s="1"/>
      <c r="API40" s="1"/>
      <c r="APJ40" s="1"/>
      <c r="APK40" s="1"/>
      <c r="APL40" s="1"/>
      <c r="APM40" s="1"/>
      <c r="APN40" s="1"/>
      <c r="APO40" s="1"/>
      <c r="APP40" s="1"/>
      <c r="APQ40" s="1"/>
      <c r="APR40" s="1"/>
      <c r="APS40" s="1"/>
      <c r="APT40" s="1"/>
      <c r="APU40" s="1"/>
      <c r="APV40" s="1"/>
      <c r="APW40" s="1"/>
      <c r="APX40" s="1"/>
      <c r="APY40" s="1"/>
      <c r="APZ40" s="1"/>
      <c r="AQA40" s="1"/>
      <c r="AQB40" s="1"/>
      <c r="AQC40" s="1"/>
      <c r="AQD40" s="1"/>
      <c r="AQE40" s="1"/>
      <c r="AQF40" s="1"/>
      <c r="AQG40" s="1"/>
      <c r="AQH40" s="1"/>
      <c r="AQI40" s="1"/>
      <c r="AQJ40" s="1"/>
      <c r="AQK40" s="1"/>
      <c r="AQL40" s="1"/>
      <c r="AQM40" s="1"/>
      <c r="AQN40" s="1"/>
      <c r="AQO40" s="1"/>
      <c r="AQP40" s="1"/>
      <c r="AQQ40" s="1"/>
      <c r="AQR40" s="1"/>
      <c r="AQS40" s="1"/>
      <c r="AQT40" s="1"/>
      <c r="AQU40" s="1"/>
      <c r="AQV40" s="1"/>
      <c r="AQW40" s="1"/>
      <c r="AQX40" s="1"/>
      <c r="AQY40" s="1"/>
      <c r="AQZ40" s="1"/>
      <c r="ARA40" s="1"/>
      <c r="ARB40" s="1"/>
      <c r="ARC40" s="1"/>
      <c r="ARD40" s="1"/>
      <c r="ARE40" s="1"/>
      <c r="ARF40" s="1"/>
      <c r="ARG40" s="1"/>
      <c r="ARH40" s="1"/>
      <c r="ARI40" s="1"/>
      <c r="ARJ40" s="1"/>
      <c r="ARK40" s="1"/>
      <c r="ARL40" s="1"/>
      <c r="ARM40" s="1"/>
      <c r="ARN40" s="1"/>
      <c r="ARO40" s="1"/>
      <c r="ARP40" s="1"/>
      <c r="ARQ40" s="1"/>
      <c r="ARR40" s="1"/>
      <c r="ARS40" s="1"/>
      <c r="ART40" s="1"/>
      <c r="ARU40" s="1"/>
      <c r="ARV40" s="1"/>
      <c r="ARW40" s="1"/>
      <c r="ARX40" s="1"/>
      <c r="ARY40" s="1"/>
      <c r="ARZ40" s="1"/>
      <c r="ASA40" s="1"/>
      <c r="ASB40" s="1"/>
      <c r="ASC40" s="1"/>
      <c r="ASD40" s="1"/>
      <c r="ASE40" s="1"/>
      <c r="ASF40" s="1"/>
      <c r="ASG40" s="1"/>
      <c r="ASH40" s="1"/>
      <c r="ASI40" s="1"/>
      <c r="ASJ40" s="1"/>
      <c r="ASK40" s="1"/>
      <c r="ASL40" s="1"/>
      <c r="ASM40" s="1"/>
      <c r="ASN40" s="1"/>
      <c r="ASO40" s="1"/>
      <c r="ASP40" s="1"/>
      <c r="ASQ40" s="1"/>
      <c r="ASR40" s="1"/>
      <c r="ASS40" s="1"/>
      <c r="AST40" s="1"/>
      <c r="ASU40" s="1"/>
      <c r="ASV40" s="1"/>
      <c r="ASW40" s="1"/>
      <c r="ASX40" s="1"/>
      <c r="ASY40" s="1"/>
      <c r="ASZ40" s="1"/>
      <c r="ATA40" s="1"/>
      <c r="ATB40" s="1"/>
      <c r="ATC40" s="1"/>
      <c r="ATD40" s="1"/>
      <c r="ATE40" s="1"/>
      <c r="ATF40" s="1"/>
      <c r="ATG40" s="1"/>
      <c r="ATH40" s="1"/>
      <c r="ATI40" s="1"/>
      <c r="ATJ40" s="1"/>
      <c r="ATK40" s="1"/>
      <c r="ATL40" s="1"/>
      <c r="ATM40" s="1"/>
      <c r="ATN40" s="1"/>
      <c r="ATO40" s="1"/>
      <c r="ATP40" s="1"/>
      <c r="ATQ40" s="1"/>
      <c r="ATR40" s="1"/>
      <c r="ATS40" s="1"/>
      <c r="ATT40" s="1"/>
      <c r="ATU40" s="1"/>
      <c r="ATV40" s="1"/>
      <c r="ATW40" s="1"/>
      <c r="ATX40" s="1"/>
      <c r="ATY40" s="1"/>
      <c r="ATZ40" s="1"/>
      <c r="AUA40" s="1"/>
      <c r="AUB40" s="1"/>
      <c r="AUC40" s="1"/>
      <c r="AUD40" s="1"/>
      <c r="AUE40" s="1"/>
      <c r="AUF40" s="1"/>
      <c r="AUG40" s="1"/>
      <c r="AUH40" s="1"/>
      <c r="AUI40" s="1"/>
      <c r="AUJ40" s="1"/>
      <c r="AUK40" s="1"/>
    </row>
    <row r="41" spans="1:1233" s="519" customFormat="1" ht="14.25">
      <c r="A41" s="53"/>
      <c r="B41" s="98" t="str">
        <f>IF('Client Info'!$F$68="Yes",'Client Info'!$F$61,"N/A")</f>
        <v>N/A</v>
      </c>
      <c r="C41" s="99" t="str">
        <f>IF(B41="ISO 45001",'Client Info'!$B$68,"N/A")</f>
        <v>N/A</v>
      </c>
      <c r="D41" s="182"/>
      <c r="E41" s="839">
        <f>'Effective Employees'!F27</f>
        <v>0</v>
      </c>
      <c r="F41" s="831"/>
      <c r="G41" s="840">
        <f>G$378</f>
        <v>0</v>
      </c>
      <c r="H41" s="840">
        <f ca="1">(1/3)*G378*T41*V41*X41*Z41</f>
        <v>0</v>
      </c>
      <c r="I41" s="840">
        <f ca="1">(2/3)*G378*T41*V41*X41*Z41</f>
        <v>0</v>
      </c>
      <c r="J41" s="850" t="e">
        <f ca="1">G379*T41*V41*X41*Z41/AA10</f>
        <v>#N/A</v>
      </c>
      <c r="K41" s="840">
        <f>IF($K$19="",0,G379*T41*V41*X41*Z41/AA10)</f>
        <v>0</v>
      </c>
      <c r="L41" s="840">
        <f>IF($L$19="",0,G379*T41*V41*X41*Z41/AA10)</f>
        <v>0</v>
      </c>
      <c r="M41" s="841" t="e">
        <f ca="1">IF($M$19="",0,G379*T41*V41*X41*Z41/AA10)</f>
        <v>#N/A</v>
      </c>
      <c r="N41" s="841" t="e">
        <f ca="1">G379*T41*V41*X41*Z41/AA10</f>
        <v>#N/A</v>
      </c>
      <c r="O41" s="842">
        <f ca="1">G380*T41*V41*X41*Z41</f>
        <v>0</v>
      </c>
      <c r="P41" s="207"/>
      <c r="Q41" s="207"/>
      <c r="R41" s="67"/>
      <c r="S41" s="709">
        <f>1</f>
        <v>1</v>
      </c>
      <c r="T41" s="709">
        <f t="shared" si="5"/>
        <v>1</v>
      </c>
      <c r="U41" s="710">
        <f ca="1">'Adjustment Factors'!BC516</f>
        <v>0</v>
      </c>
      <c r="V41" s="711">
        <f t="shared" ca="1" si="6"/>
        <v>1</v>
      </c>
      <c r="W41" s="712">
        <f>-'Client Info'!$C$55/100</f>
        <v>0</v>
      </c>
      <c r="X41" s="712">
        <f t="shared" si="7"/>
        <v>1</v>
      </c>
      <c r="Y41" s="712">
        <f>IF(Overview!$C$15="Yes",1,0)</f>
        <v>0</v>
      </c>
      <c r="Z41" s="712">
        <f>IF(Y41=1,IF('Integrated Reduction'!$C$29="",1,('Integrated Reduction'!$C$29/100+1)),1)</f>
        <v>1</v>
      </c>
      <c r="AA41" s="712">
        <f>IF(Sampling!F49="Yes",1,0)</f>
        <v>0</v>
      </c>
      <c r="AB41" s="712">
        <f>IF(Sampling!L49="Yes",1,0)</f>
        <v>0</v>
      </c>
      <c r="AC41" s="712">
        <f>IF(Sampling!G49="Yes",1,0)</f>
        <v>0</v>
      </c>
      <c r="AD41" s="712">
        <f>IF(Sampling!H49="Yes",1,0)</f>
        <v>0</v>
      </c>
      <c r="AE41" s="712">
        <f>IF(Sampling!I49="Yes",1,0)</f>
        <v>0</v>
      </c>
      <c r="AF41" s="712">
        <f>IF(Sampling!J49="Yes",1,0)</f>
        <v>0</v>
      </c>
      <c r="AG41" s="713">
        <f>IF(Sampling!K49="Yes",1,0)</f>
        <v>0</v>
      </c>
      <c r="AH41" s="792">
        <f t="shared" ca="1" si="8"/>
        <v>0</v>
      </c>
      <c r="AI41" s="792">
        <f t="shared" ca="1" si="13"/>
        <v>0</v>
      </c>
      <c r="AJ41" s="792" t="e">
        <f t="shared" ca="1" si="9"/>
        <v>#N/A</v>
      </c>
      <c r="AK41" s="792">
        <f t="shared" si="12"/>
        <v>0</v>
      </c>
      <c r="AL41" s="792">
        <f t="shared" si="2"/>
        <v>0</v>
      </c>
      <c r="AM41" s="792" t="e">
        <f t="shared" ca="1" si="3"/>
        <v>#N/A</v>
      </c>
      <c r="AN41" s="792" t="e">
        <f t="shared" ca="1" si="4"/>
        <v>#N/A</v>
      </c>
      <c r="AO41" s="792">
        <f t="shared" ca="1" si="10"/>
        <v>0</v>
      </c>
      <c r="AP41" s="792">
        <f t="shared" ca="1" si="11"/>
        <v>0</v>
      </c>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c r="ADD41" s="1"/>
      <c r="ADE41" s="1"/>
      <c r="ADF41" s="1"/>
      <c r="ADG41" s="1"/>
      <c r="ADH41" s="1"/>
      <c r="ADI41" s="1"/>
      <c r="ADJ41" s="1"/>
      <c r="ADK41" s="1"/>
      <c r="ADL41" s="1"/>
      <c r="ADM41" s="1"/>
      <c r="ADN41" s="1"/>
      <c r="ADO41" s="1"/>
      <c r="ADP41" s="1"/>
      <c r="ADQ41" s="1"/>
      <c r="ADR41" s="1"/>
      <c r="ADS41" s="1"/>
      <c r="ADT41" s="1"/>
      <c r="ADU41" s="1"/>
      <c r="ADV41" s="1"/>
      <c r="ADW41" s="1"/>
      <c r="ADX41" s="1"/>
      <c r="ADY41" s="1"/>
      <c r="ADZ41" s="1"/>
      <c r="AEA41" s="1"/>
      <c r="AEB41" s="1"/>
      <c r="AEC41" s="1"/>
      <c r="AED41" s="1"/>
      <c r="AEE41" s="1"/>
      <c r="AEF41" s="1"/>
      <c r="AEG41" s="1"/>
      <c r="AEH41" s="1"/>
      <c r="AEI41" s="1"/>
      <c r="AEJ41" s="1"/>
      <c r="AEK41" s="1"/>
      <c r="AEL41" s="1"/>
      <c r="AEM41" s="1"/>
      <c r="AEN41" s="1"/>
      <c r="AEO41" s="1"/>
      <c r="AEP41" s="1"/>
      <c r="AEQ41" s="1"/>
      <c r="AER41" s="1"/>
      <c r="AES41" s="1"/>
      <c r="AET41" s="1"/>
      <c r="AEU41" s="1"/>
      <c r="AEV41" s="1"/>
      <c r="AEW41" s="1"/>
      <c r="AEX41" s="1"/>
      <c r="AEY41" s="1"/>
      <c r="AEZ41" s="1"/>
      <c r="AFA41" s="1"/>
      <c r="AFB41" s="1"/>
      <c r="AFC41" s="1"/>
      <c r="AFD41" s="1"/>
      <c r="AFE41" s="1"/>
      <c r="AFF41" s="1"/>
      <c r="AFG41" s="1"/>
      <c r="AFH41" s="1"/>
      <c r="AFI41" s="1"/>
      <c r="AFJ41" s="1"/>
      <c r="AFK41" s="1"/>
      <c r="AFL41" s="1"/>
      <c r="AFM41" s="1"/>
      <c r="AFN41" s="1"/>
      <c r="AFO41" s="1"/>
      <c r="AFP41" s="1"/>
      <c r="AFQ41" s="1"/>
      <c r="AFR41" s="1"/>
      <c r="AFS41" s="1"/>
      <c r="AFT41" s="1"/>
      <c r="AFU41" s="1"/>
      <c r="AFV41" s="1"/>
      <c r="AFW41" s="1"/>
      <c r="AFX41" s="1"/>
      <c r="AFY41" s="1"/>
      <c r="AFZ41" s="1"/>
      <c r="AGA41" s="1"/>
      <c r="AGB41" s="1"/>
      <c r="AGC41" s="1"/>
      <c r="AGD41" s="1"/>
      <c r="AGE41" s="1"/>
      <c r="AGF41" s="1"/>
      <c r="AGG41" s="1"/>
      <c r="AGH41" s="1"/>
      <c r="AGI41" s="1"/>
      <c r="AGJ41" s="1"/>
      <c r="AGK41" s="1"/>
      <c r="AGL41" s="1"/>
      <c r="AGM41" s="1"/>
      <c r="AGN41" s="1"/>
      <c r="AGO41" s="1"/>
      <c r="AGP41" s="1"/>
      <c r="AGQ41" s="1"/>
      <c r="AGR41" s="1"/>
      <c r="AGS41" s="1"/>
      <c r="AGT41" s="1"/>
      <c r="AGU41" s="1"/>
      <c r="AGV41" s="1"/>
      <c r="AGW41" s="1"/>
      <c r="AGX41" s="1"/>
      <c r="AGY41" s="1"/>
      <c r="AGZ41" s="1"/>
      <c r="AHA41" s="1"/>
      <c r="AHB41" s="1"/>
      <c r="AHC41" s="1"/>
      <c r="AHD41" s="1"/>
      <c r="AHE41" s="1"/>
      <c r="AHF41" s="1"/>
      <c r="AHG41" s="1"/>
      <c r="AHH41" s="1"/>
      <c r="AHI41" s="1"/>
      <c r="AHJ41" s="1"/>
      <c r="AHK41" s="1"/>
      <c r="AHL41" s="1"/>
      <c r="AHM41" s="1"/>
      <c r="AHN41" s="1"/>
      <c r="AHO41" s="1"/>
      <c r="AHP41" s="1"/>
      <c r="AHQ41" s="1"/>
      <c r="AHR41" s="1"/>
      <c r="AHS41" s="1"/>
      <c r="AHT41" s="1"/>
      <c r="AHU41" s="1"/>
      <c r="AHV41" s="1"/>
      <c r="AHW41" s="1"/>
      <c r="AHX41" s="1"/>
      <c r="AHY41" s="1"/>
      <c r="AHZ41" s="1"/>
      <c r="AIA41" s="1"/>
      <c r="AIB41" s="1"/>
      <c r="AIC41" s="1"/>
      <c r="AID41" s="1"/>
      <c r="AIE41" s="1"/>
      <c r="AIF41" s="1"/>
      <c r="AIG41" s="1"/>
      <c r="AIH41" s="1"/>
      <c r="AII41" s="1"/>
      <c r="AIJ41" s="1"/>
      <c r="AIK41" s="1"/>
      <c r="AIL41" s="1"/>
      <c r="AIM41" s="1"/>
      <c r="AIN41" s="1"/>
      <c r="AIO41" s="1"/>
      <c r="AIP41" s="1"/>
      <c r="AIQ41" s="1"/>
      <c r="AIR41" s="1"/>
      <c r="AIS41" s="1"/>
      <c r="AIT41" s="1"/>
      <c r="AIU41" s="1"/>
      <c r="AIV41" s="1"/>
      <c r="AIW41" s="1"/>
      <c r="AIX41" s="1"/>
      <c r="AIY41" s="1"/>
      <c r="AIZ41" s="1"/>
      <c r="AJA41" s="1"/>
      <c r="AJB41" s="1"/>
      <c r="AJC41" s="1"/>
      <c r="AJD41" s="1"/>
      <c r="AJE41" s="1"/>
      <c r="AJF41" s="1"/>
      <c r="AJG41" s="1"/>
      <c r="AJH41" s="1"/>
      <c r="AJI41" s="1"/>
      <c r="AJJ41" s="1"/>
      <c r="AJK41" s="1"/>
      <c r="AJL41" s="1"/>
      <c r="AJM41" s="1"/>
      <c r="AJN41" s="1"/>
      <c r="AJO41" s="1"/>
      <c r="AJP41" s="1"/>
      <c r="AJQ41" s="1"/>
      <c r="AJR41" s="1"/>
      <c r="AJS41" s="1"/>
      <c r="AJT41" s="1"/>
      <c r="AJU41" s="1"/>
      <c r="AJV41" s="1"/>
      <c r="AJW41" s="1"/>
      <c r="AJX41" s="1"/>
      <c r="AJY41" s="1"/>
      <c r="AJZ41" s="1"/>
      <c r="AKA41" s="1"/>
      <c r="AKB41" s="1"/>
      <c r="AKC41" s="1"/>
      <c r="AKD41" s="1"/>
      <c r="AKE41" s="1"/>
      <c r="AKF41" s="1"/>
      <c r="AKG41" s="1"/>
      <c r="AKH41" s="1"/>
      <c r="AKI41" s="1"/>
      <c r="AKJ41" s="1"/>
      <c r="AKK41" s="1"/>
      <c r="AKL41" s="1"/>
      <c r="AKM41" s="1"/>
      <c r="AKN41" s="1"/>
      <c r="AKO41" s="1"/>
      <c r="AKP41" s="1"/>
      <c r="AKQ41" s="1"/>
      <c r="AKR41" s="1"/>
      <c r="AKS41" s="1"/>
      <c r="AKT41" s="1"/>
      <c r="AKU41" s="1"/>
      <c r="AKV41" s="1"/>
      <c r="AKW41" s="1"/>
      <c r="AKX41" s="1"/>
      <c r="AKY41" s="1"/>
      <c r="AKZ41" s="1"/>
      <c r="ALA41" s="1"/>
      <c r="ALB41" s="1"/>
      <c r="ALC41" s="1"/>
      <c r="ALD41" s="1"/>
      <c r="ALE41" s="1"/>
      <c r="ALF41" s="1"/>
      <c r="ALG41" s="1"/>
      <c r="ALH41" s="1"/>
      <c r="ALI41" s="1"/>
      <c r="ALJ41" s="1"/>
      <c r="ALK41" s="1"/>
      <c r="ALL41" s="1"/>
      <c r="ALM41" s="1"/>
      <c r="ALN41" s="1"/>
      <c r="ALO41" s="1"/>
      <c r="ALP41" s="1"/>
      <c r="ALQ41" s="1"/>
      <c r="ALR41" s="1"/>
      <c r="ALS41" s="1"/>
      <c r="ALT41" s="1"/>
      <c r="ALU41" s="1"/>
      <c r="ALV41" s="1"/>
      <c r="ALW41" s="1"/>
      <c r="ALX41" s="1"/>
      <c r="ALY41" s="1"/>
      <c r="ALZ41" s="1"/>
      <c r="AMA41" s="1"/>
      <c r="AMB41" s="1"/>
      <c r="AMC41" s="1"/>
      <c r="AMD41" s="1"/>
      <c r="AME41" s="1"/>
      <c r="AMF41" s="1"/>
      <c r="AMG41" s="1"/>
      <c r="AMH41" s="1"/>
      <c r="AMI41" s="1"/>
      <c r="AMJ41" s="1"/>
      <c r="AMK41" s="1"/>
      <c r="AML41" s="1"/>
      <c r="AMM41" s="1"/>
      <c r="AMN41" s="1"/>
      <c r="AMO41" s="1"/>
      <c r="AMP41" s="1"/>
      <c r="AMQ41" s="1"/>
      <c r="AMR41" s="1"/>
      <c r="AMS41" s="1"/>
      <c r="AMT41" s="1"/>
      <c r="AMU41" s="1"/>
      <c r="AMV41" s="1"/>
      <c r="AMW41" s="1"/>
      <c r="AMX41" s="1"/>
      <c r="AMY41" s="1"/>
      <c r="AMZ41" s="1"/>
      <c r="ANA41" s="1"/>
      <c r="ANB41" s="1"/>
      <c r="ANC41" s="1"/>
      <c r="AND41" s="1"/>
      <c r="ANE41" s="1"/>
      <c r="ANF41" s="1"/>
      <c r="ANG41" s="1"/>
      <c r="ANH41" s="1"/>
      <c r="ANI41" s="1"/>
      <c r="ANJ41" s="1"/>
      <c r="ANK41" s="1"/>
      <c r="ANL41" s="1"/>
      <c r="ANM41" s="1"/>
      <c r="ANN41" s="1"/>
      <c r="ANO41" s="1"/>
      <c r="ANP41" s="1"/>
      <c r="ANQ41" s="1"/>
      <c r="ANR41" s="1"/>
      <c r="ANS41" s="1"/>
      <c r="ANT41" s="1"/>
      <c r="ANU41" s="1"/>
      <c r="ANV41" s="1"/>
      <c r="ANW41" s="1"/>
      <c r="ANX41" s="1"/>
      <c r="ANY41" s="1"/>
      <c r="ANZ41" s="1"/>
      <c r="AOA41" s="1"/>
      <c r="AOB41" s="1"/>
      <c r="AOC41" s="1"/>
      <c r="AOD41" s="1"/>
      <c r="AOE41" s="1"/>
      <c r="AOF41" s="1"/>
      <c r="AOG41" s="1"/>
      <c r="AOH41" s="1"/>
      <c r="AOI41" s="1"/>
      <c r="AOJ41" s="1"/>
      <c r="AOK41" s="1"/>
      <c r="AOL41" s="1"/>
      <c r="AOM41" s="1"/>
      <c r="AON41" s="1"/>
      <c r="AOO41" s="1"/>
      <c r="AOP41" s="1"/>
      <c r="AOQ41" s="1"/>
      <c r="AOR41" s="1"/>
      <c r="AOS41" s="1"/>
      <c r="AOT41" s="1"/>
      <c r="AOU41" s="1"/>
      <c r="AOV41" s="1"/>
      <c r="AOW41" s="1"/>
      <c r="AOX41" s="1"/>
      <c r="AOY41" s="1"/>
      <c r="AOZ41" s="1"/>
      <c r="APA41" s="1"/>
      <c r="APB41" s="1"/>
      <c r="APC41" s="1"/>
      <c r="APD41" s="1"/>
      <c r="APE41" s="1"/>
      <c r="APF41" s="1"/>
      <c r="APG41" s="1"/>
      <c r="APH41" s="1"/>
      <c r="API41" s="1"/>
      <c r="APJ41" s="1"/>
      <c r="APK41" s="1"/>
      <c r="APL41" s="1"/>
      <c r="APM41" s="1"/>
      <c r="APN41" s="1"/>
      <c r="APO41" s="1"/>
      <c r="APP41" s="1"/>
      <c r="APQ41" s="1"/>
      <c r="APR41" s="1"/>
      <c r="APS41" s="1"/>
      <c r="APT41" s="1"/>
      <c r="APU41" s="1"/>
      <c r="APV41" s="1"/>
      <c r="APW41" s="1"/>
      <c r="APX41" s="1"/>
      <c r="APY41" s="1"/>
      <c r="APZ41" s="1"/>
      <c r="AQA41" s="1"/>
      <c r="AQB41" s="1"/>
      <c r="AQC41" s="1"/>
      <c r="AQD41" s="1"/>
      <c r="AQE41" s="1"/>
      <c r="AQF41" s="1"/>
      <c r="AQG41" s="1"/>
      <c r="AQH41" s="1"/>
      <c r="AQI41" s="1"/>
      <c r="AQJ41" s="1"/>
      <c r="AQK41" s="1"/>
      <c r="AQL41" s="1"/>
      <c r="AQM41" s="1"/>
      <c r="AQN41" s="1"/>
      <c r="AQO41" s="1"/>
      <c r="AQP41" s="1"/>
      <c r="AQQ41" s="1"/>
      <c r="AQR41" s="1"/>
      <c r="AQS41" s="1"/>
      <c r="AQT41" s="1"/>
      <c r="AQU41" s="1"/>
      <c r="AQV41" s="1"/>
      <c r="AQW41" s="1"/>
      <c r="AQX41" s="1"/>
      <c r="AQY41" s="1"/>
      <c r="AQZ41" s="1"/>
      <c r="ARA41" s="1"/>
      <c r="ARB41" s="1"/>
      <c r="ARC41" s="1"/>
      <c r="ARD41" s="1"/>
      <c r="ARE41" s="1"/>
      <c r="ARF41" s="1"/>
      <c r="ARG41" s="1"/>
      <c r="ARH41" s="1"/>
      <c r="ARI41" s="1"/>
      <c r="ARJ41" s="1"/>
      <c r="ARK41" s="1"/>
      <c r="ARL41" s="1"/>
      <c r="ARM41" s="1"/>
      <c r="ARN41" s="1"/>
      <c r="ARO41" s="1"/>
      <c r="ARP41" s="1"/>
      <c r="ARQ41" s="1"/>
      <c r="ARR41" s="1"/>
      <c r="ARS41" s="1"/>
      <c r="ART41" s="1"/>
      <c r="ARU41" s="1"/>
      <c r="ARV41" s="1"/>
      <c r="ARW41" s="1"/>
      <c r="ARX41" s="1"/>
      <c r="ARY41" s="1"/>
      <c r="ARZ41" s="1"/>
      <c r="ASA41" s="1"/>
      <c r="ASB41" s="1"/>
      <c r="ASC41" s="1"/>
      <c r="ASD41" s="1"/>
      <c r="ASE41" s="1"/>
      <c r="ASF41" s="1"/>
      <c r="ASG41" s="1"/>
      <c r="ASH41" s="1"/>
      <c r="ASI41" s="1"/>
      <c r="ASJ41" s="1"/>
      <c r="ASK41" s="1"/>
      <c r="ASL41" s="1"/>
      <c r="ASM41" s="1"/>
      <c r="ASN41" s="1"/>
      <c r="ASO41" s="1"/>
      <c r="ASP41" s="1"/>
      <c r="ASQ41" s="1"/>
      <c r="ASR41" s="1"/>
      <c r="ASS41" s="1"/>
      <c r="AST41" s="1"/>
      <c r="ASU41" s="1"/>
      <c r="ASV41" s="1"/>
      <c r="ASW41" s="1"/>
      <c r="ASX41" s="1"/>
      <c r="ASY41" s="1"/>
      <c r="ASZ41" s="1"/>
      <c r="ATA41" s="1"/>
      <c r="ATB41" s="1"/>
      <c r="ATC41" s="1"/>
      <c r="ATD41" s="1"/>
      <c r="ATE41" s="1"/>
      <c r="ATF41" s="1"/>
      <c r="ATG41" s="1"/>
      <c r="ATH41" s="1"/>
      <c r="ATI41" s="1"/>
      <c r="ATJ41" s="1"/>
      <c r="ATK41" s="1"/>
      <c r="ATL41" s="1"/>
      <c r="ATM41" s="1"/>
      <c r="ATN41" s="1"/>
      <c r="ATO41" s="1"/>
      <c r="ATP41" s="1"/>
      <c r="ATQ41" s="1"/>
      <c r="ATR41" s="1"/>
      <c r="ATS41" s="1"/>
      <c r="ATT41" s="1"/>
      <c r="ATU41" s="1"/>
      <c r="ATV41" s="1"/>
      <c r="ATW41" s="1"/>
      <c r="ATX41" s="1"/>
      <c r="ATY41" s="1"/>
      <c r="ATZ41" s="1"/>
      <c r="AUA41" s="1"/>
      <c r="AUB41" s="1"/>
      <c r="AUC41" s="1"/>
      <c r="AUD41" s="1"/>
      <c r="AUE41" s="1"/>
      <c r="AUF41" s="1"/>
      <c r="AUG41" s="1"/>
      <c r="AUH41" s="1"/>
      <c r="AUI41" s="1"/>
      <c r="AUJ41" s="1"/>
      <c r="AUK41" s="1"/>
    </row>
    <row r="42" spans="1:1233" s="519" customFormat="1" ht="14.25">
      <c r="A42" s="53"/>
      <c r="B42" s="95" t="str">
        <f>IF('Client Info'!$D$69="Yes",'Client Info'!$D$61,"N/A")</f>
        <v>N/A</v>
      </c>
      <c r="C42" s="96" t="str">
        <f>IF(B42="ISO 9001",'Client Info'!$B$69,"N/A")</f>
        <v>N/A</v>
      </c>
      <c r="D42" s="180"/>
      <c r="E42" s="843">
        <f>'Effective Employees'!F28</f>
        <v>0</v>
      </c>
      <c r="F42" s="831"/>
      <c r="G42" s="210">
        <f>H$345</f>
        <v>0</v>
      </c>
      <c r="H42" s="832">
        <f ca="1">(1/3)*H345*T42*V42*X42*Z42</f>
        <v>0</v>
      </c>
      <c r="I42" s="832">
        <f ca="1">(2/3)*H345*T42*V42*X42*Z42</f>
        <v>0</v>
      </c>
      <c r="J42" s="210" t="e">
        <f ca="1">H346*T42*V42*X42*Z42/AA10</f>
        <v>#N/A</v>
      </c>
      <c r="K42" s="832">
        <f>IF($K$19="",0,H346*T42*V42*X42*Z42/AA10)</f>
        <v>0</v>
      </c>
      <c r="L42" s="832">
        <f>IF($L$19="",0,H346*T42*V42*X42*Z42/AA10)</f>
        <v>0</v>
      </c>
      <c r="M42" s="833" t="e">
        <f ca="1">IF($M$19="",0,H346*T42*V42*X42*Z42/AA10)</f>
        <v>#N/A</v>
      </c>
      <c r="N42" s="844" t="e">
        <f ca="1">H346*T42*V42*X42*Z42/AA10</f>
        <v>#N/A</v>
      </c>
      <c r="O42" s="436">
        <f ca="1">H347*T42*V42*X42*Z42</f>
        <v>0</v>
      </c>
      <c r="P42" s="207"/>
      <c r="Q42" s="207"/>
      <c r="R42" s="67"/>
      <c r="S42" s="702">
        <f>1</f>
        <v>1</v>
      </c>
      <c r="T42" s="702">
        <f t="shared" si="5"/>
        <v>1</v>
      </c>
      <c r="U42" s="703">
        <f ca="1">'Adjustment Factors'!AA517</f>
        <v>0</v>
      </c>
      <c r="V42" s="704">
        <f t="shared" ca="1" si="6"/>
        <v>1</v>
      </c>
      <c r="W42" s="705">
        <f>-'Client Info'!$C$55/100</f>
        <v>0</v>
      </c>
      <c r="X42" s="705">
        <f t="shared" si="7"/>
        <v>1</v>
      </c>
      <c r="Y42" s="705">
        <f>IF(Overview!$C$13="Yes",1,0)</f>
        <v>0</v>
      </c>
      <c r="Z42" s="705">
        <f>IF(Y42=1,IF('Integrated Reduction'!$C$29="",1,('Integrated Reduction'!$C$29/100+1)),1)</f>
        <v>1</v>
      </c>
      <c r="AA42" s="705">
        <f>IF(Sampling!F50="Yes",1,0)</f>
        <v>0</v>
      </c>
      <c r="AB42" s="705">
        <f>IF(Sampling!L50="Yes",1,0)</f>
        <v>0</v>
      </c>
      <c r="AC42" s="705">
        <f>IF(Sampling!G50="Yes",1,0)</f>
        <v>0</v>
      </c>
      <c r="AD42" s="705">
        <f>IF(Sampling!H50="Yes",1,0)</f>
        <v>0</v>
      </c>
      <c r="AE42" s="705">
        <f>IF(Sampling!I50="Yes",1,0)</f>
        <v>0</v>
      </c>
      <c r="AF42" s="705">
        <f>IF(Sampling!J50="Yes",1,0)</f>
        <v>0</v>
      </c>
      <c r="AG42" s="706">
        <f>IF(Sampling!K50="Yes",1,0)</f>
        <v>0</v>
      </c>
      <c r="AH42" s="790">
        <f t="shared" ca="1" si="8"/>
        <v>0</v>
      </c>
      <c r="AI42" s="790">
        <f t="shared" ca="1" si="13"/>
        <v>0</v>
      </c>
      <c r="AJ42" s="790" t="e">
        <f t="shared" ca="1" si="9"/>
        <v>#N/A</v>
      </c>
      <c r="AK42" s="790">
        <f t="shared" si="12"/>
        <v>0</v>
      </c>
      <c r="AL42" s="790">
        <f t="shared" si="2"/>
        <v>0</v>
      </c>
      <c r="AM42" s="790" t="e">
        <f t="shared" ca="1" si="3"/>
        <v>#N/A</v>
      </c>
      <c r="AN42" s="790" t="e">
        <f t="shared" ca="1" si="4"/>
        <v>#N/A</v>
      </c>
      <c r="AO42" s="790">
        <f t="shared" ca="1" si="10"/>
        <v>0</v>
      </c>
      <c r="AP42" s="790">
        <f t="shared" ca="1" si="11"/>
        <v>0</v>
      </c>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c r="ADD42" s="1"/>
      <c r="ADE42" s="1"/>
      <c r="ADF42" s="1"/>
      <c r="ADG42" s="1"/>
      <c r="ADH42" s="1"/>
      <c r="ADI42" s="1"/>
      <c r="ADJ42" s="1"/>
      <c r="ADK42" s="1"/>
      <c r="ADL42" s="1"/>
      <c r="ADM42" s="1"/>
      <c r="ADN42" s="1"/>
      <c r="ADO42" s="1"/>
      <c r="ADP42" s="1"/>
      <c r="ADQ42" s="1"/>
      <c r="ADR42" s="1"/>
      <c r="ADS42" s="1"/>
      <c r="ADT42" s="1"/>
      <c r="ADU42" s="1"/>
      <c r="ADV42" s="1"/>
      <c r="ADW42" s="1"/>
      <c r="ADX42" s="1"/>
      <c r="ADY42" s="1"/>
      <c r="ADZ42" s="1"/>
      <c r="AEA42" s="1"/>
      <c r="AEB42" s="1"/>
      <c r="AEC42" s="1"/>
      <c r="AED42" s="1"/>
      <c r="AEE42" s="1"/>
      <c r="AEF42" s="1"/>
      <c r="AEG42" s="1"/>
      <c r="AEH42" s="1"/>
      <c r="AEI42" s="1"/>
      <c r="AEJ42" s="1"/>
      <c r="AEK42" s="1"/>
      <c r="AEL42" s="1"/>
      <c r="AEM42" s="1"/>
      <c r="AEN42" s="1"/>
      <c r="AEO42" s="1"/>
      <c r="AEP42" s="1"/>
      <c r="AEQ42" s="1"/>
      <c r="AER42" s="1"/>
      <c r="AES42" s="1"/>
      <c r="AET42" s="1"/>
      <c r="AEU42" s="1"/>
      <c r="AEV42" s="1"/>
      <c r="AEW42" s="1"/>
      <c r="AEX42" s="1"/>
      <c r="AEY42" s="1"/>
      <c r="AEZ42" s="1"/>
      <c r="AFA42" s="1"/>
      <c r="AFB42" s="1"/>
      <c r="AFC42" s="1"/>
      <c r="AFD42" s="1"/>
      <c r="AFE42" s="1"/>
      <c r="AFF42" s="1"/>
      <c r="AFG42" s="1"/>
      <c r="AFH42" s="1"/>
      <c r="AFI42" s="1"/>
      <c r="AFJ42" s="1"/>
      <c r="AFK42" s="1"/>
      <c r="AFL42" s="1"/>
      <c r="AFM42" s="1"/>
      <c r="AFN42" s="1"/>
      <c r="AFO42" s="1"/>
      <c r="AFP42" s="1"/>
      <c r="AFQ42" s="1"/>
      <c r="AFR42" s="1"/>
      <c r="AFS42" s="1"/>
      <c r="AFT42" s="1"/>
      <c r="AFU42" s="1"/>
      <c r="AFV42" s="1"/>
      <c r="AFW42" s="1"/>
      <c r="AFX42" s="1"/>
      <c r="AFY42" s="1"/>
      <c r="AFZ42" s="1"/>
      <c r="AGA42" s="1"/>
      <c r="AGB42" s="1"/>
      <c r="AGC42" s="1"/>
      <c r="AGD42" s="1"/>
      <c r="AGE42" s="1"/>
      <c r="AGF42" s="1"/>
      <c r="AGG42" s="1"/>
      <c r="AGH42" s="1"/>
      <c r="AGI42" s="1"/>
      <c r="AGJ42" s="1"/>
      <c r="AGK42" s="1"/>
      <c r="AGL42" s="1"/>
      <c r="AGM42" s="1"/>
      <c r="AGN42" s="1"/>
      <c r="AGO42" s="1"/>
      <c r="AGP42" s="1"/>
      <c r="AGQ42" s="1"/>
      <c r="AGR42" s="1"/>
      <c r="AGS42" s="1"/>
      <c r="AGT42" s="1"/>
      <c r="AGU42" s="1"/>
      <c r="AGV42" s="1"/>
      <c r="AGW42" s="1"/>
      <c r="AGX42" s="1"/>
      <c r="AGY42" s="1"/>
      <c r="AGZ42" s="1"/>
      <c r="AHA42" s="1"/>
      <c r="AHB42" s="1"/>
      <c r="AHC42" s="1"/>
      <c r="AHD42" s="1"/>
      <c r="AHE42" s="1"/>
      <c r="AHF42" s="1"/>
      <c r="AHG42" s="1"/>
      <c r="AHH42" s="1"/>
      <c r="AHI42" s="1"/>
      <c r="AHJ42" s="1"/>
      <c r="AHK42" s="1"/>
      <c r="AHL42" s="1"/>
      <c r="AHM42" s="1"/>
      <c r="AHN42" s="1"/>
      <c r="AHO42" s="1"/>
      <c r="AHP42" s="1"/>
      <c r="AHQ42" s="1"/>
      <c r="AHR42" s="1"/>
      <c r="AHS42" s="1"/>
      <c r="AHT42" s="1"/>
      <c r="AHU42" s="1"/>
      <c r="AHV42" s="1"/>
      <c r="AHW42" s="1"/>
      <c r="AHX42" s="1"/>
      <c r="AHY42" s="1"/>
      <c r="AHZ42" s="1"/>
      <c r="AIA42" s="1"/>
      <c r="AIB42" s="1"/>
      <c r="AIC42" s="1"/>
      <c r="AID42" s="1"/>
      <c r="AIE42" s="1"/>
      <c r="AIF42" s="1"/>
      <c r="AIG42" s="1"/>
      <c r="AIH42" s="1"/>
      <c r="AII42" s="1"/>
      <c r="AIJ42" s="1"/>
      <c r="AIK42" s="1"/>
      <c r="AIL42" s="1"/>
      <c r="AIM42" s="1"/>
      <c r="AIN42" s="1"/>
      <c r="AIO42" s="1"/>
      <c r="AIP42" s="1"/>
      <c r="AIQ42" s="1"/>
      <c r="AIR42" s="1"/>
      <c r="AIS42" s="1"/>
      <c r="AIT42" s="1"/>
      <c r="AIU42" s="1"/>
      <c r="AIV42" s="1"/>
      <c r="AIW42" s="1"/>
      <c r="AIX42" s="1"/>
      <c r="AIY42" s="1"/>
      <c r="AIZ42" s="1"/>
      <c r="AJA42" s="1"/>
      <c r="AJB42" s="1"/>
      <c r="AJC42" s="1"/>
      <c r="AJD42" s="1"/>
      <c r="AJE42" s="1"/>
      <c r="AJF42" s="1"/>
      <c r="AJG42" s="1"/>
      <c r="AJH42" s="1"/>
      <c r="AJI42" s="1"/>
      <c r="AJJ42" s="1"/>
      <c r="AJK42" s="1"/>
      <c r="AJL42" s="1"/>
      <c r="AJM42" s="1"/>
      <c r="AJN42" s="1"/>
      <c r="AJO42" s="1"/>
      <c r="AJP42" s="1"/>
      <c r="AJQ42" s="1"/>
      <c r="AJR42" s="1"/>
      <c r="AJS42" s="1"/>
      <c r="AJT42" s="1"/>
      <c r="AJU42" s="1"/>
      <c r="AJV42" s="1"/>
      <c r="AJW42" s="1"/>
      <c r="AJX42" s="1"/>
      <c r="AJY42" s="1"/>
      <c r="AJZ42" s="1"/>
      <c r="AKA42" s="1"/>
      <c r="AKB42" s="1"/>
      <c r="AKC42" s="1"/>
      <c r="AKD42" s="1"/>
      <c r="AKE42" s="1"/>
      <c r="AKF42" s="1"/>
      <c r="AKG42" s="1"/>
      <c r="AKH42" s="1"/>
      <c r="AKI42" s="1"/>
      <c r="AKJ42" s="1"/>
      <c r="AKK42" s="1"/>
      <c r="AKL42" s="1"/>
      <c r="AKM42" s="1"/>
      <c r="AKN42" s="1"/>
      <c r="AKO42" s="1"/>
      <c r="AKP42" s="1"/>
      <c r="AKQ42" s="1"/>
      <c r="AKR42" s="1"/>
      <c r="AKS42" s="1"/>
      <c r="AKT42" s="1"/>
      <c r="AKU42" s="1"/>
      <c r="AKV42" s="1"/>
      <c r="AKW42" s="1"/>
      <c r="AKX42" s="1"/>
      <c r="AKY42" s="1"/>
      <c r="AKZ42" s="1"/>
      <c r="ALA42" s="1"/>
      <c r="ALB42" s="1"/>
      <c r="ALC42" s="1"/>
      <c r="ALD42" s="1"/>
      <c r="ALE42" s="1"/>
      <c r="ALF42" s="1"/>
      <c r="ALG42" s="1"/>
      <c r="ALH42" s="1"/>
      <c r="ALI42" s="1"/>
      <c r="ALJ42" s="1"/>
      <c r="ALK42" s="1"/>
      <c r="ALL42" s="1"/>
      <c r="ALM42" s="1"/>
      <c r="ALN42" s="1"/>
      <c r="ALO42" s="1"/>
      <c r="ALP42" s="1"/>
      <c r="ALQ42" s="1"/>
      <c r="ALR42" s="1"/>
      <c r="ALS42" s="1"/>
      <c r="ALT42" s="1"/>
      <c r="ALU42" s="1"/>
      <c r="ALV42" s="1"/>
      <c r="ALW42" s="1"/>
      <c r="ALX42" s="1"/>
      <c r="ALY42" s="1"/>
      <c r="ALZ42" s="1"/>
      <c r="AMA42" s="1"/>
      <c r="AMB42" s="1"/>
      <c r="AMC42" s="1"/>
      <c r="AMD42" s="1"/>
      <c r="AME42" s="1"/>
      <c r="AMF42" s="1"/>
      <c r="AMG42" s="1"/>
      <c r="AMH42" s="1"/>
      <c r="AMI42" s="1"/>
      <c r="AMJ42" s="1"/>
      <c r="AMK42" s="1"/>
      <c r="AML42" s="1"/>
      <c r="AMM42" s="1"/>
      <c r="AMN42" s="1"/>
      <c r="AMO42" s="1"/>
      <c r="AMP42" s="1"/>
      <c r="AMQ42" s="1"/>
      <c r="AMR42" s="1"/>
      <c r="AMS42" s="1"/>
      <c r="AMT42" s="1"/>
      <c r="AMU42" s="1"/>
      <c r="AMV42" s="1"/>
      <c r="AMW42" s="1"/>
      <c r="AMX42" s="1"/>
      <c r="AMY42" s="1"/>
      <c r="AMZ42" s="1"/>
      <c r="ANA42" s="1"/>
      <c r="ANB42" s="1"/>
      <c r="ANC42" s="1"/>
      <c r="AND42" s="1"/>
      <c r="ANE42" s="1"/>
      <c r="ANF42" s="1"/>
      <c r="ANG42" s="1"/>
      <c r="ANH42" s="1"/>
      <c r="ANI42" s="1"/>
      <c r="ANJ42" s="1"/>
      <c r="ANK42" s="1"/>
      <c r="ANL42" s="1"/>
      <c r="ANM42" s="1"/>
      <c r="ANN42" s="1"/>
      <c r="ANO42" s="1"/>
      <c r="ANP42" s="1"/>
      <c r="ANQ42" s="1"/>
      <c r="ANR42" s="1"/>
      <c r="ANS42" s="1"/>
      <c r="ANT42" s="1"/>
      <c r="ANU42" s="1"/>
      <c r="ANV42" s="1"/>
      <c r="ANW42" s="1"/>
      <c r="ANX42" s="1"/>
      <c r="ANY42" s="1"/>
      <c r="ANZ42" s="1"/>
      <c r="AOA42" s="1"/>
      <c r="AOB42" s="1"/>
      <c r="AOC42" s="1"/>
      <c r="AOD42" s="1"/>
      <c r="AOE42" s="1"/>
      <c r="AOF42" s="1"/>
      <c r="AOG42" s="1"/>
      <c r="AOH42" s="1"/>
      <c r="AOI42" s="1"/>
      <c r="AOJ42" s="1"/>
      <c r="AOK42" s="1"/>
      <c r="AOL42" s="1"/>
      <c r="AOM42" s="1"/>
      <c r="AON42" s="1"/>
      <c r="AOO42" s="1"/>
      <c r="AOP42" s="1"/>
      <c r="AOQ42" s="1"/>
      <c r="AOR42" s="1"/>
      <c r="AOS42" s="1"/>
      <c r="AOT42" s="1"/>
      <c r="AOU42" s="1"/>
      <c r="AOV42" s="1"/>
      <c r="AOW42" s="1"/>
      <c r="AOX42" s="1"/>
      <c r="AOY42" s="1"/>
      <c r="AOZ42" s="1"/>
      <c r="APA42" s="1"/>
      <c r="APB42" s="1"/>
      <c r="APC42" s="1"/>
      <c r="APD42" s="1"/>
      <c r="APE42" s="1"/>
      <c r="APF42" s="1"/>
      <c r="APG42" s="1"/>
      <c r="APH42" s="1"/>
      <c r="API42" s="1"/>
      <c r="APJ42" s="1"/>
      <c r="APK42" s="1"/>
      <c r="APL42" s="1"/>
      <c r="APM42" s="1"/>
      <c r="APN42" s="1"/>
      <c r="APO42" s="1"/>
      <c r="APP42" s="1"/>
      <c r="APQ42" s="1"/>
      <c r="APR42" s="1"/>
      <c r="APS42" s="1"/>
      <c r="APT42" s="1"/>
      <c r="APU42" s="1"/>
      <c r="APV42" s="1"/>
      <c r="APW42" s="1"/>
      <c r="APX42" s="1"/>
      <c r="APY42" s="1"/>
      <c r="APZ42" s="1"/>
      <c r="AQA42" s="1"/>
      <c r="AQB42" s="1"/>
      <c r="AQC42" s="1"/>
      <c r="AQD42" s="1"/>
      <c r="AQE42" s="1"/>
      <c r="AQF42" s="1"/>
      <c r="AQG42" s="1"/>
      <c r="AQH42" s="1"/>
      <c r="AQI42" s="1"/>
      <c r="AQJ42" s="1"/>
      <c r="AQK42" s="1"/>
      <c r="AQL42" s="1"/>
      <c r="AQM42" s="1"/>
      <c r="AQN42" s="1"/>
      <c r="AQO42" s="1"/>
      <c r="AQP42" s="1"/>
      <c r="AQQ42" s="1"/>
      <c r="AQR42" s="1"/>
      <c r="AQS42" s="1"/>
      <c r="AQT42" s="1"/>
      <c r="AQU42" s="1"/>
      <c r="AQV42" s="1"/>
      <c r="AQW42" s="1"/>
      <c r="AQX42" s="1"/>
      <c r="AQY42" s="1"/>
      <c r="AQZ42" s="1"/>
      <c r="ARA42" s="1"/>
      <c r="ARB42" s="1"/>
      <c r="ARC42" s="1"/>
      <c r="ARD42" s="1"/>
      <c r="ARE42" s="1"/>
      <c r="ARF42" s="1"/>
      <c r="ARG42" s="1"/>
      <c r="ARH42" s="1"/>
      <c r="ARI42" s="1"/>
      <c r="ARJ42" s="1"/>
      <c r="ARK42" s="1"/>
      <c r="ARL42" s="1"/>
      <c r="ARM42" s="1"/>
      <c r="ARN42" s="1"/>
      <c r="ARO42" s="1"/>
      <c r="ARP42" s="1"/>
      <c r="ARQ42" s="1"/>
      <c r="ARR42" s="1"/>
      <c r="ARS42" s="1"/>
      <c r="ART42" s="1"/>
      <c r="ARU42" s="1"/>
      <c r="ARV42" s="1"/>
      <c r="ARW42" s="1"/>
      <c r="ARX42" s="1"/>
      <c r="ARY42" s="1"/>
      <c r="ARZ42" s="1"/>
      <c r="ASA42" s="1"/>
      <c r="ASB42" s="1"/>
      <c r="ASC42" s="1"/>
      <c r="ASD42" s="1"/>
      <c r="ASE42" s="1"/>
      <c r="ASF42" s="1"/>
      <c r="ASG42" s="1"/>
      <c r="ASH42" s="1"/>
      <c r="ASI42" s="1"/>
      <c r="ASJ42" s="1"/>
      <c r="ASK42" s="1"/>
      <c r="ASL42" s="1"/>
      <c r="ASM42" s="1"/>
      <c r="ASN42" s="1"/>
      <c r="ASO42" s="1"/>
      <c r="ASP42" s="1"/>
      <c r="ASQ42" s="1"/>
      <c r="ASR42" s="1"/>
      <c r="ASS42" s="1"/>
      <c r="AST42" s="1"/>
      <c r="ASU42" s="1"/>
      <c r="ASV42" s="1"/>
      <c r="ASW42" s="1"/>
      <c r="ASX42" s="1"/>
      <c r="ASY42" s="1"/>
      <c r="ASZ42" s="1"/>
      <c r="ATA42" s="1"/>
      <c r="ATB42" s="1"/>
      <c r="ATC42" s="1"/>
      <c r="ATD42" s="1"/>
      <c r="ATE42" s="1"/>
      <c r="ATF42" s="1"/>
      <c r="ATG42" s="1"/>
      <c r="ATH42" s="1"/>
      <c r="ATI42" s="1"/>
      <c r="ATJ42" s="1"/>
      <c r="ATK42" s="1"/>
      <c r="ATL42" s="1"/>
      <c r="ATM42" s="1"/>
      <c r="ATN42" s="1"/>
      <c r="ATO42" s="1"/>
      <c r="ATP42" s="1"/>
      <c r="ATQ42" s="1"/>
      <c r="ATR42" s="1"/>
      <c r="ATS42" s="1"/>
      <c r="ATT42" s="1"/>
      <c r="ATU42" s="1"/>
      <c r="ATV42" s="1"/>
      <c r="ATW42" s="1"/>
      <c r="ATX42" s="1"/>
      <c r="ATY42" s="1"/>
      <c r="ATZ42" s="1"/>
      <c r="AUA42" s="1"/>
      <c r="AUB42" s="1"/>
      <c r="AUC42" s="1"/>
      <c r="AUD42" s="1"/>
      <c r="AUE42" s="1"/>
      <c r="AUF42" s="1"/>
      <c r="AUG42" s="1"/>
      <c r="AUH42" s="1"/>
      <c r="AUI42" s="1"/>
      <c r="AUJ42" s="1"/>
      <c r="AUK42" s="1"/>
    </row>
    <row r="43" spans="1:1233" s="519" customFormat="1" ht="14.25">
      <c r="A43" s="53"/>
      <c r="B43" s="97" t="str">
        <f>IF('Client Info'!$E$69="Yes",'Client Info'!$E$61,"N/A")</f>
        <v>N/A</v>
      </c>
      <c r="C43" s="62" t="str">
        <f>IF(B43="ISO 14001",'Client Info'!$B$69,"N/A")</f>
        <v>N/A</v>
      </c>
      <c r="D43" s="181"/>
      <c r="E43" s="834">
        <f>'Effective Employees'!F29</f>
        <v>0</v>
      </c>
      <c r="F43" s="831"/>
      <c r="G43" s="835">
        <f>H$363</f>
        <v>0</v>
      </c>
      <c r="H43" s="835">
        <f ca="1">(1/3)*H363*T43*V43*X43*Z43</f>
        <v>0</v>
      </c>
      <c r="I43" s="835">
        <f ca="1">(2/3)*H363*T43*V43*X43*Z43</f>
        <v>0</v>
      </c>
      <c r="J43" s="849" t="e">
        <f ca="1">H364*T43*V43*X43*Z43/AA10</f>
        <v>#N/A</v>
      </c>
      <c r="K43" s="835">
        <f>IF($K$19="",0,H364*T43*V43*X43*Z43/AA10)</f>
        <v>0</v>
      </c>
      <c r="L43" s="835">
        <f>IF($L$19="",0,H364*T43*V43*X43*Z43/AA10)</f>
        <v>0</v>
      </c>
      <c r="M43" s="836" t="e">
        <f ca="1">IF($M$19="",0,H364*T43*V43*X43*Z43/AA10)</f>
        <v>#N/A</v>
      </c>
      <c r="N43" s="837" t="e">
        <f ca="1">H364*T43*V43*X43*Z43/AA10</f>
        <v>#N/A</v>
      </c>
      <c r="O43" s="838">
        <f ca="1">H365*T43*V43*X43*Z43</f>
        <v>0</v>
      </c>
      <c r="P43" s="207"/>
      <c r="Q43" s="207"/>
      <c r="R43" s="67"/>
      <c r="S43" s="386">
        <f>1</f>
        <v>1</v>
      </c>
      <c r="T43" s="386">
        <f t="shared" si="5"/>
        <v>1</v>
      </c>
      <c r="U43" s="707">
        <f ca="1">'Adjustment Factors'!AP517</f>
        <v>0</v>
      </c>
      <c r="V43" s="208">
        <f t="shared" ca="1" si="6"/>
        <v>1</v>
      </c>
      <c r="W43" s="67">
        <f>-'Client Info'!$C$55/100</f>
        <v>0</v>
      </c>
      <c r="X43" s="67">
        <f t="shared" si="7"/>
        <v>1</v>
      </c>
      <c r="Y43" s="67">
        <f>IF(Overview!$C$14="Yes",1,0)</f>
        <v>0</v>
      </c>
      <c r="Z43" s="67">
        <f>IF(Y43=1,IF('Integrated Reduction'!$C$29="",1,('Integrated Reduction'!$C$29/100+1)),1)</f>
        <v>1</v>
      </c>
      <c r="AA43" s="67">
        <f>IF(Sampling!F51="Yes",1,0)</f>
        <v>0</v>
      </c>
      <c r="AB43" s="67">
        <f>IF(Sampling!L51="Yes",1,0)</f>
        <v>0</v>
      </c>
      <c r="AC43" s="67">
        <f>IF(Sampling!G51="Yes",1,0)</f>
        <v>0</v>
      </c>
      <c r="AD43" s="67">
        <f>IF(Sampling!H51="Yes",1,0)</f>
        <v>0</v>
      </c>
      <c r="AE43" s="67">
        <f>IF(Sampling!I51="Yes",1,0)</f>
        <v>0</v>
      </c>
      <c r="AF43" s="67">
        <f>IF(Sampling!J51="Yes",1,0)</f>
        <v>0</v>
      </c>
      <c r="AG43" s="708">
        <f>IF(Sampling!K51="Yes",1,0)</f>
        <v>0</v>
      </c>
      <c r="AH43" s="791">
        <f t="shared" ca="1" si="8"/>
        <v>0</v>
      </c>
      <c r="AI43" s="791">
        <f t="shared" ca="1" si="13"/>
        <v>0</v>
      </c>
      <c r="AJ43" s="791" t="e">
        <f t="shared" ca="1" si="9"/>
        <v>#N/A</v>
      </c>
      <c r="AK43" s="791">
        <f t="shared" si="12"/>
        <v>0</v>
      </c>
      <c r="AL43" s="791">
        <f t="shared" si="2"/>
        <v>0</v>
      </c>
      <c r="AM43" s="791" t="e">
        <f t="shared" ca="1" si="3"/>
        <v>#N/A</v>
      </c>
      <c r="AN43" s="791" t="e">
        <f t="shared" ca="1" si="4"/>
        <v>#N/A</v>
      </c>
      <c r="AO43" s="791">
        <f t="shared" ca="1" si="10"/>
        <v>0</v>
      </c>
      <c r="AP43" s="791">
        <f t="shared" ca="1" si="11"/>
        <v>0</v>
      </c>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c r="ADD43" s="1"/>
      <c r="ADE43" s="1"/>
      <c r="ADF43" s="1"/>
      <c r="ADG43" s="1"/>
      <c r="ADH43" s="1"/>
      <c r="ADI43" s="1"/>
      <c r="ADJ43" s="1"/>
      <c r="ADK43" s="1"/>
      <c r="ADL43" s="1"/>
      <c r="ADM43" s="1"/>
      <c r="ADN43" s="1"/>
      <c r="ADO43" s="1"/>
      <c r="ADP43" s="1"/>
      <c r="ADQ43" s="1"/>
      <c r="ADR43" s="1"/>
      <c r="ADS43" s="1"/>
      <c r="ADT43" s="1"/>
      <c r="ADU43" s="1"/>
      <c r="ADV43" s="1"/>
      <c r="ADW43" s="1"/>
      <c r="ADX43" s="1"/>
      <c r="ADY43" s="1"/>
      <c r="ADZ43" s="1"/>
      <c r="AEA43" s="1"/>
      <c r="AEB43" s="1"/>
      <c r="AEC43" s="1"/>
      <c r="AED43" s="1"/>
      <c r="AEE43" s="1"/>
      <c r="AEF43" s="1"/>
      <c r="AEG43" s="1"/>
      <c r="AEH43" s="1"/>
      <c r="AEI43" s="1"/>
      <c r="AEJ43" s="1"/>
      <c r="AEK43" s="1"/>
      <c r="AEL43" s="1"/>
      <c r="AEM43" s="1"/>
      <c r="AEN43" s="1"/>
      <c r="AEO43" s="1"/>
      <c r="AEP43" s="1"/>
      <c r="AEQ43" s="1"/>
      <c r="AER43" s="1"/>
      <c r="AES43" s="1"/>
      <c r="AET43" s="1"/>
      <c r="AEU43" s="1"/>
      <c r="AEV43" s="1"/>
      <c r="AEW43" s="1"/>
      <c r="AEX43" s="1"/>
      <c r="AEY43" s="1"/>
      <c r="AEZ43" s="1"/>
      <c r="AFA43" s="1"/>
      <c r="AFB43" s="1"/>
      <c r="AFC43" s="1"/>
      <c r="AFD43" s="1"/>
      <c r="AFE43" s="1"/>
      <c r="AFF43" s="1"/>
      <c r="AFG43" s="1"/>
      <c r="AFH43" s="1"/>
      <c r="AFI43" s="1"/>
      <c r="AFJ43" s="1"/>
      <c r="AFK43" s="1"/>
      <c r="AFL43" s="1"/>
      <c r="AFM43" s="1"/>
      <c r="AFN43" s="1"/>
      <c r="AFO43" s="1"/>
      <c r="AFP43" s="1"/>
      <c r="AFQ43" s="1"/>
      <c r="AFR43" s="1"/>
      <c r="AFS43" s="1"/>
      <c r="AFT43" s="1"/>
      <c r="AFU43" s="1"/>
      <c r="AFV43" s="1"/>
      <c r="AFW43" s="1"/>
      <c r="AFX43" s="1"/>
      <c r="AFY43" s="1"/>
      <c r="AFZ43" s="1"/>
      <c r="AGA43" s="1"/>
      <c r="AGB43" s="1"/>
      <c r="AGC43" s="1"/>
      <c r="AGD43" s="1"/>
      <c r="AGE43" s="1"/>
      <c r="AGF43" s="1"/>
      <c r="AGG43" s="1"/>
      <c r="AGH43" s="1"/>
      <c r="AGI43" s="1"/>
      <c r="AGJ43" s="1"/>
      <c r="AGK43" s="1"/>
      <c r="AGL43" s="1"/>
      <c r="AGM43" s="1"/>
      <c r="AGN43" s="1"/>
      <c r="AGO43" s="1"/>
      <c r="AGP43" s="1"/>
      <c r="AGQ43" s="1"/>
      <c r="AGR43" s="1"/>
      <c r="AGS43" s="1"/>
      <c r="AGT43" s="1"/>
      <c r="AGU43" s="1"/>
      <c r="AGV43" s="1"/>
      <c r="AGW43" s="1"/>
      <c r="AGX43" s="1"/>
      <c r="AGY43" s="1"/>
      <c r="AGZ43" s="1"/>
      <c r="AHA43" s="1"/>
      <c r="AHB43" s="1"/>
      <c r="AHC43" s="1"/>
      <c r="AHD43" s="1"/>
      <c r="AHE43" s="1"/>
      <c r="AHF43" s="1"/>
      <c r="AHG43" s="1"/>
      <c r="AHH43" s="1"/>
      <c r="AHI43" s="1"/>
      <c r="AHJ43" s="1"/>
      <c r="AHK43" s="1"/>
      <c r="AHL43" s="1"/>
      <c r="AHM43" s="1"/>
      <c r="AHN43" s="1"/>
      <c r="AHO43" s="1"/>
      <c r="AHP43" s="1"/>
      <c r="AHQ43" s="1"/>
      <c r="AHR43" s="1"/>
      <c r="AHS43" s="1"/>
      <c r="AHT43" s="1"/>
      <c r="AHU43" s="1"/>
      <c r="AHV43" s="1"/>
      <c r="AHW43" s="1"/>
      <c r="AHX43" s="1"/>
      <c r="AHY43" s="1"/>
      <c r="AHZ43" s="1"/>
      <c r="AIA43" s="1"/>
      <c r="AIB43" s="1"/>
      <c r="AIC43" s="1"/>
      <c r="AID43" s="1"/>
      <c r="AIE43" s="1"/>
      <c r="AIF43" s="1"/>
      <c r="AIG43" s="1"/>
      <c r="AIH43" s="1"/>
      <c r="AII43" s="1"/>
      <c r="AIJ43" s="1"/>
      <c r="AIK43" s="1"/>
      <c r="AIL43" s="1"/>
      <c r="AIM43" s="1"/>
      <c r="AIN43" s="1"/>
      <c r="AIO43" s="1"/>
      <c r="AIP43" s="1"/>
      <c r="AIQ43" s="1"/>
      <c r="AIR43" s="1"/>
      <c r="AIS43" s="1"/>
      <c r="AIT43" s="1"/>
      <c r="AIU43" s="1"/>
      <c r="AIV43" s="1"/>
      <c r="AIW43" s="1"/>
      <c r="AIX43" s="1"/>
      <c r="AIY43" s="1"/>
      <c r="AIZ43" s="1"/>
      <c r="AJA43" s="1"/>
      <c r="AJB43" s="1"/>
      <c r="AJC43" s="1"/>
      <c r="AJD43" s="1"/>
      <c r="AJE43" s="1"/>
      <c r="AJF43" s="1"/>
      <c r="AJG43" s="1"/>
      <c r="AJH43" s="1"/>
      <c r="AJI43" s="1"/>
      <c r="AJJ43" s="1"/>
      <c r="AJK43" s="1"/>
      <c r="AJL43" s="1"/>
      <c r="AJM43" s="1"/>
      <c r="AJN43" s="1"/>
      <c r="AJO43" s="1"/>
      <c r="AJP43" s="1"/>
      <c r="AJQ43" s="1"/>
      <c r="AJR43" s="1"/>
      <c r="AJS43" s="1"/>
      <c r="AJT43" s="1"/>
      <c r="AJU43" s="1"/>
      <c r="AJV43" s="1"/>
      <c r="AJW43" s="1"/>
      <c r="AJX43" s="1"/>
      <c r="AJY43" s="1"/>
      <c r="AJZ43" s="1"/>
      <c r="AKA43" s="1"/>
      <c r="AKB43" s="1"/>
      <c r="AKC43" s="1"/>
      <c r="AKD43" s="1"/>
      <c r="AKE43" s="1"/>
      <c r="AKF43" s="1"/>
      <c r="AKG43" s="1"/>
      <c r="AKH43" s="1"/>
      <c r="AKI43" s="1"/>
      <c r="AKJ43" s="1"/>
      <c r="AKK43" s="1"/>
      <c r="AKL43" s="1"/>
      <c r="AKM43" s="1"/>
      <c r="AKN43" s="1"/>
      <c r="AKO43" s="1"/>
      <c r="AKP43" s="1"/>
      <c r="AKQ43" s="1"/>
      <c r="AKR43" s="1"/>
      <c r="AKS43" s="1"/>
      <c r="AKT43" s="1"/>
      <c r="AKU43" s="1"/>
      <c r="AKV43" s="1"/>
      <c r="AKW43" s="1"/>
      <c r="AKX43" s="1"/>
      <c r="AKY43" s="1"/>
      <c r="AKZ43" s="1"/>
      <c r="ALA43" s="1"/>
      <c r="ALB43" s="1"/>
      <c r="ALC43" s="1"/>
      <c r="ALD43" s="1"/>
      <c r="ALE43" s="1"/>
      <c r="ALF43" s="1"/>
      <c r="ALG43" s="1"/>
      <c r="ALH43" s="1"/>
      <c r="ALI43" s="1"/>
      <c r="ALJ43" s="1"/>
      <c r="ALK43" s="1"/>
      <c r="ALL43" s="1"/>
      <c r="ALM43" s="1"/>
      <c r="ALN43" s="1"/>
      <c r="ALO43" s="1"/>
      <c r="ALP43" s="1"/>
      <c r="ALQ43" s="1"/>
      <c r="ALR43" s="1"/>
      <c r="ALS43" s="1"/>
      <c r="ALT43" s="1"/>
      <c r="ALU43" s="1"/>
      <c r="ALV43" s="1"/>
      <c r="ALW43" s="1"/>
      <c r="ALX43" s="1"/>
      <c r="ALY43" s="1"/>
      <c r="ALZ43" s="1"/>
      <c r="AMA43" s="1"/>
      <c r="AMB43" s="1"/>
      <c r="AMC43" s="1"/>
      <c r="AMD43" s="1"/>
      <c r="AME43" s="1"/>
      <c r="AMF43" s="1"/>
      <c r="AMG43" s="1"/>
      <c r="AMH43" s="1"/>
      <c r="AMI43" s="1"/>
      <c r="AMJ43" s="1"/>
      <c r="AMK43" s="1"/>
      <c r="AML43" s="1"/>
      <c r="AMM43" s="1"/>
      <c r="AMN43" s="1"/>
      <c r="AMO43" s="1"/>
      <c r="AMP43" s="1"/>
      <c r="AMQ43" s="1"/>
      <c r="AMR43" s="1"/>
      <c r="AMS43" s="1"/>
      <c r="AMT43" s="1"/>
      <c r="AMU43" s="1"/>
      <c r="AMV43" s="1"/>
      <c r="AMW43" s="1"/>
      <c r="AMX43" s="1"/>
      <c r="AMY43" s="1"/>
      <c r="AMZ43" s="1"/>
      <c r="ANA43" s="1"/>
      <c r="ANB43" s="1"/>
      <c r="ANC43" s="1"/>
      <c r="AND43" s="1"/>
      <c r="ANE43" s="1"/>
      <c r="ANF43" s="1"/>
      <c r="ANG43" s="1"/>
      <c r="ANH43" s="1"/>
      <c r="ANI43" s="1"/>
      <c r="ANJ43" s="1"/>
      <c r="ANK43" s="1"/>
      <c r="ANL43" s="1"/>
      <c r="ANM43" s="1"/>
      <c r="ANN43" s="1"/>
      <c r="ANO43" s="1"/>
      <c r="ANP43" s="1"/>
      <c r="ANQ43" s="1"/>
      <c r="ANR43" s="1"/>
      <c r="ANS43" s="1"/>
      <c r="ANT43" s="1"/>
      <c r="ANU43" s="1"/>
      <c r="ANV43" s="1"/>
      <c r="ANW43" s="1"/>
      <c r="ANX43" s="1"/>
      <c r="ANY43" s="1"/>
      <c r="ANZ43" s="1"/>
      <c r="AOA43" s="1"/>
      <c r="AOB43" s="1"/>
      <c r="AOC43" s="1"/>
      <c r="AOD43" s="1"/>
      <c r="AOE43" s="1"/>
      <c r="AOF43" s="1"/>
      <c r="AOG43" s="1"/>
      <c r="AOH43" s="1"/>
      <c r="AOI43" s="1"/>
      <c r="AOJ43" s="1"/>
      <c r="AOK43" s="1"/>
      <c r="AOL43" s="1"/>
      <c r="AOM43" s="1"/>
      <c r="AON43" s="1"/>
      <c r="AOO43" s="1"/>
      <c r="AOP43" s="1"/>
      <c r="AOQ43" s="1"/>
      <c r="AOR43" s="1"/>
      <c r="AOS43" s="1"/>
      <c r="AOT43" s="1"/>
      <c r="AOU43" s="1"/>
      <c r="AOV43" s="1"/>
      <c r="AOW43" s="1"/>
      <c r="AOX43" s="1"/>
      <c r="AOY43" s="1"/>
      <c r="AOZ43" s="1"/>
      <c r="APA43" s="1"/>
      <c r="APB43" s="1"/>
      <c r="APC43" s="1"/>
      <c r="APD43" s="1"/>
      <c r="APE43" s="1"/>
      <c r="APF43" s="1"/>
      <c r="APG43" s="1"/>
      <c r="APH43" s="1"/>
      <c r="API43" s="1"/>
      <c r="APJ43" s="1"/>
      <c r="APK43" s="1"/>
      <c r="APL43" s="1"/>
      <c r="APM43" s="1"/>
      <c r="APN43" s="1"/>
      <c r="APO43" s="1"/>
      <c r="APP43" s="1"/>
      <c r="APQ43" s="1"/>
      <c r="APR43" s="1"/>
      <c r="APS43" s="1"/>
      <c r="APT43" s="1"/>
      <c r="APU43" s="1"/>
      <c r="APV43" s="1"/>
      <c r="APW43" s="1"/>
      <c r="APX43" s="1"/>
      <c r="APY43" s="1"/>
      <c r="APZ43" s="1"/>
      <c r="AQA43" s="1"/>
      <c r="AQB43" s="1"/>
      <c r="AQC43" s="1"/>
      <c r="AQD43" s="1"/>
      <c r="AQE43" s="1"/>
      <c r="AQF43" s="1"/>
      <c r="AQG43" s="1"/>
      <c r="AQH43" s="1"/>
      <c r="AQI43" s="1"/>
      <c r="AQJ43" s="1"/>
      <c r="AQK43" s="1"/>
      <c r="AQL43" s="1"/>
      <c r="AQM43" s="1"/>
      <c r="AQN43" s="1"/>
      <c r="AQO43" s="1"/>
      <c r="AQP43" s="1"/>
      <c r="AQQ43" s="1"/>
      <c r="AQR43" s="1"/>
      <c r="AQS43" s="1"/>
      <c r="AQT43" s="1"/>
      <c r="AQU43" s="1"/>
      <c r="AQV43" s="1"/>
      <c r="AQW43" s="1"/>
      <c r="AQX43" s="1"/>
      <c r="AQY43" s="1"/>
      <c r="AQZ43" s="1"/>
      <c r="ARA43" s="1"/>
      <c r="ARB43" s="1"/>
      <c r="ARC43" s="1"/>
      <c r="ARD43" s="1"/>
      <c r="ARE43" s="1"/>
      <c r="ARF43" s="1"/>
      <c r="ARG43" s="1"/>
      <c r="ARH43" s="1"/>
      <c r="ARI43" s="1"/>
      <c r="ARJ43" s="1"/>
      <c r="ARK43" s="1"/>
      <c r="ARL43" s="1"/>
      <c r="ARM43" s="1"/>
      <c r="ARN43" s="1"/>
      <c r="ARO43" s="1"/>
      <c r="ARP43" s="1"/>
      <c r="ARQ43" s="1"/>
      <c r="ARR43" s="1"/>
      <c r="ARS43" s="1"/>
      <c r="ART43" s="1"/>
      <c r="ARU43" s="1"/>
      <c r="ARV43" s="1"/>
      <c r="ARW43" s="1"/>
      <c r="ARX43" s="1"/>
      <c r="ARY43" s="1"/>
      <c r="ARZ43" s="1"/>
      <c r="ASA43" s="1"/>
      <c r="ASB43" s="1"/>
      <c r="ASC43" s="1"/>
      <c r="ASD43" s="1"/>
      <c r="ASE43" s="1"/>
      <c r="ASF43" s="1"/>
      <c r="ASG43" s="1"/>
      <c r="ASH43" s="1"/>
      <c r="ASI43" s="1"/>
      <c r="ASJ43" s="1"/>
      <c r="ASK43" s="1"/>
      <c r="ASL43" s="1"/>
      <c r="ASM43" s="1"/>
      <c r="ASN43" s="1"/>
      <c r="ASO43" s="1"/>
      <c r="ASP43" s="1"/>
      <c r="ASQ43" s="1"/>
      <c r="ASR43" s="1"/>
      <c r="ASS43" s="1"/>
      <c r="AST43" s="1"/>
      <c r="ASU43" s="1"/>
      <c r="ASV43" s="1"/>
      <c r="ASW43" s="1"/>
      <c r="ASX43" s="1"/>
      <c r="ASY43" s="1"/>
      <c r="ASZ43" s="1"/>
      <c r="ATA43" s="1"/>
      <c r="ATB43" s="1"/>
      <c r="ATC43" s="1"/>
      <c r="ATD43" s="1"/>
      <c r="ATE43" s="1"/>
      <c r="ATF43" s="1"/>
      <c r="ATG43" s="1"/>
      <c r="ATH43" s="1"/>
      <c r="ATI43" s="1"/>
      <c r="ATJ43" s="1"/>
      <c r="ATK43" s="1"/>
      <c r="ATL43" s="1"/>
      <c r="ATM43" s="1"/>
      <c r="ATN43" s="1"/>
      <c r="ATO43" s="1"/>
      <c r="ATP43" s="1"/>
      <c r="ATQ43" s="1"/>
      <c r="ATR43" s="1"/>
      <c r="ATS43" s="1"/>
      <c r="ATT43" s="1"/>
      <c r="ATU43" s="1"/>
      <c r="ATV43" s="1"/>
      <c r="ATW43" s="1"/>
      <c r="ATX43" s="1"/>
      <c r="ATY43" s="1"/>
      <c r="ATZ43" s="1"/>
      <c r="AUA43" s="1"/>
      <c r="AUB43" s="1"/>
      <c r="AUC43" s="1"/>
      <c r="AUD43" s="1"/>
      <c r="AUE43" s="1"/>
      <c r="AUF43" s="1"/>
      <c r="AUG43" s="1"/>
      <c r="AUH43" s="1"/>
      <c r="AUI43" s="1"/>
      <c r="AUJ43" s="1"/>
      <c r="AUK43" s="1"/>
    </row>
    <row r="44" spans="1:1233" s="519" customFormat="1" ht="14.25">
      <c r="A44" s="53"/>
      <c r="B44" s="98" t="str">
        <f>IF('Client Info'!$F$69="Yes",'Client Info'!$F$61,"N/A")</f>
        <v>N/A</v>
      </c>
      <c r="C44" s="99" t="str">
        <f>IF(B44="ISO 45001",'Client Info'!$B$69,"N/A")</f>
        <v>N/A</v>
      </c>
      <c r="D44" s="182"/>
      <c r="E44" s="839">
        <f>'Effective Employees'!F30</f>
        <v>0</v>
      </c>
      <c r="F44" s="831"/>
      <c r="G44" s="840">
        <f>H$378</f>
        <v>0</v>
      </c>
      <c r="H44" s="840">
        <f ca="1">(1/3)*H378*T44*V44*X44*Z44</f>
        <v>0</v>
      </c>
      <c r="I44" s="840">
        <f ca="1">(2/3)*H378*T44*V44*X44*Z44</f>
        <v>0</v>
      </c>
      <c r="J44" s="850" t="e">
        <f ca="1">H379*T44*V44*X44*Z44/AA10</f>
        <v>#N/A</v>
      </c>
      <c r="K44" s="840">
        <f>IF($K$19="",0,H379*T44*V44*X44*Z44/AA10)</f>
        <v>0</v>
      </c>
      <c r="L44" s="840">
        <f>IF($L$19="",0,H379*T44*V44*X44*Z44/AA10)</f>
        <v>0</v>
      </c>
      <c r="M44" s="841" t="e">
        <f ca="1">IF($M$19="",0,H379*T44*V44*X44*Z44/AA10)</f>
        <v>#N/A</v>
      </c>
      <c r="N44" s="841" t="e">
        <f ca="1">H379*T44*V44*X44*Z44/AA10</f>
        <v>#N/A</v>
      </c>
      <c r="O44" s="842">
        <f ca="1">H380*T44*V44*X44*Z44</f>
        <v>0</v>
      </c>
      <c r="P44" s="207"/>
      <c r="Q44" s="207"/>
      <c r="R44" s="67"/>
      <c r="S44" s="709">
        <f>1</f>
        <v>1</v>
      </c>
      <c r="T44" s="709">
        <f t="shared" si="5"/>
        <v>1</v>
      </c>
      <c r="U44" s="710">
        <f ca="1">'Adjustment Factors'!BC517</f>
        <v>0</v>
      </c>
      <c r="V44" s="711">
        <f t="shared" ca="1" si="6"/>
        <v>1</v>
      </c>
      <c r="W44" s="712">
        <f>-'Client Info'!$C$55/100</f>
        <v>0</v>
      </c>
      <c r="X44" s="712">
        <f t="shared" si="7"/>
        <v>1</v>
      </c>
      <c r="Y44" s="712">
        <f>IF(Overview!$C$15="Yes",1,0)</f>
        <v>0</v>
      </c>
      <c r="Z44" s="712">
        <f>IF(Y44=1,IF('Integrated Reduction'!$C$29="",1,('Integrated Reduction'!$C$29/100+1)),1)</f>
        <v>1</v>
      </c>
      <c r="AA44" s="712">
        <f>IF(Sampling!F52="Yes",1,0)</f>
        <v>0</v>
      </c>
      <c r="AB44" s="712">
        <f>IF(Sampling!L52="Yes",1,0)</f>
        <v>0</v>
      </c>
      <c r="AC44" s="712">
        <f>IF(Sampling!G52="Yes",1,0)</f>
        <v>0</v>
      </c>
      <c r="AD44" s="712">
        <f>IF(Sampling!H52="Yes",1,0)</f>
        <v>0</v>
      </c>
      <c r="AE44" s="712">
        <f>IF(Sampling!I52="Yes",1,0)</f>
        <v>0</v>
      </c>
      <c r="AF44" s="712">
        <f>IF(Sampling!J52="Yes",1,0)</f>
        <v>0</v>
      </c>
      <c r="AG44" s="713">
        <f>IF(Sampling!K52="Yes",1,0)</f>
        <v>0</v>
      </c>
      <c r="AH44" s="792">
        <f t="shared" ca="1" si="8"/>
        <v>0</v>
      </c>
      <c r="AI44" s="792">
        <f t="shared" ca="1" si="13"/>
        <v>0</v>
      </c>
      <c r="AJ44" s="792" t="e">
        <f t="shared" ca="1" si="9"/>
        <v>#N/A</v>
      </c>
      <c r="AK44" s="792">
        <f t="shared" si="12"/>
        <v>0</v>
      </c>
      <c r="AL44" s="792">
        <f t="shared" si="2"/>
        <v>0</v>
      </c>
      <c r="AM44" s="792" t="e">
        <f t="shared" ca="1" si="3"/>
        <v>#N/A</v>
      </c>
      <c r="AN44" s="792" t="e">
        <f t="shared" ca="1" si="4"/>
        <v>#N/A</v>
      </c>
      <c r="AO44" s="792">
        <f t="shared" ca="1" si="10"/>
        <v>0</v>
      </c>
      <c r="AP44" s="792">
        <f t="shared" ca="1" si="11"/>
        <v>0</v>
      </c>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c r="ADD44" s="1"/>
      <c r="ADE44" s="1"/>
      <c r="ADF44" s="1"/>
      <c r="ADG44" s="1"/>
      <c r="ADH44" s="1"/>
      <c r="ADI44" s="1"/>
      <c r="ADJ44" s="1"/>
      <c r="ADK44" s="1"/>
      <c r="ADL44" s="1"/>
      <c r="ADM44" s="1"/>
      <c r="ADN44" s="1"/>
      <c r="ADO44" s="1"/>
      <c r="ADP44" s="1"/>
      <c r="ADQ44" s="1"/>
      <c r="ADR44" s="1"/>
      <c r="ADS44" s="1"/>
      <c r="ADT44" s="1"/>
      <c r="ADU44" s="1"/>
      <c r="ADV44" s="1"/>
      <c r="ADW44" s="1"/>
      <c r="ADX44" s="1"/>
      <c r="ADY44" s="1"/>
      <c r="ADZ44" s="1"/>
      <c r="AEA44" s="1"/>
      <c r="AEB44" s="1"/>
      <c r="AEC44" s="1"/>
      <c r="AED44" s="1"/>
      <c r="AEE44" s="1"/>
      <c r="AEF44" s="1"/>
      <c r="AEG44" s="1"/>
      <c r="AEH44" s="1"/>
      <c r="AEI44" s="1"/>
      <c r="AEJ44" s="1"/>
      <c r="AEK44" s="1"/>
      <c r="AEL44" s="1"/>
      <c r="AEM44" s="1"/>
      <c r="AEN44" s="1"/>
      <c r="AEO44" s="1"/>
      <c r="AEP44" s="1"/>
      <c r="AEQ44" s="1"/>
      <c r="AER44" s="1"/>
      <c r="AES44" s="1"/>
      <c r="AET44" s="1"/>
      <c r="AEU44" s="1"/>
      <c r="AEV44" s="1"/>
      <c r="AEW44" s="1"/>
      <c r="AEX44" s="1"/>
      <c r="AEY44" s="1"/>
      <c r="AEZ44" s="1"/>
      <c r="AFA44" s="1"/>
      <c r="AFB44" s="1"/>
      <c r="AFC44" s="1"/>
      <c r="AFD44" s="1"/>
      <c r="AFE44" s="1"/>
      <c r="AFF44" s="1"/>
      <c r="AFG44" s="1"/>
      <c r="AFH44" s="1"/>
      <c r="AFI44" s="1"/>
      <c r="AFJ44" s="1"/>
      <c r="AFK44" s="1"/>
      <c r="AFL44" s="1"/>
      <c r="AFM44" s="1"/>
      <c r="AFN44" s="1"/>
      <c r="AFO44" s="1"/>
      <c r="AFP44" s="1"/>
      <c r="AFQ44" s="1"/>
      <c r="AFR44" s="1"/>
      <c r="AFS44" s="1"/>
      <c r="AFT44" s="1"/>
      <c r="AFU44" s="1"/>
      <c r="AFV44" s="1"/>
      <c r="AFW44" s="1"/>
      <c r="AFX44" s="1"/>
      <c r="AFY44" s="1"/>
      <c r="AFZ44" s="1"/>
      <c r="AGA44" s="1"/>
      <c r="AGB44" s="1"/>
      <c r="AGC44" s="1"/>
      <c r="AGD44" s="1"/>
      <c r="AGE44" s="1"/>
      <c r="AGF44" s="1"/>
      <c r="AGG44" s="1"/>
      <c r="AGH44" s="1"/>
      <c r="AGI44" s="1"/>
      <c r="AGJ44" s="1"/>
      <c r="AGK44" s="1"/>
      <c r="AGL44" s="1"/>
      <c r="AGM44" s="1"/>
      <c r="AGN44" s="1"/>
      <c r="AGO44" s="1"/>
      <c r="AGP44" s="1"/>
      <c r="AGQ44" s="1"/>
      <c r="AGR44" s="1"/>
      <c r="AGS44" s="1"/>
      <c r="AGT44" s="1"/>
      <c r="AGU44" s="1"/>
      <c r="AGV44" s="1"/>
      <c r="AGW44" s="1"/>
      <c r="AGX44" s="1"/>
      <c r="AGY44" s="1"/>
      <c r="AGZ44" s="1"/>
      <c r="AHA44" s="1"/>
      <c r="AHB44" s="1"/>
      <c r="AHC44" s="1"/>
      <c r="AHD44" s="1"/>
      <c r="AHE44" s="1"/>
      <c r="AHF44" s="1"/>
      <c r="AHG44" s="1"/>
      <c r="AHH44" s="1"/>
      <c r="AHI44" s="1"/>
      <c r="AHJ44" s="1"/>
      <c r="AHK44" s="1"/>
      <c r="AHL44" s="1"/>
      <c r="AHM44" s="1"/>
      <c r="AHN44" s="1"/>
      <c r="AHO44" s="1"/>
      <c r="AHP44" s="1"/>
      <c r="AHQ44" s="1"/>
      <c r="AHR44" s="1"/>
      <c r="AHS44" s="1"/>
      <c r="AHT44" s="1"/>
      <c r="AHU44" s="1"/>
      <c r="AHV44" s="1"/>
      <c r="AHW44" s="1"/>
      <c r="AHX44" s="1"/>
      <c r="AHY44" s="1"/>
      <c r="AHZ44" s="1"/>
      <c r="AIA44" s="1"/>
      <c r="AIB44" s="1"/>
      <c r="AIC44" s="1"/>
      <c r="AID44" s="1"/>
      <c r="AIE44" s="1"/>
      <c r="AIF44" s="1"/>
      <c r="AIG44" s="1"/>
      <c r="AIH44" s="1"/>
      <c r="AII44" s="1"/>
      <c r="AIJ44" s="1"/>
      <c r="AIK44" s="1"/>
      <c r="AIL44" s="1"/>
      <c r="AIM44" s="1"/>
      <c r="AIN44" s="1"/>
      <c r="AIO44" s="1"/>
      <c r="AIP44" s="1"/>
      <c r="AIQ44" s="1"/>
      <c r="AIR44" s="1"/>
      <c r="AIS44" s="1"/>
      <c r="AIT44" s="1"/>
      <c r="AIU44" s="1"/>
      <c r="AIV44" s="1"/>
      <c r="AIW44" s="1"/>
      <c r="AIX44" s="1"/>
      <c r="AIY44" s="1"/>
      <c r="AIZ44" s="1"/>
      <c r="AJA44" s="1"/>
      <c r="AJB44" s="1"/>
      <c r="AJC44" s="1"/>
      <c r="AJD44" s="1"/>
      <c r="AJE44" s="1"/>
      <c r="AJF44" s="1"/>
      <c r="AJG44" s="1"/>
      <c r="AJH44" s="1"/>
      <c r="AJI44" s="1"/>
      <c r="AJJ44" s="1"/>
      <c r="AJK44" s="1"/>
      <c r="AJL44" s="1"/>
      <c r="AJM44" s="1"/>
      <c r="AJN44" s="1"/>
      <c r="AJO44" s="1"/>
      <c r="AJP44" s="1"/>
      <c r="AJQ44" s="1"/>
      <c r="AJR44" s="1"/>
      <c r="AJS44" s="1"/>
      <c r="AJT44" s="1"/>
      <c r="AJU44" s="1"/>
      <c r="AJV44" s="1"/>
      <c r="AJW44" s="1"/>
      <c r="AJX44" s="1"/>
      <c r="AJY44" s="1"/>
      <c r="AJZ44" s="1"/>
      <c r="AKA44" s="1"/>
      <c r="AKB44" s="1"/>
      <c r="AKC44" s="1"/>
      <c r="AKD44" s="1"/>
      <c r="AKE44" s="1"/>
      <c r="AKF44" s="1"/>
      <c r="AKG44" s="1"/>
      <c r="AKH44" s="1"/>
      <c r="AKI44" s="1"/>
      <c r="AKJ44" s="1"/>
      <c r="AKK44" s="1"/>
      <c r="AKL44" s="1"/>
      <c r="AKM44" s="1"/>
      <c r="AKN44" s="1"/>
      <c r="AKO44" s="1"/>
      <c r="AKP44" s="1"/>
      <c r="AKQ44" s="1"/>
      <c r="AKR44" s="1"/>
      <c r="AKS44" s="1"/>
      <c r="AKT44" s="1"/>
      <c r="AKU44" s="1"/>
      <c r="AKV44" s="1"/>
      <c r="AKW44" s="1"/>
      <c r="AKX44" s="1"/>
      <c r="AKY44" s="1"/>
      <c r="AKZ44" s="1"/>
      <c r="ALA44" s="1"/>
      <c r="ALB44" s="1"/>
      <c r="ALC44" s="1"/>
      <c r="ALD44" s="1"/>
      <c r="ALE44" s="1"/>
      <c r="ALF44" s="1"/>
      <c r="ALG44" s="1"/>
      <c r="ALH44" s="1"/>
      <c r="ALI44" s="1"/>
      <c r="ALJ44" s="1"/>
      <c r="ALK44" s="1"/>
      <c r="ALL44" s="1"/>
      <c r="ALM44" s="1"/>
      <c r="ALN44" s="1"/>
      <c r="ALO44" s="1"/>
      <c r="ALP44" s="1"/>
      <c r="ALQ44" s="1"/>
      <c r="ALR44" s="1"/>
      <c r="ALS44" s="1"/>
      <c r="ALT44" s="1"/>
      <c r="ALU44" s="1"/>
      <c r="ALV44" s="1"/>
      <c r="ALW44" s="1"/>
      <c r="ALX44" s="1"/>
      <c r="ALY44" s="1"/>
      <c r="ALZ44" s="1"/>
      <c r="AMA44" s="1"/>
      <c r="AMB44" s="1"/>
      <c r="AMC44" s="1"/>
      <c r="AMD44" s="1"/>
      <c r="AME44" s="1"/>
      <c r="AMF44" s="1"/>
      <c r="AMG44" s="1"/>
      <c r="AMH44" s="1"/>
      <c r="AMI44" s="1"/>
      <c r="AMJ44" s="1"/>
      <c r="AMK44" s="1"/>
      <c r="AML44" s="1"/>
      <c r="AMM44" s="1"/>
      <c r="AMN44" s="1"/>
      <c r="AMO44" s="1"/>
      <c r="AMP44" s="1"/>
      <c r="AMQ44" s="1"/>
      <c r="AMR44" s="1"/>
      <c r="AMS44" s="1"/>
      <c r="AMT44" s="1"/>
      <c r="AMU44" s="1"/>
      <c r="AMV44" s="1"/>
      <c r="AMW44" s="1"/>
      <c r="AMX44" s="1"/>
      <c r="AMY44" s="1"/>
      <c r="AMZ44" s="1"/>
      <c r="ANA44" s="1"/>
      <c r="ANB44" s="1"/>
      <c r="ANC44" s="1"/>
      <c r="AND44" s="1"/>
      <c r="ANE44" s="1"/>
      <c r="ANF44" s="1"/>
      <c r="ANG44" s="1"/>
      <c r="ANH44" s="1"/>
      <c r="ANI44" s="1"/>
      <c r="ANJ44" s="1"/>
      <c r="ANK44" s="1"/>
      <c r="ANL44" s="1"/>
      <c r="ANM44" s="1"/>
      <c r="ANN44" s="1"/>
      <c r="ANO44" s="1"/>
      <c r="ANP44" s="1"/>
      <c r="ANQ44" s="1"/>
      <c r="ANR44" s="1"/>
      <c r="ANS44" s="1"/>
      <c r="ANT44" s="1"/>
      <c r="ANU44" s="1"/>
      <c r="ANV44" s="1"/>
      <c r="ANW44" s="1"/>
      <c r="ANX44" s="1"/>
      <c r="ANY44" s="1"/>
      <c r="ANZ44" s="1"/>
      <c r="AOA44" s="1"/>
      <c r="AOB44" s="1"/>
      <c r="AOC44" s="1"/>
      <c r="AOD44" s="1"/>
      <c r="AOE44" s="1"/>
      <c r="AOF44" s="1"/>
      <c r="AOG44" s="1"/>
      <c r="AOH44" s="1"/>
      <c r="AOI44" s="1"/>
      <c r="AOJ44" s="1"/>
      <c r="AOK44" s="1"/>
      <c r="AOL44" s="1"/>
      <c r="AOM44" s="1"/>
      <c r="AON44" s="1"/>
      <c r="AOO44" s="1"/>
      <c r="AOP44" s="1"/>
      <c r="AOQ44" s="1"/>
      <c r="AOR44" s="1"/>
      <c r="AOS44" s="1"/>
      <c r="AOT44" s="1"/>
      <c r="AOU44" s="1"/>
      <c r="AOV44" s="1"/>
      <c r="AOW44" s="1"/>
      <c r="AOX44" s="1"/>
      <c r="AOY44" s="1"/>
      <c r="AOZ44" s="1"/>
      <c r="APA44" s="1"/>
      <c r="APB44" s="1"/>
      <c r="APC44" s="1"/>
      <c r="APD44" s="1"/>
      <c r="APE44" s="1"/>
      <c r="APF44" s="1"/>
      <c r="APG44" s="1"/>
      <c r="APH44" s="1"/>
      <c r="API44" s="1"/>
      <c r="APJ44" s="1"/>
      <c r="APK44" s="1"/>
      <c r="APL44" s="1"/>
      <c r="APM44" s="1"/>
      <c r="APN44" s="1"/>
      <c r="APO44" s="1"/>
      <c r="APP44" s="1"/>
      <c r="APQ44" s="1"/>
      <c r="APR44" s="1"/>
      <c r="APS44" s="1"/>
      <c r="APT44" s="1"/>
      <c r="APU44" s="1"/>
      <c r="APV44" s="1"/>
      <c r="APW44" s="1"/>
      <c r="APX44" s="1"/>
      <c r="APY44" s="1"/>
      <c r="APZ44" s="1"/>
      <c r="AQA44" s="1"/>
      <c r="AQB44" s="1"/>
      <c r="AQC44" s="1"/>
      <c r="AQD44" s="1"/>
      <c r="AQE44" s="1"/>
      <c r="AQF44" s="1"/>
      <c r="AQG44" s="1"/>
      <c r="AQH44" s="1"/>
      <c r="AQI44" s="1"/>
      <c r="AQJ44" s="1"/>
      <c r="AQK44" s="1"/>
      <c r="AQL44" s="1"/>
      <c r="AQM44" s="1"/>
      <c r="AQN44" s="1"/>
      <c r="AQO44" s="1"/>
      <c r="AQP44" s="1"/>
      <c r="AQQ44" s="1"/>
      <c r="AQR44" s="1"/>
      <c r="AQS44" s="1"/>
      <c r="AQT44" s="1"/>
      <c r="AQU44" s="1"/>
      <c r="AQV44" s="1"/>
      <c r="AQW44" s="1"/>
      <c r="AQX44" s="1"/>
      <c r="AQY44" s="1"/>
      <c r="AQZ44" s="1"/>
      <c r="ARA44" s="1"/>
      <c r="ARB44" s="1"/>
      <c r="ARC44" s="1"/>
      <c r="ARD44" s="1"/>
      <c r="ARE44" s="1"/>
      <c r="ARF44" s="1"/>
      <c r="ARG44" s="1"/>
      <c r="ARH44" s="1"/>
      <c r="ARI44" s="1"/>
      <c r="ARJ44" s="1"/>
      <c r="ARK44" s="1"/>
      <c r="ARL44" s="1"/>
      <c r="ARM44" s="1"/>
      <c r="ARN44" s="1"/>
      <c r="ARO44" s="1"/>
      <c r="ARP44" s="1"/>
      <c r="ARQ44" s="1"/>
      <c r="ARR44" s="1"/>
      <c r="ARS44" s="1"/>
      <c r="ART44" s="1"/>
      <c r="ARU44" s="1"/>
      <c r="ARV44" s="1"/>
      <c r="ARW44" s="1"/>
      <c r="ARX44" s="1"/>
      <c r="ARY44" s="1"/>
      <c r="ARZ44" s="1"/>
      <c r="ASA44" s="1"/>
      <c r="ASB44" s="1"/>
      <c r="ASC44" s="1"/>
      <c r="ASD44" s="1"/>
      <c r="ASE44" s="1"/>
      <c r="ASF44" s="1"/>
      <c r="ASG44" s="1"/>
      <c r="ASH44" s="1"/>
      <c r="ASI44" s="1"/>
      <c r="ASJ44" s="1"/>
      <c r="ASK44" s="1"/>
      <c r="ASL44" s="1"/>
      <c r="ASM44" s="1"/>
      <c r="ASN44" s="1"/>
      <c r="ASO44" s="1"/>
      <c r="ASP44" s="1"/>
      <c r="ASQ44" s="1"/>
      <c r="ASR44" s="1"/>
      <c r="ASS44" s="1"/>
      <c r="AST44" s="1"/>
      <c r="ASU44" s="1"/>
      <c r="ASV44" s="1"/>
      <c r="ASW44" s="1"/>
      <c r="ASX44" s="1"/>
      <c r="ASY44" s="1"/>
      <c r="ASZ44" s="1"/>
      <c r="ATA44" s="1"/>
      <c r="ATB44" s="1"/>
      <c r="ATC44" s="1"/>
      <c r="ATD44" s="1"/>
      <c r="ATE44" s="1"/>
      <c r="ATF44" s="1"/>
      <c r="ATG44" s="1"/>
      <c r="ATH44" s="1"/>
      <c r="ATI44" s="1"/>
      <c r="ATJ44" s="1"/>
      <c r="ATK44" s="1"/>
      <c r="ATL44" s="1"/>
      <c r="ATM44" s="1"/>
      <c r="ATN44" s="1"/>
      <c r="ATO44" s="1"/>
      <c r="ATP44" s="1"/>
      <c r="ATQ44" s="1"/>
      <c r="ATR44" s="1"/>
      <c r="ATS44" s="1"/>
      <c r="ATT44" s="1"/>
      <c r="ATU44" s="1"/>
      <c r="ATV44" s="1"/>
      <c r="ATW44" s="1"/>
      <c r="ATX44" s="1"/>
      <c r="ATY44" s="1"/>
      <c r="ATZ44" s="1"/>
      <c r="AUA44" s="1"/>
      <c r="AUB44" s="1"/>
      <c r="AUC44" s="1"/>
      <c r="AUD44" s="1"/>
      <c r="AUE44" s="1"/>
      <c r="AUF44" s="1"/>
      <c r="AUG44" s="1"/>
      <c r="AUH44" s="1"/>
      <c r="AUI44" s="1"/>
      <c r="AUJ44" s="1"/>
      <c r="AUK44" s="1"/>
    </row>
    <row r="45" spans="1:1233" s="519" customFormat="1" ht="14.25">
      <c r="A45" s="53"/>
      <c r="B45" s="95" t="str">
        <f>IF('Client Info'!$D$70="Yes",'Client Info'!$D$61,"N/A")</f>
        <v>N/A</v>
      </c>
      <c r="C45" s="96" t="str">
        <f>IF(B45="ISO 9001",'Client Info'!$B$70,"N/A")</f>
        <v>N/A</v>
      </c>
      <c r="D45" s="180"/>
      <c r="E45" s="843">
        <f>'Effective Employees'!F31</f>
        <v>0</v>
      </c>
      <c r="F45" s="831"/>
      <c r="G45" s="210">
        <f>J$345</f>
        <v>0</v>
      </c>
      <c r="H45" s="832">
        <f ca="1">(1/3)*J345*T45*V45*X45*Z45</f>
        <v>0</v>
      </c>
      <c r="I45" s="832">
        <f ca="1">(2/3)*J345*T45*V45*X45*Z45</f>
        <v>0</v>
      </c>
      <c r="J45" s="210" t="e">
        <f ca="1">J346*T45*V45*X45*Z45/AA10</f>
        <v>#N/A</v>
      </c>
      <c r="K45" s="832">
        <f>IF($K$19="",0,J346*T45*V45*X45*Z45/AA10)</f>
        <v>0</v>
      </c>
      <c r="L45" s="832">
        <f>IF($L$19="",0,J346*T45*V45*X45*Z45/AA10)</f>
        <v>0</v>
      </c>
      <c r="M45" s="833" t="e">
        <f ca="1">IF($M$19="",0,J346*T45*V45*X45*Z45/AA10)</f>
        <v>#N/A</v>
      </c>
      <c r="N45" s="844" t="e">
        <f ca="1">J346*T45*V45*X45*Z45/AA10</f>
        <v>#N/A</v>
      </c>
      <c r="O45" s="436">
        <f ca="1">J347*T45*V45*X45*Z45</f>
        <v>0</v>
      </c>
      <c r="P45" s="207"/>
      <c r="Q45" s="207"/>
      <c r="R45" s="67"/>
      <c r="S45" s="702">
        <f>1</f>
        <v>1</v>
      </c>
      <c r="T45" s="702">
        <f t="shared" si="5"/>
        <v>1</v>
      </c>
      <c r="U45" s="703">
        <f ca="1">'Adjustment Factors'!AA518</f>
        <v>0</v>
      </c>
      <c r="V45" s="704">
        <f t="shared" ca="1" si="6"/>
        <v>1</v>
      </c>
      <c r="W45" s="705">
        <f>-'Client Info'!$C$55/100</f>
        <v>0</v>
      </c>
      <c r="X45" s="705">
        <f t="shared" si="7"/>
        <v>1</v>
      </c>
      <c r="Y45" s="705">
        <f>IF(Overview!$C$13="Yes",1,0)</f>
        <v>0</v>
      </c>
      <c r="Z45" s="705">
        <f>IF(Y45=1,IF('Integrated Reduction'!$C$29="",1,('Integrated Reduction'!$C$29/100+1)),1)</f>
        <v>1</v>
      </c>
      <c r="AA45" s="705">
        <f>IF(Sampling!F53="Yes",1,0)</f>
        <v>0</v>
      </c>
      <c r="AB45" s="705">
        <f>IF(Sampling!L53="Yes",1,0)</f>
        <v>0</v>
      </c>
      <c r="AC45" s="705">
        <f>IF(Sampling!G53="Yes",1,0)</f>
        <v>0</v>
      </c>
      <c r="AD45" s="705">
        <f>IF(Sampling!H53="Yes",1,0)</f>
        <v>0</v>
      </c>
      <c r="AE45" s="705">
        <f>IF(Sampling!I53="Yes",1,0)</f>
        <v>0</v>
      </c>
      <c r="AF45" s="705">
        <f>IF(Sampling!J53="Yes",1,0)</f>
        <v>0</v>
      </c>
      <c r="AG45" s="706">
        <f>IF(Sampling!K53="Yes",1,0)</f>
        <v>0</v>
      </c>
      <c r="AH45" s="790">
        <f t="shared" ca="1" si="8"/>
        <v>0</v>
      </c>
      <c r="AI45" s="790">
        <f t="shared" ca="1" si="13"/>
        <v>0</v>
      </c>
      <c r="AJ45" s="790" t="e">
        <f t="shared" ca="1" si="9"/>
        <v>#N/A</v>
      </c>
      <c r="AK45" s="790">
        <f t="shared" si="12"/>
        <v>0</v>
      </c>
      <c r="AL45" s="790">
        <f t="shared" si="2"/>
        <v>0</v>
      </c>
      <c r="AM45" s="790" t="e">
        <f t="shared" ca="1" si="3"/>
        <v>#N/A</v>
      </c>
      <c r="AN45" s="790" t="e">
        <f t="shared" ca="1" si="4"/>
        <v>#N/A</v>
      </c>
      <c r="AO45" s="790">
        <f t="shared" ca="1" si="10"/>
        <v>0</v>
      </c>
      <c r="AP45" s="790">
        <f t="shared" ca="1" si="11"/>
        <v>0</v>
      </c>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c r="ADD45" s="1"/>
      <c r="ADE45" s="1"/>
      <c r="ADF45" s="1"/>
      <c r="ADG45" s="1"/>
      <c r="ADH45" s="1"/>
      <c r="ADI45" s="1"/>
      <c r="ADJ45" s="1"/>
      <c r="ADK45" s="1"/>
      <c r="ADL45" s="1"/>
      <c r="ADM45" s="1"/>
      <c r="ADN45" s="1"/>
      <c r="ADO45" s="1"/>
      <c r="ADP45" s="1"/>
      <c r="ADQ45" s="1"/>
      <c r="ADR45" s="1"/>
      <c r="ADS45" s="1"/>
      <c r="ADT45" s="1"/>
      <c r="ADU45" s="1"/>
      <c r="ADV45" s="1"/>
      <c r="ADW45" s="1"/>
      <c r="ADX45" s="1"/>
      <c r="ADY45" s="1"/>
      <c r="ADZ45" s="1"/>
      <c r="AEA45" s="1"/>
      <c r="AEB45" s="1"/>
      <c r="AEC45" s="1"/>
      <c r="AED45" s="1"/>
      <c r="AEE45" s="1"/>
      <c r="AEF45" s="1"/>
      <c r="AEG45" s="1"/>
      <c r="AEH45" s="1"/>
      <c r="AEI45" s="1"/>
      <c r="AEJ45" s="1"/>
      <c r="AEK45" s="1"/>
      <c r="AEL45" s="1"/>
      <c r="AEM45" s="1"/>
      <c r="AEN45" s="1"/>
      <c r="AEO45" s="1"/>
      <c r="AEP45" s="1"/>
      <c r="AEQ45" s="1"/>
      <c r="AER45" s="1"/>
      <c r="AES45" s="1"/>
      <c r="AET45" s="1"/>
      <c r="AEU45" s="1"/>
      <c r="AEV45" s="1"/>
      <c r="AEW45" s="1"/>
      <c r="AEX45" s="1"/>
      <c r="AEY45" s="1"/>
      <c r="AEZ45" s="1"/>
      <c r="AFA45" s="1"/>
      <c r="AFB45" s="1"/>
      <c r="AFC45" s="1"/>
      <c r="AFD45" s="1"/>
      <c r="AFE45" s="1"/>
      <c r="AFF45" s="1"/>
      <c r="AFG45" s="1"/>
      <c r="AFH45" s="1"/>
      <c r="AFI45" s="1"/>
      <c r="AFJ45" s="1"/>
      <c r="AFK45" s="1"/>
      <c r="AFL45" s="1"/>
      <c r="AFM45" s="1"/>
      <c r="AFN45" s="1"/>
      <c r="AFO45" s="1"/>
      <c r="AFP45" s="1"/>
      <c r="AFQ45" s="1"/>
      <c r="AFR45" s="1"/>
      <c r="AFS45" s="1"/>
      <c r="AFT45" s="1"/>
      <c r="AFU45" s="1"/>
      <c r="AFV45" s="1"/>
      <c r="AFW45" s="1"/>
      <c r="AFX45" s="1"/>
      <c r="AFY45" s="1"/>
      <c r="AFZ45" s="1"/>
      <c r="AGA45" s="1"/>
      <c r="AGB45" s="1"/>
      <c r="AGC45" s="1"/>
      <c r="AGD45" s="1"/>
      <c r="AGE45" s="1"/>
      <c r="AGF45" s="1"/>
      <c r="AGG45" s="1"/>
      <c r="AGH45" s="1"/>
      <c r="AGI45" s="1"/>
      <c r="AGJ45" s="1"/>
      <c r="AGK45" s="1"/>
      <c r="AGL45" s="1"/>
      <c r="AGM45" s="1"/>
      <c r="AGN45" s="1"/>
      <c r="AGO45" s="1"/>
      <c r="AGP45" s="1"/>
      <c r="AGQ45" s="1"/>
      <c r="AGR45" s="1"/>
      <c r="AGS45" s="1"/>
      <c r="AGT45" s="1"/>
      <c r="AGU45" s="1"/>
      <c r="AGV45" s="1"/>
      <c r="AGW45" s="1"/>
      <c r="AGX45" s="1"/>
      <c r="AGY45" s="1"/>
      <c r="AGZ45" s="1"/>
      <c r="AHA45" s="1"/>
      <c r="AHB45" s="1"/>
      <c r="AHC45" s="1"/>
      <c r="AHD45" s="1"/>
      <c r="AHE45" s="1"/>
      <c r="AHF45" s="1"/>
      <c r="AHG45" s="1"/>
      <c r="AHH45" s="1"/>
      <c r="AHI45" s="1"/>
      <c r="AHJ45" s="1"/>
      <c r="AHK45" s="1"/>
      <c r="AHL45" s="1"/>
      <c r="AHM45" s="1"/>
      <c r="AHN45" s="1"/>
      <c r="AHO45" s="1"/>
      <c r="AHP45" s="1"/>
      <c r="AHQ45" s="1"/>
      <c r="AHR45" s="1"/>
      <c r="AHS45" s="1"/>
      <c r="AHT45" s="1"/>
      <c r="AHU45" s="1"/>
      <c r="AHV45" s="1"/>
      <c r="AHW45" s="1"/>
      <c r="AHX45" s="1"/>
      <c r="AHY45" s="1"/>
      <c r="AHZ45" s="1"/>
      <c r="AIA45" s="1"/>
      <c r="AIB45" s="1"/>
      <c r="AIC45" s="1"/>
      <c r="AID45" s="1"/>
      <c r="AIE45" s="1"/>
      <c r="AIF45" s="1"/>
      <c r="AIG45" s="1"/>
      <c r="AIH45" s="1"/>
      <c r="AII45" s="1"/>
      <c r="AIJ45" s="1"/>
      <c r="AIK45" s="1"/>
      <c r="AIL45" s="1"/>
      <c r="AIM45" s="1"/>
      <c r="AIN45" s="1"/>
      <c r="AIO45" s="1"/>
      <c r="AIP45" s="1"/>
      <c r="AIQ45" s="1"/>
      <c r="AIR45" s="1"/>
      <c r="AIS45" s="1"/>
      <c r="AIT45" s="1"/>
      <c r="AIU45" s="1"/>
      <c r="AIV45" s="1"/>
      <c r="AIW45" s="1"/>
      <c r="AIX45" s="1"/>
      <c r="AIY45" s="1"/>
      <c r="AIZ45" s="1"/>
      <c r="AJA45" s="1"/>
      <c r="AJB45" s="1"/>
      <c r="AJC45" s="1"/>
      <c r="AJD45" s="1"/>
      <c r="AJE45" s="1"/>
      <c r="AJF45" s="1"/>
      <c r="AJG45" s="1"/>
      <c r="AJH45" s="1"/>
      <c r="AJI45" s="1"/>
      <c r="AJJ45" s="1"/>
      <c r="AJK45" s="1"/>
      <c r="AJL45" s="1"/>
      <c r="AJM45" s="1"/>
      <c r="AJN45" s="1"/>
      <c r="AJO45" s="1"/>
      <c r="AJP45" s="1"/>
      <c r="AJQ45" s="1"/>
      <c r="AJR45" s="1"/>
      <c r="AJS45" s="1"/>
      <c r="AJT45" s="1"/>
      <c r="AJU45" s="1"/>
      <c r="AJV45" s="1"/>
      <c r="AJW45" s="1"/>
      <c r="AJX45" s="1"/>
      <c r="AJY45" s="1"/>
      <c r="AJZ45" s="1"/>
      <c r="AKA45" s="1"/>
      <c r="AKB45" s="1"/>
      <c r="AKC45" s="1"/>
      <c r="AKD45" s="1"/>
      <c r="AKE45" s="1"/>
      <c r="AKF45" s="1"/>
      <c r="AKG45" s="1"/>
      <c r="AKH45" s="1"/>
      <c r="AKI45" s="1"/>
      <c r="AKJ45" s="1"/>
      <c r="AKK45" s="1"/>
      <c r="AKL45" s="1"/>
      <c r="AKM45" s="1"/>
      <c r="AKN45" s="1"/>
      <c r="AKO45" s="1"/>
      <c r="AKP45" s="1"/>
      <c r="AKQ45" s="1"/>
      <c r="AKR45" s="1"/>
      <c r="AKS45" s="1"/>
      <c r="AKT45" s="1"/>
      <c r="AKU45" s="1"/>
      <c r="AKV45" s="1"/>
      <c r="AKW45" s="1"/>
      <c r="AKX45" s="1"/>
      <c r="AKY45" s="1"/>
      <c r="AKZ45" s="1"/>
      <c r="ALA45" s="1"/>
      <c r="ALB45" s="1"/>
      <c r="ALC45" s="1"/>
      <c r="ALD45" s="1"/>
      <c r="ALE45" s="1"/>
      <c r="ALF45" s="1"/>
      <c r="ALG45" s="1"/>
      <c r="ALH45" s="1"/>
      <c r="ALI45" s="1"/>
      <c r="ALJ45" s="1"/>
      <c r="ALK45" s="1"/>
      <c r="ALL45" s="1"/>
      <c r="ALM45" s="1"/>
      <c r="ALN45" s="1"/>
      <c r="ALO45" s="1"/>
      <c r="ALP45" s="1"/>
      <c r="ALQ45" s="1"/>
      <c r="ALR45" s="1"/>
      <c r="ALS45" s="1"/>
      <c r="ALT45" s="1"/>
      <c r="ALU45" s="1"/>
      <c r="ALV45" s="1"/>
      <c r="ALW45" s="1"/>
      <c r="ALX45" s="1"/>
      <c r="ALY45" s="1"/>
      <c r="ALZ45" s="1"/>
      <c r="AMA45" s="1"/>
      <c r="AMB45" s="1"/>
      <c r="AMC45" s="1"/>
      <c r="AMD45" s="1"/>
      <c r="AME45" s="1"/>
      <c r="AMF45" s="1"/>
      <c r="AMG45" s="1"/>
      <c r="AMH45" s="1"/>
      <c r="AMI45" s="1"/>
      <c r="AMJ45" s="1"/>
      <c r="AMK45" s="1"/>
      <c r="AML45" s="1"/>
      <c r="AMM45" s="1"/>
      <c r="AMN45" s="1"/>
      <c r="AMO45" s="1"/>
      <c r="AMP45" s="1"/>
      <c r="AMQ45" s="1"/>
      <c r="AMR45" s="1"/>
      <c r="AMS45" s="1"/>
      <c r="AMT45" s="1"/>
      <c r="AMU45" s="1"/>
      <c r="AMV45" s="1"/>
      <c r="AMW45" s="1"/>
      <c r="AMX45" s="1"/>
      <c r="AMY45" s="1"/>
      <c r="AMZ45" s="1"/>
      <c r="ANA45" s="1"/>
      <c r="ANB45" s="1"/>
      <c r="ANC45" s="1"/>
      <c r="AND45" s="1"/>
      <c r="ANE45" s="1"/>
      <c r="ANF45" s="1"/>
      <c r="ANG45" s="1"/>
      <c r="ANH45" s="1"/>
      <c r="ANI45" s="1"/>
      <c r="ANJ45" s="1"/>
      <c r="ANK45" s="1"/>
      <c r="ANL45" s="1"/>
      <c r="ANM45" s="1"/>
      <c r="ANN45" s="1"/>
      <c r="ANO45" s="1"/>
      <c r="ANP45" s="1"/>
      <c r="ANQ45" s="1"/>
      <c r="ANR45" s="1"/>
      <c r="ANS45" s="1"/>
      <c r="ANT45" s="1"/>
      <c r="ANU45" s="1"/>
      <c r="ANV45" s="1"/>
      <c r="ANW45" s="1"/>
      <c r="ANX45" s="1"/>
      <c r="ANY45" s="1"/>
      <c r="ANZ45" s="1"/>
      <c r="AOA45" s="1"/>
      <c r="AOB45" s="1"/>
      <c r="AOC45" s="1"/>
      <c r="AOD45" s="1"/>
      <c r="AOE45" s="1"/>
      <c r="AOF45" s="1"/>
      <c r="AOG45" s="1"/>
      <c r="AOH45" s="1"/>
      <c r="AOI45" s="1"/>
      <c r="AOJ45" s="1"/>
      <c r="AOK45" s="1"/>
      <c r="AOL45" s="1"/>
      <c r="AOM45" s="1"/>
      <c r="AON45" s="1"/>
      <c r="AOO45" s="1"/>
      <c r="AOP45" s="1"/>
      <c r="AOQ45" s="1"/>
      <c r="AOR45" s="1"/>
      <c r="AOS45" s="1"/>
      <c r="AOT45" s="1"/>
      <c r="AOU45" s="1"/>
      <c r="AOV45" s="1"/>
      <c r="AOW45" s="1"/>
      <c r="AOX45" s="1"/>
      <c r="AOY45" s="1"/>
      <c r="AOZ45" s="1"/>
      <c r="APA45" s="1"/>
      <c r="APB45" s="1"/>
      <c r="APC45" s="1"/>
      <c r="APD45" s="1"/>
      <c r="APE45" s="1"/>
      <c r="APF45" s="1"/>
      <c r="APG45" s="1"/>
      <c r="APH45" s="1"/>
      <c r="API45" s="1"/>
      <c r="APJ45" s="1"/>
      <c r="APK45" s="1"/>
      <c r="APL45" s="1"/>
      <c r="APM45" s="1"/>
      <c r="APN45" s="1"/>
      <c r="APO45" s="1"/>
      <c r="APP45" s="1"/>
      <c r="APQ45" s="1"/>
      <c r="APR45" s="1"/>
      <c r="APS45" s="1"/>
      <c r="APT45" s="1"/>
      <c r="APU45" s="1"/>
      <c r="APV45" s="1"/>
      <c r="APW45" s="1"/>
      <c r="APX45" s="1"/>
      <c r="APY45" s="1"/>
      <c r="APZ45" s="1"/>
      <c r="AQA45" s="1"/>
      <c r="AQB45" s="1"/>
      <c r="AQC45" s="1"/>
      <c r="AQD45" s="1"/>
      <c r="AQE45" s="1"/>
      <c r="AQF45" s="1"/>
      <c r="AQG45" s="1"/>
      <c r="AQH45" s="1"/>
      <c r="AQI45" s="1"/>
      <c r="AQJ45" s="1"/>
      <c r="AQK45" s="1"/>
      <c r="AQL45" s="1"/>
      <c r="AQM45" s="1"/>
      <c r="AQN45" s="1"/>
      <c r="AQO45" s="1"/>
      <c r="AQP45" s="1"/>
      <c r="AQQ45" s="1"/>
      <c r="AQR45" s="1"/>
      <c r="AQS45" s="1"/>
      <c r="AQT45" s="1"/>
      <c r="AQU45" s="1"/>
      <c r="AQV45" s="1"/>
      <c r="AQW45" s="1"/>
      <c r="AQX45" s="1"/>
      <c r="AQY45" s="1"/>
      <c r="AQZ45" s="1"/>
      <c r="ARA45" s="1"/>
      <c r="ARB45" s="1"/>
      <c r="ARC45" s="1"/>
      <c r="ARD45" s="1"/>
      <c r="ARE45" s="1"/>
      <c r="ARF45" s="1"/>
      <c r="ARG45" s="1"/>
      <c r="ARH45" s="1"/>
      <c r="ARI45" s="1"/>
      <c r="ARJ45" s="1"/>
      <c r="ARK45" s="1"/>
      <c r="ARL45" s="1"/>
      <c r="ARM45" s="1"/>
      <c r="ARN45" s="1"/>
      <c r="ARO45" s="1"/>
      <c r="ARP45" s="1"/>
      <c r="ARQ45" s="1"/>
      <c r="ARR45" s="1"/>
      <c r="ARS45" s="1"/>
      <c r="ART45" s="1"/>
      <c r="ARU45" s="1"/>
      <c r="ARV45" s="1"/>
      <c r="ARW45" s="1"/>
      <c r="ARX45" s="1"/>
      <c r="ARY45" s="1"/>
      <c r="ARZ45" s="1"/>
      <c r="ASA45" s="1"/>
      <c r="ASB45" s="1"/>
      <c r="ASC45" s="1"/>
      <c r="ASD45" s="1"/>
      <c r="ASE45" s="1"/>
      <c r="ASF45" s="1"/>
      <c r="ASG45" s="1"/>
      <c r="ASH45" s="1"/>
      <c r="ASI45" s="1"/>
      <c r="ASJ45" s="1"/>
      <c r="ASK45" s="1"/>
      <c r="ASL45" s="1"/>
      <c r="ASM45" s="1"/>
      <c r="ASN45" s="1"/>
      <c r="ASO45" s="1"/>
      <c r="ASP45" s="1"/>
      <c r="ASQ45" s="1"/>
      <c r="ASR45" s="1"/>
      <c r="ASS45" s="1"/>
      <c r="AST45" s="1"/>
      <c r="ASU45" s="1"/>
      <c r="ASV45" s="1"/>
      <c r="ASW45" s="1"/>
      <c r="ASX45" s="1"/>
      <c r="ASY45" s="1"/>
      <c r="ASZ45" s="1"/>
      <c r="ATA45" s="1"/>
      <c r="ATB45" s="1"/>
      <c r="ATC45" s="1"/>
      <c r="ATD45" s="1"/>
      <c r="ATE45" s="1"/>
      <c r="ATF45" s="1"/>
      <c r="ATG45" s="1"/>
      <c r="ATH45" s="1"/>
      <c r="ATI45" s="1"/>
      <c r="ATJ45" s="1"/>
      <c r="ATK45" s="1"/>
      <c r="ATL45" s="1"/>
      <c r="ATM45" s="1"/>
      <c r="ATN45" s="1"/>
      <c r="ATO45" s="1"/>
      <c r="ATP45" s="1"/>
      <c r="ATQ45" s="1"/>
      <c r="ATR45" s="1"/>
      <c r="ATS45" s="1"/>
      <c r="ATT45" s="1"/>
      <c r="ATU45" s="1"/>
      <c r="ATV45" s="1"/>
      <c r="ATW45" s="1"/>
      <c r="ATX45" s="1"/>
      <c r="ATY45" s="1"/>
      <c r="ATZ45" s="1"/>
      <c r="AUA45" s="1"/>
      <c r="AUB45" s="1"/>
      <c r="AUC45" s="1"/>
      <c r="AUD45" s="1"/>
      <c r="AUE45" s="1"/>
      <c r="AUF45" s="1"/>
      <c r="AUG45" s="1"/>
      <c r="AUH45" s="1"/>
      <c r="AUI45" s="1"/>
      <c r="AUJ45" s="1"/>
      <c r="AUK45" s="1"/>
    </row>
    <row r="46" spans="1:1233" s="519" customFormat="1" ht="14.25">
      <c r="A46" s="53"/>
      <c r="B46" s="97" t="str">
        <f>IF('Client Info'!$E$70="Yes",'Client Info'!$E$61,"N/A")</f>
        <v>N/A</v>
      </c>
      <c r="C46" s="62" t="str">
        <f>IF(B46="ISO 14001",'Client Info'!$B$70,"N/A")</f>
        <v>N/A</v>
      </c>
      <c r="D46" s="181"/>
      <c r="E46" s="834">
        <f>'Effective Employees'!F32</f>
        <v>0</v>
      </c>
      <c r="F46" s="831"/>
      <c r="G46" s="835">
        <f>J$363</f>
        <v>0</v>
      </c>
      <c r="H46" s="835">
        <f ca="1">(1/3)*J363*T46*V46*X46*Z46</f>
        <v>0</v>
      </c>
      <c r="I46" s="835">
        <f ca="1">(2/3)*J363*T46*V46*X46*Z46</f>
        <v>0</v>
      </c>
      <c r="J46" s="849" t="e">
        <f ca="1">J364*T46*V46*X46*Z46/AA10</f>
        <v>#N/A</v>
      </c>
      <c r="K46" s="835">
        <f>IF($K$19="",0,J364*T46*V46*X46*Z46/AA10)</f>
        <v>0</v>
      </c>
      <c r="L46" s="835">
        <f>IF($L$19="",0,J364*T46*V46*X46*Z46/AA10)</f>
        <v>0</v>
      </c>
      <c r="M46" s="836" t="e">
        <f ca="1">IF($M$19="",0,J364*T46*V46*X46*Z46/AA10)</f>
        <v>#N/A</v>
      </c>
      <c r="N46" s="837" t="e">
        <f ca="1">J364*T46*V46*X46*Z46/AA10</f>
        <v>#N/A</v>
      </c>
      <c r="O46" s="838">
        <f ca="1">J365*T46*V46*X46*Z46</f>
        <v>0</v>
      </c>
      <c r="P46" s="207"/>
      <c r="Q46" s="207"/>
      <c r="R46" s="67"/>
      <c r="S46" s="386">
        <f>1</f>
        <v>1</v>
      </c>
      <c r="T46" s="386">
        <f t="shared" si="5"/>
        <v>1</v>
      </c>
      <c r="U46" s="707">
        <f ca="1">'Adjustment Factors'!AP518</f>
        <v>0</v>
      </c>
      <c r="V46" s="208">
        <f t="shared" ca="1" si="6"/>
        <v>1</v>
      </c>
      <c r="W46" s="67">
        <f>-'Client Info'!$C$55/100</f>
        <v>0</v>
      </c>
      <c r="X46" s="67">
        <f t="shared" si="7"/>
        <v>1</v>
      </c>
      <c r="Y46" s="67">
        <f>IF(Overview!$C$14="Yes",1,0)</f>
        <v>0</v>
      </c>
      <c r="Z46" s="67">
        <f>IF(Y46=1,IF('Integrated Reduction'!$C$29="",1,('Integrated Reduction'!$C$29/100+1)),1)</f>
        <v>1</v>
      </c>
      <c r="AA46" s="67">
        <f>IF(Sampling!F54="Yes",1,0)</f>
        <v>0</v>
      </c>
      <c r="AB46" s="67">
        <f>IF(Sampling!L54="Yes",1,0)</f>
        <v>0</v>
      </c>
      <c r="AC46" s="67">
        <f>IF(Sampling!G54="Yes",1,0)</f>
        <v>0</v>
      </c>
      <c r="AD46" s="67">
        <f>IF(Sampling!H54="Yes",1,0)</f>
        <v>0</v>
      </c>
      <c r="AE46" s="67">
        <f>IF(Sampling!I54="Yes",1,0)</f>
        <v>0</v>
      </c>
      <c r="AF46" s="67">
        <f>IF(Sampling!J54="Yes",1,0)</f>
        <v>0</v>
      </c>
      <c r="AG46" s="708">
        <f>IF(Sampling!K54="Yes",1,0)</f>
        <v>0</v>
      </c>
      <c r="AH46" s="791">
        <f t="shared" ca="1" si="8"/>
        <v>0</v>
      </c>
      <c r="AI46" s="791">
        <f t="shared" ca="1" si="13"/>
        <v>0</v>
      </c>
      <c r="AJ46" s="791" t="e">
        <f t="shared" ca="1" si="9"/>
        <v>#N/A</v>
      </c>
      <c r="AK46" s="791">
        <f t="shared" si="12"/>
        <v>0</v>
      </c>
      <c r="AL46" s="791">
        <f t="shared" si="2"/>
        <v>0</v>
      </c>
      <c r="AM46" s="791" t="e">
        <f t="shared" ca="1" si="3"/>
        <v>#N/A</v>
      </c>
      <c r="AN46" s="791" t="e">
        <f t="shared" ca="1" si="4"/>
        <v>#N/A</v>
      </c>
      <c r="AO46" s="791">
        <f t="shared" ca="1" si="10"/>
        <v>0</v>
      </c>
      <c r="AP46" s="791">
        <f t="shared" ca="1" si="11"/>
        <v>0</v>
      </c>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c r="ADD46" s="1"/>
      <c r="ADE46" s="1"/>
      <c r="ADF46" s="1"/>
      <c r="ADG46" s="1"/>
      <c r="ADH46" s="1"/>
      <c r="ADI46" s="1"/>
      <c r="ADJ46" s="1"/>
      <c r="ADK46" s="1"/>
      <c r="ADL46" s="1"/>
      <c r="ADM46" s="1"/>
      <c r="ADN46" s="1"/>
      <c r="ADO46" s="1"/>
      <c r="ADP46" s="1"/>
      <c r="ADQ46" s="1"/>
      <c r="ADR46" s="1"/>
      <c r="ADS46" s="1"/>
      <c r="ADT46" s="1"/>
      <c r="ADU46" s="1"/>
      <c r="ADV46" s="1"/>
      <c r="ADW46" s="1"/>
      <c r="ADX46" s="1"/>
      <c r="ADY46" s="1"/>
      <c r="ADZ46" s="1"/>
      <c r="AEA46" s="1"/>
      <c r="AEB46" s="1"/>
      <c r="AEC46" s="1"/>
      <c r="AED46" s="1"/>
      <c r="AEE46" s="1"/>
      <c r="AEF46" s="1"/>
      <c r="AEG46" s="1"/>
      <c r="AEH46" s="1"/>
      <c r="AEI46" s="1"/>
      <c r="AEJ46" s="1"/>
      <c r="AEK46" s="1"/>
      <c r="AEL46" s="1"/>
      <c r="AEM46" s="1"/>
      <c r="AEN46" s="1"/>
      <c r="AEO46" s="1"/>
      <c r="AEP46" s="1"/>
      <c r="AEQ46" s="1"/>
      <c r="AER46" s="1"/>
      <c r="AES46" s="1"/>
      <c r="AET46" s="1"/>
      <c r="AEU46" s="1"/>
      <c r="AEV46" s="1"/>
      <c r="AEW46" s="1"/>
      <c r="AEX46" s="1"/>
      <c r="AEY46" s="1"/>
      <c r="AEZ46" s="1"/>
      <c r="AFA46" s="1"/>
      <c r="AFB46" s="1"/>
      <c r="AFC46" s="1"/>
      <c r="AFD46" s="1"/>
      <c r="AFE46" s="1"/>
      <c r="AFF46" s="1"/>
      <c r="AFG46" s="1"/>
      <c r="AFH46" s="1"/>
      <c r="AFI46" s="1"/>
      <c r="AFJ46" s="1"/>
      <c r="AFK46" s="1"/>
      <c r="AFL46" s="1"/>
      <c r="AFM46" s="1"/>
      <c r="AFN46" s="1"/>
      <c r="AFO46" s="1"/>
      <c r="AFP46" s="1"/>
      <c r="AFQ46" s="1"/>
      <c r="AFR46" s="1"/>
      <c r="AFS46" s="1"/>
      <c r="AFT46" s="1"/>
      <c r="AFU46" s="1"/>
      <c r="AFV46" s="1"/>
      <c r="AFW46" s="1"/>
      <c r="AFX46" s="1"/>
      <c r="AFY46" s="1"/>
      <c r="AFZ46" s="1"/>
      <c r="AGA46" s="1"/>
      <c r="AGB46" s="1"/>
      <c r="AGC46" s="1"/>
      <c r="AGD46" s="1"/>
      <c r="AGE46" s="1"/>
      <c r="AGF46" s="1"/>
      <c r="AGG46" s="1"/>
      <c r="AGH46" s="1"/>
      <c r="AGI46" s="1"/>
      <c r="AGJ46" s="1"/>
      <c r="AGK46" s="1"/>
      <c r="AGL46" s="1"/>
      <c r="AGM46" s="1"/>
      <c r="AGN46" s="1"/>
      <c r="AGO46" s="1"/>
      <c r="AGP46" s="1"/>
      <c r="AGQ46" s="1"/>
      <c r="AGR46" s="1"/>
      <c r="AGS46" s="1"/>
      <c r="AGT46" s="1"/>
      <c r="AGU46" s="1"/>
      <c r="AGV46" s="1"/>
      <c r="AGW46" s="1"/>
      <c r="AGX46" s="1"/>
      <c r="AGY46" s="1"/>
      <c r="AGZ46" s="1"/>
      <c r="AHA46" s="1"/>
      <c r="AHB46" s="1"/>
      <c r="AHC46" s="1"/>
      <c r="AHD46" s="1"/>
      <c r="AHE46" s="1"/>
      <c r="AHF46" s="1"/>
      <c r="AHG46" s="1"/>
      <c r="AHH46" s="1"/>
      <c r="AHI46" s="1"/>
      <c r="AHJ46" s="1"/>
      <c r="AHK46" s="1"/>
      <c r="AHL46" s="1"/>
      <c r="AHM46" s="1"/>
      <c r="AHN46" s="1"/>
      <c r="AHO46" s="1"/>
      <c r="AHP46" s="1"/>
      <c r="AHQ46" s="1"/>
      <c r="AHR46" s="1"/>
      <c r="AHS46" s="1"/>
      <c r="AHT46" s="1"/>
      <c r="AHU46" s="1"/>
      <c r="AHV46" s="1"/>
      <c r="AHW46" s="1"/>
      <c r="AHX46" s="1"/>
      <c r="AHY46" s="1"/>
      <c r="AHZ46" s="1"/>
      <c r="AIA46" s="1"/>
      <c r="AIB46" s="1"/>
      <c r="AIC46" s="1"/>
      <c r="AID46" s="1"/>
      <c r="AIE46" s="1"/>
      <c r="AIF46" s="1"/>
      <c r="AIG46" s="1"/>
      <c r="AIH46" s="1"/>
      <c r="AII46" s="1"/>
      <c r="AIJ46" s="1"/>
      <c r="AIK46" s="1"/>
      <c r="AIL46" s="1"/>
      <c r="AIM46" s="1"/>
      <c r="AIN46" s="1"/>
      <c r="AIO46" s="1"/>
      <c r="AIP46" s="1"/>
      <c r="AIQ46" s="1"/>
      <c r="AIR46" s="1"/>
      <c r="AIS46" s="1"/>
      <c r="AIT46" s="1"/>
      <c r="AIU46" s="1"/>
      <c r="AIV46" s="1"/>
      <c r="AIW46" s="1"/>
      <c r="AIX46" s="1"/>
      <c r="AIY46" s="1"/>
      <c r="AIZ46" s="1"/>
      <c r="AJA46" s="1"/>
      <c r="AJB46" s="1"/>
      <c r="AJC46" s="1"/>
      <c r="AJD46" s="1"/>
      <c r="AJE46" s="1"/>
      <c r="AJF46" s="1"/>
      <c r="AJG46" s="1"/>
      <c r="AJH46" s="1"/>
      <c r="AJI46" s="1"/>
      <c r="AJJ46" s="1"/>
      <c r="AJK46" s="1"/>
      <c r="AJL46" s="1"/>
      <c r="AJM46" s="1"/>
      <c r="AJN46" s="1"/>
      <c r="AJO46" s="1"/>
      <c r="AJP46" s="1"/>
      <c r="AJQ46" s="1"/>
      <c r="AJR46" s="1"/>
      <c r="AJS46" s="1"/>
      <c r="AJT46" s="1"/>
      <c r="AJU46" s="1"/>
      <c r="AJV46" s="1"/>
      <c r="AJW46" s="1"/>
      <c r="AJX46" s="1"/>
      <c r="AJY46" s="1"/>
      <c r="AJZ46" s="1"/>
      <c r="AKA46" s="1"/>
      <c r="AKB46" s="1"/>
      <c r="AKC46" s="1"/>
      <c r="AKD46" s="1"/>
      <c r="AKE46" s="1"/>
      <c r="AKF46" s="1"/>
      <c r="AKG46" s="1"/>
      <c r="AKH46" s="1"/>
      <c r="AKI46" s="1"/>
      <c r="AKJ46" s="1"/>
      <c r="AKK46" s="1"/>
      <c r="AKL46" s="1"/>
      <c r="AKM46" s="1"/>
      <c r="AKN46" s="1"/>
      <c r="AKO46" s="1"/>
      <c r="AKP46" s="1"/>
      <c r="AKQ46" s="1"/>
      <c r="AKR46" s="1"/>
      <c r="AKS46" s="1"/>
      <c r="AKT46" s="1"/>
      <c r="AKU46" s="1"/>
      <c r="AKV46" s="1"/>
      <c r="AKW46" s="1"/>
      <c r="AKX46" s="1"/>
      <c r="AKY46" s="1"/>
      <c r="AKZ46" s="1"/>
      <c r="ALA46" s="1"/>
      <c r="ALB46" s="1"/>
      <c r="ALC46" s="1"/>
      <c r="ALD46" s="1"/>
      <c r="ALE46" s="1"/>
      <c r="ALF46" s="1"/>
      <c r="ALG46" s="1"/>
      <c r="ALH46" s="1"/>
      <c r="ALI46" s="1"/>
      <c r="ALJ46" s="1"/>
      <c r="ALK46" s="1"/>
      <c r="ALL46" s="1"/>
      <c r="ALM46" s="1"/>
      <c r="ALN46" s="1"/>
      <c r="ALO46" s="1"/>
      <c r="ALP46" s="1"/>
      <c r="ALQ46" s="1"/>
      <c r="ALR46" s="1"/>
      <c r="ALS46" s="1"/>
      <c r="ALT46" s="1"/>
      <c r="ALU46" s="1"/>
      <c r="ALV46" s="1"/>
      <c r="ALW46" s="1"/>
      <c r="ALX46" s="1"/>
      <c r="ALY46" s="1"/>
      <c r="ALZ46" s="1"/>
      <c r="AMA46" s="1"/>
      <c r="AMB46" s="1"/>
      <c r="AMC46" s="1"/>
      <c r="AMD46" s="1"/>
      <c r="AME46" s="1"/>
      <c r="AMF46" s="1"/>
      <c r="AMG46" s="1"/>
      <c r="AMH46" s="1"/>
      <c r="AMI46" s="1"/>
      <c r="AMJ46" s="1"/>
      <c r="AMK46" s="1"/>
      <c r="AML46" s="1"/>
      <c r="AMM46" s="1"/>
      <c r="AMN46" s="1"/>
      <c r="AMO46" s="1"/>
      <c r="AMP46" s="1"/>
      <c r="AMQ46" s="1"/>
      <c r="AMR46" s="1"/>
      <c r="AMS46" s="1"/>
      <c r="AMT46" s="1"/>
      <c r="AMU46" s="1"/>
      <c r="AMV46" s="1"/>
      <c r="AMW46" s="1"/>
      <c r="AMX46" s="1"/>
      <c r="AMY46" s="1"/>
      <c r="AMZ46" s="1"/>
      <c r="ANA46" s="1"/>
      <c r="ANB46" s="1"/>
      <c r="ANC46" s="1"/>
      <c r="AND46" s="1"/>
      <c r="ANE46" s="1"/>
      <c r="ANF46" s="1"/>
      <c r="ANG46" s="1"/>
      <c r="ANH46" s="1"/>
      <c r="ANI46" s="1"/>
      <c r="ANJ46" s="1"/>
      <c r="ANK46" s="1"/>
      <c r="ANL46" s="1"/>
      <c r="ANM46" s="1"/>
      <c r="ANN46" s="1"/>
      <c r="ANO46" s="1"/>
      <c r="ANP46" s="1"/>
      <c r="ANQ46" s="1"/>
      <c r="ANR46" s="1"/>
      <c r="ANS46" s="1"/>
      <c r="ANT46" s="1"/>
      <c r="ANU46" s="1"/>
      <c r="ANV46" s="1"/>
      <c r="ANW46" s="1"/>
      <c r="ANX46" s="1"/>
      <c r="ANY46" s="1"/>
      <c r="ANZ46" s="1"/>
      <c r="AOA46" s="1"/>
      <c r="AOB46" s="1"/>
      <c r="AOC46" s="1"/>
      <c r="AOD46" s="1"/>
      <c r="AOE46" s="1"/>
      <c r="AOF46" s="1"/>
      <c r="AOG46" s="1"/>
      <c r="AOH46" s="1"/>
      <c r="AOI46" s="1"/>
      <c r="AOJ46" s="1"/>
      <c r="AOK46" s="1"/>
      <c r="AOL46" s="1"/>
      <c r="AOM46" s="1"/>
      <c r="AON46" s="1"/>
      <c r="AOO46" s="1"/>
      <c r="AOP46" s="1"/>
      <c r="AOQ46" s="1"/>
      <c r="AOR46" s="1"/>
      <c r="AOS46" s="1"/>
      <c r="AOT46" s="1"/>
      <c r="AOU46" s="1"/>
      <c r="AOV46" s="1"/>
      <c r="AOW46" s="1"/>
      <c r="AOX46" s="1"/>
      <c r="AOY46" s="1"/>
      <c r="AOZ46" s="1"/>
      <c r="APA46" s="1"/>
      <c r="APB46" s="1"/>
      <c r="APC46" s="1"/>
      <c r="APD46" s="1"/>
      <c r="APE46" s="1"/>
      <c r="APF46" s="1"/>
      <c r="APG46" s="1"/>
      <c r="APH46" s="1"/>
      <c r="API46" s="1"/>
      <c r="APJ46" s="1"/>
      <c r="APK46" s="1"/>
      <c r="APL46" s="1"/>
      <c r="APM46" s="1"/>
      <c r="APN46" s="1"/>
      <c r="APO46" s="1"/>
      <c r="APP46" s="1"/>
      <c r="APQ46" s="1"/>
      <c r="APR46" s="1"/>
      <c r="APS46" s="1"/>
      <c r="APT46" s="1"/>
      <c r="APU46" s="1"/>
      <c r="APV46" s="1"/>
      <c r="APW46" s="1"/>
      <c r="APX46" s="1"/>
      <c r="APY46" s="1"/>
      <c r="APZ46" s="1"/>
      <c r="AQA46" s="1"/>
      <c r="AQB46" s="1"/>
      <c r="AQC46" s="1"/>
      <c r="AQD46" s="1"/>
      <c r="AQE46" s="1"/>
      <c r="AQF46" s="1"/>
      <c r="AQG46" s="1"/>
      <c r="AQH46" s="1"/>
      <c r="AQI46" s="1"/>
      <c r="AQJ46" s="1"/>
      <c r="AQK46" s="1"/>
      <c r="AQL46" s="1"/>
      <c r="AQM46" s="1"/>
      <c r="AQN46" s="1"/>
      <c r="AQO46" s="1"/>
      <c r="AQP46" s="1"/>
      <c r="AQQ46" s="1"/>
      <c r="AQR46" s="1"/>
      <c r="AQS46" s="1"/>
      <c r="AQT46" s="1"/>
      <c r="AQU46" s="1"/>
      <c r="AQV46" s="1"/>
      <c r="AQW46" s="1"/>
      <c r="AQX46" s="1"/>
      <c r="AQY46" s="1"/>
      <c r="AQZ46" s="1"/>
      <c r="ARA46" s="1"/>
      <c r="ARB46" s="1"/>
      <c r="ARC46" s="1"/>
      <c r="ARD46" s="1"/>
      <c r="ARE46" s="1"/>
      <c r="ARF46" s="1"/>
      <c r="ARG46" s="1"/>
      <c r="ARH46" s="1"/>
      <c r="ARI46" s="1"/>
      <c r="ARJ46" s="1"/>
      <c r="ARK46" s="1"/>
      <c r="ARL46" s="1"/>
      <c r="ARM46" s="1"/>
      <c r="ARN46" s="1"/>
      <c r="ARO46" s="1"/>
      <c r="ARP46" s="1"/>
      <c r="ARQ46" s="1"/>
      <c r="ARR46" s="1"/>
      <c r="ARS46" s="1"/>
      <c r="ART46" s="1"/>
      <c r="ARU46" s="1"/>
      <c r="ARV46" s="1"/>
      <c r="ARW46" s="1"/>
      <c r="ARX46" s="1"/>
      <c r="ARY46" s="1"/>
      <c r="ARZ46" s="1"/>
      <c r="ASA46" s="1"/>
      <c r="ASB46" s="1"/>
      <c r="ASC46" s="1"/>
      <c r="ASD46" s="1"/>
      <c r="ASE46" s="1"/>
      <c r="ASF46" s="1"/>
      <c r="ASG46" s="1"/>
      <c r="ASH46" s="1"/>
      <c r="ASI46" s="1"/>
      <c r="ASJ46" s="1"/>
      <c r="ASK46" s="1"/>
      <c r="ASL46" s="1"/>
      <c r="ASM46" s="1"/>
      <c r="ASN46" s="1"/>
      <c r="ASO46" s="1"/>
      <c r="ASP46" s="1"/>
      <c r="ASQ46" s="1"/>
      <c r="ASR46" s="1"/>
      <c r="ASS46" s="1"/>
      <c r="AST46" s="1"/>
      <c r="ASU46" s="1"/>
      <c r="ASV46" s="1"/>
      <c r="ASW46" s="1"/>
      <c r="ASX46" s="1"/>
      <c r="ASY46" s="1"/>
      <c r="ASZ46" s="1"/>
      <c r="ATA46" s="1"/>
      <c r="ATB46" s="1"/>
      <c r="ATC46" s="1"/>
      <c r="ATD46" s="1"/>
      <c r="ATE46" s="1"/>
      <c r="ATF46" s="1"/>
      <c r="ATG46" s="1"/>
      <c r="ATH46" s="1"/>
      <c r="ATI46" s="1"/>
      <c r="ATJ46" s="1"/>
      <c r="ATK46" s="1"/>
      <c r="ATL46" s="1"/>
      <c r="ATM46" s="1"/>
      <c r="ATN46" s="1"/>
      <c r="ATO46" s="1"/>
      <c r="ATP46" s="1"/>
      <c r="ATQ46" s="1"/>
      <c r="ATR46" s="1"/>
      <c r="ATS46" s="1"/>
      <c r="ATT46" s="1"/>
      <c r="ATU46" s="1"/>
      <c r="ATV46" s="1"/>
      <c r="ATW46" s="1"/>
      <c r="ATX46" s="1"/>
      <c r="ATY46" s="1"/>
      <c r="ATZ46" s="1"/>
      <c r="AUA46" s="1"/>
      <c r="AUB46" s="1"/>
      <c r="AUC46" s="1"/>
      <c r="AUD46" s="1"/>
      <c r="AUE46" s="1"/>
      <c r="AUF46" s="1"/>
      <c r="AUG46" s="1"/>
      <c r="AUH46" s="1"/>
      <c r="AUI46" s="1"/>
      <c r="AUJ46" s="1"/>
      <c r="AUK46" s="1"/>
    </row>
    <row r="47" spans="1:1233" s="519" customFormat="1" ht="14.25">
      <c r="A47" s="53"/>
      <c r="B47" s="98" t="str">
        <f>IF('Client Info'!$F$70="Yes",'Client Info'!$F$61,"N/A")</f>
        <v>N/A</v>
      </c>
      <c r="C47" s="99" t="str">
        <f>IF(B47="ISO 45001",'Client Info'!$B$70,"N/A")</f>
        <v>N/A</v>
      </c>
      <c r="D47" s="182"/>
      <c r="E47" s="839">
        <f>'Effective Employees'!F33</f>
        <v>0</v>
      </c>
      <c r="F47" s="831"/>
      <c r="G47" s="840">
        <f>J$378</f>
        <v>0</v>
      </c>
      <c r="H47" s="840">
        <f ca="1">(1/3)*J378*T47*V47*X47*Z47</f>
        <v>0</v>
      </c>
      <c r="I47" s="840">
        <f ca="1">(2/3)*J378*T47*V47*X47*Z47</f>
        <v>0</v>
      </c>
      <c r="J47" s="850" t="e">
        <f ca="1">J379*T47*V47*X47*Z47/AA10</f>
        <v>#N/A</v>
      </c>
      <c r="K47" s="840">
        <f>IF($K$19="",0,J379*T47*V47*X47*Z47/AA10)</f>
        <v>0</v>
      </c>
      <c r="L47" s="840">
        <f>IF($L$19="",0,J379*T47*V47*X47*Z47/AA10)</f>
        <v>0</v>
      </c>
      <c r="M47" s="841" t="e">
        <f ca="1">IF($M$19="",0,J379*T47*V47*X47*Z47/AA10)</f>
        <v>#N/A</v>
      </c>
      <c r="N47" s="841" t="e">
        <f ca="1">J379*T47*V47*X47*Z47/AA10</f>
        <v>#N/A</v>
      </c>
      <c r="O47" s="842">
        <f ca="1">J380*T47*V47*X47*Z47</f>
        <v>0</v>
      </c>
      <c r="P47" s="207"/>
      <c r="Q47" s="207"/>
      <c r="R47" s="67"/>
      <c r="S47" s="709">
        <f>1</f>
        <v>1</v>
      </c>
      <c r="T47" s="709">
        <f t="shared" si="5"/>
        <v>1</v>
      </c>
      <c r="U47" s="710">
        <f ca="1">'Adjustment Factors'!BC518</f>
        <v>0</v>
      </c>
      <c r="V47" s="711">
        <f t="shared" ca="1" si="6"/>
        <v>1</v>
      </c>
      <c r="W47" s="712">
        <f>-'Client Info'!$C$55/100</f>
        <v>0</v>
      </c>
      <c r="X47" s="712">
        <f t="shared" si="7"/>
        <v>1</v>
      </c>
      <c r="Y47" s="712">
        <f>IF(Overview!$C$15="Yes",1,0)</f>
        <v>0</v>
      </c>
      <c r="Z47" s="712">
        <f>IF(Y47=1,IF('Integrated Reduction'!$C$29="",1,('Integrated Reduction'!$C$29/100+1)),1)</f>
        <v>1</v>
      </c>
      <c r="AA47" s="712">
        <f>IF(Sampling!F55="Yes",1,0)</f>
        <v>0</v>
      </c>
      <c r="AB47" s="712">
        <f>IF(Sampling!L55="Yes",1,0)</f>
        <v>0</v>
      </c>
      <c r="AC47" s="712">
        <f>IF(Sampling!G55="Yes",1,0)</f>
        <v>0</v>
      </c>
      <c r="AD47" s="712">
        <f>IF(Sampling!H55="Yes",1,0)</f>
        <v>0</v>
      </c>
      <c r="AE47" s="712">
        <f>IF(Sampling!I55="Yes",1,0)</f>
        <v>0</v>
      </c>
      <c r="AF47" s="712">
        <f>IF(Sampling!J55="Yes",1,0)</f>
        <v>0</v>
      </c>
      <c r="AG47" s="713">
        <f>IF(Sampling!K55="Yes",1,0)</f>
        <v>0</v>
      </c>
      <c r="AH47" s="792">
        <f t="shared" ca="1" si="8"/>
        <v>0</v>
      </c>
      <c r="AI47" s="792">
        <f t="shared" ca="1" si="13"/>
        <v>0</v>
      </c>
      <c r="AJ47" s="792" t="e">
        <f t="shared" ca="1" si="9"/>
        <v>#N/A</v>
      </c>
      <c r="AK47" s="792">
        <f t="shared" si="12"/>
        <v>0</v>
      </c>
      <c r="AL47" s="792">
        <f t="shared" si="2"/>
        <v>0</v>
      </c>
      <c r="AM47" s="792" t="e">
        <f t="shared" ca="1" si="3"/>
        <v>#N/A</v>
      </c>
      <c r="AN47" s="792" t="e">
        <f t="shared" ca="1" si="4"/>
        <v>#N/A</v>
      </c>
      <c r="AO47" s="792">
        <f t="shared" ca="1" si="10"/>
        <v>0</v>
      </c>
      <c r="AP47" s="792">
        <f t="shared" ca="1" si="11"/>
        <v>0</v>
      </c>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c r="ADD47" s="1"/>
      <c r="ADE47" s="1"/>
      <c r="ADF47" s="1"/>
      <c r="ADG47" s="1"/>
      <c r="ADH47" s="1"/>
      <c r="ADI47" s="1"/>
      <c r="ADJ47" s="1"/>
      <c r="ADK47" s="1"/>
      <c r="ADL47" s="1"/>
      <c r="ADM47" s="1"/>
      <c r="ADN47" s="1"/>
      <c r="ADO47" s="1"/>
      <c r="ADP47" s="1"/>
      <c r="ADQ47" s="1"/>
      <c r="ADR47" s="1"/>
      <c r="ADS47" s="1"/>
      <c r="ADT47" s="1"/>
      <c r="ADU47" s="1"/>
      <c r="ADV47" s="1"/>
      <c r="ADW47" s="1"/>
      <c r="ADX47" s="1"/>
      <c r="ADY47" s="1"/>
      <c r="ADZ47" s="1"/>
      <c r="AEA47" s="1"/>
      <c r="AEB47" s="1"/>
      <c r="AEC47" s="1"/>
      <c r="AED47" s="1"/>
      <c r="AEE47" s="1"/>
      <c r="AEF47" s="1"/>
      <c r="AEG47" s="1"/>
      <c r="AEH47" s="1"/>
      <c r="AEI47" s="1"/>
      <c r="AEJ47" s="1"/>
      <c r="AEK47" s="1"/>
      <c r="AEL47" s="1"/>
      <c r="AEM47" s="1"/>
      <c r="AEN47" s="1"/>
      <c r="AEO47" s="1"/>
      <c r="AEP47" s="1"/>
      <c r="AEQ47" s="1"/>
      <c r="AER47" s="1"/>
      <c r="AES47" s="1"/>
      <c r="AET47" s="1"/>
      <c r="AEU47" s="1"/>
      <c r="AEV47" s="1"/>
      <c r="AEW47" s="1"/>
      <c r="AEX47" s="1"/>
      <c r="AEY47" s="1"/>
      <c r="AEZ47" s="1"/>
      <c r="AFA47" s="1"/>
      <c r="AFB47" s="1"/>
      <c r="AFC47" s="1"/>
      <c r="AFD47" s="1"/>
      <c r="AFE47" s="1"/>
      <c r="AFF47" s="1"/>
      <c r="AFG47" s="1"/>
      <c r="AFH47" s="1"/>
      <c r="AFI47" s="1"/>
      <c r="AFJ47" s="1"/>
      <c r="AFK47" s="1"/>
      <c r="AFL47" s="1"/>
      <c r="AFM47" s="1"/>
      <c r="AFN47" s="1"/>
      <c r="AFO47" s="1"/>
      <c r="AFP47" s="1"/>
      <c r="AFQ47" s="1"/>
      <c r="AFR47" s="1"/>
      <c r="AFS47" s="1"/>
      <c r="AFT47" s="1"/>
      <c r="AFU47" s="1"/>
      <c r="AFV47" s="1"/>
      <c r="AFW47" s="1"/>
      <c r="AFX47" s="1"/>
      <c r="AFY47" s="1"/>
      <c r="AFZ47" s="1"/>
      <c r="AGA47" s="1"/>
      <c r="AGB47" s="1"/>
      <c r="AGC47" s="1"/>
      <c r="AGD47" s="1"/>
      <c r="AGE47" s="1"/>
      <c r="AGF47" s="1"/>
      <c r="AGG47" s="1"/>
      <c r="AGH47" s="1"/>
      <c r="AGI47" s="1"/>
      <c r="AGJ47" s="1"/>
      <c r="AGK47" s="1"/>
      <c r="AGL47" s="1"/>
      <c r="AGM47" s="1"/>
      <c r="AGN47" s="1"/>
      <c r="AGO47" s="1"/>
      <c r="AGP47" s="1"/>
      <c r="AGQ47" s="1"/>
      <c r="AGR47" s="1"/>
      <c r="AGS47" s="1"/>
      <c r="AGT47" s="1"/>
      <c r="AGU47" s="1"/>
      <c r="AGV47" s="1"/>
      <c r="AGW47" s="1"/>
      <c r="AGX47" s="1"/>
      <c r="AGY47" s="1"/>
      <c r="AGZ47" s="1"/>
      <c r="AHA47" s="1"/>
      <c r="AHB47" s="1"/>
      <c r="AHC47" s="1"/>
      <c r="AHD47" s="1"/>
      <c r="AHE47" s="1"/>
      <c r="AHF47" s="1"/>
      <c r="AHG47" s="1"/>
      <c r="AHH47" s="1"/>
      <c r="AHI47" s="1"/>
      <c r="AHJ47" s="1"/>
      <c r="AHK47" s="1"/>
      <c r="AHL47" s="1"/>
      <c r="AHM47" s="1"/>
      <c r="AHN47" s="1"/>
      <c r="AHO47" s="1"/>
      <c r="AHP47" s="1"/>
      <c r="AHQ47" s="1"/>
      <c r="AHR47" s="1"/>
      <c r="AHS47" s="1"/>
      <c r="AHT47" s="1"/>
      <c r="AHU47" s="1"/>
      <c r="AHV47" s="1"/>
      <c r="AHW47" s="1"/>
      <c r="AHX47" s="1"/>
      <c r="AHY47" s="1"/>
      <c r="AHZ47" s="1"/>
      <c r="AIA47" s="1"/>
      <c r="AIB47" s="1"/>
      <c r="AIC47" s="1"/>
      <c r="AID47" s="1"/>
      <c r="AIE47" s="1"/>
      <c r="AIF47" s="1"/>
      <c r="AIG47" s="1"/>
      <c r="AIH47" s="1"/>
      <c r="AII47" s="1"/>
      <c r="AIJ47" s="1"/>
      <c r="AIK47" s="1"/>
      <c r="AIL47" s="1"/>
      <c r="AIM47" s="1"/>
      <c r="AIN47" s="1"/>
      <c r="AIO47" s="1"/>
      <c r="AIP47" s="1"/>
      <c r="AIQ47" s="1"/>
      <c r="AIR47" s="1"/>
      <c r="AIS47" s="1"/>
      <c r="AIT47" s="1"/>
      <c r="AIU47" s="1"/>
      <c r="AIV47" s="1"/>
      <c r="AIW47" s="1"/>
      <c r="AIX47" s="1"/>
      <c r="AIY47" s="1"/>
      <c r="AIZ47" s="1"/>
      <c r="AJA47" s="1"/>
      <c r="AJB47" s="1"/>
      <c r="AJC47" s="1"/>
      <c r="AJD47" s="1"/>
      <c r="AJE47" s="1"/>
      <c r="AJF47" s="1"/>
      <c r="AJG47" s="1"/>
      <c r="AJH47" s="1"/>
      <c r="AJI47" s="1"/>
      <c r="AJJ47" s="1"/>
      <c r="AJK47" s="1"/>
      <c r="AJL47" s="1"/>
      <c r="AJM47" s="1"/>
      <c r="AJN47" s="1"/>
      <c r="AJO47" s="1"/>
      <c r="AJP47" s="1"/>
      <c r="AJQ47" s="1"/>
      <c r="AJR47" s="1"/>
      <c r="AJS47" s="1"/>
      <c r="AJT47" s="1"/>
      <c r="AJU47" s="1"/>
      <c r="AJV47" s="1"/>
      <c r="AJW47" s="1"/>
      <c r="AJX47" s="1"/>
      <c r="AJY47" s="1"/>
      <c r="AJZ47" s="1"/>
      <c r="AKA47" s="1"/>
      <c r="AKB47" s="1"/>
      <c r="AKC47" s="1"/>
      <c r="AKD47" s="1"/>
      <c r="AKE47" s="1"/>
      <c r="AKF47" s="1"/>
      <c r="AKG47" s="1"/>
      <c r="AKH47" s="1"/>
      <c r="AKI47" s="1"/>
      <c r="AKJ47" s="1"/>
      <c r="AKK47" s="1"/>
      <c r="AKL47" s="1"/>
      <c r="AKM47" s="1"/>
      <c r="AKN47" s="1"/>
      <c r="AKO47" s="1"/>
      <c r="AKP47" s="1"/>
      <c r="AKQ47" s="1"/>
      <c r="AKR47" s="1"/>
      <c r="AKS47" s="1"/>
      <c r="AKT47" s="1"/>
      <c r="AKU47" s="1"/>
      <c r="AKV47" s="1"/>
      <c r="AKW47" s="1"/>
      <c r="AKX47" s="1"/>
      <c r="AKY47" s="1"/>
      <c r="AKZ47" s="1"/>
      <c r="ALA47" s="1"/>
      <c r="ALB47" s="1"/>
      <c r="ALC47" s="1"/>
      <c r="ALD47" s="1"/>
      <c r="ALE47" s="1"/>
      <c r="ALF47" s="1"/>
      <c r="ALG47" s="1"/>
      <c r="ALH47" s="1"/>
      <c r="ALI47" s="1"/>
      <c r="ALJ47" s="1"/>
      <c r="ALK47" s="1"/>
      <c r="ALL47" s="1"/>
      <c r="ALM47" s="1"/>
      <c r="ALN47" s="1"/>
      <c r="ALO47" s="1"/>
      <c r="ALP47" s="1"/>
      <c r="ALQ47" s="1"/>
      <c r="ALR47" s="1"/>
      <c r="ALS47" s="1"/>
      <c r="ALT47" s="1"/>
      <c r="ALU47" s="1"/>
      <c r="ALV47" s="1"/>
      <c r="ALW47" s="1"/>
      <c r="ALX47" s="1"/>
      <c r="ALY47" s="1"/>
      <c r="ALZ47" s="1"/>
      <c r="AMA47" s="1"/>
      <c r="AMB47" s="1"/>
      <c r="AMC47" s="1"/>
      <c r="AMD47" s="1"/>
      <c r="AME47" s="1"/>
      <c r="AMF47" s="1"/>
      <c r="AMG47" s="1"/>
      <c r="AMH47" s="1"/>
      <c r="AMI47" s="1"/>
      <c r="AMJ47" s="1"/>
      <c r="AMK47" s="1"/>
      <c r="AML47" s="1"/>
      <c r="AMM47" s="1"/>
      <c r="AMN47" s="1"/>
      <c r="AMO47" s="1"/>
      <c r="AMP47" s="1"/>
      <c r="AMQ47" s="1"/>
      <c r="AMR47" s="1"/>
      <c r="AMS47" s="1"/>
      <c r="AMT47" s="1"/>
      <c r="AMU47" s="1"/>
      <c r="AMV47" s="1"/>
      <c r="AMW47" s="1"/>
      <c r="AMX47" s="1"/>
      <c r="AMY47" s="1"/>
      <c r="AMZ47" s="1"/>
      <c r="ANA47" s="1"/>
      <c r="ANB47" s="1"/>
      <c r="ANC47" s="1"/>
      <c r="AND47" s="1"/>
      <c r="ANE47" s="1"/>
      <c r="ANF47" s="1"/>
      <c r="ANG47" s="1"/>
      <c r="ANH47" s="1"/>
      <c r="ANI47" s="1"/>
      <c r="ANJ47" s="1"/>
      <c r="ANK47" s="1"/>
      <c r="ANL47" s="1"/>
      <c r="ANM47" s="1"/>
      <c r="ANN47" s="1"/>
      <c r="ANO47" s="1"/>
      <c r="ANP47" s="1"/>
      <c r="ANQ47" s="1"/>
      <c r="ANR47" s="1"/>
      <c r="ANS47" s="1"/>
      <c r="ANT47" s="1"/>
      <c r="ANU47" s="1"/>
      <c r="ANV47" s="1"/>
      <c r="ANW47" s="1"/>
      <c r="ANX47" s="1"/>
      <c r="ANY47" s="1"/>
      <c r="ANZ47" s="1"/>
      <c r="AOA47" s="1"/>
      <c r="AOB47" s="1"/>
      <c r="AOC47" s="1"/>
      <c r="AOD47" s="1"/>
      <c r="AOE47" s="1"/>
      <c r="AOF47" s="1"/>
      <c r="AOG47" s="1"/>
      <c r="AOH47" s="1"/>
      <c r="AOI47" s="1"/>
      <c r="AOJ47" s="1"/>
      <c r="AOK47" s="1"/>
      <c r="AOL47" s="1"/>
      <c r="AOM47" s="1"/>
      <c r="AON47" s="1"/>
      <c r="AOO47" s="1"/>
      <c r="AOP47" s="1"/>
      <c r="AOQ47" s="1"/>
      <c r="AOR47" s="1"/>
      <c r="AOS47" s="1"/>
      <c r="AOT47" s="1"/>
      <c r="AOU47" s="1"/>
      <c r="AOV47" s="1"/>
      <c r="AOW47" s="1"/>
      <c r="AOX47" s="1"/>
      <c r="AOY47" s="1"/>
      <c r="AOZ47" s="1"/>
      <c r="APA47" s="1"/>
      <c r="APB47" s="1"/>
      <c r="APC47" s="1"/>
      <c r="APD47" s="1"/>
      <c r="APE47" s="1"/>
      <c r="APF47" s="1"/>
      <c r="APG47" s="1"/>
      <c r="APH47" s="1"/>
      <c r="API47" s="1"/>
      <c r="APJ47" s="1"/>
      <c r="APK47" s="1"/>
      <c r="APL47" s="1"/>
      <c r="APM47" s="1"/>
      <c r="APN47" s="1"/>
      <c r="APO47" s="1"/>
      <c r="APP47" s="1"/>
      <c r="APQ47" s="1"/>
      <c r="APR47" s="1"/>
      <c r="APS47" s="1"/>
      <c r="APT47" s="1"/>
      <c r="APU47" s="1"/>
      <c r="APV47" s="1"/>
      <c r="APW47" s="1"/>
      <c r="APX47" s="1"/>
      <c r="APY47" s="1"/>
      <c r="APZ47" s="1"/>
      <c r="AQA47" s="1"/>
      <c r="AQB47" s="1"/>
      <c r="AQC47" s="1"/>
      <c r="AQD47" s="1"/>
      <c r="AQE47" s="1"/>
      <c r="AQF47" s="1"/>
      <c r="AQG47" s="1"/>
      <c r="AQH47" s="1"/>
      <c r="AQI47" s="1"/>
      <c r="AQJ47" s="1"/>
      <c r="AQK47" s="1"/>
      <c r="AQL47" s="1"/>
      <c r="AQM47" s="1"/>
      <c r="AQN47" s="1"/>
      <c r="AQO47" s="1"/>
      <c r="AQP47" s="1"/>
      <c r="AQQ47" s="1"/>
      <c r="AQR47" s="1"/>
      <c r="AQS47" s="1"/>
      <c r="AQT47" s="1"/>
      <c r="AQU47" s="1"/>
      <c r="AQV47" s="1"/>
      <c r="AQW47" s="1"/>
      <c r="AQX47" s="1"/>
      <c r="AQY47" s="1"/>
      <c r="AQZ47" s="1"/>
      <c r="ARA47" s="1"/>
      <c r="ARB47" s="1"/>
      <c r="ARC47" s="1"/>
      <c r="ARD47" s="1"/>
      <c r="ARE47" s="1"/>
      <c r="ARF47" s="1"/>
      <c r="ARG47" s="1"/>
      <c r="ARH47" s="1"/>
      <c r="ARI47" s="1"/>
      <c r="ARJ47" s="1"/>
      <c r="ARK47" s="1"/>
      <c r="ARL47" s="1"/>
      <c r="ARM47" s="1"/>
      <c r="ARN47" s="1"/>
      <c r="ARO47" s="1"/>
      <c r="ARP47" s="1"/>
      <c r="ARQ47" s="1"/>
      <c r="ARR47" s="1"/>
      <c r="ARS47" s="1"/>
      <c r="ART47" s="1"/>
      <c r="ARU47" s="1"/>
      <c r="ARV47" s="1"/>
      <c r="ARW47" s="1"/>
      <c r="ARX47" s="1"/>
      <c r="ARY47" s="1"/>
      <c r="ARZ47" s="1"/>
      <c r="ASA47" s="1"/>
      <c r="ASB47" s="1"/>
      <c r="ASC47" s="1"/>
      <c r="ASD47" s="1"/>
      <c r="ASE47" s="1"/>
      <c r="ASF47" s="1"/>
      <c r="ASG47" s="1"/>
      <c r="ASH47" s="1"/>
      <c r="ASI47" s="1"/>
      <c r="ASJ47" s="1"/>
      <c r="ASK47" s="1"/>
      <c r="ASL47" s="1"/>
      <c r="ASM47" s="1"/>
      <c r="ASN47" s="1"/>
      <c r="ASO47" s="1"/>
      <c r="ASP47" s="1"/>
      <c r="ASQ47" s="1"/>
      <c r="ASR47" s="1"/>
      <c r="ASS47" s="1"/>
      <c r="AST47" s="1"/>
      <c r="ASU47" s="1"/>
      <c r="ASV47" s="1"/>
      <c r="ASW47" s="1"/>
      <c r="ASX47" s="1"/>
      <c r="ASY47" s="1"/>
      <c r="ASZ47" s="1"/>
      <c r="ATA47" s="1"/>
      <c r="ATB47" s="1"/>
      <c r="ATC47" s="1"/>
      <c r="ATD47" s="1"/>
      <c r="ATE47" s="1"/>
      <c r="ATF47" s="1"/>
      <c r="ATG47" s="1"/>
      <c r="ATH47" s="1"/>
      <c r="ATI47" s="1"/>
      <c r="ATJ47" s="1"/>
      <c r="ATK47" s="1"/>
      <c r="ATL47" s="1"/>
      <c r="ATM47" s="1"/>
      <c r="ATN47" s="1"/>
      <c r="ATO47" s="1"/>
      <c r="ATP47" s="1"/>
      <c r="ATQ47" s="1"/>
      <c r="ATR47" s="1"/>
      <c r="ATS47" s="1"/>
      <c r="ATT47" s="1"/>
      <c r="ATU47" s="1"/>
      <c r="ATV47" s="1"/>
      <c r="ATW47" s="1"/>
      <c r="ATX47" s="1"/>
      <c r="ATY47" s="1"/>
      <c r="ATZ47" s="1"/>
      <c r="AUA47" s="1"/>
      <c r="AUB47" s="1"/>
      <c r="AUC47" s="1"/>
      <c r="AUD47" s="1"/>
      <c r="AUE47" s="1"/>
      <c r="AUF47" s="1"/>
      <c r="AUG47" s="1"/>
      <c r="AUH47" s="1"/>
      <c r="AUI47" s="1"/>
      <c r="AUJ47" s="1"/>
      <c r="AUK47" s="1"/>
    </row>
    <row r="48" spans="1:1233" s="519" customFormat="1" ht="14.25">
      <c r="A48" s="53"/>
      <c r="B48" s="95" t="str">
        <f>IF('Client Info'!$D$71="Yes",'Client Info'!$D$61,"N/A")</f>
        <v>N/A</v>
      </c>
      <c r="C48" s="96" t="str">
        <f>IF(B48="ISO 9001",'Client Info'!$B$71,"N/A")</f>
        <v>N/A</v>
      </c>
      <c r="D48" s="180"/>
      <c r="E48" s="843">
        <f>'Effective Employees'!F34</f>
        <v>0</v>
      </c>
      <c r="F48" s="831"/>
      <c r="G48" s="210">
        <f>K$345</f>
        <v>0</v>
      </c>
      <c r="H48" s="832">
        <f ca="1">(1/3)*K345*T48*V48*X48*Z48</f>
        <v>0</v>
      </c>
      <c r="I48" s="832">
        <f ca="1">(2/3)*K345*T48*V48*X48*Z48</f>
        <v>0</v>
      </c>
      <c r="J48" s="210" t="e">
        <f ca="1">K346*T48*V48*X48*Z48/AA10</f>
        <v>#N/A</v>
      </c>
      <c r="K48" s="832">
        <f>IF($K$19="",0,K346*T48*V48*X48*Z48/AA10)</f>
        <v>0</v>
      </c>
      <c r="L48" s="832">
        <f>IF($L$19="",0,K346*T48*V48*X48*Z48/AA10)</f>
        <v>0</v>
      </c>
      <c r="M48" s="833" t="e">
        <f ca="1">IF($M$19="",0,K346*T48*V48*X48*Z48/AA10)</f>
        <v>#N/A</v>
      </c>
      <c r="N48" s="844" t="e">
        <f ca="1">K346*T48*V48*X48*Z48/AA10</f>
        <v>#N/A</v>
      </c>
      <c r="O48" s="436">
        <f ca="1">K347*T48*V48*X48*Z48</f>
        <v>0</v>
      </c>
      <c r="P48" s="207"/>
      <c r="Q48" s="207"/>
      <c r="R48" s="67"/>
      <c r="S48" s="702">
        <f>1</f>
        <v>1</v>
      </c>
      <c r="T48" s="702">
        <f t="shared" si="5"/>
        <v>1</v>
      </c>
      <c r="U48" s="703">
        <f ca="1">'Adjustment Factors'!AA519</f>
        <v>0</v>
      </c>
      <c r="V48" s="704">
        <f t="shared" ca="1" si="6"/>
        <v>1</v>
      </c>
      <c r="W48" s="705">
        <f>-'Client Info'!$C$55/100</f>
        <v>0</v>
      </c>
      <c r="X48" s="705">
        <f t="shared" si="7"/>
        <v>1</v>
      </c>
      <c r="Y48" s="705">
        <f>IF(Overview!$C$13="Yes",1,0)</f>
        <v>0</v>
      </c>
      <c r="Z48" s="705">
        <f>IF(Y48=1,IF('Integrated Reduction'!$C$29="",1,('Integrated Reduction'!$C$29/100+1)),1)</f>
        <v>1</v>
      </c>
      <c r="AA48" s="705">
        <f>IF(Sampling!F56="Yes",1,0)</f>
        <v>0</v>
      </c>
      <c r="AB48" s="705">
        <f>IF(Sampling!L56="Yes",1,0)</f>
        <v>0</v>
      </c>
      <c r="AC48" s="705">
        <f>IF(Sampling!G56="Yes",1,0)</f>
        <v>0</v>
      </c>
      <c r="AD48" s="705">
        <f>IF(Sampling!H56="Yes",1,0)</f>
        <v>0</v>
      </c>
      <c r="AE48" s="705">
        <f>IF(Sampling!I56="Yes",1,0)</f>
        <v>0</v>
      </c>
      <c r="AF48" s="705">
        <f>IF(Sampling!J56="Yes",1,0)</f>
        <v>0</v>
      </c>
      <c r="AG48" s="706">
        <f>IF(Sampling!K56="Yes",1,0)</f>
        <v>0</v>
      </c>
      <c r="AH48" s="790">
        <f t="shared" ca="1" si="8"/>
        <v>0</v>
      </c>
      <c r="AI48" s="790">
        <f t="shared" ca="1" si="13"/>
        <v>0</v>
      </c>
      <c r="AJ48" s="790" t="e">
        <f t="shared" ca="1" si="9"/>
        <v>#N/A</v>
      </c>
      <c r="AK48" s="790">
        <f t="shared" si="12"/>
        <v>0</v>
      </c>
      <c r="AL48" s="790">
        <f t="shared" si="2"/>
        <v>0</v>
      </c>
      <c r="AM48" s="790" t="e">
        <f t="shared" ca="1" si="3"/>
        <v>#N/A</v>
      </c>
      <c r="AN48" s="790" t="e">
        <f t="shared" ca="1" si="4"/>
        <v>#N/A</v>
      </c>
      <c r="AO48" s="790">
        <f t="shared" ca="1" si="10"/>
        <v>0</v>
      </c>
      <c r="AP48" s="790">
        <f t="shared" ca="1" si="11"/>
        <v>0</v>
      </c>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c r="ADD48" s="1"/>
      <c r="ADE48" s="1"/>
      <c r="ADF48" s="1"/>
      <c r="ADG48" s="1"/>
      <c r="ADH48" s="1"/>
      <c r="ADI48" s="1"/>
      <c r="ADJ48" s="1"/>
      <c r="ADK48" s="1"/>
      <c r="ADL48" s="1"/>
      <c r="ADM48" s="1"/>
      <c r="ADN48" s="1"/>
      <c r="ADO48" s="1"/>
      <c r="ADP48" s="1"/>
      <c r="ADQ48" s="1"/>
      <c r="ADR48" s="1"/>
      <c r="ADS48" s="1"/>
      <c r="ADT48" s="1"/>
      <c r="ADU48" s="1"/>
      <c r="ADV48" s="1"/>
      <c r="ADW48" s="1"/>
      <c r="ADX48" s="1"/>
      <c r="ADY48" s="1"/>
      <c r="ADZ48" s="1"/>
      <c r="AEA48" s="1"/>
      <c r="AEB48" s="1"/>
      <c r="AEC48" s="1"/>
      <c r="AED48" s="1"/>
      <c r="AEE48" s="1"/>
      <c r="AEF48" s="1"/>
      <c r="AEG48" s="1"/>
      <c r="AEH48" s="1"/>
      <c r="AEI48" s="1"/>
      <c r="AEJ48" s="1"/>
      <c r="AEK48" s="1"/>
      <c r="AEL48" s="1"/>
      <c r="AEM48" s="1"/>
      <c r="AEN48" s="1"/>
      <c r="AEO48" s="1"/>
      <c r="AEP48" s="1"/>
      <c r="AEQ48" s="1"/>
      <c r="AER48" s="1"/>
      <c r="AES48" s="1"/>
      <c r="AET48" s="1"/>
      <c r="AEU48" s="1"/>
      <c r="AEV48" s="1"/>
      <c r="AEW48" s="1"/>
      <c r="AEX48" s="1"/>
      <c r="AEY48" s="1"/>
      <c r="AEZ48" s="1"/>
      <c r="AFA48" s="1"/>
      <c r="AFB48" s="1"/>
      <c r="AFC48" s="1"/>
      <c r="AFD48" s="1"/>
      <c r="AFE48" s="1"/>
      <c r="AFF48" s="1"/>
      <c r="AFG48" s="1"/>
      <c r="AFH48" s="1"/>
      <c r="AFI48" s="1"/>
      <c r="AFJ48" s="1"/>
      <c r="AFK48" s="1"/>
      <c r="AFL48" s="1"/>
      <c r="AFM48" s="1"/>
      <c r="AFN48" s="1"/>
      <c r="AFO48" s="1"/>
      <c r="AFP48" s="1"/>
      <c r="AFQ48" s="1"/>
      <c r="AFR48" s="1"/>
      <c r="AFS48" s="1"/>
      <c r="AFT48" s="1"/>
      <c r="AFU48" s="1"/>
      <c r="AFV48" s="1"/>
      <c r="AFW48" s="1"/>
      <c r="AFX48" s="1"/>
      <c r="AFY48" s="1"/>
      <c r="AFZ48" s="1"/>
      <c r="AGA48" s="1"/>
      <c r="AGB48" s="1"/>
      <c r="AGC48" s="1"/>
      <c r="AGD48" s="1"/>
      <c r="AGE48" s="1"/>
      <c r="AGF48" s="1"/>
      <c r="AGG48" s="1"/>
      <c r="AGH48" s="1"/>
      <c r="AGI48" s="1"/>
      <c r="AGJ48" s="1"/>
      <c r="AGK48" s="1"/>
      <c r="AGL48" s="1"/>
      <c r="AGM48" s="1"/>
      <c r="AGN48" s="1"/>
      <c r="AGO48" s="1"/>
      <c r="AGP48" s="1"/>
      <c r="AGQ48" s="1"/>
      <c r="AGR48" s="1"/>
      <c r="AGS48" s="1"/>
      <c r="AGT48" s="1"/>
      <c r="AGU48" s="1"/>
      <c r="AGV48" s="1"/>
      <c r="AGW48" s="1"/>
      <c r="AGX48" s="1"/>
      <c r="AGY48" s="1"/>
      <c r="AGZ48" s="1"/>
      <c r="AHA48" s="1"/>
      <c r="AHB48" s="1"/>
      <c r="AHC48" s="1"/>
      <c r="AHD48" s="1"/>
      <c r="AHE48" s="1"/>
      <c r="AHF48" s="1"/>
      <c r="AHG48" s="1"/>
      <c r="AHH48" s="1"/>
      <c r="AHI48" s="1"/>
      <c r="AHJ48" s="1"/>
      <c r="AHK48" s="1"/>
      <c r="AHL48" s="1"/>
      <c r="AHM48" s="1"/>
      <c r="AHN48" s="1"/>
      <c r="AHO48" s="1"/>
      <c r="AHP48" s="1"/>
      <c r="AHQ48" s="1"/>
      <c r="AHR48" s="1"/>
      <c r="AHS48" s="1"/>
      <c r="AHT48" s="1"/>
      <c r="AHU48" s="1"/>
      <c r="AHV48" s="1"/>
      <c r="AHW48" s="1"/>
      <c r="AHX48" s="1"/>
      <c r="AHY48" s="1"/>
      <c r="AHZ48" s="1"/>
      <c r="AIA48" s="1"/>
      <c r="AIB48" s="1"/>
      <c r="AIC48" s="1"/>
      <c r="AID48" s="1"/>
      <c r="AIE48" s="1"/>
      <c r="AIF48" s="1"/>
      <c r="AIG48" s="1"/>
      <c r="AIH48" s="1"/>
      <c r="AII48" s="1"/>
      <c r="AIJ48" s="1"/>
      <c r="AIK48" s="1"/>
      <c r="AIL48" s="1"/>
      <c r="AIM48" s="1"/>
      <c r="AIN48" s="1"/>
      <c r="AIO48" s="1"/>
      <c r="AIP48" s="1"/>
      <c r="AIQ48" s="1"/>
      <c r="AIR48" s="1"/>
      <c r="AIS48" s="1"/>
      <c r="AIT48" s="1"/>
      <c r="AIU48" s="1"/>
      <c r="AIV48" s="1"/>
      <c r="AIW48" s="1"/>
      <c r="AIX48" s="1"/>
      <c r="AIY48" s="1"/>
      <c r="AIZ48" s="1"/>
      <c r="AJA48" s="1"/>
      <c r="AJB48" s="1"/>
      <c r="AJC48" s="1"/>
      <c r="AJD48" s="1"/>
      <c r="AJE48" s="1"/>
      <c r="AJF48" s="1"/>
      <c r="AJG48" s="1"/>
      <c r="AJH48" s="1"/>
      <c r="AJI48" s="1"/>
      <c r="AJJ48" s="1"/>
      <c r="AJK48" s="1"/>
      <c r="AJL48" s="1"/>
      <c r="AJM48" s="1"/>
      <c r="AJN48" s="1"/>
      <c r="AJO48" s="1"/>
      <c r="AJP48" s="1"/>
      <c r="AJQ48" s="1"/>
      <c r="AJR48" s="1"/>
      <c r="AJS48" s="1"/>
      <c r="AJT48" s="1"/>
      <c r="AJU48" s="1"/>
      <c r="AJV48" s="1"/>
      <c r="AJW48" s="1"/>
      <c r="AJX48" s="1"/>
      <c r="AJY48" s="1"/>
      <c r="AJZ48" s="1"/>
      <c r="AKA48" s="1"/>
      <c r="AKB48" s="1"/>
      <c r="AKC48" s="1"/>
      <c r="AKD48" s="1"/>
      <c r="AKE48" s="1"/>
      <c r="AKF48" s="1"/>
      <c r="AKG48" s="1"/>
      <c r="AKH48" s="1"/>
      <c r="AKI48" s="1"/>
      <c r="AKJ48" s="1"/>
      <c r="AKK48" s="1"/>
      <c r="AKL48" s="1"/>
      <c r="AKM48" s="1"/>
      <c r="AKN48" s="1"/>
      <c r="AKO48" s="1"/>
      <c r="AKP48" s="1"/>
      <c r="AKQ48" s="1"/>
      <c r="AKR48" s="1"/>
      <c r="AKS48" s="1"/>
      <c r="AKT48" s="1"/>
      <c r="AKU48" s="1"/>
      <c r="AKV48" s="1"/>
      <c r="AKW48" s="1"/>
      <c r="AKX48" s="1"/>
      <c r="AKY48" s="1"/>
      <c r="AKZ48" s="1"/>
      <c r="ALA48" s="1"/>
      <c r="ALB48" s="1"/>
      <c r="ALC48" s="1"/>
      <c r="ALD48" s="1"/>
      <c r="ALE48" s="1"/>
      <c r="ALF48" s="1"/>
      <c r="ALG48" s="1"/>
      <c r="ALH48" s="1"/>
      <c r="ALI48" s="1"/>
      <c r="ALJ48" s="1"/>
      <c r="ALK48" s="1"/>
      <c r="ALL48" s="1"/>
      <c r="ALM48" s="1"/>
      <c r="ALN48" s="1"/>
      <c r="ALO48" s="1"/>
      <c r="ALP48" s="1"/>
      <c r="ALQ48" s="1"/>
      <c r="ALR48" s="1"/>
      <c r="ALS48" s="1"/>
      <c r="ALT48" s="1"/>
      <c r="ALU48" s="1"/>
      <c r="ALV48" s="1"/>
      <c r="ALW48" s="1"/>
      <c r="ALX48" s="1"/>
      <c r="ALY48" s="1"/>
      <c r="ALZ48" s="1"/>
      <c r="AMA48" s="1"/>
      <c r="AMB48" s="1"/>
      <c r="AMC48" s="1"/>
      <c r="AMD48" s="1"/>
      <c r="AME48" s="1"/>
      <c r="AMF48" s="1"/>
      <c r="AMG48" s="1"/>
      <c r="AMH48" s="1"/>
      <c r="AMI48" s="1"/>
      <c r="AMJ48" s="1"/>
      <c r="AMK48" s="1"/>
      <c r="AML48" s="1"/>
      <c r="AMM48" s="1"/>
      <c r="AMN48" s="1"/>
      <c r="AMO48" s="1"/>
      <c r="AMP48" s="1"/>
      <c r="AMQ48" s="1"/>
      <c r="AMR48" s="1"/>
      <c r="AMS48" s="1"/>
      <c r="AMT48" s="1"/>
      <c r="AMU48" s="1"/>
      <c r="AMV48" s="1"/>
      <c r="AMW48" s="1"/>
      <c r="AMX48" s="1"/>
      <c r="AMY48" s="1"/>
      <c r="AMZ48" s="1"/>
      <c r="ANA48" s="1"/>
      <c r="ANB48" s="1"/>
      <c r="ANC48" s="1"/>
      <c r="AND48" s="1"/>
      <c r="ANE48" s="1"/>
      <c r="ANF48" s="1"/>
      <c r="ANG48" s="1"/>
      <c r="ANH48" s="1"/>
      <c r="ANI48" s="1"/>
      <c r="ANJ48" s="1"/>
      <c r="ANK48" s="1"/>
      <c r="ANL48" s="1"/>
      <c r="ANM48" s="1"/>
      <c r="ANN48" s="1"/>
      <c r="ANO48" s="1"/>
      <c r="ANP48" s="1"/>
      <c r="ANQ48" s="1"/>
      <c r="ANR48" s="1"/>
      <c r="ANS48" s="1"/>
      <c r="ANT48" s="1"/>
      <c r="ANU48" s="1"/>
      <c r="ANV48" s="1"/>
      <c r="ANW48" s="1"/>
      <c r="ANX48" s="1"/>
      <c r="ANY48" s="1"/>
      <c r="ANZ48" s="1"/>
      <c r="AOA48" s="1"/>
      <c r="AOB48" s="1"/>
      <c r="AOC48" s="1"/>
      <c r="AOD48" s="1"/>
      <c r="AOE48" s="1"/>
      <c r="AOF48" s="1"/>
      <c r="AOG48" s="1"/>
      <c r="AOH48" s="1"/>
      <c r="AOI48" s="1"/>
      <c r="AOJ48" s="1"/>
      <c r="AOK48" s="1"/>
      <c r="AOL48" s="1"/>
      <c r="AOM48" s="1"/>
      <c r="AON48" s="1"/>
      <c r="AOO48" s="1"/>
      <c r="AOP48" s="1"/>
      <c r="AOQ48" s="1"/>
      <c r="AOR48" s="1"/>
      <c r="AOS48" s="1"/>
      <c r="AOT48" s="1"/>
      <c r="AOU48" s="1"/>
      <c r="AOV48" s="1"/>
      <c r="AOW48" s="1"/>
      <c r="AOX48" s="1"/>
      <c r="AOY48" s="1"/>
      <c r="AOZ48" s="1"/>
      <c r="APA48" s="1"/>
      <c r="APB48" s="1"/>
      <c r="APC48" s="1"/>
      <c r="APD48" s="1"/>
      <c r="APE48" s="1"/>
      <c r="APF48" s="1"/>
      <c r="APG48" s="1"/>
      <c r="APH48" s="1"/>
      <c r="API48" s="1"/>
      <c r="APJ48" s="1"/>
      <c r="APK48" s="1"/>
      <c r="APL48" s="1"/>
      <c r="APM48" s="1"/>
      <c r="APN48" s="1"/>
      <c r="APO48" s="1"/>
      <c r="APP48" s="1"/>
      <c r="APQ48" s="1"/>
      <c r="APR48" s="1"/>
      <c r="APS48" s="1"/>
      <c r="APT48" s="1"/>
      <c r="APU48" s="1"/>
      <c r="APV48" s="1"/>
      <c r="APW48" s="1"/>
      <c r="APX48" s="1"/>
      <c r="APY48" s="1"/>
      <c r="APZ48" s="1"/>
      <c r="AQA48" s="1"/>
      <c r="AQB48" s="1"/>
      <c r="AQC48" s="1"/>
      <c r="AQD48" s="1"/>
      <c r="AQE48" s="1"/>
      <c r="AQF48" s="1"/>
      <c r="AQG48" s="1"/>
      <c r="AQH48" s="1"/>
      <c r="AQI48" s="1"/>
      <c r="AQJ48" s="1"/>
      <c r="AQK48" s="1"/>
      <c r="AQL48" s="1"/>
      <c r="AQM48" s="1"/>
      <c r="AQN48" s="1"/>
      <c r="AQO48" s="1"/>
      <c r="AQP48" s="1"/>
      <c r="AQQ48" s="1"/>
      <c r="AQR48" s="1"/>
      <c r="AQS48" s="1"/>
      <c r="AQT48" s="1"/>
      <c r="AQU48" s="1"/>
      <c r="AQV48" s="1"/>
      <c r="AQW48" s="1"/>
      <c r="AQX48" s="1"/>
      <c r="AQY48" s="1"/>
      <c r="AQZ48" s="1"/>
      <c r="ARA48" s="1"/>
      <c r="ARB48" s="1"/>
      <c r="ARC48" s="1"/>
      <c r="ARD48" s="1"/>
      <c r="ARE48" s="1"/>
      <c r="ARF48" s="1"/>
      <c r="ARG48" s="1"/>
      <c r="ARH48" s="1"/>
      <c r="ARI48" s="1"/>
      <c r="ARJ48" s="1"/>
      <c r="ARK48" s="1"/>
      <c r="ARL48" s="1"/>
      <c r="ARM48" s="1"/>
      <c r="ARN48" s="1"/>
      <c r="ARO48" s="1"/>
      <c r="ARP48" s="1"/>
      <c r="ARQ48" s="1"/>
      <c r="ARR48" s="1"/>
      <c r="ARS48" s="1"/>
      <c r="ART48" s="1"/>
      <c r="ARU48" s="1"/>
      <c r="ARV48" s="1"/>
      <c r="ARW48" s="1"/>
      <c r="ARX48" s="1"/>
      <c r="ARY48" s="1"/>
      <c r="ARZ48" s="1"/>
      <c r="ASA48" s="1"/>
      <c r="ASB48" s="1"/>
      <c r="ASC48" s="1"/>
      <c r="ASD48" s="1"/>
      <c r="ASE48" s="1"/>
      <c r="ASF48" s="1"/>
      <c r="ASG48" s="1"/>
      <c r="ASH48" s="1"/>
      <c r="ASI48" s="1"/>
      <c r="ASJ48" s="1"/>
      <c r="ASK48" s="1"/>
      <c r="ASL48" s="1"/>
      <c r="ASM48" s="1"/>
      <c r="ASN48" s="1"/>
      <c r="ASO48" s="1"/>
      <c r="ASP48" s="1"/>
      <c r="ASQ48" s="1"/>
      <c r="ASR48" s="1"/>
      <c r="ASS48" s="1"/>
      <c r="AST48" s="1"/>
      <c r="ASU48" s="1"/>
      <c r="ASV48" s="1"/>
      <c r="ASW48" s="1"/>
      <c r="ASX48" s="1"/>
      <c r="ASY48" s="1"/>
      <c r="ASZ48" s="1"/>
      <c r="ATA48" s="1"/>
      <c r="ATB48" s="1"/>
      <c r="ATC48" s="1"/>
      <c r="ATD48" s="1"/>
      <c r="ATE48" s="1"/>
      <c r="ATF48" s="1"/>
      <c r="ATG48" s="1"/>
      <c r="ATH48" s="1"/>
      <c r="ATI48" s="1"/>
      <c r="ATJ48" s="1"/>
      <c r="ATK48" s="1"/>
      <c r="ATL48" s="1"/>
      <c r="ATM48" s="1"/>
      <c r="ATN48" s="1"/>
      <c r="ATO48" s="1"/>
      <c r="ATP48" s="1"/>
      <c r="ATQ48" s="1"/>
      <c r="ATR48" s="1"/>
      <c r="ATS48" s="1"/>
      <c r="ATT48" s="1"/>
      <c r="ATU48" s="1"/>
      <c r="ATV48" s="1"/>
      <c r="ATW48" s="1"/>
      <c r="ATX48" s="1"/>
      <c r="ATY48" s="1"/>
      <c r="ATZ48" s="1"/>
      <c r="AUA48" s="1"/>
      <c r="AUB48" s="1"/>
      <c r="AUC48" s="1"/>
      <c r="AUD48" s="1"/>
      <c r="AUE48" s="1"/>
      <c r="AUF48" s="1"/>
      <c r="AUG48" s="1"/>
      <c r="AUH48" s="1"/>
      <c r="AUI48" s="1"/>
      <c r="AUJ48" s="1"/>
      <c r="AUK48" s="1"/>
    </row>
    <row r="49" spans="1:1233" s="519" customFormat="1" ht="14.25">
      <c r="A49" s="53"/>
      <c r="B49" s="97" t="str">
        <f>IF('Client Info'!$E$71="Yes",'Client Info'!$E$61,"N/A")</f>
        <v>N/A</v>
      </c>
      <c r="C49" s="62" t="str">
        <f>IF(B49="ISO 14001",'Client Info'!$B$71,"N/A")</f>
        <v>N/A</v>
      </c>
      <c r="D49" s="181"/>
      <c r="E49" s="834">
        <f>'Effective Employees'!F35</f>
        <v>0</v>
      </c>
      <c r="F49" s="831"/>
      <c r="G49" s="835">
        <f>K$363</f>
        <v>0</v>
      </c>
      <c r="H49" s="835">
        <f ca="1">(1/3)*K363*T49*V49*X49*Z49</f>
        <v>0</v>
      </c>
      <c r="I49" s="835">
        <f ca="1">(2/3)*K363*T49*V49*X49*Z49</f>
        <v>0</v>
      </c>
      <c r="J49" s="849" t="e">
        <f ca="1">K364*T49*V49*X49*Z49/AA10</f>
        <v>#N/A</v>
      </c>
      <c r="K49" s="835">
        <f>IF($K$19="",0,K364*T49*V49*X49*Z49/AA10)</f>
        <v>0</v>
      </c>
      <c r="L49" s="835">
        <f>IF($L$19="",0,K364*T49*V49*X49*Z49/AA10)</f>
        <v>0</v>
      </c>
      <c r="M49" s="836" t="e">
        <f ca="1">IF($M$19="",0,K364*T49*V49*X49*Z49/AA10)</f>
        <v>#N/A</v>
      </c>
      <c r="N49" s="837" t="e">
        <f ca="1">K364*T49*V49*X49*Z49/AA10</f>
        <v>#N/A</v>
      </c>
      <c r="O49" s="838">
        <f ca="1">K365*T49*V49*X49*Z49</f>
        <v>0</v>
      </c>
      <c r="P49" s="207"/>
      <c r="Q49" s="207"/>
      <c r="R49" s="67"/>
      <c r="S49" s="386">
        <f>1</f>
        <v>1</v>
      </c>
      <c r="T49" s="386">
        <f t="shared" si="5"/>
        <v>1</v>
      </c>
      <c r="U49" s="707">
        <f ca="1">'Adjustment Factors'!AP519</f>
        <v>0</v>
      </c>
      <c r="V49" s="208">
        <f t="shared" ca="1" si="6"/>
        <v>1</v>
      </c>
      <c r="W49" s="67">
        <f>-'Client Info'!$C$55/100</f>
        <v>0</v>
      </c>
      <c r="X49" s="67">
        <f t="shared" si="7"/>
        <v>1</v>
      </c>
      <c r="Y49" s="67">
        <f>IF(Overview!$C$14="Yes",1,0)</f>
        <v>0</v>
      </c>
      <c r="Z49" s="67">
        <f>IF(Y49=1,IF('Integrated Reduction'!$C$29="",1,('Integrated Reduction'!$C$29/100+1)),1)</f>
        <v>1</v>
      </c>
      <c r="AA49" s="67">
        <f>IF(Sampling!F57="Yes",1,0)</f>
        <v>0</v>
      </c>
      <c r="AB49" s="67">
        <f>IF(Sampling!L57="Yes",1,0)</f>
        <v>0</v>
      </c>
      <c r="AC49" s="67">
        <f>IF(Sampling!G57="Yes",1,0)</f>
        <v>0</v>
      </c>
      <c r="AD49" s="67">
        <f>IF(Sampling!H57="Yes",1,0)</f>
        <v>0</v>
      </c>
      <c r="AE49" s="67">
        <f>IF(Sampling!I57="Yes",1,0)</f>
        <v>0</v>
      </c>
      <c r="AF49" s="67">
        <f>IF(Sampling!J57="Yes",1,0)</f>
        <v>0</v>
      </c>
      <c r="AG49" s="708">
        <f>IF(Sampling!K57="Yes",1,0)</f>
        <v>0</v>
      </c>
      <c r="AH49" s="791">
        <f t="shared" ca="1" si="8"/>
        <v>0</v>
      </c>
      <c r="AI49" s="791">
        <f t="shared" ca="1" si="13"/>
        <v>0</v>
      </c>
      <c r="AJ49" s="791" t="e">
        <f t="shared" ca="1" si="9"/>
        <v>#N/A</v>
      </c>
      <c r="AK49" s="791">
        <f t="shared" si="12"/>
        <v>0</v>
      </c>
      <c r="AL49" s="791">
        <f t="shared" si="2"/>
        <v>0</v>
      </c>
      <c r="AM49" s="791" t="e">
        <f t="shared" ca="1" si="3"/>
        <v>#N/A</v>
      </c>
      <c r="AN49" s="791" t="e">
        <f t="shared" ca="1" si="4"/>
        <v>#N/A</v>
      </c>
      <c r="AO49" s="791">
        <f t="shared" ca="1" si="10"/>
        <v>0</v>
      </c>
      <c r="AP49" s="791">
        <f t="shared" ca="1" si="11"/>
        <v>0</v>
      </c>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c r="ADD49" s="1"/>
      <c r="ADE49" s="1"/>
      <c r="ADF49" s="1"/>
      <c r="ADG49" s="1"/>
      <c r="ADH49" s="1"/>
      <c r="ADI49" s="1"/>
      <c r="ADJ49" s="1"/>
      <c r="ADK49" s="1"/>
      <c r="ADL49" s="1"/>
      <c r="ADM49" s="1"/>
      <c r="ADN49" s="1"/>
      <c r="ADO49" s="1"/>
      <c r="ADP49" s="1"/>
      <c r="ADQ49" s="1"/>
      <c r="ADR49" s="1"/>
      <c r="ADS49" s="1"/>
      <c r="ADT49" s="1"/>
      <c r="ADU49" s="1"/>
      <c r="ADV49" s="1"/>
      <c r="ADW49" s="1"/>
      <c r="ADX49" s="1"/>
      <c r="ADY49" s="1"/>
      <c r="ADZ49" s="1"/>
      <c r="AEA49" s="1"/>
      <c r="AEB49" s="1"/>
      <c r="AEC49" s="1"/>
      <c r="AED49" s="1"/>
      <c r="AEE49" s="1"/>
      <c r="AEF49" s="1"/>
      <c r="AEG49" s="1"/>
      <c r="AEH49" s="1"/>
      <c r="AEI49" s="1"/>
      <c r="AEJ49" s="1"/>
      <c r="AEK49" s="1"/>
      <c r="AEL49" s="1"/>
      <c r="AEM49" s="1"/>
      <c r="AEN49" s="1"/>
      <c r="AEO49" s="1"/>
      <c r="AEP49" s="1"/>
      <c r="AEQ49" s="1"/>
      <c r="AER49" s="1"/>
      <c r="AES49" s="1"/>
      <c r="AET49" s="1"/>
      <c r="AEU49" s="1"/>
      <c r="AEV49" s="1"/>
      <c r="AEW49" s="1"/>
      <c r="AEX49" s="1"/>
      <c r="AEY49" s="1"/>
      <c r="AEZ49" s="1"/>
      <c r="AFA49" s="1"/>
      <c r="AFB49" s="1"/>
      <c r="AFC49" s="1"/>
      <c r="AFD49" s="1"/>
      <c r="AFE49" s="1"/>
      <c r="AFF49" s="1"/>
      <c r="AFG49" s="1"/>
      <c r="AFH49" s="1"/>
      <c r="AFI49" s="1"/>
      <c r="AFJ49" s="1"/>
      <c r="AFK49" s="1"/>
      <c r="AFL49" s="1"/>
      <c r="AFM49" s="1"/>
      <c r="AFN49" s="1"/>
      <c r="AFO49" s="1"/>
      <c r="AFP49" s="1"/>
      <c r="AFQ49" s="1"/>
      <c r="AFR49" s="1"/>
      <c r="AFS49" s="1"/>
      <c r="AFT49" s="1"/>
      <c r="AFU49" s="1"/>
      <c r="AFV49" s="1"/>
      <c r="AFW49" s="1"/>
      <c r="AFX49" s="1"/>
      <c r="AFY49" s="1"/>
      <c r="AFZ49" s="1"/>
      <c r="AGA49" s="1"/>
      <c r="AGB49" s="1"/>
      <c r="AGC49" s="1"/>
      <c r="AGD49" s="1"/>
      <c r="AGE49" s="1"/>
      <c r="AGF49" s="1"/>
      <c r="AGG49" s="1"/>
      <c r="AGH49" s="1"/>
      <c r="AGI49" s="1"/>
      <c r="AGJ49" s="1"/>
      <c r="AGK49" s="1"/>
      <c r="AGL49" s="1"/>
      <c r="AGM49" s="1"/>
      <c r="AGN49" s="1"/>
      <c r="AGO49" s="1"/>
      <c r="AGP49" s="1"/>
      <c r="AGQ49" s="1"/>
      <c r="AGR49" s="1"/>
      <c r="AGS49" s="1"/>
      <c r="AGT49" s="1"/>
      <c r="AGU49" s="1"/>
      <c r="AGV49" s="1"/>
      <c r="AGW49" s="1"/>
      <c r="AGX49" s="1"/>
      <c r="AGY49" s="1"/>
      <c r="AGZ49" s="1"/>
      <c r="AHA49" s="1"/>
      <c r="AHB49" s="1"/>
      <c r="AHC49" s="1"/>
      <c r="AHD49" s="1"/>
      <c r="AHE49" s="1"/>
      <c r="AHF49" s="1"/>
      <c r="AHG49" s="1"/>
      <c r="AHH49" s="1"/>
      <c r="AHI49" s="1"/>
      <c r="AHJ49" s="1"/>
      <c r="AHK49" s="1"/>
      <c r="AHL49" s="1"/>
      <c r="AHM49" s="1"/>
      <c r="AHN49" s="1"/>
      <c r="AHO49" s="1"/>
      <c r="AHP49" s="1"/>
      <c r="AHQ49" s="1"/>
      <c r="AHR49" s="1"/>
      <c r="AHS49" s="1"/>
      <c r="AHT49" s="1"/>
      <c r="AHU49" s="1"/>
      <c r="AHV49" s="1"/>
      <c r="AHW49" s="1"/>
      <c r="AHX49" s="1"/>
      <c r="AHY49" s="1"/>
      <c r="AHZ49" s="1"/>
      <c r="AIA49" s="1"/>
      <c r="AIB49" s="1"/>
      <c r="AIC49" s="1"/>
      <c r="AID49" s="1"/>
      <c r="AIE49" s="1"/>
      <c r="AIF49" s="1"/>
      <c r="AIG49" s="1"/>
      <c r="AIH49" s="1"/>
      <c r="AII49" s="1"/>
      <c r="AIJ49" s="1"/>
      <c r="AIK49" s="1"/>
      <c r="AIL49" s="1"/>
      <c r="AIM49" s="1"/>
      <c r="AIN49" s="1"/>
      <c r="AIO49" s="1"/>
      <c r="AIP49" s="1"/>
      <c r="AIQ49" s="1"/>
      <c r="AIR49" s="1"/>
      <c r="AIS49" s="1"/>
      <c r="AIT49" s="1"/>
      <c r="AIU49" s="1"/>
      <c r="AIV49" s="1"/>
      <c r="AIW49" s="1"/>
      <c r="AIX49" s="1"/>
      <c r="AIY49" s="1"/>
      <c r="AIZ49" s="1"/>
      <c r="AJA49" s="1"/>
      <c r="AJB49" s="1"/>
      <c r="AJC49" s="1"/>
      <c r="AJD49" s="1"/>
      <c r="AJE49" s="1"/>
      <c r="AJF49" s="1"/>
      <c r="AJG49" s="1"/>
      <c r="AJH49" s="1"/>
      <c r="AJI49" s="1"/>
      <c r="AJJ49" s="1"/>
      <c r="AJK49" s="1"/>
      <c r="AJL49" s="1"/>
      <c r="AJM49" s="1"/>
      <c r="AJN49" s="1"/>
      <c r="AJO49" s="1"/>
      <c r="AJP49" s="1"/>
      <c r="AJQ49" s="1"/>
      <c r="AJR49" s="1"/>
      <c r="AJS49" s="1"/>
      <c r="AJT49" s="1"/>
      <c r="AJU49" s="1"/>
      <c r="AJV49" s="1"/>
      <c r="AJW49" s="1"/>
      <c r="AJX49" s="1"/>
      <c r="AJY49" s="1"/>
      <c r="AJZ49" s="1"/>
      <c r="AKA49" s="1"/>
      <c r="AKB49" s="1"/>
      <c r="AKC49" s="1"/>
      <c r="AKD49" s="1"/>
      <c r="AKE49" s="1"/>
      <c r="AKF49" s="1"/>
      <c r="AKG49" s="1"/>
      <c r="AKH49" s="1"/>
      <c r="AKI49" s="1"/>
      <c r="AKJ49" s="1"/>
      <c r="AKK49" s="1"/>
      <c r="AKL49" s="1"/>
      <c r="AKM49" s="1"/>
      <c r="AKN49" s="1"/>
      <c r="AKO49" s="1"/>
      <c r="AKP49" s="1"/>
      <c r="AKQ49" s="1"/>
      <c r="AKR49" s="1"/>
      <c r="AKS49" s="1"/>
      <c r="AKT49" s="1"/>
      <c r="AKU49" s="1"/>
      <c r="AKV49" s="1"/>
      <c r="AKW49" s="1"/>
      <c r="AKX49" s="1"/>
      <c r="AKY49" s="1"/>
      <c r="AKZ49" s="1"/>
      <c r="ALA49" s="1"/>
      <c r="ALB49" s="1"/>
      <c r="ALC49" s="1"/>
      <c r="ALD49" s="1"/>
      <c r="ALE49" s="1"/>
      <c r="ALF49" s="1"/>
      <c r="ALG49" s="1"/>
      <c r="ALH49" s="1"/>
      <c r="ALI49" s="1"/>
      <c r="ALJ49" s="1"/>
      <c r="ALK49" s="1"/>
      <c r="ALL49" s="1"/>
      <c r="ALM49" s="1"/>
      <c r="ALN49" s="1"/>
      <c r="ALO49" s="1"/>
      <c r="ALP49" s="1"/>
      <c r="ALQ49" s="1"/>
      <c r="ALR49" s="1"/>
      <c r="ALS49" s="1"/>
      <c r="ALT49" s="1"/>
      <c r="ALU49" s="1"/>
      <c r="ALV49" s="1"/>
      <c r="ALW49" s="1"/>
      <c r="ALX49" s="1"/>
      <c r="ALY49" s="1"/>
      <c r="ALZ49" s="1"/>
      <c r="AMA49" s="1"/>
      <c r="AMB49" s="1"/>
      <c r="AMC49" s="1"/>
      <c r="AMD49" s="1"/>
      <c r="AME49" s="1"/>
      <c r="AMF49" s="1"/>
      <c r="AMG49" s="1"/>
      <c r="AMH49" s="1"/>
      <c r="AMI49" s="1"/>
      <c r="AMJ49" s="1"/>
      <c r="AMK49" s="1"/>
      <c r="AML49" s="1"/>
      <c r="AMM49" s="1"/>
      <c r="AMN49" s="1"/>
      <c r="AMO49" s="1"/>
      <c r="AMP49" s="1"/>
      <c r="AMQ49" s="1"/>
      <c r="AMR49" s="1"/>
      <c r="AMS49" s="1"/>
      <c r="AMT49" s="1"/>
      <c r="AMU49" s="1"/>
      <c r="AMV49" s="1"/>
      <c r="AMW49" s="1"/>
      <c r="AMX49" s="1"/>
      <c r="AMY49" s="1"/>
      <c r="AMZ49" s="1"/>
      <c r="ANA49" s="1"/>
      <c r="ANB49" s="1"/>
      <c r="ANC49" s="1"/>
      <c r="AND49" s="1"/>
      <c r="ANE49" s="1"/>
      <c r="ANF49" s="1"/>
      <c r="ANG49" s="1"/>
      <c r="ANH49" s="1"/>
      <c r="ANI49" s="1"/>
      <c r="ANJ49" s="1"/>
      <c r="ANK49" s="1"/>
      <c r="ANL49" s="1"/>
      <c r="ANM49" s="1"/>
      <c r="ANN49" s="1"/>
      <c r="ANO49" s="1"/>
      <c r="ANP49" s="1"/>
      <c r="ANQ49" s="1"/>
      <c r="ANR49" s="1"/>
      <c r="ANS49" s="1"/>
      <c r="ANT49" s="1"/>
      <c r="ANU49" s="1"/>
      <c r="ANV49" s="1"/>
      <c r="ANW49" s="1"/>
      <c r="ANX49" s="1"/>
      <c r="ANY49" s="1"/>
      <c r="ANZ49" s="1"/>
      <c r="AOA49" s="1"/>
      <c r="AOB49" s="1"/>
      <c r="AOC49" s="1"/>
      <c r="AOD49" s="1"/>
      <c r="AOE49" s="1"/>
      <c r="AOF49" s="1"/>
      <c r="AOG49" s="1"/>
      <c r="AOH49" s="1"/>
      <c r="AOI49" s="1"/>
      <c r="AOJ49" s="1"/>
      <c r="AOK49" s="1"/>
      <c r="AOL49" s="1"/>
      <c r="AOM49" s="1"/>
      <c r="AON49" s="1"/>
      <c r="AOO49" s="1"/>
      <c r="AOP49" s="1"/>
      <c r="AOQ49" s="1"/>
      <c r="AOR49" s="1"/>
      <c r="AOS49" s="1"/>
      <c r="AOT49" s="1"/>
      <c r="AOU49" s="1"/>
      <c r="AOV49" s="1"/>
      <c r="AOW49" s="1"/>
      <c r="AOX49" s="1"/>
      <c r="AOY49" s="1"/>
      <c r="AOZ49" s="1"/>
      <c r="APA49" s="1"/>
      <c r="APB49" s="1"/>
      <c r="APC49" s="1"/>
      <c r="APD49" s="1"/>
      <c r="APE49" s="1"/>
      <c r="APF49" s="1"/>
      <c r="APG49" s="1"/>
      <c r="APH49" s="1"/>
      <c r="API49" s="1"/>
      <c r="APJ49" s="1"/>
      <c r="APK49" s="1"/>
      <c r="APL49" s="1"/>
      <c r="APM49" s="1"/>
      <c r="APN49" s="1"/>
      <c r="APO49" s="1"/>
      <c r="APP49" s="1"/>
      <c r="APQ49" s="1"/>
      <c r="APR49" s="1"/>
      <c r="APS49" s="1"/>
      <c r="APT49" s="1"/>
      <c r="APU49" s="1"/>
      <c r="APV49" s="1"/>
      <c r="APW49" s="1"/>
      <c r="APX49" s="1"/>
      <c r="APY49" s="1"/>
      <c r="APZ49" s="1"/>
      <c r="AQA49" s="1"/>
      <c r="AQB49" s="1"/>
      <c r="AQC49" s="1"/>
      <c r="AQD49" s="1"/>
      <c r="AQE49" s="1"/>
      <c r="AQF49" s="1"/>
      <c r="AQG49" s="1"/>
      <c r="AQH49" s="1"/>
      <c r="AQI49" s="1"/>
      <c r="AQJ49" s="1"/>
      <c r="AQK49" s="1"/>
      <c r="AQL49" s="1"/>
      <c r="AQM49" s="1"/>
      <c r="AQN49" s="1"/>
      <c r="AQO49" s="1"/>
      <c r="AQP49" s="1"/>
      <c r="AQQ49" s="1"/>
      <c r="AQR49" s="1"/>
      <c r="AQS49" s="1"/>
      <c r="AQT49" s="1"/>
      <c r="AQU49" s="1"/>
      <c r="AQV49" s="1"/>
      <c r="AQW49" s="1"/>
      <c r="AQX49" s="1"/>
      <c r="AQY49" s="1"/>
      <c r="AQZ49" s="1"/>
      <c r="ARA49" s="1"/>
      <c r="ARB49" s="1"/>
      <c r="ARC49" s="1"/>
      <c r="ARD49" s="1"/>
      <c r="ARE49" s="1"/>
      <c r="ARF49" s="1"/>
      <c r="ARG49" s="1"/>
      <c r="ARH49" s="1"/>
      <c r="ARI49" s="1"/>
      <c r="ARJ49" s="1"/>
      <c r="ARK49" s="1"/>
      <c r="ARL49" s="1"/>
      <c r="ARM49" s="1"/>
      <c r="ARN49" s="1"/>
      <c r="ARO49" s="1"/>
      <c r="ARP49" s="1"/>
      <c r="ARQ49" s="1"/>
      <c r="ARR49" s="1"/>
      <c r="ARS49" s="1"/>
      <c r="ART49" s="1"/>
      <c r="ARU49" s="1"/>
      <c r="ARV49" s="1"/>
      <c r="ARW49" s="1"/>
      <c r="ARX49" s="1"/>
      <c r="ARY49" s="1"/>
      <c r="ARZ49" s="1"/>
      <c r="ASA49" s="1"/>
      <c r="ASB49" s="1"/>
      <c r="ASC49" s="1"/>
      <c r="ASD49" s="1"/>
      <c r="ASE49" s="1"/>
      <c r="ASF49" s="1"/>
      <c r="ASG49" s="1"/>
      <c r="ASH49" s="1"/>
      <c r="ASI49" s="1"/>
      <c r="ASJ49" s="1"/>
      <c r="ASK49" s="1"/>
      <c r="ASL49" s="1"/>
      <c r="ASM49" s="1"/>
      <c r="ASN49" s="1"/>
      <c r="ASO49" s="1"/>
      <c r="ASP49" s="1"/>
      <c r="ASQ49" s="1"/>
      <c r="ASR49" s="1"/>
      <c r="ASS49" s="1"/>
      <c r="AST49" s="1"/>
      <c r="ASU49" s="1"/>
      <c r="ASV49" s="1"/>
      <c r="ASW49" s="1"/>
      <c r="ASX49" s="1"/>
      <c r="ASY49" s="1"/>
      <c r="ASZ49" s="1"/>
      <c r="ATA49" s="1"/>
      <c r="ATB49" s="1"/>
      <c r="ATC49" s="1"/>
      <c r="ATD49" s="1"/>
      <c r="ATE49" s="1"/>
      <c r="ATF49" s="1"/>
      <c r="ATG49" s="1"/>
      <c r="ATH49" s="1"/>
      <c r="ATI49" s="1"/>
      <c r="ATJ49" s="1"/>
      <c r="ATK49" s="1"/>
      <c r="ATL49" s="1"/>
      <c r="ATM49" s="1"/>
      <c r="ATN49" s="1"/>
      <c r="ATO49" s="1"/>
      <c r="ATP49" s="1"/>
      <c r="ATQ49" s="1"/>
      <c r="ATR49" s="1"/>
      <c r="ATS49" s="1"/>
      <c r="ATT49" s="1"/>
      <c r="ATU49" s="1"/>
      <c r="ATV49" s="1"/>
      <c r="ATW49" s="1"/>
      <c r="ATX49" s="1"/>
      <c r="ATY49" s="1"/>
      <c r="ATZ49" s="1"/>
      <c r="AUA49" s="1"/>
      <c r="AUB49" s="1"/>
      <c r="AUC49" s="1"/>
      <c r="AUD49" s="1"/>
      <c r="AUE49" s="1"/>
      <c r="AUF49" s="1"/>
      <c r="AUG49" s="1"/>
      <c r="AUH49" s="1"/>
      <c r="AUI49" s="1"/>
      <c r="AUJ49" s="1"/>
      <c r="AUK49" s="1"/>
    </row>
    <row r="50" spans="1:1233" s="519" customFormat="1" ht="14.25">
      <c r="A50" s="53"/>
      <c r="B50" s="98" t="str">
        <f>IF('Client Info'!$F$71="Yes",'Client Info'!$F$61,"N/A")</f>
        <v>N/A</v>
      </c>
      <c r="C50" s="99" t="str">
        <f>IF(B50="ISO 45001",'Client Info'!$B$71,"N/A")</f>
        <v>N/A</v>
      </c>
      <c r="D50" s="182"/>
      <c r="E50" s="839">
        <f>'Effective Employees'!F36</f>
        <v>0</v>
      </c>
      <c r="F50" s="831"/>
      <c r="G50" s="840">
        <f>K$378</f>
        <v>0</v>
      </c>
      <c r="H50" s="840">
        <f ca="1">(1/3)*K378*T50*V50*X50*Z50</f>
        <v>0</v>
      </c>
      <c r="I50" s="840">
        <f ca="1">(2/3)*K378*T50*V50*X50*Z50</f>
        <v>0</v>
      </c>
      <c r="J50" s="850" t="e">
        <f ca="1">K379*T50*V50*X50*Z50/AA10</f>
        <v>#N/A</v>
      </c>
      <c r="K50" s="840">
        <f>IF($K$19="",0,K379*T50*V50*X50*Z50/AA10)</f>
        <v>0</v>
      </c>
      <c r="L50" s="840">
        <f>IF($L$19="",0,K379*T50*V50*X50*Z50/AA10)</f>
        <v>0</v>
      </c>
      <c r="M50" s="841" t="e">
        <f ca="1">IF($M$19="",0,K379*T50*V50*X50*Z50/AA10)</f>
        <v>#N/A</v>
      </c>
      <c r="N50" s="841" t="e">
        <f ca="1">K379*T50*V50*X50*Z50/AA10</f>
        <v>#N/A</v>
      </c>
      <c r="O50" s="842">
        <f ca="1">K380*T50*V50*X50*Z50</f>
        <v>0</v>
      </c>
      <c r="P50" s="53"/>
      <c r="Q50" s="53"/>
      <c r="R50" s="67"/>
      <c r="S50" s="709">
        <f>1</f>
        <v>1</v>
      </c>
      <c r="T50" s="709">
        <f t="shared" si="5"/>
        <v>1</v>
      </c>
      <c r="U50" s="710">
        <f ca="1">'Adjustment Factors'!BC519</f>
        <v>0</v>
      </c>
      <c r="V50" s="711">
        <f t="shared" ca="1" si="6"/>
        <v>1</v>
      </c>
      <c r="W50" s="712">
        <f>-'Client Info'!$C$55/100</f>
        <v>0</v>
      </c>
      <c r="X50" s="712">
        <f t="shared" si="7"/>
        <v>1</v>
      </c>
      <c r="Y50" s="712">
        <f>IF(Overview!$C$15="Yes",1,0)</f>
        <v>0</v>
      </c>
      <c r="Z50" s="712">
        <f>IF(Y50=1,IF('Integrated Reduction'!$C$29="",1,('Integrated Reduction'!$C$29/100+1)),1)</f>
        <v>1</v>
      </c>
      <c r="AA50" s="712">
        <f>IF(Sampling!F58="Yes",1,0)</f>
        <v>0</v>
      </c>
      <c r="AB50" s="712">
        <f>IF(Sampling!L58="Yes",1,0)</f>
        <v>0</v>
      </c>
      <c r="AC50" s="712">
        <f>IF(Sampling!G58="Yes",1,0)</f>
        <v>0</v>
      </c>
      <c r="AD50" s="712">
        <f>IF(Sampling!H58="Yes",1,0)</f>
        <v>0</v>
      </c>
      <c r="AE50" s="712">
        <f>IF(Sampling!I58="Yes",1,0)</f>
        <v>0</v>
      </c>
      <c r="AF50" s="712">
        <f>IF(Sampling!J58="Yes",1,0)</f>
        <v>0</v>
      </c>
      <c r="AG50" s="713">
        <f>IF(Sampling!K58="Yes",1,0)</f>
        <v>0</v>
      </c>
      <c r="AH50" s="792">
        <f t="shared" ca="1" si="8"/>
        <v>0</v>
      </c>
      <c r="AI50" s="792">
        <f t="shared" ca="1" si="13"/>
        <v>0</v>
      </c>
      <c r="AJ50" s="792" t="e">
        <f t="shared" ca="1" si="9"/>
        <v>#N/A</v>
      </c>
      <c r="AK50" s="792">
        <f t="shared" si="12"/>
        <v>0</v>
      </c>
      <c r="AL50" s="792">
        <f t="shared" si="2"/>
        <v>0</v>
      </c>
      <c r="AM50" s="792" t="e">
        <f t="shared" ca="1" si="3"/>
        <v>#N/A</v>
      </c>
      <c r="AN50" s="792" t="e">
        <f t="shared" ca="1" si="4"/>
        <v>#N/A</v>
      </c>
      <c r="AO50" s="792">
        <f t="shared" ca="1" si="10"/>
        <v>0</v>
      </c>
      <c r="AP50" s="792">
        <f t="shared" ca="1" si="11"/>
        <v>0</v>
      </c>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c r="ADD50" s="1"/>
      <c r="ADE50" s="1"/>
      <c r="ADF50" s="1"/>
      <c r="ADG50" s="1"/>
      <c r="ADH50" s="1"/>
      <c r="ADI50" s="1"/>
      <c r="ADJ50" s="1"/>
      <c r="ADK50" s="1"/>
      <c r="ADL50" s="1"/>
      <c r="ADM50" s="1"/>
      <c r="ADN50" s="1"/>
      <c r="ADO50" s="1"/>
      <c r="ADP50" s="1"/>
      <c r="ADQ50" s="1"/>
      <c r="ADR50" s="1"/>
      <c r="ADS50" s="1"/>
      <c r="ADT50" s="1"/>
      <c r="ADU50" s="1"/>
      <c r="ADV50" s="1"/>
      <c r="ADW50" s="1"/>
      <c r="ADX50" s="1"/>
      <c r="ADY50" s="1"/>
      <c r="ADZ50" s="1"/>
      <c r="AEA50" s="1"/>
      <c r="AEB50" s="1"/>
      <c r="AEC50" s="1"/>
      <c r="AED50" s="1"/>
      <c r="AEE50" s="1"/>
      <c r="AEF50" s="1"/>
      <c r="AEG50" s="1"/>
      <c r="AEH50" s="1"/>
      <c r="AEI50" s="1"/>
      <c r="AEJ50" s="1"/>
      <c r="AEK50" s="1"/>
      <c r="AEL50" s="1"/>
      <c r="AEM50" s="1"/>
      <c r="AEN50" s="1"/>
      <c r="AEO50" s="1"/>
      <c r="AEP50" s="1"/>
      <c r="AEQ50" s="1"/>
      <c r="AER50" s="1"/>
      <c r="AES50" s="1"/>
      <c r="AET50" s="1"/>
      <c r="AEU50" s="1"/>
      <c r="AEV50" s="1"/>
      <c r="AEW50" s="1"/>
      <c r="AEX50" s="1"/>
      <c r="AEY50" s="1"/>
      <c r="AEZ50" s="1"/>
      <c r="AFA50" s="1"/>
      <c r="AFB50" s="1"/>
      <c r="AFC50" s="1"/>
      <c r="AFD50" s="1"/>
      <c r="AFE50" s="1"/>
      <c r="AFF50" s="1"/>
      <c r="AFG50" s="1"/>
      <c r="AFH50" s="1"/>
      <c r="AFI50" s="1"/>
      <c r="AFJ50" s="1"/>
      <c r="AFK50" s="1"/>
      <c r="AFL50" s="1"/>
      <c r="AFM50" s="1"/>
      <c r="AFN50" s="1"/>
      <c r="AFO50" s="1"/>
      <c r="AFP50" s="1"/>
      <c r="AFQ50" s="1"/>
      <c r="AFR50" s="1"/>
      <c r="AFS50" s="1"/>
      <c r="AFT50" s="1"/>
      <c r="AFU50" s="1"/>
      <c r="AFV50" s="1"/>
      <c r="AFW50" s="1"/>
      <c r="AFX50" s="1"/>
      <c r="AFY50" s="1"/>
      <c r="AFZ50" s="1"/>
      <c r="AGA50" s="1"/>
      <c r="AGB50" s="1"/>
      <c r="AGC50" s="1"/>
      <c r="AGD50" s="1"/>
      <c r="AGE50" s="1"/>
      <c r="AGF50" s="1"/>
      <c r="AGG50" s="1"/>
      <c r="AGH50" s="1"/>
      <c r="AGI50" s="1"/>
      <c r="AGJ50" s="1"/>
      <c r="AGK50" s="1"/>
      <c r="AGL50" s="1"/>
      <c r="AGM50" s="1"/>
      <c r="AGN50" s="1"/>
      <c r="AGO50" s="1"/>
      <c r="AGP50" s="1"/>
      <c r="AGQ50" s="1"/>
      <c r="AGR50" s="1"/>
      <c r="AGS50" s="1"/>
      <c r="AGT50" s="1"/>
      <c r="AGU50" s="1"/>
      <c r="AGV50" s="1"/>
      <c r="AGW50" s="1"/>
      <c r="AGX50" s="1"/>
      <c r="AGY50" s="1"/>
      <c r="AGZ50" s="1"/>
      <c r="AHA50" s="1"/>
      <c r="AHB50" s="1"/>
      <c r="AHC50" s="1"/>
      <c r="AHD50" s="1"/>
      <c r="AHE50" s="1"/>
      <c r="AHF50" s="1"/>
      <c r="AHG50" s="1"/>
      <c r="AHH50" s="1"/>
      <c r="AHI50" s="1"/>
      <c r="AHJ50" s="1"/>
      <c r="AHK50" s="1"/>
      <c r="AHL50" s="1"/>
      <c r="AHM50" s="1"/>
      <c r="AHN50" s="1"/>
      <c r="AHO50" s="1"/>
      <c r="AHP50" s="1"/>
      <c r="AHQ50" s="1"/>
      <c r="AHR50" s="1"/>
      <c r="AHS50" s="1"/>
      <c r="AHT50" s="1"/>
      <c r="AHU50" s="1"/>
      <c r="AHV50" s="1"/>
      <c r="AHW50" s="1"/>
      <c r="AHX50" s="1"/>
      <c r="AHY50" s="1"/>
      <c r="AHZ50" s="1"/>
      <c r="AIA50" s="1"/>
      <c r="AIB50" s="1"/>
      <c r="AIC50" s="1"/>
      <c r="AID50" s="1"/>
      <c r="AIE50" s="1"/>
      <c r="AIF50" s="1"/>
      <c r="AIG50" s="1"/>
      <c r="AIH50" s="1"/>
      <c r="AII50" s="1"/>
      <c r="AIJ50" s="1"/>
      <c r="AIK50" s="1"/>
      <c r="AIL50" s="1"/>
      <c r="AIM50" s="1"/>
      <c r="AIN50" s="1"/>
      <c r="AIO50" s="1"/>
      <c r="AIP50" s="1"/>
      <c r="AIQ50" s="1"/>
      <c r="AIR50" s="1"/>
      <c r="AIS50" s="1"/>
      <c r="AIT50" s="1"/>
      <c r="AIU50" s="1"/>
      <c r="AIV50" s="1"/>
      <c r="AIW50" s="1"/>
      <c r="AIX50" s="1"/>
      <c r="AIY50" s="1"/>
      <c r="AIZ50" s="1"/>
      <c r="AJA50" s="1"/>
      <c r="AJB50" s="1"/>
      <c r="AJC50" s="1"/>
      <c r="AJD50" s="1"/>
      <c r="AJE50" s="1"/>
      <c r="AJF50" s="1"/>
      <c r="AJG50" s="1"/>
      <c r="AJH50" s="1"/>
      <c r="AJI50" s="1"/>
      <c r="AJJ50" s="1"/>
      <c r="AJK50" s="1"/>
      <c r="AJL50" s="1"/>
      <c r="AJM50" s="1"/>
      <c r="AJN50" s="1"/>
      <c r="AJO50" s="1"/>
      <c r="AJP50" s="1"/>
      <c r="AJQ50" s="1"/>
      <c r="AJR50" s="1"/>
      <c r="AJS50" s="1"/>
      <c r="AJT50" s="1"/>
      <c r="AJU50" s="1"/>
      <c r="AJV50" s="1"/>
      <c r="AJW50" s="1"/>
      <c r="AJX50" s="1"/>
      <c r="AJY50" s="1"/>
      <c r="AJZ50" s="1"/>
      <c r="AKA50" s="1"/>
      <c r="AKB50" s="1"/>
      <c r="AKC50" s="1"/>
      <c r="AKD50" s="1"/>
      <c r="AKE50" s="1"/>
      <c r="AKF50" s="1"/>
      <c r="AKG50" s="1"/>
      <c r="AKH50" s="1"/>
      <c r="AKI50" s="1"/>
      <c r="AKJ50" s="1"/>
      <c r="AKK50" s="1"/>
      <c r="AKL50" s="1"/>
      <c r="AKM50" s="1"/>
      <c r="AKN50" s="1"/>
      <c r="AKO50" s="1"/>
      <c r="AKP50" s="1"/>
      <c r="AKQ50" s="1"/>
      <c r="AKR50" s="1"/>
      <c r="AKS50" s="1"/>
      <c r="AKT50" s="1"/>
      <c r="AKU50" s="1"/>
      <c r="AKV50" s="1"/>
      <c r="AKW50" s="1"/>
      <c r="AKX50" s="1"/>
      <c r="AKY50" s="1"/>
      <c r="AKZ50" s="1"/>
      <c r="ALA50" s="1"/>
      <c r="ALB50" s="1"/>
      <c r="ALC50" s="1"/>
      <c r="ALD50" s="1"/>
      <c r="ALE50" s="1"/>
      <c r="ALF50" s="1"/>
      <c r="ALG50" s="1"/>
      <c r="ALH50" s="1"/>
      <c r="ALI50" s="1"/>
      <c r="ALJ50" s="1"/>
      <c r="ALK50" s="1"/>
      <c r="ALL50" s="1"/>
      <c r="ALM50" s="1"/>
      <c r="ALN50" s="1"/>
      <c r="ALO50" s="1"/>
      <c r="ALP50" s="1"/>
      <c r="ALQ50" s="1"/>
      <c r="ALR50" s="1"/>
      <c r="ALS50" s="1"/>
      <c r="ALT50" s="1"/>
      <c r="ALU50" s="1"/>
      <c r="ALV50" s="1"/>
      <c r="ALW50" s="1"/>
      <c r="ALX50" s="1"/>
      <c r="ALY50" s="1"/>
      <c r="ALZ50" s="1"/>
      <c r="AMA50" s="1"/>
      <c r="AMB50" s="1"/>
      <c r="AMC50" s="1"/>
      <c r="AMD50" s="1"/>
      <c r="AME50" s="1"/>
      <c r="AMF50" s="1"/>
      <c r="AMG50" s="1"/>
      <c r="AMH50" s="1"/>
      <c r="AMI50" s="1"/>
      <c r="AMJ50" s="1"/>
      <c r="AMK50" s="1"/>
      <c r="AML50" s="1"/>
      <c r="AMM50" s="1"/>
      <c r="AMN50" s="1"/>
      <c r="AMO50" s="1"/>
      <c r="AMP50" s="1"/>
      <c r="AMQ50" s="1"/>
      <c r="AMR50" s="1"/>
      <c r="AMS50" s="1"/>
      <c r="AMT50" s="1"/>
      <c r="AMU50" s="1"/>
      <c r="AMV50" s="1"/>
      <c r="AMW50" s="1"/>
      <c r="AMX50" s="1"/>
      <c r="AMY50" s="1"/>
      <c r="AMZ50" s="1"/>
      <c r="ANA50" s="1"/>
      <c r="ANB50" s="1"/>
      <c r="ANC50" s="1"/>
      <c r="AND50" s="1"/>
      <c r="ANE50" s="1"/>
      <c r="ANF50" s="1"/>
      <c r="ANG50" s="1"/>
      <c r="ANH50" s="1"/>
      <c r="ANI50" s="1"/>
      <c r="ANJ50" s="1"/>
      <c r="ANK50" s="1"/>
      <c r="ANL50" s="1"/>
      <c r="ANM50" s="1"/>
      <c r="ANN50" s="1"/>
      <c r="ANO50" s="1"/>
      <c r="ANP50" s="1"/>
      <c r="ANQ50" s="1"/>
      <c r="ANR50" s="1"/>
      <c r="ANS50" s="1"/>
      <c r="ANT50" s="1"/>
      <c r="ANU50" s="1"/>
      <c r="ANV50" s="1"/>
      <c r="ANW50" s="1"/>
      <c r="ANX50" s="1"/>
      <c r="ANY50" s="1"/>
      <c r="ANZ50" s="1"/>
      <c r="AOA50" s="1"/>
      <c r="AOB50" s="1"/>
      <c r="AOC50" s="1"/>
      <c r="AOD50" s="1"/>
      <c r="AOE50" s="1"/>
      <c r="AOF50" s="1"/>
      <c r="AOG50" s="1"/>
      <c r="AOH50" s="1"/>
      <c r="AOI50" s="1"/>
      <c r="AOJ50" s="1"/>
      <c r="AOK50" s="1"/>
      <c r="AOL50" s="1"/>
      <c r="AOM50" s="1"/>
      <c r="AON50" s="1"/>
      <c r="AOO50" s="1"/>
      <c r="AOP50" s="1"/>
      <c r="AOQ50" s="1"/>
      <c r="AOR50" s="1"/>
      <c r="AOS50" s="1"/>
      <c r="AOT50" s="1"/>
      <c r="AOU50" s="1"/>
      <c r="AOV50" s="1"/>
      <c r="AOW50" s="1"/>
      <c r="AOX50" s="1"/>
      <c r="AOY50" s="1"/>
      <c r="AOZ50" s="1"/>
      <c r="APA50" s="1"/>
      <c r="APB50" s="1"/>
      <c r="APC50" s="1"/>
      <c r="APD50" s="1"/>
      <c r="APE50" s="1"/>
      <c r="APF50" s="1"/>
      <c r="APG50" s="1"/>
      <c r="APH50" s="1"/>
      <c r="API50" s="1"/>
      <c r="APJ50" s="1"/>
      <c r="APK50" s="1"/>
      <c r="APL50" s="1"/>
      <c r="APM50" s="1"/>
      <c r="APN50" s="1"/>
      <c r="APO50" s="1"/>
      <c r="APP50" s="1"/>
      <c r="APQ50" s="1"/>
      <c r="APR50" s="1"/>
      <c r="APS50" s="1"/>
      <c r="APT50" s="1"/>
      <c r="APU50" s="1"/>
      <c r="APV50" s="1"/>
      <c r="APW50" s="1"/>
      <c r="APX50" s="1"/>
      <c r="APY50" s="1"/>
      <c r="APZ50" s="1"/>
      <c r="AQA50" s="1"/>
      <c r="AQB50" s="1"/>
      <c r="AQC50" s="1"/>
      <c r="AQD50" s="1"/>
      <c r="AQE50" s="1"/>
      <c r="AQF50" s="1"/>
      <c r="AQG50" s="1"/>
      <c r="AQH50" s="1"/>
      <c r="AQI50" s="1"/>
      <c r="AQJ50" s="1"/>
      <c r="AQK50" s="1"/>
      <c r="AQL50" s="1"/>
      <c r="AQM50" s="1"/>
      <c r="AQN50" s="1"/>
      <c r="AQO50" s="1"/>
      <c r="AQP50" s="1"/>
      <c r="AQQ50" s="1"/>
      <c r="AQR50" s="1"/>
      <c r="AQS50" s="1"/>
      <c r="AQT50" s="1"/>
      <c r="AQU50" s="1"/>
      <c r="AQV50" s="1"/>
      <c r="AQW50" s="1"/>
      <c r="AQX50" s="1"/>
      <c r="AQY50" s="1"/>
      <c r="AQZ50" s="1"/>
      <c r="ARA50" s="1"/>
      <c r="ARB50" s="1"/>
      <c r="ARC50" s="1"/>
      <c r="ARD50" s="1"/>
      <c r="ARE50" s="1"/>
      <c r="ARF50" s="1"/>
      <c r="ARG50" s="1"/>
      <c r="ARH50" s="1"/>
      <c r="ARI50" s="1"/>
      <c r="ARJ50" s="1"/>
      <c r="ARK50" s="1"/>
      <c r="ARL50" s="1"/>
      <c r="ARM50" s="1"/>
      <c r="ARN50" s="1"/>
      <c r="ARO50" s="1"/>
      <c r="ARP50" s="1"/>
      <c r="ARQ50" s="1"/>
      <c r="ARR50" s="1"/>
      <c r="ARS50" s="1"/>
      <c r="ART50" s="1"/>
      <c r="ARU50" s="1"/>
      <c r="ARV50" s="1"/>
      <c r="ARW50" s="1"/>
      <c r="ARX50" s="1"/>
      <c r="ARY50" s="1"/>
      <c r="ARZ50" s="1"/>
      <c r="ASA50" s="1"/>
      <c r="ASB50" s="1"/>
      <c r="ASC50" s="1"/>
      <c r="ASD50" s="1"/>
      <c r="ASE50" s="1"/>
      <c r="ASF50" s="1"/>
      <c r="ASG50" s="1"/>
      <c r="ASH50" s="1"/>
      <c r="ASI50" s="1"/>
      <c r="ASJ50" s="1"/>
      <c r="ASK50" s="1"/>
      <c r="ASL50" s="1"/>
      <c r="ASM50" s="1"/>
      <c r="ASN50" s="1"/>
      <c r="ASO50" s="1"/>
      <c r="ASP50" s="1"/>
      <c r="ASQ50" s="1"/>
      <c r="ASR50" s="1"/>
      <c r="ASS50" s="1"/>
      <c r="AST50" s="1"/>
      <c r="ASU50" s="1"/>
      <c r="ASV50" s="1"/>
      <c r="ASW50" s="1"/>
      <c r="ASX50" s="1"/>
      <c r="ASY50" s="1"/>
      <c r="ASZ50" s="1"/>
      <c r="ATA50" s="1"/>
      <c r="ATB50" s="1"/>
      <c r="ATC50" s="1"/>
      <c r="ATD50" s="1"/>
      <c r="ATE50" s="1"/>
      <c r="ATF50" s="1"/>
      <c r="ATG50" s="1"/>
      <c r="ATH50" s="1"/>
      <c r="ATI50" s="1"/>
      <c r="ATJ50" s="1"/>
      <c r="ATK50" s="1"/>
      <c r="ATL50" s="1"/>
      <c r="ATM50" s="1"/>
      <c r="ATN50" s="1"/>
      <c r="ATO50" s="1"/>
      <c r="ATP50" s="1"/>
      <c r="ATQ50" s="1"/>
      <c r="ATR50" s="1"/>
      <c r="ATS50" s="1"/>
      <c r="ATT50" s="1"/>
      <c r="ATU50" s="1"/>
      <c r="ATV50" s="1"/>
      <c r="ATW50" s="1"/>
      <c r="ATX50" s="1"/>
      <c r="ATY50" s="1"/>
      <c r="ATZ50" s="1"/>
      <c r="AUA50" s="1"/>
      <c r="AUB50" s="1"/>
      <c r="AUC50" s="1"/>
      <c r="AUD50" s="1"/>
      <c r="AUE50" s="1"/>
      <c r="AUF50" s="1"/>
      <c r="AUG50" s="1"/>
      <c r="AUH50" s="1"/>
      <c r="AUI50" s="1"/>
      <c r="AUJ50" s="1"/>
      <c r="AUK50" s="1"/>
    </row>
    <row r="51" spans="1:1233" s="519" customFormat="1" ht="14.25">
      <c r="A51" s="53"/>
      <c r="B51" s="95" t="str">
        <f>IF('Client Info'!$D$72="Yes",'Client Info'!$D$61,"N/A")</f>
        <v>N/A</v>
      </c>
      <c r="C51" s="96" t="str">
        <f>IF(B51="ISO 9001",'Client Info'!$B$72,"N/A")</f>
        <v>N/A</v>
      </c>
      <c r="D51" s="180"/>
      <c r="E51" s="843">
        <f>'Effective Employees'!F37</f>
        <v>0</v>
      </c>
      <c r="F51" s="831"/>
      <c r="G51" s="210">
        <f>L$345</f>
        <v>0</v>
      </c>
      <c r="H51" s="832">
        <f ca="1">(1/3)*L345*T51*V51*X51*Z51</f>
        <v>0</v>
      </c>
      <c r="I51" s="832">
        <f ca="1">(2/3)*L345*T51*V51*X51*Z51</f>
        <v>0</v>
      </c>
      <c r="J51" s="210" t="e">
        <f ca="1">L346*T51*V51*X51*Z51/AA10</f>
        <v>#N/A</v>
      </c>
      <c r="K51" s="832">
        <f>IF($K$19="",0,L346*T51*V51*X51*Z51/AA10)</f>
        <v>0</v>
      </c>
      <c r="L51" s="832">
        <f>IF($L$19="",0,L346*T51*V51*X51*Z51/AA10)</f>
        <v>0</v>
      </c>
      <c r="M51" s="833" t="e">
        <f ca="1">IF($M$19="",0,L346*T51*V51*X51*Z51/AA10)</f>
        <v>#N/A</v>
      </c>
      <c r="N51" s="844" t="e">
        <f ca="1">L346*T51*V51*X51*Z51/AA10</f>
        <v>#N/A</v>
      </c>
      <c r="O51" s="436">
        <f ca="1">L347*T51*V51*X51*Z51</f>
        <v>0</v>
      </c>
      <c r="P51" s="53"/>
      <c r="Q51" s="53"/>
      <c r="R51" s="67"/>
      <c r="S51" s="702">
        <f>1</f>
        <v>1</v>
      </c>
      <c r="T51" s="702">
        <f t="shared" si="5"/>
        <v>1</v>
      </c>
      <c r="U51" s="703">
        <f ca="1">'Adjustment Factors'!AA520</f>
        <v>0</v>
      </c>
      <c r="V51" s="704">
        <f t="shared" ca="1" si="6"/>
        <v>1</v>
      </c>
      <c r="W51" s="705">
        <f>-'Client Info'!$C$55/100</f>
        <v>0</v>
      </c>
      <c r="X51" s="705">
        <f t="shared" si="7"/>
        <v>1</v>
      </c>
      <c r="Y51" s="705">
        <f>IF(Overview!$C$13="Yes",1,0)</f>
        <v>0</v>
      </c>
      <c r="Z51" s="705">
        <f>IF(Y51=1,IF('Integrated Reduction'!$C$29="",1,('Integrated Reduction'!$C$29/100+1)),1)</f>
        <v>1</v>
      </c>
      <c r="AA51" s="705">
        <f>IF(Sampling!F59="Yes",1,0)</f>
        <v>0</v>
      </c>
      <c r="AB51" s="705">
        <f>IF(Sampling!L59="Yes",1,0)</f>
        <v>0</v>
      </c>
      <c r="AC51" s="705">
        <f>IF(Sampling!G59="Yes",1,0)</f>
        <v>0</v>
      </c>
      <c r="AD51" s="705">
        <f>IF(Sampling!H59="Yes",1,0)</f>
        <v>0</v>
      </c>
      <c r="AE51" s="705">
        <f>IF(Sampling!I59="Yes",1,0)</f>
        <v>0</v>
      </c>
      <c r="AF51" s="705">
        <f>IF(Sampling!J59="Yes",1,0)</f>
        <v>0</v>
      </c>
      <c r="AG51" s="706">
        <f>IF(Sampling!K59="Yes",1,0)</f>
        <v>0</v>
      </c>
      <c r="AH51" s="790">
        <f t="shared" ca="1" si="8"/>
        <v>0</v>
      </c>
      <c r="AI51" s="790">
        <f t="shared" ca="1" si="13"/>
        <v>0</v>
      </c>
      <c r="AJ51" s="790" t="e">
        <f t="shared" ca="1" si="9"/>
        <v>#N/A</v>
      </c>
      <c r="AK51" s="790">
        <f t="shared" si="12"/>
        <v>0</v>
      </c>
      <c r="AL51" s="790">
        <f t="shared" si="2"/>
        <v>0</v>
      </c>
      <c r="AM51" s="790" t="e">
        <f t="shared" ca="1" si="3"/>
        <v>#N/A</v>
      </c>
      <c r="AN51" s="790" t="e">
        <f t="shared" ca="1" si="4"/>
        <v>#N/A</v>
      </c>
      <c r="AO51" s="790">
        <f t="shared" ca="1" si="10"/>
        <v>0</v>
      </c>
      <c r="AP51" s="790">
        <f t="shared" ca="1" si="11"/>
        <v>0</v>
      </c>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c r="ADD51" s="1"/>
      <c r="ADE51" s="1"/>
      <c r="ADF51" s="1"/>
      <c r="ADG51" s="1"/>
      <c r="ADH51" s="1"/>
      <c r="ADI51" s="1"/>
      <c r="ADJ51" s="1"/>
      <c r="ADK51" s="1"/>
      <c r="ADL51" s="1"/>
      <c r="ADM51" s="1"/>
      <c r="ADN51" s="1"/>
      <c r="ADO51" s="1"/>
      <c r="ADP51" s="1"/>
      <c r="ADQ51" s="1"/>
      <c r="ADR51" s="1"/>
      <c r="ADS51" s="1"/>
      <c r="ADT51" s="1"/>
      <c r="ADU51" s="1"/>
      <c r="ADV51" s="1"/>
      <c r="ADW51" s="1"/>
      <c r="ADX51" s="1"/>
      <c r="ADY51" s="1"/>
      <c r="ADZ51" s="1"/>
      <c r="AEA51" s="1"/>
      <c r="AEB51" s="1"/>
      <c r="AEC51" s="1"/>
      <c r="AED51" s="1"/>
      <c r="AEE51" s="1"/>
      <c r="AEF51" s="1"/>
      <c r="AEG51" s="1"/>
      <c r="AEH51" s="1"/>
      <c r="AEI51" s="1"/>
      <c r="AEJ51" s="1"/>
      <c r="AEK51" s="1"/>
      <c r="AEL51" s="1"/>
      <c r="AEM51" s="1"/>
      <c r="AEN51" s="1"/>
      <c r="AEO51" s="1"/>
      <c r="AEP51" s="1"/>
      <c r="AEQ51" s="1"/>
      <c r="AER51" s="1"/>
      <c r="AES51" s="1"/>
      <c r="AET51" s="1"/>
      <c r="AEU51" s="1"/>
      <c r="AEV51" s="1"/>
      <c r="AEW51" s="1"/>
      <c r="AEX51" s="1"/>
      <c r="AEY51" s="1"/>
      <c r="AEZ51" s="1"/>
      <c r="AFA51" s="1"/>
      <c r="AFB51" s="1"/>
      <c r="AFC51" s="1"/>
      <c r="AFD51" s="1"/>
      <c r="AFE51" s="1"/>
      <c r="AFF51" s="1"/>
      <c r="AFG51" s="1"/>
      <c r="AFH51" s="1"/>
      <c r="AFI51" s="1"/>
      <c r="AFJ51" s="1"/>
      <c r="AFK51" s="1"/>
      <c r="AFL51" s="1"/>
      <c r="AFM51" s="1"/>
      <c r="AFN51" s="1"/>
      <c r="AFO51" s="1"/>
      <c r="AFP51" s="1"/>
      <c r="AFQ51" s="1"/>
      <c r="AFR51" s="1"/>
      <c r="AFS51" s="1"/>
      <c r="AFT51" s="1"/>
      <c r="AFU51" s="1"/>
      <c r="AFV51" s="1"/>
      <c r="AFW51" s="1"/>
      <c r="AFX51" s="1"/>
      <c r="AFY51" s="1"/>
      <c r="AFZ51" s="1"/>
      <c r="AGA51" s="1"/>
      <c r="AGB51" s="1"/>
      <c r="AGC51" s="1"/>
      <c r="AGD51" s="1"/>
      <c r="AGE51" s="1"/>
      <c r="AGF51" s="1"/>
      <c r="AGG51" s="1"/>
      <c r="AGH51" s="1"/>
      <c r="AGI51" s="1"/>
      <c r="AGJ51" s="1"/>
      <c r="AGK51" s="1"/>
      <c r="AGL51" s="1"/>
      <c r="AGM51" s="1"/>
      <c r="AGN51" s="1"/>
      <c r="AGO51" s="1"/>
      <c r="AGP51" s="1"/>
      <c r="AGQ51" s="1"/>
      <c r="AGR51" s="1"/>
      <c r="AGS51" s="1"/>
      <c r="AGT51" s="1"/>
      <c r="AGU51" s="1"/>
      <c r="AGV51" s="1"/>
      <c r="AGW51" s="1"/>
      <c r="AGX51" s="1"/>
      <c r="AGY51" s="1"/>
      <c r="AGZ51" s="1"/>
      <c r="AHA51" s="1"/>
      <c r="AHB51" s="1"/>
      <c r="AHC51" s="1"/>
      <c r="AHD51" s="1"/>
      <c r="AHE51" s="1"/>
      <c r="AHF51" s="1"/>
      <c r="AHG51" s="1"/>
      <c r="AHH51" s="1"/>
      <c r="AHI51" s="1"/>
      <c r="AHJ51" s="1"/>
      <c r="AHK51" s="1"/>
      <c r="AHL51" s="1"/>
      <c r="AHM51" s="1"/>
      <c r="AHN51" s="1"/>
      <c r="AHO51" s="1"/>
      <c r="AHP51" s="1"/>
      <c r="AHQ51" s="1"/>
      <c r="AHR51" s="1"/>
      <c r="AHS51" s="1"/>
      <c r="AHT51" s="1"/>
      <c r="AHU51" s="1"/>
      <c r="AHV51" s="1"/>
      <c r="AHW51" s="1"/>
      <c r="AHX51" s="1"/>
      <c r="AHY51" s="1"/>
      <c r="AHZ51" s="1"/>
      <c r="AIA51" s="1"/>
      <c r="AIB51" s="1"/>
      <c r="AIC51" s="1"/>
      <c r="AID51" s="1"/>
      <c r="AIE51" s="1"/>
      <c r="AIF51" s="1"/>
      <c r="AIG51" s="1"/>
      <c r="AIH51" s="1"/>
      <c r="AII51" s="1"/>
      <c r="AIJ51" s="1"/>
      <c r="AIK51" s="1"/>
      <c r="AIL51" s="1"/>
      <c r="AIM51" s="1"/>
      <c r="AIN51" s="1"/>
      <c r="AIO51" s="1"/>
      <c r="AIP51" s="1"/>
      <c r="AIQ51" s="1"/>
      <c r="AIR51" s="1"/>
      <c r="AIS51" s="1"/>
      <c r="AIT51" s="1"/>
      <c r="AIU51" s="1"/>
      <c r="AIV51" s="1"/>
      <c r="AIW51" s="1"/>
      <c r="AIX51" s="1"/>
      <c r="AIY51" s="1"/>
      <c r="AIZ51" s="1"/>
      <c r="AJA51" s="1"/>
      <c r="AJB51" s="1"/>
      <c r="AJC51" s="1"/>
      <c r="AJD51" s="1"/>
      <c r="AJE51" s="1"/>
      <c r="AJF51" s="1"/>
      <c r="AJG51" s="1"/>
      <c r="AJH51" s="1"/>
      <c r="AJI51" s="1"/>
      <c r="AJJ51" s="1"/>
      <c r="AJK51" s="1"/>
      <c r="AJL51" s="1"/>
      <c r="AJM51" s="1"/>
      <c r="AJN51" s="1"/>
      <c r="AJO51" s="1"/>
      <c r="AJP51" s="1"/>
      <c r="AJQ51" s="1"/>
      <c r="AJR51" s="1"/>
      <c r="AJS51" s="1"/>
      <c r="AJT51" s="1"/>
      <c r="AJU51" s="1"/>
      <c r="AJV51" s="1"/>
      <c r="AJW51" s="1"/>
      <c r="AJX51" s="1"/>
      <c r="AJY51" s="1"/>
      <c r="AJZ51" s="1"/>
      <c r="AKA51" s="1"/>
      <c r="AKB51" s="1"/>
      <c r="AKC51" s="1"/>
      <c r="AKD51" s="1"/>
      <c r="AKE51" s="1"/>
      <c r="AKF51" s="1"/>
      <c r="AKG51" s="1"/>
      <c r="AKH51" s="1"/>
      <c r="AKI51" s="1"/>
      <c r="AKJ51" s="1"/>
      <c r="AKK51" s="1"/>
      <c r="AKL51" s="1"/>
      <c r="AKM51" s="1"/>
      <c r="AKN51" s="1"/>
      <c r="AKO51" s="1"/>
      <c r="AKP51" s="1"/>
      <c r="AKQ51" s="1"/>
      <c r="AKR51" s="1"/>
      <c r="AKS51" s="1"/>
      <c r="AKT51" s="1"/>
      <c r="AKU51" s="1"/>
      <c r="AKV51" s="1"/>
      <c r="AKW51" s="1"/>
      <c r="AKX51" s="1"/>
      <c r="AKY51" s="1"/>
      <c r="AKZ51" s="1"/>
      <c r="ALA51" s="1"/>
      <c r="ALB51" s="1"/>
      <c r="ALC51" s="1"/>
      <c r="ALD51" s="1"/>
      <c r="ALE51" s="1"/>
      <c r="ALF51" s="1"/>
      <c r="ALG51" s="1"/>
      <c r="ALH51" s="1"/>
      <c r="ALI51" s="1"/>
      <c r="ALJ51" s="1"/>
      <c r="ALK51" s="1"/>
      <c r="ALL51" s="1"/>
      <c r="ALM51" s="1"/>
      <c r="ALN51" s="1"/>
      <c r="ALO51" s="1"/>
      <c r="ALP51" s="1"/>
      <c r="ALQ51" s="1"/>
      <c r="ALR51" s="1"/>
      <c r="ALS51" s="1"/>
      <c r="ALT51" s="1"/>
      <c r="ALU51" s="1"/>
      <c r="ALV51" s="1"/>
      <c r="ALW51" s="1"/>
      <c r="ALX51" s="1"/>
      <c r="ALY51" s="1"/>
      <c r="ALZ51" s="1"/>
      <c r="AMA51" s="1"/>
      <c r="AMB51" s="1"/>
      <c r="AMC51" s="1"/>
      <c r="AMD51" s="1"/>
      <c r="AME51" s="1"/>
      <c r="AMF51" s="1"/>
      <c r="AMG51" s="1"/>
      <c r="AMH51" s="1"/>
      <c r="AMI51" s="1"/>
      <c r="AMJ51" s="1"/>
      <c r="AMK51" s="1"/>
      <c r="AML51" s="1"/>
      <c r="AMM51" s="1"/>
      <c r="AMN51" s="1"/>
      <c r="AMO51" s="1"/>
      <c r="AMP51" s="1"/>
      <c r="AMQ51" s="1"/>
      <c r="AMR51" s="1"/>
      <c r="AMS51" s="1"/>
      <c r="AMT51" s="1"/>
      <c r="AMU51" s="1"/>
      <c r="AMV51" s="1"/>
      <c r="AMW51" s="1"/>
      <c r="AMX51" s="1"/>
      <c r="AMY51" s="1"/>
      <c r="AMZ51" s="1"/>
      <c r="ANA51" s="1"/>
      <c r="ANB51" s="1"/>
      <c r="ANC51" s="1"/>
      <c r="AND51" s="1"/>
      <c r="ANE51" s="1"/>
      <c r="ANF51" s="1"/>
      <c r="ANG51" s="1"/>
      <c r="ANH51" s="1"/>
      <c r="ANI51" s="1"/>
      <c r="ANJ51" s="1"/>
      <c r="ANK51" s="1"/>
      <c r="ANL51" s="1"/>
      <c r="ANM51" s="1"/>
      <c r="ANN51" s="1"/>
      <c r="ANO51" s="1"/>
      <c r="ANP51" s="1"/>
      <c r="ANQ51" s="1"/>
      <c r="ANR51" s="1"/>
      <c r="ANS51" s="1"/>
      <c r="ANT51" s="1"/>
      <c r="ANU51" s="1"/>
      <c r="ANV51" s="1"/>
      <c r="ANW51" s="1"/>
      <c r="ANX51" s="1"/>
      <c r="ANY51" s="1"/>
      <c r="ANZ51" s="1"/>
      <c r="AOA51" s="1"/>
      <c r="AOB51" s="1"/>
      <c r="AOC51" s="1"/>
      <c r="AOD51" s="1"/>
      <c r="AOE51" s="1"/>
      <c r="AOF51" s="1"/>
      <c r="AOG51" s="1"/>
      <c r="AOH51" s="1"/>
      <c r="AOI51" s="1"/>
      <c r="AOJ51" s="1"/>
      <c r="AOK51" s="1"/>
      <c r="AOL51" s="1"/>
      <c r="AOM51" s="1"/>
      <c r="AON51" s="1"/>
      <c r="AOO51" s="1"/>
      <c r="AOP51" s="1"/>
      <c r="AOQ51" s="1"/>
      <c r="AOR51" s="1"/>
      <c r="AOS51" s="1"/>
      <c r="AOT51" s="1"/>
      <c r="AOU51" s="1"/>
      <c r="AOV51" s="1"/>
      <c r="AOW51" s="1"/>
      <c r="AOX51" s="1"/>
      <c r="AOY51" s="1"/>
      <c r="AOZ51" s="1"/>
      <c r="APA51" s="1"/>
      <c r="APB51" s="1"/>
      <c r="APC51" s="1"/>
      <c r="APD51" s="1"/>
      <c r="APE51" s="1"/>
      <c r="APF51" s="1"/>
      <c r="APG51" s="1"/>
      <c r="APH51" s="1"/>
      <c r="API51" s="1"/>
      <c r="APJ51" s="1"/>
      <c r="APK51" s="1"/>
      <c r="APL51" s="1"/>
      <c r="APM51" s="1"/>
      <c r="APN51" s="1"/>
      <c r="APO51" s="1"/>
      <c r="APP51" s="1"/>
      <c r="APQ51" s="1"/>
      <c r="APR51" s="1"/>
      <c r="APS51" s="1"/>
      <c r="APT51" s="1"/>
      <c r="APU51" s="1"/>
      <c r="APV51" s="1"/>
      <c r="APW51" s="1"/>
      <c r="APX51" s="1"/>
      <c r="APY51" s="1"/>
      <c r="APZ51" s="1"/>
      <c r="AQA51" s="1"/>
      <c r="AQB51" s="1"/>
      <c r="AQC51" s="1"/>
      <c r="AQD51" s="1"/>
      <c r="AQE51" s="1"/>
      <c r="AQF51" s="1"/>
      <c r="AQG51" s="1"/>
      <c r="AQH51" s="1"/>
      <c r="AQI51" s="1"/>
      <c r="AQJ51" s="1"/>
      <c r="AQK51" s="1"/>
      <c r="AQL51" s="1"/>
      <c r="AQM51" s="1"/>
      <c r="AQN51" s="1"/>
      <c r="AQO51" s="1"/>
      <c r="AQP51" s="1"/>
      <c r="AQQ51" s="1"/>
      <c r="AQR51" s="1"/>
      <c r="AQS51" s="1"/>
      <c r="AQT51" s="1"/>
      <c r="AQU51" s="1"/>
      <c r="AQV51" s="1"/>
      <c r="AQW51" s="1"/>
      <c r="AQX51" s="1"/>
      <c r="AQY51" s="1"/>
      <c r="AQZ51" s="1"/>
      <c r="ARA51" s="1"/>
      <c r="ARB51" s="1"/>
      <c r="ARC51" s="1"/>
      <c r="ARD51" s="1"/>
      <c r="ARE51" s="1"/>
      <c r="ARF51" s="1"/>
      <c r="ARG51" s="1"/>
      <c r="ARH51" s="1"/>
      <c r="ARI51" s="1"/>
      <c r="ARJ51" s="1"/>
      <c r="ARK51" s="1"/>
      <c r="ARL51" s="1"/>
      <c r="ARM51" s="1"/>
      <c r="ARN51" s="1"/>
      <c r="ARO51" s="1"/>
      <c r="ARP51" s="1"/>
      <c r="ARQ51" s="1"/>
      <c r="ARR51" s="1"/>
      <c r="ARS51" s="1"/>
      <c r="ART51" s="1"/>
      <c r="ARU51" s="1"/>
      <c r="ARV51" s="1"/>
      <c r="ARW51" s="1"/>
      <c r="ARX51" s="1"/>
      <c r="ARY51" s="1"/>
      <c r="ARZ51" s="1"/>
      <c r="ASA51" s="1"/>
      <c r="ASB51" s="1"/>
      <c r="ASC51" s="1"/>
      <c r="ASD51" s="1"/>
      <c r="ASE51" s="1"/>
      <c r="ASF51" s="1"/>
      <c r="ASG51" s="1"/>
      <c r="ASH51" s="1"/>
      <c r="ASI51" s="1"/>
      <c r="ASJ51" s="1"/>
      <c r="ASK51" s="1"/>
      <c r="ASL51" s="1"/>
      <c r="ASM51" s="1"/>
      <c r="ASN51" s="1"/>
      <c r="ASO51" s="1"/>
      <c r="ASP51" s="1"/>
      <c r="ASQ51" s="1"/>
      <c r="ASR51" s="1"/>
      <c r="ASS51" s="1"/>
      <c r="AST51" s="1"/>
      <c r="ASU51" s="1"/>
      <c r="ASV51" s="1"/>
      <c r="ASW51" s="1"/>
      <c r="ASX51" s="1"/>
      <c r="ASY51" s="1"/>
      <c r="ASZ51" s="1"/>
      <c r="ATA51" s="1"/>
      <c r="ATB51" s="1"/>
      <c r="ATC51" s="1"/>
      <c r="ATD51" s="1"/>
      <c r="ATE51" s="1"/>
      <c r="ATF51" s="1"/>
      <c r="ATG51" s="1"/>
      <c r="ATH51" s="1"/>
      <c r="ATI51" s="1"/>
      <c r="ATJ51" s="1"/>
      <c r="ATK51" s="1"/>
      <c r="ATL51" s="1"/>
      <c r="ATM51" s="1"/>
      <c r="ATN51" s="1"/>
      <c r="ATO51" s="1"/>
      <c r="ATP51" s="1"/>
      <c r="ATQ51" s="1"/>
      <c r="ATR51" s="1"/>
      <c r="ATS51" s="1"/>
      <c r="ATT51" s="1"/>
      <c r="ATU51" s="1"/>
      <c r="ATV51" s="1"/>
      <c r="ATW51" s="1"/>
      <c r="ATX51" s="1"/>
      <c r="ATY51" s="1"/>
      <c r="ATZ51" s="1"/>
      <c r="AUA51" s="1"/>
      <c r="AUB51" s="1"/>
      <c r="AUC51" s="1"/>
      <c r="AUD51" s="1"/>
      <c r="AUE51" s="1"/>
      <c r="AUF51" s="1"/>
      <c r="AUG51" s="1"/>
      <c r="AUH51" s="1"/>
      <c r="AUI51" s="1"/>
      <c r="AUJ51" s="1"/>
      <c r="AUK51" s="1"/>
    </row>
    <row r="52" spans="1:1233" s="519" customFormat="1" ht="14.25">
      <c r="A52" s="53"/>
      <c r="B52" s="97" t="str">
        <f>IF('Client Info'!$E$72="Yes",'Client Info'!$E$61,"N/A")</f>
        <v>N/A</v>
      </c>
      <c r="C52" s="62" t="str">
        <f>IF(B52="ISO 14001",'Client Info'!$B$72,"N/A")</f>
        <v>N/A</v>
      </c>
      <c r="D52" s="181"/>
      <c r="E52" s="834">
        <f>'Effective Employees'!F38</f>
        <v>0</v>
      </c>
      <c r="F52" s="831"/>
      <c r="G52" s="835">
        <f>L$363</f>
        <v>0</v>
      </c>
      <c r="H52" s="835">
        <f ca="1">(1/3)*L363*T52*V52*X52*Z52</f>
        <v>0</v>
      </c>
      <c r="I52" s="835">
        <f ca="1">(2/3)*L363*T52*V52*X52*Z52</f>
        <v>0</v>
      </c>
      <c r="J52" s="849" t="e">
        <f ca="1">L364*T52*V52*X52*Z52/AA10</f>
        <v>#N/A</v>
      </c>
      <c r="K52" s="835">
        <f>IF($K$19="",0,L364*T52*V52*X52*Z52/AA10)</f>
        <v>0</v>
      </c>
      <c r="L52" s="835">
        <f>IF($L$19="",0,L364*T52*V52*X52*Z52/AA10)</f>
        <v>0</v>
      </c>
      <c r="M52" s="836" t="e">
        <f ca="1">IF($M$19="",0,L364*T52*V52*X52*Z52/AA10)</f>
        <v>#N/A</v>
      </c>
      <c r="N52" s="837" t="e">
        <f ca="1">L364*T52*V52*X52*Z52/AA10</f>
        <v>#N/A</v>
      </c>
      <c r="O52" s="838">
        <f ca="1">L365*T52*V52*X52*Z52</f>
        <v>0</v>
      </c>
      <c r="P52" s="53"/>
      <c r="Q52" s="53"/>
      <c r="R52" s="67"/>
      <c r="S52" s="386">
        <f>1</f>
        <v>1</v>
      </c>
      <c r="T52" s="386">
        <f t="shared" si="5"/>
        <v>1</v>
      </c>
      <c r="U52" s="707">
        <f ca="1">'Adjustment Factors'!AP520</f>
        <v>0</v>
      </c>
      <c r="V52" s="208">
        <f t="shared" ca="1" si="6"/>
        <v>1</v>
      </c>
      <c r="W52" s="67">
        <f>-'Client Info'!$C$55/100</f>
        <v>0</v>
      </c>
      <c r="X52" s="67">
        <f t="shared" si="7"/>
        <v>1</v>
      </c>
      <c r="Y52" s="67">
        <f>IF(Overview!$C$14="Yes",1,0)</f>
        <v>0</v>
      </c>
      <c r="Z52" s="67">
        <f>IF(Y52=1,IF('Integrated Reduction'!$C$29="",1,('Integrated Reduction'!$C$29/100+1)),1)</f>
        <v>1</v>
      </c>
      <c r="AA52" s="67">
        <f>IF(Sampling!F60="Yes",1,0)</f>
        <v>0</v>
      </c>
      <c r="AB52" s="67">
        <f>IF(Sampling!L60="Yes",1,0)</f>
        <v>0</v>
      </c>
      <c r="AC52" s="67">
        <f>IF(Sampling!G60="Yes",1,0)</f>
        <v>0</v>
      </c>
      <c r="AD52" s="67">
        <f>IF(Sampling!H60="Yes",1,0)</f>
        <v>0</v>
      </c>
      <c r="AE52" s="67">
        <f>IF(Sampling!I60="Yes",1,0)</f>
        <v>0</v>
      </c>
      <c r="AF52" s="67">
        <f>IF(Sampling!J60="Yes",1,0)</f>
        <v>0</v>
      </c>
      <c r="AG52" s="708">
        <f>IF(Sampling!K60="Yes",1,0)</f>
        <v>0</v>
      </c>
      <c r="AH52" s="791">
        <f t="shared" ca="1" si="8"/>
        <v>0</v>
      </c>
      <c r="AI52" s="791">
        <f t="shared" ca="1" si="13"/>
        <v>0</v>
      </c>
      <c r="AJ52" s="791" t="e">
        <f t="shared" ca="1" si="9"/>
        <v>#N/A</v>
      </c>
      <c r="AK52" s="791">
        <f t="shared" si="12"/>
        <v>0</v>
      </c>
      <c r="AL52" s="791">
        <f t="shared" si="2"/>
        <v>0</v>
      </c>
      <c r="AM52" s="791" t="e">
        <f t="shared" ca="1" si="3"/>
        <v>#N/A</v>
      </c>
      <c r="AN52" s="791" t="e">
        <f t="shared" ca="1" si="4"/>
        <v>#N/A</v>
      </c>
      <c r="AO52" s="791">
        <f t="shared" ca="1" si="10"/>
        <v>0</v>
      </c>
      <c r="AP52" s="791">
        <f t="shared" ca="1" si="11"/>
        <v>0</v>
      </c>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c r="ADD52" s="1"/>
      <c r="ADE52" s="1"/>
      <c r="ADF52" s="1"/>
      <c r="ADG52" s="1"/>
      <c r="ADH52" s="1"/>
      <c r="ADI52" s="1"/>
      <c r="ADJ52" s="1"/>
      <c r="ADK52" s="1"/>
      <c r="ADL52" s="1"/>
      <c r="ADM52" s="1"/>
      <c r="ADN52" s="1"/>
      <c r="ADO52" s="1"/>
      <c r="ADP52" s="1"/>
      <c r="ADQ52" s="1"/>
      <c r="ADR52" s="1"/>
      <c r="ADS52" s="1"/>
      <c r="ADT52" s="1"/>
      <c r="ADU52" s="1"/>
      <c r="ADV52" s="1"/>
      <c r="ADW52" s="1"/>
      <c r="ADX52" s="1"/>
      <c r="ADY52" s="1"/>
      <c r="ADZ52" s="1"/>
      <c r="AEA52" s="1"/>
      <c r="AEB52" s="1"/>
      <c r="AEC52" s="1"/>
      <c r="AED52" s="1"/>
      <c r="AEE52" s="1"/>
      <c r="AEF52" s="1"/>
      <c r="AEG52" s="1"/>
      <c r="AEH52" s="1"/>
      <c r="AEI52" s="1"/>
      <c r="AEJ52" s="1"/>
      <c r="AEK52" s="1"/>
      <c r="AEL52" s="1"/>
      <c r="AEM52" s="1"/>
      <c r="AEN52" s="1"/>
      <c r="AEO52" s="1"/>
      <c r="AEP52" s="1"/>
      <c r="AEQ52" s="1"/>
      <c r="AER52" s="1"/>
      <c r="AES52" s="1"/>
      <c r="AET52" s="1"/>
      <c r="AEU52" s="1"/>
      <c r="AEV52" s="1"/>
      <c r="AEW52" s="1"/>
      <c r="AEX52" s="1"/>
      <c r="AEY52" s="1"/>
      <c r="AEZ52" s="1"/>
      <c r="AFA52" s="1"/>
      <c r="AFB52" s="1"/>
      <c r="AFC52" s="1"/>
      <c r="AFD52" s="1"/>
      <c r="AFE52" s="1"/>
      <c r="AFF52" s="1"/>
      <c r="AFG52" s="1"/>
      <c r="AFH52" s="1"/>
      <c r="AFI52" s="1"/>
      <c r="AFJ52" s="1"/>
      <c r="AFK52" s="1"/>
      <c r="AFL52" s="1"/>
      <c r="AFM52" s="1"/>
      <c r="AFN52" s="1"/>
      <c r="AFO52" s="1"/>
      <c r="AFP52" s="1"/>
      <c r="AFQ52" s="1"/>
      <c r="AFR52" s="1"/>
      <c r="AFS52" s="1"/>
      <c r="AFT52" s="1"/>
      <c r="AFU52" s="1"/>
      <c r="AFV52" s="1"/>
      <c r="AFW52" s="1"/>
      <c r="AFX52" s="1"/>
      <c r="AFY52" s="1"/>
      <c r="AFZ52" s="1"/>
      <c r="AGA52" s="1"/>
      <c r="AGB52" s="1"/>
      <c r="AGC52" s="1"/>
      <c r="AGD52" s="1"/>
      <c r="AGE52" s="1"/>
      <c r="AGF52" s="1"/>
      <c r="AGG52" s="1"/>
      <c r="AGH52" s="1"/>
      <c r="AGI52" s="1"/>
      <c r="AGJ52" s="1"/>
      <c r="AGK52" s="1"/>
      <c r="AGL52" s="1"/>
      <c r="AGM52" s="1"/>
      <c r="AGN52" s="1"/>
      <c r="AGO52" s="1"/>
      <c r="AGP52" s="1"/>
      <c r="AGQ52" s="1"/>
      <c r="AGR52" s="1"/>
      <c r="AGS52" s="1"/>
      <c r="AGT52" s="1"/>
      <c r="AGU52" s="1"/>
      <c r="AGV52" s="1"/>
      <c r="AGW52" s="1"/>
      <c r="AGX52" s="1"/>
      <c r="AGY52" s="1"/>
      <c r="AGZ52" s="1"/>
      <c r="AHA52" s="1"/>
      <c r="AHB52" s="1"/>
      <c r="AHC52" s="1"/>
      <c r="AHD52" s="1"/>
      <c r="AHE52" s="1"/>
      <c r="AHF52" s="1"/>
      <c r="AHG52" s="1"/>
      <c r="AHH52" s="1"/>
      <c r="AHI52" s="1"/>
      <c r="AHJ52" s="1"/>
      <c r="AHK52" s="1"/>
      <c r="AHL52" s="1"/>
      <c r="AHM52" s="1"/>
      <c r="AHN52" s="1"/>
      <c r="AHO52" s="1"/>
      <c r="AHP52" s="1"/>
      <c r="AHQ52" s="1"/>
      <c r="AHR52" s="1"/>
      <c r="AHS52" s="1"/>
      <c r="AHT52" s="1"/>
      <c r="AHU52" s="1"/>
      <c r="AHV52" s="1"/>
      <c r="AHW52" s="1"/>
      <c r="AHX52" s="1"/>
      <c r="AHY52" s="1"/>
      <c r="AHZ52" s="1"/>
      <c r="AIA52" s="1"/>
      <c r="AIB52" s="1"/>
      <c r="AIC52" s="1"/>
      <c r="AID52" s="1"/>
      <c r="AIE52" s="1"/>
      <c r="AIF52" s="1"/>
      <c r="AIG52" s="1"/>
      <c r="AIH52" s="1"/>
      <c r="AII52" s="1"/>
      <c r="AIJ52" s="1"/>
      <c r="AIK52" s="1"/>
      <c r="AIL52" s="1"/>
      <c r="AIM52" s="1"/>
      <c r="AIN52" s="1"/>
      <c r="AIO52" s="1"/>
      <c r="AIP52" s="1"/>
      <c r="AIQ52" s="1"/>
      <c r="AIR52" s="1"/>
      <c r="AIS52" s="1"/>
      <c r="AIT52" s="1"/>
      <c r="AIU52" s="1"/>
      <c r="AIV52" s="1"/>
      <c r="AIW52" s="1"/>
      <c r="AIX52" s="1"/>
      <c r="AIY52" s="1"/>
      <c r="AIZ52" s="1"/>
      <c r="AJA52" s="1"/>
      <c r="AJB52" s="1"/>
      <c r="AJC52" s="1"/>
      <c r="AJD52" s="1"/>
      <c r="AJE52" s="1"/>
      <c r="AJF52" s="1"/>
      <c r="AJG52" s="1"/>
      <c r="AJH52" s="1"/>
      <c r="AJI52" s="1"/>
      <c r="AJJ52" s="1"/>
      <c r="AJK52" s="1"/>
      <c r="AJL52" s="1"/>
      <c r="AJM52" s="1"/>
      <c r="AJN52" s="1"/>
      <c r="AJO52" s="1"/>
      <c r="AJP52" s="1"/>
      <c r="AJQ52" s="1"/>
      <c r="AJR52" s="1"/>
      <c r="AJS52" s="1"/>
      <c r="AJT52" s="1"/>
      <c r="AJU52" s="1"/>
      <c r="AJV52" s="1"/>
      <c r="AJW52" s="1"/>
      <c r="AJX52" s="1"/>
      <c r="AJY52" s="1"/>
      <c r="AJZ52" s="1"/>
      <c r="AKA52" s="1"/>
      <c r="AKB52" s="1"/>
      <c r="AKC52" s="1"/>
      <c r="AKD52" s="1"/>
      <c r="AKE52" s="1"/>
      <c r="AKF52" s="1"/>
      <c r="AKG52" s="1"/>
      <c r="AKH52" s="1"/>
      <c r="AKI52" s="1"/>
      <c r="AKJ52" s="1"/>
      <c r="AKK52" s="1"/>
      <c r="AKL52" s="1"/>
      <c r="AKM52" s="1"/>
      <c r="AKN52" s="1"/>
      <c r="AKO52" s="1"/>
      <c r="AKP52" s="1"/>
      <c r="AKQ52" s="1"/>
      <c r="AKR52" s="1"/>
      <c r="AKS52" s="1"/>
      <c r="AKT52" s="1"/>
      <c r="AKU52" s="1"/>
      <c r="AKV52" s="1"/>
      <c r="AKW52" s="1"/>
      <c r="AKX52" s="1"/>
      <c r="AKY52" s="1"/>
      <c r="AKZ52" s="1"/>
      <c r="ALA52" s="1"/>
      <c r="ALB52" s="1"/>
      <c r="ALC52" s="1"/>
      <c r="ALD52" s="1"/>
      <c r="ALE52" s="1"/>
      <c r="ALF52" s="1"/>
      <c r="ALG52" s="1"/>
      <c r="ALH52" s="1"/>
      <c r="ALI52" s="1"/>
      <c r="ALJ52" s="1"/>
      <c r="ALK52" s="1"/>
      <c r="ALL52" s="1"/>
      <c r="ALM52" s="1"/>
      <c r="ALN52" s="1"/>
      <c r="ALO52" s="1"/>
      <c r="ALP52" s="1"/>
      <c r="ALQ52" s="1"/>
      <c r="ALR52" s="1"/>
      <c r="ALS52" s="1"/>
      <c r="ALT52" s="1"/>
      <c r="ALU52" s="1"/>
      <c r="ALV52" s="1"/>
      <c r="ALW52" s="1"/>
      <c r="ALX52" s="1"/>
      <c r="ALY52" s="1"/>
      <c r="ALZ52" s="1"/>
      <c r="AMA52" s="1"/>
      <c r="AMB52" s="1"/>
      <c r="AMC52" s="1"/>
      <c r="AMD52" s="1"/>
      <c r="AME52" s="1"/>
      <c r="AMF52" s="1"/>
      <c r="AMG52" s="1"/>
      <c r="AMH52" s="1"/>
      <c r="AMI52" s="1"/>
      <c r="AMJ52" s="1"/>
      <c r="AMK52" s="1"/>
      <c r="AML52" s="1"/>
      <c r="AMM52" s="1"/>
      <c r="AMN52" s="1"/>
      <c r="AMO52" s="1"/>
      <c r="AMP52" s="1"/>
      <c r="AMQ52" s="1"/>
      <c r="AMR52" s="1"/>
      <c r="AMS52" s="1"/>
      <c r="AMT52" s="1"/>
      <c r="AMU52" s="1"/>
      <c r="AMV52" s="1"/>
      <c r="AMW52" s="1"/>
      <c r="AMX52" s="1"/>
      <c r="AMY52" s="1"/>
      <c r="AMZ52" s="1"/>
      <c r="ANA52" s="1"/>
      <c r="ANB52" s="1"/>
      <c r="ANC52" s="1"/>
      <c r="AND52" s="1"/>
      <c r="ANE52" s="1"/>
      <c r="ANF52" s="1"/>
      <c r="ANG52" s="1"/>
      <c r="ANH52" s="1"/>
      <c r="ANI52" s="1"/>
      <c r="ANJ52" s="1"/>
      <c r="ANK52" s="1"/>
      <c r="ANL52" s="1"/>
      <c r="ANM52" s="1"/>
      <c r="ANN52" s="1"/>
      <c r="ANO52" s="1"/>
      <c r="ANP52" s="1"/>
      <c r="ANQ52" s="1"/>
      <c r="ANR52" s="1"/>
      <c r="ANS52" s="1"/>
      <c r="ANT52" s="1"/>
      <c r="ANU52" s="1"/>
      <c r="ANV52" s="1"/>
      <c r="ANW52" s="1"/>
      <c r="ANX52" s="1"/>
      <c r="ANY52" s="1"/>
      <c r="ANZ52" s="1"/>
      <c r="AOA52" s="1"/>
      <c r="AOB52" s="1"/>
      <c r="AOC52" s="1"/>
      <c r="AOD52" s="1"/>
      <c r="AOE52" s="1"/>
      <c r="AOF52" s="1"/>
      <c r="AOG52" s="1"/>
      <c r="AOH52" s="1"/>
      <c r="AOI52" s="1"/>
      <c r="AOJ52" s="1"/>
      <c r="AOK52" s="1"/>
      <c r="AOL52" s="1"/>
      <c r="AOM52" s="1"/>
      <c r="AON52" s="1"/>
      <c r="AOO52" s="1"/>
      <c r="AOP52" s="1"/>
      <c r="AOQ52" s="1"/>
      <c r="AOR52" s="1"/>
      <c r="AOS52" s="1"/>
      <c r="AOT52" s="1"/>
      <c r="AOU52" s="1"/>
      <c r="AOV52" s="1"/>
      <c r="AOW52" s="1"/>
      <c r="AOX52" s="1"/>
      <c r="AOY52" s="1"/>
      <c r="AOZ52" s="1"/>
      <c r="APA52" s="1"/>
      <c r="APB52" s="1"/>
      <c r="APC52" s="1"/>
      <c r="APD52" s="1"/>
      <c r="APE52" s="1"/>
      <c r="APF52" s="1"/>
      <c r="APG52" s="1"/>
      <c r="APH52" s="1"/>
      <c r="API52" s="1"/>
      <c r="APJ52" s="1"/>
      <c r="APK52" s="1"/>
      <c r="APL52" s="1"/>
      <c r="APM52" s="1"/>
      <c r="APN52" s="1"/>
      <c r="APO52" s="1"/>
      <c r="APP52" s="1"/>
      <c r="APQ52" s="1"/>
      <c r="APR52" s="1"/>
      <c r="APS52" s="1"/>
      <c r="APT52" s="1"/>
      <c r="APU52" s="1"/>
      <c r="APV52" s="1"/>
      <c r="APW52" s="1"/>
      <c r="APX52" s="1"/>
      <c r="APY52" s="1"/>
      <c r="APZ52" s="1"/>
      <c r="AQA52" s="1"/>
      <c r="AQB52" s="1"/>
      <c r="AQC52" s="1"/>
      <c r="AQD52" s="1"/>
      <c r="AQE52" s="1"/>
      <c r="AQF52" s="1"/>
      <c r="AQG52" s="1"/>
      <c r="AQH52" s="1"/>
      <c r="AQI52" s="1"/>
      <c r="AQJ52" s="1"/>
      <c r="AQK52" s="1"/>
      <c r="AQL52" s="1"/>
      <c r="AQM52" s="1"/>
      <c r="AQN52" s="1"/>
      <c r="AQO52" s="1"/>
      <c r="AQP52" s="1"/>
      <c r="AQQ52" s="1"/>
      <c r="AQR52" s="1"/>
      <c r="AQS52" s="1"/>
      <c r="AQT52" s="1"/>
      <c r="AQU52" s="1"/>
      <c r="AQV52" s="1"/>
      <c r="AQW52" s="1"/>
      <c r="AQX52" s="1"/>
      <c r="AQY52" s="1"/>
      <c r="AQZ52" s="1"/>
      <c r="ARA52" s="1"/>
      <c r="ARB52" s="1"/>
      <c r="ARC52" s="1"/>
      <c r="ARD52" s="1"/>
      <c r="ARE52" s="1"/>
      <c r="ARF52" s="1"/>
      <c r="ARG52" s="1"/>
      <c r="ARH52" s="1"/>
      <c r="ARI52" s="1"/>
      <c r="ARJ52" s="1"/>
      <c r="ARK52" s="1"/>
      <c r="ARL52" s="1"/>
      <c r="ARM52" s="1"/>
      <c r="ARN52" s="1"/>
      <c r="ARO52" s="1"/>
      <c r="ARP52" s="1"/>
      <c r="ARQ52" s="1"/>
      <c r="ARR52" s="1"/>
      <c r="ARS52" s="1"/>
      <c r="ART52" s="1"/>
      <c r="ARU52" s="1"/>
      <c r="ARV52" s="1"/>
      <c r="ARW52" s="1"/>
      <c r="ARX52" s="1"/>
      <c r="ARY52" s="1"/>
      <c r="ARZ52" s="1"/>
      <c r="ASA52" s="1"/>
      <c r="ASB52" s="1"/>
      <c r="ASC52" s="1"/>
      <c r="ASD52" s="1"/>
      <c r="ASE52" s="1"/>
      <c r="ASF52" s="1"/>
      <c r="ASG52" s="1"/>
      <c r="ASH52" s="1"/>
      <c r="ASI52" s="1"/>
      <c r="ASJ52" s="1"/>
      <c r="ASK52" s="1"/>
      <c r="ASL52" s="1"/>
      <c r="ASM52" s="1"/>
      <c r="ASN52" s="1"/>
      <c r="ASO52" s="1"/>
      <c r="ASP52" s="1"/>
      <c r="ASQ52" s="1"/>
      <c r="ASR52" s="1"/>
      <c r="ASS52" s="1"/>
      <c r="AST52" s="1"/>
      <c r="ASU52" s="1"/>
      <c r="ASV52" s="1"/>
      <c r="ASW52" s="1"/>
      <c r="ASX52" s="1"/>
      <c r="ASY52" s="1"/>
      <c r="ASZ52" s="1"/>
      <c r="ATA52" s="1"/>
      <c r="ATB52" s="1"/>
      <c r="ATC52" s="1"/>
      <c r="ATD52" s="1"/>
      <c r="ATE52" s="1"/>
      <c r="ATF52" s="1"/>
      <c r="ATG52" s="1"/>
      <c r="ATH52" s="1"/>
      <c r="ATI52" s="1"/>
      <c r="ATJ52" s="1"/>
      <c r="ATK52" s="1"/>
      <c r="ATL52" s="1"/>
      <c r="ATM52" s="1"/>
      <c r="ATN52" s="1"/>
      <c r="ATO52" s="1"/>
      <c r="ATP52" s="1"/>
      <c r="ATQ52" s="1"/>
      <c r="ATR52" s="1"/>
      <c r="ATS52" s="1"/>
      <c r="ATT52" s="1"/>
      <c r="ATU52" s="1"/>
      <c r="ATV52" s="1"/>
      <c r="ATW52" s="1"/>
      <c r="ATX52" s="1"/>
      <c r="ATY52" s="1"/>
      <c r="ATZ52" s="1"/>
      <c r="AUA52" s="1"/>
      <c r="AUB52" s="1"/>
      <c r="AUC52" s="1"/>
      <c r="AUD52" s="1"/>
      <c r="AUE52" s="1"/>
      <c r="AUF52" s="1"/>
      <c r="AUG52" s="1"/>
      <c r="AUH52" s="1"/>
      <c r="AUI52" s="1"/>
      <c r="AUJ52" s="1"/>
      <c r="AUK52" s="1"/>
    </row>
    <row r="53" spans="1:1233" s="519" customFormat="1" ht="14.25">
      <c r="A53" s="53"/>
      <c r="B53" s="98" t="str">
        <f>IF('Client Info'!$F$72="Yes",'Client Info'!$F$61,"N/A")</f>
        <v>N/A</v>
      </c>
      <c r="C53" s="99" t="str">
        <f>IF(B53="ISO 45001",'Client Info'!$B$72,"N/A")</f>
        <v>N/A</v>
      </c>
      <c r="D53" s="182"/>
      <c r="E53" s="839">
        <f>'Effective Employees'!F39</f>
        <v>0</v>
      </c>
      <c r="F53" s="831"/>
      <c r="G53" s="840">
        <f>L$378</f>
        <v>0</v>
      </c>
      <c r="H53" s="840">
        <f ca="1">(1/3)*L378*T53*V53*X53*Z53</f>
        <v>0</v>
      </c>
      <c r="I53" s="840">
        <f ca="1">(2/3)*L378*T53*V53*X53*Z53</f>
        <v>0</v>
      </c>
      <c r="J53" s="850" t="e">
        <f ca="1">L379*T53*V53*X53*Z53/AA10</f>
        <v>#N/A</v>
      </c>
      <c r="K53" s="840">
        <f>IF($K$19="",0,L379*T53*V53*X53*Z53/AA10)</f>
        <v>0</v>
      </c>
      <c r="L53" s="840">
        <f>IF($L$19="",0,L379*T53*V53*X53*Z53/AA10)</f>
        <v>0</v>
      </c>
      <c r="M53" s="841" t="e">
        <f ca="1">IF($M$19="",0,L379*T53*V53*X53*Z53/AA10)</f>
        <v>#N/A</v>
      </c>
      <c r="N53" s="841" t="e">
        <f ca="1">L379*T53*V53*X53*Z53/AA10</f>
        <v>#N/A</v>
      </c>
      <c r="O53" s="842">
        <f ca="1">L380*T53*V53*X53*Z53</f>
        <v>0</v>
      </c>
      <c r="P53" s="53"/>
      <c r="Q53" s="53"/>
      <c r="R53" s="67"/>
      <c r="S53" s="709">
        <f>1</f>
        <v>1</v>
      </c>
      <c r="T53" s="709">
        <f t="shared" si="5"/>
        <v>1</v>
      </c>
      <c r="U53" s="710">
        <f ca="1">'Adjustment Factors'!BC520</f>
        <v>0</v>
      </c>
      <c r="V53" s="711">
        <f t="shared" ca="1" si="6"/>
        <v>1</v>
      </c>
      <c r="W53" s="712">
        <f>-'Client Info'!$C$55/100</f>
        <v>0</v>
      </c>
      <c r="X53" s="712">
        <f t="shared" si="7"/>
        <v>1</v>
      </c>
      <c r="Y53" s="712">
        <f>IF(Overview!$C$15="Yes",1,0)</f>
        <v>0</v>
      </c>
      <c r="Z53" s="712">
        <f>IF(Y53=1,IF('Integrated Reduction'!$C$29="",1,('Integrated Reduction'!$C$29/100+1)),1)</f>
        <v>1</v>
      </c>
      <c r="AA53" s="712">
        <f>IF(Sampling!F61="Yes",1,0)</f>
        <v>0</v>
      </c>
      <c r="AB53" s="712">
        <f>IF(Sampling!L61="Yes",1,0)</f>
        <v>0</v>
      </c>
      <c r="AC53" s="712">
        <f>IF(Sampling!G61="Yes",1,0)</f>
        <v>0</v>
      </c>
      <c r="AD53" s="712">
        <f>IF(Sampling!H61="Yes",1,0)</f>
        <v>0</v>
      </c>
      <c r="AE53" s="712">
        <f>IF(Sampling!I61="Yes",1,0)</f>
        <v>0</v>
      </c>
      <c r="AF53" s="712">
        <f>IF(Sampling!J61="Yes",1,0)</f>
        <v>0</v>
      </c>
      <c r="AG53" s="713">
        <f>IF(Sampling!K61="Yes",1,0)</f>
        <v>0</v>
      </c>
      <c r="AH53" s="792">
        <f t="shared" ca="1" si="8"/>
        <v>0</v>
      </c>
      <c r="AI53" s="792">
        <f t="shared" ca="1" si="13"/>
        <v>0</v>
      </c>
      <c r="AJ53" s="792" t="e">
        <f t="shared" ca="1" si="9"/>
        <v>#N/A</v>
      </c>
      <c r="AK53" s="792">
        <f t="shared" si="12"/>
        <v>0</v>
      </c>
      <c r="AL53" s="792">
        <f t="shared" si="2"/>
        <v>0</v>
      </c>
      <c r="AM53" s="792" t="e">
        <f t="shared" ca="1" si="3"/>
        <v>#N/A</v>
      </c>
      <c r="AN53" s="792" t="e">
        <f t="shared" ca="1" si="4"/>
        <v>#N/A</v>
      </c>
      <c r="AO53" s="792">
        <f t="shared" ca="1" si="10"/>
        <v>0</v>
      </c>
      <c r="AP53" s="792">
        <f t="shared" ca="1" si="11"/>
        <v>0</v>
      </c>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c r="ADD53" s="1"/>
      <c r="ADE53" s="1"/>
      <c r="ADF53" s="1"/>
      <c r="ADG53" s="1"/>
      <c r="ADH53" s="1"/>
      <c r="ADI53" s="1"/>
      <c r="ADJ53" s="1"/>
      <c r="ADK53" s="1"/>
      <c r="ADL53" s="1"/>
      <c r="ADM53" s="1"/>
      <c r="ADN53" s="1"/>
      <c r="ADO53" s="1"/>
      <c r="ADP53" s="1"/>
      <c r="ADQ53" s="1"/>
      <c r="ADR53" s="1"/>
      <c r="ADS53" s="1"/>
      <c r="ADT53" s="1"/>
      <c r="ADU53" s="1"/>
      <c r="ADV53" s="1"/>
      <c r="ADW53" s="1"/>
      <c r="ADX53" s="1"/>
      <c r="ADY53" s="1"/>
      <c r="ADZ53" s="1"/>
      <c r="AEA53" s="1"/>
      <c r="AEB53" s="1"/>
      <c r="AEC53" s="1"/>
      <c r="AED53" s="1"/>
      <c r="AEE53" s="1"/>
      <c r="AEF53" s="1"/>
      <c r="AEG53" s="1"/>
      <c r="AEH53" s="1"/>
      <c r="AEI53" s="1"/>
      <c r="AEJ53" s="1"/>
      <c r="AEK53" s="1"/>
      <c r="AEL53" s="1"/>
      <c r="AEM53" s="1"/>
      <c r="AEN53" s="1"/>
      <c r="AEO53" s="1"/>
      <c r="AEP53" s="1"/>
      <c r="AEQ53" s="1"/>
      <c r="AER53" s="1"/>
      <c r="AES53" s="1"/>
      <c r="AET53" s="1"/>
      <c r="AEU53" s="1"/>
      <c r="AEV53" s="1"/>
      <c r="AEW53" s="1"/>
      <c r="AEX53" s="1"/>
      <c r="AEY53" s="1"/>
      <c r="AEZ53" s="1"/>
      <c r="AFA53" s="1"/>
      <c r="AFB53" s="1"/>
      <c r="AFC53" s="1"/>
      <c r="AFD53" s="1"/>
      <c r="AFE53" s="1"/>
      <c r="AFF53" s="1"/>
      <c r="AFG53" s="1"/>
      <c r="AFH53" s="1"/>
      <c r="AFI53" s="1"/>
      <c r="AFJ53" s="1"/>
      <c r="AFK53" s="1"/>
      <c r="AFL53" s="1"/>
      <c r="AFM53" s="1"/>
      <c r="AFN53" s="1"/>
      <c r="AFO53" s="1"/>
      <c r="AFP53" s="1"/>
      <c r="AFQ53" s="1"/>
      <c r="AFR53" s="1"/>
      <c r="AFS53" s="1"/>
      <c r="AFT53" s="1"/>
      <c r="AFU53" s="1"/>
      <c r="AFV53" s="1"/>
      <c r="AFW53" s="1"/>
      <c r="AFX53" s="1"/>
      <c r="AFY53" s="1"/>
      <c r="AFZ53" s="1"/>
      <c r="AGA53" s="1"/>
      <c r="AGB53" s="1"/>
      <c r="AGC53" s="1"/>
      <c r="AGD53" s="1"/>
      <c r="AGE53" s="1"/>
      <c r="AGF53" s="1"/>
      <c r="AGG53" s="1"/>
      <c r="AGH53" s="1"/>
      <c r="AGI53" s="1"/>
      <c r="AGJ53" s="1"/>
      <c r="AGK53" s="1"/>
      <c r="AGL53" s="1"/>
      <c r="AGM53" s="1"/>
      <c r="AGN53" s="1"/>
      <c r="AGO53" s="1"/>
      <c r="AGP53" s="1"/>
      <c r="AGQ53" s="1"/>
      <c r="AGR53" s="1"/>
      <c r="AGS53" s="1"/>
      <c r="AGT53" s="1"/>
      <c r="AGU53" s="1"/>
      <c r="AGV53" s="1"/>
      <c r="AGW53" s="1"/>
      <c r="AGX53" s="1"/>
      <c r="AGY53" s="1"/>
      <c r="AGZ53" s="1"/>
      <c r="AHA53" s="1"/>
      <c r="AHB53" s="1"/>
      <c r="AHC53" s="1"/>
      <c r="AHD53" s="1"/>
      <c r="AHE53" s="1"/>
      <c r="AHF53" s="1"/>
      <c r="AHG53" s="1"/>
      <c r="AHH53" s="1"/>
      <c r="AHI53" s="1"/>
      <c r="AHJ53" s="1"/>
      <c r="AHK53" s="1"/>
      <c r="AHL53" s="1"/>
      <c r="AHM53" s="1"/>
      <c r="AHN53" s="1"/>
      <c r="AHO53" s="1"/>
      <c r="AHP53" s="1"/>
      <c r="AHQ53" s="1"/>
      <c r="AHR53" s="1"/>
      <c r="AHS53" s="1"/>
      <c r="AHT53" s="1"/>
      <c r="AHU53" s="1"/>
      <c r="AHV53" s="1"/>
      <c r="AHW53" s="1"/>
      <c r="AHX53" s="1"/>
      <c r="AHY53" s="1"/>
      <c r="AHZ53" s="1"/>
      <c r="AIA53" s="1"/>
      <c r="AIB53" s="1"/>
      <c r="AIC53" s="1"/>
      <c r="AID53" s="1"/>
      <c r="AIE53" s="1"/>
      <c r="AIF53" s="1"/>
      <c r="AIG53" s="1"/>
      <c r="AIH53" s="1"/>
      <c r="AII53" s="1"/>
      <c r="AIJ53" s="1"/>
      <c r="AIK53" s="1"/>
      <c r="AIL53" s="1"/>
      <c r="AIM53" s="1"/>
      <c r="AIN53" s="1"/>
      <c r="AIO53" s="1"/>
      <c r="AIP53" s="1"/>
      <c r="AIQ53" s="1"/>
      <c r="AIR53" s="1"/>
      <c r="AIS53" s="1"/>
      <c r="AIT53" s="1"/>
      <c r="AIU53" s="1"/>
      <c r="AIV53" s="1"/>
      <c r="AIW53" s="1"/>
      <c r="AIX53" s="1"/>
      <c r="AIY53" s="1"/>
      <c r="AIZ53" s="1"/>
      <c r="AJA53" s="1"/>
      <c r="AJB53" s="1"/>
      <c r="AJC53" s="1"/>
      <c r="AJD53" s="1"/>
      <c r="AJE53" s="1"/>
      <c r="AJF53" s="1"/>
      <c r="AJG53" s="1"/>
      <c r="AJH53" s="1"/>
      <c r="AJI53" s="1"/>
      <c r="AJJ53" s="1"/>
      <c r="AJK53" s="1"/>
      <c r="AJL53" s="1"/>
      <c r="AJM53" s="1"/>
      <c r="AJN53" s="1"/>
      <c r="AJO53" s="1"/>
      <c r="AJP53" s="1"/>
      <c r="AJQ53" s="1"/>
      <c r="AJR53" s="1"/>
      <c r="AJS53" s="1"/>
      <c r="AJT53" s="1"/>
      <c r="AJU53" s="1"/>
      <c r="AJV53" s="1"/>
      <c r="AJW53" s="1"/>
      <c r="AJX53" s="1"/>
      <c r="AJY53" s="1"/>
      <c r="AJZ53" s="1"/>
      <c r="AKA53" s="1"/>
      <c r="AKB53" s="1"/>
      <c r="AKC53" s="1"/>
      <c r="AKD53" s="1"/>
      <c r="AKE53" s="1"/>
      <c r="AKF53" s="1"/>
      <c r="AKG53" s="1"/>
      <c r="AKH53" s="1"/>
      <c r="AKI53" s="1"/>
      <c r="AKJ53" s="1"/>
      <c r="AKK53" s="1"/>
      <c r="AKL53" s="1"/>
      <c r="AKM53" s="1"/>
      <c r="AKN53" s="1"/>
      <c r="AKO53" s="1"/>
      <c r="AKP53" s="1"/>
      <c r="AKQ53" s="1"/>
      <c r="AKR53" s="1"/>
      <c r="AKS53" s="1"/>
      <c r="AKT53" s="1"/>
      <c r="AKU53" s="1"/>
      <c r="AKV53" s="1"/>
      <c r="AKW53" s="1"/>
      <c r="AKX53" s="1"/>
      <c r="AKY53" s="1"/>
      <c r="AKZ53" s="1"/>
      <c r="ALA53" s="1"/>
      <c r="ALB53" s="1"/>
      <c r="ALC53" s="1"/>
      <c r="ALD53" s="1"/>
      <c r="ALE53" s="1"/>
      <c r="ALF53" s="1"/>
      <c r="ALG53" s="1"/>
      <c r="ALH53" s="1"/>
      <c r="ALI53" s="1"/>
      <c r="ALJ53" s="1"/>
      <c r="ALK53" s="1"/>
      <c r="ALL53" s="1"/>
      <c r="ALM53" s="1"/>
      <c r="ALN53" s="1"/>
      <c r="ALO53" s="1"/>
      <c r="ALP53" s="1"/>
      <c r="ALQ53" s="1"/>
      <c r="ALR53" s="1"/>
      <c r="ALS53" s="1"/>
      <c r="ALT53" s="1"/>
      <c r="ALU53" s="1"/>
      <c r="ALV53" s="1"/>
      <c r="ALW53" s="1"/>
      <c r="ALX53" s="1"/>
      <c r="ALY53" s="1"/>
      <c r="ALZ53" s="1"/>
      <c r="AMA53" s="1"/>
      <c r="AMB53" s="1"/>
      <c r="AMC53" s="1"/>
      <c r="AMD53" s="1"/>
      <c r="AME53" s="1"/>
      <c r="AMF53" s="1"/>
      <c r="AMG53" s="1"/>
      <c r="AMH53" s="1"/>
      <c r="AMI53" s="1"/>
      <c r="AMJ53" s="1"/>
      <c r="AMK53" s="1"/>
      <c r="AML53" s="1"/>
      <c r="AMM53" s="1"/>
      <c r="AMN53" s="1"/>
      <c r="AMO53" s="1"/>
      <c r="AMP53" s="1"/>
      <c r="AMQ53" s="1"/>
      <c r="AMR53" s="1"/>
      <c r="AMS53" s="1"/>
      <c r="AMT53" s="1"/>
      <c r="AMU53" s="1"/>
      <c r="AMV53" s="1"/>
      <c r="AMW53" s="1"/>
      <c r="AMX53" s="1"/>
      <c r="AMY53" s="1"/>
      <c r="AMZ53" s="1"/>
      <c r="ANA53" s="1"/>
      <c r="ANB53" s="1"/>
      <c r="ANC53" s="1"/>
      <c r="AND53" s="1"/>
      <c r="ANE53" s="1"/>
      <c r="ANF53" s="1"/>
      <c r="ANG53" s="1"/>
      <c r="ANH53" s="1"/>
      <c r="ANI53" s="1"/>
      <c r="ANJ53" s="1"/>
      <c r="ANK53" s="1"/>
      <c r="ANL53" s="1"/>
      <c r="ANM53" s="1"/>
      <c r="ANN53" s="1"/>
      <c r="ANO53" s="1"/>
      <c r="ANP53" s="1"/>
      <c r="ANQ53" s="1"/>
      <c r="ANR53" s="1"/>
      <c r="ANS53" s="1"/>
      <c r="ANT53" s="1"/>
      <c r="ANU53" s="1"/>
      <c r="ANV53" s="1"/>
      <c r="ANW53" s="1"/>
      <c r="ANX53" s="1"/>
      <c r="ANY53" s="1"/>
      <c r="ANZ53" s="1"/>
      <c r="AOA53" s="1"/>
      <c r="AOB53" s="1"/>
      <c r="AOC53" s="1"/>
      <c r="AOD53" s="1"/>
      <c r="AOE53" s="1"/>
      <c r="AOF53" s="1"/>
      <c r="AOG53" s="1"/>
      <c r="AOH53" s="1"/>
      <c r="AOI53" s="1"/>
      <c r="AOJ53" s="1"/>
      <c r="AOK53" s="1"/>
      <c r="AOL53" s="1"/>
      <c r="AOM53" s="1"/>
      <c r="AON53" s="1"/>
      <c r="AOO53" s="1"/>
      <c r="AOP53" s="1"/>
      <c r="AOQ53" s="1"/>
      <c r="AOR53" s="1"/>
      <c r="AOS53" s="1"/>
      <c r="AOT53" s="1"/>
      <c r="AOU53" s="1"/>
      <c r="AOV53" s="1"/>
      <c r="AOW53" s="1"/>
      <c r="AOX53" s="1"/>
      <c r="AOY53" s="1"/>
      <c r="AOZ53" s="1"/>
      <c r="APA53" s="1"/>
      <c r="APB53" s="1"/>
      <c r="APC53" s="1"/>
      <c r="APD53" s="1"/>
      <c r="APE53" s="1"/>
      <c r="APF53" s="1"/>
      <c r="APG53" s="1"/>
      <c r="APH53" s="1"/>
      <c r="API53" s="1"/>
      <c r="APJ53" s="1"/>
      <c r="APK53" s="1"/>
      <c r="APL53" s="1"/>
      <c r="APM53" s="1"/>
      <c r="APN53" s="1"/>
      <c r="APO53" s="1"/>
      <c r="APP53" s="1"/>
      <c r="APQ53" s="1"/>
      <c r="APR53" s="1"/>
      <c r="APS53" s="1"/>
      <c r="APT53" s="1"/>
      <c r="APU53" s="1"/>
      <c r="APV53" s="1"/>
      <c r="APW53" s="1"/>
      <c r="APX53" s="1"/>
      <c r="APY53" s="1"/>
      <c r="APZ53" s="1"/>
      <c r="AQA53" s="1"/>
      <c r="AQB53" s="1"/>
      <c r="AQC53" s="1"/>
      <c r="AQD53" s="1"/>
      <c r="AQE53" s="1"/>
      <c r="AQF53" s="1"/>
      <c r="AQG53" s="1"/>
      <c r="AQH53" s="1"/>
      <c r="AQI53" s="1"/>
      <c r="AQJ53" s="1"/>
      <c r="AQK53" s="1"/>
      <c r="AQL53" s="1"/>
      <c r="AQM53" s="1"/>
      <c r="AQN53" s="1"/>
      <c r="AQO53" s="1"/>
      <c r="AQP53" s="1"/>
      <c r="AQQ53" s="1"/>
      <c r="AQR53" s="1"/>
      <c r="AQS53" s="1"/>
      <c r="AQT53" s="1"/>
      <c r="AQU53" s="1"/>
      <c r="AQV53" s="1"/>
      <c r="AQW53" s="1"/>
      <c r="AQX53" s="1"/>
      <c r="AQY53" s="1"/>
      <c r="AQZ53" s="1"/>
      <c r="ARA53" s="1"/>
      <c r="ARB53" s="1"/>
      <c r="ARC53" s="1"/>
      <c r="ARD53" s="1"/>
      <c r="ARE53" s="1"/>
      <c r="ARF53" s="1"/>
      <c r="ARG53" s="1"/>
      <c r="ARH53" s="1"/>
      <c r="ARI53" s="1"/>
      <c r="ARJ53" s="1"/>
      <c r="ARK53" s="1"/>
      <c r="ARL53" s="1"/>
      <c r="ARM53" s="1"/>
      <c r="ARN53" s="1"/>
      <c r="ARO53" s="1"/>
      <c r="ARP53" s="1"/>
      <c r="ARQ53" s="1"/>
      <c r="ARR53" s="1"/>
      <c r="ARS53" s="1"/>
      <c r="ART53" s="1"/>
      <c r="ARU53" s="1"/>
      <c r="ARV53" s="1"/>
      <c r="ARW53" s="1"/>
      <c r="ARX53" s="1"/>
      <c r="ARY53" s="1"/>
      <c r="ARZ53" s="1"/>
      <c r="ASA53" s="1"/>
      <c r="ASB53" s="1"/>
      <c r="ASC53" s="1"/>
      <c r="ASD53" s="1"/>
      <c r="ASE53" s="1"/>
      <c r="ASF53" s="1"/>
      <c r="ASG53" s="1"/>
      <c r="ASH53" s="1"/>
      <c r="ASI53" s="1"/>
      <c r="ASJ53" s="1"/>
      <c r="ASK53" s="1"/>
      <c r="ASL53" s="1"/>
      <c r="ASM53" s="1"/>
      <c r="ASN53" s="1"/>
      <c r="ASO53" s="1"/>
      <c r="ASP53" s="1"/>
      <c r="ASQ53" s="1"/>
      <c r="ASR53" s="1"/>
      <c r="ASS53" s="1"/>
      <c r="AST53" s="1"/>
      <c r="ASU53" s="1"/>
      <c r="ASV53" s="1"/>
      <c r="ASW53" s="1"/>
      <c r="ASX53" s="1"/>
      <c r="ASY53" s="1"/>
      <c r="ASZ53" s="1"/>
      <c r="ATA53" s="1"/>
      <c r="ATB53" s="1"/>
      <c r="ATC53" s="1"/>
      <c r="ATD53" s="1"/>
      <c r="ATE53" s="1"/>
      <c r="ATF53" s="1"/>
      <c r="ATG53" s="1"/>
      <c r="ATH53" s="1"/>
      <c r="ATI53" s="1"/>
      <c r="ATJ53" s="1"/>
      <c r="ATK53" s="1"/>
      <c r="ATL53" s="1"/>
      <c r="ATM53" s="1"/>
      <c r="ATN53" s="1"/>
      <c r="ATO53" s="1"/>
      <c r="ATP53" s="1"/>
      <c r="ATQ53" s="1"/>
      <c r="ATR53" s="1"/>
      <c r="ATS53" s="1"/>
      <c r="ATT53" s="1"/>
      <c r="ATU53" s="1"/>
      <c r="ATV53" s="1"/>
      <c r="ATW53" s="1"/>
      <c r="ATX53" s="1"/>
      <c r="ATY53" s="1"/>
      <c r="ATZ53" s="1"/>
      <c r="AUA53" s="1"/>
      <c r="AUB53" s="1"/>
      <c r="AUC53" s="1"/>
      <c r="AUD53" s="1"/>
      <c r="AUE53" s="1"/>
      <c r="AUF53" s="1"/>
      <c r="AUG53" s="1"/>
      <c r="AUH53" s="1"/>
      <c r="AUI53" s="1"/>
      <c r="AUJ53" s="1"/>
      <c r="AUK53" s="1"/>
    </row>
    <row r="54" spans="1:1233" s="519" customFormat="1" ht="14.25">
      <c r="A54" s="53"/>
      <c r="B54" s="95" t="str">
        <f>IF('Client Info'!$D$73="Yes",'Client Info'!$D$61,"N/A")</f>
        <v>N/A</v>
      </c>
      <c r="C54" s="96" t="str">
        <f>IF(B54="ISO 9001",'Client Info'!$B$73,"N/A")</f>
        <v>N/A</v>
      </c>
      <c r="D54" s="180"/>
      <c r="E54" s="843">
        <f>'Effective Employees'!F40</f>
        <v>0</v>
      </c>
      <c r="F54" s="831"/>
      <c r="G54" s="210">
        <f>M$345</f>
        <v>0</v>
      </c>
      <c r="H54" s="832">
        <f ca="1">(1/3)*M345*T54*V54*X54*Z54</f>
        <v>0</v>
      </c>
      <c r="I54" s="832">
        <f ca="1">(2/3)*M345*T54*V54*X54*Z54</f>
        <v>0</v>
      </c>
      <c r="J54" s="210" t="e">
        <f ca="1">M346*T54*V54*X54*Z54/AA10</f>
        <v>#N/A</v>
      </c>
      <c r="K54" s="832">
        <f>IF($K$19="",0,M346*T54*V54*X54*Z54/AA10)</f>
        <v>0</v>
      </c>
      <c r="L54" s="832">
        <f>IF($L$19="",0,M346*T54*V54*X54*Z54/AA10)</f>
        <v>0</v>
      </c>
      <c r="M54" s="833" t="e">
        <f ca="1">IF($M$19="",0,M346*T54*V54*X54*Z54/AA10)</f>
        <v>#N/A</v>
      </c>
      <c r="N54" s="844" t="e">
        <f ca="1">M346*T54*V54*X54*Z54/AA10</f>
        <v>#N/A</v>
      </c>
      <c r="O54" s="436">
        <f ca="1">M347*T54*V54*X54*Z54</f>
        <v>0</v>
      </c>
      <c r="P54" s="53"/>
      <c r="Q54" s="53"/>
      <c r="R54" s="67"/>
      <c r="S54" s="702">
        <f>1</f>
        <v>1</v>
      </c>
      <c r="T54" s="702">
        <f t="shared" si="5"/>
        <v>1</v>
      </c>
      <c r="U54" s="703">
        <f ca="1">'Adjustment Factors'!AA521</f>
        <v>0</v>
      </c>
      <c r="V54" s="704">
        <f t="shared" ca="1" si="6"/>
        <v>1</v>
      </c>
      <c r="W54" s="705">
        <f>-'Client Info'!$C$55/100</f>
        <v>0</v>
      </c>
      <c r="X54" s="705">
        <f t="shared" si="7"/>
        <v>1</v>
      </c>
      <c r="Y54" s="705">
        <f>IF(Overview!$C$13="Yes",1,0)</f>
        <v>0</v>
      </c>
      <c r="Z54" s="705">
        <f>IF(Y54=1,IF('Integrated Reduction'!$C$29="",1,('Integrated Reduction'!$C$29/100+1)),1)</f>
        <v>1</v>
      </c>
      <c r="AA54" s="705">
        <f>IF(Sampling!F62="Yes",1,0)</f>
        <v>0</v>
      </c>
      <c r="AB54" s="705">
        <f>IF(Sampling!L62="Yes",1,0)</f>
        <v>0</v>
      </c>
      <c r="AC54" s="705">
        <f>IF(Sampling!G62="Yes",1,0)</f>
        <v>0</v>
      </c>
      <c r="AD54" s="705">
        <f>IF(Sampling!H62="Yes",1,0)</f>
        <v>0</v>
      </c>
      <c r="AE54" s="705">
        <f>IF(Sampling!I62="Yes",1,0)</f>
        <v>0</v>
      </c>
      <c r="AF54" s="705">
        <f>IF(Sampling!J62="Yes",1,0)</f>
        <v>0</v>
      </c>
      <c r="AG54" s="706">
        <f>IF(Sampling!K62="Yes",1,0)</f>
        <v>0</v>
      </c>
      <c r="AH54" s="790">
        <f t="shared" ca="1" si="8"/>
        <v>0</v>
      </c>
      <c r="AI54" s="790">
        <f t="shared" ca="1" si="13"/>
        <v>0</v>
      </c>
      <c r="AJ54" s="790" t="e">
        <f t="shared" ca="1" si="9"/>
        <v>#N/A</v>
      </c>
      <c r="AK54" s="790">
        <f t="shared" si="12"/>
        <v>0</v>
      </c>
      <c r="AL54" s="790">
        <f t="shared" si="2"/>
        <v>0</v>
      </c>
      <c r="AM54" s="790" t="e">
        <f t="shared" ca="1" si="3"/>
        <v>#N/A</v>
      </c>
      <c r="AN54" s="790" t="e">
        <f t="shared" ca="1" si="4"/>
        <v>#N/A</v>
      </c>
      <c r="AO54" s="790">
        <f t="shared" ca="1" si="10"/>
        <v>0</v>
      </c>
      <c r="AP54" s="790">
        <f t="shared" ca="1" si="11"/>
        <v>0</v>
      </c>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c r="ADD54" s="1"/>
      <c r="ADE54" s="1"/>
      <c r="ADF54" s="1"/>
      <c r="ADG54" s="1"/>
      <c r="ADH54" s="1"/>
      <c r="ADI54" s="1"/>
      <c r="ADJ54" s="1"/>
      <c r="ADK54" s="1"/>
      <c r="ADL54" s="1"/>
      <c r="ADM54" s="1"/>
      <c r="ADN54" s="1"/>
      <c r="ADO54" s="1"/>
      <c r="ADP54" s="1"/>
      <c r="ADQ54" s="1"/>
      <c r="ADR54" s="1"/>
      <c r="ADS54" s="1"/>
      <c r="ADT54" s="1"/>
      <c r="ADU54" s="1"/>
      <c r="ADV54" s="1"/>
      <c r="ADW54" s="1"/>
      <c r="ADX54" s="1"/>
      <c r="ADY54" s="1"/>
      <c r="ADZ54" s="1"/>
      <c r="AEA54" s="1"/>
      <c r="AEB54" s="1"/>
      <c r="AEC54" s="1"/>
      <c r="AED54" s="1"/>
      <c r="AEE54" s="1"/>
      <c r="AEF54" s="1"/>
      <c r="AEG54" s="1"/>
      <c r="AEH54" s="1"/>
      <c r="AEI54" s="1"/>
      <c r="AEJ54" s="1"/>
      <c r="AEK54" s="1"/>
      <c r="AEL54" s="1"/>
      <c r="AEM54" s="1"/>
      <c r="AEN54" s="1"/>
      <c r="AEO54" s="1"/>
      <c r="AEP54" s="1"/>
      <c r="AEQ54" s="1"/>
      <c r="AER54" s="1"/>
      <c r="AES54" s="1"/>
      <c r="AET54" s="1"/>
      <c r="AEU54" s="1"/>
      <c r="AEV54" s="1"/>
      <c r="AEW54" s="1"/>
      <c r="AEX54" s="1"/>
      <c r="AEY54" s="1"/>
      <c r="AEZ54" s="1"/>
      <c r="AFA54" s="1"/>
      <c r="AFB54" s="1"/>
      <c r="AFC54" s="1"/>
      <c r="AFD54" s="1"/>
      <c r="AFE54" s="1"/>
      <c r="AFF54" s="1"/>
      <c r="AFG54" s="1"/>
      <c r="AFH54" s="1"/>
      <c r="AFI54" s="1"/>
      <c r="AFJ54" s="1"/>
      <c r="AFK54" s="1"/>
      <c r="AFL54" s="1"/>
      <c r="AFM54" s="1"/>
      <c r="AFN54" s="1"/>
      <c r="AFO54" s="1"/>
      <c r="AFP54" s="1"/>
      <c r="AFQ54" s="1"/>
      <c r="AFR54" s="1"/>
      <c r="AFS54" s="1"/>
      <c r="AFT54" s="1"/>
      <c r="AFU54" s="1"/>
      <c r="AFV54" s="1"/>
      <c r="AFW54" s="1"/>
      <c r="AFX54" s="1"/>
      <c r="AFY54" s="1"/>
      <c r="AFZ54" s="1"/>
      <c r="AGA54" s="1"/>
      <c r="AGB54" s="1"/>
      <c r="AGC54" s="1"/>
      <c r="AGD54" s="1"/>
      <c r="AGE54" s="1"/>
      <c r="AGF54" s="1"/>
      <c r="AGG54" s="1"/>
      <c r="AGH54" s="1"/>
      <c r="AGI54" s="1"/>
      <c r="AGJ54" s="1"/>
      <c r="AGK54" s="1"/>
      <c r="AGL54" s="1"/>
      <c r="AGM54" s="1"/>
      <c r="AGN54" s="1"/>
      <c r="AGO54" s="1"/>
      <c r="AGP54" s="1"/>
      <c r="AGQ54" s="1"/>
      <c r="AGR54" s="1"/>
      <c r="AGS54" s="1"/>
      <c r="AGT54" s="1"/>
      <c r="AGU54" s="1"/>
      <c r="AGV54" s="1"/>
      <c r="AGW54" s="1"/>
      <c r="AGX54" s="1"/>
      <c r="AGY54" s="1"/>
      <c r="AGZ54" s="1"/>
      <c r="AHA54" s="1"/>
      <c r="AHB54" s="1"/>
      <c r="AHC54" s="1"/>
      <c r="AHD54" s="1"/>
      <c r="AHE54" s="1"/>
      <c r="AHF54" s="1"/>
      <c r="AHG54" s="1"/>
      <c r="AHH54" s="1"/>
      <c r="AHI54" s="1"/>
      <c r="AHJ54" s="1"/>
      <c r="AHK54" s="1"/>
      <c r="AHL54" s="1"/>
      <c r="AHM54" s="1"/>
      <c r="AHN54" s="1"/>
      <c r="AHO54" s="1"/>
      <c r="AHP54" s="1"/>
      <c r="AHQ54" s="1"/>
      <c r="AHR54" s="1"/>
      <c r="AHS54" s="1"/>
      <c r="AHT54" s="1"/>
      <c r="AHU54" s="1"/>
      <c r="AHV54" s="1"/>
      <c r="AHW54" s="1"/>
      <c r="AHX54" s="1"/>
      <c r="AHY54" s="1"/>
      <c r="AHZ54" s="1"/>
      <c r="AIA54" s="1"/>
      <c r="AIB54" s="1"/>
      <c r="AIC54" s="1"/>
      <c r="AID54" s="1"/>
      <c r="AIE54" s="1"/>
      <c r="AIF54" s="1"/>
      <c r="AIG54" s="1"/>
      <c r="AIH54" s="1"/>
      <c r="AII54" s="1"/>
      <c r="AIJ54" s="1"/>
      <c r="AIK54" s="1"/>
      <c r="AIL54" s="1"/>
      <c r="AIM54" s="1"/>
      <c r="AIN54" s="1"/>
      <c r="AIO54" s="1"/>
      <c r="AIP54" s="1"/>
      <c r="AIQ54" s="1"/>
      <c r="AIR54" s="1"/>
      <c r="AIS54" s="1"/>
      <c r="AIT54" s="1"/>
      <c r="AIU54" s="1"/>
      <c r="AIV54" s="1"/>
      <c r="AIW54" s="1"/>
      <c r="AIX54" s="1"/>
      <c r="AIY54" s="1"/>
      <c r="AIZ54" s="1"/>
      <c r="AJA54" s="1"/>
      <c r="AJB54" s="1"/>
      <c r="AJC54" s="1"/>
      <c r="AJD54" s="1"/>
      <c r="AJE54" s="1"/>
      <c r="AJF54" s="1"/>
      <c r="AJG54" s="1"/>
      <c r="AJH54" s="1"/>
      <c r="AJI54" s="1"/>
      <c r="AJJ54" s="1"/>
      <c r="AJK54" s="1"/>
      <c r="AJL54" s="1"/>
      <c r="AJM54" s="1"/>
      <c r="AJN54" s="1"/>
      <c r="AJO54" s="1"/>
      <c r="AJP54" s="1"/>
      <c r="AJQ54" s="1"/>
      <c r="AJR54" s="1"/>
      <c r="AJS54" s="1"/>
      <c r="AJT54" s="1"/>
      <c r="AJU54" s="1"/>
      <c r="AJV54" s="1"/>
      <c r="AJW54" s="1"/>
      <c r="AJX54" s="1"/>
      <c r="AJY54" s="1"/>
      <c r="AJZ54" s="1"/>
      <c r="AKA54" s="1"/>
      <c r="AKB54" s="1"/>
      <c r="AKC54" s="1"/>
      <c r="AKD54" s="1"/>
      <c r="AKE54" s="1"/>
      <c r="AKF54" s="1"/>
      <c r="AKG54" s="1"/>
      <c r="AKH54" s="1"/>
      <c r="AKI54" s="1"/>
      <c r="AKJ54" s="1"/>
      <c r="AKK54" s="1"/>
      <c r="AKL54" s="1"/>
      <c r="AKM54" s="1"/>
      <c r="AKN54" s="1"/>
      <c r="AKO54" s="1"/>
      <c r="AKP54" s="1"/>
      <c r="AKQ54" s="1"/>
      <c r="AKR54" s="1"/>
      <c r="AKS54" s="1"/>
      <c r="AKT54" s="1"/>
      <c r="AKU54" s="1"/>
      <c r="AKV54" s="1"/>
      <c r="AKW54" s="1"/>
      <c r="AKX54" s="1"/>
      <c r="AKY54" s="1"/>
      <c r="AKZ54" s="1"/>
      <c r="ALA54" s="1"/>
      <c r="ALB54" s="1"/>
      <c r="ALC54" s="1"/>
      <c r="ALD54" s="1"/>
      <c r="ALE54" s="1"/>
      <c r="ALF54" s="1"/>
      <c r="ALG54" s="1"/>
      <c r="ALH54" s="1"/>
      <c r="ALI54" s="1"/>
      <c r="ALJ54" s="1"/>
      <c r="ALK54" s="1"/>
      <c r="ALL54" s="1"/>
      <c r="ALM54" s="1"/>
      <c r="ALN54" s="1"/>
      <c r="ALO54" s="1"/>
      <c r="ALP54" s="1"/>
      <c r="ALQ54" s="1"/>
      <c r="ALR54" s="1"/>
      <c r="ALS54" s="1"/>
      <c r="ALT54" s="1"/>
      <c r="ALU54" s="1"/>
      <c r="ALV54" s="1"/>
      <c r="ALW54" s="1"/>
      <c r="ALX54" s="1"/>
      <c r="ALY54" s="1"/>
      <c r="ALZ54" s="1"/>
      <c r="AMA54" s="1"/>
      <c r="AMB54" s="1"/>
      <c r="AMC54" s="1"/>
      <c r="AMD54" s="1"/>
      <c r="AME54" s="1"/>
      <c r="AMF54" s="1"/>
      <c r="AMG54" s="1"/>
      <c r="AMH54" s="1"/>
      <c r="AMI54" s="1"/>
      <c r="AMJ54" s="1"/>
      <c r="AMK54" s="1"/>
      <c r="AML54" s="1"/>
      <c r="AMM54" s="1"/>
      <c r="AMN54" s="1"/>
      <c r="AMO54" s="1"/>
      <c r="AMP54" s="1"/>
      <c r="AMQ54" s="1"/>
      <c r="AMR54" s="1"/>
      <c r="AMS54" s="1"/>
      <c r="AMT54" s="1"/>
      <c r="AMU54" s="1"/>
      <c r="AMV54" s="1"/>
      <c r="AMW54" s="1"/>
      <c r="AMX54" s="1"/>
      <c r="AMY54" s="1"/>
      <c r="AMZ54" s="1"/>
      <c r="ANA54" s="1"/>
      <c r="ANB54" s="1"/>
      <c r="ANC54" s="1"/>
      <c r="AND54" s="1"/>
      <c r="ANE54" s="1"/>
      <c r="ANF54" s="1"/>
      <c r="ANG54" s="1"/>
      <c r="ANH54" s="1"/>
      <c r="ANI54" s="1"/>
      <c r="ANJ54" s="1"/>
      <c r="ANK54" s="1"/>
      <c r="ANL54" s="1"/>
      <c r="ANM54" s="1"/>
      <c r="ANN54" s="1"/>
      <c r="ANO54" s="1"/>
      <c r="ANP54" s="1"/>
      <c r="ANQ54" s="1"/>
      <c r="ANR54" s="1"/>
      <c r="ANS54" s="1"/>
      <c r="ANT54" s="1"/>
      <c r="ANU54" s="1"/>
      <c r="ANV54" s="1"/>
      <c r="ANW54" s="1"/>
      <c r="ANX54" s="1"/>
      <c r="ANY54" s="1"/>
      <c r="ANZ54" s="1"/>
      <c r="AOA54" s="1"/>
      <c r="AOB54" s="1"/>
      <c r="AOC54" s="1"/>
      <c r="AOD54" s="1"/>
      <c r="AOE54" s="1"/>
      <c r="AOF54" s="1"/>
      <c r="AOG54" s="1"/>
      <c r="AOH54" s="1"/>
      <c r="AOI54" s="1"/>
      <c r="AOJ54" s="1"/>
      <c r="AOK54" s="1"/>
      <c r="AOL54" s="1"/>
      <c r="AOM54" s="1"/>
      <c r="AON54" s="1"/>
      <c r="AOO54" s="1"/>
      <c r="AOP54" s="1"/>
      <c r="AOQ54" s="1"/>
      <c r="AOR54" s="1"/>
      <c r="AOS54" s="1"/>
      <c r="AOT54" s="1"/>
      <c r="AOU54" s="1"/>
      <c r="AOV54" s="1"/>
      <c r="AOW54" s="1"/>
      <c r="AOX54" s="1"/>
      <c r="AOY54" s="1"/>
      <c r="AOZ54" s="1"/>
      <c r="APA54" s="1"/>
      <c r="APB54" s="1"/>
      <c r="APC54" s="1"/>
      <c r="APD54" s="1"/>
      <c r="APE54" s="1"/>
      <c r="APF54" s="1"/>
      <c r="APG54" s="1"/>
      <c r="APH54" s="1"/>
      <c r="API54" s="1"/>
      <c r="APJ54" s="1"/>
      <c r="APK54" s="1"/>
      <c r="APL54" s="1"/>
      <c r="APM54" s="1"/>
      <c r="APN54" s="1"/>
      <c r="APO54" s="1"/>
      <c r="APP54" s="1"/>
      <c r="APQ54" s="1"/>
      <c r="APR54" s="1"/>
      <c r="APS54" s="1"/>
      <c r="APT54" s="1"/>
      <c r="APU54" s="1"/>
      <c r="APV54" s="1"/>
      <c r="APW54" s="1"/>
      <c r="APX54" s="1"/>
      <c r="APY54" s="1"/>
      <c r="APZ54" s="1"/>
      <c r="AQA54" s="1"/>
      <c r="AQB54" s="1"/>
      <c r="AQC54" s="1"/>
      <c r="AQD54" s="1"/>
      <c r="AQE54" s="1"/>
      <c r="AQF54" s="1"/>
      <c r="AQG54" s="1"/>
      <c r="AQH54" s="1"/>
      <c r="AQI54" s="1"/>
      <c r="AQJ54" s="1"/>
      <c r="AQK54" s="1"/>
      <c r="AQL54" s="1"/>
      <c r="AQM54" s="1"/>
      <c r="AQN54" s="1"/>
      <c r="AQO54" s="1"/>
      <c r="AQP54" s="1"/>
      <c r="AQQ54" s="1"/>
      <c r="AQR54" s="1"/>
      <c r="AQS54" s="1"/>
      <c r="AQT54" s="1"/>
      <c r="AQU54" s="1"/>
      <c r="AQV54" s="1"/>
      <c r="AQW54" s="1"/>
      <c r="AQX54" s="1"/>
      <c r="AQY54" s="1"/>
      <c r="AQZ54" s="1"/>
      <c r="ARA54" s="1"/>
      <c r="ARB54" s="1"/>
      <c r="ARC54" s="1"/>
      <c r="ARD54" s="1"/>
      <c r="ARE54" s="1"/>
      <c r="ARF54" s="1"/>
      <c r="ARG54" s="1"/>
      <c r="ARH54" s="1"/>
      <c r="ARI54" s="1"/>
      <c r="ARJ54" s="1"/>
      <c r="ARK54" s="1"/>
      <c r="ARL54" s="1"/>
      <c r="ARM54" s="1"/>
      <c r="ARN54" s="1"/>
      <c r="ARO54" s="1"/>
      <c r="ARP54" s="1"/>
      <c r="ARQ54" s="1"/>
      <c r="ARR54" s="1"/>
      <c r="ARS54" s="1"/>
      <c r="ART54" s="1"/>
      <c r="ARU54" s="1"/>
      <c r="ARV54" s="1"/>
      <c r="ARW54" s="1"/>
      <c r="ARX54" s="1"/>
      <c r="ARY54" s="1"/>
      <c r="ARZ54" s="1"/>
      <c r="ASA54" s="1"/>
      <c r="ASB54" s="1"/>
      <c r="ASC54" s="1"/>
      <c r="ASD54" s="1"/>
      <c r="ASE54" s="1"/>
      <c r="ASF54" s="1"/>
      <c r="ASG54" s="1"/>
      <c r="ASH54" s="1"/>
      <c r="ASI54" s="1"/>
      <c r="ASJ54" s="1"/>
      <c r="ASK54" s="1"/>
      <c r="ASL54" s="1"/>
      <c r="ASM54" s="1"/>
      <c r="ASN54" s="1"/>
      <c r="ASO54" s="1"/>
      <c r="ASP54" s="1"/>
      <c r="ASQ54" s="1"/>
      <c r="ASR54" s="1"/>
      <c r="ASS54" s="1"/>
      <c r="AST54" s="1"/>
      <c r="ASU54" s="1"/>
      <c r="ASV54" s="1"/>
      <c r="ASW54" s="1"/>
      <c r="ASX54" s="1"/>
      <c r="ASY54" s="1"/>
      <c r="ASZ54" s="1"/>
      <c r="ATA54" s="1"/>
      <c r="ATB54" s="1"/>
      <c r="ATC54" s="1"/>
      <c r="ATD54" s="1"/>
      <c r="ATE54" s="1"/>
      <c r="ATF54" s="1"/>
      <c r="ATG54" s="1"/>
      <c r="ATH54" s="1"/>
      <c r="ATI54" s="1"/>
      <c r="ATJ54" s="1"/>
      <c r="ATK54" s="1"/>
      <c r="ATL54" s="1"/>
      <c r="ATM54" s="1"/>
      <c r="ATN54" s="1"/>
      <c r="ATO54" s="1"/>
      <c r="ATP54" s="1"/>
      <c r="ATQ54" s="1"/>
      <c r="ATR54" s="1"/>
      <c r="ATS54" s="1"/>
      <c r="ATT54" s="1"/>
      <c r="ATU54" s="1"/>
      <c r="ATV54" s="1"/>
      <c r="ATW54" s="1"/>
      <c r="ATX54" s="1"/>
      <c r="ATY54" s="1"/>
      <c r="ATZ54" s="1"/>
      <c r="AUA54" s="1"/>
      <c r="AUB54" s="1"/>
      <c r="AUC54" s="1"/>
      <c r="AUD54" s="1"/>
      <c r="AUE54" s="1"/>
      <c r="AUF54" s="1"/>
      <c r="AUG54" s="1"/>
      <c r="AUH54" s="1"/>
      <c r="AUI54" s="1"/>
      <c r="AUJ54" s="1"/>
      <c r="AUK54" s="1"/>
    </row>
    <row r="55" spans="1:1233" s="519" customFormat="1" ht="14.25">
      <c r="A55" s="53"/>
      <c r="B55" s="97" t="str">
        <f>IF('Client Info'!$E$73="Yes",'Client Info'!$E$61,"N/A")</f>
        <v>N/A</v>
      </c>
      <c r="C55" s="62" t="str">
        <f>IF(B55="ISO 14001",'Client Info'!$B$73,"N/A")</f>
        <v>N/A</v>
      </c>
      <c r="D55" s="181"/>
      <c r="E55" s="834">
        <f>'Effective Employees'!F41</f>
        <v>0</v>
      </c>
      <c r="F55" s="831"/>
      <c r="G55" s="835">
        <f>M$363</f>
        <v>0</v>
      </c>
      <c r="H55" s="835">
        <f ca="1">(1/3)*M363*T55*V55*X55*Z55</f>
        <v>0</v>
      </c>
      <c r="I55" s="835">
        <f ca="1">(2/3)*M363*T55*V55*X55*Z55</f>
        <v>0</v>
      </c>
      <c r="J55" s="849" t="e">
        <f ca="1">M364*T55*V55*X55*Z55/AA10</f>
        <v>#N/A</v>
      </c>
      <c r="K55" s="835">
        <f>IF($K$19="",0,M364*T55*V55*X55*Z55/AA10)</f>
        <v>0</v>
      </c>
      <c r="L55" s="835">
        <f>IF($L$19="",0,M364*T55*V55*X55*Z55/AA10)</f>
        <v>0</v>
      </c>
      <c r="M55" s="836" t="e">
        <f ca="1">IF($M$19="",0,M364*T55*V55*X55*Z55/AA10)</f>
        <v>#N/A</v>
      </c>
      <c r="N55" s="837" t="e">
        <f ca="1">M364*T55*V55*X55*Z55/AA10</f>
        <v>#N/A</v>
      </c>
      <c r="O55" s="838">
        <f ca="1">M365*T55*V55*X55*Z55</f>
        <v>0</v>
      </c>
      <c r="P55" s="53"/>
      <c r="Q55" s="53"/>
      <c r="R55" s="67"/>
      <c r="S55" s="386">
        <f>1</f>
        <v>1</v>
      </c>
      <c r="T55" s="386">
        <f t="shared" si="5"/>
        <v>1</v>
      </c>
      <c r="U55" s="707">
        <f ca="1">'Adjustment Factors'!AP521</f>
        <v>0</v>
      </c>
      <c r="V55" s="208">
        <f t="shared" ca="1" si="6"/>
        <v>1</v>
      </c>
      <c r="W55" s="67">
        <f>-'Client Info'!$C$55/100</f>
        <v>0</v>
      </c>
      <c r="X55" s="67">
        <f t="shared" si="7"/>
        <v>1</v>
      </c>
      <c r="Y55" s="67">
        <f>IF(Overview!$C$14="Yes",1,0)</f>
        <v>0</v>
      </c>
      <c r="Z55" s="67">
        <f>IF(Y55=1,IF('Integrated Reduction'!$C$29="",1,('Integrated Reduction'!$C$29/100+1)),1)</f>
        <v>1</v>
      </c>
      <c r="AA55" s="67">
        <f>IF(Sampling!F63="Yes",1,0)</f>
        <v>0</v>
      </c>
      <c r="AB55" s="67">
        <f>IF(Sampling!L63="Yes",1,0)</f>
        <v>0</v>
      </c>
      <c r="AC55" s="67">
        <f>IF(Sampling!G63="Yes",1,0)</f>
        <v>0</v>
      </c>
      <c r="AD55" s="67">
        <f>IF(Sampling!H63="Yes",1,0)</f>
        <v>0</v>
      </c>
      <c r="AE55" s="67">
        <f>IF(Sampling!I63="Yes",1,0)</f>
        <v>0</v>
      </c>
      <c r="AF55" s="67">
        <f>IF(Sampling!J63="Yes",1,0)</f>
        <v>0</v>
      </c>
      <c r="AG55" s="708">
        <f>IF(Sampling!K63="Yes",1,0)</f>
        <v>0</v>
      </c>
      <c r="AH55" s="791">
        <f t="shared" ca="1" si="8"/>
        <v>0</v>
      </c>
      <c r="AI55" s="791">
        <f t="shared" ca="1" si="13"/>
        <v>0</v>
      </c>
      <c r="AJ55" s="791" t="e">
        <f t="shared" ca="1" si="9"/>
        <v>#N/A</v>
      </c>
      <c r="AK55" s="791">
        <f t="shared" si="12"/>
        <v>0</v>
      </c>
      <c r="AL55" s="791">
        <f t="shared" si="2"/>
        <v>0</v>
      </c>
      <c r="AM55" s="791" t="e">
        <f t="shared" ca="1" si="3"/>
        <v>#N/A</v>
      </c>
      <c r="AN55" s="791" t="e">
        <f t="shared" ca="1" si="4"/>
        <v>#N/A</v>
      </c>
      <c r="AO55" s="791">
        <f t="shared" ca="1" si="10"/>
        <v>0</v>
      </c>
      <c r="AP55" s="791">
        <f t="shared" ca="1" si="11"/>
        <v>0</v>
      </c>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c r="ADD55" s="1"/>
      <c r="ADE55" s="1"/>
      <c r="ADF55" s="1"/>
      <c r="ADG55" s="1"/>
      <c r="ADH55" s="1"/>
      <c r="ADI55" s="1"/>
      <c r="ADJ55" s="1"/>
      <c r="ADK55" s="1"/>
      <c r="ADL55" s="1"/>
      <c r="ADM55" s="1"/>
      <c r="ADN55" s="1"/>
      <c r="ADO55" s="1"/>
      <c r="ADP55" s="1"/>
      <c r="ADQ55" s="1"/>
      <c r="ADR55" s="1"/>
      <c r="ADS55" s="1"/>
      <c r="ADT55" s="1"/>
      <c r="ADU55" s="1"/>
      <c r="ADV55" s="1"/>
      <c r="ADW55" s="1"/>
      <c r="ADX55" s="1"/>
      <c r="ADY55" s="1"/>
      <c r="ADZ55" s="1"/>
      <c r="AEA55" s="1"/>
      <c r="AEB55" s="1"/>
      <c r="AEC55" s="1"/>
      <c r="AED55" s="1"/>
      <c r="AEE55" s="1"/>
      <c r="AEF55" s="1"/>
      <c r="AEG55" s="1"/>
      <c r="AEH55" s="1"/>
      <c r="AEI55" s="1"/>
      <c r="AEJ55" s="1"/>
      <c r="AEK55" s="1"/>
      <c r="AEL55" s="1"/>
      <c r="AEM55" s="1"/>
      <c r="AEN55" s="1"/>
      <c r="AEO55" s="1"/>
      <c r="AEP55" s="1"/>
      <c r="AEQ55" s="1"/>
      <c r="AER55" s="1"/>
      <c r="AES55" s="1"/>
      <c r="AET55" s="1"/>
      <c r="AEU55" s="1"/>
      <c r="AEV55" s="1"/>
      <c r="AEW55" s="1"/>
      <c r="AEX55" s="1"/>
      <c r="AEY55" s="1"/>
      <c r="AEZ55" s="1"/>
      <c r="AFA55" s="1"/>
      <c r="AFB55" s="1"/>
      <c r="AFC55" s="1"/>
      <c r="AFD55" s="1"/>
      <c r="AFE55" s="1"/>
      <c r="AFF55" s="1"/>
      <c r="AFG55" s="1"/>
      <c r="AFH55" s="1"/>
      <c r="AFI55" s="1"/>
      <c r="AFJ55" s="1"/>
      <c r="AFK55" s="1"/>
      <c r="AFL55" s="1"/>
      <c r="AFM55" s="1"/>
      <c r="AFN55" s="1"/>
      <c r="AFO55" s="1"/>
      <c r="AFP55" s="1"/>
      <c r="AFQ55" s="1"/>
      <c r="AFR55" s="1"/>
      <c r="AFS55" s="1"/>
      <c r="AFT55" s="1"/>
      <c r="AFU55" s="1"/>
      <c r="AFV55" s="1"/>
      <c r="AFW55" s="1"/>
      <c r="AFX55" s="1"/>
      <c r="AFY55" s="1"/>
      <c r="AFZ55" s="1"/>
      <c r="AGA55" s="1"/>
      <c r="AGB55" s="1"/>
      <c r="AGC55" s="1"/>
      <c r="AGD55" s="1"/>
      <c r="AGE55" s="1"/>
      <c r="AGF55" s="1"/>
      <c r="AGG55" s="1"/>
      <c r="AGH55" s="1"/>
      <c r="AGI55" s="1"/>
      <c r="AGJ55" s="1"/>
      <c r="AGK55" s="1"/>
      <c r="AGL55" s="1"/>
      <c r="AGM55" s="1"/>
      <c r="AGN55" s="1"/>
      <c r="AGO55" s="1"/>
      <c r="AGP55" s="1"/>
      <c r="AGQ55" s="1"/>
      <c r="AGR55" s="1"/>
      <c r="AGS55" s="1"/>
      <c r="AGT55" s="1"/>
      <c r="AGU55" s="1"/>
      <c r="AGV55" s="1"/>
      <c r="AGW55" s="1"/>
      <c r="AGX55" s="1"/>
      <c r="AGY55" s="1"/>
      <c r="AGZ55" s="1"/>
      <c r="AHA55" s="1"/>
      <c r="AHB55" s="1"/>
      <c r="AHC55" s="1"/>
      <c r="AHD55" s="1"/>
      <c r="AHE55" s="1"/>
      <c r="AHF55" s="1"/>
      <c r="AHG55" s="1"/>
      <c r="AHH55" s="1"/>
      <c r="AHI55" s="1"/>
      <c r="AHJ55" s="1"/>
      <c r="AHK55" s="1"/>
      <c r="AHL55" s="1"/>
      <c r="AHM55" s="1"/>
      <c r="AHN55" s="1"/>
      <c r="AHO55" s="1"/>
      <c r="AHP55" s="1"/>
      <c r="AHQ55" s="1"/>
      <c r="AHR55" s="1"/>
      <c r="AHS55" s="1"/>
      <c r="AHT55" s="1"/>
      <c r="AHU55" s="1"/>
      <c r="AHV55" s="1"/>
      <c r="AHW55" s="1"/>
      <c r="AHX55" s="1"/>
      <c r="AHY55" s="1"/>
      <c r="AHZ55" s="1"/>
      <c r="AIA55" s="1"/>
      <c r="AIB55" s="1"/>
      <c r="AIC55" s="1"/>
      <c r="AID55" s="1"/>
      <c r="AIE55" s="1"/>
      <c r="AIF55" s="1"/>
      <c r="AIG55" s="1"/>
      <c r="AIH55" s="1"/>
      <c r="AII55" s="1"/>
      <c r="AIJ55" s="1"/>
      <c r="AIK55" s="1"/>
      <c r="AIL55" s="1"/>
      <c r="AIM55" s="1"/>
      <c r="AIN55" s="1"/>
      <c r="AIO55" s="1"/>
      <c r="AIP55" s="1"/>
      <c r="AIQ55" s="1"/>
      <c r="AIR55" s="1"/>
      <c r="AIS55" s="1"/>
      <c r="AIT55" s="1"/>
      <c r="AIU55" s="1"/>
      <c r="AIV55" s="1"/>
      <c r="AIW55" s="1"/>
      <c r="AIX55" s="1"/>
      <c r="AIY55" s="1"/>
      <c r="AIZ55" s="1"/>
      <c r="AJA55" s="1"/>
      <c r="AJB55" s="1"/>
      <c r="AJC55" s="1"/>
      <c r="AJD55" s="1"/>
      <c r="AJE55" s="1"/>
      <c r="AJF55" s="1"/>
      <c r="AJG55" s="1"/>
      <c r="AJH55" s="1"/>
      <c r="AJI55" s="1"/>
      <c r="AJJ55" s="1"/>
      <c r="AJK55" s="1"/>
      <c r="AJL55" s="1"/>
      <c r="AJM55" s="1"/>
      <c r="AJN55" s="1"/>
      <c r="AJO55" s="1"/>
      <c r="AJP55" s="1"/>
      <c r="AJQ55" s="1"/>
      <c r="AJR55" s="1"/>
      <c r="AJS55" s="1"/>
      <c r="AJT55" s="1"/>
      <c r="AJU55" s="1"/>
      <c r="AJV55" s="1"/>
      <c r="AJW55" s="1"/>
      <c r="AJX55" s="1"/>
      <c r="AJY55" s="1"/>
      <c r="AJZ55" s="1"/>
      <c r="AKA55" s="1"/>
      <c r="AKB55" s="1"/>
      <c r="AKC55" s="1"/>
      <c r="AKD55" s="1"/>
      <c r="AKE55" s="1"/>
      <c r="AKF55" s="1"/>
      <c r="AKG55" s="1"/>
      <c r="AKH55" s="1"/>
      <c r="AKI55" s="1"/>
      <c r="AKJ55" s="1"/>
      <c r="AKK55" s="1"/>
      <c r="AKL55" s="1"/>
      <c r="AKM55" s="1"/>
      <c r="AKN55" s="1"/>
      <c r="AKO55" s="1"/>
      <c r="AKP55" s="1"/>
      <c r="AKQ55" s="1"/>
      <c r="AKR55" s="1"/>
      <c r="AKS55" s="1"/>
      <c r="AKT55" s="1"/>
      <c r="AKU55" s="1"/>
      <c r="AKV55" s="1"/>
      <c r="AKW55" s="1"/>
      <c r="AKX55" s="1"/>
      <c r="AKY55" s="1"/>
      <c r="AKZ55" s="1"/>
      <c r="ALA55" s="1"/>
      <c r="ALB55" s="1"/>
      <c r="ALC55" s="1"/>
      <c r="ALD55" s="1"/>
      <c r="ALE55" s="1"/>
      <c r="ALF55" s="1"/>
      <c r="ALG55" s="1"/>
      <c r="ALH55" s="1"/>
      <c r="ALI55" s="1"/>
      <c r="ALJ55" s="1"/>
      <c r="ALK55" s="1"/>
      <c r="ALL55" s="1"/>
      <c r="ALM55" s="1"/>
      <c r="ALN55" s="1"/>
      <c r="ALO55" s="1"/>
      <c r="ALP55" s="1"/>
      <c r="ALQ55" s="1"/>
      <c r="ALR55" s="1"/>
      <c r="ALS55" s="1"/>
      <c r="ALT55" s="1"/>
      <c r="ALU55" s="1"/>
      <c r="ALV55" s="1"/>
      <c r="ALW55" s="1"/>
      <c r="ALX55" s="1"/>
      <c r="ALY55" s="1"/>
      <c r="ALZ55" s="1"/>
      <c r="AMA55" s="1"/>
      <c r="AMB55" s="1"/>
      <c r="AMC55" s="1"/>
      <c r="AMD55" s="1"/>
      <c r="AME55" s="1"/>
      <c r="AMF55" s="1"/>
      <c r="AMG55" s="1"/>
      <c r="AMH55" s="1"/>
      <c r="AMI55" s="1"/>
      <c r="AMJ55" s="1"/>
      <c r="AMK55" s="1"/>
      <c r="AML55" s="1"/>
      <c r="AMM55" s="1"/>
      <c r="AMN55" s="1"/>
      <c r="AMO55" s="1"/>
      <c r="AMP55" s="1"/>
      <c r="AMQ55" s="1"/>
      <c r="AMR55" s="1"/>
      <c r="AMS55" s="1"/>
      <c r="AMT55" s="1"/>
      <c r="AMU55" s="1"/>
      <c r="AMV55" s="1"/>
      <c r="AMW55" s="1"/>
      <c r="AMX55" s="1"/>
      <c r="AMY55" s="1"/>
      <c r="AMZ55" s="1"/>
      <c r="ANA55" s="1"/>
      <c r="ANB55" s="1"/>
      <c r="ANC55" s="1"/>
      <c r="AND55" s="1"/>
      <c r="ANE55" s="1"/>
      <c r="ANF55" s="1"/>
      <c r="ANG55" s="1"/>
      <c r="ANH55" s="1"/>
      <c r="ANI55" s="1"/>
      <c r="ANJ55" s="1"/>
      <c r="ANK55" s="1"/>
      <c r="ANL55" s="1"/>
      <c r="ANM55" s="1"/>
      <c r="ANN55" s="1"/>
      <c r="ANO55" s="1"/>
      <c r="ANP55" s="1"/>
      <c r="ANQ55" s="1"/>
      <c r="ANR55" s="1"/>
      <c r="ANS55" s="1"/>
      <c r="ANT55" s="1"/>
      <c r="ANU55" s="1"/>
      <c r="ANV55" s="1"/>
      <c r="ANW55" s="1"/>
      <c r="ANX55" s="1"/>
      <c r="ANY55" s="1"/>
      <c r="ANZ55" s="1"/>
      <c r="AOA55" s="1"/>
      <c r="AOB55" s="1"/>
      <c r="AOC55" s="1"/>
      <c r="AOD55" s="1"/>
      <c r="AOE55" s="1"/>
      <c r="AOF55" s="1"/>
      <c r="AOG55" s="1"/>
      <c r="AOH55" s="1"/>
      <c r="AOI55" s="1"/>
      <c r="AOJ55" s="1"/>
      <c r="AOK55" s="1"/>
      <c r="AOL55" s="1"/>
      <c r="AOM55" s="1"/>
      <c r="AON55" s="1"/>
      <c r="AOO55" s="1"/>
      <c r="AOP55" s="1"/>
      <c r="AOQ55" s="1"/>
      <c r="AOR55" s="1"/>
      <c r="AOS55" s="1"/>
      <c r="AOT55" s="1"/>
      <c r="AOU55" s="1"/>
      <c r="AOV55" s="1"/>
      <c r="AOW55" s="1"/>
      <c r="AOX55" s="1"/>
      <c r="AOY55" s="1"/>
      <c r="AOZ55" s="1"/>
      <c r="APA55" s="1"/>
      <c r="APB55" s="1"/>
      <c r="APC55" s="1"/>
      <c r="APD55" s="1"/>
      <c r="APE55" s="1"/>
      <c r="APF55" s="1"/>
      <c r="APG55" s="1"/>
      <c r="APH55" s="1"/>
      <c r="API55" s="1"/>
      <c r="APJ55" s="1"/>
      <c r="APK55" s="1"/>
      <c r="APL55" s="1"/>
      <c r="APM55" s="1"/>
      <c r="APN55" s="1"/>
      <c r="APO55" s="1"/>
      <c r="APP55" s="1"/>
      <c r="APQ55" s="1"/>
      <c r="APR55" s="1"/>
      <c r="APS55" s="1"/>
      <c r="APT55" s="1"/>
      <c r="APU55" s="1"/>
      <c r="APV55" s="1"/>
      <c r="APW55" s="1"/>
      <c r="APX55" s="1"/>
      <c r="APY55" s="1"/>
      <c r="APZ55" s="1"/>
      <c r="AQA55" s="1"/>
      <c r="AQB55" s="1"/>
      <c r="AQC55" s="1"/>
      <c r="AQD55" s="1"/>
      <c r="AQE55" s="1"/>
      <c r="AQF55" s="1"/>
      <c r="AQG55" s="1"/>
      <c r="AQH55" s="1"/>
      <c r="AQI55" s="1"/>
      <c r="AQJ55" s="1"/>
      <c r="AQK55" s="1"/>
      <c r="AQL55" s="1"/>
      <c r="AQM55" s="1"/>
      <c r="AQN55" s="1"/>
      <c r="AQO55" s="1"/>
      <c r="AQP55" s="1"/>
      <c r="AQQ55" s="1"/>
      <c r="AQR55" s="1"/>
      <c r="AQS55" s="1"/>
      <c r="AQT55" s="1"/>
      <c r="AQU55" s="1"/>
      <c r="AQV55" s="1"/>
      <c r="AQW55" s="1"/>
      <c r="AQX55" s="1"/>
      <c r="AQY55" s="1"/>
      <c r="AQZ55" s="1"/>
      <c r="ARA55" s="1"/>
      <c r="ARB55" s="1"/>
      <c r="ARC55" s="1"/>
      <c r="ARD55" s="1"/>
      <c r="ARE55" s="1"/>
      <c r="ARF55" s="1"/>
      <c r="ARG55" s="1"/>
      <c r="ARH55" s="1"/>
      <c r="ARI55" s="1"/>
      <c r="ARJ55" s="1"/>
      <c r="ARK55" s="1"/>
      <c r="ARL55" s="1"/>
      <c r="ARM55" s="1"/>
      <c r="ARN55" s="1"/>
      <c r="ARO55" s="1"/>
      <c r="ARP55" s="1"/>
      <c r="ARQ55" s="1"/>
      <c r="ARR55" s="1"/>
      <c r="ARS55" s="1"/>
      <c r="ART55" s="1"/>
      <c r="ARU55" s="1"/>
      <c r="ARV55" s="1"/>
      <c r="ARW55" s="1"/>
      <c r="ARX55" s="1"/>
      <c r="ARY55" s="1"/>
      <c r="ARZ55" s="1"/>
      <c r="ASA55" s="1"/>
      <c r="ASB55" s="1"/>
      <c r="ASC55" s="1"/>
      <c r="ASD55" s="1"/>
      <c r="ASE55" s="1"/>
      <c r="ASF55" s="1"/>
      <c r="ASG55" s="1"/>
      <c r="ASH55" s="1"/>
      <c r="ASI55" s="1"/>
      <c r="ASJ55" s="1"/>
      <c r="ASK55" s="1"/>
      <c r="ASL55" s="1"/>
      <c r="ASM55" s="1"/>
      <c r="ASN55" s="1"/>
      <c r="ASO55" s="1"/>
      <c r="ASP55" s="1"/>
      <c r="ASQ55" s="1"/>
      <c r="ASR55" s="1"/>
      <c r="ASS55" s="1"/>
      <c r="AST55" s="1"/>
      <c r="ASU55" s="1"/>
      <c r="ASV55" s="1"/>
      <c r="ASW55" s="1"/>
      <c r="ASX55" s="1"/>
      <c r="ASY55" s="1"/>
      <c r="ASZ55" s="1"/>
      <c r="ATA55" s="1"/>
      <c r="ATB55" s="1"/>
      <c r="ATC55" s="1"/>
      <c r="ATD55" s="1"/>
      <c r="ATE55" s="1"/>
      <c r="ATF55" s="1"/>
      <c r="ATG55" s="1"/>
      <c r="ATH55" s="1"/>
      <c r="ATI55" s="1"/>
      <c r="ATJ55" s="1"/>
      <c r="ATK55" s="1"/>
      <c r="ATL55" s="1"/>
      <c r="ATM55" s="1"/>
      <c r="ATN55" s="1"/>
      <c r="ATO55" s="1"/>
      <c r="ATP55" s="1"/>
      <c r="ATQ55" s="1"/>
      <c r="ATR55" s="1"/>
      <c r="ATS55" s="1"/>
      <c r="ATT55" s="1"/>
      <c r="ATU55" s="1"/>
      <c r="ATV55" s="1"/>
      <c r="ATW55" s="1"/>
      <c r="ATX55" s="1"/>
      <c r="ATY55" s="1"/>
      <c r="ATZ55" s="1"/>
      <c r="AUA55" s="1"/>
      <c r="AUB55" s="1"/>
      <c r="AUC55" s="1"/>
      <c r="AUD55" s="1"/>
      <c r="AUE55" s="1"/>
      <c r="AUF55" s="1"/>
      <c r="AUG55" s="1"/>
      <c r="AUH55" s="1"/>
      <c r="AUI55" s="1"/>
      <c r="AUJ55" s="1"/>
      <c r="AUK55" s="1"/>
    </row>
    <row r="56" spans="1:1233" s="519" customFormat="1" ht="14.25">
      <c r="A56" s="53"/>
      <c r="B56" s="98" t="str">
        <f>IF('Client Info'!$F$73="Yes",'Client Info'!$F$61,"N/A")</f>
        <v>N/A</v>
      </c>
      <c r="C56" s="99" t="str">
        <f>IF(B56="ISO 45001",'Client Info'!$B$73,"N/A")</f>
        <v>N/A</v>
      </c>
      <c r="D56" s="182"/>
      <c r="E56" s="839">
        <f>'Effective Employees'!F42</f>
        <v>0</v>
      </c>
      <c r="F56" s="831"/>
      <c r="G56" s="840">
        <f>M$378</f>
        <v>0</v>
      </c>
      <c r="H56" s="840">
        <f ca="1">(1/3)*M378*T56*V56*X56*Z56</f>
        <v>0</v>
      </c>
      <c r="I56" s="840">
        <f ca="1">(2/3)*M378*T56*V56*X56*Z56</f>
        <v>0</v>
      </c>
      <c r="J56" s="850" t="e">
        <f ca="1">M379*T56*V56*X56*Z56/AA10</f>
        <v>#N/A</v>
      </c>
      <c r="K56" s="840">
        <f>IF($K$19="",0,M379*T56*V56*X56*Z56/AA10)</f>
        <v>0</v>
      </c>
      <c r="L56" s="840">
        <f>IF($L$19="",0,M379*T56*V56*X56*Z56/AA10)</f>
        <v>0</v>
      </c>
      <c r="M56" s="841" t="e">
        <f ca="1">IF($M$19="",0,M379*T56*V56*X56*Z56/AA10)</f>
        <v>#N/A</v>
      </c>
      <c r="N56" s="841" t="e">
        <f ca="1">M379*T56*V56*X56*Z56/AA10</f>
        <v>#N/A</v>
      </c>
      <c r="O56" s="842">
        <f ca="1">M380*T56*V56*X56*Z56</f>
        <v>0</v>
      </c>
      <c r="P56" s="53"/>
      <c r="Q56" s="53"/>
      <c r="R56" s="67"/>
      <c r="S56" s="709">
        <f>1</f>
        <v>1</v>
      </c>
      <c r="T56" s="709">
        <f t="shared" si="5"/>
        <v>1</v>
      </c>
      <c r="U56" s="710">
        <f ca="1">'Adjustment Factors'!BC521</f>
        <v>0</v>
      </c>
      <c r="V56" s="711">
        <f t="shared" ca="1" si="6"/>
        <v>1</v>
      </c>
      <c r="W56" s="712">
        <f>-'Client Info'!$C$55/100</f>
        <v>0</v>
      </c>
      <c r="X56" s="712">
        <f t="shared" si="7"/>
        <v>1</v>
      </c>
      <c r="Y56" s="712">
        <f>IF(Overview!$C$15="Yes",1,0)</f>
        <v>0</v>
      </c>
      <c r="Z56" s="712">
        <f>IF(Y56=1,IF('Integrated Reduction'!$C$29="",1,('Integrated Reduction'!$C$29/100+1)),1)</f>
        <v>1</v>
      </c>
      <c r="AA56" s="712">
        <f>IF(Sampling!F64="Yes",1,0)</f>
        <v>0</v>
      </c>
      <c r="AB56" s="712">
        <f>IF(Sampling!L64="Yes",1,0)</f>
        <v>0</v>
      </c>
      <c r="AC56" s="712">
        <f>IF(Sampling!G64="Yes",1,0)</f>
        <v>0</v>
      </c>
      <c r="AD56" s="712">
        <f>IF(Sampling!H64="Yes",1,0)</f>
        <v>0</v>
      </c>
      <c r="AE56" s="712">
        <f>IF(Sampling!I64="Yes",1,0)</f>
        <v>0</v>
      </c>
      <c r="AF56" s="712">
        <f>IF(Sampling!J64="Yes",1,0)</f>
        <v>0</v>
      </c>
      <c r="AG56" s="713">
        <f>IF(Sampling!K64="Yes",1,0)</f>
        <v>0</v>
      </c>
      <c r="AH56" s="792">
        <f t="shared" ca="1" si="8"/>
        <v>0</v>
      </c>
      <c r="AI56" s="792">
        <f t="shared" ca="1" si="13"/>
        <v>0</v>
      </c>
      <c r="AJ56" s="792" t="e">
        <f t="shared" ca="1" si="9"/>
        <v>#N/A</v>
      </c>
      <c r="AK56" s="792">
        <f t="shared" si="12"/>
        <v>0</v>
      </c>
      <c r="AL56" s="792">
        <f t="shared" si="2"/>
        <v>0</v>
      </c>
      <c r="AM56" s="792" t="e">
        <f t="shared" ca="1" si="3"/>
        <v>#N/A</v>
      </c>
      <c r="AN56" s="792" t="e">
        <f t="shared" ca="1" si="4"/>
        <v>#N/A</v>
      </c>
      <c r="AO56" s="792">
        <f t="shared" ca="1" si="10"/>
        <v>0</v>
      </c>
      <c r="AP56" s="792">
        <f t="shared" ca="1" si="11"/>
        <v>0</v>
      </c>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c r="ADD56" s="1"/>
      <c r="ADE56" s="1"/>
      <c r="ADF56" s="1"/>
      <c r="ADG56" s="1"/>
      <c r="ADH56" s="1"/>
      <c r="ADI56" s="1"/>
      <c r="ADJ56" s="1"/>
      <c r="ADK56" s="1"/>
      <c r="ADL56" s="1"/>
      <c r="ADM56" s="1"/>
      <c r="ADN56" s="1"/>
      <c r="ADO56" s="1"/>
      <c r="ADP56" s="1"/>
      <c r="ADQ56" s="1"/>
      <c r="ADR56" s="1"/>
      <c r="ADS56" s="1"/>
      <c r="ADT56" s="1"/>
      <c r="ADU56" s="1"/>
      <c r="ADV56" s="1"/>
      <c r="ADW56" s="1"/>
      <c r="ADX56" s="1"/>
      <c r="ADY56" s="1"/>
      <c r="ADZ56" s="1"/>
      <c r="AEA56" s="1"/>
      <c r="AEB56" s="1"/>
      <c r="AEC56" s="1"/>
      <c r="AED56" s="1"/>
      <c r="AEE56" s="1"/>
      <c r="AEF56" s="1"/>
      <c r="AEG56" s="1"/>
      <c r="AEH56" s="1"/>
      <c r="AEI56" s="1"/>
      <c r="AEJ56" s="1"/>
      <c r="AEK56" s="1"/>
      <c r="AEL56" s="1"/>
      <c r="AEM56" s="1"/>
      <c r="AEN56" s="1"/>
      <c r="AEO56" s="1"/>
      <c r="AEP56" s="1"/>
      <c r="AEQ56" s="1"/>
      <c r="AER56" s="1"/>
      <c r="AES56" s="1"/>
      <c r="AET56" s="1"/>
      <c r="AEU56" s="1"/>
      <c r="AEV56" s="1"/>
      <c r="AEW56" s="1"/>
      <c r="AEX56" s="1"/>
      <c r="AEY56" s="1"/>
      <c r="AEZ56" s="1"/>
      <c r="AFA56" s="1"/>
      <c r="AFB56" s="1"/>
      <c r="AFC56" s="1"/>
      <c r="AFD56" s="1"/>
      <c r="AFE56" s="1"/>
      <c r="AFF56" s="1"/>
      <c r="AFG56" s="1"/>
      <c r="AFH56" s="1"/>
      <c r="AFI56" s="1"/>
      <c r="AFJ56" s="1"/>
      <c r="AFK56" s="1"/>
      <c r="AFL56" s="1"/>
      <c r="AFM56" s="1"/>
      <c r="AFN56" s="1"/>
      <c r="AFO56" s="1"/>
      <c r="AFP56" s="1"/>
      <c r="AFQ56" s="1"/>
      <c r="AFR56" s="1"/>
      <c r="AFS56" s="1"/>
      <c r="AFT56" s="1"/>
      <c r="AFU56" s="1"/>
      <c r="AFV56" s="1"/>
      <c r="AFW56" s="1"/>
      <c r="AFX56" s="1"/>
      <c r="AFY56" s="1"/>
      <c r="AFZ56" s="1"/>
      <c r="AGA56" s="1"/>
      <c r="AGB56" s="1"/>
      <c r="AGC56" s="1"/>
      <c r="AGD56" s="1"/>
      <c r="AGE56" s="1"/>
      <c r="AGF56" s="1"/>
      <c r="AGG56" s="1"/>
      <c r="AGH56" s="1"/>
      <c r="AGI56" s="1"/>
      <c r="AGJ56" s="1"/>
      <c r="AGK56" s="1"/>
      <c r="AGL56" s="1"/>
      <c r="AGM56" s="1"/>
      <c r="AGN56" s="1"/>
      <c r="AGO56" s="1"/>
      <c r="AGP56" s="1"/>
      <c r="AGQ56" s="1"/>
      <c r="AGR56" s="1"/>
      <c r="AGS56" s="1"/>
      <c r="AGT56" s="1"/>
      <c r="AGU56" s="1"/>
      <c r="AGV56" s="1"/>
      <c r="AGW56" s="1"/>
      <c r="AGX56" s="1"/>
      <c r="AGY56" s="1"/>
      <c r="AGZ56" s="1"/>
      <c r="AHA56" s="1"/>
      <c r="AHB56" s="1"/>
      <c r="AHC56" s="1"/>
      <c r="AHD56" s="1"/>
      <c r="AHE56" s="1"/>
      <c r="AHF56" s="1"/>
      <c r="AHG56" s="1"/>
      <c r="AHH56" s="1"/>
      <c r="AHI56" s="1"/>
      <c r="AHJ56" s="1"/>
      <c r="AHK56" s="1"/>
      <c r="AHL56" s="1"/>
      <c r="AHM56" s="1"/>
      <c r="AHN56" s="1"/>
      <c r="AHO56" s="1"/>
      <c r="AHP56" s="1"/>
      <c r="AHQ56" s="1"/>
      <c r="AHR56" s="1"/>
      <c r="AHS56" s="1"/>
      <c r="AHT56" s="1"/>
      <c r="AHU56" s="1"/>
      <c r="AHV56" s="1"/>
      <c r="AHW56" s="1"/>
      <c r="AHX56" s="1"/>
      <c r="AHY56" s="1"/>
      <c r="AHZ56" s="1"/>
      <c r="AIA56" s="1"/>
      <c r="AIB56" s="1"/>
      <c r="AIC56" s="1"/>
      <c r="AID56" s="1"/>
      <c r="AIE56" s="1"/>
      <c r="AIF56" s="1"/>
      <c r="AIG56" s="1"/>
      <c r="AIH56" s="1"/>
      <c r="AII56" s="1"/>
      <c r="AIJ56" s="1"/>
      <c r="AIK56" s="1"/>
      <c r="AIL56" s="1"/>
      <c r="AIM56" s="1"/>
      <c r="AIN56" s="1"/>
      <c r="AIO56" s="1"/>
      <c r="AIP56" s="1"/>
      <c r="AIQ56" s="1"/>
      <c r="AIR56" s="1"/>
      <c r="AIS56" s="1"/>
      <c r="AIT56" s="1"/>
      <c r="AIU56" s="1"/>
      <c r="AIV56" s="1"/>
      <c r="AIW56" s="1"/>
      <c r="AIX56" s="1"/>
      <c r="AIY56" s="1"/>
      <c r="AIZ56" s="1"/>
      <c r="AJA56" s="1"/>
      <c r="AJB56" s="1"/>
      <c r="AJC56" s="1"/>
      <c r="AJD56" s="1"/>
      <c r="AJE56" s="1"/>
      <c r="AJF56" s="1"/>
      <c r="AJG56" s="1"/>
      <c r="AJH56" s="1"/>
      <c r="AJI56" s="1"/>
      <c r="AJJ56" s="1"/>
      <c r="AJK56" s="1"/>
      <c r="AJL56" s="1"/>
      <c r="AJM56" s="1"/>
      <c r="AJN56" s="1"/>
      <c r="AJO56" s="1"/>
      <c r="AJP56" s="1"/>
      <c r="AJQ56" s="1"/>
      <c r="AJR56" s="1"/>
      <c r="AJS56" s="1"/>
      <c r="AJT56" s="1"/>
      <c r="AJU56" s="1"/>
      <c r="AJV56" s="1"/>
      <c r="AJW56" s="1"/>
      <c r="AJX56" s="1"/>
      <c r="AJY56" s="1"/>
      <c r="AJZ56" s="1"/>
      <c r="AKA56" s="1"/>
      <c r="AKB56" s="1"/>
      <c r="AKC56" s="1"/>
      <c r="AKD56" s="1"/>
      <c r="AKE56" s="1"/>
      <c r="AKF56" s="1"/>
      <c r="AKG56" s="1"/>
      <c r="AKH56" s="1"/>
      <c r="AKI56" s="1"/>
      <c r="AKJ56" s="1"/>
      <c r="AKK56" s="1"/>
      <c r="AKL56" s="1"/>
      <c r="AKM56" s="1"/>
      <c r="AKN56" s="1"/>
      <c r="AKO56" s="1"/>
      <c r="AKP56" s="1"/>
      <c r="AKQ56" s="1"/>
      <c r="AKR56" s="1"/>
      <c r="AKS56" s="1"/>
      <c r="AKT56" s="1"/>
      <c r="AKU56" s="1"/>
      <c r="AKV56" s="1"/>
      <c r="AKW56" s="1"/>
      <c r="AKX56" s="1"/>
      <c r="AKY56" s="1"/>
      <c r="AKZ56" s="1"/>
      <c r="ALA56" s="1"/>
      <c r="ALB56" s="1"/>
      <c r="ALC56" s="1"/>
      <c r="ALD56" s="1"/>
      <c r="ALE56" s="1"/>
      <c r="ALF56" s="1"/>
      <c r="ALG56" s="1"/>
      <c r="ALH56" s="1"/>
      <c r="ALI56" s="1"/>
      <c r="ALJ56" s="1"/>
      <c r="ALK56" s="1"/>
      <c r="ALL56" s="1"/>
      <c r="ALM56" s="1"/>
      <c r="ALN56" s="1"/>
      <c r="ALO56" s="1"/>
      <c r="ALP56" s="1"/>
      <c r="ALQ56" s="1"/>
      <c r="ALR56" s="1"/>
      <c r="ALS56" s="1"/>
      <c r="ALT56" s="1"/>
      <c r="ALU56" s="1"/>
      <c r="ALV56" s="1"/>
      <c r="ALW56" s="1"/>
      <c r="ALX56" s="1"/>
      <c r="ALY56" s="1"/>
      <c r="ALZ56" s="1"/>
      <c r="AMA56" s="1"/>
      <c r="AMB56" s="1"/>
      <c r="AMC56" s="1"/>
      <c r="AMD56" s="1"/>
      <c r="AME56" s="1"/>
      <c r="AMF56" s="1"/>
      <c r="AMG56" s="1"/>
      <c r="AMH56" s="1"/>
      <c r="AMI56" s="1"/>
      <c r="AMJ56" s="1"/>
      <c r="AMK56" s="1"/>
      <c r="AML56" s="1"/>
      <c r="AMM56" s="1"/>
      <c r="AMN56" s="1"/>
      <c r="AMO56" s="1"/>
      <c r="AMP56" s="1"/>
      <c r="AMQ56" s="1"/>
      <c r="AMR56" s="1"/>
      <c r="AMS56" s="1"/>
      <c r="AMT56" s="1"/>
      <c r="AMU56" s="1"/>
      <c r="AMV56" s="1"/>
      <c r="AMW56" s="1"/>
      <c r="AMX56" s="1"/>
      <c r="AMY56" s="1"/>
      <c r="AMZ56" s="1"/>
      <c r="ANA56" s="1"/>
      <c r="ANB56" s="1"/>
      <c r="ANC56" s="1"/>
      <c r="AND56" s="1"/>
      <c r="ANE56" s="1"/>
      <c r="ANF56" s="1"/>
      <c r="ANG56" s="1"/>
      <c r="ANH56" s="1"/>
      <c r="ANI56" s="1"/>
      <c r="ANJ56" s="1"/>
      <c r="ANK56" s="1"/>
      <c r="ANL56" s="1"/>
      <c r="ANM56" s="1"/>
      <c r="ANN56" s="1"/>
      <c r="ANO56" s="1"/>
      <c r="ANP56" s="1"/>
      <c r="ANQ56" s="1"/>
      <c r="ANR56" s="1"/>
      <c r="ANS56" s="1"/>
      <c r="ANT56" s="1"/>
      <c r="ANU56" s="1"/>
      <c r="ANV56" s="1"/>
      <c r="ANW56" s="1"/>
      <c r="ANX56" s="1"/>
      <c r="ANY56" s="1"/>
      <c r="ANZ56" s="1"/>
      <c r="AOA56" s="1"/>
      <c r="AOB56" s="1"/>
      <c r="AOC56" s="1"/>
      <c r="AOD56" s="1"/>
      <c r="AOE56" s="1"/>
      <c r="AOF56" s="1"/>
      <c r="AOG56" s="1"/>
      <c r="AOH56" s="1"/>
      <c r="AOI56" s="1"/>
      <c r="AOJ56" s="1"/>
      <c r="AOK56" s="1"/>
      <c r="AOL56" s="1"/>
      <c r="AOM56" s="1"/>
      <c r="AON56" s="1"/>
      <c r="AOO56" s="1"/>
      <c r="AOP56" s="1"/>
      <c r="AOQ56" s="1"/>
      <c r="AOR56" s="1"/>
      <c r="AOS56" s="1"/>
      <c r="AOT56" s="1"/>
      <c r="AOU56" s="1"/>
      <c r="AOV56" s="1"/>
      <c r="AOW56" s="1"/>
      <c r="AOX56" s="1"/>
      <c r="AOY56" s="1"/>
      <c r="AOZ56" s="1"/>
      <c r="APA56" s="1"/>
      <c r="APB56" s="1"/>
      <c r="APC56" s="1"/>
      <c r="APD56" s="1"/>
      <c r="APE56" s="1"/>
      <c r="APF56" s="1"/>
      <c r="APG56" s="1"/>
      <c r="APH56" s="1"/>
      <c r="API56" s="1"/>
      <c r="APJ56" s="1"/>
      <c r="APK56" s="1"/>
      <c r="APL56" s="1"/>
      <c r="APM56" s="1"/>
      <c r="APN56" s="1"/>
      <c r="APO56" s="1"/>
      <c r="APP56" s="1"/>
      <c r="APQ56" s="1"/>
      <c r="APR56" s="1"/>
      <c r="APS56" s="1"/>
      <c r="APT56" s="1"/>
      <c r="APU56" s="1"/>
      <c r="APV56" s="1"/>
      <c r="APW56" s="1"/>
      <c r="APX56" s="1"/>
      <c r="APY56" s="1"/>
      <c r="APZ56" s="1"/>
      <c r="AQA56" s="1"/>
      <c r="AQB56" s="1"/>
      <c r="AQC56" s="1"/>
      <c r="AQD56" s="1"/>
      <c r="AQE56" s="1"/>
      <c r="AQF56" s="1"/>
      <c r="AQG56" s="1"/>
      <c r="AQH56" s="1"/>
      <c r="AQI56" s="1"/>
      <c r="AQJ56" s="1"/>
      <c r="AQK56" s="1"/>
      <c r="AQL56" s="1"/>
      <c r="AQM56" s="1"/>
      <c r="AQN56" s="1"/>
      <c r="AQO56" s="1"/>
      <c r="AQP56" s="1"/>
      <c r="AQQ56" s="1"/>
      <c r="AQR56" s="1"/>
      <c r="AQS56" s="1"/>
      <c r="AQT56" s="1"/>
      <c r="AQU56" s="1"/>
      <c r="AQV56" s="1"/>
      <c r="AQW56" s="1"/>
      <c r="AQX56" s="1"/>
      <c r="AQY56" s="1"/>
      <c r="AQZ56" s="1"/>
      <c r="ARA56" s="1"/>
      <c r="ARB56" s="1"/>
      <c r="ARC56" s="1"/>
      <c r="ARD56" s="1"/>
      <c r="ARE56" s="1"/>
      <c r="ARF56" s="1"/>
      <c r="ARG56" s="1"/>
      <c r="ARH56" s="1"/>
      <c r="ARI56" s="1"/>
      <c r="ARJ56" s="1"/>
      <c r="ARK56" s="1"/>
      <c r="ARL56" s="1"/>
      <c r="ARM56" s="1"/>
      <c r="ARN56" s="1"/>
      <c r="ARO56" s="1"/>
      <c r="ARP56" s="1"/>
      <c r="ARQ56" s="1"/>
      <c r="ARR56" s="1"/>
      <c r="ARS56" s="1"/>
      <c r="ART56" s="1"/>
      <c r="ARU56" s="1"/>
      <c r="ARV56" s="1"/>
      <c r="ARW56" s="1"/>
      <c r="ARX56" s="1"/>
      <c r="ARY56" s="1"/>
      <c r="ARZ56" s="1"/>
      <c r="ASA56" s="1"/>
      <c r="ASB56" s="1"/>
      <c r="ASC56" s="1"/>
      <c r="ASD56" s="1"/>
      <c r="ASE56" s="1"/>
      <c r="ASF56" s="1"/>
      <c r="ASG56" s="1"/>
      <c r="ASH56" s="1"/>
      <c r="ASI56" s="1"/>
      <c r="ASJ56" s="1"/>
      <c r="ASK56" s="1"/>
      <c r="ASL56" s="1"/>
      <c r="ASM56" s="1"/>
      <c r="ASN56" s="1"/>
      <c r="ASO56" s="1"/>
      <c r="ASP56" s="1"/>
      <c r="ASQ56" s="1"/>
      <c r="ASR56" s="1"/>
      <c r="ASS56" s="1"/>
      <c r="AST56" s="1"/>
      <c r="ASU56" s="1"/>
      <c r="ASV56" s="1"/>
      <c r="ASW56" s="1"/>
      <c r="ASX56" s="1"/>
      <c r="ASY56" s="1"/>
      <c r="ASZ56" s="1"/>
      <c r="ATA56" s="1"/>
      <c r="ATB56" s="1"/>
      <c r="ATC56" s="1"/>
      <c r="ATD56" s="1"/>
      <c r="ATE56" s="1"/>
      <c r="ATF56" s="1"/>
      <c r="ATG56" s="1"/>
      <c r="ATH56" s="1"/>
      <c r="ATI56" s="1"/>
      <c r="ATJ56" s="1"/>
      <c r="ATK56" s="1"/>
      <c r="ATL56" s="1"/>
      <c r="ATM56" s="1"/>
      <c r="ATN56" s="1"/>
      <c r="ATO56" s="1"/>
      <c r="ATP56" s="1"/>
      <c r="ATQ56" s="1"/>
      <c r="ATR56" s="1"/>
      <c r="ATS56" s="1"/>
      <c r="ATT56" s="1"/>
      <c r="ATU56" s="1"/>
      <c r="ATV56" s="1"/>
      <c r="ATW56" s="1"/>
      <c r="ATX56" s="1"/>
      <c r="ATY56" s="1"/>
      <c r="ATZ56" s="1"/>
      <c r="AUA56" s="1"/>
      <c r="AUB56" s="1"/>
      <c r="AUC56" s="1"/>
      <c r="AUD56" s="1"/>
      <c r="AUE56" s="1"/>
      <c r="AUF56" s="1"/>
      <c r="AUG56" s="1"/>
      <c r="AUH56" s="1"/>
      <c r="AUI56" s="1"/>
      <c r="AUJ56" s="1"/>
      <c r="AUK56" s="1"/>
    </row>
    <row r="57" spans="1:1233" s="519" customFormat="1" ht="14.25">
      <c r="A57" s="53"/>
      <c r="B57" s="95" t="str">
        <f>IF('Client Info'!$D$74="Yes",'Client Info'!$D$61,"N/A")</f>
        <v>N/A</v>
      </c>
      <c r="C57" s="96" t="str">
        <f>IF(B57="ISO 9001",'Client Info'!$B$74,"N/A")</f>
        <v>N/A</v>
      </c>
      <c r="D57" s="180"/>
      <c r="E57" s="843">
        <f>'Effective Employees'!F43</f>
        <v>0</v>
      </c>
      <c r="F57" s="831"/>
      <c r="G57" s="210">
        <f>N$345</f>
        <v>0</v>
      </c>
      <c r="H57" s="832">
        <f ca="1">(1/3)*N345*T57*V57*X57*Z57</f>
        <v>0</v>
      </c>
      <c r="I57" s="832">
        <f ca="1">(2/3)*N345*T57*V57*X57*Z57</f>
        <v>0</v>
      </c>
      <c r="J57" s="210" t="e">
        <f ca="1">N346*T57*V57*X57*Z57/AA10</f>
        <v>#N/A</v>
      </c>
      <c r="K57" s="832">
        <f>IF($K$19="",0,N346*T57*V57*X57*Z57/AA10)</f>
        <v>0</v>
      </c>
      <c r="L57" s="832">
        <f>IF($L$19="",0,N346*T57*V57*X57*Z57/AA10)</f>
        <v>0</v>
      </c>
      <c r="M57" s="833" t="e">
        <f ca="1">IF($M$19="",0,N346*T57*V57*X57*Z57/AA10)</f>
        <v>#N/A</v>
      </c>
      <c r="N57" s="844" t="e">
        <f ca="1">N346*T57*V57*X57*Z57/AA10</f>
        <v>#N/A</v>
      </c>
      <c r="O57" s="436">
        <f ca="1">N347*T57*V57*X57*Z57</f>
        <v>0</v>
      </c>
      <c r="P57" s="53"/>
      <c r="Q57" s="53"/>
      <c r="R57" s="67"/>
      <c r="S57" s="702">
        <f>1</f>
        <v>1</v>
      </c>
      <c r="T57" s="702">
        <f t="shared" si="5"/>
        <v>1</v>
      </c>
      <c r="U57" s="703">
        <f ca="1">'Adjustment Factors'!AA522</f>
        <v>0</v>
      </c>
      <c r="V57" s="704">
        <f t="shared" ca="1" si="6"/>
        <v>1</v>
      </c>
      <c r="W57" s="705">
        <f>-'Client Info'!$C$55/100</f>
        <v>0</v>
      </c>
      <c r="X57" s="705">
        <f t="shared" si="7"/>
        <v>1</v>
      </c>
      <c r="Y57" s="705">
        <f>IF(Overview!$C$13="Yes",1,0)</f>
        <v>0</v>
      </c>
      <c r="Z57" s="705">
        <f>IF(Y57=1,IF('Integrated Reduction'!$C$29="",1,('Integrated Reduction'!$C$29/100+1)),1)</f>
        <v>1</v>
      </c>
      <c r="AA57" s="705">
        <f>IF(Sampling!F65="Yes",1,0)</f>
        <v>0</v>
      </c>
      <c r="AB57" s="705">
        <f>IF(Sampling!L65="Yes",1,0)</f>
        <v>0</v>
      </c>
      <c r="AC57" s="705">
        <f>IF(Sampling!G65="Yes",1,0)</f>
        <v>0</v>
      </c>
      <c r="AD57" s="705">
        <f>IF(Sampling!H65="Yes",1,0)</f>
        <v>0</v>
      </c>
      <c r="AE57" s="705">
        <f>IF(Sampling!I65="Yes",1,0)</f>
        <v>0</v>
      </c>
      <c r="AF57" s="705">
        <f>IF(Sampling!J65="Yes",1,0)</f>
        <v>0</v>
      </c>
      <c r="AG57" s="706">
        <f>IF(Sampling!K65="Yes",1,0)</f>
        <v>0</v>
      </c>
      <c r="AH57" s="790">
        <f t="shared" ca="1" si="8"/>
        <v>0</v>
      </c>
      <c r="AI57" s="790">
        <f t="shared" ca="1" si="13"/>
        <v>0</v>
      </c>
      <c r="AJ57" s="790" t="e">
        <f t="shared" ca="1" si="9"/>
        <v>#N/A</v>
      </c>
      <c r="AK57" s="790">
        <f t="shared" si="12"/>
        <v>0</v>
      </c>
      <c r="AL57" s="790">
        <f t="shared" si="2"/>
        <v>0</v>
      </c>
      <c r="AM57" s="790" t="e">
        <f t="shared" ca="1" si="3"/>
        <v>#N/A</v>
      </c>
      <c r="AN57" s="790" t="e">
        <f t="shared" ca="1" si="4"/>
        <v>#N/A</v>
      </c>
      <c r="AO57" s="790">
        <f t="shared" ca="1" si="10"/>
        <v>0</v>
      </c>
      <c r="AP57" s="790">
        <f t="shared" ca="1" si="11"/>
        <v>0</v>
      </c>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c r="ADD57" s="1"/>
      <c r="ADE57" s="1"/>
      <c r="ADF57" s="1"/>
      <c r="ADG57" s="1"/>
      <c r="ADH57" s="1"/>
      <c r="ADI57" s="1"/>
      <c r="ADJ57" s="1"/>
      <c r="ADK57" s="1"/>
      <c r="ADL57" s="1"/>
      <c r="ADM57" s="1"/>
      <c r="ADN57" s="1"/>
      <c r="ADO57" s="1"/>
      <c r="ADP57" s="1"/>
      <c r="ADQ57" s="1"/>
      <c r="ADR57" s="1"/>
      <c r="ADS57" s="1"/>
      <c r="ADT57" s="1"/>
      <c r="ADU57" s="1"/>
      <c r="ADV57" s="1"/>
      <c r="ADW57" s="1"/>
      <c r="ADX57" s="1"/>
      <c r="ADY57" s="1"/>
      <c r="ADZ57" s="1"/>
      <c r="AEA57" s="1"/>
      <c r="AEB57" s="1"/>
      <c r="AEC57" s="1"/>
      <c r="AED57" s="1"/>
      <c r="AEE57" s="1"/>
      <c r="AEF57" s="1"/>
      <c r="AEG57" s="1"/>
      <c r="AEH57" s="1"/>
      <c r="AEI57" s="1"/>
      <c r="AEJ57" s="1"/>
      <c r="AEK57" s="1"/>
      <c r="AEL57" s="1"/>
      <c r="AEM57" s="1"/>
      <c r="AEN57" s="1"/>
      <c r="AEO57" s="1"/>
      <c r="AEP57" s="1"/>
      <c r="AEQ57" s="1"/>
      <c r="AER57" s="1"/>
      <c r="AES57" s="1"/>
      <c r="AET57" s="1"/>
      <c r="AEU57" s="1"/>
      <c r="AEV57" s="1"/>
      <c r="AEW57" s="1"/>
      <c r="AEX57" s="1"/>
      <c r="AEY57" s="1"/>
      <c r="AEZ57" s="1"/>
      <c r="AFA57" s="1"/>
      <c r="AFB57" s="1"/>
      <c r="AFC57" s="1"/>
      <c r="AFD57" s="1"/>
      <c r="AFE57" s="1"/>
      <c r="AFF57" s="1"/>
      <c r="AFG57" s="1"/>
      <c r="AFH57" s="1"/>
      <c r="AFI57" s="1"/>
      <c r="AFJ57" s="1"/>
      <c r="AFK57" s="1"/>
      <c r="AFL57" s="1"/>
      <c r="AFM57" s="1"/>
      <c r="AFN57" s="1"/>
      <c r="AFO57" s="1"/>
      <c r="AFP57" s="1"/>
      <c r="AFQ57" s="1"/>
      <c r="AFR57" s="1"/>
      <c r="AFS57" s="1"/>
      <c r="AFT57" s="1"/>
      <c r="AFU57" s="1"/>
      <c r="AFV57" s="1"/>
      <c r="AFW57" s="1"/>
      <c r="AFX57" s="1"/>
      <c r="AFY57" s="1"/>
      <c r="AFZ57" s="1"/>
      <c r="AGA57" s="1"/>
      <c r="AGB57" s="1"/>
      <c r="AGC57" s="1"/>
      <c r="AGD57" s="1"/>
      <c r="AGE57" s="1"/>
      <c r="AGF57" s="1"/>
      <c r="AGG57" s="1"/>
      <c r="AGH57" s="1"/>
      <c r="AGI57" s="1"/>
      <c r="AGJ57" s="1"/>
      <c r="AGK57" s="1"/>
      <c r="AGL57" s="1"/>
      <c r="AGM57" s="1"/>
      <c r="AGN57" s="1"/>
      <c r="AGO57" s="1"/>
      <c r="AGP57" s="1"/>
      <c r="AGQ57" s="1"/>
      <c r="AGR57" s="1"/>
      <c r="AGS57" s="1"/>
      <c r="AGT57" s="1"/>
      <c r="AGU57" s="1"/>
      <c r="AGV57" s="1"/>
      <c r="AGW57" s="1"/>
      <c r="AGX57" s="1"/>
      <c r="AGY57" s="1"/>
      <c r="AGZ57" s="1"/>
      <c r="AHA57" s="1"/>
      <c r="AHB57" s="1"/>
      <c r="AHC57" s="1"/>
      <c r="AHD57" s="1"/>
      <c r="AHE57" s="1"/>
      <c r="AHF57" s="1"/>
      <c r="AHG57" s="1"/>
      <c r="AHH57" s="1"/>
      <c r="AHI57" s="1"/>
      <c r="AHJ57" s="1"/>
      <c r="AHK57" s="1"/>
      <c r="AHL57" s="1"/>
      <c r="AHM57" s="1"/>
      <c r="AHN57" s="1"/>
      <c r="AHO57" s="1"/>
      <c r="AHP57" s="1"/>
      <c r="AHQ57" s="1"/>
      <c r="AHR57" s="1"/>
      <c r="AHS57" s="1"/>
      <c r="AHT57" s="1"/>
      <c r="AHU57" s="1"/>
      <c r="AHV57" s="1"/>
      <c r="AHW57" s="1"/>
      <c r="AHX57" s="1"/>
      <c r="AHY57" s="1"/>
      <c r="AHZ57" s="1"/>
      <c r="AIA57" s="1"/>
      <c r="AIB57" s="1"/>
      <c r="AIC57" s="1"/>
      <c r="AID57" s="1"/>
      <c r="AIE57" s="1"/>
      <c r="AIF57" s="1"/>
      <c r="AIG57" s="1"/>
      <c r="AIH57" s="1"/>
      <c r="AII57" s="1"/>
      <c r="AIJ57" s="1"/>
      <c r="AIK57" s="1"/>
      <c r="AIL57" s="1"/>
      <c r="AIM57" s="1"/>
      <c r="AIN57" s="1"/>
      <c r="AIO57" s="1"/>
      <c r="AIP57" s="1"/>
      <c r="AIQ57" s="1"/>
      <c r="AIR57" s="1"/>
      <c r="AIS57" s="1"/>
      <c r="AIT57" s="1"/>
      <c r="AIU57" s="1"/>
      <c r="AIV57" s="1"/>
      <c r="AIW57" s="1"/>
      <c r="AIX57" s="1"/>
      <c r="AIY57" s="1"/>
      <c r="AIZ57" s="1"/>
      <c r="AJA57" s="1"/>
      <c r="AJB57" s="1"/>
      <c r="AJC57" s="1"/>
      <c r="AJD57" s="1"/>
      <c r="AJE57" s="1"/>
      <c r="AJF57" s="1"/>
      <c r="AJG57" s="1"/>
      <c r="AJH57" s="1"/>
      <c r="AJI57" s="1"/>
      <c r="AJJ57" s="1"/>
      <c r="AJK57" s="1"/>
      <c r="AJL57" s="1"/>
      <c r="AJM57" s="1"/>
      <c r="AJN57" s="1"/>
      <c r="AJO57" s="1"/>
      <c r="AJP57" s="1"/>
      <c r="AJQ57" s="1"/>
      <c r="AJR57" s="1"/>
      <c r="AJS57" s="1"/>
      <c r="AJT57" s="1"/>
      <c r="AJU57" s="1"/>
      <c r="AJV57" s="1"/>
      <c r="AJW57" s="1"/>
      <c r="AJX57" s="1"/>
      <c r="AJY57" s="1"/>
      <c r="AJZ57" s="1"/>
      <c r="AKA57" s="1"/>
      <c r="AKB57" s="1"/>
      <c r="AKC57" s="1"/>
      <c r="AKD57" s="1"/>
      <c r="AKE57" s="1"/>
      <c r="AKF57" s="1"/>
      <c r="AKG57" s="1"/>
      <c r="AKH57" s="1"/>
      <c r="AKI57" s="1"/>
      <c r="AKJ57" s="1"/>
      <c r="AKK57" s="1"/>
      <c r="AKL57" s="1"/>
      <c r="AKM57" s="1"/>
      <c r="AKN57" s="1"/>
      <c r="AKO57" s="1"/>
      <c r="AKP57" s="1"/>
      <c r="AKQ57" s="1"/>
      <c r="AKR57" s="1"/>
      <c r="AKS57" s="1"/>
      <c r="AKT57" s="1"/>
      <c r="AKU57" s="1"/>
      <c r="AKV57" s="1"/>
      <c r="AKW57" s="1"/>
      <c r="AKX57" s="1"/>
      <c r="AKY57" s="1"/>
      <c r="AKZ57" s="1"/>
      <c r="ALA57" s="1"/>
      <c r="ALB57" s="1"/>
      <c r="ALC57" s="1"/>
      <c r="ALD57" s="1"/>
      <c r="ALE57" s="1"/>
      <c r="ALF57" s="1"/>
      <c r="ALG57" s="1"/>
      <c r="ALH57" s="1"/>
      <c r="ALI57" s="1"/>
      <c r="ALJ57" s="1"/>
      <c r="ALK57" s="1"/>
      <c r="ALL57" s="1"/>
      <c r="ALM57" s="1"/>
      <c r="ALN57" s="1"/>
      <c r="ALO57" s="1"/>
      <c r="ALP57" s="1"/>
      <c r="ALQ57" s="1"/>
      <c r="ALR57" s="1"/>
      <c r="ALS57" s="1"/>
      <c r="ALT57" s="1"/>
      <c r="ALU57" s="1"/>
      <c r="ALV57" s="1"/>
      <c r="ALW57" s="1"/>
      <c r="ALX57" s="1"/>
      <c r="ALY57" s="1"/>
      <c r="ALZ57" s="1"/>
      <c r="AMA57" s="1"/>
      <c r="AMB57" s="1"/>
      <c r="AMC57" s="1"/>
      <c r="AMD57" s="1"/>
      <c r="AME57" s="1"/>
      <c r="AMF57" s="1"/>
      <c r="AMG57" s="1"/>
      <c r="AMH57" s="1"/>
      <c r="AMI57" s="1"/>
      <c r="AMJ57" s="1"/>
      <c r="AMK57" s="1"/>
      <c r="AML57" s="1"/>
      <c r="AMM57" s="1"/>
      <c r="AMN57" s="1"/>
      <c r="AMO57" s="1"/>
      <c r="AMP57" s="1"/>
      <c r="AMQ57" s="1"/>
      <c r="AMR57" s="1"/>
      <c r="AMS57" s="1"/>
      <c r="AMT57" s="1"/>
      <c r="AMU57" s="1"/>
      <c r="AMV57" s="1"/>
      <c r="AMW57" s="1"/>
      <c r="AMX57" s="1"/>
      <c r="AMY57" s="1"/>
      <c r="AMZ57" s="1"/>
      <c r="ANA57" s="1"/>
      <c r="ANB57" s="1"/>
      <c r="ANC57" s="1"/>
      <c r="AND57" s="1"/>
      <c r="ANE57" s="1"/>
      <c r="ANF57" s="1"/>
      <c r="ANG57" s="1"/>
      <c r="ANH57" s="1"/>
      <c r="ANI57" s="1"/>
      <c r="ANJ57" s="1"/>
      <c r="ANK57" s="1"/>
      <c r="ANL57" s="1"/>
      <c r="ANM57" s="1"/>
      <c r="ANN57" s="1"/>
      <c r="ANO57" s="1"/>
      <c r="ANP57" s="1"/>
      <c r="ANQ57" s="1"/>
      <c r="ANR57" s="1"/>
      <c r="ANS57" s="1"/>
      <c r="ANT57" s="1"/>
      <c r="ANU57" s="1"/>
      <c r="ANV57" s="1"/>
      <c r="ANW57" s="1"/>
      <c r="ANX57" s="1"/>
      <c r="ANY57" s="1"/>
      <c r="ANZ57" s="1"/>
      <c r="AOA57" s="1"/>
      <c r="AOB57" s="1"/>
      <c r="AOC57" s="1"/>
      <c r="AOD57" s="1"/>
      <c r="AOE57" s="1"/>
      <c r="AOF57" s="1"/>
      <c r="AOG57" s="1"/>
      <c r="AOH57" s="1"/>
      <c r="AOI57" s="1"/>
      <c r="AOJ57" s="1"/>
      <c r="AOK57" s="1"/>
      <c r="AOL57" s="1"/>
      <c r="AOM57" s="1"/>
      <c r="AON57" s="1"/>
      <c r="AOO57" s="1"/>
      <c r="AOP57" s="1"/>
      <c r="AOQ57" s="1"/>
      <c r="AOR57" s="1"/>
      <c r="AOS57" s="1"/>
      <c r="AOT57" s="1"/>
      <c r="AOU57" s="1"/>
      <c r="AOV57" s="1"/>
      <c r="AOW57" s="1"/>
      <c r="AOX57" s="1"/>
      <c r="AOY57" s="1"/>
      <c r="AOZ57" s="1"/>
      <c r="APA57" s="1"/>
      <c r="APB57" s="1"/>
      <c r="APC57" s="1"/>
      <c r="APD57" s="1"/>
      <c r="APE57" s="1"/>
      <c r="APF57" s="1"/>
      <c r="APG57" s="1"/>
      <c r="APH57" s="1"/>
      <c r="API57" s="1"/>
      <c r="APJ57" s="1"/>
      <c r="APK57" s="1"/>
      <c r="APL57" s="1"/>
      <c r="APM57" s="1"/>
      <c r="APN57" s="1"/>
      <c r="APO57" s="1"/>
      <c r="APP57" s="1"/>
      <c r="APQ57" s="1"/>
      <c r="APR57" s="1"/>
      <c r="APS57" s="1"/>
      <c r="APT57" s="1"/>
      <c r="APU57" s="1"/>
      <c r="APV57" s="1"/>
      <c r="APW57" s="1"/>
      <c r="APX57" s="1"/>
      <c r="APY57" s="1"/>
      <c r="APZ57" s="1"/>
      <c r="AQA57" s="1"/>
      <c r="AQB57" s="1"/>
      <c r="AQC57" s="1"/>
      <c r="AQD57" s="1"/>
      <c r="AQE57" s="1"/>
      <c r="AQF57" s="1"/>
      <c r="AQG57" s="1"/>
      <c r="AQH57" s="1"/>
      <c r="AQI57" s="1"/>
      <c r="AQJ57" s="1"/>
      <c r="AQK57" s="1"/>
      <c r="AQL57" s="1"/>
      <c r="AQM57" s="1"/>
      <c r="AQN57" s="1"/>
      <c r="AQO57" s="1"/>
      <c r="AQP57" s="1"/>
      <c r="AQQ57" s="1"/>
      <c r="AQR57" s="1"/>
      <c r="AQS57" s="1"/>
      <c r="AQT57" s="1"/>
      <c r="AQU57" s="1"/>
      <c r="AQV57" s="1"/>
      <c r="AQW57" s="1"/>
      <c r="AQX57" s="1"/>
      <c r="AQY57" s="1"/>
      <c r="AQZ57" s="1"/>
      <c r="ARA57" s="1"/>
      <c r="ARB57" s="1"/>
      <c r="ARC57" s="1"/>
      <c r="ARD57" s="1"/>
      <c r="ARE57" s="1"/>
      <c r="ARF57" s="1"/>
      <c r="ARG57" s="1"/>
      <c r="ARH57" s="1"/>
      <c r="ARI57" s="1"/>
      <c r="ARJ57" s="1"/>
      <c r="ARK57" s="1"/>
      <c r="ARL57" s="1"/>
      <c r="ARM57" s="1"/>
      <c r="ARN57" s="1"/>
      <c r="ARO57" s="1"/>
      <c r="ARP57" s="1"/>
      <c r="ARQ57" s="1"/>
      <c r="ARR57" s="1"/>
      <c r="ARS57" s="1"/>
      <c r="ART57" s="1"/>
      <c r="ARU57" s="1"/>
      <c r="ARV57" s="1"/>
      <c r="ARW57" s="1"/>
      <c r="ARX57" s="1"/>
      <c r="ARY57" s="1"/>
      <c r="ARZ57" s="1"/>
      <c r="ASA57" s="1"/>
      <c r="ASB57" s="1"/>
      <c r="ASC57" s="1"/>
      <c r="ASD57" s="1"/>
      <c r="ASE57" s="1"/>
      <c r="ASF57" s="1"/>
      <c r="ASG57" s="1"/>
      <c r="ASH57" s="1"/>
      <c r="ASI57" s="1"/>
      <c r="ASJ57" s="1"/>
      <c r="ASK57" s="1"/>
      <c r="ASL57" s="1"/>
      <c r="ASM57" s="1"/>
      <c r="ASN57" s="1"/>
      <c r="ASO57" s="1"/>
      <c r="ASP57" s="1"/>
      <c r="ASQ57" s="1"/>
      <c r="ASR57" s="1"/>
      <c r="ASS57" s="1"/>
      <c r="AST57" s="1"/>
      <c r="ASU57" s="1"/>
      <c r="ASV57" s="1"/>
      <c r="ASW57" s="1"/>
      <c r="ASX57" s="1"/>
      <c r="ASY57" s="1"/>
      <c r="ASZ57" s="1"/>
      <c r="ATA57" s="1"/>
      <c r="ATB57" s="1"/>
      <c r="ATC57" s="1"/>
      <c r="ATD57" s="1"/>
      <c r="ATE57" s="1"/>
      <c r="ATF57" s="1"/>
      <c r="ATG57" s="1"/>
      <c r="ATH57" s="1"/>
      <c r="ATI57" s="1"/>
      <c r="ATJ57" s="1"/>
      <c r="ATK57" s="1"/>
      <c r="ATL57" s="1"/>
      <c r="ATM57" s="1"/>
      <c r="ATN57" s="1"/>
      <c r="ATO57" s="1"/>
      <c r="ATP57" s="1"/>
      <c r="ATQ57" s="1"/>
      <c r="ATR57" s="1"/>
      <c r="ATS57" s="1"/>
      <c r="ATT57" s="1"/>
      <c r="ATU57" s="1"/>
      <c r="ATV57" s="1"/>
      <c r="ATW57" s="1"/>
      <c r="ATX57" s="1"/>
      <c r="ATY57" s="1"/>
      <c r="ATZ57" s="1"/>
      <c r="AUA57" s="1"/>
      <c r="AUB57" s="1"/>
      <c r="AUC57" s="1"/>
      <c r="AUD57" s="1"/>
      <c r="AUE57" s="1"/>
      <c r="AUF57" s="1"/>
      <c r="AUG57" s="1"/>
      <c r="AUH57" s="1"/>
      <c r="AUI57" s="1"/>
      <c r="AUJ57" s="1"/>
      <c r="AUK57" s="1"/>
    </row>
    <row r="58" spans="1:1233" s="519" customFormat="1" ht="14.25">
      <c r="A58" s="53"/>
      <c r="B58" s="97" t="str">
        <f>IF('Client Info'!$E$74="Yes",'Client Info'!$E$61,"N/A")</f>
        <v>N/A</v>
      </c>
      <c r="C58" s="62" t="str">
        <f>IF(B58="ISO 14001",'Client Info'!$B$74,"N/A")</f>
        <v>N/A</v>
      </c>
      <c r="D58" s="181"/>
      <c r="E58" s="834">
        <f>'Effective Employees'!F44</f>
        <v>0</v>
      </c>
      <c r="F58" s="831"/>
      <c r="G58" s="835">
        <f>N$363</f>
        <v>0</v>
      </c>
      <c r="H58" s="835">
        <f ca="1">(1/3)*N363*T58*V58*X58*Z58</f>
        <v>0</v>
      </c>
      <c r="I58" s="835">
        <f ca="1">(2/3)*N363*T58*V58*X58*Z58</f>
        <v>0</v>
      </c>
      <c r="J58" s="849" t="e">
        <f ca="1">N364*T58*V58*X58*Z58/AA10</f>
        <v>#N/A</v>
      </c>
      <c r="K58" s="835">
        <f>IF($K$19="",0,N364*T58*V58*X58*Z58/AA10)</f>
        <v>0</v>
      </c>
      <c r="L58" s="835">
        <f>IF($L$19="",0,N364*T58*V58*X58*Z58/AA10)</f>
        <v>0</v>
      </c>
      <c r="M58" s="836" t="e">
        <f ca="1">IF($M$19="",0,N364*T58*V58*X58*Z58/AA10)</f>
        <v>#N/A</v>
      </c>
      <c r="N58" s="837" t="e">
        <f ca="1">N364*T58*V58*X58*Z58/AA10</f>
        <v>#N/A</v>
      </c>
      <c r="O58" s="838">
        <f ca="1">N365*T58*V58*X58*Z58</f>
        <v>0</v>
      </c>
      <c r="P58" s="53"/>
      <c r="Q58" s="53"/>
      <c r="R58" s="67"/>
      <c r="S58" s="386">
        <f>1</f>
        <v>1</v>
      </c>
      <c r="T58" s="386">
        <f t="shared" si="5"/>
        <v>1</v>
      </c>
      <c r="U58" s="707">
        <f ca="1">'Adjustment Factors'!AP522</f>
        <v>0</v>
      </c>
      <c r="V58" s="208">
        <f t="shared" ca="1" si="6"/>
        <v>1</v>
      </c>
      <c r="W58" s="67">
        <f>-'Client Info'!$C$55/100</f>
        <v>0</v>
      </c>
      <c r="X58" s="67">
        <f t="shared" si="7"/>
        <v>1</v>
      </c>
      <c r="Y58" s="67">
        <f>IF(Overview!$C$14="Yes",1,0)</f>
        <v>0</v>
      </c>
      <c r="Z58" s="67">
        <f>IF(Y58=1,IF('Integrated Reduction'!$C$29="",1,('Integrated Reduction'!$C$29/100+1)),1)</f>
        <v>1</v>
      </c>
      <c r="AA58" s="67">
        <f>IF(Sampling!F66="Yes",1,0)</f>
        <v>0</v>
      </c>
      <c r="AB58" s="67">
        <f>IF(Sampling!L66="Yes",1,0)</f>
        <v>0</v>
      </c>
      <c r="AC58" s="67">
        <f>IF(Sampling!G66="Yes",1,0)</f>
        <v>0</v>
      </c>
      <c r="AD58" s="67">
        <f>IF(Sampling!H66="Yes",1,0)</f>
        <v>0</v>
      </c>
      <c r="AE58" s="67">
        <f>IF(Sampling!I66="Yes",1,0)</f>
        <v>0</v>
      </c>
      <c r="AF58" s="67">
        <f>IF(Sampling!J66="Yes",1,0)</f>
        <v>0</v>
      </c>
      <c r="AG58" s="708">
        <f>IF(Sampling!K66="Yes",1,0)</f>
        <v>0</v>
      </c>
      <c r="AH58" s="791">
        <f t="shared" ca="1" si="8"/>
        <v>0</v>
      </c>
      <c r="AI58" s="791">
        <f t="shared" ca="1" si="13"/>
        <v>0</v>
      </c>
      <c r="AJ58" s="791" t="e">
        <f t="shared" ca="1" si="9"/>
        <v>#N/A</v>
      </c>
      <c r="AK58" s="791">
        <f t="shared" si="12"/>
        <v>0</v>
      </c>
      <c r="AL58" s="791">
        <f t="shared" si="2"/>
        <v>0</v>
      </c>
      <c r="AM58" s="791" t="e">
        <f t="shared" ca="1" si="3"/>
        <v>#N/A</v>
      </c>
      <c r="AN58" s="791" t="e">
        <f t="shared" ca="1" si="4"/>
        <v>#N/A</v>
      </c>
      <c r="AO58" s="791">
        <f t="shared" ca="1" si="10"/>
        <v>0</v>
      </c>
      <c r="AP58" s="791">
        <f t="shared" ca="1" si="11"/>
        <v>0</v>
      </c>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c r="ADD58" s="1"/>
      <c r="ADE58" s="1"/>
      <c r="ADF58" s="1"/>
      <c r="ADG58" s="1"/>
      <c r="ADH58" s="1"/>
      <c r="ADI58" s="1"/>
      <c r="ADJ58" s="1"/>
      <c r="ADK58" s="1"/>
      <c r="ADL58" s="1"/>
      <c r="ADM58" s="1"/>
      <c r="ADN58" s="1"/>
      <c r="ADO58" s="1"/>
      <c r="ADP58" s="1"/>
      <c r="ADQ58" s="1"/>
      <c r="ADR58" s="1"/>
      <c r="ADS58" s="1"/>
      <c r="ADT58" s="1"/>
      <c r="ADU58" s="1"/>
      <c r="ADV58" s="1"/>
      <c r="ADW58" s="1"/>
      <c r="ADX58" s="1"/>
      <c r="ADY58" s="1"/>
      <c r="ADZ58" s="1"/>
      <c r="AEA58" s="1"/>
      <c r="AEB58" s="1"/>
      <c r="AEC58" s="1"/>
      <c r="AED58" s="1"/>
      <c r="AEE58" s="1"/>
      <c r="AEF58" s="1"/>
      <c r="AEG58" s="1"/>
      <c r="AEH58" s="1"/>
      <c r="AEI58" s="1"/>
      <c r="AEJ58" s="1"/>
      <c r="AEK58" s="1"/>
      <c r="AEL58" s="1"/>
      <c r="AEM58" s="1"/>
      <c r="AEN58" s="1"/>
      <c r="AEO58" s="1"/>
      <c r="AEP58" s="1"/>
      <c r="AEQ58" s="1"/>
      <c r="AER58" s="1"/>
      <c r="AES58" s="1"/>
      <c r="AET58" s="1"/>
      <c r="AEU58" s="1"/>
      <c r="AEV58" s="1"/>
      <c r="AEW58" s="1"/>
      <c r="AEX58" s="1"/>
      <c r="AEY58" s="1"/>
      <c r="AEZ58" s="1"/>
      <c r="AFA58" s="1"/>
      <c r="AFB58" s="1"/>
      <c r="AFC58" s="1"/>
      <c r="AFD58" s="1"/>
      <c r="AFE58" s="1"/>
      <c r="AFF58" s="1"/>
      <c r="AFG58" s="1"/>
      <c r="AFH58" s="1"/>
      <c r="AFI58" s="1"/>
      <c r="AFJ58" s="1"/>
      <c r="AFK58" s="1"/>
      <c r="AFL58" s="1"/>
      <c r="AFM58" s="1"/>
      <c r="AFN58" s="1"/>
      <c r="AFO58" s="1"/>
      <c r="AFP58" s="1"/>
      <c r="AFQ58" s="1"/>
      <c r="AFR58" s="1"/>
      <c r="AFS58" s="1"/>
      <c r="AFT58" s="1"/>
      <c r="AFU58" s="1"/>
      <c r="AFV58" s="1"/>
      <c r="AFW58" s="1"/>
      <c r="AFX58" s="1"/>
      <c r="AFY58" s="1"/>
      <c r="AFZ58" s="1"/>
      <c r="AGA58" s="1"/>
      <c r="AGB58" s="1"/>
      <c r="AGC58" s="1"/>
      <c r="AGD58" s="1"/>
      <c r="AGE58" s="1"/>
      <c r="AGF58" s="1"/>
      <c r="AGG58" s="1"/>
      <c r="AGH58" s="1"/>
      <c r="AGI58" s="1"/>
      <c r="AGJ58" s="1"/>
      <c r="AGK58" s="1"/>
      <c r="AGL58" s="1"/>
      <c r="AGM58" s="1"/>
      <c r="AGN58" s="1"/>
      <c r="AGO58" s="1"/>
      <c r="AGP58" s="1"/>
      <c r="AGQ58" s="1"/>
      <c r="AGR58" s="1"/>
      <c r="AGS58" s="1"/>
      <c r="AGT58" s="1"/>
      <c r="AGU58" s="1"/>
      <c r="AGV58" s="1"/>
      <c r="AGW58" s="1"/>
      <c r="AGX58" s="1"/>
      <c r="AGY58" s="1"/>
      <c r="AGZ58" s="1"/>
      <c r="AHA58" s="1"/>
      <c r="AHB58" s="1"/>
      <c r="AHC58" s="1"/>
      <c r="AHD58" s="1"/>
      <c r="AHE58" s="1"/>
      <c r="AHF58" s="1"/>
      <c r="AHG58" s="1"/>
      <c r="AHH58" s="1"/>
      <c r="AHI58" s="1"/>
      <c r="AHJ58" s="1"/>
      <c r="AHK58" s="1"/>
      <c r="AHL58" s="1"/>
      <c r="AHM58" s="1"/>
      <c r="AHN58" s="1"/>
      <c r="AHO58" s="1"/>
      <c r="AHP58" s="1"/>
      <c r="AHQ58" s="1"/>
      <c r="AHR58" s="1"/>
      <c r="AHS58" s="1"/>
      <c r="AHT58" s="1"/>
      <c r="AHU58" s="1"/>
      <c r="AHV58" s="1"/>
      <c r="AHW58" s="1"/>
      <c r="AHX58" s="1"/>
      <c r="AHY58" s="1"/>
      <c r="AHZ58" s="1"/>
      <c r="AIA58" s="1"/>
      <c r="AIB58" s="1"/>
      <c r="AIC58" s="1"/>
      <c r="AID58" s="1"/>
      <c r="AIE58" s="1"/>
      <c r="AIF58" s="1"/>
      <c r="AIG58" s="1"/>
      <c r="AIH58" s="1"/>
      <c r="AII58" s="1"/>
      <c r="AIJ58" s="1"/>
      <c r="AIK58" s="1"/>
      <c r="AIL58" s="1"/>
      <c r="AIM58" s="1"/>
      <c r="AIN58" s="1"/>
      <c r="AIO58" s="1"/>
      <c r="AIP58" s="1"/>
      <c r="AIQ58" s="1"/>
      <c r="AIR58" s="1"/>
      <c r="AIS58" s="1"/>
      <c r="AIT58" s="1"/>
      <c r="AIU58" s="1"/>
      <c r="AIV58" s="1"/>
      <c r="AIW58" s="1"/>
      <c r="AIX58" s="1"/>
      <c r="AIY58" s="1"/>
      <c r="AIZ58" s="1"/>
      <c r="AJA58" s="1"/>
      <c r="AJB58" s="1"/>
      <c r="AJC58" s="1"/>
      <c r="AJD58" s="1"/>
      <c r="AJE58" s="1"/>
      <c r="AJF58" s="1"/>
      <c r="AJG58" s="1"/>
      <c r="AJH58" s="1"/>
      <c r="AJI58" s="1"/>
      <c r="AJJ58" s="1"/>
      <c r="AJK58" s="1"/>
      <c r="AJL58" s="1"/>
      <c r="AJM58" s="1"/>
      <c r="AJN58" s="1"/>
      <c r="AJO58" s="1"/>
      <c r="AJP58" s="1"/>
      <c r="AJQ58" s="1"/>
      <c r="AJR58" s="1"/>
      <c r="AJS58" s="1"/>
      <c r="AJT58" s="1"/>
      <c r="AJU58" s="1"/>
      <c r="AJV58" s="1"/>
      <c r="AJW58" s="1"/>
      <c r="AJX58" s="1"/>
      <c r="AJY58" s="1"/>
      <c r="AJZ58" s="1"/>
      <c r="AKA58" s="1"/>
      <c r="AKB58" s="1"/>
      <c r="AKC58" s="1"/>
      <c r="AKD58" s="1"/>
      <c r="AKE58" s="1"/>
      <c r="AKF58" s="1"/>
      <c r="AKG58" s="1"/>
      <c r="AKH58" s="1"/>
      <c r="AKI58" s="1"/>
      <c r="AKJ58" s="1"/>
      <c r="AKK58" s="1"/>
      <c r="AKL58" s="1"/>
      <c r="AKM58" s="1"/>
      <c r="AKN58" s="1"/>
      <c r="AKO58" s="1"/>
      <c r="AKP58" s="1"/>
      <c r="AKQ58" s="1"/>
      <c r="AKR58" s="1"/>
      <c r="AKS58" s="1"/>
      <c r="AKT58" s="1"/>
      <c r="AKU58" s="1"/>
      <c r="AKV58" s="1"/>
      <c r="AKW58" s="1"/>
      <c r="AKX58" s="1"/>
      <c r="AKY58" s="1"/>
      <c r="AKZ58" s="1"/>
      <c r="ALA58" s="1"/>
      <c r="ALB58" s="1"/>
      <c r="ALC58" s="1"/>
      <c r="ALD58" s="1"/>
      <c r="ALE58" s="1"/>
      <c r="ALF58" s="1"/>
      <c r="ALG58" s="1"/>
      <c r="ALH58" s="1"/>
      <c r="ALI58" s="1"/>
      <c r="ALJ58" s="1"/>
      <c r="ALK58" s="1"/>
      <c r="ALL58" s="1"/>
      <c r="ALM58" s="1"/>
      <c r="ALN58" s="1"/>
      <c r="ALO58" s="1"/>
      <c r="ALP58" s="1"/>
      <c r="ALQ58" s="1"/>
      <c r="ALR58" s="1"/>
      <c r="ALS58" s="1"/>
      <c r="ALT58" s="1"/>
      <c r="ALU58" s="1"/>
      <c r="ALV58" s="1"/>
      <c r="ALW58" s="1"/>
      <c r="ALX58" s="1"/>
      <c r="ALY58" s="1"/>
      <c r="ALZ58" s="1"/>
      <c r="AMA58" s="1"/>
      <c r="AMB58" s="1"/>
      <c r="AMC58" s="1"/>
      <c r="AMD58" s="1"/>
      <c r="AME58" s="1"/>
      <c r="AMF58" s="1"/>
      <c r="AMG58" s="1"/>
      <c r="AMH58" s="1"/>
      <c r="AMI58" s="1"/>
      <c r="AMJ58" s="1"/>
      <c r="AMK58" s="1"/>
      <c r="AML58" s="1"/>
      <c r="AMM58" s="1"/>
      <c r="AMN58" s="1"/>
      <c r="AMO58" s="1"/>
      <c r="AMP58" s="1"/>
      <c r="AMQ58" s="1"/>
      <c r="AMR58" s="1"/>
      <c r="AMS58" s="1"/>
      <c r="AMT58" s="1"/>
      <c r="AMU58" s="1"/>
      <c r="AMV58" s="1"/>
      <c r="AMW58" s="1"/>
      <c r="AMX58" s="1"/>
      <c r="AMY58" s="1"/>
      <c r="AMZ58" s="1"/>
      <c r="ANA58" s="1"/>
      <c r="ANB58" s="1"/>
      <c r="ANC58" s="1"/>
      <c r="AND58" s="1"/>
      <c r="ANE58" s="1"/>
      <c r="ANF58" s="1"/>
      <c r="ANG58" s="1"/>
      <c r="ANH58" s="1"/>
      <c r="ANI58" s="1"/>
      <c r="ANJ58" s="1"/>
      <c r="ANK58" s="1"/>
      <c r="ANL58" s="1"/>
      <c r="ANM58" s="1"/>
      <c r="ANN58" s="1"/>
      <c r="ANO58" s="1"/>
      <c r="ANP58" s="1"/>
      <c r="ANQ58" s="1"/>
      <c r="ANR58" s="1"/>
      <c r="ANS58" s="1"/>
      <c r="ANT58" s="1"/>
      <c r="ANU58" s="1"/>
      <c r="ANV58" s="1"/>
      <c r="ANW58" s="1"/>
      <c r="ANX58" s="1"/>
      <c r="ANY58" s="1"/>
      <c r="ANZ58" s="1"/>
      <c r="AOA58" s="1"/>
      <c r="AOB58" s="1"/>
      <c r="AOC58" s="1"/>
      <c r="AOD58" s="1"/>
      <c r="AOE58" s="1"/>
      <c r="AOF58" s="1"/>
      <c r="AOG58" s="1"/>
      <c r="AOH58" s="1"/>
      <c r="AOI58" s="1"/>
      <c r="AOJ58" s="1"/>
      <c r="AOK58" s="1"/>
      <c r="AOL58" s="1"/>
      <c r="AOM58" s="1"/>
      <c r="AON58" s="1"/>
      <c r="AOO58" s="1"/>
      <c r="AOP58" s="1"/>
      <c r="AOQ58" s="1"/>
      <c r="AOR58" s="1"/>
      <c r="AOS58" s="1"/>
      <c r="AOT58" s="1"/>
      <c r="AOU58" s="1"/>
      <c r="AOV58" s="1"/>
      <c r="AOW58" s="1"/>
      <c r="AOX58" s="1"/>
      <c r="AOY58" s="1"/>
      <c r="AOZ58" s="1"/>
      <c r="APA58" s="1"/>
      <c r="APB58" s="1"/>
      <c r="APC58" s="1"/>
      <c r="APD58" s="1"/>
      <c r="APE58" s="1"/>
      <c r="APF58" s="1"/>
      <c r="APG58" s="1"/>
      <c r="APH58" s="1"/>
      <c r="API58" s="1"/>
      <c r="APJ58" s="1"/>
      <c r="APK58" s="1"/>
      <c r="APL58" s="1"/>
      <c r="APM58" s="1"/>
      <c r="APN58" s="1"/>
      <c r="APO58" s="1"/>
      <c r="APP58" s="1"/>
      <c r="APQ58" s="1"/>
      <c r="APR58" s="1"/>
      <c r="APS58" s="1"/>
      <c r="APT58" s="1"/>
      <c r="APU58" s="1"/>
      <c r="APV58" s="1"/>
      <c r="APW58" s="1"/>
      <c r="APX58" s="1"/>
      <c r="APY58" s="1"/>
      <c r="APZ58" s="1"/>
      <c r="AQA58" s="1"/>
      <c r="AQB58" s="1"/>
      <c r="AQC58" s="1"/>
      <c r="AQD58" s="1"/>
      <c r="AQE58" s="1"/>
      <c r="AQF58" s="1"/>
      <c r="AQG58" s="1"/>
      <c r="AQH58" s="1"/>
      <c r="AQI58" s="1"/>
      <c r="AQJ58" s="1"/>
      <c r="AQK58" s="1"/>
      <c r="AQL58" s="1"/>
      <c r="AQM58" s="1"/>
      <c r="AQN58" s="1"/>
      <c r="AQO58" s="1"/>
      <c r="AQP58" s="1"/>
      <c r="AQQ58" s="1"/>
      <c r="AQR58" s="1"/>
      <c r="AQS58" s="1"/>
      <c r="AQT58" s="1"/>
      <c r="AQU58" s="1"/>
      <c r="AQV58" s="1"/>
      <c r="AQW58" s="1"/>
      <c r="AQX58" s="1"/>
      <c r="AQY58" s="1"/>
      <c r="AQZ58" s="1"/>
      <c r="ARA58" s="1"/>
      <c r="ARB58" s="1"/>
      <c r="ARC58" s="1"/>
      <c r="ARD58" s="1"/>
      <c r="ARE58" s="1"/>
      <c r="ARF58" s="1"/>
      <c r="ARG58" s="1"/>
      <c r="ARH58" s="1"/>
      <c r="ARI58" s="1"/>
      <c r="ARJ58" s="1"/>
      <c r="ARK58" s="1"/>
      <c r="ARL58" s="1"/>
      <c r="ARM58" s="1"/>
      <c r="ARN58" s="1"/>
      <c r="ARO58" s="1"/>
      <c r="ARP58" s="1"/>
      <c r="ARQ58" s="1"/>
      <c r="ARR58" s="1"/>
      <c r="ARS58" s="1"/>
      <c r="ART58" s="1"/>
      <c r="ARU58" s="1"/>
      <c r="ARV58" s="1"/>
      <c r="ARW58" s="1"/>
      <c r="ARX58" s="1"/>
      <c r="ARY58" s="1"/>
      <c r="ARZ58" s="1"/>
      <c r="ASA58" s="1"/>
      <c r="ASB58" s="1"/>
      <c r="ASC58" s="1"/>
      <c r="ASD58" s="1"/>
      <c r="ASE58" s="1"/>
      <c r="ASF58" s="1"/>
      <c r="ASG58" s="1"/>
      <c r="ASH58" s="1"/>
      <c r="ASI58" s="1"/>
      <c r="ASJ58" s="1"/>
      <c r="ASK58" s="1"/>
      <c r="ASL58" s="1"/>
      <c r="ASM58" s="1"/>
      <c r="ASN58" s="1"/>
      <c r="ASO58" s="1"/>
      <c r="ASP58" s="1"/>
      <c r="ASQ58" s="1"/>
      <c r="ASR58" s="1"/>
      <c r="ASS58" s="1"/>
      <c r="AST58" s="1"/>
      <c r="ASU58" s="1"/>
      <c r="ASV58" s="1"/>
      <c r="ASW58" s="1"/>
      <c r="ASX58" s="1"/>
      <c r="ASY58" s="1"/>
      <c r="ASZ58" s="1"/>
      <c r="ATA58" s="1"/>
      <c r="ATB58" s="1"/>
      <c r="ATC58" s="1"/>
      <c r="ATD58" s="1"/>
      <c r="ATE58" s="1"/>
      <c r="ATF58" s="1"/>
      <c r="ATG58" s="1"/>
      <c r="ATH58" s="1"/>
      <c r="ATI58" s="1"/>
      <c r="ATJ58" s="1"/>
      <c r="ATK58" s="1"/>
      <c r="ATL58" s="1"/>
      <c r="ATM58" s="1"/>
      <c r="ATN58" s="1"/>
      <c r="ATO58" s="1"/>
      <c r="ATP58" s="1"/>
      <c r="ATQ58" s="1"/>
      <c r="ATR58" s="1"/>
      <c r="ATS58" s="1"/>
      <c r="ATT58" s="1"/>
      <c r="ATU58" s="1"/>
      <c r="ATV58" s="1"/>
      <c r="ATW58" s="1"/>
      <c r="ATX58" s="1"/>
      <c r="ATY58" s="1"/>
      <c r="ATZ58" s="1"/>
      <c r="AUA58" s="1"/>
      <c r="AUB58" s="1"/>
      <c r="AUC58" s="1"/>
      <c r="AUD58" s="1"/>
      <c r="AUE58" s="1"/>
      <c r="AUF58" s="1"/>
      <c r="AUG58" s="1"/>
      <c r="AUH58" s="1"/>
      <c r="AUI58" s="1"/>
      <c r="AUJ58" s="1"/>
      <c r="AUK58" s="1"/>
    </row>
    <row r="59" spans="1:1233" s="519" customFormat="1" ht="14.25">
      <c r="A59" s="53"/>
      <c r="B59" s="98" t="str">
        <f>IF('Client Info'!$F$74="Yes",'Client Info'!$F$61,"N/A")</f>
        <v>N/A</v>
      </c>
      <c r="C59" s="99" t="str">
        <f>IF(B59="ISO 45001",'Client Info'!$B$74,"N/A")</f>
        <v>N/A</v>
      </c>
      <c r="D59" s="182"/>
      <c r="E59" s="839">
        <f>'Effective Employees'!F45</f>
        <v>0</v>
      </c>
      <c r="F59" s="831"/>
      <c r="G59" s="840">
        <f>N$378</f>
        <v>0</v>
      </c>
      <c r="H59" s="840">
        <f ca="1">(1/3)*N378*T59*V59*X59*Z59</f>
        <v>0</v>
      </c>
      <c r="I59" s="840">
        <f ca="1">(2/3)*N378*T59*V59*X59*Z59</f>
        <v>0</v>
      </c>
      <c r="J59" s="850" t="e">
        <f ca="1">N379*T59*V59*X59*Z59/AA10</f>
        <v>#N/A</v>
      </c>
      <c r="K59" s="840">
        <f>IF($K$19="",0,N379*T59*V59*X59*Z59/AA10)</f>
        <v>0</v>
      </c>
      <c r="L59" s="840">
        <f>IF($L$19="",0,N379*T59*V59*X59*Z59/AA10)</f>
        <v>0</v>
      </c>
      <c r="M59" s="841" t="e">
        <f ca="1">IF($M$19="",0,N379*T59*V59*X59*Z59/AA10)</f>
        <v>#N/A</v>
      </c>
      <c r="N59" s="841" t="e">
        <f ca="1">N379*T59*V59*X59*Z59/AA10</f>
        <v>#N/A</v>
      </c>
      <c r="O59" s="842">
        <f ca="1">N380*T59*V59*X59*Z59</f>
        <v>0</v>
      </c>
      <c r="P59" s="53"/>
      <c r="Q59" s="53"/>
      <c r="R59" s="67"/>
      <c r="S59" s="709">
        <f>1</f>
        <v>1</v>
      </c>
      <c r="T59" s="709">
        <f t="shared" si="5"/>
        <v>1</v>
      </c>
      <c r="U59" s="710">
        <f ca="1">'Adjustment Factors'!BC522</f>
        <v>0</v>
      </c>
      <c r="V59" s="711">
        <f t="shared" ca="1" si="6"/>
        <v>1</v>
      </c>
      <c r="W59" s="712">
        <f>-'Client Info'!$C$55/100</f>
        <v>0</v>
      </c>
      <c r="X59" s="712">
        <f t="shared" si="7"/>
        <v>1</v>
      </c>
      <c r="Y59" s="712">
        <f>IF(Overview!$C$15="Yes",1,0)</f>
        <v>0</v>
      </c>
      <c r="Z59" s="712">
        <f>IF(Y59=1,IF('Integrated Reduction'!$C$29="",1,('Integrated Reduction'!$C$29/100+1)),1)</f>
        <v>1</v>
      </c>
      <c r="AA59" s="712">
        <f>IF(Sampling!F67="Yes",1,0)</f>
        <v>0</v>
      </c>
      <c r="AB59" s="712">
        <f>IF(Sampling!L67="Yes",1,0)</f>
        <v>0</v>
      </c>
      <c r="AC59" s="712">
        <f>IF(Sampling!G67="Yes",1,0)</f>
        <v>0</v>
      </c>
      <c r="AD59" s="712">
        <f>IF(Sampling!H67="Yes",1,0)</f>
        <v>0</v>
      </c>
      <c r="AE59" s="712">
        <f>IF(Sampling!I67="Yes",1,0)</f>
        <v>0</v>
      </c>
      <c r="AF59" s="712">
        <f>IF(Sampling!J67="Yes",1,0)</f>
        <v>0</v>
      </c>
      <c r="AG59" s="713">
        <f>IF(Sampling!K67="Yes",1,0)</f>
        <v>0</v>
      </c>
      <c r="AH59" s="792">
        <f t="shared" ca="1" si="8"/>
        <v>0</v>
      </c>
      <c r="AI59" s="792">
        <f ca="1">O59*AB59</f>
        <v>0</v>
      </c>
      <c r="AJ59" s="792" t="e">
        <f t="shared" ref="AJ59:AJ290" ca="1" si="14">J59*AC59</f>
        <v>#N/A</v>
      </c>
      <c r="AK59" s="792">
        <f t="shared" ref="AK59:AK329" si="15">K59*AD59</f>
        <v>0</v>
      </c>
      <c r="AL59" s="792">
        <f t="shared" ref="AL59:AL329" si="16">L59*AE59</f>
        <v>0</v>
      </c>
      <c r="AM59" s="792" t="e">
        <f t="shared" ref="AM59:AM329" ca="1" si="17">M59*AF59</f>
        <v>#N/A</v>
      </c>
      <c r="AN59" s="792" t="e">
        <f t="shared" ref="AN59:AN329" ca="1" si="18">N59*AG59</f>
        <v>#N/A</v>
      </c>
      <c r="AO59" s="792">
        <f t="shared" ca="1" si="10"/>
        <v>0</v>
      </c>
      <c r="AP59" s="792">
        <f t="shared" ca="1" si="11"/>
        <v>0</v>
      </c>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c r="ADD59" s="1"/>
      <c r="ADE59" s="1"/>
      <c r="ADF59" s="1"/>
      <c r="ADG59" s="1"/>
      <c r="ADH59" s="1"/>
      <c r="ADI59" s="1"/>
      <c r="ADJ59" s="1"/>
      <c r="ADK59" s="1"/>
      <c r="ADL59" s="1"/>
      <c r="ADM59" s="1"/>
      <c r="ADN59" s="1"/>
      <c r="ADO59" s="1"/>
      <c r="ADP59" s="1"/>
      <c r="ADQ59" s="1"/>
      <c r="ADR59" s="1"/>
      <c r="ADS59" s="1"/>
      <c r="ADT59" s="1"/>
      <c r="ADU59" s="1"/>
      <c r="ADV59" s="1"/>
      <c r="ADW59" s="1"/>
      <c r="ADX59" s="1"/>
      <c r="ADY59" s="1"/>
      <c r="ADZ59" s="1"/>
      <c r="AEA59" s="1"/>
      <c r="AEB59" s="1"/>
      <c r="AEC59" s="1"/>
      <c r="AED59" s="1"/>
      <c r="AEE59" s="1"/>
      <c r="AEF59" s="1"/>
      <c r="AEG59" s="1"/>
      <c r="AEH59" s="1"/>
      <c r="AEI59" s="1"/>
      <c r="AEJ59" s="1"/>
      <c r="AEK59" s="1"/>
      <c r="AEL59" s="1"/>
      <c r="AEM59" s="1"/>
      <c r="AEN59" s="1"/>
      <c r="AEO59" s="1"/>
      <c r="AEP59" s="1"/>
      <c r="AEQ59" s="1"/>
      <c r="AER59" s="1"/>
      <c r="AES59" s="1"/>
      <c r="AET59" s="1"/>
      <c r="AEU59" s="1"/>
      <c r="AEV59" s="1"/>
      <c r="AEW59" s="1"/>
      <c r="AEX59" s="1"/>
      <c r="AEY59" s="1"/>
      <c r="AEZ59" s="1"/>
      <c r="AFA59" s="1"/>
      <c r="AFB59" s="1"/>
      <c r="AFC59" s="1"/>
      <c r="AFD59" s="1"/>
      <c r="AFE59" s="1"/>
      <c r="AFF59" s="1"/>
      <c r="AFG59" s="1"/>
      <c r="AFH59" s="1"/>
      <c r="AFI59" s="1"/>
      <c r="AFJ59" s="1"/>
      <c r="AFK59" s="1"/>
      <c r="AFL59" s="1"/>
      <c r="AFM59" s="1"/>
      <c r="AFN59" s="1"/>
      <c r="AFO59" s="1"/>
      <c r="AFP59" s="1"/>
      <c r="AFQ59" s="1"/>
      <c r="AFR59" s="1"/>
      <c r="AFS59" s="1"/>
      <c r="AFT59" s="1"/>
      <c r="AFU59" s="1"/>
      <c r="AFV59" s="1"/>
      <c r="AFW59" s="1"/>
      <c r="AFX59" s="1"/>
      <c r="AFY59" s="1"/>
      <c r="AFZ59" s="1"/>
      <c r="AGA59" s="1"/>
      <c r="AGB59" s="1"/>
      <c r="AGC59" s="1"/>
      <c r="AGD59" s="1"/>
      <c r="AGE59" s="1"/>
      <c r="AGF59" s="1"/>
      <c r="AGG59" s="1"/>
      <c r="AGH59" s="1"/>
      <c r="AGI59" s="1"/>
      <c r="AGJ59" s="1"/>
      <c r="AGK59" s="1"/>
      <c r="AGL59" s="1"/>
      <c r="AGM59" s="1"/>
      <c r="AGN59" s="1"/>
      <c r="AGO59" s="1"/>
      <c r="AGP59" s="1"/>
      <c r="AGQ59" s="1"/>
      <c r="AGR59" s="1"/>
      <c r="AGS59" s="1"/>
      <c r="AGT59" s="1"/>
      <c r="AGU59" s="1"/>
      <c r="AGV59" s="1"/>
      <c r="AGW59" s="1"/>
      <c r="AGX59" s="1"/>
      <c r="AGY59" s="1"/>
      <c r="AGZ59" s="1"/>
      <c r="AHA59" s="1"/>
      <c r="AHB59" s="1"/>
      <c r="AHC59" s="1"/>
      <c r="AHD59" s="1"/>
      <c r="AHE59" s="1"/>
      <c r="AHF59" s="1"/>
      <c r="AHG59" s="1"/>
      <c r="AHH59" s="1"/>
      <c r="AHI59" s="1"/>
      <c r="AHJ59" s="1"/>
      <c r="AHK59" s="1"/>
      <c r="AHL59" s="1"/>
      <c r="AHM59" s="1"/>
      <c r="AHN59" s="1"/>
      <c r="AHO59" s="1"/>
      <c r="AHP59" s="1"/>
      <c r="AHQ59" s="1"/>
      <c r="AHR59" s="1"/>
      <c r="AHS59" s="1"/>
      <c r="AHT59" s="1"/>
      <c r="AHU59" s="1"/>
      <c r="AHV59" s="1"/>
      <c r="AHW59" s="1"/>
      <c r="AHX59" s="1"/>
      <c r="AHY59" s="1"/>
      <c r="AHZ59" s="1"/>
      <c r="AIA59" s="1"/>
      <c r="AIB59" s="1"/>
      <c r="AIC59" s="1"/>
      <c r="AID59" s="1"/>
      <c r="AIE59" s="1"/>
      <c r="AIF59" s="1"/>
      <c r="AIG59" s="1"/>
      <c r="AIH59" s="1"/>
      <c r="AII59" s="1"/>
      <c r="AIJ59" s="1"/>
      <c r="AIK59" s="1"/>
      <c r="AIL59" s="1"/>
      <c r="AIM59" s="1"/>
      <c r="AIN59" s="1"/>
      <c r="AIO59" s="1"/>
      <c r="AIP59" s="1"/>
      <c r="AIQ59" s="1"/>
      <c r="AIR59" s="1"/>
      <c r="AIS59" s="1"/>
      <c r="AIT59" s="1"/>
      <c r="AIU59" s="1"/>
      <c r="AIV59" s="1"/>
      <c r="AIW59" s="1"/>
      <c r="AIX59" s="1"/>
      <c r="AIY59" s="1"/>
      <c r="AIZ59" s="1"/>
      <c r="AJA59" s="1"/>
      <c r="AJB59" s="1"/>
      <c r="AJC59" s="1"/>
      <c r="AJD59" s="1"/>
      <c r="AJE59" s="1"/>
      <c r="AJF59" s="1"/>
      <c r="AJG59" s="1"/>
      <c r="AJH59" s="1"/>
      <c r="AJI59" s="1"/>
      <c r="AJJ59" s="1"/>
      <c r="AJK59" s="1"/>
      <c r="AJL59" s="1"/>
      <c r="AJM59" s="1"/>
      <c r="AJN59" s="1"/>
      <c r="AJO59" s="1"/>
      <c r="AJP59" s="1"/>
      <c r="AJQ59" s="1"/>
      <c r="AJR59" s="1"/>
      <c r="AJS59" s="1"/>
      <c r="AJT59" s="1"/>
      <c r="AJU59" s="1"/>
      <c r="AJV59" s="1"/>
      <c r="AJW59" s="1"/>
      <c r="AJX59" s="1"/>
      <c r="AJY59" s="1"/>
      <c r="AJZ59" s="1"/>
      <c r="AKA59" s="1"/>
      <c r="AKB59" s="1"/>
      <c r="AKC59" s="1"/>
      <c r="AKD59" s="1"/>
      <c r="AKE59" s="1"/>
      <c r="AKF59" s="1"/>
      <c r="AKG59" s="1"/>
      <c r="AKH59" s="1"/>
      <c r="AKI59" s="1"/>
      <c r="AKJ59" s="1"/>
      <c r="AKK59" s="1"/>
      <c r="AKL59" s="1"/>
      <c r="AKM59" s="1"/>
      <c r="AKN59" s="1"/>
      <c r="AKO59" s="1"/>
      <c r="AKP59" s="1"/>
      <c r="AKQ59" s="1"/>
      <c r="AKR59" s="1"/>
      <c r="AKS59" s="1"/>
      <c r="AKT59" s="1"/>
      <c r="AKU59" s="1"/>
      <c r="AKV59" s="1"/>
      <c r="AKW59" s="1"/>
      <c r="AKX59" s="1"/>
      <c r="AKY59" s="1"/>
      <c r="AKZ59" s="1"/>
      <c r="ALA59" s="1"/>
      <c r="ALB59" s="1"/>
      <c r="ALC59" s="1"/>
      <c r="ALD59" s="1"/>
      <c r="ALE59" s="1"/>
      <c r="ALF59" s="1"/>
      <c r="ALG59" s="1"/>
      <c r="ALH59" s="1"/>
      <c r="ALI59" s="1"/>
      <c r="ALJ59" s="1"/>
      <c r="ALK59" s="1"/>
      <c r="ALL59" s="1"/>
      <c r="ALM59" s="1"/>
      <c r="ALN59" s="1"/>
      <c r="ALO59" s="1"/>
      <c r="ALP59" s="1"/>
      <c r="ALQ59" s="1"/>
      <c r="ALR59" s="1"/>
      <c r="ALS59" s="1"/>
      <c r="ALT59" s="1"/>
      <c r="ALU59" s="1"/>
      <c r="ALV59" s="1"/>
      <c r="ALW59" s="1"/>
      <c r="ALX59" s="1"/>
      <c r="ALY59" s="1"/>
      <c r="ALZ59" s="1"/>
      <c r="AMA59" s="1"/>
      <c r="AMB59" s="1"/>
      <c r="AMC59" s="1"/>
      <c r="AMD59" s="1"/>
      <c r="AME59" s="1"/>
      <c r="AMF59" s="1"/>
      <c r="AMG59" s="1"/>
      <c r="AMH59" s="1"/>
      <c r="AMI59" s="1"/>
      <c r="AMJ59" s="1"/>
      <c r="AMK59" s="1"/>
      <c r="AML59" s="1"/>
      <c r="AMM59" s="1"/>
      <c r="AMN59" s="1"/>
      <c r="AMO59" s="1"/>
      <c r="AMP59" s="1"/>
      <c r="AMQ59" s="1"/>
      <c r="AMR59" s="1"/>
      <c r="AMS59" s="1"/>
      <c r="AMT59" s="1"/>
      <c r="AMU59" s="1"/>
      <c r="AMV59" s="1"/>
      <c r="AMW59" s="1"/>
      <c r="AMX59" s="1"/>
      <c r="AMY59" s="1"/>
      <c r="AMZ59" s="1"/>
      <c r="ANA59" s="1"/>
      <c r="ANB59" s="1"/>
      <c r="ANC59" s="1"/>
      <c r="AND59" s="1"/>
      <c r="ANE59" s="1"/>
      <c r="ANF59" s="1"/>
      <c r="ANG59" s="1"/>
      <c r="ANH59" s="1"/>
      <c r="ANI59" s="1"/>
      <c r="ANJ59" s="1"/>
      <c r="ANK59" s="1"/>
      <c r="ANL59" s="1"/>
      <c r="ANM59" s="1"/>
      <c r="ANN59" s="1"/>
      <c r="ANO59" s="1"/>
      <c r="ANP59" s="1"/>
      <c r="ANQ59" s="1"/>
      <c r="ANR59" s="1"/>
      <c r="ANS59" s="1"/>
      <c r="ANT59" s="1"/>
      <c r="ANU59" s="1"/>
      <c r="ANV59" s="1"/>
      <c r="ANW59" s="1"/>
      <c r="ANX59" s="1"/>
      <c r="ANY59" s="1"/>
      <c r="ANZ59" s="1"/>
      <c r="AOA59" s="1"/>
      <c r="AOB59" s="1"/>
      <c r="AOC59" s="1"/>
      <c r="AOD59" s="1"/>
      <c r="AOE59" s="1"/>
      <c r="AOF59" s="1"/>
      <c r="AOG59" s="1"/>
      <c r="AOH59" s="1"/>
      <c r="AOI59" s="1"/>
      <c r="AOJ59" s="1"/>
      <c r="AOK59" s="1"/>
      <c r="AOL59" s="1"/>
      <c r="AOM59" s="1"/>
      <c r="AON59" s="1"/>
      <c r="AOO59" s="1"/>
      <c r="AOP59" s="1"/>
      <c r="AOQ59" s="1"/>
      <c r="AOR59" s="1"/>
      <c r="AOS59" s="1"/>
      <c r="AOT59" s="1"/>
      <c r="AOU59" s="1"/>
      <c r="AOV59" s="1"/>
      <c r="AOW59" s="1"/>
      <c r="AOX59" s="1"/>
      <c r="AOY59" s="1"/>
      <c r="AOZ59" s="1"/>
      <c r="APA59" s="1"/>
      <c r="APB59" s="1"/>
      <c r="APC59" s="1"/>
      <c r="APD59" s="1"/>
      <c r="APE59" s="1"/>
      <c r="APF59" s="1"/>
      <c r="APG59" s="1"/>
      <c r="APH59" s="1"/>
      <c r="API59" s="1"/>
      <c r="APJ59" s="1"/>
      <c r="APK59" s="1"/>
      <c r="APL59" s="1"/>
      <c r="APM59" s="1"/>
      <c r="APN59" s="1"/>
      <c r="APO59" s="1"/>
      <c r="APP59" s="1"/>
      <c r="APQ59" s="1"/>
      <c r="APR59" s="1"/>
      <c r="APS59" s="1"/>
      <c r="APT59" s="1"/>
      <c r="APU59" s="1"/>
      <c r="APV59" s="1"/>
      <c r="APW59" s="1"/>
      <c r="APX59" s="1"/>
      <c r="APY59" s="1"/>
      <c r="APZ59" s="1"/>
      <c r="AQA59" s="1"/>
      <c r="AQB59" s="1"/>
      <c r="AQC59" s="1"/>
      <c r="AQD59" s="1"/>
      <c r="AQE59" s="1"/>
      <c r="AQF59" s="1"/>
      <c r="AQG59" s="1"/>
      <c r="AQH59" s="1"/>
      <c r="AQI59" s="1"/>
      <c r="AQJ59" s="1"/>
      <c r="AQK59" s="1"/>
      <c r="AQL59" s="1"/>
      <c r="AQM59" s="1"/>
      <c r="AQN59" s="1"/>
      <c r="AQO59" s="1"/>
      <c r="AQP59" s="1"/>
      <c r="AQQ59" s="1"/>
      <c r="AQR59" s="1"/>
      <c r="AQS59" s="1"/>
      <c r="AQT59" s="1"/>
      <c r="AQU59" s="1"/>
      <c r="AQV59" s="1"/>
      <c r="AQW59" s="1"/>
      <c r="AQX59" s="1"/>
      <c r="AQY59" s="1"/>
      <c r="AQZ59" s="1"/>
      <c r="ARA59" s="1"/>
      <c r="ARB59" s="1"/>
      <c r="ARC59" s="1"/>
      <c r="ARD59" s="1"/>
      <c r="ARE59" s="1"/>
      <c r="ARF59" s="1"/>
      <c r="ARG59" s="1"/>
      <c r="ARH59" s="1"/>
      <c r="ARI59" s="1"/>
      <c r="ARJ59" s="1"/>
      <c r="ARK59" s="1"/>
      <c r="ARL59" s="1"/>
      <c r="ARM59" s="1"/>
      <c r="ARN59" s="1"/>
      <c r="ARO59" s="1"/>
      <c r="ARP59" s="1"/>
      <c r="ARQ59" s="1"/>
      <c r="ARR59" s="1"/>
      <c r="ARS59" s="1"/>
      <c r="ART59" s="1"/>
      <c r="ARU59" s="1"/>
      <c r="ARV59" s="1"/>
      <c r="ARW59" s="1"/>
      <c r="ARX59" s="1"/>
      <c r="ARY59" s="1"/>
      <c r="ARZ59" s="1"/>
      <c r="ASA59" s="1"/>
      <c r="ASB59" s="1"/>
      <c r="ASC59" s="1"/>
      <c r="ASD59" s="1"/>
      <c r="ASE59" s="1"/>
      <c r="ASF59" s="1"/>
      <c r="ASG59" s="1"/>
      <c r="ASH59" s="1"/>
      <c r="ASI59" s="1"/>
      <c r="ASJ59" s="1"/>
      <c r="ASK59" s="1"/>
      <c r="ASL59" s="1"/>
      <c r="ASM59" s="1"/>
      <c r="ASN59" s="1"/>
      <c r="ASO59" s="1"/>
      <c r="ASP59" s="1"/>
      <c r="ASQ59" s="1"/>
      <c r="ASR59" s="1"/>
      <c r="ASS59" s="1"/>
      <c r="AST59" s="1"/>
      <c r="ASU59" s="1"/>
      <c r="ASV59" s="1"/>
      <c r="ASW59" s="1"/>
      <c r="ASX59" s="1"/>
      <c r="ASY59" s="1"/>
      <c r="ASZ59" s="1"/>
      <c r="ATA59" s="1"/>
      <c r="ATB59" s="1"/>
      <c r="ATC59" s="1"/>
      <c r="ATD59" s="1"/>
      <c r="ATE59" s="1"/>
      <c r="ATF59" s="1"/>
      <c r="ATG59" s="1"/>
      <c r="ATH59" s="1"/>
      <c r="ATI59" s="1"/>
      <c r="ATJ59" s="1"/>
      <c r="ATK59" s="1"/>
      <c r="ATL59" s="1"/>
      <c r="ATM59" s="1"/>
      <c r="ATN59" s="1"/>
      <c r="ATO59" s="1"/>
      <c r="ATP59" s="1"/>
      <c r="ATQ59" s="1"/>
      <c r="ATR59" s="1"/>
      <c r="ATS59" s="1"/>
      <c r="ATT59" s="1"/>
      <c r="ATU59" s="1"/>
      <c r="ATV59" s="1"/>
      <c r="ATW59" s="1"/>
      <c r="ATX59" s="1"/>
      <c r="ATY59" s="1"/>
      <c r="ATZ59" s="1"/>
      <c r="AUA59" s="1"/>
      <c r="AUB59" s="1"/>
      <c r="AUC59" s="1"/>
      <c r="AUD59" s="1"/>
      <c r="AUE59" s="1"/>
      <c r="AUF59" s="1"/>
      <c r="AUG59" s="1"/>
      <c r="AUH59" s="1"/>
      <c r="AUI59" s="1"/>
      <c r="AUJ59" s="1"/>
      <c r="AUK59" s="1"/>
    </row>
    <row r="60" spans="1:1233" s="519" customFormat="1" ht="14.25">
      <c r="A60" s="53"/>
      <c r="B60" s="95" t="str">
        <f>IF('Client Info'!$D$75="Yes",'Client Info'!$D$61,"N/A")</f>
        <v>N/A</v>
      </c>
      <c r="C60" s="96" t="str">
        <f>IF(B60="ISO 9001",'Client Info'!$B$75,"N/A")</f>
        <v>N/A</v>
      </c>
      <c r="D60" s="180"/>
      <c r="E60" s="843">
        <f>'Effective Employees'!F46</f>
        <v>0</v>
      </c>
      <c r="F60" s="831"/>
      <c r="G60" s="210">
        <f>O$345</f>
        <v>0</v>
      </c>
      <c r="H60" s="832">
        <f ca="1">(1/3)*O345*T60*V60*X60*Z60</f>
        <v>0</v>
      </c>
      <c r="I60" s="832">
        <f ca="1">(2/3)*O345*T60*V60*X60*Z60</f>
        <v>0</v>
      </c>
      <c r="J60" s="210" t="e">
        <f ca="1">O346*T60*V60*X60*Z60/AA10</f>
        <v>#N/A</v>
      </c>
      <c r="K60" s="832">
        <f>IF($K$19="",0,O346*T60*V60*X60*Z60/AA10)</f>
        <v>0</v>
      </c>
      <c r="L60" s="832">
        <f>IF($L$19="",0,O346*T60*V60*X60*Z60/AA10)</f>
        <v>0</v>
      </c>
      <c r="M60" s="833" t="e">
        <f ca="1">IF($M$19="",0,O346*T60*V60*X60*Z60/AA10)</f>
        <v>#N/A</v>
      </c>
      <c r="N60" s="844" t="e">
        <f ca="1">O346*T60*V60*X60*Z60/AA10</f>
        <v>#N/A</v>
      </c>
      <c r="O60" s="436">
        <f ca="1">O347*T60*V60*X60*Z60</f>
        <v>0</v>
      </c>
      <c r="P60" s="53"/>
      <c r="Q60" s="53"/>
      <c r="R60" s="67"/>
      <c r="S60" s="702">
        <f>1</f>
        <v>1</v>
      </c>
      <c r="T60" s="702">
        <f t="shared" si="5"/>
        <v>1</v>
      </c>
      <c r="U60" s="703">
        <f ca="1">'Adjustment Factors'!AA523</f>
        <v>0</v>
      </c>
      <c r="V60" s="704">
        <f t="shared" ca="1" si="6"/>
        <v>1</v>
      </c>
      <c r="W60" s="705">
        <f>-'Client Info'!$C$55/100</f>
        <v>0</v>
      </c>
      <c r="X60" s="705">
        <f t="shared" si="7"/>
        <v>1</v>
      </c>
      <c r="Y60" s="705">
        <f>IF(Overview!$C$13="Yes",1,0)</f>
        <v>0</v>
      </c>
      <c r="Z60" s="705">
        <f>IF(Y60=1,IF('Integrated Reduction'!$C$29="",1,('Integrated Reduction'!$C$29/100+1)),1)</f>
        <v>1</v>
      </c>
      <c r="AA60" s="705">
        <f>IF(Sampling!F68="Yes",1,0)</f>
        <v>0</v>
      </c>
      <c r="AB60" s="705">
        <f>IF(Sampling!L68="Yes",1,0)</f>
        <v>0</v>
      </c>
      <c r="AC60" s="705">
        <f>IF(Sampling!G68="Yes",1,0)</f>
        <v>0</v>
      </c>
      <c r="AD60" s="705">
        <f>IF(Sampling!H68="Yes",1,0)</f>
        <v>0</v>
      </c>
      <c r="AE60" s="705">
        <f>IF(Sampling!I68="Yes",1,0)</f>
        <v>0</v>
      </c>
      <c r="AF60" s="705">
        <f>IF(Sampling!J68="Yes",1,0)</f>
        <v>0</v>
      </c>
      <c r="AG60" s="706">
        <f>IF(Sampling!K68="Yes",1,0)</f>
        <v>0</v>
      </c>
      <c r="AH60" s="790">
        <f t="shared" ca="1" si="8"/>
        <v>0</v>
      </c>
      <c r="AI60" s="790">
        <f t="shared" ca="1" si="13"/>
        <v>0</v>
      </c>
      <c r="AJ60" s="790" t="e">
        <f t="shared" ca="1" si="14"/>
        <v>#N/A</v>
      </c>
      <c r="AK60" s="790">
        <f t="shared" si="15"/>
        <v>0</v>
      </c>
      <c r="AL60" s="790">
        <f t="shared" si="16"/>
        <v>0</v>
      </c>
      <c r="AM60" s="790" t="e">
        <f t="shared" ca="1" si="17"/>
        <v>#N/A</v>
      </c>
      <c r="AN60" s="790" t="e">
        <f t="shared" ca="1" si="18"/>
        <v>#N/A</v>
      </c>
      <c r="AO60" s="790">
        <f t="shared" ca="1" si="10"/>
        <v>0</v>
      </c>
      <c r="AP60" s="790">
        <f t="shared" ca="1" si="11"/>
        <v>0</v>
      </c>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c r="ADD60" s="1"/>
      <c r="ADE60" s="1"/>
      <c r="ADF60" s="1"/>
      <c r="ADG60" s="1"/>
      <c r="ADH60" s="1"/>
      <c r="ADI60" s="1"/>
      <c r="ADJ60" s="1"/>
      <c r="ADK60" s="1"/>
      <c r="ADL60" s="1"/>
      <c r="ADM60" s="1"/>
      <c r="ADN60" s="1"/>
      <c r="ADO60" s="1"/>
      <c r="ADP60" s="1"/>
      <c r="ADQ60" s="1"/>
      <c r="ADR60" s="1"/>
      <c r="ADS60" s="1"/>
      <c r="ADT60" s="1"/>
      <c r="ADU60" s="1"/>
      <c r="ADV60" s="1"/>
      <c r="ADW60" s="1"/>
      <c r="ADX60" s="1"/>
      <c r="ADY60" s="1"/>
      <c r="ADZ60" s="1"/>
      <c r="AEA60" s="1"/>
      <c r="AEB60" s="1"/>
      <c r="AEC60" s="1"/>
      <c r="AED60" s="1"/>
      <c r="AEE60" s="1"/>
      <c r="AEF60" s="1"/>
      <c r="AEG60" s="1"/>
      <c r="AEH60" s="1"/>
      <c r="AEI60" s="1"/>
      <c r="AEJ60" s="1"/>
      <c r="AEK60" s="1"/>
      <c r="AEL60" s="1"/>
      <c r="AEM60" s="1"/>
      <c r="AEN60" s="1"/>
      <c r="AEO60" s="1"/>
      <c r="AEP60" s="1"/>
      <c r="AEQ60" s="1"/>
      <c r="AER60" s="1"/>
      <c r="AES60" s="1"/>
      <c r="AET60" s="1"/>
      <c r="AEU60" s="1"/>
      <c r="AEV60" s="1"/>
      <c r="AEW60" s="1"/>
      <c r="AEX60" s="1"/>
      <c r="AEY60" s="1"/>
      <c r="AEZ60" s="1"/>
      <c r="AFA60" s="1"/>
      <c r="AFB60" s="1"/>
      <c r="AFC60" s="1"/>
      <c r="AFD60" s="1"/>
      <c r="AFE60" s="1"/>
      <c r="AFF60" s="1"/>
      <c r="AFG60" s="1"/>
      <c r="AFH60" s="1"/>
      <c r="AFI60" s="1"/>
      <c r="AFJ60" s="1"/>
      <c r="AFK60" s="1"/>
      <c r="AFL60" s="1"/>
      <c r="AFM60" s="1"/>
      <c r="AFN60" s="1"/>
      <c r="AFO60" s="1"/>
      <c r="AFP60" s="1"/>
      <c r="AFQ60" s="1"/>
      <c r="AFR60" s="1"/>
      <c r="AFS60" s="1"/>
      <c r="AFT60" s="1"/>
      <c r="AFU60" s="1"/>
      <c r="AFV60" s="1"/>
      <c r="AFW60" s="1"/>
      <c r="AFX60" s="1"/>
      <c r="AFY60" s="1"/>
      <c r="AFZ60" s="1"/>
      <c r="AGA60" s="1"/>
      <c r="AGB60" s="1"/>
      <c r="AGC60" s="1"/>
      <c r="AGD60" s="1"/>
      <c r="AGE60" s="1"/>
      <c r="AGF60" s="1"/>
      <c r="AGG60" s="1"/>
      <c r="AGH60" s="1"/>
      <c r="AGI60" s="1"/>
      <c r="AGJ60" s="1"/>
      <c r="AGK60" s="1"/>
      <c r="AGL60" s="1"/>
      <c r="AGM60" s="1"/>
      <c r="AGN60" s="1"/>
      <c r="AGO60" s="1"/>
      <c r="AGP60" s="1"/>
      <c r="AGQ60" s="1"/>
      <c r="AGR60" s="1"/>
      <c r="AGS60" s="1"/>
      <c r="AGT60" s="1"/>
      <c r="AGU60" s="1"/>
      <c r="AGV60" s="1"/>
      <c r="AGW60" s="1"/>
      <c r="AGX60" s="1"/>
      <c r="AGY60" s="1"/>
      <c r="AGZ60" s="1"/>
      <c r="AHA60" s="1"/>
      <c r="AHB60" s="1"/>
      <c r="AHC60" s="1"/>
      <c r="AHD60" s="1"/>
      <c r="AHE60" s="1"/>
      <c r="AHF60" s="1"/>
      <c r="AHG60" s="1"/>
      <c r="AHH60" s="1"/>
      <c r="AHI60" s="1"/>
      <c r="AHJ60" s="1"/>
      <c r="AHK60" s="1"/>
      <c r="AHL60" s="1"/>
      <c r="AHM60" s="1"/>
      <c r="AHN60" s="1"/>
      <c r="AHO60" s="1"/>
      <c r="AHP60" s="1"/>
      <c r="AHQ60" s="1"/>
      <c r="AHR60" s="1"/>
      <c r="AHS60" s="1"/>
      <c r="AHT60" s="1"/>
      <c r="AHU60" s="1"/>
      <c r="AHV60" s="1"/>
      <c r="AHW60" s="1"/>
      <c r="AHX60" s="1"/>
      <c r="AHY60" s="1"/>
      <c r="AHZ60" s="1"/>
      <c r="AIA60" s="1"/>
      <c r="AIB60" s="1"/>
      <c r="AIC60" s="1"/>
      <c r="AID60" s="1"/>
      <c r="AIE60" s="1"/>
      <c r="AIF60" s="1"/>
      <c r="AIG60" s="1"/>
      <c r="AIH60" s="1"/>
      <c r="AII60" s="1"/>
      <c r="AIJ60" s="1"/>
      <c r="AIK60" s="1"/>
      <c r="AIL60" s="1"/>
      <c r="AIM60" s="1"/>
      <c r="AIN60" s="1"/>
      <c r="AIO60" s="1"/>
      <c r="AIP60" s="1"/>
      <c r="AIQ60" s="1"/>
      <c r="AIR60" s="1"/>
      <c r="AIS60" s="1"/>
      <c r="AIT60" s="1"/>
      <c r="AIU60" s="1"/>
      <c r="AIV60" s="1"/>
      <c r="AIW60" s="1"/>
      <c r="AIX60" s="1"/>
      <c r="AIY60" s="1"/>
      <c r="AIZ60" s="1"/>
      <c r="AJA60" s="1"/>
      <c r="AJB60" s="1"/>
      <c r="AJC60" s="1"/>
      <c r="AJD60" s="1"/>
      <c r="AJE60" s="1"/>
      <c r="AJF60" s="1"/>
      <c r="AJG60" s="1"/>
      <c r="AJH60" s="1"/>
      <c r="AJI60" s="1"/>
      <c r="AJJ60" s="1"/>
      <c r="AJK60" s="1"/>
      <c r="AJL60" s="1"/>
      <c r="AJM60" s="1"/>
      <c r="AJN60" s="1"/>
      <c r="AJO60" s="1"/>
      <c r="AJP60" s="1"/>
      <c r="AJQ60" s="1"/>
      <c r="AJR60" s="1"/>
      <c r="AJS60" s="1"/>
      <c r="AJT60" s="1"/>
      <c r="AJU60" s="1"/>
      <c r="AJV60" s="1"/>
      <c r="AJW60" s="1"/>
      <c r="AJX60" s="1"/>
      <c r="AJY60" s="1"/>
      <c r="AJZ60" s="1"/>
      <c r="AKA60" s="1"/>
      <c r="AKB60" s="1"/>
      <c r="AKC60" s="1"/>
      <c r="AKD60" s="1"/>
      <c r="AKE60" s="1"/>
      <c r="AKF60" s="1"/>
      <c r="AKG60" s="1"/>
      <c r="AKH60" s="1"/>
      <c r="AKI60" s="1"/>
      <c r="AKJ60" s="1"/>
      <c r="AKK60" s="1"/>
      <c r="AKL60" s="1"/>
      <c r="AKM60" s="1"/>
      <c r="AKN60" s="1"/>
      <c r="AKO60" s="1"/>
      <c r="AKP60" s="1"/>
      <c r="AKQ60" s="1"/>
      <c r="AKR60" s="1"/>
      <c r="AKS60" s="1"/>
      <c r="AKT60" s="1"/>
      <c r="AKU60" s="1"/>
      <c r="AKV60" s="1"/>
      <c r="AKW60" s="1"/>
      <c r="AKX60" s="1"/>
      <c r="AKY60" s="1"/>
      <c r="AKZ60" s="1"/>
      <c r="ALA60" s="1"/>
      <c r="ALB60" s="1"/>
      <c r="ALC60" s="1"/>
      <c r="ALD60" s="1"/>
      <c r="ALE60" s="1"/>
      <c r="ALF60" s="1"/>
      <c r="ALG60" s="1"/>
      <c r="ALH60" s="1"/>
      <c r="ALI60" s="1"/>
      <c r="ALJ60" s="1"/>
      <c r="ALK60" s="1"/>
      <c r="ALL60" s="1"/>
      <c r="ALM60" s="1"/>
      <c r="ALN60" s="1"/>
      <c r="ALO60" s="1"/>
      <c r="ALP60" s="1"/>
      <c r="ALQ60" s="1"/>
      <c r="ALR60" s="1"/>
      <c r="ALS60" s="1"/>
      <c r="ALT60" s="1"/>
      <c r="ALU60" s="1"/>
      <c r="ALV60" s="1"/>
      <c r="ALW60" s="1"/>
      <c r="ALX60" s="1"/>
      <c r="ALY60" s="1"/>
      <c r="ALZ60" s="1"/>
      <c r="AMA60" s="1"/>
      <c r="AMB60" s="1"/>
      <c r="AMC60" s="1"/>
      <c r="AMD60" s="1"/>
      <c r="AME60" s="1"/>
      <c r="AMF60" s="1"/>
      <c r="AMG60" s="1"/>
      <c r="AMH60" s="1"/>
      <c r="AMI60" s="1"/>
      <c r="AMJ60" s="1"/>
      <c r="AMK60" s="1"/>
      <c r="AML60" s="1"/>
      <c r="AMM60" s="1"/>
      <c r="AMN60" s="1"/>
      <c r="AMO60" s="1"/>
      <c r="AMP60" s="1"/>
      <c r="AMQ60" s="1"/>
      <c r="AMR60" s="1"/>
      <c r="AMS60" s="1"/>
      <c r="AMT60" s="1"/>
      <c r="AMU60" s="1"/>
      <c r="AMV60" s="1"/>
      <c r="AMW60" s="1"/>
      <c r="AMX60" s="1"/>
      <c r="AMY60" s="1"/>
      <c r="AMZ60" s="1"/>
      <c r="ANA60" s="1"/>
      <c r="ANB60" s="1"/>
      <c r="ANC60" s="1"/>
      <c r="AND60" s="1"/>
      <c r="ANE60" s="1"/>
      <c r="ANF60" s="1"/>
      <c r="ANG60" s="1"/>
      <c r="ANH60" s="1"/>
      <c r="ANI60" s="1"/>
      <c r="ANJ60" s="1"/>
      <c r="ANK60" s="1"/>
      <c r="ANL60" s="1"/>
      <c r="ANM60" s="1"/>
      <c r="ANN60" s="1"/>
      <c r="ANO60" s="1"/>
      <c r="ANP60" s="1"/>
      <c r="ANQ60" s="1"/>
      <c r="ANR60" s="1"/>
      <c r="ANS60" s="1"/>
      <c r="ANT60" s="1"/>
      <c r="ANU60" s="1"/>
      <c r="ANV60" s="1"/>
      <c r="ANW60" s="1"/>
      <c r="ANX60" s="1"/>
      <c r="ANY60" s="1"/>
      <c r="ANZ60" s="1"/>
      <c r="AOA60" s="1"/>
      <c r="AOB60" s="1"/>
      <c r="AOC60" s="1"/>
      <c r="AOD60" s="1"/>
      <c r="AOE60" s="1"/>
      <c r="AOF60" s="1"/>
      <c r="AOG60" s="1"/>
      <c r="AOH60" s="1"/>
      <c r="AOI60" s="1"/>
      <c r="AOJ60" s="1"/>
      <c r="AOK60" s="1"/>
      <c r="AOL60" s="1"/>
      <c r="AOM60" s="1"/>
      <c r="AON60" s="1"/>
      <c r="AOO60" s="1"/>
      <c r="AOP60" s="1"/>
      <c r="AOQ60" s="1"/>
      <c r="AOR60" s="1"/>
      <c r="AOS60" s="1"/>
      <c r="AOT60" s="1"/>
      <c r="AOU60" s="1"/>
      <c r="AOV60" s="1"/>
      <c r="AOW60" s="1"/>
      <c r="AOX60" s="1"/>
      <c r="AOY60" s="1"/>
      <c r="AOZ60" s="1"/>
      <c r="APA60" s="1"/>
      <c r="APB60" s="1"/>
      <c r="APC60" s="1"/>
      <c r="APD60" s="1"/>
      <c r="APE60" s="1"/>
      <c r="APF60" s="1"/>
      <c r="APG60" s="1"/>
      <c r="APH60" s="1"/>
      <c r="API60" s="1"/>
      <c r="APJ60" s="1"/>
      <c r="APK60" s="1"/>
      <c r="APL60" s="1"/>
      <c r="APM60" s="1"/>
      <c r="APN60" s="1"/>
      <c r="APO60" s="1"/>
      <c r="APP60" s="1"/>
      <c r="APQ60" s="1"/>
      <c r="APR60" s="1"/>
      <c r="APS60" s="1"/>
      <c r="APT60" s="1"/>
      <c r="APU60" s="1"/>
      <c r="APV60" s="1"/>
      <c r="APW60" s="1"/>
      <c r="APX60" s="1"/>
      <c r="APY60" s="1"/>
      <c r="APZ60" s="1"/>
      <c r="AQA60" s="1"/>
      <c r="AQB60" s="1"/>
      <c r="AQC60" s="1"/>
      <c r="AQD60" s="1"/>
      <c r="AQE60" s="1"/>
      <c r="AQF60" s="1"/>
      <c r="AQG60" s="1"/>
      <c r="AQH60" s="1"/>
      <c r="AQI60" s="1"/>
      <c r="AQJ60" s="1"/>
      <c r="AQK60" s="1"/>
      <c r="AQL60" s="1"/>
      <c r="AQM60" s="1"/>
      <c r="AQN60" s="1"/>
      <c r="AQO60" s="1"/>
      <c r="AQP60" s="1"/>
      <c r="AQQ60" s="1"/>
      <c r="AQR60" s="1"/>
      <c r="AQS60" s="1"/>
      <c r="AQT60" s="1"/>
      <c r="AQU60" s="1"/>
      <c r="AQV60" s="1"/>
      <c r="AQW60" s="1"/>
      <c r="AQX60" s="1"/>
      <c r="AQY60" s="1"/>
      <c r="AQZ60" s="1"/>
      <c r="ARA60" s="1"/>
      <c r="ARB60" s="1"/>
      <c r="ARC60" s="1"/>
      <c r="ARD60" s="1"/>
      <c r="ARE60" s="1"/>
      <c r="ARF60" s="1"/>
      <c r="ARG60" s="1"/>
      <c r="ARH60" s="1"/>
      <c r="ARI60" s="1"/>
      <c r="ARJ60" s="1"/>
      <c r="ARK60" s="1"/>
      <c r="ARL60" s="1"/>
      <c r="ARM60" s="1"/>
      <c r="ARN60" s="1"/>
      <c r="ARO60" s="1"/>
      <c r="ARP60" s="1"/>
      <c r="ARQ60" s="1"/>
      <c r="ARR60" s="1"/>
      <c r="ARS60" s="1"/>
      <c r="ART60" s="1"/>
      <c r="ARU60" s="1"/>
      <c r="ARV60" s="1"/>
      <c r="ARW60" s="1"/>
      <c r="ARX60" s="1"/>
      <c r="ARY60" s="1"/>
      <c r="ARZ60" s="1"/>
      <c r="ASA60" s="1"/>
      <c r="ASB60" s="1"/>
      <c r="ASC60" s="1"/>
      <c r="ASD60" s="1"/>
      <c r="ASE60" s="1"/>
      <c r="ASF60" s="1"/>
      <c r="ASG60" s="1"/>
      <c r="ASH60" s="1"/>
      <c r="ASI60" s="1"/>
      <c r="ASJ60" s="1"/>
      <c r="ASK60" s="1"/>
      <c r="ASL60" s="1"/>
      <c r="ASM60" s="1"/>
      <c r="ASN60" s="1"/>
      <c r="ASO60" s="1"/>
      <c r="ASP60" s="1"/>
      <c r="ASQ60" s="1"/>
      <c r="ASR60" s="1"/>
      <c r="ASS60" s="1"/>
      <c r="AST60" s="1"/>
      <c r="ASU60" s="1"/>
      <c r="ASV60" s="1"/>
      <c r="ASW60" s="1"/>
      <c r="ASX60" s="1"/>
      <c r="ASY60" s="1"/>
      <c r="ASZ60" s="1"/>
      <c r="ATA60" s="1"/>
      <c r="ATB60" s="1"/>
      <c r="ATC60" s="1"/>
      <c r="ATD60" s="1"/>
      <c r="ATE60" s="1"/>
      <c r="ATF60" s="1"/>
      <c r="ATG60" s="1"/>
      <c r="ATH60" s="1"/>
      <c r="ATI60" s="1"/>
      <c r="ATJ60" s="1"/>
      <c r="ATK60" s="1"/>
      <c r="ATL60" s="1"/>
      <c r="ATM60" s="1"/>
      <c r="ATN60" s="1"/>
      <c r="ATO60" s="1"/>
      <c r="ATP60" s="1"/>
      <c r="ATQ60" s="1"/>
      <c r="ATR60" s="1"/>
      <c r="ATS60" s="1"/>
      <c r="ATT60" s="1"/>
      <c r="ATU60" s="1"/>
      <c r="ATV60" s="1"/>
      <c r="ATW60" s="1"/>
      <c r="ATX60" s="1"/>
      <c r="ATY60" s="1"/>
      <c r="ATZ60" s="1"/>
      <c r="AUA60" s="1"/>
      <c r="AUB60" s="1"/>
      <c r="AUC60" s="1"/>
      <c r="AUD60" s="1"/>
      <c r="AUE60" s="1"/>
      <c r="AUF60" s="1"/>
      <c r="AUG60" s="1"/>
      <c r="AUH60" s="1"/>
      <c r="AUI60" s="1"/>
      <c r="AUJ60" s="1"/>
      <c r="AUK60" s="1"/>
    </row>
    <row r="61" spans="1:1233" s="519" customFormat="1" ht="14.25">
      <c r="A61" s="53"/>
      <c r="B61" s="97" t="str">
        <f>IF('Client Info'!$E$75="Yes",'Client Info'!$E$61,"N/A")</f>
        <v>N/A</v>
      </c>
      <c r="C61" s="62" t="str">
        <f>IF(B61="ISO 14001",'Client Info'!$B$75,"N/A")</f>
        <v>N/A</v>
      </c>
      <c r="D61" s="181"/>
      <c r="E61" s="834">
        <f>'Effective Employees'!F47</f>
        <v>0</v>
      </c>
      <c r="F61" s="831"/>
      <c r="G61" s="835">
        <f>O$363</f>
        <v>0</v>
      </c>
      <c r="H61" s="835">
        <f ca="1">(1/3)*O363*T61*V61*X61*Z61</f>
        <v>0</v>
      </c>
      <c r="I61" s="835">
        <f ca="1">(2/3)*O363*T61*V61*X61*Z61</f>
        <v>0</v>
      </c>
      <c r="J61" s="849" t="e">
        <f ca="1">O364*T61*V61*X61*Z61/AA10</f>
        <v>#N/A</v>
      </c>
      <c r="K61" s="835">
        <f>IF($K$19="",0,O364*T61*V61*X61*Z61/AA10)</f>
        <v>0</v>
      </c>
      <c r="L61" s="835">
        <f>IF($L$19="",0,O364*T61*V61*X61*Z61/AA10)</f>
        <v>0</v>
      </c>
      <c r="M61" s="836" t="e">
        <f ca="1">IF($M$19="",0,O364*T61*V61*X61*Z61/AA10)</f>
        <v>#N/A</v>
      </c>
      <c r="N61" s="837" t="e">
        <f ca="1">O364*T61*V61*X61*Z61/AA10</f>
        <v>#N/A</v>
      </c>
      <c r="O61" s="838">
        <f ca="1">O365*T61*V61*X61*Z61</f>
        <v>0</v>
      </c>
      <c r="P61" s="53"/>
      <c r="Q61" s="53"/>
      <c r="R61" s="67"/>
      <c r="S61" s="386">
        <f>1</f>
        <v>1</v>
      </c>
      <c r="T61" s="386">
        <f t="shared" si="5"/>
        <v>1</v>
      </c>
      <c r="U61" s="707">
        <f ca="1">'Adjustment Factors'!AP523</f>
        <v>0</v>
      </c>
      <c r="V61" s="208">
        <f t="shared" ca="1" si="6"/>
        <v>1</v>
      </c>
      <c r="W61" s="67">
        <f>-'Client Info'!$C$55/100</f>
        <v>0</v>
      </c>
      <c r="X61" s="67">
        <f t="shared" si="7"/>
        <v>1</v>
      </c>
      <c r="Y61" s="67">
        <f>IF(Overview!$C$14="Yes",1,0)</f>
        <v>0</v>
      </c>
      <c r="Z61" s="67">
        <f>IF(Y61=1,IF('Integrated Reduction'!$C$29="",1,('Integrated Reduction'!$C$29/100+1)),1)</f>
        <v>1</v>
      </c>
      <c r="AA61" s="67">
        <f>IF(Sampling!F69="Yes",1,0)</f>
        <v>0</v>
      </c>
      <c r="AB61" s="67">
        <f>IF(Sampling!L69="Yes",1,0)</f>
        <v>0</v>
      </c>
      <c r="AC61" s="67">
        <f>IF(Sampling!G69="Yes",1,0)</f>
        <v>0</v>
      </c>
      <c r="AD61" s="67">
        <f>IF(Sampling!H69="Yes",1,0)</f>
        <v>0</v>
      </c>
      <c r="AE61" s="67">
        <f>IF(Sampling!I69="Yes",1,0)</f>
        <v>0</v>
      </c>
      <c r="AF61" s="67">
        <f>IF(Sampling!J69="Yes",1,0)</f>
        <v>0</v>
      </c>
      <c r="AG61" s="708">
        <f>IF(Sampling!K69="Yes",1,0)</f>
        <v>0</v>
      </c>
      <c r="AH61" s="791">
        <f t="shared" ca="1" si="8"/>
        <v>0</v>
      </c>
      <c r="AI61" s="791">
        <f t="shared" ca="1" si="13"/>
        <v>0</v>
      </c>
      <c r="AJ61" s="791" t="e">
        <f t="shared" ca="1" si="14"/>
        <v>#N/A</v>
      </c>
      <c r="AK61" s="791">
        <f t="shared" si="15"/>
        <v>0</v>
      </c>
      <c r="AL61" s="791">
        <f t="shared" si="16"/>
        <v>0</v>
      </c>
      <c r="AM61" s="791" t="e">
        <f t="shared" ca="1" si="17"/>
        <v>#N/A</v>
      </c>
      <c r="AN61" s="791" t="e">
        <f t="shared" ca="1" si="18"/>
        <v>#N/A</v>
      </c>
      <c r="AO61" s="791">
        <f t="shared" ca="1" si="10"/>
        <v>0</v>
      </c>
      <c r="AP61" s="791">
        <f t="shared" ca="1" si="11"/>
        <v>0</v>
      </c>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c r="ADD61" s="1"/>
      <c r="ADE61" s="1"/>
      <c r="ADF61" s="1"/>
      <c r="ADG61" s="1"/>
      <c r="ADH61" s="1"/>
      <c r="ADI61" s="1"/>
      <c r="ADJ61" s="1"/>
      <c r="ADK61" s="1"/>
      <c r="ADL61" s="1"/>
      <c r="ADM61" s="1"/>
      <c r="ADN61" s="1"/>
      <c r="ADO61" s="1"/>
      <c r="ADP61" s="1"/>
      <c r="ADQ61" s="1"/>
      <c r="ADR61" s="1"/>
      <c r="ADS61" s="1"/>
      <c r="ADT61" s="1"/>
      <c r="ADU61" s="1"/>
      <c r="ADV61" s="1"/>
      <c r="ADW61" s="1"/>
      <c r="ADX61" s="1"/>
      <c r="ADY61" s="1"/>
      <c r="ADZ61" s="1"/>
      <c r="AEA61" s="1"/>
      <c r="AEB61" s="1"/>
      <c r="AEC61" s="1"/>
      <c r="AED61" s="1"/>
      <c r="AEE61" s="1"/>
      <c r="AEF61" s="1"/>
      <c r="AEG61" s="1"/>
      <c r="AEH61" s="1"/>
      <c r="AEI61" s="1"/>
      <c r="AEJ61" s="1"/>
      <c r="AEK61" s="1"/>
      <c r="AEL61" s="1"/>
      <c r="AEM61" s="1"/>
      <c r="AEN61" s="1"/>
      <c r="AEO61" s="1"/>
      <c r="AEP61" s="1"/>
      <c r="AEQ61" s="1"/>
      <c r="AER61" s="1"/>
      <c r="AES61" s="1"/>
      <c r="AET61" s="1"/>
      <c r="AEU61" s="1"/>
      <c r="AEV61" s="1"/>
      <c r="AEW61" s="1"/>
      <c r="AEX61" s="1"/>
      <c r="AEY61" s="1"/>
      <c r="AEZ61" s="1"/>
      <c r="AFA61" s="1"/>
      <c r="AFB61" s="1"/>
      <c r="AFC61" s="1"/>
      <c r="AFD61" s="1"/>
      <c r="AFE61" s="1"/>
      <c r="AFF61" s="1"/>
      <c r="AFG61" s="1"/>
      <c r="AFH61" s="1"/>
      <c r="AFI61" s="1"/>
      <c r="AFJ61" s="1"/>
      <c r="AFK61" s="1"/>
      <c r="AFL61" s="1"/>
      <c r="AFM61" s="1"/>
      <c r="AFN61" s="1"/>
      <c r="AFO61" s="1"/>
      <c r="AFP61" s="1"/>
      <c r="AFQ61" s="1"/>
      <c r="AFR61" s="1"/>
      <c r="AFS61" s="1"/>
      <c r="AFT61" s="1"/>
      <c r="AFU61" s="1"/>
      <c r="AFV61" s="1"/>
      <c r="AFW61" s="1"/>
      <c r="AFX61" s="1"/>
      <c r="AFY61" s="1"/>
      <c r="AFZ61" s="1"/>
      <c r="AGA61" s="1"/>
      <c r="AGB61" s="1"/>
      <c r="AGC61" s="1"/>
      <c r="AGD61" s="1"/>
      <c r="AGE61" s="1"/>
      <c r="AGF61" s="1"/>
      <c r="AGG61" s="1"/>
      <c r="AGH61" s="1"/>
      <c r="AGI61" s="1"/>
      <c r="AGJ61" s="1"/>
      <c r="AGK61" s="1"/>
      <c r="AGL61" s="1"/>
      <c r="AGM61" s="1"/>
      <c r="AGN61" s="1"/>
      <c r="AGO61" s="1"/>
      <c r="AGP61" s="1"/>
      <c r="AGQ61" s="1"/>
      <c r="AGR61" s="1"/>
      <c r="AGS61" s="1"/>
      <c r="AGT61" s="1"/>
      <c r="AGU61" s="1"/>
      <c r="AGV61" s="1"/>
      <c r="AGW61" s="1"/>
      <c r="AGX61" s="1"/>
      <c r="AGY61" s="1"/>
      <c r="AGZ61" s="1"/>
      <c r="AHA61" s="1"/>
      <c r="AHB61" s="1"/>
      <c r="AHC61" s="1"/>
      <c r="AHD61" s="1"/>
      <c r="AHE61" s="1"/>
      <c r="AHF61" s="1"/>
      <c r="AHG61" s="1"/>
      <c r="AHH61" s="1"/>
      <c r="AHI61" s="1"/>
      <c r="AHJ61" s="1"/>
      <c r="AHK61" s="1"/>
      <c r="AHL61" s="1"/>
      <c r="AHM61" s="1"/>
      <c r="AHN61" s="1"/>
      <c r="AHO61" s="1"/>
      <c r="AHP61" s="1"/>
      <c r="AHQ61" s="1"/>
      <c r="AHR61" s="1"/>
      <c r="AHS61" s="1"/>
      <c r="AHT61" s="1"/>
      <c r="AHU61" s="1"/>
      <c r="AHV61" s="1"/>
      <c r="AHW61" s="1"/>
      <c r="AHX61" s="1"/>
      <c r="AHY61" s="1"/>
      <c r="AHZ61" s="1"/>
      <c r="AIA61" s="1"/>
      <c r="AIB61" s="1"/>
      <c r="AIC61" s="1"/>
      <c r="AID61" s="1"/>
      <c r="AIE61" s="1"/>
      <c r="AIF61" s="1"/>
      <c r="AIG61" s="1"/>
      <c r="AIH61" s="1"/>
      <c r="AII61" s="1"/>
      <c r="AIJ61" s="1"/>
      <c r="AIK61" s="1"/>
      <c r="AIL61" s="1"/>
      <c r="AIM61" s="1"/>
      <c r="AIN61" s="1"/>
      <c r="AIO61" s="1"/>
      <c r="AIP61" s="1"/>
      <c r="AIQ61" s="1"/>
      <c r="AIR61" s="1"/>
      <c r="AIS61" s="1"/>
      <c r="AIT61" s="1"/>
      <c r="AIU61" s="1"/>
      <c r="AIV61" s="1"/>
      <c r="AIW61" s="1"/>
      <c r="AIX61" s="1"/>
      <c r="AIY61" s="1"/>
      <c r="AIZ61" s="1"/>
      <c r="AJA61" s="1"/>
      <c r="AJB61" s="1"/>
      <c r="AJC61" s="1"/>
      <c r="AJD61" s="1"/>
      <c r="AJE61" s="1"/>
      <c r="AJF61" s="1"/>
      <c r="AJG61" s="1"/>
      <c r="AJH61" s="1"/>
      <c r="AJI61" s="1"/>
      <c r="AJJ61" s="1"/>
      <c r="AJK61" s="1"/>
      <c r="AJL61" s="1"/>
      <c r="AJM61" s="1"/>
      <c r="AJN61" s="1"/>
      <c r="AJO61" s="1"/>
      <c r="AJP61" s="1"/>
      <c r="AJQ61" s="1"/>
      <c r="AJR61" s="1"/>
      <c r="AJS61" s="1"/>
      <c r="AJT61" s="1"/>
      <c r="AJU61" s="1"/>
      <c r="AJV61" s="1"/>
      <c r="AJW61" s="1"/>
      <c r="AJX61" s="1"/>
      <c r="AJY61" s="1"/>
      <c r="AJZ61" s="1"/>
      <c r="AKA61" s="1"/>
      <c r="AKB61" s="1"/>
      <c r="AKC61" s="1"/>
      <c r="AKD61" s="1"/>
      <c r="AKE61" s="1"/>
      <c r="AKF61" s="1"/>
      <c r="AKG61" s="1"/>
      <c r="AKH61" s="1"/>
      <c r="AKI61" s="1"/>
      <c r="AKJ61" s="1"/>
      <c r="AKK61" s="1"/>
      <c r="AKL61" s="1"/>
      <c r="AKM61" s="1"/>
      <c r="AKN61" s="1"/>
      <c r="AKO61" s="1"/>
      <c r="AKP61" s="1"/>
      <c r="AKQ61" s="1"/>
      <c r="AKR61" s="1"/>
      <c r="AKS61" s="1"/>
      <c r="AKT61" s="1"/>
      <c r="AKU61" s="1"/>
      <c r="AKV61" s="1"/>
      <c r="AKW61" s="1"/>
      <c r="AKX61" s="1"/>
      <c r="AKY61" s="1"/>
      <c r="AKZ61" s="1"/>
      <c r="ALA61" s="1"/>
      <c r="ALB61" s="1"/>
      <c r="ALC61" s="1"/>
      <c r="ALD61" s="1"/>
      <c r="ALE61" s="1"/>
      <c r="ALF61" s="1"/>
      <c r="ALG61" s="1"/>
      <c r="ALH61" s="1"/>
      <c r="ALI61" s="1"/>
      <c r="ALJ61" s="1"/>
      <c r="ALK61" s="1"/>
      <c r="ALL61" s="1"/>
      <c r="ALM61" s="1"/>
      <c r="ALN61" s="1"/>
      <c r="ALO61" s="1"/>
      <c r="ALP61" s="1"/>
      <c r="ALQ61" s="1"/>
      <c r="ALR61" s="1"/>
      <c r="ALS61" s="1"/>
      <c r="ALT61" s="1"/>
      <c r="ALU61" s="1"/>
      <c r="ALV61" s="1"/>
      <c r="ALW61" s="1"/>
      <c r="ALX61" s="1"/>
      <c r="ALY61" s="1"/>
      <c r="ALZ61" s="1"/>
      <c r="AMA61" s="1"/>
      <c r="AMB61" s="1"/>
      <c r="AMC61" s="1"/>
      <c r="AMD61" s="1"/>
      <c r="AME61" s="1"/>
      <c r="AMF61" s="1"/>
      <c r="AMG61" s="1"/>
      <c r="AMH61" s="1"/>
      <c r="AMI61" s="1"/>
      <c r="AMJ61" s="1"/>
      <c r="AMK61" s="1"/>
      <c r="AML61" s="1"/>
      <c r="AMM61" s="1"/>
      <c r="AMN61" s="1"/>
      <c r="AMO61" s="1"/>
      <c r="AMP61" s="1"/>
      <c r="AMQ61" s="1"/>
      <c r="AMR61" s="1"/>
      <c r="AMS61" s="1"/>
      <c r="AMT61" s="1"/>
      <c r="AMU61" s="1"/>
      <c r="AMV61" s="1"/>
      <c r="AMW61" s="1"/>
      <c r="AMX61" s="1"/>
      <c r="AMY61" s="1"/>
      <c r="AMZ61" s="1"/>
      <c r="ANA61" s="1"/>
      <c r="ANB61" s="1"/>
      <c r="ANC61" s="1"/>
      <c r="AND61" s="1"/>
      <c r="ANE61" s="1"/>
      <c r="ANF61" s="1"/>
      <c r="ANG61" s="1"/>
      <c r="ANH61" s="1"/>
      <c r="ANI61" s="1"/>
      <c r="ANJ61" s="1"/>
      <c r="ANK61" s="1"/>
      <c r="ANL61" s="1"/>
      <c r="ANM61" s="1"/>
      <c r="ANN61" s="1"/>
      <c r="ANO61" s="1"/>
      <c r="ANP61" s="1"/>
      <c r="ANQ61" s="1"/>
      <c r="ANR61" s="1"/>
      <c r="ANS61" s="1"/>
      <c r="ANT61" s="1"/>
      <c r="ANU61" s="1"/>
      <c r="ANV61" s="1"/>
      <c r="ANW61" s="1"/>
      <c r="ANX61" s="1"/>
      <c r="ANY61" s="1"/>
      <c r="ANZ61" s="1"/>
      <c r="AOA61" s="1"/>
      <c r="AOB61" s="1"/>
      <c r="AOC61" s="1"/>
      <c r="AOD61" s="1"/>
      <c r="AOE61" s="1"/>
      <c r="AOF61" s="1"/>
      <c r="AOG61" s="1"/>
      <c r="AOH61" s="1"/>
      <c r="AOI61" s="1"/>
      <c r="AOJ61" s="1"/>
      <c r="AOK61" s="1"/>
      <c r="AOL61" s="1"/>
      <c r="AOM61" s="1"/>
      <c r="AON61" s="1"/>
      <c r="AOO61" s="1"/>
      <c r="AOP61" s="1"/>
      <c r="AOQ61" s="1"/>
      <c r="AOR61" s="1"/>
      <c r="AOS61" s="1"/>
      <c r="AOT61" s="1"/>
      <c r="AOU61" s="1"/>
      <c r="AOV61" s="1"/>
      <c r="AOW61" s="1"/>
      <c r="AOX61" s="1"/>
      <c r="AOY61" s="1"/>
      <c r="AOZ61" s="1"/>
      <c r="APA61" s="1"/>
      <c r="APB61" s="1"/>
      <c r="APC61" s="1"/>
      <c r="APD61" s="1"/>
      <c r="APE61" s="1"/>
      <c r="APF61" s="1"/>
      <c r="APG61" s="1"/>
      <c r="APH61" s="1"/>
      <c r="API61" s="1"/>
      <c r="APJ61" s="1"/>
      <c r="APK61" s="1"/>
      <c r="APL61" s="1"/>
      <c r="APM61" s="1"/>
      <c r="APN61" s="1"/>
      <c r="APO61" s="1"/>
      <c r="APP61" s="1"/>
      <c r="APQ61" s="1"/>
      <c r="APR61" s="1"/>
      <c r="APS61" s="1"/>
      <c r="APT61" s="1"/>
      <c r="APU61" s="1"/>
      <c r="APV61" s="1"/>
      <c r="APW61" s="1"/>
      <c r="APX61" s="1"/>
      <c r="APY61" s="1"/>
      <c r="APZ61" s="1"/>
      <c r="AQA61" s="1"/>
      <c r="AQB61" s="1"/>
      <c r="AQC61" s="1"/>
      <c r="AQD61" s="1"/>
      <c r="AQE61" s="1"/>
      <c r="AQF61" s="1"/>
      <c r="AQG61" s="1"/>
      <c r="AQH61" s="1"/>
      <c r="AQI61" s="1"/>
      <c r="AQJ61" s="1"/>
      <c r="AQK61" s="1"/>
      <c r="AQL61" s="1"/>
      <c r="AQM61" s="1"/>
      <c r="AQN61" s="1"/>
      <c r="AQO61" s="1"/>
      <c r="AQP61" s="1"/>
      <c r="AQQ61" s="1"/>
      <c r="AQR61" s="1"/>
      <c r="AQS61" s="1"/>
      <c r="AQT61" s="1"/>
      <c r="AQU61" s="1"/>
      <c r="AQV61" s="1"/>
      <c r="AQW61" s="1"/>
      <c r="AQX61" s="1"/>
      <c r="AQY61" s="1"/>
      <c r="AQZ61" s="1"/>
      <c r="ARA61" s="1"/>
      <c r="ARB61" s="1"/>
      <c r="ARC61" s="1"/>
      <c r="ARD61" s="1"/>
      <c r="ARE61" s="1"/>
      <c r="ARF61" s="1"/>
      <c r="ARG61" s="1"/>
      <c r="ARH61" s="1"/>
      <c r="ARI61" s="1"/>
      <c r="ARJ61" s="1"/>
      <c r="ARK61" s="1"/>
      <c r="ARL61" s="1"/>
      <c r="ARM61" s="1"/>
      <c r="ARN61" s="1"/>
      <c r="ARO61" s="1"/>
      <c r="ARP61" s="1"/>
      <c r="ARQ61" s="1"/>
      <c r="ARR61" s="1"/>
      <c r="ARS61" s="1"/>
      <c r="ART61" s="1"/>
      <c r="ARU61" s="1"/>
      <c r="ARV61" s="1"/>
      <c r="ARW61" s="1"/>
      <c r="ARX61" s="1"/>
      <c r="ARY61" s="1"/>
      <c r="ARZ61" s="1"/>
      <c r="ASA61" s="1"/>
      <c r="ASB61" s="1"/>
      <c r="ASC61" s="1"/>
      <c r="ASD61" s="1"/>
      <c r="ASE61" s="1"/>
      <c r="ASF61" s="1"/>
      <c r="ASG61" s="1"/>
      <c r="ASH61" s="1"/>
      <c r="ASI61" s="1"/>
      <c r="ASJ61" s="1"/>
      <c r="ASK61" s="1"/>
      <c r="ASL61" s="1"/>
      <c r="ASM61" s="1"/>
      <c r="ASN61" s="1"/>
      <c r="ASO61" s="1"/>
      <c r="ASP61" s="1"/>
      <c r="ASQ61" s="1"/>
      <c r="ASR61" s="1"/>
      <c r="ASS61" s="1"/>
      <c r="AST61" s="1"/>
      <c r="ASU61" s="1"/>
      <c r="ASV61" s="1"/>
      <c r="ASW61" s="1"/>
      <c r="ASX61" s="1"/>
      <c r="ASY61" s="1"/>
      <c r="ASZ61" s="1"/>
      <c r="ATA61" s="1"/>
      <c r="ATB61" s="1"/>
      <c r="ATC61" s="1"/>
      <c r="ATD61" s="1"/>
      <c r="ATE61" s="1"/>
      <c r="ATF61" s="1"/>
      <c r="ATG61" s="1"/>
      <c r="ATH61" s="1"/>
      <c r="ATI61" s="1"/>
      <c r="ATJ61" s="1"/>
      <c r="ATK61" s="1"/>
      <c r="ATL61" s="1"/>
      <c r="ATM61" s="1"/>
      <c r="ATN61" s="1"/>
      <c r="ATO61" s="1"/>
      <c r="ATP61" s="1"/>
      <c r="ATQ61" s="1"/>
      <c r="ATR61" s="1"/>
      <c r="ATS61" s="1"/>
      <c r="ATT61" s="1"/>
      <c r="ATU61" s="1"/>
      <c r="ATV61" s="1"/>
      <c r="ATW61" s="1"/>
      <c r="ATX61" s="1"/>
      <c r="ATY61" s="1"/>
      <c r="ATZ61" s="1"/>
      <c r="AUA61" s="1"/>
      <c r="AUB61" s="1"/>
      <c r="AUC61" s="1"/>
      <c r="AUD61" s="1"/>
      <c r="AUE61" s="1"/>
      <c r="AUF61" s="1"/>
      <c r="AUG61" s="1"/>
      <c r="AUH61" s="1"/>
      <c r="AUI61" s="1"/>
      <c r="AUJ61" s="1"/>
      <c r="AUK61" s="1"/>
    </row>
    <row r="62" spans="1:1233" s="519" customFormat="1" ht="14.25">
      <c r="A62" s="53"/>
      <c r="B62" s="98" t="str">
        <f>IF('Client Info'!$F$75="Yes",'Client Info'!$F$61,"N/A")</f>
        <v>N/A</v>
      </c>
      <c r="C62" s="99" t="str">
        <f>IF(B62="ISO 45001",'Client Info'!$B$75,"N/A")</f>
        <v>N/A</v>
      </c>
      <c r="D62" s="182"/>
      <c r="E62" s="839">
        <f>'Effective Employees'!F48</f>
        <v>0</v>
      </c>
      <c r="F62" s="831"/>
      <c r="G62" s="840">
        <f>O$378</f>
        <v>0</v>
      </c>
      <c r="H62" s="840">
        <f ca="1">(1/3)*O378*T62*V62*X62*Z62</f>
        <v>0</v>
      </c>
      <c r="I62" s="840">
        <f ca="1">(2/3)*O378*T62*V62*X62*Z62</f>
        <v>0</v>
      </c>
      <c r="J62" s="850" t="e">
        <f ca="1">O379*T62*V62*X62*Z62/AA10</f>
        <v>#N/A</v>
      </c>
      <c r="K62" s="840">
        <f>IF($K$19="",0,O379*T62*V62*X62*Z62/AA10)</f>
        <v>0</v>
      </c>
      <c r="L62" s="840">
        <f>IF($L$19="",0,O379*T62*V62*X62*Z62/AA10)</f>
        <v>0</v>
      </c>
      <c r="M62" s="841" t="e">
        <f ca="1">IF($M$19="",0,O379*T62*V62*X62*Z62/AA10)</f>
        <v>#N/A</v>
      </c>
      <c r="N62" s="841" t="e">
        <f ca="1">O379*T62*V62*X62*Z62/AA10</f>
        <v>#N/A</v>
      </c>
      <c r="O62" s="842">
        <f ca="1">O380*T62*V62*X62*Z62</f>
        <v>0</v>
      </c>
      <c r="P62" s="53"/>
      <c r="Q62" s="53"/>
      <c r="R62" s="67"/>
      <c r="S62" s="709">
        <f>1</f>
        <v>1</v>
      </c>
      <c r="T62" s="709">
        <f t="shared" si="5"/>
        <v>1</v>
      </c>
      <c r="U62" s="710">
        <f ca="1">'Adjustment Factors'!BC523</f>
        <v>0</v>
      </c>
      <c r="V62" s="711">
        <f t="shared" ca="1" si="6"/>
        <v>1</v>
      </c>
      <c r="W62" s="712">
        <f>-'Client Info'!$C$55/100</f>
        <v>0</v>
      </c>
      <c r="X62" s="712">
        <f t="shared" si="7"/>
        <v>1</v>
      </c>
      <c r="Y62" s="712">
        <f>IF(Overview!$C$15="Yes",1,0)</f>
        <v>0</v>
      </c>
      <c r="Z62" s="712">
        <f>IF(Y62=1,IF('Integrated Reduction'!$C$29="",1,('Integrated Reduction'!$C$29/100+1)),1)</f>
        <v>1</v>
      </c>
      <c r="AA62" s="712">
        <f>IF(Sampling!F70="Yes",1,0)</f>
        <v>0</v>
      </c>
      <c r="AB62" s="712">
        <f>IF(Sampling!L70="Yes",1,0)</f>
        <v>0</v>
      </c>
      <c r="AC62" s="712">
        <f>IF(Sampling!G70="Yes",1,0)</f>
        <v>0</v>
      </c>
      <c r="AD62" s="712">
        <f>IF(Sampling!H70="Yes",1,0)</f>
        <v>0</v>
      </c>
      <c r="AE62" s="712">
        <f>IF(Sampling!I70="Yes",1,0)</f>
        <v>0</v>
      </c>
      <c r="AF62" s="712">
        <f>IF(Sampling!J70="Yes",1,0)</f>
        <v>0</v>
      </c>
      <c r="AG62" s="713">
        <f>IF(Sampling!K70="Yes",1,0)</f>
        <v>0</v>
      </c>
      <c r="AH62" s="792">
        <f t="shared" ca="1" si="8"/>
        <v>0</v>
      </c>
      <c r="AI62" s="792">
        <f ca="1">O62*AB62</f>
        <v>0</v>
      </c>
      <c r="AJ62" s="792" t="e">
        <f t="shared" ca="1" si="14"/>
        <v>#N/A</v>
      </c>
      <c r="AK62" s="792">
        <f t="shared" si="15"/>
        <v>0</v>
      </c>
      <c r="AL62" s="792">
        <f t="shared" si="16"/>
        <v>0</v>
      </c>
      <c r="AM62" s="792" t="e">
        <f t="shared" ca="1" si="17"/>
        <v>#N/A</v>
      </c>
      <c r="AN62" s="792" t="e">
        <f t="shared" ca="1" si="18"/>
        <v>#N/A</v>
      </c>
      <c r="AO62" s="792">
        <f t="shared" ca="1" si="10"/>
        <v>0</v>
      </c>
      <c r="AP62" s="792">
        <f t="shared" ca="1" si="11"/>
        <v>0</v>
      </c>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c r="ADD62" s="1"/>
      <c r="ADE62" s="1"/>
      <c r="ADF62" s="1"/>
      <c r="ADG62" s="1"/>
      <c r="ADH62" s="1"/>
      <c r="ADI62" s="1"/>
      <c r="ADJ62" s="1"/>
      <c r="ADK62" s="1"/>
      <c r="ADL62" s="1"/>
      <c r="ADM62" s="1"/>
      <c r="ADN62" s="1"/>
      <c r="ADO62" s="1"/>
      <c r="ADP62" s="1"/>
      <c r="ADQ62" s="1"/>
      <c r="ADR62" s="1"/>
      <c r="ADS62" s="1"/>
      <c r="ADT62" s="1"/>
      <c r="ADU62" s="1"/>
      <c r="ADV62" s="1"/>
      <c r="ADW62" s="1"/>
      <c r="ADX62" s="1"/>
      <c r="ADY62" s="1"/>
      <c r="ADZ62" s="1"/>
      <c r="AEA62" s="1"/>
      <c r="AEB62" s="1"/>
      <c r="AEC62" s="1"/>
      <c r="AED62" s="1"/>
      <c r="AEE62" s="1"/>
      <c r="AEF62" s="1"/>
      <c r="AEG62" s="1"/>
      <c r="AEH62" s="1"/>
      <c r="AEI62" s="1"/>
      <c r="AEJ62" s="1"/>
      <c r="AEK62" s="1"/>
      <c r="AEL62" s="1"/>
      <c r="AEM62" s="1"/>
      <c r="AEN62" s="1"/>
      <c r="AEO62" s="1"/>
      <c r="AEP62" s="1"/>
      <c r="AEQ62" s="1"/>
      <c r="AER62" s="1"/>
      <c r="AES62" s="1"/>
      <c r="AET62" s="1"/>
      <c r="AEU62" s="1"/>
      <c r="AEV62" s="1"/>
      <c r="AEW62" s="1"/>
      <c r="AEX62" s="1"/>
      <c r="AEY62" s="1"/>
      <c r="AEZ62" s="1"/>
      <c r="AFA62" s="1"/>
      <c r="AFB62" s="1"/>
      <c r="AFC62" s="1"/>
      <c r="AFD62" s="1"/>
      <c r="AFE62" s="1"/>
      <c r="AFF62" s="1"/>
      <c r="AFG62" s="1"/>
      <c r="AFH62" s="1"/>
      <c r="AFI62" s="1"/>
      <c r="AFJ62" s="1"/>
      <c r="AFK62" s="1"/>
      <c r="AFL62" s="1"/>
      <c r="AFM62" s="1"/>
      <c r="AFN62" s="1"/>
      <c r="AFO62" s="1"/>
      <c r="AFP62" s="1"/>
      <c r="AFQ62" s="1"/>
      <c r="AFR62" s="1"/>
      <c r="AFS62" s="1"/>
      <c r="AFT62" s="1"/>
      <c r="AFU62" s="1"/>
      <c r="AFV62" s="1"/>
      <c r="AFW62" s="1"/>
      <c r="AFX62" s="1"/>
      <c r="AFY62" s="1"/>
      <c r="AFZ62" s="1"/>
      <c r="AGA62" s="1"/>
      <c r="AGB62" s="1"/>
      <c r="AGC62" s="1"/>
      <c r="AGD62" s="1"/>
      <c r="AGE62" s="1"/>
      <c r="AGF62" s="1"/>
      <c r="AGG62" s="1"/>
      <c r="AGH62" s="1"/>
      <c r="AGI62" s="1"/>
      <c r="AGJ62" s="1"/>
      <c r="AGK62" s="1"/>
      <c r="AGL62" s="1"/>
      <c r="AGM62" s="1"/>
      <c r="AGN62" s="1"/>
      <c r="AGO62" s="1"/>
      <c r="AGP62" s="1"/>
      <c r="AGQ62" s="1"/>
      <c r="AGR62" s="1"/>
      <c r="AGS62" s="1"/>
      <c r="AGT62" s="1"/>
      <c r="AGU62" s="1"/>
      <c r="AGV62" s="1"/>
      <c r="AGW62" s="1"/>
      <c r="AGX62" s="1"/>
      <c r="AGY62" s="1"/>
      <c r="AGZ62" s="1"/>
      <c r="AHA62" s="1"/>
      <c r="AHB62" s="1"/>
      <c r="AHC62" s="1"/>
      <c r="AHD62" s="1"/>
      <c r="AHE62" s="1"/>
      <c r="AHF62" s="1"/>
      <c r="AHG62" s="1"/>
      <c r="AHH62" s="1"/>
      <c r="AHI62" s="1"/>
      <c r="AHJ62" s="1"/>
      <c r="AHK62" s="1"/>
      <c r="AHL62" s="1"/>
      <c r="AHM62" s="1"/>
      <c r="AHN62" s="1"/>
      <c r="AHO62" s="1"/>
      <c r="AHP62" s="1"/>
      <c r="AHQ62" s="1"/>
      <c r="AHR62" s="1"/>
      <c r="AHS62" s="1"/>
      <c r="AHT62" s="1"/>
      <c r="AHU62" s="1"/>
      <c r="AHV62" s="1"/>
      <c r="AHW62" s="1"/>
      <c r="AHX62" s="1"/>
      <c r="AHY62" s="1"/>
      <c r="AHZ62" s="1"/>
      <c r="AIA62" s="1"/>
      <c r="AIB62" s="1"/>
      <c r="AIC62" s="1"/>
      <c r="AID62" s="1"/>
      <c r="AIE62" s="1"/>
      <c r="AIF62" s="1"/>
      <c r="AIG62" s="1"/>
      <c r="AIH62" s="1"/>
      <c r="AII62" s="1"/>
      <c r="AIJ62" s="1"/>
      <c r="AIK62" s="1"/>
      <c r="AIL62" s="1"/>
      <c r="AIM62" s="1"/>
      <c r="AIN62" s="1"/>
      <c r="AIO62" s="1"/>
      <c r="AIP62" s="1"/>
      <c r="AIQ62" s="1"/>
      <c r="AIR62" s="1"/>
      <c r="AIS62" s="1"/>
      <c r="AIT62" s="1"/>
      <c r="AIU62" s="1"/>
      <c r="AIV62" s="1"/>
      <c r="AIW62" s="1"/>
      <c r="AIX62" s="1"/>
      <c r="AIY62" s="1"/>
      <c r="AIZ62" s="1"/>
      <c r="AJA62" s="1"/>
      <c r="AJB62" s="1"/>
      <c r="AJC62" s="1"/>
      <c r="AJD62" s="1"/>
      <c r="AJE62" s="1"/>
      <c r="AJF62" s="1"/>
      <c r="AJG62" s="1"/>
      <c r="AJH62" s="1"/>
      <c r="AJI62" s="1"/>
      <c r="AJJ62" s="1"/>
      <c r="AJK62" s="1"/>
      <c r="AJL62" s="1"/>
      <c r="AJM62" s="1"/>
      <c r="AJN62" s="1"/>
      <c r="AJO62" s="1"/>
      <c r="AJP62" s="1"/>
      <c r="AJQ62" s="1"/>
      <c r="AJR62" s="1"/>
      <c r="AJS62" s="1"/>
      <c r="AJT62" s="1"/>
      <c r="AJU62" s="1"/>
      <c r="AJV62" s="1"/>
      <c r="AJW62" s="1"/>
      <c r="AJX62" s="1"/>
      <c r="AJY62" s="1"/>
      <c r="AJZ62" s="1"/>
      <c r="AKA62" s="1"/>
      <c r="AKB62" s="1"/>
      <c r="AKC62" s="1"/>
      <c r="AKD62" s="1"/>
      <c r="AKE62" s="1"/>
      <c r="AKF62" s="1"/>
      <c r="AKG62" s="1"/>
      <c r="AKH62" s="1"/>
      <c r="AKI62" s="1"/>
      <c r="AKJ62" s="1"/>
      <c r="AKK62" s="1"/>
      <c r="AKL62" s="1"/>
      <c r="AKM62" s="1"/>
      <c r="AKN62" s="1"/>
      <c r="AKO62" s="1"/>
      <c r="AKP62" s="1"/>
      <c r="AKQ62" s="1"/>
      <c r="AKR62" s="1"/>
      <c r="AKS62" s="1"/>
      <c r="AKT62" s="1"/>
      <c r="AKU62" s="1"/>
      <c r="AKV62" s="1"/>
      <c r="AKW62" s="1"/>
      <c r="AKX62" s="1"/>
      <c r="AKY62" s="1"/>
      <c r="AKZ62" s="1"/>
      <c r="ALA62" s="1"/>
      <c r="ALB62" s="1"/>
      <c r="ALC62" s="1"/>
      <c r="ALD62" s="1"/>
      <c r="ALE62" s="1"/>
      <c r="ALF62" s="1"/>
      <c r="ALG62" s="1"/>
      <c r="ALH62" s="1"/>
      <c r="ALI62" s="1"/>
      <c r="ALJ62" s="1"/>
      <c r="ALK62" s="1"/>
      <c r="ALL62" s="1"/>
      <c r="ALM62" s="1"/>
      <c r="ALN62" s="1"/>
      <c r="ALO62" s="1"/>
      <c r="ALP62" s="1"/>
      <c r="ALQ62" s="1"/>
      <c r="ALR62" s="1"/>
      <c r="ALS62" s="1"/>
      <c r="ALT62" s="1"/>
      <c r="ALU62" s="1"/>
      <c r="ALV62" s="1"/>
      <c r="ALW62" s="1"/>
      <c r="ALX62" s="1"/>
      <c r="ALY62" s="1"/>
      <c r="ALZ62" s="1"/>
      <c r="AMA62" s="1"/>
      <c r="AMB62" s="1"/>
      <c r="AMC62" s="1"/>
      <c r="AMD62" s="1"/>
      <c r="AME62" s="1"/>
      <c r="AMF62" s="1"/>
      <c r="AMG62" s="1"/>
      <c r="AMH62" s="1"/>
      <c r="AMI62" s="1"/>
      <c r="AMJ62" s="1"/>
      <c r="AMK62" s="1"/>
      <c r="AML62" s="1"/>
      <c r="AMM62" s="1"/>
      <c r="AMN62" s="1"/>
      <c r="AMO62" s="1"/>
      <c r="AMP62" s="1"/>
      <c r="AMQ62" s="1"/>
      <c r="AMR62" s="1"/>
      <c r="AMS62" s="1"/>
      <c r="AMT62" s="1"/>
      <c r="AMU62" s="1"/>
      <c r="AMV62" s="1"/>
      <c r="AMW62" s="1"/>
      <c r="AMX62" s="1"/>
      <c r="AMY62" s="1"/>
      <c r="AMZ62" s="1"/>
      <c r="ANA62" s="1"/>
      <c r="ANB62" s="1"/>
      <c r="ANC62" s="1"/>
      <c r="AND62" s="1"/>
      <c r="ANE62" s="1"/>
      <c r="ANF62" s="1"/>
      <c r="ANG62" s="1"/>
      <c r="ANH62" s="1"/>
      <c r="ANI62" s="1"/>
      <c r="ANJ62" s="1"/>
      <c r="ANK62" s="1"/>
      <c r="ANL62" s="1"/>
      <c r="ANM62" s="1"/>
      <c r="ANN62" s="1"/>
      <c r="ANO62" s="1"/>
      <c r="ANP62" s="1"/>
      <c r="ANQ62" s="1"/>
      <c r="ANR62" s="1"/>
      <c r="ANS62" s="1"/>
      <c r="ANT62" s="1"/>
      <c r="ANU62" s="1"/>
      <c r="ANV62" s="1"/>
      <c r="ANW62" s="1"/>
      <c r="ANX62" s="1"/>
      <c r="ANY62" s="1"/>
      <c r="ANZ62" s="1"/>
      <c r="AOA62" s="1"/>
      <c r="AOB62" s="1"/>
      <c r="AOC62" s="1"/>
      <c r="AOD62" s="1"/>
      <c r="AOE62" s="1"/>
      <c r="AOF62" s="1"/>
      <c r="AOG62" s="1"/>
      <c r="AOH62" s="1"/>
      <c r="AOI62" s="1"/>
      <c r="AOJ62" s="1"/>
      <c r="AOK62" s="1"/>
      <c r="AOL62" s="1"/>
      <c r="AOM62" s="1"/>
      <c r="AON62" s="1"/>
      <c r="AOO62" s="1"/>
      <c r="AOP62" s="1"/>
      <c r="AOQ62" s="1"/>
      <c r="AOR62" s="1"/>
      <c r="AOS62" s="1"/>
      <c r="AOT62" s="1"/>
      <c r="AOU62" s="1"/>
      <c r="AOV62" s="1"/>
      <c r="AOW62" s="1"/>
      <c r="AOX62" s="1"/>
      <c r="AOY62" s="1"/>
      <c r="AOZ62" s="1"/>
      <c r="APA62" s="1"/>
      <c r="APB62" s="1"/>
      <c r="APC62" s="1"/>
      <c r="APD62" s="1"/>
      <c r="APE62" s="1"/>
      <c r="APF62" s="1"/>
      <c r="APG62" s="1"/>
      <c r="APH62" s="1"/>
      <c r="API62" s="1"/>
      <c r="APJ62" s="1"/>
      <c r="APK62" s="1"/>
      <c r="APL62" s="1"/>
      <c r="APM62" s="1"/>
      <c r="APN62" s="1"/>
      <c r="APO62" s="1"/>
      <c r="APP62" s="1"/>
      <c r="APQ62" s="1"/>
      <c r="APR62" s="1"/>
      <c r="APS62" s="1"/>
      <c r="APT62" s="1"/>
      <c r="APU62" s="1"/>
      <c r="APV62" s="1"/>
      <c r="APW62" s="1"/>
      <c r="APX62" s="1"/>
      <c r="APY62" s="1"/>
      <c r="APZ62" s="1"/>
      <c r="AQA62" s="1"/>
      <c r="AQB62" s="1"/>
      <c r="AQC62" s="1"/>
      <c r="AQD62" s="1"/>
      <c r="AQE62" s="1"/>
      <c r="AQF62" s="1"/>
      <c r="AQG62" s="1"/>
      <c r="AQH62" s="1"/>
      <c r="AQI62" s="1"/>
      <c r="AQJ62" s="1"/>
      <c r="AQK62" s="1"/>
      <c r="AQL62" s="1"/>
      <c r="AQM62" s="1"/>
      <c r="AQN62" s="1"/>
      <c r="AQO62" s="1"/>
      <c r="AQP62" s="1"/>
      <c r="AQQ62" s="1"/>
      <c r="AQR62" s="1"/>
      <c r="AQS62" s="1"/>
      <c r="AQT62" s="1"/>
      <c r="AQU62" s="1"/>
      <c r="AQV62" s="1"/>
      <c r="AQW62" s="1"/>
      <c r="AQX62" s="1"/>
      <c r="AQY62" s="1"/>
      <c r="AQZ62" s="1"/>
      <c r="ARA62" s="1"/>
      <c r="ARB62" s="1"/>
      <c r="ARC62" s="1"/>
      <c r="ARD62" s="1"/>
      <c r="ARE62" s="1"/>
      <c r="ARF62" s="1"/>
      <c r="ARG62" s="1"/>
      <c r="ARH62" s="1"/>
      <c r="ARI62" s="1"/>
      <c r="ARJ62" s="1"/>
      <c r="ARK62" s="1"/>
      <c r="ARL62" s="1"/>
      <c r="ARM62" s="1"/>
      <c r="ARN62" s="1"/>
      <c r="ARO62" s="1"/>
      <c r="ARP62" s="1"/>
      <c r="ARQ62" s="1"/>
      <c r="ARR62" s="1"/>
      <c r="ARS62" s="1"/>
      <c r="ART62" s="1"/>
      <c r="ARU62" s="1"/>
      <c r="ARV62" s="1"/>
      <c r="ARW62" s="1"/>
      <c r="ARX62" s="1"/>
      <c r="ARY62" s="1"/>
      <c r="ARZ62" s="1"/>
      <c r="ASA62" s="1"/>
      <c r="ASB62" s="1"/>
      <c r="ASC62" s="1"/>
      <c r="ASD62" s="1"/>
      <c r="ASE62" s="1"/>
      <c r="ASF62" s="1"/>
      <c r="ASG62" s="1"/>
      <c r="ASH62" s="1"/>
      <c r="ASI62" s="1"/>
      <c r="ASJ62" s="1"/>
      <c r="ASK62" s="1"/>
      <c r="ASL62" s="1"/>
      <c r="ASM62" s="1"/>
      <c r="ASN62" s="1"/>
      <c r="ASO62" s="1"/>
      <c r="ASP62" s="1"/>
      <c r="ASQ62" s="1"/>
      <c r="ASR62" s="1"/>
      <c r="ASS62" s="1"/>
      <c r="AST62" s="1"/>
      <c r="ASU62" s="1"/>
      <c r="ASV62" s="1"/>
      <c r="ASW62" s="1"/>
      <c r="ASX62" s="1"/>
      <c r="ASY62" s="1"/>
      <c r="ASZ62" s="1"/>
      <c r="ATA62" s="1"/>
      <c r="ATB62" s="1"/>
      <c r="ATC62" s="1"/>
      <c r="ATD62" s="1"/>
      <c r="ATE62" s="1"/>
      <c r="ATF62" s="1"/>
      <c r="ATG62" s="1"/>
      <c r="ATH62" s="1"/>
      <c r="ATI62" s="1"/>
      <c r="ATJ62" s="1"/>
      <c r="ATK62" s="1"/>
      <c r="ATL62" s="1"/>
      <c r="ATM62" s="1"/>
      <c r="ATN62" s="1"/>
      <c r="ATO62" s="1"/>
      <c r="ATP62" s="1"/>
      <c r="ATQ62" s="1"/>
      <c r="ATR62" s="1"/>
      <c r="ATS62" s="1"/>
      <c r="ATT62" s="1"/>
      <c r="ATU62" s="1"/>
      <c r="ATV62" s="1"/>
      <c r="ATW62" s="1"/>
      <c r="ATX62" s="1"/>
      <c r="ATY62" s="1"/>
      <c r="ATZ62" s="1"/>
      <c r="AUA62" s="1"/>
      <c r="AUB62" s="1"/>
      <c r="AUC62" s="1"/>
      <c r="AUD62" s="1"/>
      <c r="AUE62" s="1"/>
      <c r="AUF62" s="1"/>
      <c r="AUG62" s="1"/>
      <c r="AUH62" s="1"/>
      <c r="AUI62" s="1"/>
      <c r="AUJ62" s="1"/>
      <c r="AUK62" s="1"/>
    </row>
    <row r="63" spans="1:1233" s="519" customFormat="1" ht="14.25">
      <c r="A63" s="53"/>
      <c r="B63" s="95" t="str">
        <f>IF('Client Info'!$D$76="Yes",'Client Info'!$D$61,"N/A")</f>
        <v>N/A</v>
      </c>
      <c r="C63" s="96" t="str">
        <f>IF(B63="ISO 9001",'Client Info'!$B$76,"N/A")</f>
        <v>N/A</v>
      </c>
      <c r="D63" s="180"/>
      <c r="E63" s="843">
        <f>'Effective Employees'!F49</f>
        <v>0</v>
      </c>
      <c r="F63" s="831"/>
      <c r="G63" s="210">
        <f>P$345</f>
        <v>0</v>
      </c>
      <c r="H63" s="832">
        <f ca="1">(1/3)*P345*T63*V63*X63*Z63</f>
        <v>0</v>
      </c>
      <c r="I63" s="832">
        <f ca="1">(2/3)*P345*T63*V63*X63*Z63</f>
        <v>0</v>
      </c>
      <c r="J63" s="210" t="e">
        <f ca="1">P346*T63*V63*X63*Z63/AA10</f>
        <v>#N/A</v>
      </c>
      <c r="K63" s="832">
        <f>IF($K$19="",0,P346*T63*V63*X63*Z63/AA10)</f>
        <v>0</v>
      </c>
      <c r="L63" s="832">
        <f>IF($L$19="",0,P346*T63*V63*X63*Z63/AA10)</f>
        <v>0</v>
      </c>
      <c r="M63" s="833" t="e">
        <f ca="1">IF($M$19="",0,P346*T63*V63*X63*Z63/AA10)</f>
        <v>#N/A</v>
      </c>
      <c r="N63" s="844" t="e">
        <f ca="1">P346*T63*V63*X63*Z63/AA10</f>
        <v>#N/A</v>
      </c>
      <c r="O63" s="436">
        <f ca="1">P347*T63*V63*X63*Z63</f>
        <v>0</v>
      </c>
      <c r="P63" s="211"/>
      <c r="Q63" s="211"/>
      <c r="R63" s="67"/>
      <c r="S63" s="702">
        <f>1</f>
        <v>1</v>
      </c>
      <c r="T63" s="702">
        <f t="shared" si="5"/>
        <v>1</v>
      </c>
      <c r="U63" s="703">
        <f ca="1">'Adjustment Factors'!AA524</f>
        <v>0</v>
      </c>
      <c r="V63" s="704">
        <f t="shared" ca="1" si="6"/>
        <v>1</v>
      </c>
      <c r="W63" s="705">
        <f>-'Client Info'!$C$55/100</f>
        <v>0</v>
      </c>
      <c r="X63" s="705">
        <f t="shared" si="7"/>
        <v>1</v>
      </c>
      <c r="Y63" s="705">
        <f>IF(Overview!$C$13="Yes",1,0)</f>
        <v>0</v>
      </c>
      <c r="Z63" s="705">
        <f>IF(Y63=1,IF('Integrated Reduction'!$C$29="",1,('Integrated Reduction'!$C$29/100+1)),1)</f>
        <v>1</v>
      </c>
      <c r="AA63" s="705">
        <f>IF(Sampling!F71="Yes",1,0)</f>
        <v>0</v>
      </c>
      <c r="AB63" s="705">
        <f>IF(Sampling!L71="Yes",1,0)</f>
        <v>0</v>
      </c>
      <c r="AC63" s="705">
        <f>IF(Sampling!G71="Yes",1,0)</f>
        <v>0</v>
      </c>
      <c r="AD63" s="705">
        <f>IF(Sampling!H71="Yes",1,0)</f>
        <v>0</v>
      </c>
      <c r="AE63" s="705">
        <f>IF(Sampling!I71="Yes",1,0)</f>
        <v>0</v>
      </c>
      <c r="AF63" s="705">
        <f>IF(Sampling!J71="Yes",1,0)</f>
        <v>0</v>
      </c>
      <c r="AG63" s="706">
        <f>IF(Sampling!K71="Yes",1,0)</f>
        <v>0</v>
      </c>
      <c r="AH63" s="790">
        <f t="shared" ca="1" si="8"/>
        <v>0</v>
      </c>
      <c r="AI63" s="790">
        <f t="shared" ca="1" si="13"/>
        <v>0</v>
      </c>
      <c r="AJ63" s="790" t="e">
        <f t="shared" ca="1" si="14"/>
        <v>#N/A</v>
      </c>
      <c r="AK63" s="790">
        <f t="shared" si="15"/>
        <v>0</v>
      </c>
      <c r="AL63" s="790">
        <f t="shared" si="16"/>
        <v>0</v>
      </c>
      <c r="AM63" s="790" t="e">
        <f t="shared" ca="1" si="17"/>
        <v>#N/A</v>
      </c>
      <c r="AN63" s="790" t="e">
        <f t="shared" ca="1" si="18"/>
        <v>#N/A</v>
      </c>
      <c r="AO63" s="790">
        <f t="shared" ca="1" si="10"/>
        <v>0</v>
      </c>
      <c r="AP63" s="790">
        <f t="shared" ca="1" si="11"/>
        <v>0</v>
      </c>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c r="ADD63" s="1"/>
      <c r="ADE63" s="1"/>
      <c r="ADF63" s="1"/>
      <c r="ADG63" s="1"/>
      <c r="ADH63" s="1"/>
      <c r="ADI63" s="1"/>
      <c r="ADJ63" s="1"/>
      <c r="ADK63" s="1"/>
      <c r="ADL63" s="1"/>
      <c r="ADM63" s="1"/>
      <c r="ADN63" s="1"/>
      <c r="ADO63" s="1"/>
      <c r="ADP63" s="1"/>
      <c r="ADQ63" s="1"/>
      <c r="ADR63" s="1"/>
      <c r="ADS63" s="1"/>
      <c r="ADT63" s="1"/>
      <c r="ADU63" s="1"/>
      <c r="ADV63" s="1"/>
      <c r="ADW63" s="1"/>
      <c r="ADX63" s="1"/>
      <c r="ADY63" s="1"/>
      <c r="ADZ63" s="1"/>
      <c r="AEA63" s="1"/>
      <c r="AEB63" s="1"/>
      <c r="AEC63" s="1"/>
      <c r="AED63" s="1"/>
      <c r="AEE63" s="1"/>
      <c r="AEF63" s="1"/>
      <c r="AEG63" s="1"/>
      <c r="AEH63" s="1"/>
      <c r="AEI63" s="1"/>
      <c r="AEJ63" s="1"/>
      <c r="AEK63" s="1"/>
      <c r="AEL63" s="1"/>
      <c r="AEM63" s="1"/>
      <c r="AEN63" s="1"/>
      <c r="AEO63" s="1"/>
      <c r="AEP63" s="1"/>
      <c r="AEQ63" s="1"/>
      <c r="AER63" s="1"/>
      <c r="AES63" s="1"/>
      <c r="AET63" s="1"/>
      <c r="AEU63" s="1"/>
      <c r="AEV63" s="1"/>
      <c r="AEW63" s="1"/>
      <c r="AEX63" s="1"/>
      <c r="AEY63" s="1"/>
      <c r="AEZ63" s="1"/>
      <c r="AFA63" s="1"/>
      <c r="AFB63" s="1"/>
      <c r="AFC63" s="1"/>
      <c r="AFD63" s="1"/>
      <c r="AFE63" s="1"/>
      <c r="AFF63" s="1"/>
      <c r="AFG63" s="1"/>
      <c r="AFH63" s="1"/>
      <c r="AFI63" s="1"/>
      <c r="AFJ63" s="1"/>
      <c r="AFK63" s="1"/>
      <c r="AFL63" s="1"/>
      <c r="AFM63" s="1"/>
      <c r="AFN63" s="1"/>
      <c r="AFO63" s="1"/>
      <c r="AFP63" s="1"/>
      <c r="AFQ63" s="1"/>
      <c r="AFR63" s="1"/>
      <c r="AFS63" s="1"/>
      <c r="AFT63" s="1"/>
      <c r="AFU63" s="1"/>
      <c r="AFV63" s="1"/>
      <c r="AFW63" s="1"/>
      <c r="AFX63" s="1"/>
      <c r="AFY63" s="1"/>
      <c r="AFZ63" s="1"/>
      <c r="AGA63" s="1"/>
      <c r="AGB63" s="1"/>
      <c r="AGC63" s="1"/>
      <c r="AGD63" s="1"/>
      <c r="AGE63" s="1"/>
      <c r="AGF63" s="1"/>
      <c r="AGG63" s="1"/>
      <c r="AGH63" s="1"/>
      <c r="AGI63" s="1"/>
      <c r="AGJ63" s="1"/>
      <c r="AGK63" s="1"/>
      <c r="AGL63" s="1"/>
      <c r="AGM63" s="1"/>
      <c r="AGN63" s="1"/>
      <c r="AGO63" s="1"/>
      <c r="AGP63" s="1"/>
      <c r="AGQ63" s="1"/>
      <c r="AGR63" s="1"/>
      <c r="AGS63" s="1"/>
      <c r="AGT63" s="1"/>
      <c r="AGU63" s="1"/>
      <c r="AGV63" s="1"/>
      <c r="AGW63" s="1"/>
      <c r="AGX63" s="1"/>
      <c r="AGY63" s="1"/>
      <c r="AGZ63" s="1"/>
      <c r="AHA63" s="1"/>
      <c r="AHB63" s="1"/>
      <c r="AHC63" s="1"/>
      <c r="AHD63" s="1"/>
      <c r="AHE63" s="1"/>
      <c r="AHF63" s="1"/>
      <c r="AHG63" s="1"/>
      <c r="AHH63" s="1"/>
      <c r="AHI63" s="1"/>
      <c r="AHJ63" s="1"/>
      <c r="AHK63" s="1"/>
      <c r="AHL63" s="1"/>
      <c r="AHM63" s="1"/>
      <c r="AHN63" s="1"/>
      <c r="AHO63" s="1"/>
      <c r="AHP63" s="1"/>
      <c r="AHQ63" s="1"/>
      <c r="AHR63" s="1"/>
      <c r="AHS63" s="1"/>
      <c r="AHT63" s="1"/>
      <c r="AHU63" s="1"/>
      <c r="AHV63" s="1"/>
      <c r="AHW63" s="1"/>
      <c r="AHX63" s="1"/>
      <c r="AHY63" s="1"/>
      <c r="AHZ63" s="1"/>
      <c r="AIA63" s="1"/>
      <c r="AIB63" s="1"/>
      <c r="AIC63" s="1"/>
      <c r="AID63" s="1"/>
      <c r="AIE63" s="1"/>
      <c r="AIF63" s="1"/>
      <c r="AIG63" s="1"/>
      <c r="AIH63" s="1"/>
      <c r="AII63" s="1"/>
      <c r="AIJ63" s="1"/>
      <c r="AIK63" s="1"/>
      <c r="AIL63" s="1"/>
      <c r="AIM63" s="1"/>
      <c r="AIN63" s="1"/>
      <c r="AIO63" s="1"/>
      <c r="AIP63" s="1"/>
      <c r="AIQ63" s="1"/>
      <c r="AIR63" s="1"/>
      <c r="AIS63" s="1"/>
      <c r="AIT63" s="1"/>
      <c r="AIU63" s="1"/>
      <c r="AIV63" s="1"/>
      <c r="AIW63" s="1"/>
      <c r="AIX63" s="1"/>
      <c r="AIY63" s="1"/>
      <c r="AIZ63" s="1"/>
      <c r="AJA63" s="1"/>
      <c r="AJB63" s="1"/>
      <c r="AJC63" s="1"/>
      <c r="AJD63" s="1"/>
      <c r="AJE63" s="1"/>
      <c r="AJF63" s="1"/>
      <c r="AJG63" s="1"/>
      <c r="AJH63" s="1"/>
      <c r="AJI63" s="1"/>
      <c r="AJJ63" s="1"/>
      <c r="AJK63" s="1"/>
      <c r="AJL63" s="1"/>
      <c r="AJM63" s="1"/>
      <c r="AJN63" s="1"/>
      <c r="AJO63" s="1"/>
      <c r="AJP63" s="1"/>
      <c r="AJQ63" s="1"/>
      <c r="AJR63" s="1"/>
      <c r="AJS63" s="1"/>
      <c r="AJT63" s="1"/>
      <c r="AJU63" s="1"/>
      <c r="AJV63" s="1"/>
      <c r="AJW63" s="1"/>
      <c r="AJX63" s="1"/>
      <c r="AJY63" s="1"/>
      <c r="AJZ63" s="1"/>
      <c r="AKA63" s="1"/>
      <c r="AKB63" s="1"/>
      <c r="AKC63" s="1"/>
      <c r="AKD63" s="1"/>
      <c r="AKE63" s="1"/>
      <c r="AKF63" s="1"/>
      <c r="AKG63" s="1"/>
      <c r="AKH63" s="1"/>
      <c r="AKI63" s="1"/>
      <c r="AKJ63" s="1"/>
      <c r="AKK63" s="1"/>
      <c r="AKL63" s="1"/>
      <c r="AKM63" s="1"/>
      <c r="AKN63" s="1"/>
      <c r="AKO63" s="1"/>
      <c r="AKP63" s="1"/>
      <c r="AKQ63" s="1"/>
      <c r="AKR63" s="1"/>
      <c r="AKS63" s="1"/>
      <c r="AKT63" s="1"/>
      <c r="AKU63" s="1"/>
      <c r="AKV63" s="1"/>
      <c r="AKW63" s="1"/>
      <c r="AKX63" s="1"/>
      <c r="AKY63" s="1"/>
      <c r="AKZ63" s="1"/>
      <c r="ALA63" s="1"/>
      <c r="ALB63" s="1"/>
      <c r="ALC63" s="1"/>
      <c r="ALD63" s="1"/>
      <c r="ALE63" s="1"/>
      <c r="ALF63" s="1"/>
      <c r="ALG63" s="1"/>
      <c r="ALH63" s="1"/>
      <c r="ALI63" s="1"/>
      <c r="ALJ63" s="1"/>
      <c r="ALK63" s="1"/>
      <c r="ALL63" s="1"/>
      <c r="ALM63" s="1"/>
      <c r="ALN63" s="1"/>
      <c r="ALO63" s="1"/>
      <c r="ALP63" s="1"/>
      <c r="ALQ63" s="1"/>
      <c r="ALR63" s="1"/>
      <c r="ALS63" s="1"/>
      <c r="ALT63" s="1"/>
      <c r="ALU63" s="1"/>
      <c r="ALV63" s="1"/>
      <c r="ALW63" s="1"/>
      <c r="ALX63" s="1"/>
      <c r="ALY63" s="1"/>
      <c r="ALZ63" s="1"/>
      <c r="AMA63" s="1"/>
      <c r="AMB63" s="1"/>
      <c r="AMC63" s="1"/>
      <c r="AMD63" s="1"/>
      <c r="AME63" s="1"/>
      <c r="AMF63" s="1"/>
      <c r="AMG63" s="1"/>
      <c r="AMH63" s="1"/>
      <c r="AMI63" s="1"/>
      <c r="AMJ63" s="1"/>
      <c r="AMK63" s="1"/>
      <c r="AML63" s="1"/>
      <c r="AMM63" s="1"/>
      <c r="AMN63" s="1"/>
      <c r="AMO63" s="1"/>
      <c r="AMP63" s="1"/>
      <c r="AMQ63" s="1"/>
      <c r="AMR63" s="1"/>
      <c r="AMS63" s="1"/>
      <c r="AMT63" s="1"/>
      <c r="AMU63" s="1"/>
      <c r="AMV63" s="1"/>
      <c r="AMW63" s="1"/>
      <c r="AMX63" s="1"/>
      <c r="AMY63" s="1"/>
      <c r="AMZ63" s="1"/>
      <c r="ANA63" s="1"/>
      <c r="ANB63" s="1"/>
      <c r="ANC63" s="1"/>
      <c r="AND63" s="1"/>
      <c r="ANE63" s="1"/>
      <c r="ANF63" s="1"/>
      <c r="ANG63" s="1"/>
      <c r="ANH63" s="1"/>
      <c r="ANI63" s="1"/>
      <c r="ANJ63" s="1"/>
      <c r="ANK63" s="1"/>
      <c r="ANL63" s="1"/>
      <c r="ANM63" s="1"/>
      <c r="ANN63" s="1"/>
      <c r="ANO63" s="1"/>
      <c r="ANP63" s="1"/>
      <c r="ANQ63" s="1"/>
      <c r="ANR63" s="1"/>
      <c r="ANS63" s="1"/>
      <c r="ANT63" s="1"/>
      <c r="ANU63" s="1"/>
      <c r="ANV63" s="1"/>
      <c r="ANW63" s="1"/>
      <c r="ANX63" s="1"/>
      <c r="ANY63" s="1"/>
      <c r="ANZ63" s="1"/>
      <c r="AOA63" s="1"/>
      <c r="AOB63" s="1"/>
      <c r="AOC63" s="1"/>
      <c r="AOD63" s="1"/>
      <c r="AOE63" s="1"/>
      <c r="AOF63" s="1"/>
      <c r="AOG63" s="1"/>
      <c r="AOH63" s="1"/>
      <c r="AOI63" s="1"/>
      <c r="AOJ63" s="1"/>
      <c r="AOK63" s="1"/>
      <c r="AOL63" s="1"/>
      <c r="AOM63" s="1"/>
      <c r="AON63" s="1"/>
      <c r="AOO63" s="1"/>
      <c r="AOP63" s="1"/>
      <c r="AOQ63" s="1"/>
      <c r="AOR63" s="1"/>
      <c r="AOS63" s="1"/>
      <c r="AOT63" s="1"/>
      <c r="AOU63" s="1"/>
      <c r="AOV63" s="1"/>
      <c r="AOW63" s="1"/>
      <c r="AOX63" s="1"/>
      <c r="AOY63" s="1"/>
      <c r="AOZ63" s="1"/>
      <c r="APA63" s="1"/>
      <c r="APB63" s="1"/>
      <c r="APC63" s="1"/>
      <c r="APD63" s="1"/>
      <c r="APE63" s="1"/>
      <c r="APF63" s="1"/>
      <c r="APG63" s="1"/>
      <c r="APH63" s="1"/>
      <c r="API63" s="1"/>
      <c r="APJ63" s="1"/>
      <c r="APK63" s="1"/>
      <c r="APL63" s="1"/>
      <c r="APM63" s="1"/>
      <c r="APN63" s="1"/>
      <c r="APO63" s="1"/>
      <c r="APP63" s="1"/>
      <c r="APQ63" s="1"/>
      <c r="APR63" s="1"/>
      <c r="APS63" s="1"/>
      <c r="APT63" s="1"/>
      <c r="APU63" s="1"/>
      <c r="APV63" s="1"/>
      <c r="APW63" s="1"/>
      <c r="APX63" s="1"/>
      <c r="APY63" s="1"/>
      <c r="APZ63" s="1"/>
      <c r="AQA63" s="1"/>
      <c r="AQB63" s="1"/>
      <c r="AQC63" s="1"/>
      <c r="AQD63" s="1"/>
      <c r="AQE63" s="1"/>
      <c r="AQF63" s="1"/>
      <c r="AQG63" s="1"/>
      <c r="AQH63" s="1"/>
      <c r="AQI63" s="1"/>
      <c r="AQJ63" s="1"/>
      <c r="AQK63" s="1"/>
      <c r="AQL63" s="1"/>
      <c r="AQM63" s="1"/>
      <c r="AQN63" s="1"/>
      <c r="AQO63" s="1"/>
      <c r="AQP63" s="1"/>
      <c r="AQQ63" s="1"/>
      <c r="AQR63" s="1"/>
      <c r="AQS63" s="1"/>
      <c r="AQT63" s="1"/>
      <c r="AQU63" s="1"/>
      <c r="AQV63" s="1"/>
      <c r="AQW63" s="1"/>
      <c r="AQX63" s="1"/>
      <c r="AQY63" s="1"/>
      <c r="AQZ63" s="1"/>
      <c r="ARA63" s="1"/>
      <c r="ARB63" s="1"/>
      <c r="ARC63" s="1"/>
      <c r="ARD63" s="1"/>
      <c r="ARE63" s="1"/>
      <c r="ARF63" s="1"/>
      <c r="ARG63" s="1"/>
      <c r="ARH63" s="1"/>
      <c r="ARI63" s="1"/>
      <c r="ARJ63" s="1"/>
      <c r="ARK63" s="1"/>
      <c r="ARL63" s="1"/>
      <c r="ARM63" s="1"/>
      <c r="ARN63" s="1"/>
      <c r="ARO63" s="1"/>
      <c r="ARP63" s="1"/>
      <c r="ARQ63" s="1"/>
      <c r="ARR63" s="1"/>
      <c r="ARS63" s="1"/>
      <c r="ART63" s="1"/>
      <c r="ARU63" s="1"/>
      <c r="ARV63" s="1"/>
      <c r="ARW63" s="1"/>
      <c r="ARX63" s="1"/>
      <c r="ARY63" s="1"/>
      <c r="ARZ63" s="1"/>
      <c r="ASA63" s="1"/>
      <c r="ASB63" s="1"/>
      <c r="ASC63" s="1"/>
      <c r="ASD63" s="1"/>
      <c r="ASE63" s="1"/>
      <c r="ASF63" s="1"/>
      <c r="ASG63" s="1"/>
      <c r="ASH63" s="1"/>
      <c r="ASI63" s="1"/>
      <c r="ASJ63" s="1"/>
      <c r="ASK63" s="1"/>
      <c r="ASL63" s="1"/>
      <c r="ASM63" s="1"/>
      <c r="ASN63" s="1"/>
      <c r="ASO63" s="1"/>
      <c r="ASP63" s="1"/>
      <c r="ASQ63" s="1"/>
      <c r="ASR63" s="1"/>
      <c r="ASS63" s="1"/>
      <c r="AST63" s="1"/>
      <c r="ASU63" s="1"/>
      <c r="ASV63" s="1"/>
      <c r="ASW63" s="1"/>
      <c r="ASX63" s="1"/>
      <c r="ASY63" s="1"/>
      <c r="ASZ63" s="1"/>
      <c r="ATA63" s="1"/>
      <c r="ATB63" s="1"/>
      <c r="ATC63" s="1"/>
      <c r="ATD63" s="1"/>
      <c r="ATE63" s="1"/>
      <c r="ATF63" s="1"/>
      <c r="ATG63" s="1"/>
      <c r="ATH63" s="1"/>
      <c r="ATI63" s="1"/>
      <c r="ATJ63" s="1"/>
      <c r="ATK63" s="1"/>
      <c r="ATL63" s="1"/>
      <c r="ATM63" s="1"/>
      <c r="ATN63" s="1"/>
      <c r="ATO63" s="1"/>
      <c r="ATP63" s="1"/>
      <c r="ATQ63" s="1"/>
      <c r="ATR63" s="1"/>
      <c r="ATS63" s="1"/>
      <c r="ATT63" s="1"/>
      <c r="ATU63" s="1"/>
      <c r="ATV63" s="1"/>
      <c r="ATW63" s="1"/>
      <c r="ATX63" s="1"/>
      <c r="ATY63" s="1"/>
      <c r="ATZ63" s="1"/>
      <c r="AUA63" s="1"/>
      <c r="AUB63" s="1"/>
      <c r="AUC63" s="1"/>
      <c r="AUD63" s="1"/>
      <c r="AUE63" s="1"/>
      <c r="AUF63" s="1"/>
      <c r="AUG63" s="1"/>
      <c r="AUH63" s="1"/>
      <c r="AUI63" s="1"/>
      <c r="AUJ63" s="1"/>
      <c r="AUK63" s="1"/>
    </row>
    <row r="64" spans="1:1233" s="519" customFormat="1" ht="14.25">
      <c r="A64" s="53"/>
      <c r="B64" s="97" t="str">
        <f>IF('Client Info'!$E$76="Yes",'Client Info'!$E$61,"N/A")</f>
        <v>N/A</v>
      </c>
      <c r="C64" s="62" t="str">
        <f>IF(B64="ISO 14001",'Client Info'!$B$76,"N/A")</f>
        <v>N/A</v>
      </c>
      <c r="D64" s="181"/>
      <c r="E64" s="834">
        <f>'Effective Employees'!F50</f>
        <v>0</v>
      </c>
      <c r="F64" s="831"/>
      <c r="G64" s="835">
        <f>P$363</f>
        <v>0</v>
      </c>
      <c r="H64" s="835">
        <f ca="1">(1/3)*P363*T64*V64*X64*Z64</f>
        <v>0</v>
      </c>
      <c r="I64" s="835">
        <f ca="1">(2/3)*P363*T64*V64*X64*Z64</f>
        <v>0</v>
      </c>
      <c r="J64" s="849" t="e">
        <f ca="1">P364*T64*V64*X64*Z64/AA10</f>
        <v>#N/A</v>
      </c>
      <c r="K64" s="835">
        <f>IF($K$19="",0,P364*T64*V64*X64*Z64/AA10)</f>
        <v>0</v>
      </c>
      <c r="L64" s="835">
        <f>IF($L$19="",0,P364*T64*V64*X64*Z64/AA10)</f>
        <v>0</v>
      </c>
      <c r="M64" s="836" t="e">
        <f ca="1">IF($M$19="",0,P364*T64*V64*X64*Z64/AA10)</f>
        <v>#N/A</v>
      </c>
      <c r="N64" s="837" t="e">
        <f ca="1">P364*T64*V64*X64*Z64/AA10</f>
        <v>#N/A</v>
      </c>
      <c r="O64" s="838">
        <f ca="1">P365*T64*V64*X64*Z64</f>
        <v>0</v>
      </c>
      <c r="P64" s="53"/>
      <c r="Q64" s="53"/>
      <c r="R64" s="67"/>
      <c r="S64" s="386">
        <f>1</f>
        <v>1</v>
      </c>
      <c r="T64" s="386">
        <f t="shared" si="5"/>
        <v>1</v>
      </c>
      <c r="U64" s="707">
        <f ca="1">'Adjustment Factors'!AP524</f>
        <v>0</v>
      </c>
      <c r="V64" s="208">
        <f t="shared" ca="1" si="6"/>
        <v>1</v>
      </c>
      <c r="W64" s="67">
        <f>-'Client Info'!$C$55/100</f>
        <v>0</v>
      </c>
      <c r="X64" s="67">
        <f t="shared" si="7"/>
        <v>1</v>
      </c>
      <c r="Y64" s="67">
        <f>IF(Overview!$C$14="Yes",1,0)</f>
        <v>0</v>
      </c>
      <c r="Z64" s="67">
        <f>IF(Y64=1,IF('Integrated Reduction'!$C$29="",1,('Integrated Reduction'!$C$29/100+1)),1)</f>
        <v>1</v>
      </c>
      <c r="AA64" s="67">
        <f>IF(Sampling!F72="Yes",1,0)</f>
        <v>0</v>
      </c>
      <c r="AB64" s="67">
        <f>IF(Sampling!L72="Yes",1,0)</f>
        <v>0</v>
      </c>
      <c r="AC64" s="67">
        <f>IF(Sampling!G72="Yes",1,0)</f>
        <v>0</v>
      </c>
      <c r="AD64" s="67">
        <f>IF(Sampling!H72="Yes",1,0)</f>
        <v>0</v>
      </c>
      <c r="AE64" s="67">
        <f>IF(Sampling!I72="Yes",1,0)</f>
        <v>0</v>
      </c>
      <c r="AF64" s="67">
        <f>IF(Sampling!J72="Yes",1,0)</f>
        <v>0</v>
      </c>
      <c r="AG64" s="708">
        <f>IF(Sampling!K72="Yes",1,0)</f>
        <v>0</v>
      </c>
      <c r="AH64" s="791">
        <f t="shared" ca="1" si="8"/>
        <v>0</v>
      </c>
      <c r="AI64" s="791">
        <f t="shared" ca="1" si="13"/>
        <v>0</v>
      </c>
      <c r="AJ64" s="791" t="e">
        <f t="shared" ca="1" si="14"/>
        <v>#N/A</v>
      </c>
      <c r="AK64" s="791">
        <f t="shared" si="15"/>
        <v>0</v>
      </c>
      <c r="AL64" s="791">
        <f t="shared" si="16"/>
        <v>0</v>
      </c>
      <c r="AM64" s="791" t="e">
        <f t="shared" ca="1" si="17"/>
        <v>#N/A</v>
      </c>
      <c r="AN64" s="791" t="e">
        <f t="shared" ca="1" si="18"/>
        <v>#N/A</v>
      </c>
      <c r="AO64" s="791">
        <f t="shared" ca="1" si="10"/>
        <v>0</v>
      </c>
      <c r="AP64" s="791">
        <f t="shared" ca="1" si="11"/>
        <v>0</v>
      </c>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c r="ADD64" s="1"/>
      <c r="ADE64" s="1"/>
      <c r="ADF64" s="1"/>
      <c r="ADG64" s="1"/>
      <c r="ADH64" s="1"/>
      <c r="ADI64" s="1"/>
      <c r="ADJ64" s="1"/>
      <c r="ADK64" s="1"/>
      <c r="ADL64" s="1"/>
      <c r="ADM64" s="1"/>
      <c r="ADN64" s="1"/>
      <c r="ADO64" s="1"/>
      <c r="ADP64" s="1"/>
      <c r="ADQ64" s="1"/>
      <c r="ADR64" s="1"/>
      <c r="ADS64" s="1"/>
      <c r="ADT64" s="1"/>
      <c r="ADU64" s="1"/>
      <c r="ADV64" s="1"/>
      <c r="ADW64" s="1"/>
      <c r="ADX64" s="1"/>
      <c r="ADY64" s="1"/>
      <c r="ADZ64" s="1"/>
      <c r="AEA64" s="1"/>
      <c r="AEB64" s="1"/>
      <c r="AEC64" s="1"/>
      <c r="AED64" s="1"/>
      <c r="AEE64" s="1"/>
      <c r="AEF64" s="1"/>
      <c r="AEG64" s="1"/>
      <c r="AEH64" s="1"/>
      <c r="AEI64" s="1"/>
      <c r="AEJ64" s="1"/>
      <c r="AEK64" s="1"/>
      <c r="AEL64" s="1"/>
      <c r="AEM64" s="1"/>
      <c r="AEN64" s="1"/>
      <c r="AEO64" s="1"/>
      <c r="AEP64" s="1"/>
      <c r="AEQ64" s="1"/>
      <c r="AER64" s="1"/>
      <c r="AES64" s="1"/>
      <c r="AET64" s="1"/>
      <c r="AEU64" s="1"/>
      <c r="AEV64" s="1"/>
      <c r="AEW64" s="1"/>
      <c r="AEX64" s="1"/>
      <c r="AEY64" s="1"/>
      <c r="AEZ64" s="1"/>
      <c r="AFA64" s="1"/>
      <c r="AFB64" s="1"/>
      <c r="AFC64" s="1"/>
      <c r="AFD64" s="1"/>
      <c r="AFE64" s="1"/>
      <c r="AFF64" s="1"/>
      <c r="AFG64" s="1"/>
      <c r="AFH64" s="1"/>
      <c r="AFI64" s="1"/>
      <c r="AFJ64" s="1"/>
      <c r="AFK64" s="1"/>
      <c r="AFL64" s="1"/>
      <c r="AFM64" s="1"/>
      <c r="AFN64" s="1"/>
      <c r="AFO64" s="1"/>
      <c r="AFP64" s="1"/>
      <c r="AFQ64" s="1"/>
      <c r="AFR64" s="1"/>
      <c r="AFS64" s="1"/>
      <c r="AFT64" s="1"/>
      <c r="AFU64" s="1"/>
      <c r="AFV64" s="1"/>
      <c r="AFW64" s="1"/>
      <c r="AFX64" s="1"/>
      <c r="AFY64" s="1"/>
      <c r="AFZ64" s="1"/>
      <c r="AGA64" s="1"/>
      <c r="AGB64" s="1"/>
      <c r="AGC64" s="1"/>
      <c r="AGD64" s="1"/>
      <c r="AGE64" s="1"/>
      <c r="AGF64" s="1"/>
      <c r="AGG64" s="1"/>
      <c r="AGH64" s="1"/>
      <c r="AGI64" s="1"/>
      <c r="AGJ64" s="1"/>
      <c r="AGK64" s="1"/>
      <c r="AGL64" s="1"/>
      <c r="AGM64" s="1"/>
      <c r="AGN64" s="1"/>
      <c r="AGO64" s="1"/>
      <c r="AGP64" s="1"/>
      <c r="AGQ64" s="1"/>
      <c r="AGR64" s="1"/>
      <c r="AGS64" s="1"/>
      <c r="AGT64" s="1"/>
      <c r="AGU64" s="1"/>
      <c r="AGV64" s="1"/>
      <c r="AGW64" s="1"/>
      <c r="AGX64" s="1"/>
      <c r="AGY64" s="1"/>
      <c r="AGZ64" s="1"/>
      <c r="AHA64" s="1"/>
      <c r="AHB64" s="1"/>
      <c r="AHC64" s="1"/>
      <c r="AHD64" s="1"/>
      <c r="AHE64" s="1"/>
      <c r="AHF64" s="1"/>
      <c r="AHG64" s="1"/>
      <c r="AHH64" s="1"/>
      <c r="AHI64" s="1"/>
      <c r="AHJ64" s="1"/>
      <c r="AHK64" s="1"/>
      <c r="AHL64" s="1"/>
      <c r="AHM64" s="1"/>
      <c r="AHN64" s="1"/>
      <c r="AHO64" s="1"/>
      <c r="AHP64" s="1"/>
      <c r="AHQ64" s="1"/>
      <c r="AHR64" s="1"/>
      <c r="AHS64" s="1"/>
      <c r="AHT64" s="1"/>
      <c r="AHU64" s="1"/>
      <c r="AHV64" s="1"/>
      <c r="AHW64" s="1"/>
      <c r="AHX64" s="1"/>
      <c r="AHY64" s="1"/>
      <c r="AHZ64" s="1"/>
      <c r="AIA64" s="1"/>
      <c r="AIB64" s="1"/>
      <c r="AIC64" s="1"/>
      <c r="AID64" s="1"/>
      <c r="AIE64" s="1"/>
      <c r="AIF64" s="1"/>
      <c r="AIG64" s="1"/>
      <c r="AIH64" s="1"/>
      <c r="AII64" s="1"/>
      <c r="AIJ64" s="1"/>
      <c r="AIK64" s="1"/>
      <c r="AIL64" s="1"/>
      <c r="AIM64" s="1"/>
      <c r="AIN64" s="1"/>
      <c r="AIO64" s="1"/>
      <c r="AIP64" s="1"/>
      <c r="AIQ64" s="1"/>
      <c r="AIR64" s="1"/>
      <c r="AIS64" s="1"/>
      <c r="AIT64" s="1"/>
      <c r="AIU64" s="1"/>
      <c r="AIV64" s="1"/>
      <c r="AIW64" s="1"/>
      <c r="AIX64" s="1"/>
      <c r="AIY64" s="1"/>
      <c r="AIZ64" s="1"/>
      <c r="AJA64" s="1"/>
      <c r="AJB64" s="1"/>
      <c r="AJC64" s="1"/>
      <c r="AJD64" s="1"/>
      <c r="AJE64" s="1"/>
      <c r="AJF64" s="1"/>
      <c r="AJG64" s="1"/>
      <c r="AJH64" s="1"/>
      <c r="AJI64" s="1"/>
      <c r="AJJ64" s="1"/>
      <c r="AJK64" s="1"/>
      <c r="AJL64" s="1"/>
      <c r="AJM64" s="1"/>
      <c r="AJN64" s="1"/>
      <c r="AJO64" s="1"/>
      <c r="AJP64" s="1"/>
      <c r="AJQ64" s="1"/>
      <c r="AJR64" s="1"/>
      <c r="AJS64" s="1"/>
      <c r="AJT64" s="1"/>
      <c r="AJU64" s="1"/>
      <c r="AJV64" s="1"/>
      <c r="AJW64" s="1"/>
      <c r="AJX64" s="1"/>
      <c r="AJY64" s="1"/>
      <c r="AJZ64" s="1"/>
      <c r="AKA64" s="1"/>
      <c r="AKB64" s="1"/>
      <c r="AKC64" s="1"/>
      <c r="AKD64" s="1"/>
      <c r="AKE64" s="1"/>
      <c r="AKF64" s="1"/>
      <c r="AKG64" s="1"/>
      <c r="AKH64" s="1"/>
      <c r="AKI64" s="1"/>
      <c r="AKJ64" s="1"/>
      <c r="AKK64" s="1"/>
      <c r="AKL64" s="1"/>
      <c r="AKM64" s="1"/>
      <c r="AKN64" s="1"/>
      <c r="AKO64" s="1"/>
      <c r="AKP64" s="1"/>
      <c r="AKQ64" s="1"/>
      <c r="AKR64" s="1"/>
      <c r="AKS64" s="1"/>
      <c r="AKT64" s="1"/>
      <c r="AKU64" s="1"/>
      <c r="AKV64" s="1"/>
      <c r="AKW64" s="1"/>
      <c r="AKX64" s="1"/>
      <c r="AKY64" s="1"/>
      <c r="AKZ64" s="1"/>
      <c r="ALA64" s="1"/>
      <c r="ALB64" s="1"/>
      <c r="ALC64" s="1"/>
      <c r="ALD64" s="1"/>
      <c r="ALE64" s="1"/>
      <c r="ALF64" s="1"/>
      <c r="ALG64" s="1"/>
      <c r="ALH64" s="1"/>
      <c r="ALI64" s="1"/>
      <c r="ALJ64" s="1"/>
      <c r="ALK64" s="1"/>
      <c r="ALL64" s="1"/>
      <c r="ALM64" s="1"/>
      <c r="ALN64" s="1"/>
      <c r="ALO64" s="1"/>
      <c r="ALP64" s="1"/>
      <c r="ALQ64" s="1"/>
      <c r="ALR64" s="1"/>
      <c r="ALS64" s="1"/>
      <c r="ALT64" s="1"/>
      <c r="ALU64" s="1"/>
      <c r="ALV64" s="1"/>
      <c r="ALW64" s="1"/>
      <c r="ALX64" s="1"/>
      <c r="ALY64" s="1"/>
      <c r="ALZ64" s="1"/>
      <c r="AMA64" s="1"/>
      <c r="AMB64" s="1"/>
      <c r="AMC64" s="1"/>
      <c r="AMD64" s="1"/>
      <c r="AME64" s="1"/>
      <c r="AMF64" s="1"/>
      <c r="AMG64" s="1"/>
      <c r="AMH64" s="1"/>
      <c r="AMI64" s="1"/>
      <c r="AMJ64" s="1"/>
      <c r="AMK64" s="1"/>
      <c r="AML64" s="1"/>
      <c r="AMM64" s="1"/>
      <c r="AMN64" s="1"/>
      <c r="AMO64" s="1"/>
      <c r="AMP64" s="1"/>
      <c r="AMQ64" s="1"/>
      <c r="AMR64" s="1"/>
      <c r="AMS64" s="1"/>
      <c r="AMT64" s="1"/>
      <c r="AMU64" s="1"/>
      <c r="AMV64" s="1"/>
      <c r="AMW64" s="1"/>
      <c r="AMX64" s="1"/>
      <c r="AMY64" s="1"/>
      <c r="AMZ64" s="1"/>
      <c r="ANA64" s="1"/>
      <c r="ANB64" s="1"/>
      <c r="ANC64" s="1"/>
      <c r="AND64" s="1"/>
      <c r="ANE64" s="1"/>
      <c r="ANF64" s="1"/>
      <c r="ANG64" s="1"/>
      <c r="ANH64" s="1"/>
      <c r="ANI64" s="1"/>
      <c r="ANJ64" s="1"/>
      <c r="ANK64" s="1"/>
      <c r="ANL64" s="1"/>
      <c r="ANM64" s="1"/>
      <c r="ANN64" s="1"/>
      <c r="ANO64" s="1"/>
      <c r="ANP64" s="1"/>
      <c r="ANQ64" s="1"/>
      <c r="ANR64" s="1"/>
      <c r="ANS64" s="1"/>
      <c r="ANT64" s="1"/>
      <c r="ANU64" s="1"/>
      <c r="ANV64" s="1"/>
      <c r="ANW64" s="1"/>
      <c r="ANX64" s="1"/>
      <c r="ANY64" s="1"/>
      <c r="ANZ64" s="1"/>
      <c r="AOA64" s="1"/>
      <c r="AOB64" s="1"/>
      <c r="AOC64" s="1"/>
      <c r="AOD64" s="1"/>
      <c r="AOE64" s="1"/>
      <c r="AOF64" s="1"/>
      <c r="AOG64" s="1"/>
      <c r="AOH64" s="1"/>
      <c r="AOI64" s="1"/>
      <c r="AOJ64" s="1"/>
      <c r="AOK64" s="1"/>
      <c r="AOL64" s="1"/>
      <c r="AOM64" s="1"/>
      <c r="AON64" s="1"/>
      <c r="AOO64" s="1"/>
      <c r="AOP64" s="1"/>
      <c r="AOQ64" s="1"/>
      <c r="AOR64" s="1"/>
      <c r="AOS64" s="1"/>
      <c r="AOT64" s="1"/>
      <c r="AOU64" s="1"/>
      <c r="AOV64" s="1"/>
      <c r="AOW64" s="1"/>
      <c r="AOX64" s="1"/>
      <c r="AOY64" s="1"/>
      <c r="AOZ64" s="1"/>
      <c r="APA64" s="1"/>
      <c r="APB64" s="1"/>
      <c r="APC64" s="1"/>
      <c r="APD64" s="1"/>
      <c r="APE64" s="1"/>
      <c r="APF64" s="1"/>
      <c r="APG64" s="1"/>
      <c r="APH64" s="1"/>
      <c r="API64" s="1"/>
      <c r="APJ64" s="1"/>
      <c r="APK64" s="1"/>
      <c r="APL64" s="1"/>
      <c r="APM64" s="1"/>
      <c r="APN64" s="1"/>
      <c r="APO64" s="1"/>
      <c r="APP64" s="1"/>
      <c r="APQ64" s="1"/>
      <c r="APR64" s="1"/>
      <c r="APS64" s="1"/>
      <c r="APT64" s="1"/>
      <c r="APU64" s="1"/>
      <c r="APV64" s="1"/>
      <c r="APW64" s="1"/>
      <c r="APX64" s="1"/>
      <c r="APY64" s="1"/>
      <c r="APZ64" s="1"/>
      <c r="AQA64" s="1"/>
      <c r="AQB64" s="1"/>
      <c r="AQC64" s="1"/>
      <c r="AQD64" s="1"/>
      <c r="AQE64" s="1"/>
      <c r="AQF64" s="1"/>
      <c r="AQG64" s="1"/>
      <c r="AQH64" s="1"/>
      <c r="AQI64" s="1"/>
      <c r="AQJ64" s="1"/>
      <c r="AQK64" s="1"/>
      <c r="AQL64" s="1"/>
      <c r="AQM64" s="1"/>
      <c r="AQN64" s="1"/>
      <c r="AQO64" s="1"/>
      <c r="AQP64" s="1"/>
      <c r="AQQ64" s="1"/>
      <c r="AQR64" s="1"/>
      <c r="AQS64" s="1"/>
      <c r="AQT64" s="1"/>
      <c r="AQU64" s="1"/>
      <c r="AQV64" s="1"/>
      <c r="AQW64" s="1"/>
      <c r="AQX64" s="1"/>
      <c r="AQY64" s="1"/>
      <c r="AQZ64" s="1"/>
      <c r="ARA64" s="1"/>
      <c r="ARB64" s="1"/>
      <c r="ARC64" s="1"/>
      <c r="ARD64" s="1"/>
      <c r="ARE64" s="1"/>
      <c r="ARF64" s="1"/>
      <c r="ARG64" s="1"/>
      <c r="ARH64" s="1"/>
      <c r="ARI64" s="1"/>
      <c r="ARJ64" s="1"/>
      <c r="ARK64" s="1"/>
      <c r="ARL64" s="1"/>
      <c r="ARM64" s="1"/>
      <c r="ARN64" s="1"/>
      <c r="ARO64" s="1"/>
      <c r="ARP64" s="1"/>
      <c r="ARQ64" s="1"/>
      <c r="ARR64" s="1"/>
      <c r="ARS64" s="1"/>
      <c r="ART64" s="1"/>
      <c r="ARU64" s="1"/>
      <c r="ARV64" s="1"/>
      <c r="ARW64" s="1"/>
      <c r="ARX64" s="1"/>
      <c r="ARY64" s="1"/>
      <c r="ARZ64" s="1"/>
      <c r="ASA64" s="1"/>
      <c r="ASB64" s="1"/>
      <c r="ASC64" s="1"/>
      <c r="ASD64" s="1"/>
      <c r="ASE64" s="1"/>
      <c r="ASF64" s="1"/>
      <c r="ASG64" s="1"/>
      <c r="ASH64" s="1"/>
      <c r="ASI64" s="1"/>
      <c r="ASJ64" s="1"/>
      <c r="ASK64" s="1"/>
      <c r="ASL64" s="1"/>
      <c r="ASM64" s="1"/>
      <c r="ASN64" s="1"/>
      <c r="ASO64" s="1"/>
      <c r="ASP64" s="1"/>
      <c r="ASQ64" s="1"/>
      <c r="ASR64" s="1"/>
      <c r="ASS64" s="1"/>
      <c r="AST64" s="1"/>
      <c r="ASU64" s="1"/>
      <c r="ASV64" s="1"/>
      <c r="ASW64" s="1"/>
      <c r="ASX64" s="1"/>
      <c r="ASY64" s="1"/>
      <c r="ASZ64" s="1"/>
      <c r="ATA64" s="1"/>
      <c r="ATB64" s="1"/>
      <c r="ATC64" s="1"/>
      <c r="ATD64" s="1"/>
      <c r="ATE64" s="1"/>
      <c r="ATF64" s="1"/>
      <c r="ATG64" s="1"/>
      <c r="ATH64" s="1"/>
      <c r="ATI64" s="1"/>
      <c r="ATJ64" s="1"/>
      <c r="ATK64" s="1"/>
      <c r="ATL64" s="1"/>
      <c r="ATM64" s="1"/>
      <c r="ATN64" s="1"/>
      <c r="ATO64" s="1"/>
      <c r="ATP64" s="1"/>
      <c r="ATQ64" s="1"/>
      <c r="ATR64" s="1"/>
      <c r="ATS64" s="1"/>
      <c r="ATT64" s="1"/>
      <c r="ATU64" s="1"/>
      <c r="ATV64" s="1"/>
      <c r="ATW64" s="1"/>
      <c r="ATX64" s="1"/>
      <c r="ATY64" s="1"/>
      <c r="ATZ64" s="1"/>
      <c r="AUA64" s="1"/>
      <c r="AUB64" s="1"/>
      <c r="AUC64" s="1"/>
      <c r="AUD64" s="1"/>
      <c r="AUE64" s="1"/>
      <c r="AUF64" s="1"/>
      <c r="AUG64" s="1"/>
      <c r="AUH64" s="1"/>
      <c r="AUI64" s="1"/>
      <c r="AUJ64" s="1"/>
      <c r="AUK64" s="1"/>
    </row>
    <row r="65" spans="1:1233" s="519" customFormat="1" ht="14.25">
      <c r="A65" s="53"/>
      <c r="B65" s="98" t="str">
        <f>IF('Client Info'!$F$76="Yes",'Client Info'!$F$61,"N/A")</f>
        <v>N/A</v>
      </c>
      <c r="C65" s="99" t="str">
        <f>IF(B65="ISO 45001",'Client Info'!$B$76,"N/A")</f>
        <v>N/A</v>
      </c>
      <c r="D65" s="182"/>
      <c r="E65" s="839">
        <f>'Effective Employees'!F51</f>
        <v>0</v>
      </c>
      <c r="F65" s="831"/>
      <c r="G65" s="840">
        <f>P$378</f>
        <v>0</v>
      </c>
      <c r="H65" s="840">
        <f ca="1">(1/3)*P378*T65*V65*X65*Z65</f>
        <v>0</v>
      </c>
      <c r="I65" s="840">
        <f ca="1">(2/3)*P378*T65*V65*X65*Z65</f>
        <v>0</v>
      </c>
      <c r="J65" s="850" t="e">
        <f ca="1">P379*T65*V65*X65*Z65/AA10</f>
        <v>#N/A</v>
      </c>
      <c r="K65" s="840">
        <f>IF($K$19="",0,P379*T65*V65*X65*Z65/AA10)</f>
        <v>0</v>
      </c>
      <c r="L65" s="840">
        <f>IF($L$19="",0,P379*T65*V65*X65*Z65/AA10)</f>
        <v>0</v>
      </c>
      <c r="M65" s="841" t="e">
        <f ca="1">IF($M$19="",0,P379*T65*V65*X65*Z65/AA10)</f>
        <v>#N/A</v>
      </c>
      <c r="N65" s="841" t="e">
        <f ca="1">P379*T65*V65*X65*Z65/AA10</f>
        <v>#N/A</v>
      </c>
      <c r="O65" s="842">
        <f ca="1">P380*T65*V65*X65*Z65</f>
        <v>0</v>
      </c>
      <c r="P65" s="53"/>
      <c r="Q65" s="53"/>
      <c r="R65" s="67"/>
      <c r="S65" s="709">
        <f>1</f>
        <v>1</v>
      </c>
      <c r="T65" s="709">
        <f t="shared" si="5"/>
        <v>1</v>
      </c>
      <c r="U65" s="710">
        <f ca="1">'Adjustment Factors'!BC524</f>
        <v>0</v>
      </c>
      <c r="V65" s="711">
        <f t="shared" ca="1" si="6"/>
        <v>1</v>
      </c>
      <c r="W65" s="712">
        <f>-'Client Info'!$C$55/100</f>
        <v>0</v>
      </c>
      <c r="X65" s="712">
        <f t="shared" si="7"/>
        <v>1</v>
      </c>
      <c r="Y65" s="712">
        <f>IF(Overview!$C$15="Yes",1,0)</f>
        <v>0</v>
      </c>
      <c r="Z65" s="712">
        <f>IF(Y65=1,IF('Integrated Reduction'!$C$29="",1,('Integrated Reduction'!$C$29/100+1)),1)</f>
        <v>1</v>
      </c>
      <c r="AA65" s="712">
        <f>IF(Sampling!F73="Yes",1,0)</f>
        <v>0</v>
      </c>
      <c r="AB65" s="712">
        <f>IF(Sampling!L73="Yes",1,0)</f>
        <v>0</v>
      </c>
      <c r="AC65" s="712">
        <f>IF(Sampling!G73="Yes",1,0)</f>
        <v>0</v>
      </c>
      <c r="AD65" s="712">
        <f>IF(Sampling!H73="Yes",1,0)</f>
        <v>0</v>
      </c>
      <c r="AE65" s="712">
        <f>IF(Sampling!I73="Yes",1,0)</f>
        <v>0</v>
      </c>
      <c r="AF65" s="712">
        <f>IF(Sampling!J73="Yes",1,0)</f>
        <v>0</v>
      </c>
      <c r="AG65" s="713">
        <f>IF(Sampling!K73="Yes",1,0)</f>
        <v>0</v>
      </c>
      <c r="AH65" s="792">
        <f t="shared" ca="1" si="8"/>
        <v>0</v>
      </c>
      <c r="AI65" s="792">
        <f t="shared" ca="1" si="13"/>
        <v>0</v>
      </c>
      <c r="AJ65" s="792" t="e">
        <f t="shared" ca="1" si="14"/>
        <v>#N/A</v>
      </c>
      <c r="AK65" s="792">
        <f t="shared" si="15"/>
        <v>0</v>
      </c>
      <c r="AL65" s="792">
        <f t="shared" si="16"/>
        <v>0</v>
      </c>
      <c r="AM65" s="792" t="e">
        <f t="shared" ca="1" si="17"/>
        <v>#N/A</v>
      </c>
      <c r="AN65" s="792" t="e">
        <f t="shared" ca="1" si="18"/>
        <v>#N/A</v>
      </c>
      <c r="AO65" s="792">
        <f t="shared" ca="1" si="10"/>
        <v>0</v>
      </c>
      <c r="AP65" s="792">
        <f t="shared" ca="1" si="11"/>
        <v>0</v>
      </c>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c r="ADD65" s="1"/>
      <c r="ADE65" s="1"/>
      <c r="ADF65" s="1"/>
      <c r="ADG65" s="1"/>
      <c r="ADH65" s="1"/>
      <c r="ADI65" s="1"/>
      <c r="ADJ65" s="1"/>
      <c r="ADK65" s="1"/>
      <c r="ADL65" s="1"/>
      <c r="ADM65" s="1"/>
      <c r="ADN65" s="1"/>
      <c r="ADO65" s="1"/>
      <c r="ADP65" s="1"/>
      <c r="ADQ65" s="1"/>
      <c r="ADR65" s="1"/>
      <c r="ADS65" s="1"/>
      <c r="ADT65" s="1"/>
      <c r="ADU65" s="1"/>
      <c r="ADV65" s="1"/>
      <c r="ADW65" s="1"/>
      <c r="ADX65" s="1"/>
      <c r="ADY65" s="1"/>
      <c r="ADZ65" s="1"/>
      <c r="AEA65" s="1"/>
      <c r="AEB65" s="1"/>
      <c r="AEC65" s="1"/>
      <c r="AED65" s="1"/>
      <c r="AEE65" s="1"/>
      <c r="AEF65" s="1"/>
      <c r="AEG65" s="1"/>
      <c r="AEH65" s="1"/>
      <c r="AEI65" s="1"/>
      <c r="AEJ65" s="1"/>
      <c r="AEK65" s="1"/>
      <c r="AEL65" s="1"/>
      <c r="AEM65" s="1"/>
      <c r="AEN65" s="1"/>
      <c r="AEO65" s="1"/>
      <c r="AEP65" s="1"/>
      <c r="AEQ65" s="1"/>
      <c r="AER65" s="1"/>
      <c r="AES65" s="1"/>
      <c r="AET65" s="1"/>
      <c r="AEU65" s="1"/>
      <c r="AEV65" s="1"/>
      <c r="AEW65" s="1"/>
      <c r="AEX65" s="1"/>
      <c r="AEY65" s="1"/>
      <c r="AEZ65" s="1"/>
      <c r="AFA65" s="1"/>
      <c r="AFB65" s="1"/>
      <c r="AFC65" s="1"/>
      <c r="AFD65" s="1"/>
      <c r="AFE65" s="1"/>
      <c r="AFF65" s="1"/>
      <c r="AFG65" s="1"/>
      <c r="AFH65" s="1"/>
      <c r="AFI65" s="1"/>
      <c r="AFJ65" s="1"/>
      <c r="AFK65" s="1"/>
      <c r="AFL65" s="1"/>
      <c r="AFM65" s="1"/>
      <c r="AFN65" s="1"/>
      <c r="AFO65" s="1"/>
      <c r="AFP65" s="1"/>
      <c r="AFQ65" s="1"/>
      <c r="AFR65" s="1"/>
      <c r="AFS65" s="1"/>
      <c r="AFT65" s="1"/>
      <c r="AFU65" s="1"/>
      <c r="AFV65" s="1"/>
      <c r="AFW65" s="1"/>
      <c r="AFX65" s="1"/>
      <c r="AFY65" s="1"/>
      <c r="AFZ65" s="1"/>
      <c r="AGA65" s="1"/>
      <c r="AGB65" s="1"/>
      <c r="AGC65" s="1"/>
      <c r="AGD65" s="1"/>
      <c r="AGE65" s="1"/>
      <c r="AGF65" s="1"/>
      <c r="AGG65" s="1"/>
      <c r="AGH65" s="1"/>
      <c r="AGI65" s="1"/>
      <c r="AGJ65" s="1"/>
      <c r="AGK65" s="1"/>
      <c r="AGL65" s="1"/>
      <c r="AGM65" s="1"/>
      <c r="AGN65" s="1"/>
      <c r="AGO65" s="1"/>
      <c r="AGP65" s="1"/>
      <c r="AGQ65" s="1"/>
      <c r="AGR65" s="1"/>
      <c r="AGS65" s="1"/>
      <c r="AGT65" s="1"/>
      <c r="AGU65" s="1"/>
      <c r="AGV65" s="1"/>
      <c r="AGW65" s="1"/>
      <c r="AGX65" s="1"/>
      <c r="AGY65" s="1"/>
      <c r="AGZ65" s="1"/>
      <c r="AHA65" s="1"/>
      <c r="AHB65" s="1"/>
      <c r="AHC65" s="1"/>
      <c r="AHD65" s="1"/>
      <c r="AHE65" s="1"/>
      <c r="AHF65" s="1"/>
      <c r="AHG65" s="1"/>
      <c r="AHH65" s="1"/>
      <c r="AHI65" s="1"/>
      <c r="AHJ65" s="1"/>
      <c r="AHK65" s="1"/>
      <c r="AHL65" s="1"/>
      <c r="AHM65" s="1"/>
      <c r="AHN65" s="1"/>
      <c r="AHO65" s="1"/>
      <c r="AHP65" s="1"/>
      <c r="AHQ65" s="1"/>
      <c r="AHR65" s="1"/>
      <c r="AHS65" s="1"/>
      <c r="AHT65" s="1"/>
      <c r="AHU65" s="1"/>
      <c r="AHV65" s="1"/>
      <c r="AHW65" s="1"/>
      <c r="AHX65" s="1"/>
      <c r="AHY65" s="1"/>
      <c r="AHZ65" s="1"/>
      <c r="AIA65" s="1"/>
      <c r="AIB65" s="1"/>
      <c r="AIC65" s="1"/>
      <c r="AID65" s="1"/>
      <c r="AIE65" s="1"/>
      <c r="AIF65" s="1"/>
      <c r="AIG65" s="1"/>
      <c r="AIH65" s="1"/>
      <c r="AII65" s="1"/>
      <c r="AIJ65" s="1"/>
      <c r="AIK65" s="1"/>
      <c r="AIL65" s="1"/>
      <c r="AIM65" s="1"/>
      <c r="AIN65" s="1"/>
      <c r="AIO65" s="1"/>
      <c r="AIP65" s="1"/>
      <c r="AIQ65" s="1"/>
      <c r="AIR65" s="1"/>
      <c r="AIS65" s="1"/>
      <c r="AIT65" s="1"/>
      <c r="AIU65" s="1"/>
      <c r="AIV65" s="1"/>
      <c r="AIW65" s="1"/>
      <c r="AIX65" s="1"/>
      <c r="AIY65" s="1"/>
      <c r="AIZ65" s="1"/>
      <c r="AJA65" s="1"/>
      <c r="AJB65" s="1"/>
      <c r="AJC65" s="1"/>
      <c r="AJD65" s="1"/>
      <c r="AJE65" s="1"/>
      <c r="AJF65" s="1"/>
      <c r="AJG65" s="1"/>
      <c r="AJH65" s="1"/>
      <c r="AJI65" s="1"/>
      <c r="AJJ65" s="1"/>
      <c r="AJK65" s="1"/>
      <c r="AJL65" s="1"/>
      <c r="AJM65" s="1"/>
      <c r="AJN65" s="1"/>
      <c r="AJO65" s="1"/>
      <c r="AJP65" s="1"/>
      <c r="AJQ65" s="1"/>
      <c r="AJR65" s="1"/>
      <c r="AJS65" s="1"/>
      <c r="AJT65" s="1"/>
      <c r="AJU65" s="1"/>
      <c r="AJV65" s="1"/>
      <c r="AJW65" s="1"/>
      <c r="AJX65" s="1"/>
      <c r="AJY65" s="1"/>
      <c r="AJZ65" s="1"/>
      <c r="AKA65" s="1"/>
      <c r="AKB65" s="1"/>
      <c r="AKC65" s="1"/>
      <c r="AKD65" s="1"/>
      <c r="AKE65" s="1"/>
      <c r="AKF65" s="1"/>
      <c r="AKG65" s="1"/>
      <c r="AKH65" s="1"/>
      <c r="AKI65" s="1"/>
      <c r="AKJ65" s="1"/>
      <c r="AKK65" s="1"/>
      <c r="AKL65" s="1"/>
      <c r="AKM65" s="1"/>
      <c r="AKN65" s="1"/>
      <c r="AKO65" s="1"/>
      <c r="AKP65" s="1"/>
      <c r="AKQ65" s="1"/>
      <c r="AKR65" s="1"/>
      <c r="AKS65" s="1"/>
      <c r="AKT65" s="1"/>
      <c r="AKU65" s="1"/>
      <c r="AKV65" s="1"/>
      <c r="AKW65" s="1"/>
      <c r="AKX65" s="1"/>
      <c r="AKY65" s="1"/>
      <c r="AKZ65" s="1"/>
      <c r="ALA65" s="1"/>
      <c r="ALB65" s="1"/>
      <c r="ALC65" s="1"/>
      <c r="ALD65" s="1"/>
      <c r="ALE65" s="1"/>
      <c r="ALF65" s="1"/>
      <c r="ALG65" s="1"/>
      <c r="ALH65" s="1"/>
      <c r="ALI65" s="1"/>
      <c r="ALJ65" s="1"/>
      <c r="ALK65" s="1"/>
      <c r="ALL65" s="1"/>
      <c r="ALM65" s="1"/>
      <c r="ALN65" s="1"/>
      <c r="ALO65" s="1"/>
      <c r="ALP65" s="1"/>
      <c r="ALQ65" s="1"/>
      <c r="ALR65" s="1"/>
      <c r="ALS65" s="1"/>
      <c r="ALT65" s="1"/>
      <c r="ALU65" s="1"/>
      <c r="ALV65" s="1"/>
      <c r="ALW65" s="1"/>
      <c r="ALX65" s="1"/>
      <c r="ALY65" s="1"/>
      <c r="ALZ65" s="1"/>
      <c r="AMA65" s="1"/>
      <c r="AMB65" s="1"/>
      <c r="AMC65" s="1"/>
      <c r="AMD65" s="1"/>
      <c r="AME65" s="1"/>
      <c r="AMF65" s="1"/>
      <c r="AMG65" s="1"/>
      <c r="AMH65" s="1"/>
      <c r="AMI65" s="1"/>
      <c r="AMJ65" s="1"/>
      <c r="AMK65" s="1"/>
      <c r="AML65" s="1"/>
      <c r="AMM65" s="1"/>
      <c r="AMN65" s="1"/>
      <c r="AMO65" s="1"/>
      <c r="AMP65" s="1"/>
      <c r="AMQ65" s="1"/>
      <c r="AMR65" s="1"/>
      <c r="AMS65" s="1"/>
      <c r="AMT65" s="1"/>
      <c r="AMU65" s="1"/>
      <c r="AMV65" s="1"/>
      <c r="AMW65" s="1"/>
      <c r="AMX65" s="1"/>
      <c r="AMY65" s="1"/>
      <c r="AMZ65" s="1"/>
      <c r="ANA65" s="1"/>
      <c r="ANB65" s="1"/>
      <c r="ANC65" s="1"/>
      <c r="AND65" s="1"/>
      <c r="ANE65" s="1"/>
      <c r="ANF65" s="1"/>
      <c r="ANG65" s="1"/>
      <c r="ANH65" s="1"/>
      <c r="ANI65" s="1"/>
      <c r="ANJ65" s="1"/>
      <c r="ANK65" s="1"/>
      <c r="ANL65" s="1"/>
      <c r="ANM65" s="1"/>
      <c r="ANN65" s="1"/>
      <c r="ANO65" s="1"/>
      <c r="ANP65" s="1"/>
      <c r="ANQ65" s="1"/>
      <c r="ANR65" s="1"/>
      <c r="ANS65" s="1"/>
      <c r="ANT65" s="1"/>
      <c r="ANU65" s="1"/>
      <c r="ANV65" s="1"/>
      <c r="ANW65" s="1"/>
      <c r="ANX65" s="1"/>
      <c r="ANY65" s="1"/>
      <c r="ANZ65" s="1"/>
      <c r="AOA65" s="1"/>
      <c r="AOB65" s="1"/>
      <c r="AOC65" s="1"/>
      <c r="AOD65" s="1"/>
      <c r="AOE65" s="1"/>
      <c r="AOF65" s="1"/>
      <c r="AOG65" s="1"/>
      <c r="AOH65" s="1"/>
      <c r="AOI65" s="1"/>
      <c r="AOJ65" s="1"/>
      <c r="AOK65" s="1"/>
      <c r="AOL65" s="1"/>
      <c r="AOM65" s="1"/>
      <c r="AON65" s="1"/>
      <c r="AOO65" s="1"/>
      <c r="AOP65" s="1"/>
      <c r="AOQ65" s="1"/>
      <c r="AOR65" s="1"/>
      <c r="AOS65" s="1"/>
      <c r="AOT65" s="1"/>
      <c r="AOU65" s="1"/>
      <c r="AOV65" s="1"/>
      <c r="AOW65" s="1"/>
      <c r="AOX65" s="1"/>
      <c r="AOY65" s="1"/>
      <c r="AOZ65" s="1"/>
      <c r="APA65" s="1"/>
      <c r="APB65" s="1"/>
      <c r="APC65" s="1"/>
      <c r="APD65" s="1"/>
      <c r="APE65" s="1"/>
      <c r="APF65" s="1"/>
      <c r="APG65" s="1"/>
      <c r="APH65" s="1"/>
      <c r="API65" s="1"/>
      <c r="APJ65" s="1"/>
      <c r="APK65" s="1"/>
      <c r="APL65" s="1"/>
      <c r="APM65" s="1"/>
      <c r="APN65" s="1"/>
      <c r="APO65" s="1"/>
      <c r="APP65" s="1"/>
      <c r="APQ65" s="1"/>
      <c r="APR65" s="1"/>
      <c r="APS65" s="1"/>
      <c r="APT65" s="1"/>
      <c r="APU65" s="1"/>
      <c r="APV65" s="1"/>
      <c r="APW65" s="1"/>
      <c r="APX65" s="1"/>
      <c r="APY65" s="1"/>
      <c r="APZ65" s="1"/>
      <c r="AQA65" s="1"/>
      <c r="AQB65" s="1"/>
      <c r="AQC65" s="1"/>
      <c r="AQD65" s="1"/>
      <c r="AQE65" s="1"/>
      <c r="AQF65" s="1"/>
      <c r="AQG65" s="1"/>
      <c r="AQH65" s="1"/>
      <c r="AQI65" s="1"/>
      <c r="AQJ65" s="1"/>
      <c r="AQK65" s="1"/>
      <c r="AQL65" s="1"/>
      <c r="AQM65" s="1"/>
      <c r="AQN65" s="1"/>
      <c r="AQO65" s="1"/>
      <c r="AQP65" s="1"/>
      <c r="AQQ65" s="1"/>
      <c r="AQR65" s="1"/>
      <c r="AQS65" s="1"/>
      <c r="AQT65" s="1"/>
      <c r="AQU65" s="1"/>
      <c r="AQV65" s="1"/>
      <c r="AQW65" s="1"/>
      <c r="AQX65" s="1"/>
      <c r="AQY65" s="1"/>
      <c r="AQZ65" s="1"/>
      <c r="ARA65" s="1"/>
      <c r="ARB65" s="1"/>
      <c r="ARC65" s="1"/>
      <c r="ARD65" s="1"/>
      <c r="ARE65" s="1"/>
      <c r="ARF65" s="1"/>
      <c r="ARG65" s="1"/>
      <c r="ARH65" s="1"/>
      <c r="ARI65" s="1"/>
      <c r="ARJ65" s="1"/>
      <c r="ARK65" s="1"/>
      <c r="ARL65" s="1"/>
      <c r="ARM65" s="1"/>
      <c r="ARN65" s="1"/>
      <c r="ARO65" s="1"/>
      <c r="ARP65" s="1"/>
      <c r="ARQ65" s="1"/>
      <c r="ARR65" s="1"/>
      <c r="ARS65" s="1"/>
      <c r="ART65" s="1"/>
      <c r="ARU65" s="1"/>
      <c r="ARV65" s="1"/>
      <c r="ARW65" s="1"/>
      <c r="ARX65" s="1"/>
      <c r="ARY65" s="1"/>
      <c r="ARZ65" s="1"/>
      <c r="ASA65" s="1"/>
      <c r="ASB65" s="1"/>
      <c r="ASC65" s="1"/>
      <c r="ASD65" s="1"/>
      <c r="ASE65" s="1"/>
      <c r="ASF65" s="1"/>
      <c r="ASG65" s="1"/>
      <c r="ASH65" s="1"/>
      <c r="ASI65" s="1"/>
      <c r="ASJ65" s="1"/>
      <c r="ASK65" s="1"/>
      <c r="ASL65" s="1"/>
      <c r="ASM65" s="1"/>
      <c r="ASN65" s="1"/>
      <c r="ASO65" s="1"/>
      <c r="ASP65" s="1"/>
      <c r="ASQ65" s="1"/>
      <c r="ASR65" s="1"/>
      <c r="ASS65" s="1"/>
      <c r="AST65" s="1"/>
      <c r="ASU65" s="1"/>
      <c r="ASV65" s="1"/>
      <c r="ASW65" s="1"/>
      <c r="ASX65" s="1"/>
      <c r="ASY65" s="1"/>
      <c r="ASZ65" s="1"/>
      <c r="ATA65" s="1"/>
      <c r="ATB65" s="1"/>
      <c r="ATC65" s="1"/>
      <c r="ATD65" s="1"/>
      <c r="ATE65" s="1"/>
      <c r="ATF65" s="1"/>
      <c r="ATG65" s="1"/>
      <c r="ATH65" s="1"/>
      <c r="ATI65" s="1"/>
      <c r="ATJ65" s="1"/>
      <c r="ATK65" s="1"/>
      <c r="ATL65" s="1"/>
      <c r="ATM65" s="1"/>
      <c r="ATN65" s="1"/>
      <c r="ATO65" s="1"/>
      <c r="ATP65" s="1"/>
      <c r="ATQ65" s="1"/>
      <c r="ATR65" s="1"/>
      <c r="ATS65" s="1"/>
      <c r="ATT65" s="1"/>
      <c r="ATU65" s="1"/>
      <c r="ATV65" s="1"/>
      <c r="ATW65" s="1"/>
      <c r="ATX65" s="1"/>
      <c r="ATY65" s="1"/>
      <c r="ATZ65" s="1"/>
      <c r="AUA65" s="1"/>
      <c r="AUB65" s="1"/>
      <c r="AUC65" s="1"/>
      <c r="AUD65" s="1"/>
      <c r="AUE65" s="1"/>
      <c r="AUF65" s="1"/>
      <c r="AUG65" s="1"/>
      <c r="AUH65" s="1"/>
      <c r="AUI65" s="1"/>
      <c r="AUJ65" s="1"/>
      <c r="AUK65" s="1"/>
    </row>
    <row r="66" spans="1:1233" s="519" customFormat="1" ht="14.25">
      <c r="A66" s="53"/>
      <c r="B66" s="95" t="str">
        <f>IF('Client Info'!$D$77="Yes",'Client Info'!$D$61,"N/A")</f>
        <v>N/A</v>
      </c>
      <c r="C66" s="96" t="str">
        <f>IF(B66="ISO 9001",'Client Info'!$B$77,"N/A")</f>
        <v>N/A</v>
      </c>
      <c r="D66" s="180"/>
      <c r="E66" s="843">
        <f>'Effective Employees'!F52</f>
        <v>0</v>
      </c>
      <c r="F66" s="831"/>
      <c r="G66" s="210">
        <f>Q$345</f>
        <v>0</v>
      </c>
      <c r="H66" s="832">
        <f ca="1">(1/3)*Q345*T66*V66*X66*Z66</f>
        <v>0</v>
      </c>
      <c r="I66" s="832">
        <f ca="1">(2/3)*Q345*T66*V66*X66*Z66</f>
        <v>0</v>
      </c>
      <c r="J66" s="210" t="e">
        <f ca="1">Q346*T66*V66*X66*Z66/AA10</f>
        <v>#N/A</v>
      </c>
      <c r="K66" s="832">
        <f>IF($K$19="",0,Q346*T66*V66*X66*Z66/AA10)</f>
        <v>0</v>
      </c>
      <c r="L66" s="832">
        <f>IF($L$19="",0,Q346*T66*V66*X66*Z66/AA10)</f>
        <v>0</v>
      </c>
      <c r="M66" s="833" t="e">
        <f ca="1">IF($M$19="",0,Q346*T66*V66*X66*Z66/AA10)</f>
        <v>#N/A</v>
      </c>
      <c r="N66" s="844" t="e">
        <f ca="1">Q346*T66*V66*X66*Z66/AA10</f>
        <v>#N/A</v>
      </c>
      <c r="O66" s="436">
        <f ca="1">Q347*T66*V66*X66*Z66</f>
        <v>0</v>
      </c>
      <c r="P66" s="53"/>
      <c r="Q66" s="53"/>
      <c r="R66" s="67"/>
      <c r="S66" s="702">
        <f>1</f>
        <v>1</v>
      </c>
      <c r="T66" s="702">
        <f t="shared" si="5"/>
        <v>1</v>
      </c>
      <c r="U66" s="703">
        <f ca="1">'Adjustment Factors'!AA525</f>
        <v>0</v>
      </c>
      <c r="V66" s="704">
        <f t="shared" ca="1" si="6"/>
        <v>1</v>
      </c>
      <c r="W66" s="705">
        <f>-'Client Info'!$C$55/100</f>
        <v>0</v>
      </c>
      <c r="X66" s="705">
        <f t="shared" si="7"/>
        <v>1</v>
      </c>
      <c r="Y66" s="705">
        <f>IF(Overview!$C$13="Yes",1,0)</f>
        <v>0</v>
      </c>
      <c r="Z66" s="705">
        <f>IF(Y66=1,IF('Integrated Reduction'!$C$29="",1,('Integrated Reduction'!$C$29/100+1)),1)</f>
        <v>1</v>
      </c>
      <c r="AA66" s="705">
        <f>IF(Sampling!F74="Yes",1,0)</f>
        <v>0</v>
      </c>
      <c r="AB66" s="705">
        <f>IF(Sampling!L74="Yes",1,0)</f>
        <v>0</v>
      </c>
      <c r="AC66" s="705">
        <f>IF(Sampling!G74="Yes",1,0)</f>
        <v>0</v>
      </c>
      <c r="AD66" s="705">
        <f>IF(Sampling!H74="Yes",1,0)</f>
        <v>0</v>
      </c>
      <c r="AE66" s="705">
        <f>IF(Sampling!I74="Yes",1,0)</f>
        <v>0</v>
      </c>
      <c r="AF66" s="705">
        <f>IF(Sampling!J74="Yes",1,0)</f>
        <v>0</v>
      </c>
      <c r="AG66" s="706">
        <f>IF(Sampling!K74="Yes",1,0)</f>
        <v>0</v>
      </c>
      <c r="AH66" s="790">
        <f t="shared" ca="1" si="8"/>
        <v>0</v>
      </c>
      <c r="AI66" s="790">
        <f t="shared" ca="1" si="13"/>
        <v>0</v>
      </c>
      <c r="AJ66" s="790" t="e">
        <f t="shared" ca="1" si="14"/>
        <v>#N/A</v>
      </c>
      <c r="AK66" s="790">
        <f t="shared" si="15"/>
        <v>0</v>
      </c>
      <c r="AL66" s="790">
        <f t="shared" si="16"/>
        <v>0</v>
      </c>
      <c r="AM66" s="790" t="e">
        <f t="shared" ca="1" si="17"/>
        <v>#N/A</v>
      </c>
      <c r="AN66" s="790" t="e">
        <f t="shared" ca="1" si="18"/>
        <v>#N/A</v>
      </c>
      <c r="AO66" s="790">
        <f t="shared" ca="1" si="10"/>
        <v>0</v>
      </c>
      <c r="AP66" s="790">
        <f t="shared" ca="1" si="11"/>
        <v>0</v>
      </c>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c r="ADD66" s="1"/>
      <c r="ADE66" s="1"/>
      <c r="ADF66" s="1"/>
      <c r="ADG66" s="1"/>
      <c r="ADH66" s="1"/>
      <c r="ADI66" s="1"/>
      <c r="ADJ66" s="1"/>
      <c r="ADK66" s="1"/>
      <c r="ADL66" s="1"/>
      <c r="ADM66" s="1"/>
      <c r="ADN66" s="1"/>
      <c r="ADO66" s="1"/>
      <c r="ADP66" s="1"/>
      <c r="ADQ66" s="1"/>
      <c r="ADR66" s="1"/>
      <c r="ADS66" s="1"/>
      <c r="ADT66" s="1"/>
      <c r="ADU66" s="1"/>
      <c r="ADV66" s="1"/>
      <c r="ADW66" s="1"/>
      <c r="ADX66" s="1"/>
      <c r="ADY66" s="1"/>
      <c r="ADZ66" s="1"/>
      <c r="AEA66" s="1"/>
      <c r="AEB66" s="1"/>
      <c r="AEC66" s="1"/>
      <c r="AED66" s="1"/>
      <c r="AEE66" s="1"/>
      <c r="AEF66" s="1"/>
      <c r="AEG66" s="1"/>
      <c r="AEH66" s="1"/>
      <c r="AEI66" s="1"/>
      <c r="AEJ66" s="1"/>
      <c r="AEK66" s="1"/>
      <c r="AEL66" s="1"/>
      <c r="AEM66" s="1"/>
      <c r="AEN66" s="1"/>
      <c r="AEO66" s="1"/>
      <c r="AEP66" s="1"/>
      <c r="AEQ66" s="1"/>
      <c r="AER66" s="1"/>
      <c r="AES66" s="1"/>
      <c r="AET66" s="1"/>
      <c r="AEU66" s="1"/>
      <c r="AEV66" s="1"/>
      <c r="AEW66" s="1"/>
      <c r="AEX66" s="1"/>
      <c r="AEY66" s="1"/>
      <c r="AEZ66" s="1"/>
      <c r="AFA66" s="1"/>
      <c r="AFB66" s="1"/>
      <c r="AFC66" s="1"/>
      <c r="AFD66" s="1"/>
      <c r="AFE66" s="1"/>
      <c r="AFF66" s="1"/>
      <c r="AFG66" s="1"/>
      <c r="AFH66" s="1"/>
      <c r="AFI66" s="1"/>
      <c r="AFJ66" s="1"/>
      <c r="AFK66" s="1"/>
      <c r="AFL66" s="1"/>
      <c r="AFM66" s="1"/>
      <c r="AFN66" s="1"/>
      <c r="AFO66" s="1"/>
      <c r="AFP66" s="1"/>
      <c r="AFQ66" s="1"/>
      <c r="AFR66" s="1"/>
      <c r="AFS66" s="1"/>
      <c r="AFT66" s="1"/>
      <c r="AFU66" s="1"/>
      <c r="AFV66" s="1"/>
      <c r="AFW66" s="1"/>
      <c r="AFX66" s="1"/>
      <c r="AFY66" s="1"/>
      <c r="AFZ66" s="1"/>
      <c r="AGA66" s="1"/>
      <c r="AGB66" s="1"/>
      <c r="AGC66" s="1"/>
      <c r="AGD66" s="1"/>
      <c r="AGE66" s="1"/>
      <c r="AGF66" s="1"/>
      <c r="AGG66" s="1"/>
      <c r="AGH66" s="1"/>
      <c r="AGI66" s="1"/>
      <c r="AGJ66" s="1"/>
      <c r="AGK66" s="1"/>
      <c r="AGL66" s="1"/>
      <c r="AGM66" s="1"/>
      <c r="AGN66" s="1"/>
      <c r="AGO66" s="1"/>
      <c r="AGP66" s="1"/>
      <c r="AGQ66" s="1"/>
      <c r="AGR66" s="1"/>
      <c r="AGS66" s="1"/>
      <c r="AGT66" s="1"/>
      <c r="AGU66" s="1"/>
      <c r="AGV66" s="1"/>
      <c r="AGW66" s="1"/>
      <c r="AGX66" s="1"/>
      <c r="AGY66" s="1"/>
      <c r="AGZ66" s="1"/>
      <c r="AHA66" s="1"/>
      <c r="AHB66" s="1"/>
      <c r="AHC66" s="1"/>
      <c r="AHD66" s="1"/>
      <c r="AHE66" s="1"/>
      <c r="AHF66" s="1"/>
      <c r="AHG66" s="1"/>
      <c r="AHH66" s="1"/>
      <c r="AHI66" s="1"/>
      <c r="AHJ66" s="1"/>
      <c r="AHK66" s="1"/>
      <c r="AHL66" s="1"/>
      <c r="AHM66" s="1"/>
      <c r="AHN66" s="1"/>
      <c r="AHO66" s="1"/>
      <c r="AHP66" s="1"/>
      <c r="AHQ66" s="1"/>
      <c r="AHR66" s="1"/>
      <c r="AHS66" s="1"/>
      <c r="AHT66" s="1"/>
      <c r="AHU66" s="1"/>
      <c r="AHV66" s="1"/>
      <c r="AHW66" s="1"/>
      <c r="AHX66" s="1"/>
      <c r="AHY66" s="1"/>
      <c r="AHZ66" s="1"/>
      <c r="AIA66" s="1"/>
      <c r="AIB66" s="1"/>
      <c r="AIC66" s="1"/>
      <c r="AID66" s="1"/>
      <c r="AIE66" s="1"/>
      <c r="AIF66" s="1"/>
      <c r="AIG66" s="1"/>
      <c r="AIH66" s="1"/>
      <c r="AII66" s="1"/>
      <c r="AIJ66" s="1"/>
      <c r="AIK66" s="1"/>
      <c r="AIL66" s="1"/>
      <c r="AIM66" s="1"/>
      <c r="AIN66" s="1"/>
      <c r="AIO66" s="1"/>
      <c r="AIP66" s="1"/>
      <c r="AIQ66" s="1"/>
      <c r="AIR66" s="1"/>
      <c r="AIS66" s="1"/>
      <c r="AIT66" s="1"/>
      <c r="AIU66" s="1"/>
      <c r="AIV66" s="1"/>
      <c r="AIW66" s="1"/>
      <c r="AIX66" s="1"/>
      <c r="AIY66" s="1"/>
      <c r="AIZ66" s="1"/>
      <c r="AJA66" s="1"/>
      <c r="AJB66" s="1"/>
      <c r="AJC66" s="1"/>
      <c r="AJD66" s="1"/>
      <c r="AJE66" s="1"/>
      <c r="AJF66" s="1"/>
      <c r="AJG66" s="1"/>
      <c r="AJH66" s="1"/>
      <c r="AJI66" s="1"/>
      <c r="AJJ66" s="1"/>
      <c r="AJK66" s="1"/>
      <c r="AJL66" s="1"/>
      <c r="AJM66" s="1"/>
      <c r="AJN66" s="1"/>
      <c r="AJO66" s="1"/>
      <c r="AJP66" s="1"/>
      <c r="AJQ66" s="1"/>
      <c r="AJR66" s="1"/>
      <c r="AJS66" s="1"/>
      <c r="AJT66" s="1"/>
      <c r="AJU66" s="1"/>
      <c r="AJV66" s="1"/>
      <c r="AJW66" s="1"/>
      <c r="AJX66" s="1"/>
      <c r="AJY66" s="1"/>
      <c r="AJZ66" s="1"/>
      <c r="AKA66" s="1"/>
      <c r="AKB66" s="1"/>
      <c r="AKC66" s="1"/>
      <c r="AKD66" s="1"/>
      <c r="AKE66" s="1"/>
      <c r="AKF66" s="1"/>
      <c r="AKG66" s="1"/>
      <c r="AKH66" s="1"/>
      <c r="AKI66" s="1"/>
      <c r="AKJ66" s="1"/>
      <c r="AKK66" s="1"/>
      <c r="AKL66" s="1"/>
      <c r="AKM66" s="1"/>
      <c r="AKN66" s="1"/>
      <c r="AKO66" s="1"/>
      <c r="AKP66" s="1"/>
      <c r="AKQ66" s="1"/>
      <c r="AKR66" s="1"/>
      <c r="AKS66" s="1"/>
      <c r="AKT66" s="1"/>
      <c r="AKU66" s="1"/>
      <c r="AKV66" s="1"/>
      <c r="AKW66" s="1"/>
      <c r="AKX66" s="1"/>
      <c r="AKY66" s="1"/>
      <c r="AKZ66" s="1"/>
      <c r="ALA66" s="1"/>
      <c r="ALB66" s="1"/>
      <c r="ALC66" s="1"/>
      <c r="ALD66" s="1"/>
      <c r="ALE66" s="1"/>
      <c r="ALF66" s="1"/>
      <c r="ALG66" s="1"/>
      <c r="ALH66" s="1"/>
      <c r="ALI66" s="1"/>
      <c r="ALJ66" s="1"/>
      <c r="ALK66" s="1"/>
      <c r="ALL66" s="1"/>
      <c r="ALM66" s="1"/>
      <c r="ALN66" s="1"/>
      <c r="ALO66" s="1"/>
      <c r="ALP66" s="1"/>
      <c r="ALQ66" s="1"/>
      <c r="ALR66" s="1"/>
      <c r="ALS66" s="1"/>
      <c r="ALT66" s="1"/>
      <c r="ALU66" s="1"/>
      <c r="ALV66" s="1"/>
      <c r="ALW66" s="1"/>
      <c r="ALX66" s="1"/>
      <c r="ALY66" s="1"/>
      <c r="ALZ66" s="1"/>
      <c r="AMA66" s="1"/>
      <c r="AMB66" s="1"/>
      <c r="AMC66" s="1"/>
      <c r="AMD66" s="1"/>
      <c r="AME66" s="1"/>
      <c r="AMF66" s="1"/>
      <c r="AMG66" s="1"/>
      <c r="AMH66" s="1"/>
      <c r="AMI66" s="1"/>
      <c r="AMJ66" s="1"/>
      <c r="AMK66" s="1"/>
      <c r="AML66" s="1"/>
      <c r="AMM66" s="1"/>
      <c r="AMN66" s="1"/>
      <c r="AMO66" s="1"/>
      <c r="AMP66" s="1"/>
      <c r="AMQ66" s="1"/>
      <c r="AMR66" s="1"/>
      <c r="AMS66" s="1"/>
      <c r="AMT66" s="1"/>
      <c r="AMU66" s="1"/>
      <c r="AMV66" s="1"/>
      <c r="AMW66" s="1"/>
      <c r="AMX66" s="1"/>
      <c r="AMY66" s="1"/>
      <c r="AMZ66" s="1"/>
      <c r="ANA66" s="1"/>
      <c r="ANB66" s="1"/>
      <c r="ANC66" s="1"/>
      <c r="AND66" s="1"/>
      <c r="ANE66" s="1"/>
      <c r="ANF66" s="1"/>
      <c r="ANG66" s="1"/>
      <c r="ANH66" s="1"/>
      <c r="ANI66" s="1"/>
      <c r="ANJ66" s="1"/>
      <c r="ANK66" s="1"/>
      <c r="ANL66" s="1"/>
      <c r="ANM66" s="1"/>
      <c r="ANN66" s="1"/>
      <c r="ANO66" s="1"/>
      <c r="ANP66" s="1"/>
      <c r="ANQ66" s="1"/>
      <c r="ANR66" s="1"/>
      <c r="ANS66" s="1"/>
      <c r="ANT66" s="1"/>
      <c r="ANU66" s="1"/>
      <c r="ANV66" s="1"/>
      <c r="ANW66" s="1"/>
      <c r="ANX66" s="1"/>
      <c r="ANY66" s="1"/>
      <c r="ANZ66" s="1"/>
      <c r="AOA66" s="1"/>
      <c r="AOB66" s="1"/>
      <c r="AOC66" s="1"/>
      <c r="AOD66" s="1"/>
      <c r="AOE66" s="1"/>
      <c r="AOF66" s="1"/>
      <c r="AOG66" s="1"/>
      <c r="AOH66" s="1"/>
      <c r="AOI66" s="1"/>
      <c r="AOJ66" s="1"/>
      <c r="AOK66" s="1"/>
      <c r="AOL66" s="1"/>
      <c r="AOM66" s="1"/>
      <c r="AON66" s="1"/>
      <c r="AOO66" s="1"/>
      <c r="AOP66" s="1"/>
      <c r="AOQ66" s="1"/>
      <c r="AOR66" s="1"/>
      <c r="AOS66" s="1"/>
      <c r="AOT66" s="1"/>
      <c r="AOU66" s="1"/>
      <c r="AOV66" s="1"/>
      <c r="AOW66" s="1"/>
      <c r="AOX66" s="1"/>
      <c r="AOY66" s="1"/>
      <c r="AOZ66" s="1"/>
      <c r="APA66" s="1"/>
      <c r="APB66" s="1"/>
      <c r="APC66" s="1"/>
      <c r="APD66" s="1"/>
      <c r="APE66" s="1"/>
      <c r="APF66" s="1"/>
      <c r="APG66" s="1"/>
      <c r="APH66" s="1"/>
      <c r="API66" s="1"/>
      <c r="APJ66" s="1"/>
      <c r="APK66" s="1"/>
      <c r="APL66" s="1"/>
      <c r="APM66" s="1"/>
      <c r="APN66" s="1"/>
      <c r="APO66" s="1"/>
      <c r="APP66" s="1"/>
      <c r="APQ66" s="1"/>
      <c r="APR66" s="1"/>
      <c r="APS66" s="1"/>
      <c r="APT66" s="1"/>
      <c r="APU66" s="1"/>
      <c r="APV66" s="1"/>
      <c r="APW66" s="1"/>
      <c r="APX66" s="1"/>
      <c r="APY66" s="1"/>
      <c r="APZ66" s="1"/>
      <c r="AQA66" s="1"/>
      <c r="AQB66" s="1"/>
      <c r="AQC66" s="1"/>
      <c r="AQD66" s="1"/>
      <c r="AQE66" s="1"/>
      <c r="AQF66" s="1"/>
      <c r="AQG66" s="1"/>
      <c r="AQH66" s="1"/>
      <c r="AQI66" s="1"/>
      <c r="AQJ66" s="1"/>
      <c r="AQK66" s="1"/>
      <c r="AQL66" s="1"/>
      <c r="AQM66" s="1"/>
      <c r="AQN66" s="1"/>
      <c r="AQO66" s="1"/>
      <c r="AQP66" s="1"/>
      <c r="AQQ66" s="1"/>
      <c r="AQR66" s="1"/>
      <c r="AQS66" s="1"/>
      <c r="AQT66" s="1"/>
      <c r="AQU66" s="1"/>
      <c r="AQV66" s="1"/>
      <c r="AQW66" s="1"/>
      <c r="AQX66" s="1"/>
      <c r="AQY66" s="1"/>
      <c r="AQZ66" s="1"/>
      <c r="ARA66" s="1"/>
      <c r="ARB66" s="1"/>
      <c r="ARC66" s="1"/>
      <c r="ARD66" s="1"/>
      <c r="ARE66" s="1"/>
      <c r="ARF66" s="1"/>
      <c r="ARG66" s="1"/>
      <c r="ARH66" s="1"/>
      <c r="ARI66" s="1"/>
      <c r="ARJ66" s="1"/>
      <c r="ARK66" s="1"/>
      <c r="ARL66" s="1"/>
      <c r="ARM66" s="1"/>
      <c r="ARN66" s="1"/>
      <c r="ARO66" s="1"/>
      <c r="ARP66" s="1"/>
      <c r="ARQ66" s="1"/>
      <c r="ARR66" s="1"/>
      <c r="ARS66" s="1"/>
      <c r="ART66" s="1"/>
      <c r="ARU66" s="1"/>
      <c r="ARV66" s="1"/>
      <c r="ARW66" s="1"/>
      <c r="ARX66" s="1"/>
      <c r="ARY66" s="1"/>
      <c r="ARZ66" s="1"/>
      <c r="ASA66" s="1"/>
      <c r="ASB66" s="1"/>
      <c r="ASC66" s="1"/>
      <c r="ASD66" s="1"/>
      <c r="ASE66" s="1"/>
      <c r="ASF66" s="1"/>
      <c r="ASG66" s="1"/>
      <c r="ASH66" s="1"/>
      <c r="ASI66" s="1"/>
      <c r="ASJ66" s="1"/>
      <c r="ASK66" s="1"/>
      <c r="ASL66" s="1"/>
      <c r="ASM66" s="1"/>
      <c r="ASN66" s="1"/>
      <c r="ASO66" s="1"/>
      <c r="ASP66" s="1"/>
      <c r="ASQ66" s="1"/>
      <c r="ASR66" s="1"/>
      <c r="ASS66" s="1"/>
      <c r="AST66" s="1"/>
      <c r="ASU66" s="1"/>
      <c r="ASV66" s="1"/>
      <c r="ASW66" s="1"/>
      <c r="ASX66" s="1"/>
      <c r="ASY66" s="1"/>
      <c r="ASZ66" s="1"/>
      <c r="ATA66" s="1"/>
      <c r="ATB66" s="1"/>
      <c r="ATC66" s="1"/>
      <c r="ATD66" s="1"/>
      <c r="ATE66" s="1"/>
      <c r="ATF66" s="1"/>
      <c r="ATG66" s="1"/>
      <c r="ATH66" s="1"/>
      <c r="ATI66" s="1"/>
      <c r="ATJ66" s="1"/>
      <c r="ATK66" s="1"/>
      <c r="ATL66" s="1"/>
      <c r="ATM66" s="1"/>
      <c r="ATN66" s="1"/>
      <c r="ATO66" s="1"/>
      <c r="ATP66" s="1"/>
      <c r="ATQ66" s="1"/>
      <c r="ATR66" s="1"/>
      <c r="ATS66" s="1"/>
      <c r="ATT66" s="1"/>
      <c r="ATU66" s="1"/>
      <c r="ATV66" s="1"/>
      <c r="ATW66" s="1"/>
      <c r="ATX66" s="1"/>
      <c r="ATY66" s="1"/>
      <c r="ATZ66" s="1"/>
      <c r="AUA66" s="1"/>
      <c r="AUB66" s="1"/>
      <c r="AUC66" s="1"/>
      <c r="AUD66" s="1"/>
      <c r="AUE66" s="1"/>
      <c r="AUF66" s="1"/>
      <c r="AUG66" s="1"/>
      <c r="AUH66" s="1"/>
      <c r="AUI66" s="1"/>
      <c r="AUJ66" s="1"/>
      <c r="AUK66" s="1"/>
    </row>
    <row r="67" spans="1:1233" s="519" customFormat="1" ht="14.25">
      <c r="A67" s="53"/>
      <c r="B67" s="97" t="str">
        <f>IF('Client Info'!$E$77="Yes",'Client Info'!$E$61,"N/A")</f>
        <v>N/A</v>
      </c>
      <c r="C67" s="62" t="str">
        <f>IF(B67="ISO 14001",'Client Info'!$B$77,"N/A")</f>
        <v>N/A</v>
      </c>
      <c r="D67" s="181"/>
      <c r="E67" s="834">
        <f>'Effective Employees'!F53</f>
        <v>0</v>
      </c>
      <c r="F67" s="831"/>
      <c r="G67" s="835">
        <f>Q$363</f>
        <v>0</v>
      </c>
      <c r="H67" s="835">
        <f ca="1">(1/3)*Q363*T67*V67*X67*Z67</f>
        <v>0</v>
      </c>
      <c r="I67" s="835">
        <f ca="1">(2/3)*Q363*T67*V67*X67*Z67</f>
        <v>0</v>
      </c>
      <c r="J67" s="849" t="e">
        <f ca="1">Q364*T67*V67*X67*Z67/AA10</f>
        <v>#N/A</v>
      </c>
      <c r="K67" s="835">
        <f>IF($K$19="",0,Q364*T67*V67*X67*Z67/AA10)</f>
        <v>0</v>
      </c>
      <c r="L67" s="835">
        <f>IF($L$19="",0,Q364*T67*V67*X67*Z67/AA10)</f>
        <v>0</v>
      </c>
      <c r="M67" s="836" t="e">
        <f ca="1">IF($M$19="",0,Q364*T67*V67*X67*Z67/AA10)</f>
        <v>#N/A</v>
      </c>
      <c r="N67" s="837" t="e">
        <f ca="1">Q364*T67*V67*X67*Z67/AA10</f>
        <v>#N/A</v>
      </c>
      <c r="O67" s="838">
        <f ca="1">Q365*T67*V67*X67*Z67</f>
        <v>0</v>
      </c>
      <c r="P67" s="53"/>
      <c r="Q67" s="53"/>
      <c r="R67" s="67"/>
      <c r="S67" s="386">
        <f>1</f>
        <v>1</v>
      </c>
      <c r="T67" s="386">
        <f t="shared" si="5"/>
        <v>1</v>
      </c>
      <c r="U67" s="707">
        <f ca="1">'Adjustment Factors'!AP525</f>
        <v>0</v>
      </c>
      <c r="V67" s="208">
        <f t="shared" ca="1" si="6"/>
        <v>1</v>
      </c>
      <c r="W67" s="67">
        <f>-'Client Info'!$C$55/100</f>
        <v>0</v>
      </c>
      <c r="X67" s="67">
        <f t="shared" si="7"/>
        <v>1</v>
      </c>
      <c r="Y67" s="67">
        <f>IF(Overview!$C$14="Yes",1,0)</f>
        <v>0</v>
      </c>
      <c r="Z67" s="67">
        <f>IF(Y67=1,IF('Integrated Reduction'!$C$29="",1,('Integrated Reduction'!$C$29/100+1)),1)</f>
        <v>1</v>
      </c>
      <c r="AA67" s="67">
        <f>IF(Sampling!F75="Yes",1,0)</f>
        <v>0</v>
      </c>
      <c r="AB67" s="67">
        <f>IF(Sampling!L75="Yes",1,0)</f>
        <v>0</v>
      </c>
      <c r="AC67" s="67">
        <f>IF(Sampling!G75="Yes",1,0)</f>
        <v>0</v>
      </c>
      <c r="AD67" s="67">
        <f>IF(Sampling!H75="Yes",1,0)</f>
        <v>0</v>
      </c>
      <c r="AE67" s="67">
        <f>IF(Sampling!I75="Yes",1,0)</f>
        <v>0</v>
      </c>
      <c r="AF67" s="67">
        <f>IF(Sampling!J75="Yes",1,0)</f>
        <v>0</v>
      </c>
      <c r="AG67" s="708">
        <f>IF(Sampling!K75="Yes",1,0)</f>
        <v>0</v>
      </c>
      <c r="AH67" s="791">
        <f t="shared" ca="1" si="8"/>
        <v>0</v>
      </c>
      <c r="AI67" s="791">
        <f t="shared" ca="1" si="13"/>
        <v>0</v>
      </c>
      <c r="AJ67" s="791" t="e">
        <f t="shared" ca="1" si="14"/>
        <v>#N/A</v>
      </c>
      <c r="AK67" s="791">
        <f t="shared" si="15"/>
        <v>0</v>
      </c>
      <c r="AL67" s="791">
        <f t="shared" si="16"/>
        <v>0</v>
      </c>
      <c r="AM67" s="791" t="e">
        <f t="shared" ca="1" si="17"/>
        <v>#N/A</v>
      </c>
      <c r="AN67" s="791" t="e">
        <f t="shared" ca="1" si="18"/>
        <v>#N/A</v>
      </c>
      <c r="AO67" s="791">
        <f t="shared" ca="1" si="10"/>
        <v>0</v>
      </c>
      <c r="AP67" s="791">
        <f t="shared" ca="1" si="11"/>
        <v>0</v>
      </c>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c r="ADD67" s="1"/>
      <c r="ADE67" s="1"/>
      <c r="ADF67" s="1"/>
      <c r="ADG67" s="1"/>
      <c r="ADH67" s="1"/>
      <c r="ADI67" s="1"/>
      <c r="ADJ67" s="1"/>
      <c r="ADK67" s="1"/>
      <c r="ADL67" s="1"/>
      <c r="ADM67" s="1"/>
      <c r="ADN67" s="1"/>
      <c r="ADO67" s="1"/>
      <c r="ADP67" s="1"/>
      <c r="ADQ67" s="1"/>
      <c r="ADR67" s="1"/>
      <c r="ADS67" s="1"/>
      <c r="ADT67" s="1"/>
      <c r="ADU67" s="1"/>
      <c r="ADV67" s="1"/>
      <c r="ADW67" s="1"/>
      <c r="ADX67" s="1"/>
      <c r="ADY67" s="1"/>
      <c r="ADZ67" s="1"/>
      <c r="AEA67" s="1"/>
      <c r="AEB67" s="1"/>
      <c r="AEC67" s="1"/>
      <c r="AED67" s="1"/>
      <c r="AEE67" s="1"/>
      <c r="AEF67" s="1"/>
      <c r="AEG67" s="1"/>
      <c r="AEH67" s="1"/>
      <c r="AEI67" s="1"/>
      <c r="AEJ67" s="1"/>
      <c r="AEK67" s="1"/>
      <c r="AEL67" s="1"/>
      <c r="AEM67" s="1"/>
      <c r="AEN67" s="1"/>
      <c r="AEO67" s="1"/>
      <c r="AEP67" s="1"/>
      <c r="AEQ67" s="1"/>
      <c r="AER67" s="1"/>
      <c r="AES67" s="1"/>
      <c r="AET67" s="1"/>
      <c r="AEU67" s="1"/>
      <c r="AEV67" s="1"/>
      <c r="AEW67" s="1"/>
      <c r="AEX67" s="1"/>
      <c r="AEY67" s="1"/>
      <c r="AEZ67" s="1"/>
      <c r="AFA67" s="1"/>
      <c r="AFB67" s="1"/>
      <c r="AFC67" s="1"/>
      <c r="AFD67" s="1"/>
      <c r="AFE67" s="1"/>
      <c r="AFF67" s="1"/>
      <c r="AFG67" s="1"/>
      <c r="AFH67" s="1"/>
      <c r="AFI67" s="1"/>
      <c r="AFJ67" s="1"/>
      <c r="AFK67" s="1"/>
      <c r="AFL67" s="1"/>
      <c r="AFM67" s="1"/>
      <c r="AFN67" s="1"/>
      <c r="AFO67" s="1"/>
      <c r="AFP67" s="1"/>
      <c r="AFQ67" s="1"/>
      <c r="AFR67" s="1"/>
      <c r="AFS67" s="1"/>
      <c r="AFT67" s="1"/>
      <c r="AFU67" s="1"/>
      <c r="AFV67" s="1"/>
      <c r="AFW67" s="1"/>
      <c r="AFX67" s="1"/>
      <c r="AFY67" s="1"/>
      <c r="AFZ67" s="1"/>
      <c r="AGA67" s="1"/>
      <c r="AGB67" s="1"/>
      <c r="AGC67" s="1"/>
      <c r="AGD67" s="1"/>
      <c r="AGE67" s="1"/>
      <c r="AGF67" s="1"/>
      <c r="AGG67" s="1"/>
      <c r="AGH67" s="1"/>
      <c r="AGI67" s="1"/>
      <c r="AGJ67" s="1"/>
      <c r="AGK67" s="1"/>
      <c r="AGL67" s="1"/>
      <c r="AGM67" s="1"/>
      <c r="AGN67" s="1"/>
      <c r="AGO67" s="1"/>
      <c r="AGP67" s="1"/>
      <c r="AGQ67" s="1"/>
      <c r="AGR67" s="1"/>
      <c r="AGS67" s="1"/>
      <c r="AGT67" s="1"/>
      <c r="AGU67" s="1"/>
      <c r="AGV67" s="1"/>
      <c r="AGW67" s="1"/>
      <c r="AGX67" s="1"/>
      <c r="AGY67" s="1"/>
      <c r="AGZ67" s="1"/>
      <c r="AHA67" s="1"/>
      <c r="AHB67" s="1"/>
      <c r="AHC67" s="1"/>
      <c r="AHD67" s="1"/>
      <c r="AHE67" s="1"/>
      <c r="AHF67" s="1"/>
      <c r="AHG67" s="1"/>
      <c r="AHH67" s="1"/>
      <c r="AHI67" s="1"/>
      <c r="AHJ67" s="1"/>
      <c r="AHK67" s="1"/>
      <c r="AHL67" s="1"/>
      <c r="AHM67" s="1"/>
      <c r="AHN67" s="1"/>
      <c r="AHO67" s="1"/>
      <c r="AHP67" s="1"/>
      <c r="AHQ67" s="1"/>
      <c r="AHR67" s="1"/>
      <c r="AHS67" s="1"/>
      <c r="AHT67" s="1"/>
      <c r="AHU67" s="1"/>
      <c r="AHV67" s="1"/>
      <c r="AHW67" s="1"/>
      <c r="AHX67" s="1"/>
      <c r="AHY67" s="1"/>
      <c r="AHZ67" s="1"/>
      <c r="AIA67" s="1"/>
      <c r="AIB67" s="1"/>
      <c r="AIC67" s="1"/>
      <c r="AID67" s="1"/>
      <c r="AIE67" s="1"/>
      <c r="AIF67" s="1"/>
      <c r="AIG67" s="1"/>
      <c r="AIH67" s="1"/>
      <c r="AII67" s="1"/>
      <c r="AIJ67" s="1"/>
      <c r="AIK67" s="1"/>
      <c r="AIL67" s="1"/>
      <c r="AIM67" s="1"/>
      <c r="AIN67" s="1"/>
      <c r="AIO67" s="1"/>
      <c r="AIP67" s="1"/>
      <c r="AIQ67" s="1"/>
      <c r="AIR67" s="1"/>
      <c r="AIS67" s="1"/>
      <c r="AIT67" s="1"/>
      <c r="AIU67" s="1"/>
      <c r="AIV67" s="1"/>
      <c r="AIW67" s="1"/>
      <c r="AIX67" s="1"/>
      <c r="AIY67" s="1"/>
      <c r="AIZ67" s="1"/>
      <c r="AJA67" s="1"/>
      <c r="AJB67" s="1"/>
      <c r="AJC67" s="1"/>
      <c r="AJD67" s="1"/>
      <c r="AJE67" s="1"/>
      <c r="AJF67" s="1"/>
      <c r="AJG67" s="1"/>
      <c r="AJH67" s="1"/>
      <c r="AJI67" s="1"/>
      <c r="AJJ67" s="1"/>
      <c r="AJK67" s="1"/>
      <c r="AJL67" s="1"/>
      <c r="AJM67" s="1"/>
      <c r="AJN67" s="1"/>
      <c r="AJO67" s="1"/>
      <c r="AJP67" s="1"/>
      <c r="AJQ67" s="1"/>
      <c r="AJR67" s="1"/>
      <c r="AJS67" s="1"/>
      <c r="AJT67" s="1"/>
      <c r="AJU67" s="1"/>
      <c r="AJV67" s="1"/>
      <c r="AJW67" s="1"/>
      <c r="AJX67" s="1"/>
      <c r="AJY67" s="1"/>
      <c r="AJZ67" s="1"/>
      <c r="AKA67" s="1"/>
      <c r="AKB67" s="1"/>
      <c r="AKC67" s="1"/>
      <c r="AKD67" s="1"/>
      <c r="AKE67" s="1"/>
      <c r="AKF67" s="1"/>
      <c r="AKG67" s="1"/>
      <c r="AKH67" s="1"/>
      <c r="AKI67" s="1"/>
      <c r="AKJ67" s="1"/>
      <c r="AKK67" s="1"/>
      <c r="AKL67" s="1"/>
      <c r="AKM67" s="1"/>
      <c r="AKN67" s="1"/>
      <c r="AKO67" s="1"/>
      <c r="AKP67" s="1"/>
      <c r="AKQ67" s="1"/>
      <c r="AKR67" s="1"/>
      <c r="AKS67" s="1"/>
      <c r="AKT67" s="1"/>
      <c r="AKU67" s="1"/>
      <c r="AKV67" s="1"/>
      <c r="AKW67" s="1"/>
      <c r="AKX67" s="1"/>
      <c r="AKY67" s="1"/>
      <c r="AKZ67" s="1"/>
      <c r="ALA67" s="1"/>
      <c r="ALB67" s="1"/>
      <c r="ALC67" s="1"/>
      <c r="ALD67" s="1"/>
      <c r="ALE67" s="1"/>
      <c r="ALF67" s="1"/>
      <c r="ALG67" s="1"/>
      <c r="ALH67" s="1"/>
      <c r="ALI67" s="1"/>
      <c r="ALJ67" s="1"/>
      <c r="ALK67" s="1"/>
      <c r="ALL67" s="1"/>
      <c r="ALM67" s="1"/>
      <c r="ALN67" s="1"/>
      <c r="ALO67" s="1"/>
      <c r="ALP67" s="1"/>
      <c r="ALQ67" s="1"/>
      <c r="ALR67" s="1"/>
      <c r="ALS67" s="1"/>
      <c r="ALT67" s="1"/>
      <c r="ALU67" s="1"/>
      <c r="ALV67" s="1"/>
      <c r="ALW67" s="1"/>
      <c r="ALX67" s="1"/>
      <c r="ALY67" s="1"/>
      <c r="ALZ67" s="1"/>
      <c r="AMA67" s="1"/>
      <c r="AMB67" s="1"/>
      <c r="AMC67" s="1"/>
      <c r="AMD67" s="1"/>
      <c r="AME67" s="1"/>
      <c r="AMF67" s="1"/>
      <c r="AMG67" s="1"/>
      <c r="AMH67" s="1"/>
      <c r="AMI67" s="1"/>
      <c r="AMJ67" s="1"/>
      <c r="AMK67" s="1"/>
      <c r="AML67" s="1"/>
      <c r="AMM67" s="1"/>
      <c r="AMN67" s="1"/>
      <c r="AMO67" s="1"/>
      <c r="AMP67" s="1"/>
      <c r="AMQ67" s="1"/>
      <c r="AMR67" s="1"/>
      <c r="AMS67" s="1"/>
      <c r="AMT67" s="1"/>
      <c r="AMU67" s="1"/>
      <c r="AMV67" s="1"/>
      <c r="AMW67" s="1"/>
      <c r="AMX67" s="1"/>
      <c r="AMY67" s="1"/>
      <c r="AMZ67" s="1"/>
      <c r="ANA67" s="1"/>
      <c r="ANB67" s="1"/>
      <c r="ANC67" s="1"/>
      <c r="AND67" s="1"/>
      <c r="ANE67" s="1"/>
      <c r="ANF67" s="1"/>
      <c r="ANG67" s="1"/>
      <c r="ANH67" s="1"/>
      <c r="ANI67" s="1"/>
      <c r="ANJ67" s="1"/>
      <c r="ANK67" s="1"/>
      <c r="ANL67" s="1"/>
      <c r="ANM67" s="1"/>
      <c r="ANN67" s="1"/>
      <c r="ANO67" s="1"/>
      <c r="ANP67" s="1"/>
      <c r="ANQ67" s="1"/>
      <c r="ANR67" s="1"/>
      <c r="ANS67" s="1"/>
      <c r="ANT67" s="1"/>
      <c r="ANU67" s="1"/>
      <c r="ANV67" s="1"/>
      <c r="ANW67" s="1"/>
      <c r="ANX67" s="1"/>
      <c r="ANY67" s="1"/>
      <c r="ANZ67" s="1"/>
      <c r="AOA67" s="1"/>
      <c r="AOB67" s="1"/>
      <c r="AOC67" s="1"/>
      <c r="AOD67" s="1"/>
      <c r="AOE67" s="1"/>
      <c r="AOF67" s="1"/>
      <c r="AOG67" s="1"/>
      <c r="AOH67" s="1"/>
      <c r="AOI67" s="1"/>
      <c r="AOJ67" s="1"/>
      <c r="AOK67" s="1"/>
      <c r="AOL67" s="1"/>
      <c r="AOM67" s="1"/>
      <c r="AON67" s="1"/>
      <c r="AOO67" s="1"/>
      <c r="AOP67" s="1"/>
      <c r="AOQ67" s="1"/>
      <c r="AOR67" s="1"/>
      <c r="AOS67" s="1"/>
      <c r="AOT67" s="1"/>
      <c r="AOU67" s="1"/>
      <c r="AOV67" s="1"/>
      <c r="AOW67" s="1"/>
      <c r="AOX67" s="1"/>
      <c r="AOY67" s="1"/>
      <c r="AOZ67" s="1"/>
      <c r="APA67" s="1"/>
      <c r="APB67" s="1"/>
      <c r="APC67" s="1"/>
      <c r="APD67" s="1"/>
      <c r="APE67" s="1"/>
      <c r="APF67" s="1"/>
      <c r="APG67" s="1"/>
      <c r="APH67" s="1"/>
      <c r="API67" s="1"/>
      <c r="APJ67" s="1"/>
      <c r="APK67" s="1"/>
      <c r="APL67" s="1"/>
      <c r="APM67" s="1"/>
      <c r="APN67" s="1"/>
      <c r="APO67" s="1"/>
      <c r="APP67" s="1"/>
      <c r="APQ67" s="1"/>
      <c r="APR67" s="1"/>
      <c r="APS67" s="1"/>
      <c r="APT67" s="1"/>
      <c r="APU67" s="1"/>
      <c r="APV67" s="1"/>
      <c r="APW67" s="1"/>
      <c r="APX67" s="1"/>
      <c r="APY67" s="1"/>
      <c r="APZ67" s="1"/>
      <c r="AQA67" s="1"/>
      <c r="AQB67" s="1"/>
      <c r="AQC67" s="1"/>
      <c r="AQD67" s="1"/>
      <c r="AQE67" s="1"/>
      <c r="AQF67" s="1"/>
      <c r="AQG67" s="1"/>
      <c r="AQH67" s="1"/>
      <c r="AQI67" s="1"/>
      <c r="AQJ67" s="1"/>
      <c r="AQK67" s="1"/>
      <c r="AQL67" s="1"/>
      <c r="AQM67" s="1"/>
      <c r="AQN67" s="1"/>
      <c r="AQO67" s="1"/>
      <c r="AQP67" s="1"/>
      <c r="AQQ67" s="1"/>
      <c r="AQR67" s="1"/>
      <c r="AQS67" s="1"/>
      <c r="AQT67" s="1"/>
      <c r="AQU67" s="1"/>
      <c r="AQV67" s="1"/>
      <c r="AQW67" s="1"/>
      <c r="AQX67" s="1"/>
      <c r="AQY67" s="1"/>
      <c r="AQZ67" s="1"/>
      <c r="ARA67" s="1"/>
      <c r="ARB67" s="1"/>
      <c r="ARC67" s="1"/>
      <c r="ARD67" s="1"/>
      <c r="ARE67" s="1"/>
      <c r="ARF67" s="1"/>
      <c r="ARG67" s="1"/>
      <c r="ARH67" s="1"/>
      <c r="ARI67" s="1"/>
      <c r="ARJ67" s="1"/>
      <c r="ARK67" s="1"/>
      <c r="ARL67" s="1"/>
      <c r="ARM67" s="1"/>
      <c r="ARN67" s="1"/>
      <c r="ARO67" s="1"/>
      <c r="ARP67" s="1"/>
      <c r="ARQ67" s="1"/>
      <c r="ARR67" s="1"/>
      <c r="ARS67" s="1"/>
      <c r="ART67" s="1"/>
      <c r="ARU67" s="1"/>
      <c r="ARV67" s="1"/>
      <c r="ARW67" s="1"/>
      <c r="ARX67" s="1"/>
      <c r="ARY67" s="1"/>
      <c r="ARZ67" s="1"/>
      <c r="ASA67" s="1"/>
      <c r="ASB67" s="1"/>
      <c r="ASC67" s="1"/>
      <c r="ASD67" s="1"/>
      <c r="ASE67" s="1"/>
      <c r="ASF67" s="1"/>
      <c r="ASG67" s="1"/>
      <c r="ASH67" s="1"/>
      <c r="ASI67" s="1"/>
      <c r="ASJ67" s="1"/>
      <c r="ASK67" s="1"/>
      <c r="ASL67" s="1"/>
      <c r="ASM67" s="1"/>
      <c r="ASN67" s="1"/>
      <c r="ASO67" s="1"/>
      <c r="ASP67" s="1"/>
      <c r="ASQ67" s="1"/>
      <c r="ASR67" s="1"/>
      <c r="ASS67" s="1"/>
      <c r="AST67" s="1"/>
      <c r="ASU67" s="1"/>
      <c r="ASV67" s="1"/>
      <c r="ASW67" s="1"/>
      <c r="ASX67" s="1"/>
      <c r="ASY67" s="1"/>
      <c r="ASZ67" s="1"/>
      <c r="ATA67" s="1"/>
      <c r="ATB67" s="1"/>
      <c r="ATC67" s="1"/>
      <c r="ATD67" s="1"/>
      <c r="ATE67" s="1"/>
      <c r="ATF67" s="1"/>
      <c r="ATG67" s="1"/>
      <c r="ATH67" s="1"/>
      <c r="ATI67" s="1"/>
      <c r="ATJ67" s="1"/>
      <c r="ATK67" s="1"/>
      <c r="ATL67" s="1"/>
      <c r="ATM67" s="1"/>
      <c r="ATN67" s="1"/>
      <c r="ATO67" s="1"/>
      <c r="ATP67" s="1"/>
      <c r="ATQ67" s="1"/>
      <c r="ATR67" s="1"/>
      <c r="ATS67" s="1"/>
      <c r="ATT67" s="1"/>
      <c r="ATU67" s="1"/>
      <c r="ATV67" s="1"/>
      <c r="ATW67" s="1"/>
      <c r="ATX67" s="1"/>
      <c r="ATY67" s="1"/>
      <c r="ATZ67" s="1"/>
      <c r="AUA67" s="1"/>
      <c r="AUB67" s="1"/>
      <c r="AUC67" s="1"/>
      <c r="AUD67" s="1"/>
      <c r="AUE67" s="1"/>
      <c r="AUF67" s="1"/>
      <c r="AUG67" s="1"/>
      <c r="AUH67" s="1"/>
      <c r="AUI67" s="1"/>
      <c r="AUJ67" s="1"/>
      <c r="AUK67" s="1"/>
    </row>
    <row r="68" spans="1:1233" s="519" customFormat="1" ht="14.25">
      <c r="A68" s="53"/>
      <c r="B68" s="98" t="str">
        <f>IF('Client Info'!$F$77="Yes",'Client Info'!$F$61,"N/A")</f>
        <v>N/A</v>
      </c>
      <c r="C68" s="99" t="str">
        <f>IF(B68="ISO 45001",'Client Info'!$B$77,"N/A")</f>
        <v>N/A</v>
      </c>
      <c r="D68" s="182"/>
      <c r="E68" s="839">
        <f>'Effective Employees'!F54</f>
        <v>0</v>
      </c>
      <c r="F68" s="831"/>
      <c r="G68" s="840">
        <f>Q$378</f>
        <v>0</v>
      </c>
      <c r="H68" s="840">
        <f ca="1">(1/3)*Q378*T68*V68*X68*Z68</f>
        <v>0</v>
      </c>
      <c r="I68" s="840">
        <f ca="1">(2/3)*Q378*T68*V68*X68*Z68</f>
        <v>0</v>
      </c>
      <c r="J68" s="850" t="e">
        <f ca="1">Q379*T68*V68*X68*Z68/AA10</f>
        <v>#N/A</v>
      </c>
      <c r="K68" s="840">
        <f>IF($K$19="",0,Q379*T68*V68*X68*Z68/AA10)</f>
        <v>0</v>
      </c>
      <c r="L68" s="840">
        <f>IF($L$19="",0,Q379*T68*V68*X68*Z68/AA10)</f>
        <v>0</v>
      </c>
      <c r="M68" s="841" t="e">
        <f ca="1">IF($M$19="",0,Q379*T68*V68*X68*Z68/AA10)</f>
        <v>#N/A</v>
      </c>
      <c r="N68" s="841" t="e">
        <f ca="1">Q379*T68*V68*X68*Z68/AA10</f>
        <v>#N/A</v>
      </c>
      <c r="O68" s="842">
        <f ca="1">Q380*T68*V68*X68*Z68</f>
        <v>0</v>
      </c>
      <c r="P68" s="53"/>
      <c r="Q68" s="53"/>
      <c r="R68" s="67"/>
      <c r="S68" s="709">
        <f>1</f>
        <v>1</v>
      </c>
      <c r="T68" s="709">
        <f t="shared" si="5"/>
        <v>1</v>
      </c>
      <c r="U68" s="710">
        <f ca="1">'Adjustment Factors'!BC525</f>
        <v>0</v>
      </c>
      <c r="V68" s="711">
        <f t="shared" ca="1" si="6"/>
        <v>1</v>
      </c>
      <c r="W68" s="712">
        <f>-'Client Info'!$C$55/100</f>
        <v>0</v>
      </c>
      <c r="X68" s="712">
        <f t="shared" si="7"/>
        <v>1</v>
      </c>
      <c r="Y68" s="712">
        <f>IF(Overview!$C$15="Yes",1,0)</f>
        <v>0</v>
      </c>
      <c r="Z68" s="712">
        <f>IF(Y68=1,IF('Integrated Reduction'!$C$29="",1,('Integrated Reduction'!$C$29/100+1)),1)</f>
        <v>1</v>
      </c>
      <c r="AA68" s="712">
        <f>IF(Sampling!F76="Yes",1,0)</f>
        <v>0</v>
      </c>
      <c r="AB68" s="712">
        <f>IF(Sampling!L76="Yes",1,0)</f>
        <v>0</v>
      </c>
      <c r="AC68" s="712">
        <f>IF(Sampling!G76="Yes",1,0)</f>
        <v>0</v>
      </c>
      <c r="AD68" s="712">
        <f>IF(Sampling!H76="Yes",1,0)</f>
        <v>0</v>
      </c>
      <c r="AE68" s="712">
        <f>IF(Sampling!I76="Yes",1,0)</f>
        <v>0</v>
      </c>
      <c r="AF68" s="712">
        <f>IF(Sampling!J76="Yes",1,0)</f>
        <v>0</v>
      </c>
      <c r="AG68" s="713">
        <f>IF(Sampling!K76="Yes",1,0)</f>
        <v>0</v>
      </c>
      <c r="AH68" s="792">
        <f t="shared" ca="1" si="8"/>
        <v>0</v>
      </c>
      <c r="AI68" s="792">
        <f t="shared" ca="1" si="13"/>
        <v>0</v>
      </c>
      <c r="AJ68" s="792" t="e">
        <f t="shared" ca="1" si="14"/>
        <v>#N/A</v>
      </c>
      <c r="AK68" s="792">
        <f t="shared" si="15"/>
        <v>0</v>
      </c>
      <c r="AL68" s="792">
        <f t="shared" si="16"/>
        <v>0</v>
      </c>
      <c r="AM68" s="792" t="e">
        <f t="shared" ca="1" si="17"/>
        <v>#N/A</v>
      </c>
      <c r="AN68" s="792" t="e">
        <f t="shared" ca="1" si="18"/>
        <v>#N/A</v>
      </c>
      <c r="AO68" s="792">
        <f t="shared" ca="1" si="10"/>
        <v>0</v>
      </c>
      <c r="AP68" s="792">
        <f t="shared" ca="1" si="11"/>
        <v>0</v>
      </c>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c r="ADD68" s="1"/>
      <c r="ADE68" s="1"/>
      <c r="ADF68" s="1"/>
      <c r="ADG68" s="1"/>
      <c r="ADH68" s="1"/>
      <c r="ADI68" s="1"/>
      <c r="ADJ68" s="1"/>
      <c r="ADK68" s="1"/>
      <c r="ADL68" s="1"/>
      <c r="ADM68" s="1"/>
      <c r="ADN68" s="1"/>
      <c r="ADO68" s="1"/>
      <c r="ADP68" s="1"/>
      <c r="ADQ68" s="1"/>
      <c r="ADR68" s="1"/>
      <c r="ADS68" s="1"/>
      <c r="ADT68" s="1"/>
      <c r="ADU68" s="1"/>
      <c r="ADV68" s="1"/>
      <c r="ADW68" s="1"/>
      <c r="ADX68" s="1"/>
      <c r="ADY68" s="1"/>
      <c r="ADZ68" s="1"/>
      <c r="AEA68" s="1"/>
      <c r="AEB68" s="1"/>
      <c r="AEC68" s="1"/>
      <c r="AED68" s="1"/>
      <c r="AEE68" s="1"/>
      <c r="AEF68" s="1"/>
      <c r="AEG68" s="1"/>
      <c r="AEH68" s="1"/>
      <c r="AEI68" s="1"/>
      <c r="AEJ68" s="1"/>
      <c r="AEK68" s="1"/>
      <c r="AEL68" s="1"/>
      <c r="AEM68" s="1"/>
      <c r="AEN68" s="1"/>
      <c r="AEO68" s="1"/>
      <c r="AEP68" s="1"/>
      <c r="AEQ68" s="1"/>
      <c r="AER68" s="1"/>
      <c r="AES68" s="1"/>
      <c r="AET68" s="1"/>
      <c r="AEU68" s="1"/>
      <c r="AEV68" s="1"/>
      <c r="AEW68" s="1"/>
      <c r="AEX68" s="1"/>
      <c r="AEY68" s="1"/>
      <c r="AEZ68" s="1"/>
      <c r="AFA68" s="1"/>
      <c r="AFB68" s="1"/>
      <c r="AFC68" s="1"/>
      <c r="AFD68" s="1"/>
      <c r="AFE68" s="1"/>
      <c r="AFF68" s="1"/>
      <c r="AFG68" s="1"/>
      <c r="AFH68" s="1"/>
      <c r="AFI68" s="1"/>
      <c r="AFJ68" s="1"/>
      <c r="AFK68" s="1"/>
      <c r="AFL68" s="1"/>
      <c r="AFM68" s="1"/>
      <c r="AFN68" s="1"/>
      <c r="AFO68" s="1"/>
      <c r="AFP68" s="1"/>
      <c r="AFQ68" s="1"/>
      <c r="AFR68" s="1"/>
      <c r="AFS68" s="1"/>
      <c r="AFT68" s="1"/>
      <c r="AFU68" s="1"/>
      <c r="AFV68" s="1"/>
      <c r="AFW68" s="1"/>
      <c r="AFX68" s="1"/>
      <c r="AFY68" s="1"/>
      <c r="AFZ68" s="1"/>
      <c r="AGA68" s="1"/>
      <c r="AGB68" s="1"/>
      <c r="AGC68" s="1"/>
      <c r="AGD68" s="1"/>
      <c r="AGE68" s="1"/>
      <c r="AGF68" s="1"/>
      <c r="AGG68" s="1"/>
      <c r="AGH68" s="1"/>
      <c r="AGI68" s="1"/>
      <c r="AGJ68" s="1"/>
      <c r="AGK68" s="1"/>
      <c r="AGL68" s="1"/>
      <c r="AGM68" s="1"/>
      <c r="AGN68" s="1"/>
      <c r="AGO68" s="1"/>
      <c r="AGP68" s="1"/>
      <c r="AGQ68" s="1"/>
      <c r="AGR68" s="1"/>
      <c r="AGS68" s="1"/>
      <c r="AGT68" s="1"/>
      <c r="AGU68" s="1"/>
      <c r="AGV68" s="1"/>
      <c r="AGW68" s="1"/>
      <c r="AGX68" s="1"/>
      <c r="AGY68" s="1"/>
      <c r="AGZ68" s="1"/>
      <c r="AHA68" s="1"/>
      <c r="AHB68" s="1"/>
      <c r="AHC68" s="1"/>
      <c r="AHD68" s="1"/>
      <c r="AHE68" s="1"/>
      <c r="AHF68" s="1"/>
      <c r="AHG68" s="1"/>
      <c r="AHH68" s="1"/>
      <c r="AHI68" s="1"/>
      <c r="AHJ68" s="1"/>
      <c r="AHK68" s="1"/>
      <c r="AHL68" s="1"/>
      <c r="AHM68" s="1"/>
      <c r="AHN68" s="1"/>
      <c r="AHO68" s="1"/>
      <c r="AHP68" s="1"/>
      <c r="AHQ68" s="1"/>
      <c r="AHR68" s="1"/>
      <c r="AHS68" s="1"/>
      <c r="AHT68" s="1"/>
      <c r="AHU68" s="1"/>
      <c r="AHV68" s="1"/>
      <c r="AHW68" s="1"/>
      <c r="AHX68" s="1"/>
      <c r="AHY68" s="1"/>
      <c r="AHZ68" s="1"/>
      <c r="AIA68" s="1"/>
      <c r="AIB68" s="1"/>
      <c r="AIC68" s="1"/>
      <c r="AID68" s="1"/>
      <c r="AIE68" s="1"/>
      <c r="AIF68" s="1"/>
      <c r="AIG68" s="1"/>
      <c r="AIH68" s="1"/>
      <c r="AII68" s="1"/>
      <c r="AIJ68" s="1"/>
      <c r="AIK68" s="1"/>
      <c r="AIL68" s="1"/>
      <c r="AIM68" s="1"/>
      <c r="AIN68" s="1"/>
      <c r="AIO68" s="1"/>
      <c r="AIP68" s="1"/>
      <c r="AIQ68" s="1"/>
      <c r="AIR68" s="1"/>
      <c r="AIS68" s="1"/>
      <c r="AIT68" s="1"/>
      <c r="AIU68" s="1"/>
      <c r="AIV68" s="1"/>
      <c r="AIW68" s="1"/>
      <c r="AIX68" s="1"/>
      <c r="AIY68" s="1"/>
      <c r="AIZ68" s="1"/>
      <c r="AJA68" s="1"/>
      <c r="AJB68" s="1"/>
      <c r="AJC68" s="1"/>
      <c r="AJD68" s="1"/>
      <c r="AJE68" s="1"/>
      <c r="AJF68" s="1"/>
      <c r="AJG68" s="1"/>
      <c r="AJH68" s="1"/>
      <c r="AJI68" s="1"/>
      <c r="AJJ68" s="1"/>
      <c r="AJK68" s="1"/>
      <c r="AJL68" s="1"/>
      <c r="AJM68" s="1"/>
      <c r="AJN68" s="1"/>
      <c r="AJO68" s="1"/>
      <c r="AJP68" s="1"/>
      <c r="AJQ68" s="1"/>
      <c r="AJR68" s="1"/>
      <c r="AJS68" s="1"/>
      <c r="AJT68" s="1"/>
      <c r="AJU68" s="1"/>
      <c r="AJV68" s="1"/>
      <c r="AJW68" s="1"/>
      <c r="AJX68" s="1"/>
      <c r="AJY68" s="1"/>
      <c r="AJZ68" s="1"/>
      <c r="AKA68" s="1"/>
      <c r="AKB68" s="1"/>
      <c r="AKC68" s="1"/>
      <c r="AKD68" s="1"/>
      <c r="AKE68" s="1"/>
      <c r="AKF68" s="1"/>
      <c r="AKG68" s="1"/>
      <c r="AKH68" s="1"/>
      <c r="AKI68" s="1"/>
      <c r="AKJ68" s="1"/>
      <c r="AKK68" s="1"/>
      <c r="AKL68" s="1"/>
      <c r="AKM68" s="1"/>
      <c r="AKN68" s="1"/>
      <c r="AKO68" s="1"/>
      <c r="AKP68" s="1"/>
      <c r="AKQ68" s="1"/>
      <c r="AKR68" s="1"/>
      <c r="AKS68" s="1"/>
      <c r="AKT68" s="1"/>
      <c r="AKU68" s="1"/>
      <c r="AKV68" s="1"/>
      <c r="AKW68" s="1"/>
      <c r="AKX68" s="1"/>
      <c r="AKY68" s="1"/>
      <c r="AKZ68" s="1"/>
      <c r="ALA68" s="1"/>
      <c r="ALB68" s="1"/>
      <c r="ALC68" s="1"/>
      <c r="ALD68" s="1"/>
      <c r="ALE68" s="1"/>
      <c r="ALF68" s="1"/>
      <c r="ALG68" s="1"/>
      <c r="ALH68" s="1"/>
      <c r="ALI68" s="1"/>
      <c r="ALJ68" s="1"/>
      <c r="ALK68" s="1"/>
      <c r="ALL68" s="1"/>
      <c r="ALM68" s="1"/>
      <c r="ALN68" s="1"/>
      <c r="ALO68" s="1"/>
      <c r="ALP68" s="1"/>
      <c r="ALQ68" s="1"/>
      <c r="ALR68" s="1"/>
      <c r="ALS68" s="1"/>
      <c r="ALT68" s="1"/>
      <c r="ALU68" s="1"/>
      <c r="ALV68" s="1"/>
      <c r="ALW68" s="1"/>
      <c r="ALX68" s="1"/>
      <c r="ALY68" s="1"/>
      <c r="ALZ68" s="1"/>
      <c r="AMA68" s="1"/>
      <c r="AMB68" s="1"/>
      <c r="AMC68" s="1"/>
      <c r="AMD68" s="1"/>
      <c r="AME68" s="1"/>
      <c r="AMF68" s="1"/>
      <c r="AMG68" s="1"/>
      <c r="AMH68" s="1"/>
      <c r="AMI68" s="1"/>
      <c r="AMJ68" s="1"/>
      <c r="AMK68" s="1"/>
      <c r="AML68" s="1"/>
      <c r="AMM68" s="1"/>
      <c r="AMN68" s="1"/>
      <c r="AMO68" s="1"/>
      <c r="AMP68" s="1"/>
      <c r="AMQ68" s="1"/>
      <c r="AMR68" s="1"/>
      <c r="AMS68" s="1"/>
      <c r="AMT68" s="1"/>
      <c r="AMU68" s="1"/>
      <c r="AMV68" s="1"/>
      <c r="AMW68" s="1"/>
      <c r="AMX68" s="1"/>
      <c r="AMY68" s="1"/>
      <c r="AMZ68" s="1"/>
      <c r="ANA68" s="1"/>
      <c r="ANB68" s="1"/>
      <c r="ANC68" s="1"/>
      <c r="AND68" s="1"/>
      <c r="ANE68" s="1"/>
      <c r="ANF68" s="1"/>
      <c r="ANG68" s="1"/>
      <c r="ANH68" s="1"/>
      <c r="ANI68" s="1"/>
      <c r="ANJ68" s="1"/>
      <c r="ANK68" s="1"/>
      <c r="ANL68" s="1"/>
      <c r="ANM68" s="1"/>
      <c r="ANN68" s="1"/>
      <c r="ANO68" s="1"/>
      <c r="ANP68" s="1"/>
      <c r="ANQ68" s="1"/>
      <c r="ANR68" s="1"/>
      <c r="ANS68" s="1"/>
      <c r="ANT68" s="1"/>
      <c r="ANU68" s="1"/>
      <c r="ANV68" s="1"/>
      <c r="ANW68" s="1"/>
      <c r="ANX68" s="1"/>
      <c r="ANY68" s="1"/>
      <c r="ANZ68" s="1"/>
      <c r="AOA68" s="1"/>
      <c r="AOB68" s="1"/>
      <c r="AOC68" s="1"/>
      <c r="AOD68" s="1"/>
      <c r="AOE68" s="1"/>
      <c r="AOF68" s="1"/>
      <c r="AOG68" s="1"/>
      <c r="AOH68" s="1"/>
      <c r="AOI68" s="1"/>
      <c r="AOJ68" s="1"/>
      <c r="AOK68" s="1"/>
      <c r="AOL68" s="1"/>
      <c r="AOM68" s="1"/>
      <c r="AON68" s="1"/>
      <c r="AOO68" s="1"/>
      <c r="AOP68" s="1"/>
      <c r="AOQ68" s="1"/>
      <c r="AOR68" s="1"/>
      <c r="AOS68" s="1"/>
      <c r="AOT68" s="1"/>
      <c r="AOU68" s="1"/>
      <c r="AOV68" s="1"/>
      <c r="AOW68" s="1"/>
      <c r="AOX68" s="1"/>
      <c r="AOY68" s="1"/>
      <c r="AOZ68" s="1"/>
      <c r="APA68" s="1"/>
      <c r="APB68" s="1"/>
      <c r="APC68" s="1"/>
      <c r="APD68" s="1"/>
      <c r="APE68" s="1"/>
      <c r="APF68" s="1"/>
      <c r="APG68" s="1"/>
      <c r="APH68" s="1"/>
      <c r="API68" s="1"/>
      <c r="APJ68" s="1"/>
      <c r="APK68" s="1"/>
      <c r="APL68" s="1"/>
      <c r="APM68" s="1"/>
      <c r="APN68" s="1"/>
      <c r="APO68" s="1"/>
      <c r="APP68" s="1"/>
      <c r="APQ68" s="1"/>
      <c r="APR68" s="1"/>
      <c r="APS68" s="1"/>
      <c r="APT68" s="1"/>
      <c r="APU68" s="1"/>
      <c r="APV68" s="1"/>
      <c r="APW68" s="1"/>
      <c r="APX68" s="1"/>
      <c r="APY68" s="1"/>
      <c r="APZ68" s="1"/>
      <c r="AQA68" s="1"/>
      <c r="AQB68" s="1"/>
      <c r="AQC68" s="1"/>
      <c r="AQD68" s="1"/>
      <c r="AQE68" s="1"/>
      <c r="AQF68" s="1"/>
      <c r="AQG68" s="1"/>
      <c r="AQH68" s="1"/>
      <c r="AQI68" s="1"/>
      <c r="AQJ68" s="1"/>
      <c r="AQK68" s="1"/>
      <c r="AQL68" s="1"/>
      <c r="AQM68" s="1"/>
      <c r="AQN68" s="1"/>
      <c r="AQO68" s="1"/>
      <c r="AQP68" s="1"/>
      <c r="AQQ68" s="1"/>
      <c r="AQR68" s="1"/>
      <c r="AQS68" s="1"/>
      <c r="AQT68" s="1"/>
      <c r="AQU68" s="1"/>
      <c r="AQV68" s="1"/>
      <c r="AQW68" s="1"/>
      <c r="AQX68" s="1"/>
      <c r="AQY68" s="1"/>
      <c r="AQZ68" s="1"/>
      <c r="ARA68" s="1"/>
      <c r="ARB68" s="1"/>
      <c r="ARC68" s="1"/>
      <c r="ARD68" s="1"/>
      <c r="ARE68" s="1"/>
      <c r="ARF68" s="1"/>
      <c r="ARG68" s="1"/>
      <c r="ARH68" s="1"/>
      <c r="ARI68" s="1"/>
      <c r="ARJ68" s="1"/>
      <c r="ARK68" s="1"/>
      <c r="ARL68" s="1"/>
      <c r="ARM68" s="1"/>
      <c r="ARN68" s="1"/>
      <c r="ARO68" s="1"/>
      <c r="ARP68" s="1"/>
      <c r="ARQ68" s="1"/>
      <c r="ARR68" s="1"/>
      <c r="ARS68" s="1"/>
      <c r="ART68" s="1"/>
      <c r="ARU68" s="1"/>
      <c r="ARV68" s="1"/>
      <c r="ARW68" s="1"/>
      <c r="ARX68" s="1"/>
      <c r="ARY68" s="1"/>
      <c r="ARZ68" s="1"/>
      <c r="ASA68" s="1"/>
      <c r="ASB68" s="1"/>
      <c r="ASC68" s="1"/>
      <c r="ASD68" s="1"/>
      <c r="ASE68" s="1"/>
      <c r="ASF68" s="1"/>
      <c r="ASG68" s="1"/>
      <c r="ASH68" s="1"/>
      <c r="ASI68" s="1"/>
      <c r="ASJ68" s="1"/>
      <c r="ASK68" s="1"/>
      <c r="ASL68" s="1"/>
      <c r="ASM68" s="1"/>
      <c r="ASN68" s="1"/>
      <c r="ASO68" s="1"/>
      <c r="ASP68" s="1"/>
      <c r="ASQ68" s="1"/>
      <c r="ASR68" s="1"/>
      <c r="ASS68" s="1"/>
      <c r="AST68" s="1"/>
      <c r="ASU68" s="1"/>
      <c r="ASV68" s="1"/>
      <c r="ASW68" s="1"/>
      <c r="ASX68" s="1"/>
      <c r="ASY68" s="1"/>
      <c r="ASZ68" s="1"/>
      <c r="ATA68" s="1"/>
      <c r="ATB68" s="1"/>
      <c r="ATC68" s="1"/>
      <c r="ATD68" s="1"/>
      <c r="ATE68" s="1"/>
      <c r="ATF68" s="1"/>
      <c r="ATG68" s="1"/>
      <c r="ATH68" s="1"/>
      <c r="ATI68" s="1"/>
      <c r="ATJ68" s="1"/>
      <c r="ATK68" s="1"/>
      <c r="ATL68" s="1"/>
      <c r="ATM68" s="1"/>
      <c r="ATN68" s="1"/>
      <c r="ATO68" s="1"/>
      <c r="ATP68" s="1"/>
      <c r="ATQ68" s="1"/>
      <c r="ATR68" s="1"/>
      <c r="ATS68" s="1"/>
      <c r="ATT68" s="1"/>
      <c r="ATU68" s="1"/>
      <c r="ATV68" s="1"/>
      <c r="ATW68" s="1"/>
      <c r="ATX68" s="1"/>
      <c r="ATY68" s="1"/>
      <c r="ATZ68" s="1"/>
      <c r="AUA68" s="1"/>
      <c r="AUB68" s="1"/>
      <c r="AUC68" s="1"/>
      <c r="AUD68" s="1"/>
      <c r="AUE68" s="1"/>
      <c r="AUF68" s="1"/>
      <c r="AUG68" s="1"/>
      <c r="AUH68" s="1"/>
      <c r="AUI68" s="1"/>
      <c r="AUJ68" s="1"/>
      <c r="AUK68" s="1"/>
    </row>
    <row r="69" spans="1:1233" s="519" customFormat="1" ht="14.25">
      <c r="A69" s="53"/>
      <c r="B69" s="95" t="str">
        <f>IF('Client Info'!$D$78="Yes",'Client Info'!$D$61,"N/A")</f>
        <v>N/A</v>
      </c>
      <c r="C69" s="96" t="str">
        <f>IF(B69="ISO 9001",'Client Info'!$B$78,"N/A")</f>
        <v>N/A</v>
      </c>
      <c r="D69" s="180"/>
      <c r="E69" s="843">
        <f>'Effective Employees'!F55</f>
        <v>0</v>
      </c>
      <c r="F69" s="831"/>
      <c r="G69" s="210">
        <f>R$345</f>
        <v>0</v>
      </c>
      <c r="H69" s="832">
        <f ca="1">(1/3)*R345*T69*V69*X69*Z69</f>
        <v>0</v>
      </c>
      <c r="I69" s="832">
        <f ca="1">(2/3)*R345*T69*V69*X69*Z69</f>
        <v>0</v>
      </c>
      <c r="J69" s="210" t="e">
        <f ca="1">R346*T69*V69*X69*Z69/AA10</f>
        <v>#N/A</v>
      </c>
      <c r="K69" s="832">
        <f>IF($K$19="",0,R346*T69*V69*X69*Z69/AA10)</f>
        <v>0</v>
      </c>
      <c r="L69" s="832">
        <f>IF($L$19="",0,R346*T69*V69*X69*Z69/AA10)</f>
        <v>0</v>
      </c>
      <c r="M69" s="833" t="e">
        <f ca="1">IF($M$19="",0,R346*T69*V69*X69*Z69/AA10)</f>
        <v>#N/A</v>
      </c>
      <c r="N69" s="844" t="e">
        <f ca="1">R346*T69*V69*X69*Z69/AA10</f>
        <v>#N/A</v>
      </c>
      <c r="O69" s="436">
        <f ca="1">R347*T69*V69*X69*Z69</f>
        <v>0</v>
      </c>
      <c r="P69" s="53"/>
      <c r="Q69" s="53"/>
      <c r="R69" s="67"/>
      <c r="S69" s="702">
        <f>1</f>
        <v>1</v>
      </c>
      <c r="T69" s="702">
        <f t="shared" si="5"/>
        <v>1</v>
      </c>
      <c r="U69" s="703">
        <f ca="1">'Adjustment Factors'!AA526</f>
        <v>0</v>
      </c>
      <c r="V69" s="704">
        <f t="shared" ca="1" si="6"/>
        <v>1</v>
      </c>
      <c r="W69" s="705">
        <f>-'Client Info'!$C$55/100</f>
        <v>0</v>
      </c>
      <c r="X69" s="705">
        <f t="shared" si="7"/>
        <v>1</v>
      </c>
      <c r="Y69" s="705">
        <f>IF(Overview!$C$13="Yes",1,0)</f>
        <v>0</v>
      </c>
      <c r="Z69" s="705">
        <f>IF(Y69=1,IF('Integrated Reduction'!$C$29="",1,('Integrated Reduction'!$C$29/100+1)),1)</f>
        <v>1</v>
      </c>
      <c r="AA69" s="705">
        <f>IF(Sampling!F77="Yes",1,0)</f>
        <v>0</v>
      </c>
      <c r="AB69" s="705">
        <f>IF(Sampling!L77="Yes",1,0)</f>
        <v>0</v>
      </c>
      <c r="AC69" s="705">
        <f>IF(Sampling!G77="Yes",1,0)</f>
        <v>0</v>
      </c>
      <c r="AD69" s="705">
        <f>IF(Sampling!H77="Yes",1,0)</f>
        <v>0</v>
      </c>
      <c r="AE69" s="705">
        <f>IF(Sampling!I77="Yes",1,0)</f>
        <v>0</v>
      </c>
      <c r="AF69" s="705">
        <f>IF(Sampling!J77="Yes",1,0)</f>
        <v>0</v>
      </c>
      <c r="AG69" s="706">
        <f>IF(Sampling!K77="Yes",1,0)</f>
        <v>0</v>
      </c>
      <c r="AH69" s="790">
        <f t="shared" ca="1" si="8"/>
        <v>0</v>
      </c>
      <c r="AI69" s="790">
        <f t="shared" ca="1" si="13"/>
        <v>0</v>
      </c>
      <c r="AJ69" s="790" t="e">
        <f t="shared" ca="1" si="14"/>
        <v>#N/A</v>
      </c>
      <c r="AK69" s="790">
        <f t="shared" si="15"/>
        <v>0</v>
      </c>
      <c r="AL69" s="790">
        <f t="shared" si="16"/>
        <v>0</v>
      </c>
      <c r="AM69" s="790" t="e">
        <f t="shared" ca="1" si="17"/>
        <v>#N/A</v>
      </c>
      <c r="AN69" s="790" t="e">
        <f t="shared" ca="1" si="18"/>
        <v>#N/A</v>
      </c>
      <c r="AO69" s="790">
        <f t="shared" ca="1" si="10"/>
        <v>0</v>
      </c>
      <c r="AP69" s="790">
        <f t="shared" ca="1" si="11"/>
        <v>0</v>
      </c>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c r="ADD69" s="1"/>
      <c r="ADE69" s="1"/>
      <c r="ADF69" s="1"/>
      <c r="ADG69" s="1"/>
      <c r="ADH69" s="1"/>
      <c r="ADI69" s="1"/>
      <c r="ADJ69" s="1"/>
      <c r="ADK69" s="1"/>
      <c r="ADL69" s="1"/>
      <c r="ADM69" s="1"/>
      <c r="ADN69" s="1"/>
      <c r="ADO69" s="1"/>
      <c r="ADP69" s="1"/>
      <c r="ADQ69" s="1"/>
      <c r="ADR69" s="1"/>
      <c r="ADS69" s="1"/>
      <c r="ADT69" s="1"/>
      <c r="ADU69" s="1"/>
      <c r="ADV69" s="1"/>
      <c r="ADW69" s="1"/>
      <c r="ADX69" s="1"/>
      <c r="ADY69" s="1"/>
      <c r="ADZ69" s="1"/>
      <c r="AEA69" s="1"/>
      <c r="AEB69" s="1"/>
      <c r="AEC69" s="1"/>
      <c r="AED69" s="1"/>
      <c r="AEE69" s="1"/>
      <c r="AEF69" s="1"/>
      <c r="AEG69" s="1"/>
      <c r="AEH69" s="1"/>
      <c r="AEI69" s="1"/>
      <c r="AEJ69" s="1"/>
      <c r="AEK69" s="1"/>
      <c r="AEL69" s="1"/>
      <c r="AEM69" s="1"/>
      <c r="AEN69" s="1"/>
      <c r="AEO69" s="1"/>
      <c r="AEP69" s="1"/>
      <c r="AEQ69" s="1"/>
      <c r="AER69" s="1"/>
      <c r="AES69" s="1"/>
      <c r="AET69" s="1"/>
      <c r="AEU69" s="1"/>
      <c r="AEV69" s="1"/>
      <c r="AEW69" s="1"/>
      <c r="AEX69" s="1"/>
      <c r="AEY69" s="1"/>
      <c r="AEZ69" s="1"/>
      <c r="AFA69" s="1"/>
      <c r="AFB69" s="1"/>
      <c r="AFC69" s="1"/>
      <c r="AFD69" s="1"/>
      <c r="AFE69" s="1"/>
      <c r="AFF69" s="1"/>
      <c r="AFG69" s="1"/>
      <c r="AFH69" s="1"/>
      <c r="AFI69" s="1"/>
      <c r="AFJ69" s="1"/>
      <c r="AFK69" s="1"/>
      <c r="AFL69" s="1"/>
      <c r="AFM69" s="1"/>
      <c r="AFN69" s="1"/>
      <c r="AFO69" s="1"/>
      <c r="AFP69" s="1"/>
      <c r="AFQ69" s="1"/>
      <c r="AFR69" s="1"/>
      <c r="AFS69" s="1"/>
      <c r="AFT69" s="1"/>
      <c r="AFU69" s="1"/>
      <c r="AFV69" s="1"/>
      <c r="AFW69" s="1"/>
      <c r="AFX69" s="1"/>
      <c r="AFY69" s="1"/>
      <c r="AFZ69" s="1"/>
      <c r="AGA69" s="1"/>
      <c r="AGB69" s="1"/>
      <c r="AGC69" s="1"/>
      <c r="AGD69" s="1"/>
      <c r="AGE69" s="1"/>
      <c r="AGF69" s="1"/>
      <c r="AGG69" s="1"/>
      <c r="AGH69" s="1"/>
      <c r="AGI69" s="1"/>
      <c r="AGJ69" s="1"/>
      <c r="AGK69" s="1"/>
      <c r="AGL69" s="1"/>
      <c r="AGM69" s="1"/>
      <c r="AGN69" s="1"/>
      <c r="AGO69" s="1"/>
      <c r="AGP69" s="1"/>
      <c r="AGQ69" s="1"/>
      <c r="AGR69" s="1"/>
      <c r="AGS69" s="1"/>
      <c r="AGT69" s="1"/>
      <c r="AGU69" s="1"/>
      <c r="AGV69" s="1"/>
      <c r="AGW69" s="1"/>
      <c r="AGX69" s="1"/>
      <c r="AGY69" s="1"/>
      <c r="AGZ69" s="1"/>
      <c r="AHA69" s="1"/>
      <c r="AHB69" s="1"/>
      <c r="AHC69" s="1"/>
      <c r="AHD69" s="1"/>
      <c r="AHE69" s="1"/>
      <c r="AHF69" s="1"/>
      <c r="AHG69" s="1"/>
      <c r="AHH69" s="1"/>
      <c r="AHI69" s="1"/>
      <c r="AHJ69" s="1"/>
      <c r="AHK69" s="1"/>
      <c r="AHL69" s="1"/>
      <c r="AHM69" s="1"/>
      <c r="AHN69" s="1"/>
      <c r="AHO69" s="1"/>
      <c r="AHP69" s="1"/>
      <c r="AHQ69" s="1"/>
      <c r="AHR69" s="1"/>
      <c r="AHS69" s="1"/>
      <c r="AHT69" s="1"/>
      <c r="AHU69" s="1"/>
      <c r="AHV69" s="1"/>
      <c r="AHW69" s="1"/>
      <c r="AHX69" s="1"/>
      <c r="AHY69" s="1"/>
      <c r="AHZ69" s="1"/>
      <c r="AIA69" s="1"/>
      <c r="AIB69" s="1"/>
      <c r="AIC69" s="1"/>
      <c r="AID69" s="1"/>
      <c r="AIE69" s="1"/>
      <c r="AIF69" s="1"/>
      <c r="AIG69" s="1"/>
      <c r="AIH69" s="1"/>
      <c r="AII69" s="1"/>
      <c r="AIJ69" s="1"/>
      <c r="AIK69" s="1"/>
      <c r="AIL69" s="1"/>
      <c r="AIM69" s="1"/>
      <c r="AIN69" s="1"/>
      <c r="AIO69" s="1"/>
      <c r="AIP69" s="1"/>
      <c r="AIQ69" s="1"/>
      <c r="AIR69" s="1"/>
      <c r="AIS69" s="1"/>
      <c r="AIT69" s="1"/>
      <c r="AIU69" s="1"/>
      <c r="AIV69" s="1"/>
      <c r="AIW69" s="1"/>
      <c r="AIX69" s="1"/>
      <c r="AIY69" s="1"/>
      <c r="AIZ69" s="1"/>
      <c r="AJA69" s="1"/>
      <c r="AJB69" s="1"/>
      <c r="AJC69" s="1"/>
      <c r="AJD69" s="1"/>
      <c r="AJE69" s="1"/>
      <c r="AJF69" s="1"/>
      <c r="AJG69" s="1"/>
      <c r="AJH69" s="1"/>
      <c r="AJI69" s="1"/>
      <c r="AJJ69" s="1"/>
      <c r="AJK69" s="1"/>
      <c r="AJL69" s="1"/>
      <c r="AJM69" s="1"/>
      <c r="AJN69" s="1"/>
      <c r="AJO69" s="1"/>
      <c r="AJP69" s="1"/>
      <c r="AJQ69" s="1"/>
      <c r="AJR69" s="1"/>
      <c r="AJS69" s="1"/>
      <c r="AJT69" s="1"/>
      <c r="AJU69" s="1"/>
      <c r="AJV69" s="1"/>
      <c r="AJW69" s="1"/>
      <c r="AJX69" s="1"/>
      <c r="AJY69" s="1"/>
      <c r="AJZ69" s="1"/>
      <c r="AKA69" s="1"/>
      <c r="AKB69" s="1"/>
      <c r="AKC69" s="1"/>
      <c r="AKD69" s="1"/>
      <c r="AKE69" s="1"/>
      <c r="AKF69" s="1"/>
      <c r="AKG69" s="1"/>
      <c r="AKH69" s="1"/>
      <c r="AKI69" s="1"/>
      <c r="AKJ69" s="1"/>
      <c r="AKK69" s="1"/>
      <c r="AKL69" s="1"/>
      <c r="AKM69" s="1"/>
      <c r="AKN69" s="1"/>
      <c r="AKO69" s="1"/>
      <c r="AKP69" s="1"/>
      <c r="AKQ69" s="1"/>
      <c r="AKR69" s="1"/>
      <c r="AKS69" s="1"/>
      <c r="AKT69" s="1"/>
      <c r="AKU69" s="1"/>
      <c r="AKV69" s="1"/>
      <c r="AKW69" s="1"/>
      <c r="AKX69" s="1"/>
      <c r="AKY69" s="1"/>
      <c r="AKZ69" s="1"/>
      <c r="ALA69" s="1"/>
      <c r="ALB69" s="1"/>
      <c r="ALC69" s="1"/>
      <c r="ALD69" s="1"/>
      <c r="ALE69" s="1"/>
      <c r="ALF69" s="1"/>
      <c r="ALG69" s="1"/>
      <c r="ALH69" s="1"/>
      <c r="ALI69" s="1"/>
      <c r="ALJ69" s="1"/>
      <c r="ALK69" s="1"/>
      <c r="ALL69" s="1"/>
      <c r="ALM69" s="1"/>
      <c r="ALN69" s="1"/>
      <c r="ALO69" s="1"/>
      <c r="ALP69" s="1"/>
      <c r="ALQ69" s="1"/>
      <c r="ALR69" s="1"/>
      <c r="ALS69" s="1"/>
      <c r="ALT69" s="1"/>
      <c r="ALU69" s="1"/>
      <c r="ALV69" s="1"/>
      <c r="ALW69" s="1"/>
      <c r="ALX69" s="1"/>
      <c r="ALY69" s="1"/>
      <c r="ALZ69" s="1"/>
      <c r="AMA69" s="1"/>
      <c r="AMB69" s="1"/>
      <c r="AMC69" s="1"/>
      <c r="AMD69" s="1"/>
      <c r="AME69" s="1"/>
      <c r="AMF69" s="1"/>
      <c r="AMG69" s="1"/>
      <c r="AMH69" s="1"/>
      <c r="AMI69" s="1"/>
      <c r="AMJ69" s="1"/>
      <c r="AMK69" s="1"/>
      <c r="AML69" s="1"/>
      <c r="AMM69" s="1"/>
      <c r="AMN69" s="1"/>
      <c r="AMO69" s="1"/>
      <c r="AMP69" s="1"/>
      <c r="AMQ69" s="1"/>
      <c r="AMR69" s="1"/>
      <c r="AMS69" s="1"/>
      <c r="AMT69" s="1"/>
      <c r="AMU69" s="1"/>
      <c r="AMV69" s="1"/>
      <c r="AMW69" s="1"/>
      <c r="AMX69" s="1"/>
      <c r="AMY69" s="1"/>
      <c r="AMZ69" s="1"/>
      <c r="ANA69" s="1"/>
      <c r="ANB69" s="1"/>
      <c r="ANC69" s="1"/>
      <c r="AND69" s="1"/>
      <c r="ANE69" s="1"/>
      <c r="ANF69" s="1"/>
      <c r="ANG69" s="1"/>
      <c r="ANH69" s="1"/>
      <c r="ANI69" s="1"/>
      <c r="ANJ69" s="1"/>
      <c r="ANK69" s="1"/>
      <c r="ANL69" s="1"/>
      <c r="ANM69" s="1"/>
      <c r="ANN69" s="1"/>
      <c r="ANO69" s="1"/>
      <c r="ANP69" s="1"/>
      <c r="ANQ69" s="1"/>
      <c r="ANR69" s="1"/>
      <c r="ANS69" s="1"/>
      <c r="ANT69" s="1"/>
      <c r="ANU69" s="1"/>
      <c r="ANV69" s="1"/>
      <c r="ANW69" s="1"/>
      <c r="ANX69" s="1"/>
      <c r="ANY69" s="1"/>
      <c r="ANZ69" s="1"/>
      <c r="AOA69" s="1"/>
      <c r="AOB69" s="1"/>
      <c r="AOC69" s="1"/>
      <c r="AOD69" s="1"/>
      <c r="AOE69" s="1"/>
      <c r="AOF69" s="1"/>
      <c r="AOG69" s="1"/>
      <c r="AOH69" s="1"/>
      <c r="AOI69" s="1"/>
      <c r="AOJ69" s="1"/>
      <c r="AOK69" s="1"/>
      <c r="AOL69" s="1"/>
      <c r="AOM69" s="1"/>
      <c r="AON69" s="1"/>
      <c r="AOO69" s="1"/>
      <c r="AOP69" s="1"/>
      <c r="AOQ69" s="1"/>
      <c r="AOR69" s="1"/>
      <c r="AOS69" s="1"/>
      <c r="AOT69" s="1"/>
      <c r="AOU69" s="1"/>
      <c r="AOV69" s="1"/>
      <c r="AOW69" s="1"/>
      <c r="AOX69" s="1"/>
      <c r="AOY69" s="1"/>
      <c r="AOZ69" s="1"/>
      <c r="APA69" s="1"/>
      <c r="APB69" s="1"/>
      <c r="APC69" s="1"/>
      <c r="APD69" s="1"/>
      <c r="APE69" s="1"/>
      <c r="APF69" s="1"/>
      <c r="APG69" s="1"/>
      <c r="APH69" s="1"/>
      <c r="API69" s="1"/>
      <c r="APJ69" s="1"/>
      <c r="APK69" s="1"/>
      <c r="APL69" s="1"/>
      <c r="APM69" s="1"/>
      <c r="APN69" s="1"/>
      <c r="APO69" s="1"/>
      <c r="APP69" s="1"/>
      <c r="APQ69" s="1"/>
      <c r="APR69" s="1"/>
      <c r="APS69" s="1"/>
      <c r="APT69" s="1"/>
      <c r="APU69" s="1"/>
      <c r="APV69" s="1"/>
      <c r="APW69" s="1"/>
      <c r="APX69" s="1"/>
      <c r="APY69" s="1"/>
      <c r="APZ69" s="1"/>
      <c r="AQA69" s="1"/>
      <c r="AQB69" s="1"/>
      <c r="AQC69" s="1"/>
      <c r="AQD69" s="1"/>
      <c r="AQE69" s="1"/>
      <c r="AQF69" s="1"/>
      <c r="AQG69" s="1"/>
      <c r="AQH69" s="1"/>
      <c r="AQI69" s="1"/>
      <c r="AQJ69" s="1"/>
      <c r="AQK69" s="1"/>
      <c r="AQL69" s="1"/>
      <c r="AQM69" s="1"/>
      <c r="AQN69" s="1"/>
      <c r="AQO69" s="1"/>
      <c r="AQP69" s="1"/>
      <c r="AQQ69" s="1"/>
      <c r="AQR69" s="1"/>
      <c r="AQS69" s="1"/>
      <c r="AQT69" s="1"/>
      <c r="AQU69" s="1"/>
      <c r="AQV69" s="1"/>
      <c r="AQW69" s="1"/>
      <c r="AQX69" s="1"/>
      <c r="AQY69" s="1"/>
      <c r="AQZ69" s="1"/>
      <c r="ARA69" s="1"/>
      <c r="ARB69" s="1"/>
      <c r="ARC69" s="1"/>
      <c r="ARD69" s="1"/>
      <c r="ARE69" s="1"/>
      <c r="ARF69" s="1"/>
      <c r="ARG69" s="1"/>
      <c r="ARH69" s="1"/>
      <c r="ARI69" s="1"/>
      <c r="ARJ69" s="1"/>
      <c r="ARK69" s="1"/>
      <c r="ARL69" s="1"/>
      <c r="ARM69" s="1"/>
      <c r="ARN69" s="1"/>
      <c r="ARO69" s="1"/>
      <c r="ARP69" s="1"/>
      <c r="ARQ69" s="1"/>
      <c r="ARR69" s="1"/>
      <c r="ARS69" s="1"/>
      <c r="ART69" s="1"/>
      <c r="ARU69" s="1"/>
      <c r="ARV69" s="1"/>
      <c r="ARW69" s="1"/>
      <c r="ARX69" s="1"/>
      <c r="ARY69" s="1"/>
      <c r="ARZ69" s="1"/>
      <c r="ASA69" s="1"/>
      <c r="ASB69" s="1"/>
      <c r="ASC69" s="1"/>
      <c r="ASD69" s="1"/>
      <c r="ASE69" s="1"/>
      <c r="ASF69" s="1"/>
      <c r="ASG69" s="1"/>
      <c r="ASH69" s="1"/>
      <c r="ASI69" s="1"/>
      <c r="ASJ69" s="1"/>
      <c r="ASK69" s="1"/>
      <c r="ASL69" s="1"/>
      <c r="ASM69" s="1"/>
      <c r="ASN69" s="1"/>
      <c r="ASO69" s="1"/>
      <c r="ASP69" s="1"/>
      <c r="ASQ69" s="1"/>
      <c r="ASR69" s="1"/>
      <c r="ASS69" s="1"/>
      <c r="AST69" s="1"/>
      <c r="ASU69" s="1"/>
      <c r="ASV69" s="1"/>
      <c r="ASW69" s="1"/>
      <c r="ASX69" s="1"/>
      <c r="ASY69" s="1"/>
      <c r="ASZ69" s="1"/>
      <c r="ATA69" s="1"/>
      <c r="ATB69" s="1"/>
      <c r="ATC69" s="1"/>
      <c r="ATD69" s="1"/>
      <c r="ATE69" s="1"/>
      <c r="ATF69" s="1"/>
      <c r="ATG69" s="1"/>
      <c r="ATH69" s="1"/>
      <c r="ATI69" s="1"/>
      <c r="ATJ69" s="1"/>
      <c r="ATK69" s="1"/>
      <c r="ATL69" s="1"/>
      <c r="ATM69" s="1"/>
      <c r="ATN69" s="1"/>
      <c r="ATO69" s="1"/>
      <c r="ATP69" s="1"/>
      <c r="ATQ69" s="1"/>
      <c r="ATR69" s="1"/>
      <c r="ATS69" s="1"/>
      <c r="ATT69" s="1"/>
      <c r="ATU69" s="1"/>
      <c r="ATV69" s="1"/>
      <c r="ATW69" s="1"/>
      <c r="ATX69" s="1"/>
      <c r="ATY69" s="1"/>
      <c r="ATZ69" s="1"/>
      <c r="AUA69" s="1"/>
      <c r="AUB69" s="1"/>
      <c r="AUC69" s="1"/>
      <c r="AUD69" s="1"/>
      <c r="AUE69" s="1"/>
      <c r="AUF69" s="1"/>
      <c r="AUG69" s="1"/>
      <c r="AUH69" s="1"/>
      <c r="AUI69" s="1"/>
      <c r="AUJ69" s="1"/>
      <c r="AUK69" s="1"/>
    </row>
    <row r="70" spans="1:1233" s="519" customFormat="1" ht="14.25">
      <c r="A70" s="53"/>
      <c r="B70" s="97" t="str">
        <f>IF('Client Info'!$E$78="Yes",'Client Info'!$E$61,"N/A")</f>
        <v>N/A</v>
      </c>
      <c r="C70" s="62" t="str">
        <f>IF(B70="ISO 14001",'Client Info'!$B$78,"N/A")</f>
        <v>N/A</v>
      </c>
      <c r="D70" s="181"/>
      <c r="E70" s="834">
        <f>'Effective Employees'!F56</f>
        <v>0</v>
      </c>
      <c r="F70" s="831"/>
      <c r="G70" s="835">
        <f>R$363</f>
        <v>0</v>
      </c>
      <c r="H70" s="835">
        <f ca="1">(1/3)*R363*T70*V70*X70*Z70</f>
        <v>0</v>
      </c>
      <c r="I70" s="835">
        <f ca="1">(2/3)*R363*T70*V70*X70*Z70</f>
        <v>0</v>
      </c>
      <c r="J70" s="849" t="e">
        <f ca="1">R364*T70*V70*X70*Z70/AA10</f>
        <v>#N/A</v>
      </c>
      <c r="K70" s="835">
        <f>IF($K$19="",0,R364*T70*V70*X70*Z70/AA10)</f>
        <v>0</v>
      </c>
      <c r="L70" s="835">
        <f>IF($L$19="",0,R364*T70*V70*X70*Z70/AA10)</f>
        <v>0</v>
      </c>
      <c r="M70" s="836" t="e">
        <f ca="1">IF($M$19="",0,R364*T70*V70*X70*Z70/AA10)</f>
        <v>#N/A</v>
      </c>
      <c r="N70" s="837" t="e">
        <f ca="1">R364*T70*V70*X70*Z70/AA10</f>
        <v>#N/A</v>
      </c>
      <c r="O70" s="838">
        <f ca="1">R365*T70*V70*X70*Z70</f>
        <v>0</v>
      </c>
      <c r="P70" s="53"/>
      <c r="Q70" s="53"/>
      <c r="R70" s="67"/>
      <c r="S70" s="386">
        <f>1</f>
        <v>1</v>
      </c>
      <c r="T70" s="386">
        <f t="shared" si="5"/>
        <v>1</v>
      </c>
      <c r="U70" s="707">
        <f ca="1">'Adjustment Factors'!AP526</f>
        <v>0</v>
      </c>
      <c r="V70" s="208">
        <f t="shared" ca="1" si="6"/>
        <v>1</v>
      </c>
      <c r="W70" s="67">
        <f>-'Client Info'!$C$55/100</f>
        <v>0</v>
      </c>
      <c r="X70" s="67">
        <f t="shared" si="7"/>
        <v>1</v>
      </c>
      <c r="Y70" s="67">
        <f>IF(Overview!$C$14="Yes",1,0)</f>
        <v>0</v>
      </c>
      <c r="Z70" s="67">
        <f>IF(Y70=1,IF('Integrated Reduction'!$C$29="",1,('Integrated Reduction'!$C$29/100+1)),1)</f>
        <v>1</v>
      </c>
      <c r="AA70" s="67">
        <f>IF(Sampling!F78="Yes",1,0)</f>
        <v>0</v>
      </c>
      <c r="AB70" s="67">
        <f>IF(Sampling!L78="Yes",1,0)</f>
        <v>0</v>
      </c>
      <c r="AC70" s="67">
        <f>IF(Sampling!G78="Yes",1,0)</f>
        <v>0</v>
      </c>
      <c r="AD70" s="67">
        <f>IF(Sampling!H78="Yes",1,0)</f>
        <v>0</v>
      </c>
      <c r="AE70" s="67">
        <f>IF(Sampling!I78="Yes",1,0)</f>
        <v>0</v>
      </c>
      <c r="AF70" s="67">
        <f>IF(Sampling!J78="Yes",1,0)</f>
        <v>0</v>
      </c>
      <c r="AG70" s="708">
        <f>IF(Sampling!K78="Yes",1,0)</f>
        <v>0</v>
      </c>
      <c r="AH70" s="791">
        <f t="shared" ca="1" si="8"/>
        <v>0</v>
      </c>
      <c r="AI70" s="791">
        <f t="shared" ca="1" si="13"/>
        <v>0</v>
      </c>
      <c r="AJ70" s="791" t="e">
        <f t="shared" ca="1" si="14"/>
        <v>#N/A</v>
      </c>
      <c r="AK70" s="791">
        <f t="shared" si="15"/>
        <v>0</v>
      </c>
      <c r="AL70" s="791">
        <f t="shared" si="16"/>
        <v>0</v>
      </c>
      <c r="AM70" s="791" t="e">
        <f t="shared" ca="1" si="17"/>
        <v>#N/A</v>
      </c>
      <c r="AN70" s="791" t="e">
        <f t="shared" ca="1" si="18"/>
        <v>#N/A</v>
      </c>
      <c r="AO70" s="791">
        <f t="shared" ca="1" si="10"/>
        <v>0</v>
      </c>
      <c r="AP70" s="791">
        <f t="shared" ca="1" si="11"/>
        <v>0</v>
      </c>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c r="ADD70" s="1"/>
      <c r="ADE70" s="1"/>
      <c r="ADF70" s="1"/>
      <c r="ADG70" s="1"/>
      <c r="ADH70" s="1"/>
      <c r="ADI70" s="1"/>
      <c r="ADJ70" s="1"/>
      <c r="ADK70" s="1"/>
      <c r="ADL70" s="1"/>
      <c r="ADM70" s="1"/>
      <c r="ADN70" s="1"/>
      <c r="ADO70" s="1"/>
      <c r="ADP70" s="1"/>
      <c r="ADQ70" s="1"/>
      <c r="ADR70" s="1"/>
      <c r="ADS70" s="1"/>
      <c r="ADT70" s="1"/>
      <c r="ADU70" s="1"/>
      <c r="ADV70" s="1"/>
      <c r="ADW70" s="1"/>
      <c r="ADX70" s="1"/>
      <c r="ADY70" s="1"/>
      <c r="ADZ70" s="1"/>
      <c r="AEA70" s="1"/>
      <c r="AEB70" s="1"/>
      <c r="AEC70" s="1"/>
      <c r="AED70" s="1"/>
      <c r="AEE70" s="1"/>
      <c r="AEF70" s="1"/>
      <c r="AEG70" s="1"/>
      <c r="AEH70" s="1"/>
      <c r="AEI70" s="1"/>
      <c r="AEJ70" s="1"/>
      <c r="AEK70" s="1"/>
      <c r="AEL70" s="1"/>
      <c r="AEM70" s="1"/>
      <c r="AEN70" s="1"/>
      <c r="AEO70" s="1"/>
      <c r="AEP70" s="1"/>
      <c r="AEQ70" s="1"/>
      <c r="AER70" s="1"/>
      <c r="AES70" s="1"/>
      <c r="AET70" s="1"/>
      <c r="AEU70" s="1"/>
      <c r="AEV70" s="1"/>
      <c r="AEW70" s="1"/>
      <c r="AEX70" s="1"/>
      <c r="AEY70" s="1"/>
      <c r="AEZ70" s="1"/>
      <c r="AFA70" s="1"/>
      <c r="AFB70" s="1"/>
      <c r="AFC70" s="1"/>
      <c r="AFD70" s="1"/>
      <c r="AFE70" s="1"/>
      <c r="AFF70" s="1"/>
      <c r="AFG70" s="1"/>
      <c r="AFH70" s="1"/>
      <c r="AFI70" s="1"/>
      <c r="AFJ70" s="1"/>
      <c r="AFK70" s="1"/>
      <c r="AFL70" s="1"/>
      <c r="AFM70" s="1"/>
      <c r="AFN70" s="1"/>
      <c r="AFO70" s="1"/>
      <c r="AFP70" s="1"/>
      <c r="AFQ70" s="1"/>
      <c r="AFR70" s="1"/>
      <c r="AFS70" s="1"/>
      <c r="AFT70" s="1"/>
      <c r="AFU70" s="1"/>
      <c r="AFV70" s="1"/>
      <c r="AFW70" s="1"/>
      <c r="AFX70" s="1"/>
      <c r="AFY70" s="1"/>
      <c r="AFZ70" s="1"/>
      <c r="AGA70" s="1"/>
      <c r="AGB70" s="1"/>
      <c r="AGC70" s="1"/>
      <c r="AGD70" s="1"/>
      <c r="AGE70" s="1"/>
      <c r="AGF70" s="1"/>
      <c r="AGG70" s="1"/>
      <c r="AGH70" s="1"/>
      <c r="AGI70" s="1"/>
      <c r="AGJ70" s="1"/>
      <c r="AGK70" s="1"/>
      <c r="AGL70" s="1"/>
      <c r="AGM70" s="1"/>
      <c r="AGN70" s="1"/>
      <c r="AGO70" s="1"/>
      <c r="AGP70" s="1"/>
      <c r="AGQ70" s="1"/>
      <c r="AGR70" s="1"/>
      <c r="AGS70" s="1"/>
      <c r="AGT70" s="1"/>
      <c r="AGU70" s="1"/>
      <c r="AGV70" s="1"/>
      <c r="AGW70" s="1"/>
      <c r="AGX70" s="1"/>
      <c r="AGY70" s="1"/>
      <c r="AGZ70" s="1"/>
      <c r="AHA70" s="1"/>
      <c r="AHB70" s="1"/>
      <c r="AHC70" s="1"/>
      <c r="AHD70" s="1"/>
      <c r="AHE70" s="1"/>
      <c r="AHF70" s="1"/>
      <c r="AHG70" s="1"/>
      <c r="AHH70" s="1"/>
      <c r="AHI70" s="1"/>
      <c r="AHJ70" s="1"/>
      <c r="AHK70" s="1"/>
      <c r="AHL70" s="1"/>
      <c r="AHM70" s="1"/>
      <c r="AHN70" s="1"/>
      <c r="AHO70" s="1"/>
      <c r="AHP70" s="1"/>
      <c r="AHQ70" s="1"/>
      <c r="AHR70" s="1"/>
      <c r="AHS70" s="1"/>
      <c r="AHT70" s="1"/>
      <c r="AHU70" s="1"/>
      <c r="AHV70" s="1"/>
      <c r="AHW70" s="1"/>
      <c r="AHX70" s="1"/>
      <c r="AHY70" s="1"/>
      <c r="AHZ70" s="1"/>
      <c r="AIA70" s="1"/>
      <c r="AIB70" s="1"/>
      <c r="AIC70" s="1"/>
      <c r="AID70" s="1"/>
      <c r="AIE70" s="1"/>
      <c r="AIF70" s="1"/>
      <c r="AIG70" s="1"/>
      <c r="AIH70" s="1"/>
      <c r="AII70" s="1"/>
      <c r="AIJ70" s="1"/>
      <c r="AIK70" s="1"/>
      <c r="AIL70" s="1"/>
      <c r="AIM70" s="1"/>
      <c r="AIN70" s="1"/>
      <c r="AIO70" s="1"/>
      <c r="AIP70" s="1"/>
      <c r="AIQ70" s="1"/>
      <c r="AIR70" s="1"/>
      <c r="AIS70" s="1"/>
      <c r="AIT70" s="1"/>
      <c r="AIU70" s="1"/>
      <c r="AIV70" s="1"/>
      <c r="AIW70" s="1"/>
      <c r="AIX70" s="1"/>
      <c r="AIY70" s="1"/>
      <c r="AIZ70" s="1"/>
      <c r="AJA70" s="1"/>
      <c r="AJB70" s="1"/>
      <c r="AJC70" s="1"/>
      <c r="AJD70" s="1"/>
      <c r="AJE70" s="1"/>
      <c r="AJF70" s="1"/>
      <c r="AJG70" s="1"/>
      <c r="AJH70" s="1"/>
      <c r="AJI70" s="1"/>
      <c r="AJJ70" s="1"/>
      <c r="AJK70" s="1"/>
      <c r="AJL70" s="1"/>
      <c r="AJM70" s="1"/>
      <c r="AJN70" s="1"/>
      <c r="AJO70" s="1"/>
      <c r="AJP70" s="1"/>
      <c r="AJQ70" s="1"/>
      <c r="AJR70" s="1"/>
      <c r="AJS70" s="1"/>
      <c r="AJT70" s="1"/>
      <c r="AJU70" s="1"/>
      <c r="AJV70" s="1"/>
      <c r="AJW70" s="1"/>
      <c r="AJX70" s="1"/>
      <c r="AJY70" s="1"/>
      <c r="AJZ70" s="1"/>
      <c r="AKA70" s="1"/>
      <c r="AKB70" s="1"/>
      <c r="AKC70" s="1"/>
      <c r="AKD70" s="1"/>
      <c r="AKE70" s="1"/>
      <c r="AKF70" s="1"/>
      <c r="AKG70" s="1"/>
      <c r="AKH70" s="1"/>
      <c r="AKI70" s="1"/>
      <c r="AKJ70" s="1"/>
      <c r="AKK70" s="1"/>
      <c r="AKL70" s="1"/>
      <c r="AKM70" s="1"/>
      <c r="AKN70" s="1"/>
      <c r="AKO70" s="1"/>
      <c r="AKP70" s="1"/>
      <c r="AKQ70" s="1"/>
      <c r="AKR70" s="1"/>
      <c r="AKS70" s="1"/>
      <c r="AKT70" s="1"/>
      <c r="AKU70" s="1"/>
      <c r="AKV70" s="1"/>
      <c r="AKW70" s="1"/>
      <c r="AKX70" s="1"/>
      <c r="AKY70" s="1"/>
      <c r="AKZ70" s="1"/>
      <c r="ALA70" s="1"/>
      <c r="ALB70" s="1"/>
      <c r="ALC70" s="1"/>
      <c r="ALD70" s="1"/>
      <c r="ALE70" s="1"/>
      <c r="ALF70" s="1"/>
      <c r="ALG70" s="1"/>
      <c r="ALH70" s="1"/>
      <c r="ALI70" s="1"/>
      <c r="ALJ70" s="1"/>
      <c r="ALK70" s="1"/>
      <c r="ALL70" s="1"/>
      <c r="ALM70" s="1"/>
      <c r="ALN70" s="1"/>
      <c r="ALO70" s="1"/>
      <c r="ALP70" s="1"/>
      <c r="ALQ70" s="1"/>
      <c r="ALR70" s="1"/>
      <c r="ALS70" s="1"/>
      <c r="ALT70" s="1"/>
      <c r="ALU70" s="1"/>
      <c r="ALV70" s="1"/>
      <c r="ALW70" s="1"/>
      <c r="ALX70" s="1"/>
      <c r="ALY70" s="1"/>
      <c r="ALZ70" s="1"/>
      <c r="AMA70" s="1"/>
      <c r="AMB70" s="1"/>
      <c r="AMC70" s="1"/>
      <c r="AMD70" s="1"/>
      <c r="AME70" s="1"/>
      <c r="AMF70" s="1"/>
      <c r="AMG70" s="1"/>
      <c r="AMH70" s="1"/>
      <c r="AMI70" s="1"/>
      <c r="AMJ70" s="1"/>
      <c r="AMK70" s="1"/>
      <c r="AML70" s="1"/>
      <c r="AMM70" s="1"/>
      <c r="AMN70" s="1"/>
      <c r="AMO70" s="1"/>
      <c r="AMP70" s="1"/>
      <c r="AMQ70" s="1"/>
      <c r="AMR70" s="1"/>
      <c r="AMS70" s="1"/>
      <c r="AMT70" s="1"/>
      <c r="AMU70" s="1"/>
      <c r="AMV70" s="1"/>
      <c r="AMW70" s="1"/>
      <c r="AMX70" s="1"/>
      <c r="AMY70" s="1"/>
      <c r="AMZ70" s="1"/>
      <c r="ANA70" s="1"/>
      <c r="ANB70" s="1"/>
      <c r="ANC70" s="1"/>
      <c r="AND70" s="1"/>
      <c r="ANE70" s="1"/>
      <c r="ANF70" s="1"/>
      <c r="ANG70" s="1"/>
      <c r="ANH70" s="1"/>
      <c r="ANI70" s="1"/>
      <c r="ANJ70" s="1"/>
      <c r="ANK70" s="1"/>
      <c r="ANL70" s="1"/>
      <c r="ANM70" s="1"/>
      <c r="ANN70" s="1"/>
      <c r="ANO70" s="1"/>
      <c r="ANP70" s="1"/>
      <c r="ANQ70" s="1"/>
      <c r="ANR70" s="1"/>
      <c r="ANS70" s="1"/>
      <c r="ANT70" s="1"/>
      <c r="ANU70" s="1"/>
      <c r="ANV70" s="1"/>
      <c r="ANW70" s="1"/>
      <c r="ANX70" s="1"/>
      <c r="ANY70" s="1"/>
      <c r="ANZ70" s="1"/>
      <c r="AOA70" s="1"/>
      <c r="AOB70" s="1"/>
      <c r="AOC70" s="1"/>
      <c r="AOD70" s="1"/>
      <c r="AOE70" s="1"/>
      <c r="AOF70" s="1"/>
      <c r="AOG70" s="1"/>
      <c r="AOH70" s="1"/>
      <c r="AOI70" s="1"/>
      <c r="AOJ70" s="1"/>
      <c r="AOK70" s="1"/>
      <c r="AOL70" s="1"/>
      <c r="AOM70" s="1"/>
      <c r="AON70" s="1"/>
      <c r="AOO70" s="1"/>
      <c r="AOP70" s="1"/>
      <c r="AOQ70" s="1"/>
      <c r="AOR70" s="1"/>
      <c r="AOS70" s="1"/>
      <c r="AOT70" s="1"/>
      <c r="AOU70" s="1"/>
      <c r="AOV70" s="1"/>
      <c r="AOW70" s="1"/>
      <c r="AOX70" s="1"/>
      <c r="AOY70" s="1"/>
      <c r="AOZ70" s="1"/>
      <c r="APA70" s="1"/>
      <c r="APB70" s="1"/>
      <c r="APC70" s="1"/>
      <c r="APD70" s="1"/>
      <c r="APE70" s="1"/>
      <c r="APF70" s="1"/>
      <c r="APG70" s="1"/>
      <c r="APH70" s="1"/>
      <c r="API70" s="1"/>
      <c r="APJ70" s="1"/>
      <c r="APK70" s="1"/>
      <c r="APL70" s="1"/>
      <c r="APM70" s="1"/>
      <c r="APN70" s="1"/>
      <c r="APO70" s="1"/>
      <c r="APP70" s="1"/>
      <c r="APQ70" s="1"/>
      <c r="APR70" s="1"/>
      <c r="APS70" s="1"/>
      <c r="APT70" s="1"/>
      <c r="APU70" s="1"/>
      <c r="APV70" s="1"/>
      <c r="APW70" s="1"/>
      <c r="APX70" s="1"/>
      <c r="APY70" s="1"/>
      <c r="APZ70" s="1"/>
      <c r="AQA70" s="1"/>
      <c r="AQB70" s="1"/>
      <c r="AQC70" s="1"/>
      <c r="AQD70" s="1"/>
      <c r="AQE70" s="1"/>
      <c r="AQF70" s="1"/>
      <c r="AQG70" s="1"/>
      <c r="AQH70" s="1"/>
      <c r="AQI70" s="1"/>
      <c r="AQJ70" s="1"/>
      <c r="AQK70" s="1"/>
      <c r="AQL70" s="1"/>
      <c r="AQM70" s="1"/>
      <c r="AQN70" s="1"/>
      <c r="AQO70" s="1"/>
      <c r="AQP70" s="1"/>
      <c r="AQQ70" s="1"/>
      <c r="AQR70" s="1"/>
      <c r="AQS70" s="1"/>
      <c r="AQT70" s="1"/>
      <c r="AQU70" s="1"/>
      <c r="AQV70" s="1"/>
      <c r="AQW70" s="1"/>
      <c r="AQX70" s="1"/>
      <c r="AQY70" s="1"/>
      <c r="AQZ70" s="1"/>
      <c r="ARA70" s="1"/>
      <c r="ARB70" s="1"/>
      <c r="ARC70" s="1"/>
      <c r="ARD70" s="1"/>
      <c r="ARE70" s="1"/>
      <c r="ARF70" s="1"/>
      <c r="ARG70" s="1"/>
      <c r="ARH70" s="1"/>
      <c r="ARI70" s="1"/>
      <c r="ARJ70" s="1"/>
      <c r="ARK70" s="1"/>
      <c r="ARL70" s="1"/>
      <c r="ARM70" s="1"/>
      <c r="ARN70" s="1"/>
      <c r="ARO70" s="1"/>
      <c r="ARP70" s="1"/>
      <c r="ARQ70" s="1"/>
      <c r="ARR70" s="1"/>
      <c r="ARS70" s="1"/>
      <c r="ART70" s="1"/>
      <c r="ARU70" s="1"/>
      <c r="ARV70" s="1"/>
      <c r="ARW70" s="1"/>
      <c r="ARX70" s="1"/>
      <c r="ARY70" s="1"/>
      <c r="ARZ70" s="1"/>
      <c r="ASA70" s="1"/>
      <c r="ASB70" s="1"/>
      <c r="ASC70" s="1"/>
      <c r="ASD70" s="1"/>
      <c r="ASE70" s="1"/>
      <c r="ASF70" s="1"/>
      <c r="ASG70" s="1"/>
      <c r="ASH70" s="1"/>
      <c r="ASI70" s="1"/>
      <c r="ASJ70" s="1"/>
      <c r="ASK70" s="1"/>
      <c r="ASL70" s="1"/>
      <c r="ASM70" s="1"/>
      <c r="ASN70" s="1"/>
      <c r="ASO70" s="1"/>
      <c r="ASP70" s="1"/>
      <c r="ASQ70" s="1"/>
      <c r="ASR70" s="1"/>
      <c r="ASS70" s="1"/>
      <c r="AST70" s="1"/>
      <c r="ASU70" s="1"/>
      <c r="ASV70" s="1"/>
      <c r="ASW70" s="1"/>
      <c r="ASX70" s="1"/>
      <c r="ASY70" s="1"/>
      <c r="ASZ70" s="1"/>
      <c r="ATA70" s="1"/>
      <c r="ATB70" s="1"/>
      <c r="ATC70" s="1"/>
      <c r="ATD70" s="1"/>
      <c r="ATE70" s="1"/>
      <c r="ATF70" s="1"/>
      <c r="ATG70" s="1"/>
      <c r="ATH70" s="1"/>
      <c r="ATI70" s="1"/>
      <c r="ATJ70" s="1"/>
      <c r="ATK70" s="1"/>
      <c r="ATL70" s="1"/>
      <c r="ATM70" s="1"/>
      <c r="ATN70" s="1"/>
      <c r="ATO70" s="1"/>
      <c r="ATP70" s="1"/>
      <c r="ATQ70" s="1"/>
      <c r="ATR70" s="1"/>
      <c r="ATS70" s="1"/>
      <c r="ATT70" s="1"/>
      <c r="ATU70" s="1"/>
      <c r="ATV70" s="1"/>
      <c r="ATW70" s="1"/>
      <c r="ATX70" s="1"/>
      <c r="ATY70" s="1"/>
      <c r="ATZ70" s="1"/>
      <c r="AUA70" s="1"/>
      <c r="AUB70" s="1"/>
      <c r="AUC70" s="1"/>
      <c r="AUD70" s="1"/>
      <c r="AUE70" s="1"/>
      <c r="AUF70" s="1"/>
      <c r="AUG70" s="1"/>
      <c r="AUH70" s="1"/>
      <c r="AUI70" s="1"/>
      <c r="AUJ70" s="1"/>
      <c r="AUK70" s="1"/>
    </row>
    <row r="71" spans="1:1233" s="519" customFormat="1" ht="14.25">
      <c r="A71" s="53"/>
      <c r="B71" s="98" t="str">
        <f>IF('Client Info'!$F$78="Yes",'Client Info'!$F$61,"N/A")</f>
        <v>N/A</v>
      </c>
      <c r="C71" s="99" t="str">
        <f>IF(B71="ISO 45001",'Client Info'!$B$78,"N/A")</f>
        <v>N/A</v>
      </c>
      <c r="D71" s="182"/>
      <c r="E71" s="839">
        <f>'Effective Employees'!F57</f>
        <v>0</v>
      </c>
      <c r="F71" s="831"/>
      <c r="G71" s="840">
        <f>R$378</f>
        <v>0</v>
      </c>
      <c r="H71" s="840">
        <f ca="1">(1/3)*R378*T71*V71*X71*Z71</f>
        <v>0</v>
      </c>
      <c r="I71" s="840">
        <f ca="1">(2/3)*R378*T71*V71*X71*Z71</f>
        <v>0</v>
      </c>
      <c r="J71" s="850" t="e">
        <f ca="1">R379*T71*V71*X71*Z71/AA10</f>
        <v>#N/A</v>
      </c>
      <c r="K71" s="840">
        <f>IF($K$19="",0,R379*T71*V71*X71*Z71/AA10)</f>
        <v>0</v>
      </c>
      <c r="L71" s="840">
        <f>IF($L$19="",0,R379*T71*V71*X71*Z71/AA10)</f>
        <v>0</v>
      </c>
      <c r="M71" s="841" t="e">
        <f ca="1">IF($M$19="",0,R379*T71*V71*X71*Z71/AA10)</f>
        <v>#N/A</v>
      </c>
      <c r="N71" s="841" t="e">
        <f ca="1">R379*T71*V71*X71*Z71/AA10</f>
        <v>#N/A</v>
      </c>
      <c r="O71" s="842">
        <f ca="1">R380*T71*V71*X71*Z71</f>
        <v>0</v>
      </c>
      <c r="P71" s="53"/>
      <c r="Q71" s="53"/>
      <c r="R71" s="67"/>
      <c r="S71" s="709">
        <f>1</f>
        <v>1</v>
      </c>
      <c r="T71" s="709">
        <f t="shared" si="5"/>
        <v>1</v>
      </c>
      <c r="U71" s="710">
        <f ca="1">'Adjustment Factors'!BC526</f>
        <v>0</v>
      </c>
      <c r="V71" s="711">
        <f t="shared" ca="1" si="6"/>
        <v>1</v>
      </c>
      <c r="W71" s="712">
        <f>-'Client Info'!$C$55/100</f>
        <v>0</v>
      </c>
      <c r="X71" s="712">
        <f t="shared" si="7"/>
        <v>1</v>
      </c>
      <c r="Y71" s="712">
        <f>IF(Overview!$C$15="Yes",1,0)</f>
        <v>0</v>
      </c>
      <c r="Z71" s="712">
        <f>IF(Y71=1,IF('Integrated Reduction'!$C$29="",1,('Integrated Reduction'!$C$29/100+1)),1)</f>
        <v>1</v>
      </c>
      <c r="AA71" s="712">
        <f>IF(Sampling!F79="Yes",1,0)</f>
        <v>0</v>
      </c>
      <c r="AB71" s="712">
        <f>IF(Sampling!L79="Yes",1,0)</f>
        <v>0</v>
      </c>
      <c r="AC71" s="712">
        <f>IF(Sampling!G79="Yes",1,0)</f>
        <v>0</v>
      </c>
      <c r="AD71" s="712">
        <f>IF(Sampling!H79="Yes",1,0)</f>
        <v>0</v>
      </c>
      <c r="AE71" s="712">
        <f>IF(Sampling!I79="Yes",1,0)</f>
        <v>0</v>
      </c>
      <c r="AF71" s="712">
        <f>IF(Sampling!J79="Yes",1,0)</f>
        <v>0</v>
      </c>
      <c r="AG71" s="713">
        <f>IF(Sampling!K79="Yes",1,0)</f>
        <v>0</v>
      </c>
      <c r="AH71" s="792">
        <f t="shared" ca="1" si="8"/>
        <v>0</v>
      </c>
      <c r="AI71" s="792">
        <f t="shared" ca="1" si="13"/>
        <v>0</v>
      </c>
      <c r="AJ71" s="792" t="e">
        <f t="shared" ca="1" si="14"/>
        <v>#N/A</v>
      </c>
      <c r="AK71" s="792">
        <f t="shared" si="15"/>
        <v>0</v>
      </c>
      <c r="AL71" s="792">
        <f t="shared" si="16"/>
        <v>0</v>
      </c>
      <c r="AM71" s="792" t="e">
        <f t="shared" ca="1" si="17"/>
        <v>#N/A</v>
      </c>
      <c r="AN71" s="792" t="e">
        <f t="shared" ca="1" si="18"/>
        <v>#N/A</v>
      </c>
      <c r="AO71" s="792">
        <f t="shared" ca="1" si="10"/>
        <v>0</v>
      </c>
      <c r="AP71" s="792">
        <f t="shared" ca="1" si="11"/>
        <v>0</v>
      </c>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c r="ADD71" s="1"/>
      <c r="ADE71" s="1"/>
      <c r="ADF71" s="1"/>
      <c r="ADG71" s="1"/>
      <c r="ADH71" s="1"/>
      <c r="ADI71" s="1"/>
      <c r="ADJ71" s="1"/>
      <c r="ADK71" s="1"/>
      <c r="ADL71" s="1"/>
      <c r="ADM71" s="1"/>
      <c r="ADN71" s="1"/>
      <c r="ADO71" s="1"/>
      <c r="ADP71" s="1"/>
      <c r="ADQ71" s="1"/>
      <c r="ADR71" s="1"/>
      <c r="ADS71" s="1"/>
      <c r="ADT71" s="1"/>
      <c r="ADU71" s="1"/>
      <c r="ADV71" s="1"/>
      <c r="ADW71" s="1"/>
      <c r="ADX71" s="1"/>
      <c r="ADY71" s="1"/>
      <c r="ADZ71" s="1"/>
      <c r="AEA71" s="1"/>
      <c r="AEB71" s="1"/>
      <c r="AEC71" s="1"/>
      <c r="AED71" s="1"/>
      <c r="AEE71" s="1"/>
      <c r="AEF71" s="1"/>
      <c r="AEG71" s="1"/>
      <c r="AEH71" s="1"/>
      <c r="AEI71" s="1"/>
      <c r="AEJ71" s="1"/>
      <c r="AEK71" s="1"/>
      <c r="AEL71" s="1"/>
      <c r="AEM71" s="1"/>
      <c r="AEN71" s="1"/>
      <c r="AEO71" s="1"/>
      <c r="AEP71" s="1"/>
      <c r="AEQ71" s="1"/>
      <c r="AER71" s="1"/>
      <c r="AES71" s="1"/>
      <c r="AET71" s="1"/>
      <c r="AEU71" s="1"/>
      <c r="AEV71" s="1"/>
      <c r="AEW71" s="1"/>
      <c r="AEX71" s="1"/>
      <c r="AEY71" s="1"/>
      <c r="AEZ71" s="1"/>
      <c r="AFA71" s="1"/>
      <c r="AFB71" s="1"/>
      <c r="AFC71" s="1"/>
      <c r="AFD71" s="1"/>
      <c r="AFE71" s="1"/>
      <c r="AFF71" s="1"/>
      <c r="AFG71" s="1"/>
      <c r="AFH71" s="1"/>
      <c r="AFI71" s="1"/>
      <c r="AFJ71" s="1"/>
      <c r="AFK71" s="1"/>
      <c r="AFL71" s="1"/>
      <c r="AFM71" s="1"/>
      <c r="AFN71" s="1"/>
      <c r="AFO71" s="1"/>
      <c r="AFP71" s="1"/>
      <c r="AFQ71" s="1"/>
      <c r="AFR71" s="1"/>
      <c r="AFS71" s="1"/>
      <c r="AFT71" s="1"/>
      <c r="AFU71" s="1"/>
      <c r="AFV71" s="1"/>
      <c r="AFW71" s="1"/>
      <c r="AFX71" s="1"/>
      <c r="AFY71" s="1"/>
      <c r="AFZ71" s="1"/>
      <c r="AGA71" s="1"/>
      <c r="AGB71" s="1"/>
      <c r="AGC71" s="1"/>
      <c r="AGD71" s="1"/>
      <c r="AGE71" s="1"/>
      <c r="AGF71" s="1"/>
      <c r="AGG71" s="1"/>
      <c r="AGH71" s="1"/>
      <c r="AGI71" s="1"/>
      <c r="AGJ71" s="1"/>
      <c r="AGK71" s="1"/>
      <c r="AGL71" s="1"/>
      <c r="AGM71" s="1"/>
      <c r="AGN71" s="1"/>
      <c r="AGO71" s="1"/>
      <c r="AGP71" s="1"/>
      <c r="AGQ71" s="1"/>
      <c r="AGR71" s="1"/>
      <c r="AGS71" s="1"/>
      <c r="AGT71" s="1"/>
      <c r="AGU71" s="1"/>
      <c r="AGV71" s="1"/>
      <c r="AGW71" s="1"/>
      <c r="AGX71" s="1"/>
      <c r="AGY71" s="1"/>
      <c r="AGZ71" s="1"/>
      <c r="AHA71" s="1"/>
      <c r="AHB71" s="1"/>
      <c r="AHC71" s="1"/>
      <c r="AHD71" s="1"/>
      <c r="AHE71" s="1"/>
      <c r="AHF71" s="1"/>
      <c r="AHG71" s="1"/>
      <c r="AHH71" s="1"/>
      <c r="AHI71" s="1"/>
      <c r="AHJ71" s="1"/>
      <c r="AHK71" s="1"/>
      <c r="AHL71" s="1"/>
      <c r="AHM71" s="1"/>
      <c r="AHN71" s="1"/>
      <c r="AHO71" s="1"/>
      <c r="AHP71" s="1"/>
      <c r="AHQ71" s="1"/>
      <c r="AHR71" s="1"/>
      <c r="AHS71" s="1"/>
      <c r="AHT71" s="1"/>
      <c r="AHU71" s="1"/>
      <c r="AHV71" s="1"/>
      <c r="AHW71" s="1"/>
      <c r="AHX71" s="1"/>
      <c r="AHY71" s="1"/>
      <c r="AHZ71" s="1"/>
      <c r="AIA71" s="1"/>
      <c r="AIB71" s="1"/>
      <c r="AIC71" s="1"/>
      <c r="AID71" s="1"/>
      <c r="AIE71" s="1"/>
      <c r="AIF71" s="1"/>
      <c r="AIG71" s="1"/>
      <c r="AIH71" s="1"/>
      <c r="AII71" s="1"/>
      <c r="AIJ71" s="1"/>
      <c r="AIK71" s="1"/>
      <c r="AIL71" s="1"/>
      <c r="AIM71" s="1"/>
      <c r="AIN71" s="1"/>
      <c r="AIO71" s="1"/>
      <c r="AIP71" s="1"/>
      <c r="AIQ71" s="1"/>
      <c r="AIR71" s="1"/>
      <c r="AIS71" s="1"/>
      <c r="AIT71" s="1"/>
      <c r="AIU71" s="1"/>
      <c r="AIV71" s="1"/>
      <c r="AIW71" s="1"/>
      <c r="AIX71" s="1"/>
      <c r="AIY71" s="1"/>
      <c r="AIZ71" s="1"/>
      <c r="AJA71" s="1"/>
      <c r="AJB71" s="1"/>
      <c r="AJC71" s="1"/>
      <c r="AJD71" s="1"/>
      <c r="AJE71" s="1"/>
      <c r="AJF71" s="1"/>
      <c r="AJG71" s="1"/>
      <c r="AJH71" s="1"/>
      <c r="AJI71" s="1"/>
      <c r="AJJ71" s="1"/>
      <c r="AJK71" s="1"/>
      <c r="AJL71" s="1"/>
      <c r="AJM71" s="1"/>
      <c r="AJN71" s="1"/>
      <c r="AJO71" s="1"/>
      <c r="AJP71" s="1"/>
      <c r="AJQ71" s="1"/>
      <c r="AJR71" s="1"/>
      <c r="AJS71" s="1"/>
      <c r="AJT71" s="1"/>
      <c r="AJU71" s="1"/>
      <c r="AJV71" s="1"/>
      <c r="AJW71" s="1"/>
      <c r="AJX71" s="1"/>
      <c r="AJY71" s="1"/>
      <c r="AJZ71" s="1"/>
      <c r="AKA71" s="1"/>
      <c r="AKB71" s="1"/>
      <c r="AKC71" s="1"/>
      <c r="AKD71" s="1"/>
      <c r="AKE71" s="1"/>
      <c r="AKF71" s="1"/>
      <c r="AKG71" s="1"/>
      <c r="AKH71" s="1"/>
      <c r="AKI71" s="1"/>
      <c r="AKJ71" s="1"/>
      <c r="AKK71" s="1"/>
      <c r="AKL71" s="1"/>
      <c r="AKM71" s="1"/>
      <c r="AKN71" s="1"/>
      <c r="AKO71" s="1"/>
      <c r="AKP71" s="1"/>
      <c r="AKQ71" s="1"/>
      <c r="AKR71" s="1"/>
      <c r="AKS71" s="1"/>
      <c r="AKT71" s="1"/>
      <c r="AKU71" s="1"/>
      <c r="AKV71" s="1"/>
      <c r="AKW71" s="1"/>
      <c r="AKX71" s="1"/>
      <c r="AKY71" s="1"/>
      <c r="AKZ71" s="1"/>
      <c r="ALA71" s="1"/>
      <c r="ALB71" s="1"/>
      <c r="ALC71" s="1"/>
      <c r="ALD71" s="1"/>
      <c r="ALE71" s="1"/>
      <c r="ALF71" s="1"/>
      <c r="ALG71" s="1"/>
      <c r="ALH71" s="1"/>
      <c r="ALI71" s="1"/>
      <c r="ALJ71" s="1"/>
      <c r="ALK71" s="1"/>
      <c r="ALL71" s="1"/>
      <c r="ALM71" s="1"/>
      <c r="ALN71" s="1"/>
      <c r="ALO71" s="1"/>
      <c r="ALP71" s="1"/>
      <c r="ALQ71" s="1"/>
      <c r="ALR71" s="1"/>
      <c r="ALS71" s="1"/>
      <c r="ALT71" s="1"/>
      <c r="ALU71" s="1"/>
      <c r="ALV71" s="1"/>
      <c r="ALW71" s="1"/>
      <c r="ALX71" s="1"/>
      <c r="ALY71" s="1"/>
      <c r="ALZ71" s="1"/>
      <c r="AMA71" s="1"/>
      <c r="AMB71" s="1"/>
      <c r="AMC71" s="1"/>
      <c r="AMD71" s="1"/>
      <c r="AME71" s="1"/>
      <c r="AMF71" s="1"/>
      <c r="AMG71" s="1"/>
      <c r="AMH71" s="1"/>
      <c r="AMI71" s="1"/>
      <c r="AMJ71" s="1"/>
      <c r="AMK71" s="1"/>
      <c r="AML71" s="1"/>
      <c r="AMM71" s="1"/>
      <c r="AMN71" s="1"/>
      <c r="AMO71" s="1"/>
      <c r="AMP71" s="1"/>
      <c r="AMQ71" s="1"/>
      <c r="AMR71" s="1"/>
      <c r="AMS71" s="1"/>
      <c r="AMT71" s="1"/>
      <c r="AMU71" s="1"/>
      <c r="AMV71" s="1"/>
      <c r="AMW71" s="1"/>
      <c r="AMX71" s="1"/>
      <c r="AMY71" s="1"/>
      <c r="AMZ71" s="1"/>
      <c r="ANA71" s="1"/>
      <c r="ANB71" s="1"/>
      <c r="ANC71" s="1"/>
      <c r="AND71" s="1"/>
      <c r="ANE71" s="1"/>
      <c r="ANF71" s="1"/>
      <c r="ANG71" s="1"/>
      <c r="ANH71" s="1"/>
      <c r="ANI71" s="1"/>
      <c r="ANJ71" s="1"/>
      <c r="ANK71" s="1"/>
      <c r="ANL71" s="1"/>
      <c r="ANM71" s="1"/>
      <c r="ANN71" s="1"/>
      <c r="ANO71" s="1"/>
      <c r="ANP71" s="1"/>
      <c r="ANQ71" s="1"/>
      <c r="ANR71" s="1"/>
      <c r="ANS71" s="1"/>
      <c r="ANT71" s="1"/>
      <c r="ANU71" s="1"/>
      <c r="ANV71" s="1"/>
      <c r="ANW71" s="1"/>
      <c r="ANX71" s="1"/>
      <c r="ANY71" s="1"/>
      <c r="ANZ71" s="1"/>
      <c r="AOA71" s="1"/>
      <c r="AOB71" s="1"/>
      <c r="AOC71" s="1"/>
      <c r="AOD71" s="1"/>
      <c r="AOE71" s="1"/>
      <c r="AOF71" s="1"/>
      <c r="AOG71" s="1"/>
      <c r="AOH71" s="1"/>
      <c r="AOI71" s="1"/>
      <c r="AOJ71" s="1"/>
      <c r="AOK71" s="1"/>
      <c r="AOL71" s="1"/>
      <c r="AOM71" s="1"/>
      <c r="AON71" s="1"/>
      <c r="AOO71" s="1"/>
      <c r="AOP71" s="1"/>
      <c r="AOQ71" s="1"/>
      <c r="AOR71" s="1"/>
      <c r="AOS71" s="1"/>
      <c r="AOT71" s="1"/>
      <c r="AOU71" s="1"/>
      <c r="AOV71" s="1"/>
      <c r="AOW71" s="1"/>
      <c r="AOX71" s="1"/>
      <c r="AOY71" s="1"/>
      <c r="AOZ71" s="1"/>
      <c r="APA71" s="1"/>
      <c r="APB71" s="1"/>
      <c r="APC71" s="1"/>
      <c r="APD71" s="1"/>
      <c r="APE71" s="1"/>
      <c r="APF71" s="1"/>
      <c r="APG71" s="1"/>
      <c r="APH71" s="1"/>
      <c r="API71" s="1"/>
      <c r="APJ71" s="1"/>
      <c r="APK71" s="1"/>
      <c r="APL71" s="1"/>
      <c r="APM71" s="1"/>
      <c r="APN71" s="1"/>
      <c r="APO71" s="1"/>
      <c r="APP71" s="1"/>
      <c r="APQ71" s="1"/>
      <c r="APR71" s="1"/>
      <c r="APS71" s="1"/>
      <c r="APT71" s="1"/>
      <c r="APU71" s="1"/>
      <c r="APV71" s="1"/>
      <c r="APW71" s="1"/>
      <c r="APX71" s="1"/>
      <c r="APY71" s="1"/>
      <c r="APZ71" s="1"/>
      <c r="AQA71" s="1"/>
      <c r="AQB71" s="1"/>
      <c r="AQC71" s="1"/>
      <c r="AQD71" s="1"/>
      <c r="AQE71" s="1"/>
      <c r="AQF71" s="1"/>
      <c r="AQG71" s="1"/>
      <c r="AQH71" s="1"/>
      <c r="AQI71" s="1"/>
      <c r="AQJ71" s="1"/>
      <c r="AQK71" s="1"/>
      <c r="AQL71" s="1"/>
      <c r="AQM71" s="1"/>
      <c r="AQN71" s="1"/>
      <c r="AQO71" s="1"/>
      <c r="AQP71" s="1"/>
      <c r="AQQ71" s="1"/>
      <c r="AQR71" s="1"/>
      <c r="AQS71" s="1"/>
      <c r="AQT71" s="1"/>
      <c r="AQU71" s="1"/>
      <c r="AQV71" s="1"/>
      <c r="AQW71" s="1"/>
      <c r="AQX71" s="1"/>
      <c r="AQY71" s="1"/>
      <c r="AQZ71" s="1"/>
      <c r="ARA71" s="1"/>
      <c r="ARB71" s="1"/>
      <c r="ARC71" s="1"/>
      <c r="ARD71" s="1"/>
      <c r="ARE71" s="1"/>
      <c r="ARF71" s="1"/>
      <c r="ARG71" s="1"/>
      <c r="ARH71" s="1"/>
      <c r="ARI71" s="1"/>
      <c r="ARJ71" s="1"/>
      <c r="ARK71" s="1"/>
      <c r="ARL71" s="1"/>
      <c r="ARM71" s="1"/>
      <c r="ARN71" s="1"/>
      <c r="ARO71" s="1"/>
      <c r="ARP71" s="1"/>
      <c r="ARQ71" s="1"/>
      <c r="ARR71" s="1"/>
      <c r="ARS71" s="1"/>
      <c r="ART71" s="1"/>
      <c r="ARU71" s="1"/>
      <c r="ARV71" s="1"/>
      <c r="ARW71" s="1"/>
      <c r="ARX71" s="1"/>
      <c r="ARY71" s="1"/>
      <c r="ARZ71" s="1"/>
      <c r="ASA71" s="1"/>
      <c r="ASB71" s="1"/>
      <c r="ASC71" s="1"/>
      <c r="ASD71" s="1"/>
      <c r="ASE71" s="1"/>
      <c r="ASF71" s="1"/>
      <c r="ASG71" s="1"/>
      <c r="ASH71" s="1"/>
      <c r="ASI71" s="1"/>
      <c r="ASJ71" s="1"/>
      <c r="ASK71" s="1"/>
      <c r="ASL71" s="1"/>
      <c r="ASM71" s="1"/>
      <c r="ASN71" s="1"/>
      <c r="ASO71" s="1"/>
      <c r="ASP71" s="1"/>
      <c r="ASQ71" s="1"/>
      <c r="ASR71" s="1"/>
      <c r="ASS71" s="1"/>
      <c r="AST71" s="1"/>
      <c r="ASU71" s="1"/>
      <c r="ASV71" s="1"/>
      <c r="ASW71" s="1"/>
      <c r="ASX71" s="1"/>
      <c r="ASY71" s="1"/>
      <c r="ASZ71" s="1"/>
      <c r="ATA71" s="1"/>
      <c r="ATB71" s="1"/>
      <c r="ATC71" s="1"/>
      <c r="ATD71" s="1"/>
      <c r="ATE71" s="1"/>
      <c r="ATF71" s="1"/>
      <c r="ATG71" s="1"/>
      <c r="ATH71" s="1"/>
      <c r="ATI71" s="1"/>
      <c r="ATJ71" s="1"/>
      <c r="ATK71" s="1"/>
      <c r="ATL71" s="1"/>
      <c r="ATM71" s="1"/>
      <c r="ATN71" s="1"/>
      <c r="ATO71" s="1"/>
      <c r="ATP71" s="1"/>
      <c r="ATQ71" s="1"/>
      <c r="ATR71" s="1"/>
      <c r="ATS71" s="1"/>
      <c r="ATT71" s="1"/>
      <c r="ATU71" s="1"/>
      <c r="ATV71" s="1"/>
      <c r="ATW71" s="1"/>
      <c r="ATX71" s="1"/>
      <c r="ATY71" s="1"/>
      <c r="ATZ71" s="1"/>
      <c r="AUA71" s="1"/>
      <c r="AUB71" s="1"/>
      <c r="AUC71" s="1"/>
      <c r="AUD71" s="1"/>
      <c r="AUE71" s="1"/>
      <c r="AUF71" s="1"/>
      <c r="AUG71" s="1"/>
      <c r="AUH71" s="1"/>
      <c r="AUI71" s="1"/>
      <c r="AUJ71" s="1"/>
      <c r="AUK71" s="1"/>
    </row>
    <row r="72" spans="1:1233" s="519" customFormat="1" ht="14.25">
      <c r="A72" s="53"/>
      <c r="B72" s="95" t="str">
        <f>IF('Client Info'!$D$79="Yes",'Client Info'!$D$61,"N/A")</f>
        <v>N/A</v>
      </c>
      <c r="C72" s="96" t="str">
        <f>IF(B72="ISO 9001",'Client Info'!$B$79,"N/A")</f>
        <v>N/A</v>
      </c>
      <c r="D72" s="180"/>
      <c r="E72" s="843">
        <f>'Effective Employees'!F58</f>
        <v>0</v>
      </c>
      <c r="F72" s="831"/>
      <c r="G72" s="210">
        <f>S$345</f>
        <v>0</v>
      </c>
      <c r="H72" s="832">
        <f ca="1">(1/3)*S345*T72*V72*X72*Z72</f>
        <v>0</v>
      </c>
      <c r="I72" s="832">
        <f ca="1">(2/3)*S345*T72*V72*X72*Z72</f>
        <v>0</v>
      </c>
      <c r="J72" s="210" t="e">
        <f ca="1">S346*T72*V72*X72*Z72/AA10</f>
        <v>#N/A</v>
      </c>
      <c r="K72" s="832">
        <f>IF($K$19="",0,S346*T72*V72*X72*Z72/AA10)</f>
        <v>0</v>
      </c>
      <c r="L72" s="832">
        <f>IF($L$19="",0,S346*T72*V72*X72*Z72/AA10)</f>
        <v>0</v>
      </c>
      <c r="M72" s="833" t="e">
        <f ca="1">IF($M$19="",0,S346*T72*V72*X72*Z72/AA10)</f>
        <v>#N/A</v>
      </c>
      <c r="N72" s="844" t="e">
        <f ca="1">S346*T72*V72*X72*Z72/AA10</f>
        <v>#N/A</v>
      </c>
      <c r="O72" s="436">
        <f ca="1">S347*T72*V72*X72*Z72</f>
        <v>0</v>
      </c>
      <c r="P72" s="53"/>
      <c r="Q72" s="53"/>
      <c r="R72" s="67"/>
      <c r="S72" s="702">
        <f>1</f>
        <v>1</v>
      </c>
      <c r="T72" s="702">
        <f t="shared" si="5"/>
        <v>1</v>
      </c>
      <c r="U72" s="703">
        <f ca="1">'Adjustment Factors'!AA527</f>
        <v>0</v>
      </c>
      <c r="V72" s="704">
        <f t="shared" ca="1" si="6"/>
        <v>1</v>
      </c>
      <c r="W72" s="705">
        <f>-'Client Info'!$C$55/100</f>
        <v>0</v>
      </c>
      <c r="X72" s="705">
        <f t="shared" si="7"/>
        <v>1</v>
      </c>
      <c r="Y72" s="705">
        <f>IF(Overview!$C$13="Yes",1,0)</f>
        <v>0</v>
      </c>
      <c r="Z72" s="705">
        <f>IF(Y72=1,IF('Integrated Reduction'!$C$29="",1,('Integrated Reduction'!$C$29/100+1)),1)</f>
        <v>1</v>
      </c>
      <c r="AA72" s="705">
        <f>IF(Sampling!F80="Yes",1,0)</f>
        <v>0</v>
      </c>
      <c r="AB72" s="705">
        <f>IF(Sampling!L80="Yes",1,0)</f>
        <v>0</v>
      </c>
      <c r="AC72" s="705">
        <f>IF(Sampling!G80="Yes",1,0)</f>
        <v>0</v>
      </c>
      <c r="AD72" s="705">
        <f>IF(Sampling!H80="Yes",1,0)</f>
        <v>0</v>
      </c>
      <c r="AE72" s="705">
        <f>IF(Sampling!I80="Yes",1,0)</f>
        <v>0</v>
      </c>
      <c r="AF72" s="705">
        <f>IF(Sampling!J80="Yes",1,0)</f>
        <v>0</v>
      </c>
      <c r="AG72" s="706">
        <f>IF(Sampling!K80="Yes",1,0)</f>
        <v>0</v>
      </c>
      <c r="AH72" s="790">
        <f t="shared" ca="1" si="8"/>
        <v>0</v>
      </c>
      <c r="AI72" s="790">
        <f t="shared" ca="1" si="13"/>
        <v>0</v>
      </c>
      <c r="AJ72" s="790" t="e">
        <f t="shared" ca="1" si="14"/>
        <v>#N/A</v>
      </c>
      <c r="AK72" s="790">
        <f t="shared" si="15"/>
        <v>0</v>
      </c>
      <c r="AL72" s="790">
        <f t="shared" si="16"/>
        <v>0</v>
      </c>
      <c r="AM72" s="790" t="e">
        <f t="shared" ca="1" si="17"/>
        <v>#N/A</v>
      </c>
      <c r="AN72" s="790" t="e">
        <f t="shared" ca="1" si="18"/>
        <v>#N/A</v>
      </c>
      <c r="AO72" s="790">
        <f t="shared" ca="1" si="10"/>
        <v>0</v>
      </c>
      <c r="AP72" s="790">
        <f t="shared" ca="1" si="11"/>
        <v>0</v>
      </c>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c r="ADD72" s="1"/>
      <c r="ADE72" s="1"/>
      <c r="ADF72" s="1"/>
      <c r="ADG72" s="1"/>
      <c r="ADH72" s="1"/>
      <c r="ADI72" s="1"/>
      <c r="ADJ72" s="1"/>
      <c r="ADK72" s="1"/>
      <c r="ADL72" s="1"/>
      <c r="ADM72" s="1"/>
      <c r="ADN72" s="1"/>
      <c r="ADO72" s="1"/>
      <c r="ADP72" s="1"/>
      <c r="ADQ72" s="1"/>
      <c r="ADR72" s="1"/>
      <c r="ADS72" s="1"/>
      <c r="ADT72" s="1"/>
      <c r="ADU72" s="1"/>
      <c r="ADV72" s="1"/>
      <c r="ADW72" s="1"/>
      <c r="ADX72" s="1"/>
      <c r="ADY72" s="1"/>
      <c r="ADZ72" s="1"/>
      <c r="AEA72" s="1"/>
      <c r="AEB72" s="1"/>
      <c r="AEC72" s="1"/>
      <c r="AED72" s="1"/>
      <c r="AEE72" s="1"/>
      <c r="AEF72" s="1"/>
      <c r="AEG72" s="1"/>
      <c r="AEH72" s="1"/>
      <c r="AEI72" s="1"/>
      <c r="AEJ72" s="1"/>
      <c r="AEK72" s="1"/>
      <c r="AEL72" s="1"/>
      <c r="AEM72" s="1"/>
      <c r="AEN72" s="1"/>
      <c r="AEO72" s="1"/>
      <c r="AEP72" s="1"/>
      <c r="AEQ72" s="1"/>
      <c r="AER72" s="1"/>
      <c r="AES72" s="1"/>
      <c r="AET72" s="1"/>
      <c r="AEU72" s="1"/>
      <c r="AEV72" s="1"/>
      <c r="AEW72" s="1"/>
      <c r="AEX72" s="1"/>
      <c r="AEY72" s="1"/>
      <c r="AEZ72" s="1"/>
      <c r="AFA72" s="1"/>
      <c r="AFB72" s="1"/>
      <c r="AFC72" s="1"/>
      <c r="AFD72" s="1"/>
      <c r="AFE72" s="1"/>
      <c r="AFF72" s="1"/>
      <c r="AFG72" s="1"/>
      <c r="AFH72" s="1"/>
      <c r="AFI72" s="1"/>
      <c r="AFJ72" s="1"/>
      <c r="AFK72" s="1"/>
      <c r="AFL72" s="1"/>
      <c r="AFM72" s="1"/>
      <c r="AFN72" s="1"/>
      <c r="AFO72" s="1"/>
      <c r="AFP72" s="1"/>
      <c r="AFQ72" s="1"/>
      <c r="AFR72" s="1"/>
      <c r="AFS72" s="1"/>
      <c r="AFT72" s="1"/>
      <c r="AFU72" s="1"/>
      <c r="AFV72" s="1"/>
      <c r="AFW72" s="1"/>
      <c r="AFX72" s="1"/>
      <c r="AFY72" s="1"/>
      <c r="AFZ72" s="1"/>
      <c r="AGA72" s="1"/>
      <c r="AGB72" s="1"/>
      <c r="AGC72" s="1"/>
      <c r="AGD72" s="1"/>
      <c r="AGE72" s="1"/>
      <c r="AGF72" s="1"/>
      <c r="AGG72" s="1"/>
      <c r="AGH72" s="1"/>
      <c r="AGI72" s="1"/>
      <c r="AGJ72" s="1"/>
      <c r="AGK72" s="1"/>
      <c r="AGL72" s="1"/>
      <c r="AGM72" s="1"/>
      <c r="AGN72" s="1"/>
      <c r="AGO72" s="1"/>
      <c r="AGP72" s="1"/>
      <c r="AGQ72" s="1"/>
      <c r="AGR72" s="1"/>
      <c r="AGS72" s="1"/>
      <c r="AGT72" s="1"/>
      <c r="AGU72" s="1"/>
      <c r="AGV72" s="1"/>
      <c r="AGW72" s="1"/>
      <c r="AGX72" s="1"/>
      <c r="AGY72" s="1"/>
      <c r="AGZ72" s="1"/>
      <c r="AHA72" s="1"/>
      <c r="AHB72" s="1"/>
      <c r="AHC72" s="1"/>
      <c r="AHD72" s="1"/>
      <c r="AHE72" s="1"/>
      <c r="AHF72" s="1"/>
      <c r="AHG72" s="1"/>
      <c r="AHH72" s="1"/>
      <c r="AHI72" s="1"/>
      <c r="AHJ72" s="1"/>
      <c r="AHK72" s="1"/>
      <c r="AHL72" s="1"/>
      <c r="AHM72" s="1"/>
      <c r="AHN72" s="1"/>
      <c r="AHO72" s="1"/>
      <c r="AHP72" s="1"/>
      <c r="AHQ72" s="1"/>
      <c r="AHR72" s="1"/>
      <c r="AHS72" s="1"/>
      <c r="AHT72" s="1"/>
      <c r="AHU72" s="1"/>
      <c r="AHV72" s="1"/>
      <c r="AHW72" s="1"/>
      <c r="AHX72" s="1"/>
      <c r="AHY72" s="1"/>
      <c r="AHZ72" s="1"/>
      <c r="AIA72" s="1"/>
      <c r="AIB72" s="1"/>
      <c r="AIC72" s="1"/>
      <c r="AID72" s="1"/>
      <c r="AIE72" s="1"/>
      <c r="AIF72" s="1"/>
      <c r="AIG72" s="1"/>
      <c r="AIH72" s="1"/>
      <c r="AII72" s="1"/>
      <c r="AIJ72" s="1"/>
      <c r="AIK72" s="1"/>
      <c r="AIL72" s="1"/>
      <c r="AIM72" s="1"/>
      <c r="AIN72" s="1"/>
      <c r="AIO72" s="1"/>
      <c r="AIP72" s="1"/>
      <c r="AIQ72" s="1"/>
      <c r="AIR72" s="1"/>
      <c r="AIS72" s="1"/>
      <c r="AIT72" s="1"/>
      <c r="AIU72" s="1"/>
      <c r="AIV72" s="1"/>
      <c r="AIW72" s="1"/>
      <c r="AIX72" s="1"/>
      <c r="AIY72" s="1"/>
      <c r="AIZ72" s="1"/>
      <c r="AJA72" s="1"/>
      <c r="AJB72" s="1"/>
      <c r="AJC72" s="1"/>
      <c r="AJD72" s="1"/>
      <c r="AJE72" s="1"/>
      <c r="AJF72" s="1"/>
      <c r="AJG72" s="1"/>
      <c r="AJH72" s="1"/>
      <c r="AJI72" s="1"/>
      <c r="AJJ72" s="1"/>
      <c r="AJK72" s="1"/>
      <c r="AJL72" s="1"/>
      <c r="AJM72" s="1"/>
      <c r="AJN72" s="1"/>
      <c r="AJO72" s="1"/>
      <c r="AJP72" s="1"/>
      <c r="AJQ72" s="1"/>
      <c r="AJR72" s="1"/>
      <c r="AJS72" s="1"/>
      <c r="AJT72" s="1"/>
      <c r="AJU72" s="1"/>
      <c r="AJV72" s="1"/>
      <c r="AJW72" s="1"/>
      <c r="AJX72" s="1"/>
      <c r="AJY72" s="1"/>
      <c r="AJZ72" s="1"/>
      <c r="AKA72" s="1"/>
      <c r="AKB72" s="1"/>
      <c r="AKC72" s="1"/>
      <c r="AKD72" s="1"/>
      <c r="AKE72" s="1"/>
      <c r="AKF72" s="1"/>
      <c r="AKG72" s="1"/>
      <c r="AKH72" s="1"/>
      <c r="AKI72" s="1"/>
      <c r="AKJ72" s="1"/>
      <c r="AKK72" s="1"/>
      <c r="AKL72" s="1"/>
      <c r="AKM72" s="1"/>
      <c r="AKN72" s="1"/>
      <c r="AKO72" s="1"/>
      <c r="AKP72" s="1"/>
      <c r="AKQ72" s="1"/>
      <c r="AKR72" s="1"/>
      <c r="AKS72" s="1"/>
      <c r="AKT72" s="1"/>
      <c r="AKU72" s="1"/>
      <c r="AKV72" s="1"/>
      <c r="AKW72" s="1"/>
      <c r="AKX72" s="1"/>
      <c r="AKY72" s="1"/>
      <c r="AKZ72" s="1"/>
      <c r="ALA72" s="1"/>
      <c r="ALB72" s="1"/>
      <c r="ALC72" s="1"/>
      <c r="ALD72" s="1"/>
      <c r="ALE72" s="1"/>
      <c r="ALF72" s="1"/>
      <c r="ALG72" s="1"/>
      <c r="ALH72" s="1"/>
      <c r="ALI72" s="1"/>
      <c r="ALJ72" s="1"/>
      <c r="ALK72" s="1"/>
      <c r="ALL72" s="1"/>
      <c r="ALM72" s="1"/>
      <c r="ALN72" s="1"/>
      <c r="ALO72" s="1"/>
      <c r="ALP72" s="1"/>
      <c r="ALQ72" s="1"/>
      <c r="ALR72" s="1"/>
      <c r="ALS72" s="1"/>
      <c r="ALT72" s="1"/>
      <c r="ALU72" s="1"/>
      <c r="ALV72" s="1"/>
      <c r="ALW72" s="1"/>
      <c r="ALX72" s="1"/>
      <c r="ALY72" s="1"/>
      <c r="ALZ72" s="1"/>
      <c r="AMA72" s="1"/>
      <c r="AMB72" s="1"/>
      <c r="AMC72" s="1"/>
      <c r="AMD72" s="1"/>
      <c r="AME72" s="1"/>
      <c r="AMF72" s="1"/>
      <c r="AMG72" s="1"/>
      <c r="AMH72" s="1"/>
      <c r="AMI72" s="1"/>
      <c r="AMJ72" s="1"/>
      <c r="AMK72" s="1"/>
      <c r="AML72" s="1"/>
      <c r="AMM72" s="1"/>
      <c r="AMN72" s="1"/>
      <c r="AMO72" s="1"/>
      <c r="AMP72" s="1"/>
      <c r="AMQ72" s="1"/>
      <c r="AMR72" s="1"/>
      <c r="AMS72" s="1"/>
      <c r="AMT72" s="1"/>
      <c r="AMU72" s="1"/>
      <c r="AMV72" s="1"/>
      <c r="AMW72" s="1"/>
      <c r="AMX72" s="1"/>
      <c r="AMY72" s="1"/>
      <c r="AMZ72" s="1"/>
      <c r="ANA72" s="1"/>
      <c r="ANB72" s="1"/>
      <c r="ANC72" s="1"/>
      <c r="AND72" s="1"/>
      <c r="ANE72" s="1"/>
      <c r="ANF72" s="1"/>
      <c r="ANG72" s="1"/>
      <c r="ANH72" s="1"/>
      <c r="ANI72" s="1"/>
      <c r="ANJ72" s="1"/>
      <c r="ANK72" s="1"/>
      <c r="ANL72" s="1"/>
      <c r="ANM72" s="1"/>
      <c r="ANN72" s="1"/>
      <c r="ANO72" s="1"/>
      <c r="ANP72" s="1"/>
      <c r="ANQ72" s="1"/>
      <c r="ANR72" s="1"/>
      <c r="ANS72" s="1"/>
      <c r="ANT72" s="1"/>
      <c r="ANU72" s="1"/>
      <c r="ANV72" s="1"/>
      <c r="ANW72" s="1"/>
      <c r="ANX72" s="1"/>
      <c r="ANY72" s="1"/>
      <c r="ANZ72" s="1"/>
      <c r="AOA72" s="1"/>
      <c r="AOB72" s="1"/>
      <c r="AOC72" s="1"/>
      <c r="AOD72" s="1"/>
      <c r="AOE72" s="1"/>
      <c r="AOF72" s="1"/>
      <c r="AOG72" s="1"/>
      <c r="AOH72" s="1"/>
      <c r="AOI72" s="1"/>
      <c r="AOJ72" s="1"/>
      <c r="AOK72" s="1"/>
      <c r="AOL72" s="1"/>
      <c r="AOM72" s="1"/>
      <c r="AON72" s="1"/>
      <c r="AOO72" s="1"/>
      <c r="AOP72" s="1"/>
      <c r="AOQ72" s="1"/>
      <c r="AOR72" s="1"/>
      <c r="AOS72" s="1"/>
      <c r="AOT72" s="1"/>
      <c r="AOU72" s="1"/>
      <c r="AOV72" s="1"/>
      <c r="AOW72" s="1"/>
      <c r="AOX72" s="1"/>
      <c r="AOY72" s="1"/>
      <c r="AOZ72" s="1"/>
      <c r="APA72" s="1"/>
      <c r="APB72" s="1"/>
      <c r="APC72" s="1"/>
      <c r="APD72" s="1"/>
      <c r="APE72" s="1"/>
      <c r="APF72" s="1"/>
      <c r="APG72" s="1"/>
      <c r="APH72" s="1"/>
      <c r="API72" s="1"/>
      <c r="APJ72" s="1"/>
      <c r="APK72" s="1"/>
      <c r="APL72" s="1"/>
      <c r="APM72" s="1"/>
      <c r="APN72" s="1"/>
      <c r="APO72" s="1"/>
      <c r="APP72" s="1"/>
      <c r="APQ72" s="1"/>
      <c r="APR72" s="1"/>
      <c r="APS72" s="1"/>
      <c r="APT72" s="1"/>
      <c r="APU72" s="1"/>
      <c r="APV72" s="1"/>
      <c r="APW72" s="1"/>
      <c r="APX72" s="1"/>
      <c r="APY72" s="1"/>
      <c r="APZ72" s="1"/>
      <c r="AQA72" s="1"/>
      <c r="AQB72" s="1"/>
      <c r="AQC72" s="1"/>
      <c r="AQD72" s="1"/>
      <c r="AQE72" s="1"/>
      <c r="AQF72" s="1"/>
      <c r="AQG72" s="1"/>
      <c r="AQH72" s="1"/>
      <c r="AQI72" s="1"/>
      <c r="AQJ72" s="1"/>
      <c r="AQK72" s="1"/>
      <c r="AQL72" s="1"/>
      <c r="AQM72" s="1"/>
      <c r="AQN72" s="1"/>
      <c r="AQO72" s="1"/>
      <c r="AQP72" s="1"/>
      <c r="AQQ72" s="1"/>
      <c r="AQR72" s="1"/>
      <c r="AQS72" s="1"/>
      <c r="AQT72" s="1"/>
      <c r="AQU72" s="1"/>
      <c r="AQV72" s="1"/>
      <c r="AQW72" s="1"/>
      <c r="AQX72" s="1"/>
      <c r="AQY72" s="1"/>
      <c r="AQZ72" s="1"/>
      <c r="ARA72" s="1"/>
      <c r="ARB72" s="1"/>
      <c r="ARC72" s="1"/>
      <c r="ARD72" s="1"/>
      <c r="ARE72" s="1"/>
      <c r="ARF72" s="1"/>
      <c r="ARG72" s="1"/>
      <c r="ARH72" s="1"/>
      <c r="ARI72" s="1"/>
      <c r="ARJ72" s="1"/>
      <c r="ARK72" s="1"/>
      <c r="ARL72" s="1"/>
      <c r="ARM72" s="1"/>
      <c r="ARN72" s="1"/>
      <c r="ARO72" s="1"/>
      <c r="ARP72" s="1"/>
      <c r="ARQ72" s="1"/>
      <c r="ARR72" s="1"/>
      <c r="ARS72" s="1"/>
      <c r="ART72" s="1"/>
      <c r="ARU72" s="1"/>
      <c r="ARV72" s="1"/>
      <c r="ARW72" s="1"/>
      <c r="ARX72" s="1"/>
      <c r="ARY72" s="1"/>
      <c r="ARZ72" s="1"/>
      <c r="ASA72" s="1"/>
      <c r="ASB72" s="1"/>
      <c r="ASC72" s="1"/>
      <c r="ASD72" s="1"/>
      <c r="ASE72" s="1"/>
      <c r="ASF72" s="1"/>
      <c r="ASG72" s="1"/>
      <c r="ASH72" s="1"/>
      <c r="ASI72" s="1"/>
      <c r="ASJ72" s="1"/>
      <c r="ASK72" s="1"/>
      <c r="ASL72" s="1"/>
      <c r="ASM72" s="1"/>
      <c r="ASN72" s="1"/>
      <c r="ASO72" s="1"/>
      <c r="ASP72" s="1"/>
      <c r="ASQ72" s="1"/>
      <c r="ASR72" s="1"/>
      <c r="ASS72" s="1"/>
      <c r="AST72" s="1"/>
      <c r="ASU72" s="1"/>
      <c r="ASV72" s="1"/>
      <c r="ASW72" s="1"/>
      <c r="ASX72" s="1"/>
      <c r="ASY72" s="1"/>
      <c r="ASZ72" s="1"/>
      <c r="ATA72" s="1"/>
      <c r="ATB72" s="1"/>
      <c r="ATC72" s="1"/>
      <c r="ATD72" s="1"/>
      <c r="ATE72" s="1"/>
      <c r="ATF72" s="1"/>
      <c r="ATG72" s="1"/>
      <c r="ATH72" s="1"/>
      <c r="ATI72" s="1"/>
      <c r="ATJ72" s="1"/>
      <c r="ATK72" s="1"/>
      <c r="ATL72" s="1"/>
      <c r="ATM72" s="1"/>
      <c r="ATN72" s="1"/>
      <c r="ATO72" s="1"/>
      <c r="ATP72" s="1"/>
      <c r="ATQ72" s="1"/>
      <c r="ATR72" s="1"/>
      <c r="ATS72" s="1"/>
      <c r="ATT72" s="1"/>
      <c r="ATU72" s="1"/>
      <c r="ATV72" s="1"/>
      <c r="ATW72" s="1"/>
      <c r="ATX72" s="1"/>
      <c r="ATY72" s="1"/>
      <c r="ATZ72" s="1"/>
      <c r="AUA72" s="1"/>
      <c r="AUB72" s="1"/>
      <c r="AUC72" s="1"/>
      <c r="AUD72" s="1"/>
      <c r="AUE72" s="1"/>
      <c r="AUF72" s="1"/>
      <c r="AUG72" s="1"/>
      <c r="AUH72" s="1"/>
      <c r="AUI72" s="1"/>
      <c r="AUJ72" s="1"/>
      <c r="AUK72" s="1"/>
    </row>
    <row r="73" spans="1:1233" s="519" customFormat="1" ht="14.25">
      <c r="A73" s="53"/>
      <c r="B73" s="97" t="str">
        <f>IF('Client Info'!$E$79="Yes",'Client Info'!$E$61,"N/A")</f>
        <v>N/A</v>
      </c>
      <c r="C73" s="62" t="str">
        <f>IF(B73="ISO 14001",'Client Info'!$B$79,"N/A")</f>
        <v>N/A</v>
      </c>
      <c r="D73" s="181"/>
      <c r="E73" s="834">
        <f>'Effective Employees'!F59</f>
        <v>0</v>
      </c>
      <c r="F73" s="831"/>
      <c r="G73" s="835">
        <f>S$363</f>
        <v>0</v>
      </c>
      <c r="H73" s="835">
        <f ca="1">(1/3)*S363*T73*V73*X73*Z73</f>
        <v>0</v>
      </c>
      <c r="I73" s="835">
        <f ca="1">(2/3)*S363*T73*V73*X73*Z73</f>
        <v>0</v>
      </c>
      <c r="J73" s="849" t="e">
        <f ca="1">S364*T73*V73*X73*Z73/AA10</f>
        <v>#N/A</v>
      </c>
      <c r="K73" s="835">
        <f>IF($K$19="",0,S364*T73*V73*X73*Z73/AA10)</f>
        <v>0</v>
      </c>
      <c r="L73" s="835">
        <f>IF($L$19="",0,S364*T73*V73*X73*Z73/AA10)</f>
        <v>0</v>
      </c>
      <c r="M73" s="836" t="e">
        <f ca="1">IF($M$19="",0,S364*T73*V73*X73*Z73/AA10)</f>
        <v>#N/A</v>
      </c>
      <c r="N73" s="837" t="e">
        <f ca="1">S364*T73*V73*X73*Z73/AA10</f>
        <v>#N/A</v>
      </c>
      <c r="O73" s="838">
        <f ca="1">S365*T73*V73*X73*Z73</f>
        <v>0</v>
      </c>
      <c r="P73" s="53"/>
      <c r="Q73" s="53"/>
      <c r="R73" s="67"/>
      <c r="S73" s="386">
        <f>1</f>
        <v>1</v>
      </c>
      <c r="T73" s="386">
        <f t="shared" si="5"/>
        <v>1</v>
      </c>
      <c r="U73" s="707">
        <f ca="1">'Adjustment Factors'!AP527</f>
        <v>0</v>
      </c>
      <c r="V73" s="208">
        <f t="shared" ca="1" si="6"/>
        <v>1</v>
      </c>
      <c r="W73" s="67">
        <f>-'Client Info'!$C$55/100</f>
        <v>0</v>
      </c>
      <c r="X73" s="67">
        <f t="shared" si="7"/>
        <v>1</v>
      </c>
      <c r="Y73" s="67">
        <f>IF(Overview!$C$14="Yes",1,0)</f>
        <v>0</v>
      </c>
      <c r="Z73" s="67">
        <f>IF(Y73=1,IF('Integrated Reduction'!$C$29="",1,('Integrated Reduction'!$C$29/100+1)),1)</f>
        <v>1</v>
      </c>
      <c r="AA73" s="67">
        <f>IF(Sampling!F81="Yes",1,0)</f>
        <v>0</v>
      </c>
      <c r="AB73" s="67">
        <f>IF(Sampling!L81="Yes",1,0)</f>
        <v>0</v>
      </c>
      <c r="AC73" s="67">
        <f>IF(Sampling!G81="Yes",1,0)</f>
        <v>0</v>
      </c>
      <c r="AD73" s="67">
        <f>IF(Sampling!H81="Yes",1,0)</f>
        <v>0</v>
      </c>
      <c r="AE73" s="67">
        <f>IF(Sampling!I81="Yes",1,0)</f>
        <v>0</v>
      </c>
      <c r="AF73" s="67">
        <f>IF(Sampling!J81="Yes",1,0)</f>
        <v>0</v>
      </c>
      <c r="AG73" s="708">
        <f>IF(Sampling!K81="Yes",1,0)</f>
        <v>0</v>
      </c>
      <c r="AH73" s="791">
        <f t="shared" ca="1" si="8"/>
        <v>0</v>
      </c>
      <c r="AI73" s="791">
        <f t="shared" ca="1" si="13"/>
        <v>0</v>
      </c>
      <c r="AJ73" s="791" t="e">
        <f t="shared" ca="1" si="14"/>
        <v>#N/A</v>
      </c>
      <c r="AK73" s="791">
        <f t="shared" si="15"/>
        <v>0</v>
      </c>
      <c r="AL73" s="791">
        <f t="shared" si="16"/>
        <v>0</v>
      </c>
      <c r="AM73" s="791" t="e">
        <f t="shared" ca="1" si="17"/>
        <v>#N/A</v>
      </c>
      <c r="AN73" s="791" t="e">
        <f t="shared" ca="1" si="18"/>
        <v>#N/A</v>
      </c>
      <c r="AO73" s="791">
        <f t="shared" ca="1" si="10"/>
        <v>0</v>
      </c>
      <c r="AP73" s="791">
        <f t="shared" ca="1" si="11"/>
        <v>0</v>
      </c>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c r="ADD73" s="1"/>
      <c r="ADE73" s="1"/>
      <c r="ADF73" s="1"/>
      <c r="ADG73" s="1"/>
      <c r="ADH73" s="1"/>
      <c r="ADI73" s="1"/>
      <c r="ADJ73" s="1"/>
      <c r="ADK73" s="1"/>
      <c r="ADL73" s="1"/>
      <c r="ADM73" s="1"/>
      <c r="ADN73" s="1"/>
      <c r="ADO73" s="1"/>
      <c r="ADP73" s="1"/>
      <c r="ADQ73" s="1"/>
      <c r="ADR73" s="1"/>
      <c r="ADS73" s="1"/>
      <c r="ADT73" s="1"/>
      <c r="ADU73" s="1"/>
      <c r="ADV73" s="1"/>
      <c r="ADW73" s="1"/>
      <c r="ADX73" s="1"/>
      <c r="ADY73" s="1"/>
      <c r="ADZ73" s="1"/>
      <c r="AEA73" s="1"/>
      <c r="AEB73" s="1"/>
      <c r="AEC73" s="1"/>
      <c r="AED73" s="1"/>
      <c r="AEE73" s="1"/>
      <c r="AEF73" s="1"/>
      <c r="AEG73" s="1"/>
      <c r="AEH73" s="1"/>
      <c r="AEI73" s="1"/>
      <c r="AEJ73" s="1"/>
      <c r="AEK73" s="1"/>
      <c r="AEL73" s="1"/>
      <c r="AEM73" s="1"/>
      <c r="AEN73" s="1"/>
      <c r="AEO73" s="1"/>
      <c r="AEP73" s="1"/>
      <c r="AEQ73" s="1"/>
      <c r="AER73" s="1"/>
      <c r="AES73" s="1"/>
      <c r="AET73" s="1"/>
      <c r="AEU73" s="1"/>
      <c r="AEV73" s="1"/>
      <c r="AEW73" s="1"/>
      <c r="AEX73" s="1"/>
      <c r="AEY73" s="1"/>
      <c r="AEZ73" s="1"/>
      <c r="AFA73" s="1"/>
      <c r="AFB73" s="1"/>
      <c r="AFC73" s="1"/>
      <c r="AFD73" s="1"/>
      <c r="AFE73" s="1"/>
      <c r="AFF73" s="1"/>
      <c r="AFG73" s="1"/>
      <c r="AFH73" s="1"/>
      <c r="AFI73" s="1"/>
      <c r="AFJ73" s="1"/>
      <c r="AFK73" s="1"/>
      <c r="AFL73" s="1"/>
      <c r="AFM73" s="1"/>
      <c r="AFN73" s="1"/>
      <c r="AFO73" s="1"/>
      <c r="AFP73" s="1"/>
      <c r="AFQ73" s="1"/>
      <c r="AFR73" s="1"/>
      <c r="AFS73" s="1"/>
      <c r="AFT73" s="1"/>
      <c r="AFU73" s="1"/>
      <c r="AFV73" s="1"/>
      <c r="AFW73" s="1"/>
      <c r="AFX73" s="1"/>
      <c r="AFY73" s="1"/>
      <c r="AFZ73" s="1"/>
      <c r="AGA73" s="1"/>
      <c r="AGB73" s="1"/>
      <c r="AGC73" s="1"/>
      <c r="AGD73" s="1"/>
      <c r="AGE73" s="1"/>
      <c r="AGF73" s="1"/>
      <c r="AGG73" s="1"/>
      <c r="AGH73" s="1"/>
      <c r="AGI73" s="1"/>
      <c r="AGJ73" s="1"/>
      <c r="AGK73" s="1"/>
      <c r="AGL73" s="1"/>
      <c r="AGM73" s="1"/>
      <c r="AGN73" s="1"/>
      <c r="AGO73" s="1"/>
      <c r="AGP73" s="1"/>
      <c r="AGQ73" s="1"/>
      <c r="AGR73" s="1"/>
      <c r="AGS73" s="1"/>
      <c r="AGT73" s="1"/>
      <c r="AGU73" s="1"/>
      <c r="AGV73" s="1"/>
      <c r="AGW73" s="1"/>
      <c r="AGX73" s="1"/>
      <c r="AGY73" s="1"/>
      <c r="AGZ73" s="1"/>
      <c r="AHA73" s="1"/>
      <c r="AHB73" s="1"/>
      <c r="AHC73" s="1"/>
      <c r="AHD73" s="1"/>
      <c r="AHE73" s="1"/>
      <c r="AHF73" s="1"/>
      <c r="AHG73" s="1"/>
      <c r="AHH73" s="1"/>
      <c r="AHI73" s="1"/>
      <c r="AHJ73" s="1"/>
      <c r="AHK73" s="1"/>
      <c r="AHL73" s="1"/>
      <c r="AHM73" s="1"/>
      <c r="AHN73" s="1"/>
      <c r="AHO73" s="1"/>
      <c r="AHP73" s="1"/>
      <c r="AHQ73" s="1"/>
      <c r="AHR73" s="1"/>
      <c r="AHS73" s="1"/>
      <c r="AHT73" s="1"/>
      <c r="AHU73" s="1"/>
      <c r="AHV73" s="1"/>
      <c r="AHW73" s="1"/>
      <c r="AHX73" s="1"/>
      <c r="AHY73" s="1"/>
      <c r="AHZ73" s="1"/>
      <c r="AIA73" s="1"/>
      <c r="AIB73" s="1"/>
      <c r="AIC73" s="1"/>
      <c r="AID73" s="1"/>
      <c r="AIE73" s="1"/>
      <c r="AIF73" s="1"/>
      <c r="AIG73" s="1"/>
      <c r="AIH73" s="1"/>
      <c r="AII73" s="1"/>
      <c r="AIJ73" s="1"/>
      <c r="AIK73" s="1"/>
      <c r="AIL73" s="1"/>
      <c r="AIM73" s="1"/>
      <c r="AIN73" s="1"/>
      <c r="AIO73" s="1"/>
      <c r="AIP73" s="1"/>
      <c r="AIQ73" s="1"/>
      <c r="AIR73" s="1"/>
      <c r="AIS73" s="1"/>
      <c r="AIT73" s="1"/>
      <c r="AIU73" s="1"/>
      <c r="AIV73" s="1"/>
      <c r="AIW73" s="1"/>
      <c r="AIX73" s="1"/>
      <c r="AIY73" s="1"/>
      <c r="AIZ73" s="1"/>
      <c r="AJA73" s="1"/>
      <c r="AJB73" s="1"/>
      <c r="AJC73" s="1"/>
      <c r="AJD73" s="1"/>
      <c r="AJE73" s="1"/>
      <c r="AJF73" s="1"/>
      <c r="AJG73" s="1"/>
      <c r="AJH73" s="1"/>
      <c r="AJI73" s="1"/>
      <c r="AJJ73" s="1"/>
      <c r="AJK73" s="1"/>
      <c r="AJL73" s="1"/>
      <c r="AJM73" s="1"/>
      <c r="AJN73" s="1"/>
      <c r="AJO73" s="1"/>
      <c r="AJP73" s="1"/>
      <c r="AJQ73" s="1"/>
      <c r="AJR73" s="1"/>
      <c r="AJS73" s="1"/>
      <c r="AJT73" s="1"/>
      <c r="AJU73" s="1"/>
      <c r="AJV73" s="1"/>
      <c r="AJW73" s="1"/>
      <c r="AJX73" s="1"/>
      <c r="AJY73" s="1"/>
      <c r="AJZ73" s="1"/>
      <c r="AKA73" s="1"/>
      <c r="AKB73" s="1"/>
      <c r="AKC73" s="1"/>
      <c r="AKD73" s="1"/>
      <c r="AKE73" s="1"/>
      <c r="AKF73" s="1"/>
      <c r="AKG73" s="1"/>
      <c r="AKH73" s="1"/>
      <c r="AKI73" s="1"/>
      <c r="AKJ73" s="1"/>
      <c r="AKK73" s="1"/>
      <c r="AKL73" s="1"/>
      <c r="AKM73" s="1"/>
      <c r="AKN73" s="1"/>
      <c r="AKO73" s="1"/>
      <c r="AKP73" s="1"/>
      <c r="AKQ73" s="1"/>
      <c r="AKR73" s="1"/>
      <c r="AKS73" s="1"/>
      <c r="AKT73" s="1"/>
      <c r="AKU73" s="1"/>
      <c r="AKV73" s="1"/>
      <c r="AKW73" s="1"/>
      <c r="AKX73" s="1"/>
      <c r="AKY73" s="1"/>
      <c r="AKZ73" s="1"/>
      <c r="ALA73" s="1"/>
      <c r="ALB73" s="1"/>
      <c r="ALC73" s="1"/>
      <c r="ALD73" s="1"/>
      <c r="ALE73" s="1"/>
      <c r="ALF73" s="1"/>
      <c r="ALG73" s="1"/>
      <c r="ALH73" s="1"/>
      <c r="ALI73" s="1"/>
      <c r="ALJ73" s="1"/>
      <c r="ALK73" s="1"/>
      <c r="ALL73" s="1"/>
      <c r="ALM73" s="1"/>
      <c r="ALN73" s="1"/>
      <c r="ALO73" s="1"/>
      <c r="ALP73" s="1"/>
      <c r="ALQ73" s="1"/>
      <c r="ALR73" s="1"/>
      <c r="ALS73" s="1"/>
      <c r="ALT73" s="1"/>
      <c r="ALU73" s="1"/>
      <c r="ALV73" s="1"/>
      <c r="ALW73" s="1"/>
      <c r="ALX73" s="1"/>
      <c r="ALY73" s="1"/>
      <c r="ALZ73" s="1"/>
      <c r="AMA73" s="1"/>
      <c r="AMB73" s="1"/>
      <c r="AMC73" s="1"/>
      <c r="AMD73" s="1"/>
      <c r="AME73" s="1"/>
      <c r="AMF73" s="1"/>
      <c r="AMG73" s="1"/>
      <c r="AMH73" s="1"/>
      <c r="AMI73" s="1"/>
      <c r="AMJ73" s="1"/>
      <c r="AMK73" s="1"/>
      <c r="AML73" s="1"/>
      <c r="AMM73" s="1"/>
      <c r="AMN73" s="1"/>
      <c r="AMO73" s="1"/>
      <c r="AMP73" s="1"/>
      <c r="AMQ73" s="1"/>
      <c r="AMR73" s="1"/>
      <c r="AMS73" s="1"/>
      <c r="AMT73" s="1"/>
      <c r="AMU73" s="1"/>
      <c r="AMV73" s="1"/>
      <c r="AMW73" s="1"/>
      <c r="AMX73" s="1"/>
      <c r="AMY73" s="1"/>
      <c r="AMZ73" s="1"/>
      <c r="ANA73" s="1"/>
      <c r="ANB73" s="1"/>
      <c r="ANC73" s="1"/>
      <c r="AND73" s="1"/>
      <c r="ANE73" s="1"/>
      <c r="ANF73" s="1"/>
      <c r="ANG73" s="1"/>
      <c r="ANH73" s="1"/>
      <c r="ANI73" s="1"/>
      <c r="ANJ73" s="1"/>
      <c r="ANK73" s="1"/>
      <c r="ANL73" s="1"/>
      <c r="ANM73" s="1"/>
      <c r="ANN73" s="1"/>
      <c r="ANO73" s="1"/>
      <c r="ANP73" s="1"/>
      <c r="ANQ73" s="1"/>
      <c r="ANR73" s="1"/>
      <c r="ANS73" s="1"/>
      <c r="ANT73" s="1"/>
      <c r="ANU73" s="1"/>
      <c r="ANV73" s="1"/>
      <c r="ANW73" s="1"/>
      <c r="ANX73" s="1"/>
      <c r="ANY73" s="1"/>
      <c r="ANZ73" s="1"/>
      <c r="AOA73" s="1"/>
      <c r="AOB73" s="1"/>
      <c r="AOC73" s="1"/>
      <c r="AOD73" s="1"/>
      <c r="AOE73" s="1"/>
      <c r="AOF73" s="1"/>
      <c r="AOG73" s="1"/>
      <c r="AOH73" s="1"/>
      <c r="AOI73" s="1"/>
      <c r="AOJ73" s="1"/>
      <c r="AOK73" s="1"/>
      <c r="AOL73" s="1"/>
      <c r="AOM73" s="1"/>
      <c r="AON73" s="1"/>
      <c r="AOO73" s="1"/>
      <c r="AOP73" s="1"/>
      <c r="AOQ73" s="1"/>
      <c r="AOR73" s="1"/>
      <c r="AOS73" s="1"/>
      <c r="AOT73" s="1"/>
      <c r="AOU73" s="1"/>
      <c r="AOV73" s="1"/>
      <c r="AOW73" s="1"/>
      <c r="AOX73" s="1"/>
      <c r="AOY73" s="1"/>
      <c r="AOZ73" s="1"/>
      <c r="APA73" s="1"/>
      <c r="APB73" s="1"/>
      <c r="APC73" s="1"/>
      <c r="APD73" s="1"/>
      <c r="APE73" s="1"/>
      <c r="APF73" s="1"/>
      <c r="APG73" s="1"/>
      <c r="APH73" s="1"/>
      <c r="API73" s="1"/>
      <c r="APJ73" s="1"/>
      <c r="APK73" s="1"/>
      <c r="APL73" s="1"/>
      <c r="APM73" s="1"/>
      <c r="APN73" s="1"/>
      <c r="APO73" s="1"/>
      <c r="APP73" s="1"/>
      <c r="APQ73" s="1"/>
      <c r="APR73" s="1"/>
      <c r="APS73" s="1"/>
      <c r="APT73" s="1"/>
      <c r="APU73" s="1"/>
      <c r="APV73" s="1"/>
      <c r="APW73" s="1"/>
      <c r="APX73" s="1"/>
      <c r="APY73" s="1"/>
      <c r="APZ73" s="1"/>
      <c r="AQA73" s="1"/>
      <c r="AQB73" s="1"/>
      <c r="AQC73" s="1"/>
      <c r="AQD73" s="1"/>
      <c r="AQE73" s="1"/>
      <c r="AQF73" s="1"/>
      <c r="AQG73" s="1"/>
      <c r="AQH73" s="1"/>
      <c r="AQI73" s="1"/>
      <c r="AQJ73" s="1"/>
      <c r="AQK73" s="1"/>
      <c r="AQL73" s="1"/>
      <c r="AQM73" s="1"/>
      <c r="AQN73" s="1"/>
      <c r="AQO73" s="1"/>
      <c r="AQP73" s="1"/>
      <c r="AQQ73" s="1"/>
      <c r="AQR73" s="1"/>
      <c r="AQS73" s="1"/>
      <c r="AQT73" s="1"/>
      <c r="AQU73" s="1"/>
      <c r="AQV73" s="1"/>
      <c r="AQW73" s="1"/>
      <c r="AQX73" s="1"/>
      <c r="AQY73" s="1"/>
      <c r="AQZ73" s="1"/>
      <c r="ARA73" s="1"/>
      <c r="ARB73" s="1"/>
      <c r="ARC73" s="1"/>
      <c r="ARD73" s="1"/>
      <c r="ARE73" s="1"/>
      <c r="ARF73" s="1"/>
      <c r="ARG73" s="1"/>
      <c r="ARH73" s="1"/>
      <c r="ARI73" s="1"/>
      <c r="ARJ73" s="1"/>
      <c r="ARK73" s="1"/>
      <c r="ARL73" s="1"/>
      <c r="ARM73" s="1"/>
      <c r="ARN73" s="1"/>
      <c r="ARO73" s="1"/>
      <c r="ARP73" s="1"/>
      <c r="ARQ73" s="1"/>
      <c r="ARR73" s="1"/>
      <c r="ARS73" s="1"/>
      <c r="ART73" s="1"/>
      <c r="ARU73" s="1"/>
      <c r="ARV73" s="1"/>
      <c r="ARW73" s="1"/>
      <c r="ARX73" s="1"/>
      <c r="ARY73" s="1"/>
      <c r="ARZ73" s="1"/>
      <c r="ASA73" s="1"/>
      <c r="ASB73" s="1"/>
      <c r="ASC73" s="1"/>
      <c r="ASD73" s="1"/>
      <c r="ASE73" s="1"/>
      <c r="ASF73" s="1"/>
      <c r="ASG73" s="1"/>
      <c r="ASH73" s="1"/>
      <c r="ASI73" s="1"/>
      <c r="ASJ73" s="1"/>
      <c r="ASK73" s="1"/>
      <c r="ASL73" s="1"/>
      <c r="ASM73" s="1"/>
      <c r="ASN73" s="1"/>
      <c r="ASO73" s="1"/>
      <c r="ASP73" s="1"/>
      <c r="ASQ73" s="1"/>
      <c r="ASR73" s="1"/>
      <c r="ASS73" s="1"/>
      <c r="AST73" s="1"/>
      <c r="ASU73" s="1"/>
      <c r="ASV73" s="1"/>
      <c r="ASW73" s="1"/>
      <c r="ASX73" s="1"/>
      <c r="ASY73" s="1"/>
      <c r="ASZ73" s="1"/>
      <c r="ATA73" s="1"/>
      <c r="ATB73" s="1"/>
      <c r="ATC73" s="1"/>
      <c r="ATD73" s="1"/>
      <c r="ATE73" s="1"/>
      <c r="ATF73" s="1"/>
      <c r="ATG73" s="1"/>
      <c r="ATH73" s="1"/>
      <c r="ATI73" s="1"/>
      <c r="ATJ73" s="1"/>
      <c r="ATK73" s="1"/>
      <c r="ATL73" s="1"/>
      <c r="ATM73" s="1"/>
      <c r="ATN73" s="1"/>
      <c r="ATO73" s="1"/>
      <c r="ATP73" s="1"/>
      <c r="ATQ73" s="1"/>
      <c r="ATR73" s="1"/>
      <c r="ATS73" s="1"/>
      <c r="ATT73" s="1"/>
      <c r="ATU73" s="1"/>
      <c r="ATV73" s="1"/>
      <c r="ATW73" s="1"/>
      <c r="ATX73" s="1"/>
      <c r="ATY73" s="1"/>
      <c r="ATZ73" s="1"/>
      <c r="AUA73" s="1"/>
      <c r="AUB73" s="1"/>
      <c r="AUC73" s="1"/>
      <c r="AUD73" s="1"/>
      <c r="AUE73" s="1"/>
      <c r="AUF73" s="1"/>
      <c r="AUG73" s="1"/>
      <c r="AUH73" s="1"/>
      <c r="AUI73" s="1"/>
      <c r="AUJ73" s="1"/>
      <c r="AUK73" s="1"/>
    </row>
    <row r="74" spans="1:1233" s="519" customFormat="1" ht="14.25">
      <c r="A74" s="53"/>
      <c r="B74" s="98" t="str">
        <f>IF('Client Info'!$F$79="Yes",'Client Info'!$F$61,"N/A")</f>
        <v>N/A</v>
      </c>
      <c r="C74" s="99" t="str">
        <f>IF(B74="ISO 45001",'Client Info'!$B$79,"N/A")</f>
        <v>N/A</v>
      </c>
      <c r="D74" s="182"/>
      <c r="E74" s="839">
        <f>'Effective Employees'!F60</f>
        <v>0</v>
      </c>
      <c r="F74" s="831"/>
      <c r="G74" s="840">
        <f>S$378</f>
        <v>0</v>
      </c>
      <c r="H74" s="840">
        <f ca="1">(1/3)*S378*T74*V74*X74*Z74</f>
        <v>0</v>
      </c>
      <c r="I74" s="840">
        <f ca="1">(2/3)*S378*T74*V74*X74*Z74</f>
        <v>0</v>
      </c>
      <c r="J74" s="850" t="e">
        <f ca="1">S379*T74*V74*X74*Z74/AA10</f>
        <v>#N/A</v>
      </c>
      <c r="K74" s="840">
        <f>IF($K$19="",0,S379*T74*V74*X74*Z74/AA10)</f>
        <v>0</v>
      </c>
      <c r="L74" s="840">
        <f>IF($L$19="",0,S379*T74*V74*X74*Z74/AA10)</f>
        <v>0</v>
      </c>
      <c r="M74" s="841" t="e">
        <f ca="1">IF($M$19="",0,S379*T74*V74*X74*Z74/AA10)</f>
        <v>#N/A</v>
      </c>
      <c r="N74" s="841" t="e">
        <f ca="1">S379*T74*V74*X74*Z74/AA10</f>
        <v>#N/A</v>
      </c>
      <c r="O74" s="842">
        <f ca="1">S380*T74*V74*X74*Z74</f>
        <v>0</v>
      </c>
      <c r="P74" s="53"/>
      <c r="Q74" s="53"/>
      <c r="R74" s="67"/>
      <c r="S74" s="709">
        <f>1</f>
        <v>1</v>
      </c>
      <c r="T74" s="709">
        <f t="shared" si="5"/>
        <v>1</v>
      </c>
      <c r="U74" s="710">
        <f ca="1">'Adjustment Factors'!BC527</f>
        <v>0</v>
      </c>
      <c r="V74" s="711">
        <f t="shared" ca="1" si="6"/>
        <v>1</v>
      </c>
      <c r="W74" s="712">
        <f>-'Client Info'!$C$55/100</f>
        <v>0</v>
      </c>
      <c r="X74" s="712">
        <f t="shared" si="7"/>
        <v>1</v>
      </c>
      <c r="Y74" s="712">
        <f>IF(Overview!$C$15="Yes",1,0)</f>
        <v>0</v>
      </c>
      <c r="Z74" s="712">
        <f>IF(Y74=1,IF('Integrated Reduction'!$C$29="",1,('Integrated Reduction'!$C$29/100+1)),1)</f>
        <v>1</v>
      </c>
      <c r="AA74" s="712">
        <f>IF(Sampling!F82="Yes",1,0)</f>
        <v>0</v>
      </c>
      <c r="AB74" s="712">
        <f>IF(Sampling!L82="Yes",1,0)</f>
        <v>0</v>
      </c>
      <c r="AC74" s="712">
        <f>IF(Sampling!G82="Yes",1,0)</f>
        <v>0</v>
      </c>
      <c r="AD74" s="712">
        <f>IF(Sampling!H82="Yes",1,0)</f>
        <v>0</v>
      </c>
      <c r="AE74" s="712">
        <f>IF(Sampling!I82="Yes",1,0)</f>
        <v>0</v>
      </c>
      <c r="AF74" s="712">
        <f>IF(Sampling!J82="Yes",1,0)</f>
        <v>0</v>
      </c>
      <c r="AG74" s="713">
        <f>IF(Sampling!K82="Yes",1,0)</f>
        <v>0</v>
      </c>
      <c r="AH74" s="792">
        <f t="shared" ca="1" si="8"/>
        <v>0</v>
      </c>
      <c r="AI74" s="792">
        <f t="shared" ca="1" si="13"/>
        <v>0</v>
      </c>
      <c r="AJ74" s="792" t="e">
        <f t="shared" ca="1" si="14"/>
        <v>#N/A</v>
      </c>
      <c r="AK74" s="792">
        <f t="shared" si="15"/>
        <v>0</v>
      </c>
      <c r="AL74" s="792">
        <f t="shared" si="16"/>
        <v>0</v>
      </c>
      <c r="AM74" s="792" t="e">
        <f t="shared" ca="1" si="17"/>
        <v>#N/A</v>
      </c>
      <c r="AN74" s="792" t="e">
        <f t="shared" ca="1" si="18"/>
        <v>#N/A</v>
      </c>
      <c r="AO74" s="792">
        <f t="shared" ca="1" si="10"/>
        <v>0</v>
      </c>
      <c r="AP74" s="792">
        <f t="shared" ca="1" si="11"/>
        <v>0</v>
      </c>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c r="ADD74" s="1"/>
      <c r="ADE74" s="1"/>
      <c r="ADF74" s="1"/>
      <c r="ADG74" s="1"/>
      <c r="ADH74" s="1"/>
      <c r="ADI74" s="1"/>
      <c r="ADJ74" s="1"/>
      <c r="ADK74" s="1"/>
      <c r="ADL74" s="1"/>
      <c r="ADM74" s="1"/>
      <c r="ADN74" s="1"/>
      <c r="ADO74" s="1"/>
      <c r="ADP74" s="1"/>
      <c r="ADQ74" s="1"/>
      <c r="ADR74" s="1"/>
      <c r="ADS74" s="1"/>
      <c r="ADT74" s="1"/>
      <c r="ADU74" s="1"/>
      <c r="ADV74" s="1"/>
      <c r="ADW74" s="1"/>
      <c r="ADX74" s="1"/>
      <c r="ADY74" s="1"/>
      <c r="ADZ74" s="1"/>
      <c r="AEA74" s="1"/>
      <c r="AEB74" s="1"/>
      <c r="AEC74" s="1"/>
      <c r="AED74" s="1"/>
      <c r="AEE74" s="1"/>
      <c r="AEF74" s="1"/>
      <c r="AEG74" s="1"/>
      <c r="AEH74" s="1"/>
      <c r="AEI74" s="1"/>
      <c r="AEJ74" s="1"/>
      <c r="AEK74" s="1"/>
      <c r="AEL74" s="1"/>
      <c r="AEM74" s="1"/>
      <c r="AEN74" s="1"/>
      <c r="AEO74" s="1"/>
      <c r="AEP74" s="1"/>
      <c r="AEQ74" s="1"/>
      <c r="AER74" s="1"/>
      <c r="AES74" s="1"/>
      <c r="AET74" s="1"/>
      <c r="AEU74" s="1"/>
      <c r="AEV74" s="1"/>
      <c r="AEW74" s="1"/>
      <c r="AEX74" s="1"/>
      <c r="AEY74" s="1"/>
      <c r="AEZ74" s="1"/>
      <c r="AFA74" s="1"/>
      <c r="AFB74" s="1"/>
      <c r="AFC74" s="1"/>
      <c r="AFD74" s="1"/>
      <c r="AFE74" s="1"/>
      <c r="AFF74" s="1"/>
      <c r="AFG74" s="1"/>
      <c r="AFH74" s="1"/>
      <c r="AFI74" s="1"/>
      <c r="AFJ74" s="1"/>
      <c r="AFK74" s="1"/>
      <c r="AFL74" s="1"/>
      <c r="AFM74" s="1"/>
      <c r="AFN74" s="1"/>
      <c r="AFO74" s="1"/>
      <c r="AFP74" s="1"/>
      <c r="AFQ74" s="1"/>
      <c r="AFR74" s="1"/>
      <c r="AFS74" s="1"/>
      <c r="AFT74" s="1"/>
      <c r="AFU74" s="1"/>
      <c r="AFV74" s="1"/>
      <c r="AFW74" s="1"/>
      <c r="AFX74" s="1"/>
      <c r="AFY74" s="1"/>
      <c r="AFZ74" s="1"/>
      <c r="AGA74" s="1"/>
      <c r="AGB74" s="1"/>
      <c r="AGC74" s="1"/>
      <c r="AGD74" s="1"/>
      <c r="AGE74" s="1"/>
      <c r="AGF74" s="1"/>
      <c r="AGG74" s="1"/>
      <c r="AGH74" s="1"/>
      <c r="AGI74" s="1"/>
      <c r="AGJ74" s="1"/>
      <c r="AGK74" s="1"/>
      <c r="AGL74" s="1"/>
      <c r="AGM74" s="1"/>
      <c r="AGN74" s="1"/>
      <c r="AGO74" s="1"/>
      <c r="AGP74" s="1"/>
      <c r="AGQ74" s="1"/>
      <c r="AGR74" s="1"/>
      <c r="AGS74" s="1"/>
      <c r="AGT74" s="1"/>
      <c r="AGU74" s="1"/>
      <c r="AGV74" s="1"/>
      <c r="AGW74" s="1"/>
      <c r="AGX74" s="1"/>
      <c r="AGY74" s="1"/>
      <c r="AGZ74" s="1"/>
      <c r="AHA74" s="1"/>
      <c r="AHB74" s="1"/>
      <c r="AHC74" s="1"/>
      <c r="AHD74" s="1"/>
      <c r="AHE74" s="1"/>
      <c r="AHF74" s="1"/>
      <c r="AHG74" s="1"/>
      <c r="AHH74" s="1"/>
      <c r="AHI74" s="1"/>
      <c r="AHJ74" s="1"/>
      <c r="AHK74" s="1"/>
      <c r="AHL74" s="1"/>
      <c r="AHM74" s="1"/>
      <c r="AHN74" s="1"/>
      <c r="AHO74" s="1"/>
      <c r="AHP74" s="1"/>
      <c r="AHQ74" s="1"/>
      <c r="AHR74" s="1"/>
      <c r="AHS74" s="1"/>
      <c r="AHT74" s="1"/>
      <c r="AHU74" s="1"/>
      <c r="AHV74" s="1"/>
      <c r="AHW74" s="1"/>
      <c r="AHX74" s="1"/>
      <c r="AHY74" s="1"/>
      <c r="AHZ74" s="1"/>
      <c r="AIA74" s="1"/>
      <c r="AIB74" s="1"/>
      <c r="AIC74" s="1"/>
      <c r="AID74" s="1"/>
      <c r="AIE74" s="1"/>
      <c r="AIF74" s="1"/>
      <c r="AIG74" s="1"/>
      <c r="AIH74" s="1"/>
      <c r="AII74" s="1"/>
      <c r="AIJ74" s="1"/>
      <c r="AIK74" s="1"/>
      <c r="AIL74" s="1"/>
      <c r="AIM74" s="1"/>
      <c r="AIN74" s="1"/>
      <c r="AIO74" s="1"/>
      <c r="AIP74" s="1"/>
      <c r="AIQ74" s="1"/>
      <c r="AIR74" s="1"/>
      <c r="AIS74" s="1"/>
      <c r="AIT74" s="1"/>
      <c r="AIU74" s="1"/>
      <c r="AIV74" s="1"/>
      <c r="AIW74" s="1"/>
      <c r="AIX74" s="1"/>
      <c r="AIY74" s="1"/>
      <c r="AIZ74" s="1"/>
      <c r="AJA74" s="1"/>
      <c r="AJB74" s="1"/>
      <c r="AJC74" s="1"/>
      <c r="AJD74" s="1"/>
      <c r="AJE74" s="1"/>
      <c r="AJF74" s="1"/>
      <c r="AJG74" s="1"/>
      <c r="AJH74" s="1"/>
      <c r="AJI74" s="1"/>
      <c r="AJJ74" s="1"/>
      <c r="AJK74" s="1"/>
      <c r="AJL74" s="1"/>
      <c r="AJM74" s="1"/>
      <c r="AJN74" s="1"/>
      <c r="AJO74" s="1"/>
      <c r="AJP74" s="1"/>
      <c r="AJQ74" s="1"/>
      <c r="AJR74" s="1"/>
      <c r="AJS74" s="1"/>
      <c r="AJT74" s="1"/>
      <c r="AJU74" s="1"/>
      <c r="AJV74" s="1"/>
      <c r="AJW74" s="1"/>
      <c r="AJX74" s="1"/>
      <c r="AJY74" s="1"/>
      <c r="AJZ74" s="1"/>
      <c r="AKA74" s="1"/>
      <c r="AKB74" s="1"/>
      <c r="AKC74" s="1"/>
      <c r="AKD74" s="1"/>
      <c r="AKE74" s="1"/>
      <c r="AKF74" s="1"/>
      <c r="AKG74" s="1"/>
      <c r="AKH74" s="1"/>
      <c r="AKI74" s="1"/>
      <c r="AKJ74" s="1"/>
      <c r="AKK74" s="1"/>
      <c r="AKL74" s="1"/>
      <c r="AKM74" s="1"/>
      <c r="AKN74" s="1"/>
      <c r="AKO74" s="1"/>
      <c r="AKP74" s="1"/>
      <c r="AKQ74" s="1"/>
      <c r="AKR74" s="1"/>
      <c r="AKS74" s="1"/>
      <c r="AKT74" s="1"/>
      <c r="AKU74" s="1"/>
      <c r="AKV74" s="1"/>
      <c r="AKW74" s="1"/>
      <c r="AKX74" s="1"/>
      <c r="AKY74" s="1"/>
      <c r="AKZ74" s="1"/>
      <c r="ALA74" s="1"/>
      <c r="ALB74" s="1"/>
      <c r="ALC74" s="1"/>
      <c r="ALD74" s="1"/>
      <c r="ALE74" s="1"/>
      <c r="ALF74" s="1"/>
      <c r="ALG74" s="1"/>
      <c r="ALH74" s="1"/>
      <c r="ALI74" s="1"/>
      <c r="ALJ74" s="1"/>
      <c r="ALK74" s="1"/>
      <c r="ALL74" s="1"/>
      <c r="ALM74" s="1"/>
      <c r="ALN74" s="1"/>
      <c r="ALO74" s="1"/>
      <c r="ALP74" s="1"/>
      <c r="ALQ74" s="1"/>
      <c r="ALR74" s="1"/>
      <c r="ALS74" s="1"/>
      <c r="ALT74" s="1"/>
      <c r="ALU74" s="1"/>
      <c r="ALV74" s="1"/>
      <c r="ALW74" s="1"/>
      <c r="ALX74" s="1"/>
      <c r="ALY74" s="1"/>
      <c r="ALZ74" s="1"/>
      <c r="AMA74" s="1"/>
      <c r="AMB74" s="1"/>
      <c r="AMC74" s="1"/>
      <c r="AMD74" s="1"/>
      <c r="AME74" s="1"/>
      <c r="AMF74" s="1"/>
      <c r="AMG74" s="1"/>
      <c r="AMH74" s="1"/>
      <c r="AMI74" s="1"/>
      <c r="AMJ74" s="1"/>
      <c r="AMK74" s="1"/>
      <c r="AML74" s="1"/>
      <c r="AMM74" s="1"/>
      <c r="AMN74" s="1"/>
      <c r="AMO74" s="1"/>
      <c r="AMP74" s="1"/>
      <c r="AMQ74" s="1"/>
      <c r="AMR74" s="1"/>
      <c r="AMS74" s="1"/>
      <c r="AMT74" s="1"/>
      <c r="AMU74" s="1"/>
      <c r="AMV74" s="1"/>
      <c r="AMW74" s="1"/>
      <c r="AMX74" s="1"/>
      <c r="AMY74" s="1"/>
      <c r="AMZ74" s="1"/>
      <c r="ANA74" s="1"/>
      <c r="ANB74" s="1"/>
      <c r="ANC74" s="1"/>
      <c r="AND74" s="1"/>
      <c r="ANE74" s="1"/>
      <c r="ANF74" s="1"/>
      <c r="ANG74" s="1"/>
      <c r="ANH74" s="1"/>
      <c r="ANI74" s="1"/>
      <c r="ANJ74" s="1"/>
      <c r="ANK74" s="1"/>
      <c r="ANL74" s="1"/>
      <c r="ANM74" s="1"/>
      <c r="ANN74" s="1"/>
      <c r="ANO74" s="1"/>
      <c r="ANP74" s="1"/>
      <c r="ANQ74" s="1"/>
      <c r="ANR74" s="1"/>
      <c r="ANS74" s="1"/>
      <c r="ANT74" s="1"/>
      <c r="ANU74" s="1"/>
      <c r="ANV74" s="1"/>
      <c r="ANW74" s="1"/>
      <c r="ANX74" s="1"/>
      <c r="ANY74" s="1"/>
      <c r="ANZ74" s="1"/>
      <c r="AOA74" s="1"/>
      <c r="AOB74" s="1"/>
      <c r="AOC74" s="1"/>
      <c r="AOD74" s="1"/>
      <c r="AOE74" s="1"/>
      <c r="AOF74" s="1"/>
      <c r="AOG74" s="1"/>
      <c r="AOH74" s="1"/>
      <c r="AOI74" s="1"/>
      <c r="AOJ74" s="1"/>
      <c r="AOK74" s="1"/>
      <c r="AOL74" s="1"/>
      <c r="AOM74" s="1"/>
      <c r="AON74" s="1"/>
      <c r="AOO74" s="1"/>
      <c r="AOP74" s="1"/>
      <c r="AOQ74" s="1"/>
      <c r="AOR74" s="1"/>
      <c r="AOS74" s="1"/>
      <c r="AOT74" s="1"/>
      <c r="AOU74" s="1"/>
      <c r="AOV74" s="1"/>
      <c r="AOW74" s="1"/>
      <c r="AOX74" s="1"/>
      <c r="AOY74" s="1"/>
      <c r="AOZ74" s="1"/>
      <c r="APA74" s="1"/>
      <c r="APB74" s="1"/>
      <c r="APC74" s="1"/>
      <c r="APD74" s="1"/>
      <c r="APE74" s="1"/>
      <c r="APF74" s="1"/>
      <c r="APG74" s="1"/>
      <c r="APH74" s="1"/>
      <c r="API74" s="1"/>
      <c r="APJ74" s="1"/>
      <c r="APK74" s="1"/>
      <c r="APL74" s="1"/>
      <c r="APM74" s="1"/>
      <c r="APN74" s="1"/>
      <c r="APO74" s="1"/>
      <c r="APP74" s="1"/>
      <c r="APQ74" s="1"/>
      <c r="APR74" s="1"/>
      <c r="APS74" s="1"/>
      <c r="APT74" s="1"/>
      <c r="APU74" s="1"/>
      <c r="APV74" s="1"/>
      <c r="APW74" s="1"/>
      <c r="APX74" s="1"/>
      <c r="APY74" s="1"/>
      <c r="APZ74" s="1"/>
      <c r="AQA74" s="1"/>
      <c r="AQB74" s="1"/>
      <c r="AQC74" s="1"/>
      <c r="AQD74" s="1"/>
      <c r="AQE74" s="1"/>
      <c r="AQF74" s="1"/>
      <c r="AQG74" s="1"/>
      <c r="AQH74" s="1"/>
      <c r="AQI74" s="1"/>
      <c r="AQJ74" s="1"/>
      <c r="AQK74" s="1"/>
      <c r="AQL74" s="1"/>
      <c r="AQM74" s="1"/>
      <c r="AQN74" s="1"/>
      <c r="AQO74" s="1"/>
      <c r="AQP74" s="1"/>
      <c r="AQQ74" s="1"/>
      <c r="AQR74" s="1"/>
      <c r="AQS74" s="1"/>
      <c r="AQT74" s="1"/>
      <c r="AQU74" s="1"/>
      <c r="AQV74" s="1"/>
      <c r="AQW74" s="1"/>
      <c r="AQX74" s="1"/>
      <c r="AQY74" s="1"/>
      <c r="AQZ74" s="1"/>
      <c r="ARA74" s="1"/>
      <c r="ARB74" s="1"/>
      <c r="ARC74" s="1"/>
      <c r="ARD74" s="1"/>
      <c r="ARE74" s="1"/>
      <c r="ARF74" s="1"/>
      <c r="ARG74" s="1"/>
      <c r="ARH74" s="1"/>
      <c r="ARI74" s="1"/>
      <c r="ARJ74" s="1"/>
      <c r="ARK74" s="1"/>
      <c r="ARL74" s="1"/>
      <c r="ARM74" s="1"/>
      <c r="ARN74" s="1"/>
      <c r="ARO74" s="1"/>
      <c r="ARP74" s="1"/>
      <c r="ARQ74" s="1"/>
      <c r="ARR74" s="1"/>
      <c r="ARS74" s="1"/>
      <c r="ART74" s="1"/>
      <c r="ARU74" s="1"/>
      <c r="ARV74" s="1"/>
      <c r="ARW74" s="1"/>
      <c r="ARX74" s="1"/>
      <c r="ARY74" s="1"/>
      <c r="ARZ74" s="1"/>
      <c r="ASA74" s="1"/>
      <c r="ASB74" s="1"/>
      <c r="ASC74" s="1"/>
      <c r="ASD74" s="1"/>
      <c r="ASE74" s="1"/>
      <c r="ASF74" s="1"/>
      <c r="ASG74" s="1"/>
      <c r="ASH74" s="1"/>
      <c r="ASI74" s="1"/>
      <c r="ASJ74" s="1"/>
      <c r="ASK74" s="1"/>
      <c r="ASL74" s="1"/>
      <c r="ASM74" s="1"/>
      <c r="ASN74" s="1"/>
      <c r="ASO74" s="1"/>
      <c r="ASP74" s="1"/>
      <c r="ASQ74" s="1"/>
      <c r="ASR74" s="1"/>
      <c r="ASS74" s="1"/>
      <c r="AST74" s="1"/>
      <c r="ASU74" s="1"/>
      <c r="ASV74" s="1"/>
      <c r="ASW74" s="1"/>
      <c r="ASX74" s="1"/>
      <c r="ASY74" s="1"/>
      <c r="ASZ74" s="1"/>
      <c r="ATA74" s="1"/>
      <c r="ATB74" s="1"/>
      <c r="ATC74" s="1"/>
      <c r="ATD74" s="1"/>
      <c r="ATE74" s="1"/>
      <c r="ATF74" s="1"/>
      <c r="ATG74" s="1"/>
      <c r="ATH74" s="1"/>
      <c r="ATI74" s="1"/>
      <c r="ATJ74" s="1"/>
      <c r="ATK74" s="1"/>
      <c r="ATL74" s="1"/>
      <c r="ATM74" s="1"/>
      <c r="ATN74" s="1"/>
      <c r="ATO74" s="1"/>
      <c r="ATP74" s="1"/>
      <c r="ATQ74" s="1"/>
      <c r="ATR74" s="1"/>
      <c r="ATS74" s="1"/>
      <c r="ATT74" s="1"/>
      <c r="ATU74" s="1"/>
      <c r="ATV74" s="1"/>
      <c r="ATW74" s="1"/>
      <c r="ATX74" s="1"/>
      <c r="ATY74" s="1"/>
      <c r="ATZ74" s="1"/>
      <c r="AUA74" s="1"/>
      <c r="AUB74" s="1"/>
      <c r="AUC74" s="1"/>
      <c r="AUD74" s="1"/>
      <c r="AUE74" s="1"/>
      <c r="AUF74" s="1"/>
      <c r="AUG74" s="1"/>
      <c r="AUH74" s="1"/>
      <c r="AUI74" s="1"/>
      <c r="AUJ74" s="1"/>
      <c r="AUK74" s="1"/>
    </row>
    <row r="75" spans="1:1233" s="519" customFormat="1" ht="14.25">
      <c r="A75" s="53"/>
      <c r="B75" s="95" t="str">
        <f>IF('Client Info'!$D$80="Yes",'Client Info'!$D$61,"N/A")</f>
        <v>N/A</v>
      </c>
      <c r="C75" s="96" t="str">
        <f>IF(B75="ISO 9001",'Client Info'!$B80,"N/A")</f>
        <v>N/A</v>
      </c>
      <c r="D75" s="180"/>
      <c r="E75" s="843">
        <f>'Effective Employees'!F61</f>
        <v>0</v>
      </c>
      <c r="F75" s="831"/>
      <c r="G75" s="210">
        <f>T$345</f>
        <v>0</v>
      </c>
      <c r="H75" s="832">
        <f ca="1">(1/3)*T345*T75*V75*X75*Z75</f>
        <v>0</v>
      </c>
      <c r="I75" s="832">
        <f ca="1">(2/3)*T345*T75*V75*X75*Z75</f>
        <v>0</v>
      </c>
      <c r="J75" s="210" t="e">
        <f ca="1">T346*T75*V75*X75*Z75/AA10</f>
        <v>#N/A</v>
      </c>
      <c r="K75" s="832">
        <f>IF($K$19="",0,T346*T75*V75*X75*Z75/AA10)</f>
        <v>0</v>
      </c>
      <c r="L75" s="832">
        <f>IF($L$19="",0,T346*T75*V75*X75*Z75/AA10)</f>
        <v>0</v>
      </c>
      <c r="M75" s="833" t="e">
        <f ca="1">IF($M$19="",0,T346*T75*V75*X75*Z75/AA10)</f>
        <v>#N/A</v>
      </c>
      <c r="N75" s="844" t="e">
        <f ca="1">T346*T75*V75*X75*Z75/AA10</f>
        <v>#N/A</v>
      </c>
      <c r="O75" s="436">
        <f ca="1">T347*T75*V75*X75*Z75</f>
        <v>0</v>
      </c>
      <c r="P75" s="53"/>
      <c r="Q75" s="53"/>
      <c r="R75" s="67"/>
      <c r="S75" s="702">
        <f>1</f>
        <v>1</v>
      </c>
      <c r="T75" s="702">
        <f t="shared" si="5"/>
        <v>1</v>
      </c>
      <c r="U75" s="703">
        <f ca="1">'Adjustment Factors'!AA528</f>
        <v>0</v>
      </c>
      <c r="V75" s="704">
        <f t="shared" ca="1" si="6"/>
        <v>1</v>
      </c>
      <c r="W75" s="705">
        <f>-'Client Info'!$C$55/100</f>
        <v>0</v>
      </c>
      <c r="X75" s="705">
        <f t="shared" si="7"/>
        <v>1</v>
      </c>
      <c r="Y75" s="705">
        <f>IF(Overview!$C$13="Yes",1,0)</f>
        <v>0</v>
      </c>
      <c r="Z75" s="705">
        <f>IF(Y75=1,IF('Integrated Reduction'!$C$29="",1,('Integrated Reduction'!$C$29/100+1)),1)</f>
        <v>1</v>
      </c>
      <c r="AA75" s="705">
        <f>IF(Sampling!F83="Yes",1,0)</f>
        <v>0</v>
      </c>
      <c r="AB75" s="705">
        <f>IF(Sampling!L83="Yes",1,0)</f>
        <v>0</v>
      </c>
      <c r="AC75" s="705">
        <f>IF(Sampling!G83="Yes",1,0)</f>
        <v>0</v>
      </c>
      <c r="AD75" s="705">
        <f>IF(Sampling!H83="Yes",1,0)</f>
        <v>0</v>
      </c>
      <c r="AE75" s="705">
        <f>IF(Sampling!I83="Yes",1,0)</f>
        <v>0</v>
      </c>
      <c r="AF75" s="705">
        <f>IF(Sampling!J83="Yes",1,0)</f>
        <v>0</v>
      </c>
      <c r="AG75" s="706">
        <f>IF(Sampling!K83="Yes",1,0)</f>
        <v>0</v>
      </c>
      <c r="AH75" s="790">
        <f t="shared" ca="1" si="8"/>
        <v>0</v>
      </c>
      <c r="AI75" s="790">
        <f t="shared" ca="1" si="13"/>
        <v>0</v>
      </c>
      <c r="AJ75" s="790" t="e">
        <f t="shared" ca="1" si="14"/>
        <v>#N/A</v>
      </c>
      <c r="AK75" s="790">
        <f t="shared" si="15"/>
        <v>0</v>
      </c>
      <c r="AL75" s="790">
        <f t="shared" si="16"/>
        <v>0</v>
      </c>
      <c r="AM75" s="790" t="e">
        <f t="shared" ca="1" si="17"/>
        <v>#N/A</v>
      </c>
      <c r="AN75" s="790" t="e">
        <f t="shared" ca="1" si="18"/>
        <v>#N/A</v>
      </c>
      <c r="AO75" s="790">
        <f t="shared" ca="1" si="10"/>
        <v>0</v>
      </c>
      <c r="AP75" s="790">
        <f t="shared" ca="1" si="11"/>
        <v>0</v>
      </c>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c r="ADD75" s="1"/>
      <c r="ADE75" s="1"/>
      <c r="ADF75" s="1"/>
      <c r="ADG75" s="1"/>
      <c r="ADH75" s="1"/>
      <c r="ADI75" s="1"/>
      <c r="ADJ75" s="1"/>
      <c r="ADK75" s="1"/>
      <c r="ADL75" s="1"/>
      <c r="ADM75" s="1"/>
      <c r="ADN75" s="1"/>
      <c r="ADO75" s="1"/>
      <c r="ADP75" s="1"/>
      <c r="ADQ75" s="1"/>
      <c r="ADR75" s="1"/>
      <c r="ADS75" s="1"/>
      <c r="ADT75" s="1"/>
      <c r="ADU75" s="1"/>
      <c r="ADV75" s="1"/>
      <c r="ADW75" s="1"/>
      <c r="ADX75" s="1"/>
      <c r="ADY75" s="1"/>
      <c r="ADZ75" s="1"/>
      <c r="AEA75" s="1"/>
      <c r="AEB75" s="1"/>
      <c r="AEC75" s="1"/>
      <c r="AED75" s="1"/>
      <c r="AEE75" s="1"/>
      <c r="AEF75" s="1"/>
      <c r="AEG75" s="1"/>
      <c r="AEH75" s="1"/>
      <c r="AEI75" s="1"/>
      <c r="AEJ75" s="1"/>
      <c r="AEK75" s="1"/>
      <c r="AEL75" s="1"/>
      <c r="AEM75" s="1"/>
      <c r="AEN75" s="1"/>
      <c r="AEO75" s="1"/>
      <c r="AEP75" s="1"/>
      <c r="AEQ75" s="1"/>
      <c r="AER75" s="1"/>
      <c r="AES75" s="1"/>
      <c r="AET75" s="1"/>
      <c r="AEU75" s="1"/>
      <c r="AEV75" s="1"/>
      <c r="AEW75" s="1"/>
      <c r="AEX75" s="1"/>
      <c r="AEY75" s="1"/>
      <c r="AEZ75" s="1"/>
      <c r="AFA75" s="1"/>
      <c r="AFB75" s="1"/>
      <c r="AFC75" s="1"/>
      <c r="AFD75" s="1"/>
      <c r="AFE75" s="1"/>
      <c r="AFF75" s="1"/>
      <c r="AFG75" s="1"/>
      <c r="AFH75" s="1"/>
      <c r="AFI75" s="1"/>
      <c r="AFJ75" s="1"/>
      <c r="AFK75" s="1"/>
      <c r="AFL75" s="1"/>
      <c r="AFM75" s="1"/>
      <c r="AFN75" s="1"/>
      <c r="AFO75" s="1"/>
      <c r="AFP75" s="1"/>
      <c r="AFQ75" s="1"/>
      <c r="AFR75" s="1"/>
      <c r="AFS75" s="1"/>
      <c r="AFT75" s="1"/>
      <c r="AFU75" s="1"/>
      <c r="AFV75" s="1"/>
      <c r="AFW75" s="1"/>
      <c r="AFX75" s="1"/>
      <c r="AFY75" s="1"/>
      <c r="AFZ75" s="1"/>
      <c r="AGA75" s="1"/>
      <c r="AGB75" s="1"/>
      <c r="AGC75" s="1"/>
      <c r="AGD75" s="1"/>
      <c r="AGE75" s="1"/>
      <c r="AGF75" s="1"/>
      <c r="AGG75" s="1"/>
      <c r="AGH75" s="1"/>
      <c r="AGI75" s="1"/>
      <c r="AGJ75" s="1"/>
      <c r="AGK75" s="1"/>
      <c r="AGL75" s="1"/>
      <c r="AGM75" s="1"/>
      <c r="AGN75" s="1"/>
      <c r="AGO75" s="1"/>
      <c r="AGP75" s="1"/>
      <c r="AGQ75" s="1"/>
      <c r="AGR75" s="1"/>
      <c r="AGS75" s="1"/>
      <c r="AGT75" s="1"/>
      <c r="AGU75" s="1"/>
      <c r="AGV75" s="1"/>
      <c r="AGW75" s="1"/>
      <c r="AGX75" s="1"/>
      <c r="AGY75" s="1"/>
      <c r="AGZ75" s="1"/>
      <c r="AHA75" s="1"/>
      <c r="AHB75" s="1"/>
      <c r="AHC75" s="1"/>
      <c r="AHD75" s="1"/>
      <c r="AHE75" s="1"/>
      <c r="AHF75" s="1"/>
      <c r="AHG75" s="1"/>
      <c r="AHH75" s="1"/>
      <c r="AHI75" s="1"/>
      <c r="AHJ75" s="1"/>
      <c r="AHK75" s="1"/>
      <c r="AHL75" s="1"/>
      <c r="AHM75" s="1"/>
      <c r="AHN75" s="1"/>
      <c r="AHO75" s="1"/>
      <c r="AHP75" s="1"/>
      <c r="AHQ75" s="1"/>
      <c r="AHR75" s="1"/>
      <c r="AHS75" s="1"/>
      <c r="AHT75" s="1"/>
      <c r="AHU75" s="1"/>
      <c r="AHV75" s="1"/>
      <c r="AHW75" s="1"/>
      <c r="AHX75" s="1"/>
      <c r="AHY75" s="1"/>
      <c r="AHZ75" s="1"/>
      <c r="AIA75" s="1"/>
      <c r="AIB75" s="1"/>
      <c r="AIC75" s="1"/>
      <c r="AID75" s="1"/>
      <c r="AIE75" s="1"/>
      <c r="AIF75" s="1"/>
      <c r="AIG75" s="1"/>
      <c r="AIH75" s="1"/>
      <c r="AII75" s="1"/>
      <c r="AIJ75" s="1"/>
      <c r="AIK75" s="1"/>
      <c r="AIL75" s="1"/>
      <c r="AIM75" s="1"/>
      <c r="AIN75" s="1"/>
      <c r="AIO75" s="1"/>
      <c r="AIP75" s="1"/>
      <c r="AIQ75" s="1"/>
      <c r="AIR75" s="1"/>
      <c r="AIS75" s="1"/>
      <c r="AIT75" s="1"/>
      <c r="AIU75" s="1"/>
      <c r="AIV75" s="1"/>
      <c r="AIW75" s="1"/>
      <c r="AIX75" s="1"/>
      <c r="AIY75" s="1"/>
      <c r="AIZ75" s="1"/>
      <c r="AJA75" s="1"/>
      <c r="AJB75" s="1"/>
      <c r="AJC75" s="1"/>
      <c r="AJD75" s="1"/>
      <c r="AJE75" s="1"/>
      <c r="AJF75" s="1"/>
      <c r="AJG75" s="1"/>
      <c r="AJH75" s="1"/>
      <c r="AJI75" s="1"/>
      <c r="AJJ75" s="1"/>
      <c r="AJK75" s="1"/>
      <c r="AJL75" s="1"/>
      <c r="AJM75" s="1"/>
      <c r="AJN75" s="1"/>
      <c r="AJO75" s="1"/>
      <c r="AJP75" s="1"/>
      <c r="AJQ75" s="1"/>
      <c r="AJR75" s="1"/>
      <c r="AJS75" s="1"/>
      <c r="AJT75" s="1"/>
      <c r="AJU75" s="1"/>
      <c r="AJV75" s="1"/>
      <c r="AJW75" s="1"/>
      <c r="AJX75" s="1"/>
      <c r="AJY75" s="1"/>
      <c r="AJZ75" s="1"/>
      <c r="AKA75" s="1"/>
      <c r="AKB75" s="1"/>
      <c r="AKC75" s="1"/>
      <c r="AKD75" s="1"/>
      <c r="AKE75" s="1"/>
      <c r="AKF75" s="1"/>
      <c r="AKG75" s="1"/>
      <c r="AKH75" s="1"/>
      <c r="AKI75" s="1"/>
      <c r="AKJ75" s="1"/>
      <c r="AKK75" s="1"/>
      <c r="AKL75" s="1"/>
      <c r="AKM75" s="1"/>
      <c r="AKN75" s="1"/>
      <c r="AKO75" s="1"/>
      <c r="AKP75" s="1"/>
      <c r="AKQ75" s="1"/>
      <c r="AKR75" s="1"/>
      <c r="AKS75" s="1"/>
      <c r="AKT75" s="1"/>
      <c r="AKU75" s="1"/>
      <c r="AKV75" s="1"/>
      <c r="AKW75" s="1"/>
      <c r="AKX75" s="1"/>
      <c r="AKY75" s="1"/>
      <c r="AKZ75" s="1"/>
      <c r="ALA75" s="1"/>
      <c r="ALB75" s="1"/>
      <c r="ALC75" s="1"/>
      <c r="ALD75" s="1"/>
      <c r="ALE75" s="1"/>
      <c r="ALF75" s="1"/>
      <c r="ALG75" s="1"/>
      <c r="ALH75" s="1"/>
      <c r="ALI75" s="1"/>
      <c r="ALJ75" s="1"/>
      <c r="ALK75" s="1"/>
      <c r="ALL75" s="1"/>
      <c r="ALM75" s="1"/>
      <c r="ALN75" s="1"/>
      <c r="ALO75" s="1"/>
      <c r="ALP75" s="1"/>
      <c r="ALQ75" s="1"/>
      <c r="ALR75" s="1"/>
      <c r="ALS75" s="1"/>
      <c r="ALT75" s="1"/>
      <c r="ALU75" s="1"/>
      <c r="ALV75" s="1"/>
      <c r="ALW75" s="1"/>
      <c r="ALX75" s="1"/>
      <c r="ALY75" s="1"/>
      <c r="ALZ75" s="1"/>
      <c r="AMA75" s="1"/>
      <c r="AMB75" s="1"/>
      <c r="AMC75" s="1"/>
      <c r="AMD75" s="1"/>
      <c r="AME75" s="1"/>
      <c r="AMF75" s="1"/>
      <c r="AMG75" s="1"/>
      <c r="AMH75" s="1"/>
      <c r="AMI75" s="1"/>
      <c r="AMJ75" s="1"/>
      <c r="AMK75" s="1"/>
      <c r="AML75" s="1"/>
      <c r="AMM75" s="1"/>
      <c r="AMN75" s="1"/>
      <c r="AMO75" s="1"/>
      <c r="AMP75" s="1"/>
      <c r="AMQ75" s="1"/>
      <c r="AMR75" s="1"/>
      <c r="AMS75" s="1"/>
      <c r="AMT75" s="1"/>
      <c r="AMU75" s="1"/>
      <c r="AMV75" s="1"/>
      <c r="AMW75" s="1"/>
      <c r="AMX75" s="1"/>
      <c r="AMY75" s="1"/>
      <c r="AMZ75" s="1"/>
      <c r="ANA75" s="1"/>
      <c r="ANB75" s="1"/>
      <c r="ANC75" s="1"/>
      <c r="AND75" s="1"/>
      <c r="ANE75" s="1"/>
      <c r="ANF75" s="1"/>
      <c r="ANG75" s="1"/>
      <c r="ANH75" s="1"/>
      <c r="ANI75" s="1"/>
      <c r="ANJ75" s="1"/>
      <c r="ANK75" s="1"/>
      <c r="ANL75" s="1"/>
      <c r="ANM75" s="1"/>
      <c r="ANN75" s="1"/>
      <c r="ANO75" s="1"/>
      <c r="ANP75" s="1"/>
      <c r="ANQ75" s="1"/>
      <c r="ANR75" s="1"/>
      <c r="ANS75" s="1"/>
      <c r="ANT75" s="1"/>
      <c r="ANU75" s="1"/>
      <c r="ANV75" s="1"/>
      <c r="ANW75" s="1"/>
      <c r="ANX75" s="1"/>
      <c r="ANY75" s="1"/>
      <c r="ANZ75" s="1"/>
      <c r="AOA75" s="1"/>
      <c r="AOB75" s="1"/>
      <c r="AOC75" s="1"/>
      <c r="AOD75" s="1"/>
      <c r="AOE75" s="1"/>
      <c r="AOF75" s="1"/>
      <c r="AOG75" s="1"/>
      <c r="AOH75" s="1"/>
      <c r="AOI75" s="1"/>
      <c r="AOJ75" s="1"/>
      <c r="AOK75" s="1"/>
      <c r="AOL75" s="1"/>
      <c r="AOM75" s="1"/>
      <c r="AON75" s="1"/>
      <c r="AOO75" s="1"/>
      <c r="AOP75" s="1"/>
      <c r="AOQ75" s="1"/>
      <c r="AOR75" s="1"/>
      <c r="AOS75" s="1"/>
      <c r="AOT75" s="1"/>
      <c r="AOU75" s="1"/>
      <c r="AOV75" s="1"/>
      <c r="AOW75" s="1"/>
      <c r="AOX75" s="1"/>
      <c r="AOY75" s="1"/>
      <c r="AOZ75" s="1"/>
      <c r="APA75" s="1"/>
      <c r="APB75" s="1"/>
      <c r="APC75" s="1"/>
      <c r="APD75" s="1"/>
      <c r="APE75" s="1"/>
      <c r="APF75" s="1"/>
      <c r="APG75" s="1"/>
      <c r="APH75" s="1"/>
      <c r="API75" s="1"/>
      <c r="APJ75" s="1"/>
      <c r="APK75" s="1"/>
      <c r="APL75" s="1"/>
      <c r="APM75" s="1"/>
      <c r="APN75" s="1"/>
      <c r="APO75" s="1"/>
      <c r="APP75" s="1"/>
      <c r="APQ75" s="1"/>
      <c r="APR75" s="1"/>
      <c r="APS75" s="1"/>
      <c r="APT75" s="1"/>
      <c r="APU75" s="1"/>
      <c r="APV75" s="1"/>
      <c r="APW75" s="1"/>
      <c r="APX75" s="1"/>
      <c r="APY75" s="1"/>
      <c r="APZ75" s="1"/>
      <c r="AQA75" s="1"/>
      <c r="AQB75" s="1"/>
      <c r="AQC75" s="1"/>
      <c r="AQD75" s="1"/>
      <c r="AQE75" s="1"/>
      <c r="AQF75" s="1"/>
      <c r="AQG75" s="1"/>
      <c r="AQH75" s="1"/>
      <c r="AQI75" s="1"/>
      <c r="AQJ75" s="1"/>
      <c r="AQK75" s="1"/>
      <c r="AQL75" s="1"/>
      <c r="AQM75" s="1"/>
      <c r="AQN75" s="1"/>
      <c r="AQO75" s="1"/>
      <c r="AQP75" s="1"/>
      <c r="AQQ75" s="1"/>
      <c r="AQR75" s="1"/>
      <c r="AQS75" s="1"/>
      <c r="AQT75" s="1"/>
      <c r="AQU75" s="1"/>
      <c r="AQV75" s="1"/>
      <c r="AQW75" s="1"/>
      <c r="AQX75" s="1"/>
      <c r="AQY75" s="1"/>
      <c r="AQZ75" s="1"/>
      <c r="ARA75" s="1"/>
      <c r="ARB75" s="1"/>
      <c r="ARC75" s="1"/>
      <c r="ARD75" s="1"/>
      <c r="ARE75" s="1"/>
      <c r="ARF75" s="1"/>
      <c r="ARG75" s="1"/>
      <c r="ARH75" s="1"/>
      <c r="ARI75" s="1"/>
      <c r="ARJ75" s="1"/>
      <c r="ARK75" s="1"/>
      <c r="ARL75" s="1"/>
      <c r="ARM75" s="1"/>
      <c r="ARN75" s="1"/>
      <c r="ARO75" s="1"/>
      <c r="ARP75" s="1"/>
      <c r="ARQ75" s="1"/>
      <c r="ARR75" s="1"/>
      <c r="ARS75" s="1"/>
      <c r="ART75" s="1"/>
      <c r="ARU75" s="1"/>
      <c r="ARV75" s="1"/>
      <c r="ARW75" s="1"/>
      <c r="ARX75" s="1"/>
      <c r="ARY75" s="1"/>
      <c r="ARZ75" s="1"/>
      <c r="ASA75" s="1"/>
      <c r="ASB75" s="1"/>
      <c r="ASC75" s="1"/>
      <c r="ASD75" s="1"/>
      <c r="ASE75" s="1"/>
      <c r="ASF75" s="1"/>
      <c r="ASG75" s="1"/>
      <c r="ASH75" s="1"/>
      <c r="ASI75" s="1"/>
      <c r="ASJ75" s="1"/>
      <c r="ASK75" s="1"/>
      <c r="ASL75" s="1"/>
      <c r="ASM75" s="1"/>
      <c r="ASN75" s="1"/>
      <c r="ASO75" s="1"/>
      <c r="ASP75" s="1"/>
      <c r="ASQ75" s="1"/>
      <c r="ASR75" s="1"/>
      <c r="ASS75" s="1"/>
      <c r="AST75" s="1"/>
      <c r="ASU75" s="1"/>
      <c r="ASV75" s="1"/>
      <c r="ASW75" s="1"/>
      <c r="ASX75" s="1"/>
      <c r="ASY75" s="1"/>
      <c r="ASZ75" s="1"/>
      <c r="ATA75" s="1"/>
      <c r="ATB75" s="1"/>
      <c r="ATC75" s="1"/>
      <c r="ATD75" s="1"/>
      <c r="ATE75" s="1"/>
      <c r="ATF75" s="1"/>
      <c r="ATG75" s="1"/>
      <c r="ATH75" s="1"/>
      <c r="ATI75" s="1"/>
      <c r="ATJ75" s="1"/>
      <c r="ATK75" s="1"/>
      <c r="ATL75" s="1"/>
      <c r="ATM75" s="1"/>
      <c r="ATN75" s="1"/>
      <c r="ATO75" s="1"/>
      <c r="ATP75" s="1"/>
      <c r="ATQ75" s="1"/>
      <c r="ATR75" s="1"/>
      <c r="ATS75" s="1"/>
      <c r="ATT75" s="1"/>
      <c r="ATU75" s="1"/>
      <c r="ATV75" s="1"/>
      <c r="ATW75" s="1"/>
      <c r="ATX75" s="1"/>
      <c r="ATY75" s="1"/>
      <c r="ATZ75" s="1"/>
      <c r="AUA75" s="1"/>
      <c r="AUB75" s="1"/>
      <c r="AUC75" s="1"/>
      <c r="AUD75" s="1"/>
      <c r="AUE75" s="1"/>
      <c r="AUF75" s="1"/>
      <c r="AUG75" s="1"/>
      <c r="AUH75" s="1"/>
      <c r="AUI75" s="1"/>
      <c r="AUJ75" s="1"/>
      <c r="AUK75" s="1"/>
    </row>
    <row r="76" spans="1:1233" s="519" customFormat="1" ht="14.25">
      <c r="A76" s="53"/>
      <c r="B76" s="97" t="str">
        <f>IF('Client Info'!$E$80="Yes",'Client Info'!$E$61,"N/A")</f>
        <v>N/A</v>
      </c>
      <c r="C76" s="62" t="str">
        <f>IF(B76="ISO 14001",'Client Info'!$B80,"N/A")</f>
        <v>N/A</v>
      </c>
      <c r="D76" s="181"/>
      <c r="E76" s="834">
        <f>'Effective Employees'!F62</f>
        <v>0</v>
      </c>
      <c r="F76" s="831"/>
      <c r="G76" s="835">
        <f>T$363</f>
        <v>0</v>
      </c>
      <c r="H76" s="835">
        <f ca="1">(1/3)*T363*T76*V76*X76*Z76</f>
        <v>0</v>
      </c>
      <c r="I76" s="835">
        <f ca="1">(2/3)*T363*T76*V76*X76*Z76</f>
        <v>0</v>
      </c>
      <c r="J76" s="849" t="e">
        <f ca="1">T364*T76*V76*X76*Z76/AA10</f>
        <v>#N/A</v>
      </c>
      <c r="K76" s="835">
        <f>IF($K$19="",0,T364*T76*V76*X76*Z76/AA10)</f>
        <v>0</v>
      </c>
      <c r="L76" s="835">
        <f>IF($L$19="",0,T364*T76*V76*X76*Z76/AA10)</f>
        <v>0</v>
      </c>
      <c r="M76" s="836" t="e">
        <f ca="1">IF($M$19="",0,T364*T76*V76*X76*Z76/AA10)</f>
        <v>#N/A</v>
      </c>
      <c r="N76" s="837" t="e">
        <f ca="1">T364*T76*V76*X76*Z76/AA10</f>
        <v>#N/A</v>
      </c>
      <c r="O76" s="838">
        <f ca="1">T365*T76*V76*X76*Z76</f>
        <v>0</v>
      </c>
      <c r="P76" s="53"/>
      <c r="Q76" s="53"/>
      <c r="R76" s="67"/>
      <c r="S76" s="386">
        <f>1</f>
        <v>1</v>
      </c>
      <c r="T76" s="386">
        <f t="shared" si="5"/>
        <v>1</v>
      </c>
      <c r="U76" s="707">
        <f ca="1">'Adjustment Factors'!AP528</f>
        <v>0</v>
      </c>
      <c r="V76" s="208">
        <f t="shared" ca="1" si="6"/>
        <v>1</v>
      </c>
      <c r="W76" s="67">
        <f>-'Client Info'!$C$55/100</f>
        <v>0</v>
      </c>
      <c r="X76" s="67">
        <f t="shared" si="7"/>
        <v>1</v>
      </c>
      <c r="Y76" s="67">
        <f>IF(Overview!$C$14="Yes",1,0)</f>
        <v>0</v>
      </c>
      <c r="Z76" s="67">
        <f>IF(Y76=1,IF('Integrated Reduction'!$C$29="",1,('Integrated Reduction'!$C$29/100+1)),1)</f>
        <v>1</v>
      </c>
      <c r="AA76" s="67">
        <f>IF(Sampling!F84="Yes",1,0)</f>
        <v>0</v>
      </c>
      <c r="AB76" s="67">
        <f>IF(Sampling!L84="Yes",1,0)</f>
        <v>0</v>
      </c>
      <c r="AC76" s="67">
        <f>IF(Sampling!G84="Yes",1,0)</f>
        <v>0</v>
      </c>
      <c r="AD76" s="67">
        <f>IF(Sampling!H84="Yes",1,0)</f>
        <v>0</v>
      </c>
      <c r="AE76" s="67">
        <f>IF(Sampling!I84="Yes",1,0)</f>
        <v>0</v>
      </c>
      <c r="AF76" s="67">
        <f>IF(Sampling!J84="Yes",1,0)</f>
        <v>0</v>
      </c>
      <c r="AG76" s="708">
        <f>IF(Sampling!K84="Yes",1,0)</f>
        <v>0</v>
      </c>
      <c r="AH76" s="791">
        <f t="shared" ca="1" si="8"/>
        <v>0</v>
      </c>
      <c r="AI76" s="791">
        <f t="shared" ca="1" si="13"/>
        <v>0</v>
      </c>
      <c r="AJ76" s="791" t="e">
        <f t="shared" ca="1" si="14"/>
        <v>#N/A</v>
      </c>
      <c r="AK76" s="791">
        <f t="shared" si="15"/>
        <v>0</v>
      </c>
      <c r="AL76" s="791">
        <f t="shared" si="16"/>
        <v>0</v>
      </c>
      <c r="AM76" s="791" t="e">
        <f t="shared" ca="1" si="17"/>
        <v>#N/A</v>
      </c>
      <c r="AN76" s="791" t="e">
        <f t="shared" ca="1" si="18"/>
        <v>#N/A</v>
      </c>
      <c r="AO76" s="791">
        <f t="shared" ca="1" si="10"/>
        <v>0</v>
      </c>
      <c r="AP76" s="791">
        <f t="shared" ca="1" si="11"/>
        <v>0</v>
      </c>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c r="ADD76" s="1"/>
      <c r="ADE76" s="1"/>
      <c r="ADF76" s="1"/>
      <c r="ADG76" s="1"/>
      <c r="ADH76" s="1"/>
      <c r="ADI76" s="1"/>
      <c r="ADJ76" s="1"/>
      <c r="ADK76" s="1"/>
      <c r="ADL76" s="1"/>
      <c r="ADM76" s="1"/>
      <c r="ADN76" s="1"/>
      <c r="ADO76" s="1"/>
      <c r="ADP76" s="1"/>
      <c r="ADQ76" s="1"/>
      <c r="ADR76" s="1"/>
      <c r="ADS76" s="1"/>
      <c r="ADT76" s="1"/>
      <c r="ADU76" s="1"/>
      <c r="ADV76" s="1"/>
      <c r="ADW76" s="1"/>
      <c r="ADX76" s="1"/>
      <c r="ADY76" s="1"/>
      <c r="ADZ76" s="1"/>
      <c r="AEA76" s="1"/>
      <c r="AEB76" s="1"/>
      <c r="AEC76" s="1"/>
      <c r="AED76" s="1"/>
      <c r="AEE76" s="1"/>
      <c r="AEF76" s="1"/>
      <c r="AEG76" s="1"/>
      <c r="AEH76" s="1"/>
      <c r="AEI76" s="1"/>
      <c r="AEJ76" s="1"/>
      <c r="AEK76" s="1"/>
      <c r="AEL76" s="1"/>
      <c r="AEM76" s="1"/>
      <c r="AEN76" s="1"/>
      <c r="AEO76" s="1"/>
      <c r="AEP76" s="1"/>
      <c r="AEQ76" s="1"/>
      <c r="AER76" s="1"/>
      <c r="AES76" s="1"/>
      <c r="AET76" s="1"/>
      <c r="AEU76" s="1"/>
      <c r="AEV76" s="1"/>
      <c r="AEW76" s="1"/>
      <c r="AEX76" s="1"/>
      <c r="AEY76" s="1"/>
      <c r="AEZ76" s="1"/>
      <c r="AFA76" s="1"/>
      <c r="AFB76" s="1"/>
      <c r="AFC76" s="1"/>
      <c r="AFD76" s="1"/>
      <c r="AFE76" s="1"/>
      <c r="AFF76" s="1"/>
      <c r="AFG76" s="1"/>
      <c r="AFH76" s="1"/>
      <c r="AFI76" s="1"/>
      <c r="AFJ76" s="1"/>
      <c r="AFK76" s="1"/>
      <c r="AFL76" s="1"/>
      <c r="AFM76" s="1"/>
      <c r="AFN76" s="1"/>
      <c r="AFO76" s="1"/>
      <c r="AFP76" s="1"/>
      <c r="AFQ76" s="1"/>
      <c r="AFR76" s="1"/>
      <c r="AFS76" s="1"/>
      <c r="AFT76" s="1"/>
      <c r="AFU76" s="1"/>
      <c r="AFV76" s="1"/>
      <c r="AFW76" s="1"/>
      <c r="AFX76" s="1"/>
      <c r="AFY76" s="1"/>
      <c r="AFZ76" s="1"/>
      <c r="AGA76" s="1"/>
      <c r="AGB76" s="1"/>
      <c r="AGC76" s="1"/>
      <c r="AGD76" s="1"/>
      <c r="AGE76" s="1"/>
      <c r="AGF76" s="1"/>
      <c r="AGG76" s="1"/>
      <c r="AGH76" s="1"/>
      <c r="AGI76" s="1"/>
      <c r="AGJ76" s="1"/>
      <c r="AGK76" s="1"/>
      <c r="AGL76" s="1"/>
      <c r="AGM76" s="1"/>
      <c r="AGN76" s="1"/>
      <c r="AGO76" s="1"/>
      <c r="AGP76" s="1"/>
      <c r="AGQ76" s="1"/>
      <c r="AGR76" s="1"/>
      <c r="AGS76" s="1"/>
      <c r="AGT76" s="1"/>
      <c r="AGU76" s="1"/>
      <c r="AGV76" s="1"/>
      <c r="AGW76" s="1"/>
      <c r="AGX76" s="1"/>
      <c r="AGY76" s="1"/>
      <c r="AGZ76" s="1"/>
      <c r="AHA76" s="1"/>
      <c r="AHB76" s="1"/>
      <c r="AHC76" s="1"/>
      <c r="AHD76" s="1"/>
      <c r="AHE76" s="1"/>
      <c r="AHF76" s="1"/>
      <c r="AHG76" s="1"/>
      <c r="AHH76" s="1"/>
      <c r="AHI76" s="1"/>
      <c r="AHJ76" s="1"/>
      <c r="AHK76" s="1"/>
      <c r="AHL76" s="1"/>
      <c r="AHM76" s="1"/>
      <c r="AHN76" s="1"/>
      <c r="AHO76" s="1"/>
      <c r="AHP76" s="1"/>
      <c r="AHQ76" s="1"/>
      <c r="AHR76" s="1"/>
      <c r="AHS76" s="1"/>
      <c r="AHT76" s="1"/>
      <c r="AHU76" s="1"/>
      <c r="AHV76" s="1"/>
      <c r="AHW76" s="1"/>
      <c r="AHX76" s="1"/>
      <c r="AHY76" s="1"/>
      <c r="AHZ76" s="1"/>
      <c r="AIA76" s="1"/>
      <c r="AIB76" s="1"/>
      <c r="AIC76" s="1"/>
      <c r="AID76" s="1"/>
      <c r="AIE76" s="1"/>
      <c r="AIF76" s="1"/>
      <c r="AIG76" s="1"/>
      <c r="AIH76" s="1"/>
      <c r="AII76" s="1"/>
      <c r="AIJ76" s="1"/>
      <c r="AIK76" s="1"/>
      <c r="AIL76" s="1"/>
      <c r="AIM76" s="1"/>
      <c r="AIN76" s="1"/>
      <c r="AIO76" s="1"/>
      <c r="AIP76" s="1"/>
      <c r="AIQ76" s="1"/>
      <c r="AIR76" s="1"/>
      <c r="AIS76" s="1"/>
      <c r="AIT76" s="1"/>
      <c r="AIU76" s="1"/>
      <c r="AIV76" s="1"/>
      <c r="AIW76" s="1"/>
      <c r="AIX76" s="1"/>
      <c r="AIY76" s="1"/>
      <c r="AIZ76" s="1"/>
      <c r="AJA76" s="1"/>
      <c r="AJB76" s="1"/>
      <c r="AJC76" s="1"/>
      <c r="AJD76" s="1"/>
      <c r="AJE76" s="1"/>
      <c r="AJF76" s="1"/>
      <c r="AJG76" s="1"/>
      <c r="AJH76" s="1"/>
      <c r="AJI76" s="1"/>
      <c r="AJJ76" s="1"/>
      <c r="AJK76" s="1"/>
      <c r="AJL76" s="1"/>
      <c r="AJM76" s="1"/>
      <c r="AJN76" s="1"/>
      <c r="AJO76" s="1"/>
      <c r="AJP76" s="1"/>
      <c r="AJQ76" s="1"/>
      <c r="AJR76" s="1"/>
      <c r="AJS76" s="1"/>
      <c r="AJT76" s="1"/>
      <c r="AJU76" s="1"/>
      <c r="AJV76" s="1"/>
      <c r="AJW76" s="1"/>
      <c r="AJX76" s="1"/>
      <c r="AJY76" s="1"/>
      <c r="AJZ76" s="1"/>
      <c r="AKA76" s="1"/>
      <c r="AKB76" s="1"/>
      <c r="AKC76" s="1"/>
      <c r="AKD76" s="1"/>
      <c r="AKE76" s="1"/>
      <c r="AKF76" s="1"/>
      <c r="AKG76" s="1"/>
      <c r="AKH76" s="1"/>
      <c r="AKI76" s="1"/>
      <c r="AKJ76" s="1"/>
      <c r="AKK76" s="1"/>
      <c r="AKL76" s="1"/>
      <c r="AKM76" s="1"/>
      <c r="AKN76" s="1"/>
      <c r="AKO76" s="1"/>
      <c r="AKP76" s="1"/>
      <c r="AKQ76" s="1"/>
      <c r="AKR76" s="1"/>
      <c r="AKS76" s="1"/>
      <c r="AKT76" s="1"/>
      <c r="AKU76" s="1"/>
      <c r="AKV76" s="1"/>
      <c r="AKW76" s="1"/>
      <c r="AKX76" s="1"/>
      <c r="AKY76" s="1"/>
      <c r="AKZ76" s="1"/>
      <c r="ALA76" s="1"/>
      <c r="ALB76" s="1"/>
      <c r="ALC76" s="1"/>
      <c r="ALD76" s="1"/>
      <c r="ALE76" s="1"/>
      <c r="ALF76" s="1"/>
      <c r="ALG76" s="1"/>
      <c r="ALH76" s="1"/>
      <c r="ALI76" s="1"/>
      <c r="ALJ76" s="1"/>
      <c r="ALK76" s="1"/>
      <c r="ALL76" s="1"/>
      <c r="ALM76" s="1"/>
      <c r="ALN76" s="1"/>
      <c r="ALO76" s="1"/>
      <c r="ALP76" s="1"/>
      <c r="ALQ76" s="1"/>
      <c r="ALR76" s="1"/>
      <c r="ALS76" s="1"/>
      <c r="ALT76" s="1"/>
      <c r="ALU76" s="1"/>
      <c r="ALV76" s="1"/>
      <c r="ALW76" s="1"/>
      <c r="ALX76" s="1"/>
      <c r="ALY76" s="1"/>
      <c r="ALZ76" s="1"/>
      <c r="AMA76" s="1"/>
      <c r="AMB76" s="1"/>
      <c r="AMC76" s="1"/>
      <c r="AMD76" s="1"/>
      <c r="AME76" s="1"/>
      <c r="AMF76" s="1"/>
      <c r="AMG76" s="1"/>
      <c r="AMH76" s="1"/>
      <c r="AMI76" s="1"/>
      <c r="AMJ76" s="1"/>
      <c r="AMK76" s="1"/>
      <c r="AML76" s="1"/>
      <c r="AMM76" s="1"/>
      <c r="AMN76" s="1"/>
      <c r="AMO76" s="1"/>
      <c r="AMP76" s="1"/>
      <c r="AMQ76" s="1"/>
      <c r="AMR76" s="1"/>
      <c r="AMS76" s="1"/>
      <c r="AMT76" s="1"/>
      <c r="AMU76" s="1"/>
      <c r="AMV76" s="1"/>
      <c r="AMW76" s="1"/>
      <c r="AMX76" s="1"/>
      <c r="AMY76" s="1"/>
      <c r="AMZ76" s="1"/>
      <c r="ANA76" s="1"/>
      <c r="ANB76" s="1"/>
      <c r="ANC76" s="1"/>
      <c r="AND76" s="1"/>
      <c r="ANE76" s="1"/>
      <c r="ANF76" s="1"/>
      <c r="ANG76" s="1"/>
      <c r="ANH76" s="1"/>
      <c r="ANI76" s="1"/>
      <c r="ANJ76" s="1"/>
      <c r="ANK76" s="1"/>
      <c r="ANL76" s="1"/>
      <c r="ANM76" s="1"/>
      <c r="ANN76" s="1"/>
      <c r="ANO76" s="1"/>
      <c r="ANP76" s="1"/>
      <c r="ANQ76" s="1"/>
      <c r="ANR76" s="1"/>
      <c r="ANS76" s="1"/>
      <c r="ANT76" s="1"/>
      <c r="ANU76" s="1"/>
      <c r="ANV76" s="1"/>
      <c r="ANW76" s="1"/>
      <c r="ANX76" s="1"/>
      <c r="ANY76" s="1"/>
      <c r="ANZ76" s="1"/>
      <c r="AOA76" s="1"/>
      <c r="AOB76" s="1"/>
      <c r="AOC76" s="1"/>
      <c r="AOD76" s="1"/>
      <c r="AOE76" s="1"/>
      <c r="AOF76" s="1"/>
      <c r="AOG76" s="1"/>
      <c r="AOH76" s="1"/>
      <c r="AOI76" s="1"/>
      <c r="AOJ76" s="1"/>
      <c r="AOK76" s="1"/>
      <c r="AOL76" s="1"/>
      <c r="AOM76" s="1"/>
      <c r="AON76" s="1"/>
      <c r="AOO76" s="1"/>
      <c r="AOP76" s="1"/>
      <c r="AOQ76" s="1"/>
      <c r="AOR76" s="1"/>
      <c r="AOS76" s="1"/>
      <c r="AOT76" s="1"/>
      <c r="AOU76" s="1"/>
      <c r="AOV76" s="1"/>
      <c r="AOW76" s="1"/>
      <c r="AOX76" s="1"/>
      <c r="AOY76" s="1"/>
      <c r="AOZ76" s="1"/>
      <c r="APA76" s="1"/>
      <c r="APB76" s="1"/>
      <c r="APC76" s="1"/>
      <c r="APD76" s="1"/>
      <c r="APE76" s="1"/>
      <c r="APF76" s="1"/>
      <c r="APG76" s="1"/>
      <c r="APH76" s="1"/>
      <c r="API76" s="1"/>
      <c r="APJ76" s="1"/>
      <c r="APK76" s="1"/>
      <c r="APL76" s="1"/>
      <c r="APM76" s="1"/>
      <c r="APN76" s="1"/>
      <c r="APO76" s="1"/>
      <c r="APP76" s="1"/>
      <c r="APQ76" s="1"/>
      <c r="APR76" s="1"/>
      <c r="APS76" s="1"/>
      <c r="APT76" s="1"/>
      <c r="APU76" s="1"/>
      <c r="APV76" s="1"/>
      <c r="APW76" s="1"/>
      <c r="APX76" s="1"/>
      <c r="APY76" s="1"/>
      <c r="APZ76" s="1"/>
      <c r="AQA76" s="1"/>
      <c r="AQB76" s="1"/>
      <c r="AQC76" s="1"/>
      <c r="AQD76" s="1"/>
      <c r="AQE76" s="1"/>
      <c r="AQF76" s="1"/>
      <c r="AQG76" s="1"/>
      <c r="AQH76" s="1"/>
      <c r="AQI76" s="1"/>
      <c r="AQJ76" s="1"/>
      <c r="AQK76" s="1"/>
      <c r="AQL76" s="1"/>
      <c r="AQM76" s="1"/>
      <c r="AQN76" s="1"/>
      <c r="AQO76" s="1"/>
      <c r="AQP76" s="1"/>
      <c r="AQQ76" s="1"/>
      <c r="AQR76" s="1"/>
      <c r="AQS76" s="1"/>
      <c r="AQT76" s="1"/>
      <c r="AQU76" s="1"/>
      <c r="AQV76" s="1"/>
      <c r="AQW76" s="1"/>
      <c r="AQX76" s="1"/>
      <c r="AQY76" s="1"/>
      <c r="AQZ76" s="1"/>
      <c r="ARA76" s="1"/>
      <c r="ARB76" s="1"/>
      <c r="ARC76" s="1"/>
      <c r="ARD76" s="1"/>
      <c r="ARE76" s="1"/>
      <c r="ARF76" s="1"/>
      <c r="ARG76" s="1"/>
      <c r="ARH76" s="1"/>
      <c r="ARI76" s="1"/>
      <c r="ARJ76" s="1"/>
      <c r="ARK76" s="1"/>
      <c r="ARL76" s="1"/>
      <c r="ARM76" s="1"/>
      <c r="ARN76" s="1"/>
      <c r="ARO76" s="1"/>
      <c r="ARP76" s="1"/>
      <c r="ARQ76" s="1"/>
      <c r="ARR76" s="1"/>
      <c r="ARS76" s="1"/>
      <c r="ART76" s="1"/>
      <c r="ARU76" s="1"/>
      <c r="ARV76" s="1"/>
      <c r="ARW76" s="1"/>
      <c r="ARX76" s="1"/>
      <c r="ARY76" s="1"/>
      <c r="ARZ76" s="1"/>
      <c r="ASA76" s="1"/>
      <c r="ASB76" s="1"/>
      <c r="ASC76" s="1"/>
      <c r="ASD76" s="1"/>
      <c r="ASE76" s="1"/>
      <c r="ASF76" s="1"/>
      <c r="ASG76" s="1"/>
      <c r="ASH76" s="1"/>
      <c r="ASI76" s="1"/>
      <c r="ASJ76" s="1"/>
      <c r="ASK76" s="1"/>
      <c r="ASL76" s="1"/>
      <c r="ASM76" s="1"/>
      <c r="ASN76" s="1"/>
      <c r="ASO76" s="1"/>
      <c r="ASP76" s="1"/>
      <c r="ASQ76" s="1"/>
      <c r="ASR76" s="1"/>
      <c r="ASS76" s="1"/>
      <c r="AST76" s="1"/>
      <c r="ASU76" s="1"/>
      <c r="ASV76" s="1"/>
      <c r="ASW76" s="1"/>
      <c r="ASX76" s="1"/>
      <c r="ASY76" s="1"/>
      <c r="ASZ76" s="1"/>
      <c r="ATA76" s="1"/>
      <c r="ATB76" s="1"/>
      <c r="ATC76" s="1"/>
      <c r="ATD76" s="1"/>
      <c r="ATE76" s="1"/>
      <c r="ATF76" s="1"/>
      <c r="ATG76" s="1"/>
      <c r="ATH76" s="1"/>
      <c r="ATI76" s="1"/>
      <c r="ATJ76" s="1"/>
      <c r="ATK76" s="1"/>
      <c r="ATL76" s="1"/>
      <c r="ATM76" s="1"/>
      <c r="ATN76" s="1"/>
      <c r="ATO76" s="1"/>
      <c r="ATP76" s="1"/>
      <c r="ATQ76" s="1"/>
      <c r="ATR76" s="1"/>
      <c r="ATS76" s="1"/>
      <c r="ATT76" s="1"/>
      <c r="ATU76" s="1"/>
      <c r="ATV76" s="1"/>
      <c r="ATW76" s="1"/>
      <c r="ATX76" s="1"/>
      <c r="ATY76" s="1"/>
      <c r="ATZ76" s="1"/>
      <c r="AUA76" s="1"/>
      <c r="AUB76" s="1"/>
      <c r="AUC76" s="1"/>
      <c r="AUD76" s="1"/>
      <c r="AUE76" s="1"/>
      <c r="AUF76" s="1"/>
      <c r="AUG76" s="1"/>
      <c r="AUH76" s="1"/>
      <c r="AUI76" s="1"/>
      <c r="AUJ76" s="1"/>
      <c r="AUK76" s="1"/>
    </row>
    <row r="77" spans="1:1233" s="519" customFormat="1" ht="14.25">
      <c r="A77" s="53"/>
      <c r="B77" s="98" t="str">
        <f>IF('Client Info'!$F$80="Yes",'Client Info'!$F$61,"N/A")</f>
        <v>N/A</v>
      </c>
      <c r="C77" s="99" t="str">
        <f>IF(B77="ISO 45001",'Client Info'!$B80,"N/A")</f>
        <v>N/A</v>
      </c>
      <c r="D77" s="182"/>
      <c r="E77" s="839">
        <f>'Effective Employees'!F63</f>
        <v>0</v>
      </c>
      <c r="F77" s="831"/>
      <c r="G77" s="840">
        <f>T$378</f>
        <v>0</v>
      </c>
      <c r="H77" s="840">
        <f ca="1">(1/3)*T378*T77*V77*X77*Z77</f>
        <v>0</v>
      </c>
      <c r="I77" s="840">
        <f ca="1">(2/3)*T378*T77*V77*X77*Z77</f>
        <v>0</v>
      </c>
      <c r="J77" s="850" t="e">
        <f ca="1">T379*T77*V77*X77*Z77/AA10</f>
        <v>#N/A</v>
      </c>
      <c r="K77" s="840">
        <f>IF($K$19="",0,T379*T77*V77*X77*Z77/AA10)</f>
        <v>0</v>
      </c>
      <c r="L77" s="840">
        <f>IF($L$19="",0,T379*T77*V77*X77*Z77/AA10)</f>
        <v>0</v>
      </c>
      <c r="M77" s="841" t="e">
        <f ca="1">IF($M$19="",0,T379*T77*V77*X77*Z77/AA10)</f>
        <v>#N/A</v>
      </c>
      <c r="N77" s="841" t="e">
        <f ca="1">T379*T77*V77*X77*Z77/AA10</f>
        <v>#N/A</v>
      </c>
      <c r="O77" s="842">
        <f ca="1">T380*T77*V77*X77*Z77</f>
        <v>0</v>
      </c>
      <c r="P77" s="53"/>
      <c r="Q77" s="53"/>
      <c r="R77" s="67"/>
      <c r="S77" s="709">
        <f>1</f>
        <v>1</v>
      </c>
      <c r="T77" s="709">
        <f t="shared" si="5"/>
        <v>1</v>
      </c>
      <c r="U77" s="710">
        <f ca="1">'Adjustment Factors'!BC528</f>
        <v>0</v>
      </c>
      <c r="V77" s="711">
        <f t="shared" ca="1" si="6"/>
        <v>1</v>
      </c>
      <c r="W77" s="712">
        <f>-'Client Info'!$C$55/100</f>
        <v>0</v>
      </c>
      <c r="X77" s="712">
        <f t="shared" si="7"/>
        <v>1</v>
      </c>
      <c r="Y77" s="712">
        <f>IF(Overview!$C$15="Yes",1,0)</f>
        <v>0</v>
      </c>
      <c r="Z77" s="712">
        <f>IF(Y77=1,IF('Integrated Reduction'!$C$29="",1,('Integrated Reduction'!$C$29/100+1)),1)</f>
        <v>1</v>
      </c>
      <c r="AA77" s="712">
        <f>IF(Sampling!F85="Yes",1,0)</f>
        <v>0</v>
      </c>
      <c r="AB77" s="712">
        <f>IF(Sampling!L85="Yes",1,0)</f>
        <v>0</v>
      </c>
      <c r="AC77" s="712">
        <f>IF(Sampling!G85="Yes",1,0)</f>
        <v>0</v>
      </c>
      <c r="AD77" s="712">
        <f>IF(Sampling!H85="Yes",1,0)</f>
        <v>0</v>
      </c>
      <c r="AE77" s="712">
        <f>IF(Sampling!I85="Yes",1,0)</f>
        <v>0</v>
      </c>
      <c r="AF77" s="712">
        <f>IF(Sampling!J85="Yes",1,0)</f>
        <v>0</v>
      </c>
      <c r="AG77" s="713">
        <f>IF(Sampling!K85="Yes",1,0)</f>
        <v>0</v>
      </c>
      <c r="AH77" s="792">
        <f t="shared" ca="1" si="8"/>
        <v>0</v>
      </c>
      <c r="AI77" s="792">
        <f t="shared" ca="1" si="13"/>
        <v>0</v>
      </c>
      <c r="AJ77" s="792" t="e">
        <f t="shared" ca="1" si="14"/>
        <v>#N/A</v>
      </c>
      <c r="AK77" s="792">
        <f t="shared" si="15"/>
        <v>0</v>
      </c>
      <c r="AL77" s="792">
        <f t="shared" si="16"/>
        <v>0</v>
      </c>
      <c r="AM77" s="792" t="e">
        <f t="shared" ca="1" si="17"/>
        <v>#N/A</v>
      </c>
      <c r="AN77" s="792" t="e">
        <f t="shared" ca="1" si="18"/>
        <v>#N/A</v>
      </c>
      <c r="AO77" s="792">
        <f t="shared" ca="1" si="10"/>
        <v>0</v>
      </c>
      <c r="AP77" s="792">
        <f t="shared" ca="1" si="11"/>
        <v>0</v>
      </c>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c r="ADD77" s="1"/>
      <c r="ADE77" s="1"/>
      <c r="ADF77" s="1"/>
      <c r="ADG77" s="1"/>
      <c r="ADH77" s="1"/>
      <c r="ADI77" s="1"/>
      <c r="ADJ77" s="1"/>
      <c r="ADK77" s="1"/>
      <c r="ADL77" s="1"/>
      <c r="ADM77" s="1"/>
      <c r="ADN77" s="1"/>
      <c r="ADO77" s="1"/>
      <c r="ADP77" s="1"/>
      <c r="ADQ77" s="1"/>
      <c r="ADR77" s="1"/>
      <c r="ADS77" s="1"/>
      <c r="ADT77" s="1"/>
      <c r="ADU77" s="1"/>
      <c r="ADV77" s="1"/>
      <c r="ADW77" s="1"/>
      <c r="ADX77" s="1"/>
      <c r="ADY77" s="1"/>
      <c r="ADZ77" s="1"/>
      <c r="AEA77" s="1"/>
      <c r="AEB77" s="1"/>
      <c r="AEC77" s="1"/>
      <c r="AED77" s="1"/>
      <c r="AEE77" s="1"/>
      <c r="AEF77" s="1"/>
      <c r="AEG77" s="1"/>
      <c r="AEH77" s="1"/>
      <c r="AEI77" s="1"/>
      <c r="AEJ77" s="1"/>
      <c r="AEK77" s="1"/>
      <c r="AEL77" s="1"/>
      <c r="AEM77" s="1"/>
      <c r="AEN77" s="1"/>
      <c r="AEO77" s="1"/>
      <c r="AEP77" s="1"/>
      <c r="AEQ77" s="1"/>
      <c r="AER77" s="1"/>
      <c r="AES77" s="1"/>
      <c r="AET77" s="1"/>
      <c r="AEU77" s="1"/>
      <c r="AEV77" s="1"/>
      <c r="AEW77" s="1"/>
      <c r="AEX77" s="1"/>
      <c r="AEY77" s="1"/>
      <c r="AEZ77" s="1"/>
      <c r="AFA77" s="1"/>
      <c r="AFB77" s="1"/>
      <c r="AFC77" s="1"/>
      <c r="AFD77" s="1"/>
      <c r="AFE77" s="1"/>
      <c r="AFF77" s="1"/>
      <c r="AFG77" s="1"/>
      <c r="AFH77" s="1"/>
      <c r="AFI77" s="1"/>
      <c r="AFJ77" s="1"/>
      <c r="AFK77" s="1"/>
      <c r="AFL77" s="1"/>
      <c r="AFM77" s="1"/>
      <c r="AFN77" s="1"/>
      <c r="AFO77" s="1"/>
      <c r="AFP77" s="1"/>
      <c r="AFQ77" s="1"/>
      <c r="AFR77" s="1"/>
      <c r="AFS77" s="1"/>
      <c r="AFT77" s="1"/>
      <c r="AFU77" s="1"/>
      <c r="AFV77" s="1"/>
      <c r="AFW77" s="1"/>
      <c r="AFX77" s="1"/>
      <c r="AFY77" s="1"/>
      <c r="AFZ77" s="1"/>
      <c r="AGA77" s="1"/>
      <c r="AGB77" s="1"/>
      <c r="AGC77" s="1"/>
      <c r="AGD77" s="1"/>
      <c r="AGE77" s="1"/>
      <c r="AGF77" s="1"/>
      <c r="AGG77" s="1"/>
      <c r="AGH77" s="1"/>
      <c r="AGI77" s="1"/>
      <c r="AGJ77" s="1"/>
      <c r="AGK77" s="1"/>
      <c r="AGL77" s="1"/>
      <c r="AGM77" s="1"/>
      <c r="AGN77" s="1"/>
      <c r="AGO77" s="1"/>
      <c r="AGP77" s="1"/>
      <c r="AGQ77" s="1"/>
      <c r="AGR77" s="1"/>
      <c r="AGS77" s="1"/>
      <c r="AGT77" s="1"/>
      <c r="AGU77" s="1"/>
      <c r="AGV77" s="1"/>
      <c r="AGW77" s="1"/>
      <c r="AGX77" s="1"/>
      <c r="AGY77" s="1"/>
      <c r="AGZ77" s="1"/>
      <c r="AHA77" s="1"/>
      <c r="AHB77" s="1"/>
      <c r="AHC77" s="1"/>
      <c r="AHD77" s="1"/>
      <c r="AHE77" s="1"/>
      <c r="AHF77" s="1"/>
      <c r="AHG77" s="1"/>
      <c r="AHH77" s="1"/>
      <c r="AHI77" s="1"/>
      <c r="AHJ77" s="1"/>
      <c r="AHK77" s="1"/>
      <c r="AHL77" s="1"/>
      <c r="AHM77" s="1"/>
      <c r="AHN77" s="1"/>
      <c r="AHO77" s="1"/>
      <c r="AHP77" s="1"/>
      <c r="AHQ77" s="1"/>
      <c r="AHR77" s="1"/>
      <c r="AHS77" s="1"/>
      <c r="AHT77" s="1"/>
      <c r="AHU77" s="1"/>
      <c r="AHV77" s="1"/>
      <c r="AHW77" s="1"/>
      <c r="AHX77" s="1"/>
      <c r="AHY77" s="1"/>
      <c r="AHZ77" s="1"/>
      <c r="AIA77" s="1"/>
      <c r="AIB77" s="1"/>
      <c r="AIC77" s="1"/>
      <c r="AID77" s="1"/>
      <c r="AIE77" s="1"/>
      <c r="AIF77" s="1"/>
      <c r="AIG77" s="1"/>
      <c r="AIH77" s="1"/>
      <c r="AII77" s="1"/>
      <c r="AIJ77" s="1"/>
      <c r="AIK77" s="1"/>
      <c r="AIL77" s="1"/>
      <c r="AIM77" s="1"/>
      <c r="AIN77" s="1"/>
      <c r="AIO77" s="1"/>
      <c r="AIP77" s="1"/>
      <c r="AIQ77" s="1"/>
      <c r="AIR77" s="1"/>
      <c r="AIS77" s="1"/>
      <c r="AIT77" s="1"/>
      <c r="AIU77" s="1"/>
      <c r="AIV77" s="1"/>
      <c r="AIW77" s="1"/>
      <c r="AIX77" s="1"/>
      <c r="AIY77" s="1"/>
      <c r="AIZ77" s="1"/>
      <c r="AJA77" s="1"/>
      <c r="AJB77" s="1"/>
      <c r="AJC77" s="1"/>
      <c r="AJD77" s="1"/>
      <c r="AJE77" s="1"/>
      <c r="AJF77" s="1"/>
      <c r="AJG77" s="1"/>
      <c r="AJH77" s="1"/>
      <c r="AJI77" s="1"/>
      <c r="AJJ77" s="1"/>
      <c r="AJK77" s="1"/>
      <c r="AJL77" s="1"/>
      <c r="AJM77" s="1"/>
      <c r="AJN77" s="1"/>
      <c r="AJO77" s="1"/>
      <c r="AJP77" s="1"/>
      <c r="AJQ77" s="1"/>
      <c r="AJR77" s="1"/>
      <c r="AJS77" s="1"/>
      <c r="AJT77" s="1"/>
      <c r="AJU77" s="1"/>
      <c r="AJV77" s="1"/>
      <c r="AJW77" s="1"/>
      <c r="AJX77" s="1"/>
      <c r="AJY77" s="1"/>
      <c r="AJZ77" s="1"/>
      <c r="AKA77" s="1"/>
      <c r="AKB77" s="1"/>
      <c r="AKC77" s="1"/>
      <c r="AKD77" s="1"/>
      <c r="AKE77" s="1"/>
      <c r="AKF77" s="1"/>
      <c r="AKG77" s="1"/>
      <c r="AKH77" s="1"/>
      <c r="AKI77" s="1"/>
      <c r="AKJ77" s="1"/>
      <c r="AKK77" s="1"/>
      <c r="AKL77" s="1"/>
      <c r="AKM77" s="1"/>
      <c r="AKN77" s="1"/>
      <c r="AKO77" s="1"/>
      <c r="AKP77" s="1"/>
      <c r="AKQ77" s="1"/>
      <c r="AKR77" s="1"/>
      <c r="AKS77" s="1"/>
      <c r="AKT77" s="1"/>
      <c r="AKU77" s="1"/>
      <c r="AKV77" s="1"/>
      <c r="AKW77" s="1"/>
      <c r="AKX77" s="1"/>
      <c r="AKY77" s="1"/>
      <c r="AKZ77" s="1"/>
      <c r="ALA77" s="1"/>
      <c r="ALB77" s="1"/>
      <c r="ALC77" s="1"/>
      <c r="ALD77" s="1"/>
      <c r="ALE77" s="1"/>
      <c r="ALF77" s="1"/>
      <c r="ALG77" s="1"/>
      <c r="ALH77" s="1"/>
      <c r="ALI77" s="1"/>
      <c r="ALJ77" s="1"/>
      <c r="ALK77" s="1"/>
      <c r="ALL77" s="1"/>
      <c r="ALM77" s="1"/>
      <c r="ALN77" s="1"/>
      <c r="ALO77" s="1"/>
      <c r="ALP77" s="1"/>
      <c r="ALQ77" s="1"/>
      <c r="ALR77" s="1"/>
      <c r="ALS77" s="1"/>
      <c r="ALT77" s="1"/>
      <c r="ALU77" s="1"/>
      <c r="ALV77" s="1"/>
      <c r="ALW77" s="1"/>
      <c r="ALX77" s="1"/>
      <c r="ALY77" s="1"/>
      <c r="ALZ77" s="1"/>
      <c r="AMA77" s="1"/>
      <c r="AMB77" s="1"/>
      <c r="AMC77" s="1"/>
      <c r="AMD77" s="1"/>
      <c r="AME77" s="1"/>
      <c r="AMF77" s="1"/>
      <c r="AMG77" s="1"/>
      <c r="AMH77" s="1"/>
      <c r="AMI77" s="1"/>
      <c r="AMJ77" s="1"/>
      <c r="AMK77" s="1"/>
      <c r="AML77" s="1"/>
      <c r="AMM77" s="1"/>
      <c r="AMN77" s="1"/>
      <c r="AMO77" s="1"/>
      <c r="AMP77" s="1"/>
      <c r="AMQ77" s="1"/>
      <c r="AMR77" s="1"/>
      <c r="AMS77" s="1"/>
      <c r="AMT77" s="1"/>
      <c r="AMU77" s="1"/>
      <c r="AMV77" s="1"/>
      <c r="AMW77" s="1"/>
      <c r="AMX77" s="1"/>
      <c r="AMY77" s="1"/>
      <c r="AMZ77" s="1"/>
      <c r="ANA77" s="1"/>
      <c r="ANB77" s="1"/>
      <c r="ANC77" s="1"/>
      <c r="AND77" s="1"/>
      <c r="ANE77" s="1"/>
      <c r="ANF77" s="1"/>
      <c r="ANG77" s="1"/>
      <c r="ANH77" s="1"/>
      <c r="ANI77" s="1"/>
      <c r="ANJ77" s="1"/>
      <c r="ANK77" s="1"/>
      <c r="ANL77" s="1"/>
      <c r="ANM77" s="1"/>
      <c r="ANN77" s="1"/>
      <c r="ANO77" s="1"/>
      <c r="ANP77" s="1"/>
      <c r="ANQ77" s="1"/>
      <c r="ANR77" s="1"/>
      <c r="ANS77" s="1"/>
      <c r="ANT77" s="1"/>
      <c r="ANU77" s="1"/>
      <c r="ANV77" s="1"/>
      <c r="ANW77" s="1"/>
      <c r="ANX77" s="1"/>
      <c r="ANY77" s="1"/>
      <c r="ANZ77" s="1"/>
      <c r="AOA77" s="1"/>
      <c r="AOB77" s="1"/>
      <c r="AOC77" s="1"/>
      <c r="AOD77" s="1"/>
      <c r="AOE77" s="1"/>
      <c r="AOF77" s="1"/>
      <c r="AOG77" s="1"/>
      <c r="AOH77" s="1"/>
      <c r="AOI77" s="1"/>
      <c r="AOJ77" s="1"/>
      <c r="AOK77" s="1"/>
      <c r="AOL77" s="1"/>
      <c r="AOM77" s="1"/>
      <c r="AON77" s="1"/>
      <c r="AOO77" s="1"/>
      <c r="AOP77" s="1"/>
      <c r="AOQ77" s="1"/>
      <c r="AOR77" s="1"/>
      <c r="AOS77" s="1"/>
      <c r="AOT77" s="1"/>
      <c r="AOU77" s="1"/>
      <c r="AOV77" s="1"/>
      <c r="AOW77" s="1"/>
      <c r="AOX77" s="1"/>
      <c r="AOY77" s="1"/>
      <c r="AOZ77" s="1"/>
      <c r="APA77" s="1"/>
      <c r="APB77" s="1"/>
      <c r="APC77" s="1"/>
      <c r="APD77" s="1"/>
      <c r="APE77" s="1"/>
      <c r="APF77" s="1"/>
      <c r="APG77" s="1"/>
      <c r="APH77" s="1"/>
      <c r="API77" s="1"/>
      <c r="APJ77" s="1"/>
      <c r="APK77" s="1"/>
      <c r="APL77" s="1"/>
      <c r="APM77" s="1"/>
      <c r="APN77" s="1"/>
      <c r="APO77" s="1"/>
      <c r="APP77" s="1"/>
      <c r="APQ77" s="1"/>
      <c r="APR77" s="1"/>
      <c r="APS77" s="1"/>
      <c r="APT77" s="1"/>
      <c r="APU77" s="1"/>
      <c r="APV77" s="1"/>
      <c r="APW77" s="1"/>
      <c r="APX77" s="1"/>
      <c r="APY77" s="1"/>
      <c r="APZ77" s="1"/>
      <c r="AQA77" s="1"/>
      <c r="AQB77" s="1"/>
      <c r="AQC77" s="1"/>
      <c r="AQD77" s="1"/>
      <c r="AQE77" s="1"/>
      <c r="AQF77" s="1"/>
      <c r="AQG77" s="1"/>
      <c r="AQH77" s="1"/>
      <c r="AQI77" s="1"/>
      <c r="AQJ77" s="1"/>
      <c r="AQK77" s="1"/>
      <c r="AQL77" s="1"/>
      <c r="AQM77" s="1"/>
      <c r="AQN77" s="1"/>
      <c r="AQO77" s="1"/>
      <c r="AQP77" s="1"/>
      <c r="AQQ77" s="1"/>
      <c r="AQR77" s="1"/>
      <c r="AQS77" s="1"/>
      <c r="AQT77" s="1"/>
      <c r="AQU77" s="1"/>
      <c r="AQV77" s="1"/>
      <c r="AQW77" s="1"/>
      <c r="AQX77" s="1"/>
      <c r="AQY77" s="1"/>
      <c r="AQZ77" s="1"/>
      <c r="ARA77" s="1"/>
      <c r="ARB77" s="1"/>
      <c r="ARC77" s="1"/>
      <c r="ARD77" s="1"/>
      <c r="ARE77" s="1"/>
      <c r="ARF77" s="1"/>
      <c r="ARG77" s="1"/>
      <c r="ARH77" s="1"/>
      <c r="ARI77" s="1"/>
      <c r="ARJ77" s="1"/>
      <c r="ARK77" s="1"/>
      <c r="ARL77" s="1"/>
      <c r="ARM77" s="1"/>
      <c r="ARN77" s="1"/>
      <c r="ARO77" s="1"/>
      <c r="ARP77" s="1"/>
      <c r="ARQ77" s="1"/>
      <c r="ARR77" s="1"/>
      <c r="ARS77" s="1"/>
      <c r="ART77" s="1"/>
      <c r="ARU77" s="1"/>
      <c r="ARV77" s="1"/>
      <c r="ARW77" s="1"/>
      <c r="ARX77" s="1"/>
      <c r="ARY77" s="1"/>
      <c r="ARZ77" s="1"/>
      <c r="ASA77" s="1"/>
      <c r="ASB77" s="1"/>
      <c r="ASC77" s="1"/>
      <c r="ASD77" s="1"/>
      <c r="ASE77" s="1"/>
      <c r="ASF77" s="1"/>
      <c r="ASG77" s="1"/>
      <c r="ASH77" s="1"/>
      <c r="ASI77" s="1"/>
      <c r="ASJ77" s="1"/>
      <c r="ASK77" s="1"/>
      <c r="ASL77" s="1"/>
      <c r="ASM77" s="1"/>
      <c r="ASN77" s="1"/>
      <c r="ASO77" s="1"/>
      <c r="ASP77" s="1"/>
      <c r="ASQ77" s="1"/>
      <c r="ASR77" s="1"/>
      <c r="ASS77" s="1"/>
      <c r="AST77" s="1"/>
      <c r="ASU77" s="1"/>
      <c r="ASV77" s="1"/>
      <c r="ASW77" s="1"/>
      <c r="ASX77" s="1"/>
      <c r="ASY77" s="1"/>
      <c r="ASZ77" s="1"/>
      <c r="ATA77" s="1"/>
      <c r="ATB77" s="1"/>
      <c r="ATC77" s="1"/>
      <c r="ATD77" s="1"/>
      <c r="ATE77" s="1"/>
      <c r="ATF77" s="1"/>
      <c r="ATG77" s="1"/>
      <c r="ATH77" s="1"/>
      <c r="ATI77" s="1"/>
      <c r="ATJ77" s="1"/>
      <c r="ATK77" s="1"/>
      <c r="ATL77" s="1"/>
      <c r="ATM77" s="1"/>
      <c r="ATN77" s="1"/>
      <c r="ATO77" s="1"/>
      <c r="ATP77" s="1"/>
      <c r="ATQ77" s="1"/>
      <c r="ATR77" s="1"/>
      <c r="ATS77" s="1"/>
      <c r="ATT77" s="1"/>
      <c r="ATU77" s="1"/>
      <c r="ATV77" s="1"/>
      <c r="ATW77" s="1"/>
      <c r="ATX77" s="1"/>
      <c r="ATY77" s="1"/>
      <c r="ATZ77" s="1"/>
      <c r="AUA77" s="1"/>
      <c r="AUB77" s="1"/>
      <c r="AUC77" s="1"/>
      <c r="AUD77" s="1"/>
      <c r="AUE77" s="1"/>
      <c r="AUF77" s="1"/>
      <c r="AUG77" s="1"/>
      <c r="AUH77" s="1"/>
      <c r="AUI77" s="1"/>
      <c r="AUJ77" s="1"/>
      <c r="AUK77" s="1"/>
    </row>
    <row r="78" spans="1:1233" s="519" customFormat="1" ht="14.25">
      <c r="A78" s="53"/>
      <c r="B78" s="95" t="str">
        <f>IF('Client Info'!$D$81="Yes",'Client Info'!$D$61,"N/A")</f>
        <v>N/A</v>
      </c>
      <c r="C78" s="96" t="str">
        <f>IF(B78="ISO 9001",'Client Info'!$B81,"N/A")</f>
        <v>N/A</v>
      </c>
      <c r="D78" s="180"/>
      <c r="E78" s="843">
        <f>'Effective Employees'!F64</f>
        <v>0</v>
      </c>
      <c r="F78" s="831"/>
      <c r="G78" s="832">
        <f>U$345</f>
        <v>0</v>
      </c>
      <c r="H78" s="832">
        <f ca="1">(1/3)*U345*T78*V78*X78*Z78</f>
        <v>0</v>
      </c>
      <c r="I78" s="832">
        <f ca="1">(2/3)*U345*T78*V78*X78*Z78</f>
        <v>0</v>
      </c>
      <c r="J78" s="832" t="e">
        <f ca="1">U346*T78*V78*X78*Z78/AA10</f>
        <v>#N/A</v>
      </c>
      <c r="K78" s="832">
        <f>IF($K$19="",0,U346*T78*V78*X78*Z78/AA10)</f>
        <v>0</v>
      </c>
      <c r="L78" s="832">
        <f>IF($L$19="",0,U346*T78*V78*X78*Z78/AA10)</f>
        <v>0</v>
      </c>
      <c r="M78" s="833" t="e">
        <f ca="1">IF($M$19="",0,U346*T78*V78*X78*Z78/AA10)</f>
        <v>#N/A</v>
      </c>
      <c r="N78" s="844" t="e">
        <f ca="1">U346*T78*V78*X78*Z78/AA10</f>
        <v>#N/A</v>
      </c>
      <c r="O78" s="436">
        <f ca="1">U347*T78*V78*X78*Z78</f>
        <v>0</v>
      </c>
      <c r="P78" s="53"/>
      <c r="Q78" s="53"/>
      <c r="R78" s="67"/>
      <c r="S78" s="702">
        <f>1</f>
        <v>1</v>
      </c>
      <c r="T78" s="702">
        <f t="shared" si="5"/>
        <v>1</v>
      </c>
      <c r="U78" s="703">
        <f ca="1">'Adjustment Factors'!AA529</f>
        <v>0</v>
      </c>
      <c r="V78" s="704">
        <f t="shared" ca="1" si="6"/>
        <v>1</v>
      </c>
      <c r="W78" s="705">
        <f>-'Client Info'!$C$55/100</f>
        <v>0</v>
      </c>
      <c r="X78" s="705">
        <f t="shared" si="7"/>
        <v>1</v>
      </c>
      <c r="Y78" s="705">
        <f>IF(Overview!$C$13="Yes",1,0)</f>
        <v>0</v>
      </c>
      <c r="Z78" s="705">
        <f>IF(Y78=1,IF('Integrated Reduction'!$C$29="",1,('Integrated Reduction'!$C$29/100+1)),1)</f>
        <v>1</v>
      </c>
      <c r="AA78" s="705">
        <f>IF(Sampling!F86="Yes",1,0)</f>
        <v>0</v>
      </c>
      <c r="AB78" s="705">
        <f>IF(Sampling!L86="Yes",1,0)</f>
        <v>0</v>
      </c>
      <c r="AC78" s="705">
        <f>IF(Sampling!G86="Yes",1,0)</f>
        <v>0</v>
      </c>
      <c r="AD78" s="705">
        <f>IF(Sampling!H86="Yes",1,0)</f>
        <v>0</v>
      </c>
      <c r="AE78" s="705">
        <f>IF(Sampling!I86="Yes",1,0)</f>
        <v>0</v>
      </c>
      <c r="AF78" s="705">
        <f>IF(Sampling!J86="Yes",1,0)</f>
        <v>0</v>
      </c>
      <c r="AG78" s="706">
        <f>IF(Sampling!K86="Yes",1,0)</f>
        <v>0</v>
      </c>
      <c r="AH78" s="790">
        <f t="shared" ca="1" si="8"/>
        <v>0</v>
      </c>
      <c r="AI78" s="790">
        <f t="shared" ca="1" si="13"/>
        <v>0</v>
      </c>
      <c r="AJ78" s="790" t="e">
        <f t="shared" ca="1" si="14"/>
        <v>#N/A</v>
      </c>
      <c r="AK78" s="790">
        <f t="shared" si="15"/>
        <v>0</v>
      </c>
      <c r="AL78" s="790">
        <f t="shared" si="16"/>
        <v>0</v>
      </c>
      <c r="AM78" s="790" t="e">
        <f t="shared" ca="1" si="17"/>
        <v>#N/A</v>
      </c>
      <c r="AN78" s="790" t="e">
        <f t="shared" ca="1" si="18"/>
        <v>#N/A</v>
      </c>
      <c r="AO78" s="790">
        <f t="shared" ca="1" si="10"/>
        <v>0</v>
      </c>
      <c r="AP78" s="790">
        <f t="shared" ca="1" si="11"/>
        <v>0</v>
      </c>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c r="ADD78" s="1"/>
      <c r="ADE78" s="1"/>
      <c r="ADF78" s="1"/>
      <c r="ADG78" s="1"/>
      <c r="ADH78" s="1"/>
      <c r="ADI78" s="1"/>
      <c r="ADJ78" s="1"/>
      <c r="ADK78" s="1"/>
      <c r="ADL78" s="1"/>
      <c r="ADM78" s="1"/>
      <c r="ADN78" s="1"/>
      <c r="ADO78" s="1"/>
      <c r="ADP78" s="1"/>
      <c r="ADQ78" s="1"/>
      <c r="ADR78" s="1"/>
      <c r="ADS78" s="1"/>
      <c r="ADT78" s="1"/>
      <c r="ADU78" s="1"/>
      <c r="ADV78" s="1"/>
      <c r="ADW78" s="1"/>
      <c r="ADX78" s="1"/>
      <c r="ADY78" s="1"/>
      <c r="ADZ78" s="1"/>
      <c r="AEA78" s="1"/>
      <c r="AEB78" s="1"/>
      <c r="AEC78" s="1"/>
      <c r="AED78" s="1"/>
      <c r="AEE78" s="1"/>
      <c r="AEF78" s="1"/>
      <c r="AEG78" s="1"/>
      <c r="AEH78" s="1"/>
      <c r="AEI78" s="1"/>
      <c r="AEJ78" s="1"/>
      <c r="AEK78" s="1"/>
      <c r="AEL78" s="1"/>
      <c r="AEM78" s="1"/>
      <c r="AEN78" s="1"/>
      <c r="AEO78" s="1"/>
      <c r="AEP78" s="1"/>
      <c r="AEQ78" s="1"/>
      <c r="AER78" s="1"/>
      <c r="AES78" s="1"/>
      <c r="AET78" s="1"/>
      <c r="AEU78" s="1"/>
      <c r="AEV78" s="1"/>
      <c r="AEW78" s="1"/>
      <c r="AEX78" s="1"/>
      <c r="AEY78" s="1"/>
      <c r="AEZ78" s="1"/>
      <c r="AFA78" s="1"/>
      <c r="AFB78" s="1"/>
      <c r="AFC78" s="1"/>
      <c r="AFD78" s="1"/>
      <c r="AFE78" s="1"/>
      <c r="AFF78" s="1"/>
      <c r="AFG78" s="1"/>
      <c r="AFH78" s="1"/>
      <c r="AFI78" s="1"/>
      <c r="AFJ78" s="1"/>
      <c r="AFK78" s="1"/>
      <c r="AFL78" s="1"/>
      <c r="AFM78" s="1"/>
      <c r="AFN78" s="1"/>
      <c r="AFO78" s="1"/>
      <c r="AFP78" s="1"/>
      <c r="AFQ78" s="1"/>
      <c r="AFR78" s="1"/>
      <c r="AFS78" s="1"/>
      <c r="AFT78" s="1"/>
      <c r="AFU78" s="1"/>
      <c r="AFV78" s="1"/>
      <c r="AFW78" s="1"/>
      <c r="AFX78" s="1"/>
      <c r="AFY78" s="1"/>
      <c r="AFZ78" s="1"/>
      <c r="AGA78" s="1"/>
      <c r="AGB78" s="1"/>
      <c r="AGC78" s="1"/>
      <c r="AGD78" s="1"/>
      <c r="AGE78" s="1"/>
      <c r="AGF78" s="1"/>
      <c r="AGG78" s="1"/>
      <c r="AGH78" s="1"/>
      <c r="AGI78" s="1"/>
      <c r="AGJ78" s="1"/>
      <c r="AGK78" s="1"/>
      <c r="AGL78" s="1"/>
      <c r="AGM78" s="1"/>
      <c r="AGN78" s="1"/>
      <c r="AGO78" s="1"/>
      <c r="AGP78" s="1"/>
      <c r="AGQ78" s="1"/>
      <c r="AGR78" s="1"/>
      <c r="AGS78" s="1"/>
      <c r="AGT78" s="1"/>
      <c r="AGU78" s="1"/>
      <c r="AGV78" s="1"/>
      <c r="AGW78" s="1"/>
      <c r="AGX78" s="1"/>
      <c r="AGY78" s="1"/>
      <c r="AGZ78" s="1"/>
      <c r="AHA78" s="1"/>
      <c r="AHB78" s="1"/>
      <c r="AHC78" s="1"/>
      <c r="AHD78" s="1"/>
      <c r="AHE78" s="1"/>
      <c r="AHF78" s="1"/>
      <c r="AHG78" s="1"/>
      <c r="AHH78" s="1"/>
      <c r="AHI78" s="1"/>
      <c r="AHJ78" s="1"/>
      <c r="AHK78" s="1"/>
      <c r="AHL78" s="1"/>
      <c r="AHM78" s="1"/>
      <c r="AHN78" s="1"/>
      <c r="AHO78" s="1"/>
      <c r="AHP78" s="1"/>
      <c r="AHQ78" s="1"/>
      <c r="AHR78" s="1"/>
      <c r="AHS78" s="1"/>
      <c r="AHT78" s="1"/>
      <c r="AHU78" s="1"/>
      <c r="AHV78" s="1"/>
      <c r="AHW78" s="1"/>
      <c r="AHX78" s="1"/>
      <c r="AHY78" s="1"/>
      <c r="AHZ78" s="1"/>
      <c r="AIA78" s="1"/>
      <c r="AIB78" s="1"/>
      <c r="AIC78" s="1"/>
      <c r="AID78" s="1"/>
      <c r="AIE78" s="1"/>
      <c r="AIF78" s="1"/>
      <c r="AIG78" s="1"/>
      <c r="AIH78" s="1"/>
      <c r="AII78" s="1"/>
      <c r="AIJ78" s="1"/>
      <c r="AIK78" s="1"/>
      <c r="AIL78" s="1"/>
      <c r="AIM78" s="1"/>
      <c r="AIN78" s="1"/>
      <c r="AIO78" s="1"/>
      <c r="AIP78" s="1"/>
      <c r="AIQ78" s="1"/>
      <c r="AIR78" s="1"/>
      <c r="AIS78" s="1"/>
      <c r="AIT78" s="1"/>
      <c r="AIU78" s="1"/>
      <c r="AIV78" s="1"/>
      <c r="AIW78" s="1"/>
      <c r="AIX78" s="1"/>
      <c r="AIY78" s="1"/>
      <c r="AIZ78" s="1"/>
      <c r="AJA78" s="1"/>
      <c r="AJB78" s="1"/>
      <c r="AJC78" s="1"/>
      <c r="AJD78" s="1"/>
      <c r="AJE78" s="1"/>
      <c r="AJF78" s="1"/>
      <c r="AJG78" s="1"/>
      <c r="AJH78" s="1"/>
      <c r="AJI78" s="1"/>
      <c r="AJJ78" s="1"/>
      <c r="AJK78" s="1"/>
      <c r="AJL78" s="1"/>
      <c r="AJM78" s="1"/>
      <c r="AJN78" s="1"/>
      <c r="AJO78" s="1"/>
      <c r="AJP78" s="1"/>
      <c r="AJQ78" s="1"/>
      <c r="AJR78" s="1"/>
      <c r="AJS78" s="1"/>
      <c r="AJT78" s="1"/>
      <c r="AJU78" s="1"/>
      <c r="AJV78" s="1"/>
      <c r="AJW78" s="1"/>
      <c r="AJX78" s="1"/>
      <c r="AJY78" s="1"/>
      <c r="AJZ78" s="1"/>
      <c r="AKA78" s="1"/>
      <c r="AKB78" s="1"/>
      <c r="AKC78" s="1"/>
      <c r="AKD78" s="1"/>
      <c r="AKE78" s="1"/>
      <c r="AKF78" s="1"/>
      <c r="AKG78" s="1"/>
      <c r="AKH78" s="1"/>
      <c r="AKI78" s="1"/>
      <c r="AKJ78" s="1"/>
      <c r="AKK78" s="1"/>
      <c r="AKL78" s="1"/>
      <c r="AKM78" s="1"/>
      <c r="AKN78" s="1"/>
      <c r="AKO78" s="1"/>
      <c r="AKP78" s="1"/>
      <c r="AKQ78" s="1"/>
      <c r="AKR78" s="1"/>
      <c r="AKS78" s="1"/>
      <c r="AKT78" s="1"/>
      <c r="AKU78" s="1"/>
      <c r="AKV78" s="1"/>
      <c r="AKW78" s="1"/>
      <c r="AKX78" s="1"/>
      <c r="AKY78" s="1"/>
      <c r="AKZ78" s="1"/>
      <c r="ALA78" s="1"/>
      <c r="ALB78" s="1"/>
      <c r="ALC78" s="1"/>
      <c r="ALD78" s="1"/>
      <c r="ALE78" s="1"/>
      <c r="ALF78" s="1"/>
      <c r="ALG78" s="1"/>
      <c r="ALH78" s="1"/>
      <c r="ALI78" s="1"/>
      <c r="ALJ78" s="1"/>
      <c r="ALK78" s="1"/>
      <c r="ALL78" s="1"/>
      <c r="ALM78" s="1"/>
      <c r="ALN78" s="1"/>
      <c r="ALO78" s="1"/>
      <c r="ALP78" s="1"/>
      <c r="ALQ78" s="1"/>
      <c r="ALR78" s="1"/>
      <c r="ALS78" s="1"/>
      <c r="ALT78" s="1"/>
      <c r="ALU78" s="1"/>
      <c r="ALV78" s="1"/>
      <c r="ALW78" s="1"/>
      <c r="ALX78" s="1"/>
      <c r="ALY78" s="1"/>
      <c r="ALZ78" s="1"/>
      <c r="AMA78" s="1"/>
      <c r="AMB78" s="1"/>
      <c r="AMC78" s="1"/>
      <c r="AMD78" s="1"/>
      <c r="AME78" s="1"/>
      <c r="AMF78" s="1"/>
      <c r="AMG78" s="1"/>
      <c r="AMH78" s="1"/>
      <c r="AMI78" s="1"/>
      <c r="AMJ78" s="1"/>
      <c r="AMK78" s="1"/>
      <c r="AML78" s="1"/>
      <c r="AMM78" s="1"/>
      <c r="AMN78" s="1"/>
      <c r="AMO78" s="1"/>
      <c r="AMP78" s="1"/>
      <c r="AMQ78" s="1"/>
      <c r="AMR78" s="1"/>
      <c r="AMS78" s="1"/>
      <c r="AMT78" s="1"/>
      <c r="AMU78" s="1"/>
      <c r="AMV78" s="1"/>
      <c r="AMW78" s="1"/>
      <c r="AMX78" s="1"/>
      <c r="AMY78" s="1"/>
      <c r="AMZ78" s="1"/>
      <c r="ANA78" s="1"/>
      <c r="ANB78" s="1"/>
      <c r="ANC78" s="1"/>
      <c r="AND78" s="1"/>
      <c r="ANE78" s="1"/>
      <c r="ANF78" s="1"/>
      <c r="ANG78" s="1"/>
      <c r="ANH78" s="1"/>
      <c r="ANI78" s="1"/>
      <c r="ANJ78" s="1"/>
      <c r="ANK78" s="1"/>
      <c r="ANL78" s="1"/>
      <c r="ANM78" s="1"/>
      <c r="ANN78" s="1"/>
      <c r="ANO78" s="1"/>
      <c r="ANP78" s="1"/>
      <c r="ANQ78" s="1"/>
      <c r="ANR78" s="1"/>
      <c r="ANS78" s="1"/>
      <c r="ANT78" s="1"/>
      <c r="ANU78" s="1"/>
      <c r="ANV78" s="1"/>
      <c r="ANW78" s="1"/>
      <c r="ANX78" s="1"/>
      <c r="ANY78" s="1"/>
      <c r="ANZ78" s="1"/>
      <c r="AOA78" s="1"/>
      <c r="AOB78" s="1"/>
      <c r="AOC78" s="1"/>
      <c r="AOD78" s="1"/>
      <c r="AOE78" s="1"/>
      <c r="AOF78" s="1"/>
      <c r="AOG78" s="1"/>
      <c r="AOH78" s="1"/>
      <c r="AOI78" s="1"/>
      <c r="AOJ78" s="1"/>
      <c r="AOK78" s="1"/>
      <c r="AOL78" s="1"/>
      <c r="AOM78" s="1"/>
      <c r="AON78" s="1"/>
      <c r="AOO78" s="1"/>
      <c r="AOP78" s="1"/>
      <c r="AOQ78" s="1"/>
      <c r="AOR78" s="1"/>
      <c r="AOS78" s="1"/>
      <c r="AOT78" s="1"/>
      <c r="AOU78" s="1"/>
      <c r="AOV78" s="1"/>
      <c r="AOW78" s="1"/>
      <c r="AOX78" s="1"/>
      <c r="AOY78" s="1"/>
      <c r="AOZ78" s="1"/>
      <c r="APA78" s="1"/>
      <c r="APB78" s="1"/>
      <c r="APC78" s="1"/>
      <c r="APD78" s="1"/>
      <c r="APE78" s="1"/>
      <c r="APF78" s="1"/>
      <c r="APG78" s="1"/>
      <c r="APH78" s="1"/>
      <c r="API78" s="1"/>
      <c r="APJ78" s="1"/>
      <c r="APK78" s="1"/>
      <c r="APL78" s="1"/>
      <c r="APM78" s="1"/>
      <c r="APN78" s="1"/>
      <c r="APO78" s="1"/>
      <c r="APP78" s="1"/>
      <c r="APQ78" s="1"/>
      <c r="APR78" s="1"/>
      <c r="APS78" s="1"/>
      <c r="APT78" s="1"/>
      <c r="APU78" s="1"/>
      <c r="APV78" s="1"/>
      <c r="APW78" s="1"/>
      <c r="APX78" s="1"/>
      <c r="APY78" s="1"/>
      <c r="APZ78" s="1"/>
      <c r="AQA78" s="1"/>
      <c r="AQB78" s="1"/>
      <c r="AQC78" s="1"/>
      <c r="AQD78" s="1"/>
      <c r="AQE78" s="1"/>
      <c r="AQF78" s="1"/>
      <c r="AQG78" s="1"/>
      <c r="AQH78" s="1"/>
      <c r="AQI78" s="1"/>
      <c r="AQJ78" s="1"/>
      <c r="AQK78" s="1"/>
      <c r="AQL78" s="1"/>
      <c r="AQM78" s="1"/>
      <c r="AQN78" s="1"/>
      <c r="AQO78" s="1"/>
      <c r="AQP78" s="1"/>
      <c r="AQQ78" s="1"/>
      <c r="AQR78" s="1"/>
      <c r="AQS78" s="1"/>
      <c r="AQT78" s="1"/>
      <c r="AQU78" s="1"/>
      <c r="AQV78" s="1"/>
      <c r="AQW78" s="1"/>
      <c r="AQX78" s="1"/>
      <c r="AQY78" s="1"/>
      <c r="AQZ78" s="1"/>
      <c r="ARA78" s="1"/>
      <c r="ARB78" s="1"/>
      <c r="ARC78" s="1"/>
      <c r="ARD78" s="1"/>
      <c r="ARE78" s="1"/>
      <c r="ARF78" s="1"/>
      <c r="ARG78" s="1"/>
      <c r="ARH78" s="1"/>
      <c r="ARI78" s="1"/>
      <c r="ARJ78" s="1"/>
      <c r="ARK78" s="1"/>
      <c r="ARL78" s="1"/>
      <c r="ARM78" s="1"/>
      <c r="ARN78" s="1"/>
      <c r="ARO78" s="1"/>
      <c r="ARP78" s="1"/>
      <c r="ARQ78" s="1"/>
      <c r="ARR78" s="1"/>
      <c r="ARS78" s="1"/>
      <c r="ART78" s="1"/>
      <c r="ARU78" s="1"/>
      <c r="ARV78" s="1"/>
      <c r="ARW78" s="1"/>
      <c r="ARX78" s="1"/>
      <c r="ARY78" s="1"/>
      <c r="ARZ78" s="1"/>
      <c r="ASA78" s="1"/>
      <c r="ASB78" s="1"/>
      <c r="ASC78" s="1"/>
      <c r="ASD78" s="1"/>
      <c r="ASE78" s="1"/>
      <c r="ASF78" s="1"/>
      <c r="ASG78" s="1"/>
      <c r="ASH78" s="1"/>
      <c r="ASI78" s="1"/>
      <c r="ASJ78" s="1"/>
      <c r="ASK78" s="1"/>
      <c r="ASL78" s="1"/>
      <c r="ASM78" s="1"/>
      <c r="ASN78" s="1"/>
      <c r="ASO78" s="1"/>
      <c r="ASP78" s="1"/>
      <c r="ASQ78" s="1"/>
      <c r="ASR78" s="1"/>
      <c r="ASS78" s="1"/>
      <c r="AST78" s="1"/>
      <c r="ASU78" s="1"/>
      <c r="ASV78" s="1"/>
      <c r="ASW78" s="1"/>
      <c r="ASX78" s="1"/>
      <c r="ASY78" s="1"/>
      <c r="ASZ78" s="1"/>
      <c r="ATA78" s="1"/>
      <c r="ATB78" s="1"/>
      <c r="ATC78" s="1"/>
      <c r="ATD78" s="1"/>
      <c r="ATE78" s="1"/>
      <c r="ATF78" s="1"/>
      <c r="ATG78" s="1"/>
      <c r="ATH78" s="1"/>
      <c r="ATI78" s="1"/>
      <c r="ATJ78" s="1"/>
      <c r="ATK78" s="1"/>
      <c r="ATL78" s="1"/>
      <c r="ATM78" s="1"/>
      <c r="ATN78" s="1"/>
      <c r="ATO78" s="1"/>
      <c r="ATP78" s="1"/>
      <c r="ATQ78" s="1"/>
      <c r="ATR78" s="1"/>
      <c r="ATS78" s="1"/>
      <c r="ATT78" s="1"/>
      <c r="ATU78" s="1"/>
      <c r="ATV78" s="1"/>
      <c r="ATW78" s="1"/>
      <c r="ATX78" s="1"/>
      <c r="ATY78" s="1"/>
      <c r="ATZ78" s="1"/>
      <c r="AUA78" s="1"/>
      <c r="AUB78" s="1"/>
      <c r="AUC78" s="1"/>
      <c r="AUD78" s="1"/>
      <c r="AUE78" s="1"/>
      <c r="AUF78" s="1"/>
      <c r="AUG78" s="1"/>
      <c r="AUH78" s="1"/>
      <c r="AUI78" s="1"/>
      <c r="AUJ78" s="1"/>
      <c r="AUK78" s="1"/>
    </row>
    <row r="79" spans="1:1233" s="519" customFormat="1" ht="14.25">
      <c r="A79" s="53"/>
      <c r="B79" s="97" t="str">
        <f>IF('Client Info'!$E$81="Yes",'Client Info'!$E$61,"N/A")</f>
        <v>N/A</v>
      </c>
      <c r="C79" s="62" t="str">
        <f>IF(B79="ISO 14001",'Client Info'!$B81,"N/A")</f>
        <v>N/A</v>
      </c>
      <c r="D79" s="181"/>
      <c r="E79" s="834">
        <f>'Effective Employees'!F65</f>
        <v>0</v>
      </c>
      <c r="F79" s="831"/>
      <c r="G79" s="835">
        <f>U$363</f>
        <v>0</v>
      </c>
      <c r="H79" s="835">
        <f ca="1">(1/3)*U363*T79*V79*X79*Z79</f>
        <v>0</v>
      </c>
      <c r="I79" s="835">
        <f ca="1">(2/3)*U363*T79*V79*X79*Z79</f>
        <v>0</v>
      </c>
      <c r="J79" s="835" t="e">
        <f ca="1">U364*T79*V79*X79*Z79/AA10</f>
        <v>#N/A</v>
      </c>
      <c r="K79" s="835">
        <f>IF($K$19="",0,U364*T79*V79*X79*Z79/AA10)</f>
        <v>0</v>
      </c>
      <c r="L79" s="835">
        <f>IF($L$19="",0,U364*T79*V79*X79*Z79/AA10)</f>
        <v>0</v>
      </c>
      <c r="M79" s="836" t="e">
        <f ca="1">IF($M$19="",0,U364*T79*V79*X79*Z79/AA10)</f>
        <v>#N/A</v>
      </c>
      <c r="N79" s="837" t="e">
        <f ca="1">U364*T79*V79*X79*Z79/AA10</f>
        <v>#N/A</v>
      </c>
      <c r="O79" s="838">
        <f ca="1">U365*T79*V79*X79*Z79</f>
        <v>0</v>
      </c>
      <c r="P79" s="53"/>
      <c r="Q79" s="53"/>
      <c r="R79" s="67"/>
      <c r="S79" s="386">
        <f>1</f>
        <v>1</v>
      </c>
      <c r="T79" s="386">
        <f t="shared" si="5"/>
        <v>1</v>
      </c>
      <c r="U79" s="707">
        <f ca="1">'Adjustment Factors'!AP529</f>
        <v>0</v>
      </c>
      <c r="V79" s="208">
        <f t="shared" ca="1" si="6"/>
        <v>1</v>
      </c>
      <c r="W79" s="67">
        <f>-'Client Info'!$C$55/100</f>
        <v>0</v>
      </c>
      <c r="X79" s="67">
        <f t="shared" si="7"/>
        <v>1</v>
      </c>
      <c r="Y79" s="67">
        <f>IF(Overview!$C$14="Yes",1,0)</f>
        <v>0</v>
      </c>
      <c r="Z79" s="67">
        <f>IF(Y79=1,IF('Integrated Reduction'!$C$29="",1,('Integrated Reduction'!$C$29/100+1)),1)</f>
        <v>1</v>
      </c>
      <c r="AA79" s="67">
        <f>IF(Sampling!F87="Yes",1,0)</f>
        <v>0</v>
      </c>
      <c r="AB79" s="67">
        <f>IF(Sampling!L87="Yes",1,0)</f>
        <v>0</v>
      </c>
      <c r="AC79" s="67">
        <f>IF(Sampling!G87="Yes",1,0)</f>
        <v>0</v>
      </c>
      <c r="AD79" s="67">
        <f>IF(Sampling!H87="Yes",1,0)</f>
        <v>0</v>
      </c>
      <c r="AE79" s="67">
        <f>IF(Sampling!I87="Yes",1,0)</f>
        <v>0</v>
      </c>
      <c r="AF79" s="67">
        <f>IF(Sampling!J87="Yes",1,0)</f>
        <v>0</v>
      </c>
      <c r="AG79" s="708">
        <f>IF(Sampling!K87="Yes",1,0)</f>
        <v>0</v>
      </c>
      <c r="AH79" s="791">
        <f t="shared" ca="1" si="8"/>
        <v>0</v>
      </c>
      <c r="AI79" s="791">
        <f t="shared" ca="1" si="13"/>
        <v>0</v>
      </c>
      <c r="AJ79" s="791" t="e">
        <f t="shared" ca="1" si="14"/>
        <v>#N/A</v>
      </c>
      <c r="AK79" s="791">
        <f t="shared" si="15"/>
        <v>0</v>
      </c>
      <c r="AL79" s="791">
        <f t="shared" si="16"/>
        <v>0</v>
      </c>
      <c r="AM79" s="791" t="e">
        <f t="shared" ca="1" si="17"/>
        <v>#N/A</v>
      </c>
      <c r="AN79" s="791" t="e">
        <f t="shared" ca="1" si="18"/>
        <v>#N/A</v>
      </c>
      <c r="AO79" s="791">
        <f t="shared" ca="1" si="10"/>
        <v>0</v>
      </c>
      <c r="AP79" s="791">
        <f t="shared" ca="1" si="11"/>
        <v>0</v>
      </c>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c r="ADD79" s="1"/>
      <c r="ADE79" s="1"/>
      <c r="ADF79" s="1"/>
      <c r="ADG79" s="1"/>
      <c r="ADH79" s="1"/>
      <c r="ADI79" s="1"/>
      <c r="ADJ79" s="1"/>
      <c r="ADK79" s="1"/>
      <c r="ADL79" s="1"/>
      <c r="ADM79" s="1"/>
      <c r="ADN79" s="1"/>
      <c r="ADO79" s="1"/>
      <c r="ADP79" s="1"/>
      <c r="ADQ79" s="1"/>
      <c r="ADR79" s="1"/>
      <c r="ADS79" s="1"/>
      <c r="ADT79" s="1"/>
      <c r="ADU79" s="1"/>
      <c r="ADV79" s="1"/>
      <c r="ADW79" s="1"/>
      <c r="ADX79" s="1"/>
      <c r="ADY79" s="1"/>
      <c r="ADZ79" s="1"/>
      <c r="AEA79" s="1"/>
      <c r="AEB79" s="1"/>
      <c r="AEC79" s="1"/>
      <c r="AED79" s="1"/>
      <c r="AEE79" s="1"/>
      <c r="AEF79" s="1"/>
      <c r="AEG79" s="1"/>
      <c r="AEH79" s="1"/>
      <c r="AEI79" s="1"/>
      <c r="AEJ79" s="1"/>
      <c r="AEK79" s="1"/>
      <c r="AEL79" s="1"/>
      <c r="AEM79" s="1"/>
      <c r="AEN79" s="1"/>
      <c r="AEO79" s="1"/>
      <c r="AEP79" s="1"/>
      <c r="AEQ79" s="1"/>
      <c r="AER79" s="1"/>
      <c r="AES79" s="1"/>
      <c r="AET79" s="1"/>
      <c r="AEU79" s="1"/>
      <c r="AEV79" s="1"/>
      <c r="AEW79" s="1"/>
      <c r="AEX79" s="1"/>
      <c r="AEY79" s="1"/>
      <c r="AEZ79" s="1"/>
      <c r="AFA79" s="1"/>
      <c r="AFB79" s="1"/>
      <c r="AFC79" s="1"/>
      <c r="AFD79" s="1"/>
      <c r="AFE79" s="1"/>
      <c r="AFF79" s="1"/>
      <c r="AFG79" s="1"/>
      <c r="AFH79" s="1"/>
      <c r="AFI79" s="1"/>
      <c r="AFJ79" s="1"/>
      <c r="AFK79" s="1"/>
      <c r="AFL79" s="1"/>
      <c r="AFM79" s="1"/>
      <c r="AFN79" s="1"/>
      <c r="AFO79" s="1"/>
      <c r="AFP79" s="1"/>
      <c r="AFQ79" s="1"/>
      <c r="AFR79" s="1"/>
      <c r="AFS79" s="1"/>
      <c r="AFT79" s="1"/>
      <c r="AFU79" s="1"/>
      <c r="AFV79" s="1"/>
      <c r="AFW79" s="1"/>
      <c r="AFX79" s="1"/>
      <c r="AFY79" s="1"/>
      <c r="AFZ79" s="1"/>
      <c r="AGA79" s="1"/>
      <c r="AGB79" s="1"/>
      <c r="AGC79" s="1"/>
      <c r="AGD79" s="1"/>
      <c r="AGE79" s="1"/>
      <c r="AGF79" s="1"/>
      <c r="AGG79" s="1"/>
      <c r="AGH79" s="1"/>
      <c r="AGI79" s="1"/>
      <c r="AGJ79" s="1"/>
      <c r="AGK79" s="1"/>
      <c r="AGL79" s="1"/>
      <c r="AGM79" s="1"/>
      <c r="AGN79" s="1"/>
      <c r="AGO79" s="1"/>
      <c r="AGP79" s="1"/>
      <c r="AGQ79" s="1"/>
      <c r="AGR79" s="1"/>
      <c r="AGS79" s="1"/>
      <c r="AGT79" s="1"/>
      <c r="AGU79" s="1"/>
      <c r="AGV79" s="1"/>
      <c r="AGW79" s="1"/>
      <c r="AGX79" s="1"/>
      <c r="AGY79" s="1"/>
      <c r="AGZ79" s="1"/>
      <c r="AHA79" s="1"/>
      <c r="AHB79" s="1"/>
      <c r="AHC79" s="1"/>
      <c r="AHD79" s="1"/>
      <c r="AHE79" s="1"/>
      <c r="AHF79" s="1"/>
      <c r="AHG79" s="1"/>
      <c r="AHH79" s="1"/>
      <c r="AHI79" s="1"/>
      <c r="AHJ79" s="1"/>
      <c r="AHK79" s="1"/>
      <c r="AHL79" s="1"/>
      <c r="AHM79" s="1"/>
      <c r="AHN79" s="1"/>
      <c r="AHO79" s="1"/>
      <c r="AHP79" s="1"/>
      <c r="AHQ79" s="1"/>
      <c r="AHR79" s="1"/>
      <c r="AHS79" s="1"/>
      <c r="AHT79" s="1"/>
      <c r="AHU79" s="1"/>
      <c r="AHV79" s="1"/>
      <c r="AHW79" s="1"/>
      <c r="AHX79" s="1"/>
      <c r="AHY79" s="1"/>
      <c r="AHZ79" s="1"/>
      <c r="AIA79" s="1"/>
      <c r="AIB79" s="1"/>
      <c r="AIC79" s="1"/>
      <c r="AID79" s="1"/>
      <c r="AIE79" s="1"/>
      <c r="AIF79" s="1"/>
      <c r="AIG79" s="1"/>
      <c r="AIH79" s="1"/>
      <c r="AII79" s="1"/>
      <c r="AIJ79" s="1"/>
      <c r="AIK79" s="1"/>
      <c r="AIL79" s="1"/>
      <c r="AIM79" s="1"/>
      <c r="AIN79" s="1"/>
      <c r="AIO79" s="1"/>
      <c r="AIP79" s="1"/>
      <c r="AIQ79" s="1"/>
      <c r="AIR79" s="1"/>
      <c r="AIS79" s="1"/>
      <c r="AIT79" s="1"/>
      <c r="AIU79" s="1"/>
      <c r="AIV79" s="1"/>
      <c r="AIW79" s="1"/>
      <c r="AIX79" s="1"/>
      <c r="AIY79" s="1"/>
      <c r="AIZ79" s="1"/>
      <c r="AJA79" s="1"/>
      <c r="AJB79" s="1"/>
      <c r="AJC79" s="1"/>
      <c r="AJD79" s="1"/>
      <c r="AJE79" s="1"/>
      <c r="AJF79" s="1"/>
      <c r="AJG79" s="1"/>
      <c r="AJH79" s="1"/>
      <c r="AJI79" s="1"/>
      <c r="AJJ79" s="1"/>
      <c r="AJK79" s="1"/>
      <c r="AJL79" s="1"/>
      <c r="AJM79" s="1"/>
      <c r="AJN79" s="1"/>
      <c r="AJO79" s="1"/>
      <c r="AJP79" s="1"/>
      <c r="AJQ79" s="1"/>
      <c r="AJR79" s="1"/>
      <c r="AJS79" s="1"/>
      <c r="AJT79" s="1"/>
      <c r="AJU79" s="1"/>
      <c r="AJV79" s="1"/>
      <c r="AJW79" s="1"/>
      <c r="AJX79" s="1"/>
      <c r="AJY79" s="1"/>
      <c r="AJZ79" s="1"/>
      <c r="AKA79" s="1"/>
      <c r="AKB79" s="1"/>
      <c r="AKC79" s="1"/>
      <c r="AKD79" s="1"/>
      <c r="AKE79" s="1"/>
      <c r="AKF79" s="1"/>
      <c r="AKG79" s="1"/>
      <c r="AKH79" s="1"/>
      <c r="AKI79" s="1"/>
      <c r="AKJ79" s="1"/>
      <c r="AKK79" s="1"/>
      <c r="AKL79" s="1"/>
      <c r="AKM79" s="1"/>
      <c r="AKN79" s="1"/>
      <c r="AKO79" s="1"/>
      <c r="AKP79" s="1"/>
      <c r="AKQ79" s="1"/>
      <c r="AKR79" s="1"/>
      <c r="AKS79" s="1"/>
      <c r="AKT79" s="1"/>
      <c r="AKU79" s="1"/>
      <c r="AKV79" s="1"/>
      <c r="AKW79" s="1"/>
      <c r="AKX79" s="1"/>
      <c r="AKY79" s="1"/>
      <c r="AKZ79" s="1"/>
      <c r="ALA79" s="1"/>
      <c r="ALB79" s="1"/>
      <c r="ALC79" s="1"/>
      <c r="ALD79" s="1"/>
      <c r="ALE79" s="1"/>
      <c r="ALF79" s="1"/>
      <c r="ALG79" s="1"/>
      <c r="ALH79" s="1"/>
      <c r="ALI79" s="1"/>
      <c r="ALJ79" s="1"/>
      <c r="ALK79" s="1"/>
      <c r="ALL79" s="1"/>
      <c r="ALM79" s="1"/>
      <c r="ALN79" s="1"/>
      <c r="ALO79" s="1"/>
      <c r="ALP79" s="1"/>
      <c r="ALQ79" s="1"/>
      <c r="ALR79" s="1"/>
      <c r="ALS79" s="1"/>
      <c r="ALT79" s="1"/>
      <c r="ALU79" s="1"/>
      <c r="ALV79" s="1"/>
      <c r="ALW79" s="1"/>
      <c r="ALX79" s="1"/>
      <c r="ALY79" s="1"/>
      <c r="ALZ79" s="1"/>
      <c r="AMA79" s="1"/>
      <c r="AMB79" s="1"/>
      <c r="AMC79" s="1"/>
      <c r="AMD79" s="1"/>
      <c r="AME79" s="1"/>
      <c r="AMF79" s="1"/>
      <c r="AMG79" s="1"/>
      <c r="AMH79" s="1"/>
      <c r="AMI79" s="1"/>
      <c r="AMJ79" s="1"/>
      <c r="AMK79" s="1"/>
      <c r="AML79" s="1"/>
      <c r="AMM79" s="1"/>
      <c r="AMN79" s="1"/>
      <c r="AMO79" s="1"/>
      <c r="AMP79" s="1"/>
      <c r="AMQ79" s="1"/>
      <c r="AMR79" s="1"/>
      <c r="AMS79" s="1"/>
      <c r="AMT79" s="1"/>
      <c r="AMU79" s="1"/>
      <c r="AMV79" s="1"/>
      <c r="AMW79" s="1"/>
      <c r="AMX79" s="1"/>
      <c r="AMY79" s="1"/>
      <c r="AMZ79" s="1"/>
      <c r="ANA79" s="1"/>
      <c r="ANB79" s="1"/>
      <c r="ANC79" s="1"/>
      <c r="AND79" s="1"/>
      <c r="ANE79" s="1"/>
      <c r="ANF79" s="1"/>
      <c r="ANG79" s="1"/>
      <c r="ANH79" s="1"/>
      <c r="ANI79" s="1"/>
      <c r="ANJ79" s="1"/>
      <c r="ANK79" s="1"/>
      <c r="ANL79" s="1"/>
      <c r="ANM79" s="1"/>
      <c r="ANN79" s="1"/>
      <c r="ANO79" s="1"/>
      <c r="ANP79" s="1"/>
      <c r="ANQ79" s="1"/>
      <c r="ANR79" s="1"/>
      <c r="ANS79" s="1"/>
      <c r="ANT79" s="1"/>
      <c r="ANU79" s="1"/>
      <c r="ANV79" s="1"/>
      <c r="ANW79" s="1"/>
      <c r="ANX79" s="1"/>
      <c r="ANY79" s="1"/>
      <c r="ANZ79" s="1"/>
      <c r="AOA79" s="1"/>
      <c r="AOB79" s="1"/>
      <c r="AOC79" s="1"/>
      <c r="AOD79" s="1"/>
      <c r="AOE79" s="1"/>
      <c r="AOF79" s="1"/>
      <c r="AOG79" s="1"/>
      <c r="AOH79" s="1"/>
      <c r="AOI79" s="1"/>
      <c r="AOJ79" s="1"/>
      <c r="AOK79" s="1"/>
      <c r="AOL79" s="1"/>
      <c r="AOM79" s="1"/>
      <c r="AON79" s="1"/>
      <c r="AOO79" s="1"/>
      <c r="AOP79" s="1"/>
      <c r="AOQ79" s="1"/>
      <c r="AOR79" s="1"/>
      <c r="AOS79" s="1"/>
      <c r="AOT79" s="1"/>
      <c r="AOU79" s="1"/>
      <c r="AOV79" s="1"/>
      <c r="AOW79" s="1"/>
      <c r="AOX79" s="1"/>
      <c r="AOY79" s="1"/>
      <c r="AOZ79" s="1"/>
      <c r="APA79" s="1"/>
      <c r="APB79" s="1"/>
      <c r="APC79" s="1"/>
      <c r="APD79" s="1"/>
      <c r="APE79" s="1"/>
      <c r="APF79" s="1"/>
      <c r="APG79" s="1"/>
      <c r="APH79" s="1"/>
      <c r="API79" s="1"/>
      <c r="APJ79" s="1"/>
      <c r="APK79" s="1"/>
      <c r="APL79" s="1"/>
      <c r="APM79" s="1"/>
      <c r="APN79" s="1"/>
      <c r="APO79" s="1"/>
      <c r="APP79" s="1"/>
      <c r="APQ79" s="1"/>
      <c r="APR79" s="1"/>
      <c r="APS79" s="1"/>
      <c r="APT79" s="1"/>
      <c r="APU79" s="1"/>
      <c r="APV79" s="1"/>
      <c r="APW79" s="1"/>
      <c r="APX79" s="1"/>
      <c r="APY79" s="1"/>
      <c r="APZ79" s="1"/>
      <c r="AQA79" s="1"/>
      <c r="AQB79" s="1"/>
      <c r="AQC79" s="1"/>
      <c r="AQD79" s="1"/>
      <c r="AQE79" s="1"/>
      <c r="AQF79" s="1"/>
      <c r="AQG79" s="1"/>
      <c r="AQH79" s="1"/>
      <c r="AQI79" s="1"/>
      <c r="AQJ79" s="1"/>
      <c r="AQK79" s="1"/>
      <c r="AQL79" s="1"/>
      <c r="AQM79" s="1"/>
      <c r="AQN79" s="1"/>
      <c r="AQO79" s="1"/>
      <c r="AQP79" s="1"/>
      <c r="AQQ79" s="1"/>
      <c r="AQR79" s="1"/>
      <c r="AQS79" s="1"/>
      <c r="AQT79" s="1"/>
      <c r="AQU79" s="1"/>
      <c r="AQV79" s="1"/>
      <c r="AQW79" s="1"/>
      <c r="AQX79" s="1"/>
      <c r="AQY79" s="1"/>
      <c r="AQZ79" s="1"/>
      <c r="ARA79" s="1"/>
      <c r="ARB79" s="1"/>
      <c r="ARC79" s="1"/>
      <c r="ARD79" s="1"/>
      <c r="ARE79" s="1"/>
      <c r="ARF79" s="1"/>
      <c r="ARG79" s="1"/>
      <c r="ARH79" s="1"/>
      <c r="ARI79" s="1"/>
      <c r="ARJ79" s="1"/>
      <c r="ARK79" s="1"/>
      <c r="ARL79" s="1"/>
      <c r="ARM79" s="1"/>
      <c r="ARN79" s="1"/>
      <c r="ARO79" s="1"/>
      <c r="ARP79" s="1"/>
      <c r="ARQ79" s="1"/>
      <c r="ARR79" s="1"/>
      <c r="ARS79" s="1"/>
      <c r="ART79" s="1"/>
      <c r="ARU79" s="1"/>
      <c r="ARV79" s="1"/>
      <c r="ARW79" s="1"/>
      <c r="ARX79" s="1"/>
      <c r="ARY79" s="1"/>
      <c r="ARZ79" s="1"/>
      <c r="ASA79" s="1"/>
      <c r="ASB79" s="1"/>
      <c r="ASC79" s="1"/>
      <c r="ASD79" s="1"/>
      <c r="ASE79" s="1"/>
      <c r="ASF79" s="1"/>
      <c r="ASG79" s="1"/>
      <c r="ASH79" s="1"/>
      <c r="ASI79" s="1"/>
      <c r="ASJ79" s="1"/>
      <c r="ASK79" s="1"/>
      <c r="ASL79" s="1"/>
      <c r="ASM79" s="1"/>
      <c r="ASN79" s="1"/>
      <c r="ASO79" s="1"/>
      <c r="ASP79" s="1"/>
      <c r="ASQ79" s="1"/>
      <c r="ASR79" s="1"/>
      <c r="ASS79" s="1"/>
      <c r="AST79" s="1"/>
      <c r="ASU79" s="1"/>
      <c r="ASV79" s="1"/>
      <c r="ASW79" s="1"/>
      <c r="ASX79" s="1"/>
      <c r="ASY79" s="1"/>
      <c r="ASZ79" s="1"/>
      <c r="ATA79" s="1"/>
      <c r="ATB79" s="1"/>
      <c r="ATC79" s="1"/>
      <c r="ATD79" s="1"/>
      <c r="ATE79" s="1"/>
      <c r="ATF79" s="1"/>
      <c r="ATG79" s="1"/>
      <c r="ATH79" s="1"/>
      <c r="ATI79" s="1"/>
      <c r="ATJ79" s="1"/>
      <c r="ATK79" s="1"/>
      <c r="ATL79" s="1"/>
      <c r="ATM79" s="1"/>
      <c r="ATN79" s="1"/>
      <c r="ATO79" s="1"/>
      <c r="ATP79" s="1"/>
      <c r="ATQ79" s="1"/>
      <c r="ATR79" s="1"/>
      <c r="ATS79" s="1"/>
      <c r="ATT79" s="1"/>
      <c r="ATU79" s="1"/>
      <c r="ATV79" s="1"/>
      <c r="ATW79" s="1"/>
      <c r="ATX79" s="1"/>
      <c r="ATY79" s="1"/>
      <c r="ATZ79" s="1"/>
      <c r="AUA79" s="1"/>
      <c r="AUB79" s="1"/>
      <c r="AUC79" s="1"/>
      <c r="AUD79" s="1"/>
      <c r="AUE79" s="1"/>
      <c r="AUF79" s="1"/>
      <c r="AUG79" s="1"/>
      <c r="AUH79" s="1"/>
      <c r="AUI79" s="1"/>
      <c r="AUJ79" s="1"/>
      <c r="AUK79" s="1"/>
    </row>
    <row r="80" spans="1:1233" s="519" customFormat="1" ht="14.25">
      <c r="A80" s="53"/>
      <c r="B80" s="98" t="str">
        <f>IF('Client Info'!$F$81="Yes",'Client Info'!$F$61,"N/A")</f>
        <v>N/A</v>
      </c>
      <c r="C80" s="99" t="str">
        <f>IF(B80="ISO 45001",'Client Info'!$B81,"N/A")</f>
        <v>N/A</v>
      </c>
      <c r="D80" s="182"/>
      <c r="E80" s="839">
        <f>'Effective Employees'!F66</f>
        <v>0</v>
      </c>
      <c r="F80" s="831"/>
      <c r="G80" s="840">
        <f>U$378</f>
        <v>0</v>
      </c>
      <c r="H80" s="840">
        <f ca="1">(1/3)*U378*T80*V80*X80*Z80</f>
        <v>0</v>
      </c>
      <c r="I80" s="840">
        <f ca="1">(2/3)*U378*T80*V80*X80*Z80</f>
        <v>0</v>
      </c>
      <c r="J80" s="840" t="e">
        <f ca="1">U379*T80*V80*X80*Z80/AA10</f>
        <v>#N/A</v>
      </c>
      <c r="K80" s="840">
        <f>IF($K$19="",0,U379*T80*V80*X80*Z80/AA10)</f>
        <v>0</v>
      </c>
      <c r="L80" s="840">
        <f>IF($L$19="",0,U379*T80*V80*X80*Z80/AA10)</f>
        <v>0</v>
      </c>
      <c r="M80" s="841" t="e">
        <f ca="1">IF($M$19="",0,U379*T80*V80*X80*Z80/AA10)</f>
        <v>#N/A</v>
      </c>
      <c r="N80" s="841" t="e">
        <f ca="1">U379*T80*V80*X80*Z80/AA10</f>
        <v>#N/A</v>
      </c>
      <c r="O80" s="842">
        <f ca="1">U380*T80*V80*X80*Z80</f>
        <v>0</v>
      </c>
      <c r="P80" s="53"/>
      <c r="Q80" s="53"/>
      <c r="R80" s="67"/>
      <c r="S80" s="709">
        <f>1</f>
        <v>1</v>
      </c>
      <c r="T80" s="709">
        <f t="shared" si="5"/>
        <v>1</v>
      </c>
      <c r="U80" s="710">
        <f ca="1">'Adjustment Factors'!BC529</f>
        <v>0</v>
      </c>
      <c r="V80" s="711">
        <f t="shared" ca="1" si="6"/>
        <v>1</v>
      </c>
      <c r="W80" s="712">
        <f>-'Client Info'!$C$55/100</f>
        <v>0</v>
      </c>
      <c r="X80" s="712">
        <f t="shared" si="7"/>
        <v>1</v>
      </c>
      <c r="Y80" s="712">
        <f>IF(Overview!$C$15="Yes",1,0)</f>
        <v>0</v>
      </c>
      <c r="Z80" s="712">
        <f>IF(Y80=1,IF('Integrated Reduction'!$C$29="",1,('Integrated Reduction'!$C$29/100+1)),1)</f>
        <v>1</v>
      </c>
      <c r="AA80" s="712">
        <f>IF(Sampling!F88="Yes",1,0)</f>
        <v>0</v>
      </c>
      <c r="AB80" s="712">
        <f>IF(Sampling!L88="Yes",1,0)</f>
        <v>0</v>
      </c>
      <c r="AC80" s="712">
        <f>IF(Sampling!G88="Yes",1,0)</f>
        <v>0</v>
      </c>
      <c r="AD80" s="712">
        <f>IF(Sampling!H88="Yes",1,0)</f>
        <v>0</v>
      </c>
      <c r="AE80" s="712">
        <f>IF(Sampling!I88="Yes",1,0)</f>
        <v>0</v>
      </c>
      <c r="AF80" s="712">
        <f>IF(Sampling!J88="Yes",1,0)</f>
        <v>0</v>
      </c>
      <c r="AG80" s="713">
        <f>IF(Sampling!K88="Yes",1,0)</f>
        <v>0</v>
      </c>
      <c r="AH80" s="792">
        <f t="shared" ca="1" si="8"/>
        <v>0</v>
      </c>
      <c r="AI80" s="792">
        <f t="shared" ca="1" si="13"/>
        <v>0</v>
      </c>
      <c r="AJ80" s="792" t="e">
        <f t="shared" ca="1" si="14"/>
        <v>#N/A</v>
      </c>
      <c r="AK80" s="792">
        <f t="shared" si="15"/>
        <v>0</v>
      </c>
      <c r="AL80" s="792">
        <f t="shared" si="16"/>
        <v>0</v>
      </c>
      <c r="AM80" s="792" t="e">
        <f t="shared" ca="1" si="17"/>
        <v>#N/A</v>
      </c>
      <c r="AN80" s="792" t="e">
        <f t="shared" ca="1" si="18"/>
        <v>#N/A</v>
      </c>
      <c r="AO80" s="792">
        <f t="shared" ca="1" si="10"/>
        <v>0</v>
      </c>
      <c r="AP80" s="792">
        <f t="shared" ca="1" si="11"/>
        <v>0</v>
      </c>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c r="ADD80" s="1"/>
      <c r="ADE80" s="1"/>
      <c r="ADF80" s="1"/>
      <c r="ADG80" s="1"/>
      <c r="ADH80" s="1"/>
      <c r="ADI80" s="1"/>
      <c r="ADJ80" s="1"/>
      <c r="ADK80" s="1"/>
      <c r="ADL80" s="1"/>
      <c r="ADM80" s="1"/>
      <c r="ADN80" s="1"/>
      <c r="ADO80" s="1"/>
      <c r="ADP80" s="1"/>
      <c r="ADQ80" s="1"/>
      <c r="ADR80" s="1"/>
      <c r="ADS80" s="1"/>
      <c r="ADT80" s="1"/>
      <c r="ADU80" s="1"/>
      <c r="ADV80" s="1"/>
      <c r="ADW80" s="1"/>
      <c r="ADX80" s="1"/>
      <c r="ADY80" s="1"/>
      <c r="ADZ80" s="1"/>
      <c r="AEA80" s="1"/>
      <c r="AEB80" s="1"/>
      <c r="AEC80" s="1"/>
      <c r="AED80" s="1"/>
      <c r="AEE80" s="1"/>
      <c r="AEF80" s="1"/>
      <c r="AEG80" s="1"/>
      <c r="AEH80" s="1"/>
      <c r="AEI80" s="1"/>
      <c r="AEJ80" s="1"/>
      <c r="AEK80" s="1"/>
      <c r="AEL80" s="1"/>
      <c r="AEM80" s="1"/>
      <c r="AEN80" s="1"/>
      <c r="AEO80" s="1"/>
      <c r="AEP80" s="1"/>
      <c r="AEQ80" s="1"/>
      <c r="AER80" s="1"/>
      <c r="AES80" s="1"/>
      <c r="AET80" s="1"/>
      <c r="AEU80" s="1"/>
      <c r="AEV80" s="1"/>
      <c r="AEW80" s="1"/>
      <c r="AEX80" s="1"/>
      <c r="AEY80" s="1"/>
      <c r="AEZ80" s="1"/>
      <c r="AFA80" s="1"/>
      <c r="AFB80" s="1"/>
      <c r="AFC80" s="1"/>
      <c r="AFD80" s="1"/>
      <c r="AFE80" s="1"/>
      <c r="AFF80" s="1"/>
      <c r="AFG80" s="1"/>
      <c r="AFH80" s="1"/>
      <c r="AFI80" s="1"/>
      <c r="AFJ80" s="1"/>
      <c r="AFK80" s="1"/>
      <c r="AFL80" s="1"/>
      <c r="AFM80" s="1"/>
      <c r="AFN80" s="1"/>
      <c r="AFO80" s="1"/>
      <c r="AFP80" s="1"/>
      <c r="AFQ80" s="1"/>
      <c r="AFR80" s="1"/>
      <c r="AFS80" s="1"/>
      <c r="AFT80" s="1"/>
      <c r="AFU80" s="1"/>
      <c r="AFV80" s="1"/>
      <c r="AFW80" s="1"/>
      <c r="AFX80" s="1"/>
      <c r="AFY80" s="1"/>
      <c r="AFZ80" s="1"/>
      <c r="AGA80" s="1"/>
      <c r="AGB80" s="1"/>
      <c r="AGC80" s="1"/>
      <c r="AGD80" s="1"/>
      <c r="AGE80" s="1"/>
      <c r="AGF80" s="1"/>
      <c r="AGG80" s="1"/>
      <c r="AGH80" s="1"/>
      <c r="AGI80" s="1"/>
      <c r="AGJ80" s="1"/>
      <c r="AGK80" s="1"/>
      <c r="AGL80" s="1"/>
      <c r="AGM80" s="1"/>
      <c r="AGN80" s="1"/>
      <c r="AGO80" s="1"/>
      <c r="AGP80" s="1"/>
      <c r="AGQ80" s="1"/>
      <c r="AGR80" s="1"/>
      <c r="AGS80" s="1"/>
      <c r="AGT80" s="1"/>
      <c r="AGU80" s="1"/>
      <c r="AGV80" s="1"/>
      <c r="AGW80" s="1"/>
      <c r="AGX80" s="1"/>
      <c r="AGY80" s="1"/>
      <c r="AGZ80" s="1"/>
      <c r="AHA80" s="1"/>
      <c r="AHB80" s="1"/>
      <c r="AHC80" s="1"/>
      <c r="AHD80" s="1"/>
      <c r="AHE80" s="1"/>
      <c r="AHF80" s="1"/>
      <c r="AHG80" s="1"/>
      <c r="AHH80" s="1"/>
      <c r="AHI80" s="1"/>
      <c r="AHJ80" s="1"/>
      <c r="AHK80" s="1"/>
      <c r="AHL80" s="1"/>
      <c r="AHM80" s="1"/>
      <c r="AHN80" s="1"/>
      <c r="AHO80" s="1"/>
      <c r="AHP80" s="1"/>
      <c r="AHQ80" s="1"/>
      <c r="AHR80" s="1"/>
      <c r="AHS80" s="1"/>
      <c r="AHT80" s="1"/>
      <c r="AHU80" s="1"/>
      <c r="AHV80" s="1"/>
      <c r="AHW80" s="1"/>
      <c r="AHX80" s="1"/>
      <c r="AHY80" s="1"/>
      <c r="AHZ80" s="1"/>
      <c r="AIA80" s="1"/>
      <c r="AIB80" s="1"/>
      <c r="AIC80" s="1"/>
      <c r="AID80" s="1"/>
      <c r="AIE80" s="1"/>
      <c r="AIF80" s="1"/>
      <c r="AIG80" s="1"/>
      <c r="AIH80" s="1"/>
      <c r="AII80" s="1"/>
      <c r="AIJ80" s="1"/>
      <c r="AIK80" s="1"/>
      <c r="AIL80" s="1"/>
      <c r="AIM80" s="1"/>
      <c r="AIN80" s="1"/>
      <c r="AIO80" s="1"/>
      <c r="AIP80" s="1"/>
      <c r="AIQ80" s="1"/>
      <c r="AIR80" s="1"/>
      <c r="AIS80" s="1"/>
      <c r="AIT80" s="1"/>
      <c r="AIU80" s="1"/>
      <c r="AIV80" s="1"/>
      <c r="AIW80" s="1"/>
      <c r="AIX80" s="1"/>
      <c r="AIY80" s="1"/>
      <c r="AIZ80" s="1"/>
      <c r="AJA80" s="1"/>
      <c r="AJB80" s="1"/>
      <c r="AJC80" s="1"/>
      <c r="AJD80" s="1"/>
      <c r="AJE80" s="1"/>
      <c r="AJF80" s="1"/>
      <c r="AJG80" s="1"/>
      <c r="AJH80" s="1"/>
      <c r="AJI80" s="1"/>
      <c r="AJJ80" s="1"/>
      <c r="AJK80" s="1"/>
      <c r="AJL80" s="1"/>
      <c r="AJM80" s="1"/>
      <c r="AJN80" s="1"/>
      <c r="AJO80" s="1"/>
      <c r="AJP80" s="1"/>
      <c r="AJQ80" s="1"/>
      <c r="AJR80" s="1"/>
      <c r="AJS80" s="1"/>
      <c r="AJT80" s="1"/>
      <c r="AJU80" s="1"/>
      <c r="AJV80" s="1"/>
      <c r="AJW80" s="1"/>
      <c r="AJX80" s="1"/>
      <c r="AJY80" s="1"/>
      <c r="AJZ80" s="1"/>
      <c r="AKA80" s="1"/>
      <c r="AKB80" s="1"/>
      <c r="AKC80" s="1"/>
      <c r="AKD80" s="1"/>
      <c r="AKE80" s="1"/>
      <c r="AKF80" s="1"/>
      <c r="AKG80" s="1"/>
      <c r="AKH80" s="1"/>
      <c r="AKI80" s="1"/>
      <c r="AKJ80" s="1"/>
      <c r="AKK80" s="1"/>
      <c r="AKL80" s="1"/>
      <c r="AKM80" s="1"/>
      <c r="AKN80" s="1"/>
      <c r="AKO80" s="1"/>
      <c r="AKP80" s="1"/>
      <c r="AKQ80" s="1"/>
      <c r="AKR80" s="1"/>
      <c r="AKS80" s="1"/>
      <c r="AKT80" s="1"/>
      <c r="AKU80" s="1"/>
      <c r="AKV80" s="1"/>
      <c r="AKW80" s="1"/>
      <c r="AKX80" s="1"/>
      <c r="AKY80" s="1"/>
      <c r="AKZ80" s="1"/>
      <c r="ALA80" s="1"/>
      <c r="ALB80" s="1"/>
      <c r="ALC80" s="1"/>
      <c r="ALD80" s="1"/>
      <c r="ALE80" s="1"/>
      <c r="ALF80" s="1"/>
      <c r="ALG80" s="1"/>
      <c r="ALH80" s="1"/>
      <c r="ALI80" s="1"/>
      <c r="ALJ80" s="1"/>
      <c r="ALK80" s="1"/>
      <c r="ALL80" s="1"/>
      <c r="ALM80" s="1"/>
      <c r="ALN80" s="1"/>
      <c r="ALO80" s="1"/>
      <c r="ALP80" s="1"/>
      <c r="ALQ80" s="1"/>
      <c r="ALR80" s="1"/>
      <c r="ALS80" s="1"/>
      <c r="ALT80" s="1"/>
      <c r="ALU80" s="1"/>
      <c r="ALV80" s="1"/>
      <c r="ALW80" s="1"/>
      <c r="ALX80" s="1"/>
      <c r="ALY80" s="1"/>
      <c r="ALZ80" s="1"/>
      <c r="AMA80" s="1"/>
      <c r="AMB80" s="1"/>
      <c r="AMC80" s="1"/>
      <c r="AMD80" s="1"/>
      <c r="AME80" s="1"/>
      <c r="AMF80" s="1"/>
      <c r="AMG80" s="1"/>
      <c r="AMH80" s="1"/>
      <c r="AMI80" s="1"/>
      <c r="AMJ80" s="1"/>
      <c r="AMK80" s="1"/>
      <c r="AML80" s="1"/>
      <c r="AMM80" s="1"/>
      <c r="AMN80" s="1"/>
      <c r="AMO80" s="1"/>
      <c r="AMP80" s="1"/>
      <c r="AMQ80" s="1"/>
      <c r="AMR80" s="1"/>
      <c r="AMS80" s="1"/>
      <c r="AMT80" s="1"/>
      <c r="AMU80" s="1"/>
      <c r="AMV80" s="1"/>
      <c r="AMW80" s="1"/>
      <c r="AMX80" s="1"/>
      <c r="AMY80" s="1"/>
      <c r="AMZ80" s="1"/>
      <c r="ANA80" s="1"/>
      <c r="ANB80" s="1"/>
      <c r="ANC80" s="1"/>
      <c r="AND80" s="1"/>
      <c r="ANE80" s="1"/>
      <c r="ANF80" s="1"/>
      <c r="ANG80" s="1"/>
      <c r="ANH80" s="1"/>
      <c r="ANI80" s="1"/>
      <c r="ANJ80" s="1"/>
      <c r="ANK80" s="1"/>
      <c r="ANL80" s="1"/>
      <c r="ANM80" s="1"/>
      <c r="ANN80" s="1"/>
      <c r="ANO80" s="1"/>
      <c r="ANP80" s="1"/>
      <c r="ANQ80" s="1"/>
      <c r="ANR80" s="1"/>
      <c r="ANS80" s="1"/>
      <c r="ANT80" s="1"/>
      <c r="ANU80" s="1"/>
      <c r="ANV80" s="1"/>
      <c r="ANW80" s="1"/>
      <c r="ANX80" s="1"/>
      <c r="ANY80" s="1"/>
      <c r="ANZ80" s="1"/>
      <c r="AOA80" s="1"/>
      <c r="AOB80" s="1"/>
      <c r="AOC80" s="1"/>
      <c r="AOD80" s="1"/>
      <c r="AOE80" s="1"/>
      <c r="AOF80" s="1"/>
      <c r="AOG80" s="1"/>
      <c r="AOH80" s="1"/>
      <c r="AOI80" s="1"/>
      <c r="AOJ80" s="1"/>
      <c r="AOK80" s="1"/>
      <c r="AOL80" s="1"/>
      <c r="AOM80" s="1"/>
      <c r="AON80" s="1"/>
      <c r="AOO80" s="1"/>
      <c r="AOP80" s="1"/>
      <c r="AOQ80" s="1"/>
      <c r="AOR80" s="1"/>
      <c r="AOS80" s="1"/>
      <c r="AOT80" s="1"/>
      <c r="AOU80" s="1"/>
      <c r="AOV80" s="1"/>
      <c r="AOW80" s="1"/>
      <c r="AOX80" s="1"/>
      <c r="AOY80" s="1"/>
      <c r="AOZ80" s="1"/>
      <c r="APA80" s="1"/>
      <c r="APB80" s="1"/>
      <c r="APC80" s="1"/>
      <c r="APD80" s="1"/>
      <c r="APE80" s="1"/>
      <c r="APF80" s="1"/>
      <c r="APG80" s="1"/>
      <c r="APH80" s="1"/>
      <c r="API80" s="1"/>
      <c r="APJ80" s="1"/>
      <c r="APK80" s="1"/>
      <c r="APL80" s="1"/>
      <c r="APM80" s="1"/>
      <c r="APN80" s="1"/>
      <c r="APO80" s="1"/>
      <c r="APP80" s="1"/>
      <c r="APQ80" s="1"/>
      <c r="APR80" s="1"/>
      <c r="APS80" s="1"/>
      <c r="APT80" s="1"/>
      <c r="APU80" s="1"/>
      <c r="APV80" s="1"/>
      <c r="APW80" s="1"/>
      <c r="APX80" s="1"/>
      <c r="APY80" s="1"/>
      <c r="APZ80" s="1"/>
      <c r="AQA80" s="1"/>
      <c r="AQB80" s="1"/>
      <c r="AQC80" s="1"/>
      <c r="AQD80" s="1"/>
      <c r="AQE80" s="1"/>
      <c r="AQF80" s="1"/>
      <c r="AQG80" s="1"/>
      <c r="AQH80" s="1"/>
      <c r="AQI80" s="1"/>
      <c r="AQJ80" s="1"/>
      <c r="AQK80" s="1"/>
      <c r="AQL80" s="1"/>
      <c r="AQM80" s="1"/>
      <c r="AQN80" s="1"/>
      <c r="AQO80" s="1"/>
      <c r="AQP80" s="1"/>
      <c r="AQQ80" s="1"/>
      <c r="AQR80" s="1"/>
      <c r="AQS80" s="1"/>
      <c r="AQT80" s="1"/>
      <c r="AQU80" s="1"/>
      <c r="AQV80" s="1"/>
      <c r="AQW80" s="1"/>
      <c r="AQX80" s="1"/>
      <c r="AQY80" s="1"/>
      <c r="AQZ80" s="1"/>
      <c r="ARA80" s="1"/>
      <c r="ARB80" s="1"/>
      <c r="ARC80" s="1"/>
      <c r="ARD80" s="1"/>
      <c r="ARE80" s="1"/>
      <c r="ARF80" s="1"/>
      <c r="ARG80" s="1"/>
      <c r="ARH80" s="1"/>
      <c r="ARI80" s="1"/>
      <c r="ARJ80" s="1"/>
      <c r="ARK80" s="1"/>
      <c r="ARL80" s="1"/>
      <c r="ARM80" s="1"/>
      <c r="ARN80" s="1"/>
      <c r="ARO80" s="1"/>
      <c r="ARP80" s="1"/>
      <c r="ARQ80" s="1"/>
      <c r="ARR80" s="1"/>
      <c r="ARS80" s="1"/>
      <c r="ART80" s="1"/>
      <c r="ARU80" s="1"/>
      <c r="ARV80" s="1"/>
      <c r="ARW80" s="1"/>
      <c r="ARX80" s="1"/>
      <c r="ARY80" s="1"/>
      <c r="ARZ80" s="1"/>
      <c r="ASA80" s="1"/>
      <c r="ASB80" s="1"/>
      <c r="ASC80" s="1"/>
      <c r="ASD80" s="1"/>
      <c r="ASE80" s="1"/>
      <c r="ASF80" s="1"/>
      <c r="ASG80" s="1"/>
      <c r="ASH80" s="1"/>
      <c r="ASI80" s="1"/>
      <c r="ASJ80" s="1"/>
      <c r="ASK80" s="1"/>
      <c r="ASL80" s="1"/>
      <c r="ASM80" s="1"/>
      <c r="ASN80" s="1"/>
      <c r="ASO80" s="1"/>
      <c r="ASP80" s="1"/>
      <c r="ASQ80" s="1"/>
      <c r="ASR80" s="1"/>
      <c r="ASS80" s="1"/>
      <c r="AST80" s="1"/>
      <c r="ASU80" s="1"/>
      <c r="ASV80" s="1"/>
      <c r="ASW80" s="1"/>
      <c r="ASX80" s="1"/>
      <c r="ASY80" s="1"/>
      <c r="ASZ80" s="1"/>
      <c r="ATA80" s="1"/>
      <c r="ATB80" s="1"/>
      <c r="ATC80" s="1"/>
      <c r="ATD80" s="1"/>
      <c r="ATE80" s="1"/>
      <c r="ATF80" s="1"/>
      <c r="ATG80" s="1"/>
      <c r="ATH80" s="1"/>
      <c r="ATI80" s="1"/>
      <c r="ATJ80" s="1"/>
      <c r="ATK80" s="1"/>
      <c r="ATL80" s="1"/>
      <c r="ATM80" s="1"/>
      <c r="ATN80" s="1"/>
      <c r="ATO80" s="1"/>
      <c r="ATP80" s="1"/>
      <c r="ATQ80" s="1"/>
      <c r="ATR80" s="1"/>
      <c r="ATS80" s="1"/>
      <c r="ATT80" s="1"/>
      <c r="ATU80" s="1"/>
      <c r="ATV80" s="1"/>
      <c r="ATW80" s="1"/>
      <c r="ATX80" s="1"/>
      <c r="ATY80" s="1"/>
      <c r="ATZ80" s="1"/>
      <c r="AUA80" s="1"/>
      <c r="AUB80" s="1"/>
      <c r="AUC80" s="1"/>
      <c r="AUD80" s="1"/>
      <c r="AUE80" s="1"/>
      <c r="AUF80" s="1"/>
      <c r="AUG80" s="1"/>
      <c r="AUH80" s="1"/>
      <c r="AUI80" s="1"/>
      <c r="AUJ80" s="1"/>
      <c r="AUK80" s="1"/>
    </row>
    <row r="81" spans="1:1233" s="519" customFormat="1" ht="14.25">
      <c r="A81" s="53"/>
      <c r="B81" s="95" t="str">
        <f>IF('Client Info'!$D$82="Yes",'Client Info'!$D$61,"N/A")</f>
        <v>N/A</v>
      </c>
      <c r="C81" s="96" t="str">
        <f>IF(B81="ISO 9001",'Client Info'!$B82,"N/A")</f>
        <v>N/A</v>
      </c>
      <c r="D81" s="180"/>
      <c r="E81" s="843">
        <f>'Effective Employees'!F67</f>
        <v>0</v>
      </c>
      <c r="F81" s="831"/>
      <c r="G81" s="832">
        <f>V$345</f>
        <v>0</v>
      </c>
      <c r="H81" s="832">
        <f ca="1">(1/3)*V345*T81*V81*X81*Z81</f>
        <v>0</v>
      </c>
      <c r="I81" s="832">
        <f ca="1">(2/3)*V345*T81*V81*X81*Z81</f>
        <v>0</v>
      </c>
      <c r="J81" s="832" t="e">
        <f ca="1">V346*T81*V81*X81*Z81/AA10</f>
        <v>#N/A</v>
      </c>
      <c r="K81" s="832">
        <f>IF($K$19="",0,V346*T81*V81*X81*Z81/AA10)</f>
        <v>0</v>
      </c>
      <c r="L81" s="832">
        <f>IF($L$19="",0,V346*T81*V81*X81*Z81/AA10)</f>
        <v>0</v>
      </c>
      <c r="M81" s="833" t="e">
        <f ca="1">IF($M$19="",0,V346*T81*V81*X81*Z81/AA10)</f>
        <v>#N/A</v>
      </c>
      <c r="N81" s="844" t="e">
        <f ca="1">V346*T81*V81*X81*Z81/AA10</f>
        <v>#N/A</v>
      </c>
      <c r="O81" s="436">
        <f ca="1">V347*T81*V81*X81*Z81</f>
        <v>0</v>
      </c>
      <c r="P81" s="53"/>
      <c r="Q81" s="701"/>
      <c r="R81" s="208"/>
      <c r="S81" s="702">
        <f>1</f>
        <v>1</v>
      </c>
      <c r="T81" s="702">
        <f t="shared" si="5"/>
        <v>1</v>
      </c>
      <c r="U81" s="703">
        <f ca="1">'Adjustment Factors'!AA530</f>
        <v>0</v>
      </c>
      <c r="V81" s="704">
        <f t="shared" ca="1" si="6"/>
        <v>1</v>
      </c>
      <c r="W81" s="705">
        <f>-'Client Info'!$C$55/100</f>
        <v>0</v>
      </c>
      <c r="X81" s="705">
        <f t="shared" si="7"/>
        <v>1</v>
      </c>
      <c r="Y81" s="705">
        <f>IF(Overview!$C$13="Yes",1,0)</f>
        <v>0</v>
      </c>
      <c r="Z81" s="705">
        <f>IF(Y81=1,IF('Integrated Reduction'!$C$29="",1,('Integrated Reduction'!$C$29/100+1)),1)</f>
        <v>1</v>
      </c>
      <c r="AA81" s="705">
        <f>IF(Sampling!F89="Yes",1,0)</f>
        <v>0</v>
      </c>
      <c r="AB81" s="705">
        <f>IF(Sampling!L89="Yes",1,0)</f>
        <v>0</v>
      </c>
      <c r="AC81" s="705">
        <f>IF(Sampling!G89="Yes",1,0)</f>
        <v>0</v>
      </c>
      <c r="AD81" s="705">
        <f>IF(Sampling!H89="Yes",1,0)</f>
        <v>0</v>
      </c>
      <c r="AE81" s="705">
        <f>IF(Sampling!I89="Yes",1,0)</f>
        <v>0</v>
      </c>
      <c r="AF81" s="705">
        <f>IF(Sampling!J89="Yes",1,0)</f>
        <v>0</v>
      </c>
      <c r="AG81" s="706">
        <f>IF(Sampling!K89="Yes",1,0)</f>
        <v>0</v>
      </c>
      <c r="AH81" s="790">
        <f t="shared" ca="1" si="8"/>
        <v>0</v>
      </c>
      <c r="AI81" s="790">
        <f t="shared" ca="1" si="13"/>
        <v>0</v>
      </c>
      <c r="AJ81" s="790" t="e">
        <f t="shared" ca="1" si="14"/>
        <v>#N/A</v>
      </c>
      <c r="AK81" s="790">
        <f t="shared" si="15"/>
        <v>0</v>
      </c>
      <c r="AL81" s="790">
        <f t="shared" si="16"/>
        <v>0</v>
      </c>
      <c r="AM81" s="790" t="e">
        <f t="shared" ca="1" si="17"/>
        <v>#N/A</v>
      </c>
      <c r="AN81" s="790" t="e">
        <f t="shared" ca="1" si="18"/>
        <v>#N/A</v>
      </c>
      <c r="AO81" s="790">
        <f t="shared" ca="1" si="10"/>
        <v>0</v>
      </c>
      <c r="AP81" s="790">
        <f t="shared" ca="1" si="11"/>
        <v>0</v>
      </c>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c r="ADD81" s="1"/>
      <c r="ADE81" s="1"/>
      <c r="ADF81" s="1"/>
      <c r="ADG81" s="1"/>
      <c r="ADH81" s="1"/>
      <c r="ADI81" s="1"/>
      <c r="ADJ81" s="1"/>
      <c r="ADK81" s="1"/>
      <c r="ADL81" s="1"/>
      <c r="ADM81" s="1"/>
      <c r="ADN81" s="1"/>
      <c r="ADO81" s="1"/>
      <c r="ADP81" s="1"/>
      <c r="ADQ81" s="1"/>
      <c r="ADR81" s="1"/>
      <c r="ADS81" s="1"/>
      <c r="ADT81" s="1"/>
      <c r="ADU81" s="1"/>
      <c r="ADV81" s="1"/>
      <c r="ADW81" s="1"/>
      <c r="ADX81" s="1"/>
      <c r="ADY81" s="1"/>
      <c r="ADZ81" s="1"/>
      <c r="AEA81" s="1"/>
      <c r="AEB81" s="1"/>
      <c r="AEC81" s="1"/>
      <c r="AED81" s="1"/>
      <c r="AEE81" s="1"/>
      <c r="AEF81" s="1"/>
      <c r="AEG81" s="1"/>
      <c r="AEH81" s="1"/>
      <c r="AEI81" s="1"/>
      <c r="AEJ81" s="1"/>
      <c r="AEK81" s="1"/>
      <c r="AEL81" s="1"/>
      <c r="AEM81" s="1"/>
      <c r="AEN81" s="1"/>
      <c r="AEO81" s="1"/>
      <c r="AEP81" s="1"/>
      <c r="AEQ81" s="1"/>
      <c r="AER81" s="1"/>
      <c r="AES81" s="1"/>
      <c r="AET81" s="1"/>
      <c r="AEU81" s="1"/>
      <c r="AEV81" s="1"/>
      <c r="AEW81" s="1"/>
      <c r="AEX81" s="1"/>
      <c r="AEY81" s="1"/>
      <c r="AEZ81" s="1"/>
      <c r="AFA81" s="1"/>
      <c r="AFB81" s="1"/>
      <c r="AFC81" s="1"/>
      <c r="AFD81" s="1"/>
      <c r="AFE81" s="1"/>
      <c r="AFF81" s="1"/>
      <c r="AFG81" s="1"/>
      <c r="AFH81" s="1"/>
      <c r="AFI81" s="1"/>
      <c r="AFJ81" s="1"/>
      <c r="AFK81" s="1"/>
      <c r="AFL81" s="1"/>
      <c r="AFM81" s="1"/>
      <c r="AFN81" s="1"/>
      <c r="AFO81" s="1"/>
      <c r="AFP81" s="1"/>
      <c r="AFQ81" s="1"/>
      <c r="AFR81" s="1"/>
      <c r="AFS81" s="1"/>
      <c r="AFT81" s="1"/>
      <c r="AFU81" s="1"/>
      <c r="AFV81" s="1"/>
      <c r="AFW81" s="1"/>
      <c r="AFX81" s="1"/>
      <c r="AFY81" s="1"/>
      <c r="AFZ81" s="1"/>
      <c r="AGA81" s="1"/>
      <c r="AGB81" s="1"/>
      <c r="AGC81" s="1"/>
      <c r="AGD81" s="1"/>
      <c r="AGE81" s="1"/>
      <c r="AGF81" s="1"/>
      <c r="AGG81" s="1"/>
      <c r="AGH81" s="1"/>
      <c r="AGI81" s="1"/>
      <c r="AGJ81" s="1"/>
      <c r="AGK81" s="1"/>
      <c r="AGL81" s="1"/>
      <c r="AGM81" s="1"/>
      <c r="AGN81" s="1"/>
      <c r="AGO81" s="1"/>
      <c r="AGP81" s="1"/>
      <c r="AGQ81" s="1"/>
      <c r="AGR81" s="1"/>
      <c r="AGS81" s="1"/>
      <c r="AGT81" s="1"/>
      <c r="AGU81" s="1"/>
      <c r="AGV81" s="1"/>
      <c r="AGW81" s="1"/>
      <c r="AGX81" s="1"/>
      <c r="AGY81" s="1"/>
      <c r="AGZ81" s="1"/>
      <c r="AHA81" s="1"/>
      <c r="AHB81" s="1"/>
      <c r="AHC81" s="1"/>
      <c r="AHD81" s="1"/>
      <c r="AHE81" s="1"/>
      <c r="AHF81" s="1"/>
      <c r="AHG81" s="1"/>
      <c r="AHH81" s="1"/>
      <c r="AHI81" s="1"/>
      <c r="AHJ81" s="1"/>
      <c r="AHK81" s="1"/>
      <c r="AHL81" s="1"/>
      <c r="AHM81" s="1"/>
      <c r="AHN81" s="1"/>
      <c r="AHO81" s="1"/>
      <c r="AHP81" s="1"/>
      <c r="AHQ81" s="1"/>
      <c r="AHR81" s="1"/>
      <c r="AHS81" s="1"/>
      <c r="AHT81" s="1"/>
      <c r="AHU81" s="1"/>
      <c r="AHV81" s="1"/>
      <c r="AHW81" s="1"/>
      <c r="AHX81" s="1"/>
      <c r="AHY81" s="1"/>
      <c r="AHZ81" s="1"/>
      <c r="AIA81" s="1"/>
      <c r="AIB81" s="1"/>
      <c r="AIC81" s="1"/>
      <c r="AID81" s="1"/>
      <c r="AIE81" s="1"/>
      <c r="AIF81" s="1"/>
      <c r="AIG81" s="1"/>
      <c r="AIH81" s="1"/>
      <c r="AII81" s="1"/>
      <c r="AIJ81" s="1"/>
      <c r="AIK81" s="1"/>
      <c r="AIL81" s="1"/>
      <c r="AIM81" s="1"/>
      <c r="AIN81" s="1"/>
      <c r="AIO81" s="1"/>
      <c r="AIP81" s="1"/>
      <c r="AIQ81" s="1"/>
      <c r="AIR81" s="1"/>
      <c r="AIS81" s="1"/>
      <c r="AIT81" s="1"/>
      <c r="AIU81" s="1"/>
      <c r="AIV81" s="1"/>
      <c r="AIW81" s="1"/>
      <c r="AIX81" s="1"/>
      <c r="AIY81" s="1"/>
      <c r="AIZ81" s="1"/>
      <c r="AJA81" s="1"/>
      <c r="AJB81" s="1"/>
      <c r="AJC81" s="1"/>
      <c r="AJD81" s="1"/>
      <c r="AJE81" s="1"/>
      <c r="AJF81" s="1"/>
      <c r="AJG81" s="1"/>
      <c r="AJH81" s="1"/>
      <c r="AJI81" s="1"/>
      <c r="AJJ81" s="1"/>
      <c r="AJK81" s="1"/>
      <c r="AJL81" s="1"/>
      <c r="AJM81" s="1"/>
      <c r="AJN81" s="1"/>
      <c r="AJO81" s="1"/>
      <c r="AJP81" s="1"/>
      <c r="AJQ81" s="1"/>
      <c r="AJR81" s="1"/>
      <c r="AJS81" s="1"/>
      <c r="AJT81" s="1"/>
      <c r="AJU81" s="1"/>
      <c r="AJV81" s="1"/>
      <c r="AJW81" s="1"/>
      <c r="AJX81" s="1"/>
      <c r="AJY81" s="1"/>
      <c r="AJZ81" s="1"/>
      <c r="AKA81" s="1"/>
      <c r="AKB81" s="1"/>
      <c r="AKC81" s="1"/>
      <c r="AKD81" s="1"/>
      <c r="AKE81" s="1"/>
      <c r="AKF81" s="1"/>
      <c r="AKG81" s="1"/>
      <c r="AKH81" s="1"/>
      <c r="AKI81" s="1"/>
      <c r="AKJ81" s="1"/>
      <c r="AKK81" s="1"/>
      <c r="AKL81" s="1"/>
      <c r="AKM81" s="1"/>
      <c r="AKN81" s="1"/>
      <c r="AKO81" s="1"/>
      <c r="AKP81" s="1"/>
      <c r="AKQ81" s="1"/>
      <c r="AKR81" s="1"/>
      <c r="AKS81" s="1"/>
      <c r="AKT81" s="1"/>
      <c r="AKU81" s="1"/>
      <c r="AKV81" s="1"/>
      <c r="AKW81" s="1"/>
      <c r="AKX81" s="1"/>
      <c r="AKY81" s="1"/>
      <c r="AKZ81" s="1"/>
      <c r="ALA81" s="1"/>
      <c r="ALB81" s="1"/>
      <c r="ALC81" s="1"/>
      <c r="ALD81" s="1"/>
      <c r="ALE81" s="1"/>
      <c r="ALF81" s="1"/>
      <c r="ALG81" s="1"/>
      <c r="ALH81" s="1"/>
      <c r="ALI81" s="1"/>
      <c r="ALJ81" s="1"/>
      <c r="ALK81" s="1"/>
      <c r="ALL81" s="1"/>
      <c r="ALM81" s="1"/>
      <c r="ALN81" s="1"/>
      <c r="ALO81" s="1"/>
      <c r="ALP81" s="1"/>
      <c r="ALQ81" s="1"/>
      <c r="ALR81" s="1"/>
      <c r="ALS81" s="1"/>
      <c r="ALT81" s="1"/>
      <c r="ALU81" s="1"/>
      <c r="ALV81" s="1"/>
      <c r="ALW81" s="1"/>
      <c r="ALX81" s="1"/>
      <c r="ALY81" s="1"/>
      <c r="ALZ81" s="1"/>
      <c r="AMA81" s="1"/>
      <c r="AMB81" s="1"/>
      <c r="AMC81" s="1"/>
      <c r="AMD81" s="1"/>
      <c r="AME81" s="1"/>
      <c r="AMF81" s="1"/>
      <c r="AMG81" s="1"/>
      <c r="AMH81" s="1"/>
      <c r="AMI81" s="1"/>
      <c r="AMJ81" s="1"/>
      <c r="AMK81" s="1"/>
      <c r="AML81" s="1"/>
      <c r="AMM81" s="1"/>
      <c r="AMN81" s="1"/>
      <c r="AMO81" s="1"/>
      <c r="AMP81" s="1"/>
      <c r="AMQ81" s="1"/>
      <c r="AMR81" s="1"/>
      <c r="AMS81" s="1"/>
      <c r="AMT81" s="1"/>
      <c r="AMU81" s="1"/>
      <c r="AMV81" s="1"/>
      <c r="AMW81" s="1"/>
      <c r="AMX81" s="1"/>
      <c r="AMY81" s="1"/>
      <c r="AMZ81" s="1"/>
      <c r="ANA81" s="1"/>
      <c r="ANB81" s="1"/>
      <c r="ANC81" s="1"/>
      <c r="AND81" s="1"/>
      <c r="ANE81" s="1"/>
      <c r="ANF81" s="1"/>
      <c r="ANG81" s="1"/>
      <c r="ANH81" s="1"/>
      <c r="ANI81" s="1"/>
      <c r="ANJ81" s="1"/>
      <c r="ANK81" s="1"/>
      <c r="ANL81" s="1"/>
      <c r="ANM81" s="1"/>
      <c r="ANN81" s="1"/>
      <c r="ANO81" s="1"/>
      <c r="ANP81" s="1"/>
      <c r="ANQ81" s="1"/>
      <c r="ANR81" s="1"/>
      <c r="ANS81" s="1"/>
      <c r="ANT81" s="1"/>
      <c r="ANU81" s="1"/>
      <c r="ANV81" s="1"/>
      <c r="ANW81" s="1"/>
      <c r="ANX81" s="1"/>
      <c r="ANY81" s="1"/>
      <c r="ANZ81" s="1"/>
      <c r="AOA81" s="1"/>
      <c r="AOB81" s="1"/>
      <c r="AOC81" s="1"/>
      <c r="AOD81" s="1"/>
      <c r="AOE81" s="1"/>
      <c r="AOF81" s="1"/>
      <c r="AOG81" s="1"/>
      <c r="AOH81" s="1"/>
      <c r="AOI81" s="1"/>
      <c r="AOJ81" s="1"/>
      <c r="AOK81" s="1"/>
      <c r="AOL81" s="1"/>
      <c r="AOM81" s="1"/>
      <c r="AON81" s="1"/>
      <c r="AOO81" s="1"/>
      <c r="AOP81" s="1"/>
      <c r="AOQ81" s="1"/>
      <c r="AOR81" s="1"/>
      <c r="AOS81" s="1"/>
      <c r="AOT81" s="1"/>
      <c r="AOU81" s="1"/>
      <c r="AOV81" s="1"/>
      <c r="AOW81" s="1"/>
      <c r="AOX81" s="1"/>
      <c r="AOY81" s="1"/>
      <c r="AOZ81" s="1"/>
      <c r="APA81" s="1"/>
      <c r="APB81" s="1"/>
      <c r="APC81" s="1"/>
      <c r="APD81" s="1"/>
      <c r="APE81" s="1"/>
      <c r="APF81" s="1"/>
      <c r="APG81" s="1"/>
      <c r="APH81" s="1"/>
      <c r="API81" s="1"/>
      <c r="APJ81" s="1"/>
      <c r="APK81" s="1"/>
      <c r="APL81" s="1"/>
      <c r="APM81" s="1"/>
      <c r="APN81" s="1"/>
      <c r="APO81" s="1"/>
      <c r="APP81" s="1"/>
      <c r="APQ81" s="1"/>
      <c r="APR81" s="1"/>
      <c r="APS81" s="1"/>
      <c r="APT81" s="1"/>
      <c r="APU81" s="1"/>
      <c r="APV81" s="1"/>
      <c r="APW81" s="1"/>
      <c r="APX81" s="1"/>
      <c r="APY81" s="1"/>
      <c r="APZ81" s="1"/>
      <c r="AQA81" s="1"/>
      <c r="AQB81" s="1"/>
      <c r="AQC81" s="1"/>
      <c r="AQD81" s="1"/>
      <c r="AQE81" s="1"/>
      <c r="AQF81" s="1"/>
      <c r="AQG81" s="1"/>
      <c r="AQH81" s="1"/>
      <c r="AQI81" s="1"/>
      <c r="AQJ81" s="1"/>
      <c r="AQK81" s="1"/>
      <c r="AQL81" s="1"/>
      <c r="AQM81" s="1"/>
      <c r="AQN81" s="1"/>
      <c r="AQO81" s="1"/>
      <c r="AQP81" s="1"/>
      <c r="AQQ81" s="1"/>
      <c r="AQR81" s="1"/>
      <c r="AQS81" s="1"/>
      <c r="AQT81" s="1"/>
      <c r="AQU81" s="1"/>
      <c r="AQV81" s="1"/>
      <c r="AQW81" s="1"/>
      <c r="AQX81" s="1"/>
      <c r="AQY81" s="1"/>
      <c r="AQZ81" s="1"/>
      <c r="ARA81" s="1"/>
      <c r="ARB81" s="1"/>
      <c r="ARC81" s="1"/>
      <c r="ARD81" s="1"/>
      <c r="ARE81" s="1"/>
      <c r="ARF81" s="1"/>
      <c r="ARG81" s="1"/>
      <c r="ARH81" s="1"/>
      <c r="ARI81" s="1"/>
      <c r="ARJ81" s="1"/>
      <c r="ARK81" s="1"/>
      <c r="ARL81" s="1"/>
      <c r="ARM81" s="1"/>
      <c r="ARN81" s="1"/>
      <c r="ARO81" s="1"/>
      <c r="ARP81" s="1"/>
      <c r="ARQ81" s="1"/>
      <c r="ARR81" s="1"/>
      <c r="ARS81" s="1"/>
      <c r="ART81" s="1"/>
      <c r="ARU81" s="1"/>
      <c r="ARV81" s="1"/>
      <c r="ARW81" s="1"/>
      <c r="ARX81" s="1"/>
      <c r="ARY81" s="1"/>
      <c r="ARZ81" s="1"/>
      <c r="ASA81" s="1"/>
      <c r="ASB81" s="1"/>
      <c r="ASC81" s="1"/>
      <c r="ASD81" s="1"/>
      <c r="ASE81" s="1"/>
      <c r="ASF81" s="1"/>
      <c r="ASG81" s="1"/>
      <c r="ASH81" s="1"/>
      <c r="ASI81" s="1"/>
      <c r="ASJ81" s="1"/>
      <c r="ASK81" s="1"/>
      <c r="ASL81" s="1"/>
      <c r="ASM81" s="1"/>
      <c r="ASN81" s="1"/>
      <c r="ASO81" s="1"/>
      <c r="ASP81" s="1"/>
      <c r="ASQ81" s="1"/>
      <c r="ASR81" s="1"/>
      <c r="ASS81" s="1"/>
      <c r="AST81" s="1"/>
      <c r="ASU81" s="1"/>
      <c r="ASV81" s="1"/>
      <c r="ASW81" s="1"/>
      <c r="ASX81" s="1"/>
      <c r="ASY81" s="1"/>
      <c r="ASZ81" s="1"/>
      <c r="ATA81" s="1"/>
      <c r="ATB81" s="1"/>
      <c r="ATC81" s="1"/>
      <c r="ATD81" s="1"/>
      <c r="ATE81" s="1"/>
      <c r="ATF81" s="1"/>
      <c r="ATG81" s="1"/>
      <c r="ATH81" s="1"/>
      <c r="ATI81" s="1"/>
      <c r="ATJ81" s="1"/>
      <c r="ATK81" s="1"/>
      <c r="ATL81" s="1"/>
      <c r="ATM81" s="1"/>
      <c r="ATN81" s="1"/>
      <c r="ATO81" s="1"/>
      <c r="ATP81" s="1"/>
      <c r="ATQ81" s="1"/>
      <c r="ATR81" s="1"/>
      <c r="ATS81" s="1"/>
      <c r="ATT81" s="1"/>
      <c r="ATU81" s="1"/>
      <c r="ATV81" s="1"/>
      <c r="ATW81" s="1"/>
      <c r="ATX81" s="1"/>
      <c r="ATY81" s="1"/>
      <c r="ATZ81" s="1"/>
      <c r="AUA81" s="1"/>
      <c r="AUB81" s="1"/>
      <c r="AUC81" s="1"/>
      <c r="AUD81" s="1"/>
      <c r="AUE81" s="1"/>
      <c r="AUF81" s="1"/>
      <c r="AUG81" s="1"/>
      <c r="AUH81" s="1"/>
      <c r="AUI81" s="1"/>
      <c r="AUJ81" s="1"/>
      <c r="AUK81" s="1"/>
    </row>
    <row r="82" spans="1:1233" s="519" customFormat="1" ht="14.25">
      <c r="A82" s="53"/>
      <c r="B82" s="97" t="str">
        <f>IF('Client Info'!$E$82="Yes",'Client Info'!$E$61,"N/A")</f>
        <v>N/A</v>
      </c>
      <c r="C82" s="62" t="str">
        <f>IF(B82="ISO 14001",'Client Info'!$B82,"N/A")</f>
        <v>N/A</v>
      </c>
      <c r="D82" s="181"/>
      <c r="E82" s="834">
        <f>'Effective Employees'!F68</f>
        <v>0</v>
      </c>
      <c r="F82" s="831"/>
      <c r="G82" s="835">
        <f>V$363</f>
        <v>0</v>
      </c>
      <c r="H82" s="835">
        <f ca="1">(1/3)*V363*T82*V82*X82*Z82</f>
        <v>0</v>
      </c>
      <c r="I82" s="835">
        <f ca="1">(2/3)*V363*T82*V82*X82*Z82</f>
        <v>0</v>
      </c>
      <c r="J82" s="835" t="e">
        <f ca="1">V364*T82*V82*X82*Z82/AA10</f>
        <v>#N/A</v>
      </c>
      <c r="K82" s="835">
        <f>IF($K$19="",0,V364*T82*V82*X82*Z82/AA10)</f>
        <v>0</v>
      </c>
      <c r="L82" s="835">
        <f>IF($L$19="",0,V364*T82*V82*X82*Z82/AA10)</f>
        <v>0</v>
      </c>
      <c r="M82" s="836" t="e">
        <f ca="1">IF($M$19="",0,V364*T82*V82*X82*Z82/AA10)</f>
        <v>#N/A</v>
      </c>
      <c r="N82" s="837" t="e">
        <f ca="1">V364*T82*V82*X82*Z82/AA10</f>
        <v>#N/A</v>
      </c>
      <c r="O82" s="838">
        <f ca="1">V365*T82*V82*X82*Z82</f>
        <v>0</v>
      </c>
      <c r="P82" s="53"/>
      <c r="Q82" s="701"/>
      <c r="R82" s="208"/>
      <c r="S82" s="386">
        <f>1</f>
        <v>1</v>
      </c>
      <c r="T82" s="386">
        <f t="shared" si="5"/>
        <v>1</v>
      </c>
      <c r="U82" s="707">
        <f ca="1">'Adjustment Factors'!AP530</f>
        <v>0</v>
      </c>
      <c r="V82" s="208">
        <f t="shared" ca="1" si="6"/>
        <v>1</v>
      </c>
      <c r="W82" s="67">
        <f>-'Client Info'!$C$55/100</f>
        <v>0</v>
      </c>
      <c r="X82" s="67">
        <f t="shared" si="7"/>
        <v>1</v>
      </c>
      <c r="Y82" s="67">
        <f>IF(Overview!$C$14="Yes",1,0)</f>
        <v>0</v>
      </c>
      <c r="Z82" s="67">
        <f>IF(Y82=1,IF('Integrated Reduction'!$C$29="",1,('Integrated Reduction'!$C$29/100+1)),1)</f>
        <v>1</v>
      </c>
      <c r="AA82" s="67">
        <f>IF(Sampling!F90="Yes",1,0)</f>
        <v>0</v>
      </c>
      <c r="AB82" s="67">
        <f>IF(Sampling!L90="Yes",1,0)</f>
        <v>0</v>
      </c>
      <c r="AC82" s="67">
        <f>IF(Sampling!G90="Yes",1,0)</f>
        <v>0</v>
      </c>
      <c r="AD82" s="67">
        <f>IF(Sampling!H90="Yes",1,0)</f>
        <v>0</v>
      </c>
      <c r="AE82" s="67">
        <f>IF(Sampling!I90="Yes",1,0)</f>
        <v>0</v>
      </c>
      <c r="AF82" s="67">
        <f>IF(Sampling!J90="Yes",1,0)</f>
        <v>0</v>
      </c>
      <c r="AG82" s="708">
        <f>IF(Sampling!K90="Yes",1,0)</f>
        <v>0</v>
      </c>
      <c r="AH82" s="791">
        <f t="shared" ca="1" si="8"/>
        <v>0</v>
      </c>
      <c r="AI82" s="791">
        <f t="shared" ca="1" si="13"/>
        <v>0</v>
      </c>
      <c r="AJ82" s="791" t="e">
        <f t="shared" ca="1" si="14"/>
        <v>#N/A</v>
      </c>
      <c r="AK82" s="791">
        <f t="shared" si="15"/>
        <v>0</v>
      </c>
      <c r="AL82" s="791">
        <f t="shared" si="16"/>
        <v>0</v>
      </c>
      <c r="AM82" s="791" t="e">
        <f t="shared" ca="1" si="17"/>
        <v>#N/A</v>
      </c>
      <c r="AN82" s="791" t="e">
        <f t="shared" ca="1" si="18"/>
        <v>#N/A</v>
      </c>
      <c r="AO82" s="791">
        <f t="shared" ca="1" si="10"/>
        <v>0</v>
      </c>
      <c r="AP82" s="791">
        <f t="shared" ca="1" si="11"/>
        <v>0</v>
      </c>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c r="AMK82" s="1"/>
      <c r="AML82" s="1"/>
      <c r="AMM82" s="1"/>
      <c r="AMN82" s="1"/>
      <c r="AMO82" s="1"/>
      <c r="AMP82" s="1"/>
      <c r="AMQ82" s="1"/>
      <c r="AMR82" s="1"/>
      <c r="AMS82" s="1"/>
      <c r="AMT82" s="1"/>
      <c r="AMU82" s="1"/>
      <c r="AMV82" s="1"/>
      <c r="AMW82" s="1"/>
      <c r="AMX82" s="1"/>
      <c r="AMY82" s="1"/>
      <c r="AMZ82" s="1"/>
      <c r="ANA82" s="1"/>
      <c r="ANB82" s="1"/>
      <c r="ANC82" s="1"/>
      <c r="AND82" s="1"/>
      <c r="ANE82" s="1"/>
      <c r="ANF82" s="1"/>
      <c r="ANG82" s="1"/>
      <c r="ANH82" s="1"/>
      <c r="ANI82" s="1"/>
      <c r="ANJ82" s="1"/>
      <c r="ANK82" s="1"/>
      <c r="ANL82" s="1"/>
      <c r="ANM82" s="1"/>
      <c r="ANN82" s="1"/>
      <c r="ANO82" s="1"/>
      <c r="ANP82" s="1"/>
      <c r="ANQ82" s="1"/>
      <c r="ANR82" s="1"/>
      <c r="ANS82" s="1"/>
      <c r="ANT82" s="1"/>
      <c r="ANU82" s="1"/>
      <c r="ANV82" s="1"/>
      <c r="ANW82" s="1"/>
      <c r="ANX82" s="1"/>
      <c r="ANY82" s="1"/>
      <c r="ANZ82" s="1"/>
      <c r="AOA82" s="1"/>
      <c r="AOB82" s="1"/>
      <c r="AOC82" s="1"/>
      <c r="AOD82" s="1"/>
      <c r="AOE82" s="1"/>
      <c r="AOF82" s="1"/>
      <c r="AOG82" s="1"/>
      <c r="AOH82" s="1"/>
      <c r="AOI82" s="1"/>
      <c r="AOJ82" s="1"/>
      <c r="AOK82" s="1"/>
      <c r="AOL82" s="1"/>
      <c r="AOM82" s="1"/>
      <c r="AON82" s="1"/>
      <c r="AOO82" s="1"/>
      <c r="AOP82" s="1"/>
      <c r="AOQ82" s="1"/>
      <c r="AOR82" s="1"/>
      <c r="AOS82" s="1"/>
      <c r="AOT82" s="1"/>
      <c r="AOU82" s="1"/>
      <c r="AOV82" s="1"/>
      <c r="AOW82" s="1"/>
      <c r="AOX82" s="1"/>
      <c r="AOY82" s="1"/>
      <c r="AOZ82" s="1"/>
      <c r="APA82" s="1"/>
      <c r="APB82" s="1"/>
      <c r="APC82" s="1"/>
      <c r="APD82" s="1"/>
      <c r="APE82" s="1"/>
      <c r="APF82" s="1"/>
      <c r="APG82" s="1"/>
      <c r="APH82" s="1"/>
      <c r="API82" s="1"/>
      <c r="APJ82" s="1"/>
      <c r="APK82" s="1"/>
      <c r="APL82" s="1"/>
      <c r="APM82" s="1"/>
      <c r="APN82" s="1"/>
      <c r="APO82" s="1"/>
      <c r="APP82" s="1"/>
      <c r="APQ82" s="1"/>
      <c r="APR82" s="1"/>
      <c r="APS82" s="1"/>
      <c r="APT82" s="1"/>
      <c r="APU82" s="1"/>
      <c r="APV82" s="1"/>
      <c r="APW82" s="1"/>
      <c r="APX82" s="1"/>
      <c r="APY82" s="1"/>
      <c r="APZ82" s="1"/>
      <c r="AQA82" s="1"/>
      <c r="AQB82" s="1"/>
      <c r="AQC82" s="1"/>
      <c r="AQD82" s="1"/>
      <c r="AQE82" s="1"/>
      <c r="AQF82" s="1"/>
      <c r="AQG82" s="1"/>
      <c r="AQH82" s="1"/>
      <c r="AQI82" s="1"/>
      <c r="AQJ82" s="1"/>
      <c r="AQK82" s="1"/>
      <c r="AQL82" s="1"/>
      <c r="AQM82" s="1"/>
      <c r="AQN82" s="1"/>
      <c r="AQO82" s="1"/>
      <c r="AQP82" s="1"/>
      <c r="AQQ82" s="1"/>
      <c r="AQR82" s="1"/>
      <c r="AQS82" s="1"/>
      <c r="AQT82" s="1"/>
      <c r="AQU82" s="1"/>
      <c r="AQV82" s="1"/>
      <c r="AQW82" s="1"/>
      <c r="AQX82" s="1"/>
      <c r="AQY82" s="1"/>
      <c r="AQZ82" s="1"/>
      <c r="ARA82" s="1"/>
      <c r="ARB82" s="1"/>
      <c r="ARC82" s="1"/>
      <c r="ARD82" s="1"/>
      <c r="ARE82" s="1"/>
      <c r="ARF82" s="1"/>
      <c r="ARG82" s="1"/>
      <c r="ARH82" s="1"/>
      <c r="ARI82" s="1"/>
      <c r="ARJ82" s="1"/>
      <c r="ARK82" s="1"/>
      <c r="ARL82" s="1"/>
      <c r="ARM82" s="1"/>
      <c r="ARN82" s="1"/>
      <c r="ARO82" s="1"/>
      <c r="ARP82" s="1"/>
      <c r="ARQ82" s="1"/>
      <c r="ARR82" s="1"/>
      <c r="ARS82" s="1"/>
      <c r="ART82" s="1"/>
      <c r="ARU82" s="1"/>
      <c r="ARV82" s="1"/>
      <c r="ARW82" s="1"/>
      <c r="ARX82" s="1"/>
      <c r="ARY82" s="1"/>
      <c r="ARZ82" s="1"/>
      <c r="ASA82" s="1"/>
      <c r="ASB82" s="1"/>
      <c r="ASC82" s="1"/>
      <c r="ASD82" s="1"/>
      <c r="ASE82" s="1"/>
      <c r="ASF82" s="1"/>
      <c r="ASG82" s="1"/>
      <c r="ASH82" s="1"/>
      <c r="ASI82" s="1"/>
      <c r="ASJ82" s="1"/>
      <c r="ASK82" s="1"/>
      <c r="ASL82" s="1"/>
      <c r="ASM82" s="1"/>
      <c r="ASN82" s="1"/>
      <c r="ASO82" s="1"/>
      <c r="ASP82" s="1"/>
      <c r="ASQ82" s="1"/>
      <c r="ASR82" s="1"/>
      <c r="ASS82" s="1"/>
      <c r="AST82" s="1"/>
      <c r="ASU82" s="1"/>
      <c r="ASV82" s="1"/>
      <c r="ASW82" s="1"/>
      <c r="ASX82" s="1"/>
      <c r="ASY82" s="1"/>
      <c r="ASZ82" s="1"/>
      <c r="ATA82" s="1"/>
      <c r="ATB82" s="1"/>
      <c r="ATC82" s="1"/>
      <c r="ATD82" s="1"/>
      <c r="ATE82" s="1"/>
      <c r="ATF82" s="1"/>
      <c r="ATG82" s="1"/>
      <c r="ATH82" s="1"/>
      <c r="ATI82" s="1"/>
      <c r="ATJ82" s="1"/>
      <c r="ATK82" s="1"/>
      <c r="ATL82" s="1"/>
      <c r="ATM82" s="1"/>
      <c r="ATN82" s="1"/>
      <c r="ATO82" s="1"/>
      <c r="ATP82" s="1"/>
      <c r="ATQ82" s="1"/>
      <c r="ATR82" s="1"/>
      <c r="ATS82" s="1"/>
      <c r="ATT82" s="1"/>
      <c r="ATU82" s="1"/>
      <c r="ATV82" s="1"/>
      <c r="ATW82" s="1"/>
      <c r="ATX82" s="1"/>
      <c r="ATY82" s="1"/>
      <c r="ATZ82" s="1"/>
      <c r="AUA82" s="1"/>
      <c r="AUB82" s="1"/>
      <c r="AUC82" s="1"/>
      <c r="AUD82" s="1"/>
      <c r="AUE82" s="1"/>
      <c r="AUF82" s="1"/>
      <c r="AUG82" s="1"/>
      <c r="AUH82" s="1"/>
      <c r="AUI82" s="1"/>
      <c r="AUJ82" s="1"/>
      <c r="AUK82" s="1"/>
    </row>
    <row r="83" spans="1:1233" s="519" customFormat="1" ht="14.25">
      <c r="A83" s="53"/>
      <c r="B83" s="98" t="str">
        <f>IF('Client Info'!$F$82="Yes",'Client Info'!$F$61,"N/A")</f>
        <v>N/A</v>
      </c>
      <c r="C83" s="99" t="str">
        <f>IF(B83="ISO 45001",'Client Info'!$B82,"N/A")</f>
        <v>N/A</v>
      </c>
      <c r="D83" s="182"/>
      <c r="E83" s="839">
        <f>'Effective Employees'!F69</f>
        <v>0</v>
      </c>
      <c r="F83" s="831"/>
      <c r="G83" s="840">
        <f>V$378</f>
        <v>0</v>
      </c>
      <c r="H83" s="840">
        <f ca="1">(1/3)*V378*T83*V83*X83*Z83</f>
        <v>0</v>
      </c>
      <c r="I83" s="840">
        <f ca="1">(2/3)*V378*T83*V83*X83*Z83</f>
        <v>0</v>
      </c>
      <c r="J83" s="840" t="e">
        <f ca="1">V379*T83*V83*X83*Z83/AA10</f>
        <v>#N/A</v>
      </c>
      <c r="K83" s="840">
        <f>IF($K$19="",0,V379*T83*V83*X83*Z83/AA10)</f>
        <v>0</v>
      </c>
      <c r="L83" s="840">
        <f>IF($L$19="",0,V379*T83*V83*X83*Z83/AA10)</f>
        <v>0</v>
      </c>
      <c r="M83" s="841" t="e">
        <f ca="1">IF($M$19="",0,V379*T83*V83*X83*Z83/AA10)</f>
        <v>#N/A</v>
      </c>
      <c r="N83" s="841" t="e">
        <f ca="1">V379*T83*V83*X83*Z83/AA10</f>
        <v>#N/A</v>
      </c>
      <c r="O83" s="842">
        <f ca="1">V380*T83*V83*X83*Z83</f>
        <v>0</v>
      </c>
      <c r="P83" s="53"/>
      <c r="Q83" s="701"/>
      <c r="R83" s="208"/>
      <c r="S83" s="709">
        <f>1</f>
        <v>1</v>
      </c>
      <c r="T83" s="709">
        <f t="shared" si="5"/>
        <v>1</v>
      </c>
      <c r="U83" s="710">
        <f ca="1">'Adjustment Factors'!BC530</f>
        <v>0</v>
      </c>
      <c r="V83" s="711">
        <f t="shared" ca="1" si="6"/>
        <v>1</v>
      </c>
      <c r="W83" s="712">
        <f>-'Client Info'!$C$55/100</f>
        <v>0</v>
      </c>
      <c r="X83" s="712">
        <f t="shared" si="7"/>
        <v>1</v>
      </c>
      <c r="Y83" s="712">
        <f>IF(Overview!$C$15="Yes",1,0)</f>
        <v>0</v>
      </c>
      <c r="Z83" s="712">
        <f>IF(Y83=1,IF('Integrated Reduction'!$C$29="",1,('Integrated Reduction'!$C$29/100+1)),1)</f>
        <v>1</v>
      </c>
      <c r="AA83" s="712">
        <f>IF(Sampling!F91="Yes",1,0)</f>
        <v>0</v>
      </c>
      <c r="AB83" s="712">
        <f>IF(Sampling!L91="Yes",1,0)</f>
        <v>0</v>
      </c>
      <c r="AC83" s="712">
        <f>IF(Sampling!G91="Yes",1,0)</f>
        <v>0</v>
      </c>
      <c r="AD83" s="712">
        <f>IF(Sampling!H91="Yes",1,0)</f>
        <v>0</v>
      </c>
      <c r="AE83" s="712">
        <f>IF(Sampling!I91="Yes",1,0)</f>
        <v>0</v>
      </c>
      <c r="AF83" s="712">
        <f>IF(Sampling!J91="Yes",1,0)</f>
        <v>0</v>
      </c>
      <c r="AG83" s="713">
        <f>IF(Sampling!K91="Yes",1,0)</f>
        <v>0</v>
      </c>
      <c r="AH83" s="792">
        <f t="shared" ca="1" si="8"/>
        <v>0</v>
      </c>
      <c r="AI83" s="792">
        <f t="shared" ca="1" si="13"/>
        <v>0</v>
      </c>
      <c r="AJ83" s="792" t="e">
        <f t="shared" ca="1" si="14"/>
        <v>#N/A</v>
      </c>
      <c r="AK83" s="792">
        <f t="shared" si="15"/>
        <v>0</v>
      </c>
      <c r="AL83" s="792">
        <f t="shared" si="16"/>
        <v>0</v>
      </c>
      <c r="AM83" s="792" t="e">
        <f t="shared" ca="1" si="17"/>
        <v>#N/A</v>
      </c>
      <c r="AN83" s="792" t="e">
        <f t="shared" ca="1" si="18"/>
        <v>#N/A</v>
      </c>
      <c r="AO83" s="792">
        <f t="shared" ca="1" si="10"/>
        <v>0</v>
      </c>
      <c r="AP83" s="792">
        <f t="shared" ca="1" si="11"/>
        <v>0</v>
      </c>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c r="AMK83" s="1"/>
      <c r="AML83" s="1"/>
      <c r="AMM83" s="1"/>
      <c r="AMN83" s="1"/>
      <c r="AMO83" s="1"/>
      <c r="AMP83" s="1"/>
      <c r="AMQ83" s="1"/>
      <c r="AMR83" s="1"/>
      <c r="AMS83" s="1"/>
      <c r="AMT83" s="1"/>
      <c r="AMU83" s="1"/>
      <c r="AMV83" s="1"/>
      <c r="AMW83" s="1"/>
      <c r="AMX83" s="1"/>
      <c r="AMY83" s="1"/>
      <c r="AMZ83" s="1"/>
      <c r="ANA83" s="1"/>
      <c r="ANB83" s="1"/>
      <c r="ANC83" s="1"/>
      <c r="AND83" s="1"/>
      <c r="ANE83" s="1"/>
      <c r="ANF83" s="1"/>
      <c r="ANG83" s="1"/>
      <c r="ANH83" s="1"/>
      <c r="ANI83" s="1"/>
      <c r="ANJ83" s="1"/>
      <c r="ANK83" s="1"/>
      <c r="ANL83" s="1"/>
      <c r="ANM83" s="1"/>
      <c r="ANN83" s="1"/>
      <c r="ANO83" s="1"/>
      <c r="ANP83" s="1"/>
      <c r="ANQ83" s="1"/>
      <c r="ANR83" s="1"/>
      <c r="ANS83" s="1"/>
      <c r="ANT83" s="1"/>
      <c r="ANU83" s="1"/>
      <c r="ANV83" s="1"/>
      <c r="ANW83" s="1"/>
      <c r="ANX83" s="1"/>
      <c r="ANY83" s="1"/>
      <c r="ANZ83" s="1"/>
      <c r="AOA83" s="1"/>
      <c r="AOB83" s="1"/>
      <c r="AOC83" s="1"/>
      <c r="AOD83" s="1"/>
      <c r="AOE83" s="1"/>
      <c r="AOF83" s="1"/>
      <c r="AOG83" s="1"/>
      <c r="AOH83" s="1"/>
      <c r="AOI83" s="1"/>
      <c r="AOJ83" s="1"/>
      <c r="AOK83" s="1"/>
      <c r="AOL83" s="1"/>
      <c r="AOM83" s="1"/>
      <c r="AON83" s="1"/>
      <c r="AOO83" s="1"/>
      <c r="AOP83" s="1"/>
      <c r="AOQ83" s="1"/>
      <c r="AOR83" s="1"/>
      <c r="AOS83" s="1"/>
      <c r="AOT83" s="1"/>
      <c r="AOU83" s="1"/>
      <c r="AOV83" s="1"/>
      <c r="AOW83" s="1"/>
      <c r="AOX83" s="1"/>
      <c r="AOY83" s="1"/>
      <c r="AOZ83" s="1"/>
      <c r="APA83" s="1"/>
      <c r="APB83" s="1"/>
      <c r="APC83" s="1"/>
      <c r="APD83" s="1"/>
      <c r="APE83" s="1"/>
      <c r="APF83" s="1"/>
      <c r="APG83" s="1"/>
      <c r="APH83" s="1"/>
      <c r="API83" s="1"/>
      <c r="APJ83" s="1"/>
      <c r="APK83" s="1"/>
      <c r="APL83" s="1"/>
      <c r="APM83" s="1"/>
      <c r="APN83" s="1"/>
      <c r="APO83" s="1"/>
      <c r="APP83" s="1"/>
      <c r="APQ83" s="1"/>
      <c r="APR83" s="1"/>
      <c r="APS83" s="1"/>
      <c r="APT83" s="1"/>
      <c r="APU83" s="1"/>
      <c r="APV83" s="1"/>
      <c r="APW83" s="1"/>
      <c r="APX83" s="1"/>
      <c r="APY83" s="1"/>
      <c r="APZ83" s="1"/>
      <c r="AQA83" s="1"/>
      <c r="AQB83" s="1"/>
      <c r="AQC83" s="1"/>
      <c r="AQD83" s="1"/>
      <c r="AQE83" s="1"/>
      <c r="AQF83" s="1"/>
      <c r="AQG83" s="1"/>
      <c r="AQH83" s="1"/>
      <c r="AQI83" s="1"/>
      <c r="AQJ83" s="1"/>
      <c r="AQK83" s="1"/>
      <c r="AQL83" s="1"/>
      <c r="AQM83" s="1"/>
      <c r="AQN83" s="1"/>
      <c r="AQO83" s="1"/>
      <c r="AQP83" s="1"/>
      <c r="AQQ83" s="1"/>
      <c r="AQR83" s="1"/>
      <c r="AQS83" s="1"/>
      <c r="AQT83" s="1"/>
      <c r="AQU83" s="1"/>
      <c r="AQV83" s="1"/>
      <c r="AQW83" s="1"/>
      <c r="AQX83" s="1"/>
      <c r="AQY83" s="1"/>
      <c r="AQZ83" s="1"/>
      <c r="ARA83" s="1"/>
      <c r="ARB83" s="1"/>
      <c r="ARC83" s="1"/>
      <c r="ARD83" s="1"/>
      <c r="ARE83" s="1"/>
      <c r="ARF83" s="1"/>
      <c r="ARG83" s="1"/>
      <c r="ARH83" s="1"/>
      <c r="ARI83" s="1"/>
      <c r="ARJ83" s="1"/>
      <c r="ARK83" s="1"/>
      <c r="ARL83" s="1"/>
      <c r="ARM83" s="1"/>
      <c r="ARN83" s="1"/>
      <c r="ARO83" s="1"/>
      <c r="ARP83" s="1"/>
      <c r="ARQ83" s="1"/>
      <c r="ARR83" s="1"/>
      <c r="ARS83" s="1"/>
      <c r="ART83" s="1"/>
      <c r="ARU83" s="1"/>
      <c r="ARV83" s="1"/>
      <c r="ARW83" s="1"/>
      <c r="ARX83" s="1"/>
      <c r="ARY83" s="1"/>
      <c r="ARZ83" s="1"/>
      <c r="ASA83" s="1"/>
      <c r="ASB83" s="1"/>
      <c r="ASC83" s="1"/>
      <c r="ASD83" s="1"/>
      <c r="ASE83" s="1"/>
      <c r="ASF83" s="1"/>
      <c r="ASG83" s="1"/>
      <c r="ASH83" s="1"/>
      <c r="ASI83" s="1"/>
      <c r="ASJ83" s="1"/>
      <c r="ASK83" s="1"/>
      <c r="ASL83" s="1"/>
      <c r="ASM83" s="1"/>
      <c r="ASN83" s="1"/>
      <c r="ASO83" s="1"/>
      <c r="ASP83" s="1"/>
      <c r="ASQ83" s="1"/>
      <c r="ASR83" s="1"/>
      <c r="ASS83" s="1"/>
      <c r="AST83" s="1"/>
      <c r="ASU83" s="1"/>
      <c r="ASV83" s="1"/>
      <c r="ASW83" s="1"/>
      <c r="ASX83" s="1"/>
      <c r="ASY83" s="1"/>
      <c r="ASZ83" s="1"/>
      <c r="ATA83" s="1"/>
      <c r="ATB83" s="1"/>
      <c r="ATC83" s="1"/>
      <c r="ATD83" s="1"/>
      <c r="ATE83" s="1"/>
      <c r="ATF83" s="1"/>
      <c r="ATG83" s="1"/>
      <c r="ATH83" s="1"/>
      <c r="ATI83" s="1"/>
      <c r="ATJ83" s="1"/>
      <c r="ATK83" s="1"/>
      <c r="ATL83" s="1"/>
      <c r="ATM83" s="1"/>
      <c r="ATN83" s="1"/>
      <c r="ATO83" s="1"/>
      <c r="ATP83" s="1"/>
      <c r="ATQ83" s="1"/>
      <c r="ATR83" s="1"/>
      <c r="ATS83" s="1"/>
      <c r="ATT83" s="1"/>
      <c r="ATU83" s="1"/>
      <c r="ATV83" s="1"/>
      <c r="ATW83" s="1"/>
      <c r="ATX83" s="1"/>
      <c r="ATY83" s="1"/>
      <c r="ATZ83" s="1"/>
      <c r="AUA83" s="1"/>
      <c r="AUB83" s="1"/>
      <c r="AUC83" s="1"/>
      <c r="AUD83" s="1"/>
      <c r="AUE83" s="1"/>
      <c r="AUF83" s="1"/>
      <c r="AUG83" s="1"/>
      <c r="AUH83" s="1"/>
      <c r="AUI83" s="1"/>
      <c r="AUJ83" s="1"/>
      <c r="AUK83" s="1"/>
    </row>
    <row r="84" spans="1:1233" s="519" customFormat="1" ht="14.25">
      <c r="A84" s="53"/>
      <c r="B84" s="95" t="str">
        <f>IF('Client Info'!$D$83="Yes",'Client Info'!$D$61,"N/A")</f>
        <v>N/A</v>
      </c>
      <c r="C84" s="96" t="str">
        <f>IF(B84="ISO 9001",'Client Info'!$B83,"N/A")</f>
        <v>N/A</v>
      </c>
      <c r="D84" s="180"/>
      <c r="E84" s="843">
        <f>'Effective Employees'!F70</f>
        <v>0</v>
      </c>
      <c r="F84" s="831"/>
      <c r="G84" s="832">
        <f>W$345</f>
        <v>0</v>
      </c>
      <c r="H84" s="832">
        <f ca="1">(1/3)*W345*T84*V84*X84*Z84</f>
        <v>0</v>
      </c>
      <c r="I84" s="832">
        <f ca="1">(2/3)*W345*T84*V84*X84*Z84</f>
        <v>0</v>
      </c>
      <c r="J84" s="832" t="e">
        <f ca="1">W346*T84*V84*X84*Z84/$AA$10</f>
        <v>#N/A</v>
      </c>
      <c r="K84" s="832">
        <f>IF($K$19="",0,W346*T84*V84*X84*Z84/$AA$10)</f>
        <v>0</v>
      </c>
      <c r="L84" s="832">
        <f>IF($L$19="",0,W346*T84*V84*X84*Z84/$AA$10)</f>
        <v>0</v>
      </c>
      <c r="M84" s="833" t="e">
        <f ca="1">IF($M$19="",0,W346*T84*V84*X84*Z84/$AA$10)</f>
        <v>#N/A</v>
      </c>
      <c r="N84" s="844" t="e">
        <f ca="1">W346*T84*V84*X84*Z84/$AA$10</f>
        <v>#N/A</v>
      </c>
      <c r="O84" s="436">
        <f ca="1">W347*T84*V84*X84*Z84</f>
        <v>0</v>
      </c>
      <c r="P84" s="53"/>
      <c r="Q84" s="701"/>
      <c r="R84" s="208"/>
      <c r="S84" s="702">
        <f>1</f>
        <v>1</v>
      </c>
      <c r="T84" s="702">
        <f t="shared" ref="T84:T89" si="19">IF(S84=0.2,S84+1,1)</f>
        <v>1</v>
      </c>
      <c r="U84" s="703">
        <f ca="1">'Adjustment Factors'!AA531</f>
        <v>0</v>
      </c>
      <c r="V84" s="704">
        <f ca="1">U84+1</f>
        <v>1</v>
      </c>
      <c r="W84" s="705">
        <f>-'Client Info'!$C$55/100</f>
        <v>0</v>
      </c>
      <c r="X84" s="705">
        <f t="shared" ref="X84:X89" si="20">W84+1</f>
        <v>1</v>
      </c>
      <c r="Y84" s="705">
        <f>IF(Overview!$C$13="Yes",1,0)</f>
        <v>0</v>
      </c>
      <c r="Z84" s="705">
        <f>IF(Y84=1,IF('Integrated Reduction'!$C$29="",1,('Integrated Reduction'!$C$29/100+1)),1)</f>
        <v>1</v>
      </c>
      <c r="AA84" s="705">
        <f>IF(Sampling!F92="Yes",1,0)</f>
        <v>0</v>
      </c>
      <c r="AB84" s="705">
        <f>IF(Sampling!L92="Yes",1,0)</f>
        <v>0</v>
      </c>
      <c r="AC84" s="705">
        <f>IF(Sampling!G92="Yes",1,0)</f>
        <v>0</v>
      </c>
      <c r="AD84" s="705">
        <f>IF(Sampling!H92="Yes",1,0)</f>
        <v>0</v>
      </c>
      <c r="AE84" s="705">
        <f>IF(Sampling!I92="Yes",1,0)</f>
        <v>0</v>
      </c>
      <c r="AF84" s="705">
        <f>IF(Sampling!J92="Yes",1,0)</f>
        <v>0</v>
      </c>
      <c r="AG84" s="706">
        <f>IF(Sampling!K92="Yes",1,0)</f>
        <v>0</v>
      </c>
      <c r="AH84" s="790">
        <f t="shared" ca="1" si="8"/>
        <v>0</v>
      </c>
      <c r="AI84" s="790">
        <f t="shared" ca="1" si="13"/>
        <v>0</v>
      </c>
      <c r="AJ84" s="790" t="e">
        <f t="shared" ca="1" si="14"/>
        <v>#N/A</v>
      </c>
      <c r="AK84" s="790">
        <f t="shared" ref="AK84:AK89" si="21">K84*AD84</f>
        <v>0</v>
      </c>
      <c r="AL84" s="790">
        <f t="shared" ref="AL84:AL89" si="22">L84*AE84</f>
        <v>0</v>
      </c>
      <c r="AM84" s="790" t="e">
        <f t="shared" ref="AM84:AM89" ca="1" si="23">M84*AF84</f>
        <v>#N/A</v>
      </c>
      <c r="AN84" s="790" t="e">
        <f t="shared" ref="AN84:AN89" ca="1" si="24">N84*AG84</f>
        <v>#N/A</v>
      </c>
      <c r="AO84" s="790">
        <f t="shared" ca="1" si="10"/>
        <v>0</v>
      </c>
      <c r="AP84" s="790">
        <f t="shared" ca="1" si="11"/>
        <v>0</v>
      </c>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c r="AMK84" s="1"/>
      <c r="AML84" s="1"/>
      <c r="AMM84" s="1"/>
      <c r="AMN84" s="1"/>
      <c r="AMO84" s="1"/>
      <c r="AMP84" s="1"/>
      <c r="AMQ84" s="1"/>
      <c r="AMR84" s="1"/>
      <c r="AMS84" s="1"/>
      <c r="AMT84" s="1"/>
      <c r="AMU84" s="1"/>
      <c r="AMV84" s="1"/>
      <c r="AMW84" s="1"/>
      <c r="AMX84" s="1"/>
      <c r="AMY84" s="1"/>
      <c r="AMZ84" s="1"/>
      <c r="ANA84" s="1"/>
      <c r="ANB84" s="1"/>
      <c r="ANC84" s="1"/>
      <c r="AND84" s="1"/>
      <c r="ANE84" s="1"/>
      <c r="ANF84" s="1"/>
      <c r="ANG84" s="1"/>
      <c r="ANH84" s="1"/>
      <c r="ANI84" s="1"/>
      <c r="ANJ84" s="1"/>
      <c r="ANK84" s="1"/>
      <c r="ANL84" s="1"/>
      <c r="ANM84" s="1"/>
      <c r="ANN84" s="1"/>
      <c r="ANO84" s="1"/>
      <c r="ANP84" s="1"/>
      <c r="ANQ84" s="1"/>
      <c r="ANR84" s="1"/>
      <c r="ANS84" s="1"/>
      <c r="ANT84" s="1"/>
      <c r="ANU84" s="1"/>
      <c r="ANV84" s="1"/>
      <c r="ANW84" s="1"/>
      <c r="ANX84" s="1"/>
      <c r="ANY84" s="1"/>
      <c r="ANZ84" s="1"/>
      <c r="AOA84" s="1"/>
      <c r="AOB84" s="1"/>
      <c r="AOC84" s="1"/>
      <c r="AOD84" s="1"/>
      <c r="AOE84" s="1"/>
      <c r="AOF84" s="1"/>
      <c r="AOG84" s="1"/>
      <c r="AOH84" s="1"/>
      <c r="AOI84" s="1"/>
      <c r="AOJ84" s="1"/>
      <c r="AOK84" s="1"/>
      <c r="AOL84" s="1"/>
      <c r="AOM84" s="1"/>
      <c r="AON84" s="1"/>
      <c r="AOO84" s="1"/>
      <c r="AOP84" s="1"/>
      <c r="AOQ84" s="1"/>
      <c r="AOR84" s="1"/>
      <c r="AOS84" s="1"/>
      <c r="AOT84" s="1"/>
      <c r="AOU84" s="1"/>
      <c r="AOV84" s="1"/>
      <c r="AOW84" s="1"/>
      <c r="AOX84" s="1"/>
      <c r="AOY84" s="1"/>
      <c r="AOZ84" s="1"/>
      <c r="APA84" s="1"/>
      <c r="APB84" s="1"/>
      <c r="APC84" s="1"/>
      <c r="APD84" s="1"/>
      <c r="APE84" s="1"/>
      <c r="APF84" s="1"/>
      <c r="APG84" s="1"/>
      <c r="APH84" s="1"/>
      <c r="API84" s="1"/>
      <c r="APJ84" s="1"/>
      <c r="APK84" s="1"/>
      <c r="APL84" s="1"/>
      <c r="APM84" s="1"/>
      <c r="APN84" s="1"/>
      <c r="APO84" s="1"/>
      <c r="APP84" s="1"/>
      <c r="APQ84" s="1"/>
      <c r="APR84" s="1"/>
      <c r="APS84" s="1"/>
      <c r="APT84" s="1"/>
      <c r="APU84" s="1"/>
      <c r="APV84" s="1"/>
      <c r="APW84" s="1"/>
      <c r="APX84" s="1"/>
      <c r="APY84" s="1"/>
      <c r="APZ84" s="1"/>
      <c r="AQA84" s="1"/>
      <c r="AQB84" s="1"/>
      <c r="AQC84" s="1"/>
      <c r="AQD84" s="1"/>
      <c r="AQE84" s="1"/>
      <c r="AQF84" s="1"/>
      <c r="AQG84" s="1"/>
      <c r="AQH84" s="1"/>
      <c r="AQI84" s="1"/>
      <c r="AQJ84" s="1"/>
      <c r="AQK84" s="1"/>
      <c r="AQL84" s="1"/>
      <c r="AQM84" s="1"/>
      <c r="AQN84" s="1"/>
      <c r="AQO84" s="1"/>
      <c r="AQP84" s="1"/>
      <c r="AQQ84" s="1"/>
      <c r="AQR84" s="1"/>
      <c r="AQS84" s="1"/>
      <c r="AQT84" s="1"/>
      <c r="AQU84" s="1"/>
      <c r="AQV84" s="1"/>
      <c r="AQW84" s="1"/>
      <c r="AQX84" s="1"/>
      <c r="AQY84" s="1"/>
      <c r="AQZ84" s="1"/>
      <c r="ARA84" s="1"/>
      <c r="ARB84" s="1"/>
      <c r="ARC84" s="1"/>
      <c r="ARD84" s="1"/>
      <c r="ARE84" s="1"/>
      <c r="ARF84" s="1"/>
      <c r="ARG84" s="1"/>
      <c r="ARH84" s="1"/>
      <c r="ARI84" s="1"/>
      <c r="ARJ84" s="1"/>
      <c r="ARK84" s="1"/>
      <c r="ARL84" s="1"/>
      <c r="ARM84" s="1"/>
      <c r="ARN84" s="1"/>
      <c r="ARO84" s="1"/>
      <c r="ARP84" s="1"/>
      <c r="ARQ84" s="1"/>
      <c r="ARR84" s="1"/>
      <c r="ARS84" s="1"/>
      <c r="ART84" s="1"/>
      <c r="ARU84" s="1"/>
      <c r="ARV84" s="1"/>
      <c r="ARW84" s="1"/>
      <c r="ARX84" s="1"/>
      <c r="ARY84" s="1"/>
      <c r="ARZ84" s="1"/>
      <c r="ASA84" s="1"/>
      <c r="ASB84" s="1"/>
      <c r="ASC84" s="1"/>
      <c r="ASD84" s="1"/>
      <c r="ASE84" s="1"/>
      <c r="ASF84" s="1"/>
      <c r="ASG84" s="1"/>
      <c r="ASH84" s="1"/>
      <c r="ASI84" s="1"/>
      <c r="ASJ84" s="1"/>
      <c r="ASK84" s="1"/>
      <c r="ASL84" s="1"/>
      <c r="ASM84" s="1"/>
      <c r="ASN84" s="1"/>
      <c r="ASO84" s="1"/>
      <c r="ASP84" s="1"/>
      <c r="ASQ84" s="1"/>
      <c r="ASR84" s="1"/>
      <c r="ASS84" s="1"/>
      <c r="AST84" s="1"/>
      <c r="ASU84" s="1"/>
      <c r="ASV84" s="1"/>
      <c r="ASW84" s="1"/>
      <c r="ASX84" s="1"/>
      <c r="ASY84" s="1"/>
      <c r="ASZ84" s="1"/>
      <c r="ATA84" s="1"/>
      <c r="ATB84" s="1"/>
      <c r="ATC84" s="1"/>
      <c r="ATD84" s="1"/>
      <c r="ATE84" s="1"/>
      <c r="ATF84" s="1"/>
      <c r="ATG84" s="1"/>
      <c r="ATH84" s="1"/>
      <c r="ATI84" s="1"/>
      <c r="ATJ84" s="1"/>
      <c r="ATK84" s="1"/>
      <c r="ATL84" s="1"/>
      <c r="ATM84" s="1"/>
      <c r="ATN84" s="1"/>
      <c r="ATO84" s="1"/>
      <c r="ATP84" s="1"/>
      <c r="ATQ84" s="1"/>
      <c r="ATR84" s="1"/>
      <c r="ATS84" s="1"/>
      <c r="ATT84" s="1"/>
      <c r="ATU84" s="1"/>
      <c r="ATV84" s="1"/>
      <c r="ATW84" s="1"/>
      <c r="ATX84" s="1"/>
      <c r="ATY84" s="1"/>
      <c r="ATZ84" s="1"/>
      <c r="AUA84" s="1"/>
      <c r="AUB84" s="1"/>
      <c r="AUC84" s="1"/>
      <c r="AUD84" s="1"/>
      <c r="AUE84" s="1"/>
      <c r="AUF84" s="1"/>
      <c r="AUG84" s="1"/>
      <c r="AUH84" s="1"/>
      <c r="AUI84" s="1"/>
      <c r="AUJ84" s="1"/>
      <c r="AUK84" s="1"/>
    </row>
    <row r="85" spans="1:1233" s="519" customFormat="1" ht="14.25">
      <c r="A85" s="53"/>
      <c r="B85" s="97" t="str">
        <f>IF('Client Info'!$E$83="Yes",'Client Info'!$E$61,"N/A")</f>
        <v>N/A</v>
      </c>
      <c r="C85" s="62" t="str">
        <f>IF(B85="ISO 14001",'Client Info'!$B83,"N/A")</f>
        <v>N/A</v>
      </c>
      <c r="D85" s="181"/>
      <c r="E85" s="834">
        <f>'Effective Employees'!F71</f>
        <v>0</v>
      </c>
      <c r="F85" s="831"/>
      <c r="G85" s="835">
        <f>W$363</f>
        <v>0</v>
      </c>
      <c r="H85" s="835">
        <f ca="1">(1/3)*W363*T85*V85*X85*Z85</f>
        <v>0</v>
      </c>
      <c r="I85" s="835">
        <f ca="1">(2/3)*W363*T85*V85*X85*Z85</f>
        <v>0</v>
      </c>
      <c r="J85" s="835" t="e">
        <f ca="1">W364*T85*V85*X85*Z85/$AA$10</f>
        <v>#N/A</v>
      </c>
      <c r="K85" s="835">
        <f>IF($K$19="",0,W364*T85*V85*X85*Z85/$AA$10)</f>
        <v>0</v>
      </c>
      <c r="L85" s="835">
        <f>IF($L$19="",0,W364*T85*V85*X85*Z85/$AA$10)</f>
        <v>0</v>
      </c>
      <c r="M85" s="836" t="e">
        <f ca="1">IF($M$19="",0,W364*T85*V85*X85*Z85/$AA$10)</f>
        <v>#N/A</v>
      </c>
      <c r="N85" s="837" t="e">
        <f ca="1">W364*T85*V85*X85*Z85/$AA$10</f>
        <v>#N/A</v>
      </c>
      <c r="O85" s="838">
        <f ca="1">W365*T85*V85*X85*Z85</f>
        <v>0</v>
      </c>
      <c r="P85" s="53"/>
      <c r="Q85" s="701"/>
      <c r="R85" s="208"/>
      <c r="S85" s="386">
        <f>1</f>
        <v>1</v>
      </c>
      <c r="T85" s="386">
        <f t="shared" si="19"/>
        <v>1</v>
      </c>
      <c r="U85" s="707">
        <f ca="1">'Adjustment Factors'!AP531</f>
        <v>0</v>
      </c>
      <c r="V85" s="208">
        <f t="shared" ref="V85:V89" ca="1" si="25">U85+1</f>
        <v>1</v>
      </c>
      <c r="W85" s="67">
        <f>-'Client Info'!$C$55/100</f>
        <v>0</v>
      </c>
      <c r="X85" s="67">
        <f t="shared" si="20"/>
        <v>1</v>
      </c>
      <c r="Y85" s="67">
        <f>IF(Overview!$C$14="Yes",1,0)</f>
        <v>0</v>
      </c>
      <c r="Z85" s="67">
        <f>IF(Y85=1,IF('Integrated Reduction'!$C$29="",1,('Integrated Reduction'!$C$29/100+1)),1)</f>
        <v>1</v>
      </c>
      <c r="AA85" s="67">
        <f>IF(Sampling!F93="Yes",1,0)</f>
        <v>0</v>
      </c>
      <c r="AB85" s="67">
        <f>IF(Sampling!L93="Yes",1,0)</f>
        <v>0</v>
      </c>
      <c r="AC85" s="67">
        <f>IF(Sampling!G93="Yes",1,0)</f>
        <v>0</v>
      </c>
      <c r="AD85" s="67">
        <f>IF(Sampling!H93="Yes",1,0)</f>
        <v>0</v>
      </c>
      <c r="AE85" s="67">
        <f>IF(Sampling!I93="Yes",1,0)</f>
        <v>0</v>
      </c>
      <c r="AF85" s="67">
        <f>IF(Sampling!J93="Yes",1,0)</f>
        <v>0</v>
      </c>
      <c r="AG85" s="708">
        <f>IF(Sampling!K93="Yes",1,0)</f>
        <v>0</v>
      </c>
      <c r="AH85" s="791">
        <f t="shared" ca="1" si="8"/>
        <v>0</v>
      </c>
      <c r="AI85" s="791">
        <f t="shared" ca="1" si="13"/>
        <v>0</v>
      </c>
      <c r="AJ85" s="791" t="e">
        <f t="shared" ca="1" si="14"/>
        <v>#N/A</v>
      </c>
      <c r="AK85" s="791">
        <f t="shared" si="21"/>
        <v>0</v>
      </c>
      <c r="AL85" s="791">
        <f t="shared" si="22"/>
        <v>0</v>
      </c>
      <c r="AM85" s="791" t="e">
        <f t="shared" ca="1" si="23"/>
        <v>#N/A</v>
      </c>
      <c r="AN85" s="791" t="e">
        <f t="shared" ca="1" si="24"/>
        <v>#N/A</v>
      </c>
      <c r="AO85" s="791">
        <f t="shared" ca="1" si="10"/>
        <v>0</v>
      </c>
      <c r="AP85" s="791">
        <f t="shared" ca="1" si="11"/>
        <v>0</v>
      </c>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c r="AMK85" s="1"/>
      <c r="AML85" s="1"/>
      <c r="AMM85" s="1"/>
      <c r="AMN85" s="1"/>
      <c r="AMO85" s="1"/>
      <c r="AMP85" s="1"/>
      <c r="AMQ85" s="1"/>
      <c r="AMR85" s="1"/>
      <c r="AMS85" s="1"/>
      <c r="AMT85" s="1"/>
      <c r="AMU85" s="1"/>
      <c r="AMV85" s="1"/>
      <c r="AMW85" s="1"/>
      <c r="AMX85" s="1"/>
      <c r="AMY85" s="1"/>
      <c r="AMZ85" s="1"/>
      <c r="ANA85" s="1"/>
      <c r="ANB85" s="1"/>
      <c r="ANC85" s="1"/>
      <c r="AND85" s="1"/>
      <c r="ANE85" s="1"/>
      <c r="ANF85" s="1"/>
      <c r="ANG85" s="1"/>
      <c r="ANH85" s="1"/>
      <c r="ANI85" s="1"/>
      <c r="ANJ85" s="1"/>
      <c r="ANK85" s="1"/>
      <c r="ANL85" s="1"/>
      <c r="ANM85" s="1"/>
      <c r="ANN85" s="1"/>
      <c r="ANO85" s="1"/>
      <c r="ANP85" s="1"/>
      <c r="ANQ85" s="1"/>
      <c r="ANR85" s="1"/>
      <c r="ANS85" s="1"/>
      <c r="ANT85" s="1"/>
      <c r="ANU85" s="1"/>
      <c r="ANV85" s="1"/>
      <c r="ANW85" s="1"/>
      <c r="ANX85" s="1"/>
      <c r="ANY85" s="1"/>
      <c r="ANZ85" s="1"/>
      <c r="AOA85" s="1"/>
      <c r="AOB85" s="1"/>
      <c r="AOC85" s="1"/>
      <c r="AOD85" s="1"/>
      <c r="AOE85" s="1"/>
      <c r="AOF85" s="1"/>
      <c r="AOG85" s="1"/>
      <c r="AOH85" s="1"/>
      <c r="AOI85" s="1"/>
      <c r="AOJ85" s="1"/>
      <c r="AOK85" s="1"/>
      <c r="AOL85" s="1"/>
      <c r="AOM85" s="1"/>
      <c r="AON85" s="1"/>
      <c r="AOO85" s="1"/>
      <c r="AOP85" s="1"/>
      <c r="AOQ85" s="1"/>
      <c r="AOR85" s="1"/>
      <c r="AOS85" s="1"/>
      <c r="AOT85" s="1"/>
      <c r="AOU85" s="1"/>
      <c r="AOV85" s="1"/>
      <c r="AOW85" s="1"/>
      <c r="AOX85" s="1"/>
      <c r="AOY85" s="1"/>
      <c r="AOZ85" s="1"/>
      <c r="APA85" s="1"/>
      <c r="APB85" s="1"/>
      <c r="APC85" s="1"/>
      <c r="APD85" s="1"/>
      <c r="APE85" s="1"/>
      <c r="APF85" s="1"/>
      <c r="APG85" s="1"/>
      <c r="APH85" s="1"/>
      <c r="API85" s="1"/>
      <c r="APJ85" s="1"/>
      <c r="APK85" s="1"/>
      <c r="APL85" s="1"/>
      <c r="APM85" s="1"/>
      <c r="APN85" s="1"/>
      <c r="APO85" s="1"/>
      <c r="APP85" s="1"/>
      <c r="APQ85" s="1"/>
      <c r="APR85" s="1"/>
      <c r="APS85" s="1"/>
      <c r="APT85" s="1"/>
      <c r="APU85" s="1"/>
      <c r="APV85" s="1"/>
      <c r="APW85" s="1"/>
      <c r="APX85" s="1"/>
      <c r="APY85" s="1"/>
      <c r="APZ85" s="1"/>
      <c r="AQA85" s="1"/>
      <c r="AQB85" s="1"/>
      <c r="AQC85" s="1"/>
      <c r="AQD85" s="1"/>
      <c r="AQE85" s="1"/>
      <c r="AQF85" s="1"/>
      <c r="AQG85" s="1"/>
      <c r="AQH85" s="1"/>
      <c r="AQI85" s="1"/>
      <c r="AQJ85" s="1"/>
      <c r="AQK85" s="1"/>
      <c r="AQL85" s="1"/>
      <c r="AQM85" s="1"/>
      <c r="AQN85" s="1"/>
      <c r="AQO85" s="1"/>
      <c r="AQP85" s="1"/>
      <c r="AQQ85" s="1"/>
      <c r="AQR85" s="1"/>
      <c r="AQS85" s="1"/>
      <c r="AQT85" s="1"/>
      <c r="AQU85" s="1"/>
      <c r="AQV85" s="1"/>
      <c r="AQW85" s="1"/>
      <c r="AQX85" s="1"/>
      <c r="AQY85" s="1"/>
      <c r="AQZ85" s="1"/>
      <c r="ARA85" s="1"/>
      <c r="ARB85" s="1"/>
      <c r="ARC85" s="1"/>
      <c r="ARD85" s="1"/>
      <c r="ARE85" s="1"/>
      <c r="ARF85" s="1"/>
      <c r="ARG85" s="1"/>
      <c r="ARH85" s="1"/>
      <c r="ARI85" s="1"/>
      <c r="ARJ85" s="1"/>
      <c r="ARK85" s="1"/>
      <c r="ARL85" s="1"/>
      <c r="ARM85" s="1"/>
      <c r="ARN85" s="1"/>
      <c r="ARO85" s="1"/>
      <c r="ARP85" s="1"/>
      <c r="ARQ85" s="1"/>
      <c r="ARR85" s="1"/>
      <c r="ARS85" s="1"/>
      <c r="ART85" s="1"/>
      <c r="ARU85" s="1"/>
      <c r="ARV85" s="1"/>
      <c r="ARW85" s="1"/>
      <c r="ARX85" s="1"/>
      <c r="ARY85" s="1"/>
      <c r="ARZ85" s="1"/>
      <c r="ASA85" s="1"/>
      <c r="ASB85" s="1"/>
      <c r="ASC85" s="1"/>
      <c r="ASD85" s="1"/>
      <c r="ASE85" s="1"/>
      <c r="ASF85" s="1"/>
      <c r="ASG85" s="1"/>
      <c r="ASH85" s="1"/>
      <c r="ASI85" s="1"/>
      <c r="ASJ85" s="1"/>
      <c r="ASK85" s="1"/>
      <c r="ASL85" s="1"/>
      <c r="ASM85" s="1"/>
      <c r="ASN85" s="1"/>
      <c r="ASO85" s="1"/>
      <c r="ASP85" s="1"/>
      <c r="ASQ85" s="1"/>
      <c r="ASR85" s="1"/>
      <c r="ASS85" s="1"/>
      <c r="AST85" s="1"/>
      <c r="ASU85" s="1"/>
      <c r="ASV85" s="1"/>
      <c r="ASW85" s="1"/>
      <c r="ASX85" s="1"/>
      <c r="ASY85" s="1"/>
      <c r="ASZ85" s="1"/>
      <c r="ATA85" s="1"/>
      <c r="ATB85" s="1"/>
      <c r="ATC85" s="1"/>
      <c r="ATD85" s="1"/>
      <c r="ATE85" s="1"/>
      <c r="ATF85" s="1"/>
      <c r="ATG85" s="1"/>
      <c r="ATH85" s="1"/>
      <c r="ATI85" s="1"/>
      <c r="ATJ85" s="1"/>
      <c r="ATK85" s="1"/>
      <c r="ATL85" s="1"/>
      <c r="ATM85" s="1"/>
      <c r="ATN85" s="1"/>
      <c r="ATO85" s="1"/>
      <c r="ATP85" s="1"/>
      <c r="ATQ85" s="1"/>
      <c r="ATR85" s="1"/>
      <c r="ATS85" s="1"/>
      <c r="ATT85" s="1"/>
      <c r="ATU85" s="1"/>
      <c r="ATV85" s="1"/>
      <c r="ATW85" s="1"/>
      <c r="ATX85" s="1"/>
      <c r="ATY85" s="1"/>
      <c r="ATZ85" s="1"/>
      <c r="AUA85" s="1"/>
      <c r="AUB85" s="1"/>
      <c r="AUC85" s="1"/>
      <c r="AUD85" s="1"/>
      <c r="AUE85" s="1"/>
      <c r="AUF85" s="1"/>
      <c r="AUG85" s="1"/>
      <c r="AUH85" s="1"/>
      <c r="AUI85" s="1"/>
      <c r="AUJ85" s="1"/>
      <c r="AUK85" s="1"/>
    </row>
    <row r="86" spans="1:1233" s="519" customFormat="1" ht="14.25">
      <c r="A86" s="53"/>
      <c r="B86" s="98" t="str">
        <f>IF('Client Info'!$F$83="Yes",'Client Info'!$F$61,"N/A")</f>
        <v>N/A</v>
      </c>
      <c r="C86" s="99" t="str">
        <f>IF(B86="ISO 45001",'Client Info'!$B83,"N/A")</f>
        <v>N/A</v>
      </c>
      <c r="D86" s="182"/>
      <c r="E86" s="839">
        <f>'Effective Employees'!F72</f>
        <v>0</v>
      </c>
      <c r="F86" s="831"/>
      <c r="G86" s="840">
        <f>W$378</f>
        <v>0</v>
      </c>
      <c r="H86" s="840">
        <f ca="1">(1/3)*W378*T86*V86*X86*Z86</f>
        <v>0</v>
      </c>
      <c r="I86" s="840">
        <f ca="1">(2/3)*W378*T86*V86*X86*Z86</f>
        <v>0</v>
      </c>
      <c r="J86" s="840" t="e">
        <f ca="1">W379*T86*V86*X86*Z86/$AA$10</f>
        <v>#N/A</v>
      </c>
      <c r="K86" s="840">
        <f>IF($K$19="",0,W379*T86*V86*X86*Z86/$AA$10)</f>
        <v>0</v>
      </c>
      <c r="L86" s="840">
        <f>IF($L$19="",0,W379*T86*V86*X86*Z86/$AA$10)</f>
        <v>0</v>
      </c>
      <c r="M86" s="841" t="e">
        <f ca="1">IF($M$19="",0,W379*T86*V86*X86*Z86/$AA$10)</f>
        <v>#N/A</v>
      </c>
      <c r="N86" s="841" t="e">
        <f ca="1">W379*T86*V86*X86*Z86/$AA$10</f>
        <v>#N/A</v>
      </c>
      <c r="O86" s="842">
        <f ca="1">W380*T86*V86*X86*Z86</f>
        <v>0</v>
      </c>
      <c r="P86" s="53"/>
      <c r="Q86" s="701"/>
      <c r="R86" s="208"/>
      <c r="S86" s="709">
        <f>1</f>
        <v>1</v>
      </c>
      <c r="T86" s="709">
        <f t="shared" si="19"/>
        <v>1</v>
      </c>
      <c r="U86" s="710">
        <f ca="1">'Adjustment Factors'!BC531</f>
        <v>0</v>
      </c>
      <c r="V86" s="711">
        <f t="shared" ca="1" si="25"/>
        <v>1</v>
      </c>
      <c r="W86" s="712">
        <f>-'Client Info'!$C$55/100</f>
        <v>0</v>
      </c>
      <c r="X86" s="712">
        <f t="shared" si="20"/>
        <v>1</v>
      </c>
      <c r="Y86" s="712">
        <f>IF(Overview!$C$15="Yes",1,0)</f>
        <v>0</v>
      </c>
      <c r="Z86" s="712">
        <f>IF(Y86=1,IF('Integrated Reduction'!$C$29="",1,('Integrated Reduction'!$C$29/100+1)),1)</f>
        <v>1</v>
      </c>
      <c r="AA86" s="712">
        <f>IF(Sampling!F94="Yes",1,0)</f>
        <v>0</v>
      </c>
      <c r="AB86" s="712">
        <f>IF(Sampling!L94="Yes",1,0)</f>
        <v>0</v>
      </c>
      <c r="AC86" s="712">
        <f>IF(Sampling!G94="Yes",1,0)</f>
        <v>0</v>
      </c>
      <c r="AD86" s="712">
        <f>IF(Sampling!H94="Yes",1,0)</f>
        <v>0</v>
      </c>
      <c r="AE86" s="712">
        <f>IF(Sampling!I94="Yes",1,0)</f>
        <v>0</v>
      </c>
      <c r="AF86" s="712">
        <f>IF(Sampling!J94="Yes",1,0)</f>
        <v>0</v>
      </c>
      <c r="AG86" s="713">
        <f>IF(Sampling!K94="Yes",1,0)</f>
        <v>0</v>
      </c>
      <c r="AH86" s="792">
        <f t="shared" ca="1" si="8"/>
        <v>0</v>
      </c>
      <c r="AI86" s="792">
        <f t="shared" ca="1" si="13"/>
        <v>0</v>
      </c>
      <c r="AJ86" s="792" t="e">
        <f t="shared" ca="1" si="14"/>
        <v>#N/A</v>
      </c>
      <c r="AK86" s="792">
        <f t="shared" si="21"/>
        <v>0</v>
      </c>
      <c r="AL86" s="792">
        <f t="shared" si="22"/>
        <v>0</v>
      </c>
      <c r="AM86" s="792" t="e">
        <f t="shared" ca="1" si="23"/>
        <v>#N/A</v>
      </c>
      <c r="AN86" s="792" t="e">
        <f t="shared" ca="1" si="24"/>
        <v>#N/A</v>
      </c>
      <c r="AO86" s="792">
        <f t="shared" ca="1" si="10"/>
        <v>0</v>
      </c>
      <c r="AP86" s="792">
        <f t="shared" ca="1" si="11"/>
        <v>0</v>
      </c>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c r="AMK86" s="1"/>
      <c r="AML86" s="1"/>
      <c r="AMM86" s="1"/>
      <c r="AMN86" s="1"/>
      <c r="AMO86" s="1"/>
      <c r="AMP86" s="1"/>
      <c r="AMQ86" s="1"/>
      <c r="AMR86" s="1"/>
      <c r="AMS86" s="1"/>
      <c r="AMT86" s="1"/>
      <c r="AMU86" s="1"/>
      <c r="AMV86" s="1"/>
      <c r="AMW86" s="1"/>
      <c r="AMX86" s="1"/>
      <c r="AMY86" s="1"/>
      <c r="AMZ86" s="1"/>
      <c r="ANA86" s="1"/>
      <c r="ANB86" s="1"/>
      <c r="ANC86" s="1"/>
      <c r="AND86" s="1"/>
      <c r="ANE86" s="1"/>
      <c r="ANF86" s="1"/>
      <c r="ANG86" s="1"/>
      <c r="ANH86" s="1"/>
      <c r="ANI86" s="1"/>
      <c r="ANJ86" s="1"/>
      <c r="ANK86" s="1"/>
      <c r="ANL86" s="1"/>
      <c r="ANM86" s="1"/>
      <c r="ANN86" s="1"/>
      <c r="ANO86" s="1"/>
      <c r="ANP86" s="1"/>
      <c r="ANQ86" s="1"/>
      <c r="ANR86" s="1"/>
      <c r="ANS86" s="1"/>
      <c r="ANT86" s="1"/>
      <c r="ANU86" s="1"/>
      <c r="ANV86" s="1"/>
      <c r="ANW86" s="1"/>
      <c r="ANX86" s="1"/>
      <c r="ANY86" s="1"/>
      <c r="ANZ86" s="1"/>
      <c r="AOA86" s="1"/>
      <c r="AOB86" s="1"/>
      <c r="AOC86" s="1"/>
      <c r="AOD86" s="1"/>
      <c r="AOE86" s="1"/>
      <c r="AOF86" s="1"/>
      <c r="AOG86" s="1"/>
      <c r="AOH86" s="1"/>
      <c r="AOI86" s="1"/>
      <c r="AOJ86" s="1"/>
      <c r="AOK86" s="1"/>
      <c r="AOL86" s="1"/>
      <c r="AOM86" s="1"/>
      <c r="AON86" s="1"/>
      <c r="AOO86" s="1"/>
      <c r="AOP86" s="1"/>
      <c r="AOQ86" s="1"/>
      <c r="AOR86" s="1"/>
      <c r="AOS86" s="1"/>
      <c r="AOT86" s="1"/>
      <c r="AOU86" s="1"/>
      <c r="AOV86" s="1"/>
      <c r="AOW86" s="1"/>
      <c r="AOX86" s="1"/>
      <c r="AOY86" s="1"/>
      <c r="AOZ86" s="1"/>
      <c r="APA86" s="1"/>
      <c r="APB86" s="1"/>
      <c r="APC86" s="1"/>
      <c r="APD86" s="1"/>
      <c r="APE86" s="1"/>
      <c r="APF86" s="1"/>
      <c r="APG86" s="1"/>
      <c r="APH86" s="1"/>
      <c r="API86" s="1"/>
      <c r="APJ86" s="1"/>
      <c r="APK86" s="1"/>
      <c r="APL86" s="1"/>
      <c r="APM86" s="1"/>
      <c r="APN86" s="1"/>
      <c r="APO86" s="1"/>
      <c r="APP86" s="1"/>
      <c r="APQ86" s="1"/>
      <c r="APR86" s="1"/>
      <c r="APS86" s="1"/>
      <c r="APT86" s="1"/>
      <c r="APU86" s="1"/>
      <c r="APV86" s="1"/>
      <c r="APW86" s="1"/>
      <c r="APX86" s="1"/>
      <c r="APY86" s="1"/>
      <c r="APZ86" s="1"/>
      <c r="AQA86" s="1"/>
      <c r="AQB86" s="1"/>
      <c r="AQC86" s="1"/>
      <c r="AQD86" s="1"/>
      <c r="AQE86" s="1"/>
      <c r="AQF86" s="1"/>
      <c r="AQG86" s="1"/>
      <c r="AQH86" s="1"/>
      <c r="AQI86" s="1"/>
      <c r="AQJ86" s="1"/>
      <c r="AQK86" s="1"/>
      <c r="AQL86" s="1"/>
      <c r="AQM86" s="1"/>
      <c r="AQN86" s="1"/>
      <c r="AQO86" s="1"/>
      <c r="AQP86" s="1"/>
      <c r="AQQ86" s="1"/>
      <c r="AQR86" s="1"/>
      <c r="AQS86" s="1"/>
      <c r="AQT86" s="1"/>
      <c r="AQU86" s="1"/>
      <c r="AQV86" s="1"/>
      <c r="AQW86" s="1"/>
      <c r="AQX86" s="1"/>
      <c r="AQY86" s="1"/>
      <c r="AQZ86" s="1"/>
      <c r="ARA86" s="1"/>
      <c r="ARB86" s="1"/>
      <c r="ARC86" s="1"/>
      <c r="ARD86" s="1"/>
      <c r="ARE86" s="1"/>
      <c r="ARF86" s="1"/>
      <c r="ARG86" s="1"/>
      <c r="ARH86" s="1"/>
      <c r="ARI86" s="1"/>
      <c r="ARJ86" s="1"/>
      <c r="ARK86" s="1"/>
      <c r="ARL86" s="1"/>
      <c r="ARM86" s="1"/>
      <c r="ARN86" s="1"/>
      <c r="ARO86" s="1"/>
      <c r="ARP86" s="1"/>
      <c r="ARQ86" s="1"/>
      <c r="ARR86" s="1"/>
      <c r="ARS86" s="1"/>
      <c r="ART86" s="1"/>
      <c r="ARU86" s="1"/>
      <c r="ARV86" s="1"/>
      <c r="ARW86" s="1"/>
      <c r="ARX86" s="1"/>
      <c r="ARY86" s="1"/>
      <c r="ARZ86" s="1"/>
      <c r="ASA86" s="1"/>
      <c r="ASB86" s="1"/>
      <c r="ASC86" s="1"/>
      <c r="ASD86" s="1"/>
      <c r="ASE86" s="1"/>
      <c r="ASF86" s="1"/>
      <c r="ASG86" s="1"/>
      <c r="ASH86" s="1"/>
      <c r="ASI86" s="1"/>
      <c r="ASJ86" s="1"/>
      <c r="ASK86" s="1"/>
      <c r="ASL86" s="1"/>
      <c r="ASM86" s="1"/>
      <c r="ASN86" s="1"/>
      <c r="ASO86" s="1"/>
      <c r="ASP86" s="1"/>
      <c r="ASQ86" s="1"/>
      <c r="ASR86" s="1"/>
      <c r="ASS86" s="1"/>
      <c r="AST86" s="1"/>
      <c r="ASU86" s="1"/>
      <c r="ASV86" s="1"/>
      <c r="ASW86" s="1"/>
      <c r="ASX86" s="1"/>
      <c r="ASY86" s="1"/>
      <c r="ASZ86" s="1"/>
      <c r="ATA86" s="1"/>
      <c r="ATB86" s="1"/>
      <c r="ATC86" s="1"/>
      <c r="ATD86" s="1"/>
      <c r="ATE86" s="1"/>
      <c r="ATF86" s="1"/>
      <c r="ATG86" s="1"/>
      <c r="ATH86" s="1"/>
      <c r="ATI86" s="1"/>
      <c r="ATJ86" s="1"/>
      <c r="ATK86" s="1"/>
      <c r="ATL86" s="1"/>
      <c r="ATM86" s="1"/>
      <c r="ATN86" s="1"/>
      <c r="ATO86" s="1"/>
      <c r="ATP86" s="1"/>
      <c r="ATQ86" s="1"/>
      <c r="ATR86" s="1"/>
      <c r="ATS86" s="1"/>
      <c r="ATT86" s="1"/>
      <c r="ATU86" s="1"/>
      <c r="ATV86" s="1"/>
      <c r="ATW86" s="1"/>
      <c r="ATX86" s="1"/>
      <c r="ATY86" s="1"/>
      <c r="ATZ86" s="1"/>
      <c r="AUA86" s="1"/>
      <c r="AUB86" s="1"/>
      <c r="AUC86" s="1"/>
      <c r="AUD86" s="1"/>
      <c r="AUE86" s="1"/>
      <c r="AUF86" s="1"/>
      <c r="AUG86" s="1"/>
      <c r="AUH86" s="1"/>
      <c r="AUI86" s="1"/>
      <c r="AUJ86" s="1"/>
      <c r="AUK86" s="1"/>
    </row>
    <row r="87" spans="1:1233" s="519" customFormat="1" ht="14.25">
      <c r="A87" s="53"/>
      <c r="B87" s="95" t="str">
        <f>IF('Client Info'!$D$84="Yes",'Client Info'!$D$61,"N/A")</f>
        <v>N/A</v>
      </c>
      <c r="C87" s="96" t="str">
        <f>IF(B87="ISO 9001",'Client Info'!$B84,"N/A")</f>
        <v>N/A</v>
      </c>
      <c r="D87" s="180"/>
      <c r="E87" s="843">
        <f>'Effective Employees'!F73</f>
        <v>0</v>
      </c>
      <c r="F87" s="831"/>
      <c r="G87" s="832">
        <f>X$345</f>
        <v>0</v>
      </c>
      <c r="H87" s="832">
        <f ca="1">(1/3)*X345*T87*V87*X87*Z87</f>
        <v>0</v>
      </c>
      <c r="I87" s="832">
        <f ca="1">(2/3)*X345*T87*V87*X87*Z87</f>
        <v>0</v>
      </c>
      <c r="J87" s="832" t="e">
        <f ca="1">X346*T87*V87*X87*Z87/$AA$10</f>
        <v>#N/A</v>
      </c>
      <c r="K87" s="832">
        <f>IF($K$19="",0,X346*T87*V87*X87*Z87/$AA$10)</f>
        <v>0</v>
      </c>
      <c r="L87" s="832">
        <f>IF($L$19="",0,X346*T87*V87*X87*Z87/$AA$10)</f>
        <v>0</v>
      </c>
      <c r="M87" s="833" t="e">
        <f ca="1">IF($M$19="",0,X346*T87*V87*X87*Z87/$AA$10)</f>
        <v>#N/A</v>
      </c>
      <c r="N87" s="844" t="e">
        <f ca="1">X346*T87*V87*X87*Z87/$AA$10</f>
        <v>#N/A</v>
      </c>
      <c r="O87" s="436">
        <f ca="1">X347*T87*V87*X87*Z87</f>
        <v>0</v>
      </c>
      <c r="P87" s="53"/>
      <c r="Q87" s="701"/>
      <c r="R87" s="208"/>
      <c r="S87" s="702">
        <f>1</f>
        <v>1</v>
      </c>
      <c r="T87" s="702">
        <f t="shared" si="19"/>
        <v>1</v>
      </c>
      <c r="U87" s="703">
        <f ca="1">'Adjustment Factors'!AA532</f>
        <v>0</v>
      </c>
      <c r="V87" s="704">
        <f t="shared" ca="1" si="25"/>
        <v>1</v>
      </c>
      <c r="W87" s="705">
        <f>-'Client Info'!$C$55/100</f>
        <v>0</v>
      </c>
      <c r="X87" s="705">
        <f t="shared" si="20"/>
        <v>1</v>
      </c>
      <c r="Y87" s="705">
        <f>IF(Overview!$C$13="Yes",1,0)</f>
        <v>0</v>
      </c>
      <c r="Z87" s="705">
        <f>IF(Y87=1,IF('Integrated Reduction'!$C$29="",1,('Integrated Reduction'!$C$29/100+1)),1)</f>
        <v>1</v>
      </c>
      <c r="AA87" s="705">
        <f>IF(Sampling!F95="Yes",1,0)</f>
        <v>0</v>
      </c>
      <c r="AB87" s="705">
        <f>IF(Sampling!L95="Yes",1,0)</f>
        <v>0</v>
      </c>
      <c r="AC87" s="705">
        <f>IF(Sampling!G95="Yes",1,0)</f>
        <v>0</v>
      </c>
      <c r="AD87" s="705">
        <f>IF(Sampling!H95="Yes",1,0)</f>
        <v>0</v>
      </c>
      <c r="AE87" s="705">
        <f>IF(Sampling!I95="Yes",1,0)</f>
        <v>0</v>
      </c>
      <c r="AF87" s="705">
        <f>IF(Sampling!J95="Yes",1,0)</f>
        <v>0</v>
      </c>
      <c r="AG87" s="706">
        <f>IF(Sampling!K95="Yes",1,0)</f>
        <v>0</v>
      </c>
      <c r="AH87" s="790">
        <f t="shared" ca="1" si="8"/>
        <v>0</v>
      </c>
      <c r="AI87" s="790">
        <f t="shared" ca="1" si="13"/>
        <v>0</v>
      </c>
      <c r="AJ87" s="790" t="e">
        <f t="shared" ca="1" si="14"/>
        <v>#N/A</v>
      </c>
      <c r="AK87" s="790">
        <f t="shared" si="21"/>
        <v>0</v>
      </c>
      <c r="AL87" s="790">
        <f t="shared" si="22"/>
        <v>0</v>
      </c>
      <c r="AM87" s="790" t="e">
        <f t="shared" ca="1" si="23"/>
        <v>#N/A</v>
      </c>
      <c r="AN87" s="790" t="e">
        <f t="shared" ca="1" si="24"/>
        <v>#N/A</v>
      </c>
      <c r="AO87" s="790">
        <f t="shared" ca="1" si="10"/>
        <v>0</v>
      </c>
      <c r="AP87" s="790">
        <f t="shared" ca="1" si="11"/>
        <v>0</v>
      </c>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c r="AMK87" s="1"/>
      <c r="AML87" s="1"/>
      <c r="AMM87" s="1"/>
      <c r="AMN87" s="1"/>
      <c r="AMO87" s="1"/>
      <c r="AMP87" s="1"/>
      <c r="AMQ87" s="1"/>
      <c r="AMR87" s="1"/>
      <c r="AMS87" s="1"/>
      <c r="AMT87" s="1"/>
      <c r="AMU87" s="1"/>
      <c r="AMV87" s="1"/>
      <c r="AMW87" s="1"/>
      <c r="AMX87" s="1"/>
      <c r="AMY87" s="1"/>
      <c r="AMZ87" s="1"/>
      <c r="ANA87" s="1"/>
      <c r="ANB87" s="1"/>
      <c r="ANC87" s="1"/>
      <c r="AND87" s="1"/>
      <c r="ANE87" s="1"/>
      <c r="ANF87" s="1"/>
      <c r="ANG87" s="1"/>
      <c r="ANH87" s="1"/>
      <c r="ANI87" s="1"/>
      <c r="ANJ87" s="1"/>
      <c r="ANK87" s="1"/>
      <c r="ANL87" s="1"/>
      <c r="ANM87" s="1"/>
      <c r="ANN87" s="1"/>
      <c r="ANO87" s="1"/>
      <c r="ANP87" s="1"/>
      <c r="ANQ87" s="1"/>
      <c r="ANR87" s="1"/>
      <c r="ANS87" s="1"/>
      <c r="ANT87" s="1"/>
      <c r="ANU87" s="1"/>
      <c r="ANV87" s="1"/>
      <c r="ANW87" s="1"/>
      <c r="ANX87" s="1"/>
      <c r="ANY87" s="1"/>
      <c r="ANZ87" s="1"/>
      <c r="AOA87" s="1"/>
      <c r="AOB87" s="1"/>
      <c r="AOC87" s="1"/>
      <c r="AOD87" s="1"/>
      <c r="AOE87" s="1"/>
      <c r="AOF87" s="1"/>
      <c r="AOG87" s="1"/>
      <c r="AOH87" s="1"/>
      <c r="AOI87" s="1"/>
      <c r="AOJ87" s="1"/>
      <c r="AOK87" s="1"/>
      <c r="AOL87" s="1"/>
      <c r="AOM87" s="1"/>
      <c r="AON87" s="1"/>
      <c r="AOO87" s="1"/>
      <c r="AOP87" s="1"/>
      <c r="AOQ87" s="1"/>
      <c r="AOR87" s="1"/>
      <c r="AOS87" s="1"/>
      <c r="AOT87" s="1"/>
      <c r="AOU87" s="1"/>
      <c r="AOV87" s="1"/>
      <c r="AOW87" s="1"/>
      <c r="AOX87" s="1"/>
      <c r="AOY87" s="1"/>
      <c r="AOZ87" s="1"/>
      <c r="APA87" s="1"/>
      <c r="APB87" s="1"/>
      <c r="APC87" s="1"/>
      <c r="APD87" s="1"/>
      <c r="APE87" s="1"/>
      <c r="APF87" s="1"/>
      <c r="APG87" s="1"/>
      <c r="APH87" s="1"/>
      <c r="API87" s="1"/>
      <c r="APJ87" s="1"/>
      <c r="APK87" s="1"/>
      <c r="APL87" s="1"/>
      <c r="APM87" s="1"/>
      <c r="APN87" s="1"/>
      <c r="APO87" s="1"/>
      <c r="APP87" s="1"/>
      <c r="APQ87" s="1"/>
      <c r="APR87" s="1"/>
      <c r="APS87" s="1"/>
      <c r="APT87" s="1"/>
      <c r="APU87" s="1"/>
      <c r="APV87" s="1"/>
      <c r="APW87" s="1"/>
      <c r="APX87" s="1"/>
      <c r="APY87" s="1"/>
      <c r="APZ87" s="1"/>
      <c r="AQA87" s="1"/>
      <c r="AQB87" s="1"/>
      <c r="AQC87" s="1"/>
      <c r="AQD87" s="1"/>
      <c r="AQE87" s="1"/>
      <c r="AQF87" s="1"/>
      <c r="AQG87" s="1"/>
      <c r="AQH87" s="1"/>
      <c r="AQI87" s="1"/>
      <c r="AQJ87" s="1"/>
      <c r="AQK87" s="1"/>
      <c r="AQL87" s="1"/>
      <c r="AQM87" s="1"/>
      <c r="AQN87" s="1"/>
      <c r="AQO87" s="1"/>
      <c r="AQP87" s="1"/>
      <c r="AQQ87" s="1"/>
      <c r="AQR87" s="1"/>
      <c r="AQS87" s="1"/>
      <c r="AQT87" s="1"/>
      <c r="AQU87" s="1"/>
      <c r="AQV87" s="1"/>
      <c r="AQW87" s="1"/>
      <c r="AQX87" s="1"/>
      <c r="AQY87" s="1"/>
      <c r="AQZ87" s="1"/>
      <c r="ARA87" s="1"/>
      <c r="ARB87" s="1"/>
      <c r="ARC87" s="1"/>
      <c r="ARD87" s="1"/>
      <c r="ARE87" s="1"/>
      <c r="ARF87" s="1"/>
      <c r="ARG87" s="1"/>
      <c r="ARH87" s="1"/>
      <c r="ARI87" s="1"/>
      <c r="ARJ87" s="1"/>
      <c r="ARK87" s="1"/>
      <c r="ARL87" s="1"/>
      <c r="ARM87" s="1"/>
      <c r="ARN87" s="1"/>
      <c r="ARO87" s="1"/>
      <c r="ARP87" s="1"/>
      <c r="ARQ87" s="1"/>
      <c r="ARR87" s="1"/>
      <c r="ARS87" s="1"/>
      <c r="ART87" s="1"/>
      <c r="ARU87" s="1"/>
      <c r="ARV87" s="1"/>
      <c r="ARW87" s="1"/>
      <c r="ARX87" s="1"/>
      <c r="ARY87" s="1"/>
      <c r="ARZ87" s="1"/>
      <c r="ASA87" s="1"/>
      <c r="ASB87" s="1"/>
      <c r="ASC87" s="1"/>
      <c r="ASD87" s="1"/>
      <c r="ASE87" s="1"/>
      <c r="ASF87" s="1"/>
      <c r="ASG87" s="1"/>
      <c r="ASH87" s="1"/>
      <c r="ASI87" s="1"/>
      <c r="ASJ87" s="1"/>
      <c r="ASK87" s="1"/>
      <c r="ASL87" s="1"/>
      <c r="ASM87" s="1"/>
      <c r="ASN87" s="1"/>
      <c r="ASO87" s="1"/>
      <c r="ASP87" s="1"/>
      <c r="ASQ87" s="1"/>
      <c r="ASR87" s="1"/>
      <c r="ASS87" s="1"/>
      <c r="AST87" s="1"/>
      <c r="ASU87" s="1"/>
      <c r="ASV87" s="1"/>
      <c r="ASW87" s="1"/>
      <c r="ASX87" s="1"/>
      <c r="ASY87" s="1"/>
      <c r="ASZ87" s="1"/>
      <c r="ATA87" s="1"/>
      <c r="ATB87" s="1"/>
      <c r="ATC87" s="1"/>
      <c r="ATD87" s="1"/>
      <c r="ATE87" s="1"/>
      <c r="ATF87" s="1"/>
      <c r="ATG87" s="1"/>
      <c r="ATH87" s="1"/>
      <c r="ATI87" s="1"/>
      <c r="ATJ87" s="1"/>
      <c r="ATK87" s="1"/>
      <c r="ATL87" s="1"/>
      <c r="ATM87" s="1"/>
      <c r="ATN87" s="1"/>
      <c r="ATO87" s="1"/>
      <c r="ATP87" s="1"/>
      <c r="ATQ87" s="1"/>
      <c r="ATR87" s="1"/>
      <c r="ATS87" s="1"/>
      <c r="ATT87" s="1"/>
      <c r="ATU87" s="1"/>
      <c r="ATV87" s="1"/>
      <c r="ATW87" s="1"/>
      <c r="ATX87" s="1"/>
      <c r="ATY87" s="1"/>
      <c r="ATZ87" s="1"/>
      <c r="AUA87" s="1"/>
      <c r="AUB87" s="1"/>
      <c r="AUC87" s="1"/>
      <c r="AUD87" s="1"/>
      <c r="AUE87" s="1"/>
      <c r="AUF87" s="1"/>
      <c r="AUG87" s="1"/>
      <c r="AUH87" s="1"/>
      <c r="AUI87" s="1"/>
      <c r="AUJ87" s="1"/>
      <c r="AUK87" s="1"/>
    </row>
    <row r="88" spans="1:1233" s="519" customFormat="1" ht="14.25">
      <c r="A88" s="53"/>
      <c r="B88" s="97" t="str">
        <f>IF('Client Info'!$E$84="Yes",'Client Info'!$E$61,"N/A")</f>
        <v>N/A</v>
      </c>
      <c r="C88" s="62" t="str">
        <f>IF(B88="ISO 14001",'Client Info'!$B84,"N/A")</f>
        <v>N/A</v>
      </c>
      <c r="D88" s="181"/>
      <c r="E88" s="834">
        <f>'Effective Employees'!F74</f>
        <v>0</v>
      </c>
      <c r="F88" s="831"/>
      <c r="G88" s="835">
        <f>X$363</f>
        <v>0</v>
      </c>
      <c r="H88" s="835">
        <f ca="1">(1/3)*X363*T88*V88*X88*Z88</f>
        <v>0</v>
      </c>
      <c r="I88" s="835">
        <f ca="1">(2/3)*X363*T88*V88*X88*Z88</f>
        <v>0</v>
      </c>
      <c r="J88" s="835" t="e">
        <f ca="1">X364*T88*V88*X88*Z88/$AA$10</f>
        <v>#N/A</v>
      </c>
      <c r="K88" s="835">
        <f>IF($K$19="",0,X364*T88*V88*X88*Z88/$AA$10)</f>
        <v>0</v>
      </c>
      <c r="L88" s="835">
        <f>IF($L$19="",0,X364*T88*V88*X88*Z88/$AA$10)</f>
        <v>0</v>
      </c>
      <c r="M88" s="836" t="e">
        <f ca="1">IF($M$19="",0,X364*T88*V88*X88*Z88/$AA$10)</f>
        <v>#N/A</v>
      </c>
      <c r="N88" s="837" t="e">
        <f ca="1">X364*T88*V88*X88*Z88/$AA$10</f>
        <v>#N/A</v>
      </c>
      <c r="O88" s="838">
        <f ca="1">X365*T88*V88*X88*Z88</f>
        <v>0</v>
      </c>
      <c r="P88" s="53"/>
      <c r="Q88" s="701"/>
      <c r="R88" s="208"/>
      <c r="S88" s="386">
        <f>1</f>
        <v>1</v>
      </c>
      <c r="T88" s="386">
        <f t="shared" si="19"/>
        <v>1</v>
      </c>
      <c r="U88" s="707">
        <f ca="1">'Adjustment Factors'!AP532</f>
        <v>0</v>
      </c>
      <c r="V88" s="208">
        <f t="shared" ca="1" si="25"/>
        <v>1</v>
      </c>
      <c r="W88" s="67">
        <f>-'Client Info'!$C$55/100</f>
        <v>0</v>
      </c>
      <c r="X88" s="67">
        <f t="shared" si="20"/>
        <v>1</v>
      </c>
      <c r="Y88" s="67">
        <f>IF(Overview!$C$14="Yes",1,0)</f>
        <v>0</v>
      </c>
      <c r="Z88" s="67">
        <f>IF(Y88=1,IF('Integrated Reduction'!$C$29="",1,('Integrated Reduction'!$C$29/100+1)),1)</f>
        <v>1</v>
      </c>
      <c r="AA88" s="67">
        <f>IF(Sampling!F96="Yes",1,0)</f>
        <v>0</v>
      </c>
      <c r="AB88" s="67">
        <f>IF(Sampling!L96="Yes",1,0)</f>
        <v>0</v>
      </c>
      <c r="AC88" s="67">
        <f>IF(Sampling!G96="Yes",1,0)</f>
        <v>0</v>
      </c>
      <c r="AD88" s="67">
        <f>IF(Sampling!H96="Yes",1,0)</f>
        <v>0</v>
      </c>
      <c r="AE88" s="67">
        <f>IF(Sampling!I96="Yes",1,0)</f>
        <v>0</v>
      </c>
      <c r="AF88" s="67">
        <f>IF(Sampling!J96="Yes",1,0)</f>
        <v>0</v>
      </c>
      <c r="AG88" s="708">
        <f>IF(Sampling!K96="Yes",1,0)</f>
        <v>0</v>
      </c>
      <c r="AH88" s="791">
        <f t="shared" ca="1" si="8"/>
        <v>0</v>
      </c>
      <c r="AI88" s="791">
        <f t="shared" ca="1" si="13"/>
        <v>0</v>
      </c>
      <c r="AJ88" s="791" t="e">
        <f t="shared" ca="1" si="14"/>
        <v>#N/A</v>
      </c>
      <c r="AK88" s="791">
        <f t="shared" si="21"/>
        <v>0</v>
      </c>
      <c r="AL88" s="791">
        <f t="shared" si="22"/>
        <v>0</v>
      </c>
      <c r="AM88" s="791" t="e">
        <f t="shared" ca="1" si="23"/>
        <v>#N/A</v>
      </c>
      <c r="AN88" s="791" t="e">
        <f t="shared" ca="1" si="24"/>
        <v>#N/A</v>
      </c>
      <c r="AO88" s="791">
        <f t="shared" ca="1" si="10"/>
        <v>0</v>
      </c>
      <c r="AP88" s="791">
        <f t="shared" ca="1" si="11"/>
        <v>0</v>
      </c>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c r="AMK88" s="1"/>
      <c r="AML88" s="1"/>
      <c r="AMM88" s="1"/>
      <c r="AMN88" s="1"/>
      <c r="AMO88" s="1"/>
      <c r="AMP88" s="1"/>
      <c r="AMQ88" s="1"/>
      <c r="AMR88" s="1"/>
      <c r="AMS88" s="1"/>
      <c r="AMT88" s="1"/>
      <c r="AMU88" s="1"/>
      <c r="AMV88" s="1"/>
      <c r="AMW88" s="1"/>
      <c r="AMX88" s="1"/>
      <c r="AMY88" s="1"/>
      <c r="AMZ88" s="1"/>
      <c r="ANA88" s="1"/>
      <c r="ANB88" s="1"/>
      <c r="ANC88" s="1"/>
      <c r="AND88" s="1"/>
      <c r="ANE88" s="1"/>
      <c r="ANF88" s="1"/>
      <c r="ANG88" s="1"/>
      <c r="ANH88" s="1"/>
      <c r="ANI88" s="1"/>
      <c r="ANJ88" s="1"/>
      <c r="ANK88" s="1"/>
      <c r="ANL88" s="1"/>
      <c r="ANM88" s="1"/>
      <c r="ANN88" s="1"/>
      <c r="ANO88" s="1"/>
      <c r="ANP88" s="1"/>
      <c r="ANQ88" s="1"/>
      <c r="ANR88" s="1"/>
      <c r="ANS88" s="1"/>
      <c r="ANT88" s="1"/>
      <c r="ANU88" s="1"/>
      <c r="ANV88" s="1"/>
      <c r="ANW88" s="1"/>
      <c r="ANX88" s="1"/>
      <c r="ANY88" s="1"/>
      <c r="ANZ88" s="1"/>
      <c r="AOA88" s="1"/>
      <c r="AOB88" s="1"/>
      <c r="AOC88" s="1"/>
      <c r="AOD88" s="1"/>
      <c r="AOE88" s="1"/>
      <c r="AOF88" s="1"/>
      <c r="AOG88" s="1"/>
      <c r="AOH88" s="1"/>
      <c r="AOI88" s="1"/>
      <c r="AOJ88" s="1"/>
      <c r="AOK88" s="1"/>
      <c r="AOL88" s="1"/>
      <c r="AOM88" s="1"/>
      <c r="AON88" s="1"/>
      <c r="AOO88" s="1"/>
      <c r="AOP88" s="1"/>
      <c r="AOQ88" s="1"/>
      <c r="AOR88" s="1"/>
      <c r="AOS88" s="1"/>
      <c r="AOT88" s="1"/>
      <c r="AOU88" s="1"/>
      <c r="AOV88" s="1"/>
      <c r="AOW88" s="1"/>
      <c r="AOX88" s="1"/>
      <c r="AOY88" s="1"/>
      <c r="AOZ88" s="1"/>
      <c r="APA88" s="1"/>
      <c r="APB88" s="1"/>
      <c r="APC88" s="1"/>
      <c r="APD88" s="1"/>
      <c r="APE88" s="1"/>
      <c r="APF88" s="1"/>
      <c r="APG88" s="1"/>
      <c r="APH88" s="1"/>
      <c r="API88" s="1"/>
      <c r="APJ88" s="1"/>
      <c r="APK88" s="1"/>
      <c r="APL88" s="1"/>
      <c r="APM88" s="1"/>
      <c r="APN88" s="1"/>
      <c r="APO88" s="1"/>
      <c r="APP88" s="1"/>
      <c r="APQ88" s="1"/>
      <c r="APR88" s="1"/>
      <c r="APS88" s="1"/>
      <c r="APT88" s="1"/>
      <c r="APU88" s="1"/>
      <c r="APV88" s="1"/>
      <c r="APW88" s="1"/>
      <c r="APX88" s="1"/>
      <c r="APY88" s="1"/>
      <c r="APZ88" s="1"/>
      <c r="AQA88" s="1"/>
      <c r="AQB88" s="1"/>
      <c r="AQC88" s="1"/>
      <c r="AQD88" s="1"/>
      <c r="AQE88" s="1"/>
      <c r="AQF88" s="1"/>
      <c r="AQG88" s="1"/>
      <c r="AQH88" s="1"/>
      <c r="AQI88" s="1"/>
      <c r="AQJ88" s="1"/>
      <c r="AQK88" s="1"/>
      <c r="AQL88" s="1"/>
      <c r="AQM88" s="1"/>
      <c r="AQN88" s="1"/>
      <c r="AQO88" s="1"/>
      <c r="AQP88" s="1"/>
      <c r="AQQ88" s="1"/>
      <c r="AQR88" s="1"/>
      <c r="AQS88" s="1"/>
      <c r="AQT88" s="1"/>
      <c r="AQU88" s="1"/>
      <c r="AQV88" s="1"/>
      <c r="AQW88" s="1"/>
      <c r="AQX88" s="1"/>
      <c r="AQY88" s="1"/>
      <c r="AQZ88" s="1"/>
      <c r="ARA88" s="1"/>
      <c r="ARB88" s="1"/>
      <c r="ARC88" s="1"/>
      <c r="ARD88" s="1"/>
      <c r="ARE88" s="1"/>
      <c r="ARF88" s="1"/>
      <c r="ARG88" s="1"/>
      <c r="ARH88" s="1"/>
      <c r="ARI88" s="1"/>
      <c r="ARJ88" s="1"/>
      <c r="ARK88" s="1"/>
      <c r="ARL88" s="1"/>
      <c r="ARM88" s="1"/>
      <c r="ARN88" s="1"/>
      <c r="ARO88" s="1"/>
      <c r="ARP88" s="1"/>
      <c r="ARQ88" s="1"/>
      <c r="ARR88" s="1"/>
      <c r="ARS88" s="1"/>
      <c r="ART88" s="1"/>
      <c r="ARU88" s="1"/>
      <c r="ARV88" s="1"/>
      <c r="ARW88" s="1"/>
      <c r="ARX88" s="1"/>
      <c r="ARY88" s="1"/>
      <c r="ARZ88" s="1"/>
      <c r="ASA88" s="1"/>
      <c r="ASB88" s="1"/>
      <c r="ASC88" s="1"/>
      <c r="ASD88" s="1"/>
      <c r="ASE88" s="1"/>
      <c r="ASF88" s="1"/>
      <c r="ASG88" s="1"/>
      <c r="ASH88" s="1"/>
      <c r="ASI88" s="1"/>
      <c r="ASJ88" s="1"/>
      <c r="ASK88" s="1"/>
      <c r="ASL88" s="1"/>
      <c r="ASM88" s="1"/>
      <c r="ASN88" s="1"/>
      <c r="ASO88" s="1"/>
      <c r="ASP88" s="1"/>
      <c r="ASQ88" s="1"/>
      <c r="ASR88" s="1"/>
      <c r="ASS88" s="1"/>
      <c r="AST88" s="1"/>
      <c r="ASU88" s="1"/>
      <c r="ASV88" s="1"/>
      <c r="ASW88" s="1"/>
      <c r="ASX88" s="1"/>
      <c r="ASY88" s="1"/>
      <c r="ASZ88" s="1"/>
      <c r="ATA88" s="1"/>
      <c r="ATB88" s="1"/>
      <c r="ATC88" s="1"/>
      <c r="ATD88" s="1"/>
      <c r="ATE88" s="1"/>
      <c r="ATF88" s="1"/>
      <c r="ATG88" s="1"/>
      <c r="ATH88" s="1"/>
      <c r="ATI88" s="1"/>
      <c r="ATJ88" s="1"/>
      <c r="ATK88" s="1"/>
      <c r="ATL88" s="1"/>
      <c r="ATM88" s="1"/>
      <c r="ATN88" s="1"/>
      <c r="ATO88" s="1"/>
      <c r="ATP88" s="1"/>
      <c r="ATQ88" s="1"/>
      <c r="ATR88" s="1"/>
      <c r="ATS88" s="1"/>
      <c r="ATT88" s="1"/>
      <c r="ATU88" s="1"/>
      <c r="ATV88" s="1"/>
      <c r="ATW88" s="1"/>
      <c r="ATX88" s="1"/>
      <c r="ATY88" s="1"/>
      <c r="ATZ88" s="1"/>
      <c r="AUA88" s="1"/>
      <c r="AUB88" s="1"/>
      <c r="AUC88" s="1"/>
      <c r="AUD88" s="1"/>
      <c r="AUE88" s="1"/>
      <c r="AUF88" s="1"/>
      <c r="AUG88" s="1"/>
      <c r="AUH88" s="1"/>
      <c r="AUI88" s="1"/>
      <c r="AUJ88" s="1"/>
      <c r="AUK88" s="1"/>
    </row>
    <row r="89" spans="1:1233" s="519" customFormat="1" ht="14.25">
      <c r="A89" s="53"/>
      <c r="B89" s="98" t="str">
        <f>IF('Client Info'!$F$84="Yes",'Client Info'!$F$61,"N/A")</f>
        <v>N/A</v>
      </c>
      <c r="C89" s="99" t="str">
        <f>IF(B89="ISO 45001",'Client Info'!$B84,"N/A")</f>
        <v>N/A</v>
      </c>
      <c r="D89" s="182"/>
      <c r="E89" s="839">
        <f>'Effective Employees'!F75</f>
        <v>0</v>
      </c>
      <c r="F89" s="831"/>
      <c r="G89" s="840">
        <f>X$378</f>
        <v>0</v>
      </c>
      <c r="H89" s="840">
        <f ca="1">(1/3)*X378*T89*V89*X89*Z89</f>
        <v>0</v>
      </c>
      <c r="I89" s="840">
        <f ca="1">(2/3)*X378*T89*V89*X89*Z89</f>
        <v>0</v>
      </c>
      <c r="J89" s="840" t="e">
        <f ca="1">X379*T89*V89*X89*Z89/$AA$10</f>
        <v>#N/A</v>
      </c>
      <c r="K89" s="840">
        <f>IF($K$19="",0,X379*T89*V89*X89*Z89/$AA$10)</f>
        <v>0</v>
      </c>
      <c r="L89" s="840">
        <f>IF($L$19="",0,X379*T89*V89*X89*Z89/$AA$10)</f>
        <v>0</v>
      </c>
      <c r="M89" s="841" t="e">
        <f ca="1">IF($M$19="",0,X379*T89*V89*X89*Z89/$AA$10)</f>
        <v>#N/A</v>
      </c>
      <c r="N89" s="841" t="e">
        <f ca="1">X379*T89*V89*X89*Z89/$AA$10</f>
        <v>#N/A</v>
      </c>
      <c r="O89" s="842">
        <f ca="1">X380*T89*V89*X89*Z89</f>
        <v>0</v>
      </c>
      <c r="P89" s="53"/>
      <c r="Q89" s="701"/>
      <c r="R89" s="208"/>
      <c r="S89" s="709">
        <f>1</f>
        <v>1</v>
      </c>
      <c r="T89" s="709">
        <f t="shared" si="19"/>
        <v>1</v>
      </c>
      <c r="U89" s="710">
        <f ca="1">'Adjustment Factors'!BC532</f>
        <v>0</v>
      </c>
      <c r="V89" s="711">
        <f t="shared" ca="1" si="25"/>
        <v>1</v>
      </c>
      <c r="W89" s="712">
        <f>-'Client Info'!$C$55/100</f>
        <v>0</v>
      </c>
      <c r="X89" s="712">
        <f t="shared" si="20"/>
        <v>1</v>
      </c>
      <c r="Y89" s="712">
        <f>IF(Overview!$C$15="Yes",1,0)</f>
        <v>0</v>
      </c>
      <c r="Z89" s="712">
        <f>IF(Y89=1,IF('Integrated Reduction'!$C$29="",1,('Integrated Reduction'!$C$29/100+1)),1)</f>
        <v>1</v>
      </c>
      <c r="AA89" s="712">
        <f>IF(Sampling!F97="Yes",1,0)</f>
        <v>0</v>
      </c>
      <c r="AB89" s="712">
        <f>IF(Sampling!L97="Yes",1,0)</f>
        <v>0</v>
      </c>
      <c r="AC89" s="712">
        <f>IF(Sampling!G97="Yes",1,0)</f>
        <v>0</v>
      </c>
      <c r="AD89" s="712">
        <f>IF(Sampling!H97="Yes",1,0)</f>
        <v>0</v>
      </c>
      <c r="AE89" s="712">
        <f>IF(Sampling!I97="Yes",1,0)</f>
        <v>0</v>
      </c>
      <c r="AF89" s="712">
        <f>IF(Sampling!J97="Yes",1,0)</f>
        <v>0</v>
      </c>
      <c r="AG89" s="713">
        <f>IF(Sampling!K97="Yes",1,0)</f>
        <v>0</v>
      </c>
      <c r="AH89" s="792">
        <f t="shared" ca="1" si="8"/>
        <v>0</v>
      </c>
      <c r="AI89" s="792">
        <f t="shared" ca="1" si="13"/>
        <v>0</v>
      </c>
      <c r="AJ89" s="792" t="e">
        <f t="shared" ca="1" si="14"/>
        <v>#N/A</v>
      </c>
      <c r="AK89" s="792">
        <f t="shared" si="21"/>
        <v>0</v>
      </c>
      <c r="AL89" s="792">
        <f t="shared" si="22"/>
        <v>0</v>
      </c>
      <c r="AM89" s="792" t="e">
        <f t="shared" ca="1" si="23"/>
        <v>#N/A</v>
      </c>
      <c r="AN89" s="792" t="e">
        <f t="shared" ca="1" si="24"/>
        <v>#N/A</v>
      </c>
      <c r="AO89" s="792">
        <f t="shared" ca="1" si="10"/>
        <v>0</v>
      </c>
      <c r="AP89" s="792">
        <f t="shared" ca="1" si="11"/>
        <v>0</v>
      </c>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c r="AMK89" s="1"/>
      <c r="AML89" s="1"/>
      <c r="AMM89" s="1"/>
      <c r="AMN89" s="1"/>
      <c r="AMO89" s="1"/>
      <c r="AMP89" s="1"/>
      <c r="AMQ89" s="1"/>
      <c r="AMR89" s="1"/>
      <c r="AMS89" s="1"/>
      <c r="AMT89" s="1"/>
      <c r="AMU89" s="1"/>
      <c r="AMV89" s="1"/>
      <c r="AMW89" s="1"/>
      <c r="AMX89" s="1"/>
      <c r="AMY89" s="1"/>
      <c r="AMZ89" s="1"/>
      <c r="ANA89" s="1"/>
      <c r="ANB89" s="1"/>
      <c r="ANC89" s="1"/>
      <c r="AND89" s="1"/>
      <c r="ANE89" s="1"/>
      <c r="ANF89" s="1"/>
      <c r="ANG89" s="1"/>
      <c r="ANH89" s="1"/>
      <c r="ANI89" s="1"/>
      <c r="ANJ89" s="1"/>
      <c r="ANK89" s="1"/>
      <c r="ANL89" s="1"/>
      <c r="ANM89" s="1"/>
      <c r="ANN89" s="1"/>
      <c r="ANO89" s="1"/>
      <c r="ANP89" s="1"/>
      <c r="ANQ89" s="1"/>
      <c r="ANR89" s="1"/>
      <c r="ANS89" s="1"/>
      <c r="ANT89" s="1"/>
      <c r="ANU89" s="1"/>
      <c r="ANV89" s="1"/>
      <c r="ANW89" s="1"/>
      <c r="ANX89" s="1"/>
      <c r="ANY89" s="1"/>
      <c r="ANZ89" s="1"/>
      <c r="AOA89" s="1"/>
      <c r="AOB89" s="1"/>
      <c r="AOC89" s="1"/>
      <c r="AOD89" s="1"/>
      <c r="AOE89" s="1"/>
      <c r="AOF89" s="1"/>
      <c r="AOG89" s="1"/>
      <c r="AOH89" s="1"/>
      <c r="AOI89" s="1"/>
      <c r="AOJ89" s="1"/>
      <c r="AOK89" s="1"/>
      <c r="AOL89" s="1"/>
      <c r="AOM89" s="1"/>
      <c r="AON89" s="1"/>
      <c r="AOO89" s="1"/>
      <c r="AOP89" s="1"/>
      <c r="AOQ89" s="1"/>
      <c r="AOR89" s="1"/>
      <c r="AOS89" s="1"/>
      <c r="AOT89" s="1"/>
      <c r="AOU89" s="1"/>
      <c r="AOV89" s="1"/>
      <c r="AOW89" s="1"/>
      <c r="AOX89" s="1"/>
      <c r="AOY89" s="1"/>
      <c r="AOZ89" s="1"/>
      <c r="APA89" s="1"/>
      <c r="APB89" s="1"/>
      <c r="APC89" s="1"/>
      <c r="APD89" s="1"/>
      <c r="APE89" s="1"/>
      <c r="APF89" s="1"/>
      <c r="APG89" s="1"/>
      <c r="APH89" s="1"/>
      <c r="API89" s="1"/>
      <c r="APJ89" s="1"/>
      <c r="APK89" s="1"/>
      <c r="APL89" s="1"/>
      <c r="APM89" s="1"/>
      <c r="APN89" s="1"/>
      <c r="APO89" s="1"/>
      <c r="APP89" s="1"/>
      <c r="APQ89" s="1"/>
      <c r="APR89" s="1"/>
      <c r="APS89" s="1"/>
      <c r="APT89" s="1"/>
      <c r="APU89" s="1"/>
      <c r="APV89" s="1"/>
      <c r="APW89" s="1"/>
      <c r="APX89" s="1"/>
      <c r="APY89" s="1"/>
      <c r="APZ89" s="1"/>
      <c r="AQA89" s="1"/>
      <c r="AQB89" s="1"/>
      <c r="AQC89" s="1"/>
      <c r="AQD89" s="1"/>
      <c r="AQE89" s="1"/>
      <c r="AQF89" s="1"/>
      <c r="AQG89" s="1"/>
      <c r="AQH89" s="1"/>
      <c r="AQI89" s="1"/>
      <c r="AQJ89" s="1"/>
      <c r="AQK89" s="1"/>
      <c r="AQL89" s="1"/>
      <c r="AQM89" s="1"/>
      <c r="AQN89" s="1"/>
      <c r="AQO89" s="1"/>
      <c r="AQP89" s="1"/>
      <c r="AQQ89" s="1"/>
      <c r="AQR89" s="1"/>
      <c r="AQS89" s="1"/>
      <c r="AQT89" s="1"/>
      <c r="AQU89" s="1"/>
      <c r="AQV89" s="1"/>
      <c r="AQW89" s="1"/>
      <c r="AQX89" s="1"/>
      <c r="AQY89" s="1"/>
      <c r="AQZ89" s="1"/>
      <c r="ARA89" s="1"/>
      <c r="ARB89" s="1"/>
      <c r="ARC89" s="1"/>
      <c r="ARD89" s="1"/>
      <c r="ARE89" s="1"/>
      <c r="ARF89" s="1"/>
      <c r="ARG89" s="1"/>
      <c r="ARH89" s="1"/>
      <c r="ARI89" s="1"/>
      <c r="ARJ89" s="1"/>
      <c r="ARK89" s="1"/>
      <c r="ARL89" s="1"/>
      <c r="ARM89" s="1"/>
      <c r="ARN89" s="1"/>
      <c r="ARO89" s="1"/>
      <c r="ARP89" s="1"/>
      <c r="ARQ89" s="1"/>
      <c r="ARR89" s="1"/>
      <c r="ARS89" s="1"/>
      <c r="ART89" s="1"/>
      <c r="ARU89" s="1"/>
      <c r="ARV89" s="1"/>
      <c r="ARW89" s="1"/>
      <c r="ARX89" s="1"/>
      <c r="ARY89" s="1"/>
      <c r="ARZ89" s="1"/>
      <c r="ASA89" s="1"/>
      <c r="ASB89" s="1"/>
      <c r="ASC89" s="1"/>
      <c r="ASD89" s="1"/>
      <c r="ASE89" s="1"/>
      <c r="ASF89" s="1"/>
      <c r="ASG89" s="1"/>
      <c r="ASH89" s="1"/>
      <c r="ASI89" s="1"/>
      <c r="ASJ89" s="1"/>
      <c r="ASK89" s="1"/>
      <c r="ASL89" s="1"/>
      <c r="ASM89" s="1"/>
      <c r="ASN89" s="1"/>
      <c r="ASO89" s="1"/>
      <c r="ASP89" s="1"/>
      <c r="ASQ89" s="1"/>
      <c r="ASR89" s="1"/>
      <c r="ASS89" s="1"/>
      <c r="AST89" s="1"/>
      <c r="ASU89" s="1"/>
      <c r="ASV89" s="1"/>
      <c r="ASW89" s="1"/>
      <c r="ASX89" s="1"/>
      <c r="ASY89" s="1"/>
      <c r="ASZ89" s="1"/>
      <c r="ATA89" s="1"/>
      <c r="ATB89" s="1"/>
      <c r="ATC89" s="1"/>
      <c r="ATD89" s="1"/>
      <c r="ATE89" s="1"/>
      <c r="ATF89" s="1"/>
      <c r="ATG89" s="1"/>
      <c r="ATH89" s="1"/>
      <c r="ATI89" s="1"/>
      <c r="ATJ89" s="1"/>
      <c r="ATK89" s="1"/>
      <c r="ATL89" s="1"/>
      <c r="ATM89" s="1"/>
      <c r="ATN89" s="1"/>
      <c r="ATO89" s="1"/>
      <c r="ATP89" s="1"/>
      <c r="ATQ89" s="1"/>
      <c r="ATR89" s="1"/>
      <c r="ATS89" s="1"/>
      <c r="ATT89" s="1"/>
      <c r="ATU89" s="1"/>
      <c r="ATV89" s="1"/>
      <c r="ATW89" s="1"/>
      <c r="ATX89" s="1"/>
      <c r="ATY89" s="1"/>
      <c r="ATZ89" s="1"/>
      <c r="AUA89" s="1"/>
      <c r="AUB89" s="1"/>
      <c r="AUC89" s="1"/>
      <c r="AUD89" s="1"/>
      <c r="AUE89" s="1"/>
      <c r="AUF89" s="1"/>
      <c r="AUG89" s="1"/>
      <c r="AUH89" s="1"/>
      <c r="AUI89" s="1"/>
      <c r="AUJ89" s="1"/>
      <c r="AUK89" s="1"/>
    </row>
    <row r="90" spans="1:1233" s="519" customFormat="1" ht="14.25">
      <c r="A90" s="53"/>
      <c r="B90" s="95" t="str">
        <f>IF('Client Info'!$D$85="Yes",'Client Info'!$D$61,"N/A")</f>
        <v>N/A</v>
      </c>
      <c r="C90" s="96" t="str">
        <f>IF(B90="ISO 9001",'Client Info'!$B85,"N/A")</f>
        <v>N/A</v>
      </c>
      <c r="D90" s="180"/>
      <c r="E90" s="843">
        <f>'Effective Employees'!F76</f>
        <v>0</v>
      </c>
      <c r="F90" s="831"/>
      <c r="G90" s="832">
        <f>Y$345</f>
        <v>0</v>
      </c>
      <c r="H90" s="832">
        <f ca="1">(1/3)*Y345*T90*V90*X90*Z90</f>
        <v>0</v>
      </c>
      <c r="I90" s="832">
        <f ca="1">(2/3)*Y345*T90*V90*X90*Z90</f>
        <v>0</v>
      </c>
      <c r="J90" s="832" t="e">
        <f ca="1">Y346*T90*V90*X90*Z90/$AA$10</f>
        <v>#N/A</v>
      </c>
      <c r="K90" s="832">
        <f>IF($K$19="",0,Y346*T90*V90*X90*Z90/$AA$10)</f>
        <v>0</v>
      </c>
      <c r="L90" s="832">
        <f>IF($L$19="",0,Y346*T90*V90*X90*Z90/$AA$10)</f>
        <v>0</v>
      </c>
      <c r="M90" s="833" t="e">
        <f ca="1">IF($M$19="",0,Y346*T90*V90*X90*Z90/$AA$10)</f>
        <v>#N/A</v>
      </c>
      <c r="N90" s="844" t="e">
        <f ca="1">Y346*T90*V90*X90*Z90/$AA$10</f>
        <v>#N/A</v>
      </c>
      <c r="O90" s="436">
        <f ca="1">Y347*T90*V90*X90*Z90</f>
        <v>0</v>
      </c>
      <c r="P90" s="53"/>
      <c r="Q90" s="701"/>
      <c r="R90" s="208"/>
      <c r="S90" s="702">
        <f>1</f>
        <v>1</v>
      </c>
      <c r="T90" s="702">
        <f t="shared" ref="T90:T323" si="26">IF(S90=0.2,S90+1,1)</f>
        <v>1</v>
      </c>
      <c r="U90" s="703">
        <f ca="1">'Adjustment Factors'!AA533</f>
        <v>0</v>
      </c>
      <c r="V90" s="704">
        <f t="shared" ref="V90:V323" ca="1" si="27">U90+1</f>
        <v>1</v>
      </c>
      <c r="W90" s="705">
        <f>-'Client Info'!$C$55/100</f>
        <v>0</v>
      </c>
      <c r="X90" s="705">
        <f t="shared" ref="X90:X323" si="28">W90+1</f>
        <v>1</v>
      </c>
      <c r="Y90" s="705">
        <f>IF(Overview!$C$13="Yes",1,0)</f>
        <v>0</v>
      </c>
      <c r="Z90" s="705">
        <f>IF(Y90=1,IF('Integrated Reduction'!$C$29="",1,('Integrated Reduction'!$C$29/100+1)),1)</f>
        <v>1</v>
      </c>
      <c r="AA90" s="705">
        <f>IF(Sampling!F98="Yes",1,0)</f>
        <v>0</v>
      </c>
      <c r="AB90" s="705">
        <f>IF(Sampling!L98="Yes",1,0)</f>
        <v>0</v>
      </c>
      <c r="AC90" s="705">
        <f>IF(Sampling!G98="Yes",1,0)</f>
        <v>0</v>
      </c>
      <c r="AD90" s="705">
        <f>IF(Sampling!H98="Yes",1,0)</f>
        <v>0</v>
      </c>
      <c r="AE90" s="705">
        <f>IF(Sampling!I98="Yes",1,0)</f>
        <v>0</v>
      </c>
      <c r="AF90" s="705">
        <f>IF(Sampling!J98="Yes",1,0)</f>
        <v>0</v>
      </c>
      <c r="AG90" s="706">
        <f>IF(Sampling!K98="Yes",1,0)</f>
        <v>0</v>
      </c>
      <c r="AH90" s="790">
        <f t="shared" ca="1" si="8"/>
        <v>0</v>
      </c>
      <c r="AI90" s="790">
        <f ca="1">O90*AB90</f>
        <v>0</v>
      </c>
      <c r="AJ90" s="790" t="e">
        <f t="shared" ca="1" si="14"/>
        <v>#N/A</v>
      </c>
      <c r="AK90" s="790">
        <f t="shared" ref="AK90:AK323" si="29">K90*AD90</f>
        <v>0</v>
      </c>
      <c r="AL90" s="790">
        <f t="shared" ref="AL90:AL323" si="30">L90*AE90</f>
        <v>0</v>
      </c>
      <c r="AM90" s="790" t="e">
        <f t="shared" ref="AM90:AM323" ca="1" si="31">M90*AF90</f>
        <v>#N/A</v>
      </c>
      <c r="AN90" s="790" t="e">
        <f t="shared" ref="AN90:AN323" ca="1" si="32">N90*AG90</f>
        <v>#N/A</v>
      </c>
      <c r="AO90" s="790">
        <f t="shared" ca="1" si="10"/>
        <v>0</v>
      </c>
      <c r="AP90" s="790">
        <f t="shared" ca="1" si="11"/>
        <v>0</v>
      </c>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c r="AMK90" s="1"/>
      <c r="AML90" s="1"/>
      <c r="AMM90" s="1"/>
      <c r="AMN90" s="1"/>
      <c r="AMO90" s="1"/>
      <c r="AMP90" s="1"/>
      <c r="AMQ90" s="1"/>
      <c r="AMR90" s="1"/>
      <c r="AMS90" s="1"/>
      <c r="AMT90" s="1"/>
      <c r="AMU90" s="1"/>
      <c r="AMV90" s="1"/>
      <c r="AMW90" s="1"/>
      <c r="AMX90" s="1"/>
      <c r="AMY90" s="1"/>
      <c r="AMZ90" s="1"/>
      <c r="ANA90" s="1"/>
      <c r="ANB90" s="1"/>
      <c r="ANC90" s="1"/>
      <c r="AND90" s="1"/>
      <c r="ANE90" s="1"/>
      <c r="ANF90" s="1"/>
      <c r="ANG90" s="1"/>
      <c r="ANH90" s="1"/>
      <c r="ANI90" s="1"/>
      <c r="ANJ90" s="1"/>
      <c r="ANK90" s="1"/>
      <c r="ANL90" s="1"/>
      <c r="ANM90" s="1"/>
      <c r="ANN90" s="1"/>
      <c r="ANO90" s="1"/>
      <c r="ANP90" s="1"/>
      <c r="ANQ90" s="1"/>
      <c r="ANR90" s="1"/>
      <c r="ANS90" s="1"/>
      <c r="ANT90" s="1"/>
      <c r="ANU90" s="1"/>
      <c r="ANV90" s="1"/>
      <c r="ANW90" s="1"/>
      <c r="ANX90" s="1"/>
      <c r="ANY90" s="1"/>
      <c r="ANZ90" s="1"/>
      <c r="AOA90" s="1"/>
      <c r="AOB90" s="1"/>
      <c r="AOC90" s="1"/>
      <c r="AOD90" s="1"/>
      <c r="AOE90" s="1"/>
      <c r="AOF90" s="1"/>
      <c r="AOG90" s="1"/>
      <c r="AOH90" s="1"/>
      <c r="AOI90" s="1"/>
      <c r="AOJ90" s="1"/>
      <c r="AOK90" s="1"/>
      <c r="AOL90" s="1"/>
      <c r="AOM90" s="1"/>
      <c r="AON90" s="1"/>
      <c r="AOO90" s="1"/>
      <c r="AOP90" s="1"/>
      <c r="AOQ90" s="1"/>
      <c r="AOR90" s="1"/>
      <c r="AOS90" s="1"/>
      <c r="AOT90" s="1"/>
      <c r="AOU90" s="1"/>
      <c r="AOV90" s="1"/>
      <c r="AOW90" s="1"/>
      <c r="AOX90" s="1"/>
      <c r="AOY90" s="1"/>
      <c r="AOZ90" s="1"/>
      <c r="APA90" s="1"/>
      <c r="APB90" s="1"/>
      <c r="APC90" s="1"/>
      <c r="APD90" s="1"/>
      <c r="APE90" s="1"/>
      <c r="APF90" s="1"/>
      <c r="APG90" s="1"/>
      <c r="APH90" s="1"/>
      <c r="API90" s="1"/>
      <c r="APJ90" s="1"/>
      <c r="APK90" s="1"/>
      <c r="APL90" s="1"/>
      <c r="APM90" s="1"/>
      <c r="APN90" s="1"/>
      <c r="APO90" s="1"/>
      <c r="APP90" s="1"/>
      <c r="APQ90" s="1"/>
      <c r="APR90" s="1"/>
      <c r="APS90" s="1"/>
      <c r="APT90" s="1"/>
      <c r="APU90" s="1"/>
      <c r="APV90" s="1"/>
      <c r="APW90" s="1"/>
      <c r="APX90" s="1"/>
      <c r="APY90" s="1"/>
      <c r="APZ90" s="1"/>
      <c r="AQA90" s="1"/>
      <c r="AQB90" s="1"/>
      <c r="AQC90" s="1"/>
      <c r="AQD90" s="1"/>
      <c r="AQE90" s="1"/>
      <c r="AQF90" s="1"/>
      <c r="AQG90" s="1"/>
      <c r="AQH90" s="1"/>
      <c r="AQI90" s="1"/>
      <c r="AQJ90" s="1"/>
      <c r="AQK90" s="1"/>
      <c r="AQL90" s="1"/>
      <c r="AQM90" s="1"/>
      <c r="AQN90" s="1"/>
      <c r="AQO90" s="1"/>
      <c r="AQP90" s="1"/>
      <c r="AQQ90" s="1"/>
      <c r="AQR90" s="1"/>
      <c r="AQS90" s="1"/>
      <c r="AQT90" s="1"/>
      <c r="AQU90" s="1"/>
      <c r="AQV90" s="1"/>
      <c r="AQW90" s="1"/>
      <c r="AQX90" s="1"/>
      <c r="AQY90" s="1"/>
      <c r="AQZ90" s="1"/>
      <c r="ARA90" s="1"/>
      <c r="ARB90" s="1"/>
      <c r="ARC90" s="1"/>
      <c r="ARD90" s="1"/>
      <c r="ARE90" s="1"/>
      <c r="ARF90" s="1"/>
      <c r="ARG90" s="1"/>
      <c r="ARH90" s="1"/>
      <c r="ARI90" s="1"/>
      <c r="ARJ90" s="1"/>
      <c r="ARK90" s="1"/>
      <c r="ARL90" s="1"/>
      <c r="ARM90" s="1"/>
      <c r="ARN90" s="1"/>
      <c r="ARO90" s="1"/>
      <c r="ARP90" s="1"/>
      <c r="ARQ90" s="1"/>
      <c r="ARR90" s="1"/>
      <c r="ARS90" s="1"/>
      <c r="ART90" s="1"/>
      <c r="ARU90" s="1"/>
      <c r="ARV90" s="1"/>
      <c r="ARW90" s="1"/>
      <c r="ARX90" s="1"/>
      <c r="ARY90" s="1"/>
      <c r="ARZ90" s="1"/>
      <c r="ASA90" s="1"/>
      <c r="ASB90" s="1"/>
      <c r="ASC90" s="1"/>
      <c r="ASD90" s="1"/>
      <c r="ASE90" s="1"/>
      <c r="ASF90" s="1"/>
      <c r="ASG90" s="1"/>
      <c r="ASH90" s="1"/>
      <c r="ASI90" s="1"/>
      <c r="ASJ90" s="1"/>
      <c r="ASK90" s="1"/>
      <c r="ASL90" s="1"/>
      <c r="ASM90" s="1"/>
      <c r="ASN90" s="1"/>
      <c r="ASO90" s="1"/>
      <c r="ASP90" s="1"/>
      <c r="ASQ90" s="1"/>
      <c r="ASR90" s="1"/>
      <c r="ASS90" s="1"/>
      <c r="AST90" s="1"/>
      <c r="ASU90" s="1"/>
      <c r="ASV90" s="1"/>
      <c r="ASW90" s="1"/>
      <c r="ASX90" s="1"/>
      <c r="ASY90" s="1"/>
      <c r="ASZ90" s="1"/>
      <c r="ATA90" s="1"/>
      <c r="ATB90" s="1"/>
      <c r="ATC90" s="1"/>
      <c r="ATD90" s="1"/>
      <c r="ATE90" s="1"/>
      <c r="ATF90" s="1"/>
      <c r="ATG90" s="1"/>
      <c r="ATH90" s="1"/>
      <c r="ATI90" s="1"/>
      <c r="ATJ90" s="1"/>
      <c r="ATK90" s="1"/>
      <c r="ATL90" s="1"/>
      <c r="ATM90" s="1"/>
      <c r="ATN90" s="1"/>
      <c r="ATO90" s="1"/>
      <c r="ATP90" s="1"/>
      <c r="ATQ90" s="1"/>
      <c r="ATR90" s="1"/>
      <c r="ATS90" s="1"/>
      <c r="ATT90" s="1"/>
      <c r="ATU90" s="1"/>
      <c r="ATV90" s="1"/>
      <c r="ATW90" s="1"/>
      <c r="ATX90" s="1"/>
      <c r="ATY90" s="1"/>
      <c r="ATZ90" s="1"/>
      <c r="AUA90" s="1"/>
      <c r="AUB90" s="1"/>
      <c r="AUC90" s="1"/>
      <c r="AUD90" s="1"/>
      <c r="AUE90" s="1"/>
      <c r="AUF90" s="1"/>
      <c r="AUG90" s="1"/>
      <c r="AUH90" s="1"/>
      <c r="AUI90" s="1"/>
      <c r="AUJ90" s="1"/>
      <c r="AUK90" s="1"/>
    </row>
    <row r="91" spans="1:1233" s="519" customFormat="1" ht="14.25">
      <c r="A91" s="53"/>
      <c r="B91" s="97" t="str">
        <f>IF('Client Info'!$E$85="Yes",'Client Info'!$E$61,"N/A")</f>
        <v>N/A</v>
      </c>
      <c r="C91" s="62" t="str">
        <f>IF(B91="ISO 14001",'Client Info'!$B85,"N/A")</f>
        <v>N/A</v>
      </c>
      <c r="D91" s="181"/>
      <c r="E91" s="834">
        <f>'Effective Employees'!F77</f>
        <v>0</v>
      </c>
      <c r="F91" s="831"/>
      <c r="G91" s="835">
        <f>Y$363</f>
        <v>0</v>
      </c>
      <c r="H91" s="835">
        <f ca="1">(1/3)*Y363*T91*V91*X91*Z91</f>
        <v>0</v>
      </c>
      <c r="I91" s="835">
        <f ca="1">(2/3)*Y363*T91*V91*X91*Z91</f>
        <v>0</v>
      </c>
      <c r="J91" s="835" t="e">
        <f ca="1">Y364*T91*V91*X91*Z91/$AA$10</f>
        <v>#N/A</v>
      </c>
      <c r="K91" s="835">
        <f>IF($K$19="",0,Y364*T91*V91*X91*Z91/$AA$10)</f>
        <v>0</v>
      </c>
      <c r="L91" s="835">
        <f>IF($L$19="",0,Y364*T91*V91*X91*Z91/$AA$10)</f>
        <v>0</v>
      </c>
      <c r="M91" s="836" t="e">
        <f ca="1">IF($M$19="",0,Y364*T91*V91*X91*Z91/$AA$10)</f>
        <v>#N/A</v>
      </c>
      <c r="N91" s="837" t="e">
        <f ca="1">Y364*T91*V91*X91*Z91/$AA$10</f>
        <v>#N/A</v>
      </c>
      <c r="O91" s="838">
        <f ca="1">Y365*T91*V91*X91*Z91</f>
        <v>0</v>
      </c>
      <c r="P91" s="53"/>
      <c r="Q91" s="701"/>
      <c r="R91" s="208"/>
      <c r="S91" s="386">
        <f>1</f>
        <v>1</v>
      </c>
      <c r="T91" s="386">
        <f t="shared" si="26"/>
        <v>1</v>
      </c>
      <c r="U91" s="707">
        <f ca="1">'Adjustment Factors'!AP533</f>
        <v>0</v>
      </c>
      <c r="V91" s="208">
        <f t="shared" ca="1" si="27"/>
        <v>1</v>
      </c>
      <c r="W91" s="67">
        <f>-'Client Info'!$C$55/100</f>
        <v>0</v>
      </c>
      <c r="X91" s="67">
        <f t="shared" si="28"/>
        <v>1</v>
      </c>
      <c r="Y91" s="67">
        <f>IF(Overview!$C$14="Yes",1,0)</f>
        <v>0</v>
      </c>
      <c r="Z91" s="67">
        <f>IF(Y91=1,IF('Integrated Reduction'!$C$29="",1,('Integrated Reduction'!$C$29/100+1)),1)</f>
        <v>1</v>
      </c>
      <c r="AA91" s="67">
        <f>IF(Sampling!F99="Yes",1,0)</f>
        <v>0</v>
      </c>
      <c r="AB91" s="67">
        <f>IF(Sampling!L99="Yes",1,0)</f>
        <v>0</v>
      </c>
      <c r="AC91" s="67">
        <f>IF(Sampling!G99="Yes",1,0)</f>
        <v>0</v>
      </c>
      <c r="AD91" s="67">
        <f>IF(Sampling!H99="Yes",1,0)</f>
        <v>0</v>
      </c>
      <c r="AE91" s="67">
        <f>IF(Sampling!I99="Yes",1,0)</f>
        <v>0</v>
      </c>
      <c r="AF91" s="67">
        <f>IF(Sampling!J99="Yes",1,0)</f>
        <v>0</v>
      </c>
      <c r="AG91" s="708">
        <f>IF(Sampling!K99="Yes",1,0)</f>
        <v>0</v>
      </c>
      <c r="AH91" s="791">
        <f t="shared" ca="1" si="8"/>
        <v>0</v>
      </c>
      <c r="AI91" s="791">
        <f t="shared" ref="AI91:AI154" ca="1" si="33">O91*AB91</f>
        <v>0</v>
      </c>
      <c r="AJ91" s="791" t="e">
        <f t="shared" ca="1" si="14"/>
        <v>#N/A</v>
      </c>
      <c r="AK91" s="791">
        <f t="shared" si="29"/>
        <v>0</v>
      </c>
      <c r="AL91" s="791">
        <f t="shared" si="30"/>
        <v>0</v>
      </c>
      <c r="AM91" s="791" t="e">
        <f t="shared" ca="1" si="31"/>
        <v>#N/A</v>
      </c>
      <c r="AN91" s="791" t="e">
        <f t="shared" ca="1" si="32"/>
        <v>#N/A</v>
      </c>
      <c r="AO91" s="791">
        <f t="shared" ca="1" si="10"/>
        <v>0</v>
      </c>
      <c r="AP91" s="791">
        <f t="shared" ca="1" si="11"/>
        <v>0</v>
      </c>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c r="AMK91" s="1"/>
      <c r="AML91" s="1"/>
      <c r="AMM91" s="1"/>
      <c r="AMN91" s="1"/>
      <c r="AMO91" s="1"/>
      <c r="AMP91" s="1"/>
      <c r="AMQ91" s="1"/>
      <c r="AMR91" s="1"/>
      <c r="AMS91" s="1"/>
      <c r="AMT91" s="1"/>
      <c r="AMU91" s="1"/>
      <c r="AMV91" s="1"/>
      <c r="AMW91" s="1"/>
      <c r="AMX91" s="1"/>
      <c r="AMY91" s="1"/>
      <c r="AMZ91" s="1"/>
      <c r="ANA91" s="1"/>
      <c r="ANB91" s="1"/>
      <c r="ANC91" s="1"/>
      <c r="AND91" s="1"/>
      <c r="ANE91" s="1"/>
      <c r="ANF91" s="1"/>
      <c r="ANG91" s="1"/>
      <c r="ANH91" s="1"/>
      <c r="ANI91" s="1"/>
      <c r="ANJ91" s="1"/>
      <c r="ANK91" s="1"/>
      <c r="ANL91" s="1"/>
      <c r="ANM91" s="1"/>
      <c r="ANN91" s="1"/>
      <c r="ANO91" s="1"/>
      <c r="ANP91" s="1"/>
      <c r="ANQ91" s="1"/>
      <c r="ANR91" s="1"/>
      <c r="ANS91" s="1"/>
      <c r="ANT91" s="1"/>
      <c r="ANU91" s="1"/>
      <c r="ANV91" s="1"/>
      <c r="ANW91" s="1"/>
      <c r="ANX91" s="1"/>
      <c r="ANY91" s="1"/>
      <c r="ANZ91" s="1"/>
      <c r="AOA91" s="1"/>
      <c r="AOB91" s="1"/>
      <c r="AOC91" s="1"/>
      <c r="AOD91" s="1"/>
      <c r="AOE91" s="1"/>
      <c r="AOF91" s="1"/>
      <c r="AOG91" s="1"/>
      <c r="AOH91" s="1"/>
      <c r="AOI91" s="1"/>
      <c r="AOJ91" s="1"/>
      <c r="AOK91" s="1"/>
      <c r="AOL91" s="1"/>
      <c r="AOM91" s="1"/>
      <c r="AON91" s="1"/>
      <c r="AOO91" s="1"/>
      <c r="AOP91" s="1"/>
      <c r="AOQ91" s="1"/>
      <c r="AOR91" s="1"/>
      <c r="AOS91" s="1"/>
      <c r="AOT91" s="1"/>
      <c r="AOU91" s="1"/>
      <c r="AOV91" s="1"/>
      <c r="AOW91" s="1"/>
      <c r="AOX91" s="1"/>
      <c r="AOY91" s="1"/>
      <c r="AOZ91" s="1"/>
      <c r="APA91" s="1"/>
      <c r="APB91" s="1"/>
      <c r="APC91" s="1"/>
      <c r="APD91" s="1"/>
      <c r="APE91" s="1"/>
      <c r="APF91" s="1"/>
      <c r="APG91" s="1"/>
      <c r="APH91" s="1"/>
      <c r="API91" s="1"/>
      <c r="APJ91" s="1"/>
      <c r="APK91" s="1"/>
      <c r="APL91" s="1"/>
      <c r="APM91" s="1"/>
      <c r="APN91" s="1"/>
      <c r="APO91" s="1"/>
      <c r="APP91" s="1"/>
      <c r="APQ91" s="1"/>
      <c r="APR91" s="1"/>
      <c r="APS91" s="1"/>
      <c r="APT91" s="1"/>
      <c r="APU91" s="1"/>
      <c r="APV91" s="1"/>
      <c r="APW91" s="1"/>
      <c r="APX91" s="1"/>
      <c r="APY91" s="1"/>
      <c r="APZ91" s="1"/>
      <c r="AQA91" s="1"/>
      <c r="AQB91" s="1"/>
      <c r="AQC91" s="1"/>
      <c r="AQD91" s="1"/>
      <c r="AQE91" s="1"/>
      <c r="AQF91" s="1"/>
      <c r="AQG91" s="1"/>
      <c r="AQH91" s="1"/>
      <c r="AQI91" s="1"/>
      <c r="AQJ91" s="1"/>
      <c r="AQK91" s="1"/>
      <c r="AQL91" s="1"/>
      <c r="AQM91" s="1"/>
      <c r="AQN91" s="1"/>
      <c r="AQO91" s="1"/>
      <c r="AQP91" s="1"/>
      <c r="AQQ91" s="1"/>
      <c r="AQR91" s="1"/>
      <c r="AQS91" s="1"/>
      <c r="AQT91" s="1"/>
      <c r="AQU91" s="1"/>
      <c r="AQV91" s="1"/>
      <c r="AQW91" s="1"/>
      <c r="AQX91" s="1"/>
      <c r="AQY91" s="1"/>
      <c r="AQZ91" s="1"/>
      <c r="ARA91" s="1"/>
      <c r="ARB91" s="1"/>
      <c r="ARC91" s="1"/>
      <c r="ARD91" s="1"/>
      <c r="ARE91" s="1"/>
      <c r="ARF91" s="1"/>
      <c r="ARG91" s="1"/>
      <c r="ARH91" s="1"/>
      <c r="ARI91" s="1"/>
      <c r="ARJ91" s="1"/>
      <c r="ARK91" s="1"/>
      <c r="ARL91" s="1"/>
      <c r="ARM91" s="1"/>
      <c r="ARN91" s="1"/>
      <c r="ARO91" s="1"/>
      <c r="ARP91" s="1"/>
      <c r="ARQ91" s="1"/>
      <c r="ARR91" s="1"/>
      <c r="ARS91" s="1"/>
      <c r="ART91" s="1"/>
      <c r="ARU91" s="1"/>
      <c r="ARV91" s="1"/>
      <c r="ARW91" s="1"/>
      <c r="ARX91" s="1"/>
      <c r="ARY91" s="1"/>
      <c r="ARZ91" s="1"/>
      <c r="ASA91" s="1"/>
      <c r="ASB91" s="1"/>
      <c r="ASC91" s="1"/>
      <c r="ASD91" s="1"/>
      <c r="ASE91" s="1"/>
      <c r="ASF91" s="1"/>
      <c r="ASG91" s="1"/>
      <c r="ASH91" s="1"/>
      <c r="ASI91" s="1"/>
      <c r="ASJ91" s="1"/>
      <c r="ASK91" s="1"/>
      <c r="ASL91" s="1"/>
      <c r="ASM91" s="1"/>
      <c r="ASN91" s="1"/>
      <c r="ASO91" s="1"/>
      <c r="ASP91" s="1"/>
      <c r="ASQ91" s="1"/>
      <c r="ASR91" s="1"/>
      <c r="ASS91" s="1"/>
      <c r="AST91" s="1"/>
      <c r="ASU91" s="1"/>
      <c r="ASV91" s="1"/>
      <c r="ASW91" s="1"/>
      <c r="ASX91" s="1"/>
      <c r="ASY91" s="1"/>
      <c r="ASZ91" s="1"/>
      <c r="ATA91" s="1"/>
      <c r="ATB91" s="1"/>
      <c r="ATC91" s="1"/>
      <c r="ATD91" s="1"/>
      <c r="ATE91" s="1"/>
      <c r="ATF91" s="1"/>
      <c r="ATG91" s="1"/>
      <c r="ATH91" s="1"/>
      <c r="ATI91" s="1"/>
      <c r="ATJ91" s="1"/>
      <c r="ATK91" s="1"/>
      <c r="ATL91" s="1"/>
      <c r="ATM91" s="1"/>
      <c r="ATN91" s="1"/>
      <c r="ATO91" s="1"/>
      <c r="ATP91" s="1"/>
      <c r="ATQ91" s="1"/>
      <c r="ATR91" s="1"/>
      <c r="ATS91" s="1"/>
      <c r="ATT91" s="1"/>
      <c r="ATU91" s="1"/>
      <c r="ATV91" s="1"/>
      <c r="ATW91" s="1"/>
      <c r="ATX91" s="1"/>
      <c r="ATY91" s="1"/>
      <c r="ATZ91" s="1"/>
      <c r="AUA91" s="1"/>
      <c r="AUB91" s="1"/>
      <c r="AUC91" s="1"/>
      <c r="AUD91" s="1"/>
      <c r="AUE91" s="1"/>
      <c r="AUF91" s="1"/>
      <c r="AUG91" s="1"/>
      <c r="AUH91" s="1"/>
      <c r="AUI91" s="1"/>
      <c r="AUJ91" s="1"/>
      <c r="AUK91" s="1"/>
    </row>
    <row r="92" spans="1:1233" s="519" customFormat="1" ht="14.25">
      <c r="A92" s="53"/>
      <c r="B92" s="98" t="str">
        <f>IF('Client Info'!$F$85="Yes",'Client Info'!$F$61,"N/A")</f>
        <v>N/A</v>
      </c>
      <c r="C92" s="99" t="str">
        <f>IF(B92="ISO 45001",'Client Info'!$B85,"N/A")</f>
        <v>N/A</v>
      </c>
      <c r="D92" s="182"/>
      <c r="E92" s="839">
        <f>'Effective Employees'!F78</f>
        <v>0</v>
      </c>
      <c r="F92" s="831"/>
      <c r="G92" s="840">
        <f>Y$378</f>
        <v>0</v>
      </c>
      <c r="H92" s="840">
        <f ca="1">(1/3)*Y378*T92*V92*X92*Z92</f>
        <v>0</v>
      </c>
      <c r="I92" s="840">
        <f ca="1">(2/3)*Y378*T92*V92*X92*Z92</f>
        <v>0</v>
      </c>
      <c r="J92" s="840" t="e">
        <f ca="1">Y379*T92*V92*X92*Z92/$AA$10</f>
        <v>#N/A</v>
      </c>
      <c r="K92" s="840">
        <f>IF($K$19="",0,Y379*T92*V92*X92*Z92/$AA$10)</f>
        <v>0</v>
      </c>
      <c r="L92" s="840">
        <f>IF($L$19="",0,Y379*T92*V92*X92*Z92/$AA$10)</f>
        <v>0</v>
      </c>
      <c r="M92" s="841" t="e">
        <f ca="1">IF($M$19="",0,Y379*T92*V92*X92*Z92/$AA$10)</f>
        <v>#N/A</v>
      </c>
      <c r="N92" s="841" t="e">
        <f ca="1">Y379*T92*V92*X92*Z92/$AA$10</f>
        <v>#N/A</v>
      </c>
      <c r="O92" s="842">
        <f ca="1">Y380*T92*V92*X92*Z92</f>
        <v>0</v>
      </c>
      <c r="P92" s="53"/>
      <c r="Q92" s="701"/>
      <c r="R92" s="208"/>
      <c r="S92" s="709">
        <f>1</f>
        <v>1</v>
      </c>
      <c r="T92" s="709">
        <f t="shared" si="26"/>
        <v>1</v>
      </c>
      <c r="U92" s="710">
        <f ca="1">'Adjustment Factors'!BC533</f>
        <v>0</v>
      </c>
      <c r="V92" s="711">
        <f t="shared" ca="1" si="27"/>
        <v>1</v>
      </c>
      <c r="W92" s="712">
        <f>-'Client Info'!$C$55/100</f>
        <v>0</v>
      </c>
      <c r="X92" s="712">
        <f t="shared" si="28"/>
        <v>1</v>
      </c>
      <c r="Y92" s="712">
        <f>IF(Overview!$C$15="Yes",1,0)</f>
        <v>0</v>
      </c>
      <c r="Z92" s="712">
        <f>IF(Y92=1,IF('Integrated Reduction'!$C$29="",1,('Integrated Reduction'!$C$29/100+1)),1)</f>
        <v>1</v>
      </c>
      <c r="AA92" s="712">
        <f>IF(Sampling!F100="Yes",1,0)</f>
        <v>0</v>
      </c>
      <c r="AB92" s="712">
        <f>IF(Sampling!L100="Yes",1,0)</f>
        <v>0</v>
      </c>
      <c r="AC92" s="712">
        <f>IF(Sampling!G100="Yes",1,0)</f>
        <v>0</v>
      </c>
      <c r="AD92" s="712">
        <f>IF(Sampling!H100="Yes",1,0)</f>
        <v>0</v>
      </c>
      <c r="AE92" s="712">
        <f>IF(Sampling!I100="Yes",1,0)</f>
        <v>0</v>
      </c>
      <c r="AF92" s="712">
        <f>IF(Sampling!J100="Yes",1,0)</f>
        <v>0</v>
      </c>
      <c r="AG92" s="713">
        <f>IF(Sampling!K100="Yes",1,0)</f>
        <v>0</v>
      </c>
      <c r="AH92" s="792">
        <f t="shared" ref="AH92:AH155" ca="1" si="34">H92*AA92/(1/3)</f>
        <v>0</v>
      </c>
      <c r="AI92" s="792">
        <f t="shared" ca="1" si="33"/>
        <v>0</v>
      </c>
      <c r="AJ92" s="792" t="e">
        <f t="shared" ca="1" si="14"/>
        <v>#N/A</v>
      </c>
      <c r="AK92" s="792">
        <f t="shared" si="29"/>
        <v>0</v>
      </c>
      <c r="AL92" s="792">
        <f t="shared" si="30"/>
        <v>0</v>
      </c>
      <c r="AM92" s="792" t="e">
        <f t="shared" ca="1" si="31"/>
        <v>#N/A</v>
      </c>
      <c r="AN92" s="792" t="e">
        <f t="shared" ca="1" si="32"/>
        <v>#N/A</v>
      </c>
      <c r="AO92" s="792">
        <f t="shared" ref="AO92:AO155" ca="1" si="35">(1/3)*AH92</f>
        <v>0</v>
      </c>
      <c r="AP92" s="792">
        <f t="shared" ref="AP92:AP155" ca="1" si="36">(2/3)*AH92</f>
        <v>0</v>
      </c>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c r="AMK92" s="1"/>
      <c r="AML92" s="1"/>
      <c r="AMM92" s="1"/>
      <c r="AMN92" s="1"/>
      <c r="AMO92" s="1"/>
      <c r="AMP92" s="1"/>
      <c r="AMQ92" s="1"/>
      <c r="AMR92" s="1"/>
      <c r="AMS92" s="1"/>
      <c r="AMT92" s="1"/>
      <c r="AMU92" s="1"/>
      <c r="AMV92" s="1"/>
      <c r="AMW92" s="1"/>
      <c r="AMX92" s="1"/>
      <c r="AMY92" s="1"/>
      <c r="AMZ92" s="1"/>
      <c r="ANA92" s="1"/>
      <c r="ANB92" s="1"/>
      <c r="ANC92" s="1"/>
      <c r="AND92" s="1"/>
      <c r="ANE92" s="1"/>
      <c r="ANF92" s="1"/>
      <c r="ANG92" s="1"/>
      <c r="ANH92" s="1"/>
      <c r="ANI92" s="1"/>
      <c r="ANJ92" s="1"/>
      <c r="ANK92" s="1"/>
      <c r="ANL92" s="1"/>
      <c r="ANM92" s="1"/>
      <c r="ANN92" s="1"/>
      <c r="ANO92" s="1"/>
      <c r="ANP92" s="1"/>
      <c r="ANQ92" s="1"/>
      <c r="ANR92" s="1"/>
      <c r="ANS92" s="1"/>
      <c r="ANT92" s="1"/>
      <c r="ANU92" s="1"/>
      <c r="ANV92" s="1"/>
      <c r="ANW92" s="1"/>
      <c r="ANX92" s="1"/>
      <c r="ANY92" s="1"/>
      <c r="ANZ92" s="1"/>
      <c r="AOA92" s="1"/>
      <c r="AOB92" s="1"/>
      <c r="AOC92" s="1"/>
      <c r="AOD92" s="1"/>
      <c r="AOE92" s="1"/>
      <c r="AOF92" s="1"/>
      <c r="AOG92" s="1"/>
      <c r="AOH92" s="1"/>
      <c r="AOI92" s="1"/>
      <c r="AOJ92" s="1"/>
      <c r="AOK92" s="1"/>
      <c r="AOL92" s="1"/>
      <c r="AOM92" s="1"/>
      <c r="AON92" s="1"/>
      <c r="AOO92" s="1"/>
      <c r="AOP92" s="1"/>
      <c r="AOQ92" s="1"/>
      <c r="AOR92" s="1"/>
      <c r="AOS92" s="1"/>
      <c r="AOT92" s="1"/>
      <c r="AOU92" s="1"/>
      <c r="AOV92" s="1"/>
      <c r="AOW92" s="1"/>
      <c r="AOX92" s="1"/>
      <c r="AOY92" s="1"/>
      <c r="AOZ92" s="1"/>
      <c r="APA92" s="1"/>
      <c r="APB92" s="1"/>
      <c r="APC92" s="1"/>
      <c r="APD92" s="1"/>
      <c r="APE92" s="1"/>
      <c r="APF92" s="1"/>
      <c r="APG92" s="1"/>
      <c r="APH92" s="1"/>
      <c r="API92" s="1"/>
      <c r="APJ92" s="1"/>
      <c r="APK92" s="1"/>
      <c r="APL92" s="1"/>
      <c r="APM92" s="1"/>
      <c r="APN92" s="1"/>
      <c r="APO92" s="1"/>
      <c r="APP92" s="1"/>
      <c r="APQ92" s="1"/>
      <c r="APR92" s="1"/>
      <c r="APS92" s="1"/>
      <c r="APT92" s="1"/>
      <c r="APU92" s="1"/>
      <c r="APV92" s="1"/>
      <c r="APW92" s="1"/>
      <c r="APX92" s="1"/>
      <c r="APY92" s="1"/>
      <c r="APZ92" s="1"/>
      <c r="AQA92" s="1"/>
      <c r="AQB92" s="1"/>
      <c r="AQC92" s="1"/>
      <c r="AQD92" s="1"/>
      <c r="AQE92" s="1"/>
      <c r="AQF92" s="1"/>
      <c r="AQG92" s="1"/>
      <c r="AQH92" s="1"/>
      <c r="AQI92" s="1"/>
      <c r="AQJ92" s="1"/>
      <c r="AQK92" s="1"/>
      <c r="AQL92" s="1"/>
      <c r="AQM92" s="1"/>
      <c r="AQN92" s="1"/>
      <c r="AQO92" s="1"/>
      <c r="AQP92" s="1"/>
      <c r="AQQ92" s="1"/>
      <c r="AQR92" s="1"/>
      <c r="AQS92" s="1"/>
      <c r="AQT92" s="1"/>
      <c r="AQU92" s="1"/>
      <c r="AQV92" s="1"/>
      <c r="AQW92" s="1"/>
      <c r="AQX92" s="1"/>
      <c r="AQY92" s="1"/>
      <c r="AQZ92" s="1"/>
      <c r="ARA92" s="1"/>
      <c r="ARB92" s="1"/>
      <c r="ARC92" s="1"/>
      <c r="ARD92" s="1"/>
      <c r="ARE92" s="1"/>
      <c r="ARF92" s="1"/>
      <c r="ARG92" s="1"/>
      <c r="ARH92" s="1"/>
      <c r="ARI92" s="1"/>
      <c r="ARJ92" s="1"/>
      <c r="ARK92" s="1"/>
      <c r="ARL92" s="1"/>
      <c r="ARM92" s="1"/>
      <c r="ARN92" s="1"/>
      <c r="ARO92" s="1"/>
      <c r="ARP92" s="1"/>
      <c r="ARQ92" s="1"/>
      <c r="ARR92" s="1"/>
      <c r="ARS92" s="1"/>
      <c r="ART92" s="1"/>
      <c r="ARU92" s="1"/>
      <c r="ARV92" s="1"/>
      <c r="ARW92" s="1"/>
      <c r="ARX92" s="1"/>
      <c r="ARY92" s="1"/>
      <c r="ARZ92" s="1"/>
      <c r="ASA92" s="1"/>
      <c r="ASB92" s="1"/>
      <c r="ASC92" s="1"/>
      <c r="ASD92" s="1"/>
      <c r="ASE92" s="1"/>
      <c r="ASF92" s="1"/>
      <c r="ASG92" s="1"/>
      <c r="ASH92" s="1"/>
      <c r="ASI92" s="1"/>
      <c r="ASJ92" s="1"/>
      <c r="ASK92" s="1"/>
      <c r="ASL92" s="1"/>
      <c r="ASM92" s="1"/>
      <c r="ASN92" s="1"/>
      <c r="ASO92" s="1"/>
      <c r="ASP92" s="1"/>
      <c r="ASQ92" s="1"/>
      <c r="ASR92" s="1"/>
      <c r="ASS92" s="1"/>
      <c r="AST92" s="1"/>
      <c r="ASU92" s="1"/>
      <c r="ASV92" s="1"/>
      <c r="ASW92" s="1"/>
      <c r="ASX92" s="1"/>
      <c r="ASY92" s="1"/>
      <c r="ASZ92" s="1"/>
      <c r="ATA92" s="1"/>
      <c r="ATB92" s="1"/>
      <c r="ATC92" s="1"/>
      <c r="ATD92" s="1"/>
      <c r="ATE92" s="1"/>
      <c r="ATF92" s="1"/>
      <c r="ATG92" s="1"/>
      <c r="ATH92" s="1"/>
      <c r="ATI92" s="1"/>
      <c r="ATJ92" s="1"/>
      <c r="ATK92" s="1"/>
      <c r="ATL92" s="1"/>
      <c r="ATM92" s="1"/>
      <c r="ATN92" s="1"/>
      <c r="ATO92" s="1"/>
      <c r="ATP92" s="1"/>
      <c r="ATQ92" s="1"/>
      <c r="ATR92" s="1"/>
      <c r="ATS92" s="1"/>
      <c r="ATT92" s="1"/>
      <c r="ATU92" s="1"/>
      <c r="ATV92" s="1"/>
      <c r="ATW92" s="1"/>
      <c r="ATX92" s="1"/>
      <c r="ATY92" s="1"/>
      <c r="ATZ92" s="1"/>
      <c r="AUA92" s="1"/>
      <c r="AUB92" s="1"/>
      <c r="AUC92" s="1"/>
      <c r="AUD92" s="1"/>
      <c r="AUE92" s="1"/>
      <c r="AUF92" s="1"/>
      <c r="AUG92" s="1"/>
      <c r="AUH92" s="1"/>
      <c r="AUI92" s="1"/>
      <c r="AUJ92" s="1"/>
      <c r="AUK92" s="1"/>
    </row>
    <row r="93" spans="1:1233" s="519" customFormat="1" ht="14.25">
      <c r="A93" s="53"/>
      <c r="B93" s="95" t="str">
        <f>IF('Client Info'!$D$86="Yes",'Client Info'!$D$61,"N/A")</f>
        <v>N/A</v>
      </c>
      <c r="C93" s="96" t="str">
        <f>IF(B93="ISO 9001",'Client Info'!$B86,"N/A")</f>
        <v>N/A</v>
      </c>
      <c r="D93" s="180"/>
      <c r="E93" s="843">
        <f>'Effective Employees'!F79</f>
        <v>0</v>
      </c>
      <c r="F93" s="831"/>
      <c r="G93" s="832">
        <f>Z$345</f>
        <v>0</v>
      </c>
      <c r="H93" s="832">
        <f ca="1">(1/3)*Z345*T93*V93*X93*Z93</f>
        <v>0</v>
      </c>
      <c r="I93" s="832">
        <f ca="1">(2/3)*Z345*T93*V93*X93*Z93</f>
        <v>0</v>
      </c>
      <c r="J93" s="832" t="e">
        <f ca="1">Z346*T93*V93*X93*Z93/$AA$10</f>
        <v>#N/A</v>
      </c>
      <c r="K93" s="832">
        <f>IF($K$19="",0,Z346*T93*V93*X93*Z93/$AA$10)</f>
        <v>0</v>
      </c>
      <c r="L93" s="832">
        <f>IF($L$19="",0,Z346*T93*V93*X93*Z93/$AA$10)</f>
        <v>0</v>
      </c>
      <c r="M93" s="833" t="e">
        <f ca="1">IF($M$19="",0,Z346*T93*V93*X93*Z93/$AA$10)</f>
        <v>#N/A</v>
      </c>
      <c r="N93" s="844" t="e">
        <f ca="1">Z346*T93*V93*X93*Z93/$AA$10</f>
        <v>#N/A</v>
      </c>
      <c r="O93" s="436">
        <f ca="1">Z347*T93*V93*X93*Z93</f>
        <v>0</v>
      </c>
      <c r="P93" s="53"/>
      <c r="Q93" s="701"/>
      <c r="R93" s="208"/>
      <c r="S93" s="702">
        <f>1</f>
        <v>1</v>
      </c>
      <c r="T93" s="702">
        <f t="shared" ref="T93:T98" si="37">IF(S93=0.2,S93+1,1)</f>
        <v>1</v>
      </c>
      <c r="U93" s="703">
        <f ca="1">'Adjustment Factors'!AA534</f>
        <v>0</v>
      </c>
      <c r="V93" s="704">
        <f t="shared" ref="V93:V98" ca="1" si="38">U93+1</f>
        <v>1</v>
      </c>
      <c r="W93" s="705">
        <f>-'Client Info'!$C$55/100</f>
        <v>0</v>
      </c>
      <c r="X93" s="705">
        <f t="shared" ref="X93:X98" si="39">W93+1</f>
        <v>1</v>
      </c>
      <c r="Y93" s="705">
        <f>IF(Overview!$C$13="Yes",1,0)</f>
        <v>0</v>
      </c>
      <c r="Z93" s="705">
        <f>IF(Y93=1,IF('Integrated Reduction'!$C$29="",1,('Integrated Reduction'!$C$29/100+1)),1)</f>
        <v>1</v>
      </c>
      <c r="AA93" s="705">
        <f>IF(Sampling!F101="Yes",1,0)</f>
        <v>0</v>
      </c>
      <c r="AB93" s="705">
        <f>IF(Sampling!L101="Yes",1,0)</f>
        <v>0</v>
      </c>
      <c r="AC93" s="705">
        <f>IF(Sampling!G101="Yes",1,0)</f>
        <v>0</v>
      </c>
      <c r="AD93" s="705">
        <f>IF(Sampling!H101="Yes",1,0)</f>
        <v>0</v>
      </c>
      <c r="AE93" s="705">
        <f>IF(Sampling!I101="Yes",1,0)</f>
        <v>0</v>
      </c>
      <c r="AF93" s="705">
        <f>IF(Sampling!J101="Yes",1,0)</f>
        <v>0</v>
      </c>
      <c r="AG93" s="706">
        <f>IF(Sampling!K101="Yes",1,0)</f>
        <v>0</v>
      </c>
      <c r="AH93" s="790">
        <f t="shared" ca="1" si="34"/>
        <v>0</v>
      </c>
      <c r="AI93" s="790">
        <f t="shared" ca="1" si="33"/>
        <v>0</v>
      </c>
      <c r="AJ93" s="790" t="e">
        <f t="shared" ca="1" si="14"/>
        <v>#N/A</v>
      </c>
      <c r="AK93" s="790">
        <f t="shared" ref="AK93:AK104" si="40">K93*AD93</f>
        <v>0</v>
      </c>
      <c r="AL93" s="790">
        <f t="shared" ref="AL93:AL104" si="41">L93*AE93</f>
        <v>0</v>
      </c>
      <c r="AM93" s="790" t="e">
        <f t="shared" ref="AM93:AM104" ca="1" si="42">M93*AF93</f>
        <v>#N/A</v>
      </c>
      <c r="AN93" s="790" t="e">
        <f t="shared" ref="AN93:AN104" ca="1" si="43">N93*AG93</f>
        <v>#N/A</v>
      </c>
      <c r="AO93" s="790">
        <f t="shared" ca="1" si="35"/>
        <v>0</v>
      </c>
      <c r="AP93" s="790">
        <f t="shared" ca="1" si="36"/>
        <v>0</v>
      </c>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c r="AMK93" s="1"/>
      <c r="AML93" s="1"/>
      <c r="AMM93" s="1"/>
      <c r="AMN93" s="1"/>
      <c r="AMO93" s="1"/>
      <c r="AMP93" s="1"/>
      <c r="AMQ93" s="1"/>
      <c r="AMR93" s="1"/>
      <c r="AMS93" s="1"/>
      <c r="AMT93" s="1"/>
      <c r="AMU93" s="1"/>
      <c r="AMV93" s="1"/>
      <c r="AMW93" s="1"/>
      <c r="AMX93" s="1"/>
      <c r="AMY93" s="1"/>
      <c r="AMZ93" s="1"/>
      <c r="ANA93" s="1"/>
      <c r="ANB93" s="1"/>
      <c r="ANC93" s="1"/>
      <c r="AND93" s="1"/>
      <c r="ANE93" s="1"/>
      <c r="ANF93" s="1"/>
      <c r="ANG93" s="1"/>
      <c r="ANH93" s="1"/>
      <c r="ANI93" s="1"/>
      <c r="ANJ93" s="1"/>
      <c r="ANK93" s="1"/>
      <c r="ANL93" s="1"/>
      <c r="ANM93" s="1"/>
      <c r="ANN93" s="1"/>
      <c r="ANO93" s="1"/>
      <c r="ANP93" s="1"/>
      <c r="ANQ93" s="1"/>
      <c r="ANR93" s="1"/>
      <c r="ANS93" s="1"/>
      <c r="ANT93" s="1"/>
      <c r="ANU93" s="1"/>
      <c r="ANV93" s="1"/>
      <c r="ANW93" s="1"/>
      <c r="ANX93" s="1"/>
      <c r="ANY93" s="1"/>
      <c r="ANZ93" s="1"/>
      <c r="AOA93" s="1"/>
      <c r="AOB93" s="1"/>
      <c r="AOC93" s="1"/>
      <c r="AOD93" s="1"/>
      <c r="AOE93" s="1"/>
      <c r="AOF93" s="1"/>
      <c r="AOG93" s="1"/>
      <c r="AOH93" s="1"/>
      <c r="AOI93" s="1"/>
      <c r="AOJ93" s="1"/>
      <c r="AOK93" s="1"/>
      <c r="AOL93" s="1"/>
      <c r="AOM93" s="1"/>
      <c r="AON93" s="1"/>
      <c r="AOO93" s="1"/>
      <c r="AOP93" s="1"/>
      <c r="AOQ93" s="1"/>
      <c r="AOR93" s="1"/>
      <c r="AOS93" s="1"/>
      <c r="AOT93" s="1"/>
      <c r="AOU93" s="1"/>
      <c r="AOV93" s="1"/>
      <c r="AOW93" s="1"/>
      <c r="AOX93" s="1"/>
      <c r="AOY93" s="1"/>
      <c r="AOZ93" s="1"/>
      <c r="APA93" s="1"/>
      <c r="APB93" s="1"/>
      <c r="APC93" s="1"/>
      <c r="APD93" s="1"/>
      <c r="APE93" s="1"/>
      <c r="APF93" s="1"/>
      <c r="APG93" s="1"/>
      <c r="APH93" s="1"/>
      <c r="API93" s="1"/>
      <c r="APJ93" s="1"/>
      <c r="APK93" s="1"/>
      <c r="APL93" s="1"/>
      <c r="APM93" s="1"/>
      <c r="APN93" s="1"/>
      <c r="APO93" s="1"/>
      <c r="APP93" s="1"/>
      <c r="APQ93" s="1"/>
      <c r="APR93" s="1"/>
      <c r="APS93" s="1"/>
      <c r="APT93" s="1"/>
      <c r="APU93" s="1"/>
      <c r="APV93" s="1"/>
      <c r="APW93" s="1"/>
      <c r="APX93" s="1"/>
      <c r="APY93" s="1"/>
      <c r="APZ93" s="1"/>
      <c r="AQA93" s="1"/>
      <c r="AQB93" s="1"/>
      <c r="AQC93" s="1"/>
      <c r="AQD93" s="1"/>
      <c r="AQE93" s="1"/>
      <c r="AQF93" s="1"/>
      <c r="AQG93" s="1"/>
      <c r="AQH93" s="1"/>
      <c r="AQI93" s="1"/>
      <c r="AQJ93" s="1"/>
      <c r="AQK93" s="1"/>
      <c r="AQL93" s="1"/>
      <c r="AQM93" s="1"/>
      <c r="AQN93" s="1"/>
      <c r="AQO93" s="1"/>
      <c r="AQP93" s="1"/>
      <c r="AQQ93" s="1"/>
      <c r="AQR93" s="1"/>
      <c r="AQS93" s="1"/>
      <c r="AQT93" s="1"/>
      <c r="AQU93" s="1"/>
      <c r="AQV93" s="1"/>
      <c r="AQW93" s="1"/>
      <c r="AQX93" s="1"/>
      <c r="AQY93" s="1"/>
      <c r="AQZ93" s="1"/>
      <c r="ARA93" s="1"/>
      <c r="ARB93" s="1"/>
      <c r="ARC93" s="1"/>
      <c r="ARD93" s="1"/>
      <c r="ARE93" s="1"/>
      <c r="ARF93" s="1"/>
      <c r="ARG93" s="1"/>
      <c r="ARH93" s="1"/>
      <c r="ARI93" s="1"/>
      <c r="ARJ93" s="1"/>
      <c r="ARK93" s="1"/>
      <c r="ARL93" s="1"/>
      <c r="ARM93" s="1"/>
      <c r="ARN93" s="1"/>
      <c r="ARO93" s="1"/>
      <c r="ARP93" s="1"/>
      <c r="ARQ93" s="1"/>
      <c r="ARR93" s="1"/>
      <c r="ARS93" s="1"/>
      <c r="ART93" s="1"/>
      <c r="ARU93" s="1"/>
      <c r="ARV93" s="1"/>
      <c r="ARW93" s="1"/>
      <c r="ARX93" s="1"/>
      <c r="ARY93" s="1"/>
      <c r="ARZ93" s="1"/>
      <c r="ASA93" s="1"/>
      <c r="ASB93" s="1"/>
      <c r="ASC93" s="1"/>
      <c r="ASD93" s="1"/>
      <c r="ASE93" s="1"/>
      <c r="ASF93" s="1"/>
      <c r="ASG93" s="1"/>
      <c r="ASH93" s="1"/>
      <c r="ASI93" s="1"/>
      <c r="ASJ93" s="1"/>
      <c r="ASK93" s="1"/>
      <c r="ASL93" s="1"/>
      <c r="ASM93" s="1"/>
      <c r="ASN93" s="1"/>
      <c r="ASO93" s="1"/>
      <c r="ASP93" s="1"/>
      <c r="ASQ93" s="1"/>
      <c r="ASR93" s="1"/>
      <c r="ASS93" s="1"/>
      <c r="AST93" s="1"/>
      <c r="ASU93" s="1"/>
      <c r="ASV93" s="1"/>
      <c r="ASW93" s="1"/>
      <c r="ASX93" s="1"/>
      <c r="ASY93" s="1"/>
      <c r="ASZ93" s="1"/>
      <c r="ATA93" s="1"/>
      <c r="ATB93" s="1"/>
      <c r="ATC93" s="1"/>
      <c r="ATD93" s="1"/>
      <c r="ATE93" s="1"/>
      <c r="ATF93" s="1"/>
      <c r="ATG93" s="1"/>
      <c r="ATH93" s="1"/>
      <c r="ATI93" s="1"/>
      <c r="ATJ93" s="1"/>
      <c r="ATK93" s="1"/>
      <c r="ATL93" s="1"/>
      <c r="ATM93" s="1"/>
      <c r="ATN93" s="1"/>
      <c r="ATO93" s="1"/>
      <c r="ATP93" s="1"/>
      <c r="ATQ93" s="1"/>
      <c r="ATR93" s="1"/>
      <c r="ATS93" s="1"/>
      <c r="ATT93" s="1"/>
      <c r="ATU93" s="1"/>
      <c r="ATV93" s="1"/>
      <c r="ATW93" s="1"/>
      <c r="ATX93" s="1"/>
      <c r="ATY93" s="1"/>
      <c r="ATZ93" s="1"/>
      <c r="AUA93" s="1"/>
      <c r="AUB93" s="1"/>
      <c r="AUC93" s="1"/>
      <c r="AUD93" s="1"/>
      <c r="AUE93" s="1"/>
      <c r="AUF93" s="1"/>
      <c r="AUG93" s="1"/>
      <c r="AUH93" s="1"/>
      <c r="AUI93" s="1"/>
      <c r="AUJ93" s="1"/>
      <c r="AUK93" s="1"/>
    </row>
    <row r="94" spans="1:1233" s="519" customFormat="1" ht="14.25">
      <c r="A94" s="53"/>
      <c r="B94" s="97" t="str">
        <f>IF('Client Info'!$E$86="Yes",'Client Info'!$E$61,"N/A")</f>
        <v>N/A</v>
      </c>
      <c r="C94" s="62" t="str">
        <f>IF(B94="ISO 14001",'Client Info'!$B86,"N/A")</f>
        <v>N/A</v>
      </c>
      <c r="D94" s="181"/>
      <c r="E94" s="834">
        <f>'Effective Employees'!F80</f>
        <v>0</v>
      </c>
      <c r="F94" s="831"/>
      <c r="G94" s="835">
        <f>Z$363</f>
        <v>0</v>
      </c>
      <c r="H94" s="835">
        <f ca="1">(1/3)*Z363*T94*V94*X94*Z94</f>
        <v>0</v>
      </c>
      <c r="I94" s="835">
        <f ca="1">(2/3)*Z363*T94*V94*X94*Z94</f>
        <v>0</v>
      </c>
      <c r="J94" s="835" t="e">
        <f ca="1">Z364*T94*V94*X94*Z94/$AA$10</f>
        <v>#N/A</v>
      </c>
      <c r="K94" s="835">
        <f>IF($K$19="",0,Z364*T94*V94*X94*Z94/$AA$10)</f>
        <v>0</v>
      </c>
      <c r="L94" s="835">
        <f>IF($L$19="",0,Z364*T94*V94*X94*Z94/$AA$10)</f>
        <v>0</v>
      </c>
      <c r="M94" s="836" t="e">
        <f ca="1">IF($M$19="",0,Z364*T94*V94*X94*Z94/$AA$10)</f>
        <v>#N/A</v>
      </c>
      <c r="N94" s="837" t="e">
        <f ca="1">Z364*T94*V94*X94*Z94/$AA$10</f>
        <v>#N/A</v>
      </c>
      <c r="O94" s="838">
        <f ca="1">Z365*T94*V94*X94*Z94</f>
        <v>0</v>
      </c>
      <c r="P94" s="53"/>
      <c r="Q94" s="701"/>
      <c r="R94" s="208"/>
      <c r="S94" s="386">
        <f>1</f>
        <v>1</v>
      </c>
      <c r="T94" s="386">
        <f t="shared" si="37"/>
        <v>1</v>
      </c>
      <c r="U94" s="707">
        <f ca="1">'Adjustment Factors'!AP534</f>
        <v>0</v>
      </c>
      <c r="V94" s="208">
        <f t="shared" ca="1" si="38"/>
        <v>1</v>
      </c>
      <c r="W94" s="67">
        <f>-'Client Info'!$C$55/100</f>
        <v>0</v>
      </c>
      <c r="X94" s="67">
        <f t="shared" si="39"/>
        <v>1</v>
      </c>
      <c r="Y94" s="67">
        <f>IF(Overview!$C$14="Yes",1,0)</f>
        <v>0</v>
      </c>
      <c r="Z94" s="67">
        <f>IF(Y94=1,IF('Integrated Reduction'!$C$29="",1,('Integrated Reduction'!$C$29/100+1)),1)</f>
        <v>1</v>
      </c>
      <c r="AA94" s="67">
        <f>IF(Sampling!F102="Yes",1,0)</f>
        <v>0</v>
      </c>
      <c r="AB94" s="67">
        <f>IF(Sampling!L102="Yes",1,0)</f>
        <v>0</v>
      </c>
      <c r="AC94" s="67">
        <f>IF(Sampling!G102="Yes",1,0)</f>
        <v>0</v>
      </c>
      <c r="AD94" s="67">
        <f>IF(Sampling!H102="Yes",1,0)</f>
        <v>0</v>
      </c>
      <c r="AE94" s="67">
        <f>IF(Sampling!I102="Yes",1,0)</f>
        <v>0</v>
      </c>
      <c r="AF94" s="67">
        <f>IF(Sampling!J102="Yes",1,0)</f>
        <v>0</v>
      </c>
      <c r="AG94" s="708">
        <f>IF(Sampling!K102="Yes",1,0)</f>
        <v>0</v>
      </c>
      <c r="AH94" s="791">
        <f t="shared" ca="1" si="34"/>
        <v>0</v>
      </c>
      <c r="AI94" s="791">
        <f t="shared" ca="1" si="33"/>
        <v>0</v>
      </c>
      <c r="AJ94" s="791" t="e">
        <f t="shared" ca="1" si="14"/>
        <v>#N/A</v>
      </c>
      <c r="AK94" s="791">
        <f t="shared" si="40"/>
        <v>0</v>
      </c>
      <c r="AL94" s="791">
        <f t="shared" si="41"/>
        <v>0</v>
      </c>
      <c r="AM94" s="791" t="e">
        <f t="shared" ca="1" si="42"/>
        <v>#N/A</v>
      </c>
      <c r="AN94" s="791" t="e">
        <f t="shared" ca="1" si="43"/>
        <v>#N/A</v>
      </c>
      <c r="AO94" s="791">
        <f t="shared" ca="1" si="35"/>
        <v>0</v>
      </c>
      <c r="AP94" s="791">
        <f t="shared" ca="1" si="36"/>
        <v>0</v>
      </c>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c r="AMK94" s="1"/>
      <c r="AML94" s="1"/>
      <c r="AMM94" s="1"/>
      <c r="AMN94" s="1"/>
      <c r="AMO94" s="1"/>
      <c r="AMP94" s="1"/>
      <c r="AMQ94" s="1"/>
      <c r="AMR94" s="1"/>
      <c r="AMS94" s="1"/>
      <c r="AMT94" s="1"/>
      <c r="AMU94" s="1"/>
      <c r="AMV94" s="1"/>
      <c r="AMW94" s="1"/>
      <c r="AMX94" s="1"/>
      <c r="AMY94" s="1"/>
      <c r="AMZ94" s="1"/>
      <c r="ANA94" s="1"/>
      <c r="ANB94" s="1"/>
      <c r="ANC94" s="1"/>
      <c r="AND94" s="1"/>
      <c r="ANE94" s="1"/>
      <c r="ANF94" s="1"/>
      <c r="ANG94" s="1"/>
      <c r="ANH94" s="1"/>
      <c r="ANI94" s="1"/>
      <c r="ANJ94" s="1"/>
      <c r="ANK94" s="1"/>
      <c r="ANL94" s="1"/>
      <c r="ANM94" s="1"/>
      <c r="ANN94" s="1"/>
      <c r="ANO94" s="1"/>
      <c r="ANP94" s="1"/>
      <c r="ANQ94" s="1"/>
      <c r="ANR94" s="1"/>
      <c r="ANS94" s="1"/>
      <c r="ANT94" s="1"/>
      <c r="ANU94" s="1"/>
      <c r="ANV94" s="1"/>
      <c r="ANW94" s="1"/>
      <c r="ANX94" s="1"/>
      <c r="ANY94" s="1"/>
      <c r="ANZ94" s="1"/>
      <c r="AOA94" s="1"/>
      <c r="AOB94" s="1"/>
      <c r="AOC94" s="1"/>
      <c r="AOD94" s="1"/>
      <c r="AOE94" s="1"/>
      <c r="AOF94" s="1"/>
      <c r="AOG94" s="1"/>
      <c r="AOH94" s="1"/>
      <c r="AOI94" s="1"/>
      <c r="AOJ94" s="1"/>
      <c r="AOK94" s="1"/>
      <c r="AOL94" s="1"/>
      <c r="AOM94" s="1"/>
      <c r="AON94" s="1"/>
      <c r="AOO94" s="1"/>
      <c r="AOP94" s="1"/>
      <c r="AOQ94" s="1"/>
      <c r="AOR94" s="1"/>
      <c r="AOS94" s="1"/>
      <c r="AOT94" s="1"/>
      <c r="AOU94" s="1"/>
      <c r="AOV94" s="1"/>
      <c r="AOW94" s="1"/>
      <c r="AOX94" s="1"/>
      <c r="AOY94" s="1"/>
      <c r="AOZ94" s="1"/>
      <c r="APA94" s="1"/>
      <c r="APB94" s="1"/>
      <c r="APC94" s="1"/>
      <c r="APD94" s="1"/>
      <c r="APE94" s="1"/>
      <c r="APF94" s="1"/>
      <c r="APG94" s="1"/>
      <c r="APH94" s="1"/>
      <c r="API94" s="1"/>
      <c r="APJ94" s="1"/>
      <c r="APK94" s="1"/>
      <c r="APL94" s="1"/>
      <c r="APM94" s="1"/>
      <c r="APN94" s="1"/>
      <c r="APO94" s="1"/>
      <c r="APP94" s="1"/>
      <c r="APQ94" s="1"/>
      <c r="APR94" s="1"/>
      <c r="APS94" s="1"/>
      <c r="APT94" s="1"/>
      <c r="APU94" s="1"/>
      <c r="APV94" s="1"/>
      <c r="APW94" s="1"/>
      <c r="APX94" s="1"/>
      <c r="APY94" s="1"/>
      <c r="APZ94" s="1"/>
      <c r="AQA94" s="1"/>
      <c r="AQB94" s="1"/>
      <c r="AQC94" s="1"/>
      <c r="AQD94" s="1"/>
      <c r="AQE94" s="1"/>
      <c r="AQF94" s="1"/>
      <c r="AQG94" s="1"/>
      <c r="AQH94" s="1"/>
      <c r="AQI94" s="1"/>
      <c r="AQJ94" s="1"/>
      <c r="AQK94" s="1"/>
      <c r="AQL94" s="1"/>
      <c r="AQM94" s="1"/>
      <c r="AQN94" s="1"/>
      <c r="AQO94" s="1"/>
      <c r="AQP94" s="1"/>
      <c r="AQQ94" s="1"/>
      <c r="AQR94" s="1"/>
      <c r="AQS94" s="1"/>
      <c r="AQT94" s="1"/>
      <c r="AQU94" s="1"/>
      <c r="AQV94" s="1"/>
      <c r="AQW94" s="1"/>
      <c r="AQX94" s="1"/>
      <c r="AQY94" s="1"/>
      <c r="AQZ94" s="1"/>
      <c r="ARA94" s="1"/>
      <c r="ARB94" s="1"/>
      <c r="ARC94" s="1"/>
      <c r="ARD94" s="1"/>
      <c r="ARE94" s="1"/>
      <c r="ARF94" s="1"/>
      <c r="ARG94" s="1"/>
      <c r="ARH94" s="1"/>
      <c r="ARI94" s="1"/>
      <c r="ARJ94" s="1"/>
      <c r="ARK94" s="1"/>
      <c r="ARL94" s="1"/>
      <c r="ARM94" s="1"/>
      <c r="ARN94" s="1"/>
      <c r="ARO94" s="1"/>
      <c r="ARP94" s="1"/>
      <c r="ARQ94" s="1"/>
      <c r="ARR94" s="1"/>
      <c r="ARS94" s="1"/>
      <c r="ART94" s="1"/>
      <c r="ARU94" s="1"/>
      <c r="ARV94" s="1"/>
      <c r="ARW94" s="1"/>
      <c r="ARX94" s="1"/>
      <c r="ARY94" s="1"/>
      <c r="ARZ94" s="1"/>
      <c r="ASA94" s="1"/>
      <c r="ASB94" s="1"/>
      <c r="ASC94" s="1"/>
      <c r="ASD94" s="1"/>
      <c r="ASE94" s="1"/>
      <c r="ASF94" s="1"/>
      <c r="ASG94" s="1"/>
      <c r="ASH94" s="1"/>
      <c r="ASI94" s="1"/>
      <c r="ASJ94" s="1"/>
      <c r="ASK94" s="1"/>
      <c r="ASL94" s="1"/>
      <c r="ASM94" s="1"/>
      <c r="ASN94" s="1"/>
      <c r="ASO94" s="1"/>
      <c r="ASP94" s="1"/>
      <c r="ASQ94" s="1"/>
      <c r="ASR94" s="1"/>
      <c r="ASS94" s="1"/>
      <c r="AST94" s="1"/>
      <c r="ASU94" s="1"/>
      <c r="ASV94" s="1"/>
      <c r="ASW94" s="1"/>
      <c r="ASX94" s="1"/>
      <c r="ASY94" s="1"/>
      <c r="ASZ94" s="1"/>
      <c r="ATA94" s="1"/>
      <c r="ATB94" s="1"/>
      <c r="ATC94" s="1"/>
      <c r="ATD94" s="1"/>
      <c r="ATE94" s="1"/>
      <c r="ATF94" s="1"/>
      <c r="ATG94" s="1"/>
      <c r="ATH94" s="1"/>
      <c r="ATI94" s="1"/>
      <c r="ATJ94" s="1"/>
      <c r="ATK94" s="1"/>
      <c r="ATL94" s="1"/>
      <c r="ATM94" s="1"/>
      <c r="ATN94" s="1"/>
      <c r="ATO94" s="1"/>
      <c r="ATP94" s="1"/>
      <c r="ATQ94" s="1"/>
      <c r="ATR94" s="1"/>
      <c r="ATS94" s="1"/>
      <c r="ATT94" s="1"/>
      <c r="ATU94" s="1"/>
      <c r="ATV94" s="1"/>
      <c r="ATW94" s="1"/>
      <c r="ATX94" s="1"/>
      <c r="ATY94" s="1"/>
      <c r="ATZ94" s="1"/>
      <c r="AUA94" s="1"/>
      <c r="AUB94" s="1"/>
      <c r="AUC94" s="1"/>
      <c r="AUD94" s="1"/>
      <c r="AUE94" s="1"/>
      <c r="AUF94" s="1"/>
      <c r="AUG94" s="1"/>
      <c r="AUH94" s="1"/>
      <c r="AUI94" s="1"/>
      <c r="AUJ94" s="1"/>
      <c r="AUK94" s="1"/>
    </row>
    <row r="95" spans="1:1233" s="519" customFormat="1" ht="14.25">
      <c r="A95" s="53"/>
      <c r="B95" s="98" t="str">
        <f>IF('Client Info'!$F$86="Yes",'Client Info'!$F$61,"N/A")</f>
        <v>N/A</v>
      </c>
      <c r="C95" s="99" t="str">
        <f>IF(B95="ISO 45001",'Client Info'!$B86,"N/A")</f>
        <v>N/A</v>
      </c>
      <c r="D95" s="182"/>
      <c r="E95" s="839">
        <f>'Effective Employees'!F81</f>
        <v>0</v>
      </c>
      <c r="F95" s="831"/>
      <c r="G95" s="840">
        <f>Z$378</f>
        <v>0</v>
      </c>
      <c r="H95" s="840">
        <f ca="1">(1/3)*Z378*T95*V95*X95*Z95</f>
        <v>0</v>
      </c>
      <c r="I95" s="840">
        <f ca="1">(2/3)*Z378*T95*V95*X95*Z95</f>
        <v>0</v>
      </c>
      <c r="J95" s="840" t="e">
        <f ca="1">Z379*T95*V95*X95*Z95/$AA$10</f>
        <v>#N/A</v>
      </c>
      <c r="K95" s="840">
        <f>IF($K$19="",0,Z379*T95*V95*X95*Z95/$AA$10)</f>
        <v>0</v>
      </c>
      <c r="L95" s="840">
        <f>IF($L$19="",0,Z379*T95*V95*X95*Z95/$AA$10)</f>
        <v>0</v>
      </c>
      <c r="M95" s="841" t="e">
        <f ca="1">IF($M$19="",0,Z379*T95*V95*X95*Z95/$AA$10)</f>
        <v>#N/A</v>
      </c>
      <c r="N95" s="841" t="e">
        <f ca="1">Z379*T95*V95*X95*Z95/$AA$10</f>
        <v>#N/A</v>
      </c>
      <c r="O95" s="842">
        <f ca="1">Z380*T95*V95*X95*Z95</f>
        <v>0</v>
      </c>
      <c r="P95" s="53"/>
      <c r="Q95" s="701"/>
      <c r="R95" s="208"/>
      <c r="S95" s="709">
        <f>1</f>
        <v>1</v>
      </c>
      <c r="T95" s="709">
        <f t="shared" si="37"/>
        <v>1</v>
      </c>
      <c r="U95" s="710">
        <f ca="1">'Adjustment Factors'!BC534</f>
        <v>0</v>
      </c>
      <c r="V95" s="711">
        <f t="shared" ca="1" si="38"/>
        <v>1</v>
      </c>
      <c r="W95" s="712">
        <f>-'Client Info'!$C$55/100</f>
        <v>0</v>
      </c>
      <c r="X95" s="712">
        <f t="shared" si="39"/>
        <v>1</v>
      </c>
      <c r="Y95" s="712">
        <f>IF(Overview!$C$15="Yes",1,0)</f>
        <v>0</v>
      </c>
      <c r="Z95" s="712">
        <f>IF(Y95=1,IF('Integrated Reduction'!$C$29="",1,('Integrated Reduction'!$C$29/100+1)),1)</f>
        <v>1</v>
      </c>
      <c r="AA95" s="712">
        <f>IF(Sampling!F103="Yes",1,0)</f>
        <v>0</v>
      </c>
      <c r="AB95" s="712">
        <f>IF(Sampling!L103="Yes",1,0)</f>
        <v>0</v>
      </c>
      <c r="AC95" s="712">
        <f>IF(Sampling!G103="Yes",1,0)</f>
        <v>0</v>
      </c>
      <c r="AD95" s="712">
        <f>IF(Sampling!H103="Yes",1,0)</f>
        <v>0</v>
      </c>
      <c r="AE95" s="712">
        <f>IF(Sampling!I103="Yes",1,0)</f>
        <v>0</v>
      </c>
      <c r="AF95" s="712">
        <f>IF(Sampling!J103="Yes",1,0)</f>
        <v>0</v>
      </c>
      <c r="AG95" s="713">
        <f>IF(Sampling!K103="Yes",1,0)</f>
        <v>0</v>
      </c>
      <c r="AH95" s="792">
        <f t="shared" ca="1" si="34"/>
        <v>0</v>
      </c>
      <c r="AI95" s="792">
        <f t="shared" ca="1" si="33"/>
        <v>0</v>
      </c>
      <c r="AJ95" s="792" t="e">
        <f t="shared" ca="1" si="14"/>
        <v>#N/A</v>
      </c>
      <c r="AK95" s="792">
        <f t="shared" si="40"/>
        <v>0</v>
      </c>
      <c r="AL95" s="792">
        <f t="shared" si="41"/>
        <v>0</v>
      </c>
      <c r="AM95" s="792" t="e">
        <f t="shared" ca="1" si="42"/>
        <v>#N/A</v>
      </c>
      <c r="AN95" s="792" t="e">
        <f t="shared" ca="1" si="43"/>
        <v>#N/A</v>
      </c>
      <c r="AO95" s="792">
        <f t="shared" ca="1" si="35"/>
        <v>0</v>
      </c>
      <c r="AP95" s="792">
        <f t="shared" ca="1" si="36"/>
        <v>0</v>
      </c>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c r="AMK95" s="1"/>
      <c r="AML95" s="1"/>
      <c r="AMM95" s="1"/>
      <c r="AMN95" s="1"/>
      <c r="AMO95" s="1"/>
      <c r="AMP95" s="1"/>
      <c r="AMQ95" s="1"/>
      <c r="AMR95" s="1"/>
      <c r="AMS95" s="1"/>
      <c r="AMT95" s="1"/>
      <c r="AMU95" s="1"/>
      <c r="AMV95" s="1"/>
      <c r="AMW95" s="1"/>
      <c r="AMX95" s="1"/>
      <c r="AMY95" s="1"/>
      <c r="AMZ95" s="1"/>
      <c r="ANA95" s="1"/>
      <c r="ANB95" s="1"/>
      <c r="ANC95" s="1"/>
      <c r="AND95" s="1"/>
      <c r="ANE95" s="1"/>
      <c r="ANF95" s="1"/>
      <c r="ANG95" s="1"/>
      <c r="ANH95" s="1"/>
      <c r="ANI95" s="1"/>
      <c r="ANJ95" s="1"/>
      <c r="ANK95" s="1"/>
      <c r="ANL95" s="1"/>
      <c r="ANM95" s="1"/>
      <c r="ANN95" s="1"/>
      <c r="ANO95" s="1"/>
      <c r="ANP95" s="1"/>
      <c r="ANQ95" s="1"/>
      <c r="ANR95" s="1"/>
      <c r="ANS95" s="1"/>
      <c r="ANT95" s="1"/>
      <c r="ANU95" s="1"/>
      <c r="ANV95" s="1"/>
      <c r="ANW95" s="1"/>
      <c r="ANX95" s="1"/>
      <c r="ANY95" s="1"/>
      <c r="ANZ95" s="1"/>
      <c r="AOA95" s="1"/>
      <c r="AOB95" s="1"/>
      <c r="AOC95" s="1"/>
      <c r="AOD95" s="1"/>
      <c r="AOE95" s="1"/>
      <c r="AOF95" s="1"/>
      <c r="AOG95" s="1"/>
      <c r="AOH95" s="1"/>
      <c r="AOI95" s="1"/>
      <c r="AOJ95" s="1"/>
      <c r="AOK95" s="1"/>
      <c r="AOL95" s="1"/>
      <c r="AOM95" s="1"/>
      <c r="AON95" s="1"/>
      <c r="AOO95" s="1"/>
      <c r="AOP95" s="1"/>
      <c r="AOQ95" s="1"/>
      <c r="AOR95" s="1"/>
      <c r="AOS95" s="1"/>
      <c r="AOT95" s="1"/>
      <c r="AOU95" s="1"/>
      <c r="AOV95" s="1"/>
      <c r="AOW95" s="1"/>
      <c r="AOX95" s="1"/>
      <c r="AOY95" s="1"/>
      <c r="AOZ95" s="1"/>
      <c r="APA95" s="1"/>
      <c r="APB95" s="1"/>
      <c r="APC95" s="1"/>
      <c r="APD95" s="1"/>
      <c r="APE95" s="1"/>
      <c r="APF95" s="1"/>
      <c r="APG95" s="1"/>
      <c r="APH95" s="1"/>
      <c r="API95" s="1"/>
      <c r="APJ95" s="1"/>
      <c r="APK95" s="1"/>
      <c r="APL95" s="1"/>
      <c r="APM95" s="1"/>
      <c r="APN95" s="1"/>
      <c r="APO95" s="1"/>
      <c r="APP95" s="1"/>
      <c r="APQ95" s="1"/>
      <c r="APR95" s="1"/>
      <c r="APS95" s="1"/>
      <c r="APT95" s="1"/>
      <c r="APU95" s="1"/>
      <c r="APV95" s="1"/>
      <c r="APW95" s="1"/>
      <c r="APX95" s="1"/>
      <c r="APY95" s="1"/>
      <c r="APZ95" s="1"/>
      <c r="AQA95" s="1"/>
      <c r="AQB95" s="1"/>
      <c r="AQC95" s="1"/>
      <c r="AQD95" s="1"/>
      <c r="AQE95" s="1"/>
      <c r="AQF95" s="1"/>
      <c r="AQG95" s="1"/>
      <c r="AQH95" s="1"/>
      <c r="AQI95" s="1"/>
      <c r="AQJ95" s="1"/>
      <c r="AQK95" s="1"/>
      <c r="AQL95" s="1"/>
      <c r="AQM95" s="1"/>
      <c r="AQN95" s="1"/>
      <c r="AQO95" s="1"/>
      <c r="AQP95" s="1"/>
      <c r="AQQ95" s="1"/>
      <c r="AQR95" s="1"/>
      <c r="AQS95" s="1"/>
      <c r="AQT95" s="1"/>
      <c r="AQU95" s="1"/>
      <c r="AQV95" s="1"/>
      <c r="AQW95" s="1"/>
      <c r="AQX95" s="1"/>
      <c r="AQY95" s="1"/>
      <c r="AQZ95" s="1"/>
      <c r="ARA95" s="1"/>
      <c r="ARB95" s="1"/>
      <c r="ARC95" s="1"/>
      <c r="ARD95" s="1"/>
      <c r="ARE95" s="1"/>
      <c r="ARF95" s="1"/>
      <c r="ARG95" s="1"/>
      <c r="ARH95" s="1"/>
      <c r="ARI95" s="1"/>
      <c r="ARJ95" s="1"/>
      <c r="ARK95" s="1"/>
      <c r="ARL95" s="1"/>
      <c r="ARM95" s="1"/>
      <c r="ARN95" s="1"/>
      <c r="ARO95" s="1"/>
      <c r="ARP95" s="1"/>
      <c r="ARQ95" s="1"/>
      <c r="ARR95" s="1"/>
      <c r="ARS95" s="1"/>
      <c r="ART95" s="1"/>
      <c r="ARU95" s="1"/>
      <c r="ARV95" s="1"/>
      <c r="ARW95" s="1"/>
      <c r="ARX95" s="1"/>
      <c r="ARY95" s="1"/>
      <c r="ARZ95" s="1"/>
      <c r="ASA95" s="1"/>
      <c r="ASB95" s="1"/>
      <c r="ASC95" s="1"/>
      <c r="ASD95" s="1"/>
      <c r="ASE95" s="1"/>
      <c r="ASF95" s="1"/>
      <c r="ASG95" s="1"/>
      <c r="ASH95" s="1"/>
      <c r="ASI95" s="1"/>
      <c r="ASJ95" s="1"/>
      <c r="ASK95" s="1"/>
      <c r="ASL95" s="1"/>
      <c r="ASM95" s="1"/>
      <c r="ASN95" s="1"/>
      <c r="ASO95" s="1"/>
      <c r="ASP95" s="1"/>
      <c r="ASQ95" s="1"/>
      <c r="ASR95" s="1"/>
      <c r="ASS95" s="1"/>
      <c r="AST95" s="1"/>
      <c r="ASU95" s="1"/>
      <c r="ASV95" s="1"/>
      <c r="ASW95" s="1"/>
      <c r="ASX95" s="1"/>
      <c r="ASY95" s="1"/>
      <c r="ASZ95" s="1"/>
      <c r="ATA95" s="1"/>
      <c r="ATB95" s="1"/>
      <c r="ATC95" s="1"/>
      <c r="ATD95" s="1"/>
      <c r="ATE95" s="1"/>
      <c r="ATF95" s="1"/>
      <c r="ATG95" s="1"/>
      <c r="ATH95" s="1"/>
      <c r="ATI95" s="1"/>
      <c r="ATJ95" s="1"/>
      <c r="ATK95" s="1"/>
      <c r="ATL95" s="1"/>
      <c r="ATM95" s="1"/>
      <c r="ATN95" s="1"/>
      <c r="ATO95" s="1"/>
      <c r="ATP95" s="1"/>
      <c r="ATQ95" s="1"/>
      <c r="ATR95" s="1"/>
      <c r="ATS95" s="1"/>
      <c r="ATT95" s="1"/>
      <c r="ATU95" s="1"/>
      <c r="ATV95" s="1"/>
      <c r="ATW95" s="1"/>
      <c r="ATX95" s="1"/>
      <c r="ATY95" s="1"/>
      <c r="ATZ95" s="1"/>
      <c r="AUA95" s="1"/>
      <c r="AUB95" s="1"/>
      <c r="AUC95" s="1"/>
      <c r="AUD95" s="1"/>
      <c r="AUE95" s="1"/>
      <c r="AUF95" s="1"/>
      <c r="AUG95" s="1"/>
      <c r="AUH95" s="1"/>
      <c r="AUI95" s="1"/>
      <c r="AUJ95" s="1"/>
      <c r="AUK95" s="1"/>
    </row>
    <row r="96" spans="1:1233" s="519" customFormat="1" ht="14.25">
      <c r="A96" s="53"/>
      <c r="B96" s="95" t="str">
        <f>IF('Client Info'!$D$87="Yes",'Client Info'!$D$61,"N/A")</f>
        <v>N/A</v>
      </c>
      <c r="C96" s="96" t="str">
        <f>IF(B96="ISO 9001",'Client Info'!$B87,"N/A")</f>
        <v>N/A</v>
      </c>
      <c r="D96" s="180"/>
      <c r="E96" s="843">
        <f>'Effective Employees'!F82</f>
        <v>0</v>
      </c>
      <c r="F96" s="831"/>
      <c r="G96" s="832">
        <f>AA$345</f>
        <v>0</v>
      </c>
      <c r="H96" s="832">
        <f ca="1">(1/3)*AA345*T96*V96*X96*Z96</f>
        <v>0</v>
      </c>
      <c r="I96" s="832">
        <f ca="1">(2/3)*AA345*T96*V96*X96*Z96</f>
        <v>0</v>
      </c>
      <c r="J96" s="832" t="e">
        <f ca="1">AA346*T96*V96*X96*Z96/$AA$10</f>
        <v>#N/A</v>
      </c>
      <c r="K96" s="832">
        <f>IF($K$19="",0,AA346*T96*V96*X96*Z96/$AA$10)</f>
        <v>0</v>
      </c>
      <c r="L96" s="832">
        <f>IF($L$19="",0,AA346*T96*V96*X96*Z96/$AA$10)</f>
        <v>0</v>
      </c>
      <c r="M96" s="833" t="e">
        <f ca="1">IF($M$19="",0,AA346*T96*V96*X96*Z96/$AA$10)</f>
        <v>#N/A</v>
      </c>
      <c r="N96" s="844" t="e">
        <f ca="1">AA346*T96*V96*X96*Z96/$AA$10</f>
        <v>#N/A</v>
      </c>
      <c r="O96" s="436">
        <f ca="1">AA347*T96*V96*X96*Z96</f>
        <v>0</v>
      </c>
      <c r="P96" s="53"/>
      <c r="Q96" s="701"/>
      <c r="R96" s="208"/>
      <c r="S96" s="702">
        <f>1</f>
        <v>1</v>
      </c>
      <c r="T96" s="702">
        <f t="shared" si="37"/>
        <v>1</v>
      </c>
      <c r="U96" s="703">
        <f ca="1">'Adjustment Factors'!AA535</f>
        <v>0</v>
      </c>
      <c r="V96" s="704">
        <f t="shared" ca="1" si="38"/>
        <v>1</v>
      </c>
      <c r="W96" s="705">
        <f>-'Client Info'!$C$55/100</f>
        <v>0</v>
      </c>
      <c r="X96" s="705">
        <f t="shared" si="39"/>
        <v>1</v>
      </c>
      <c r="Y96" s="705">
        <f>IF(Overview!$C$13="Yes",1,0)</f>
        <v>0</v>
      </c>
      <c r="Z96" s="705">
        <f>IF(Y96=1,IF('Integrated Reduction'!$C$29="",1,('Integrated Reduction'!$C$29/100+1)),1)</f>
        <v>1</v>
      </c>
      <c r="AA96" s="705">
        <f>IF(Sampling!F104="Yes",1,0)</f>
        <v>0</v>
      </c>
      <c r="AB96" s="705">
        <f>IF(Sampling!L104="Yes",1,0)</f>
        <v>0</v>
      </c>
      <c r="AC96" s="705">
        <f>IF(Sampling!G104="Yes",1,0)</f>
        <v>0</v>
      </c>
      <c r="AD96" s="705">
        <f>IF(Sampling!H104="Yes",1,0)</f>
        <v>0</v>
      </c>
      <c r="AE96" s="705">
        <f>IF(Sampling!I104="Yes",1,0)</f>
        <v>0</v>
      </c>
      <c r="AF96" s="705">
        <f>IF(Sampling!J104="Yes",1,0)</f>
        <v>0</v>
      </c>
      <c r="AG96" s="706">
        <f>IF(Sampling!K104="Yes",1,0)</f>
        <v>0</v>
      </c>
      <c r="AH96" s="790">
        <f t="shared" ca="1" si="34"/>
        <v>0</v>
      </c>
      <c r="AI96" s="790">
        <f t="shared" ca="1" si="33"/>
        <v>0</v>
      </c>
      <c r="AJ96" s="790" t="e">
        <f t="shared" ca="1" si="14"/>
        <v>#N/A</v>
      </c>
      <c r="AK96" s="790">
        <f t="shared" si="40"/>
        <v>0</v>
      </c>
      <c r="AL96" s="790">
        <f t="shared" si="41"/>
        <v>0</v>
      </c>
      <c r="AM96" s="790" t="e">
        <f t="shared" ca="1" si="42"/>
        <v>#N/A</v>
      </c>
      <c r="AN96" s="790" t="e">
        <f t="shared" ca="1" si="43"/>
        <v>#N/A</v>
      </c>
      <c r="AO96" s="790">
        <f t="shared" ca="1" si="35"/>
        <v>0</v>
      </c>
      <c r="AP96" s="790">
        <f t="shared" ca="1" si="36"/>
        <v>0</v>
      </c>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c r="AMK96" s="1"/>
      <c r="AML96" s="1"/>
      <c r="AMM96" s="1"/>
      <c r="AMN96" s="1"/>
      <c r="AMO96" s="1"/>
      <c r="AMP96" s="1"/>
      <c r="AMQ96" s="1"/>
      <c r="AMR96" s="1"/>
      <c r="AMS96" s="1"/>
      <c r="AMT96" s="1"/>
      <c r="AMU96" s="1"/>
      <c r="AMV96" s="1"/>
      <c r="AMW96" s="1"/>
      <c r="AMX96" s="1"/>
      <c r="AMY96" s="1"/>
      <c r="AMZ96" s="1"/>
      <c r="ANA96" s="1"/>
      <c r="ANB96" s="1"/>
      <c r="ANC96" s="1"/>
      <c r="AND96" s="1"/>
      <c r="ANE96" s="1"/>
      <c r="ANF96" s="1"/>
      <c r="ANG96" s="1"/>
      <c r="ANH96" s="1"/>
      <c r="ANI96" s="1"/>
      <c r="ANJ96" s="1"/>
      <c r="ANK96" s="1"/>
      <c r="ANL96" s="1"/>
      <c r="ANM96" s="1"/>
      <c r="ANN96" s="1"/>
      <c r="ANO96" s="1"/>
      <c r="ANP96" s="1"/>
      <c r="ANQ96" s="1"/>
      <c r="ANR96" s="1"/>
      <c r="ANS96" s="1"/>
      <c r="ANT96" s="1"/>
      <c r="ANU96" s="1"/>
      <c r="ANV96" s="1"/>
      <c r="ANW96" s="1"/>
      <c r="ANX96" s="1"/>
      <c r="ANY96" s="1"/>
      <c r="ANZ96" s="1"/>
      <c r="AOA96" s="1"/>
      <c r="AOB96" s="1"/>
      <c r="AOC96" s="1"/>
      <c r="AOD96" s="1"/>
      <c r="AOE96" s="1"/>
      <c r="AOF96" s="1"/>
      <c r="AOG96" s="1"/>
      <c r="AOH96" s="1"/>
      <c r="AOI96" s="1"/>
      <c r="AOJ96" s="1"/>
      <c r="AOK96" s="1"/>
      <c r="AOL96" s="1"/>
      <c r="AOM96" s="1"/>
      <c r="AON96" s="1"/>
      <c r="AOO96" s="1"/>
      <c r="AOP96" s="1"/>
      <c r="AOQ96" s="1"/>
      <c r="AOR96" s="1"/>
      <c r="AOS96" s="1"/>
      <c r="AOT96" s="1"/>
      <c r="AOU96" s="1"/>
      <c r="AOV96" s="1"/>
      <c r="AOW96" s="1"/>
      <c r="AOX96" s="1"/>
      <c r="AOY96" s="1"/>
      <c r="AOZ96" s="1"/>
      <c r="APA96" s="1"/>
      <c r="APB96" s="1"/>
      <c r="APC96" s="1"/>
      <c r="APD96" s="1"/>
      <c r="APE96" s="1"/>
      <c r="APF96" s="1"/>
      <c r="APG96" s="1"/>
      <c r="APH96" s="1"/>
      <c r="API96" s="1"/>
      <c r="APJ96" s="1"/>
      <c r="APK96" s="1"/>
      <c r="APL96" s="1"/>
      <c r="APM96" s="1"/>
      <c r="APN96" s="1"/>
      <c r="APO96" s="1"/>
      <c r="APP96" s="1"/>
      <c r="APQ96" s="1"/>
      <c r="APR96" s="1"/>
      <c r="APS96" s="1"/>
      <c r="APT96" s="1"/>
      <c r="APU96" s="1"/>
      <c r="APV96" s="1"/>
      <c r="APW96" s="1"/>
      <c r="APX96" s="1"/>
      <c r="APY96" s="1"/>
      <c r="APZ96" s="1"/>
      <c r="AQA96" s="1"/>
      <c r="AQB96" s="1"/>
      <c r="AQC96" s="1"/>
      <c r="AQD96" s="1"/>
      <c r="AQE96" s="1"/>
      <c r="AQF96" s="1"/>
      <c r="AQG96" s="1"/>
      <c r="AQH96" s="1"/>
      <c r="AQI96" s="1"/>
      <c r="AQJ96" s="1"/>
      <c r="AQK96" s="1"/>
      <c r="AQL96" s="1"/>
      <c r="AQM96" s="1"/>
      <c r="AQN96" s="1"/>
      <c r="AQO96" s="1"/>
      <c r="AQP96" s="1"/>
      <c r="AQQ96" s="1"/>
      <c r="AQR96" s="1"/>
      <c r="AQS96" s="1"/>
      <c r="AQT96" s="1"/>
      <c r="AQU96" s="1"/>
      <c r="AQV96" s="1"/>
      <c r="AQW96" s="1"/>
      <c r="AQX96" s="1"/>
      <c r="AQY96" s="1"/>
      <c r="AQZ96" s="1"/>
      <c r="ARA96" s="1"/>
      <c r="ARB96" s="1"/>
      <c r="ARC96" s="1"/>
      <c r="ARD96" s="1"/>
      <c r="ARE96" s="1"/>
      <c r="ARF96" s="1"/>
      <c r="ARG96" s="1"/>
      <c r="ARH96" s="1"/>
      <c r="ARI96" s="1"/>
      <c r="ARJ96" s="1"/>
      <c r="ARK96" s="1"/>
      <c r="ARL96" s="1"/>
      <c r="ARM96" s="1"/>
      <c r="ARN96" s="1"/>
      <c r="ARO96" s="1"/>
      <c r="ARP96" s="1"/>
      <c r="ARQ96" s="1"/>
      <c r="ARR96" s="1"/>
      <c r="ARS96" s="1"/>
      <c r="ART96" s="1"/>
      <c r="ARU96" s="1"/>
      <c r="ARV96" s="1"/>
      <c r="ARW96" s="1"/>
      <c r="ARX96" s="1"/>
      <c r="ARY96" s="1"/>
      <c r="ARZ96" s="1"/>
      <c r="ASA96" s="1"/>
      <c r="ASB96" s="1"/>
      <c r="ASC96" s="1"/>
      <c r="ASD96" s="1"/>
      <c r="ASE96" s="1"/>
      <c r="ASF96" s="1"/>
      <c r="ASG96" s="1"/>
      <c r="ASH96" s="1"/>
      <c r="ASI96" s="1"/>
      <c r="ASJ96" s="1"/>
      <c r="ASK96" s="1"/>
      <c r="ASL96" s="1"/>
      <c r="ASM96" s="1"/>
      <c r="ASN96" s="1"/>
      <c r="ASO96" s="1"/>
      <c r="ASP96" s="1"/>
      <c r="ASQ96" s="1"/>
      <c r="ASR96" s="1"/>
      <c r="ASS96" s="1"/>
      <c r="AST96" s="1"/>
      <c r="ASU96" s="1"/>
      <c r="ASV96" s="1"/>
      <c r="ASW96" s="1"/>
      <c r="ASX96" s="1"/>
      <c r="ASY96" s="1"/>
      <c r="ASZ96" s="1"/>
      <c r="ATA96" s="1"/>
      <c r="ATB96" s="1"/>
      <c r="ATC96" s="1"/>
      <c r="ATD96" s="1"/>
      <c r="ATE96" s="1"/>
      <c r="ATF96" s="1"/>
      <c r="ATG96" s="1"/>
      <c r="ATH96" s="1"/>
      <c r="ATI96" s="1"/>
      <c r="ATJ96" s="1"/>
      <c r="ATK96" s="1"/>
      <c r="ATL96" s="1"/>
      <c r="ATM96" s="1"/>
      <c r="ATN96" s="1"/>
      <c r="ATO96" s="1"/>
      <c r="ATP96" s="1"/>
      <c r="ATQ96" s="1"/>
      <c r="ATR96" s="1"/>
      <c r="ATS96" s="1"/>
      <c r="ATT96" s="1"/>
      <c r="ATU96" s="1"/>
      <c r="ATV96" s="1"/>
      <c r="ATW96" s="1"/>
      <c r="ATX96" s="1"/>
      <c r="ATY96" s="1"/>
      <c r="ATZ96" s="1"/>
      <c r="AUA96" s="1"/>
      <c r="AUB96" s="1"/>
      <c r="AUC96" s="1"/>
      <c r="AUD96" s="1"/>
      <c r="AUE96" s="1"/>
      <c r="AUF96" s="1"/>
      <c r="AUG96" s="1"/>
      <c r="AUH96" s="1"/>
      <c r="AUI96" s="1"/>
      <c r="AUJ96" s="1"/>
      <c r="AUK96" s="1"/>
    </row>
    <row r="97" spans="1:1233" s="519" customFormat="1" ht="14.25">
      <c r="A97" s="53"/>
      <c r="B97" s="97" t="str">
        <f>IF('Client Info'!$E$87="Yes",'Client Info'!$E$61,"N/A")</f>
        <v>N/A</v>
      </c>
      <c r="C97" s="62" t="str">
        <f>IF(B97="ISO 14001",'Client Info'!$B87,"N/A")</f>
        <v>N/A</v>
      </c>
      <c r="D97" s="181"/>
      <c r="E97" s="834">
        <f>'Effective Employees'!F83</f>
        <v>0</v>
      </c>
      <c r="F97" s="831"/>
      <c r="G97" s="835">
        <f>AA$363</f>
        <v>0</v>
      </c>
      <c r="H97" s="835">
        <f ca="1">(1/3)*AA363*T97*V97*X97*Z97</f>
        <v>0</v>
      </c>
      <c r="I97" s="835">
        <f ca="1">(2/3)*AA363*T97*V97*X97*Z97</f>
        <v>0</v>
      </c>
      <c r="J97" s="835" t="e">
        <f ca="1">AA364*T97*V97*X97*Z97/$AA$10</f>
        <v>#N/A</v>
      </c>
      <c r="K97" s="835">
        <f>IF($K$19="",0,AA364*T97*V97*X97*Z97/$AA$10)</f>
        <v>0</v>
      </c>
      <c r="L97" s="835">
        <f>IF($L$19="",0,AA364*T97*V97*X97*Z97/$AA$10)</f>
        <v>0</v>
      </c>
      <c r="M97" s="836" t="e">
        <f ca="1">IF($M$19="",0,AA364*T97*V97*X97*Z97/$AA$10)</f>
        <v>#N/A</v>
      </c>
      <c r="N97" s="837" t="e">
        <f ca="1">AA364*T97*V97*X97*Z97/$AA$10</f>
        <v>#N/A</v>
      </c>
      <c r="O97" s="838">
        <f ca="1">AA365*T97*V97*X97*Z97</f>
        <v>0</v>
      </c>
      <c r="P97" s="53"/>
      <c r="Q97" s="701"/>
      <c r="R97" s="208"/>
      <c r="S97" s="386">
        <f>1</f>
        <v>1</v>
      </c>
      <c r="T97" s="386">
        <f t="shared" si="37"/>
        <v>1</v>
      </c>
      <c r="U97" s="707">
        <f ca="1">'Adjustment Factors'!AP535</f>
        <v>0</v>
      </c>
      <c r="V97" s="208">
        <f t="shared" ca="1" si="38"/>
        <v>1</v>
      </c>
      <c r="W97" s="67">
        <f>-'Client Info'!$C$55/100</f>
        <v>0</v>
      </c>
      <c r="X97" s="67">
        <f t="shared" si="39"/>
        <v>1</v>
      </c>
      <c r="Y97" s="67">
        <f>IF(Overview!$C$14="Yes",1,0)</f>
        <v>0</v>
      </c>
      <c r="Z97" s="67">
        <f>IF(Y97=1,IF('Integrated Reduction'!$C$29="",1,('Integrated Reduction'!$C$29/100+1)),1)</f>
        <v>1</v>
      </c>
      <c r="AA97" s="67">
        <f>IF(Sampling!F105="Yes",1,0)</f>
        <v>0</v>
      </c>
      <c r="AB97" s="67">
        <f>IF(Sampling!L105="Yes",1,0)</f>
        <v>0</v>
      </c>
      <c r="AC97" s="67">
        <f>IF(Sampling!G105="Yes",1,0)</f>
        <v>0</v>
      </c>
      <c r="AD97" s="67">
        <f>IF(Sampling!H105="Yes",1,0)</f>
        <v>0</v>
      </c>
      <c r="AE97" s="67">
        <f>IF(Sampling!I105="Yes",1,0)</f>
        <v>0</v>
      </c>
      <c r="AF97" s="67">
        <f>IF(Sampling!J105="Yes",1,0)</f>
        <v>0</v>
      </c>
      <c r="AG97" s="708">
        <f>IF(Sampling!K105="Yes",1,0)</f>
        <v>0</v>
      </c>
      <c r="AH97" s="791">
        <f t="shared" ca="1" si="34"/>
        <v>0</v>
      </c>
      <c r="AI97" s="791">
        <f t="shared" ca="1" si="33"/>
        <v>0</v>
      </c>
      <c r="AJ97" s="791" t="e">
        <f t="shared" ca="1" si="14"/>
        <v>#N/A</v>
      </c>
      <c r="AK97" s="791">
        <f t="shared" si="40"/>
        <v>0</v>
      </c>
      <c r="AL97" s="791">
        <f t="shared" si="41"/>
        <v>0</v>
      </c>
      <c r="AM97" s="791" t="e">
        <f t="shared" ca="1" si="42"/>
        <v>#N/A</v>
      </c>
      <c r="AN97" s="791" t="e">
        <f t="shared" ca="1" si="43"/>
        <v>#N/A</v>
      </c>
      <c r="AO97" s="791">
        <f t="shared" ca="1" si="35"/>
        <v>0</v>
      </c>
      <c r="AP97" s="791">
        <f t="shared" ca="1" si="36"/>
        <v>0</v>
      </c>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c r="AMK97" s="1"/>
      <c r="AML97" s="1"/>
      <c r="AMM97" s="1"/>
      <c r="AMN97" s="1"/>
      <c r="AMO97" s="1"/>
      <c r="AMP97" s="1"/>
      <c r="AMQ97" s="1"/>
      <c r="AMR97" s="1"/>
      <c r="AMS97" s="1"/>
      <c r="AMT97" s="1"/>
      <c r="AMU97" s="1"/>
      <c r="AMV97" s="1"/>
      <c r="AMW97" s="1"/>
      <c r="AMX97" s="1"/>
      <c r="AMY97" s="1"/>
      <c r="AMZ97" s="1"/>
      <c r="ANA97" s="1"/>
      <c r="ANB97" s="1"/>
      <c r="ANC97" s="1"/>
      <c r="AND97" s="1"/>
      <c r="ANE97" s="1"/>
      <c r="ANF97" s="1"/>
      <c r="ANG97" s="1"/>
      <c r="ANH97" s="1"/>
      <c r="ANI97" s="1"/>
      <c r="ANJ97" s="1"/>
      <c r="ANK97" s="1"/>
      <c r="ANL97" s="1"/>
      <c r="ANM97" s="1"/>
      <c r="ANN97" s="1"/>
      <c r="ANO97" s="1"/>
      <c r="ANP97" s="1"/>
      <c r="ANQ97" s="1"/>
      <c r="ANR97" s="1"/>
      <c r="ANS97" s="1"/>
      <c r="ANT97" s="1"/>
      <c r="ANU97" s="1"/>
      <c r="ANV97" s="1"/>
      <c r="ANW97" s="1"/>
      <c r="ANX97" s="1"/>
      <c r="ANY97" s="1"/>
      <c r="ANZ97" s="1"/>
      <c r="AOA97" s="1"/>
      <c r="AOB97" s="1"/>
      <c r="AOC97" s="1"/>
      <c r="AOD97" s="1"/>
      <c r="AOE97" s="1"/>
      <c r="AOF97" s="1"/>
      <c r="AOG97" s="1"/>
      <c r="AOH97" s="1"/>
      <c r="AOI97" s="1"/>
      <c r="AOJ97" s="1"/>
      <c r="AOK97" s="1"/>
      <c r="AOL97" s="1"/>
      <c r="AOM97" s="1"/>
      <c r="AON97" s="1"/>
      <c r="AOO97" s="1"/>
      <c r="AOP97" s="1"/>
      <c r="AOQ97" s="1"/>
      <c r="AOR97" s="1"/>
      <c r="AOS97" s="1"/>
      <c r="AOT97" s="1"/>
      <c r="AOU97" s="1"/>
      <c r="AOV97" s="1"/>
      <c r="AOW97" s="1"/>
      <c r="AOX97" s="1"/>
      <c r="AOY97" s="1"/>
      <c r="AOZ97" s="1"/>
      <c r="APA97" s="1"/>
      <c r="APB97" s="1"/>
      <c r="APC97" s="1"/>
      <c r="APD97" s="1"/>
      <c r="APE97" s="1"/>
      <c r="APF97" s="1"/>
      <c r="APG97" s="1"/>
      <c r="APH97" s="1"/>
      <c r="API97" s="1"/>
      <c r="APJ97" s="1"/>
      <c r="APK97" s="1"/>
      <c r="APL97" s="1"/>
      <c r="APM97" s="1"/>
      <c r="APN97" s="1"/>
      <c r="APO97" s="1"/>
      <c r="APP97" s="1"/>
      <c r="APQ97" s="1"/>
      <c r="APR97" s="1"/>
      <c r="APS97" s="1"/>
      <c r="APT97" s="1"/>
      <c r="APU97" s="1"/>
      <c r="APV97" s="1"/>
      <c r="APW97" s="1"/>
      <c r="APX97" s="1"/>
      <c r="APY97" s="1"/>
      <c r="APZ97" s="1"/>
      <c r="AQA97" s="1"/>
      <c r="AQB97" s="1"/>
      <c r="AQC97" s="1"/>
      <c r="AQD97" s="1"/>
      <c r="AQE97" s="1"/>
      <c r="AQF97" s="1"/>
      <c r="AQG97" s="1"/>
      <c r="AQH97" s="1"/>
      <c r="AQI97" s="1"/>
      <c r="AQJ97" s="1"/>
      <c r="AQK97" s="1"/>
      <c r="AQL97" s="1"/>
      <c r="AQM97" s="1"/>
      <c r="AQN97" s="1"/>
      <c r="AQO97" s="1"/>
      <c r="AQP97" s="1"/>
      <c r="AQQ97" s="1"/>
      <c r="AQR97" s="1"/>
      <c r="AQS97" s="1"/>
      <c r="AQT97" s="1"/>
      <c r="AQU97" s="1"/>
      <c r="AQV97" s="1"/>
      <c r="AQW97" s="1"/>
      <c r="AQX97" s="1"/>
      <c r="AQY97" s="1"/>
      <c r="AQZ97" s="1"/>
      <c r="ARA97" s="1"/>
      <c r="ARB97" s="1"/>
      <c r="ARC97" s="1"/>
      <c r="ARD97" s="1"/>
      <c r="ARE97" s="1"/>
      <c r="ARF97" s="1"/>
      <c r="ARG97" s="1"/>
      <c r="ARH97" s="1"/>
      <c r="ARI97" s="1"/>
      <c r="ARJ97" s="1"/>
      <c r="ARK97" s="1"/>
      <c r="ARL97" s="1"/>
      <c r="ARM97" s="1"/>
      <c r="ARN97" s="1"/>
      <c r="ARO97" s="1"/>
      <c r="ARP97" s="1"/>
      <c r="ARQ97" s="1"/>
      <c r="ARR97" s="1"/>
      <c r="ARS97" s="1"/>
      <c r="ART97" s="1"/>
      <c r="ARU97" s="1"/>
      <c r="ARV97" s="1"/>
      <c r="ARW97" s="1"/>
      <c r="ARX97" s="1"/>
      <c r="ARY97" s="1"/>
      <c r="ARZ97" s="1"/>
      <c r="ASA97" s="1"/>
      <c r="ASB97" s="1"/>
      <c r="ASC97" s="1"/>
      <c r="ASD97" s="1"/>
      <c r="ASE97" s="1"/>
      <c r="ASF97" s="1"/>
      <c r="ASG97" s="1"/>
      <c r="ASH97" s="1"/>
      <c r="ASI97" s="1"/>
      <c r="ASJ97" s="1"/>
      <c r="ASK97" s="1"/>
      <c r="ASL97" s="1"/>
      <c r="ASM97" s="1"/>
      <c r="ASN97" s="1"/>
      <c r="ASO97" s="1"/>
      <c r="ASP97" s="1"/>
      <c r="ASQ97" s="1"/>
      <c r="ASR97" s="1"/>
      <c r="ASS97" s="1"/>
      <c r="AST97" s="1"/>
      <c r="ASU97" s="1"/>
      <c r="ASV97" s="1"/>
      <c r="ASW97" s="1"/>
      <c r="ASX97" s="1"/>
      <c r="ASY97" s="1"/>
      <c r="ASZ97" s="1"/>
      <c r="ATA97" s="1"/>
      <c r="ATB97" s="1"/>
      <c r="ATC97" s="1"/>
      <c r="ATD97" s="1"/>
      <c r="ATE97" s="1"/>
      <c r="ATF97" s="1"/>
      <c r="ATG97" s="1"/>
      <c r="ATH97" s="1"/>
      <c r="ATI97" s="1"/>
      <c r="ATJ97" s="1"/>
      <c r="ATK97" s="1"/>
      <c r="ATL97" s="1"/>
      <c r="ATM97" s="1"/>
      <c r="ATN97" s="1"/>
      <c r="ATO97" s="1"/>
      <c r="ATP97" s="1"/>
      <c r="ATQ97" s="1"/>
      <c r="ATR97" s="1"/>
      <c r="ATS97" s="1"/>
      <c r="ATT97" s="1"/>
      <c r="ATU97" s="1"/>
      <c r="ATV97" s="1"/>
      <c r="ATW97" s="1"/>
      <c r="ATX97" s="1"/>
      <c r="ATY97" s="1"/>
      <c r="ATZ97" s="1"/>
      <c r="AUA97" s="1"/>
      <c r="AUB97" s="1"/>
      <c r="AUC97" s="1"/>
      <c r="AUD97" s="1"/>
      <c r="AUE97" s="1"/>
      <c r="AUF97" s="1"/>
      <c r="AUG97" s="1"/>
      <c r="AUH97" s="1"/>
      <c r="AUI97" s="1"/>
      <c r="AUJ97" s="1"/>
      <c r="AUK97" s="1"/>
    </row>
    <row r="98" spans="1:1233" s="519" customFormat="1" ht="14.25">
      <c r="A98" s="53"/>
      <c r="B98" s="98" t="str">
        <f>IF('Client Info'!$F$87="Yes",'Client Info'!$F$61,"N/A")</f>
        <v>N/A</v>
      </c>
      <c r="C98" s="99" t="str">
        <f>IF(B98="ISO 45001",'Client Info'!$B87,"N/A")</f>
        <v>N/A</v>
      </c>
      <c r="D98" s="182"/>
      <c r="E98" s="839">
        <f>'Effective Employees'!F84</f>
        <v>0</v>
      </c>
      <c r="F98" s="831"/>
      <c r="G98" s="840">
        <f>AA$378</f>
        <v>0</v>
      </c>
      <c r="H98" s="840">
        <f ca="1">(1/3)*AA378*T98*V98*X98*Z98</f>
        <v>0</v>
      </c>
      <c r="I98" s="840">
        <f ca="1">(2/3)*AA378*T98*V98*X98*Z98</f>
        <v>0</v>
      </c>
      <c r="J98" s="840" t="e">
        <f ca="1">AA379*T98*V98*X98*Z98/$AA$10</f>
        <v>#N/A</v>
      </c>
      <c r="K98" s="840">
        <f>IF($K$19="",0,AA379*T98*V98*X98*Z98/$AA$10)</f>
        <v>0</v>
      </c>
      <c r="L98" s="840">
        <f>IF($L$19="",0,AA379*T98*V98*X98*Z98/$AA$10)</f>
        <v>0</v>
      </c>
      <c r="M98" s="841" t="e">
        <f ca="1">IF($M$19="",0,AA379*T98*V98*X98*Z98/$AA$10)</f>
        <v>#N/A</v>
      </c>
      <c r="N98" s="841" t="e">
        <f ca="1">AA379*T98*V98*X98*Z98/$AA$10</f>
        <v>#N/A</v>
      </c>
      <c r="O98" s="842">
        <f ca="1">AA380*T98*V98*X98*Z98</f>
        <v>0</v>
      </c>
      <c r="P98" s="53"/>
      <c r="Q98" s="701"/>
      <c r="R98" s="208"/>
      <c r="S98" s="709">
        <f>1</f>
        <v>1</v>
      </c>
      <c r="T98" s="709">
        <f t="shared" si="37"/>
        <v>1</v>
      </c>
      <c r="U98" s="710">
        <f ca="1">'Adjustment Factors'!BC535</f>
        <v>0</v>
      </c>
      <c r="V98" s="711">
        <f t="shared" ca="1" si="38"/>
        <v>1</v>
      </c>
      <c r="W98" s="712">
        <f>-'Client Info'!$C$55/100</f>
        <v>0</v>
      </c>
      <c r="X98" s="712">
        <f t="shared" si="39"/>
        <v>1</v>
      </c>
      <c r="Y98" s="712">
        <f>IF(Overview!$C$15="Yes",1,0)</f>
        <v>0</v>
      </c>
      <c r="Z98" s="712">
        <f>IF(Y98=1,IF('Integrated Reduction'!$C$29="",1,('Integrated Reduction'!$C$29/100+1)),1)</f>
        <v>1</v>
      </c>
      <c r="AA98" s="712">
        <f>IF(Sampling!F106="Yes",1,0)</f>
        <v>0</v>
      </c>
      <c r="AB98" s="712">
        <f>IF(Sampling!L106="Yes",1,0)</f>
        <v>0</v>
      </c>
      <c r="AC98" s="712">
        <f>IF(Sampling!G106="Yes",1,0)</f>
        <v>0</v>
      </c>
      <c r="AD98" s="712">
        <f>IF(Sampling!H106="Yes",1,0)</f>
        <v>0</v>
      </c>
      <c r="AE98" s="712">
        <f>IF(Sampling!I106="Yes",1,0)</f>
        <v>0</v>
      </c>
      <c r="AF98" s="712">
        <f>IF(Sampling!J106="Yes",1,0)</f>
        <v>0</v>
      </c>
      <c r="AG98" s="713">
        <f>IF(Sampling!K106="Yes",1,0)</f>
        <v>0</v>
      </c>
      <c r="AH98" s="792">
        <f t="shared" ca="1" si="34"/>
        <v>0</v>
      </c>
      <c r="AI98" s="792">
        <f t="shared" ca="1" si="33"/>
        <v>0</v>
      </c>
      <c r="AJ98" s="792" t="e">
        <f t="shared" ca="1" si="14"/>
        <v>#N/A</v>
      </c>
      <c r="AK98" s="792">
        <f t="shared" si="40"/>
        <v>0</v>
      </c>
      <c r="AL98" s="792">
        <f t="shared" si="41"/>
        <v>0</v>
      </c>
      <c r="AM98" s="792" t="e">
        <f t="shared" ca="1" si="42"/>
        <v>#N/A</v>
      </c>
      <c r="AN98" s="792" t="e">
        <f t="shared" ca="1" si="43"/>
        <v>#N/A</v>
      </c>
      <c r="AO98" s="792">
        <f t="shared" ca="1" si="35"/>
        <v>0</v>
      </c>
      <c r="AP98" s="792">
        <f t="shared" ca="1" si="36"/>
        <v>0</v>
      </c>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c r="AMK98" s="1"/>
      <c r="AML98" s="1"/>
      <c r="AMM98" s="1"/>
      <c r="AMN98" s="1"/>
      <c r="AMO98" s="1"/>
      <c r="AMP98" s="1"/>
      <c r="AMQ98" s="1"/>
      <c r="AMR98" s="1"/>
      <c r="AMS98" s="1"/>
      <c r="AMT98" s="1"/>
      <c r="AMU98" s="1"/>
      <c r="AMV98" s="1"/>
      <c r="AMW98" s="1"/>
      <c r="AMX98" s="1"/>
      <c r="AMY98" s="1"/>
      <c r="AMZ98" s="1"/>
      <c r="ANA98" s="1"/>
      <c r="ANB98" s="1"/>
      <c r="ANC98" s="1"/>
      <c r="AND98" s="1"/>
      <c r="ANE98" s="1"/>
      <c r="ANF98" s="1"/>
      <c r="ANG98" s="1"/>
      <c r="ANH98" s="1"/>
      <c r="ANI98" s="1"/>
      <c r="ANJ98" s="1"/>
      <c r="ANK98" s="1"/>
      <c r="ANL98" s="1"/>
      <c r="ANM98" s="1"/>
      <c r="ANN98" s="1"/>
      <c r="ANO98" s="1"/>
      <c r="ANP98" s="1"/>
      <c r="ANQ98" s="1"/>
      <c r="ANR98" s="1"/>
      <c r="ANS98" s="1"/>
      <c r="ANT98" s="1"/>
      <c r="ANU98" s="1"/>
      <c r="ANV98" s="1"/>
      <c r="ANW98" s="1"/>
      <c r="ANX98" s="1"/>
      <c r="ANY98" s="1"/>
      <c r="ANZ98" s="1"/>
      <c r="AOA98" s="1"/>
      <c r="AOB98" s="1"/>
      <c r="AOC98" s="1"/>
      <c r="AOD98" s="1"/>
      <c r="AOE98" s="1"/>
      <c r="AOF98" s="1"/>
      <c r="AOG98" s="1"/>
      <c r="AOH98" s="1"/>
      <c r="AOI98" s="1"/>
      <c r="AOJ98" s="1"/>
      <c r="AOK98" s="1"/>
      <c r="AOL98" s="1"/>
      <c r="AOM98" s="1"/>
      <c r="AON98" s="1"/>
      <c r="AOO98" s="1"/>
      <c r="AOP98" s="1"/>
      <c r="AOQ98" s="1"/>
      <c r="AOR98" s="1"/>
      <c r="AOS98" s="1"/>
      <c r="AOT98" s="1"/>
      <c r="AOU98" s="1"/>
      <c r="AOV98" s="1"/>
      <c r="AOW98" s="1"/>
      <c r="AOX98" s="1"/>
      <c r="AOY98" s="1"/>
      <c r="AOZ98" s="1"/>
      <c r="APA98" s="1"/>
      <c r="APB98" s="1"/>
      <c r="APC98" s="1"/>
      <c r="APD98" s="1"/>
      <c r="APE98" s="1"/>
      <c r="APF98" s="1"/>
      <c r="APG98" s="1"/>
      <c r="APH98" s="1"/>
      <c r="API98" s="1"/>
      <c r="APJ98" s="1"/>
      <c r="APK98" s="1"/>
      <c r="APL98" s="1"/>
      <c r="APM98" s="1"/>
      <c r="APN98" s="1"/>
      <c r="APO98" s="1"/>
      <c r="APP98" s="1"/>
      <c r="APQ98" s="1"/>
      <c r="APR98" s="1"/>
      <c r="APS98" s="1"/>
      <c r="APT98" s="1"/>
      <c r="APU98" s="1"/>
      <c r="APV98" s="1"/>
      <c r="APW98" s="1"/>
      <c r="APX98" s="1"/>
      <c r="APY98" s="1"/>
      <c r="APZ98" s="1"/>
      <c r="AQA98" s="1"/>
      <c r="AQB98" s="1"/>
      <c r="AQC98" s="1"/>
      <c r="AQD98" s="1"/>
      <c r="AQE98" s="1"/>
      <c r="AQF98" s="1"/>
      <c r="AQG98" s="1"/>
      <c r="AQH98" s="1"/>
      <c r="AQI98" s="1"/>
      <c r="AQJ98" s="1"/>
      <c r="AQK98" s="1"/>
      <c r="AQL98" s="1"/>
      <c r="AQM98" s="1"/>
      <c r="AQN98" s="1"/>
      <c r="AQO98" s="1"/>
      <c r="AQP98" s="1"/>
      <c r="AQQ98" s="1"/>
      <c r="AQR98" s="1"/>
      <c r="AQS98" s="1"/>
      <c r="AQT98" s="1"/>
      <c r="AQU98" s="1"/>
      <c r="AQV98" s="1"/>
      <c r="AQW98" s="1"/>
      <c r="AQX98" s="1"/>
      <c r="AQY98" s="1"/>
      <c r="AQZ98" s="1"/>
      <c r="ARA98" s="1"/>
      <c r="ARB98" s="1"/>
      <c r="ARC98" s="1"/>
      <c r="ARD98" s="1"/>
      <c r="ARE98" s="1"/>
      <c r="ARF98" s="1"/>
      <c r="ARG98" s="1"/>
      <c r="ARH98" s="1"/>
      <c r="ARI98" s="1"/>
      <c r="ARJ98" s="1"/>
      <c r="ARK98" s="1"/>
      <c r="ARL98" s="1"/>
      <c r="ARM98" s="1"/>
      <c r="ARN98" s="1"/>
      <c r="ARO98" s="1"/>
      <c r="ARP98" s="1"/>
      <c r="ARQ98" s="1"/>
      <c r="ARR98" s="1"/>
      <c r="ARS98" s="1"/>
      <c r="ART98" s="1"/>
      <c r="ARU98" s="1"/>
      <c r="ARV98" s="1"/>
      <c r="ARW98" s="1"/>
      <c r="ARX98" s="1"/>
      <c r="ARY98" s="1"/>
      <c r="ARZ98" s="1"/>
      <c r="ASA98" s="1"/>
      <c r="ASB98" s="1"/>
      <c r="ASC98" s="1"/>
      <c r="ASD98" s="1"/>
      <c r="ASE98" s="1"/>
      <c r="ASF98" s="1"/>
      <c r="ASG98" s="1"/>
      <c r="ASH98" s="1"/>
      <c r="ASI98" s="1"/>
      <c r="ASJ98" s="1"/>
      <c r="ASK98" s="1"/>
      <c r="ASL98" s="1"/>
      <c r="ASM98" s="1"/>
      <c r="ASN98" s="1"/>
      <c r="ASO98" s="1"/>
      <c r="ASP98" s="1"/>
      <c r="ASQ98" s="1"/>
      <c r="ASR98" s="1"/>
      <c r="ASS98" s="1"/>
      <c r="AST98" s="1"/>
      <c r="ASU98" s="1"/>
      <c r="ASV98" s="1"/>
      <c r="ASW98" s="1"/>
      <c r="ASX98" s="1"/>
      <c r="ASY98" s="1"/>
      <c r="ASZ98" s="1"/>
      <c r="ATA98" s="1"/>
      <c r="ATB98" s="1"/>
      <c r="ATC98" s="1"/>
      <c r="ATD98" s="1"/>
      <c r="ATE98" s="1"/>
      <c r="ATF98" s="1"/>
      <c r="ATG98" s="1"/>
      <c r="ATH98" s="1"/>
      <c r="ATI98" s="1"/>
      <c r="ATJ98" s="1"/>
      <c r="ATK98" s="1"/>
      <c r="ATL98" s="1"/>
      <c r="ATM98" s="1"/>
      <c r="ATN98" s="1"/>
      <c r="ATO98" s="1"/>
      <c r="ATP98" s="1"/>
      <c r="ATQ98" s="1"/>
      <c r="ATR98" s="1"/>
      <c r="ATS98" s="1"/>
      <c r="ATT98" s="1"/>
      <c r="ATU98" s="1"/>
      <c r="ATV98" s="1"/>
      <c r="ATW98" s="1"/>
      <c r="ATX98" s="1"/>
      <c r="ATY98" s="1"/>
      <c r="ATZ98" s="1"/>
      <c r="AUA98" s="1"/>
      <c r="AUB98" s="1"/>
      <c r="AUC98" s="1"/>
      <c r="AUD98" s="1"/>
      <c r="AUE98" s="1"/>
      <c r="AUF98" s="1"/>
      <c r="AUG98" s="1"/>
      <c r="AUH98" s="1"/>
      <c r="AUI98" s="1"/>
      <c r="AUJ98" s="1"/>
      <c r="AUK98" s="1"/>
    </row>
    <row r="99" spans="1:1233" s="519" customFormat="1" ht="14.25">
      <c r="A99" s="53"/>
      <c r="B99" s="95" t="str">
        <f>IF('Client Info'!$D$88="Yes",'Client Info'!$D$61,"N/A")</f>
        <v>N/A</v>
      </c>
      <c r="C99" s="96" t="str">
        <f>IF(B99="ISO 9001",'Client Info'!$B88,"N/A")</f>
        <v>N/A</v>
      </c>
      <c r="D99" s="180"/>
      <c r="E99" s="843">
        <f>'Effective Employees'!F85</f>
        <v>0</v>
      </c>
      <c r="F99" s="831"/>
      <c r="G99" s="832">
        <f>AB$345</f>
        <v>0</v>
      </c>
      <c r="H99" s="832">
        <f ca="1">(1/3)*AB345*T99*V99*X99*Z99</f>
        <v>0</v>
      </c>
      <c r="I99" s="832">
        <f ca="1">(2/3)*AB345*T99*V99*X99*Z99</f>
        <v>0</v>
      </c>
      <c r="J99" s="832" t="e">
        <f ca="1">AB346*T99*V99*X99*Z99/$AA$10</f>
        <v>#N/A</v>
      </c>
      <c r="K99" s="832">
        <f>IF($K$19="",0,AB346*T99*V99*X99*Z99/$AA$10)</f>
        <v>0</v>
      </c>
      <c r="L99" s="832">
        <f>IF($L$19="",0,AB346*T99*V99*X99*Z99/$AA$10)</f>
        <v>0</v>
      </c>
      <c r="M99" s="833" t="e">
        <f ca="1">IF($M$19="",0,AB346*T99*V99*X99*Z99/$AA$10)</f>
        <v>#N/A</v>
      </c>
      <c r="N99" s="844" t="e">
        <f ca="1">AB346*T99*V99*X99*Z99/$AA$10</f>
        <v>#N/A</v>
      </c>
      <c r="O99" s="436">
        <f ca="1">AB347*T99*V99*X99*Z99</f>
        <v>0</v>
      </c>
      <c r="P99" s="53"/>
      <c r="Q99" s="701"/>
      <c r="R99" s="208"/>
      <c r="S99" s="702">
        <f>1</f>
        <v>1</v>
      </c>
      <c r="T99" s="702">
        <f>IF(S99=0.2,S99+1,1)</f>
        <v>1</v>
      </c>
      <c r="U99" s="703">
        <f ca="1">'Adjustment Factors'!AA536</f>
        <v>0</v>
      </c>
      <c r="V99" s="704">
        <f ca="1">U99+1</f>
        <v>1</v>
      </c>
      <c r="W99" s="705">
        <f>-'Client Info'!$C$55/100</f>
        <v>0</v>
      </c>
      <c r="X99" s="705">
        <f>W99+1</f>
        <v>1</v>
      </c>
      <c r="Y99" s="705">
        <f>IF(Overview!$C$13="Yes",1,0)</f>
        <v>0</v>
      </c>
      <c r="Z99" s="705">
        <f>IF(Y99=1,IF('Integrated Reduction'!$C$29="",1,('Integrated Reduction'!$C$29/100+1)),1)</f>
        <v>1</v>
      </c>
      <c r="AA99" s="705">
        <f>IF(Sampling!F107="Yes",1,0)</f>
        <v>0</v>
      </c>
      <c r="AB99" s="705">
        <f>IF(Sampling!L107="Yes",1,0)</f>
        <v>0</v>
      </c>
      <c r="AC99" s="705">
        <f>IF(Sampling!G107="Yes",1,0)</f>
        <v>0</v>
      </c>
      <c r="AD99" s="705">
        <f>IF(Sampling!H107="Yes",1,0)</f>
        <v>0</v>
      </c>
      <c r="AE99" s="705">
        <f>IF(Sampling!I107="Yes",1,0)</f>
        <v>0</v>
      </c>
      <c r="AF99" s="705">
        <f>IF(Sampling!J107="Yes",1,0)</f>
        <v>0</v>
      </c>
      <c r="AG99" s="706">
        <f>IF(Sampling!K107="Yes",1,0)</f>
        <v>0</v>
      </c>
      <c r="AH99" s="790">
        <f t="shared" ca="1" si="34"/>
        <v>0</v>
      </c>
      <c r="AI99" s="790">
        <f t="shared" ca="1" si="33"/>
        <v>0</v>
      </c>
      <c r="AJ99" s="790" t="e">
        <f t="shared" ca="1" si="14"/>
        <v>#N/A</v>
      </c>
      <c r="AK99" s="790">
        <f t="shared" si="40"/>
        <v>0</v>
      </c>
      <c r="AL99" s="790">
        <f t="shared" si="41"/>
        <v>0</v>
      </c>
      <c r="AM99" s="790" t="e">
        <f t="shared" ca="1" si="42"/>
        <v>#N/A</v>
      </c>
      <c r="AN99" s="790" t="e">
        <f t="shared" ca="1" si="43"/>
        <v>#N/A</v>
      </c>
      <c r="AO99" s="790">
        <f t="shared" ca="1" si="35"/>
        <v>0</v>
      </c>
      <c r="AP99" s="790">
        <f t="shared" ca="1" si="36"/>
        <v>0</v>
      </c>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c r="AMK99" s="1"/>
      <c r="AML99" s="1"/>
      <c r="AMM99" s="1"/>
      <c r="AMN99" s="1"/>
      <c r="AMO99" s="1"/>
      <c r="AMP99" s="1"/>
      <c r="AMQ99" s="1"/>
      <c r="AMR99" s="1"/>
      <c r="AMS99" s="1"/>
      <c r="AMT99" s="1"/>
      <c r="AMU99" s="1"/>
      <c r="AMV99" s="1"/>
      <c r="AMW99" s="1"/>
      <c r="AMX99" s="1"/>
      <c r="AMY99" s="1"/>
      <c r="AMZ99" s="1"/>
      <c r="ANA99" s="1"/>
      <c r="ANB99" s="1"/>
      <c r="ANC99" s="1"/>
      <c r="AND99" s="1"/>
      <c r="ANE99" s="1"/>
      <c r="ANF99" s="1"/>
      <c r="ANG99" s="1"/>
      <c r="ANH99" s="1"/>
      <c r="ANI99" s="1"/>
      <c r="ANJ99" s="1"/>
      <c r="ANK99" s="1"/>
      <c r="ANL99" s="1"/>
      <c r="ANM99" s="1"/>
      <c r="ANN99" s="1"/>
      <c r="ANO99" s="1"/>
      <c r="ANP99" s="1"/>
      <c r="ANQ99" s="1"/>
      <c r="ANR99" s="1"/>
      <c r="ANS99" s="1"/>
      <c r="ANT99" s="1"/>
      <c r="ANU99" s="1"/>
      <c r="ANV99" s="1"/>
      <c r="ANW99" s="1"/>
      <c r="ANX99" s="1"/>
      <c r="ANY99" s="1"/>
      <c r="ANZ99" s="1"/>
      <c r="AOA99" s="1"/>
      <c r="AOB99" s="1"/>
      <c r="AOC99" s="1"/>
      <c r="AOD99" s="1"/>
      <c r="AOE99" s="1"/>
      <c r="AOF99" s="1"/>
      <c r="AOG99" s="1"/>
      <c r="AOH99" s="1"/>
      <c r="AOI99" s="1"/>
      <c r="AOJ99" s="1"/>
      <c r="AOK99" s="1"/>
      <c r="AOL99" s="1"/>
      <c r="AOM99" s="1"/>
      <c r="AON99" s="1"/>
      <c r="AOO99" s="1"/>
      <c r="AOP99" s="1"/>
      <c r="AOQ99" s="1"/>
      <c r="AOR99" s="1"/>
      <c r="AOS99" s="1"/>
      <c r="AOT99" s="1"/>
      <c r="AOU99" s="1"/>
      <c r="AOV99" s="1"/>
      <c r="AOW99" s="1"/>
      <c r="AOX99" s="1"/>
      <c r="AOY99" s="1"/>
      <c r="AOZ99" s="1"/>
      <c r="APA99" s="1"/>
      <c r="APB99" s="1"/>
      <c r="APC99" s="1"/>
      <c r="APD99" s="1"/>
      <c r="APE99" s="1"/>
      <c r="APF99" s="1"/>
      <c r="APG99" s="1"/>
      <c r="APH99" s="1"/>
      <c r="API99" s="1"/>
      <c r="APJ99" s="1"/>
      <c r="APK99" s="1"/>
      <c r="APL99" s="1"/>
      <c r="APM99" s="1"/>
      <c r="APN99" s="1"/>
      <c r="APO99" s="1"/>
      <c r="APP99" s="1"/>
      <c r="APQ99" s="1"/>
      <c r="APR99" s="1"/>
      <c r="APS99" s="1"/>
      <c r="APT99" s="1"/>
      <c r="APU99" s="1"/>
      <c r="APV99" s="1"/>
      <c r="APW99" s="1"/>
      <c r="APX99" s="1"/>
      <c r="APY99" s="1"/>
      <c r="APZ99" s="1"/>
      <c r="AQA99" s="1"/>
      <c r="AQB99" s="1"/>
      <c r="AQC99" s="1"/>
      <c r="AQD99" s="1"/>
      <c r="AQE99" s="1"/>
      <c r="AQF99" s="1"/>
      <c r="AQG99" s="1"/>
      <c r="AQH99" s="1"/>
      <c r="AQI99" s="1"/>
      <c r="AQJ99" s="1"/>
      <c r="AQK99" s="1"/>
      <c r="AQL99" s="1"/>
      <c r="AQM99" s="1"/>
      <c r="AQN99" s="1"/>
      <c r="AQO99" s="1"/>
      <c r="AQP99" s="1"/>
      <c r="AQQ99" s="1"/>
      <c r="AQR99" s="1"/>
      <c r="AQS99" s="1"/>
      <c r="AQT99" s="1"/>
      <c r="AQU99" s="1"/>
      <c r="AQV99" s="1"/>
      <c r="AQW99" s="1"/>
      <c r="AQX99" s="1"/>
      <c r="AQY99" s="1"/>
      <c r="AQZ99" s="1"/>
      <c r="ARA99" s="1"/>
      <c r="ARB99" s="1"/>
      <c r="ARC99" s="1"/>
      <c r="ARD99" s="1"/>
      <c r="ARE99" s="1"/>
      <c r="ARF99" s="1"/>
      <c r="ARG99" s="1"/>
      <c r="ARH99" s="1"/>
      <c r="ARI99" s="1"/>
      <c r="ARJ99" s="1"/>
      <c r="ARK99" s="1"/>
      <c r="ARL99" s="1"/>
      <c r="ARM99" s="1"/>
      <c r="ARN99" s="1"/>
      <c r="ARO99" s="1"/>
      <c r="ARP99" s="1"/>
      <c r="ARQ99" s="1"/>
      <c r="ARR99" s="1"/>
      <c r="ARS99" s="1"/>
      <c r="ART99" s="1"/>
      <c r="ARU99" s="1"/>
      <c r="ARV99" s="1"/>
      <c r="ARW99" s="1"/>
      <c r="ARX99" s="1"/>
      <c r="ARY99" s="1"/>
      <c r="ARZ99" s="1"/>
      <c r="ASA99" s="1"/>
      <c r="ASB99" s="1"/>
      <c r="ASC99" s="1"/>
      <c r="ASD99" s="1"/>
      <c r="ASE99" s="1"/>
      <c r="ASF99" s="1"/>
      <c r="ASG99" s="1"/>
      <c r="ASH99" s="1"/>
      <c r="ASI99" s="1"/>
      <c r="ASJ99" s="1"/>
      <c r="ASK99" s="1"/>
      <c r="ASL99" s="1"/>
      <c r="ASM99" s="1"/>
      <c r="ASN99" s="1"/>
      <c r="ASO99" s="1"/>
      <c r="ASP99" s="1"/>
      <c r="ASQ99" s="1"/>
      <c r="ASR99" s="1"/>
      <c r="ASS99" s="1"/>
      <c r="AST99" s="1"/>
      <c r="ASU99" s="1"/>
      <c r="ASV99" s="1"/>
      <c r="ASW99" s="1"/>
      <c r="ASX99" s="1"/>
      <c r="ASY99" s="1"/>
      <c r="ASZ99" s="1"/>
      <c r="ATA99" s="1"/>
      <c r="ATB99" s="1"/>
      <c r="ATC99" s="1"/>
      <c r="ATD99" s="1"/>
      <c r="ATE99" s="1"/>
      <c r="ATF99" s="1"/>
      <c r="ATG99" s="1"/>
      <c r="ATH99" s="1"/>
      <c r="ATI99" s="1"/>
      <c r="ATJ99" s="1"/>
      <c r="ATK99" s="1"/>
      <c r="ATL99" s="1"/>
      <c r="ATM99" s="1"/>
      <c r="ATN99" s="1"/>
      <c r="ATO99" s="1"/>
      <c r="ATP99" s="1"/>
      <c r="ATQ99" s="1"/>
      <c r="ATR99" s="1"/>
      <c r="ATS99" s="1"/>
      <c r="ATT99" s="1"/>
      <c r="ATU99" s="1"/>
      <c r="ATV99" s="1"/>
      <c r="ATW99" s="1"/>
      <c r="ATX99" s="1"/>
      <c r="ATY99" s="1"/>
      <c r="ATZ99" s="1"/>
      <c r="AUA99" s="1"/>
      <c r="AUB99" s="1"/>
      <c r="AUC99" s="1"/>
      <c r="AUD99" s="1"/>
      <c r="AUE99" s="1"/>
      <c r="AUF99" s="1"/>
      <c r="AUG99" s="1"/>
      <c r="AUH99" s="1"/>
      <c r="AUI99" s="1"/>
      <c r="AUJ99" s="1"/>
      <c r="AUK99" s="1"/>
    </row>
    <row r="100" spans="1:1233" s="519" customFormat="1" ht="14.25">
      <c r="A100" s="53"/>
      <c r="B100" s="97" t="str">
        <f>IF('Client Info'!$E$88="Yes",'Client Info'!$E$61,"N/A")</f>
        <v>N/A</v>
      </c>
      <c r="C100" s="62" t="str">
        <f>IF(B100="ISO 14001",'Client Info'!$B88,"N/A")</f>
        <v>N/A</v>
      </c>
      <c r="D100" s="181"/>
      <c r="E100" s="834">
        <f>'Effective Employees'!F86</f>
        <v>0</v>
      </c>
      <c r="F100" s="831"/>
      <c r="G100" s="835">
        <f>AB$363</f>
        <v>0</v>
      </c>
      <c r="H100" s="835">
        <f ca="1">(1/3)*AB363*T100*V100*X100*Z100</f>
        <v>0</v>
      </c>
      <c r="I100" s="835">
        <f ca="1">(2/3)*AB363*T100*V100*X100*Z100</f>
        <v>0</v>
      </c>
      <c r="J100" s="835" t="e">
        <f ca="1">AB364*T100*V100*X100*Z100/$AA$10</f>
        <v>#N/A</v>
      </c>
      <c r="K100" s="835">
        <f>IF($K$19="",0,AB364*T100*V100*X100*Z100/$AA$10)</f>
        <v>0</v>
      </c>
      <c r="L100" s="835">
        <f>IF($L$19="",0,AB364*T100*V100*X100*Z100/$AA$10)</f>
        <v>0</v>
      </c>
      <c r="M100" s="836" t="e">
        <f ca="1">IF($M$19="",0,AB364*T100*V100*X100*Z100/$AA$10)</f>
        <v>#N/A</v>
      </c>
      <c r="N100" s="837" t="e">
        <f ca="1">AB364*T100*V100*X100*Z100/$AA$10</f>
        <v>#N/A</v>
      </c>
      <c r="O100" s="838">
        <f ca="1">AB365*T100*V100*X100*Z100</f>
        <v>0</v>
      </c>
      <c r="P100" s="53"/>
      <c r="Q100" s="701"/>
      <c r="R100" s="208"/>
      <c r="S100" s="386">
        <f>1</f>
        <v>1</v>
      </c>
      <c r="T100" s="386">
        <f>IF(S100=0.2,S100+1,1)</f>
        <v>1</v>
      </c>
      <c r="U100" s="707">
        <f ca="1">'Adjustment Factors'!AP536</f>
        <v>0</v>
      </c>
      <c r="V100" s="208">
        <f ca="1">U100+1</f>
        <v>1</v>
      </c>
      <c r="W100" s="67">
        <f>-'Client Info'!$C$55/100</f>
        <v>0</v>
      </c>
      <c r="X100" s="67">
        <f>W100+1</f>
        <v>1</v>
      </c>
      <c r="Y100" s="67">
        <f>IF(Overview!$C$14="Yes",1,0)</f>
        <v>0</v>
      </c>
      <c r="Z100" s="67">
        <f>IF(Y100=1,IF('Integrated Reduction'!$C$29="",1,('Integrated Reduction'!$C$29/100+1)),1)</f>
        <v>1</v>
      </c>
      <c r="AA100" s="67">
        <f>IF(Sampling!F108="Yes",1,0)</f>
        <v>0</v>
      </c>
      <c r="AB100" s="67">
        <f>IF(Sampling!L108="Yes",1,0)</f>
        <v>0</v>
      </c>
      <c r="AC100" s="67">
        <f>IF(Sampling!G108="Yes",1,0)</f>
        <v>0</v>
      </c>
      <c r="AD100" s="67">
        <f>IF(Sampling!H108="Yes",1,0)</f>
        <v>0</v>
      </c>
      <c r="AE100" s="67">
        <f>IF(Sampling!I108="Yes",1,0)</f>
        <v>0</v>
      </c>
      <c r="AF100" s="67">
        <f>IF(Sampling!J108="Yes",1,0)</f>
        <v>0</v>
      </c>
      <c r="AG100" s="708">
        <f>IF(Sampling!K108="Yes",1,0)</f>
        <v>0</v>
      </c>
      <c r="AH100" s="791">
        <f t="shared" ca="1" si="34"/>
        <v>0</v>
      </c>
      <c r="AI100" s="791">
        <f t="shared" ca="1" si="33"/>
        <v>0</v>
      </c>
      <c r="AJ100" s="791" t="e">
        <f t="shared" ca="1" si="14"/>
        <v>#N/A</v>
      </c>
      <c r="AK100" s="791">
        <f t="shared" si="40"/>
        <v>0</v>
      </c>
      <c r="AL100" s="791">
        <f t="shared" si="41"/>
        <v>0</v>
      </c>
      <c r="AM100" s="791" t="e">
        <f t="shared" ca="1" si="42"/>
        <v>#N/A</v>
      </c>
      <c r="AN100" s="791" t="e">
        <f t="shared" ca="1" si="43"/>
        <v>#N/A</v>
      </c>
      <c r="AO100" s="791">
        <f t="shared" ca="1" si="35"/>
        <v>0</v>
      </c>
      <c r="AP100" s="791">
        <f t="shared" ca="1" si="36"/>
        <v>0</v>
      </c>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c r="AMK100" s="1"/>
      <c r="AML100" s="1"/>
      <c r="AMM100" s="1"/>
      <c r="AMN100" s="1"/>
      <c r="AMO100" s="1"/>
      <c r="AMP100" s="1"/>
      <c r="AMQ100" s="1"/>
      <c r="AMR100" s="1"/>
      <c r="AMS100" s="1"/>
      <c r="AMT100" s="1"/>
      <c r="AMU100" s="1"/>
      <c r="AMV100" s="1"/>
      <c r="AMW100" s="1"/>
      <c r="AMX100" s="1"/>
      <c r="AMY100" s="1"/>
      <c r="AMZ100" s="1"/>
      <c r="ANA100" s="1"/>
      <c r="ANB100" s="1"/>
      <c r="ANC100" s="1"/>
      <c r="AND100" s="1"/>
      <c r="ANE100" s="1"/>
      <c r="ANF100" s="1"/>
      <c r="ANG100" s="1"/>
      <c r="ANH100" s="1"/>
      <c r="ANI100" s="1"/>
      <c r="ANJ100" s="1"/>
      <c r="ANK100" s="1"/>
      <c r="ANL100" s="1"/>
      <c r="ANM100" s="1"/>
      <c r="ANN100" s="1"/>
      <c r="ANO100" s="1"/>
      <c r="ANP100" s="1"/>
      <c r="ANQ100" s="1"/>
      <c r="ANR100" s="1"/>
      <c r="ANS100" s="1"/>
      <c r="ANT100" s="1"/>
      <c r="ANU100" s="1"/>
      <c r="ANV100" s="1"/>
      <c r="ANW100" s="1"/>
      <c r="ANX100" s="1"/>
      <c r="ANY100" s="1"/>
      <c r="ANZ100" s="1"/>
      <c r="AOA100" s="1"/>
      <c r="AOB100" s="1"/>
      <c r="AOC100" s="1"/>
      <c r="AOD100" s="1"/>
      <c r="AOE100" s="1"/>
      <c r="AOF100" s="1"/>
      <c r="AOG100" s="1"/>
      <c r="AOH100" s="1"/>
      <c r="AOI100" s="1"/>
      <c r="AOJ100" s="1"/>
      <c r="AOK100" s="1"/>
      <c r="AOL100" s="1"/>
      <c r="AOM100" s="1"/>
      <c r="AON100" s="1"/>
      <c r="AOO100" s="1"/>
      <c r="AOP100" s="1"/>
      <c r="AOQ100" s="1"/>
      <c r="AOR100" s="1"/>
      <c r="AOS100" s="1"/>
      <c r="AOT100" s="1"/>
      <c r="AOU100" s="1"/>
      <c r="AOV100" s="1"/>
      <c r="AOW100" s="1"/>
      <c r="AOX100" s="1"/>
      <c r="AOY100" s="1"/>
      <c r="AOZ100" s="1"/>
      <c r="APA100" s="1"/>
      <c r="APB100" s="1"/>
      <c r="APC100" s="1"/>
      <c r="APD100" s="1"/>
      <c r="APE100" s="1"/>
      <c r="APF100" s="1"/>
      <c r="APG100" s="1"/>
      <c r="APH100" s="1"/>
      <c r="API100" s="1"/>
      <c r="APJ100" s="1"/>
      <c r="APK100" s="1"/>
      <c r="APL100" s="1"/>
      <c r="APM100" s="1"/>
      <c r="APN100" s="1"/>
      <c r="APO100" s="1"/>
      <c r="APP100" s="1"/>
      <c r="APQ100" s="1"/>
      <c r="APR100" s="1"/>
      <c r="APS100" s="1"/>
      <c r="APT100" s="1"/>
      <c r="APU100" s="1"/>
      <c r="APV100" s="1"/>
      <c r="APW100" s="1"/>
      <c r="APX100" s="1"/>
      <c r="APY100" s="1"/>
      <c r="APZ100" s="1"/>
      <c r="AQA100" s="1"/>
      <c r="AQB100" s="1"/>
      <c r="AQC100" s="1"/>
      <c r="AQD100" s="1"/>
      <c r="AQE100" s="1"/>
      <c r="AQF100" s="1"/>
      <c r="AQG100" s="1"/>
      <c r="AQH100" s="1"/>
      <c r="AQI100" s="1"/>
      <c r="AQJ100" s="1"/>
      <c r="AQK100" s="1"/>
      <c r="AQL100" s="1"/>
      <c r="AQM100" s="1"/>
      <c r="AQN100" s="1"/>
      <c r="AQO100" s="1"/>
      <c r="AQP100" s="1"/>
      <c r="AQQ100" s="1"/>
      <c r="AQR100" s="1"/>
      <c r="AQS100" s="1"/>
      <c r="AQT100" s="1"/>
      <c r="AQU100" s="1"/>
      <c r="AQV100" s="1"/>
      <c r="AQW100" s="1"/>
      <c r="AQX100" s="1"/>
      <c r="AQY100" s="1"/>
      <c r="AQZ100" s="1"/>
      <c r="ARA100" s="1"/>
      <c r="ARB100" s="1"/>
      <c r="ARC100" s="1"/>
      <c r="ARD100" s="1"/>
      <c r="ARE100" s="1"/>
      <c r="ARF100" s="1"/>
      <c r="ARG100" s="1"/>
      <c r="ARH100" s="1"/>
      <c r="ARI100" s="1"/>
      <c r="ARJ100" s="1"/>
      <c r="ARK100" s="1"/>
      <c r="ARL100" s="1"/>
      <c r="ARM100" s="1"/>
      <c r="ARN100" s="1"/>
      <c r="ARO100" s="1"/>
      <c r="ARP100" s="1"/>
      <c r="ARQ100" s="1"/>
      <c r="ARR100" s="1"/>
      <c r="ARS100" s="1"/>
      <c r="ART100" s="1"/>
      <c r="ARU100" s="1"/>
      <c r="ARV100" s="1"/>
      <c r="ARW100" s="1"/>
      <c r="ARX100" s="1"/>
      <c r="ARY100" s="1"/>
      <c r="ARZ100" s="1"/>
      <c r="ASA100" s="1"/>
      <c r="ASB100" s="1"/>
      <c r="ASC100" s="1"/>
      <c r="ASD100" s="1"/>
      <c r="ASE100" s="1"/>
      <c r="ASF100" s="1"/>
      <c r="ASG100" s="1"/>
      <c r="ASH100" s="1"/>
      <c r="ASI100" s="1"/>
      <c r="ASJ100" s="1"/>
      <c r="ASK100" s="1"/>
      <c r="ASL100" s="1"/>
      <c r="ASM100" s="1"/>
      <c r="ASN100" s="1"/>
      <c r="ASO100" s="1"/>
      <c r="ASP100" s="1"/>
      <c r="ASQ100" s="1"/>
      <c r="ASR100" s="1"/>
      <c r="ASS100" s="1"/>
      <c r="AST100" s="1"/>
      <c r="ASU100" s="1"/>
      <c r="ASV100" s="1"/>
      <c r="ASW100" s="1"/>
      <c r="ASX100" s="1"/>
      <c r="ASY100" s="1"/>
      <c r="ASZ100" s="1"/>
      <c r="ATA100" s="1"/>
      <c r="ATB100" s="1"/>
      <c r="ATC100" s="1"/>
      <c r="ATD100" s="1"/>
      <c r="ATE100" s="1"/>
      <c r="ATF100" s="1"/>
      <c r="ATG100" s="1"/>
      <c r="ATH100" s="1"/>
      <c r="ATI100" s="1"/>
      <c r="ATJ100" s="1"/>
      <c r="ATK100" s="1"/>
      <c r="ATL100" s="1"/>
      <c r="ATM100" s="1"/>
      <c r="ATN100" s="1"/>
      <c r="ATO100" s="1"/>
      <c r="ATP100" s="1"/>
      <c r="ATQ100" s="1"/>
      <c r="ATR100" s="1"/>
      <c r="ATS100" s="1"/>
      <c r="ATT100" s="1"/>
      <c r="ATU100" s="1"/>
      <c r="ATV100" s="1"/>
      <c r="ATW100" s="1"/>
      <c r="ATX100" s="1"/>
      <c r="ATY100" s="1"/>
      <c r="ATZ100" s="1"/>
      <c r="AUA100" s="1"/>
      <c r="AUB100" s="1"/>
      <c r="AUC100" s="1"/>
      <c r="AUD100" s="1"/>
      <c r="AUE100" s="1"/>
      <c r="AUF100" s="1"/>
      <c r="AUG100" s="1"/>
      <c r="AUH100" s="1"/>
      <c r="AUI100" s="1"/>
      <c r="AUJ100" s="1"/>
      <c r="AUK100" s="1"/>
    </row>
    <row r="101" spans="1:1233" s="519" customFormat="1" ht="14.25">
      <c r="A101" s="53"/>
      <c r="B101" s="98" t="str">
        <f>IF('Client Info'!$F$88="Yes",'Client Info'!$F$61,"N/A")</f>
        <v>N/A</v>
      </c>
      <c r="C101" s="99" t="str">
        <f>IF(B101="ISO 45001",'Client Info'!$B88,"N/A")</f>
        <v>N/A</v>
      </c>
      <c r="D101" s="182"/>
      <c r="E101" s="839">
        <f>'Effective Employees'!F87</f>
        <v>0</v>
      </c>
      <c r="F101" s="831"/>
      <c r="G101" s="840">
        <f>AB$378</f>
        <v>0</v>
      </c>
      <c r="H101" s="840">
        <f ca="1">(1/3)*AB378*T101*V101*X101*Z101</f>
        <v>0</v>
      </c>
      <c r="I101" s="840">
        <f ca="1">(2/3)*AB378*T101*V101*X101*Z101</f>
        <v>0</v>
      </c>
      <c r="J101" s="840" t="e">
        <f ca="1">AB379*T101*V101*X101*Z101/$AA$10</f>
        <v>#N/A</v>
      </c>
      <c r="K101" s="840">
        <f>IF($K$19="",0,AB379*T101*V101*X101*Z101/$AA$10)</f>
        <v>0</v>
      </c>
      <c r="L101" s="840">
        <f>IF($L$19="",0,AB379*T101*V101*X101*Z101/$AA$10)</f>
        <v>0</v>
      </c>
      <c r="M101" s="841" t="e">
        <f ca="1">IF($M$19="",0,AB379*T101*V101*X101*Z101/$AA$10)</f>
        <v>#N/A</v>
      </c>
      <c r="N101" s="841" t="e">
        <f ca="1">AB379*T101*V101*X101*Z101/$AA$10</f>
        <v>#N/A</v>
      </c>
      <c r="O101" s="842">
        <f ca="1">AB380*T101*V101*X101*Z101</f>
        <v>0</v>
      </c>
      <c r="P101" s="53"/>
      <c r="Q101" s="701"/>
      <c r="R101" s="208"/>
      <c r="S101" s="709">
        <f>1</f>
        <v>1</v>
      </c>
      <c r="T101" s="709">
        <f>IF(S101=0.2,S101+1,1)</f>
        <v>1</v>
      </c>
      <c r="U101" s="710">
        <f ca="1">'Adjustment Factors'!BC536</f>
        <v>0</v>
      </c>
      <c r="V101" s="711">
        <f ca="1">U101+1</f>
        <v>1</v>
      </c>
      <c r="W101" s="712">
        <f>-'Client Info'!$C$55/100</f>
        <v>0</v>
      </c>
      <c r="X101" s="712">
        <f>W101+1</f>
        <v>1</v>
      </c>
      <c r="Y101" s="712">
        <f>IF(Overview!$C$15="Yes",1,0)</f>
        <v>0</v>
      </c>
      <c r="Z101" s="712">
        <f>IF(Y101=1,IF('Integrated Reduction'!$C$29="",1,('Integrated Reduction'!$C$29/100+1)),1)</f>
        <v>1</v>
      </c>
      <c r="AA101" s="712">
        <f>IF(Sampling!F109="Yes",1,0)</f>
        <v>0</v>
      </c>
      <c r="AB101" s="712">
        <f>IF(Sampling!L109="Yes",1,0)</f>
        <v>0</v>
      </c>
      <c r="AC101" s="712">
        <f>IF(Sampling!G109="Yes",1,0)</f>
        <v>0</v>
      </c>
      <c r="AD101" s="712">
        <f>IF(Sampling!H109="Yes",1,0)</f>
        <v>0</v>
      </c>
      <c r="AE101" s="712">
        <f>IF(Sampling!I109="Yes",1,0)</f>
        <v>0</v>
      </c>
      <c r="AF101" s="712">
        <f>IF(Sampling!J109="Yes",1,0)</f>
        <v>0</v>
      </c>
      <c r="AG101" s="713">
        <f>IF(Sampling!K109="Yes",1,0)</f>
        <v>0</v>
      </c>
      <c r="AH101" s="792">
        <f t="shared" ca="1" si="34"/>
        <v>0</v>
      </c>
      <c r="AI101" s="792">
        <f t="shared" ca="1" si="33"/>
        <v>0</v>
      </c>
      <c r="AJ101" s="792" t="e">
        <f t="shared" ca="1" si="14"/>
        <v>#N/A</v>
      </c>
      <c r="AK101" s="792">
        <f t="shared" si="40"/>
        <v>0</v>
      </c>
      <c r="AL101" s="792">
        <f t="shared" si="41"/>
        <v>0</v>
      </c>
      <c r="AM101" s="792" t="e">
        <f t="shared" ca="1" si="42"/>
        <v>#N/A</v>
      </c>
      <c r="AN101" s="792" t="e">
        <f t="shared" ca="1" si="43"/>
        <v>#N/A</v>
      </c>
      <c r="AO101" s="792">
        <f t="shared" ca="1" si="35"/>
        <v>0</v>
      </c>
      <c r="AP101" s="792">
        <f t="shared" ca="1" si="36"/>
        <v>0</v>
      </c>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c r="AMK101" s="1"/>
      <c r="AML101" s="1"/>
      <c r="AMM101" s="1"/>
      <c r="AMN101" s="1"/>
      <c r="AMO101" s="1"/>
      <c r="AMP101" s="1"/>
      <c r="AMQ101" s="1"/>
      <c r="AMR101" s="1"/>
      <c r="AMS101" s="1"/>
      <c r="AMT101" s="1"/>
      <c r="AMU101" s="1"/>
      <c r="AMV101" s="1"/>
      <c r="AMW101" s="1"/>
      <c r="AMX101" s="1"/>
      <c r="AMY101" s="1"/>
      <c r="AMZ101" s="1"/>
      <c r="ANA101" s="1"/>
      <c r="ANB101" s="1"/>
      <c r="ANC101" s="1"/>
      <c r="AND101" s="1"/>
      <c r="ANE101" s="1"/>
      <c r="ANF101" s="1"/>
      <c r="ANG101" s="1"/>
      <c r="ANH101" s="1"/>
      <c r="ANI101" s="1"/>
      <c r="ANJ101" s="1"/>
      <c r="ANK101" s="1"/>
      <c r="ANL101" s="1"/>
      <c r="ANM101" s="1"/>
      <c r="ANN101" s="1"/>
      <c r="ANO101" s="1"/>
      <c r="ANP101" s="1"/>
      <c r="ANQ101" s="1"/>
      <c r="ANR101" s="1"/>
      <c r="ANS101" s="1"/>
      <c r="ANT101" s="1"/>
      <c r="ANU101" s="1"/>
      <c r="ANV101" s="1"/>
      <c r="ANW101" s="1"/>
      <c r="ANX101" s="1"/>
      <c r="ANY101" s="1"/>
      <c r="ANZ101" s="1"/>
      <c r="AOA101" s="1"/>
      <c r="AOB101" s="1"/>
      <c r="AOC101" s="1"/>
      <c r="AOD101" s="1"/>
      <c r="AOE101" s="1"/>
      <c r="AOF101" s="1"/>
      <c r="AOG101" s="1"/>
      <c r="AOH101" s="1"/>
      <c r="AOI101" s="1"/>
      <c r="AOJ101" s="1"/>
      <c r="AOK101" s="1"/>
      <c r="AOL101" s="1"/>
      <c r="AOM101" s="1"/>
      <c r="AON101" s="1"/>
      <c r="AOO101" s="1"/>
      <c r="AOP101" s="1"/>
      <c r="AOQ101" s="1"/>
      <c r="AOR101" s="1"/>
      <c r="AOS101" s="1"/>
      <c r="AOT101" s="1"/>
      <c r="AOU101" s="1"/>
      <c r="AOV101" s="1"/>
      <c r="AOW101" s="1"/>
      <c r="AOX101" s="1"/>
      <c r="AOY101" s="1"/>
      <c r="AOZ101" s="1"/>
      <c r="APA101" s="1"/>
      <c r="APB101" s="1"/>
      <c r="APC101" s="1"/>
      <c r="APD101" s="1"/>
      <c r="APE101" s="1"/>
      <c r="APF101" s="1"/>
      <c r="APG101" s="1"/>
      <c r="APH101" s="1"/>
      <c r="API101" s="1"/>
      <c r="APJ101" s="1"/>
      <c r="APK101" s="1"/>
      <c r="APL101" s="1"/>
      <c r="APM101" s="1"/>
      <c r="APN101" s="1"/>
      <c r="APO101" s="1"/>
      <c r="APP101" s="1"/>
      <c r="APQ101" s="1"/>
      <c r="APR101" s="1"/>
      <c r="APS101" s="1"/>
      <c r="APT101" s="1"/>
      <c r="APU101" s="1"/>
      <c r="APV101" s="1"/>
      <c r="APW101" s="1"/>
      <c r="APX101" s="1"/>
      <c r="APY101" s="1"/>
      <c r="APZ101" s="1"/>
      <c r="AQA101" s="1"/>
      <c r="AQB101" s="1"/>
      <c r="AQC101" s="1"/>
      <c r="AQD101" s="1"/>
      <c r="AQE101" s="1"/>
      <c r="AQF101" s="1"/>
      <c r="AQG101" s="1"/>
      <c r="AQH101" s="1"/>
      <c r="AQI101" s="1"/>
      <c r="AQJ101" s="1"/>
      <c r="AQK101" s="1"/>
      <c r="AQL101" s="1"/>
      <c r="AQM101" s="1"/>
      <c r="AQN101" s="1"/>
      <c r="AQO101" s="1"/>
      <c r="AQP101" s="1"/>
      <c r="AQQ101" s="1"/>
      <c r="AQR101" s="1"/>
      <c r="AQS101" s="1"/>
      <c r="AQT101" s="1"/>
      <c r="AQU101" s="1"/>
      <c r="AQV101" s="1"/>
      <c r="AQW101" s="1"/>
      <c r="AQX101" s="1"/>
      <c r="AQY101" s="1"/>
      <c r="AQZ101" s="1"/>
      <c r="ARA101" s="1"/>
      <c r="ARB101" s="1"/>
      <c r="ARC101" s="1"/>
      <c r="ARD101" s="1"/>
      <c r="ARE101" s="1"/>
      <c r="ARF101" s="1"/>
      <c r="ARG101" s="1"/>
      <c r="ARH101" s="1"/>
      <c r="ARI101" s="1"/>
      <c r="ARJ101" s="1"/>
      <c r="ARK101" s="1"/>
      <c r="ARL101" s="1"/>
      <c r="ARM101" s="1"/>
      <c r="ARN101" s="1"/>
      <c r="ARO101" s="1"/>
      <c r="ARP101" s="1"/>
      <c r="ARQ101" s="1"/>
      <c r="ARR101" s="1"/>
      <c r="ARS101" s="1"/>
      <c r="ART101" s="1"/>
      <c r="ARU101" s="1"/>
      <c r="ARV101" s="1"/>
      <c r="ARW101" s="1"/>
      <c r="ARX101" s="1"/>
      <c r="ARY101" s="1"/>
      <c r="ARZ101" s="1"/>
      <c r="ASA101" s="1"/>
      <c r="ASB101" s="1"/>
      <c r="ASC101" s="1"/>
      <c r="ASD101" s="1"/>
      <c r="ASE101" s="1"/>
      <c r="ASF101" s="1"/>
      <c r="ASG101" s="1"/>
      <c r="ASH101" s="1"/>
      <c r="ASI101" s="1"/>
      <c r="ASJ101" s="1"/>
      <c r="ASK101" s="1"/>
      <c r="ASL101" s="1"/>
      <c r="ASM101" s="1"/>
      <c r="ASN101" s="1"/>
      <c r="ASO101" s="1"/>
      <c r="ASP101" s="1"/>
      <c r="ASQ101" s="1"/>
      <c r="ASR101" s="1"/>
      <c r="ASS101" s="1"/>
      <c r="AST101" s="1"/>
      <c r="ASU101" s="1"/>
      <c r="ASV101" s="1"/>
      <c r="ASW101" s="1"/>
      <c r="ASX101" s="1"/>
      <c r="ASY101" s="1"/>
      <c r="ASZ101" s="1"/>
      <c r="ATA101" s="1"/>
      <c r="ATB101" s="1"/>
      <c r="ATC101" s="1"/>
      <c r="ATD101" s="1"/>
      <c r="ATE101" s="1"/>
      <c r="ATF101" s="1"/>
      <c r="ATG101" s="1"/>
      <c r="ATH101" s="1"/>
      <c r="ATI101" s="1"/>
      <c r="ATJ101" s="1"/>
      <c r="ATK101" s="1"/>
      <c r="ATL101" s="1"/>
      <c r="ATM101" s="1"/>
      <c r="ATN101" s="1"/>
      <c r="ATO101" s="1"/>
      <c r="ATP101" s="1"/>
      <c r="ATQ101" s="1"/>
      <c r="ATR101" s="1"/>
      <c r="ATS101" s="1"/>
      <c r="ATT101" s="1"/>
      <c r="ATU101" s="1"/>
      <c r="ATV101" s="1"/>
      <c r="ATW101" s="1"/>
      <c r="ATX101" s="1"/>
      <c r="ATY101" s="1"/>
      <c r="ATZ101" s="1"/>
      <c r="AUA101" s="1"/>
      <c r="AUB101" s="1"/>
      <c r="AUC101" s="1"/>
      <c r="AUD101" s="1"/>
      <c r="AUE101" s="1"/>
      <c r="AUF101" s="1"/>
      <c r="AUG101" s="1"/>
      <c r="AUH101" s="1"/>
      <c r="AUI101" s="1"/>
      <c r="AUJ101" s="1"/>
      <c r="AUK101" s="1"/>
    </row>
    <row r="102" spans="1:1233" s="519" customFormat="1" ht="14.25">
      <c r="A102" s="53"/>
      <c r="B102" s="95" t="str">
        <f>IF('Client Info'!$D$89="Yes",'Client Info'!$D$61,"N/A")</f>
        <v>N/A</v>
      </c>
      <c r="C102" s="96" t="str">
        <f>IF(B102="ISO 9001",'Client Info'!$B89,"N/A")</f>
        <v>N/A</v>
      </c>
      <c r="D102" s="180"/>
      <c r="E102" s="843">
        <f>'Effective Employees'!F88</f>
        <v>0</v>
      </c>
      <c r="F102" s="831"/>
      <c r="G102" s="832">
        <f>AC$345</f>
        <v>0</v>
      </c>
      <c r="H102" s="832">
        <f ca="1">(1/3)*AC345*T102*V102*X102*Z102</f>
        <v>0</v>
      </c>
      <c r="I102" s="832">
        <f ca="1">(2/3)*AC345*T102*V102*X102*Z102</f>
        <v>0</v>
      </c>
      <c r="J102" s="832" t="e">
        <f ca="1">AC346*T102*V102*X102*Z102/$AA$10</f>
        <v>#N/A</v>
      </c>
      <c r="K102" s="832">
        <f>IF($K$19="",0,AC346*T102*V102*X102*Z102/$AA$10)</f>
        <v>0</v>
      </c>
      <c r="L102" s="832">
        <f>IF($L$19="",0,AC346*T102*V102*X102*Z102/$AA$10)</f>
        <v>0</v>
      </c>
      <c r="M102" s="833" t="e">
        <f ca="1">IF($M$19="",0,AC346*T102*V102*X102*Z102/$AA$10)</f>
        <v>#N/A</v>
      </c>
      <c r="N102" s="844" t="e">
        <f ca="1">AC346*T102*V102*X102*Z102/$AA$10</f>
        <v>#N/A</v>
      </c>
      <c r="O102" s="436">
        <f ca="1">AC347*T102*V102*X102*Z102</f>
        <v>0</v>
      </c>
      <c r="P102" s="53"/>
      <c r="Q102" s="701"/>
      <c r="R102" s="208"/>
      <c r="S102" s="702">
        <f>1</f>
        <v>1</v>
      </c>
      <c r="T102" s="702">
        <f t="shared" ref="T102:T104" si="44">IF(S102=0.2,S102+1,1)</f>
        <v>1</v>
      </c>
      <c r="U102" s="703">
        <f ca="1">'Adjustment Factors'!AA537</f>
        <v>0</v>
      </c>
      <c r="V102" s="704">
        <f t="shared" ref="V102:V104" ca="1" si="45">U102+1</f>
        <v>1</v>
      </c>
      <c r="W102" s="705">
        <f>-'Client Info'!$C$55/100</f>
        <v>0</v>
      </c>
      <c r="X102" s="705">
        <f t="shared" ref="X102:X104" si="46">W102+1</f>
        <v>1</v>
      </c>
      <c r="Y102" s="705">
        <f>IF(Overview!$C$13="Yes",1,0)</f>
        <v>0</v>
      </c>
      <c r="Z102" s="705">
        <f>IF(Y102=1,IF('Integrated Reduction'!$C$29="",1,('Integrated Reduction'!$C$29/100+1)),1)</f>
        <v>1</v>
      </c>
      <c r="AA102" s="705">
        <f>IF(Sampling!F110="Yes",1,0)</f>
        <v>0</v>
      </c>
      <c r="AB102" s="705">
        <f>IF(Sampling!L110="Yes",1,0)</f>
        <v>0</v>
      </c>
      <c r="AC102" s="705">
        <f>IF(Sampling!G110="Yes",1,0)</f>
        <v>0</v>
      </c>
      <c r="AD102" s="705">
        <f>IF(Sampling!H110="Yes",1,0)</f>
        <v>0</v>
      </c>
      <c r="AE102" s="705">
        <f>IF(Sampling!I110="Yes",1,0)</f>
        <v>0</v>
      </c>
      <c r="AF102" s="705">
        <f>IF(Sampling!J110="Yes",1,0)</f>
        <v>0</v>
      </c>
      <c r="AG102" s="706">
        <f>IF(Sampling!K110="Yes",1,0)</f>
        <v>0</v>
      </c>
      <c r="AH102" s="790">
        <f t="shared" ca="1" si="34"/>
        <v>0</v>
      </c>
      <c r="AI102" s="790">
        <f t="shared" ca="1" si="33"/>
        <v>0</v>
      </c>
      <c r="AJ102" s="790" t="e">
        <f t="shared" ca="1" si="14"/>
        <v>#N/A</v>
      </c>
      <c r="AK102" s="790">
        <f t="shared" si="40"/>
        <v>0</v>
      </c>
      <c r="AL102" s="790">
        <f t="shared" si="41"/>
        <v>0</v>
      </c>
      <c r="AM102" s="790" t="e">
        <f t="shared" ca="1" si="42"/>
        <v>#N/A</v>
      </c>
      <c r="AN102" s="790" t="e">
        <f t="shared" ca="1" si="43"/>
        <v>#N/A</v>
      </c>
      <c r="AO102" s="790">
        <f t="shared" ca="1" si="35"/>
        <v>0</v>
      </c>
      <c r="AP102" s="790">
        <f t="shared" ca="1" si="36"/>
        <v>0</v>
      </c>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c r="AMK102" s="1"/>
      <c r="AML102" s="1"/>
      <c r="AMM102" s="1"/>
      <c r="AMN102" s="1"/>
      <c r="AMO102" s="1"/>
      <c r="AMP102" s="1"/>
      <c r="AMQ102" s="1"/>
      <c r="AMR102" s="1"/>
      <c r="AMS102" s="1"/>
      <c r="AMT102" s="1"/>
      <c r="AMU102" s="1"/>
      <c r="AMV102" s="1"/>
      <c r="AMW102" s="1"/>
      <c r="AMX102" s="1"/>
      <c r="AMY102" s="1"/>
      <c r="AMZ102" s="1"/>
      <c r="ANA102" s="1"/>
      <c r="ANB102" s="1"/>
      <c r="ANC102" s="1"/>
      <c r="AND102" s="1"/>
      <c r="ANE102" s="1"/>
      <c r="ANF102" s="1"/>
      <c r="ANG102" s="1"/>
      <c r="ANH102" s="1"/>
      <c r="ANI102" s="1"/>
      <c r="ANJ102" s="1"/>
      <c r="ANK102" s="1"/>
      <c r="ANL102" s="1"/>
      <c r="ANM102" s="1"/>
      <c r="ANN102" s="1"/>
      <c r="ANO102" s="1"/>
      <c r="ANP102" s="1"/>
      <c r="ANQ102" s="1"/>
      <c r="ANR102" s="1"/>
      <c r="ANS102" s="1"/>
      <c r="ANT102" s="1"/>
      <c r="ANU102" s="1"/>
      <c r="ANV102" s="1"/>
      <c r="ANW102" s="1"/>
      <c r="ANX102" s="1"/>
      <c r="ANY102" s="1"/>
      <c r="ANZ102" s="1"/>
      <c r="AOA102" s="1"/>
      <c r="AOB102" s="1"/>
      <c r="AOC102" s="1"/>
      <c r="AOD102" s="1"/>
      <c r="AOE102" s="1"/>
      <c r="AOF102" s="1"/>
      <c r="AOG102" s="1"/>
      <c r="AOH102" s="1"/>
      <c r="AOI102" s="1"/>
      <c r="AOJ102" s="1"/>
      <c r="AOK102" s="1"/>
      <c r="AOL102" s="1"/>
      <c r="AOM102" s="1"/>
      <c r="AON102" s="1"/>
      <c r="AOO102" s="1"/>
      <c r="AOP102" s="1"/>
      <c r="AOQ102" s="1"/>
      <c r="AOR102" s="1"/>
      <c r="AOS102" s="1"/>
      <c r="AOT102" s="1"/>
      <c r="AOU102" s="1"/>
      <c r="AOV102" s="1"/>
      <c r="AOW102" s="1"/>
      <c r="AOX102" s="1"/>
      <c r="AOY102" s="1"/>
      <c r="AOZ102" s="1"/>
      <c r="APA102" s="1"/>
      <c r="APB102" s="1"/>
      <c r="APC102" s="1"/>
      <c r="APD102" s="1"/>
      <c r="APE102" s="1"/>
      <c r="APF102" s="1"/>
      <c r="APG102" s="1"/>
      <c r="APH102" s="1"/>
      <c r="API102" s="1"/>
      <c r="APJ102" s="1"/>
      <c r="APK102" s="1"/>
      <c r="APL102" s="1"/>
      <c r="APM102" s="1"/>
      <c r="APN102" s="1"/>
      <c r="APO102" s="1"/>
      <c r="APP102" s="1"/>
      <c r="APQ102" s="1"/>
      <c r="APR102" s="1"/>
      <c r="APS102" s="1"/>
      <c r="APT102" s="1"/>
      <c r="APU102" s="1"/>
      <c r="APV102" s="1"/>
      <c r="APW102" s="1"/>
      <c r="APX102" s="1"/>
      <c r="APY102" s="1"/>
      <c r="APZ102" s="1"/>
      <c r="AQA102" s="1"/>
      <c r="AQB102" s="1"/>
      <c r="AQC102" s="1"/>
      <c r="AQD102" s="1"/>
      <c r="AQE102" s="1"/>
      <c r="AQF102" s="1"/>
      <c r="AQG102" s="1"/>
      <c r="AQH102" s="1"/>
      <c r="AQI102" s="1"/>
      <c r="AQJ102" s="1"/>
      <c r="AQK102" s="1"/>
      <c r="AQL102" s="1"/>
      <c r="AQM102" s="1"/>
      <c r="AQN102" s="1"/>
      <c r="AQO102" s="1"/>
      <c r="AQP102" s="1"/>
      <c r="AQQ102" s="1"/>
      <c r="AQR102" s="1"/>
      <c r="AQS102" s="1"/>
      <c r="AQT102" s="1"/>
      <c r="AQU102" s="1"/>
      <c r="AQV102" s="1"/>
      <c r="AQW102" s="1"/>
      <c r="AQX102" s="1"/>
      <c r="AQY102" s="1"/>
      <c r="AQZ102" s="1"/>
      <c r="ARA102" s="1"/>
      <c r="ARB102" s="1"/>
      <c r="ARC102" s="1"/>
      <c r="ARD102" s="1"/>
      <c r="ARE102" s="1"/>
      <c r="ARF102" s="1"/>
      <c r="ARG102" s="1"/>
      <c r="ARH102" s="1"/>
      <c r="ARI102" s="1"/>
      <c r="ARJ102" s="1"/>
      <c r="ARK102" s="1"/>
      <c r="ARL102" s="1"/>
      <c r="ARM102" s="1"/>
      <c r="ARN102" s="1"/>
      <c r="ARO102" s="1"/>
      <c r="ARP102" s="1"/>
      <c r="ARQ102" s="1"/>
      <c r="ARR102" s="1"/>
      <c r="ARS102" s="1"/>
      <c r="ART102" s="1"/>
      <c r="ARU102" s="1"/>
      <c r="ARV102" s="1"/>
      <c r="ARW102" s="1"/>
      <c r="ARX102" s="1"/>
      <c r="ARY102" s="1"/>
      <c r="ARZ102" s="1"/>
      <c r="ASA102" s="1"/>
      <c r="ASB102" s="1"/>
      <c r="ASC102" s="1"/>
      <c r="ASD102" s="1"/>
      <c r="ASE102" s="1"/>
      <c r="ASF102" s="1"/>
      <c r="ASG102" s="1"/>
      <c r="ASH102" s="1"/>
      <c r="ASI102" s="1"/>
      <c r="ASJ102" s="1"/>
      <c r="ASK102" s="1"/>
      <c r="ASL102" s="1"/>
      <c r="ASM102" s="1"/>
      <c r="ASN102" s="1"/>
      <c r="ASO102" s="1"/>
      <c r="ASP102" s="1"/>
      <c r="ASQ102" s="1"/>
      <c r="ASR102" s="1"/>
      <c r="ASS102" s="1"/>
      <c r="AST102" s="1"/>
      <c r="ASU102" s="1"/>
      <c r="ASV102" s="1"/>
      <c r="ASW102" s="1"/>
      <c r="ASX102" s="1"/>
      <c r="ASY102" s="1"/>
      <c r="ASZ102" s="1"/>
      <c r="ATA102" s="1"/>
      <c r="ATB102" s="1"/>
      <c r="ATC102" s="1"/>
      <c r="ATD102" s="1"/>
      <c r="ATE102" s="1"/>
      <c r="ATF102" s="1"/>
      <c r="ATG102" s="1"/>
      <c r="ATH102" s="1"/>
      <c r="ATI102" s="1"/>
      <c r="ATJ102" s="1"/>
      <c r="ATK102" s="1"/>
      <c r="ATL102" s="1"/>
      <c r="ATM102" s="1"/>
      <c r="ATN102" s="1"/>
      <c r="ATO102" s="1"/>
      <c r="ATP102" s="1"/>
      <c r="ATQ102" s="1"/>
      <c r="ATR102" s="1"/>
      <c r="ATS102" s="1"/>
      <c r="ATT102" s="1"/>
      <c r="ATU102" s="1"/>
      <c r="ATV102" s="1"/>
      <c r="ATW102" s="1"/>
      <c r="ATX102" s="1"/>
      <c r="ATY102" s="1"/>
      <c r="ATZ102" s="1"/>
      <c r="AUA102" s="1"/>
      <c r="AUB102" s="1"/>
      <c r="AUC102" s="1"/>
      <c r="AUD102" s="1"/>
      <c r="AUE102" s="1"/>
      <c r="AUF102" s="1"/>
      <c r="AUG102" s="1"/>
      <c r="AUH102" s="1"/>
      <c r="AUI102" s="1"/>
      <c r="AUJ102" s="1"/>
      <c r="AUK102" s="1"/>
    </row>
    <row r="103" spans="1:1233" s="519" customFormat="1" ht="14.25">
      <c r="A103" s="53"/>
      <c r="B103" s="97" t="str">
        <f>IF('Client Info'!$E$89="Yes",'Client Info'!$E$61,"N/A")</f>
        <v>N/A</v>
      </c>
      <c r="C103" s="62" t="str">
        <f>IF(B103="ISO 14001",'Client Info'!$B89,"N/A")</f>
        <v>N/A</v>
      </c>
      <c r="D103" s="181"/>
      <c r="E103" s="834">
        <f>'Effective Employees'!F89</f>
        <v>0</v>
      </c>
      <c r="F103" s="831"/>
      <c r="G103" s="835">
        <f>AC$363</f>
        <v>0</v>
      </c>
      <c r="H103" s="835">
        <f ca="1">(1/3)*AC363*T103*V103*X103*Z103</f>
        <v>0</v>
      </c>
      <c r="I103" s="835">
        <f ca="1">(2/3)*AC363*T103*V103*X103*Z103</f>
        <v>0</v>
      </c>
      <c r="J103" s="835" t="e">
        <f ca="1">AC364*T103*V103*X103*Z103/$AA$10</f>
        <v>#N/A</v>
      </c>
      <c r="K103" s="835">
        <f>IF($K$19="",0,AC364*T103*V103*X103*Z103/$AA$10)</f>
        <v>0</v>
      </c>
      <c r="L103" s="835">
        <f>IF($L$19="",0,AC364*T103*V103*X103*Z103/$AA$10)</f>
        <v>0</v>
      </c>
      <c r="M103" s="836" t="e">
        <f ca="1">IF($M$19="",0,AC364*T103*V103*X103*Z103/$AA$10)</f>
        <v>#N/A</v>
      </c>
      <c r="N103" s="837" t="e">
        <f ca="1">AC364*T103*V103*X103*Z103/$AA$10</f>
        <v>#N/A</v>
      </c>
      <c r="O103" s="838">
        <f ca="1">AC365*T103*V103*X103*Z103</f>
        <v>0</v>
      </c>
      <c r="P103" s="53"/>
      <c r="Q103" s="701"/>
      <c r="R103" s="208"/>
      <c r="S103" s="386">
        <f>1</f>
        <v>1</v>
      </c>
      <c r="T103" s="386">
        <f t="shared" si="44"/>
        <v>1</v>
      </c>
      <c r="U103" s="707">
        <f ca="1">'Adjustment Factors'!AP537</f>
        <v>0</v>
      </c>
      <c r="V103" s="208">
        <f t="shared" ca="1" si="45"/>
        <v>1</v>
      </c>
      <c r="W103" s="67">
        <f>-'Client Info'!$C$55/100</f>
        <v>0</v>
      </c>
      <c r="X103" s="67">
        <f t="shared" si="46"/>
        <v>1</v>
      </c>
      <c r="Y103" s="67">
        <f>IF(Overview!$C$14="Yes",1,0)</f>
        <v>0</v>
      </c>
      <c r="Z103" s="67">
        <f>IF(Y103=1,IF('Integrated Reduction'!$C$29="",1,('Integrated Reduction'!$C$29/100+1)),1)</f>
        <v>1</v>
      </c>
      <c r="AA103" s="67">
        <f>IF(Sampling!F111="Yes",1,0)</f>
        <v>0</v>
      </c>
      <c r="AB103" s="67">
        <f>IF(Sampling!L111="Yes",1,0)</f>
        <v>0</v>
      </c>
      <c r="AC103" s="67">
        <f>IF(Sampling!G111="Yes",1,0)</f>
        <v>0</v>
      </c>
      <c r="AD103" s="67">
        <f>IF(Sampling!H111="Yes",1,0)</f>
        <v>0</v>
      </c>
      <c r="AE103" s="67">
        <f>IF(Sampling!I111="Yes",1,0)</f>
        <v>0</v>
      </c>
      <c r="AF103" s="67">
        <f>IF(Sampling!J111="Yes",1,0)</f>
        <v>0</v>
      </c>
      <c r="AG103" s="708">
        <f>IF(Sampling!K111="Yes",1,0)</f>
        <v>0</v>
      </c>
      <c r="AH103" s="791">
        <f t="shared" ca="1" si="34"/>
        <v>0</v>
      </c>
      <c r="AI103" s="791">
        <f t="shared" ca="1" si="33"/>
        <v>0</v>
      </c>
      <c r="AJ103" s="791" t="e">
        <f t="shared" ca="1" si="14"/>
        <v>#N/A</v>
      </c>
      <c r="AK103" s="791">
        <f t="shared" si="40"/>
        <v>0</v>
      </c>
      <c r="AL103" s="791">
        <f t="shared" si="41"/>
        <v>0</v>
      </c>
      <c r="AM103" s="791" t="e">
        <f t="shared" ca="1" si="42"/>
        <v>#N/A</v>
      </c>
      <c r="AN103" s="791" t="e">
        <f t="shared" ca="1" si="43"/>
        <v>#N/A</v>
      </c>
      <c r="AO103" s="791">
        <f t="shared" ca="1" si="35"/>
        <v>0</v>
      </c>
      <c r="AP103" s="791">
        <f t="shared" ca="1" si="36"/>
        <v>0</v>
      </c>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c r="AMK103" s="1"/>
      <c r="AML103" s="1"/>
      <c r="AMM103" s="1"/>
      <c r="AMN103" s="1"/>
      <c r="AMO103" s="1"/>
      <c r="AMP103" s="1"/>
      <c r="AMQ103" s="1"/>
      <c r="AMR103" s="1"/>
      <c r="AMS103" s="1"/>
      <c r="AMT103" s="1"/>
      <c r="AMU103" s="1"/>
      <c r="AMV103" s="1"/>
      <c r="AMW103" s="1"/>
      <c r="AMX103" s="1"/>
      <c r="AMY103" s="1"/>
      <c r="AMZ103" s="1"/>
      <c r="ANA103" s="1"/>
      <c r="ANB103" s="1"/>
      <c r="ANC103" s="1"/>
      <c r="AND103" s="1"/>
      <c r="ANE103" s="1"/>
      <c r="ANF103" s="1"/>
      <c r="ANG103" s="1"/>
      <c r="ANH103" s="1"/>
      <c r="ANI103" s="1"/>
      <c r="ANJ103" s="1"/>
      <c r="ANK103" s="1"/>
      <c r="ANL103" s="1"/>
      <c r="ANM103" s="1"/>
      <c r="ANN103" s="1"/>
      <c r="ANO103" s="1"/>
      <c r="ANP103" s="1"/>
      <c r="ANQ103" s="1"/>
      <c r="ANR103" s="1"/>
      <c r="ANS103" s="1"/>
      <c r="ANT103" s="1"/>
      <c r="ANU103" s="1"/>
      <c r="ANV103" s="1"/>
      <c r="ANW103" s="1"/>
      <c r="ANX103" s="1"/>
      <c r="ANY103" s="1"/>
      <c r="ANZ103" s="1"/>
      <c r="AOA103" s="1"/>
      <c r="AOB103" s="1"/>
      <c r="AOC103" s="1"/>
      <c r="AOD103" s="1"/>
      <c r="AOE103" s="1"/>
      <c r="AOF103" s="1"/>
      <c r="AOG103" s="1"/>
      <c r="AOH103" s="1"/>
      <c r="AOI103" s="1"/>
      <c r="AOJ103" s="1"/>
      <c r="AOK103" s="1"/>
      <c r="AOL103" s="1"/>
      <c r="AOM103" s="1"/>
      <c r="AON103" s="1"/>
      <c r="AOO103" s="1"/>
      <c r="AOP103" s="1"/>
      <c r="AOQ103" s="1"/>
      <c r="AOR103" s="1"/>
      <c r="AOS103" s="1"/>
      <c r="AOT103" s="1"/>
      <c r="AOU103" s="1"/>
      <c r="AOV103" s="1"/>
      <c r="AOW103" s="1"/>
      <c r="AOX103" s="1"/>
      <c r="AOY103" s="1"/>
      <c r="AOZ103" s="1"/>
      <c r="APA103" s="1"/>
      <c r="APB103" s="1"/>
      <c r="APC103" s="1"/>
      <c r="APD103" s="1"/>
      <c r="APE103" s="1"/>
      <c r="APF103" s="1"/>
      <c r="APG103" s="1"/>
      <c r="APH103" s="1"/>
      <c r="API103" s="1"/>
      <c r="APJ103" s="1"/>
      <c r="APK103" s="1"/>
      <c r="APL103" s="1"/>
      <c r="APM103" s="1"/>
      <c r="APN103" s="1"/>
      <c r="APO103" s="1"/>
      <c r="APP103" s="1"/>
      <c r="APQ103" s="1"/>
      <c r="APR103" s="1"/>
      <c r="APS103" s="1"/>
      <c r="APT103" s="1"/>
      <c r="APU103" s="1"/>
      <c r="APV103" s="1"/>
      <c r="APW103" s="1"/>
      <c r="APX103" s="1"/>
      <c r="APY103" s="1"/>
      <c r="APZ103" s="1"/>
      <c r="AQA103" s="1"/>
      <c r="AQB103" s="1"/>
      <c r="AQC103" s="1"/>
      <c r="AQD103" s="1"/>
      <c r="AQE103" s="1"/>
      <c r="AQF103" s="1"/>
      <c r="AQG103" s="1"/>
      <c r="AQH103" s="1"/>
      <c r="AQI103" s="1"/>
      <c r="AQJ103" s="1"/>
      <c r="AQK103" s="1"/>
      <c r="AQL103" s="1"/>
      <c r="AQM103" s="1"/>
      <c r="AQN103" s="1"/>
      <c r="AQO103" s="1"/>
      <c r="AQP103" s="1"/>
      <c r="AQQ103" s="1"/>
      <c r="AQR103" s="1"/>
      <c r="AQS103" s="1"/>
      <c r="AQT103" s="1"/>
      <c r="AQU103" s="1"/>
      <c r="AQV103" s="1"/>
      <c r="AQW103" s="1"/>
      <c r="AQX103" s="1"/>
      <c r="AQY103" s="1"/>
      <c r="AQZ103" s="1"/>
      <c r="ARA103" s="1"/>
      <c r="ARB103" s="1"/>
      <c r="ARC103" s="1"/>
      <c r="ARD103" s="1"/>
      <c r="ARE103" s="1"/>
      <c r="ARF103" s="1"/>
      <c r="ARG103" s="1"/>
      <c r="ARH103" s="1"/>
      <c r="ARI103" s="1"/>
      <c r="ARJ103" s="1"/>
      <c r="ARK103" s="1"/>
      <c r="ARL103" s="1"/>
      <c r="ARM103" s="1"/>
      <c r="ARN103" s="1"/>
      <c r="ARO103" s="1"/>
      <c r="ARP103" s="1"/>
      <c r="ARQ103" s="1"/>
      <c r="ARR103" s="1"/>
      <c r="ARS103" s="1"/>
      <c r="ART103" s="1"/>
      <c r="ARU103" s="1"/>
      <c r="ARV103" s="1"/>
      <c r="ARW103" s="1"/>
      <c r="ARX103" s="1"/>
      <c r="ARY103" s="1"/>
      <c r="ARZ103" s="1"/>
      <c r="ASA103" s="1"/>
      <c r="ASB103" s="1"/>
      <c r="ASC103" s="1"/>
      <c r="ASD103" s="1"/>
      <c r="ASE103" s="1"/>
      <c r="ASF103" s="1"/>
      <c r="ASG103" s="1"/>
      <c r="ASH103" s="1"/>
      <c r="ASI103" s="1"/>
      <c r="ASJ103" s="1"/>
      <c r="ASK103" s="1"/>
      <c r="ASL103" s="1"/>
      <c r="ASM103" s="1"/>
      <c r="ASN103" s="1"/>
      <c r="ASO103" s="1"/>
      <c r="ASP103" s="1"/>
      <c r="ASQ103" s="1"/>
      <c r="ASR103" s="1"/>
      <c r="ASS103" s="1"/>
      <c r="AST103" s="1"/>
      <c r="ASU103" s="1"/>
      <c r="ASV103" s="1"/>
      <c r="ASW103" s="1"/>
      <c r="ASX103" s="1"/>
      <c r="ASY103" s="1"/>
      <c r="ASZ103" s="1"/>
      <c r="ATA103" s="1"/>
      <c r="ATB103" s="1"/>
      <c r="ATC103" s="1"/>
      <c r="ATD103" s="1"/>
      <c r="ATE103" s="1"/>
      <c r="ATF103" s="1"/>
      <c r="ATG103" s="1"/>
      <c r="ATH103" s="1"/>
      <c r="ATI103" s="1"/>
      <c r="ATJ103" s="1"/>
      <c r="ATK103" s="1"/>
      <c r="ATL103" s="1"/>
      <c r="ATM103" s="1"/>
      <c r="ATN103" s="1"/>
      <c r="ATO103" s="1"/>
      <c r="ATP103" s="1"/>
      <c r="ATQ103" s="1"/>
      <c r="ATR103" s="1"/>
      <c r="ATS103" s="1"/>
      <c r="ATT103" s="1"/>
      <c r="ATU103" s="1"/>
      <c r="ATV103" s="1"/>
      <c r="ATW103" s="1"/>
      <c r="ATX103" s="1"/>
      <c r="ATY103" s="1"/>
      <c r="ATZ103" s="1"/>
      <c r="AUA103" s="1"/>
      <c r="AUB103" s="1"/>
      <c r="AUC103" s="1"/>
      <c r="AUD103" s="1"/>
      <c r="AUE103" s="1"/>
      <c r="AUF103" s="1"/>
      <c r="AUG103" s="1"/>
      <c r="AUH103" s="1"/>
      <c r="AUI103" s="1"/>
      <c r="AUJ103" s="1"/>
      <c r="AUK103" s="1"/>
    </row>
    <row r="104" spans="1:1233" s="519" customFormat="1" ht="14.25">
      <c r="A104" s="53"/>
      <c r="B104" s="98" t="str">
        <f>IF('Client Info'!$F$89="Yes",'Client Info'!$F$61,"N/A")</f>
        <v>N/A</v>
      </c>
      <c r="C104" s="99" t="str">
        <f>IF(B104="ISO 45001",'Client Info'!$B89,"N/A")</f>
        <v>N/A</v>
      </c>
      <c r="D104" s="182"/>
      <c r="E104" s="839">
        <f>'Effective Employees'!F90</f>
        <v>0</v>
      </c>
      <c r="F104" s="831"/>
      <c r="G104" s="840">
        <f>AC$378</f>
        <v>0</v>
      </c>
      <c r="H104" s="840">
        <f ca="1">(1/3)*AC378*T104*V104*X104*Z104</f>
        <v>0</v>
      </c>
      <c r="I104" s="840">
        <f ca="1">(2/3)*AC378*T104*V104*X104*Z104</f>
        <v>0</v>
      </c>
      <c r="J104" s="840" t="e">
        <f ca="1">AC379*T104*V104*X104*Z104/$AA$10</f>
        <v>#N/A</v>
      </c>
      <c r="K104" s="840">
        <f>IF($K$19="",0,AC379*T104*V104*X104*Z104/$AA$10)</f>
        <v>0</v>
      </c>
      <c r="L104" s="840">
        <f>IF($L$19="",0,AC379*T104*V104*X104*Z104/$AA$10)</f>
        <v>0</v>
      </c>
      <c r="M104" s="841" t="e">
        <f ca="1">IF($M$19="",0,AC379*T104*V104*X104*Z104/$AA$10)</f>
        <v>#N/A</v>
      </c>
      <c r="N104" s="841" t="e">
        <f ca="1">AC379*T104*V104*X104*Z104/$AA$10</f>
        <v>#N/A</v>
      </c>
      <c r="O104" s="842">
        <f ca="1">AC380*T104*V104*X104*Z104</f>
        <v>0</v>
      </c>
      <c r="P104" s="53"/>
      <c r="Q104" s="701"/>
      <c r="R104" s="208"/>
      <c r="S104" s="709">
        <f>1</f>
        <v>1</v>
      </c>
      <c r="T104" s="709">
        <f t="shared" si="44"/>
        <v>1</v>
      </c>
      <c r="U104" s="710">
        <f ca="1">'Adjustment Factors'!BC537</f>
        <v>0</v>
      </c>
      <c r="V104" s="711">
        <f t="shared" ca="1" si="45"/>
        <v>1</v>
      </c>
      <c r="W104" s="712">
        <f>-'Client Info'!$C$55/100</f>
        <v>0</v>
      </c>
      <c r="X104" s="712">
        <f t="shared" si="46"/>
        <v>1</v>
      </c>
      <c r="Y104" s="712">
        <f>IF(Overview!$C$15="Yes",1,0)</f>
        <v>0</v>
      </c>
      <c r="Z104" s="712">
        <f>IF(Y104=1,IF('Integrated Reduction'!$C$29="",1,('Integrated Reduction'!$C$29/100+1)),1)</f>
        <v>1</v>
      </c>
      <c r="AA104" s="712">
        <f>IF(Sampling!F112="Yes",1,0)</f>
        <v>0</v>
      </c>
      <c r="AB104" s="712">
        <f>IF(Sampling!L112="Yes",1,0)</f>
        <v>0</v>
      </c>
      <c r="AC104" s="712">
        <f>IF(Sampling!G112="Yes",1,0)</f>
        <v>0</v>
      </c>
      <c r="AD104" s="712">
        <f>IF(Sampling!H112="Yes",1,0)</f>
        <v>0</v>
      </c>
      <c r="AE104" s="712">
        <f>IF(Sampling!I112="Yes",1,0)</f>
        <v>0</v>
      </c>
      <c r="AF104" s="712">
        <f>IF(Sampling!J112="Yes",1,0)</f>
        <v>0</v>
      </c>
      <c r="AG104" s="713">
        <f>IF(Sampling!K112="Yes",1,0)</f>
        <v>0</v>
      </c>
      <c r="AH104" s="792">
        <f t="shared" ca="1" si="34"/>
        <v>0</v>
      </c>
      <c r="AI104" s="792">
        <f t="shared" ca="1" si="33"/>
        <v>0</v>
      </c>
      <c r="AJ104" s="792" t="e">
        <f t="shared" ca="1" si="14"/>
        <v>#N/A</v>
      </c>
      <c r="AK104" s="792">
        <f t="shared" si="40"/>
        <v>0</v>
      </c>
      <c r="AL104" s="792">
        <f t="shared" si="41"/>
        <v>0</v>
      </c>
      <c r="AM104" s="792" t="e">
        <f t="shared" ca="1" si="42"/>
        <v>#N/A</v>
      </c>
      <c r="AN104" s="792" t="e">
        <f t="shared" ca="1" si="43"/>
        <v>#N/A</v>
      </c>
      <c r="AO104" s="792">
        <f t="shared" ca="1" si="35"/>
        <v>0</v>
      </c>
      <c r="AP104" s="792">
        <f t="shared" ca="1" si="36"/>
        <v>0</v>
      </c>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c r="AMK104" s="1"/>
      <c r="AML104" s="1"/>
      <c r="AMM104" s="1"/>
      <c r="AMN104" s="1"/>
      <c r="AMO104" s="1"/>
      <c r="AMP104" s="1"/>
      <c r="AMQ104" s="1"/>
      <c r="AMR104" s="1"/>
      <c r="AMS104" s="1"/>
      <c r="AMT104" s="1"/>
      <c r="AMU104" s="1"/>
      <c r="AMV104" s="1"/>
      <c r="AMW104" s="1"/>
      <c r="AMX104" s="1"/>
      <c r="AMY104" s="1"/>
      <c r="AMZ104" s="1"/>
      <c r="ANA104" s="1"/>
      <c r="ANB104" s="1"/>
      <c r="ANC104" s="1"/>
      <c r="AND104" s="1"/>
      <c r="ANE104" s="1"/>
      <c r="ANF104" s="1"/>
      <c r="ANG104" s="1"/>
      <c r="ANH104" s="1"/>
      <c r="ANI104" s="1"/>
      <c r="ANJ104" s="1"/>
      <c r="ANK104" s="1"/>
      <c r="ANL104" s="1"/>
      <c r="ANM104" s="1"/>
      <c r="ANN104" s="1"/>
      <c r="ANO104" s="1"/>
      <c r="ANP104" s="1"/>
      <c r="ANQ104" s="1"/>
      <c r="ANR104" s="1"/>
      <c r="ANS104" s="1"/>
      <c r="ANT104" s="1"/>
      <c r="ANU104" s="1"/>
      <c r="ANV104" s="1"/>
      <c r="ANW104" s="1"/>
      <c r="ANX104" s="1"/>
      <c r="ANY104" s="1"/>
      <c r="ANZ104" s="1"/>
      <c r="AOA104" s="1"/>
      <c r="AOB104" s="1"/>
      <c r="AOC104" s="1"/>
      <c r="AOD104" s="1"/>
      <c r="AOE104" s="1"/>
      <c r="AOF104" s="1"/>
      <c r="AOG104" s="1"/>
      <c r="AOH104" s="1"/>
      <c r="AOI104" s="1"/>
      <c r="AOJ104" s="1"/>
      <c r="AOK104" s="1"/>
      <c r="AOL104" s="1"/>
      <c r="AOM104" s="1"/>
      <c r="AON104" s="1"/>
      <c r="AOO104" s="1"/>
      <c r="AOP104" s="1"/>
      <c r="AOQ104" s="1"/>
      <c r="AOR104" s="1"/>
      <c r="AOS104" s="1"/>
      <c r="AOT104" s="1"/>
      <c r="AOU104" s="1"/>
      <c r="AOV104" s="1"/>
      <c r="AOW104" s="1"/>
      <c r="AOX104" s="1"/>
      <c r="AOY104" s="1"/>
      <c r="AOZ104" s="1"/>
      <c r="APA104" s="1"/>
      <c r="APB104" s="1"/>
      <c r="APC104" s="1"/>
      <c r="APD104" s="1"/>
      <c r="APE104" s="1"/>
      <c r="APF104" s="1"/>
      <c r="APG104" s="1"/>
      <c r="APH104" s="1"/>
      <c r="API104" s="1"/>
      <c r="APJ104" s="1"/>
      <c r="APK104" s="1"/>
      <c r="APL104" s="1"/>
      <c r="APM104" s="1"/>
      <c r="APN104" s="1"/>
      <c r="APO104" s="1"/>
      <c r="APP104" s="1"/>
      <c r="APQ104" s="1"/>
      <c r="APR104" s="1"/>
      <c r="APS104" s="1"/>
      <c r="APT104" s="1"/>
      <c r="APU104" s="1"/>
      <c r="APV104" s="1"/>
      <c r="APW104" s="1"/>
      <c r="APX104" s="1"/>
      <c r="APY104" s="1"/>
      <c r="APZ104" s="1"/>
      <c r="AQA104" s="1"/>
      <c r="AQB104" s="1"/>
      <c r="AQC104" s="1"/>
      <c r="AQD104" s="1"/>
      <c r="AQE104" s="1"/>
      <c r="AQF104" s="1"/>
      <c r="AQG104" s="1"/>
      <c r="AQH104" s="1"/>
      <c r="AQI104" s="1"/>
      <c r="AQJ104" s="1"/>
      <c r="AQK104" s="1"/>
      <c r="AQL104" s="1"/>
      <c r="AQM104" s="1"/>
      <c r="AQN104" s="1"/>
      <c r="AQO104" s="1"/>
      <c r="AQP104" s="1"/>
      <c r="AQQ104" s="1"/>
      <c r="AQR104" s="1"/>
      <c r="AQS104" s="1"/>
      <c r="AQT104" s="1"/>
      <c r="AQU104" s="1"/>
      <c r="AQV104" s="1"/>
      <c r="AQW104" s="1"/>
      <c r="AQX104" s="1"/>
      <c r="AQY104" s="1"/>
      <c r="AQZ104" s="1"/>
      <c r="ARA104" s="1"/>
      <c r="ARB104" s="1"/>
      <c r="ARC104" s="1"/>
      <c r="ARD104" s="1"/>
      <c r="ARE104" s="1"/>
      <c r="ARF104" s="1"/>
      <c r="ARG104" s="1"/>
      <c r="ARH104" s="1"/>
      <c r="ARI104" s="1"/>
      <c r="ARJ104" s="1"/>
      <c r="ARK104" s="1"/>
      <c r="ARL104" s="1"/>
      <c r="ARM104" s="1"/>
      <c r="ARN104" s="1"/>
      <c r="ARO104" s="1"/>
      <c r="ARP104" s="1"/>
      <c r="ARQ104" s="1"/>
      <c r="ARR104" s="1"/>
      <c r="ARS104" s="1"/>
      <c r="ART104" s="1"/>
      <c r="ARU104" s="1"/>
      <c r="ARV104" s="1"/>
      <c r="ARW104" s="1"/>
      <c r="ARX104" s="1"/>
      <c r="ARY104" s="1"/>
      <c r="ARZ104" s="1"/>
      <c r="ASA104" s="1"/>
      <c r="ASB104" s="1"/>
      <c r="ASC104" s="1"/>
      <c r="ASD104" s="1"/>
      <c r="ASE104" s="1"/>
      <c r="ASF104" s="1"/>
      <c r="ASG104" s="1"/>
      <c r="ASH104" s="1"/>
      <c r="ASI104" s="1"/>
      <c r="ASJ104" s="1"/>
      <c r="ASK104" s="1"/>
      <c r="ASL104" s="1"/>
      <c r="ASM104" s="1"/>
      <c r="ASN104" s="1"/>
      <c r="ASO104" s="1"/>
      <c r="ASP104" s="1"/>
      <c r="ASQ104" s="1"/>
      <c r="ASR104" s="1"/>
      <c r="ASS104" s="1"/>
      <c r="AST104" s="1"/>
      <c r="ASU104" s="1"/>
      <c r="ASV104" s="1"/>
      <c r="ASW104" s="1"/>
      <c r="ASX104" s="1"/>
      <c r="ASY104" s="1"/>
      <c r="ASZ104" s="1"/>
      <c r="ATA104" s="1"/>
      <c r="ATB104" s="1"/>
      <c r="ATC104" s="1"/>
      <c r="ATD104" s="1"/>
      <c r="ATE104" s="1"/>
      <c r="ATF104" s="1"/>
      <c r="ATG104" s="1"/>
      <c r="ATH104" s="1"/>
      <c r="ATI104" s="1"/>
      <c r="ATJ104" s="1"/>
      <c r="ATK104" s="1"/>
      <c r="ATL104" s="1"/>
      <c r="ATM104" s="1"/>
      <c r="ATN104" s="1"/>
      <c r="ATO104" s="1"/>
      <c r="ATP104" s="1"/>
      <c r="ATQ104" s="1"/>
      <c r="ATR104" s="1"/>
      <c r="ATS104" s="1"/>
      <c r="ATT104" s="1"/>
      <c r="ATU104" s="1"/>
      <c r="ATV104" s="1"/>
      <c r="ATW104" s="1"/>
      <c r="ATX104" s="1"/>
      <c r="ATY104" s="1"/>
      <c r="ATZ104" s="1"/>
      <c r="AUA104" s="1"/>
      <c r="AUB104" s="1"/>
      <c r="AUC104" s="1"/>
      <c r="AUD104" s="1"/>
      <c r="AUE104" s="1"/>
      <c r="AUF104" s="1"/>
      <c r="AUG104" s="1"/>
      <c r="AUH104" s="1"/>
      <c r="AUI104" s="1"/>
      <c r="AUJ104" s="1"/>
      <c r="AUK104" s="1"/>
    </row>
    <row r="105" spans="1:1233" s="519" customFormat="1" ht="14.25">
      <c r="A105" s="53"/>
      <c r="B105" s="95" t="str">
        <f>IF('Client Info'!$D$90="Yes",'Client Info'!$D$61,"N/A")</f>
        <v>N/A</v>
      </c>
      <c r="C105" s="96" t="str">
        <f>IF(B105="ISO 9001",'Client Info'!$B90,"N/A")</f>
        <v>N/A</v>
      </c>
      <c r="D105" s="180"/>
      <c r="E105" s="843">
        <f>'Effective Employees'!F91</f>
        <v>0</v>
      </c>
      <c r="F105" s="831"/>
      <c r="G105" s="832">
        <f>AD$345</f>
        <v>0</v>
      </c>
      <c r="H105" s="832">
        <f ca="1">(1/3)*AD345*T105*V105*X105*Z105</f>
        <v>0</v>
      </c>
      <c r="I105" s="832">
        <f ca="1">(2/3)*AD345*T105*V105*X105*Z105</f>
        <v>0</v>
      </c>
      <c r="J105" s="832" t="e">
        <f ca="1">AD346*T105*V105*X105*Z105/$AA$10</f>
        <v>#N/A</v>
      </c>
      <c r="K105" s="832">
        <f>IF($K$19="",0,AD346*T105*V105*X105*Z105/$AA$10)</f>
        <v>0</v>
      </c>
      <c r="L105" s="832">
        <f>IF($L$19="",0,AD346*T105*V105*X105*Z105/$AA$10)</f>
        <v>0</v>
      </c>
      <c r="M105" s="833" t="e">
        <f ca="1">IF($M$19="",0,AD346*T105*V105*X105*Z105/$AA$10)</f>
        <v>#N/A</v>
      </c>
      <c r="N105" s="844" t="e">
        <f ca="1">AD346*T105*V105*X105*Z105/$AA$10</f>
        <v>#N/A</v>
      </c>
      <c r="O105" s="436">
        <f ca="1">AD347*T105*V105*X105*Z105</f>
        <v>0</v>
      </c>
      <c r="P105" s="53"/>
      <c r="Q105" s="701"/>
      <c r="R105" s="208"/>
      <c r="S105" s="702">
        <f>1</f>
        <v>1</v>
      </c>
      <c r="T105" s="702">
        <f t="shared" ref="T105:T107" si="47">IF(S105=0.2,S105+1,1)</f>
        <v>1</v>
      </c>
      <c r="U105" s="703">
        <f ca="1">'Adjustment Factors'!AA538</f>
        <v>0</v>
      </c>
      <c r="V105" s="704">
        <f t="shared" ref="V105:V107" ca="1" si="48">U105+1</f>
        <v>1</v>
      </c>
      <c r="W105" s="705">
        <f>-'Client Info'!$C$55/100</f>
        <v>0</v>
      </c>
      <c r="X105" s="705">
        <f t="shared" ref="X105:X107" si="49">W105+1</f>
        <v>1</v>
      </c>
      <c r="Y105" s="705">
        <f>IF(Overview!$C$13="Yes",1,0)</f>
        <v>0</v>
      </c>
      <c r="Z105" s="705">
        <f>IF(Y105=1,IF('Integrated Reduction'!$C$29="",1,('Integrated Reduction'!$C$29/100+1)),1)</f>
        <v>1</v>
      </c>
      <c r="AA105" s="705">
        <f>IF(Sampling!F113="Yes",1,0)</f>
        <v>0</v>
      </c>
      <c r="AB105" s="705">
        <f>IF(Sampling!L113="Yes",1,0)</f>
        <v>0</v>
      </c>
      <c r="AC105" s="705">
        <f>IF(Sampling!G113="Yes",1,0)</f>
        <v>0</v>
      </c>
      <c r="AD105" s="705">
        <f>IF(Sampling!H113="Yes",1,0)</f>
        <v>0</v>
      </c>
      <c r="AE105" s="705">
        <f>IF(Sampling!I113="Yes",1,0)</f>
        <v>0</v>
      </c>
      <c r="AF105" s="705">
        <f>IF(Sampling!J113="Yes",1,0)</f>
        <v>0</v>
      </c>
      <c r="AG105" s="706">
        <f>IF(Sampling!K113="Yes",1,0)</f>
        <v>0</v>
      </c>
      <c r="AH105" s="790">
        <f t="shared" ca="1" si="34"/>
        <v>0</v>
      </c>
      <c r="AI105" s="790">
        <f t="shared" ca="1" si="33"/>
        <v>0</v>
      </c>
      <c r="AJ105" s="790" t="e">
        <f t="shared" ca="1" si="14"/>
        <v>#N/A</v>
      </c>
      <c r="AK105" s="790">
        <f t="shared" ref="AK105:AK119" si="50">K105*AD105</f>
        <v>0</v>
      </c>
      <c r="AL105" s="790">
        <f t="shared" ref="AL105:AL119" si="51">L105*AE105</f>
        <v>0</v>
      </c>
      <c r="AM105" s="790" t="e">
        <f t="shared" ref="AM105:AM119" ca="1" si="52">M105*AF105</f>
        <v>#N/A</v>
      </c>
      <c r="AN105" s="790" t="e">
        <f t="shared" ref="AN105:AN119" ca="1" si="53">N105*AG105</f>
        <v>#N/A</v>
      </c>
      <c r="AO105" s="790">
        <f t="shared" ca="1" si="35"/>
        <v>0</v>
      </c>
      <c r="AP105" s="790">
        <f t="shared" ca="1" si="36"/>
        <v>0</v>
      </c>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c r="AMK105" s="1"/>
      <c r="AML105" s="1"/>
      <c r="AMM105" s="1"/>
      <c r="AMN105" s="1"/>
      <c r="AMO105" s="1"/>
      <c r="AMP105" s="1"/>
      <c r="AMQ105" s="1"/>
      <c r="AMR105" s="1"/>
      <c r="AMS105" s="1"/>
      <c r="AMT105" s="1"/>
      <c r="AMU105" s="1"/>
      <c r="AMV105" s="1"/>
      <c r="AMW105" s="1"/>
      <c r="AMX105" s="1"/>
      <c r="AMY105" s="1"/>
      <c r="AMZ105" s="1"/>
      <c r="ANA105" s="1"/>
      <c r="ANB105" s="1"/>
      <c r="ANC105" s="1"/>
      <c r="AND105" s="1"/>
      <c r="ANE105" s="1"/>
      <c r="ANF105" s="1"/>
      <c r="ANG105" s="1"/>
      <c r="ANH105" s="1"/>
      <c r="ANI105" s="1"/>
      <c r="ANJ105" s="1"/>
      <c r="ANK105" s="1"/>
      <c r="ANL105" s="1"/>
      <c r="ANM105" s="1"/>
      <c r="ANN105" s="1"/>
      <c r="ANO105" s="1"/>
      <c r="ANP105" s="1"/>
      <c r="ANQ105" s="1"/>
      <c r="ANR105" s="1"/>
      <c r="ANS105" s="1"/>
      <c r="ANT105" s="1"/>
      <c r="ANU105" s="1"/>
      <c r="ANV105" s="1"/>
      <c r="ANW105" s="1"/>
      <c r="ANX105" s="1"/>
      <c r="ANY105" s="1"/>
      <c r="ANZ105" s="1"/>
      <c r="AOA105" s="1"/>
      <c r="AOB105" s="1"/>
      <c r="AOC105" s="1"/>
      <c r="AOD105" s="1"/>
      <c r="AOE105" s="1"/>
      <c r="AOF105" s="1"/>
      <c r="AOG105" s="1"/>
      <c r="AOH105" s="1"/>
      <c r="AOI105" s="1"/>
      <c r="AOJ105" s="1"/>
      <c r="AOK105" s="1"/>
      <c r="AOL105" s="1"/>
      <c r="AOM105" s="1"/>
      <c r="AON105" s="1"/>
      <c r="AOO105" s="1"/>
      <c r="AOP105" s="1"/>
      <c r="AOQ105" s="1"/>
      <c r="AOR105" s="1"/>
      <c r="AOS105" s="1"/>
      <c r="AOT105" s="1"/>
      <c r="AOU105" s="1"/>
      <c r="AOV105" s="1"/>
      <c r="AOW105" s="1"/>
      <c r="AOX105" s="1"/>
      <c r="AOY105" s="1"/>
      <c r="AOZ105" s="1"/>
      <c r="APA105" s="1"/>
      <c r="APB105" s="1"/>
      <c r="APC105" s="1"/>
      <c r="APD105" s="1"/>
      <c r="APE105" s="1"/>
      <c r="APF105" s="1"/>
      <c r="APG105" s="1"/>
      <c r="APH105" s="1"/>
      <c r="API105" s="1"/>
      <c r="APJ105" s="1"/>
      <c r="APK105" s="1"/>
      <c r="APL105" s="1"/>
      <c r="APM105" s="1"/>
      <c r="APN105" s="1"/>
      <c r="APO105" s="1"/>
      <c r="APP105" s="1"/>
      <c r="APQ105" s="1"/>
      <c r="APR105" s="1"/>
      <c r="APS105" s="1"/>
      <c r="APT105" s="1"/>
      <c r="APU105" s="1"/>
      <c r="APV105" s="1"/>
      <c r="APW105" s="1"/>
      <c r="APX105" s="1"/>
      <c r="APY105" s="1"/>
      <c r="APZ105" s="1"/>
      <c r="AQA105" s="1"/>
      <c r="AQB105" s="1"/>
      <c r="AQC105" s="1"/>
      <c r="AQD105" s="1"/>
      <c r="AQE105" s="1"/>
      <c r="AQF105" s="1"/>
      <c r="AQG105" s="1"/>
      <c r="AQH105" s="1"/>
      <c r="AQI105" s="1"/>
      <c r="AQJ105" s="1"/>
      <c r="AQK105" s="1"/>
      <c r="AQL105" s="1"/>
      <c r="AQM105" s="1"/>
      <c r="AQN105" s="1"/>
      <c r="AQO105" s="1"/>
      <c r="AQP105" s="1"/>
      <c r="AQQ105" s="1"/>
      <c r="AQR105" s="1"/>
      <c r="AQS105" s="1"/>
      <c r="AQT105" s="1"/>
      <c r="AQU105" s="1"/>
      <c r="AQV105" s="1"/>
      <c r="AQW105" s="1"/>
      <c r="AQX105" s="1"/>
      <c r="AQY105" s="1"/>
      <c r="AQZ105" s="1"/>
      <c r="ARA105" s="1"/>
      <c r="ARB105" s="1"/>
      <c r="ARC105" s="1"/>
      <c r="ARD105" s="1"/>
      <c r="ARE105" s="1"/>
      <c r="ARF105" s="1"/>
      <c r="ARG105" s="1"/>
      <c r="ARH105" s="1"/>
      <c r="ARI105" s="1"/>
      <c r="ARJ105" s="1"/>
      <c r="ARK105" s="1"/>
      <c r="ARL105" s="1"/>
      <c r="ARM105" s="1"/>
      <c r="ARN105" s="1"/>
      <c r="ARO105" s="1"/>
      <c r="ARP105" s="1"/>
      <c r="ARQ105" s="1"/>
      <c r="ARR105" s="1"/>
      <c r="ARS105" s="1"/>
      <c r="ART105" s="1"/>
      <c r="ARU105" s="1"/>
      <c r="ARV105" s="1"/>
      <c r="ARW105" s="1"/>
      <c r="ARX105" s="1"/>
      <c r="ARY105" s="1"/>
      <c r="ARZ105" s="1"/>
      <c r="ASA105" s="1"/>
      <c r="ASB105" s="1"/>
      <c r="ASC105" s="1"/>
      <c r="ASD105" s="1"/>
      <c r="ASE105" s="1"/>
      <c r="ASF105" s="1"/>
      <c r="ASG105" s="1"/>
      <c r="ASH105" s="1"/>
      <c r="ASI105" s="1"/>
      <c r="ASJ105" s="1"/>
      <c r="ASK105" s="1"/>
      <c r="ASL105" s="1"/>
      <c r="ASM105" s="1"/>
      <c r="ASN105" s="1"/>
      <c r="ASO105" s="1"/>
      <c r="ASP105" s="1"/>
      <c r="ASQ105" s="1"/>
      <c r="ASR105" s="1"/>
      <c r="ASS105" s="1"/>
      <c r="AST105" s="1"/>
      <c r="ASU105" s="1"/>
      <c r="ASV105" s="1"/>
      <c r="ASW105" s="1"/>
      <c r="ASX105" s="1"/>
      <c r="ASY105" s="1"/>
      <c r="ASZ105" s="1"/>
      <c r="ATA105" s="1"/>
      <c r="ATB105" s="1"/>
      <c r="ATC105" s="1"/>
      <c r="ATD105" s="1"/>
      <c r="ATE105" s="1"/>
      <c r="ATF105" s="1"/>
      <c r="ATG105" s="1"/>
      <c r="ATH105" s="1"/>
      <c r="ATI105" s="1"/>
      <c r="ATJ105" s="1"/>
      <c r="ATK105" s="1"/>
      <c r="ATL105" s="1"/>
      <c r="ATM105" s="1"/>
      <c r="ATN105" s="1"/>
      <c r="ATO105" s="1"/>
      <c r="ATP105" s="1"/>
      <c r="ATQ105" s="1"/>
      <c r="ATR105" s="1"/>
      <c r="ATS105" s="1"/>
      <c r="ATT105" s="1"/>
      <c r="ATU105" s="1"/>
      <c r="ATV105" s="1"/>
      <c r="ATW105" s="1"/>
      <c r="ATX105" s="1"/>
      <c r="ATY105" s="1"/>
      <c r="ATZ105" s="1"/>
      <c r="AUA105" s="1"/>
      <c r="AUB105" s="1"/>
      <c r="AUC105" s="1"/>
      <c r="AUD105" s="1"/>
      <c r="AUE105" s="1"/>
      <c r="AUF105" s="1"/>
      <c r="AUG105" s="1"/>
      <c r="AUH105" s="1"/>
      <c r="AUI105" s="1"/>
      <c r="AUJ105" s="1"/>
      <c r="AUK105" s="1"/>
    </row>
    <row r="106" spans="1:1233" s="519" customFormat="1" ht="14.25">
      <c r="A106" s="53"/>
      <c r="B106" s="97" t="str">
        <f>IF('Client Info'!$E$90="Yes",'Client Info'!$E$61,"N/A")</f>
        <v>N/A</v>
      </c>
      <c r="C106" s="62" t="str">
        <f>IF(B106="ISO 14001",'Client Info'!$B90,"N/A")</f>
        <v>N/A</v>
      </c>
      <c r="D106" s="181"/>
      <c r="E106" s="834">
        <f>'Effective Employees'!F92</f>
        <v>0</v>
      </c>
      <c r="F106" s="831"/>
      <c r="G106" s="835">
        <f>AD$363</f>
        <v>0</v>
      </c>
      <c r="H106" s="835">
        <f ca="1">(1/3)*AD363*T106*V106*X106*Z106</f>
        <v>0</v>
      </c>
      <c r="I106" s="835">
        <f ca="1">(2/3)*AD363*T106*V106*X106*Z106</f>
        <v>0</v>
      </c>
      <c r="J106" s="835" t="e">
        <f ca="1">AD364*T106*V106*X106*Z106/$AA$10</f>
        <v>#N/A</v>
      </c>
      <c r="K106" s="835">
        <f>IF($K$19="",0,AD364*T106*V106*X106*Z106/$AA$10)</f>
        <v>0</v>
      </c>
      <c r="L106" s="835">
        <f>IF($L$19="",0,AD364*T106*V106*X106*Z106/$AA$10)</f>
        <v>0</v>
      </c>
      <c r="M106" s="836" t="e">
        <f ca="1">IF($M$19="",0,AD364*T106*V106*X106*Z106/$AA$10)</f>
        <v>#N/A</v>
      </c>
      <c r="N106" s="837" t="e">
        <f ca="1">AD364*T106*V106*X106*Z106/$AA$10</f>
        <v>#N/A</v>
      </c>
      <c r="O106" s="838">
        <f ca="1">AD365*T106*V106*X106*Z106</f>
        <v>0</v>
      </c>
      <c r="P106" s="53"/>
      <c r="Q106" s="701"/>
      <c r="R106" s="208"/>
      <c r="S106" s="386">
        <f>1</f>
        <v>1</v>
      </c>
      <c r="T106" s="386">
        <f t="shared" si="47"/>
        <v>1</v>
      </c>
      <c r="U106" s="707">
        <f ca="1">'Adjustment Factors'!AP538</f>
        <v>0</v>
      </c>
      <c r="V106" s="208">
        <f t="shared" ca="1" si="48"/>
        <v>1</v>
      </c>
      <c r="W106" s="67">
        <f>-'Client Info'!$C$55/100</f>
        <v>0</v>
      </c>
      <c r="X106" s="67">
        <f t="shared" si="49"/>
        <v>1</v>
      </c>
      <c r="Y106" s="67">
        <f>IF(Overview!$C$14="Yes",1,0)</f>
        <v>0</v>
      </c>
      <c r="Z106" s="67">
        <f>IF(Y106=1,IF('Integrated Reduction'!$C$29="",1,('Integrated Reduction'!$C$29/100+1)),1)</f>
        <v>1</v>
      </c>
      <c r="AA106" s="67">
        <f>IF(Sampling!F114="Yes",1,0)</f>
        <v>0</v>
      </c>
      <c r="AB106" s="67">
        <f>IF(Sampling!L114="Yes",1,0)</f>
        <v>0</v>
      </c>
      <c r="AC106" s="67">
        <f>IF(Sampling!G114="Yes",1,0)</f>
        <v>0</v>
      </c>
      <c r="AD106" s="67">
        <f>IF(Sampling!H114="Yes",1,0)</f>
        <v>0</v>
      </c>
      <c r="AE106" s="67">
        <f>IF(Sampling!I114="Yes",1,0)</f>
        <v>0</v>
      </c>
      <c r="AF106" s="67">
        <f>IF(Sampling!J114="Yes",1,0)</f>
        <v>0</v>
      </c>
      <c r="AG106" s="708">
        <f>IF(Sampling!K114="Yes",1,0)</f>
        <v>0</v>
      </c>
      <c r="AH106" s="791">
        <f t="shared" ca="1" si="34"/>
        <v>0</v>
      </c>
      <c r="AI106" s="791">
        <f t="shared" ca="1" si="33"/>
        <v>0</v>
      </c>
      <c r="AJ106" s="791" t="e">
        <f t="shared" ca="1" si="14"/>
        <v>#N/A</v>
      </c>
      <c r="AK106" s="791">
        <f t="shared" si="50"/>
        <v>0</v>
      </c>
      <c r="AL106" s="791">
        <f t="shared" si="51"/>
        <v>0</v>
      </c>
      <c r="AM106" s="791" t="e">
        <f t="shared" ca="1" si="52"/>
        <v>#N/A</v>
      </c>
      <c r="AN106" s="791" t="e">
        <f t="shared" ca="1" si="53"/>
        <v>#N/A</v>
      </c>
      <c r="AO106" s="791">
        <f t="shared" ca="1" si="35"/>
        <v>0</v>
      </c>
      <c r="AP106" s="791">
        <f t="shared" ca="1" si="36"/>
        <v>0</v>
      </c>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c r="AMK106" s="1"/>
      <c r="AML106" s="1"/>
      <c r="AMM106" s="1"/>
      <c r="AMN106" s="1"/>
      <c r="AMO106" s="1"/>
      <c r="AMP106" s="1"/>
      <c r="AMQ106" s="1"/>
      <c r="AMR106" s="1"/>
      <c r="AMS106" s="1"/>
      <c r="AMT106" s="1"/>
      <c r="AMU106" s="1"/>
      <c r="AMV106" s="1"/>
      <c r="AMW106" s="1"/>
      <c r="AMX106" s="1"/>
      <c r="AMY106" s="1"/>
      <c r="AMZ106" s="1"/>
      <c r="ANA106" s="1"/>
      <c r="ANB106" s="1"/>
      <c r="ANC106" s="1"/>
      <c r="AND106" s="1"/>
      <c r="ANE106" s="1"/>
      <c r="ANF106" s="1"/>
      <c r="ANG106" s="1"/>
      <c r="ANH106" s="1"/>
      <c r="ANI106" s="1"/>
      <c r="ANJ106" s="1"/>
      <c r="ANK106" s="1"/>
      <c r="ANL106" s="1"/>
      <c r="ANM106" s="1"/>
      <c r="ANN106" s="1"/>
      <c r="ANO106" s="1"/>
      <c r="ANP106" s="1"/>
      <c r="ANQ106" s="1"/>
      <c r="ANR106" s="1"/>
      <c r="ANS106" s="1"/>
      <c r="ANT106" s="1"/>
      <c r="ANU106" s="1"/>
      <c r="ANV106" s="1"/>
      <c r="ANW106" s="1"/>
      <c r="ANX106" s="1"/>
      <c r="ANY106" s="1"/>
      <c r="ANZ106" s="1"/>
      <c r="AOA106" s="1"/>
      <c r="AOB106" s="1"/>
      <c r="AOC106" s="1"/>
      <c r="AOD106" s="1"/>
      <c r="AOE106" s="1"/>
      <c r="AOF106" s="1"/>
      <c r="AOG106" s="1"/>
      <c r="AOH106" s="1"/>
      <c r="AOI106" s="1"/>
      <c r="AOJ106" s="1"/>
      <c r="AOK106" s="1"/>
      <c r="AOL106" s="1"/>
      <c r="AOM106" s="1"/>
      <c r="AON106" s="1"/>
      <c r="AOO106" s="1"/>
      <c r="AOP106" s="1"/>
      <c r="AOQ106" s="1"/>
      <c r="AOR106" s="1"/>
      <c r="AOS106" s="1"/>
      <c r="AOT106" s="1"/>
      <c r="AOU106" s="1"/>
      <c r="AOV106" s="1"/>
      <c r="AOW106" s="1"/>
      <c r="AOX106" s="1"/>
      <c r="AOY106" s="1"/>
      <c r="AOZ106" s="1"/>
      <c r="APA106" s="1"/>
      <c r="APB106" s="1"/>
      <c r="APC106" s="1"/>
      <c r="APD106" s="1"/>
      <c r="APE106" s="1"/>
      <c r="APF106" s="1"/>
      <c r="APG106" s="1"/>
      <c r="APH106" s="1"/>
      <c r="API106" s="1"/>
      <c r="APJ106" s="1"/>
      <c r="APK106" s="1"/>
      <c r="APL106" s="1"/>
      <c r="APM106" s="1"/>
      <c r="APN106" s="1"/>
      <c r="APO106" s="1"/>
      <c r="APP106" s="1"/>
      <c r="APQ106" s="1"/>
      <c r="APR106" s="1"/>
      <c r="APS106" s="1"/>
      <c r="APT106" s="1"/>
      <c r="APU106" s="1"/>
      <c r="APV106" s="1"/>
      <c r="APW106" s="1"/>
      <c r="APX106" s="1"/>
      <c r="APY106" s="1"/>
      <c r="APZ106" s="1"/>
      <c r="AQA106" s="1"/>
      <c r="AQB106" s="1"/>
      <c r="AQC106" s="1"/>
      <c r="AQD106" s="1"/>
      <c r="AQE106" s="1"/>
      <c r="AQF106" s="1"/>
      <c r="AQG106" s="1"/>
      <c r="AQH106" s="1"/>
      <c r="AQI106" s="1"/>
      <c r="AQJ106" s="1"/>
      <c r="AQK106" s="1"/>
      <c r="AQL106" s="1"/>
      <c r="AQM106" s="1"/>
      <c r="AQN106" s="1"/>
      <c r="AQO106" s="1"/>
      <c r="AQP106" s="1"/>
      <c r="AQQ106" s="1"/>
      <c r="AQR106" s="1"/>
      <c r="AQS106" s="1"/>
      <c r="AQT106" s="1"/>
      <c r="AQU106" s="1"/>
      <c r="AQV106" s="1"/>
      <c r="AQW106" s="1"/>
      <c r="AQX106" s="1"/>
      <c r="AQY106" s="1"/>
      <c r="AQZ106" s="1"/>
      <c r="ARA106" s="1"/>
      <c r="ARB106" s="1"/>
      <c r="ARC106" s="1"/>
      <c r="ARD106" s="1"/>
      <c r="ARE106" s="1"/>
      <c r="ARF106" s="1"/>
      <c r="ARG106" s="1"/>
      <c r="ARH106" s="1"/>
      <c r="ARI106" s="1"/>
      <c r="ARJ106" s="1"/>
      <c r="ARK106" s="1"/>
      <c r="ARL106" s="1"/>
      <c r="ARM106" s="1"/>
      <c r="ARN106" s="1"/>
      <c r="ARO106" s="1"/>
      <c r="ARP106" s="1"/>
      <c r="ARQ106" s="1"/>
      <c r="ARR106" s="1"/>
      <c r="ARS106" s="1"/>
      <c r="ART106" s="1"/>
      <c r="ARU106" s="1"/>
      <c r="ARV106" s="1"/>
      <c r="ARW106" s="1"/>
      <c r="ARX106" s="1"/>
      <c r="ARY106" s="1"/>
      <c r="ARZ106" s="1"/>
      <c r="ASA106" s="1"/>
      <c r="ASB106" s="1"/>
      <c r="ASC106" s="1"/>
      <c r="ASD106" s="1"/>
      <c r="ASE106" s="1"/>
      <c r="ASF106" s="1"/>
      <c r="ASG106" s="1"/>
      <c r="ASH106" s="1"/>
      <c r="ASI106" s="1"/>
      <c r="ASJ106" s="1"/>
      <c r="ASK106" s="1"/>
      <c r="ASL106" s="1"/>
      <c r="ASM106" s="1"/>
      <c r="ASN106" s="1"/>
      <c r="ASO106" s="1"/>
      <c r="ASP106" s="1"/>
      <c r="ASQ106" s="1"/>
      <c r="ASR106" s="1"/>
      <c r="ASS106" s="1"/>
      <c r="AST106" s="1"/>
      <c r="ASU106" s="1"/>
      <c r="ASV106" s="1"/>
      <c r="ASW106" s="1"/>
      <c r="ASX106" s="1"/>
      <c r="ASY106" s="1"/>
      <c r="ASZ106" s="1"/>
      <c r="ATA106" s="1"/>
      <c r="ATB106" s="1"/>
      <c r="ATC106" s="1"/>
      <c r="ATD106" s="1"/>
      <c r="ATE106" s="1"/>
      <c r="ATF106" s="1"/>
      <c r="ATG106" s="1"/>
      <c r="ATH106" s="1"/>
      <c r="ATI106" s="1"/>
      <c r="ATJ106" s="1"/>
      <c r="ATK106" s="1"/>
      <c r="ATL106" s="1"/>
      <c r="ATM106" s="1"/>
      <c r="ATN106" s="1"/>
      <c r="ATO106" s="1"/>
      <c r="ATP106" s="1"/>
      <c r="ATQ106" s="1"/>
      <c r="ATR106" s="1"/>
      <c r="ATS106" s="1"/>
      <c r="ATT106" s="1"/>
      <c r="ATU106" s="1"/>
      <c r="ATV106" s="1"/>
      <c r="ATW106" s="1"/>
      <c r="ATX106" s="1"/>
      <c r="ATY106" s="1"/>
      <c r="ATZ106" s="1"/>
      <c r="AUA106" s="1"/>
      <c r="AUB106" s="1"/>
      <c r="AUC106" s="1"/>
      <c r="AUD106" s="1"/>
      <c r="AUE106" s="1"/>
      <c r="AUF106" s="1"/>
      <c r="AUG106" s="1"/>
      <c r="AUH106" s="1"/>
      <c r="AUI106" s="1"/>
      <c r="AUJ106" s="1"/>
      <c r="AUK106" s="1"/>
    </row>
    <row r="107" spans="1:1233" s="519" customFormat="1" ht="14.25">
      <c r="A107" s="53"/>
      <c r="B107" s="98" t="str">
        <f>IF('Client Info'!$F$90="Yes",'Client Info'!$F$61,"N/A")</f>
        <v>N/A</v>
      </c>
      <c r="C107" s="99" t="str">
        <f>IF(B107="ISO 45001",'Client Info'!$B90,"N/A")</f>
        <v>N/A</v>
      </c>
      <c r="D107" s="182"/>
      <c r="E107" s="839">
        <f>'Effective Employees'!F93</f>
        <v>0</v>
      </c>
      <c r="F107" s="831"/>
      <c r="G107" s="840">
        <f>AD$378</f>
        <v>0</v>
      </c>
      <c r="H107" s="840">
        <f ca="1">(1/3)*AD378*T107*V107*X107*Z107</f>
        <v>0</v>
      </c>
      <c r="I107" s="840">
        <f ca="1">(2/3)*AD378*T107*V107*X107*Z107</f>
        <v>0</v>
      </c>
      <c r="J107" s="840" t="e">
        <f ca="1">AD379*T107*V107*X107*Z107/$AA$10</f>
        <v>#N/A</v>
      </c>
      <c r="K107" s="840">
        <f>IF($K$19="",0,AD379*T107*V107*X107*Z107/$AA$10)</f>
        <v>0</v>
      </c>
      <c r="L107" s="840">
        <f>IF($L$19="",0,AD379*T107*V107*X107*Z107/$AA$10)</f>
        <v>0</v>
      </c>
      <c r="M107" s="841" t="e">
        <f ca="1">IF($M$19="",0,AD379*T107*V107*X107*Z107/$AA$10)</f>
        <v>#N/A</v>
      </c>
      <c r="N107" s="841" t="e">
        <f ca="1">AD379*T107*V107*X107*Z107/$AA$10</f>
        <v>#N/A</v>
      </c>
      <c r="O107" s="842">
        <f ca="1">AD380*T107*V107*X107*Z107</f>
        <v>0</v>
      </c>
      <c r="P107" s="53"/>
      <c r="Q107" s="701"/>
      <c r="R107" s="208"/>
      <c r="S107" s="709">
        <f>1</f>
        <v>1</v>
      </c>
      <c r="T107" s="709">
        <f t="shared" si="47"/>
        <v>1</v>
      </c>
      <c r="U107" s="710">
        <f ca="1">'Adjustment Factors'!BC538</f>
        <v>0</v>
      </c>
      <c r="V107" s="711">
        <f t="shared" ca="1" si="48"/>
        <v>1</v>
      </c>
      <c r="W107" s="712">
        <f>-'Client Info'!$C$55/100</f>
        <v>0</v>
      </c>
      <c r="X107" s="712">
        <f t="shared" si="49"/>
        <v>1</v>
      </c>
      <c r="Y107" s="712">
        <f>IF(Overview!$C$15="Yes",1,0)</f>
        <v>0</v>
      </c>
      <c r="Z107" s="712">
        <f>IF(Y107=1,IF('Integrated Reduction'!$C$29="",1,('Integrated Reduction'!$C$29/100+1)),1)</f>
        <v>1</v>
      </c>
      <c r="AA107" s="712">
        <f>IF(Sampling!F115="Yes",1,0)</f>
        <v>0</v>
      </c>
      <c r="AB107" s="712">
        <f>IF(Sampling!L115="Yes",1,0)</f>
        <v>0</v>
      </c>
      <c r="AC107" s="712">
        <f>IF(Sampling!G115="Yes",1,0)</f>
        <v>0</v>
      </c>
      <c r="AD107" s="712">
        <f>IF(Sampling!H115="Yes",1,0)</f>
        <v>0</v>
      </c>
      <c r="AE107" s="712">
        <f>IF(Sampling!I115="Yes",1,0)</f>
        <v>0</v>
      </c>
      <c r="AF107" s="712">
        <f>IF(Sampling!J115="Yes",1,0)</f>
        <v>0</v>
      </c>
      <c r="AG107" s="713">
        <f>IF(Sampling!K115="Yes",1,0)</f>
        <v>0</v>
      </c>
      <c r="AH107" s="792">
        <f t="shared" ca="1" si="34"/>
        <v>0</v>
      </c>
      <c r="AI107" s="792">
        <f t="shared" ca="1" si="33"/>
        <v>0</v>
      </c>
      <c r="AJ107" s="792" t="e">
        <f t="shared" ca="1" si="14"/>
        <v>#N/A</v>
      </c>
      <c r="AK107" s="792">
        <f t="shared" si="50"/>
        <v>0</v>
      </c>
      <c r="AL107" s="792">
        <f t="shared" si="51"/>
        <v>0</v>
      </c>
      <c r="AM107" s="792" t="e">
        <f t="shared" ca="1" si="52"/>
        <v>#N/A</v>
      </c>
      <c r="AN107" s="792" t="e">
        <f t="shared" ca="1" si="53"/>
        <v>#N/A</v>
      </c>
      <c r="AO107" s="792">
        <f t="shared" ca="1" si="35"/>
        <v>0</v>
      </c>
      <c r="AP107" s="792">
        <f t="shared" ca="1" si="36"/>
        <v>0</v>
      </c>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c r="AMK107" s="1"/>
      <c r="AML107" s="1"/>
      <c r="AMM107" s="1"/>
      <c r="AMN107" s="1"/>
      <c r="AMO107" s="1"/>
      <c r="AMP107" s="1"/>
      <c r="AMQ107" s="1"/>
      <c r="AMR107" s="1"/>
      <c r="AMS107" s="1"/>
      <c r="AMT107" s="1"/>
      <c r="AMU107" s="1"/>
      <c r="AMV107" s="1"/>
      <c r="AMW107" s="1"/>
      <c r="AMX107" s="1"/>
      <c r="AMY107" s="1"/>
      <c r="AMZ107" s="1"/>
      <c r="ANA107" s="1"/>
      <c r="ANB107" s="1"/>
      <c r="ANC107" s="1"/>
      <c r="AND107" s="1"/>
      <c r="ANE107" s="1"/>
      <c r="ANF107" s="1"/>
      <c r="ANG107" s="1"/>
      <c r="ANH107" s="1"/>
      <c r="ANI107" s="1"/>
      <c r="ANJ107" s="1"/>
      <c r="ANK107" s="1"/>
      <c r="ANL107" s="1"/>
      <c r="ANM107" s="1"/>
      <c r="ANN107" s="1"/>
      <c r="ANO107" s="1"/>
      <c r="ANP107" s="1"/>
      <c r="ANQ107" s="1"/>
      <c r="ANR107" s="1"/>
      <c r="ANS107" s="1"/>
      <c r="ANT107" s="1"/>
      <c r="ANU107" s="1"/>
      <c r="ANV107" s="1"/>
      <c r="ANW107" s="1"/>
      <c r="ANX107" s="1"/>
      <c r="ANY107" s="1"/>
      <c r="ANZ107" s="1"/>
      <c r="AOA107" s="1"/>
      <c r="AOB107" s="1"/>
      <c r="AOC107" s="1"/>
      <c r="AOD107" s="1"/>
      <c r="AOE107" s="1"/>
      <c r="AOF107" s="1"/>
      <c r="AOG107" s="1"/>
      <c r="AOH107" s="1"/>
      <c r="AOI107" s="1"/>
      <c r="AOJ107" s="1"/>
      <c r="AOK107" s="1"/>
      <c r="AOL107" s="1"/>
      <c r="AOM107" s="1"/>
      <c r="AON107" s="1"/>
      <c r="AOO107" s="1"/>
      <c r="AOP107" s="1"/>
      <c r="AOQ107" s="1"/>
      <c r="AOR107" s="1"/>
      <c r="AOS107" s="1"/>
      <c r="AOT107" s="1"/>
      <c r="AOU107" s="1"/>
      <c r="AOV107" s="1"/>
      <c r="AOW107" s="1"/>
      <c r="AOX107" s="1"/>
      <c r="AOY107" s="1"/>
      <c r="AOZ107" s="1"/>
      <c r="APA107" s="1"/>
      <c r="APB107" s="1"/>
      <c r="APC107" s="1"/>
      <c r="APD107" s="1"/>
      <c r="APE107" s="1"/>
      <c r="APF107" s="1"/>
      <c r="APG107" s="1"/>
      <c r="APH107" s="1"/>
      <c r="API107" s="1"/>
      <c r="APJ107" s="1"/>
      <c r="APK107" s="1"/>
      <c r="APL107" s="1"/>
      <c r="APM107" s="1"/>
      <c r="APN107" s="1"/>
      <c r="APO107" s="1"/>
      <c r="APP107" s="1"/>
      <c r="APQ107" s="1"/>
      <c r="APR107" s="1"/>
      <c r="APS107" s="1"/>
      <c r="APT107" s="1"/>
      <c r="APU107" s="1"/>
      <c r="APV107" s="1"/>
      <c r="APW107" s="1"/>
      <c r="APX107" s="1"/>
      <c r="APY107" s="1"/>
      <c r="APZ107" s="1"/>
      <c r="AQA107" s="1"/>
      <c r="AQB107" s="1"/>
      <c r="AQC107" s="1"/>
      <c r="AQD107" s="1"/>
      <c r="AQE107" s="1"/>
      <c r="AQF107" s="1"/>
      <c r="AQG107" s="1"/>
      <c r="AQH107" s="1"/>
      <c r="AQI107" s="1"/>
      <c r="AQJ107" s="1"/>
      <c r="AQK107" s="1"/>
      <c r="AQL107" s="1"/>
      <c r="AQM107" s="1"/>
      <c r="AQN107" s="1"/>
      <c r="AQO107" s="1"/>
      <c r="AQP107" s="1"/>
      <c r="AQQ107" s="1"/>
      <c r="AQR107" s="1"/>
      <c r="AQS107" s="1"/>
      <c r="AQT107" s="1"/>
      <c r="AQU107" s="1"/>
      <c r="AQV107" s="1"/>
      <c r="AQW107" s="1"/>
      <c r="AQX107" s="1"/>
      <c r="AQY107" s="1"/>
      <c r="AQZ107" s="1"/>
      <c r="ARA107" s="1"/>
      <c r="ARB107" s="1"/>
      <c r="ARC107" s="1"/>
      <c r="ARD107" s="1"/>
      <c r="ARE107" s="1"/>
      <c r="ARF107" s="1"/>
      <c r="ARG107" s="1"/>
      <c r="ARH107" s="1"/>
      <c r="ARI107" s="1"/>
      <c r="ARJ107" s="1"/>
      <c r="ARK107" s="1"/>
      <c r="ARL107" s="1"/>
      <c r="ARM107" s="1"/>
      <c r="ARN107" s="1"/>
      <c r="ARO107" s="1"/>
      <c r="ARP107" s="1"/>
      <c r="ARQ107" s="1"/>
      <c r="ARR107" s="1"/>
      <c r="ARS107" s="1"/>
      <c r="ART107" s="1"/>
      <c r="ARU107" s="1"/>
      <c r="ARV107" s="1"/>
      <c r="ARW107" s="1"/>
      <c r="ARX107" s="1"/>
      <c r="ARY107" s="1"/>
      <c r="ARZ107" s="1"/>
      <c r="ASA107" s="1"/>
      <c r="ASB107" s="1"/>
      <c r="ASC107" s="1"/>
      <c r="ASD107" s="1"/>
      <c r="ASE107" s="1"/>
      <c r="ASF107" s="1"/>
      <c r="ASG107" s="1"/>
      <c r="ASH107" s="1"/>
      <c r="ASI107" s="1"/>
      <c r="ASJ107" s="1"/>
      <c r="ASK107" s="1"/>
      <c r="ASL107" s="1"/>
      <c r="ASM107" s="1"/>
      <c r="ASN107" s="1"/>
      <c r="ASO107" s="1"/>
      <c r="ASP107" s="1"/>
      <c r="ASQ107" s="1"/>
      <c r="ASR107" s="1"/>
      <c r="ASS107" s="1"/>
      <c r="AST107" s="1"/>
      <c r="ASU107" s="1"/>
      <c r="ASV107" s="1"/>
      <c r="ASW107" s="1"/>
      <c r="ASX107" s="1"/>
      <c r="ASY107" s="1"/>
      <c r="ASZ107" s="1"/>
      <c r="ATA107" s="1"/>
      <c r="ATB107" s="1"/>
      <c r="ATC107" s="1"/>
      <c r="ATD107" s="1"/>
      <c r="ATE107" s="1"/>
      <c r="ATF107" s="1"/>
      <c r="ATG107" s="1"/>
      <c r="ATH107" s="1"/>
      <c r="ATI107" s="1"/>
      <c r="ATJ107" s="1"/>
      <c r="ATK107" s="1"/>
      <c r="ATL107" s="1"/>
      <c r="ATM107" s="1"/>
      <c r="ATN107" s="1"/>
      <c r="ATO107" s="1"/>
      <c r="ATP107" s="1"/>
      <c r="ATQ107" s="1"/>
      <c r="ATR107" s="1"/>
      <c r="ATS107" s="1"/>
      <c r="ATT107" s="1"/>
      <c r="ATU107" s="1"/>
      <c r="ATV107" s="1"/>
      <c r="ATW107" s="1"/>
      <c r="ATX107" s="1"/>
      <c r="ATY107" s="1"/>
      <c r="ATZ107" s="1"/>
      <c r="AUA107" s="1"/>
      <c r="AUB107" s="1"/>
      <c r="AUC107" s="1"/>
      <c r="AUD107" s="1"/>
      <c r="AUE107" s="1"/>
      <c r="AUF107" s="1"/>
      <c r="AUG107" s="1"/>
      <c r="AUH107" s="1"/>
      <c r="AUI107" s="1"/>
      <c r="AUJ107" s="1"/>
      <c r="AUK107" s="1"/>
    </row>
    <row r="108" spans="1:1233" s="519" customFormat="1" ht="14.25">
      <c r="A108" s="53"/>
      <c r="B108" s="95" t="str">
        <f>IF('Client Info'!$D$91="Yes",'Client Info'!$D$61,"N/A")</f>
        <v>N/A</v>
      </c>
      <c r="C108" s="96" t="str">
        <f>IF(B108="ISO 9001",'Client Info'!$B91,"N/A")</f>
        <v>N/A</v>
      </c>
      <c r="D108" s="180"/>
      <c r="E108" s="843">
        <f>'Effective Employees'!F94</f>
        <v>0</v>
      </c>
      <c r="F108" s="831"/>
      <c r="G108" s="832">
        <f>AE$345</f>
        <v>0</v>
      </c>
      <c r="H108" s="832">
        <f ca="1">(1/3)*AE345*T108*V108*X108*Z108</f>
        <v>0</v>
      </c>
      <c r="I108" s="832">
        <f ca="1">(2/3)*AE345*T108*V108*X108*Z108</f>
        <v>0</v>
      </c>
      <c r="J108" s="832" t="e">
        <f ca="1">AE346*T108*V108*X108*Z108/$AA$10</f>
        <v>#N/A</v>
      </c>
      <c r="K108" s="832">
        <f>IF($K$19="",0,AE346*T108*V108*X108*Z108/$AA$10)</f>
        <v>0</v>
      </c>
      <c r="L108" s="832">
        <f>IF($L$19="",0,AE346*T108*V108*X108*Z108/$AA$10)</f>
        <v>0</v>
      </c>
      <c r="M108" s="833" t="e">
        <f ca="1">IF($M$19="",0,AE346*T108*V108*X108*Z108/$AA$10)</f>
        <v>#N/A</v>
      </c>
      <c r="N108" s="844" t="e">
        <f ca="1">AE346*T108*V108*X108*Z108/$AA$10</f>
        <v>#N/A</v>
      </c>
      <c r="O108" s="436">
        <f ca="1">AE347*T108*V108*X108*Z108</f>
        <v>0</v>
      </c>
      <c r="P108" s="53"/>
      <c r="Q108" s="701"/>
      <c r="R108" s="208"/>
      <c r="S108" s="702">
        <f>1</f>
        <v>1</v>
      </c>
      <c r="T108" s="702">
        <f t="shared" ref="T108:T119" si="54">IF(S108=0.2,S108+1,1)</f>
        <v>1</v>
      </c>
      <c r="U108" s="703">
        <f ca="1">'Adjustment Factors'!AA539</f>
        <v>0</v>
      </c>
      <c r="V108" s="704">
        <f t="shared" ref="V108:V119" ca="1" si="55">U108+1</f>
        <v>1</v>
      </c>
      <c r="W108" s="705">
        <f>-'Client Info'!$C$55/100</f>
        <v>0</v>
      </c>
      <c r="X108" s="705">
        <f t="shared" ref="X108:X119" si="56">W108+1</f>
        <v>1</v>
      </c>
      <c r="Y108" s="705">
        <f>IF(Overview!$C$13="Yes",1,0)</f>
        <v>0</v>
      </c>
      <c r="Z108" s="705">
        <f>IF(Y108=1,IF('Integrated Reduction'!$C$29="",1,('Integrated Reduction'!$C$29/100+1)),1)</f>
        <v>1</v>
      </c>
      <c r="AA108" s="705">
        <f>IF(Sampling!F116="Yes",1,0)</f>
        <v>0</v>
      </c>
      <c r="AB108" s="705">
        <f>IF(Sampling!L116="Yes",1,0)</f>
        <v>0</v>
      </c>
      <c r="AC108" s="705">
        <f>IF(Sampling!G116="Yes",1,0)</f>
        <v>0</v>
      </c>
      <c r="AD108" s="705">
        <f>IF(Sampling!H116="Yes",1,0)</f>
        <v>0</v>
      </c>
      <c r="AE108" s="705">
        <f>IF(Sampling!I116="Yes",1,0)</f>
        <v>0</v>
      </c>
      <c r="AF108" s="705">
        <f>IF(Sampling!J116="Yes",1,0)</f>
        <v>0</v>
      </c>
      <c r="AG108" s="706">
        <f>IF(Sampling!K116="Yes",1,0)</f>
        <v>0</v>
      </c>
      <c r="AH108" s="790">
        <f t="shared" ca="1" si="34"/>
        <v>0</v>
      </c>
      <c r="AI108" s="790">
        <f t="shared" ca="1" si="33"/>
        <v>0</v>
      </c>
      <c r="AJ108" s="790" t="e">
        <f t="shared" ca="1" si="14"/>
        <v>#N/A</v>
      </c>
      <c r="AK108" s="790">
        <f t="shared" si="50"/>
        <v>0</v>
      </c>
      <c r="AL108" s="790">
        <f t="shared" si="51"/>
        <v>0</v>
      </c>
      <c r="AM108" s="790" t="e">
        <f t="shared" ca="1" si="52"/>
        <v>#N/A</v>
      </c>
      <c r="AN108" s="790" t="e">
        <f t="shared" ca="1" si="53"/>
        <v>#N/A</v>
      </c>
      <c r="AO108" s="790">
        <f t="shared" ca="1" si="35"/>
        <v>0</v>
      </c>
      <c r="AP108" s="790">
        <f t="shared" ca="1" si="36"/>
        <v>0</v>
      </c>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c r="AMK108" s="1"/>
      <c r="AML108" s="1"/>
      <c r="AMM108" s="1"/>
      <c r="AMN108" s="1"/>
      <c r="AMO108" s="1"/>
      <c r="AMP108" s="1"/>
      <c r="AMQ108" s="1"/>
      <c r="AMR108" s="1"/>
      <c r="AMS108" s="1"/>
      <c r="AMT108" s="1"/>
      <c r="AMU108" s="1"/>
      <c r="AMV108" s="1"/>
      <c r="AMW108" s="1"/>
      <c r="AMX108" s="1"/>
      <c r="AMY108" s="1"/>
      <c r="AMZ108" s="1"/>
      <c r="ANA108" s="1"/>
      <c r="ANB108" s="1"/>
      <c r="ANC108" s="1"/>
      <c r="AND108" s="1"/>
      <c r="ANE108" s="1"/>
      <c r="ANF108" s="1"/>
      <c r="ANG108" s="1"/>
      <c r="ANH108" s="1"/>
      <c r="ANI108" s="1"/>
      <c r="ANJ108" s="1"/>
      <c r="ANK108" s="1"/>
      <c r="ANL108" s="1"/>
      <c r="ANM108" s="1"/>
      <c r="ANN108" s="1"/>
      <c r="ANO108" s="1"/>
      <c r="ANP108" s="1"/>
      <c r="ANQ108" s="1"/>
      <c r="ANR108" s="1"/>
      <c r="ANS108" s="1"/>
      <c r="ANT108" s="1"/>
      <c r="ANU108" s="1"/>
      <c r="ANV108" s="1"/>
      <c r="ANW108" s="1"/>
      <c r="ANX108" s="1"/>
      <c r="ANY108" s="1"/>
      <c r="ANZ108" s="1"/>
      <c r="AOA108" s="1"/>
      <c r="AOB108" s="1"/>
      <c r="AOC108" s="1"/>
      <c r="AOD108" s="1"/>
      <c r="AOE108" s="1"/>
      <c r="AOF108" s="1"/>
      <c r="AOG108" s="1"/>
      <c r="AOH108" s="1"/>
      <c r="AOI108" s="1"/>
      <c r="AOJ108" s="1"/>
      <c r="AOK108" s="1"/>
      <c r="AOL108" s="1"/>
      <c r="AOM108" s="1"/>
      <c r="AON108" s="1"/>
      <c r="AOO108" s="1"/>
      <c r="AOP108" s="1"/>
      <c r="AOQ108" s="1"/>
      <c r="AOR108" s="1"/>
      <c r="AOS108" s="1"/>
      <c r="AOT108" s="1"/>
      <c r="AOU108" s="1"/>
      <c r="AOV108" s="1"/>
      <c r="AOW108" s="1"/>
      <c r="AOX108" s="1"/>
      <c r="AOY108" s="1"/>
      <c r="AOZ108" s="1"/>
      <c r="APA108" s="1"/>
      <c r="APB108" s="1"/>
      <c r="APC108" s="1"/>
      <c r="APD108" s="1"/>
      <c r="APE108" s="1"/>
      <c r="APF108" s="1"/>
      <c r="APG108" s="1"/>
      <c r="APH108" s="1"/>
      <c r="API108" s="1"/>
      <c r="APJ108" s="1"/>
      <c r="APK108" s="1"/>
      <c r="APL108" s="1"/>
      <c r="APM108" s="1"/>
      <c r="APN108" s="1"/>
      <c r="APO108" s="1"/>
      <c r="APP108" s="1"/>
      <c r="APQ108" s="1"/>
      <c r="APR108" s="1"/>
      <c r="APS108" s="1"/>
      <c r="APT108" s="1"/>
      <c r="APU108" s="1"/>
      <c r="APV108" s="1"/>
      <c r="APW108" s="1"/>
      <c r="APX108" s="1"/>
      <c r="APY108" s="1"/>
      <c r="APZ108" s="1"/>
      <c r="AQA108" s="1"/>
      <c r="AQB108" s="1"/>
      <c r="AQC108" s="1"/>
      <c r="AQD108" s="1"/>
      <c r="AQE108" s="1"/>
      <c r="AQF108" s="1"/>
      <c r="AQG108" s="1"/>
      <c r="AQH108" s="1"/>
      <c r="AQI108" s="1"/>
      <c r="AQJ108" s="1"/>
      <c r="AQK108" s="1"/>
      <c r="AQL108" s="1"/>
      <c r="AQM108" s="1"/>
      <c r="AQN108" s="1"/>
      <c r="AQO108" s="1"/>
      <c r="AQP108" s="1"/>
      <c r="AQQ108" s="1"/>
      <c r="AQR108" s="1"/>
      <c r="AQS108" s="1"/>
      <c r="AQT108" s="1"/>
      <c r="AQU108" s="1"/>
      <c r="AQV108" s="1"/>
      <c r="AQW108" s="1"/>
      <c r="AQX108" s="1"/>
      <c r="AQY108" s="1"/>
      <c r="AQZ108" s="1"/>
      <c r="ARA108" s="1"/>
      <c r="ARB108" s="1"/>
      <c r="ARC108" s="1"/>
      <c r="ARD108" s="1"/>
      <c r="ARE108" s="1"/>
      <c r="ARF108" s="1"/>
      <c r="ARG108" s="1"/>
      <c r="ARH108" s="1"/>
      <c r="ARI108" s="1"/>
      <c r="ARJ108" s="1"/>
      <c r="ARK108" s="1"/>
      <c r="ARL108" s="1"/>
      <c r="ARM108" s="1"/>
      <c r="ARN108" s="1"/>
      <c r="ARO108" s="1"/>
      <c r="ARP108" s="1"/>
      <c r="ARQ108" s="1"/>
      <c r="ARR108" s="1"/>
      <c r="ARS108" s="1"/>
      <c r="ART108" s="1"/>
      <c r="ARU108" s="1"/>
      <c r="ARV108" s="1"/>
      <c r="ARW108" s="1"/>
      <c r="ARX108" s="1"/>
      <c r="ARY108" s="1"/>
      <c r="ARZ108" s="1"/>
      <c r="ASA108" s="1"/>
      <c r="ASB108" s="1"/>
      <c r="ASC108" s="1"/>
      <c r="ASD108" s="1"/>
      <c r="ASE108" s="1"/>
      <c r="ASF108" s="1"/>
      <c r="ASG108" s="1"/>
      <c r="ASH108" s="1"/>
      <c r="ASI108" s="1"/>
      <c r="ASJ108" s="1"/>
      <c r="ASK108" s="1"/>
      <c r="ASL108" s="1"/>
      <c r="ASM108" s="1"/>
      <c r="ASN108" s="1"/>
      <c r="ASO108" s="1"/>
      <c r="ASP108" s="1"/>
      <c r="ASQ108" s="1"/>
      <c r="ASR108" s="1"/>
      <c r="ASS108" s="1"/>
      <c r="AST108" s="1"/>
      <c r="ASU108" s="1"/>
      <c r="ASV108" s="1"/>
      <c r="ASW108" s="1"/>
      <c r="ASX108" s="1"/>
      <c r="ASY108" s="1"/>
      <c r="ASZ108" s="1"/>
      <c r="ATA108" s="1"/>
      <c r="ATB108" s="1"/>
      <c r="ATC108" s="1"/>
      <c r="ATD108" s="1"/>
      <c r="ATE108" s="1"/>
      <c r="ATF108" s="1"/>
      <c r="ATG108" s="1"/>
      <c r="ATH108" s="1"/>
      <c r="ATI108" s="1"/>
      <c r="ATJ108" s="1"/>
      <c r="ATK108" s="1"/>
      <c r="ATL108" s="1"/>
      <c r="ATM108" s="1"/>
      <c r="ATN108" s="1"/>
      <c r="ATO108" s="1"/>
      <c r="ATP108" s="1"/>
      <c r="ATQ108" s="1"/>
      <c r="ATR108" s="1"/>
      <c r="ATS108" s="1"/>
      <c r="ATT108" s="1"/>
      <c r="ATU108" s="1"/>
      <c r="ATV108" s="1"/>
      <c r="ATW108" s="1"/>
      <c r="ATX108" s="1"/>
      <c r="ATY108" s="1"/>
      <c r="ATZ108" s="1"/>
      <c r="AUA108" s="1"/>
      <c r="AUB108" s="1"/>
      <c r="AUC108" s="1"/>
      <c r="AUD108" s="1"/>
      <c r="AUE108" s="1"/>
      <c r="AUF108" s="1"/>
      <c r="AUG108" s="1"/>
      <c r="AUH108" s="1"/>
      <c r="AUI108" s="1"/>
      <c r="AUJ108" s="1"/>
      <c r="AUK108" s="1"/>
    </row>
    <row r="109" spans="1:1233" s="519" customFormat="1" ht="14.25">
      <c r="A109" s="53"/>
      <c r="B109" s="97" t="str">
        <f>IF('Client Info'!$E$91="Yes",'Client Info'!$E$61,"N/A")</f>
        <v>N/A</v>
      </c>
      <c r="C109" s="62" t="str">
        <f>IF(B109="ISO 14001",'Client Info'!$B91,"N/A")</f>
        <v>N/A</v>
      </c>
      <c r="D109" s="181"/>
      <c r="E109" s="834">
        <f>'Effective Employees'!F95</f>
        <v>0</v>
      </c>
      <c r="F109" s="831"/>
      <c r="G109" s="835">
        <f>AE$363</f>
        <v>0</v>
      </c>
      <c r="H109" s="835">
        <f ca="1">(1/3)*AE363*T109*V109*X109*Z109</f>
        <v>0</v>
      </c>
      <c r="I109" s="835">
        <f ca="1">(2/3)*AE363*T109*V109*X109*Z109</f>
        <v>0</v>
      </c>
      <c r="J109" s="835" t="e">
        <f ca="1">AE364*T109*V109*X109*Z109/$AA$10</f>
        <v>#N/A</v>
      </c>
      <c r="K109" s="835">
        <f>IF($K$19="",0,AE364*T109*V109*X109*Z109/$AA$10)</f>
        <v>0</v>
      </c>
      <c r="L109" s="835">
        <f>IF($L$19="",0,AE364*T109*V109*X109*Z109/$AA$10)</f>
        <v>0</v>
      </c>
      <c r="M109" s="836" t="e">
        <f ca="1">IF($M$19="",0,AE364*T109*V109*X109*Z109/$AA$10)</f>
        <v>#N/A</v>
      </c>
      <c r="N109" s="837" t="e">
        <f ca="1">AE364*T109*V109*X109*Z109/$AA$10</f>
        <v>#N/A</v>
      </c>
      <c r="O109" s="838">
        <f ca="1">AE365*T109*V109*X109*Z109</f>
        <v>0</v>
      </c>
      <c r="P109" s="53"/>
      <c r="Q109" s="701"/>
      <c r="R109" s="208"/>
      <c r="S109" s="386">
        <f>1</f>
        <v>1</v>
      </c>
      <c r="T109" s="386">
        <f t="shared" si="54"/>
        <v>1</v>
      </c>
      <c r="U109" s="707">
        <f ca="1">'Adjustment Factors'!AP539</f>
        <v>0</v>
      </c>
      <c r="V109" s="208">
        <f t="shared" ca="1" si="55"/>
        <v>1</v>
      </c>
      <c r="W109" s="67">
        <f>-'Client Info'!$C$55/100</f>
        <v>0</v>
      </c>
      <c r="X109" s="67">
        <f t="shared" si="56"/>
        <v>1</v>
      </c>
      <c r="Y109" s="67">
        <f>IF(Overview!$C$14="Yes",1,0)</f>
        <v>0</v>
      </c>
      <c r="Z109" s="67">
        <f>IF(Y109=1,IF('Integrated Reduction'!$C$29="",1,('Integrated Reduction'!$C$29/100+1)),1)</f>
        <v>1</v>
      </c>
      <c r="AA109" s="67">
        <f>IF(Sampling!F117="Yes",1,0)</f>
        <v>0</v>
      </c>
      <c r="AB109" s="67">
        <f>IF(Sampling!L117="Yes",1,0)</f>
        <v>0</v>
      </c>
      <c r="AC109" s="67">
        <f>IF(Sampling!G117="Yes",1,0)</f>
        <v>0</v>
      </c>
      <c r="AD109" s="67">
        <f>IF(Sampling!H117="Yes",1,0)</f>
        <v>0</v>
      </c>
      <c r="AE109" s="67">
        <f>IF(Sampling!I117="Yes",1,0)</f>
        <v>0</v>
      </c>
      <c r="AF109" s="67">
        <f>IF(Sampling!J117="Yes",1,0)</f>
        <v>0</v>
      </c>
      <c r="AG109" s="708">
        <f>IF(Sampling!K117="Yes",1,0)</f>
        <v>0</v>
      </c>
      <c r="AH109" s="791">
        <f t="shared" ca="1" si="34"/>
        <v>0</v>
      </c>
      <c r="AI109" s="791">
        <f t="shared" ca="1" si="33"/>
        <v>0</v>
      </c>
      <c r="AJ109" s="791" t="e">
        <f t="shared" ca="1" si="14"/>
        <v>#N/A</v>
      </c>
      <c r="AK109" s="791">
        <f t="shared" si="50"/>
        <v>0</v>
      </c>
      <c r="AL109" s="791">
        <f t="shared" si="51"/>
        <v>0</v>
      </c>
      <c r="AM109" s="791" t="e">
        <f t="shared" ca="1" si="52"/>
        <v>#N/A</v>
      </c>
      <c r="AN109" s="791" t="e">
        <f t="shared" ca="1" si="53"/>
        <v>#N/A</v>
      </c>
      <c r="AO109" s="791">
        <f t="shared" ca="1" si="35"/>
        <v>0</v>
      </c>
      <c r="AP109" s="791">
        <f t="shared" ca="1" si="36"/>
        <v>0</v>
      </c>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c r="AMK109" s="1"/>
      <c r="AML109" s="1"/>
      <c r="AMM109" s="1"/>
      <c r="AMN109" s="1"/>
      <c r="AMO109" s="1"/>
      <c r="AMP109" s="1"/>
      <c r="AMQ109" s="1"/>
      <c r="AMR109" s="1"/>
      <c r="AMS109" s="1"/>
      <c r="AMT109" s="1"/>
      <c r="AMU109" s="1"/>
      <c r="AMV109" s="1"/>
      <c r="AMW109" s="1"/>
      <c r="AMX109" s="1"/>
      <c r="AMY109" s="1"/>
      <c r="AMZ109" s="1"/>
      <c r="ANA109" s="1"/>
      <c r="ANB109" s="1"/>
      <c r="ANC109" s="1"/>
      <c r="AND109" s="1"/>
      <c r="ANE109" s="1"/>
      <c r="ANF109" s="1"/>
      <c r="ANG109" s="1"/>
      <c r="ANH109" s="1"/>
      <c r="ANI109" s="1"/>
      <c r="ANJ109" s="1"/>
      <c r="ANK109" s="1"/>
      <c r="ANL109" s="1"/>
      <c r="ANM109" s="1"/>
      <c r="ANN109" s="1"/>
      <c r="ANO109" s="1"/>
      <c r="ANP109" s="1"/>
      <c r="ANQ109" s="1"/>
      <c r="ANR109" s="1"/>
      <c r="ANS109" s="1"/>
      <c r="ANT109" s="1"/>
      <c r="ANU109" s="1"/>
      <c r="ANV109" s="1"/>
      <c r="ANW109" s="1"/>
      <c r="ANX109" s="1"/>
      <c r="ANY109" s="1"/>
      <c r="ANZ109" s="1"/>
      <c r="AOA109" s="1"/>
      <c r="AOB109" s="1"/>
      <c r="AOC109" s="1"/>
      <c r="AOD109" s="1"/>
      <c r="AOE109" s="1"/>
      <c r="AOF109" s="1"/>
      <c r="AOG109" s="1"/>
      <c r="AOH109" s="1"/>
      <c r="AOI109" s="1"/>
      <c r="AOJ109" s="1"/>
      <c r="AOK109" s="1"/>
      <c r="AOL109" s="1"/>
      <c r="AOM109" s="1"/>
      <c r="AON109" s="1"/>
      <c r="AOO109" s="1"/>
      <c r="AOP109" s="1"/>
      <c r="AOQ109" s="1"/>
      <c r="AOR109" s="1"/>
      <c r="AOS109" s="1"/>
      <c r="AOT109" s="1"/>
      <c r="AOU109" s="1"/>
      <c r="AOV109" s="1"/>
      <c r="AOW109" s="1"/>
      <c r="AOX109" s="1"/>
      <c r="AOY109" s="1"/>
      <c r="AOZ109" s="1"/>
      <c r="APA109" s="1"/>
      <c r="APB109" s="1"/>
      <c r="APC109" s="1"/>
      <c r="APD109" s="1"/>
      <c r="APE109" s="1"/>
      <c r="APF109" s="1"/>
      <c r="APG109" s="1"/>
      <c r="APH109" s="1"/>
      <c r="API109" s="1"/>
      <c r="APJ109" s="1"/>
      <c r="APK109" s="1"/>
      <c r="APL109" s="1"/>
      <c r="APM109" s="1"/>
      <c r="APN109" s="1"/>
      <c r="APO109" s="1"/>
      <c r="APP109" s="1"/>
      <c r="APQ109" s="1"/>
      <c r="APR109" s="1"/>
      <c r="APS109" s="1"/>
      <c r="APT109" s="1"/>
      <c r="APU109" s="1"/>
      <c r="APV109" s="1"/>
      <c r="APW109" s="1"/>
      <c r="APX109" s="1"/>
      <c r="APY109" s="1"/>
      <c r="APZ109" s="1"/>
      <c r="AQA109" s="1"/>
      <c r="AQB109" s="1"/>
      <c r="AQC109" s="1"/>
      <c r="AQD109" s="1"/>
      <c r="AQE109" s="1"/>
      <c r="AQF109" s="1"/>
      <c r="AQG109" s="1"/>
      <c r="AQH109" s="1"/>
      <c r="AQI109" s="1"/>
      <c r="AQJ109" s="1"/>
      <c r="AQK109" s="1"/>
      <c r="AQL109" s="1"/>
      <c r="AQM109" s="1"/>
      <c r="AQN109" s="1"/>
      <c r="AQO109" s="1"/>
      <c r="AQP109" s="1"/>
      <c r="AQQ109" s="1"/>
      <c r="AQR109" s="1"/>
      <c r="AQS109" s="1"/>
      <c r="AQT109" s="1"/>
      <c r="AQU109" s="1"/>
      <c r="AQV109" s="1"/>
      <c r="AQW109" s="1"/>
      <c r="AQX109" s="1"/>
      <c r="AQY109" s="1"/>
      <c r="AQZ109" s="1"/>
      <c r="ARA109" s="1"/>
      <c r="ARB109" s="1"/>
      <c r="ARC109" s="1"/>
      <c r="ARD109" s="1"/>
      <c r="ARE109" s="1"/>
      <c r="ARF109" s="1"/>
      <c r="ARG109" s="1"/>
      <c r="ARH109" s="1"/>
      <c r="ARI109" s="1"/>
      <c r="ARJ109" s="1"/>
      <c r="ARK109" s="1"/>
      <c r="ARL109" s="1"/>
      <c r="ARM109" s="1"/>
      <c r="ARN109" s="1"/>
      <c r="ARO109" s="1"/>
      <c r="ARP109" s="1"/>
      <c r="ARQ109" s="1"/>
      <c r="ARR109" s="1"/>
      <c r="ARS109" s="1"/>
      <c r="ART109" s="1"/>
      <c r="ARU109" s="1"/>
      <c r="ARV109" s="1"/>
      <c r="ARW109" s="1"/>
      <c r="ARX109" s="1"/>
      <c r="ARY109" s="1"/>
      <c r="ARZ109" s="1"/>
      <c r="ASA109" s="1"/>
      <c r="ASB109" s="1"/>
      <c r="ASC109" s="1"/>
      <c r="ASD109" s="1"/>
      <c r="ASE109" s="1"/>
      <c r="ASF109" s="1"/>
      <c r="ASG109" s="1"/>
      <c r="ASH109" s="1"/>
      <c r="ASI109" s="1"/>
      <c r="ASJ109" s="1"/>
      <c r="ASK109" s="1"/>
      <c r="ASL109" s="1"/>
      <c r="ASM109" s="1"/>
      <c r="ASN109" s="1"/>
      <c r="ASO109" s="1"/>
      <c r="ASP109" s="1"/>
      <c r="ASQ109" s="1"/>
      <c r="ASR109" s="1"/>
      <c r="ASS109" s="1"/>
      <c r="AST109" s="1"/>
      <c r="ASU109" s="1"/>
      <c r="ASV109" s="1"/>
      <c r="ASW109" s="1"/>
      <c r="ASX109" s="1"/>
      <c r="ASY109" s="1"/>
      <c r="ASZ109" s="1"/>
      <c r="ATA109" s="1"/>
      <c r="ATB109" s="1"/>
      <c r="ATC109" s="1"/>
      <c r="ATD109" s="1"/>
      <c r="ATE109" s="1"/>
      <c r="ATF109" s="1"/>
      <c r="ATG109" s="1"/>
      <c r="ATH109" s="1"/>
      <c r="ATI109" s="1"/>
      <c r="ATJ109" s="1"/>
      <c r="ATK109" s="1"/>
      <c r="ATL109" s="1"/>
      <c r="ATM109" s="1"/>
      <c r="ATN109" s="1"/>
      <c r="ATO109" s="1"/>
      <c r="ATP109" s="1"/>
      <c r="ATQ109" s="1"/>
      <c r="ATR109" s="1"/>
      <c r="ATS109" s="1"/>
      <c r="ATT109" s="1"/>
      <c r="ATU109" s="1"/>
      <c r="ATV109" s="1"/>
      <c r="ATW109" s="1"/>
      <c r="ATX109" s="1"/>
      <c r="ATY109" s="1"/>
      <c r="ATZ109" s="1"/>
      <c r="AUA109" s="1"/>
      <c r="AUB109" s="1"/>
      <c r="AUC109" s="1"/>
      <c r="AUD109" s="1"/>
      <c r="AUE109" s="1"/>
      <c r="AUF109" s="1"/>
      <c r="AUG109" s="1"/>
      <c r="AUH109" s="1"/>
      <c r="AUI109" s="1"/>
      <c r="AUJ109" s="1"/>
      <c r="AUK109" s="1"/>
    </row>
    <row r="110" spans="1:1233" s="519" customFormat="1" ht="14.25">
      <c r="A110" s="53"/>
      <c r="B110" s="98" t="str">
        <f>IF('Client Info'!$F$91="Yes",'Client Info'!$F$61,"N/A")</f>
        <v>N/A</v>
      </c>
      <c r="C110" s="99" t="str">
        <f>IF(B110="ISO 45001",'Client Info'!$B91,"N/A")</f>
        <v>N/A</v>
      </c>
      <c r="D110" s="182"/>
      <c r="E110" s="839">
        <f>'Effective Employees'!F96</f>
        <v>0</v>
      </c>
      <c r="F110" s="831"/>
      <c r="G110" s="840">
        <f>AE$378</f>
        <v>0</v>
      </c>
      <c r="H110" s="840">
        <f ca="1">(1/3)*AE378*T110*V110*X110*Z110</f>
        <v>0</v>
      </c>
      <c r="I110" s="840">
        <f ca="1">(2/3)*AE378*T110*V110*X110*Z110</f>
        <v>0</v>
      </c>
      <c r="J110" s="840" t="e">
        <f ca="1">AE379*T110*V110*X110*Z110/$AA$10</f>
        <v>#N/A</v>
      </c>
      <c r="K110" s="840">
        <f>IF($K$19="",0,AE379*T110*V110*X110*Z110/$AA$10)</f>
        <v>0</v>
      </c>
      <c r="L110" s="840">
        <f>IF($L$19="",0,AE379*T110*V110*X110*Z110/$AA$10)</f>
        <v>0</v>
      </c>
      <c r="M110" s="841" t="e">
        <f ca="1">IF($M$19="",0,AE379*T110*V110*X110*Z110/$AA$10)</f>
        <v>#N/A</v>
      </c>
      <c r="N110" s="841" t="e">
        <f ca="1">AE379*T110*V110*X110*Z110/$AA$10</f>
        <v>#N/A</v>
      </c>
      <c r="O110" s="842">
        <f ca="1">AE380*T110*V110*X110*Z110</f>
        <v>0</v>
      </c>
      <c r="P110" s="53"/>
      <c r="Q110" s="701"/>
      <c r="R110" s="208"/>
      <c r="S110" s="709">
        <f>1</f>
        <v>1</v>
      </c>
      <c r="T110" s="709">
        <f t="shared" si="54"/>
        <v>1</v>
      </c>
      <c r="U110" s="710">
        <f ca="1">'Adjustment Factors'!BC539</f>
        <v>0</v>
      </c>
      <c r="V110" s="711">
        <f t="shared" ca="1" si="55"/>
        <v>1</v>
      </c>
      <c r="W110" s="712">
        <f>-'Client Info'!$C$55/100</f>
        <v>0</v>
      </c>
      <c r="X110" s="712">
        <f t="shared" si="56"/>
        <v>1</v>
      </c>
      <c r="Y110" s="712">
        <f>IF(Overview!$C$15="Yes",1,0)</f>
        <v>0</v>
      </c>
      <c r="Z110" s="712">
        <f>IF(Y110=1,IF('Integrated Reduction'!$C$29="",1,('Integrated Reduction'!$C$29/100+1)),1)</f>
        <v>1</v>
      </c>
      <c r="AA110" s="712">
        <f>IF(Sampling!F118="Yes",1,0)</f>
        <v>0</v>
      </c>
      <c r="AB110" s="712">
        <f>IF(Sampling!L118="Yes",1,0)</f>
        <v>0</v>
      </c>
      <c r="AC110" s="712">
        <f>IF(Sampling!G118="Yes",1,0)</f>
        <v>0</v>
      </c>
      <c r="AD110" s="712">
        <f>IF(Sampling!H118="Yes",1,0)</f>
        <v>0</v>
      </c>
      <c r="AE110" s="712">
        <f>IF(Sampling!I118="Yes",1,0)</f>
        <v>0</v>
      </c>
      <c r="AF110" s="712">
        <f>IF(Sampling!J118="Yes",1,0)</f>
        <v>0</v>
      </c>
      <c r="AG110" s="713">
        <f>IF(Sampling!K118="Yes",1,0)</f>
        <v>0</v>
      </c>
      <c r="AH110" s="792">
        <f t="shared" ca="1" si="34"/>
        <v>0</v>
      </c>
      <c r="AI110" s="792">
        <f t="shared" ca="1" si="33"/>
        <v>0</v>
      </c>
      <c r="AJ110" s="792" t="e">
        <f t="shared" ca="1" si="14"/>
        <v>#N/A</v>
      </c>
      <c r="AK110" s="792">
        <f t="shared" si="50"/>
        <v>0</v>
      </c>
      <c r="AL110" s="792">
        <f t="shared" si="51"/>
        <v>0</v>
      </c>
      <c r="AM110" s="792" t="e">
        <f t="shared" ca="1" si="52"/>
        <v>#N/A</v>
      </c>
      <c r="AN110" s="792" t="e">
        <f t="shared" ca="1" si="53"/>
        <v>#N/A</v>
      </c>
      <c r="AO110" s="792">
        <f t="shared" ca="1" si="35"/>
        <v>0</v>
      </c>
      <c r="AP110" s="792">
        <f t="shared" ca="1" si="36"/>
        <v>0</v>
      </c>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c r="AMK110" s="1"/>
      <c r="AML110" s="1"/>
      <c r="AMM110" s="1"/>
      <c r="AMN110" s="1"/>
      <c r="AMO110" s="1"/>
      <c r="AMP110" s="1"/>
      <c r="AMQ110" s="1"/>
      <c r="AMR110" s="1"/>
      <c r="AMS110" s="1"/>
      <c r="AMT110" s="1"/>
      <c r="AMU110" s="1"/>
      <c r="AMV110" s="1"/>
      <c r="AMW110" s="1"/>
      <c r="AMX110" s="1"/>
      <c r="AMY110" s="1"/>
      <c r="AMZ110" s="1"/>
      <c r="ANA110" s="1"/>
      <c r="ANB110" s="1"/>
      <c r="ANC110" s="1"/>
      <c r="AND110" s="1"/>
      <c r="ANE110" s="1"/>
      <c r="ANF110" s="1"/>
      <c r="ANG110" s="1"/>
      <c r="ANH110" s="1"/>
      <c r="ANI110" s="1"/>
      <c r="ANJ110" s="1"/>
      <c r="ANK110" s="1"/>
      <c r="ANL110" s="1"/>
      <c r="ANM110" s="1"/>
      <c r="ANN110" s="1"/>
      <c r="ANO110" s="1"/>
      <c r="ANP110" s="1"/>
      <c r="ANQ110" s="1"/>
      <c r="ANR110" s="1"/>
      <c r="ANS110" s="1"/>
      <c r="ANT110" s="1"/>
      <c r="ANU110" s="1"/>
      <c r="ANV110" s="1"/>
      <c r="ANW110" s="1"/>
      <c r="ANX110" s="1"/>
      <c r="ANY110" s="1"/>
      <c r="ANZ110" s="1"/>
      <c r="AOA110" s="1"/>
      <c r="AOB110" s="1"/>
      <c r="AOC110" s="1"/>
      <c r="AOD110" s="1"/>
      <c r="AOE110" s="1"/>
      <c r="AOF110" s="1"/>
      <c r="AOG110" s="1"/>
      <c r="AOH110" s="1"/>
      <c r="AOI110" s="1"/>
      <c r="AOJ110" s="1"/>
      <c r="AOK110" s="1"/>
      <c r="AOL110" s="1"/>
      <c r="AOM110" s="1"/>
      <c r="AON110" s="1"/>
      <c r="AOO110" s="1"/>
      <c r="AOP110" s="1"/>
      <c r="AOQ110" s="1"/>
      <c r="AOR110" s="1"/>
      <c r="AOS110" s="1"/>
      <c r="AOT110" s="1"/>
      <c r="AOU110" s="1"/>
      <c r="AOV110" s="1"/>
      <c r="AOW110" s="1"/>
      <c r="AOX110" s="1"/>
      <c r="AOY110" s="1"/>
      <c r="AOZ110" s="1"/>
      <c r="APA110" s="1"/>
      <c r="APB110" s="1"/>
      <c r="APC110" s="1"/>
      <c r="APD110" s="1"/>
      <c r="APE110" s="1"/>
      <c r="APF110" s="1"/>
      <c r="APG110" s="1"/>
      <c r="APH110" s="1"/>
      <c r="API110" s="1"/>
      <c r="APJ110" s="1"/>
      <c r="APK110" s="1"/>
      <c r="APL110" s="1"/>
      <c r="APM110" s="1"/>
      <c r="APN110" s="1"/>
      <c r="APO110" s="1"/>
      <c r="APP110" s="1"/>
      <c r="APQ110" s="1"/>
      <c r="APR110" s="1"/>
      <c r="APS110" s="1"/>
      <c r="APT110" s="1"/>
      <c r="APU110" s="1"/>
      <c r="APV110" s="1"/>
      <c r="APW110" s="1"/>
      <c r="APX110" s="1"/>
      <c r="APY110" s="1"/>
      <c r="APZ110" s="1"/>
      <c r="AQA110" s="1"/>
      <c r="AQB110" s="1"/>
      <c r="AQC110" s="1"/>
      <c r="AQD110" s="1"/>
      <c r="AQE110" s="1"/>
      <c r="AQF110" s="1"/>
      <c r="AQG110" s="1"/>
      <c r="AQH110" s="1"/>
      <c r="AQI110" s="1"/>
      <c r="AQJ110" s="1"/>
      <c r="AQK110" s="1"/>
      <c r="AQL110" s="1"/>
      <c r="AQM110" s="1"/>
      <c r="AQN110" s="1"/>
      <c r="AQO110" s="1"/>
      <c r="AQP110" s="1"/>
      <c r="AQQ110" s="1"/>
      <c r="AQR110" s="1"/>
      <c r="AQS110" s="1"/>
      <c r="AQT110" s="1"/>
      <c r="AQU110" s="1"/>
      <c r="AQV110" s="1"/>
      <c r="AQW110" s="1"/>
      <c r="AQX110" s="1"/>
      <c r="AQY110" s="1"/>
      <c r="AQZ110" s="1"/>
      <c r="ARA110" s="1"/>
      <c r="ARB110" s="1"/>
      <c r="ARC110" s="1"/>
      <c r="ARD110" s="1"/>
      <c r="ARE110" s="1"/>
      <c r="ARF110" s="1"/>
      <c r="ARG110" s="1"/>
      <c r="ARH110" s="1"/>
      <c r="ARI110" s="1"/>
      <c r="ARJ110" s="1"/>
      <c r="ARK110" s="1"/>
      <c r="ARL110" s="1"/>
      <c r="ARM110" s="1"/>
      <c r="ARN110" s="1"/>
      <c r="ARO110" s="1"/>
      <c r="ARP110" s="1"/>
      <c r="ARQ110" s="1"/>
      <c r="ARR110" s="1"/>
      <c r="ARS110" s="1"/>
      <c r="ART110" s="1"/>
      <c r="ARU110" s="1"/>
      <c r="ARV110" s="1"/>
      <c r="ARW110" s="1"/>
      <c r="ARX110" s="1"/>
      <c r="ARY110" s="1"/>
      <c r="ARZ110" s="1"/>
      <c r="ASA110" s="1"/>
      <c r="ASB110" s="1"/>
      <c r="ASC110" s="1"/>
      <c r="ASD110" s="1"/>
      <c r="ASE110" s="1"/>
      <c r="ASF110" s="1"/>
      <c r="ASG110" s="1"/>
      <c r="ASH110" s="1"/>
      <c r="ASI110" s="1"/>
      <c r="ASJ110" s="1"/>
      <c r="ASK110" s="1"/>
      <c r="ASL110" s="1"/>
      <c r="ASM110" s="1"/>
      <c r="ASN110" s="1"/>
      <c r="ASO110" s="1"/>
      <c r="ASP110" s="1"/>
      <c r="ASQ110" s="1"/>
      <c r="ASR110" s="1"/>
      <c r="ASS110" s="1"/>
      <c r="AST110" s="1"/>
      <c r="ASU110" s="1"/>
      <c r="ASV110" s="1"/>
      <c r="ASW110" s="1"/>
      <c r="ASX110" s="1"/>
      <c r="ASY110" s="1"/>
      <c r="ASZ110" s="1"/>
      <c r="ATA110" s="1"/>
      <c r="ATB110" s="1"/>
      <c r="ATC110" s="1"/>
      <c r="ATD110" s="1"/>
      <c r="ATE110" s="1"/>
      <c r="ATF110" s="1"/>
      <c r="ATG110" s="1"/>
      <c r="ATH110" s="1"/>
      <c r="ATI110" s="1"/>
      <c r="ATJ110" s="1"/>
      <c r="ATK110" s="1"/>
      <c r="ATL110" s="1"/>
      <c r="ATM110" s="1"/>
      <c r="ATN110" s="1"/>
      <c r="ATO110" s="1"/>
      <c r="ATP110" s="1"/>
      <c r="ATQ110" s="1"/>
      <c r="ATR110" s="1"/>
      <c r="ATS110" s="1"/>
      <c r="ATT110" s="1"/>
      <c r="ATU110" s="1"/>
      <c r="ATV110" s="1"/>
      <c r="ATW110" s="1"/>
      <c r="ATX110" s="1"/>
      <c r="ATY110" s="1"/>
      <c r="ATZ110" s="1"/>
      <c r="AUA110" s="1"/>
      <c r="AUB110" s="1"/>
      <c r="AUC110" s="1"/>
      <c r="AUD110" s="1"/>
      <c r="AUE110" s="1"/>
      <c r="AUF110" s="1"/>
      <c r="AUG110" s="1"/>
      <c r="AUH110" s="1"/>
      <c r="AUI110" s="1"/>
      <c r="AUJ110" s="1"/>
      <c r="AUK110" s="1"/>
    </row>
    <row r="111" spans="1:1233" s="519" customFormat="1" ht="14.25">
      <c r="A111" s="53"/>
      <c r="B111" s="95" t="str">
        <f>IF('Client Info'!$D$92="Yes",'Client Info'!$D$61,"N/A")</f>
        <v>N/A</v>
      </c>
      <c r="C111" s="96" t="str">
        <f>IF(B111="ISO 9001",'Client Info'!$B92,"N/A")</f>
        <v>N/A</v>
      </c>
      <c r="D111" s="180"/>
      <c r="E111" s="843">
        <f>'Effective Employees'!F97</f>
        <v>0</v>
      </c>
      <c r="F111" s="831"/>
      <c r="G111" s="832">
        <f>AF$345</f>
        <v>0</v>
      </c>
      <c r="H111" s="832">
        <f ca="1">(1/3)*AF345*T111*V111*X111*Z111</f>
        <v>0</v>
      </c>
      <c r="I111" s="832">
        <f ca="1">(2/3)*AF345*T111*V111*X111*Z111</f>
        <v>0</v>
      </c>
      <c r="J111" s="832" t="e">
        <f ca="1">AF346*T111*V111*X111*Z111/$AA$10</f>
        <v>#N/A</v>
      </c>
      <c r="K111" s="832">
        <f>IF($K$19="",0,AF346*T111*V111*X111*Z111/$AA$10)</f>
        <v>0</v>
      </c>
      <c r="L111" s="832">
        <f>IF($L$19="",0,AF346*T111*V111*X111*Z111/$AA$10)</f>
        <v>0</v>
      </c>
      <c r="M111" s="833" t="e">
        <f ca="1">IF($M$19="",0,AF346*T111*V111*X111*Z111/$AA$10)</f>
        <v>#N/A</v>
      </c>
      <c r="N111" s="844" t="e">
        <f ca="1">AF346*T111*V111*X111*Z111/$AA$10</f>
        <v>#N/A</v>
      </c>
      <c r="O111" s="436">
        <f ca="1">AF347*T111*V111*X111*Z111</f>
        <v>0</v>
      </c>
      <c r="P111" s="53"/>
      <c r="Q111" s="701"/>
      <c r="R111" s="208"/>
      <c r="S111" s="702">
        <f>1</f>
        <v>1</v>
      </c>
      <c r="T111" s="702">
        <f t="shared" si="54"/>
        <v>1</v>
      </c>
      <c r="U111" s="703">
        <f ca="1">'Adjustment Factors'!AA540</f>
        <v>0</v>
      </c>
      <c r="V111" s="704">
        <f t="shared" ca="1" si="55"/>
        <v>1</v>
      </c>
      <c r="W111" s="705">
        <f>-'Client Info'!$C$55/100</f>
        <v>0</v>
      </c>
      <c r="X111" s="705">
        <f t="shared" si="56"/>
        <v>1</v>
      </c>
      <c r="Y111" s="705">
        <f>IF(Overview!$C$13="Yes",1,0)</f>
        <v>0</v>
      </c>
      <c r="Z111" s="705">
        <f>IF(Y111=1,IF('Integrated Reduction'!$C$29="",1,('Integrated Reduction'!$C$29/100+1)),1)</f>
        <v>1</v>
      </c>
      <c r="AA111" s="705">
        <f>IF(Sampling!F119="Yes",1,0)</f>
        <v>0</v>
      </c>
      <c r="AB111" s="705">
        <f>IF(Sampling!L119="Yes",1,0)</f>
        <v>0</v>
      </c>
      <c r="AC111" s="705">
        <f>IF(Sampling!G119="Yes",1,0)</f>
        <v>0</v>
      </c>
      <c r="AD111" s="705">
        <f>IF(Sampling!H119="Yes",1,0)</f>
        <v>0</v>
      </c>
      <c r="AE111" s="705">
        <f>IF(Sampling!I119="Yes",1,0)</f>
        <v>0</v>
      </c>
      <c r="AF111" s="705">
        <f>IF(Sampling!J119="Yes",1,0)</f>
        <v>0</v>
      </c>
      <c r="AG111" s="706">
        <f>IF(Sampling!K119="Yes",1,0)</f>
        <v>0</v>
      </c>
      <c r="AH111" s="790">
        <f t="shared" ca="1" si="34"/>
        <v>0</v>
      </c>
      <c r="AI111" s="790">
        <f t="shared" ca="1" si="33"/>
        <v>0</v>
      </c>
      <c r="AJ111" s="790" t="e">
        <f t="shared" ca="1" si="14"/>
        <v>#N/A</v>
      </c>
      <c r="AK111" s="790">
        <f t="shared" si="50"/>
        <v>0</v>
      </c>
      <c r="AL111" s="790">
        <f t="shared" si="51"/>
        <v>0</v>
      </c>
      <c r="AM111" s="790" t="e">
        <f t="shared" ca="1" si="52"/>
        <v>#N/A</v>
      </c>
      <c r="AN111" s="790" t="e">
        <f t="shared" ca="1" si="53"/>
        <v>#N/A</v>
      </c>
      <c r="AO111" s="790">
        <f t="shared" ca="1" si="35"/>
        <v>0</v>
      </c>
      <c r="AP111" s="790">
        <f t="shared" ca="1" si="36"/>
        <v>0</v>
      </c>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c r="AMK111" s="1"/>
      <c r="AML111" s="1"/>
      <c r="AMM111" s="1"/>
      <c r="AMN111" s="1"/>
      <c r="AMO111" s="1"/>
      <c r="AMP111" s="1"/>
      <c r="AMQ111" s="1"/>
      <c r="AMR111" s="1"/>
      <c r="AMS111" s="1"/>
      <c r="AMT111" s="1"/>
      <c r="AMU111" s="1"/>
      <c r="AMV111" s="1"/>
      <c r="AMW111" s="1"/>
      <c r="AMX111" s="1"/>
      <c r="AMY111" s="1"/>
      <c r="AMZ111" s="1"/>
      <c r="ANA111" s="1"/>
      <c r="ANB111" s="1"/>
      <c r="ANC111" s="1"/>
      <c r="AND111" s="1"/>
      <c r="ANE111" s="1"/>
      <c r="ANF111" s="1"/>
      <c r="ANG111" s="1"/>
      <c r="ANH111" s="1"/>
      <c r="ANI111" s="1"/>
      <c r="ANJ111" s="1"/>
      <c r="ANK111" s="1"/>
      <c r="ANL111" s="1"/>
      <c r="ANM111" s="1"/>
      <c r="ANN111" s="1"/>
      <c r="ANO111" s="1"/>
      <c r="ANP111" s="1"/>
      <c r="ANQ111" s="1"/>
      <c r="ANR111" s="1"/>
      <c r="ANS111" s="1"/>
      <c r="ANT111" s="1"/>
      <c r="ANU111" s="1"/>
      <c r="ANV111" s="1"/>
      <c r="ANW111" s="1"/>
      <c r="ANX111" s="1"/>
      <c r="ANY111" s="1"/>
      <c r="ANZ111" s="1"/>
      <c r="AOA111" s="1"/>
      <c r="AOB111" s="1"/>
      <c r="AOC111" s="1"/>
      <c r="AOD111" s="1"/>
      <c r="AOE111" s="1"/>
      <c r="AOF111" s="1"/>
      <c r="AOG111" s="1"/>
      <c r="AOH111" s="1"/>
      <c r="AOI111" s="1"/>
      <c r="AOJ111" s="1"/>
      <c r="AOK111" s="1"/>
      <c r="AOL111" s="1"/>
      <c r="AOM111" s="1"/>
      <c r="AON111" s="1"/>
      <c r="AOO111" s="1"/>
      <c r="AOP111" s="1"/>
      <c r="AOQ111" s="1"/>
      <c r="AOR111" s="1"/>
      <c r="AOS111" s="1"/>
      <c r="AOT111" s="1"/>
      <c r="AOU111" s="1"/>
      <c r="AOV111" s="1"/>
      <c r="AOW111" s="1"/>
      <c r="AOX111" s="1"/>
      <c r="AOY111" s="1"/>
      <c r="AOZ111" s="1"/>
      <c r="APA111" s="1"/>
      <c r="APB111" s="1"/>
      <c r="APC111" s="1"/>
      <c r="APD111" s="1"/>
      <c r="APE111" s="1"/>
      <c r="APF111" s="1"/>
      <c r="APG111" s="1"/>
      <c r="APH111" s="1"/>
      <c r="API111" s="1"/>
      <c r="APJ111" s="1"/>
      <c r="APK111" s="1"/>
      <c r="APL111" s="1"/>
      <c r="APM111" s="1"/>
      <c r="APN111" s="1"/>
      <c r="APO111" s="1"/>
      <c r="APP111" s="1"/>
      <c r="APQ111" s="1"/>
      <c r="APR111" s="1"/>
      <c r="APS111" s="1"/>
      <c r="APT111" s="1"/>
      <c r="APU111" s="1"/>
      <c r="APV111" s="1"/>
      <c r="APW111" s="1"/>
      <c r="APX111" s="1"/>
      <c r="APY111" s="1"/>
      <c r="APZ111" s="1"/>
      <c r="AQA111" s="1"/>
      <c r="AQB111" s="1"/>
      <c r="AQC111" s="1"/>
      <c r="AQD111" s="1"/>
      <c r="AQE111" s="1"/>
      <c r="AQF111" s="1"/>
      <c r="AQG111" s="1"/>
      <c r="AQH111" s="1"/>
      <c r="AQI111" s="1"/>
      <c r="AQJ111" s="1"/>
      <c r="AQK111" s="1"/>
      <c r="AQL111" s="1"/>
      <c r="AQM111" s="1"/>
      <c r="AQN111" s="1"/>
      <c r="AQO111" s="1"/>
      <c r="AQP111" s="1"/>
      <c r="AQQ111" s="1"/>
      <c r="AQR111" s="1"/>
      <c r="AQS111" s="1"/>
      <c r="AQT111" s="1"/>
      <c r="AQU111" s="1"/>
      <c r="AQV111" s="1"/>
      <c r="AQW111" s="1"/>
      <c r="AQX111" s="1"/>
      <c r="AQY111" s="1"/>
      <c r="AQZ111" s="1"/>
      <c r="ARA111" s="1"/>
      <c r="ARB111" s="1"/>
      <c r="ARC111" s="1"/>
      <c r="ARD111" s="1"/>
      <c r="ARE111" s="1"/>
      <c r="ARF111" s="1"/>
      <c r="ARG111" s="1"/>
      <c r="ARH111" s="1"/>
      <c r="ARI111" s="1"/>
      <c r="ARJ111" s="1"/>
      <c r="ARK111" s="1"/>
      <c r="ARL111" s="1"/>
      <c r="ARM111" s="1"/>
      <c r="ARN111" s="1"/>
      <c r="ARO111" s="1"/>
      <c r="ARP111" s="1"/>
      <c r="ARQ111" s="1"/>
      <c r="ARR111" s="1"/>
      <c r="ARS111" s="1"/>
      <c r="ART111" s="1"/>
      <c r="ARU111" s="1"/>
      <c r="ARV111" s="1"/>
      <c r="ARW111" s="1"/>
      <c r="ARX111" s="1"/>
      <c r="ARY111" s="1"/>
      <c r="ARZ111" s="1"/>
      <c r="ASA111" s="1"/>
      <c r="ASB111" s="1"/>
      <c r="ASC111" s="1"/>
      <c r="ASD111" s="1"/>
      <c r="ASE111" s="1"/>
      <c r="ASF111" s="1"/>
      <c r="ASG111" s="1"/>
      <c r="ASH111" s="1"/>
      <c r="ASI111" s="1"/>
      <c r="ASJ111" s="1"/>
      <c r="ASK111" s="1"/>
      <c r="ASL111" s="1"/>
      <c r="ASM111" s="1"/>
      <c r="ASN111" s="1"/>
      <c r="ASO111" s="1"/>
      <c r="ASP111" s="1"/>
      <c r="ASQ111" s="1"/>
      <c r="ASR111" s="1"/>
      <c r="ASS111" s="1"/>
      <c r="AST111" s="1"/>
      <c r="ASU111" s="1"/>
      <c r="ASV111" s="1"/>
      <c r="ASW111" s="1"/>
      <c r="ASX111" s="1"/>
      <c r="ASY111" s="1"/>
      <c r="ASZ111" s="1"/>
      <c r="ATA111" s="1"/>
      <c r="ATB111" s="1"/>
      <c r="ATC111" s="1"/>
      <c r="ATD111" s="1"/>
      <c r="ATE111" s="1"/>
      <c r="ATF111" s="1"/>
      <c r="ATG111" s="1"/>
      <c r="ATH111" s="1"/>
      <c r="ATI111" s="1"/>
      <c r="ATJ111" s="1"/>
      <c r="ATK111" s="1"/>
      <c r="ATL111" s="1"/>
      <c r="ATM111" s="1"/>
      <c r="ATN111" s="1"/>
      <c r="ATO111" s="1"/>
      <c r="ATP111" s="1"/>
      <c r="ATQ111" s="1"/>
      <c r="ATR111" s="1"/>
      <c r="ATS111" s="1"/>
      <c r="ATT111" s="1"/>
      <c r="ATU111" s="1"/>
      <c r="ATV111" s="1"/>
      <c r="ATW111" s="1"/>
      <c r="ATX111" s="1"/>
      <c r="ATY111" s="1"/>
      <c r="ATZ111" s="1"/>
      <c r="AUA111" s="1"/>
      <c r="AUB111" s="1"/>
      <c r="AUC111" s="1"/>
      <c r="AUD111" s="1"/>
      <c r="AUE111" s="1"/>
      <c r="AUF111" s="1"/>
      <c r="AUG111" s="1"/>
      <c r="AUH111" s="1"/>
      <c r="AUI111" s="1"/>
      <c r="AUJ111" s="1"/>
      <c r="AUK111" s="1"/>
    </row>
    <row r="112" spans="1:1233" s="519" customFormat="1" ht="14.25">
      <c r="A112" s="53"/>
      <c r="B112" s="97" t="str">
        <f>IF('Client Info'!$E$92="Yes",'Client Info'!$E$61,"N/A")</f>
        <v>N/A</v>
      </c>
      <c r="C112" s="62" t="str">
        <f>IF(B112="ISO 14001",'Client Info'!$B92,"N/A")</f>
        <v>N/A</v>
      </c>
      <c r="D112" s="181"/>
      <c r="E112" s="834">
        <f>'Effective Employees'!F98</f>
        <v>0</v>
      </c>
      <c r="F112" s="831"/>
      <c r="G112" s="835">
        <f>AF$363</f>
        <v>0</v>
      </c>
      <c r="H112" s="835">
        <f ca="1">(1/3)*AF363*T112*V112*X112*Z112</f>
        <v>0</v>
      </c>
      <c r="I112" s="835">
        <f ca="1">(2/3)*AF363*T112*V112*X112*Z112</f>
        <v>0</v>
      </c>
      <c r="J112" s="835" t="e">
        <f ca="1">AF364*T112*V112*X112*Z112/$AA$10</f>
        <v>#N/A</v>
      </c>
      <c r="K112" s="835">
        <f>IF($K$19="",0,AF364*T112*V112*X112*Z112/$AA$10)</f>
        <v>0</v>
      </c>
      <c r="L112" s="835">
        <f>IF($L$19="",0,AF364*T112*V112*X112*Z112/$AA$10)</f>
        <v>0</v>
      </c>
      <c r="M112" s="836" t="e">
        <f ca="1">IF($M$19="",0,AF364*T112*V112*X112*Z112/$AA$10)</f>
        <v>#N/A</v>
      </c>
      <c r="N112" s="837" t="e">
        <f ca="1">AF364*T112*V112*X112*Z112/$AA$10</f>
        <v>#N/A</v>
      </c>
      <c r="O112" s="838">
        <f ca="1">AF365*T112*V112*X112*Z112</f>
        <v>0</v>
      </c>
      <c r="P112" s="53"/>
      <c r="Q112" s="701"/>
      <c r="R112" s="208"/>
      <c r="S112" s="386">
        <f>1</f>
        <v>1</v>
      </c>
      <c r="T112" s="386">
        <f t="shared" si="54"/>
        <v>1</v>
      </c>
      <c r="U112" s="707">
        <f ca="1">'Adjustment Factors'!AP540</f>
        <v>0</v>
      </c>
      <c r="V112" s="208">
        <f t="shared" ca="1" si="55"/>
        <v>1</v>
      </c>
      <c r="W112" s="67">
        <f>-'Client Info'!$C$55/100</f>
        <v>0</v>
      </c>
      <c r="X112" s="67">
        <f t="shared" si="56"/>
        <v>1</v>
      </c>
      <c r="Y112" s="67">
        <f>IF(Overview!$C$14="Yes",1,0)</f>
        <v>0</v>
      </c>
      <c r="Z112" s="67">
        <f>IF(Y112=1,IF('Integrated Reduction'!$C$29="",1,('Integrated Reduction'!$C$29/100+1)),1)</f>
        <v>1</v>
      </c>
      <c r="AA112" s="67">
        <f>IF(Sampling!F120="Yes",1,0)</f>
        <v>0</v>
      </c>
      <c r="AB112" s="67">
        <f>IF(Sampling!L120="Yes",1,0)</f>
        <v>0</v>
      </c>
      <c r="AC112" s="67">
        <f>IF(Sampling!G120="Yes",1,0)</f>
        <v>0</v>
      </c>
      <c r="AD112" s="67">
        <f>IF(Sampling!H120="Yes",1,0)</f>
        <v>0</v>
      </c>
      <c r="AE112" s="67">
        <f>IF(Sampling!I120="Yes",1,0)</f>
        <v>0</v>
      </c>
      <c r="AF112" s="67">
        <f>IF(Sampling!J120="Yes",1,0)</f>
        <v>0</v>
      </c>
      <c r="AG112" s="708">
        <f>IF(Sampling!K120="Yes",1,0)</f>
        <v>0</v>
      </c>
      <c r="AH112" s="791">
        <f t="shared" ca="1" si="34"/>
        <v>0</v>
      </c>
      <c r="AI112" s="791">
        <f t="shared" ca="1" si="33"/>
        <v>0</v>
      </c>
      <c r="AJ112" s="791" t="e">
        <f t="shared" ca="1" si="14"/>
        <v>#N/A</v>
      </c>
      <c r="AK112" s="791">
        <f t="shared" si="50"/>
        <v>0</v>
      </c>
      <c r="AL112" s="791">
        <f t="shared" si="51"/>
        <v>0</v>
      </c>
      <c r="AM112" s="791" t="e">
        <f t="shared" ca="1" si="52"/>
        <v>#N/A</v>
      </c>
      <c r="AN112" s="791" t="e">
        <f t="shared" ca="1" si="53"/>
        <v>#N/A</v>
      </c>
      <c r="AO112" s="791">
        <f t="shared" ca="1" si="35"/>
        <v>0</v>
      </c>
      <c r="AP112" s="791">
        <f t="shared" ca="1" si="36"/>
        <v>0</v>
      </c>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c r="AMK112" s="1"/>
      <c r="AML112" s="1"/>
      <c r="AMM112" s="1"/>
      <c r="AMN112" s="1"/>
      <c r="AMO112" s="1"/>
      <c r="AMP112" s="1"/>
      <c r="AMQ112" s="1"/>
      <c r="AMR112" s="1"/>
      <c r="AMS112" s="1"/>
      <c r="AMT112" s="1"/>
      <c r="AMU112" s="1"/>
      <c r="AMV112" s="1"/>
      <c r="AMW112" s="1"/>
      <c r="AMX112" s="1"/>
      <c r="AMY112" s="1"/>
      <c r="AMZ112" s="1"/>
      <c r="ANA112" s="1"/>
      <c r="ANB112" s="1"/>
      <c r="ANC112" s="1"/>
      <c r="AND112" s="1"/>
      <c r="ANE112" s="1"/>
      <c r="ANF112" s="1"/>
      <c r="ANG112" s="1"/>
      <c r="ANH112" s="1"/>
      <c r="ANI112" s="1"/>
      <c r="ANJ112" s="1"/>
      <c r="ANK112" s="1"/>
      <c r="ANL112" s="1"/>
      <c r="ANM112" s="1"/>
      <c r="ANN112" s="1"/>
      <c r="ANO112" s="1"/>
      <c r="ANP112" s="1"/>
      <c r="ANQ112" s="1"/>
      <c r="ANR112" s="1"/>
      <c r="ANS112" s="1"/>
      <c r="ANT112" s="1"/>
      <c r="ANU112" s="1"/>
      <c r="ANV112" s="1"/>
      <c r="ANW112" s="1"/>
      <c r="ANX112" s="1"/>
      <c r="ANY112" s="1"/>
      <c r="ANZ112" s="1"/>
      <c r="AOA112" s="1"/>
      <c r="AOB112" s="1"/>
      <c r="AOC112" s="1"/>
      <c r="AOD112" s="1"/>
      <c r="AOE112" s="1"/>
      <c r="AOF112" s="1"/>
      <c r="AOG112" s="1"/>
      <c r="AOH112" s="1"/>
      <c r="AOI112" s="1"/>
      <c r="AOJ112" s="1"/>
      <c r="AOK112" s="1"/>
      <c r="AOL112" s="1"/>
      <c r="AOM112" s="1"/>
      <c r="AON112" s="1"/>
      <c r="AOO112" s="1"/>
      <c r="AOP112" s="1"/>
      <c r="AOQ112" s="1"/>
      <c r="AOR112" s="1"/>
      <c r="AOS112" s="1"/>
      <c r="AOT112" s="1"/>
      <c r="AOU112" s="1"/>
      <c r="AOV112" s="1"/>
      <c r="AOW112" s="1"/>
      <c r="AOX112" s="1"/>
      <c r="AOY112" s="1"/>
      <c r="AOZ112" s="1"/>
      <c r="APA112" s="1"/>
      <c r="APB112" s="1"/>
      <c r="APC112" s="1"/>
      <c r="APD112" s="1"/>
      <c r="APE112" s="1"/>
      <c r="APF112" s="1"/>
      <c r="APG112" s="1"/>
      <c r="APH112" s="1"/>
      <c r="API112" s="1"/>
      <c r="APJ112" s="1"/>
      <c r="APK112" s="1"/>
      <c r="APL112" s="1"/>
      <c r="APM112" s="1"/>
      <c r="APN112" s="1"/>
      <c r="APO112" s="1"/>
      <c r="APP112" s="1"/>
      <c r="APQ112" s="1"/>
      <c r="APR112" s="1"/>
      <c r="APS112" s="1"/>
      <c r="APT112" s="1"/>
      <c r="APU112" s="1"/>
      <c r="APV112" s="1"/>
      <c r="APW112" s="1"/>
      <c r="APX112" s="1"/>
      <c r="APY112" s="1"/>
      <c r="APZ112" s="1"/>
      <c r="AQA112" s="1"/>
      <c r="AQB112" s="1"/>
      <c r="AQC112" s="1"/>
      <c r="AQD112" s="1"/>
      <c r="AQE112" s="1"/>
      <c r="AQF112" s="1"/>
      <c r="AQG112" s="1"/>
      <c r="AQH112" s="1"/>
      <c r="AQI112" s="1"/>
      <c r="AQJ112" s="1"/>
      <c r="AQK112" s="1"/>
      <c r="AQL112" s="1"/>
      <c r="AQM112" s="1"/>
      <c r="AQN112" s="1"/>
      <c r="AQO112" s="1"/>
      <c r="AQP112" s="1"/>
      <c r="AQQ112" s="1"/>
      <c r="AQR112" s="1"/>
      <c r="AQS112" s="1"/>
      <c r="AQT112" s="1"/>
      <c r="AQU112" s="1"/>
      <c r="AQV112" s="1"/>
      <c r="AQW112" s="1"/>
      <c r="AQX112" s="1"/>
      <c r="AQY112" s="1"/>
      <c r="AQZ112" s="1"/>
      <c r="ARA112" s="1"/>
      <c r="ARB112" s="1"/>
      <c r="ARC112" s="1"/>
      <c r="ARD112" s="1"/>
      <c r="ARE112" s="1"/>
      <c r="ARF112" s="1"/>
      <c r="ARG112" s="1"/>
      <c r="ARH112" s="1"/>
      <c r="ARI112" s="1"/>
      <c r="ARJ112" s="1"/>
      <c r="ARK112" s="1"/>
      <c r="ARL112" s="1"/>
      <c r="ARM112" s="1"/>
      <c r="ARN112" s="1"/>
      <c r="ARO112" s="1"/>
      <c r="ARP112" s="1"/>
      <c r="ARQ112" s="1"/>
      <c r="ARR112" s="1"/>
      <c r="ARS112" s="1"/>
      <c r="ART112" s="1"/>
      <c r="ARU112" s="1"/>
      <c r="ARV112" s="1"/>
      <c r="ARW112" s="1"/>
      <c r="ARX112" s="1"/>
      <c r="ARY112" s="1"/>
      <c r="ARZ112" s="1"/>
      <c r="ASA112" s="1"/>
      <c r="ASB112" s="1"/>
      <c r="ASC112" s="1"/>
      <c r="ASD112" s="1"/>
      <c r="ASE112" s="1"/>
      <c r="ASF112" s="1"/>
      <c r="ASG112" s="1"/>
      <c r="ASH112" s="1"/>
      <c r="ASI112" s="1"/>
      <c r="ASJ112" s="1"/>
      <c r="ASK112" s="1"/>
      <c r="ASL112" s="1"/>
      <c r="ASM112" s="1"/>
      <c r="ASN112" s="1"/>
      <c r="ASO112" s="1"/>
      <c r="ASP112" s="1"/>
      <c r="ASQ112" s="1"/>
      <c r="ASR112" s="1"/>
      <c r="ASS112" s="1"/>
      <c r="AST112" s="1"/>
      <c r="ASU112" s="1"/>
      <c r="ASV112" s="1"/>
      <c r="ASW112" s="1"/>
      <c r="ASX112" s="1"/>
      <c r="ASY112" s="1"/>
      <c r="ASZ112" s="1"/>
      <c r="ATA112" s="1"/>
      <c r="ATB112" s="1"/>
      <c r="ATC112" s="1"/>
      <c r="ATD112" s="1"/>
      <c r="ATE112" s="1"/>
      <c r="ATF112" s="1"/>
      <c r="ATG112" s="1"/>
      <c r="ATH112" s="1"/>
      <c r="ATI112" s="1"/>
      <c r="ATJ112" s="1"/>
      <c r="ATK112" s="1"/>
      <c r="ATL112" s="1"/>
      <c r="ATM112" s="1"/>
      <c r="ATN112" s="1"/>
      <c r="ATO112" s="1"/>
      <c r="ATP112" s="1"/>
      <c r="ATQ112" s="1"/>
      <c r="ATR112" s="1"/>
      <c r="ATS112" s="1"/>
      <c r="ATT112" s="1"/>
      <c r="ATU112" s="1"/>
      <c r="ATV112" s="1"/>
      <c r="ATW112" s="1"/>
      <c r="ATX112" s="1"/>
      <c r="ATY112" s="1"/>
      <c r="ATZ112" s="1"/>
      <c r="AUA112" s="1"/>
      <c r="AUB112" s="1"/>
      <c r="AUC112" s="1"/>
      <c r="AUD112" s="1"/>
      <c r="AUE112" s="1"/>
      <c r="AUF112" s="1"/>
      <c r="AUG112" s="1"/>
      <c r="AUH112" s="1"/>
      <c r="AUI112" s="1"/>
      <c r="AUJ112" s="1"/>
      <c r="AUK112" s="1"/>
    </row>
    <row r="113" spans="1:1233" s="519" customFormat="1" ht="14.25">
      <c r="A113" s="53"/>
      <c r="B113" s="98" t="str">
        <f>IF('Client Info'!$F$92="Yes",'Client Info'!$F$61,"N/A")</f>
        <v>N/A</v>
      </c>
      <c r="C113" s="99" t="str">
        <f>IF(B113="ISO 45001",'Client Info'!$B92,"N/A")</f>
        <v>N/A</v>
      </c>
      <c r="D113" s="182"/>
      <c r="E113" s="839">
        <f>'Effective Employees'!F99</f>
        <v>0</v>
      </c>
      <c r="F113" s="831"/>
      <c r="G113" s="840">
        <f>AF$378</f>
        <v>0</v>
      </c>
      <c r="H113" s="840">
        <f ca="1">(1/3)*AF378*T113*V113*X113*Z113</f>
        <v>0</v>
      </c>
      <c r="I113" s="840">
        <f ca="1">(2/3)*AF378*T113*V113*X113*Z113</f>
        <v>0</v>
      </c>
      <c r="J113" s="840" t="e">
        <f ca="1">AF379*T113*V113*X113*Z113/$AA$10</f>
        <v>#N/A</v>
      </c>
      <c r="K113" s="840">
        <f>IF($K$19="",0,AF379*T113*V113*X113*Z113/$AA$10)</f>
        <v>0</v>
      </c>
      <c r="L113" s="840">
        <f>IF($L$19="",0,AF379*T113*V113*X113*Z113/$AA$10)</f>
        <v>0</v>
      </c>
      <c r="M113" s="841" t="e">
        <f ca="1">IF($M$19="",0,AF379*T113*V113*X113*Z113/$AA$10)</f>
        <v>#N/A</v>
      </c>
      <c r="N113" s="841" t="e">
        <f ca="1">AF379*T113*V113*X113*Z113/$AA$10</f>
        <v>#N/A</v>
      </c>
      <c r="O113" s="842">
        <f ca="1">AF380*T113*V113*X113*Z113</f>
        <v>0</v>
      </c>
      <c r="P113" s="53"/>
      <c r="Q113" s="53"/>
      <c r="R113" s="67"/>
      <c r="S113" s="709">
        <f>1</f>
        <v>1</v>
      </c>
      <c r="T113" s="709">
        <f t="shared" si="54"/>
        <v>1</v>
      </c>
      <c r="U113" s="710">
        <f ca="1">'Adjustment Factors'!BC540</f>
        <v>0</v>
      </c>
      <c r="V113" s="711">
        <f t="shared" ca="1" si="55"/>
        <v>1</v>
      </c>
      <c r="W113" s="712">
        <f>-'Client Info'!$C$55/100</f>
        <v>0</v>
      </c>
      <c r="X113" s="712">
        <f t="shared" si="56"/>
        <v>1</v>
      </c>
      <c r="Y113" s="712">
        <f>IF(Overview!$C$15="Yes",1,0)</f>
        <v>0</v>
      </c>
      <c r="Z113" s="712">
        <f>IF(Y113=1,IF('Integrated Reduction'!$C$29="",1,('Integrated Reduction'!$C$29/100+1)),1)</f>
        <v>1</v>
      </c>
      <c r="AA113" s="712">
        <f>IF(Sampling!F121="Yes",1,0)</f>
        <v>0</v>
      </c>
      <c r="AB113" s="712">
        <f>IF(Sampling!L121="Yes",1,0)</f>
        <v>0</v>
      </c>
      <c r="AC113" s="712">
        <f>IF(Sampling!G121="Yes",1,0)</f>
        <v>0</v>
      </c>
      <c r="AD113" s="712">
        <f>IF(Sampling!H121="Yes",1,0)</f>
        <v>0</v>
      </c>
      <c r="AE113" s="712">
        <f>IF(Sampling!I121="Yes",1,0)</f>
        <v>0</v>
      </c>
      <c r="AF113" s="712">
        <f>IF(Sampling!J121="Yes",1,0)</f>
        <v>0</v>
      </c>
      <c r="AG113" s="713">
        <f>IF(Sampling!K121="Yes",1,0)</f>
        <v>0</v>
      </c>
      <c r="AH113" s="792">
        <f t="shared" ca="1" si="34"/>
        <v>0</v>
      </c>
      <c r="AI113" s="792">
        <f t="shared" ca="1" si="33"/>
        <v>0</v>
      </c>
      <c r="AJ113" s="792" t="e">
        <f t="shared" ca="1" si="14"/>
        <v>#N/A</v>
      </c>
      <c r="AK113" s="792">
        <f t="shared" si="50"/>
        <v>0</v>
      </c>
      <c r="AL113" s="792">
        <f t="shared" si="51"/>
        <v>0</v>
      </c>
      <c r="AM113" s="792" t="e">
        <f t="shared" ca="1" si="52"/>
        <v>#N/A</v>
      </c>
      <c r="AN113" s="792" t="e">
        <f t="shared" ca="1" si="53"/>
        <v>#N/A</v>
      </c>
      <c r="AO113" s="792">
        <f t="shared" ca="1" si="35"/>
        <v>0</v>
      </c>
      <c r="AP113" s="792">
        <f t="shared" ca="1" si="36"/>
        <v>0</v>
      </c>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c r="AMK113" s="1"/>
      <c r="AML113" s="1"/>
      <c r="AMM113" s="1"/>
      <c r="AMN113" s="1"/>
      <c r="AMO113" s="1"/>
      <c r="AMP113" s="1"/>
      <c r="AMQ113" s="1"/>
      <c r="AMR113" s="1"/>
      <c r="AMS113" s="1"/>
      <c r="AMT113" s="1"/>
      <c r="AMU113" s="1"/>
      <c r="AMV113" s="1"/>
      <c r="AMW113" s="1"/>
      <c r="AMX113" s="1"/>
      <c r="AMY113" s="1"/>
      <c r="AMZ113" s="1"/>
      <c r="ANA113" s="1"/>
      <c r="ANB113" s="1"/>
      <c r="ANC113" s="1"/>
      <c r="AND113" s="1"/>
      <c r="ANE113" s="1"/>
      <c r="ANF113" s="1"/>
      <c r="ANG113" s="1"/>
      <c r="ANH113" s="1"/>
      <c r="ANI113" s="1"/>
      <c r="ANJ113" s="1"/>
      <c r="ANK113" s="1"/>
      <c r="ANL113" s="1"/>
      <c r="ANM113" s="1"/>
      <c r="ANN113" s="1"/>
      <c r="ANO113" s="1"/>
      <c r="ANP113" s="1"/>
      <c r="ANQ113" s="1"/>
      <c r="ANR113" s="1"/>
      <c r="ANS113" s="1"/>
      <c r="ANT113" s="1"/>
      <c r="ANU113" s="1"/>
      <c r="ANV113" s="1"/>
      <c r="ANW113" s="1"/>
      <c r="ANX113" s="1"/>
      <c r="ANY113" s="1"/>
      <c r="ANZ113" s="1"/>
      <c r="AOA113" s="1"/>
      <c r="AOB113" s="1"/>
      <c r="AOC113" s="1"/>
      <c r="AOD113" s="1"/>
      <c r="AOE113" s="1"/>
      <c r="AOF113" s="1"/>
      <c r="AOG113" s="1"/>
      <c r="AOH113" s="1"/>
      <c r="AOI113" s="1"/>
      <c r="AOJ113" s="1"/>
      <c r="AOK113" s="1"/>
      <c r="AOL113" s="1"/>
      <c r="AOM113" s="1"/>
      <c r="AON113" s="1"/>
      <c r="AOO113" s="1"/>
      <c r="AOP113" s="1"/>
      <c r="AOQ113" s="1"/>
      <c r="AOR113" s="1"/>
      <c r="AOS113" s="1"/>
      <c r="AOT113" s="1"/>
      <c r="AOU113" s="1"/>
      <c r="AOV113" s="1"/>
      <c r="AOW113" s="1"/>
      <c r="AOX113" s="1"/>
      <c r="AOY113" s="1"/>
      <c r="AOZ113" s="1"/>
      <c r="APA113" s="1"/>
      <c r="APB113" s="1"/>
      <c r="APC113" s="1"/>
      <c r="APD113" s="1"/>
      <c r="APE113" s="1"/>
      <c r="APF113" s="1"/>
      <c r="APG113" s="1"/>
      <c r="APH113" s="1"/>
      <c r="API113" s="1"/>
      <c r="APJ113" s="1"/>
      <c r="APK113" s="1"/>
      <c r="APL113" s="1"/>
      <c r="APM113" s="1"/>
      <c r="APN113" s="1"/>
      <c r="APO113" s="1"/>
      <c r="APP113" s="1"/>
      <c r="APQ113" s="1"/>
      <c r="APR113" s="1"/>
      <c r="APS113" s="1"/>
      <c r="APT113" s="1"/>
      <c r="APU113" s="1"/>
      <c r="APV113" s="1"/>
      <c r="APW113" s="1"/>
      <c r="APX113" s="1"/>
      <c r="APY113" s="1"/>
      <c r="APZ113" s="1"/>
      <c r="AQA113" s="1"/>
      <c r="AQB113" s="1"/>
      <c r="AQC113" s="1"/>
      <c r="AQD113" s="1"/>
      <c r="AQE113" s="1"/>
      <c r="AQF113" s="1"/>
      <c r="AQG113" s="1"/>
      <c r="AQH113" s="1"/>
      <c r="AQI113" s="1"/>
      <c r="AQJ113" s="1"/>
      <c r="AQK113" s="1"/>
      <c r="AQL113" s="1"/>
      <c r="AQM113" s="1"/>
      <c r="AQN113" s="1"/>
      <c r="AQO113" s="1"/>
      <c r="AQP113" s="1"/>
      <c r="AQQ113" s="1"/>
      <c r="AQR113" s="1"/>
      <c r="AQS113" s="1"/>
      <c r="AQT113" s="1"/>
      <c r="AQU113" s="1"/>
      <c r="AQV113" s="1"/>
      <c r="AQW113" s="1"/>
      <c r="AQX113" s="1"/>
      <c r="AQY113" s="1"/>
      <c r="AQZ113" s="1"/>
      <c r="ARA113" s="1"/>
      <c r="ARB113" s="1"/>
      <c r="ARC113" s="1"/>
      <c r="ARD113" s="1"/>
      <c r="ARE113" s="1"/>
      <c r="ARF113" s="1"/>
      <c r="ARG113" s="1"/>
      <c r="ARH113" s="1"/>
      <c r="ARI113" s="1"/>
      <c r="ARJ113" s="1"/>
      <c r="ARK113" s="1"/>
      <c r="ARL113" s="1"/>
      <c r="ARM113" s="1"/>
      <c r="ARN113" s="1"/>
      <c r="ARO113" s="1"/>
      <c r="ARP113" s="1"/>
      <c r="ARQ113" s="1"/>
      <c r="ARR113" s="1"/>
      <c r="ARS113" s="1"/>
      <c r="ART113" s="1"/>
      <c r="ARU113" s="1"/>
      <c r="ARV113" s="1"/>
      <c r="ARW113" s="1"/>
      <c r="ARX113" s="1"/>
      <c r="ARY113" s="1"/>
      <c r="ARZ113" s="1"/>
      <c r="ASA113" s="1"/>
      <c r="ASB113" s="1"/>
      <c r="ASC113" s="1"/>
      <c r="ASD113" s="1"/>
      <c r="ASE113" s="1"/>
      <c r="ASF113" s="1"/>
      <c r="ASG113" s="1"/>
      <c r="ASH113" s="1"/>
      <c r="ASI113" s="1"/>
      <c r="ASJ113" s="1"/>
      <c r="ASK113" s="1"/>
      <c r="ASL113" s="1"/>
      <c r="ASM113" s="1"/>
      <c r="ASN113" s="1"/>
      <c r="ASO113" s="1"/>
      <c r="ASP113" s="1"/>
      <c r="ASQ113" s="1"/>
      <c r="ASR113" s="1"/>
      <c r="ASS113" s="1"/>
      <c r="AST113" s="1"/>
      <c r="ASU113" s="1"/>
      <c r="ASV113" s="1"/>
      <c r="ASW113" s="1"/>
      <c r="ASX113" s="1"/>
      <c r="ASY113" s="1"/>
      <c r="ASZ113" s="1"/>
      <c r="ATA113" s="1"/>
      <c r="ATB113" s="1"/>
      <c r="ATC113" s="1"/>
      <c r="ATD113" s="1"/>
      <c r="ATE113" s="1"/>
      <c r="ATF113" s="1"/>
      <c r="ATG113" s="1"/>
      <c r="ATH113" s="1"/>
      <c r="ATI113" s="1"/>
      <c r="ATJ113" s="1"/>
      <c r="ATK113" s="1"/>
      <c r="ATL113" s="1"/>
      <c r="ATM113" s="1"/>
      <c r="ATN113" s="1"/>
      <c r="ATO113" s="1"/>
      <c r="ATP113" s="1"/>
      <c r="ATQ113" s="1"/>
      <c r="ATR113" s="1"/>
      <c r="ATS113" s="1"/>
      <c r="ATT113" s="1"/>
      <c r="ATU113" s="1"/>
      <c r="ATV113" s="1"/>
      <c r="ATW113" s="1"/>
      <c r="ATX113" s="1"/>
      <c r="ATY113" s="1"/>
      <c r="ATZ113" s="1"/>
      <c r="AUA113" s="1"/>
      <c r="AUB113" s="1"/>
      <c r="AUC113" s="1"/>
      <c r="AUD113" s="1"/>
      <c r="AUE113" s="1"/>
      <c r="AUF113" s="1"/>
      <c r="AUG113" s="1"/>
      <c r="AUH113" s="1"/>
      <c r="AUI113" s="1"/>
      <c r="AUJ113" s="1"/>
      <c r="AUK113" s="1"/>
    </row>
    <row r="114" spans="1:1233" s="519" customFormat="1" ht="14.25">
      <c r="A114" s="53"/>
      <c r="B114" s="95" t="str">
        <f>IF('Client Info'!$D$93="Yes",'Client Info'!$D$61,"N/A")</f>
        <v>N/A</v>
      </c>
      <c r="C114" s="96" t="str">
        <f>IF(B114="ISO 9001",'Client Info'!$B93,"N/A")</f>
        <v>N/A</v>
      </c>
      <c r="D114" s="180"/>
      <c r="E114" s="843">
        <f>'Effective Employees'!F100</f>
        <v>0</v>
      </c>
      <c r="F114" s="831"/>
      <c r="G114" s="832">
        <f>AG$345</f>
        <v>0</v>
      </c>
      <c r="H114" s="832">
        <f ca="1">(1/3)*AG345*T114*V114*X114*Z114</f>
        <v>0</v>
      </c>
      <c r="I114" s="832">
        <f ca="1">(2/3)*AG345*T114*V114*X114*Z114</f>
        <v>0</v>
      </c>
      <c r="J114" s="832" t="e">
        <f ca="1">AG346*T114*V114*X114*Z114/$AA$10</f>
        <v>#N/A</v>
      </c>
      <c r="K114" s="832">
        <f>IF($K$19="",0,AG346*T114*V114*X114*Z114/$AA$10)</f>
        <v>0</v>
      </c>
      <c r="L114" s="832">
        <f>IF($L$19="",0,AG346*T114*V114*X114*Z114/$AA$10)</f>
        <v>0</v>
      </c>
      <c r="M114" s="833" t="e">
        <f ca="1">IF($M$19="",0,AG346*T114*V114*X114*Z114/$AA$10)</f>
        <v>#N/A</v>
      </c>
      <c r="N114" s="844" t="e">
        <f ca="1">AG346*T114*V114*X114*Z114/$AA$10</f>
        <v>#N/A</v>
      </c>
      <c r="O114" s="436">
        <f ca="1">AG347*T114*V114*X114*Z114</f>
        <v>0</v>
      </c>
      <c r="P114" s="53"/>
      <c r="Q114" s="53"/>
      <c r="R114" s="67"/>
      <c r="S114" s="702">
        <f>1</f>
        <v>1</v>
      </c>
      <c r="T114" s="702">
        <f t="shared" si="54"/>
        <v>1</v>
      </c>
      <c r="U114" s="703">
        <f ca="1">'Adjustment Factors'!AA541</f>
        <v>0</v>
      </c>
      <c r="V114" s="704">
        <f t="shared" ca="1" si="55"/>
        <v>1</v>
      </c>
      <c r="W114" s="705">
        <f>-'Client Info'!$C$55/100</f>
        <v>0</v>
      </c>
      <c r="X114" s="705">
        <f t="shared" si="56"/>
        <v>1</v>
      </c>
      <c r="Y114" s="705">
        <f>IF(Overview!$C$13="Yes",1,0)</f>
        <v>0</v>
      </c>
      <c r="Z114" s="705">
        <f>IF(Y114=1,IF('Integrated Reduction'!$C$29="",1,('Integrated Reduction'!$C$29/100+1)),1)</f>
        <v>1</v>
      </c>
      <c r="AA114" s="705">
        <f>IF(Sampling!F122="Yes",1,0)</f>
        <v>0</v>
      </c>
      <c r="AB114" s="705">
        <f>IF(Sampling!L122="Yes",1,0)</f>
        <v>0</v>
      </c>
      <c r="AC114" s="705">
        <f>IF(Sampling!G122="Yes",1,0)</f>
        <v>0</v>
      </c>
      <c r="AD114" s="705">
        <f>IF(Sampling!H122="Yes",1,0)</f>
        <v>0</v>
      </c>
      <c r="AE114" s="705">
        <f>IF(Sampling!I122="Yes",1,0)</f>
        <v>0</v>
      </c>
      <c r="AF114" s="705">
        <f>IF(Sampling!J122="Yes",1,0)</f>
        <v>0</v>
      </c>
      <c r="AG114" s="706">
        <f>IF(Sampling!K122="Yes",1,0)</f>
        <v>0</v>
      </c>
      <c r="AH114" s="790">
        <f t="shared" ca="1" si="34"/>
        <v>0</v>
      </c>
      <c r="AI114" s="790">
        <f t="shared" ca="1" si="33"/>
        <v>0</v>
      </c>
      <c r="AJ114" s="790" t="e">
        <f t="shared" ca="1" si="14"/>
        <v>#N/A</v>
      </c>
      <c r="AK114" s="790">
        <f t="shared" si="50"/>
        <v>0</v>
      </c>
      <c r="AL114" s="790">
        <f t="shared" si="51"/>
        <v>0</v>
      </c>
      <c r="AM114" s="790" t="e">
        <f t="shared" ca="1" si="52"/>
        <v>#N/A</v>
      </c>
      <c r="AN114" s="790" t="e">
        <f t="shared" ca="1" si="53"/>
        <v>#N/A</v>
      </c>
      <c r="AO114" s="790">
        <f t="shared" ca="1" si="35"/>
        <v>0</v>
      </c>
      <c r="AP114" s="790">
        <f t="shared" ca="1" si="36"/>
        <v>0</v>
      </c>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c r="AMK114" s="1"/>
      <c r="AML114" s="1"/>
      <c r="AMM114" s="1"/>
      <c r="AMN114" s="1"/>
      <c r="AMO114" s="1"/>
      <c r="AMP114" s="1"/>
      <c r="AMQ114" s="1"/>
      <c r="AMR114" s="1"/>
      <c r="AMS114" s="1"/>
      <c r="AMT114" s="1"/>
      <c r="AMU114" s="1"/>
      <c r="AMV114" s="1"/>
      <c r="AMW114" s="1"/>
      <c r="AMX114" s="1"/>
      <c r="AMY114" s="1"/>
      <c r="AMZ114" s="1"/>
      <c r="ANA114" s="1"/>
      <c r="ANB114" s="1"/>
      <c r="ANC114" s="1"/>
      <c r="AND114" s="1"/>
      <c r="ANE114" s="1"/>
      <c r="ANF114" s="1"/>
      <c r="ANG114" s="1"/>
      <c r="ANH114" s="1"/>
      <c r="ANI114" s="1"/>
      <c r="ANJ114" s="1"/>
      <c r="ANK114" s="1"/>
      <c r="ANL114" s="1"/>
      <c r="ANM114" s="1"/>
      <c r="ANN114" s="1"/>
      <c r="ANO114" s="1"/>
      <c r="ANP114" s="1"/>
      <c r="ANQ114" s="1"/>
      <c r="ANR114" s="1"/>
      <c r="ANS114" s="1"/>
      <c r="ANT114" s="1"/>
      <c r="ANU114" s="1"/>
      <c r="ANV114" s="1"/>
      <c r="ANW114" s="1"/>
      <c r="ANX114" s="1"/>
      <c r="ANY114" s="1"/>
      <c r="ANZ114" s="1"/>
      <c r="AOA114" s="1"/>
      <c r="AOB114" s="1"/>
      <c r="AOC114" s="1"/>
      <c r="AOD114" s="1"/>
      <c r="AOE114" s="1"/>
      <c r="AOF114" s="1"/>
      <c r="AOG114" s="1"/>
      <c r="AOH114" s="1"/>
      <c r="AOI114" s="1"/>
      <c r="AOJ114" s="1"/>
      <c r="AOK114" s="1"/>
      <c r="AOL114" s="1"/>
      <c r="AOM114" s="1"/>
      <c r="AON114" s="1"/>
      <c r="AOO114" s="1"/>
      <c r="AOP114" s="1"/>
      <c r="AOQ114" s="1"/>
      <c r="AOR114" s="1"/>
      <c r="AOS114" s="1"/>
      <c r="AOT114" s="1"/>
      <c r="AOU114" s="1"/>
      <c r="AOV114" s="1"/>
      <c r="AOW114" s="1"/>
      <c r="AOX114" s="1"/>
      <c r="AOY114" s="1"/>
      <c r="AOZ114" s="1"/>
      <c r="APA114" s="1"/>
      <c r="APB114" s="1"/>
      <c r="APC114" s="1"/>
      <c r="APD114" s="1"/>
      <c r="APE114" s="1"/>
      <c r="APF114" s="1"/>
      <c r="APG114" s="1"/>
      <c r="APH114" s="1"/>
      <c r="API114" s="1"/>
      <c r="APJ114" s="1"/>
      <c r="APK114" s="1"/>
      <c r="APL114" s="1"/>
      <c r="APM114" s="1"/>
      <c r="APN114" s="1"/>
      <c r="APO114" s="1"/>
      <c r="APP114" s="1"/>
      <c r="APQ114" s="1"/>
      <c r="APR114" s="1"/>
      <c r="APS114" s="1"/>
      <c r="APT114" s="1"/>
      <c r="APU114" s="1"/>
      <c r="APV114" s="1"/>
      <c r="APW114" s="1"/>
      <c r="APX114" s="1"/>
      <c r="APY114" s="1"/>
      <c r="APZ114" s="1"/>
      <c r="AQA114" s="1"/>
      <c r="AQB114" s="1"/>
      <c r="AQC114" s="1"/>
      <c r="AQD114" s="1"/>
      <c r="AQE114" s="1"/>
      <c r="AQF114" s="1"/>
      <c r="AQG114" s="1"/>
      <c r="AQH114" s="1"/>
      <c r="AQI114" s="1"/>
      <c r="AQJ114" s="1"/>
      <c r="AQK114" s="1"/>
      <c r="AQL114" s="1"/>
      <c r="AQM114" s="1"/>
      <c r="AQN114" s="1"/>
      <c r="AQO114" s="1"/>
      <c r="AQP114" s="1"/>
      <c r="AQQ114" s="1"/>
      <c r="AQR114" s="1"/>
      <c r="AQS114" s="1"/>
      <c r="AQT114" s="1"/>
      <c r="AQU114" s="1"/>
      <c r="AQV114" s="1"/>
      <c r="AQW114" s="1"/>
      <c r="AQX114" s="1"/>
      <c r="AQY114" s="1"/>
      <c r="AQZ114" s="1"/>
      <c r="ARA114" s="1"/>
      <c r="ARB114" s="1"/>
      <c r="ARC114" s="1"/>
      <c r="ARD114" s="1"/>
      <c r="ARE114" s="1"/>
      <c r="ARF114" s="1"/>
      <c r="ARG114" s="1"/>
      <c r="ARH114" s="1"/>
      <c r="ARI114" s="1"/>
      <c r="ARJ114" s="1"/>
      <c r="ARK114" s="1"/>
      <c r="ARL114" s="1"/>
      <c r="ARM114" s="1"/>
      <c r="ARN114" s="1"/>
      <c r="ARO114" s="1"/>
      <c r="ARP114" s="1"/>
      <c r="ARQ114" s="1"/>
      <c r="ARR114" s="1"/>
      <c r="ARS114" s="1"/>
      <c r="ART114" s="1"/>
      <c r="ARU114" s="1"/>
      <c r="ARV114" s="1"/>
      <c r="ARW114" s="1"/>
      <c r="ARX114" s="1"/>
      <c r="ARY114" s="1"/>
      <c r="ARZ114" s="1"/>
      <c r="ASA114" s="1"/>
      <c r="ASB114" s="1"/>
      <c r="ASC114" s="1"/>
      <c r="ASD114" s="1"/>
      <c r="ASE114" s="1"/>
      <c r="ASF114" s="1"/>
      <c r="ASG114" s="1"/>
      <c r="ASH114" s="1"/>
      <c r="ASI114" s="1"/>
      <c r="ASJ114" s="1"/>
      <c r="ASK114" s="1"/>
      <c r="ASL114" s="1"/>
      <c r="ASM114" s="1"/>
      <c r="ASN114" s="1"/>
      <c r="ASO114" s="1"/>
      <c r="ASP114" s="1"/>
      <c r="ASQ114" s="1"/>
      <c r="ASR114" s="1"/>
      <c r="ASS114" s="1"/>
      <c r="AST114" s="1"/>
      <c r="ASU114" s="1"/>
      <c r="ASV114" s="1"/>
      <c r="ASW114" s="1"/>
      <c r="ASX114" s="1"/>
      <c r="ASY114" s="1"/>
      <c r="ASZ114" s="1"/>
      <c r="ATA114" s="1"/>
      <c r="ATB114" s="1"/>
      <c r="ATC114" s="1"/>
      <c r="ATD114" s="1"/>
      <c r="ATE114" s="1"/>
      <c r="ATF114" s="1"/>
      <c r="ATG114" s="1"/>
      <c r="ATH114" s="1"/>
      <c r="ATI114" s="1"/>
      <c r="ATJ114" s="1"/>
      <c r="ATK114" s="1"/>
      <c r="ATL114" s="1"/>
      <c r="ATM114" s="1"/>
      <c r="ATN114" s="1"/>
      <c r="ATO114" s="1"/>
      <c r="ATP114" s="1"/>
      <c r="ATQ114" s="1"/>
      <c r="ATR114" s="1"/>
      <c r="ATS114" s="1"/>
      <c r="ATT114" s="1"/>
      <c r="ATU114" s="1"/>
      <c r="ATV114" s="1"/>
      <c r="ATW114" s="1"/>
      <c r="ATX114" s="1"/>
      <c r="ATY114" s="1"/>
      <c r="ATZ114" s="1"/>
      <c r="AUA114" s="1"/>
      <c r="AUB114" s="1"/>
      <c r="AUC114" s="1"/>
      <c r="AUD114" s="1"/>
      <c r="AUE114" s="1"/>
      <c r="AUF114" s="1"/>
      <c r="AUG114" s="1"/>
      <c r="AUH114" s="1"/>
      <c r="AUI114" s="1"/>
      <c r="AUJ114" s="1"/>
      <c r="AUK114" s="1"/>
    </row>
    <row r="115" spans="1:1233" s="519" customFormat="1" ht="14.25">
      <c r="A115" s="53"/>
      <c r="B115" s="97" t="str">
        <f>IF('Client Info'!$E$93="Yes",'Client Info'!$E$61,"N/A")</f>
        <v>N/A</v>
      </c>
      <c r="C115" s="62" t="str">
        <f>IF(B115="ISO 14001",'Client Info'!$B93,"N/A")</f>
        <v>N/A</v>
      </c>
      <c r="D115" s="181"/>
      <c r="E115" s="834">
        <f>'Effective Employees'!F101</f>
        <v>0</v>
      </c>
      <c r="F115" s="831"/>
      <c r="G115" s="835">
        <f>AG$363</f>
        <v>0</v>
      </c>
      <c r="H115" s="835">
        <f ca="1">(1/3)*AG363*T115*V115*X115*Z115</f>
        <v>0</v>
      </c>
      <c r="I115" s="835">
        <f ca="1">(2/3)*AG363*T115*V115*X115*Z115</f>
        <v>0</v>
      </c>
      <c r="J115" s="835" t="e">
        <f ca="1">AG364*T115*V115*X115*Z115/$AA$10</f>
        <v>#N/A</v>
      </c>
      <c r="K115" s="835">
        <f>IF($K$19="",0,AG364*T115*V115*X115*Z115/$AA$10)</f>
        <v>0</v>
      </c>
      <c r="L115" s="835">
        <f>IF($L$19="",0,AG364*T115*V115*X115*Z115/$AA$10)</f>
        <v>0</v>
      </c>
      <c r="M115" s="836" t="e">
        <f ca="1">IF($M$19="",0,AG364*T115*V115*X115*Z115/$AA$10)</f>
        <v>#N/A</v>
      </c>
      <c r="N115" s="837" t="e">
        <f ca="1">AG364*T115*V115*X115*Z115/$AA$10</f>
        <v>#N/A</v>
      </c>
      <c r="O115" s="838">
        <f ca="1">AG365*T115*V115*X115*Z115</f>
        <v>0</v>
      </c>
      <c r="P115" s="53"/>
      <c r="Q115" s="53"/>
      <c r="R115" s="67"/>
      <c r="S115" s="386">
        <f>1</f>
        <v>1</v>
      </c>
      <c r="T115" s="386">
        <f t="shared" si="54"/>
        <v>1</v>
      </c>
      <c r="U115" s="707">
        <f ca="1">'Adjustment Factors'!AP541</f>
        <v>0</v>
      </c>
      <c r="V115" s="208">
        <f t="shared" ca="1" si="55"/>
        <v>1</v>
      </c>
      <c r="W115" s="67">
        <f>-'Client Info'!$C$55/100</f>
        <v>0</v>
      </c>
      <c r="X115" s="67">
        <f t="shared" si="56"/>
        <v>1</v>
      </c>
      <c r="Y115" s="67">
        <f>IF(Overview!$C$14="Yes",1,0)</f>
        <v>0</v>
      </c>
      <c r="Z115" s="67">
        <f>IF(Y115=1,IF('Integrated Reduction'!$C$29="",1,('Integrated Reduction'!$C$29/100+1)),1)</f>
        <v>1</v>
      </c>
      <c r="AA115" s="67">
        <f>IF(Sampling!F123="Yes",1,0)</f>
        <v>0</v>
      </c>
      <c r="AB115" s="67">
        <f>IF(Sampling!L123="Yes",1,0)</f>
        <v>0</v>
      </c>
      <c r="AC115" s="67">
        <f>IF(Sampling!G123="Yes",1,0)</f>
        <v>0</v>
      </c>
      <c r="AD115" s="67">
        <f>IF(Sampling!H123="Yes",1,0)</f>
        <v>0</v>
      </c>
      <c r="AE115" s="67">
        <f>IF(Sampling!I123="Yes",1,0)</f>
        <v>0</v>
      </c>
      <c r="AF115" s="67">
        <f>IF(Sampling!J123="Yes",1,0)</f>
        <v>0</v>
      </c>
      <c r="AG115" s="708">
        <f>IF(Sampling!K123="Yes",1,0)</f>
        <v>0</v>
      </c>
      <c r="AH115" s="791">
        <f t="shared" ca="1" si="34"/>
        <v>0</v>
      </c>
      <c r="AI115" s="791">
        <f t="shared" ca="1" si="33"/>
        <v>0</v>
      </c>
      <c r="AJ115" s="791" t="e">
        <f t="shared" ca="1" si="14"/>
        <v>#N/A</v>
      </c>
      <c r="AK115" s="791">
        <f t="shared" si="50"/>
        <v>0</v>
      </c>
      <c r="AL115" s="791">
        <f t="shared" si="51"/>
        <v>0</v>
      </c>
      <c r="AM115" s="791" t="e">
        <f t="shared" ca="1" si="52"/>
        <v>#N/A</v>
      </c>
      <c r="AN115" s="791" t="e">
        <f t="shared" ca="1" si="53"/>
        <v>#N/A</v>
      </c>
      <c r="AO115" s="791">
        <f t="shared" ca="1" si="35"/>
        <v>0</v>
      </c>
      <c r="AP115" s="791">
        <f t="shared" ca="1" si="36"/>
        <v>0</v>
      </c>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c r="AMK115" s="1"/>
      <c r="AML115" s="1"/>
      <c r="AMM115" s="1"/>
      <c r="AMN115" s="1"/>
      <c r="AMO115" s="1"/>
      <c r="AMP115" s="1"/>
      <c r="AMQ115" s="1"/>
      <c r="AMR115" s="1"/>
      <c r="AMS115" s="1"/>
      <c r="AMT115" s="1"/>
      <c r="AMU115" s="1"/>
      <c r="AMV115" s="1"/>
      <c r="AMW115" s="1"/>
      <c r="AMX115" s="1"/>
      <c r="AMY115" s="1"/>
      <c r="AMZ115" s="1"/>
      <c r="ANA115" s="1"/>
      <c r="ANB115" s="1"/>
      <c r="ANC115" s="1"/>
      <c r="AND115" s="1"/>
      <c r="ANE115" s="1"/>
      <c r="ANF115" s="1"/>
      <c r="ANG115" s="1"/>
      <c r="ANH115" s="1"/>
      <c r="ANI115" s="1"/>
      <c r="ANJ115" s="1"/>
      <c r="ANK115" s="1"/>
      <c r="ANL115" s="1"/>
      <c r="ANM115" s="1"/>
      <c r="ANN115" s="1"/>
      <c r="ANO115" s="1"/>
      <c r="ANP115" s="1"/>
      <c r="ANQ115" s="1"/>
      <c r="ANR115" s="1"/>
      <c r="ANS115" s="1"/>
      <c r="ANT115" s="1"/>
      <c r="ANU115" s="1"/>
      <c r="ANV115" s="1"/>
      <c r="ANW115" s="1"/>
      <c r="ANX115" s="1"/>
      <c r="ANY115" s="1"/>
      <c r="ANZ115" s="1"/>
      <c r="AOA115" s="1"/>
      <c r="AOB115" s="1"/>
      <c r="AOC115" s="1"/>
      <c r="AOD115" s="1"/>
      <c r="AOE115" s="1"/>
      <c r="AOF115" s="1"/>
      <c r="AOG115" s="1"/>
      <c r="AOH115" s="1"/>
      <c r="AOI115" s="1"/>
      <c r="AOJ115" s="1"/>
      <c r="AOK115" s="1"/>
      <c r="AOL115" s="1"/>
      <c r="AOM115" s="1"/>
      <c r="AON115" s="1"/>
      <c r="AOO115" s="1"/>
      <c r="AOP115" s="1"/>
      <c r="AOQ115" s="1"/>
      <c r="AOR115" s="1"/>
      <c r="AOS115" s="1"/>
      <c r="AOT115" s="1"/>
      <c r="AOU115" s="1"/>
      <c r="AOV115" s="1"/>
      <c r="AOW115" s="1"/>
      <c r="AOX115" s="1"/>
      <c r="AOY115" s="1"/>
      <c r="AOZ115" s="1"/>
      <c r="APA115" s="1"/>
      <c r="APB115" s="1"/>
      <c r="APC115" s="1"/>
      <c r="APD115" s="1"/>
      <c r="APE115" s="1"/>
      <c r="APF115" s="1"/>
      <c r="APG115" s="1"/>
      <c r="APH115" s="1"/>
      <c r="API115" s="1"/>
      <c r="APJ115" s="1"/>
      <c r="APK115" s="1"/>
      <c r="APL115" s="1"/>
      <c r="APM115" s="1"/>
      <c r="APN115" s="1"/>
      <c r="APO115" s="1"/>
      <c r="APP115" s="1"/>
      <c r="APQ115" s="1"/>
      <c r="APR115" s="1"/>
      <c r="APS115" s="1"/>
      <c r="APT115" s="1"/>
      <c r="APU115" s="1"/>
      <c r="APV115" s="1"/>
      <c r="APW115" s="1"/>
      <c r="APX115" s="1"/>
      <c r="APY115" s="1"/>
      <c r="APZ115" s="1"/>
      <c r="AQA115" s="1"/>
      <c r="AQB115" s="1"/>
      <c r="AQC115" s="1"/>
      <c r="AQD115" s="1"/>
      <c r="AQE115" s="1"/>
      <c r="AQF115" s="1"/>
      <c r="AQG115" s="1"/>
      <c r="AQH115" s="1"/>
      <c r="AQI115" s="1"/>
      <c r="AQJ115" s="1"/>
      <c r="AQK115" s="1"/>
      <c r="AQL115" s="1"/>
      <c r="AQM115" s="1"/>
      <c r="AQN115" s="1"/>
      <c r="AQO115" s="1"/>
      <c r="AQP115" s="1"/>
      <c r="AQQ115" s="1"/>
      <c r="AQR115" s="1"/>
      <c r="AQS115" s="1"/>
      <c r="AQT115" s="1"/>
      <c r="AQU115" s="1"/>
      <c r="AQV115" s="1"/>
      <c r="AQW115" s="1"/>
      <c r="AQX115" s="1"/>
      <c r="AQY115" s="1"/>
      <c r="AQZ115" s="1"/>
      <c r="ARA115" s="1"/>
      <c r="ARB115" s="1"/>
      <c r="ARC115" s="1"/>
      <c r="ARD115" s="1"/>
      <c r="ARE115" s="1"/>
      <c r="ARF115" s="1"/>
      <c r="ARG115" s="1"/>
      <c r="ARH115" s="1"/>
      <c r="ARI115" s="1"/>
      <c r="ARJ115" s="1"/>
      <c r="ARK115" s="1"/>
      <c r="ARL115" s="1"/>
      <c r="ARM115" s="1"/>
      <c r="ARN115" s="1"/>
      <c r="ARO115" s="1"/>
      <c r="ARP115" s="1"/>
      <c r="ARQ115" s="1"/>
      <c r="ARR115" s="1"/>
      <c r="ARS115" s="1"/>
      <c r="ART115" s="1"/>
      <c r="ARU115" s="1"/>
      <c r="ARV115" s="1"/>
      <c r="ARW115" s="1"/>
      <c r="ARX115" s="1"/>
      <c r="ARY115" s="1"/>
      <c r="ARZ115" s="1"/>
      <c r="ASA115" s="1"/>
      <c r="ASB115" s="1"/>
      <c r="ASC115" s="1"/>
      <c r="ASD115" s="1"/>
      <c r="ASE115" s="1"/>
      <c r="ASF115" s="1"/>
      <c r="ASG115" s="1"/>
      <c r="ASH115" s="1"/>
      <c r="ASI115" s="1"/>
      <c r="ASJ115" s="1"/>
      <c r="ASK115" s="1"/>
      <c r="ASL115" s="1"/>
      <c r="ASM115" s="1"/>
      <c r="ASN115" s="1"/>
      <c r="ASO115" s="1"/>
      <c r="ASP115" s="1"/>
      <c r="ASQ115" s="1"/>
      <c r="ASR115" s="1"/>
      <c r="ASS115" s="1"/>
      <c r="AST115" s="1"/>
      <c r="ASU115" s="1"/>
      <c r="ASV115" s="1"/>
      <c r="ASW115" s="1"/>
      <c r="ASX115" s="1"/>
      <c r="ASY115" s="1"/>
      <c r="ASZ115" s="1"/>
      <c r="ATA115" s="1"/>
      <c r="ATB115" s="1"/>
      <c r="ATC115" s="1"/>
      <c r="ATD115" s="1"/>
      <c r="ATE115" s="1"/>
      <c r="ATF115" s="1"/>
      <c r="ATG115" s="1"/>
      <c r="ATH115" s="1"/>
      <c r="ATI115" s="1"/>
      <c r="ATJ115" s="1"/>
      <c r="ATK115" s="1"/>
      <c r="ATL115" s="1"/>
      <c r="ATM115" s="1"/>
      <c r="ATN115" s="1"/>
      <c r="ATO115" s="1"/>
      <c r="ATP115" s="1"/>
      <c r="ATQ115" s="1"/>
      <c r="ATR115" s="1"/>
      <c r="ATS115" s="1"/>
      <c r="ATT115" s="1"/>
      <c r="ATU115" s="1"/>
      <c r="ATV115" s="1"/>
      <c r="ATW115" s="1"/>
      <c r="ATX115" s="1"/>
      <c r="ATY115" s="1"/>
      <c r="ATZ115" s="1"/>
      <c r="AUA115" s="1"/>
      <c r="AUB115" s="1"/>
      <c r="AUC115" s="1"/>
      <c r="AUD115" s="1"/>
      <c r="AUE115" s="1"/>
      <c r="AUF115" s="1"/>
      <c r="AUG115" s="1"/>
      <c r="AUH115" s="1"/>
      <c r="AUI115" s="1"/>
      <c r="AUJ115" s="1"/>
      <c r="AUK115" s="1"/>
    </row>
    <row r="116" spans="1:1233" s="519" customFormat="1" ht="14.25">
      <c r="A116" s="53"/>
      <c r="B116" s="98" t="str">
        <f>IF('Client Info'!$F$93="Yes",'Client Info'!$F$61,"N/A")</f>
        <v>N/A</v>
      </c>
      <c r="C116" s="99" t="str">
        <f>IF(B116="ISO 45001",'Client Info'!$B93,"N/A")</f>
        <v>N/A</v>
      </c>
      <c r="D116" s="182"/>
      <c r="E116" s="839">
        <f>'Effective Employees'!F102</f>
        <v>0</v>
      </c>
      <c r="F116" s="831"/>
      <c r="G116" s="840">
        <f>AG$378</f>
        <v>0</v>
      </c>
      <c r="H116" s="840">
        <f ca="1">(1/3)*AG378*T116*V116*X116*Z116</f>
        <v>0</v>
      </c>
      <c r="I116" s="840">
        <f ca="1">(2/3)*AG378*T116*V116*X116*Z116</f>
        <v>0</v>
      </c>
      <c r="J116" s="840" t="e">
        <f ca="1">AG379*T116*V116*X116*Z116/$AA$10</f>
        <v>#N/A</v>
      </c>
      <c r="K116" s="840">
        <f>IF($K$19="",0,AG379*T116*V116*X116*Z116/$AA$10)</f>
        <v>0</v>
      </c>
      <c r="L116" s="840">
        <f>IF($L$19="",0,AG379*T116*V116*X116*Z116/$AA$10)</f>
        <v>0</v>
      </c>
      <c r="M116" s="841" t="e">
        <f ca="1">IF($M$19="",0,AG379*T116*V116*X116*Z116/$AA$10)</f>
        <v>#N/A</v>
      </c>
      <c r="N116" s="841" t="e">
        <f ca="1">AG379*T116*V116*X116*Z116/$AA$10</f>
        <v>#N/A</v>
      </c>
      <c r="O116" s="842">
        <f ca="1">AG380*T116*V116*X116*Z116</f>
        <v>0</v>
      </c>
      <c r="P116" s="53"/>
      <c r="Q116" s="53"/>
      <c r="R116" s="67"/>
      <c r="S116" s="709">
        <f>1</f>
        <v>1</v>
      </c>
      <c r="T116" s="709">
        <f t="shared" si="54"/>
        <v>1</v>
      </c>
      <c r="U116" s="710">
        <f ca="1">'Adjustment Factors'!BC541</f>
        <v>0</v>
      </c>
      <c r="V116" s="711">
        <f t="shared" ca="1" si="55"/>
        <v>1</v>
      </c>
      <c r="W116" s="712">
        <f>-'Client Info'!$C$55/100</f>
        <v>0</v>
      </c>
      <c r="X116" s="712">
        <f t="shared" si="56"/>
        <v>1</v>
      </c>
      <c r="Y116" s="712">
        <f>IF(Overview!$C$15="Yes",1,0)</f>
        <v>0</v>
      </c>
      <c r="Z116" s="712">
        <f>IF(Y116=1,IF('Integrated Reduction'!$C$29="",1,('Integrated Reduction'!$C$29/100+1)),1)</f>
        <v>1</v>
      </c>
      <c r="AA116" s="712">
        <f>IF(Sampling!F124="Yes",1,0)</f>
        <v>0</v>
      </c>
      <c r="AB116" s="712">
        <f>IF(Sampling!L124="Yes",1,0)</f>
        <v>0</v>
      </c>
      <c r="AC116" s="712">
        <f>IF(Sampling!G124="Yes",1,0)</f>
        <v>0</v>
      </c>
      <c r="AD116" s="712">
        <f>IF(Sampling!H124="Yes",1,0)</f>
        <v>0</v>
      </c>
      <c r="AE116" s="712">
        <f>IF(Sampling!I124="Yes",1,0)</f>
        <v>0</v>
      </c>
      <c r="AF116" s="712">
        <f>IF(Sampling!J124="Yes",1,0)</f>
        <v>0</v>
      </c>
      <c r="AG116" s="713">
        <f>IF(Sampling!K124="Yes",1,0)</f>
        <v>0</v>
      </c>
      <c r="AH116" s="792">
        <f t="shared" ca="1" si="34"/>
        <v>0</v>
      </c>
      <c r="AI116" s="792">
        <f t="shared" ca="1" si="33"/>
        <v>0</v>
      </c>
      <c r="AJ116" s="792" t="e">
        <f t="shared" ca="1" si="14"/>
        <v>#N/A</v>
      </c>
      <c r="AK116" s="792">
        <f t="shared" si="50"/>
        <v>0</v>
      </c>
      <c r="AL116" s="792">
        <f t="shared" si="51"/>
        <v>0</v>
      </c>
      <c r="AM116" s="792" t="e">
        <f t="shared" ca="1" si="52"/>
        <v>#N/A</v>
      </c>
      <c r="AN116" s="792" t="e">
        <f t="shared" ca="1" si="53"/>
        <v>#N/A</v>
      </c>
      <c r="AO116" s="792">
        <f t="shared" ca="1" si="35"/>
        <v>0</v>
      </c>
      <c r="AP116" s="792">
        <f t="shared" ca="1" si="36"/>
        <v>0</v>
      </c>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c r="AMK116" s="1"/>
      <c r="AML116" s="1"/>
      <c r="AMM116" s="1"/>
      <c r="AMN116" s="1"/>
      <c r="AMO116" s="1"/>
      <c r="AMP116" s="1"/>
      <c r="AMQ116" s="1"/>
      <c r="AMR116" s="1"/>
      <c r="AMS116" s="1"/>
      <c r="AMT116" s="1"/>
      <c r="AMU116" s="1"/>
      <c r="AMV116" s="1"/>
      <c r="AMW116" s="1"/>
      <c r="AMX116" s="1"/>
      <c r="AMY116" s="1"/>
      <c r="AMZ116" s="1"/>
      <c r="ANA116" s="1"/>
      <c r="ANB116" s="1"/>
      <c r="ANC116" s="1"/>
      <c r="AND116" s="1"/>
      <c r="ANE116" s="1"/>
      <c r="ANF116" s="1"/>
      <c r="ANG116" s="1"/>
      <c r="ANH116" s="1"/>
      <c r="ANI116" s="1"/>
      <c r="ANJ116" s="1"/>
      <c r="ANK116" s="1"/>
      <c r="ANL116" s="1"/>
      <c r="ANM116" s="1"/>
      <c r="ANN116" s="1"/>
      <c r="ANO116" s="1"/>
      <c r="ANP116" s="1"/>
      <c r="ANQ116" s="1"/>
      <c r="ANR116" s="1"/>
      <c r="ANS116" s="1"/>
      <c r="ANT116" s="1"/>
      <c r="ANU116" s="1"/>
      <c r="ANV116" s="1"/>
      <c r="ANW116" s="1"/>
      <c r="ANX116" s="1"/>
      <c r="ANY116" s="1"/>
      <c r="ANZ116" s="1"/>
      <c r="AOA116" s="1"/>
      <c r="AOB116" s="1"/>
      <c r="AOC116" s="1"/>
      <c r="AOD116" s="1"/>
      <c r="AOE116" s="1"/>
      <c r="AOF116" s="1"/>
      <c r="AOG116" s="1"/>
      <c r="AOH116" s="1"/>
      <c r="AOI116" s="1"/>
      <c r="AOJ116" s="1"/>
      <c r="AOK116" s="1"/>
      <c r="AOL116" s="1"/>
      <c r="AOM116" s="1"/>
      <c r="AON116" s="1"/>
      <c r="AOO116" s="1"/>
      <c r="AOP116" s="1"/>
      <c r="AOQ116" s="1"/>
      <c r="AOR116" s="1"/>
      <c r="AOS116" s="1"/>
      <c r="AOT116" s="1"/>
      <c r="AOU116" s="1"/>
      <c r="AOV116" s="1"/>
      <c r="AOW116" s="1"/>
      <c r="AOX116" s="1"/>
      <c r="AOY116" s="1"/>
      <c r="AOZ116" s="1"/>
      <c r="APA116" s="1"/>
      <c r="APB116" s="1"/>
      <c r="APC116" s="1"/>
      <c r="APD116" s="1"/>
      <c r="APE116" s="1"/>
      <c r="APF116" s="1"/>
      <c r="APG116" s="1"/>
      <c r="APH116" s="1"/>
      <c r="API116" s="1"/>
      <c r="APJ116" s="1"/>
      <c r="APK116" s="1"/>
      <c r="APL116" s="1"/>
      <c r="APM116" s="1"/>
      <c r="APN116" s="1"/>
      <c r="APO116" s="1"/>
      <c r="APP116" s="1"/>
      <c r="APQ116" s="1"/>
      <c r="APR116" s="1"/>
      <c r="APS116" s="1"/>
      <c r="APT116" s="1"/>
      <c r="APU116" s="1"/>
      <c r="APV116" s="1"/>
      <c r="APW116" s="1"/>
      <c r="APX116" s="1"/>
      <c r="APY116" s="1"/>
      <c r="APZ116" s="1"/>
      <c r="AQA116" s="1"/>
      <c r="AQB116" s="1"/>
      <c r="AQC116" s="1"/>
      <c r="AQD116" s="1"/>
      <c r="AQE116" s="1"/>
      <c r="AQF116" s="1"/>
      <c r="AQG116" s="1"/>
      <c r="AQH116" s="1"/>
      <c r="AQI116" s="1"/>
      <c r="AQJ116" s="1"/>
      <c r="AQK116" s="1"/>
      <c r="AQL116" s="1"/>
      <c r="AQM116" s="1"/>
      <c r="AQN116" s="1"/>
      <c r="AQO116" s="1"/>
      <c r="AQP116" s="1"/>
      <c r="AQQ116" s="1"/>
      <c r="AQR116" s="1"/>
      <c r="AQS116" s="1"/>
      <c r="AQT116" s="1"/>
      <c r="AQU116" s="1"/>
      <c r="AQV116" s="1"/>
      <c r="AQW116" s="1"/>
      <c r="AQX116" s="1"/>
      <c r="AQY116" s="1"/>
      <c r="AQZ116" s="1"/>
      <c r="ARA116" s="1"/>
      <c r="ARB116" s="1"/>
      <c r="ARC116" s="1"/>
      <c r="ARD116" s="1"/>
      <c r="ARE116" s="1"/>
      <c r="ARF116" s="1"/>
      <c r="ARG116" s="1"/>
      <c r="ARH116" s="1"/>
      <c r="ARI116" s="1"/>
      <c r="ARJ116" s="1"/>
      <c r="ARK116" s="1"/>
      <c r="ARL116" s="1"/>
      <c r="ARM116" s="1"/>
      <c r="ARN116" s="1"/>
      <c r="ARO116" s="1"/>
      <c r="ARP116" s="1"/>
      <c r="ARQ116" s="1"/>
      <c r="ARR116" s="1"/>
      <c r="ARS116" s="1"/>
      <c r="ART116" s="1"/>
      <c r="ARU116" s="1"/>
      <c r="ARV116" s="1"/>
      <c r="ARW116" s="1"/>
      <c r="ARX116" s="1"/>
      <c r="ARY116" s="1"/>
      <c r="ARZ116" s="1"/>
      <c r="ASA116" s="1"/>
      <c r="ASB116" s="1"/>
      <c r="ASC116" s="1"/>
      <c r="ASD116" s="1"/>
      <c r="ASE116" s="1"/>
      <c r="ASF116" s="1"/>
      <c r="ASG116" s="1"/>
      <c r="ASH116" s="1"/>
      <c r="ASI116" s="1"/>
      <c r="ASJ116" s="1"/>
      <c r="ASK116" s="1"/>
      <c r="ASL116" s="1"/>
      <c r="ASM116" s="1"/>
      <c r="ASN116" s="1"/>
      <c r="ASO116" s="1"/>
      <c r="ASP116" s="1"/>
      <c r="ASQ116" s="1"/>
      <c r="ASR116" s="1"/>
      <c r="ASS116" s="1"/>
      <c r="AST116" s="1"/>
      <c r="ASU116" s="1"/>
      <c r="ASV116" s="1"/>
      <c r="ASW116" s="1"/>
      <c r="ASX116" s="1"/>
      <c r="ASY116" s="1"/>
      <c r="ASZ116" s="1"/>
      <c r="ATA116" s="1"/>
      <c r="ATB116" s="1"/>
      <c r="ATC116" s="1"/>
      <c r="ATD116" s="1"/>
      <c r="ATE116" s="1"/>
      <c r="ATF116" s="1"/>
      <c r="ATG116" s="1"/>
      <c r="ATH116" s="1"/>
      <c r="ATI116" s="1"/>
      <c r="ATJ116" s="1"/>
      <c r="ATK116" s="1"/>
      <c r="ATL116" s="1"/>
      <c r="ATM116" s="1"/>
      <c r="ATN116" s="1"/>
      <c r="ATO116" s="1"/>
      <c r="ATP116" s="1"/>
      <c r="ATQ116" s="1"/>
      <c r="ATR116" s="1"/>
      <c r="ATS116" s="1"/>
      <c r="ATT116" s="1"/>
      <c r="ATU116" s="1"/>
      <c r="ATV116" s="1"/>
      <c r="ATW116" s="1"/>
      <c r="ATX116" s="1"/>
      <c r="ATY116" s="1"/>
      <c r="ATZ116" s="1"/>
      <c r="AUA116" s="1"/>
      <c r="AUB116" s="1"/>
      <c r="AUC116" s="1"/>
      <c r="AUD116" s="1"/>
      <c r="AUE116" s="1"/>
      <c r="AUF116" s="1"/>
      <c r="AUG116" s="1"/>
      <c r="AUH116" s="1"/>
      <c r="AUI116" s="1"/>
      <c r="AUJ116" s="1"/>
      <c r="AUK116" s="1"/>
    </row>
    <row r="117" spans="1:1233" s="519" customFormat="1" ht="14.25">
      <c r="A117" s="53"/>
      <c r="B117" s="95" t="str">
        <f>IF('Client Info'!$D$94="Yes",'Client Info'!$D$61,"N/A")</f>
        <v>N/A</v>
      </c>
      <c r="C117" s="96" t="str">
        <f>IF(B117="ISO 9001",'Client Info'!$B94,"N/A")</f>
        <v>N/A</v>
      </c>
      <c r="D117" s="180"/>
      <c r="E117" s="843">
        <f>'Effective Employees'!F103</f>
        <v>0</v>
      </c>
      <c r="F117" s="831"/>
      <c r="G117" s="832">
        <f>AH$345</f>
        <v>0</v>
      </c>
      <c r="H117" s="832">
        <f ca="1">(1/3)*AH345*T117*V117*X117*Z117</f>
        <v>0</v>
      </c>
      <c r="I117" s="832">
        <f ca="1">(2/3)*AH345*T117*V117*X117*Z117</f>
        <v>0</v>
      </c>
      <c r="J117" s="832" t="e">
        <f ca="1">AH346*T117*V117*X117*Z117/$AA$10</f>
        <v>#N/A</v>
      </c>
      <c r="K117" s="832">
        <f>IF($K$19="",0,AH346*T117*V117*X117*Z117/$AA$10)</f>
        <v>0</v>
      </c>
      <c r="L117" s="832">
        <f>IF($L$19="",0,AH346*T117*V117*X117*Z117/$AA$10)</f>
        <v>0</v>
      </c>
      <c r="M117" s="833" t="e">
        <f ca="1">IF($M$19="",0,AH346*T117*V117*X117*Z117/$AA$10)</f>
        <v>#N/A</v>
      </c>
      <c r="N117" s="844" t="e">
        <f ca="1">AH346*T117*V117*X117*Z117/$AA$10</f>
        <v>#N/A</v>
      </c>
      <c r="O117" s="436">
        <f ca="1">AH347*T117*V117*X117*Z117</f>
        <v>0</v>
      </c>
      <c r="P117" s="53"/>
      <c r="Q117" s="53"/>
      <c r="R117" s="67"/>
      <c r="S117" s="702">
        <f>1</f>
        <v>1</v>
      </c>
      <c r="T117" s="702">
        <f t="shared" si="54"/>
        <v>1</v>
      </c>
      <c r="U117" s="703">
        <f ca="1">'Adjustment Factors'!AA542</f>
        <v>0</v>
      </c>
      <c r="V117" s="704">
        <f t="shared" ca="1" si="55"/>
        <v>1</v>
      </c>
      <c r="W117" s="705">
        <f>-'Client Info'!$C$55/100</f>
        <v>0</v>
      </c>
      <c r="X117" s="705">
        <f t="shared" si="56"/>
        <v>1</v>
      </c>
      <c r="Y117" s="705">
        <f>IF(Overview!$C$13="Yes",1,0)</f>
        <v>0</v>
      </c>
      <c r="Z117" s="705">
        <f>IF(Y117=1,IF('Integrated Reduction'!$C$29="",1,('Integrated Reduction'!$C$29/100+1)),1)</f>
        <v>1</v>
      </c>
      <c r="AA117" s="705">
        <f>IF(Sampling!F125="Yes",1,0)</f>
        <v>0</v>
      </c>
      <c r="AB117" s="705">
        <f>IF(Sampling!L125="Yes",1,0)</f>
        <v>0</v>
      </c>
      <c r="AC117" s="705">
        <f>IF(Sampling!G125="Yes",1,0)</f>
        <v>0</v>
      </c>
      <c r="AD117" s="705">
        <f>IF(Sampling!H125="Yes",1,0)</f>
        <v>0</v>
      </c>
      <c r="AE117" s="705">
        <f>IF(Sampling!I125="Yes",1,0)</f>
        <v>0</v>
      </c>
      <c r="AF117" s="705">
        <f>IF(Sampling!J125="Yes",1,0)</f>
        <v>0</v>
      </c>
      <c r="AG117" s="706">
        <f>IF(Sampling!K125="Yes",1,0)</f>
        <v>0</v>
      </c>
      <c r="AH117" s="790">
        <f t="shared" ca="1" si="34"/>
        <v>0</v>
      </c>
      <c r="AI117" s="790">
        <f t="shared" ca="1" si="33"/>
        <v>0</v>
      </c>
      <c r="AJ117" s="790" t="e">
        <f t="shared" ca="1" si="14"/>
        <v>#N/A</v>
      </c>
      <c r="AK117" s="790">
        <f t="shared" si="50"/>
        <v>0</v>
      </c>
      <c r="AL117" s="790">
        <f t="shared" si="51"/>
        <v>0</v>
      </c>
      <c r="AM117" s="790" t="e">
        <f t="shared" ca="1" si="52"/>
        <v>#N/A</v>
      </c>
      <c r="AN117" s="790" t="e">
        <f t="shared" ca="1" si="53"/>
        <v>#N/A</v>
      </c>
      <c r="AO117" s="790">
        <f t="shared" ca="1" si="35"/>
        <v>0</v>
      </c>
      <c r="AP117" s="790">
        <f t="shared" ca="1" si="36"/>
        <v>0</v>
      </c>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c r="ADD117" s="1"/>
      <c r="ADE117" s="1"/>
      <c r="ADF117" s="1"/>
      <c r="ADG117" s="1"/>
      <c r="ADH117" s="1"/>
      <c r="ADI117" s="1"/>
      <c r="ADJ117" s="1"/>
      <c r="ADK117" s="1"/>
      <c r="ADL117" s="1"/>
      <c r="ADM117" s="1"/>
      <c r="ADN117" s="1"/>
      <c r="ADO117" s="1"/>
      <c r="ADP117" s="1"/>
      <c r="ADQ117" s="1"/>
      <c r="ADR117" s="1"/>
      <c r="ADS117" s="1"/>
      <c r="ADT117" s="1"/>
      <c r="ADU117" s="1"/>
      <c r="ADV117" s="1"/>
      <c r="ADW117" s="1"/>
      <c r="ADX117" s="1"/>
      <c r="ADY117" s="1"/>
      <c r="ADZ117" s="1"/>
      <c r="AEA117" s="1"/>
      <c r="AEB117" s="1"/>
      <c r="AEC117" s="1"/>
      <c r="AED117" s="1"/>
      <c r="AEE117" s="1"/>
      <c r="AEF117" s="1"/>
      <c r="AEG117" s="1"/>
      <c r="AEH117" s="1"/>
      <c r="AEI117" s="1"/>
      <c r="AEJ117" s="1"/>
      <c r="AEK117" s="1"/>
      <c r="AEL117" s="1"/>
      <c r="AEM117" s="1"/>
      <c r="AEN117" s="1"/>
      <c r="AEO117" s="1"/>
      <c r="AEP117" s="1"/>
      <c r="AEQ117" s="1"/>
      <c r="AER117" s="1"/>
      <c r="AES117" s="1"/>
      <c r="AET117" s="1"/>
      <c r="AEU117" s="1"/>
      <c r="AEV117" s="1"/>
      <c r="AEW117" s="1"/>
      <c r="AEX117" s="1"/>
      <c r="AEY117" s="1"/>
      <c r="AEZ117" s="1"/>
      <c r="AFA117" s="1"/>
      <c r="AFB117" s="1"/>
      <c r="AFC117" s="1"/>
      <c r="AFD117" s="1"/>
      <c r="AFE117" s="1"/>
      <c r="AFF117" s="1"/>
      <c r="AFG117" s="1"/>
      <c r="AFH117" s="1"/>
      <c r="AFI117" s="1"/>
      <c r="AFJ117" s="1"/>
      <c r="AFK117" s="1"/>
      <c r="AFL117" s="1"/>
      <c r="AFM117" s="1"/>
      <c r="AFN117" s="1"/>
      <c r="AFO117" s="1"/>
      <c r="AFP117" s="1"/>
      <c r="AFQ117" s="1"/>
      <c r="AFR117" s="1"/>
      <c r="AFS117" s="1"/>
      <c r="AFT117" s="1"/>
      <c r="AFU117" s="1"/>
      <c r="AFV117" s="1"/>
      <c r="AFW117" s="1"/>
      <c r="AFX117" s="1"/>
      <c r="AFY117" s="1"/>
      <c r="AFZ117" s="1"/>
      <c r="AGA117" s="1"/>
      <c r="AGB117" s="1"/>
      <c r="AGC117" s="1"/>
      <c r="AGD117" s="1"/>
      <c r="AGE117" s="1"/>
      <c r="AGF117" s="1"/>
      <c r="AGG117" s="1"/>
      <c r="AGH117" s="1"/>
      <c r="AGI117" s="1"/>
      <c r="AGJ117" s="1"/>
      <c r="AGK117" s="1"/>
      <c r="AGL117" s="1"/>
      <c r="AGM117" s="1"/>
      <c r="AGN117" s="1"/>
      <c r="AGO117" s="1"/>
      <c r="AGP117" s="1"/>
      <c r="AGQ117" s="1"/>
      <c r="AGR117" s="1"/>
      <c r="AGS117" s="1"/>
      <c r="AGT117" s="1"/>
      <c r="AGU117" s="1"/>
      <c r="AGV117" s="1"/>
      <c r="AGW117" s="1"/>
      <c r="AGX117" s="1"/>
      <c r="AGY117" s="1"/>
      <c r="AGZ117" s="1"/>
      <c r="AHA117" s="1"/>
      <c r="AHB117" s="1"/>
      <c r="AHC117" s="1"/>
      <c r="AHD117" s="1"/>
      <c r="AHE117" s="1"/>
      <c r="AHF117" s="1"/>
      <c r="AHG117" s="1"/>
      <c r="AHH117" s="1"/>
      <c r="AHI117" s="1"/>
      <c r="AHJ117" s="1"/>
      <c r="AHK117" s="1"/>
      <c r="AHL117" s="1"/>
      <c r="AHM117" s="1"/>
      <c r="AHN117" s="1"/>
      <c r="AHO117" s="1"/>
      <c r="AHP117" s="1"/>
      <c r="AHQ117" s="1"/>
      <c r="AHR117" s="1"/>
      <c r="AHS117" s="1"/>
      <c r="AHT117" s="1"/>
      <c r="AHU117" s="1"/>
      <c r="AHV117" s="1"/>
      <c r="AHW117" s="1"/>
      <c r="AHX117" s="1"/>
      <c r="AHY117" s="1"/>
      <c r="AHZ117" s="1"/>
      <c r="AIA117" s="1"/>
      <c r="AIB117" s="1"/>
      <c r="AIC117" s="1"/>
      <c r="AID117" s="1"/>
      <c r="AIE117" s="1"/>
      <c r="AIF117" s="1"/>
      <c r="AIG117" s="1"/>
      <c r="AIH117" s="1"/>
      <c r="AII117" s="1"/>
      <c r="AIJ117" s="1"/>
      <c r="AIK117" s="1"/>
      <c r="AIL117" s="1"/>
      <c r="AIM117" s="1"/>
      <c r="AIN117" s="1"/>
      <c r="AIO117" s="1"/>
      <c r="AIP117" s="1"/>
      <c r="AIQ117" s="1"/>
      <c r="AIR117" s="1"/>
      <c r="AIS117" s="1"/>
      <c r="AIT117" s="1"/>
      <c r="AIU117" s="1"/>
      <c r="AIV117" s="1"/>
      <c r="AIW117" s="1"/>
      <c r="AIX117" s="1"/>
      <c r="AIY117" s="1"/>
      <c r="AIZ117" s="1"/>
      <c r="AJA117" s="1"/>
      <c r="AJB117" s="1"/>
      <c r="AJC117" s="1"/>
      <c r="AJD117" s="1"/>
      <c r="AJE117" s="1"/>
      <c r="AJF117" s="1"/>
      <c r="AJG117" s="1"/>
      <c r="AJH117" s="1"/>
      <c r="AJI117" s="1"/>
      <c r="AJJ117" s="1"/>
      <c r="AJK117" s="1"/>
      <c r="AJL117" s="1"/>
      <c r="AJM117" s="1"/>
      <c r="AJN117" s="1"/>
      <c r="AJO117" s="1"/>
      <c r="AJP117" s="1"/>
      <c r="AJQ117" s="1"/>
      <c r="AJR117" s="1"/>
      <c r="AJS117" s="1"/>
      <c r="AJT117" s="1"/>
      <c r="AJU117" s="1"/>
      <c r="AJV117" s="1"/>
      <c r="AJW117" s="1"/>
      <c r="AJX117" s="1"/>
      <c r="AJY117" s="1"/>
      <c r="AJZ117" s="1"/>
      <c r="AKA117" s="1"/>
      <c r="AKB117" s="1"/>
      <c r="AKC117" s="1"/>
      <c r="AKD117" s="1"/>
      <c r="AKE117" s="1"/>
      <c r="AKF117" s="1"/>
      <c r="AKG117" s="1"/>
      <c r="AKH117" s="1"/>
      <c r="AKI117" s="1"/>
      <c r="AKJ117" s="1"/>
      <c r="AKK117" s="1"/>
      <c r="AKL117" s="1"/>
      <c r="AKM117" s="1"/>
      <c r="AKN117" s="1"/>
      <c r="AKO117" s="1"/>
      <c r="AKP117" s="1"/>
      <c r="AKQ117" s="1"/>
      <c r="AKR117" s="1"/>
      <c r="AKS117" s="1"/>
      <c r="AKT117" s="1"/>
      <c r="AKU117" s="1"/>
      <c r="AKV117" s="1"/>
      <c r="AKW117" s="1"/>
      <c r="AKX117" s="1"/>
      <c r="AKY117" s="1"/>
      <c r="AKZ117" s="1"/>
      <c r="ALA117" s="1"/>
      <c r="ALB117" s="1"/>
      <c r="ALC117" s="1"/>
      <c r="ALD117" s="1"/>
      <c r="ALE117" s="1"/>
      <c r="ALF117" s="1"/>
      <c r="ALG117" s="1"/>
      <c r="ALH117" s="1"/>
      <c r="ALI117" s="1"/>
      <c r="ALJ117" s="1"/>
      <c r="ALK117" s="1"/>
      <c r="ALL117" s="1"/>
      <c r="ALM117" s="1"/>
      <c r="ALN117" s="1"/>
      <c r="ALO117" s="1"/>
      <c r="ALP117" s="1"/>
      <c r="ALQ117" s="1"/>
      <c r="ALR117" s="1"/>
      <c r="ALS117" s="1"/>
      <c r="ALT117" s="1"/>
      <c r="ALU117" s="1"/>
      <c r="ALV117" s="1"/>
      <c r="ALW117" s="1"/>
      <c r="ALX117" s="1"/>
      <c r="ALY117" s="1"/>
      <c r="ALZ117" s="1"/>
      <c r="AMA117" s="1"/>
      <c r="AMB117" s="1"/>
      <c r="AMC117" s="1"/>
      <c r="AMD117" s="1"/>
      <c r="AME117" s="1"/>
      <c r="AMF117" s="1"/>
      <c r="AMG117" s="1"/>
      <c r="AMH117" s="1"/>
      <c r="AMI117" s="1"/>
      <c r="AMJ117" s="1"/>
      <c r="AMK117" s="1"/>
      <c r="AML117" s="1"/>
      <c r="AMM117" s="1"/>
      <c r="AMN117" s="1"/>
      <c r="AMO117" s="1"/>
      <c r="AMP117" s="1"/>
      <c r="AMQ117" s="1"/>
      <c r="AMR117" s="1"/>
      <c r="AMS117" s="1"/>
      <c r="AMT117" s="1"/>
      <c r="AMU117" s="1"/>
      <c r="AMV117" s="1"/>
      <c r="AMW117" s="1"/>
      <c r="AMX117" s="1"/>
      <c r="AMY117" s="1"/>
      <c r="AMZ117" s="1"/>
      <c r="ANA117" s="1"/>
      <c r="ANB117" s="1"/>
      <c r="ANC117" s="1"/>
      <c r="AND117" s="1"/>
      <c r="ANE117" s="1"/>
      <c r="ANF117" s="1"/>
      <c r="ANG117" s="1"/>
      <c r="ANH117" s="1"/>
      <c r="ANI117" s="1"/>
      <c r="ANJ117" s="1"/>
      <c r="ANK117" s="1"/>
      <c r="ANL117" s="1"/>
      <c r="ANM117" s="1"/>
      <c r="ANN117" s="1"/>
      <c r="ANO117" s="1"/>
      <c r="ANP117" s="1"/>
      <c r="ANQ117" s="1"/>
      <c r="ANR117" s="1"/>
      <c r="ANS117" s="1"/>
      <c r="ANT117" s="1"/>
      <c r="ANU117" s="1"/>
      <c r="ANV117" s="1"/>
      <c r="ANW117" s="1"/>
      <c r="ANX117" s="1"/>
      <c r="ANY117" s="1"/>
      <c r="ANZ117" s="1"/>
      <c r="AOA117" s="1"/>
      <c r="AOB117" s="1"/>
      <c r="AOC117" s="1"/>
      <c r="AOD117" s="1"/>
      <c r="AOE117" s="1"/>
      <c r="AOF117" s="1"/>
      <c r="AOG117" s="1"/>
      <c r="AOH117" s="1"/>
      <c r="AOI117" s="1"/>
      <c r="AOJ117" s="1"/>
      <c r="AOK117" s="1"/>
      <c r="AOL117" s="1"/>
      <c r="AOM117" s="1"/>
      <c r="AON117" s="1"/>
      <c r="AOO117" s="1"/>
      <c r="AOP117" s="1"/>
      <c r="AOQ117" s="1"/>
      <c r="AOR117" s="1"/>
      <c r="AOS117" s="1"/>
      <c r="AOT117" s="1"/>
      <c r="AOU117" s="1"/>
      <c r="AOV117" s="1"/>
      <c r="AOW117" s="1"/>
      <c r="AOX117" s="1"/>
      <c r="AOY117" s="1"/>
      <c r="AOZ117" s="1"/>
      <c r="APA117" s="1"/>
      <c r="APB117" s="1"/>
      <c r="APC117" s="1"/>
      <c r="APD117" s="1"/>
      <c r="APE117" s="1"/>
      <c r="APF117" s="1"/>
      <c r="APG117" s="1"/>
      <c r="APH117" s="1"/>
      <c r="API117" s="1"/>
      <c r="APJ117" s="1"/>
      <c r="APK117" s="1"/>
      <c r="APL117" s="1"/>
      <c r="APM117" s="1"/>
      <c r="APN117" s="1"/>
      <c r="APO117" s="1"/>
      <c r="APP117" s="1"/>
      <c r="APQ117" s="1"/>
      <c r="APR117" s="1"/>
      <c r="APS117" s="1"/>
      <c r="APT117" s="1"/>
      <c r="APU117" s="1"/>
      <c r="APV117" s="1"/>
      <c r="APW117" s="1"/>
      <c r="APX117" s="1"/>
      <c r="APY117" s="1"/>
      <c r="APZ117" s="1"/>
      <c r="AQA117" s="1"/>
      <c r="AQB117" s="1"/>
      <c r="AQC117" s="1"/>
      <c r="AQD117" s="1"/>
      <c r="AQE117" s="1"/>
      <c r="AQF117" s="1"/>
      <c r="AQG117" s="1"/>
      <c r="AQH117" s="1"/>
      <c r="AQI117" s="1"/>
      <c r="AQJ117" s="1"/>
      <c r="AQK117" s="1"/>
      <c r="AQL117" s="1"/>
      <c r="AQM117" s="1"/>
      <c r="AQN117" s="1"/>
      <c r="AQO117" s="1"/>
      <c r="AQP117" s="1"/>
      <c r="AQQ117" s="1"/>
      <c r="AQR117" s="1"/>
      <c r="AQS117" s="1"/>
      <c r="AQT117" s="1"/>
      <c r="AQU117" s="1"/>
      <c r="AQV117" s="1"/>
      <c r="AQW117" s="1"/>
      <c r="AQX117" s="1"/>
      <c r="AQY117" s="1"/>
      <c r="AQZ117" s="1"/>
      <c r="ARA117" s="1"/>
      <c r="ARB117" s="1"/>
      <c r="ARC117" s="1"/>
      <c r="ARD117" s="1"/>
      <c r="ARE117" s="1"/>
      <c r="ARF117" s="1"/>
      <c r="ARG117" s="1"/>
      <c r="ARH117" s="1"/>
      <c r="ARI117" s="1"/>
      <c r="ARJ117" s="1"/>
      <c r="ARK117" s="1"/>
      <c r="ARL117" s="1"/>
      <c r="ARM117" s="1"/>
      <c r="ARN117" s="1"/>
      <c r="ARO117" s="1"/>
      <c r="ARP117" s="1"/>
      <c r="ARQ117" s="1"/>
      <c r="ARR117" s="1"/>
      <c r="ARS117" s="1"/>
      <c r="ART117" s="1"/>
      <c r="ARU117" s="1"/>
      <c r="ARV117" s="1"/>
      <c r="ARW117" s="1"/>
      <c r="ARX117" s="1"/>
      <c r="ARY117" s="1"/>
      <c r="ARZ117" s="1"/>
      <c r="ASA117" s="1"/>
      <c r="ASB117" s="1"/>
      <c r="ASC117" s="1"/>
      <c r="ASD117" s="1"/>
      <c r="ASE117" s="1"/>
      <c r="ASF117" s="1"/>
      <c r="ASG117" s="1"/>
      <c r="ASH117" s="1"/>
      <c r="ASI117" s="1"/>
      <c r="ASJ117" s="1"/>
      <c r="ASK117" s="1"/>
      <c r="ASL117" s="1"/>
      <c r="ASM117" s="1"/>
      <c r="ASN117" s="1"/>
      <c r="ASO117" s="1"/>
      <c r="ASP117" s="1"/>
      <c r="ASQ117" s="1"/>
      <c r="ASR117" s="1"/>
      <c r="ASS117" s="1"/>
      <c r="AST117" s="1"/>
      <c r="ASU117" s="1"/>
      <c r="ASV117" s="1"/>
      <c r="ASW117" s="1"/>
      <c r="ASX117" s="1"/>
      <c r="ASY117" s="1"/>
      <c r="ASZ117" s="1"/>
      <c r="ATA117" s="1"/>
      <c r="ATB117" s="1"/>
      <c r="ATC117" s="1"/>
      <c r="ATD117" s="1"/>
      <c r="ATE117" s="1"/>
      <c r="ATF117" s="1"/>
      <c r="ATG117" s="1"/>
      <c r="ATH117" s="1"/>
      <c r="ATI117" s="1"/>
      <c r="ATJ117" s="1"/>
      <c r="ATK117" s="1"/>
      <c r="ATL117" s="1"/>
      <c r="ATM117" s="1"/>
      <c r="ATN117" s="1"/>
      <c r="ATO117" s="1"/>
      <c r="ATP117" s="1"/>
      <c r="ATQ117" s="1"/>
      <c r="ATR117" s="1"/>
      <c r="ATS117" s="1"/>
      <c r="ATT117" s="1"/>
      <c r="ATU117" s="1"/>
      <c r="ATV117" s="1"/>
      <c r="ATW117" s="1"/>
      <c r="ATX117" s="1"/>
      <c r="ATY117" s="1"/>
      <c r="ATZ117" s="1"/>
      <c r="AUA117" s="1"/>
      <c r="AUB117" s="1"/>
      <c r="AUC117" s="1"/>
      <c r="AUD117" s="1"/>
      <c r="AUE117" s="1"/>
      <c r="AUF117" s="1"/>
      <c r="AUG117" s="1"/>
      <c r="AUH117" s="1"/>
      <c r="AUI117" s="1"/>
      <c r="AUJ117" s="1"/>
      <c r="AUK117" s="1"/>
    </row>
    <row r="118" spans="1:1233" s="519" customFormat="1" ht="14.25">
      <c r="A118" s="53"/>
      <c r="B118" s="97" t="str">
        <f>IF('Client Info'!$E$94="Yes",'Client Info'!$E$61,"N/A")</f>
        <v>N/A</v>
      </c>
      <c r="C118" s="62" t="str">
        <f>IF(B118="ISO 14001",'Client Info'!$B94,"N/A")</f>
        <v>N/A</v>
      </c>
      <c r="D118" s="181"/>
      <c r="E118" s="834">
        <f>'Effective Employees'!F104</f>
        <v>0</v>
      </c>
      <c r="F118" s="831"/>
      <c r="G118" s="835">
        <f>AH$363</f>
        <v>0</v>
      </c>
      <c r="H118" s="835">
        <f ca="1">(1/3)*AH363*T118*V118*X118*Z118</f>
        <v>0</v>
      </c>
      <c r="I118" s="835">
        <f ca="1">(2/3)*AH363*T118*V118*X118*Z118</f>
        <v>0</v>
      </c>
      <c r="J118" s="835" t="e">
        <f ca="1">AH364*T118*V118*X118*Z118/$AA$10</f>
        <v>#N/A</v>
      </c>
      <c r="K118" s="835">
        <f>IF($K$19="",0,AH364*T118*V118*X118*Z118/$AA$10)</f>
        <v>0</v>
      </c>
      <c r="L118" s="835">
        <f>IF($L$19="",0,AH364*T118*V118*X118*Z118/$AA$10)</f>
        <v>0</v>
      </c>
      <c r="M118" s="836" t="e">
        <f ca="1">IF($M$19="",0,AH364*T118*V118*X118*Z118/$AA$10)</f>
        <v>#N/A</v>
      </c>
      <c r="N118" s="837" t="e">
        <f ca="1">AH364*T118*V118*X118*Z118/$AA$10</f>
        <v>#N/A</v>
      </c>
      <c r="O118" s="838">
        <f ca="1">AH365*T118*V118*X118*Z118</f>
        <v>0</v>
      </c>
      <c r="P118" s="53"/>
      <c r="Q118" s="53"/>
      <c r="R118" s="67"/>
      <c r="S118" s="386">
        <f>1</f>
        <v>1</v>
      </c>
      <c r="T118" s="386">
        <f t="shared" si="54"/>
        <v>1</v>
      </c>
      <c r="U118" s="707">
        <f ca="1">'Adjustment Factors'!AP542</f>
        <v>0</v>
      </c>
      <c r="V118" s="208">
        <f t="shared" ca="1" si="55"/>
        <v>1</v>
      </c>
      <c r="W118" s="67">
        <f>-'Client Info'!$C$55/100</f>
        <v>0</v>
      </c>
      <c r="X118" s="67">
        <f t="shared" si="56"/>
        <v>1</v>
      </c>
      <c r="Y118" s="67">
        <f>IF(Overview!$C$14="Yes",1,0)</f>
        <v>0</v>
      </c>
      <c r="Z118" s="67">
        <f>IF(Y118=1,IF('Integrated Reduction'!$C$29="",1,('Integrated Reduction'!$C$29/100+1)),1)</f>
        <v>1</v>
      </c>
      <c r="AA118" s="67">
        <f>IF(Sampling!F126="Yes",1,0)</f>
        <v>0</v>
      </c>
      <c r="AB118" s="67">
        <f>IF(Sampling!L126="Yes",1,0)</f>
        <v>0</v>
      </c>
      <c r="AC118" s="67">
        <f>IF(Sampling!G126="Yes",1,0)</f>
        <v>0</v>
      </c>
      <c r="AD118" s="67">
        <f>IF(Sampling!H126="Yes",1,0)</f>
        <v>0</v>
      </c>
      <c r="AE118" s="67">
        <f>IF(Sampling!I126="Yes",1,0)</f>
        <v>0</v>
      </c>
      <c r="AF118" s="67">
        <f>IF(Sampling!J126="Yes",1,0)</f>
        <v>0</v>
      </c>
      <c r="AG118" s="708">
        <f>IF(Sampling!K126="Yes",1,0)</f>
        <v>0</v>
      </c>
      <c r="AH118" s="791">
        <f t="shared" ca="1" si="34"/>
        <v>0</v>
      </c>
      <c r="AI118" s="791">
        <f t="shared" ca="1" si="33"/>
        <v>0</v>
      </c>
      <c r="AJ118" s="791" t="e">
        <f t="shared" ca="1" si="14"/>
        <v>#N/A</v>
      </c>
      <c r="AK118" s="791">
        <f t="shared" si="50"/>
        <v>0</v>
      </c>
      <c r="AL118" s="791">
        <f t="shared" si="51"/>
        <v>0</v>
      </c>
      <c r="AM118" s="791" t="e">
        <f t="shared" ca="1" si="52"/>
        <v>#N/A</v>
      </c>
      <c r="AN118" s="791" t="e">
        <f t="shared" ca="1" si="53"/>
        <v>#N/A</v>
      </c>
      <c r="AO118" s="791">
        <f t="shared" ca="1" si="35"/>
        <v>0</v>
      </c>
      <c r="AP118" s="791">
        <f t="shared" ca="1" si="36"/>
        <v>0</v>
      </c>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c r="ADD118" s="1"/>
      <c r="ADE118" s="1"/>
      <c r="ADF118" s="1"/>
      <c r="ADG118" s="1"/>
      <c r="ADH118" s="1"/>
      <c r="ADI118" s="1"/>
      <c r="ADJ118" s="1"/>
      <c r="ADK118" s="1"/>
      <c r="ADL118" s="1"/>
      <c r="ADM118" s="1"/>
      <c r="ADN118" s="1"/>
      <c r="ADO118" s="1"/>
      <c r="ADP118" s="1"/>
      <c r="ADQ118" s="1"/>
      <c r="ADR118" s="1"/>
      <c r="ADS118" s="1"/>
      <c r="ADT118" s="1"/>
      <c r="ADU118" s="1"/>
      <c r="ADV118" s="1"/>
      <c r="ADW118" s="1"/>
      <c r="ADX118" s="1"/>
      <c r="ADY118" s="1"/>
      <c r="ADZ118" s="1"/>
      <c r="AEA118" s="1"/>
      <c r="AEB118" s="1"/>
      <c r="AEC118" s="1"/>
      <c r="AED118" s="1"/>
      <c r="AEE118" s="1"/>
      <c r="AEF118" s="1"/>
      <c r="AEG118" s="1"/>
      <c r="AEH118" s="1"/>
      <c r="AEI118" s="1"/>
      <c r="AEJ118" s="1"/>
      <c r="AEK118" s="1"/>
      <c r="AEL118" s="1"/>
      <c r="AEM118" s="1"/>
      <c r="AEN118" s="1"/>
      <c r="AEO118" s="1"/>
      <c r="AEP118" s="1"/>
      <c r="AEQ118" s="1"/>
      <c r="AER118" s="1"/>
      <c r="AES118" s="1"/>
      <c r="AET118" s="1"/>
      <c r="AEU118" s="1"/>
      <c r="AEV118" s="1"/>
      <c r="AEW118" s="1"/>
      <c r="AEX118" s="1"/>
      <c r="AEY118" s="1"/>
      <c r="AEZ118" s="1"/>
      <c r="AFA118" s="1"/>
      <c r="AFB118" s="1"/>
      <c r="AFC118" s="1"/>
      <c r="AFD118" s="1"/>
      <c r="AFE118" s="1"/>
      <c r="AFF118" s="1"/>
      <c r="AFG118" s="1"/>
      <c r="AFH118" s="1"/>
      <c r="AFI118" s="1"/>
      <c r="AFJ118" s="1"/>
      <c r="AFK118" s="1"/>
      <c r="AFL118" s="1"/>
      <c r="AFM118" s="1"/>
      <c r="AFN118" s="1"/>
      <c r="AFO118" s="1"/>
      <c r="AFP118" s="1"/>
      <c r="AFQ118" s="1"/>
      <c r="AFR118" s="1"/>
      <c r="AFS118" s="1"/>
      <c r="AFT118" s="1"/>
      <c r="AFU118" s="1"/>
      <c r="AFV118" s="1"/>
      <c r="AFW118" s="1"/>
      <c r="AFX118" s="1"/>
      <c r="AFY118" s="1"/>
      <c r="AFZ118" s="1"/>
      <c r="AGA118" s="1"/>
      <c r="AGB118" s="1"/>
      <c r="AGC118" s="1"/>
      <c r="AGD118" s="1"/>
      <c r="AGE118" s="1"/>
      <c r="AGF118" s="1"/>
      <c r="AGG118" s="1"/>
      <c r="AGH118" s="1"/>
      <c r="AGI118" s="1"/>
      <c r="AGJ118" s="1"/>
      <c r="AGK118" s="1"/>
      <c r="AGL118" s="1"/>
      <c r="AGM118" s="1"/>
      <c r="AGN118" s="1"/>
      <c r="AGO118" s="1"/>
      <c r="AGP118" s="1"/>
      <c r="AGQ118" s="1"/>
      <c r="AGR118" s="1"/>
      <c r="AGS118" s="1"/>
      <c r="AGT118" s="1"/>
      <c r="AGU118" s="1"/>
      <c r="AGV118" s="1"/>
      <c r="AGW118" s="1"/>
      <c r="AGX118" s="1"/>
      <c r="AGY118" s="1"/>
      <c r="AGZ118" s="1"/>
      <c r="AHA118" s="1"/>
      <c r="AHB118" s="1"/>
      <c r="AHC118" s="1"/>
      <c r="AHD118" s="1"/>
      <c r="AHE118" s="1"/>
      <c r="AHF118" s="1"/>
      <c r="AHG118" s="1"/>
      <c r="AHH118" s="1"/>
      <c r="AHI118" s="1"/>
      <c r="AHJ118" s="1"/>
      <c r="AHK118" s="1"/>
      <c r="AHL118" s="1"/>
      <c r="AHM118" s="1"/>
      <c r="AHN118" s="1"/>
      <c r="AHO118" s="1"/>
      <c r="AHP118" s="1"/>
      <c r="AHQ118" s="1"/>
      <c r="AHR118" s="1"/>
      <c r="AHS118" s="1"/>
      <c r="AHT118" s="1"/>
      <c r="AHU118" s="1"/>
      <c r="AHV118" s="1"/>
      <c r="AHW118" s="1"/>
      <c r="AHX118" s="1"/>
      <c r="AHY118" s="1"/>
      <c r="AHZ118" s="1"/>
      <c r="AIA118" s="1"/>
      <c r="AIB118" s="1"/>
      <c r="AIC118" s="1"/>
      <c r="AID118" s="1"/>
      <c r="AIE118" s="1"/>
      <c r="AIF118" s="1"/>
      <c r="AIG118" s="1"/>
      <c r="AIH118" s="1"/>
      <c r="AII118" s="1"/>
      <c r="AIJ118" s="1"/>
      <c r="AIK118" s="1"/>
      <c r="AIL118" s="1"/>
      <c r="AIM118" s="1"/>
      <c r="AIN118" s="1"/>
      <c r="AIO118" s="1"/>
      <c r="AIP118" s="1"/>
      <c r="AIQ118" s="1"/>
      <c r="AIR118" s="1"/>
      <c r="AIS118" s="1"/>
      <c r="AIT118" s="1"/>
      <c r="AIU118" s="1"/>
      <c r="AIV118" s="1"/>
      <c r="AIW118" s="1"/>
      <c r="AIX118" s="1"/>
      <c r="AIY118" s="1"/>
      <c r="AIZ118" s="1"/>
      <c r="AJA118" s="1"/>
      <c r="AJB118" s="1"/>
      <c r="AJC118" s="1"/>
      <c r="AJD118" s="1"/>
      <c r="AJE118" s="1"/>
      <c r="AJF118" s="1"/>
      <c r="AJG118" s="1"/>
      <c r="AJH118" s="1"/>
      <c r="AJI118" s="1"/>
      <c r="AJJ118" s="1"/>
      <c r="AJK118" s="1"/>
      <c r="AJL118" s="1"/>
      <c r="AJM118" s="1"/>
      <c r="AJN118" s="1"/>
      <c r="AJO118" s="1"/>
      <c r="AJP118" s="1"/>
      <c r="AJQ118" s="1"/>
      <c r="AJR118" s="1"/>
      <c r="AJS118" s="1"/>
      <c r="AJT118" s="1"/>
      <c r="AJU118" s="1"/>
      <c r="AJV118" s="1"/>
      <c r="AJW118" s="1"/>
      <c r="AJX118" s="1"/>
      <c r="AJY118" s="1"/>
      <c r="AJZ118" s="1"/>
      <c r="AKA118" s="1"/>
      <c r="AKB118" s="1"/>
      <c r="AKC118" s="1"/>
      <c r="AKD118" s="1"/>
      <c r="AKE118" s="1"/>
      <c r="AKF118" s="1"/>
      <c r="AKG118" s="1"/>
      <c r="AKH118" s="1"/>
      <c r="AKI118" s="1"/>
      <c r="AKJ118" s="1"/>
      <c r="AKK118" s="1"/>
      <c r="AKL118" s="1"/>
      <c r="AKM118" s="1"/>
      <c r="AKN118" s="1"/>
      <c r="AKO118" s="1"/>
      <c r="AKP118" s="1"/>
      <c r="AKQ118" s="1"/>
      <c r="AKR118" s="1"/>
      <c r="AKS118" s="1"/>
      <c r="AKT118" s="1"/>
      <c r="AKU118" s="1"/>
      <c r="AKV118" s="1"/>
      <c r="AKW118" s="1"/>
      <c r="AKX118" s="1"/>
      <c r="AKY118" s="1"/>
      <c r="AKZ118" s="1"/>
      <c r="ALA118" s="1"/>
      <c r="ALB118" s="1"/>
      <c r="ALC118" s="1"/>
      <c r="ALD118" s="1"/>
      <c r="ALE118" s="1"/>
      <c r="ALF118" s="1"/>
      <c r="ALG118" s="1"/>
      <c r="ALH118" s="1"/>
      <c r="ALI118" s="1"/>
      <c r="ALJ118" s="1"/>
      <c r="ALK118" s="1"/>
      <c r="ALL118" s="1"/>
      <c r="ALM118" s="1"/>
      <c r="ALN118" s="1"/>
      <c r="ALO118" s="1"/>
      <c r="ALP118" s="1"/>
      <c r="ALQ118" s="1"/>
      <c r="ALR118" s="1"/>
      <c r="ALS118" s="1"/>
      <c r="ALT118" s="1"/>
      <c r="ALU118" s="1"/>
      <c r="ALV118" s="1"/>
      <c r="ALW118" s="1"/>
      <c r="ALX118" s="1"/>
      <c r="ALY118" s="1"/>
      <c r="ALZ118" s="1"/>
      <c r="AMA118" s="1"/>
      <c r="AMB118" s="1"/>
      <c r="AMC118" s="1"/>
      <c r="AMD118" s="1"/>
      <c r="AME118" s="1"/>
      <c r="AMF118" s="1"/>
      <c r="AMG118" s="1"/>
      <c r="AMH118" s="1"/>
      <c r="AMI118" s="1"/>
      <c r="AMJ118" s="1"/>
      <c r="AMK118" s="1"/>
      <c r="AML118" s="1"/>
      <c r="AMM118" s="1"/>
      <c r="AMN118" s="1"/>
      <c r="AMO118" s="1"/>
      <c r="AMP118" s="1"/>
      <c r="AMQ118" s="1"/>
      <c r="AMR118" s="1"/>
      <c r="AMS118" s="1"/>
      <c r="AMT118" s="1"/>
      <c r="AMU118" s="1"/>
      <c r="AMV118" s="1"/>
      <c r="AMW118" s="1"/>
      <c r="AMX118" s="1"/>
      <c r="AMY118" s="1"/>
      <c r="AMZ118" s="1"/>
      <c r="ANA118" s="1"/>
      <c r="ANB118" s="1"/>
      <c r="ANC118" s="1"/>
      <c r="AND118" s="1"/>
      <c r="ANE118" s="1"/>
      <c r="ANF118" s="1"/>
      <c r="ANG118" s="1"/>
      <c r="ANH118" s="1"/>
      <c r="ANI118" s="1"/>
      <c r="ANJ118" s="1"/>
      <c r="ANK118" s="1"/>
      <c r="ANL118" s="1"/>
      <c r="ANM118" s="1"/>
      <c r="ANN118" s="1"/>
      <c r="ANO118" s="1"/>
      <c r="ANP118" s="1"/>
      <c r="ANQ118" s="1"/>
      <c r="ANR118" s="1"/>
      <c r="ANS118" s="1"/>
      <c r="ANT118" s="1"/>
      <c r="ANU118" s="1"/>
      <c r="ANV118" s="1"/>
      <c r="ANW118" s="1"/>
      <c r="ANX118" s="1"/>
      <c r="ANY118" s="1"/>
      <c r="ANZ118" s="1"/>
      <c r="AOA118" s="1"/>
      <c r="AOB118" s="1"/>
      <c r="AOC118" s="1"/>
      <c r="AOD118" s="1"/>
      <c r="AOE118" s="1"/>
      <c r="AOF118" s="1"/>
      <c r="AOG118" s="1"/>
      <c r="AOH118" s="1"/>
      <c r="AOI118" s="1"/>
      <c r="AOJ118" s="1"/>
      <c r="AOK118" s="1"/>
      <c r="AOL118" s="1"/>
      <c r="AOM118" s="1"/>
      <c r="AON118" s="1"/>
      <c r="AOO118" s="1"/>
      <c r="AOP118" s="1"/>
      <c r="AOQ118" s="1"/>
      <c r="AOR118" s="1"/>
      <c r="AOS118" s="1"/>
      <c r="AOT118" s="1"/>
      <c r="AOU118" s="1"/>
      <c r="AOV118" s="1"/>
      <c r="AOW118" s="1"/>
      <c r="AOX118" s="1"/>
      <c r="AOY118" s="1"/>
      <c r="AOZ118" s="1"/>
      <c r="APA118" s="1"/>
      <c r="APB118" s="1"/>
      <c r="APC118" s="1"/>
      <c r="APD118" s="1"/>
      <c r="APE118" s="1"/>
      <c r="APF118" s="1"/>
      <c r="APG118" s="1"/>
      <c r="APH118" s="1"/>
      <c r="API118" s="1"/>
      <c r="APJ118" s="1"/>
      <c r="APK118" s="1"/>
      <c r="APL118" s="1"/>
      <c r="APM118" s="1"/>
      <c r="APN118" s="1"/>
      <c r="APO118" s="1"/>
      <c r="APP118" s="1"/>
      <c r="APQ118" s="1"/>
      <c r="APR118" s="1"/>
      <c r="APS118" s="1"/>
      <c r="APT118" s="1"/>
      <c r="APU118" s="1"/>
      <c r="APV118" s="1"/>
      <c r="APW118" s="1"/>
      <c r="APX118" s="1"/>
      <c r="APY118" s="1"/>
      <c r="APZ118" s="1"/>
      <c r="AQA118" s="1"/>
      <c r="AQB118" s="1"/>
      <c r="AQC118" s="1"/>
      <c r="AQD118" s="1"/>
      <c r="AQE118" s="1"/>
      <c r="AQF118" s="1"/>
      <c r="AQG118" s="1"/>
      <c r="AQH118" s="1"/>
      <c r="AQI118" s="1"/>
      <c r="AQJ118" s="1"/>
      <c r="AQK118" s="1"/>
      <c r="AQL118" s="1"/>
      <c r="AQM118" s="1"/>
      <c r="AQN118" s="1"/>
      <c r="AQO118" s="1"/>
      <c r="AQP118" s="1"/>
      <c r="AQQ118" s="1"/>
      <c r="AQR118" s="1"/>
      <c r="AQS118" s="1"/>
      <c r="AQT118" s="1"/>
      <c r="AQU118" s="1"/>
      <c r="AQV118" s="1"/>
      <c r="AQW118" s="1"/>
      <c r="AQX118" s="1"/>
      <c r="AQY118" s="1"/>
      <c r="AQZ118" s="1"/>
      <c r="ARA118" s="1"/>
      <c r="ARB118" s="1"/>
      <c r="ARC118" s="1"/>
      <c r="ARD118" s="1"/>
      <c r="ARE118" s="1"/>
      <c r="ARF118" s="1"/>
      <c r="ARG118" s="1"/>
      <c r="ARH118" s="1"/>
      <c r="ARI118" s="1"/>
      <c r="ARJ118" s="1"/>
      <c r="ARK118" s="1"/>
      <c r="ARL118" s="1"/>
      <c r="ARM118" s="1"/>
      <c r="ARN118" s="1"/>
      <c r="ARO118" s="1"/>
      <c r="ARP118" s="1"/>
      <c r="ARQ118" s="1"/>
      <c r="ARR118" s="1"/>
      <c r="ARS118" s="1"/>
      <c r="ART118" s="1"/>
      <c r="ARU118" s="1"/>
      <c r="ARV118" s="1"/>
      <c r="ARW118" s="1"/>
      <c r="ARX118" s="1"/>
      <c r="ARY118" s="1"/>
      <c r="ARZ118" s="1"/>
      <c r="ASA118" s="1"/>
      <c r="ASB118" s="1"/>
      <c r="ASC118" s="1"/>
      <c r="ASD118" s="1"/>
      <c r="ASE118" s="1"/>
      <c r="ASF118" s="1"/>
      <c r="ASG118" s="1"/>
      <c r="ASH118" s="1"/>
      <c r="ASI118" s="1"/>
      <c r="ASJ118" s="1"/>
      <c r="ASK118" s="1"/>
      <c r="ASL118" s="1"/>
      <c r="ASM118" s="1"/>
      <c r="ASN118" s="1"/>
      <c r="ASO118" s="1"/>
      <c r="ASP118" s="1"/>
      <c r="ASQ118" s="1"/>
      <c r="ASR118" s="1"/>
      <c r="ASS118" s="1"/>
      <c r="AST118" s="1"/>
      <c r="ASU118" s="1"/>
      <c r="ASV118" s="1"/>
      <c r="ASW118" s="1"/>
      <c r="ASX118" s="1"/>
      <c r="ASY118" s="1"/>
      <c r="ASZ118" s="1"/>
      <c r="ATA118" s="1"/>
      <c r="ATB118" s="1"/>
      <c r="ATC118" s="1"/>
      <c r="ATD118" s="1"/>
      <c r="ATE118" s="1"/>
      <c r="ATF118" s="1"/>
      <c r="ATG118" s="1"/>
      <c r="ATH118" s="1"/>
      <c r="ATI118" s="1"/>
      <c r="ATJ118" s="1"/>
      <c r="ATK118" s="1"/>
      <c r="ATL118" s="1"/>
      <c r="ATM118" s="1"/>
      <c r="ATN118" s="1"/>
      <c r="ATO118" s="1"/>
      <c r="ATP118" s="1"/>
      <c r="ATQ118" s="1"/>
      <c r="ATR118" s="1"/>
      <c r="ATS118" s="1"/>
      <c r="ATT118" s="1"/>
      <c r="ATU118" s="1"/>
      <c r="ATV118" s="1"/>
      <c r="ATW118" s="1"/>
      <c r="ATX118" s="1"/>
      <c r="ATY118" s="1"/>
      <c r="ATZ118" s="1"/>
      <c r="AUA118" s="1"/>
      <c r="AUB118" s="1"/>
      <c r="AUC118" s="1"/>
      <c r="AUD118" s="1"/>
      <c r="AUE118" s="1"/>
      <c r="AUF118" s="1"/>
      <c r="AUG118" s="1"/>
      <c r="AUH118" s="1"/>
      <c r="AUI118" s="1"/>
      <c r="AUJ118" s="1"/>
      <c r="AUK118" s="1"/>
    </row>
    <row r="119" spans="1:1233" s="519" customFormat="1" ht="14.25">
      <c r="A119" s="53"/>
      <c r="B119" s="98" t="str">
        <f>IF('Client Info'!$F$94="Yes",'Client Info'!$F$61,"N/A")</f>
        <v>N/A</v>
      </c>
      <c r="C119" s="99" t="str">
        <f>IF(B119="ISO 45001",'Client Info'!$B94,"N/A")</f>
        <v>N/A</v>
      </c>
      <c r="D119" s="182"/>
      <c r="E119" s="839">
        <f>'Effective Employees'!F105</f>
        <v>0</v>
      </c>
      <c r="F119" s="831"/>
      <c r="G119" s="840">
        <f>AH$378</f>
        <v>0</v>
      </c>
      <c r="H119" s="840">
        <f ca="1">(1/3)*AH378*T119*V119*X119*Z119</f>
        <v>0</v>
      </c>
      <c r="I119" s="840">
        <f ca="1">(2/3)*AH378*T119*V119*X119*Z119</f>
        <v>0</v>
      </c>
      <c r="J119" s="840" t="e">
        <f ca="1">AH379*T119*V119*X119*Z119/$AA$10</f>
        <v>#N/A</v>
      </c>
      <c r="K119" s="840">
        <f>IF($K$19="",0,AH379*T119*V119*X119*Z119/$AA$10)</f>
        <v>0</v>
      </c>
      <c r="L119" s="840">
        <f>IF($L$19="",0,AH379*T119*V119*X119*Z119/$AA$10)</f>
        <v>0</v>
      </c>
      <c r="M119" s="841" t="e">
        <f ca="1">IF($M$19="",0,AH379*T119*V119*X119*Z119/$AA$10)</f>
        <v>#N/A</v>
      </c>
      <c r="N119" s="841" t="e">
        <f ca="1">AH379*T119*V119*X119*Z119/$AA$10</f>
        <v>#N/A</v>
      </c>
      <c r="O119" s="842">
        <f ca="1">AH380*T119*V119*X119*Z119</f>
        <v>0</v>
      </c>
      <c r="P119" s="53"/>
      <c r="Q119" s="53"/>
      <c r="R119" s="67"/>
      <c r="S119" s="709">
        <f>1</f>
        <v>1</v>
      </c>
      <c r="T119" s="709">
        <f t="shared" si="54"/>
        <v>1</v>
      </c>
      <c r="U119" s="710">
        <f ca="1">'Adjustment Factors'!BC542</f>
        <v>0</v>
      </c>
      <c r="V119" s="711">
        <f t="shared" ca="1" si="55"/>
        <v>1</v>
      </c>
      <c r="W119" s="712">
        <f>-'Client Info'!$C$55/100</f>
        <v>0</v>
      </c>
      <c r="X119" s="712">
        <f t="shared" si="56"/>
        <v>1</v>
      </c>
      <c r="Y119" s="712">
        <f>IF(Overview!$C$15="Yes",1,0)</f>
        <v>0</v>
      </c>
      <c r="Z119" s="712">
        <f>IF(Y119=1,IF('Integrated Reduction'!$C$29="",1,('Integrated Reduction'!$C$29/100+1)),1)</f>
        <v>1</v>
      </c>
      <c r="AA119" s="712">
        <f>IF(Sampling!F127="Yes",1,0)</f>
        <v>0</v>
      </c>
      <c r="AB119" s="712">
        <f>IF(Sampling!L127="Yes",1,0)</f>
        <v>0</v>
      </c>
      <c r="AC119" s="712">
        <f>IF(Sampling!G127="Yes",1,0)</f>
        <v>0</v>
      </c>
      <c r="AD119" s="712">
        <f>IF(Sampling!H127="Yes",1,0)</f>
        <v>0</v>
      </c>
      <c r="AE119" s="712">
        <f>IF(Sampling!I127="Yes",1,0)</f>
        <v>0</v>
      </c>
      <c r="AF119" s="712">
        <f>IF(Sampling!J127="Yes",1,0)</f>
        <v>0</v>
      </c>
      <c r="AG119" s="713">
        <f>IF(Sampling!K127="Yes",1,0)</f>
        <v>0</v>
      </c>
      <c r="AH119" s="792">
        <f t="shared" ca="1" si="34"/>
        <v>0</v>
      </c>
      <c r="AI119" s="792">
        <f t="shared" ca="1" si="33"/>
        <v>0</v>
      </c>
      <c r="AJ119" s="792" t="e">
        <f t="shared" ca="1" si="14"/>
        <v>#N/A</v>
      </c>
      <c r="AK119" s="792">
        <f t="shared" si="50"/>
        <v>0</v>
      </c>
      <c r="AL119" s="792">
        <f t="shared" si="51"/>
        <v>0</v>
      </c>
      <c r="AM119" s="792" t="e">
        <f t="shared" ca="1" si="52"/>
        <v>#N/A</v>
      </c>
      <c r="AN119" s="792" t="e">
        <f t="shared" ca="1" si="53"/>
        <v>#N/A</v>
      </c>
      <c r="AO119" s="792">
        <f t="shared" ca="1" si="35"/>
        <v>0</v>
      </c>
      <c r="AP119" s="792">
        <f t="shared" ca="1" si="36"/>
        <v>0</v>
      </c>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c r="AMK119" s="1"/>
      <c r="AML119" s="1"/>
      <c r="AMM119" s="1"/>
      <c r="AMN119" s="1"/>
      <c r="AMO119" s="1"/>
      <c r="AMP119" s="1"/>
      <c r="AMQ119" s="1"/>
      <c r="AMR119" s="1"/>
      <c r="AMS119" s="1"/>
      <c r="AMT119" s="1"/>
      <c r="AMU119" s="1"/>
      <c r="AMV119" s="1"/>
      <c r="AMW119" s="1"/>
      <c r="AMX119" s="1"/>
      <c r="AMY119" s="1"/>
      <c r="AMZ119" s="1"/>
      <c r="ANA119" s="1"/>
      <c r="ANB119" s="1"/>
      <c r="ANC119" s="1"/>
      <c r="AND119" s="1"/>
      <c r="ANE119" s="1"/>
      <c r="ANF119" s="1"/>
      <c r="ANG119" s="1"/>
      <c r="ANH119" s="1"/>
      <c r="ANI119" s="1"/>
      <c r="ANJ119" s="1"/>
      <c r="ANK119" s="1"/>
      <c r="ANL119" s="1"/>
      <c r="ANM119" s="1"/>
      <c r="ANN119" s="1"/>
      <c r="ANO119" s="1"/>
      <c r="ANP119" s="1"/>
      <c r="ANQ119" s="1"/>
      <c r="ANR119" s="1"/>
      <c r="ANS119" s="1"/>
      <c r="ANT119" s="1"/>
      <c r="ANU119" s="1"/>
      <c r="ANV119" s="1"/>
      <c r="ANW119" s="1"/>
      <c r="ANX119" s="1"/>
      <c r="ANY119" s="1"/>
      <c r="ANZ119" s="1"/>
      <c r="AOA119" s="1"/>
      <c r="AOB119" s="1"/>
      <c r="AOC119" s="1"/>
      <c r="AOD119" s="1"/>
      <c r="AOE119" s="1"/>
      <c r="AOF119" s="1"/>
      <c r="AOG119" s="1"/>
      <c r="AOH119" s="1"/>
      <c r="AOI119" s="1"/>
      <c r="AOJ119" s="1"/>
      <c r="AOK119" s="1"/>
      <c r="AOL119" s="1"/>
      <c r="AOM119" s="1"/>
      <c r="AON119" s="1"/>
      <c r="AOO119" s="1"/>
      <c r="AOP119" s="1"/>
      <c r="AOQ119" s="1"/>
      <c r="AOR119" s="1"/>
      <c r="AOS119" s="1"/>
      <c r="AOT119" s="1"/>
      <c r="AOU119" s="1"/>
      <c r="AOV119" s="1"/>
      <c r="AOW119" s="1"/>
      <c r="AOX119" s="1"/>
      <c r="AOY119" s="1"/>
      <c r="AOZ119" s="1"/>
      <c r="APA119" s="1"/>
      <c r="APB119" s="1"/>
      <c r="APC119" s="1"/>
      <c r="APD119" s="1"/>
      <c r="APE119" s="1"/>
      <c r="APF119" s="1"/>
      <c r="APG119" s="1"/>
      <c r="APH119" s="1"/>
      <c r="API119" s="1"/>
      <c r="APJ119" s="1"/>
      <c r="APK119" s="1"/>
      <c r="APL119" s="1"/>
      <c r="APM119" s="1"/>
      <c r="APN119" s="1"/>
      <c r="APO119" s="1"/>
      <c r="APP119" s="1"/>
      <c r="APQ119" s="1"/>
      <c r="APR119" s="1"/>
      <c r="APS119" s="1"/>
      <c r="APT119" s="1"/>
      <c r="APU119" s="1"/>
      <c r="APV119" s="1"/>
      <c r="APW119" s="1"/>
      <c r="APX119" s="1"/>
      <c r="APY119" s="1"/>
      <c r="APZ119" s="1"/>
      <c r="AQA119" s="1"/>
      <c r="AQB119" s="1"/>
      <c r="AQC119" s="1"/>
      <c r="AQD119" s="1"/>
      <c r="AQE119" s="1"/>
      <c r="AQF119" s="1"/>
      <c r="AQG119" s="1"/>
      <c r="AQH119" s="1"/>
      <c r="AQI119" s="1"/>
      <c r="AQJ119" s="1"/>
      <c r="AQK119" s="1"/>
      <c r="AQL119" s="1"/>
      <c r="AQM119" s="1"/>
      <c r="AQN119" s="1"/>
      <c r="AQO119" s="1"/>
      <c r="AQP119" s="1"/>
      <c r="AQQ119" s="1"/>
      <c r="AQR119" s="1"/>
      <c r="AQS119" s="1"/>
      <c r="AQT119" s="1"/>
      <c r="AQU119" s="1"/>
      <c r="AQV119" s="1"/>
      <c r="AQW119" s="1"/>
      <c r="AQX119" s="1"/>
      <c r="AQY119" s="1"/>
      <c r="AQZ119" s="1"/>
      <c r="ARA119" s="1"/>
      <c r="ARB119" s="1"/>
      <c r="ARC119" s="1"/>
      <c r="ARD119" s="1"/>
      <c r="ARE119" s="1"/>
      <c r="ARF119" s="1"/>
      <c r="ARG119" s="1"/>
      <c r="ARH119" s="1"/>
      <c r="ARI119" s="1"/>
      <c r="ARJ119" s="1"/>
      <c r="ARK119" s="1"/>
      <c r="ARL119" s="1"/>
      <c r="ARM119" s="1"/>
      <c r="ARN119" s="1"/>
      <c r="ARO119" s="1"/>
      <c r="ARP119" s="1"/>
      <c r="ARQ119" s="1"/>
      <c r="ARR119" s="1"/>
      <c r="ARS119" s="1"/>
      <c r="ART119" s="1"/>
      <c r="ARU119" s="1"/>
      <c r="ARV119" s="1"/>
      <c r="ARW119" s="1"/>
      <c r="ARX119" s="1"/>
      <c r="ARY119" s="1"/>
      <c r="ARZ119" s="1"/>
      <c r="ASA119" s="1"/>
      <c r="ASB119" s="1"/>
      <c r="ASC119" s="1"/>
      <c r="ASD119" s="1"/>
      <c r="ASE119" s="1"/>
      <c r="ASF119" s="1"/>
      <c r="ASG119" s="1"/>
      <c r="ASH119" s="1"/>
      <c r="ASI119" s="1"/>
      <c r="ASJ119" s="1"/>
      <c r="ASK119" s="1"/>
      <c r="ASL119" s="1"/>
      <c r="ASM119" s="1"/>
      <c r="ASN119" s="1"/>
      <c r="ASO119" s="1"/>
      <c r="ASP119" s="1"/>
      <c r="ASQ119" s="1"/>
      <c r="ASR119" s="1"/>
      <c r="ASS119" s="1"/>
      <c r="AST119" s="1"/>
      <c r="ASU119" s="1"/>
      <c r="ASV119" s="1"/>
      <c r="ASW119" s="1"/>
      <c r="ASX119" s="1"/>
      <c r="ASY119" s="1"/>
      <c r="ASZ119" s="1"/>
      <c r="ATA119" s="1"/>
      <c r="ATB119" s="1"/>
      <c r="ATC119" s="1"/>
      <c r="ATD119" s="1"/>
      <c r="ATE119" s="1"/>
      <c r="ATF119" s="1"/>
      <c r="ATG119" s="1"/>
      <c r="ATH119" s="1"/>
      <c r="ATI119" s="1"/>
      <c r="ATJ119" s="1"/>
      <c r="ATK119" s="1"/>
      <c r="ATL119" s="1"/>
      <c r="ATM119" s="1"/>
      <c r="ATN119" s="1"/>
      <c r="ATO119" s="1"/>
      <c r="ATP119" s="1"/>
      <c r="ATQ119" s="1"/>
      <c r="ATR119" s="1"/>
      <c r="ATS119" s="1"/>
      <c r="ATT119" s="1"/>
      <c r="ATU119" s="1"/>
      <c r="ATV119" s="1"/>
      <c r="ATW119" s="1"/>
      <c r="ATX119" s="1"/>
      <c r="ATY119" s="1"/>
      <c r="ATZ119" s="1"/>
      <c r="AUA119" s="1"/>
      <c r="AUB119" s="1"/>
      <c r="AUC119" s="1"/>
      <c r="AUD119" s="1"/>
      <c r="AUE119" s="1"/>
      <c r="AUF119" s="1"/>
      <c r="AUG119" s="1"/>
      <c r="AUH119" s="1"/>
      <c r="AUI119" s="1"/>
      <c r="AUJ119" s="1"/>
      <c r="AUK119" s="1"/>
    </row>
    <row r="120" spans="1:1233" s="519" customFormat="1" ht="14.25">
      <c r="A120" s="53"/>
      <c r="B120" s="95" t="str">
        <f>IF('Client Info'!$D$95="Yes",'Client Info'!$D$61,"N/A")</f>
        <v>N/A</v>
      </c>
      <c r="C120" s="96" t="str">
        <f>IF(B120="ISO 9001",'Client Info'!$B95,"N/A")</f>
        <v>N/A</v>
      </c>
      <c r="D120" s="180"/>
      <c r="E120" s="843">
        <f>'Effective Employees'!F106</f>
        <v>0</v>
      </c>
      <c r="F120" s="831"/>
      <c r="G120" s="832">
        <f>AI$345</f>
        <v>0</v>
      </c>
      <c r="H120" s="832">
        <f ca="1">(1/3)*AI345*T120*V120*X120*Z120</f>
        <v>0</v>
      </c>
      <c r="I120" s="832">
        <f ca="1">(2/3)*AI345*T120*V120*X120*Z120</f>
        <v>0</v>
      </c>
      <c r="J120" s="832" t="e">
        <f ca="1">AI346*T120*V120*X120*Z120/$AA$10</f>
        <v>#N/A</v>
      </c>
      <c r="K120" s="832">
        <f>IF($K$19="",0,AI346*T120*V120*X120*Z120/$AA$10)</f>
        <v>0</v>
      </c>
      <c r="L120" s="832">
        <f>IF($L$19="",0,AI346*T120*V120*X120*Z120/$AA$10)</f>
        <v>0</v>
      </c>
      <c r="M120" s="833" t="e">
        <f ca="1">IF($M$19="",0,AI346*T120*V120*X120*Z120/$AA$10)</f>
        <v>#N/A</v>
      </c>
      <c r="N120" s="844" t="e">
        <f ca="1">AI346*T120*V120*X120*Z120/$AA$10</f>
        <v>#N/A</v>
      </c>
      <c r="O120" s="436">
        <f ca="1">AI347*T120*V120*X120*Z120</f>
        <v>0</v>
      </c>
      <c r="P120" s="53"/>
      <c r="Q120" s="53"/>
      <c r="R120" s="67"/>
      <c r="S120" s="702">
        <f>1</f>
        <v>1</v>
      </c>
      <c r="T120" s="702">
        <f t="shared" ref="T120:T122" si="57">IF(S120=0.2,S120+1,1)</f>
        <v>1</v>
      </c>
      <c r="U120" s="703">
        <f ca="1">'Adjustment Factors'!AA543</f>
        <v>0</v>
      </c>
      <c r="V120" s="704">
        <f t="shared" ref="V120:V122" ca="1" si="58">U120+1</f>
        <v>1</v>
      </c>
      <c r="W120" s="705">
        <f>-'Client Info'!$C$55/100</f>
        <v>0</v>
      </c>
      <c r="X120" s="705">
        <f t="shared" ref="X120:X122" si="59">W120+1</f>
        <v>1</v>
      </c>
      <c r="Y120" s="705">
        <f>IF(Overview!$C$13="Yes",1,0)</f>
        <v>0</v>
      </c>
      <c r="Z120" s="705">
        <f>IF(Y120=1,IF('Integrated Reduction'!$C$29="",1,('Integrated Reduction'!$C$29/100+1)),1)</f>
        <v>1</v>
      </c>
      <c r="AA120" s="705">
        <f>IF(Sampling!F128="Yes",1,0)</f>
        <v>0</v>
      </c>
      <c r="AB120" s="705">
        <f>IF(Sampling!L128="Yes",1,0)</f>
        <v>0</v>
      </c>
      <c r="AC120" s="705">
        <f>IF(Sampling!G128="Yes",1,0)</f>
        <v>0</v>
      </c>
      <c r="AD120" s="705">
        <f>IF(Sampling!H128="Yes",1,0)</f>
        <v>0</v>
      </c>
      <c r="AE120" s="705">
        <f>IF(Sampling!I128="Yes",1,0)</f>
        <v>0</v>
      </c>
      <c r="AF120" s="705">
        <f>IF(Sampling!J128="Yes",1,0)</f>
        <v>0</v>
      </c>
      <c r="AG120" s="706">
        <f>IF(Sampling!K128="Yes",1,0)</f>
        <v>0</v>
      </c>
      <c r="AH120" s="790">
        <f t="shared" ca="1" si="34"/>
        <v>0</v>
      </c>
      <c r="AI120" s="790">
        <f t="shared" ca="1" si="33"/>
        <v>0</v>
      </c>
      <c r="AJ120" s="790" t="e">
        <f t="shared" ca="1" si="14"/>
        <v>#N/A</v>
      </c>
      <c r="AK120" s="790">
        <f t="shared" ref="AK120:AK122" si="60">K120*AD120</f>
        <v>0</v>
      </c>
      <c r="AL120" s="790">
        <f t="shared" ref="AL120:AL122" si="61">L120*AE120</f>
        <v>0</v>
      </c>
      <c r="AM120" s="790" t="e">
        <f t="shared" ref="AM120:AM122" ca="1" si="62">M120*AF120</f>
        <v>#N/A</v>
      </c>
      <c r="AN120" s="790" t="e">
        <f t="shared" ref="AN120:AN122" ca="1" si="63">N120*AG120</f>
        <v>#N/A</v>
      </c>
      <c r="AO120" s="790">
        <f t="shared" ca="1" si="35"/>
        <v>0</v>
      </c>
      <c r="AP120" s="790">
        <f t="shared" ca="1" si="36"/>
        <v>0</v>
      </c>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c r="AMK120" s="1"/>
      <c r="AML120" s="1"/>
      <c r="AMM120" s="1"/>
      <c r="AMN120" s="1"/>
      <c r="AMO120" s="1"/>
      <c r="AMP120" s="1"/>
      <c r="AMQ120" s="1"/>
      <c r="AMR120" s="1"/>
      <c r="AMS120" s="1"/>
      <c r="AMT120" s="1"/>
      <c r="AMU120" s="1"/>
      <c r="AMV120" s="1"/>
      <c r="AMW120" s="1"/>
      <c r="AMX120" s="1"/>
      <c r="AMY120" s="1"/>
      <c r="AMZ120" s="1"/>
      <c r="ANA120" s="1"/>
      <c r="ANB120" s="1"/>
      <c r="ANC120" s="1"/>
      <c r="AND120" s="1"/>
      <c r="ANE120" s="1"/>
      <c r="ANF120" s="1"/>
      <c r="ANG120" s="1"/>
      <c r="ANH120" s="1"/>
      <c r="ANI120" s="1"/>
      <c r="ANJ120" s="1"/>
      <c r="ANK120" s="1"/>
      <c r="ANL120" s="1"/>
      <c r="ANM120" s="1"/>
      <c r="ANN120" s="1"/>
      <c r="ANO120" s="1"/>
      <c r="ANP120" s="1"/>
      <c r="ANQ120" s="1"/>
      <c r="ANR120" s="1"/>
      <c r="ANS120" s="1"/>
      <c r="ANT120" s="1"/>
      <c r="ANU120" s="1"/>
      <c r="ANV120" s="1"/>
      <c r="ANW120" s="1"/>
      <c r="ANX120" s="1"/>
      <c r="ANY120" s="1"/>
      <c r="ANZ120" s="1"/>
      <c r="AOA120" s="1"/>
      <c r="AOB120" s="1"/>
      <c r="AOC120" s="1"/>
      <c r="AOD120" s="1"/>
      <c r="AOE120" s="1"/>
      <c r="AOF120" s="1"/>
      <c r="AOG120" s="1"/>
      <c r="AOH120" s="1"/>
      <c r="AOI120" s="1"/>
      <c r="AOJ120" s="1"/>
      <c r="AOK120" s="1"/>
      <c r="AOL120" s="1"/>
      <c r="AOM120" s="1"/>
      <c r="AON120" s="1"/>
      <c r="AOO120" s="1"/>
      <c r="AOP120" s="1"/>
      <c r="AOQ120" s="1"/>
      <c r="AOR120" s="1"/>
      <c r="AOS120" s="1"/>
      <c r="AOT120" s="1"/>
      <c r="AOU120" s="1"/>
      <c r="AOV120" s="1"/>
      <c r="AOW120" s="1"/>
      <c r="AOX120" s="1"/>
      <c r="AOY120" s="1"/>
      <c r="AOZ120" s="1"/>
      <c r="APA120" s="1"/>
      <c r="APB120" s="1"/>
      <c r="APC120" s="1"/>
      <c r="APD120" s="1"/>
      <c r="APE120" s="1"/>
      <c r="APF120" s="1"/>
      <c r="APG120" s="1"/>
      <c r="APH120" s="1"/>
      <c r="API120" s="1"/>
      <c r="APJ120" s="1"/>
      <c r="APK120" s="1"/>
      <c r="APL120" s="1"/>
      <c r="APM120" s="1"/>
      <c r="APN120" s="1"/>
      <c r="APO120" s="1"/>
      <c r="APP120" s="1"/>
      <c r="APQ120" s="1"/>
      <c r="APR120" s="1"/>
      <c r="APS120" s="1"/>
      <c r="APT120" s="1"/>
      <c r="APU120" s="1"/>
      <c r="APV120" s="1"/>
      <c r="APW120" s="1"/>
      <c r="APX120" s="1"/>
      <c r="APY120" s="1"/>
      <c r="APZ120" s="1"/>
      <c r="AQA120" s="1"/>
      <c r="AQB120" s="1"/>
      <c r="AQC120" s="1"/>
      <c r="AQD120" s="1"/>
      <c r="AQE120" s="1"/>
      <c r="AQF120" s="1"/>
      <c r="AQG120" s="1"/>
      <c r="AQH120" s="1"/>
      <c r="AQI120" s="1"/>
      <c r="AQJ120" s="1"/>
      <c r="AQK120" s="1"/>
      <c r="AQL120" s="1"/>
      <c r="AQM120" s="1"/>
      <c r="AQN120" s="1"/>
      <c r="AQO120" s="1"/>
      <c r="AQP120" s="1"/>
      <c r="AQQ120" s="1"/>
      <c r="AQR120" s="1"/>
      <c r="AQS120" s="1"/>
      <c r="AQT120" s="1"/>
      <c r="AQU120" s="1"/>
      <c r="AQV120" s="1"/>
      <c r="AQW120" s="1"/>
      <c r="AQX120" s="1"/>
      <c r="AQY120" s="1"/>
      <c r="AQZ120" s="1"/>
      <c r="ARA120" s="1"/>
      <c r="ARB120" s="1"/>
      <c r="ARC120" s="1"/>
      <c r="ARD120" s="1"/>
      <c r="ARE120" s="1"/>
      <c r="ARF120" s="1"/>
      <c r="ARG120" s="1"/>
      <c r="ARH120" s="1"/>
      <c r="ARI120" s="1"/>
      <c r="ARJ120" s="1"/>
      <c r="ARK120" s="1"/>
      <c r="ARL120" s="1"/>
      <c r="ARM120" s="1"/>
      <c r="ARN120" s="1"/>
      <c r="ARO120" s="1"/>
      <c r="ARP120" s="1"/>
      <c r="ARQ120" s="1"/>
      <c r="ARR120" s="1"/>
      <c r="ARS120" s="1"/>
      <c r="ART120" s="1"/>
      <c r="ARU120" s="1"/>
      <c r="ARV120" s="1"/>
      <c r="ARW120" s="1"/>
      <c r="ARX120" s="1"/>
      <c r="ARY120" s="1"/>
      <c r="ARZ120" s="1"/>
      <c r="ASA120" s="1"/>
      <c r="ASB120" s="1"/>
      <c r="ASC120" s="1"/>
      <c r="ASD120" s="1"/>
      <c r="ASE120" s="1"/>
      <c r="ASF120" s="1"/>
      <c r="ASG120" s="1"/>
      <c r="ASH120" s="1"/>
      <c r="ASI120" s="1"/>
      <c r="ASJ120" s="1"/>
      <c r="ASK120" s="1"/>
      <c r="ASL120" s="1"/>
      <c r="ASM120" s="1"/>
      <c r="ASN120" s="1"/>
      <c r="ASO120" s="1"/>
      <c r="ASP120" s="1"/>
      <c r="ASQ120" s="1"/>
      <c r="ASR120" s="1"/>
      <c r="ASS120" s="1"/>
      <c r="AST120" s="1"/>
      <c r="ASU120" s="1"/>
      <c r="ASV120" s="1"/>
      <c r="ASW120" s="1"/>
      <c r="ASX120" s="1"/>
      <c r="ASY120" s="1"/>
      <c r="ASZ120" s="1"/>
      <c r="ATA120" s="1"/>
      <c r="ATB120" s="1"/>
      <c r="ATC120" s="1"/>
      <c r="ATD120" s="1"/>
      <c r="ATE120" s="1"/>
      <c r="ATF120" s="1"/>
      <c r="ATG120" s="1"/>
      <c r="ATH120" s="1"/>
      <c r="ATI120" s="1"/>
      <c r="ATJ120" s="1"/>
      <c r="ATK120" s="1"/>
      <c r="ATL120" s="1"/>
      <c r="ATM120" s="1"/>
      <c r="ATN120" s="1"/>
      <c r="ATO120" s="1"/>
      <c r="ATP120" s="1"/>
      <c r="ATQ120" s="1"/>
      <c r="ATR120" s="1"/>
      <c r="ATS120" s="1"/>
      <c r="ATT120" s="1"/>
      <c r="ATU120" s="1"/>
      <c r="ATV120" s="1"/>
      <c r="ATW120" s="1"/>
      <c r="ATX120" s="1"/>
      <c r="ATY120" s="1"/>
      <c r="ATZ120" s="1"/>
      <c r="AUA120" s="1"/>
      <c r="AUB120" s="1"/>
      <c r="AUC120" s="1"/>
      <c r="AUD120" s="1"/>
      <c r="AUE120" s="1"/>
      <c r="AUF120" s="1"/>
      <c r="AUG120" s="1"/>
      <c r="AUH120" s="1"/>
      <c r="AUI120" s="1"/>
      <c r="AUJ120" s="1"/>
      <c r="AUK120" s="1"/>
    </row>
    <row r="121" spans="1:1233" s="519" customFormat="1" ht="14.25">
      <c r="A121" s="53"/>
      <c r="B121" s="97" t="str">
        <f>IF('Client Info'!$E$95="Yes",'Client Info'!$E$61,"N/A")</f>
        <v>N/A</v>
      </c>
      <c r="C121" s="62" t="str">
        <f>IF(B121="ISO 14001",'Client Info'!$B95,"N/A")</f>
        <v>N/A</v>
      </c>
      <c r="D121" s="181"/>
      <c r="E121" s="834">
        <f>'Effective Employees'!F107</f>
        <v>0</v>
      </c>
      <c r="F121" s="831"/>
      <c r="G121" s="835">
        <f>AI$363</f>
        <v>0</v>
      </c>
      <c r="H121" s="835">
        <f ca="1">(1/3)*AI363*T121*V121*X121*Z121</f>
        <v>0</v>
      </c>
      <c r="I121" s="835">
        <f ca="1">(2/3)*AI363*T121*V121*X121*Z121</f>
        <v>0</v>
      </c>
      <c r="J121" s="835" t="e">
        <f ca="1">AI364*T121*V121*X121*Z121/$AA$10</f>
        <v>#N/A</v>
      </c>
      <c r="K121" s="835">
        <f>IF($K$19="",0,AI364*T121*V121*X121*Z121/$AA$10)</f>
        <v>0</v>
      </c>
      <c r="L121" s="835">
        <f>IF($L$19="",0,AI364*T121*V121*X121*Z121/$AA$10)</f>
        <v>0</v>
      </c>
      <c r="M121" s="836" t="e">
        <f ca="1">IF($M$19="",0,AI364*T121*V121*X121*Z121/$AA$10)</f>
        <v>#N/A</v>
      </c>
      <c r="N121" s="837" t="e">
        <f ca="1">AI364*T121*V121*X121*Z121/$AA$10</f>
        <v>#N/A</v>
      </c>
      <c r="O121" s="838">
        <f ca="1">AI365*T121*V121*X121*Z121</f>
        <v>0</v>
      </c>
      <c r="P121" s="53"/>
      <c r="Q121" s="53"/>
      <c r="R121" s="67"/>
      <c r="S121" s="386">
        <f>1</f>
        <v>1</v>
      </c>
      <c r="T121" s="386">
        <f t="shared" si="57"/>
        <v>1</v>
      </c>
      <c r="U121" s="707">
        <f ca="1">'Adjustment Factors'!AP543</f>
        <v>0</v>
      </c>
      <c r="V121" s="208">
        <f t="shared" ca="1" si="58"/>
        <v>1</v>
      </c>
      <c r="W121" s="67">
        <f>-'Client Info'!$C$55/100</f>
        <v>0</v>
      </c>
      <c r="X121" s="67">
        <f t="shared" si="59"/>
        <v>1</v>
      </c>
      <c r="Y121" s="67">
        <f>IF(Overview!$C$14="Yes",1,0)</f>
        <v>0</v>
      </c>
      <c r="Z121" s="67">
        <f>IF(Y121=1,IF('Integrated Reduction'!$C$29="",1,('Integrated Reduction'!$C$29/100+1)),1)</f>
        <v>1</v>
      </c>
      <c r="AA121" s="67">
        <f>IF(Sampling!F129="Yes",1,0)</f>
        <v>0</v>
      </c>
      <c r="AB121" s="67">
        <f>IF(Sampling!L129="Yes",1,0)</f>
        <v>0</v>
      </c>
      <c r="AC121" s="67">
        <f>IF(Sampling!G129="Yes",1,0)</f>
        <v>0</v>
      </c>
      <c r="AD121" s="67">
        <f>IF(Sampling!H129="Yes",1,0)</f>
        <v>0</v>
      </c>
      <c r="AE121" s="67">
        <f>IF(Sampling!I129="Yes",1,0)</f>
        <v>0</v>
      </c>
      <c r="AF121" s="67">
        <f>IF(Sampling!J129="Yes",1,0)</f>
        <v>0</v>
      </c>
      <c r="AG121" s="708">
        <f>IF(Sampling!K129="Yes",1,0)</f>
        <v>0</v>
      </c>
      <c r="AH121" s="791">
        <f t="shared" ca="1" si="34"/>
        <v>0</v>
      </c>
      <c r="AI121" s="791">
        <f t="shared" ca="1" si="33"/>
        <v>0</v>
      </c>
      <c r="AJ121" s="791" t="e">
        <f t="shared" ca="1" si="14"/>
        <v>#N/A</v>
      </c>
      <c r="AK121" s="791">
        <f t="shared" si="60"/>
        <v>0</v>
      </c>
      <c r="AL121" s="791">
        <f t="shared" si="61"/>
        <v>0</v>
      </c>
      <c r="AM121" s="791" t="e">
        <f t="shared" ca="1" si="62"/>
        <v>#N/A</v>
      </c>
      <c r="AN121" s="791" t="e">
        <f t="shared" ca="1" si="63"/>
        <v>#N/A</v>
      </c>
      <c r="AO121" s="791">
        <f t="shared" ca="1" si="35"/>
        <v>0</v>
      </c>
      <c r="AP121" s="791">
        <f t="shared" ca="1" si="36"/>
        <v>0</v>
      </c>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c r="AMK121" s="1"/>
      <c r="AML121" s="1"/>
      <c r="AMM121" s="1"/>
      <c r="AMN121" s="1"/>
      <c r="AMO121" s="1"/>
      <c r="AMP121" s="1"/>
      <c r="AMQ121" s="1"/>
      <c r="AMR121" s="1"/>
      <c r="AMS121" s="1"/>
      <c r="AMT121" s="1"/>
      <c r="AMU121" s="1"/>
      <c r="AMV121" s="1"/>
      <c r="AMW121" s="1"/>
      <c r="AMX121" s="1"/>
      <c r="AMY121" s="1"/>
      <c r="AMZ121" s="1"/>
      <c r="ANA121" s="1"/>
      <c r="ANB121" s="1"/>
      <c r="ANC121" s="1"/>
      <c r="AND121" s="1"/>
      <c r="ANE121" s="1"/>
      <c r="ANF121" s="1"/>
      <c r="ANG121" s="1"/>
      <c r="ANH121" s="1"/>
      <c r="ANI121" s="1"/>
      <c r="ANJ121" s="1"/>
      <c r="ANK121" s="1"/>
      <c r="ANL121" s="1"/>
      <c r="ANM121" s="1"/>
      <c r="ANN121" s="1"/>
      <c r="ANO121" s="1"/>
      <c r="ANP121" s="1"/>
      <c r="ANQ121" s="1"/>
      <c r="ANR121" s="1"/>
      <c r="ANS121" s="1"/>
      <c r="ANT121" s="1"/>
      <c r="ANU121" s="1"/>
      <c r="ANV121" s="1"/>
      <c r="ANW121" s="1"/>
      <c r="ANX121" s="1"/>
      <c r="ANY121" s="1"/>
      <c r="ANZ121" s="1"/>
      <c r="AOA121" s="1"/>
      <c r="AOB121" s="1"/>
      <c r="AOC121" s="1"/>
      <c r="AOD121" s="1"/>
      <c r="AOE121" s="1"/>
      <c r="AOF121" s="1"/>
      <c r="AOG121" s="1"/>
      <c r="AOH121" s="1"/>
      <c r="AOI121" s="1"/>
      <c r="AOJ121" s="1"/>
      <c r="AOK121" s="1"/>
      <c r="AOL121" s="1"/>
      <c r="AOM121" s="1"/>
      <c r="AON121" s="1"/>
      <c r="AOO121" s="1"/>
      <c r="AOP121" s="1"/>
      <c r="AOQ121" s="1"/>
      <c r="AOR121" s="1"/>
      <c r="AOS121" s="1"/>
      <c r="AOT121" s="1"/>
      <c r="AOU121" s="1"/>
      <c r="AOV121" s="1"/>
      <c r="AOW121" s="1"/>
      <c r="AOX121" s="1"/>
      <c r="AOY121" s="1"/>
      <c r="AOZ121" s="1"/>
      <c r="APA121" s="1"/>
      <c r="APB121" s="1"/>
      <c r="APC121" s="1"/>
      <c r="APD121" s="1"/>
      <c r="APE121" s="1"/>
      <c r="APF121" s="1"/>
      <c r="APG121" s="1"/>
      <c r="APH121" s="1"/>
      <c r="API121" s="1"/>
      <c r="APJ121" s="1"/>
      <c r="APK121" s="1"/>
      <c r="APL121" s="1"/>
      <c r="APM121" s="1"/>
      <c r="APN121" s="1"/>
      <c r="APO121" s="1"/>
      <c r="APP121" s="1"/>
      <c r="APQ121" s="1"/>
      <c r="APR121" s="1"/>
      <c r="APS121" s="1"/>
      <c r="APT121" s="1"/>
      <c r="APU121" s="1"/>
      <c r="APV121" s="1"/>
      <c r="APW121" s="1"/>
      <c r="APX121" s="1"/>
      <c r="APY121" s="1"/>
      <c r="APZ121" s="1"/>
      <c r="AQA121" s="1"/>
      <c r="AQB121" s="1"/>
      <c r="AQC121" s="1"/>
      <c r="AQD121" s="1"/>
      <c r="AQE121" s="1"/>
      <c r="AQF121" s="1"/>
      <c r="AQG121" s="1"/>
      <c r="AQH121" s="1"/>
      <c r="AQI121" s="1"/>
      <c r="AQJ121" s="1"/>
      <c r="AQK121" s="1"/>
      <c r="AQL121" s="1"/>
      <c r="AQM121" s="1"/>
      <c r="AQN121" s="1"/>
      <c r="AQO121" s="1"/>
      <c r="AQP121" s="1"/>
      <c r="AQQ121" s="1"/>
      <c r="AQR121" s="1"/>
      <c r="AQS121" s="1"/>
      <c r="AQT121" s="1"/>
      <c r="AQU121" s="1"/>
      <c r="AQV121" s="1"/>
      <c r="AQW121" s="1"/>
      <c r="AQX121" s="1"/>
      <c r="AQY121" s="1"/>
      <c r="AQZ121" s="1"/>
      <c r="ARA121" s="1"/>
      <c r="ARB121" s="1"/>
      <c r="ARC121" s="1"/>
      <c r="ARD121" s="1"/>
      <c r="ARE121" s="1"/>
      <c r="ARF121" s="1"/>
      <c r="ARG121" s="1"/>
      <c r="ARH121" s="1"/>
      <c r="ARI121" s="1"/>
      <c r="ARJ121" s="1"/>
      <c r="ARK121" s="1"/>
      <c r="ARL121" s="1"/>
      <c r="ARM121" s="1"/>
      <c r="ARN121" s="1"/>
      <c r="ARO121" s="1"/>
      <c r="ARP121" s="1"/>
      <c r="ARQ121" s="1"/>
      <c r="ARR121" s="1"/>
      <c r="ARS121" s="1"/>
      <c r="ART121" s="1"/>
      <c r="ARU121" s="1"/>
      <c r="ARV121" s="1"/>
      <c r="ARW121" s="1"/>
      <c r="ARX121" s="1"/>
      <c r="ARY121" s="1"/>
      <c r="ARZ121" s="1"/>
      <c r="ASA121" s="1"/>
      <c r="ASB121" s="1"/>
      <c r="ASC121" s="1"/>
      <c r="ASD121" s="1"/>
      <c r="ASE121" s="1"/>
      <c r="ASF121" s="1"/>
      <c r="ASG121" s="1"/>
      <c r="ASH121" s="1"/>
      <c r="ASI121" s="1"/>
      <c r="ASJ121" s="1"/>
      <c r="ASK121" s="1"/>
      <c r="ASL121" s="1"/>
      <c r="ASM121" s="1"/>
      <c r="ASN121" s="1"/>
      <c r="ASO121" s="1"/>
      <c r="ASP121" s="1"/>
      <c r="ASQ121" s="1"/>
      <c r="ASR121" s="1"/>
      <c r="ASS121" s="1"/>
      <c r="AST121" s="1"/>
      <c r="ASU121" s="1"/>
      <c r="ASV121" s="1"/>
      <c r="ASW121" s="1"/>
      <c r="ASX121" s="1"/>
      <c r="ASY121" s="1"/>
      <c r="ASZ121" s="1"/>
      <c r="ATA121" s="1"/>
      <c r="ATB121" s="1"/>
      <c r="ATC121" s="1"/>
      <c r="ATD121" s="1"/>
      <c r="ATE121" s="1"/>
      <c r="ATF121" s="1"/>
      <c r="ATG121" s="1"/>
      <c r="ATH121" s="1"/>
      <c r="ATI121" s="1"/>
      <c r="ATJ121" s="1"/>
      <c r="ATK121" s="1"/>
      <c r="ATL121" s="1"/>
      <c r="ATM121" s="1"/>
      <c r="ATN121" s="1"/>
      <c r="ATO121" s="1"/>
      <c r="ATP121" s="1"/>
      <c r="ATQ121" s="1"/>
      <c r="ATR121" s="1"/>
      <c r="ATS121" s="1"/>
      <c r="ATT121" s="1"/>
      <c r="ATU121" s="1"/>
      <c r="ATV121" s="1"/>
      <c r="ATW121" s="1"/>
      <c r="ATX121" s="1"/>
      <c r="ATY121" s="1"/>
      <c r="ATZ121" s="1"/>
      <c r="AUA121" s="1"/>
      <c r="AUB121" s="1"/>
      <c r="AUC121" s="1"/>
      <c r="AUD121" s="1"/>
      <c r="AUE121" s="1"/>
      <c r="AUF121" s="1"/>
      <c r="AUG121" s="1"/>
      <c r="AUH121" s="1"/>
      <c r="AUI121" s="1"/>
      <c r="AUJ121" s="1"/>
      <c r="AUK121" s="1"/>
    </row>
    <row r="122" spans="1:1233" s="519" customFormat="1" ht="14.25">
      <c r="A122" s="53"/>
      <c r="B122" s="98" t="str">
        <f>IF('Client Info'!$F$95="Yes",'Client Info'!$F$61,"N/A")</f>
        <v>N/A</v>
      </c>
      <c r="C122" s="99" t="str">
        <f>IF(B122="ISO 45001",'Client Info'!$B95,"N/A")</f>
        <v>N/A</v>
      </c>
      <c r="D122" s="182"/>
      <c r="E122" s="839">
        <f>'Effective Employees'!F108</f>
        <v>0</v>
      </c>
      <c r="F122" s="831"/>
      <c r="G122" s="840">
        <f>AI$378</f>
        <v>0</v>
      </c>
      <c r="H122" s="840">
        <f ca="1">(1/3)*AI378*T122*V122*X122*Z122</f>
        <v>0</v>
      </c>
      <c r="I122" s="840">
        <f ca="1">(2/3)*AI378*T122*V122*X122*Z122</f>
        <v>0</v>
      </c>
      <c r="J122" s="840" t="e">
        <f ca="1">AI379*T122*V122*X122*Z122/$AA$10</f>
        <v>#N/A</v>
      </c>
      <c r="K122" s="840">
        <f>IF($K$19="",0,AI379*T122*V122*X122*Z122/$AA$10)</f>
        <v>0</v>
      </c>
      <c r="L122" s="840">
        <f>IF($L$19="",0,AI379*T122*V122*X122*Z122/$AA$10)</f>
        <v>0</v>
      </c>
      <c r="M122" s="841" t="e">
        <f ca="1">IF($M$19="",0,AI379*T122*V122*X122*Z122/$AA$10)</f>
        <v>#N/A</v>
      </c>
      <c r="N122" s="841" t="e">
        <f ca="1">AI379*T122*V122*X122*Z122/$AA$10</f>
        <v>#N/A</v>
      </c>
      <c r="O122" s="842">
        <f ca="1">AI380*T122*V122*X122*Z122</f>
        <v>0</v>
      </c>
      <c r="P122" s="53"/>
      <c r="Q122" s="53"/>
      <c r="R122" s="67"/>
      <c r="S122" s="709">
        <f>1</f>
        <v>1</v>
      </c>
      <c r="T122" s="709">
        <f t="shared" si="57"/>
        <v>1</v>
      </c>
      <c r="U122" s="710">
        <f ca="1">'Adjustment Factors'!BC543</f>
        <v>0</v>
      </c>
      <c r="V122" s="711">
        <f t="shared" ca="1" si="58"/>
        <v>1</v>
      </c>
      <c r="W122" s="712">
        <f>-'Client Info'!$C$55/100</f>
        <v>0</v>
      </c>
      <c r="X122" s="712">
        <f t="shared" si="59"/>
        <v>1</v>
      </c>
      <c r="Y122" s="712">
        <f>IF(Overview!$C$15="Yes",1,0)</f>
        <v>0</v>
      </c>
      <c r="Z122" s="712">
        <f>IF(Y122=1,IF('Integrated Reduction'!$C$29="",1,('Integrated Reduction'!$C$29/100+1)),1)</f>
        <v>1</v>
      </c>
      <c r="AA122" s="712">
        <f>IF(Sampling!F130="Yes",1,0)</f>
        <v>0</v>
      </c>
      <c r="AB122" s="712">
        <f>IF(Sampling!L130="Yes",1,0)</f>
        <v>0</v>
      </c>
      <c r="AC122" s="712">
        <f>IF(Sampling!G130="Yes",1,0)</f>
        <v>0</v>
      </c>
      <c r="AD122" s="712">
        <f>IF(Sampling!H130="Yes",1,0)</f>
        <v>0</v>
      </c>
      <c r="AE122" s="712">
        <f>IF(Sampling!I130="Yes",1,0)</f>
        <v>0</v>
      </c>
      <c r="AF122" s="712">
        <f>IF(Sampling!J130="Yes",1,0)</f>
        <v>0</v>
      </c>
      <c r="AG122" s="713">
        <f>IF(Sampling!K130="Yes",1,0)</f>
        <v>0</v>
      </c>
      <c r="AH122" s="792">
        <f t="shared" ca="1" si="34"/>
        <v>0</v>
      </c>
      <c r="AI122" s="792">
        <f t="shared" ca="1" si="33"/>
        <v>0</v>
      </c>
      <c r="AJ122" s="792" t="e">
        <f t="shared" ca="1" si="14"/>
        <v>#N/A</v>
      </c>
      <c r="AK122" s="792">
        <f t="shared" si="60"/>
        <v>0</v>
      </c>
      <c r="AL122" s="792">
        <f t="shared" si="61"/>
        <v>0</v>
      </c>
      <c r="AM122" s="792" t="e">
        <f t="shared" ca="1" si="62"/>
        <v>#N/A</v>
      </c>
      <c r="AN122" s="792" t="e">
        <f t="shared" ca="1" si="63"/>
        <v>#N/A</v>
      </c>
      <c r="AO122" s="792">
        <f t="shared" ca="1" si="35"/>
        <v>0</v>
      </c>
      <c r="AP122" s="792">
        <f t="shared" ca="1" si="36"/>
        <v>0</v>
      </c>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c r="AMK122" s="1"/>
      <c r="AML122" s="1"/>
      <c r="AMM122" s="1"/>
      <c r="AMN122" s="1"/>
      <c r="AMO122" s="1"/>
      <c r="AMP122" s="1"/>
      <c r="AMQ122" s="1"/>
      <c r="AMR122" s="1"/>
      <c r="AMS122" s="1"/>
      <c r="AMT122" s="1"/>
      <c r="AMU122" s="1"/>
      <c r="AMV122" s="1"/>
      <c r="AMW122" s="1"/>
      <c r="AMX122" s="1"/>
      <c r="AMY122" s="1"/>
      <c r="AMZ122" s="1"/>
      <c r="ANA122" s="1"/>
      <c r="ANB122" s="1"/>
      <c r="ANC122" s="1"/>
      <c r="AND122" s="1"/>
      <c r="ANE122" s="1"/>
      <c r="ANF122" s="1"/>
      <c r="ANG122" s="1"/>
      <c r="ANH122" s="1"/>
      <c r="ANI122" s="1"/>
      <c r="ANJ122" s="1"/>
      <c r="ANK122" s="1"/>
      <c r="ANL122" s="1"/>
      <c r="ANM122" s="1"/>
      <c r="ANN122" s="1"/>
      <c r="ANO122" s="1"/>
      <c r="ANP122" s="1"/>
      <c r="ANQ122" s="1"/>
      <c r="ANR122" s="1"/>
      <c r="ANS122" s="1"/>
      <c r="ANT122" s="1"/>
      <c r="ANU122" s="1"/>
      <c r="ANV122" s="1"/>
      <c r="ANW122" s="1"/>
      <c r="ANX122" s="1"/>
      <c r="ANY122" s="1"/>
      <c r="ANZ122" s="1"/>
      <c r="AOA122" s="1"/>
      <c r="AOB122" s="1"/>
      <c r="AOC122" s="1"/>
      <c r="AOD122" s="1"/>
      <c r="AOE122" s="1"/>
      <c r="AOF122" s="1"/>
      <c r="AOG122" s="1"/>
      <c r="AOH122" s="1"/>
      <c r="AOI122" s="1"/>
      <c r="AOJ122" s="1"/>
      <c r="AOK122" s="1"/>
      <c r="AOL122" s="1"/>
      <c r="AOM122" s="1"/>
      <c r="AON122" s="1"/>
      <c r="AOO122" s="1"/>
      <c r="AOP122" s="1"/>
      <c r="AOQ122" s="1"/>
      <c r="AOR122" s="1"/>
      <c r="AOS122" s="1"/>
      <c r="AOT122" s="1"/>
      <c r="AOU122" s="1"/>
      <c r="AOV122" s="1"/>
      <c r="AOW122" s="1"/>
      <c r="AOX122" s="1"/>
      <c r="AOY122" s="1"/>
      <c r="AOZ122" s="1"/>
      <c r="APA122" s="1"/>
      <c r="APB122" s="1"/>
      <c r="APC122" s="1"/>
      <c r="APD122" s="1"/>
      <c r="APE122" s="1"/>
      <c r="APF122" s="1"/>
      <c r="APG122" s="1"/>
      <c r="APH122" s="1"/>
      <c r="API122" s="1"/>
      <c r="APJ122" s="1"/>
      <c r="APK122" s="1"/>
      <c r="APL122" s="1"/>
      <c r="APM122" s="1"/>
      <c r="APN122" s="1"/>
      <c r="APO122" s="1"/>
      <c r="APP122" s="1"/>
      <c r="APQ122" s="1"/>
      <c r="APR122" s="1"/>
      <c r="APS122" s="1"/>
      <c r="APT122" s="1"/>
      <c r="APU122" s="1"/>
      <c r="APV122" s="1"/>
      <c r="APW122" s="1"/>
      <c r="APX122" s="1"/>
      <c r="APY122" s="1"/>
      <c r="APZ122" s="1"/>
      <c r="AQA122" s="1"/>
      <c r="AQB122" s="1"/>
      <c r="AQC122" s="1"/>
      <c r="AQD122" s="1"/>
      <c r="AQE122" s="1"/>
      <c r="AQF122" s="1"/>
      <c r="AQG122" s="1"/>
      <c r="AQH122" s="1"/>
      <c r="AQI122" s="1"/>
      <c r="AQJ122" s="1"/>
      <c r="AQK122" s="1"/>
      <c r="AQL122" s="1"/>
      <c r="AQM122" s="1"/>
      <c r="AQN122" s="1"/>
      <c r="AQO122" s="1"/>
      <c r="AQP122" s="1"/>
      <c r="AQQ122" s="1"/>
      <c r="AQR122" s="1"/>
      <c r="AQS122" s="1"/>
      <c r="AQT122" s="1"/>
      <c r="AQU122" s="1"/>
      <c r="AQV122" s="1"/>
      <c r="AQW122" s="1"/>
      <c r="AQX122" s="1"/>
      <c r="AQY122" s="1"/>
      <c r="AQZ122" s="1"/>
      <c r="ARA122" s="1"/>
      <c r="ARB122" s="1"/>
      <c r="ARC122" s="1"/>
      <c r="ARD122" s="1"/>
      <c r="ARE122" s="1"/>
      <c r="ARF122" s="1"/>
      <c r="ARG122" s="1"/>
      <c r="ARH122" s="1"/>
      <c r="ARI122" s="1"/>
      <c r="ARJ122" s="1"/>
      <c r="ARK122" s="1"/>
      <c r="ARL122" s="1"/>
      <c r="ARM122" s="1"/>
      <c r="ARN122" s="1"/>
      <c r="ARO122" s="1"/>
      <c r="ARP122" s="1"/>
      <c r="ARQ122" s="1"/>
      <c r="ARR122" s="1"/>
      <c r="ARS122" s="1"/>
      <c r="ART122" s="1"/>
      <c r="ARU122" s="1"/>
      <c r="ARV122" s="1"/>
      <c r="ARW122" s="1"/>
      <c r="ARX122" s="1"/>
      <c r="ARY122" s="1"/>
      <c r="ARZ122" s="1"/>
      <c r="ASA122" s="1"/>
      <c r="ASB122" s="1"/>
      <c r="ASC122" s="1"/>
      <c r="ASD122" s="1"/>
      <c r="ASE122" s="1"/>
      <c r="ASF122" s="1"/>
      <c r="ASG122" s="1"/>
      <c r="ASH122" s="1"/>
      <c r="ASI122" s="1"/>
      <c r="ASJ122" s="1"/>
      <c r="ASK122" s="1"/>
      <c r="ASL122" s="1"/>
      <c r="ASM122" s="1"/>
      <c r="ASN122" s="1"/>
      <c r="ASO122" s="1"/>
      <c r="ASP122" s="1"/>
      <c r="ASQ122" s="1"/>
      <c r="ASR122" s="1"/>
      <c r="ASS122" s="1"/>
      <c r="AST122" s="1"/>
      <c r="ASU122" s="1"/>
      <c r="ASV122" s="1"/>
      <c r="ASW122" s="1"/>
      <c r="ASX122" s="1"/>
      <c r="ASY122" s="1"/>
      <c r="ASZ122" s="1"/>
      <c r="ATA122" s="1"/>
      <c r="ATB122" s="1"/>
      <c r="ATC122" s="1"/>
      <c r="ATD122" s="1"/>
      <c r="ATE122" s="1"/>
      <c r="ATF122" s="1"/>
      <c r="ATG122" s="1"/>
      <c r="ATH122" s="1"/>
      <c r="ATI122" s="1"/>
      <c r="ATJ122" s="1"/>
      <c r="ATK122" s="1"/>
      <c r="ATL122" s="1"/>
      <c r="ATM122" s="1"/>
      <c r="ATN122" s="1"/>
      <c r="ATO122" s="1"/>
      <c r="ATP122" s="1"/>
      <c r="ATQ122" s="1"/>
      <c r="ATR122" s="1"/>
      <c r="ATS122" s="1"/>
      <c r="ATT122" s="1"/>
      <c r="ATU122" s="1"/>
      <c r="ATV122" s="1"/>
      <c r="ATW122" s="1"/>
      <c r="ATX122" s="1"/>
      <c r="ATY122" s="1"/>
      <c r="ATZ122" s="1"/>
      <c r="AUA122" s="1"/>
      <c r="AUB122" s="1"/>
      <c r="AUC122" s="1"/>
      <c r="AUD122" s="1"/>
      <c r="AUE122" s="1"/>
      <c r="AUF122" s="1"/>
      <c r="AUG122" s="1"/>
      <c r="AUH122" s="1"/>
      <c r="AUI122" s="1"/>
      <c r="AUJ122" s="1"/>
      <c r="AUK122" s="1"/>
    </row>
    <row r="123" spans="1:1233" s="519" customFormat="1" ht="14.25">
      <c r="A123" s="53"/>
      <c r="B123" s="95" t="str">
        <f>IF('Client Info'!$D$96="Yes",'Client Info'!$D$61,"N/A")</f>
        <v>N/A</v>
      </c>
      <c r="C123" s="96" t="str">
        <f>IF(B123="ISO 9001",'Client Info'!$B96,"N/A")</f>
        <v>N/A</v>
      </c>
      <c r="D123" s="180"/>
      <c r="E123" s="843">
        <f>'Effective Employees'!F109</f>
        <v>0</v>
      </c>
      <c r="F123" s="831"/>
      <c r="G123" s="832">
        <f>AJ$345</f>
        <v>0</v>
      </c>
      <c r="H123" s="832">
        <f ca="1">(1/3)*AJ345*T123*V123*X123*Z123</f>
        <v>0</v>
      </c>
      <c r="I123" s="832">
        <f ca="1">(2/3)*AJ345*T123*V123*X123*Z123</f>
        <v>0</v>
      </c>
      <c r="J123" s="832" t="e">
        <f ca="1">AJ346*T123*V123*X123*Z123/$AA$10</f>
        <v>#N/A</v>
      </c>
      <c r="K123" s="832">
        <f>IF($K$19="",0,AJ346*T123*V123*X123*Z123/$AA$10)</f>
        <v>0</v>
      </c>
      <c r="L123" s="832">
        <f>IF($L$19="",0,AJ346*T123*V123*X123*Z123/$AA$10)</f>
        <v>0</v>
      </c>
      <c r="M123" s="833" t="e">
        <f ca="1">IF($M$19="",0,AJ346*T123*V123*X123*Z123/$AA$10)</f>
        <v>#N/A</v>
      </c>
      <c r="N123" s="844" t="e">
        <f ca="1">AJ346*T123*V123*X123*Z123/$AA$10</f>
        <v>#N/A</v>
      </c>
      <c r="O123" s="436">
        <f ca="1">AJ347*T123*V123*X123*Z123</f>
        <v>0</v>
      </c>
      <c r="P123" s="53"/>
      <c r="Q123" s="53"/>
      <c r="R123" s="67"/>
      <c r="S123" s="702">
        <f>1</f>
        <v>1</v>
      </c>
      <c r="T123" s="702">
        <f t="shared" ref="T123:T143" si="64">IF(S123=0.2,S123+1,1)</f>
        <v>1</v>
      </c>
      <c r="U123" s="703">
        <f ca="1">'Adjustment Factors'!AA544</f>
        <v>0</v>
      </c>
      <c r="V123" s="704">
        <f t="shared" ref="V123:V143" ca="1" si="65">U123+1</f>
        <v>1</v>
      </c>
      <c r="W123" s="705">
        <f>-'Client Info'!$C$55/100</f>
        <v>0</v>
      </c>
      <c r="X123" s="705">
        <f t="shared" ref="X123:X143" si="66">W123+1</f>
        <v>1</v>
      </c>
      <c r="Y123" s="705">
        <f>IF(Overview!$C$13="Yes",1,0)</f>
        <v>0</v>
      </c>
      <c r="Z123" s="705">
        <f>IF(Y123=1,IF('Integrated Reduction'!$C$29="",1,('Integrated Reduction'!$C$29/100+1)),1)</f>
        <v>1</v>
      </c>
      <c r="AA123" s="705">
        <f>IF(Sampling!F131="Yes",1,0)</f>
        <v>0</v>
      </c>
      <c r="AB123" s="705">
        <f>IF(Sampling!L131="Yes",1,0)</f>
        <v>0</v>
      </c>
      <c r="AC123" s="705">
        <f>IF(Sampling!G131="Yes",1,0)</f>
        <v>0</v>
      </c>
      <c r="AD123" s="705">
        <f>IF(Sampling!H131="Yes",1,0)</f>
        <v>0</v>
      </c>
      <c r="AE123" s="705">
        <f>IF(Sampling!I131="Yes",1,0)</f>
        <v>0</v>
      </c>
      <c r="AF123" s="705">
        <f>IF(Sampling!J131="Yes",1,0)</f>
        <v>0</v>
      </c>
      <c r="AG123" s="706">
        <f>IF(Sampling!K131="Yes",1,0)</f>
        <v>0</v>
      </c>
      <c r="AH123" s="790">
        <f t="shared" ca="1" si="34"/>
        <v>0</v>
      </c>
      <c r="AI123" s="790">
        <f t="shared" ca="1" si="33"/>
        <v>0</v>
      </c>
      <c r="AJ123" s="790" t="e">
        <f t="shared" ca="1" si="14"/>
        <v>#N/A</v>
      </c>
      <c r="AK123" s="790">
        <f t="shared" ref="AK123:AK149" si="67">K123*AD123</f>
        <v>0</v>
      </c>
      <c r="AL123" s="790">
        <f t="shared" ref="AL123:AL149" si="68">L123*AE123</f>
        <v>0</v>
      </c>
      <c r="AM123" s="790" t="e">
        <f t="shared" ref="AM123:AM149" ca="1" si="69">M123*AF123</f>
        <v>#N/A</v>
      </c>
      <c r="AN123" s="790" t="e">
        <f t="shared" ref="AN123:AN149" ca="1" si="70">N123*AG123</f>
        <v>#N/A</v>
      </c>
      <c r="AO123" s="790">
        <f t="shared" ca="1" si="35"/>
        <v>0</v>
      </c>
      <c r="AP123" s="790">
        <f t="shared" ca="1" si="36"/>
        <v>0</v>
      </c>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c r="AMK123" s="1"/>
      <c r="AML123" s="1"/>
      <c r="AMM123" s="1"/>
      <c r="AMN123" s="1"/>
      <c r="AMO123" s="1"/>
      <c r="AMP123" s="1"/>
      <c r="AMQ123" s="1"/>
      <c r="AMR123" s="1"/>
      <c r="AMS123" s="1"/>
      <c r="AMT123" s="1"/>
      <c r="AMU123" s="1"/>
      <c r="AMV123" s="1"/>
      <c r="AMW123" s="1"/>
      <c r="AMX123" s="1"/>
      <c r="AMY123" s="1"/>
      <c r="AMZ123" s="1"/>
      <c r="ANA123" s="1"/>
      <c r="ANB123" s="1"/>
      <c r="ANC123" s="1"/>
      <c r="AND123" s="1"/>
      <c r="ANE123" s="1"/>
      <c r="ANF123" s="1"/>
      <c r="ANG123" s="1"/>
      <c r="ANH123" s="1"/>
      <c r="ANI123" s="1"/>
      <c r="ANJ123" s="1"/>
      <c r="ANK123" s="1"/>
      <c r="ANL123" s="1"/>
      <c r="ANM123" s="1"/>
      <c r="ANN123" s="1"/>
      <c r="ANO123" s="1"/>
      <c r="ANP123" s="1"/>
      <c r="ANQ123" s="1"/>
      <c r="ANR123" s="1"/>
      <c r="ANS123" s="1"/>
      <c r="ANT123" s="1"/>
      <c r="ANU123" s="1"/>
      <c r="ANV123" s="1"/>
      <c r="ANW123" s="1"/>
      <c r="ANX123" s="1"/>
      <c r="ANY123" s="1"/>
      <c r="ANZ123" s="1"/>
      <c r="AOA123" s="1"/>
      <c r="AOB123" s="1"/>
      <c r="AOC123" s="1"/>
      <c r="AOD123" s="1"/>
      <c r="AOE123" s="1"/>
      <c r="AOF123" s="1"/>
      <c r="AOG123" s="1"/>
      <c r="AOH123" s="1"/>
      <c r="AOI123" s="1"/>
      <c r="AOJ123" s="1"/>
      <c r="AOK123" s="1"/>
      <c r="AOL123" s="1"/>
      <c r="AOM123" s="1"/>
      <c r="AON123" s="1"/>
      <c r="AOO123" s="1"/>
      <c r="AOP123" s="1"/>
      <c r="AOQ123" s="1"/>
      <c r="AOR123" s="1"/>
      <c r="AOS123" s="1"/>
      <c r="AOT123" s="1"/>
      <c r="AOU123" s="1"/>
      <c r="AOV123" s="1"/>
      <c r="AOW123" s="1"/>
      <c r="AOX123" s="1"/>
      <c r="AOY123" s="1"/>
      <c r="AOZ123" s="1"/>
      <c r="APA123" s="1"/>
      <c r="APB123" s="1"/>
      <c r="APC123" s="1"/>
      <c r="APD123" s="1"/>
      <c r="APE123" s="1"/>
      <c r="APF123" s="1"/>
      <c r="APG123" s="1"/>
      <c r="APH123" s="1"/>
      <c r="API123" s="1"/>
      <c r="APJ123" s="1"/>
      <c r="APK123" s="1"/>
      <c r="APL123" s="1"/>
      <c r="APM123" s="1"/>
      <c r="APN123" s="1"/>
      <c r="APO123" s="1"/>
      <c r="APP123" s="1"/>
      <c r="APQ123" s="1"/>
      <c r="APR123" s="1"/>
      <c r="APS123" s="1"/>
      <c r="APT123" s="1"/>
      <c r="APU123" s="1"/>
      <c r="APV123" s="1"/>
      <c r="APW123" s="1"/>
      <c r="APX123" s="1"/>
      <c r="APY123" s="1"/>
      <c r="APZ123" s="1"/>
      <c r="AQA123" s="1"/>
      <c r="AQB123" s="1"/>
      <c r="AQC123" s="1"/>
      <c r="AQD123" s="1"/>
      <c r="AQE123" s="1"/>
      <c r="AQF123" s="1"/>
      <c r="AQG123" s="1"/>
      <c r="AQH123" s="1"/>
      <c r="AQI123" s="1"/>
      <c r="AQJ123" s="1"/>
      <c r="AQK123" s="1"/>
      <c r="AQL123" s="1"/>
      <c r="AQM123" s="1"/>
      <c r="AQN123" s="1"/>
      <c r="AQO123" s="1"/>
      <c r="AQP123" s="1"/>
      <c r="AQQ123" s="1"/>
      <c r="AQR123" s="1"/>
      <c r="AQS123" s="1"/>
      <c r="AQT123" s="1"/>
      <c r="AQU123" s="1"/>
      <c r="AQV123" s="1"/>
      <c r="AQW123" s="1"/>
      <c r="AQX123" s="1"/>
      <c r="AQY123" s="1"/>
      <c r="AQZ123" s="1"/>
      <c r="ARA123" s="1"/>
      <c r="ARB123" s="1"/>
      <c r="ARC123" s="1"/>
      <c r="ARD123" s="1"/>
      <c r="ARE123" s="1"/>
      <c r="ARF123" s="1"/>
      <c r="ARG123" s="1"/>
      <c r="ARH123" s="1"/>
      <c r="ARI123" s="1"/>
      <c r="ARJ123" s="1"/>
      <c r="ARK123" s="1"/>
      <c r="ARL123" s="1"/>
      <c r="ARM123" s="1"/>
      <c r="ARN123" s="1"/>
      <c r="ARO123" s="1"/>
      <c r="ARP123" s="1"/>
      <c r="ARQ123" s="1"/>
      <c r="ARR123" s="1"/>
      <c r="ARS123" s="1"/>
      <c r="ART123" s="1"/>
      <c r="ARU123" s="1"/>
      <c r="ARV123" s="1"/>
      <c r="ARW123" s="1"/>
      <c r="ARX123" s="1"/>
      <c r="ARY123" s="1"/>
      <c r="ARZ123" s="1"/>
      <c r="ASA123" s="1"/>
      <c r="ASB123" s="1"/>
      <c r="ASC123" s="1"/>
      <c r="ASD123" s="1"/>
      <c r="ASE123" s="1"/>
      <c r="ASF123" s="1"/>
      <c r="ASG123" s="1"/>
      <c r="ASH123" s="1"/>
      <c r="ASI123" s="1"/>
      <c r="ASJ123" s="1"/>
      <c r="ASK123" s="1"/>
      <c r="ASL123" s="1"/>
      <c r="ASM123" s="1"/>
      <c r="ASN123" s="1"/>
      <c r="ASO123" s="1"/>
      <c r="ASP123" s="1"/>
      <c r="ASQ123" s="1"/>
      <c r="ASR123" s="1"/>
      <c r="ASS123" s="1"/>
      <c r="AST123" s="1"/>
      <c r="ASU123" s="1"/>
      <c r="ASV123" s="1"/>
      <c r="ASW123" s="1"/>
      <c r="ASX123" s="1"/>
      <c r="ASY123" s="1"/>
      <c r="ASZ123" s="1"/>
      <c r="ATA123" s="1"/>
      <c r="ATB123" s="1"/>
      <c r="ATC123" s="1"/>
      <c r="ATD123" s="1"/>
      <c r="ATE123" s="1"/>
      <c r="ATF123" s="1"/>
      <c r="ATG123" s="1"/>
      <c r="ATH123" s="1"/>
      <c r="ATI123" s="1"/>
      <c r="ATJ123" s="1"/>
      <c r="ATK123" s="1"/>
      <c r="ATL123" s="1"/>
      <c r="ATM123" s="1"/>
      <c r="ATN123" s="1"/>
      <c r="ATO123" s="1"/>
      <c r="ATP123" s="1"/>
      <c r="ATQ123" s="1"/>
      <c r="ATR123" s="1"/>
      <c r="ATS123" s="1"/>
      <c r="ATT123" s="1"/>
      <c r="ATU123" s="1"/>
      <c r="ATV123" s="1"/>
      <c r="ATW123" s="1"/>
      <c r="ATX123" s="1"/>
      <c r="ATY123" s="1"/>
      <c r="ATZ123" s="1"/>
      <c r="AUA123" s="1"/>
      <c r="AUB123" s="1"/>
      <c r="AUC123" s="1"/>
      <c r="AUD123" s="1"/>
      <c r="AUE123" s="1"/>
      <c r="AUF123" s="1"/>
      <c r="AUG123" s="1"/>
      <c r="AUH123" s="1"/>
      <c r="AUI123" s="1"/>
      <c r="AUJ123" s="1"/>
      <c r="AUK123" s="1"/>
    </row>
    <row r="124" spans="1:1233" s="519" customFormat="1" ht="14.25">
      <c r="A124" s="53"/>
      <c r="B124" s="97" t="str">
        <f>IF('Client Info'!$E$96="Yes",'Client Info'!$E$61,"N/A")</f>
        <v>N/A</v>
      </c>
      <c r="C124" s="62" t="str">
        <f>IF(B124="ISO 14001",'Client Info'!$B96,"N/A")</f>
        <v>N/A</v>
      </c>
      <c r="D124" s="181"/>
      <c r="E124" s="834">
        <f>'Effective Employees'!F110</f>
        <v>0</v>
      </c>
      <c r="F124" s="831"/>
      <c r="G124" s="835">
        <f>AJ$363</f>
        <v>0</v>
      </c>
      <c r="H124" s="835">
        <f ca="1">(1/3)*AJ363*T124*V124*X124*Z124</f>
        <v>0</v>
      </c>
      <c r="I124" s="835">
        <f ca="1">(2/3)*AJ363*T124*V124*X124*Z124</f>
        <v>0</v>
      </c>
      <c r="J124" s="835" t="e">
        <f ca="1">AJ364*T124*V124*X124*Z124/$AA$10</f>
        <v>#N/A</v>
      </c>
      <c r="K124" s="835">
        <f>IF($K$19="",0,AJ364*T124*V124*X124*Z124/$AA$10)</f>
        <v>0</v>
      </c>
      <c r="L124" s="835">
        <f>IF($L$19="",0,AJ364*T124*V124*X124*Z124/$AA$10)</f>
        <v>0</v>
      </c>
      <c r="M124" s="836" t="e">
        <f ca="1">IF($M$19="",0,AJ364*T124*V124*X124*Z124/$AA$10)</f>
        <v>#N/A</v>
      </c>
      <c r="N124" s="837" t="e">
        <f ca="1">AJ364*T124*V124*X124*Z124/$AA$10</f>
        <v>#N/A</v>
      </c>
      <c r="O124" s="838">
        <f ca="1">AJ365*T124*V124*X124*Z124</f>
        <v>0</v>
      </c>
      <c r="P124" s="53"/>
      <c r="Q124" s="53"/>
      <c r="R124" s="67"/>
      <c r="S124" s="386">
        <f>1</f>
        <v>1</v>
      </c>
      <c r="T124" s="386">
        <f t="shared" si="64"/>
        <v>1</v>
      </c>
      <c r="U124" s="707">
        <f ca="1">'Adjustment Factors'!AP544</f>
        <v>0</v>
      </c>
      <c r="V124" s="208">
        <f t="shared" ca="1" si="65"/>
        <v>1</v>
      </c>
      <c r="W124" s="67">
        <f>-'Client Info'!$C$55/100</f>
        <v>0</v>
      </c>
      <c r="X124" s="67">
        <f t="shared" si="66"/>
        <v>1</v>
      </c>
      <c r="Y124" s="67">
        <f>IF(Overview!$C$14="Yes",1,0)</f>
        <v>0</v>
      </c>
      <c r="Z124" s="67">
        <f>IF(Y124=1,IF('Integrated Reduction'!$C$29="",1,('Integrated Reduction'!$C$29/100+1)),1)</f>
        <v>1</v>
      </c>
      <c r="AA124" s="67">
        <f>IF(Sampling!F132="Yes",1,0)</f>
        <v>0</v>
      </c>
      <c r="AB124" s="67">
        <f>IF(Sampling!L132="Yes",1,0)</f>
        <v>0</v>
      </c>
      <c r="AC124" s="67">
        <f>IF(Sampling!G132="Yes",1,0)</f>
        <v>0</v>
      </c>
      <c r="AD124" s="67">
        <f>IF(Sampling!H132="Yes",1,0)</f>
        <v>0</v>
      </c>
      <c r="AE124" s="67">
        <f>IF(Sampling!I132="Yes",1,0)</f>
        <v>0</v>
      </c>
      <c r="AF124" s="67">
        <f>IF(Sampling!J132="Yes",1,0)</f>
        <v>0</v>
      </c>
      <c r="AG124" s="708">
        <f>IF(Sampling!K132="Yes",1,0)</f>
        <v>0</v>
      </c>
      <c r="AH124" s="791">
        <f t="shared" ca="1" si="34"/>
        <v>0</v>
      </c>
      <c r="AI124" s="791">
        <f t="shared" ca="1" si="33"/>
        <v>0</v>
      </c>
      <c r="AJ124" s="791" t="e">
        <f t="shared" ca="1" si="14"/>
        <v>#N/A</v>
      </c>
      <c r="AK124" s="791">
        <f t="shared" si="67"/>
        <v>0</v>
      </c>
      <c r="AL124" s="791">
        <f t="shared" si="68"/>
        <v>0</v>
      </c>
      <c r="AM124" s="791" t="e">
        <f t="shared" ca="1" si="69"/>
        <v>#N/A</v>
      </c>
      <c r="AN124" s="791" t="e">
        <f t="shared" ca="1" si="70"/>
        <v>#N/A</v>
      </c>
      <c r="AO124" s="791">
        <f t="shared" ca="1" si="35"/>
        <v>0</v>
      </c>
      <c r="AP124" s="791">
        <f t="shared" ca="1" si="36"/>
        <v>0</v>
      </c>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c r="AMK124" s="1"/>
      <c r="AML124" s="1"/>
      <c r="AMM124" s="1"/>
      <c r="AMN124" s="1"/>
      <c r="AMO124" s="1"/>
      <c r="AMP124" s="1"/>
      <c r="AMQ124" s="1"/>
      <c r="AMR124" s="1"/>
      <c r="AMS124" s="1"/>
      <c r="AMT124" s="1"/>
      <c r="AMU124" s="1"/>
      <c r="AMV124" s="1"/>
      <c r="AMW124" s="1"/>
      <c r="AMX124" s="1"/>
      <c r="AMY124" s="1"/>
      <c r="AMZ124" s="1"/>
      <c r="ANA124" s="1"/>
      <c r="ANB124" s="1"/>
      <c r="ANC124" s="1"/>
      <c r="AND124" s="1"/>
      <c r="ANE124" s="1"/>
      <c r="ANF124" s="1"/>
      <c r="ANG124" s="1"/>
      <c r="ANH124" s="1"/>
      <c r="ANI124" s="1"/>
      <c r="ANJ124" s="1"/>
      <c r="ANK124" s="1"/>
      <c r="ANL124" s="1"/>
      <c r="ANM124" s="1"/>
      <c r="ANN124" s="1"/>
      <c r="ANO124" s="1"/>
      <c r="ANP124" s="1"/>
      <c r="ANQ124" s="1"/>
      <c r="ANR124" s="1"/>
      <c r="ANS124" s="1"/>
      <c r="ANT124" s="1"/>
      <c r="ANU124" s="1"/>
      <c r="ANV124" s="1"/>
      <c r="ANW124" s="1"/>
      <c r="ANX124" s="1"/>
      <c r="ANY124" s="1"/>
      <c r="ANZ124" s="1"/>
      <c r="AOA124" s="1"/>
      <c r="AOB124" s="1"/>
      <c r="AOC124" s="1"/>
      <c r="AOD124" s="1"/>
      <c r="AOE124" s="1"/>
      <c r="AOF124" s="1"/>
      <c r="AOG124" s="1"/>
      <c r="AOH124" s="1"/>
      <c r="AOI124" s="1"/>
      <c r="AOJ124" s="1"/>
      <c r="AOK124" s="1"/>
      <c r="AOL124" s="1"/>
      <c r="AOM124" s="1"/>
      <c r="AON124" s="1"/>
      <c r="AOO124" s="1"/>
      <c r="AOP124" s="1"/>
      <c r="AOQ124" s="1"/>
      <c r="AOR124" s="1"/>
      <c r="AOS124" s="1"/>
      <c r="AOT124" s="1"/>
      <c r="AOU124" s="1"/>
      <c r="AOV124" s="1"/>
      <c r="AOW124" s="1"/>
      <c r="AOX124" s="1"/>
      <c r="AOY124" s="1"/>
      <c r="AOZ124" s="1"/>
      <c r="APA124" s="1"/>
      <c r="APB124" s="1"/>
      <c r="APC124" s="1"/>
      <c r="APD124" s="1"/>
      <c r="APE124" s="1"/>
      <c r="APF124" s="1"/>
      <c r="APG124" s="1"/>
      <c r="APH124" s="1"/>
      <c r="API124" s="1"/>
      <c r="APJ124" s="1"/>
      <c r="APK124" s="1"/>
      <c r="APL124" s="1"/>
      <c r="APM124" s="1"/>
      <c r="APN124" s="1"/>
      <c r="APO124" s="1"/>
      <c r="APP124" s="1"/>
      <c r="APQ124" s="1"/>
      <c r="APR124" s="1"/>
      <c r="APS124" s="1"/>
      <c r="APT124" s="1"/>
      <c r="APU124" s="1"/>
      <c r="APV124" s="1"/>
      <c r="APW124" s="1"/>
      <c r="APX124" s="1"/>
      <c r="APY124" s="1"/>
      <c r="APZ124" s="1"/>
      <c r="AQA124" s="1"/>
      <c r="AQB124" s="1"/>
      <c r="AQC124" s="1"/>
      <c r="AQD124" s="1"/>
      <c r="AQE124" s="1"/>
      <c r="AQF124" s="1"/>
      <c r="AQG124" s="1"/>
      <c r="AQH124" s="1"/>
      <c r="AQI124" s="1"/>
      <c r="AQJ124" s="1"/>
      <c r="AQK124" s="1"/>
      <c r="AQL124" s="1"/>
      <c r="AQM124" s="1"/>
      <c r="AQN124" s="1"/>
      <c r="AQO124" s="1"/>
      <c r="AQP124" s="1"/>
      <c r="AQQ124" s="1"/>
      <c r="AQR124" s="1"/>
      <c r="AQS124" s="1"/>
      <c r="AQT124" s="1"/>
      <c r="AQU124" s="1"/>
      <c r="AQV124" s="1"/>
      <c r="AQW124" s="1"/>
      <c r="AQX124" s="1"/>
      <c r="AQY124" s="1"/>
      <c r="AQZ124" s="1"/>
      <c r="ARA124" s="1"/>
      <c r="ARB124" s="1"/>
      <c r="ARC124" s="1"/>
      <c r="ARD124" s="1"/>
      <c r="ARE124" s="1"/>
      <c r="ARF124" s="1"/>
      <c r="ARG124" s="1"/>
      <c r="ARH124" s="1"/>
      <c r="ARI124" s="1"/>
      <c r="ARJ124" s="1"/>
      <c r="ARK124" s="1"/>
      <c r="ARL124" s="1"/>
      <c r="ARM124" s="1"/>
      <c r="ARN124" s="1"/>
      <c r="ARO124" s="1"/>
      <c r="ARP124" s="1"/>
      <c r="ARQ124" s="1"/>
      <c r="ARR124" s="1"/>
      <c r="ARS124" s="1"/>
      <c r="ART124" s="1"/>
      <c r="ARU124" s="1"/>
      <c r="ARV124" s="1"/>
      <c r="ARW124" s="1"/>
      <c r="ARX124" s="1"/>
      <c r="ARY124" s="1"/>
      <c r="ARZ124" s="1"/>
      <c r="ASA124" s="1"/>
      <c r="ASB124" s="1"/>
      <c r="ASC124" s="1"/>
      <c r="ASD124" s="1"/>
      <c r="ASE124" s="1"/>
      <c r="ASF124" s="1"/>
      <c r="ASG124" s="1"/>
      <c r="ASH124" s="1"/>
      <c r="ASI124" s="1"/>
      <c r="ASJ124" s="1"/>
      <c r="ASK124" s="1"/>
      <c r="ASL124" s="1"/>
      <c r="ASM124" s="1"/>
      <c r="ASN124" s="1"/>
      <c r="ASO124" s="1"/>
      <c r="ASP124" s="1"/>
      <c r="ASQ124" s="1"/>
      <c r="ASR124" s="1"/>
      <c r="ASS124" s="1"/>
      <c r="AST124" s="1"/>
      <c r="ASU124" s="1"/>
      <c r="ASV124" s="1"/>
      <c r="ASW124" s="1"/>
      <c r="ASX124" s="1"/>
      <c r="ASY124" s="1"/>
      <c r="ASZ124" s="1"/>
      <c r="ATA124" s="1"/>
      <c r="ATB124" s="1"/>
      <c r="ATC124" s="1"/>
      <c r="ATD124" s="1"/>
      <c r="ATE124" s="1"/>
      <c r="ATF124" s="1"/>
      <c r="ATG124" s="1"/>
      <c r="ATH124" s="1"/>
      <c r="ATI124" s="1"/>
      <c r="ATJ124" s="1"/>
      <c r="ATK124" s="1"/>
      <c r="ATL124" s="1"/>
      <c r="ATM124" s="1"/>
      <c r="ATN124" s="1"/>
      <c r="ATO124" s="1"/>
      <c r="ATP124" s="1"/>
      <c r="ATQ124" s="1"/>
      <c r="ATR124" s="1"/>
      <c r="ATS124" s="1"/>
      <c r="ATT124" s="1"/>
      <c r="ATU124" s="1"/>
      <c r="ATV124" s="1"/>
      <c r="ATW124" s="1"/>
      <c r="ATX124" s="1"/>
      <c r="ATY124" s="1"/>
      <c r="ATZ124" s="1"/>
      <c r="AUA124" s="1"/>
      <c r="AUB124" s="1"/>
      <c r="AUC124" s="1"/>
      <c r="AUD124" s="1"/>
      <c r="AUE124" s="1"/>
      <c r="AUF124" s="1"/>
      <c r="AUG124" s="1"/>
      <c r="AUH124" s="1"/>
      <c r="AUI124" s="1"/>
      <c r="AUJ124" s="1"/>
      <c r="AUK124" s="1"/>
    </row>
    <row r="125" spans="1:1233" s="519" customFormat="1" ht="14.25">
      <c r="A125" s="53"/>
      <c r="B125" s="98" t="str">
        <f>IF('Client Info'!$F$96="Yes",'Client Info'!$F$61,"N/A")</f>
        <v>N/A</v>
      </c>
      <c r="C125" s="99" t="str">
        <f>IF(B125="ISO 45001",'Client Info'!$B96,"N/A")</f>
        <v>N/A</v>
      </c>
      <c r="D125" s="182"/>
      <c r="E125" s="839">
        <f>'Effective Employees'!F111</f>
        <v>0</v>
      </c>
      <c r="F125" s="831"/>
      <c r="G125" s="840">
        <f>AJ$378</f>
        <v>0</v>
      </c>
      <c r="H125" s="840">
        <f ca="1">(1/3)*AJ378*T125*V125*X125*Z125</f>
        <v>0</v>
      </c>
      <c r="I125" s="840">
        <f ca="1">(2/3)*AJ378*T125*V125*X125*Z125</f>
        <v>0</v>
      </c>
      <c r="J125" s="840" t="e">
        <f ca="1">AJ379*T125*V125*X125*Z125/$AA$10</f>
        <v>#N/A</v>
      </c>
      <c r="K125" s="840">
        <f>IF($K$19="",0,AJ379*T125*V125*X125*Z125/$AA$10)</f>
        <v>0</v>
      </c>
      <c r="L125" s="840">
        <f>IF($L$19="",0,AJ379*T125*V125*X125*Z125/$AA$10)</f>
        <v>0</v>
      </c>
      <c r="M125" s="841" t="e">
        <f ca="1">IF($M$19="",0,AJ379*T125*V125*X125*Z125/$AA$10)</f>
        <v>#N/A</v>
      </c>
      <c r="N125" s="841" t="e">
        <f ca="1">AJ379*T125*V125*X125*Z125/$AA$10</f>
        <v>#N/A</v>
      </c>
      <c r="O125" s="842">
        <f ca="1">AJ380*T125*V125*X125*Z125</f>
        <v>0</v>
      </c>
      <c r="P125" s="53"/>
      <c r="Q125" s="53"/>
      <c r="R125" s="67"/>
      <c r="S125" s="709">
        <f>1</f>
        <v>1</v>
      </c>
      <c r="T125" s="709">
        <f t="shared" si="64"/>
        <v>1</v>
      </c>
      <c r="U125" s="710">
        <f ca="1">'Adjustment Factors'!BC544</f>
        <v>0</v>
      </c>
      <c r="V125" s="711">
        <f t="shared" ca="1" si="65"/>
        <v>1</v>
      </c>
      <c r="W125" s="712">
        <f>-'Client Info'!$C$55/100</f>
        <v>0</v>
      </c>
      <c r="X125" s="712">
        <f t="shared" si="66"/>
        <v>1</v>
      </c>
      <c r="Y125" s="712">
        <f>IF(Overview!$C$15="Yes",1,0)</f>
        <v>0</v>
      </c>
      <c r="Z125" s="712">
        <f>IF(Y125=1,IF('Integrated Reduction'!$C$29="",1,('Integrated Reduction'!$C$29/100+1)),1)</f>
        <v>1</v>
      </c>
      <c r="AA125" s="712">
        <f>IF(Sampling!F133="Yes",1,0)</f>
        <v>0</v>
      </c>
      <c r="AB125" s="712">
        <f>IF(Sampling!L133="Yes",1,0)</f>
        <v>0</v>
      </c>
      <c r="AC125" s="712">
        <f>IF(Sampling!G133="Yes",1,0)</f>
        <v>0</v>
      </c>
      <c r="AD125" s="712">
        <f>IF(Sampling!H133="Yes",1,0)</f>
        <v>0</v>
      </c>
      <c r="AE125" s="712">
        <f>IF(Sampling!I133="Yes",1,0)</f>
        <v>0</v>
      </c>
      <c r="AF125" s="712">
        <f>IF(Sampling!J133="Yes",1,0)</f>
        <v>0</v>
      </c>
      <c r="AG125" s="713">
        <f>IF(Sampling!K133="Yes",1,0)</f>
        <v>0</v>
      </c>
      <c r="AH125" s="792">
        <f t="shared" ca="1" si="34"/>
        <v>0</v>
      </c>
      <c r="AI125" s="792">
        <f t="shared" ca="1" si="33"/>
        <v>0</v>
      </c>
      <c r="AJ125" s="792" t="e">
        <f t="shared" ca="1" si="14"/>
        <v>#N/A</v>
      </c>
      <c r="AK125" s="792">
        <f t="shared" si="67"/>
        <v>0</v>
      </c>
      <c r="AL125" s="792">
        <f t="shared" si="68"/>
        <v>0</v>
      </c>
      <c r="AM125" s="792" t="e">
        <f t="shared" ca="1" si="69"/>
        <v>#N/A</v>
      </c>
      <c r="AN125" s="792" t="e">
        <f t="shared" ca="1" si="70"/>
        <v>#N/A</v>
      </c>
      <c r="AO125" s="792">
        <f t="shared" ca="1" si="35"/>
        <v>0</v>
      </c>
      <c r="AP125" s="792">
        <f t="shared" ca="1" si="36"/>
        <v>0</v>
      </c>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c r="AMK125" s="1"/>
      <c r="AML125" s="1"/>
      <c r="AMM125" s="1"/>
      <c r="AMN125" s="1"/>
      <c r="AMO125" s="1"/>
      <c r="AMP125" s="1"/>
      <c r="AMQ125" s="1"/>
      <c r="AMR125" s="1"/>
      <c r="AMS125" s="1"/>
      <c r="AMT125" s="1"/>
      <c r="AMU125" s="1"/>
      <c r="AMV125" s="1"/>
      <c r="AMW125" s="1"/>
      <c r="AMX125" s="1"/>
      <c r="AMY125" s="1"/>
      <c r="AMZ125" s="1"/>
      <c r="ANA125" s="1"/>
      <c r="ANB125" s="1"/>
      <c r="ANC125" s="1"/>
      <c r="AND125" s="1"/>
      <c r="ANE125" s="1"/>
      <c r="ANF125" s="1"/>
      <c r="ANG125" s="1"/>
      <c r="ANH125" s="1"/>
      <c r="ANI125" s="1"/>
      <c r="ANJ125" s="1"/>
      <c r="ANK125" s="1"/>
      <c r="ANL125" s="1"/>
      <c r="ANM125" s="1"/>
      <c r="ANN125" s="1"/>
      <c r="ANO125" s="1"/>
      <c r="ANP125" s="1"/>
      <c r="ANQ125" s="1"/>
      <c r="ANR125" s="1"/>
      <c r="ANS125" s="1"/>
      <c r="ANT125" s="1"/>
      <c r="ANU125" s="1"/>
      <c r="ANV125" s="1"/>
      <c r="ANW125" s="1"/>
      <c r="ANX125" s="1"/>
      <c r="ANY125" s="1"/>
      <c r="ANZ125" s="1"/>
      <c r="AOA125" s="1"/>
      <c r="AOB125" s="1"/>
      <c r="AOC125" s="1"/>
      <c r="AOD125" s="1"/>
      <c r="AOE125" s="1"/>
      <c r="AOF125" s="1"/>
      <c r="AOG125" s="1"/>
      <c r="AOH125" s="1"/>
      <c r="AOI125" s="1"/>
      <c r="AOJ125" s="1"/>
      <c r="AOK125" s="1"/>
      <c r="AOL125" s="1"/>
      <c r="AOM125" s="1"/>
      <c r="AON125" s="1"/>
      <c r="AOO125" s="1"/>
      <c r="AOP125" s="1"/>
      <c r="AOQ125" s="1"/>
      <c r="AOR125" s="1"/>
      <c r="AOS125" s="1"/>
      <c r="AOT125" s="1"/>
      <c r="AOU125" s="1"/>
      <c r="AOV125" s="1"/>
      <c r="AOW125" s="1"/>
      <c r="AOX125" s="1"/>
      <c r="AOY125" s="1"/>
      <c r="AOZ125" s="1"/>
      <c r="APA125" s="1"/>
      <c r="APB125" s="1"/>
      <c r="APC125" s="1"/>
      <c r="APD125" s="1"/>
      <c r="APE125" s="1"/>
      <c r="APF125" s="1"/>
      <c r="APG125" s="1"/>
      <c r="APH125" s="1"/>
      <c r="API125" s="1"/>
      <c r="APJ125" s="1"/>
      <c r="APK125" s="1"/>
      <c r="APL125" s="1"/>
      <c r="APM125" s="1"/>
      <c r="APN125" s="1"/>
      <c r="APO125" s="1"/>
      <c r="APP125" s="1"/>
      <c r="APQ125" s="1"/>
      <c r="APR125" s="1"/>
      <c r="APS125" s="1"/>
      <c r="APT125" s="1"/>
      <c r="APU125" s="1"/>
      <c r="APV125" s="1"/>
      <c r="APW125" s="1"/>
      <c r="APX125" s="1"/>
      <c r="APY125" s="1"/>
      <c r="APZ125" s="1"/>
      <c r="AQA125" s="1"/>
      <c r="AQB125" s="1"/>
      <c r="AQC125" s="1"/>
      <c r="AQD125" s="1"/>
      <c r="AQE125" s="1"/>
      <c r="AQF125" s="1"/>
      <c r="AQG125" s="1"/>
      <c r="AQH125" s="1"/>
      <c r="AQI125" s="1"/>
      <c r="AQJ125" s="1"/>
      <c r="AQK125" s="1"/>
      <c r="AQL125" s="1"/>
      <c r="AQM125" s="1"/>
      <c r="AQN125" s="1"/>
      <c r="AQO125" s="1"/>
      <c r="AQP125" s="1"/>
      <c r="AQQ125" s="1"/>
      <c r="AQR125" s="1"/>
      <c r="AQS125" s="1"/>
      <c r="AQT125" s="1"/>
      <c r="AQU125" s="1"/>
      <c r="AQV125" s="1"/>
      <c r="AQW125" s="1"/>
      <c r="AQX125" s="1"/>
      <c r="AQY125" s="1"/>
      <c r="AQZ125" s="1"/>
      <c r="ARA125" s="1"/>
      <c r="ARB125" s="1"/>
      <c r="ARC125" s="1"/>
      <c r="ARD125" s="1"/>
      <c r="ARE125" s="1"/>
      <c r="ARF125" s="1"/>
      <c r="ARG125" s="1"/>
      <c r="ARH125" s="1"/>
      <c r="ARI125" s="1"/>
      <c r="ARJ125" s="1"/>
      <c r="ARK125" s="1"/>
      <c r="ARL125" s="1"/>
      <c r="ARM125" s="1"/>
      <c r="ARN125" s="1"/>
      <c r="ARO125" s="1"/>
      <c r="ARP125" s="1"/>
      <c r="ARQ125" s="1"/>
      <c r="ARR125" s="1"/>
      <c r="ARS125" s="1"/>
      <c r="ART125" s="1"/>
      <c r="ARU125" s="1"/>
      <c r="ARV125" s="1"/>
      <c r="ARW125" s="1"/>
      <c r="ARX125" s="1"/>
      <c r="ARY125" s="1"/>
      <c r="ARZ125" s="1"/>
      <c r="ASA125" s="1"/>
      <c r="ASB125" s="1"/>
      <c r="ASC125" s="1"/>
      <c r="ASD125" s="1"/>
      <c r="ASE125" s="1"/>
      <c r="ASF125" s="1"/>
      <c r="ASG125" s="1"/>
      <c r="ASH125" s="1"/>
      <c r="ASI125" s="1"/>
      <c r="ASJ125" s="1"/>
      <c r="ASK125" s="1"/>
      <c r="ASL125" s="1"/>
      <c r="ASM125" s="1"/>
      <c r="ASN125" s="1"/>
      <c r="ASO125" s="1"/>
      <c r="ASP125" s="1"/>
      <c r="ASQ125" s="1"/>
      <c r="ASR125" s="1"/>
      <c r="ASS125" s="1"/>
      <c r="AST125" s="1"/>
      <c r="ASU125" s="1"/>
      <c r="ASV125" s="1"/>
      <c r="ASW125" s="1"/>
      <c r="ASX125" s="1"/>
      <c r="ASY125" s="1"/>
      <c r="ASZ125" s="1"/>
      <c r="ATA125" s="1"/>
      <c r="ATB125" s="1"/>
      <c r="ATC125" s="1"/>
      <c r="ATD125" s="1"/>
      <c r="ATE125" s="1"/>
      <c r="ATF125" s="1"/>
      <c r="ATG125" s="1"/>
      <c r="ATH125" s="1"/>
      <c r="ATI125" s="1"/>
      <c r="ATJ125" s="1"/>
      <c r="ATK125" s="1"/>
      <c r="ATL125" s="1"/>
      <c r="ATM125" s="1"/>
      <c r="ATN125" s="1"/>
      <c r="ATO125" s="1"/>
      <c r="ATP125" s="1"/>
      <c r="ATQ125" s="1"/>
      <c r="ATR125" s="1"/>
      <c r="ATS125" s="1"/>
      <c r="ATT125" s="1"/>
      <c r="ATU125" s="1"/>
      <c r="ATV125" s="1"/>
      <c r="ATW125" s="1"/>
      <c r="ATX125" s="1"/>
      <c r="ATY125" s="1"/>
      <c r="ATZ125" s="1"/>
      <c r="AUA125" s="1"/>
      <c r="AUB125" s="1"/>
      <c r="AUC125" s="1"/>
      <c r="AUD125" s="1"/>
      <c r="AUE125" s="1"/>
      <c r="AUF125" s="1"/>
      <c r="AUG125" s="1"/>
      <c r="AUH125" s="1"/>
      <c r="AUI125" s="1"/>
      <c r="AUJ125" s="1"/>
      <c r="AUK125" s="1"/>
    </row>
    <row r="126" spans="1:1233" s="519" customFormat="1" ht="14.25">
      <c r="A126" s="53"/>
      <c r="B126" s="95" t="str">
        <f>IF('Client Info'!$D$97="Yes",'Client Info'!$D$61,"N/A")</f>
        <v>N/A</v>
      </c>
      <c r="C126" s="96" t="str">
        <f>IF(B126="ISO 9001",'Client Info'!$B97,"N/A")</f>
        <v>N/A</v>
      </c>
      <c r="D126" s="180"/>
      <c r="E126" s="843">
        <f>'Effective Employees'!F112</f>
        <v>0</v>
      </c>
      <c r="F126" s="831"/>
      <c r="G126" s="832">
        <f>AK$345</f>
        <v>0</v>
      </c>
      <c r="H126" s="832">
        <f ca="1">(1/3)*AK345*T126*V126*X126*Z126</f>
        <v>0</v>
      </c>
      <c r="I126" s="832">
        <f ca="1">(2/3)*AK345*T126*V126*X126*Z126</f>
        <v>0</v>
      </c>
      <c r="J126" s="832" t="e">
        <f ca="1">AK346*T126*V126*X126*Z126/$AA$10</f>
        <v>#N/A</v>
      </c>
      <c r="K126" s="832">
        <f>IF($K$19="",0,AK346*T126*V126*X126*Z126/$AA$10)</f>
        <v>0</v>
      </c>
      <c r="L126" s="832">
        <f>IF($L$19="",0,AK346*T126*V126*X126*Z126/$AA$10)</f>
        <v>0</v>
      </c>
      <c r="M126" s="833" t="e">
        <f ca="1">IF($M$19="",0,AK346*T126*V126*X126*Z126/$AA$10)</f>
        <v>#N/A</v>
      </c>
      <c r="N126" s="844" t="e">
        <f ca="1">AK346*T126*V126*X126*Z126/$AA$10</f>
        <v>#N/A</v>
      </c>
      <c r="O126" s="436">
        <f ca="1">AK347*T126*V126*X126*Z126</f>
        <v>0</v>
      </c>
      <c r="P126" s="53"/>
      <c r="Q126" s="53"/>
      <c r="R126" s="67"/>
      <c r="S126" s="702">
        <f>1</f>
        <v>1</v>
      </c>
      <c r="T126" s="702">
        <f t="shared" si="64"/>
        <v>1</v>
      </c>
      <c r="U126" s="703">
        <f ca="1">'Adjustment Factors'!AA545</f>
        <v>0</v>
      </c>
      <c r="V126" s="704">
        <f t="shared" ca="1" si="65"/>
        <v>1</v>
      </c>
      <c r="W126" s="705">
        <f>-'Client Info'!$C$55/100</f>
        <v>0</v>
      </c>
      <c r="X126" s="705">
        <f t="shared" si="66"/>
        <v>1</v>
      </c>
      <c r="Y126" s="705">
        <f>IF(Overview!$C$13="Yes",1,0)</f>
        <v>0</v>
      </c>
      <c r="Z126" s="705">
        <f>IF(Y126=1,IF('Integrated Reduction'!$C$29="",1,('Integrated Reduction'!$C$29/100+1)),1)</f>
        <v>1</v>
      </c>
      <c r="AA126" s="705">
        <f>IF(Sampling!F134="Yes",1,0)</f>
        <v>0</v>
      </c>
      <c r="AB126" s="705">
        <f>IF(Sampling!L134="Yes",1,0)</f>
        <v>0</v>
      </c>
      <c r="AC126" s="705">
        <f>IF(Sampling!G134="Yes",1,0)</f>
        <v>0</v>
      </c>
      <c r="AD126" s="705">
        <f>IF(Sampling!H134="Yes",1,0)</f>
        <v>0</v>
      </c>
      <c r="AE126" s="705">
        <f>IF(Sampling!I134="Yes",1,0)</f>
        <v>0</v>
      </c>
      <c r="AF126" s="705">
        <f>IF(Sampling!J134="Yes",1,0)</f>
        <v>0</v>
      </c>
      <c r="AG126" s="706">
        <f>IF(Sampling!K134="Yes",1,0)</f>
        <v>0</v>
      </c>
      <c r="AH126" s="790">
        <f t="shared" ca="1" si="34"/>
        <v>0</v>
      </c>
      <c r="AI126" s="790">
        <f t="shared" ca="1" si="33"/>
        <v>0</v>
      </c>
      <c r="AJ126" s="790" t="e">
        <f t="shared" ca="1" si="14"/>
        <v>#N/A</v>
      </c>
      <c r="AK126" s="790">
        <f t="shared" si="67"/>
        <v>0</v>
      </c>
      <c r="AL126" s="790">
        <f t="shared" si="68"/>
        <v>0</v>
      </c>
      <c r="AM126" s="790" t="e">
        <f t="shared" ca="1" si="69"/>
        <v>#N/A</v>
      </c>
      <c r="AN126" s="790" t="e">
        <f t="shared" ca="1" si="70"/>
        <v>#N/A</v>
      </c>
      <c r="AO126" s="790">
        <f t="shared" ca="1" si="35"/>
        <v>0</v>
      </c>
      <c r="AP126" s="790">
        <f t="shared" ca="1" si="36"/>
        <v>0</v>
      </c>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c r="AMK126" s="1"/>
      <c r="AML126" s="1"/>
      <c r="AMM126" s="1"/>
      <c r="AMN126" s="1"/>
      <c r="AMO126" s="1"/>
      <c r="AMP126" s="1"/>
      <c r="AMQ126" s="1"/>
      <c r="AMR126" s="1"/>
      <c r="AMS126" s="1"/>
      <c r="AMT126" s="1"/>
      <c r="AMU126" s="1"/>
      <c r="AMV126" s="1"/>
      <c r="AMW126" s="1"/>
      <c r="AMX126" s="1"/>
      <c r="AMY126" s="1"/>
      <c r="AMZ126" s="1"/>
      <c r="ANA126" s="1"/>
      <c r="ANB126" s="1"/>
      <c r="ANC126" s="1"/>
      <c r="AND126" s="1"/>
      <c r="ANE126" s="1"/>
      <c r="ANF126" s="1"/>
      <c r="ANG126" s="1"/>
      <c r="ANH126" s="1"/>
      <c r="ANI126" s="1"/>
      <c r="ANJ126" s="1"/>
      <c r="ANK126" s="1"/>
      <c r="ANL126" s="1"/>
      <c r="ANM126" s="1"/>
      <c r="ANN126" s="1"/>
      <c r="ANO126" s="1"/>
      <c r="ANP126" s="1"/>
      <c r="ANQ126" s="1"/>
      <c r="ANR126" s="1"/>
      <c r="ANS126" s="1"/>
      <c r="ANT126" s="1"/>
      <c r="ANU126" s="1"/>
      <c r="ANV126" s="1"/>
      <c r="ANW126" s="1"/>
      <c r="ANX126" s="1"/>
      <c r="ANY126" s="1"/>
      <c r="ANZ126" s="1"/>
      <c r="AOA126" s="1"/>
      <c r="AOB126" s="1"/>
      <c r="AOC126" s="1"/>
      <c r="AOD126" s="1"/>
      <c r="AOE126" s="1"/>
      <c r="AOF126" s="1"/>
      <c r="AOG126" s="1"/>
      <c r="AOH126" s="1"/>
      <c r="AOI126" s="1"/>
      <c r="AOJ126" s="1"/>
      <c r="AOK126" s="1"/>
      <c r="AOL126" s="1"/>
      <c r="AOM126" s="1"/>
      <c r="AON126" s="1"/>
      <c r="AOO126" s="1"/>
      <c r="AOP126" s="1"/>
      <c r="AOQ126" s="1"/>
      <c r="AOR126" s="1"/>
      <c r="AOS126" s="1"/>
      <c r="AOT126" s="1"/>
      <c r="AOU126" s="1"/>
      <c r="AOV126" s="1"/>
      <c r="AOW126" s="1"/>
      <c r="AOX126" s="1"/>
      <c r="AOY126" s="1"/>
      <c r="AOZ126" s="1"/>
      <c r="APA126" s="1"/>
      <c r="APB126" s="1"/>
      <c r="APC126" s="1"/>
      <c r="APD126" s="1"/>
      <c r="APE126" s="1"/>
      <c r="APF126" s="1"/>
      <c r="APG126" s="1"/>
      <c r="APH126" s="1"/>
      <c r="API126" s="1"/>
      <c r="APJ126" s="1"/>
      <c r="APK126" s="1"/>
      <c r="APL126" s="1"/>
      <c r="APM126" s="1"/>
      <c r="APN126" s="1"/>
      <c r="APO126" s="1"/>
      <c r="APP126" s="1"/>
      <c r="APQ126" s="1"/>
      <c r="APR126" s="1"/>
      <c r="APS126" s="1"/>
      <c r="APT126" s="1"/>
      <c r="APU126" s="1"/>
      <c r="APV126" s="1"/>
      <c r="APW126" s="1"/>
      <c r="APX126" s="1"/>
      <c r="APY126" s="1"/>
      <c r="APZ126" s="1"/>
      <c r="AQA126" s="1"/>
      <c r="AQB126" s="1"/>
      <c r="AQC126" s="1"/>
      <c r="AQD126" s="1"/>
      <c r="AQE126" s="1"/>
      <c r="AQF126" s="1"/>
      <c r="AQG126" s="1"/>
      <c r="AQH126" s="1"/>
      <c r="AQI126" s="1"/>
      <c r="AQJ126" s="1"/>
      <c r="AQK126" s="1"/>
      <c r="AQL126" s="1"/>
      <c r="AQM126" s="1"/>
      <c r="AQN126" s="1"/>
      <c r="AQO126" s="1"/>
      <c r="AQP126" s="1"/>
      <c r="AQQ126" s="1"/>
      <c r="AQR126" s="1"/>
      <c r="AQS126" s="1"/>
      <c r="AQT126" s="1"/>
      <c r="AQU126" s="1"/>
      <c r="AQV126" s="1"/>
      <c r="AQW126" s="1"/>
      <c r="AQX126" s="1"/>
      <c r="AQY126" s="1"/>
      <c r="AQZ126" s="1"/>
      <c r="ARA126" s="1"/>
      <c r="ARB126" s="1"/>
      <c r="ARC126" s="1"/>
      <c r="ARD126" s="1"/>
      <c r="ARE126" s="1"/>
      <c r="ARF126" s="1"/>
      <c r="ARG126" s="1"/>
      <c r="ARH126" s="1"/>
      <c r="ARI126" s="1"/>
      <c r="ARJ126" s="1"/>
      <c r="ARK126" s="1"/>
      <c r="ARL126" s="1"/>
      <c r="ARM126" s="1"/>
      <c r="ARN126" s="1"/>
      <c r="ARO126" s="1"/>
      <c r="ARP126" s="1"/>
      <c r="ARQ126" s="1"/>
      <c r="ARR126" s="1"/>
      <c r="ARS126" s="1"/>
      <c r="ART126" s="1"/>
      <c r="ARU126" s="1"/>
      <c r="ARV126" s="1"/>
      <c r="ARW126" s="1"/>
      <c r="ARX126" s="1"/>
      <c r="ARY126" s="1"/>
      <c r="ARZ126" s="1"/>
      <c r="ASA126" s="1"/>
      <c r="ASB126" s="1"/>
      <c r="ASC126" s="1"/>
      <c r="ASD126" s="1"/>
      <c r="ASE126" s="1"/>
      <c r="ASF126" s="1"/>
      <c r="ASG126" s="1"/>
      <c r="ASH126" s="1"/>
      <c r="ASI126" s="1"/>
      <c r="ASJ126" s="1"/>
      <c r="ASK126" s="1"/>
      <c r="ASL126" s="1"/>
      <c r="ASM126" s="1"/>
      <c r="ASN126" s="1"/>
      <c r="ASO126" s="1"/>
      <c r="ASP126" s="1"/>
      <c r="ASQ126" s="1"/>
      <c r="ASR126" s="1"/>
      <c r="ASS126" s="1"/>
      <c r="AST126" s="1"/>
      <c r="ASU126" s="1"/>
      <c r="ASV126" s="1"/>
      <c r="ASW126" s="1"/>
      <c r="ASX126" s="1"/>
      <c r="ASY126" s="1"/>
      <c r="ASZ126" s="1"/>
      <c r="ATA126" s="1"/>
      <c r="ATB126" s="1"/>
      <c r="ATC126" s="1"/>
      <c r="ATD126" s="1"/>
      <c r="ATE126" s="1"/>
      <c r="ATF126" s="1"/>
      <c r="ATG126" s="1"/>
      <c r="ATH126" s="1"/>
      <c r="ATI126" s="1"/>
      <c r="ATJ126" s="1"/>
      <c r="ATK126" s="1"/>
      <c r="ATL126" s="1"/>
      <c r="ATM126" s="1"/>
      <c r="ATN126" s="1"/>
      <c r="ATO126" s="1"/>
      <c r="ATP126" s="1"/>
      <c r="ATQ126" s="1"/>
      <c r="ATR126" s="1"/>
      <c r="ATS126" s="1"/>
      <c r="ATT126" s="1"/>
      <c r="ATU126" s="1"/>
      <c r="ATV126" s="1"/>
      <c r="ATW126" s="1"/>
      <c r="ATX126" s="1"/>
      <c r="ATY126" s="1"/>
      <c r="ATZ126" s="1"/>
      <c r="AUA126" s="1"/>
      <c r="AUB126" s="1"/>
      <c r="AUC126" s="1"/>
      <c r="AUD126" s="1"/>
      <c r="AUE126" s="1"/>
      <c r="AUF126" s="1"/>
      <c r="AUG126" s="1"/>
      <c r="AUH126" s="1"/>
      <c r="AUI126" s="1"/>
      <c r="AUJ126" s="1"/>
      <c r="AUK126" s="1"/>
    </row>
    <row r="127" spans="1:1233" s="519" customFormat="1" ht="14.25">
      <c r="A127" s="53"/>
      <c r="B127" s="97" t="str">
        <f>IF('Client Info'!$E$97="Yes",'Client Info'!$E$61,"N/A")</f>
        <v>N/A</v>
      </c>
      <c r="C127" s="62" t="str">
        <f>IF(B127="ISO 14001",'Client Info'!$B97,"N/A")</f>
        <v>N/A</v>
      </c>
      <c r="D127" s="181"/>
      <c r="E127" s="834">
        <f>'Effective Employees'!F113</f>
        <v>0</v>
      </c>
      <c r="F127" s="831"/>
      <c r="G127" s="835">
        <f>AK$363</f>
        <v>0</v>
      </c>
      <c r="H127" s="835">
        <f ca="1">(1/3)*AK363*T127*V127*X127*Z127</f>
        <v>0</v>
      </c>
      <c r="I127" s="835">
        <f ca="1">(2/3)*AK363*T127*V127*X127*Z127</f>
        <v>0</v>
      </c>
      <c r="J127" s="835" t="e">
        <f ca="1">AK364*T127*V127*X127*Z127/$AA$10</f>
        <v>#N/A</v>
      </c>
      <c r="K127" s="835">
        <f>IF($K$19="",0,AK364*T127*V127*X127*Z127/$AA$10)</f>
        <v>0</v>
      </c>
      <c r="L127" s="835">
        <f>IF($L$19="",0,AK364*T127*V127*X127*Z127/$AA$10)</f>
        <v>0</v>
      </c>
      <c r="M127" s="836" t="e">
        <f ca="1">IF($M$19="",0,AK364*T127*V127*X127*Z127/$AA$10)</f>
        <v>#N/A</v>
      </c>
      <c r="N127" s="837" t="e">
        <f ca="1">AK364*T127*V127*X127*Z127/$AA$10</f>
        <v>#N/A</v>
      </c>
      <c r="O127" s="838">
        <f ca="1">AK365*T127*V127*X127*Z127</f>
        <v>0</v>
      </c>
      <c r="P127" s="53"/>
      <c r="Q127" s="53"/>
      <c r="R127" s="67"/>
      <c r="S127" s="386">
        <f>1</f>
        <v>1</v>
      </c>
      <c r="T127" s="386">
        <f t="shared" si="64"/>
        <v>1</v>
      </c>
      <c r="U127" s="707">
        <f ca="1">'Adjustment Factors'!AP545</f>
        <v>0</v>
      </c>
      <c r="V127" s="208">
        <f t="shared" ca="1" si="65"/>
        <v>1</v>
      </c>
      <c r="W127" s="67">
        <f>-'Client Info'!$C$55/100</f>
        <v>0</v>
      </c>
      <c r="X127" s="67">
        <f t="shared" si="66"/>
        <v>1</v>
      </c>
      <c r="Y127" s="67">
        <f>IF(Overview!$C$14="Yes",1,0)</f>
        <v>0</v>
      </c>
      <c r="Z127" s="67">
        <f>IF(Y127=1,IF('Integrated Reduction'!$C$29="",1,('Integrated Reduction'!$C$29/100+1)),1)</f>
        <v>1</v>
      </c>
      <c r="AA127" s="67">
        <f>IF(Sampling!F135="Yes",1,0)</f>
        <v>0</v>
      </c>
      <c r="AB127" s="67">
        <f>IF(Sampling!L135="Yes",1,0)</f>
        <v>0</v>
      </c>
      <c r="AC127" s="67">
        <f>IF(Sampling!G135="Yes",1,0)</f>
        <v>0</v>
      </c>
      <c r="AD127" s="67">
        <f>IF(Sampling!H135="Yes",1,0)</f>
        <v>0</v>
      </c>
      <c r="AE127" s="67">
        <f>IF(Sampling!I135="Yes",1,0)</f>
        <v>0</v>
      </c>
      <c r="AF127" s="67">
        <f>IF(Sampling!J135="Yes",1,0)</f>
        <v>0</v>
      </c>
      <c r="AG127" s="708">
        <f>IF(Sampling!K135="Yes",1,0)</f>
        <v>0</v>
      </c>
      <c r="AH127" s="791">
        <f t="shared" ca="1" si="34"/>
        <v>0</v>
      </c>
      <c r="AI127" s="791">
        <f t="shared" ca="1" si="33"/>
        <v>0</v>
      </c>
      <c r="AJ127" s="791" t="e">
        <f t="shared" ca="1" si="14"/>
        <v>#N/A</v>
      </c>
      <c r="AK127" s="791">
        <f t="shared" si="67"/>
        <v>0</v>
      </c>
      <c r="AL127" s="791">
        <f t="shared" si="68"/>
        <v>0</v>
      </c>
      <c r="AM127" s="791" t="e">
        <f t="shared" ca="1" si="69"/>
        <v>#N/A</v>
      </c>
      <c r="AN127" s="791" t="e">
        <f t="shared" ca="1" si="70"/>
        <v>#N/A</v>
      </c>
      <c r="AO127" s="791">
        <f t="shared" ca="1" si="35"/>
        <v>0</v>
      </c>
      <c r="AP127" s="791">
        <f t="shared" ca="1" si="36"/>
        <v>0</v>
      </c>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c r="AMK127" s="1"/>
      <c r="AML127" s="1"/>
      <c r="AMM127" s="1"/>
      <c r="AMN127" s="1"/>
      <c r="AMO127" s="1"/>
      <c r="AMP127" s="1"/>
      <c r="AMQ127" s="1"/>
      <c r="AMR127" s="1"/>
      <c r="AMS127" s="1"/>
      <c r="AMT127" s="1"/>
      <c r="AMU127" s="1"/>
      <c r="AMV127" s="1"/>
      <c r="AMW127" s="1"/>
      <c r="AMX127" s="1"/>
      <c r="AMY127" s="1"/>
      <c r="AMZ127" s="1"/>
      <c r="ANA127" s="1"/>
      <c r="ANB127" s="1"/>
      <c r="ANC127" s="1"/>
      <c r="AND127" s="1"/>
      <c r="ANE127" s="1"/>
      <c r="ANF127" s="1"/>
      <c r="ANG127" s="1"/>
      <c r="ANH127" s="1"/>
      <c r="ANI127" s="1"/>
      <c r="ANJ127" s="1"/>
      <c r="ANK127" s="1"/>
      <c r="ANL127" s="1"/>
      <c r="ANM127" s="1"/>
      <c r="ANN127" s="1"/>
      <c r="ANO127" s="1"/>
      <c r="ANP127" s="1"/>
      <c r="ANQ127" s="1"/>
      <c r="ANR127" s="1"/>
      <c r="ANS127" s="1"/>
      <c r="ANT127" s="1"/>
      <c r="ANU127" s="1"/>
      <c r="ANV127" s="1"/>
      <c r="ANW127" s="1"/>
      <c r="ANX127" s="1"/>
      <c r="ANY127" s="1"/>
      <c r="ANZ127" s="1"/>
      <c r="AOA127" s="1"/>
      <c r="AOB127" s="1"/>
      <c r="AOC127" s="1"/>
      <c r="AOD127" s="1"/>
      <c r="AOE127" s="1"/>
      <c r="AOF127" s="1"/>
      <c r="AOG127" s="1"/>
      <c r="AOH127" s="1"/>
      <c r="AOI127" s="1"/>
      <c r="AOJ127" s="1"/>
      <c r="AOK127" s="1"/>
      <c r="AOL127" s="1"/>
      <c r="AOM127" s="1"/>
      <c r="AON127" s="1"/>
      <c r="AOO127" s="1"/>
      <c r="AOP127" s="1"/>
      <c r="AOQ127" s="1"/>
      <c r="AOR127" s="1"/>
      <c r="AOS127" s="1"/>
      <c r="AOT127" s="1"/>
      <c r="AOU127" s="1"/>
      <c r="AOV127" s="1"/>
      <c r="AOW127" s="1"/>
      <c r="AOX127" s="1"/>
      <c r="AOY127" s="1"/>
      <c r="AOZ127" s="1"/>
      <c r="APA127" s="1"/>
      <c r="APB127" s="1"/>
      <c r="APC127" s="1"/>
      <c r="APD127" s="1"/>
      <c r="APE127" s="1"/>
      <c r="APF127" s="1"/>
      <c r="APG127" s="1"/>
      <c r="APH127" s="1"/>
      <c r="API127" s="1"/>
      <c r="APJ127" s="1"/>
      <c r="APK127" s="1"/>
      <c r="APL127" s="1"/>
      <c r="APM127" s="1"/>
      <c r="APN127" s="1"/>
      <c r="APO127" s="1"/>
      <c r="APP127" s="1"/>
      <c r="APQ127" s="1"/>
      <c r="APR127" s="1"/>
      <c r="APS127" s="1"/>
      <c r="APT127" s="1"/>
      <c r="APU127" s="1"/>
      <c r="APV127" s="1"/>
      <c r="APW127" s="1"/>
      <c r="APX127" s="1"/>
      <c r="APY127" s="1"/>
      <c r="APZ127" s="1"/>
      <c r="AQA127" s="1"/>
      <c r="AQB127" s="1"/>
      <c r="AQC127" s="1"/>
      <c r="AQD127" s="1"/>
      <c r="AQE127" s="1"/>
      <c r="AQF127" s="1"/>
      <c r="AQG127" s="1"/>
      <c r="AQH127" s="1"/>
      <c r="AQI127" s="1"/>
      <c r="AQJ127" s="1"/>
      <c r="AQK127" s="1"/>
      <c r="AQL127" s="1"/>
      <c r="AQM127" s="1"/>
      <c r="AQN127" s="1"/>
      <c r="AQO127" s="1"/>
      <c r="AQP127" s="1"/>
      <c r="AQQ127" s="1"/>
      <c r="AQR127" s="1"/>
      <c r="AQS127" s="1"/>
      <c r="AQT127" s="1"/>
      <c r="AQU127" s="1"/>
      <c r="AQV127" s="1"/>
      <c r="AQW127" s="1"/>
      <c r="AQX127" s="1"/>
      <c r="AQY127" s="1"/>
      <c r="AQZ127" s="1"/>
      <c r="ARA127" s="1"/>
      <c r="ARB127" s="1"/>
      <c r="ARC127" s="1"/>
      <c r="ARD127" s="1"/>
      <c r="ARE127" s="1"/>
      <c r="ARF127" s="1"/>
      <c r="ARG127" s="1"/>
      <c r="ARH127" s="1"/>
      <c r="ARI127" s="1"/>
      <c r="ARJ127" s="1"/>
      <c r="ARK127" s="1"/>
      <c r="ARL127" s="1"/>
      <c r="ARM127" s="1"/>
      <c r="ARN127" s="1"/>
      <c r="ARO127" s="1"/>
      <c r="ARP127" s="1"/>
      <c r="ARQ127" s="1"/>
      <c r="ARR127" s="1"/>
      <c r="ARS127" s="1"/>
      <c r="ART127" s="1"/>
      <c r="ARU127" s="1"/>
      <c r="ARV127" s="1"/>
      <c r="ARW127" s="1"/>
      <c r="ARX127" s="1"/>
      <c r="ARY127" s="1"/>
      <c r="ARZ127" s="1"/>
      <c r="ASA127" s="1"/>
      <c r="ASB127" s="1"/>
      <c r="ASC127" s="1"/>
      <c r="ASD127" s="1"/>
      <c r="ASE127" s="1"/>
      <c r="ASF127" s="1"/>
      <c r="ASG127" s="1"/>
      <c r="ASH127" s="1"/>
      <c r="ASI127" s="1"/>
      <c r="ASJ127" s="1"/>
      <c r="ASK127" s="1"/>
      <c r="ASL127" s="1"/>
      <c r="ASM127" s="1"/>
      <c r="ASN127" s="1"/>
      <c r="ASO127" s="1"/>
      <c r="ASP127" s="1"/>
      <c r="ASQ127" s="1"/>
      <c r="ASR127" s="1"/>
      <c r="ASS127" s="1"/>
      <c r="AST127" s="1"/>
      <c r="ASU127" s="1"/>
      <c r="ASV127" s="1"/>
      <c r="ASW127" s="1"/>
      <c r="ASX127" s="1"/>
      <c r="ASY127" s="1"/>
      <c r="ASZ127" s="1"/>
      <c r="ATA127" s="1"/>
      <c r="ATB127" s="1"/>
      <c r="ATC127" s="1"/>
      <c r="ATD127" s="1"/>
      <c r="ATE127" s="1"/>
      <c r="ATF127" s="1"/>
      <c r="ATG127" s="1"/>
      <c r="ATH127" s="1"/>
      <c r="ATI127" s="1"/>
      <c r="ATJ127" s="1"/>
      <c r="ATK127" s="1"/>
      <c r="ATL127" s="1"/>
      <c r="ATM127" s="1"/>
      <c r="ATN127" s="1"/>
      <c r="ATO127" s="1"/>
      <c r="ATP127" s="1"/>
      <c r="ATQ127" s="1"/>
      <c r="ATR127" s="1"/>
      <c r="ATS127" s="1"/>
      <c r="ATT127" s="1"/>
      <c r="ATU127" s="1"/>
      <c r="ATV127" s="1"/>
      <c r="ATW127" s="1"/>
      <c r="ATX127" s="1"/>
      <c r="ATY127" s="1"/>
      <c r="ATZ127" s="1"/>
      <c r="AUA127" s="1"/>
      <c r="AUB127" s="1"/>
      <c r="AUC127" s="1"/>
      <c r="AUD127" s="1"/>
      <c r="AUE127" s="1"/>
      <c r="AUF127" s="1"/>
      <c r="AUG127" s="1"/>
      <c r="AUH127" s="1"/>
      <c r="AUI127" s="1"/>
      <c r="AUJ127" s="1"/>
      <c r="AUK127" s="1"/>
    </row>
    <row r="128" spans="1:1233" s="519" customFormat="1" ht="14.25">
      <c r="A128" s="53"/>
      <c r="B128" s="98" t="str">
        <f>IF('Client Info'!$F$97="Yes",'Client Info'!$F$61,"N/A")</f>
        <v>N/A</v>
      </c>
      <c r="C128" s="99" t="str">
        <f>IF(B128="ISO 45001",'Client Info'!$B97,"N/A")</f>
        <v>N/A</v>
      </c>
      <c r="D128" s="182"/>
      <c r="E128" s="839">
        <f>'Effective Employees'!F114</f>
        <v>0</v>
      </c>
      <c r="F128" s="831"/>
      <c r="G128" s="840">
        <f>AK$378</f>
        <v>0</v>
      </c>
      <c r="H128" s="840">
        <f ca="1">(1/3)*AK378*T128*V128*X128*Z128</f>
        <v>0</v>
      </c>
      <c r="I128" s="840">
        <f ca="1">(2/3)*AK378*T128*V128*X128*Z128</f>
        <v>0</v>
      </c>
      <c r="J128" s="840" t="e">
        <f ca="1">AK379*T128*V128*X128*Z128/$AA$10</f>
        <v>#N/A</v>
      </c>
      <c r="K128" s="840">
        <f>IF($K$19="",0,AK379*T128*V128*X128*Z128/$AA$10)</f>
        <v>0</v>
      </c>
      <c r="L128" s="840">
        <f>IF($L$19="",0,AK379*T128*V128*X128*Z128/$AA$10)</f>
        <v>0</v>
      </c>
      <c r="M128" s="841" t="e">
        <f ca="1">IF($M$19="",0,AK379*T128*V128*X128*Z128/$AA$10)</f>
        <v>#N/A</v>
      </c>
      <c r="N128" s="841" t="e">
        <f ca="1">AK379*T128*V128*X128*Z128/$AA$10</f>
        <v>#N/A</v>
      </c>
      <c r="O128" s="842">
        <f ca="1">AK380*T128*V128*X128*Z128</f>
        <v>0</v>
      </c>
      <c r="P128" s="53"/>
      <c r="Q128" s="53"/>
      <c r="R128" s="67"/>
      <c r="S128" s="709">
        <f>1</f>
        <v>1</v>
      </c>
      <c r="T128" s="709">
        <f t="shared" si="64"/>
        <v>1</v>
      </c>
      <c r="U128" s="710">
        <f ca="1">'Adjustment Factors'!BC545</f>
        <v>0</v>
      </c>
      <c r="V128" s="711">
        <f t="shared" ca="1" si="65"/>
        <v>1</v>
      </c>
      <c r="W128" s="712">
        <f>-'Client Info'!$C$55/100</f>
        <v>0</v>
      </c>
      <c r="X128" s="712">
        <f t="shared" si="66"/>
        <v>1</v>
      </c>
      <c r="Y128" s="712">
        <f>IF(Overview!$C$15="Yes",1,0)</f>
        <v>0</v>
      </c>
      <c r="Z128" s="712">
        <f>IF(Y128=1,IF('Integrated Reduction'!$C$29="",1,('Integrated Reduction'!$C$29/100+1)),1)</f>
        <v>1</v>
      </c>
      <c r="AA128" s="712">
        <f>IF(Sampling!F136="Yes",1,0)</f>
        <v>0</v>
      </c>
      <c r="AB128" s="712">
        <f>IF(Sampling!L136="Yes",1,0)</f>
        <v>0</v>
      </c>
      <c r="AC128" s="712">
        <f>IF(Sampling!G136="Yes",1,0)</f>
        <v>0</v>
      </c>
      <c r="AD128" s="712">
        <f>IF(Sampling!H136="Yes",1,0)</f>
        <v>0</v>
      </c>
      <c r="AE128" s="712">
        <f>IF(Sampling!I136="Yes",1,0)</f>
        <v>0</v>
      </c>
      <c r="AF128" s="712">
        <f>IF(Sampling!J136="Yes",1,0)</f>
        <v>0</v>
      </c>
      <c r="AG128" s="713">
        <f>IF(Sampling!K136="Yes",1,0)</f>
        <v>0</v>
      </c>
      <c r="AH128" s="792">
        <f t="shared" ca="1" si="34"/>
        <v>0</v>
      </c>
      <c r="AI128" s="792">
        <f t="shared" ca="1" si="33"/>
        <v>0</v>
      </c>
      <c r="AJ128" s="792" t="e">
        <f t="shared" ca="1" si="14"/>
        <v>#N/A</v>
      </c>
      <c r="AK128" s="792">
        <f t="shared" si="67"/>
        <v>0</v>
      </c>
      <c r="AL128" s="792">
        <f t="shared" si="68"/>
        <v>0</v>
      </c>
      <c r="AM128" s="792" t="e">
        <f t="shared" ca="1" si="69"/>
        <v>#N/A</v>
      </c>
      <c r="AN128" s="792" t="e">
        <f t="shared" ca="1" si="70"/>
        <v>#N/A</v>
      </c>
      <c r="AO128" s="792">
        <f t="shared" ca="1" si="35"/>
        <v>0</v>
      </c>
      <c r="AP128" s="792">
        <f t="shared" ca="1" si="36"/>
        <v>0</v>
      </c>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c r="AMK128" s="1"/>
      <c r="AML128" s="1"/>
      <c r="AMM128" s="1"/>
      <c r="AMN128" s="1"/>
      <c r="AMO128" s="1"/>
      <c r="AMP128" s="1"/>
      <c r="AMQ128" s="1"/>
      <c r="AMR128" s="1"/>
      <c r="AMS128" s="1"/>
      <c r="AMT128" s="1"/>
      <c r="AMU128" s="1"/>
      <c r="AMV128" s="1"/>
      <c r="AMW128" s="1"/>
      <c r="AMX128" s="1"/>
      <c r="AMY128" s="1"/>
      <c r="AMZ128" s="1"/>
      <c r="ANA128" s="1"/>
      <c r="ANB128" s="1"/>
      <c r="ANC128" s="1"/>
      <c r="AND128" s="1"/>
      <c r="ANE128" s="1"/>
      <c r="ANF128" s="1"/>
      <c r="ANG128" s="1"/>
      <c r="ANH128" s="1"/>
      <c r="ANI128" s="1"/>
      <c r="ANJ128" s="1"/>
      <c r="ANK128" s="1"/>
      <c r="ANL128" s="1"/>
      <c r="ANM128" s="1"/>
      <c r="ANN128" s="1"/>
      <c r="ANO128" s="1"/>
      <c r="ANP128" s="1"/>
      <c r="ANQ128" s="1"/>
      <c r="ANR128" s="1"/>
      <c r="ANS128" s="1"/>
      <c r="ANT128" s="1"/>
      <c r="ANU128" s="1"/>
      <c r="ANV128" s="1"/>
      <c r="ANW128" s="1"/>
      <c r="ANX128" s="1"/>
      <c r="ANY128" s="1"/>
      <c r="ANZ128" s="1"/>
      <c r="AOA128" s="1"/>
      <c r="AOB128" s="1"/>
      <c r="AOC128" s="1"/>
      <c r="AOD128" s="1"/>
      <c r="AOE128" s="1"/>
      <c r="AOF128" s="1"/>
      <c r="AOG128" s="1"/>
      <c r="AOH128" s="1"/>
      <c r="AOI128" s="1"/>
      <c r="AOJ128" s="1"/>
      <c r="AOK128" s="1"/>
      <c r="AOL128" s="1"/>
      <c r="AOM128" s="1"/>
      <c r="AON128" s="1"/>
      <c r="AOO128" s="1"/>
      <c r="AOP128" s="1"/>
      <c r="AOQ128" s="1"/>
      <c r="AOR128" s="1"/>
      <c r="AOS128" s="1"/>
      <c r="AOT128" s="1"/>
      <c r="AOU128" s="1"/>
      <c r="AOV128" s="1"/>
      <c r="AOW128" s="1"/>
      <c r="AOX128" s="1"/>
      <c r="AOY128" s="1"/>
      <c r="AOZ128" s="1"/>
      <c r="APA128" s="1"/>
      <c r="APB128" s="1"/>
      <c r="APC128" s="1"/>
      <c r="APD128" s="1"/>
      <c r="APE128" s="1"/>
      <c r="APF128" s="1"/>
      <c r="APG128" s="1"/>
      <c r="APH128" s="1"/>
      <c r="API128" s="1"/>
      <c r="APJ128" s="1"/>
      <c r="APK128" s="1"/>
      <c r="APL128" s="1"/>
      <c r="APM128" s="1"/>
      <c r="APN128" s="1"/>
      <c r="APO128" s="1"/>
      <c r="APP128" s="1"/>
      <c r="APQ128" s="1"/>
      <c r="APR128" s="1"/>
      <c r="APS128" s="1"/>
      <c r="APT128" s="1"/>
      <c r="APU128" s="1"/>
      <c r="APV128" s="1"/>
      <c r="APW128" s="1"/>
      <c r="APX128" s="1"/>
      <c r="APY128" s="1"/>
      <c r="APZ128" s="1"/>
      <c r="AQA128" s="1"/>
      <c r="AQB128" s="1"/>
      <c r="AQC128" s="1"/>
      <c r="AQD128" s="1"/>
      <c r="AQE128" s="1"/>
      <c r="AQF128" s="1"/>
      <c r="AQG128" s="1"/>
      <c r="AQH128" s="1"/>
      <c r="AQI128" s="1"/>
      <c r="AQJ128" s="1"/>
      <c r="AQK128" s="1"/>
      <c r="AQL128" s="1"/>
      <c r="AQM128" s="1"/>
      <c r="AQN128" s="1"/>
      <c r="AQO128" s="1"/>
      <c r="AQP128" s="1"/>
      <c r="AQQ128" s="1"/>
      <c r="AQR128" s="1"/>
      <c r="AQS128" s="1"/>
      <c r="AQT128" s="1"/>
      <c r="AQU128" s="1"/>
      <c r="AQV128" s="1"/>
      <c r="AQW128" s="1"/>
      <c r="AQX128" s="1"/>
      <c r="AQY128" s="1"/>
      <c r="AQZ128" s="1"/>
      <c r="ARA128" s="1"/>
      <c r="ARB128" s="1"/>
      <c r="ARC128" s="1"/>
      <c r="ARD128" s="1"/>
      <c r="ARE128" s="1"/>
      <c r="ARF128" s="1"/>
      <c r="ARG128" s="1"/>
      <c r="ARH128" s="1"/>
      <c r="ARI128" s="1"/>
      <c r="ARJ128" s="1"/>
      <c r="ARK128" s="1"/>
      <c r="ARL128" s="1"/>
      <c r="ARM128" s="1"/>
      <c r="ARN128" s="1"/>
      <c r="ARO128" s="1"/>
      <c r="ARP128" s="1"/>
      <c r="ARQ128" s="1"/>
      <c r="ARR128" s="1"/>
      <c r="ARS128" s="1"/>
      <c r="ART128" s="1"/>
      <c r="ARU128" s="1"/>
      <c r="ARV128" s="1"/>
      <c r="ARW128" s="1"/>
      <c r="ARX128" s="1"/>
      <c r="ARY128" s="1"/>
      <c r="ARZ128" s="1"/>
      <c r="ASA128" s="1"/>
      <c r="ASB128" s="1"/>
      <c r="ASC128" s="1"/>
      <c r="ASD128" s="1"/>
      <c r="ASE128" s="1"/>
      <c r="ASF128" s="1"/>
      <c r="ASG128" s="1"/>
      <c r="ASH128" s="1"/>
      <c r="ASI128" s="1"/>
      <c r="ASJ128" s="1"/>
      <c r="ASK128" s="1"/>
      <c r="ASL128" s="1"/>
      <c r="ASM128" s="1"/>
      <c r="ASN128" s="1"/>
      <c r="ASO128" s="1"/>
      <c r="ASP128" s="1"/>
      <c r="ASQ128" s="1"/>
      <c r="ASR128" s="1"/>
      <c r="ASS128" s="1"/>
      <c r="AST128" s="1"/>
      <c r="ASU128" s="1"/>
      <c r="ASV128" s="1"/>
      <c r="ASW128" s="1"/>
      <c r="ASX128" s="1"/>
      <c r="ASY128" s="1"/>
      <c r="ASZ128" s="1"/>
      <c r="ATA128" s="1"/>
      <c r="ATB128" s="1"/>
      <c r="ATC128" s="1"/>
      <c r="ATD128" s="1"/>
      <c r="ATE128" s="1"/>
      <c r="ATF128" s="1"/>
      <c r="ATG128" s="1"/>
      <c r="ATH128" s="1"/>
      <c r="ATI128" s="1"/>
      <c r="ATJ128" s="1"/>
      <c r="ATK128" s="1"/>
      <c r="ATL128" s="1"/>
      <c r="ATM128" s="1"/>
      <c r="ATN128" s="1"/>
      <c r="ATO128" s="1"/>
      <c r="ATP128" s="1"/>
      <c r="ATQ128" s="1"/>
      <c r="ATR128" s="1"/>
      <c r="ATS128" s="1"/>
      <c r="ATT128" s="1"/>
      <c r="ATU128" s="1"/>
      <c r="ATV128" s="1"/>
      <c r="ATW128" s="1"/>
      <c r="ATX128" s="1"/>
      <c r="ATY128" s="1"/>
      <c r="ATZ128" s="1"/>
      <c r="AUA128" s="1"/>
      <c r="AUB128" s="1"/>
      <c r="AUC128" s="1"/>
      <c r="AUD128" s="1"/>
      <c r="AUE128" s="1"/>
      <c r="AUF128" s="1"/>
      <c r="AUG128" s="1"/>
      <c r="AUH128" s="1"/>
      <c r="AUI128" s="1"/>
      <c r="AUJ128" s="1"/>
      <c r="AUK128" s="1"/>
    </row>
    <row r="129" spans="1:1233" s="519" customFormat="1" ht="14.25">
      <c r="A129" s="53"/>
      <c r="B129" s="95" t="str">
        <f>IF('Client Info'!$D$98="Yes",'Client Info'!$D$61,"N/A")</f>
        <v>N/A</v>
      </c>
      <c r="C129" s="96" t="str">
        <f>IF(B129="ISO 9001",'Client Info'!$B98,"N/A")</f>
        <v>N/A</v>
      </c>
      <c r="D129" s="180"/>
      <c r="E129" s="843">
        <f>'Effective Employees'!F115</f>
        <v>0</v>
      </c>
      <c r="F129" s="831"/>
      <c r="G129" s="832">
        <f>AL$345</f>
        <v>0</v>
      </c>
      <c r="H129" s="832">
        <f ca="1">(1/3)*AL345*T129*V129*X129*Z129</f>
        <v>0</v>
      </c>
      <c r="I129" s="832">
        <f ca="1">(2/3)*AL345*T129*V129*X129*Z129</f>
        <v>0</v>
      </c>
      <c r="J129" s="832" t="e">
        <f ca="1">AL346*T129*V129*X129*Z129/$AA$10</f>
        <v>#N/A</v>
      </c>
      <c r="K129" s="832">
        <f>IF($K$19="",0,AL346*T129*V129*X129*Z129/$AA$10)</f>
        <v>0</v>
      </c>
      <c r="L129" s="832">
        <f>IF($L$19="",0,AL346*T129*V129*X129*Z129/$AA$10)</f>
        <v>0</v>
      </c>
      <c r="M129" s="833" t="e">
        <f ca="1">IF($M$19="",0,AL346*T129*V129*X129*Z129/$AA$10)</f>
        <v>#N/A</v>
      </c>
      <c r="N129" s="844" t="e">
        <f ca="1">AL346*T129*V129*X129*Z129/$AA$10</f>
        <v>#N/A</v>
      </c>
      <c r="O129" s="436">
        <f ca="1">AL347*T129*V129*X129*Z129</f>
        <v>0</v>
      </c>
      <c r="P129" s="53"/>
      <c r="Q129" s="53"/>
      <c r="R129" s="67"/>
      <c r="S129" s="702">
        <f>1</f>
        <v>1</v>
      </c>
      <c r="T129" s="702">
        <f t="shared" ref="T129:T131" si="71">IF(S129=0.2,S129+1,1)</f>
        <v>1</v>
      </c>
      <c r="U129" s="703">
        <f ca="1">'Adjustment Factors'!AA546</f>
        <v>0</v>
      </c>
      <c r="V129" s="704">
        <f t="shared" ref="V129:V131" ca="1" si="72">U129+1</f>
        <v>1</v>
      </c>
      <c r="W129" s="705">
        <f>-'Client Info'!$C$55/100</f>
        <v>0</v>
      </c>
      <c r="X129" s="705">
        <f t="shared" ref="X129:X131" si="73">W129+1</f>
        <v>1</v>
      </c>
      <c r="Y129" s="705">
        <f>IF(Overview!$C$13="Yes",1,0)</f>
        <v>0</v>
      </c>
      <c r="Z129" s="705">
        <f>IF(Y129=1,IF('Integrated Reduction'!$C$29="",1,('Integrated Reduction'!$C$29/100+1)),1)</f>
        <v>1</v>
      </c>
      <c r="AA129" s="705">
        <f>IF(Sampling!F137="Yes",1,0)</f>
        <v>0</v>
      </c>
      <c r="AB129" s="705">
        <f>IF(Sampling!L137="Yes",1,0)</f>
        <v>0</v>
      </c>
      <c r="AC129" s="705">
        <f>IF(Sampling!G137="Yes",1,0)</f>
        <v>0</v>
      </c>
      <c r="AD129" s="705">
        <f>IF(Sampling!H137="Yes",1,0)</f>
        <v>0</v>
      </c>
      <c r="AE129" s="705">
        <f>IF(Sampling!I137="Yes",1,0)</f>
        <v>0</v>
      </c>
      <c r="AF129" s="705">
        <f>IF(Sampling!J137="Yes",1,0)</f>
        <v>0</v>
      </c>
      <c r="AG129" s="706">
        <f>IF(Sampling!K137="Yes",1,0)</f>
        <v>0</v>
      </c>
      <c r="AH129" s="790">
        <f t="shared" ca="1" si="34"/>
        <v>0</v>
      </c>
      <c r="AI129" s="790">
        <f t="shared" ca="1" si="33"/>
        <v>0</v>
      </c>
      <c r="AJ129" s="790" t="e">
        <f t="shared" ca="1" si="14"/>
        <v>#N/A</v>
      </c>
      <c r="AK129" s="790">
        <f t="shared" ref="AK129:AK131" si="74">K129*AD129</f>
        <v>0</v>
      </c>
      <c r="AL129" s="790">
        <f t="shared" ref="AL129:AL131" si="75">L129*AE129</f>
        <v>0</v>
      </c>
      <c r="AM129" s="790" t="e">
        <f t="shared" ref="AM129:AM131" ca="1" si="76">M129*AF129</f>
        <v>#N/A</v>
      </c>
      <c r="AN129" s="790" t="e">
        <f t="shared" ref="AN129:AN131" ca="1" si="77">N129*AG129</f>
        <v>#N/A</v>
      </c>
      <c r="AO129" s="790">
        <f t="shared" ca="1" si="35"/>
        <v>0</v>
      </c>
      <c r="AP129" s="790">
        <f t="shared" ca="1" si="36"/>
        <v>0</v>
      </c>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c r="AMK129" s="1"/>
      <c r="AML129" s="1"/>
      <c r="AMM129" s="1"/>
      <c r="AMN129" s="1"/>
      <c r="AMO129" s="1"/>
      <c r="AMP129" s="1"/>
      <c r="AMQ129" s="1"/>
      <c r="AMR129" s="1"/>
      <c r="AMS129" s="1"/>
      <c r="AMT129" s="1"/>
      <c r="AMU129" s="1"/>
      <c r="AMV129" s="1"/>
      <c r="AMW129" s="1"/>
      <c r="AMX129" s="1"/>
      <c r="AMY129" s="1"/>
      <c r="AMZ129" s="1"/>
      <c r="ANA129" s="1"/>
      <c r="ANB129" s="1"/>
      <c r="ANC129" s="1"/>
      <c r="AND129" s="1"/>
      <c r="ANE129" s="1"/>
      <c r="ANF129" s="1"/>
      <c r="ANG129" s="1"/>
      <c r="ANH129" s="1"/>
      <c r="ANI129" s="1"/>
      <c r="ANJ129" s="1"/>
      <c r="ANK129" s="1"/>
      <c r="ANL129" s="1"/>
      <c r="ANM129" s="1"/>
      <c r="ANN129" s="1"/>
      <c r="ANO129" s="1"/>
      <c r="ANP129" s="1"/>
      <c r="ANQ129" s="1"/>
      <c r="ANR129" s="1"/>
      <c r="ANS129" s="1"/>
      <c r="ANT129" s="1"/>
      <c r="ANU129" s="1"/>
      <c r="ANV129" s="1"/>
      <c r="ANW129" s="1"/>
      <c r="ANX129" s="1"/>
      <c r="ANY129" s="1"/>
      <c r="ANZ129" s="1"/>
      <c r="AOA129" s="1"/>
      <c r="AOB129" s="1"/>
      <c r="AOC129" s="1"/>
      <c r="AOD129" s="1"/>
      <c r="AOE129" s="1"/>
      <c r="AOF129" s="1"/>
      <c r="AOG129" s="1"/>
      <c r="AOH129" s="1"/>
      <c r="AOI129" s="1"/>
      <c r="AOJ129" s="1"/>
      <c r="AOK129" s="1"/>
      <c r="AOL129" s="1"/>
      <c r="AOM129" s="1"/>
      <c r="AON129" s="1"/>
      <c r="AOO129" s="1"/>
      <c r="AOP129" s="1"/>
      <c r="AOQ129" s="1"/>
      <c r="AOR129" s="1"/>
      <c r="AOS129" s="1"/>
      <c r="AOT129" s="1"/>
      <c r="AOU129" s="1"/>
      <c r="AOV129" s="1"/>
      <c r="AOW129" s="1"/>
      <c r="AOX129" s="1"/>
      <c r="AOY129" s="1"/>
      <c r="AOZ129" s="1"/>
      <c r="APA129" s="1"/>
      <c r="APB129" s="1"/>
      <c r="APC129" s="1"/>
      <c r="APD129" s="1"/>
      <c r="APE129" s="1"/>
      <c r="APF129" s="1"/>
      <c r="APG129" s="1"/>
      <c r="APH129" s="1"/>
      <c r="API129" s="1"/>
      <c r="APJ129" s="1"/>
      <c r="APK129" s="1"/>
      <c r="APL129" s="1"/>
      <c r="APM129" s="1"/>
      <c r="APN129" s="1"/>
      <c r="APO129" s="1"/>
      <c r="APP129" s="1"/>
      <c r="APQ129" s="1"/>
      <c r="APR129" s="1"/>
      <c r="APS129" s="1"/>
      <c r="APT129" s="1"/>
      <c r="APU129" s="1"/>
      <c r="APV129" s="1"/>
      <c r="APW129" s="1"/>
      <c r="APX129" s="1"/>
      <c r="APY129" s="1"/>
      <c r="APZ129" s="1"/>
      <c r="AQA129" s="1"/>
      <c r="AQB129" s="1"/>
      <c r="AQC129" s="1"/>
      <c r="AQD129" s="1"/>
      <c r="AQE129" s="1"/>
      <c r="AQF129" s="1"/>
      <c r="AQG129" s="1"/>
      <c r="AQH129" s="1"/>
      <c r="AQI129" s="1"/>
      <c r="AQJ129" s="1"/>
      <c r="AQK129" s="1"/>
      <c r="AQL129" s="1"/>
      <c r="AQM129" s="1"/>
      <c r="AQN129" s="1"/>
      <c r="AQO129" s="1"/>
      <c r="AQP129" s="1"/>
      <c r="AQQ129" s="1"/>
      <c r="AQR129" s="1"/>
      <c r="AQS129" s="1"/>
      <c r="AQT129" s="1"/>
      <c r="AQU129" s="1"/>
      <c r="AQV129" s="1"/>
      <c r="AQW129" s="1"/>
      <c r="AQX129" s="1"/>
      <c r="AQY129" s="1"/>
      <c r="AQZ129" s="1"/>
      <c r="ARA129" s="1"/>
      <c r="ARB129" s="1"/>
      <c r="ARC129" s="1"/>
      <c r="ARD129" s="1"/>
      <c r="ARE129" s="1"/>
      <c r="ARF129" s="1"/>
      <c r="ARG129" s="1"/>
      <c r="ARH129" s="1"/>
      <c r="ARI129" s="1"/>
      <c r="ARJ129" s="1"/>
      <c r="ARK129" s="1"/>
      <c r="ARL129" s="1"/>
      <c r="ARM129" s="1"/>
      <c r="ARN129" s="1"/>
      <c r="ARO129" s="1"/>
      <c r="ARP129" s="1"/>
      <c r="ARQ129" s="1"/>
      <c r="ARR129" s="1"/>
      <c r="ARS129" s="1"/>
      <c r="ART129" s="1"/>
      <c r="ARU129" s="1"/>
      <c r="ARV129" s="1"/>
      <c r="ARW129" s="1"/>
      <c r="ARX129" s="1"/>
      <c r="ARY129" s="1"/>
      <c r="ARZ129" s="1"/>
      <c r="ASA129" s="1"/>
      <c r="ASB129" s="1"/>
      <c r="ASC129" s="1"/>
      <c r="ASD129" s="1"/>
      <c r="ASE129" s="1"/>
      <c r="ASF129" s="1"/>
      <c r="ASG129" s="1"/>
      <c r="ASH129" s="1"/>
      <c r="ASI129" s="1"/>
      <c r="ASJ129" s="1"/>
      <c r="ASK129" s="1"/>
      <c r="ASL129" s="1"/>
      <c r="ASM129" s="1"/>
      <c r="ASN129" s="1"/>
      <c r="ASO129" s="1"/>
      <c r="ASP129" s="1"/>
      <c r="ASQ129" s="1"/>
      <c r="ASR129" s="1"/>
      <c r="ASS129" s="1"/>
      <c r="AST129" s="1"/>
      <c r="ASU129" s="1"/>
      <c r="ASV129" s="1"/>
      <c r="ASW129" s="1"/>
      <c r="ASX129" s="1"/>
      <c r="ASY129" s="1"/>
      <c r="ASZ129" s="1"/>
      <c r="ATA129" s="1"/>
      <c r="ATB129" s="1"/>
      <c r="ATC129" s="1"/>
      <c r="ATD129" s="1"/>
      <c r="ATE129" s="1"/>
      <c r="ATF129" s="1"/>
      <c r="ATG129" s="1"/>
      <c r="ATH129" s="1"/>
      <c r="ATI129" s="1"/>
      <c r="ATJ129" s="1"/>
      <c r="ATK129" s="1"/>
      <c r="ATL129" s="1"/>
      <c r="ATM129" s="1"/>
      <c r="ATN129" s="1"/>
      <c r="ATO129" s="1"/>
      <c r="ATP129" s="1"/>
      <c r="ATQ129" s="1"/>
      <c r="ATR129" s="1"/>
      <c r="ATS129" s="1"/>
      <c r="ATT129" s="1"/>
      <c r="ATU129" s="1"/>
      <c r="ATV129" s="1"/>
      <c r="ATW129" s="1"/>
      <c r="ATX129" s="1"/>
      <c r="ATY129" s="1"/>
      <c r="ATZ129" s="1"/>
      <c r="AUA129" s="1"/>
      <c r="AUB129" s="1"/>
      <c r="AUC129" s="1"/>
      <c r="AUD129" s="1"/>
      <c r="AUE129" s="1"/>
      <c r="AUF129" s="1"/>
      <c r="AUG129" s="1"/>
      <c r="AUH129" s="1"/>
      <c r="AUI129" s="1"/>
      <c r="AUJ129" s="1"/>
      <c r="AUK129" s="1"/>
    </row>
    <row r="130" spans="1:1233" s="519" customFormat="1" ht="14.25">
      <c r="A130" s="53"/>
      <c r="B130" s="97" t="str">
        <f>IF('Client Info'!$E$98="Yes",'Client Info'!$E$61,"N/A")</f>
        <v>N/A</v>
      </c>
      <c r="C130" s="62" t="str">
        <f>IF(B130="ISO 14001",'Client Info'!$B98,"N/A")</f>
        <v>N/A</v>
      </c>
      <c r="D130" s="181"/>
      <c r="E130" s="834">
        <f>'Effective Employees'!F116</f>
        <v>0</v>
      </c>
      <c r="F130" s="831"/>
      <c r="G130" s="835">
        <f>AL$363</f>
        <v>0</v>
      </c>
      <c r="H130" s="835">
        <f ca="1">(1/3)*AL363*T130*V130*X130*Z130</f>
        <v>0</v>
      </c>
      <c r="I130" s="835">
        <f ca="1">(2/3)*AL363*T130*V130*X130*Z130</f>
        <v>0</v>
      </c>
      <c r="J130" s="835" t="e">
        <f ca="1">AL364*T130*V130*X130*Z130/$AA$10</f>
        <v>#N/A</v>
      </c>
      <c r="K130" s="835">
        <f>IF($K$19="",0,AL364*T130*V130*X130*Z130/$AA$10)</f>
        <v>0</v>
      </c>
      <c r="L130" s="835">
        <f>IF($L$19="",0,AL364*T130*V130*X130*Z130/$AA$10)</f>
        <v>0</v>
      </c>
      <c r="M130" s="836" t="e">
        <f ca="1">IF($M$19="",0,AL364*T130*V130*X130*Z130/$AA$10)</f>
        <v>#N/A</v>
      </c>
      <c r="N130" s="837" t="e">
        <f ca="1">AL364*T130*V130*X130*Z130/$AA$10</f>
        <v>#N/A</v>
      </c>
      <c r="O130" s="838">
        <f ca="1">AL365*T130*V130*X130*Z130</f>
        <v>0</v>
      </c>
      <c r="P130" s="53"/>
      <c r="Q130" s="53"/>
      <c r="R130" s="67"/>
      <c r="S130" s="386">
        <f>1</f>
        <v>1</v>
      </c>
      <c r="T130" s="386">
        <f t="shared" si="71"/>
        <v>1</v>
      </c>
      <c r="U130" s="707">
        <f ca="1">'Adjustment Factors'!AP546</f>
        <v>0</v>
      </c>
      <c r="V130" s="208">
        <f t="shared" ca="1" si="72"/>
        <v>1</v>
      </c>
      <c r="W130" s="67">
        <f>-'Client Info'!$C$55/100</f>
        <v>0</v>
      </c>
      <c r="X130" s="67">
        <f t="shared" si="73"/>
        <v>1</v>
      </c>
      <c r="Y130" s="67">
        <f>IF(Overview!$C$14="Yes",1,0)</f>
        <v>0</v>
      </c>
      <c r="Z130" s="67">
        <f>IF(Y130=1,IF('Integrated Reduction'!$C$29="",1,('Integrated Reduction'!$C$29/100+1)),1)</f>
        <v>1</v>
      </c>
      <c r="AA130" s="67">
        <f>IF(Sampling!F138="Yes",1,0)</f>
        <v>0</v>
      </c>
      <c r="AB130" s="67">
        <f>IF(Sampling!L138="Yes",1,0)</f>
        <v>0</v>
      </c>
      <c r="AC130" s="67">
        <f>IF(Sampling!G138="Yes",1,0)</f>
        <v>0</v>
      </c>
      <c r="AD130" s="67">
        <f>IF(Sampling!H138="Yes",1,0)</f>
        <v>0</v>
      </c>
      <c r="AE130" s="67">
        <f>IF(Sampling!I138="Yes",1,0)</f>
        <v>0</v>
      </c>
      <c r="AF130" s="67">
        <f>IF(Sampling!J138="Yes",1,0)</f>
        <v>0</v>
      </c>
      <c r="AG130" s="708">
        <f>IF(Sampling!K138="Yes",1,0)</f>
        <v>0</v>
      </c>
      <c r="AH130" s="791">
        <f t="shared" ca="1" si="34"/>
        <v>0</v>
      </c>
      <c r="AI130" s="791">
        <f t="shared" ca="1" si="33"/>
        <v>0</v>
      </c>
      <c r="AJ130" s="791" t="e">
        <f t="shared" ca="1" si="14"/>
        <v>#N/A</v>
      </c>
      <c r="AK130" s="791">
        <f t="shared" si="74"/>
        <v>0</v>
      </c>
      <c r="AL130" s="791">
        <f t="shared" si="75"/>
        <v>0</v>
      </c>
      <c r="AM130" s="791" t="e">
        <f t="shared" ca="1" si="76"/>
        <v>#N/A</v>
      </c>
      <c r="AN130" s="791" t="e">
        <f t="shared" ca="1" si="77"/>
        <v>#N/A</v>
      </c>
      <c r="AO130" s="791">
        <f t="shared" ca="1" si="35"/>
        <v>0</v>
      </c>
      <c r="AP130" s="791">
        <f t="shared" ca="1" si="36"/>
        <v>0</v>
      </c>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c r="AMK130" s="1"/>
      <c r="AML130" s="1"/>
      <c r="AMM130" s="1"/>
      <c r="AMN130" s="1"/>
      <c r="AMO130" s="1"/>
      <c r="AMP130" s="1"/>
      <c r="AMQ130" s="1"/>
      <c r="AMR130" s="1"/>
      <c r="AMS130" s="1"/>
      <c r="AMT130" s="1"/>
      <c r="AMU130" s="1"/>
      <c r="AMV130" s="1"/>
      <c r="AMW130" s="1"/>
      <c r="AMX130" s="1"/>
      <c r="AMY130" s="1"/>
      <c r="AMZ130" s="1"/>
      <c r="ANA130" s="1"/>
      <c r="ANB130" s="1"/>
      <c r="ANC130" s="1"/>
      <c r="AND130" s="1"/>
      <c r="ANE130" s="1"/>
      <c r="ANF130" s="1"/>
      <c r="ANG130" s="1"/>
      <c r="ANH130" s="1"/>
      <c r="ANI130" s="1"/>
      <c r="ANJ130" s="1"/>
      <c r="ANK130" s="1"/>
      <c r="ANL130" s="1"/>
      <c r="ANM130" s="1"/>
      <c r="ANN130" s="1"/>
      <c r="ANO130" s="1"/>
      <c r="ANP130" s="1"/>
      <c r="ANQ130" s="1"/>
      <c r="ANR130" s="1"/>
      <c r="ANS130" s="1"/>
      <c r="ANT130" s="1"/>
      <c r="ANU130" s="1"/>
      <c r="ANV130" s="1"/>
      <c r="ANW130" s="1"/>
      <c r="ANX130" s="1"/>
      <c r="ANY130" s="1"/>
      <c r="ANZ130" s="1"/>
      <c r="AOA130" s="1"/>
      <c r="AOB130" s="1"/>
      <c r="AOC130" s="1"/>
      <c r="AOD130" s="1"/>
      <c r="AOE130" s="1"/>
      <c r="AOF130" s="1"/>
      <c r="AOG130" s="1"/>
      <c r="AOH130" s="1"/>
      <c r="AOI130" s="1"/>
      <c r="AOJ130" s="1"/>
      <c r="AOK130" s="1"/>
      <c r="AOL130" s="1"/>
      <c r="AOM130" s="1"/>
      <c r="AON130" s="1"/>
      <c r="AOO130" s="1"/>
      <c r="AOP130" s="1"/>
      <c r="AOQ130" s="1"/>
      <c r="AOR130" s="1"/>
      <c r="AOS130" s="1"/>
      <c r="AOT130" s="1"/>
      <c r="AOU130" s="1"/>
      <c r="AOV130" s="1"/>
      <c r="AOW130" s="1"/>
      <c r="AOX130" s="1"/>
      <c r="AOY130" s="1"/>
      <c r="AOZ130" s="1"/>
      <c r="APA130" s="1"/>
      <c r="APB130" s="1"/>
      <c r="APC130" s="1"/>
      <c r="APD130" s="1"/>
      <c r="APE130" s="1"/>
      <c r="APF130" s="1"/>
      <c r="APG130" s="1"/>
      <c r="APH130" s="1"/>
      <c r="API130" s="1"/>
      <c r="APJ130" s="1"/>
      <c r="APK130" s="1"/>
      <c r="APL130" s="1"/>
      <c r="APM130" s="1"/>
      <c r="APN130" s="1"/>
      <c r="APO130" s="1"/>
      <c r="APP130" s="1"/>
      <c r="APQ130" s="1"/>
      <c r="APR130" s="1"/>
      <c r="APS130" s="1"/>
      <c r="APT130" s="1"/>
      <c r="APU130" s="1"/>
      <c r="APV130" s="1"/>
      <c r="APW130" s="1"/>
      <c r="APX130" s="1"/>
      <c r="APY130" s="1"/>
      <c r="APZ130" s="1"/>
      <c r="AQA130" s="1"/>
      <c r="AQB130" s="1"/>
      <c r="AQC130" s="1"/>
      <c r="AQD130" s="1"/>
      <c r="AQE130" s="1"/>
      <c r="AQF130" s="1"/>
      <c r="AQG130" s="1"/>
      <c r="AQH130" s="1"/>
      <c r="AQI130" s="1"/>
      <c r="AQJ130" s="1"/>
      <c r="AQK130" s="1"/>
      <c r="AQL130" s="1"/>
      <c r="AQM130" s="1"/>
      <c r="AQN130" s="1"/>
      <c r="AQO130" s="1"/>
      <c r="AQP130" s="1"/>
      <c r="AQQ130" s="1"/>
      <c r="AQR130" s="1"/>
      <c r="AQS130" s="1"/>
      <c r="AQT130" s="1"/>
      <c r="AQU130" s="1"/>
      <c r="AQV130" s="1"/>
      <c r="AQW130" s="1"/>
      <c r="AQX130" s="1"/>
      <c r="AQY130" s="1"/>
      <c r="AQZ130" s="1"/>
      <c r="ARA130" s="1"/>
      <c r="ARB130" s="1"/>
      <c r="ARC130" s="1"/>
      <c r="ARD130" s="1"/>
      <c r="ARE130" s="1"/>
      <c r="ARF130" s="1"/>
      <c r="ARG130" s="1"/>
      <c r="ARH130" s="1"/>
      <c r="ARI130" s="1"/>
      <c r="ARJ130" s="1"/>
      <c r="ARK130" s="1"/>
      <c r="ARL130" s="1"/>
      <c r="ARM130" s="1"/>
      <c r="ARN130" s="1"/>
      <c r="ARO130" s="1"/>
      <c r="ARP130" s="1"/>
      <c r="ARQ130" s="1"/>
      <c r="ARR130" s="1"/>
      <c r="ARS130" s="1"/>
      <c r="ART130" s="1"/>
      <c r="ARU130" s="1"/>
      <c r="ARV130" s="1"/>
      <c r="ARW130" s="1"/>
      <c r="ARX130" s="1"/>
      <c r="ARY130" s="1"/>
      <c r="ARZ130" s="1"/>
      <c r="ASA130" s="1"/>
      <c r="ASB130" s="1"/>
      <c r="ASC130" s="1"/>
      <c r="ASD130" s="1"/>
      <c r="ASE130" s="1"/>
      <c r="ASF130" s="1"/>
      <c r="ASG130" s="1"/>
      <c r="ASH130" s="1"/>
      <c r="ASI130" s="1"/>
      <c r="ASJ130" s="1"/>
      <c r="ASK130" s="1"/>
      <c r="ASL130" s="1"/>
      <c r="ASM130" s="1"/>
      <c r="ASN130" s="1"/>
      <c r="ASO130" s="1"/>
      <c r="ASP130" s="1"/>
      <c r="ASQ130" s="1"/>
      <c r="ASR130" s="1"/>
      <c r="ASS130" s="1"/>
      <c r="AST130" s="1"/>
      <c r="ASU130" s="1"/>
      <c r="ASV130" s="1"/>
      <c r="ASW130" s="1"/>
      <c r="ASX130" s="1"/>
      <c r="ASY130" s="1"/>
      <c r="ASZ130" s="1"/>
      <c r="ATA130" s="1"/>
      <c r="ATB130" s="1"/>
      <c r="ATC130" s="1"/>
      <c r="ATD130" s="1"/>
      <c r="ATE130" s="1"/>
      <c r="ATF130" s="1"/>
      <c r="ATG130" s="1"/>
      <c r="ATH130" s="1"/>
      <c r="ATI130" s="1"/>
      <c r="ATJ130" s="1"/>
      <c r="ATK130" s="1"/>
      <c r="ATL130" s="1"/>
      <c r="ATM130" s="1"/>
      <c r="ATN130" s="1"/>
      <c r="ATO130" s="1"/>
      <c r="ATP130" s="1"/>
      <c r="ATQ130" s="1"/>
      <c r="ATR130" s="1"/>
      <c r="ATS130" s="1"/>
      <c r="ATT130" s="1"/>
      <c r="ATU130" s="1"/>
      <c r="ATV130" s="1"/>
      <c r="ATW130" s="1"/>
      <c r="ATX130" s="1"/>
      <c r="ATY130" s="1"/>
      <c r="ATZ130" s="1"/>
      <c r="AUA130" s="1"/>
      <c r="AUB130" s="1"/>
      <c r="AUC130" s="1"/>
      <c r="AUD130" s="1"/>
      <c r="AUE130" s="1"/>
      <c r="AUF130" s="1"/>
      <c r="AUG130" s="1"/>
      <c r="AUH130" s="1"/>
      <c r="AUI130" s="1"/>
      <c r="AUJ130" s="1"/>
      <c r="AUK130" s="1"/>
    </row>
    <row r="131" spans="1:1233" s="519" customFormat="1" ht="14.25">
      <c r="A131" s="53"/>
      <c r="B131" s="98" t="str">
        <f>IF('Client Info'!$F$98="Yes",'Client Info'!$F$61,"N/A")</f>
        <v>N/A</v>
      </c>
      <c r="C131" s="99" t="str">
        <f>IF(B131="ISO 45001",'Client Info'!$B98,"N/A")</f>
        <v>N/A</v>
      </c>
      <c r="D131" s="182"/>
      <c r="E131" s="839">
        <f>'Effective Employees'!F117</f>
        <v>0</v>
      </c>
      <c r="F131" s="831"/>
      <c r="G131" s="840">
        <f>AL$378</f>
        <v>0</v>
      </c>
      <c r="H131" s="840">
        <f ca="1">(1/3)*AL378*T131*V131*X131*Z131</f>
        <v>0</v>
      </c>
      <c r="I131" s="840">
        <f ca="1">(2/3)*AL378*T131*V131*X131*Z131</f>
        <v>0</v>
      </c>
      <c r="J131" s="840" t="e">
        <f ca="1">AL379*T131*V131*X131*Z131/$AA$10</f>
        <v>#N/A</v>
      </c>
      <c r="K131" s="840">
        <f>IF($K$19="",0,AL379*T131*V131*X131*Z131/$AA$10)</f>
        <v>0</v>
      </c>
      <c r="L131" s="840">
        <f>IF($L$19="",0,AL379*T131*V131*X131*Z131/$AA$10)</f>
        <v>0</v>
      </c>
      <c r="M131" s="841" t="e">
        <f ca="1">IF($M$19="",0,AL379*T131*V131*X131*Z131/$AA$10)</f>
        <v>#N/A</v>
      </c>
      <c r="N131" s="841" t="e">
        <f ca="1">AL379*T131*V131*X131*Z131/$AA$10</f>
        <v>#N/A</v>
      </c>
      <c r="O131" s="842">
        <f ca="1">AL380*T131*V131*X131*Z131</f>
        <v>0</v>
      </c>
      <c r="P131" s="53"/>
      <c r="Q131" s="53"/>
      <c r="R131" s="67"/>
      <c r="S131" s="709">
        <f>1</f>
        <v>1</v>
      </c>
      <c r="T131" s="709">
        <f t="shared" si="71"/>
        <v>1</v>
      </c>
      <c r="U131" s="710">
        <f ca="1">'Adjustment Factors'!BC546</f>
        <v>0</v>
      </c>
      <c r="V131" s="711">
        <f t="shared" ca="1" si="72"/>
        <v>1</v>
      </c>
      <c r="W131" s="712">
        <f>-'Client Info'!$C$55/100</f>
        <v>0</v>
      </c>
      <c r="X131" s="712">
        <f t="shared" si="73"/>
        <v>1</v>
      </c>
      <c r="Y131" s="712">
        <f>IF(Overview!$C$15="Yes",1,0)</f>
        <v>0</v>
      </c>
      <c r="Z131" s="712">
        <f>IF(Y131=1,IF('Integrated Reduction'!$C$29="",1,('Integrated Reduction'!$C$29/100+1)),1)</f>
        <v>1</v>
      </c>
      <c r="AA131" s="712">
        <f>IF(Sampling!F139="Yes",1,0)</f>
        <v>0</v>
      </c>
      <c r="AB131" s="712">
        <f>IF(Sampling!L139="Yes",1,0)</f>
        <v>0</v>
      </c>
      <c r="AC131" s="712">
        <f>IF(Sampling!G139="Yes",1,0)</f>
        <v>0</v>
      </c>
      <c r="AD131" s="712">
        <f>IF(Sampling!H139="Yes",1,0)</f>
        <v>0</v>
      </c>
      <c r="AE131" s="712">
        <f>IF(Sampling!I139="Yes",1,0)</f>
        <v>0</v>
      </c>
      <c r="AF131" s="712">
        <f>IF(Sampling!J139="Yes",1,0)</f>
        <v>0</v>
      </c>
      <c r="AG131" s="713">
        <f>IF(Sampling!K139="Yes",1,0)</f>
        <v>0</v>
      </c>
      <c r="AH131" s="792">
        <f t="shared" ca="1" si="34"/>
        <v>0</v>
      </c>
      <c r="AI131" s="792">
        <f t="shared" ca="1" si="33"/>
        <v>0</v>
      </c>
      <c r="AJ131" s="792" t="e">
        <f t="shared" ca="1" si="14"/>
        <v>#N/A</v>
      </c>
      <c r="AK131" s="792">
        <f t="shared" si="74"/>
        <v>0</v>
      </c>
      <c r="AL131" s="792">
        <f t="shared" si="75"/>
        <v>0</v>
      </c>
      <c r="AM131" s="792" t="e">
        <f t="shared" ca="1" si="76"/>
        <v>#N/A</v>
      </c>
      <c r="AN131" s="792" t="e">
        <f t="shared" ca="1" si="77"/>
        <v>#N/A</v>
      </c>
      <c r="AO131" s="792">
        <f t="shared" ca="1" si="35"/>
        <v>0</v>
      </c>
      <c r="AP131" s="792">
        <f t="shared" ca="1" si="36"/>
        <v>0</v>
      </c>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c r="AMK131" s="1"/>
      <c r="AML131" s="1"/>
      <c r="AMM131" s="1"/>
      <c r="AMN131" s="1"/>
      <c r="AMO131" s="1"/>
      <c r="AMP131" s="1"/>
      <c r="AMQ131" s="1"/>
      <c r="AMR131" s="1"/>
      <c r="AMS131" s="1"/>
      <c r="AMT131" s="1"/>
      <c r="AMU131" s="1"/>
      <c r="AMV131" s="1"/>
      <c r="AMW131" s="1"/>
      <c r="AMX131" s="1"/>
      <c r="AMY131" s="1"/>
      <c r="AMZ131" s="1"/>
      <c r="ANA131" s="1"/>
      <c r="ANB131" s="1"/>
      <c r="ANC131" s="1"/>
      <c r="AND131" s="1"/>
      <c r="ANE131" s="1"/>
      <c r="ANF131" s="1"/>
      <c r="ANG131" s="1"/>
      <c r="ANH131" s="1"/>
      <c r="ANI131" s="1"/>
      <c r="ANJ131" s="1"/>
      <c r="ANK131" s="1"/>
      <c r="ANL131" s="1"/>
      <c r="ANM131" s="1"/>
      <c r="ANN131" s="1"/>
      <c r="ANO131" s="1"/>
      <c r="ANP131" s="1"/>
      <c r="ANQ131" s="1"/>
      <c r="ANR131" s="1"/>
      <c r="ANS131" s="1"/>
      <c r="ANT131" s="1"/>
      <c r="ANU131" s="1"/>
      <c r="ANV131" s="1"/>
      <c r="ANW131" s="1"/>
      <c r="ANX131" s="1"/>
      <c r="ANY131" s="1"/>
      <c r="ANZ131" s="1"/>
      <c r="AOA131" s="1"/>
      <c r="AOB131" s="1"/>
      <c r="AOC131" s="1"/>
      <c r="AOD131" s="1"/>
      <c r="AOE131" s="1"/>
      <c r="AOF131" s="1"/>
      <c r="AOG131" s="1"/>
      <c r="AOH131" s="1"/>
      <c r="AOI131" s="1"/>
      <c r="AOJ131" s="1"/>
      <c r="AOK131" s="1"/>
      <c r="AOL131" s="1"/>
      <c r="AOM131" s="1"/>
      <c r="AON131" s="1"/>
      <c r="AOO131" s="1"/>
      <c r="AOP131" s="1"/>
      <c r="AOQ131" s="1"/>
      <c r="AOR131" s="1"/>
      <c r="AOS131" s="1"/>
      <c r="AOT131" s="1"/>
      <c r="AOU131" s="1"/>
      <c r="AOV131" s="1"/>
      <c r="AOW131" s="1"/>
      <c r="AOX131" s="1"/>
      <c r="AOY131" s="1"/>
      <c r="AOZ131" s="1"/>
      <c r="APA131" s="1"/>
      <c r="APB131" s="1"/>
      <c r="APC131" s="1"/>
      <c r="APD131" s="1"/>
      <c r="APE131" s="1"/>
      <c r="APF131" s="1"/>
      <c r="APG131" s="1"/>
      <c r="APH131" s="1"/>
      <c r="API131" s="1"/>
      <c r="APJ131" s="1"/>
      <c r="APK131" s="1"/>
      <c r="APL131" s="1"/>
      <c r="APM131" s="1"/>
      <c r="APN131" s="1"/>
      <c r="APO131" s="1"/>
      <c r="APP131" s="1"/>
      <c r="APQ131" s="1"/>
      <c r="APR131" s="1"/>
      <c r="APS131" s="1"/>
      <c r="APT131" s="1"/>
      <c r="APU131" s="1"/>
      <c r="APV131" s="1"/>
      <c r="APW131" s="1"/>
      <c r="APX131" s="1"/>
      <c r="APY131" s="1"/>
      <c r="APZ131" s="1"/>
      <c r="AQA131" s="1"/>
      <c r="AQB131" s="1"/>
      <c r="AQC131" s="1"/>
      <c r="AQD131" s="1"/>
      <c r="AQE131" s="1"/>
      <c r="AQF131" s="1"/>
      <c r="AQG131" s="1"/>
      <c r="AQH131" s="1"/>
      <c r="AQI131" s="1"/>
      <c r="AQJ131" s="1"/>
      <c r="AQK131" s="1"/>
      <c r="AQL131" s="1"/>
      <c r="AQM131" s="1"/>
      <c r="AQN131" s="1"/>
      <c r="AQO131" s="1"/>
      <c r="AQP131" s="1"/>
      <c r="AQQ131" s="1"/>
      <c r="AQR131" s="1"/>
      <c r="AQS131" s="1"/>
      <c r="AQT131" s="1"/>
      <c r="AQU131" s="1"/>
      <c r="AQV131" s="1"/>
      <c r="AQW131" s="1"/>
      <c r="AQX131" s="1"/>
      <c r="AQY131" s="1"/>
      <c r="AQZ131" s="1"/>
      <c r="ARA131" s="1"/>
      <c r="ARB131" s="1"/>
      <c r="ARC131" s="1"/>
      <c r="ARD131" s="1"/>
      <c r="ARE131" s="1"/>
      <c r="ARF131" s="1"/>
      <c r="ARG131" s="1"/>
      <c r="ARH131" s="1"/>
      <c r="ARI131" s="1"/>
      <c r="ARJ131" s="1"/>
      <c r="ARK131" s="1"/>
      <c r="ARL131" s="1"/>
      <c r="ARM131" s="1"/>
      <c r="ARN131" s="1"/>
      <c r="ARO131" s="1"/>
      <c r="ARP131" s="1"/>
      <c r="ARQ131" s="1"/>
      <c r="ARR131" s="1"/>
      <c r="ARS131" s="1"/>
      <c r="ART131" s="1"/>
      <c r="ARU131" s="1"/>
      <c r="ARV131" s="1"/>
      <c r="ARW131" s="1"/>
      <c r="ARX131" s="1"/>
      <c r="ARY131" s="1"/>
      <c r="ARZ131" s="1"/>
      <c r="ASA131" s="1"/>
      <c r="ASB131" s="1"/>
      <c r="ASC131" s="1"/>
      <c r="ASD131" s="1"/>
      <c r="ASE131" s="1"/>
      <c r="ASF131" s="1"/>
      <c r="ASG131" s="1"/>
      <c r="ASH131" s="1"/>
      <c r="ASI131" s="1"/>
      <c r="ASJ131" s="1"/>
      <c r="ASK131" s="1"/>
      <c r="ASL131" s="1"/>
      <c r="ASM131" s="1"/>
      <c r="ASN131" s="1"/>
      <c r="ASO131" s="1"/>
      <c r="ASP131" s="1"/>
      <c r="ASQ131" s="1"/>
      <c r="ASR131" s="1"/>
      <c r="ASS131" s="1"/>
      <c r="AST131" s="1"/>
      <c r="ASU131" s="1"/>
      <c r="ASV131" s="1"/>
      <c r="ASW131" s="1"/>
      <c r="ASX131" s="1"/>
      <c r="ASY131" s="1"/>
      <c r="ASZ131" s="1"/>
      <c r="ATA131" s="1"/>
      <c r="ATB131" s="1"/>
      <c r="ATC131" s="1"/>
      <c r="ATD131" s="1"/>
      <c r="ATE131" s="1"/>
      <c r="ATF131" s="1"/>
      <c r="ATG131" s="1"/>
      <c r="ATH131" s="1"/>
      <c r="ATI131" s="1"/>
      <c r="ATJ131" s="1"/>
      <c r="ATK131" s="1"/>
      <c r="ATL131" s="1"/>
      <c r="ATM131" s="1"/>
      <c r="ATN131" s="1"/>
      <c r="ATO131" s="1"/>
      <c r="ATP131" s="1"/>
      <c r="ATQ131" s="1"/>
      <c r="ATR131" s="1"/>
      <c r="ATS131" s="1"/>
      <c r="ATT131" s="1"/>
      <c r="ATU131" s="1"/>
      <c r="ATV131" s="1"/>
      <c r="ATW131" s="1"/>
      <c r="ATX131" s="1"/>
      <c r="ATY131" s="1"/>
      <c r="ATZ131" s="1"/>
      <c r="AUA131" s="1"/>
      <c r="AUB131" s="1"/>
      <c r="AUC131" s="1"/>
      <c r="AUD131" s="1"/>
      <c r="AUE131" s="1"/>
      <c r="AUF131" s="1"/>
      <c r="AUG131" s="1"/>
      <c r="AUH131" s="1"/>
      <c r="AUI131" s="1"/>
      <c r="AUJ131" s="1"/>
      <c r="AUK131" s="1"/>
    </row>
    <row r="132" spans="1:1233" s="519" customFormat="1" ht="14.25">
      <c r="A132" s="53"/>
      <c r="B132" s="95" t="str">
        <f>IF('Client Info'!$D$99="Yes",'Client Info'!$D$61,"N/A")</f>
        <v>N/A</v>
      </c>
      <c r="C132" s="96" t="str">
        <f>IF(B132="ISO 9001",'Client Info'!$B99,"N/A")</f>
        <v>N/A</v>
      </c>
      <c r="D132" s="180"/>
      <c r="E132" s="843">
        <f>'Effective Employees'!F118</f>
        <v>0</v>
      </c>
      <c r="F132" s="831"/>
      <c r="G132" s="832">
        <f>AM$345</f>
        <v>0</v>
      </c>
      <c r="H132" s="832">
        <f ca="1">(1/3)*AM345*T132*V132*X132*Z132</f>
        <v>0</v>
      </c>
      <c r="I132" s="832">
        <f ca="1">(2/3)*AM345*T132*V132*X132*Z132</f>
        <v>0</v>
      </c>
      <c r="J132" s="832" t="e">
        <f ca="1">AM346*T132*V132*X132*Z132/$AA$10</f>
        <v>#N/A</v>
      </c>
      <c r="K132" s="832">
        <f>IF($K$19="",0,AM346*T132*V132*X132*Z132/$AA$10)</f>
        <v>0</v>
      </c>
      <c r="L132" s="832">
        <f>IF($L$19="",0,AM346*T132*V132*X132*Z132/$AA$10)</f>
        <v>0</v>
      </c>
      <c r="M132" s="833" t="e">
        <f ca="1">IF($M$19="",0,AM346*T132*V132*X132*Z132/$AA$10)</f>
        <v>#N/A</v>
      </c>
      <c r="N132" s="844" t="e">
        <f ca="1">AM346*T132*V132*X132*Z132/$AA$10</f>
        <v>#N/A</v>
      </c>
      <c r="O132" s="436">
        <f ca="1">AM347*T132*V132*X132*Z132</f>
        <v>0</v>
      </c>
      <c r="P132" s="53"/>
      <c r="Q132" s="53"/>
      <c r="R132" s="67"/>
      <c r="S132" s="702">
        <f>1</f>
        <v>1</v>
      </c>
      <c r="T132" s="702">
        <f t="shared" ref="T132:T137" si="78">IF(S132=0.2,S132+1,1)</f>
        <v>1</v>
      </c>
      <c r="U132" s="703">
        <f ca="1">'Adjustment Factors'!AA547</f>
        <v>0</v>
      </c>
      <c r="V132" s="704">
        <f t="shared" ref="V132:V137" ca="1" si="79">U132+1</f>
        <v>1</v>
      </c>
      <c r="W132" s="705">
        <f>-'Client Info'!$C$55/100</f>
        <v>0</v>
      </c>
      <c r="X132" s="705">
        <f t="shared" ref="X132:X137" si="80">W132+1</f>
        <v>1</v>
      </c>
      <c r="Y132" s="705">
        <f>IF(Overview!$C$13="Yes",1,0)</f>
        <v>0</v>
      </c>
      <c r="Z132" s="705">
        <f>IF(Y132=1,IF('Integrated Reduction'!$C$29="",1,('Integrated Reduction'!$C$29/100+1)),1)</f>
        <v>1</v>
      </c>
      <c r="AA132" s="705">
        <f>IF(Sampling!F140="Yes",1,0)</f>
        <v>0</v>
      </c>
      <c r="AB132" s="705">
        <f>IF(Sampling!L140="Yes",1,0)</f>
        <v>0</v>
      </c>
      <c r="AC132" s="705">
        <f>IF(Sampling!G140="Yes",1,0)</f>
        <v>0</v>
      </c>
      <c r="AD132" s="705">
        <f>IF(Sampling!H140="Yes",1,0)</f>
        <v>0</v>
      </c>
      <c r="AE132" s="705">
        <f>IF(Sampling!I140="Yes",1,0)</f>
        <v>0</v>
      </c>
      <c r="AF132" s="705">
        <f>IF(Sampling!J140="Yes",1,0)</f>
        <v>0</v>
      </c>
      <c r="AG132" s="706">
        <f>IF(Sampling!K140="Yes",1,0)</f>
        <v>0</v>
      </c>
      <c r="AH132" s="790">
        <f t="shared" ca="1" si="34"/>
        <v>0</v>
      </c>
      <c r="AI132" s="790">
        <f t="shared" ca="1" si="33"/>
        <v>0</v>
      </c>
      <c r="AJ132" s="790" t="e">
        <f t="shared" ca="1" si="14"/>
        <v>#N/A</v>
      </c>
      <c r="AK132" s="790">
        <f t="shared" ref="AK132:AK137" si="81">K132*AD132</f>
        <v>0</v>
      </c>
      <c r="AL132" s="790">
        <f t="shared" ref="AL132:AL137" si="82">L132*AE132</f>
        <v>0</v>
      </c>
      <c r="AM132" s="790" t="e">
        <f t="shared" ref="AM132:AM137" ca="1" si="83">M132*AF132</f>
        <v>#N/A</v>
      </c>
      <c r="AN132" s="790" t="e">
        <f t="shared" ref="AN132:AN137" ca="1" si="84">N132*AG132</f>
        <v>#N/A</v>
      </c>
      <c r="AO132" s="790">
        <f t="shared" ca="1" si="35"/>
        <v>0</v>
      </c>
      <c r="AP132" s="790">
        <f t="shared" ca="1" si="36"/>
        <v>0</v>
      </c>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c r="ADD132" s="1"/>
      <c r="ADE132" s="1"/>
      <c r="ADF132" s="1"/>
      <c r="ADG132" s="1"/>
      <c r="ADH132" s="1"/>
      <c r="ADI132" s="1"/>
      <c r="ADJ132" s="1"/>
      <c r="ADK132" s="1"/>
      <c r="ADL132" s="1"/>
      <c r="ADM132" s="1"/>
      <c r="ADN132" s="1"/>
      <c r="ADO132" s="1"/>
      <c r="ADP132" s="1"/>
      <c r="ADQ132" s="1"/>
      <c r="ADR132" s="1"/>
      <c r="ADS132" s="1"/>
      <c r="ADT132" s="1"/>
      <c r="ADU132" s="1"/>
      <c r="ADV132" s="1"/>
      <c r="ADW132" s="1"/>
      <c r="ADX132" s="1"/>
      <c r="ADY132" s="1"/>
      <c r="ADZ132" s="1"/>
      <c r="AEA132" s="1"/>
      <c r="AEB132" s="1"/>
      <c r="AEC132" s="1"/>
      <c r="AED132" s="1"/>
      <c r="AEE132" s="1"/>
      <c r="AEF132" s="1"/>
      <c r="AEG132" s="1"/>
      <c r="AEH132" s="1"/>
      <c r="AEI132" s="1"/>
      <c r="AEJ132" s="1"/>
      <c r="AEK132" s="1"/>
      <c r="AEL132" s="1"/>
      <c r="AEM132" s="1"/>
      <c r="AEN132" s="1"/>
      <c r="AEO132" s="1"/>
      <c r="AEP132" s="1"/>
      <c r="AEQ132" s="1"/>
      <c r="AER132" s="1"/>
      <c r="AES132" s="1"/>
      <c r="AET132" s="1"/>
      <c r="AEU132" s="1"/>
      <c r="AEV132" s="1"/>
      <c r="AEW132" s="1"/>
      <c r="AEX132" s="1"/>
      <c r="AEY132" s="1"/>
      <c r="AEZ132" s="1"/>
      <c r="AFA132" s="1"/>
      <c r="AFB132" s="1"/>
      <c r="AFC132" s="1"/>
      <c r="AFD132" s="1"/>
      <c r="AFE132" s="1"/>
      <c r="AFF132" s="1"/>
      <c r="AFG132" s="1"/>
      <c r="AFH132" s="1"/>
      <c r="AFI132" s="1"/>
      <c r="AFJ132" s="1"/>
      <c r="AFK132" s="1"/>
      <c r="AFL132" s="1"/>
      <c r="AFM132" s="1"/>
      <c r="AFN132" s="1"/>
      <c r="AFO132" s="1"/>
      <c r="AFP132" s="1"/>
      <c r="AFQ132" s="1"/>
      <c r="AFR132" s="1"/>
      <c r="AFS132" s="1"/>
      <c r="AFT132" s="1"/>
      <c r="AFU132" s="1"/>
      <c r="AFV132" s="1"/>
      <c r="AFW132" s="1"/>
      <c r="AFX132" s="1"/>
      <c r="AFY132" s="1"/>
      <c r="AFZ132" s="1"/>
      <c r="AGA132" s="1"/>
      <c r="AGB132" s="1"/>
      <c r="AGC132" s="1"/>
      <c r="AGD132" s="1"/>
      <c r="AGE132" s="1"/>
      <c r="AGF132" s="1"/>
      <c r="AGG132" s="1"/>
      <c r="AGH132" s="1"/>
      <c r="AGI132" s="1"/>
      <c r="AGJ132" s="1"/>
      <c r="AGK132" s="1"/>
      <c r="AGL132" s="1"/>
      <c r="AGM132" s="1"/>
      <c r="AGN132" s="1"/>
      <c r="AGO132" s="1"/>
      <c r="AGP132" s="1"/>
      <c r="AGQ132" s="1"/>
      <c r="AGR132" s="1"/>
      <c r="AGS132" s="1"/>
      <c r="AGT132" s="1"/>
      <c r="AGU132" s="1"/>
      <c r="AGV132" s="1"/>
      <c r="AGW132" s="1"/>
      <c r="AGX132" s="1"/>
      <c r="AGY132" s="1"/>
      <c r="AGZ132" s="1"/>
      <c r="AHA132" s="1"/>
      <c r="AHB132" s="1"/>
      <c r="AHC132" s="1"/>
      <c r="AHD132" s="1"/>
      <c r="AHE132" s="1"/>
      <c r="AHF132" s="1"/>
      <c r="AHG132" s="1"/>
      <c r="AHH132" s="1"/>
      <c r="AHI132" s="1"/>
      <c r="AHJ132" s="1"/>
      <c r="AHK132" s="1"/>
      <c r="AHL132" s="1"/>
      <c r="AHM132" s="1"/>
      <c r="AHN132" s="1"/>
      <c r="AHO132" s="1"/>
      <c r="AHP132" s="1"/>
      <c r="AHQ132" s="1"/>
      <c r="AHR132" s="1"/>
      <c r="AHS132" s="1"/>
      <c r="AHT132" s="1"/>
      <c r="AHU132" s="1"/>
      <c r="AHV132" s="1"/>
      <c r="AHW132" s="1"/>
      <c r="AHX132" s="1"/>
      <c r="AHY132" s="1"/>
      <c r="AHZ132" s="1"/>
      <c r="AIA132" s="1"/>
      <c r="AIB132" s="1"/>
      <c r="AIC132" s="1"/>
      <c r="AID132" s="1"/>
      <c r="AIE132" s="1"/>
      <c r="AIF132" s="1"/>
      <c r="AIG132" s="1"/>
      <c r="AIH132" s="1"/>
      <c r="AII132" s="1"/>
      <c r="AIJ132" s="1"/>
      <c r="AIK132" s="1"/>
      <c r="AIL132" s="1"/>
      <c r="AIM132" s="1"/>
      <c r="AIN132" s="1"/>
      <c r="AIO132" s="1"/>
      <c r="AIP132" s="1"/>
      <c r="AIQ132" s="1"/>
      <c r="AIR132" s="1"/>
      <c r="AIS132" s="1"/>
      <c r="AIT132" s="1"/>
      <c r="AIU132" s="1"/>
      <c r="AIV132" s="1"/>
      <c r="AIW132" s="1"/>
      <c r="AIX132" s="1"/>
      <c r="AIY132" s="1"/>
      <c r="AIZ132" s="1"/>
      <c r="AJA132" s="1"/>
      <c r="AJB132" s="1"/>
      <c r="AJC132" s="1"/>
      <c r="AJD132" s="1"/>
      <c r="AJE132" s="1"/>
      <c r="AJF132" s="1"/>
      <c r="AJG132" s="1"/>
      <c r="AJH132" s="1"/>
      <c r="AJI132" s="1"/>
      <c r="AJJ132" s="1"/>
      <c r="AJK132" s="1"/>
      <c r="AJL132" s="1"/>
      <c r="AJM132" s="1"/>
      <c r="AJN132" s="1"/>
      <c r="AJO132" s="1"/>
      <c r="AJP132" s="1"/>
      <c r="AJQ132" s="1"/>
      <c r="AJR132" s="1"/>
      <c r="AJS132" s="1"/>
      <c r="AJT132" s="1"/>
      <c r="AJU132" s="1"/>
      <c r="AJV132" s="1"/>
      <c r="AJW132" s="1"/>
      <c r="AJX132" s="1"/>
      <c r="AJY132" s="1"/>
      <c r="AJZ132" s="1"/>
      <c r="AKA132" s="1"/>
      <c r="AKB132" s="1"/>
      <c r="AKC132" s="1"/>
      <c r="AKD132" s="1"/>
      <c r="AKE132" s="1"/>
      <c r="AKF132" s="1"/>
      <c r="AKG132" s="1"/>
      <c r="AKH132" s="1"/>
      <c r="AKI132" s="1"/>
      <c r="AKJ132" s="1"/>
      <c r="AKK132" s="1"/>
      <c r="AKL132" s="1"/>
      <c r="AKM132" s="1"/>
      <c r="AKN132" s="1"/>
      <c r="AKO132" s="1"/>
      <c r="AKP132" s="1"/>
      <c r="AKQ132" s="1"/>
      <c r="AKR132" s="1"/>
      <c r="AKS132" s="1"/>
      <c r="AKT132" s="1"/>
      <c r="AKU132" s="1"/>
      <c r="AKV132" s="1"/>
      <c r="AKW132" s="1"/>
      <c r="AKX132" s="1"/>
      <c r="AKY132" s="1"/>
      <c r="AKZ132" s="1"/>
      <c r="ALA132" s="1"/>
      <c r="ALB132" s="1"/>
      <c r="ALC132" s="1"/>
      <c r="ALD132" s="1"/>
      <c r="ALE132" s="1"/>
      <c r="ALF132" s="1"/>
      <c r="ALG132" s="1"/>
      <c r="ALH132" s="1"/>
      <c r="ALI132" s="1"/>
      <c r="ALJ132" s="1"/>
      <c r="ALK132" s="1"/>
      <c r="ALL132" s="1"/>
      <c r="ALM132" s="1"/>
      <c r="ALN132" s="1"/>
      <c r="ALO132" s="1"/>
      <c r="ALP132" s="1"/>
      <c r="ALQ132" s="1"/>
      <c r="ALR132" s="1"/>
      <c r="ALS132" s="1"/>
      <c r="ALT132" s="1"/>
      <c r="ALU132" s="1"/>
      <c r="ALV132" s="1"/>
      <c r="ALW132" s="1"/>
      <c r="ALX132" s="1"/>
      <c r="ALY132" s="1"/>
      <c r="ALZ132" s="1"/>
      <c r="AMA132" s="1"/>
      <c r="AMB132" s="1"/>
      <c r="AMC132" s="1"/>
      <c r="AMD132" s="1"/>
      <c r="AME132" s="1"/>
      <c r="AMF132" s="1"/>
      <c r="AMG132" s="1"/>
      <c r="AMH132" s="1"/>
      <c r="AMI132" s="1"/>
      <c r="AMJ132" s="1"/>
      <c r="AMK132" s="1"/>
      <c r="AML132" s="1"/>
      <c r="AMM132" s="1"/>
      <c r="AMN132" s="1"/>
      <c r="AMO132" s="1"/>
      <c r="AMP132" s="1"/>
      <c r="AMQ132" s="1"/>
      <c r="AMR132" s="1"/>
      <c r="AMS132" s="1"/>
      <c r="AMT132" s="1"/>
      <c r="AMU132" s="1"/>
      <c r="AMV132" s="1"/>
      <c r="AMW132" s="1"/>
      <c r="AMX132" s="1"/>
      <c r="AMY132" s="1"/>
      <c r="AMZ132" s="1"/>
      <c r="ANA132" s="1"/>
      <c r="ANB132" s="1"/>
      <c r="ANC132" s="1"/>
      <c r="AND132" s="1"/>
      <c r="ANE132" s="1"/>
      <c r="ANF132" s="1"/>
      <c r="ANG132" s="1"/>
      <c r="ANH132" s="1"/>
      <c r="ANI132" s="1"/>
      <c r="ANJ132" s="1"/>
      <c r="ANK132" s="1"/>
      <c r="ANL132" s="1"/>
      <c r="ANM132" s="1"/>
      <c r="ANN132" s="1"/>
      <c r="ANO132" s="1"/>
      <c r="ANP132" s="1"/>
      <c r="ANQ132" s="1"/>
      <c r="ANR132" s="1"/>
      <c r="ANS132" s="1"/>
      <c r="ANT132" s="1"/>
      <c r="ANU132" s="1"/>
      <c r="ANV132" s="1"/>
      <c r="ANW132" s="1"/>
      <c r="ANX132" s="1"/>
      <c r="ANY132" s="1"/>
      <c r="ANZ132" s="1"/>
      <c r="AOA132" s="1"/>
      <c r="AOB132" s="1"/>
      <c r="AOC132" s="1"/>
      <c r="AOD132" s="1"/>
      <c r="AOE132" s="1"/>
      <c r="AOF132" s="1"/>
      <c r="AOG132" s="1"/>
      <c r="AOH132" s="1"/>
      <c r="AOI132" s="1"/>
      <c r="AOJ132" s="1"/>
      <c r="AOK132" s="1"/>
      <c r="AOL132" s="1"/>
      <c r="AOM132" s="1"/>
      <c r="AON132" s="1"/>
      <c r="AOO132" s="1"/>
      <c r="AOP132" s="1"/>
      <c r="AOQ132" s="1"/>
      <c r="AOR132" s="1"/>
      <c r="AOS132" s="1"/>
      <c r="AOT132" s="1"/>
      <c r="AOU132" s="1"/>
      <c r="AOV132" s="1"/>
      <c r="AOW132" s="1"/>
      <c r="AOX132" s="1"/>
      <c r="AOY132" s="1"/>
      <c r="AOZ132" s="1"/>
      <c r="APA132" s="1"/>
      <c r="APB132" s="1"/>
      <c r="APC132" s="1"/>
      <c r="APD132" s="1"/>
      <c r="APE132" s="1"/>
      <c r="APF132" s="1"/>
      <c r="APG132" s="1"/>
      <c r="APH132" s="1"/>
      <c r="API132" s="1"/>
      <c r="APJ132" s="1"/>
      <c r="APK132" s="1"/>
      <c r="APL132" s="1"/>
      <c r="APM132" s="1"/>
      <c r="APN132" s="1"/>
      <c r="APO132" s="1"/>
      <c r="APP132" s="1"/>
      <c r="APQ132" s="1"/>
      <c r="APR132" s="1"/>
      <c r="APS132" s="1"/>
      <c r="APT132" s="1"/>
      <c r="APU132" s="1"/>
      <c r="APV132" s="1"/>
      <c r="APW132" s="1"/>
      <c r="APX132" s="1"/>
      <c r="APY132" s="1"/>
      <c r="APZ132" s="1"/>
      <c r="AQA132" s="1"/>
      <c r="AQB132" s="1"/>
      <c r="AQC132" s="1"/>
      <c r="AQD132" s="1"/>
      <c r="AQE132" s="1"/>
      <c r="AQF132" s="1"/>
      <c r="AQG132" s="1"/>
      <c r="AQH132" s="1"/>
      <c r="AQI132" s="1"/>
      <c r="AQJ132" s="1"/>
      <c r="AQK132" s="1"/>
      <c r="AQL132" s="1"/>
      <c r="AQM132" s="1"/>
      <c r="AQN132" s="1"/>
      <c r="AQO132" s="1"/>
      <c r="AQP132" s="1"/>
      <c r="AQQ132" s="1"/>
      <c r="AQR132" s="1"/>
      <c r="AQS132" s="1"/>
      <c r="AQT132" s="1"/>
      <c r="AQU132" s="1"/>
      <c r="AQV132" s="1"/>
      <c r="AQW132" s="1"/>
      <c r="AQX132" s="1"/>
      <c r="AQY132" s="1"/>
      <c r="AQZ132" s="1"/>
      <c r="ARA132" s="1"/>
      <c r="ARB132" s="1"/>
      <c r="ARC132" s="1"/>
      <c r="ARD132" s="1"/>
      <c r="ARE132" s="1"/>
      <c r="ARF132" s="1"/>
      <c r="ARG132" s="1"/>
      <c r="ARH132" s="1"/>
      <c r="ARI132" s="1"/>
      <c r="ARJ132" s="1"/>
      <c r="ARK132" s="1"/>
      <c r="ARL132" s="1"/>
      <c r="ARM132" s="1"/>
      <c r="ARN132" s="1"/>
      <c r="ARO132" s="1"/>
      <c r="ARP132" s="1"/>
      <c r="ARQ132" s="1"/>
      <c r="ARR132" s="1"/>
      <c r="ARS132" s="1"/>
      <c r="ART132" s="1"/>
      <c r="ARU132" s="1"/>
      <c r="ARV132" s="1"/>
      <c r="ARW132" s="1"/>
      <c r="ARX132" s="1"/>
      <c r="ARY132" s="1"/>
      <c r="ARZ132" s="1"/>
      <c r="ASA132" s="1"/>
      <c r="ASB132" s="1"/>
      <c r="ASC132" s="1"/>
      <c r="ASD132" s="1"/>
      <c r="ASE132" s="1"/>
      <c r="ASF132" s="1"/>
      <c r="ASG132" s="1"/>
      <c r="ASH132" s="1"/>
      <c r="ASI132" s="1"/>
      <c r="ASJ132" s="1"/>
      <c r="ASK132" s="1"/>
      <c r="ASL132" s="1"/>
      <c r="ASM132" s="1"/>
      <c r="ASN132" s="1"/>
      <c r="ASO132" s="1"/>
      <c r="ASP132" s="1"/>
      <c r="ASQ132" s="1"/>
      <c r="ASR132" s="1"/>
      <c r="ASS132" s="1"/>
      <c r="AST132" s="1"/>
      <c r="ASU132" s="1"/>
      <c r="ASV132" s="1"/>
      <c r="ASW132" s="1"/>
      <c r="ASX132" s="1"/>
      <c r="ASY132" s="1"/>
      <c r="ASZ132" s="1"/>
      <c r="ATA132" s="1"/>
      <c r="ATB132" s="1"/>
      <c r="ATC132" s="1"/>
      <c r="ATD132" s="1"/>
      <c r="ATE132" s="1"/>
      <c r="ATF132" s="1"/>
      <c r="ATG132" s="1"/>
      <c r="ATH132" s="1"/>
      <c r="ATI132" s="1"/>
      <c r="ATJ132" s="1"/>
      <c r="ATK132" s="1"/>
      <c r="ATL132" s="1"/>
      <c r="ATM132" s="1"/>
      <c r="ATN132" s="1"/>
      <c r="ATO132" s="1"/>
      <c r="ATP132" s="1"/>
      <c r="ATQ132" s="1"/>
      <c r="ATR132" s="1"/>
      <c r="ATS132" s="1"/>
      <c r="ATT132" s="1"/>
      <c r="ATU132" s="1"/>
      <c r="ATV132" s="1"/>
      <c r="ATW132" s="1"/>
      <c r="ATX132" s="1"/>
      <c r="ATY132" s="1"/>
      <c r="ATZ132" s="1"/>
      <c r="AUA132" s="1"/>
      <c r="AUB132" s="1"/>
      <c r="AUC132" s="1"/>
      <c r="AUD132" s="1"/>
      <c r="AUE132" s="1"/>
      <c r="AUF132" s="1"/>
      <c r="AUG132" s="1"/>
      <c r="AUH132" s="1"/>
      <c r="AUI132" s="1"/>
      <c r="AUJ132" s="1"/>
      <c r="AUK132" s="1"/>
    </row>
    <row r="133" spans="1:1233" s="519" customFormat="1" ht="14.25">
      <c r="A133" s="53"/>
      <c r="B133" s="97" t="str">
        <f>IF('Client Info'!$E$99="Yes",'Client Info'!$E$61,"N/A")</f>
        <v>N/A</v>
      </c>
      <c r="C133" s="62" t="str">
        <f>IF(B133="ISO 14001",'Client Info'!$B99,"N/A")</f>
        <v>N/A</v>
      </c>
      <c r="D133" s="181"/>
      <c r="E133" s="834">
        <f>'Effective Employees'!F119</f>
        <v>0</v>
      </c>
      <c r="F133" s="831"/>
      <c r="G133" s="835">
        <f>AM$363</f>
        <v>0</v>
      </c>
      <c r="H133" s="835">
        <f ca="1">(1/3)*AM363*T133*V133*X133*Z133</f>
        <v>0</v>
      </c>
      <c r="I133" s="835">
        <f ca="1">(2/3)*AM363*T133*V133*X133*Z133</f>
        <v>0</v>
      </c>
      <c r="J133" s="835" t="e">
        <f ca="1">AM364*T133*V133*X133*Z133/$AA$10</f>
        <v>#N/A</v>
      </c>
      <c r="K133" s="835">
        <f>IF($K$19="",0,AM364*T133*V133*X133*Z133/$AA$10)</f>
        <v>0</v>
      </c>
      <c r="L133" s="835">
        <f>IF($L$19="",0,AM364*T133*V133*X133*Z133/$AA$10)</f>
        <v>0</v>
      </c>
      <c r="M133" s="836" t="e">
        <f ca="1">IF($M$19="",0,AM364*T133*V133*X133*Z133/$AA$10)</f>
        <v>#N/A</v>
      </c>
      <c r="N133" s="837" t="e">
        <f ca="1">AM364*T133*V133*X133*Z133/$AA$10</f>
        <v>#N/A</v>
      </c>
      <c r="O133" s="838">
        <f ca="1">AM365*T133*V133*X133*Z133</f>
        <v>0</v>
      </c>
      <c r="P133" s="53"/>
      <c r="Q133" s="53"/>
      <c r="R133" s="67"/>
      <c r="S133" s="386">
        <f>1</f>
        <v>1</v>
      </c>
      <c r="T133" s="386">
        <f t="shared" si="78"/>
        <v>1</v>
      </c>
      <c r="U133" s="707">
        <f ca="1">'Adjustment Factors'!AP547</f>
        <v>0</v>
      </c>
      <c r="V133" s="208">
        <f t="shared" ca="1" si="79"/>
        <v>1</v>
      </c>
      <c r="W133" s="67">
        <f>-'Client Info'!$C$55/100</f>
        <v>0</v>
      </c>
      <c r="X133" s="67">
        <f t="shared" si="80"/>
        <v>1</v>
      </c>
      <c r="Y133" s="67">
        <f>IF(Overview!$C$14="Yes",1,0)</f>
        <v>0</v>
      </c>
      <c r="Z133" s="67">
        <f>IF(Y133=1,IF('Integrated Reduction'!$C$29="",1,('Integrated Reduction'!$C$29/100+1)),1)</f>
        <v>1</v>
      </c>
      <c r="AA133" s="67">
        <f>IF(Sampling!F141="Yes",1,0)</f>
        <v>0</v>
      </c>
      <c r="AB133" s="67">
        <f>IF(Sampling!L141="Yes",1,0)</f>
        <v>0</v>
      </c>
      <c r="AC133" s="67">
        <f>IF(Sampling!G141="Yes",1,0)</f>
        <v>0</v>
      </c>
      <c r="AD133" s="67">
        <f>IF(Sampling!H141="Yes",1,0)</f>
        <v>0</v>
      </c>
      <c r="AE133" s="67">
        <f>IF(Sampling!I141="Yes",1,0)</f>
        <v>0</v>
      </c>
      <c r="AF133" s="67">
        <f>IF(Sampling!J141="Yes",1,0)</f>
        <v>0</v>
      </c>
      <c r="AG133" s="708">
        <f>IF(Sampling!K141="Yes",1,0)</f>
        <v>0</v>
      </c>
      <c r="AH133" s="791">
        <f t="shared" ca="1" si="34"/>
        <v>0</v>
      </c>
      <c r="AI133" s="791">
        <f t="shared" ca="1" si="33"/>
        <v>0</v>
      </c>
      <c r="AJ133" s="791" t="e">
        <f t="shared" ca="1" si="14"/>
        <v>#N/A</v>
      </c>
      <c r="AK133" s="791">
        <f t="shared" si="81"/>
        <v>0</v>
      </c>
      <c r="AL133" s="791">
        <f t="shared" si="82"/>
        <v>0</v>
      </c>
      <c r="AM133" s="791" t="e">
        <f t="shared" ca="1" si="83"/>
        <v>#N/A</v>
      </c>
      <c r="AN133" s="791" t="e">
        <f t="shared" ca="1" si="84"/>
        <v>#N/A</v>
      </c>
      <c r="AO133" s="791">
        <f t="shared" ca="1" si="35"/>
        <v>0</v>
      </c>
      <c r="AP133" s="791">
        <f t="shared" ca="1" si="36"/>
        <v>0</v>
      </c>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c r="ADD133" s="1"/>
      <c r="ADE133" s="1"/>
      <c r="ADF133" s="1"/>
      <c r="ADG133" s="1"/>
      <c r="ADH133" s="1"/>
      <c r="ADI133" s="1"/>
      <c r="ADJ133" s="1"/>
      <c r="ADK133" s="1"/>
      <c r="ADL133" s="1"/>
      <c r="ADM133" s="1"/>
      <c r="ADN133" s="1"/>
      <c r="ADO133" s="1"/>
      <c r="ADP133" s="1"/>
      <c r="ADQ133" s="1"/>
      <c r="ADR133" s="1"/>
      <c r="ADS133" s="1"/>
      <c r="ADT133" s="1"/>
      <c r="ADU133" s="1"/>
      <c r="ADV133" s="1"/>
      <c r="ADW133" s="1"/>
      <c r="ADX133" s="1"/>
      <c r="ADY133" s="1"/>
      <c r="ADZ133" s="1"/>
      <c r="AEA133" s="1"/>
      <c r="AEB133" s="1"/>
      <c r="AEC133" s="1"/>
      <c r="AED133" s="1"/>
      <c r="AEE133" s="1"/>
      <c r="AEF133" s="1"/>
      <c r="AEG133" s="1"/>
      <c r="AEH133" s="1"/>
      <c r="AEI133" s="1"/>
      <c r="AEJ133" s="1"/>
      <c r="AEK133" s="1"/>
      <c r="AEL133" s="1"/>
      <c r="AEM133" s="1"/>
      <c r="AEN133" s="1"/>
      <c r="AEO133" s="1"/>
      <c r="AEP133" s="1"/>
      <c r="AEQ133" s="1"/>
      <c r="AER133" s="1"/>
      <c r="AES133" s="1"/>
      <c r="AET133" s="1"/>
      <c r="AEU133" s="1"/>
      <c r="AEV133" s="1"/>
      <c r="AEW133" s="1"/>
      <c r="AEX133" s="1"/>
      <c r="AEY133" s="1"/>
      <c r="AEZ133" s="1"/>
      <c r="AFA133" s="1"/>
      <c r="AFB133" s="1"/>
      <c r="AFC133" s="1"/>
      <c r="AFD133" s="1"/>
      <c r="AFE133" s="1"/>
      <c r="AFF133" s="1"/>
      <c r="AFG133" s="1"/>
      <c r="AFH133" s="1"/>
      <c r="AFI133" s="1"/>
      <c r="AFJ133" s="1"/>
      <c r="AFK133" s="1"/>
      <c r="AFL133" s="1"/>
      <c r="AFM133" s="1"/>
      <c r="AFN133" s="1"/>
      <c r="AFO133" s="1"/>
      <c r="AFP133" s="1"/>
      <c r="AFQ133" s="1"/>
      <c r="AFR133" s="1"/>
      <c r="AFS133" s="1"/>
      <c r="AFT133" s="1"/>
      <c r="AFU133" s="1"/>
      <c r="AFV133" s="1"/>
      <c r="AFW133" s="1"/>
      <c r="AFX133" s="1"/>
      <c r="AFY133" s="1"/>
      <c r="AFZ133" s="1"/>
      <c r="AGA133" s="1"/>
      <c r="AGB133" s="1"/>
      <c r="AGC133" s="1"/>
      <c r="AGD133" s="1"/>
      <c r="AGE133" s="1"/>
      <c r="AGF133" s="1"/>
      <c r="AGG133" s="1"/>
      <c r="AGH133" s="1"/>
      <c r="AGI133" s="1"/>
      <c r="AGJ133" s="1"/>
      <c r="AGK133" s="1"/>
      <c r="AGL133" s="1"/>
      <c r="AGM133" s="1"/>
      <c r="AGN133" s="1"/>
      <c r="AGO133" s="1"/>
      <c r="AGP133" s="1"/>
      <c r="AGQ133" s="1"/>
      <c r="AGR133" s="1"/>
      <c r="AGS133" s="1"/>
      <c r="AGT133" s="1"/>
      <c r="AGU133" s="1"/>
      <c r="AGV133" s="1"/>
      <c r="AGW133" s="1"/>
      <c r="AGX133" s="1"/>
      <c r="AGY133" s="1"/>
      <c r="AGZ133" s="1"/>
      <c r="AHA133" s="1"/>
      <c r="AHB133" s="1"/>
      <c r="AHC133" s="1"/>
      <c r="AHD133" s="1"/>
      <c r="AHE133" s="1"/>
      <c r="AHF133" s="1"/>
      <c r="AHG133" s="1"/>
      <c r="AHH133" s="1"/>
      <c r="AHI133" s="1"/>
      <c r="AHJ133" s="1"/>
      <c r="AHK133" s="1"/>
      <c r="AHL133" s="1"/>
      <c r="AHM133" s="1"/>
      <c r="AHN133" s="1"/>
      <c r="AHO133" s="1"/>
      <c r="AHP133" s="1"/>
      <c r="AHQ133" s="1"/>
      <c r="AHR133" s="1"/>
      <c r="AHS133" s="1"/>
      <c r="AHT133" s="1"/>
      <c r="AHU133" s="1"/>
      <c r="AHV133" s="1"/>
      <c r="AHW133" s="1"/>
      <c r="AHX133" s="1"/>
      <c r="AHY133" s="1"/>
      <c r="AHZ133" s="1"/>
      <c r="AIA133" s="1"/>
      <c r="AIB133" s="1"/>
      <c r="AIC133" s="1"/>
      <c r="AID133" s="1"/>
      <c r="AIE133" s="1"/>
      <c r="AIF133" s="1"/>
      <c r="AIG133" s="1"/>
      <c r="AIH133" s="1"/>
      <c r="AII133" s="1"/>
      <c r="AIJ133" s="1"/>
      <c r="AIK133" s="1"/>
      <c r="AIL133" s="1"/>
      <c r="AIM133" s="1"/>
      <c r="AIN133" s="1"/>
      <c r="AIO133" s="1"/>
      <c r="AIP133" s="1"/>
      <c r="AIQ133" s="1"/>
      <c r="AIR133" s="1"/>
      <c r="AIS133" s="1"/>
      <c r="AIT133" s="1"/>
      <c r="AIU133" s="1"/>
      <c r="AIV133" s="1"/>
      <c r="AIW133" s="1"/>
      <c r="AIX133" s="1"/>
      <c r="AIY133" s="1"/>
      <c r="AIZ133" s="1"/>
      <c r="AJA133" s="1"/>
      <c r="AJB133" s="1"/>
      <c r="AJC133" s="1"/>
      <c r="AJD133" s="1"/>
      <c r="AJE133" s="1"/>
      <c r="AJF133" s="1"/>
      <c r="AJG133" s="1"/>
      <c r="AJH133" s="1"/>
      <c r="AJI133" s="1"/>
      <c r="AJJ133" s="1"/>
      <c r="AJK133" s="1"/>
      <c r="AJL133" s="1"/>
      <c r="AJM133" s="1"/>
      <c r="AJN133" s="1"/>
      <c r="AJO133" s="1"/>
      <c r="AJP133" s="1"/>
      <c r="AJQ133" s="1"/>
      <c r="AJR133" s="1"/>
      <c r="AJS133" s="1"/>
      <c r="AJT133" s="1"/>
      <c r="AJU133" s="1"/>
      <c r="AJV133" s="1"/>
      <c r="AJW133" s="1"/>
      <c r="AJX133" s="1"/>
      <c r="AJY133" s="1"/>
      <c r="AJZ133" s="1"/>
      <c r="AKA133" s="1"/>
      <c r="AKB133" s="1"/>
      <c r="AKC133" s="1"/>
      <c r="AKD133" s="1"/>
      <c r="AKE133" s="1"/>
      <c r="AKF133" s="1"/>
      <c r="AKG133" s="1"/>
      <c r="AKH133" s="1"/>
      <c r="AKI133" s="1"/>
      <c r="AKJ133" s="1"/>
      <c r="AKK133" s="1"/>
      <c r="AKL133" s="1"/>
      <c r="AKM133" s="1"/>
      <c r="AKN133" s="1"/>
      <c r="AKO133" s="1"/>
      <c r="AKP133" s="1"/>
      <c r="AKQ133" s="1"/>
      <c r="AKR133" s="1"/>
      <c r="AKS133" s="1"/>
      <c r="AKT133" s="1"/>
      <c r="AKU133" s="1"/>
      <c r="AKV133" s="1"/>
      <c r="AKW133" s="1"/>
      <c r="AKX133" s="1"/>
      <c r="AKY133" s="1"/>
      <c r="AKZ133" s="1"/>
      <c r="ALA133" s="1"/>
      <c r="ALB133" s="1"/>
      <c r="ALC133" s="1"/>
      <c r="ALD133" s="1"/>
      <c r="ALE133" s="1"/>
      <c r="ALF133" s="1"/>
      <c r="ALG133" s="1"/>
      <c r="ALH133" s="1"/>
      <c r="ALI133" s="1"/>
      <c r="ALJ133" s="1"/>
      <c r="ALK133" s="1"/>
      <c r="ALL133" s="1"/>
      <c r="ALM133" s="1"/>
      <c r="ALN133" s="1"/>
      <c r="ALO133" s="1"/>
      <c r="ALP133" s="1"/>
      <c r="ALQ133" s="1"/>
      <c r="ALR133" s="1"/>
      <c r="ALS133" s="1"/>
      <c r="ALT133" s="1"/>
      <c r="ALU133" s="1"/>
      <c r="ALV133" s="1"/>
      <c r="ALW133" s="1"/>
      <c r="ALX133" s="1"/>
      <c r="ALY133" s="1"/>
      <c r="ALZ133" s="1"/>
      <c r="AMA133" s="1"/>
      <c r="AMB133" s="1"/>
      <c r="AMC133" s="1"/>
      <c r="AMD133" s="1"/>
      <c r="AME133" s="1"/>
      <c r="AMF133" s="1"/>
      <c r="AMG133" s="1"/>
      <c r="AMH133" s="1"/>
      <c r="AMI133" s="1"/>
      <c r="AMJ133" s="1"/>
      <c r="AMK133" s="1"/>
      <c r="AML133" s="1"/>
      <c r="AMM133" s="1"/>
      <c r="AMN133" s="1"/>
      <c r="AMO133" s="1"/>
      <c r="AMP133" s="1"/>
      <c r="AMQ133" s="1"/>
      <c r="AMR133" s="1"/>
      <c r="AMS133" s="1"/>
      <c r="AMT133" s="1"/>
      <c r="AMU133" s="1"/>
      <c r="AMV133" s="1"/>
      <c r="AMW133" s="1"/>
      <c r="AMX133" s="1"/>
      <c r="AMY133" s="1"/>
      <c r="AMZ133" s="1"/>
      <c r="ANA133" s="1"/>
      <c r="ANB133" s="1"/>
      <c r="ANC133" s="1"/>
      <c r="AND133" s="1"/>
      <c r="ANE133" s="1"/>
      <c r="ANF133" s="1"/>
      <c r="ANG133" s="1"/>
      <c r="ANH133" s="1"/>
      <c r="ANI133" s="1"/>
      <c r="ANJ133" s="1"/>
      <c r="ANK133" s="1"/>
      <c r="ANL133" s="1"/>
      <c r="ANM133" s="1"/>
      <c r="ANN133" s="1"/>
      <c r="ANO133" s="1"/>
      <c r="ANP133" s="1"/>
      <c r="ANQ133" s="1"/>
      <c r="ANR133" s="1"/>
      <c r="ANS133" s="1"/>
      <c r="ANT133" s="1"/>
      <c r="ANU133" s="1"/>
      <c r="ANV133" s="1"/>
      <c r="ANW133" s="1"/>
      <c r="ANX133" s="1"/>
      <c r="ANY133" s="1"/>
      <c r="ANZ133" s="1"/>
      <c r="AOA133" s="1"/>
      <c r="AOB133" s="1"/>
      <c r="AOC133" s="1"/>
      <c r="AOD133" s="1"/>
      <c r="AOE133" s="1"/>
      <c r="AOF133" s="1"/>
      <c r="AOG133" s="1"/>
      <c r="AOH133" s="1"/>
      <c r="AOI133" s="1"/>
      <c r="AOJ133" s="1"/>
      <c r="AOK133" s="1"/>
      <c r="AOL133" s="1"/>
      <c r="AOM133" s="1"/>
      <c r="AON133" s="1"/>
      <c r="AOO133" s="1"/>
      <c r="AOP133" s="1"/>
      <c r="AOQ133" s="1"/>
      <c r="AOR133" s="1"/>
      <c r="AOS133" s="1"/>
      <c r="AOT133" s="1"/>
      <c r="AOU133" s="1"/>
      <c r="AOV133" s="1"/>
      <c r="AOW133" s="1"/>
      <c r="AOX133" s="1"/>
      <c r="AOY133" s="1"/>
      <c r="AOZ133" s="1"/>
      <c r="APA133" s="1"/>
      <c r="APB133" s="1"/>
      <c r="APC133" s="1"/>
      <c r="APD133" s="1"/>
      <c r="APE133" s="1"/>
      <c r="APF133" s="1"/>
      <c r="APG133" s="1"/>
      <c r="APH133" s="1"/>
      <c r="API133" s="1"/>
      <c r="APJ133" s="1"/>
      <c r="APK133" s="1"/>
      <c r="APL133" s="1"/>
      <c r="APM133" s="1"/>
      <c r="APN133" s="1"/>
      <c r="APO133" s="1"/>
      <c r="APP133" s="1"/>
      <c r="APQ133" s="1"/>
      <c r="APR133" s="1"/>
      <c r="APS133" s="1"/>
      <c r="APT133" s="1"/>
      <c r="APU133" s="1"/>
      <c r="APV133" s="1"/>
      <c r="APW133" s="1"/>
      <c r="APX133" s="1"/>
      <c r="APY133" s="1"/>
      <c r="APZ133" s="1"/>
      <c r="AQA133" s="1"/>
      <c r="AQB133" s="1"/>
      <c r="AQC133" s="1"/>
      <c r="AQD133" s="1"/>
      <c r="AQE133" s="1"/>
      <c r="AQF133" s="1"/>
      <c r="AQG133" s="1"/>
      <c r="AQH133" s="1"/>
      <c r="AQI133" s="1"/>
      <c r="AQJ133" s="1"/>
      <c r="AQK133" s="1"/>
      <c r="AQL133" s="1"/>
      <c r="AQM133" s="1"/>
      <c r="AQN133" s="1"/>
      <c r="AQO133" s="1"/>
      <c r="AQP133" s="1"/>
      <c r="AQQ133" s="1"/>
      <c r="AQR133" s="1"/>
      <c r="AQS133" s="1"/>
      <c r="AQT133" s="1"/>
      <c r="AQU133" s="1"/>
      <c r="AQV133" s="1"/>
      <c r="AQW133" s="1"/>
      <c r="AQX133" s="1"/>
      <c r="AQY133" s="1"/>
      <c r="AQZ133" s="1"/>
      <c r="ARA133" s="1"/>
      <c r="ARB133" s="1"/>
      <c r="ARC133" s="1"/>
      <c r="ARD133" s="1"/>
      <c r="ARE133" s="1"/>
      <c r="ARF133" s="1"/>
      <c r="ARG133" s="1"/>
      <c r="ARH133" s="1"/>
      <c r="ARI133" s="1"/>
      <c r="ARJ133" s="1"/>
      <c r="ARK133" s="1"/>
      <c r="ARL133" s="1"/>
      <c r="ARM133" s="1"/>
      <c r="ARN133" s="1"/>
      <c r="ARO133" s="1"/>
      <c r="ARP133" s="1"/>
      <c r="ARQ133" s="1"/>
      <c r="ARR133" s="1"/>
      <c r="ARS133" s="1"/>
      <c r="ART133" s="1"/>
      <c r="ARU133" s="1"/>
      <c r="ARV133" s="1"/>
      <c r="ARW133" s="1"/>
      <c r="ARX133" s="1"/>
      <c r="ARY133" s="1"/>
      <c r="ARZ133" s="1"/>
      <c r="ASA133" s="1"/>
      <c r="ASB133" s="1"/>
      <c r="ASC133" s="1"/>
      <c r="ASD133" s="1"/>
      <c r="ASE133" s="1"/>
      <c r="ASF133" s="1"/>
      <c r="ASG133" s="1"/>
      <c r="ASH133" s="1"/>
      <c r="ASI133" s="1"/>
      <c r="ASJ133" s="1"/>
      <c r="ASK133" s="1"/>
      <c r="ASL133" s="1"/>
      <c r="ASM133" s="1"/>
      <c r="ASN133" s="1"/>
      <c r="ASO133" s="1"/>
      <c r="ASP133" s="1"/>
      <c r="ASQ133" s="1"/>
      <c r="ASR133" s="1"/>
      <c r="ASS133" s="1"/>
      <c r="AST133" s="1"/>
      <c r="ASU133" s="1"/>
      <c r="ASV133" s="1"/>
      <c r="ASW133" s="1"/>
      <c r="ASX133" s="1"/>
      <c r="ASY133" s="1"/>
      <c r="ASZ133" s="1"/>
      <c r="ATA133" s="1"/>
      <c r="ATB133" s="1"/>
      <c r="ATC133" s="1"/>
      <c r="ATD133" s="1"/>
      <c r="ATE133" s="1"/>
      <c r="ATF133" s="1"/>
      <c r="ATG133" s="1"/>
      <c r="ATH133" s="1"/>
      <c r="ATI133" s="1"/>
      <c r="ATJ133" s="1"/>
      <c r="ATK133" s="1"/>
      <c r="ATL133" s="1"/>
      <c r="ATM133" s="1"/>
      <c r="ATN133" s="1"/>
      <c r="ATO133" s="1"/>
      <c r="ATP133" s="1"/>
      <c r="ATQ133" s="1"/>
      <c r="ATR133" s="1"/>
      <c r="ATS133" s="1"/>
      <c r="ATT133" s="1"/>
      <c r="ATU133" s="1"/>
      <c r="ATV133" s="1"/>
      <c r="ATW133" s="1"/>
      <c r="ATX133" s="1"/>
      <c r="ATY133" s="1"/>
      <c r="ATZ133" s="1"/>
      <c r="AUA133" s="1"/>
      <c r="AUB133" s="1"/>
      <c r="AUC133" s="1"/>
      <c r="AUD133" s="1"/>
      <c r="AUE133" s="1"/>
      <c r="AUF133" s="1"/>
      <c r="AUG133" s="1"/>
      <c r="AUH133" s="1"/>
      <c r="AUI133" s="1"/>
      <c r="AUJ133" s="1"/>
      <c r="AUK133" s="1"/>
    </row>
    <row r="134" spans="1:1233" s="519" customFormat="1" ht="14.25">
      <c r="A134" s="53"/>
      <c r="B134" s="98" t="str">
        <f>IF('Client Info'!$F$99="Yes",'Client Info'!$F$61,"N/A")</f>
        <v>N/A</v>
      </c>
      <c r="C134" s="99" t="str">
        <f>IF(B134="ISO 45001",'Client Info'!$B99,"N/A")</f>
        <v>N/A</v>
      </c>
      <c r="D134" s="182"/>
      <c r="E134" s="839">
        <f>'Effective Employees'!F120</f>
        <v>0</v>
      </c>
      <c r="F134" s="831"/>
      <c r="G134" s="840">
        <f>AM$378</f>
        <v>0</v>
      </c>
      <c r="H134" s="840">
        <f ca="1">(1/3)*AM378*T134*V134*X134*Z134</f>
        <v>0</v>
      </c>
      <c r="I134" s="840">
        <f ca="1">(2/3)*AM378*T134*V134*X134*Z134</f>
        <v>0</v>
      </c>
      <c r="J134" s="840" t="e">
        <f ca="1">AM379*T134*V134*X134*Z134/$AA$10</f>
        <v>#N/A</v>
      </c>
      <c r="K134" s="840">
        <f>IF($K$19="",0,AM379*T134*V134*X134*Z134/$AA$10)</f>
        <v>0</v>
      </c>
      <c r="L134" s="840">
        <f>IF($L$19="",0,AM379*T134*V134*X134*Z134/$AA$10)</f>
        <v>0</v>
      </c>
      <c r="M134" s="841" t="e">
        <f ca="1">IF($M$19="",0,AM379*T134*V134*X134*Z134/$AA$10)</f>
        <v>#N/A</v>
      </c>
      <c r="N134" s="841" t="e">
        <f ca="1">AM379*T134*V134*X134*Z134/$AA$10</f>
        <v>#N/A</v>
      </c>
      <c r="O134" s="842">
        <f ca="1">AM380*T134*V134*X134*Z134</f>
        <v>0</v>
      </c>
      <c r="P134" s="53"/>
      <c r="Q134" s="53"/>
      <c r="R134" s="67"/>
      <c r="S134" s="709">
        <f>1</f>
        <v>1</v>
      </c>
      <c r="T134" s="709">
        <f t="shared" si="78"/>
        <v>1</v>
      </c>
      <c r="U134" s="710">
        <f ca="1">'Adjustment Factors'!BC547</f>
        <v>0</v>
      </c>
      <c r="V134" s="711">
        <f t="shared" ca="1" si="79"/>
        <v>1</v>
      </c>
      <c r="W134" s="712">
        <f>-'Client Info'!$C$55/100</f>
        <v>0</v>
      </c>
      <c r="X134" s="712">
        <f t="shared" si="80"/>
        <v>1</v>
      </c>
      <c r="Y134" s="712">
        <f>IF(Overview!$C$15="Yes",1,0)</f>
        <v>0</v>
      </c>
      <c r="Z134" s="712">
        <f>IF(Y134=1,IF('Integrated Reduction'!$C$29="",1,('Integrated Reduction'!$C$29/100+1)),1)</f>
        <v>1</v>
      </c>
      <c r="AA134" s="712">
        <f>IF(Sampling!F142="Yes",1,0)</f>
        <v>0</v>
      </c>
      <c r="AB134" s="712">
        <f>IF(Sampling!L142="Yes",1,0)</f>
        <v>0</v>
      </c>
      <c r="AC134" s="712">
        <f>IF(Sampling!G142="Yes",1,0)</f>
        <v>0</v>
      </c>
      <c r="AD134" s="712">
        <f>IF(Sampling!H142="Yes",1,0)</f>
        <v>0</v>
      </c>
      <c r="AE134" s="712">
        <f>IF(Sampling!I142="Yes",1,0)</f>
        <v>0</v>
      </c>
      <c r="AF134" s="712">
        <f>IF(Sampling!J142="Yes",1,0)</f>
        <v>0</v>
      </c>
      <c r="AG134" s="713">
        <f>IF(Sampling!K142="Yes",1,0)</f>
        <v>0</v>
      </c>
      <c r="AH134" s="792">
        <f t="shared" ca="1" si="34"/>
        <v>0</v>
      </c>
      <c r="AI134" s="792">
        <f t="shared" ca="1" si="33"/>
        <v>0</v>
      </c>
      <c r="AJ134" s="792" t="e">
        <f t="shared" ca="1" si="14"/>
        <v>#N/A</v>
      </c>
      <c r="AK134" s="792">
        <f t="shared" si="81"/>
        <v>0</v>
      </c>
      <c r="AL134" s="792">
        <f t="shared" si="82"/>
        <v>0</v>
      </c>
      <c r="AM134" s="792" t="e">
        <f t="shared" ca="1" si="83"/>
        <v>#N/A</v>
      </c>
      <c r="AN134" s="792" t="e">
        <f t="shared" ca="1" si="84"/>
        <v>#N/A</v>
      </c>
      <c r="AO134" s="792">
        <f t="shared" ca="1" si="35"/>
        <v>0</v>
      </c>
      <c r="AP134" s="792">
        <f t="shared" ca="1" si="36"/>
        <v>0</v>
      </c>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c r="AMK134" s="1"/>
      <c r="AML134" s="1"/>
      <c r="AMM134" s="1"/>
      <c r="AMN134" s="1"/>
      <c r="AMO134" s="1"/>
      <c r="AMP134" s="1"/>
      <c r="AMQ134" s="1"/>
      <c r="AMR134" s="1"/>
      <c r="AMS134" s="1"/>
      <c r="AMT134" s="1"/>
      <c r="AMU134" s="1"/>
      <c r="AMV134" s="1"/>
      <c r="AMW134" s="1"/>
      <c r="AMX134" s="1"/>
      <c r="AMY134" s="1"/>
      <c r="AMZ134" s="1"/>
      <c r="ANA134" s="1"/>
      <c r="ANB134" s="1"/>
      <c r="ANC134" s="1"/>
      <c r="AND134" s="1"/>
      <c r="ANE134" s="1"/>
      <c r="ANF134" s="1"/>
      <c r="ANG134" s="1"/>
      <c r="ANH134" s="1"/>
      <c r="ANI134" s="1"/>
      <c r="ANJ134" s="1"/>
      <c r="ANK134" s="1"/>
      <c r="ANL134" s="1"/>
      <c r="ANM134" s="1"/>
      <c r="ANN134" s="1"/>
      <c r="ANO134" s="1"/>
      <c r="ANP134" s="1"/>
      <c r="ANQ134" s="1"/>
      <c r="ANR134" s="1"/>
      <c r="ANS134" s="1"/>
      <c r="ANT134" s="1"/>
      <c r="ANU134" s="1"/>
      <c r="ANV134" s="1"/>
      <c r="ANW134" s="1"/>
      <c r="ANX134" s="1"/>
      <c r="ANY134" s="1"/>
      <c r="ANZ134" s="1"/>
      <c r="AOA134" s="1"/>
      <c r="AOB134" s="1"/>
      <c r="AOC134" s="1"/>
      <c r="AOD134" s="1"/>
      <c r="AOE134" s="1"/>
      <c r="AOF134" s="1"/>
      <c r="AOG134" s="1"/>
      <c r="AOH134" s="1"/>
      <c r="AOI134" s="1"/>
      <c r="AOJ134" s="1"/>
      <c r="AOK134" s="1"/>
      <c r="AOL134" s="1"/>
      <c r="AOM134" s="1"/>
      <c r="AON134" s="1"/>
      <c r="AOO134" s="1"/>
      <c r="AOP134" s="1"/>
      <c r="AOQ134" s="1"/>
      <c r="AOR134" s="1"/>
      <c r="AOS134" s="1"/>
      <c r="AOT134" s="1"/>
      <c r="AOU134" s="1"/>
      <c r="AOV134" s="1"/>
      <c r="AOW134" s="1"/>
      <c r="AOX134" s="1"/>
      <c r="AOY134" s="1"/>
      <c r="AOZ134" s="1"/>
      <c r="APA134" s="1"/>
      <c r="APB134" s="1"/>
      <c r="APC134" s="1"/>
      <c r="APD134" s="1"/>
      <c r="APE134" s="1"/>
      <c r="APF134" s="1"/>
      <c r="APG134" s="1"/>
      <c r="APH134" s="1"/>
      <c r="API134" s="1"/>
      <c r="APJ134" s="1"/>
      <c r="APK134" s="1"/>
      <c r="APL134" s="1"/>
      <c r="APM134" s="1"/>
      <c r="APN134" s="1"/>
      <c r="APO134" s="1"/>
      <c r="APP134" s="1"/>
      <c r="APQ134" s="1"/>
      <c r="APR134" s="1"/>
      <c r="APS134" s="1"/>
      <c r="APT134" s="1"/>
      <c r="APU134" s="1"/>
      <c r="APV134" s="1"/>
      <c r="APW134" s="1"/>
      <c r="APX134" s="1"/>
      <c r="APY134" s="1"/>
      <c r="APZ134" s="1"/>
      <c r="AQA134" s="1"/>
      <c r="AQB134" s="1"/>
      <c r="AQC134" s="1"/>
      <c r="AQD134" s="1"/>
      <c r="AQE134" s="1"/>
      <c r="AQF134" s="1"/>
      <c r="AQG134" s="1"/>
      <c r="AQH134" s="1"/>
      <c r="AQI134" s="1"/>
      <c r="AQJ134" s="1"/>
      <c r="AQK134" s="1"/>
      <c r="AQL134" s="1"/>
      <c r="AQM134" s="1"/>
      <c r="AQN134" s="1"/>
      <c r="AQO134" s="1"/>
      <c r="AQP134" s="1"/>
      <c r="AQQ134" s="1"/>
      <c r="AQR134" s="1"/>
      <c r="AQS134" s="1"/>
      <c r="AQT134" s="1"/>
      <c r="AQU134" s="1"/>
      <c r="AQV134" s="1"/>
      <c r="AQW134" s="1"/>
      <c r="AQX134" s="1"/>
      <c r="AQY134" s="1"/>
      <c r="AQZ134" s="1"/>
      <c r="ARA134" s="1"/>
      <c r="ARB134" s="1"/>
      <c r="ARC134" s="1"/>
      <c r="ARD134" s="1"/>
      <c r="ARE134" s="1"/>
      <c r="ARF134" s="1"/>
      <c r="ARG134" s="1"/>
      <c r="ARH134" s="1"/>
      <c r="ARI134" s="1"/>
      <c r="ARJ134" s="1"/>
      <c r="ARK134" s="1"/>
      <c r="ARL134" s="1"/>
      <c r="ARM134" s="1"/>
      <c r="ARN134" s="1"/>
      <c r="ARO134" s="1"/>
      <c r="ARP134" s="1"/>
      <c r="ARQ134" s="1"/>
      <c r="ARR134" s="1"/>
      <c r="ARS134" s="1"/>
      <c r="ART134" s="1"/>
      <c r="ARU134" s="1"/>
      <c r="ARV134" s="1"/>
      <c r="ARW134" s="1"/>
      <c r="ARX134" s="1"/>
      <c r="ARY134" s="1"/>
      <c r="ARZ134" s="1"/>
      <c r="ASA134" s="1"/>
      <c r="ASB134" s="1"/>
      <c r="ASC134" s="1"/>
      <c r="ASD134" s="1"/>
      <c r="ASE134" s="1"/>
      <c r="ASF134" s="1"/>
      <c r="ASG134" s="1"/>
      <c r="ASH134" s="1"/>
      <c r="ASI134" s="1"/>
      <c r="ASJ134" s="1"/>
      <c r="ASK134" s="1"/>
      <c r="ASL134" s="1"/>
      <c r="ASM134" s="1"/>
      <c r="ASN134" s="1"/>
      <c r="ASO134" s="1"/>
      <c r="ASP134" s="1"/>
      <c r="ASQ134" s="1"/>
      <c r="ASR134" s="1"/>
      <c r="ASS134" s="1"/>
      <c r="AST134" s="1"/>
      <c r="ASU134" s="1"/>
      <c r="ASV134" s="1"/>
      <c r="ASW134" s="1"/>
      <c r="ASX134" s="1"/>
      <c r="ASY134" s="1"/>
      <c r="ASZ134" s="1"/>
      <c r="ATA134" s="1"/>
      <c r="ATB134" s="1"/>
      <c r="ATC134" s="1"/>
      <c r="ATD134" s="1"/>
      <c r="ATE134" s="1"/>
      <c r="ATF134" s="1"/>
      <c r="ATG134" s="1"/>
      <c r="ATH134" s="1"/>
      <c r="ATI134" s="1"/>
      <c r="ATJ134" s="1"/>
      <c r="ATK134" s="1"/>
      <c r="ATL134" s="1"/>
      <c r="ATM134" s="1"/>
      <c r="ATN134" s="1"/>
      <c r="ATO134" s="1"/>
      <c r="ATP134" s="1"/>
      <c r="ATQ134" s="1"/>
      <c r="ATR134" s="1"/>
      <c r="ATS134" s="1"/>
      <c r="ATT134" s="1"/>
      <c r="ATU134" s="1"/>
      <c r="ATV134" s="1"/>
      <c r="ATW134" s="1"/>
      <c r="ATX134" s="1"/>
      <c r="ATY134" s="1"/>
      <c r="ATZ134" s="1"/>
      <c r="AUA134" s="1"/>
      <c r="AUB134" s="1"/>
      <c r="AUC134" s="1"/>
      <c r="AUD134" s="1"/>
      <c r="AUE134" s="1"/>
      <c r="AUF134" s="1"/>
      <c r="AUG134" s="1"/>
      <c r="AUH134" s="1"/>
      <c r="AUI134" s="1"/>
      <c r="AUJ134" s="1"/>
      <c r="AUK134" s="1"/>
    </row>
    <row r="135" spans="1:1233" s="519" customFormat="1" ht="14.25">
      <c r="A135" s="53"/>
      <c r="B135" s="95" t="str">
        <f>IF('Client Info'!$D$100="Yes",'Client Info'!$D$61,"N/A")</f>
        <v>N/A</v>
      </c>
      <c r="C135" s="96" t="str">
        <f>IF(B135="ISO 9001",'Client Info'!$B100,"N/A")</f>
        <v>N/A</v>
      </c>
      <c r="D135" s="180"/>
      <c r="E135" s="843">
        <f>'Effective Employees'!F121</f>
        <v>0</v>
      </c>
      <c r="F135" s="831"/>
      <c r="G135" s="832">
        <f>AN$345</f>
        <v>0</v>
      </c>
      <c r="H135" s="832">
        <f ca="1">(1/3)*AN345*T135*V135*X135*Z135</f>
        <v>0</v>
      </c>
      <c r="I135" s="832">
        <f ca="1">(2/3)*AN345*T135*V135*X135*Z135</f>
        <v>0</v>
      </c>
      <c r="J135" s="832" t="e">
        <f ca="1">AN346*T135*V135*X135*Z135/$AA$10</f>
        <v>#N/A</v>
      </c>
      <c r="K135" s="832">
        <f>IF($K$19="",0,AN346*T135*V135*X135*Z135/$AA$10)</f>
        <v>0</v>
      </c>
      <c r="L135" s="832">
        <f>IF($L$19="",0,AN346*T135*V135*X135*Z135/$AA$10)</f>
        <v>0</v>
      </c>
      <c r="M135" s="833" t="e">
        <f ca="1">IF($M$19="",0,AN346*T135*V135*X135*Z135/$AA$10)</f>
        <v>#N/A</v>
      </c>
      <c r="N135" s="844" t="e">
        <f ca="1">AN346*T135*V135*X135*Z135/$AA$10</f>
        <v>#N/A</v>
      </c>
      <c r="O135" s="436">
        <f ca="1">AN347*T135*V135*X135*Z135</f>
        <v>0</v>
      </c>
      <c r="P135" s="53"/>
      <c r="Q135" s="53"/>
      <c r="R135" s="67"/>
      <c r="S135" s="702">
        <f>1</f>
        <v>1</v>
      </c>
      <c r="T135" s="702">
        <f t="shared" si="78"/>
        <v>1</v>
      </c>
      <c r="U135" s="703">
        <f ca="1">'Adjustment Factors'!AA548</f>
        <v>0</v>
      </c>
      <c r="V135" s="704">
        <f t="shared" ca="1" si="79"/>
        <v>1</v>
      </c>
      <c r="W135" s="705">
        <f>-'Client Info'!$C$55/100</f>
        <v>0</v>
      </c>
      <c r="X135" s="705">
        <f t="shared" si="80"/>
        <v>1</v>
      </c>
      <c r="Y135" s="705">
        <f>IF(Overview!$C$13="Yes",1,0)</f>
        <v>0</v>
      </c>
      <c r="Z135" s="705">
        <f>IF(Y135=1,IF('Integrated Reduction'!$C$29="",1,('Integrated Reduction'!$C$29/100+1)),1)</f>
        <v>1</v>
      </c>
      <c r="AA135" s="705">
        <f>IF(Sampling!F143="Yes",1,0)</f>
        <v>0</v>
      </c>
      <c r="AB135" s="705">
        <f>IF(Sampling!L143="Yes",1,0)</f>
        <v>0</v>
      </c>
      <c r="AC135" s="705">
        <f>IF(Sampling!G143="Yes",1,0)</f>
        <v>0</v>
      </c>
      <c r="AD135" s="705">
        <f>IF(Sampling!H143="Yes",1,0)</f>
        <v>0</v>
      </c>
      <c r="AE135" s="705">
        <f>IF(Sampling!I143="Yes",1,0)</f>
        <v>0</v>
      </c>
      <c r="AF135" s="705">
        <f>IF(Sampling!J143="Yes",1,0)</f>
        <v>0</v>
      </c>
      <c r="AG135" s="706">
        <f>IF(Sampling!K143="Yes",1,0)</f>
        <v>0</v>
      </c>
      <c r="AH135" s="790">
        <f t="shared" ca="1" si="34"/>
        <v>0</v>
      </c>
      <c r="AI135" s="790">
        <f t="shared" ca="1" si="33"/>
        <v>0</v>
      </c>
      <c r="AJ135" s="790" t="e">
        <f t="shared" ca="1" si="14"/>
        <v>#N/A</v>
      </c>
      <c r="AK135" s="790">
        <f t="shared" si="81"/>
        <v>0</v>
      </c>
      <c r="AL135" s="790">
        <f t="shared" si="82"/>
        <v>0</v>
      </c>
      <c r="AM135" s="790" t="e">
        <f t="shared" ca="1" si="83"/>
        <v>#N/A</v>
      </c>
      <c r="AN135" s="790" t="e">
        <f t="shared" ca="1" si="84"/>
        <v>#N/A</v>
      </c>
      <c r="AO135" s="790">
        <f t="shared" ca="1" si="35"/>
        <v>0</v>
      </c>
      <c r="AP135" s="790">
        <f t="shared" ca="1" si="36"/>
        <v>0</v>
      </c>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c r="AMK135" s="1"/>
      <c r="AML135" s="1"/>
      <c r="AMM135" s="1"/>
      <c r="AMN135" s="1"/>
      <c r="AMO135" s="1"/>
      <c r="AMP135" s="1"/>
      <c r="AMQ135" s="1"/>
      <c r="AMR135" s="1"/>
      <c r="AMS135" s="1"/>
      <c r="AMT135" s="1"/>
      <c r="AMU135" s="1"/>
      <c r="AMV135" s="1"/>
      <c r="AMW135" s="1"/>
      <c r="AMX135" s="1"/>
      <c r="AMY135" s="1"/>
      <c r="AMZ135" s="1"/>
      <c r="ANA135" s="1"/>
      <c r="ANB135" s="1"/>
      <c r="ANC135" s="1"/>
      <c r="AND135" s="1"/>
      <c r="ANE135" s="1"/>
      <c r="ANF135" s="1"/>
      <c r="ANG135" s="1"/>
      <c r="ANH135" s="1"/>
      <c r="ANI135" s="1"/>
      <c r="ANJ135" s="1"/>
      <c r="ANK135" s="1"/>
      <c r="ANL135" s="1"/>
      <c r="ANM135" s="1"/>
      <c r="ANN135" s="1"/>
      <c r="ANO135" s="1"/>
      <c r="ANP135" s="1"/>
      <c r="ANQ135" s="1"/>
      <c r="ANR135" s="1"/>
      <c r="ANS135" s="1"/>
      <c r="ANT135" s="1"/>
      <c r="ANU135" s="1"/>
      <c r="ANV135" s="1"/>
      <c r="ANW135" s="1"/>
      <c r="ANX135" s="1"/>
      <c r="ANY135" s="1"/>
      <c r="ANZ135" s="1"/>
      <c r="AOA135" s="1"/>
      <c r="AOB135" s="1"/>
      <c r="AOC135" s="1"/>
      <c r="AOD135" s="1"/>
      <c r="AOE135" s="1"/>
      <c r="AOF135" s="1"/>
      <c r="AOG135" s="1"/>
      <c r="AOH135" s="1"/>
      <c r="AOI135" s="1"/>
      <c r="AOJ135" s="1"/>
      <c r="AOK135" s="1"/>
      <c r="AOL135" s="1"/>
      <c r="AOM135" s="1"/>
      <c r="AON135" s="1"/>
      <c r="AOO135" s="1"/>
      <c r="AOP135" s="1"/>
      <c r="AOQ135" s="1"/>
      <c r="AOR135" s="1"/>
      <c r="AOS135" s="1"/>
      <c r="AOT135" s="1"/>
      <c r="AOU135" s="1"/>
      <c r="AOV135" s="1"/>
      <c r="AOW135" s="1"/>
      <c r="AOX135" s="1"/>
      <c r="AOY135" s="1"/>
      <c r="AOZ135" s="1"/>
      <c r="APA135" s="1"/>
      <c r="APB135" s="1"/>
      <c r="APC135" s="1"/>
      <c r="APD135" s="1"/>
      <c r="APE135" s="1"/>
      <c r="APF135" s="1"/>
      <c r="APG135" s="1"/>
      <c r="APH135" s="1"/>
      <c r="API135" s="1"/>
      <c r="APJ135" s="1"/>
      <c r="APK135" s="1"/>
      <c r="APL135" s="1"/>
      <c r="APM135" s="1"/>
      <c r="APN135" s="1"/>
      <c r="APO135" s="1"/>
      <c r="APP135" s="1"/>
      <c r="APQ135" s="1"/>
      <c r="APR135" s="1"/>
      <c r="APS135" s="1"/>
      <c r="APT135" s="1"/>
      <c r="APU135" s="1"/>
      <c r="APV135" s="1"/>
      <c r="APW135" s="1"/>
      <c r="APX135" s="1"/>
      <c r="APY135" s="1"/>
      <c r="APZ135" s="1"/>
      <c r="AQA135" s="1"/>
      <c r="AQB135" s="1"/>
      <c r="AQC135" s="1"/>
      <c r="AQD135" s="1"/>
      <c r="AQE135" s="1"/>
      <c r="AQF135" s="1"/>
      <c r="AQG135" s="1"/>
      <c r="AQH135" s="1"/>
      <c r="AQI135" s="1"/>
      <c r="AQJ135" s="1"/>
      <c r="AQK135" s="1"/>
      <c r="AQL135" s="1"/>
      <c r="AQM135" s="1"/>
      <c r="AQN135" s="1"/>
      <c r="AQO135" s="1"/>
      <c r="AQP135" s="1"/>
      <c r="AQQ135" s="1"/>
      <c r="AQR135" s="1"/>
      <c r="AQS135" s="1"/>
      <c r="AQT135" s="1"/>
      <c r="AQU135" s="1"/>
      <c r="AQV135" s="1"/>
      <c r="AQW135" s="1"/>
      <c r="AQX135" s="1"/>
      <c r="AQY135" s="1"/>
      <c r="AQZ135" s="1"/>
      <c r="ARA135" s="1"/>
      <c r="ARB135" s="1"/>
      <c r="ARC135" s="1"/>
      <c r="ARD135" s="1"/>
      <c r="ARE135" s="1"/>
      <c r="ARF135" s="1"/>
      <c r="ARG135" s="1"/>
      <c r="ARH135" s="1"/>
      <c r="ARI135" s="1"/>
      <c r="ARJ135" s="1"/>
      <c r="ARK135" s="1"/>
      <c r="ARL135" s="1"/>
      <c r="ARM135" s="1"/>
      <c r="ARN135" s="1"/>
      <c r="ARO135" s="1"/>
      <c r="ARP135" s="1"/>
      <c r="ARQ135" s="1"/>
      <c r="ARR135" s="1"/>
      <c r="ARS135" s="1"/>
      <c r="ART135" s="1"/>
      <c r="ARU135" s="1"/>
      <c r="ARV135" s="1"/>
      <c r="ARW135" s="1"/>
      <c r="ARX135" s="1"/>
      <c r="ARY135" s="1"/>
      <c r="ARZ135" s="1"/>
      <c r="ASA135" s="1"/>
      <c r="ASB135" s="1"/>
      <c r="ASC135" s="1"/>
      <c r="ASD135" s="1"/>
      <c r="ASE135" s="1"/>
      <c r="ASF135" s="1"/>
      <c r="ASG135" s="1"/>
      <c r="ASH135" s="1"/>
      <c r="ASI135" s="1"/>
      <c r="ASJ135" s="1"/>
      <c r="ASK135" s="1"/>
      <c r="ASL135" s="1"/>
      <c r="ASM135" s="1"/>
      <c r="ASN135" s="1"/>
      <c r="ASO135" s="1"/>
      <c r="ASP135" s="1"/>
      <c r="ASQ135" s="1"/>
      <c r="ASR135" s="1"/>
      <c r="ASS135" s="1"/>
      <c r="AST135" s="1"/>
      <c r="ASU135" s="1"/>
      <c r="ASV135" s="1"/>
      <c r="ASW135" s="1"/>
      <c r="ASX135" s="1"/>
      <c r="ASY135" s="1"/>
      <c r="ASZ135" s="1"/>
      <c r="ATA135" s="1"/>
      <c r="ATB135" s="1"/>
      <c r="ATC135" s="1"/>
      <c r="ATD135" s="1"/>
      <c r="ATE135" s="1"/>
      <c r="ATF135" s="1"/>
      <c r="ATG135" s="1"/>
      <c r="ATH135" s="1"/>
      <c r="ATI135" s="1"/>
      <c r="ATJ135" s="1"/>
      <c r="ATK135" s="1"/>
      <c r="ATL135" s="1"/>
      <c r="ATM135" s="1"/>
      <c r="ATN135" s="1"/>
      <c r="ATO135" s="1"/>
      <c r="ATP135" s="1"/>
      <c r="ATQ135" s="1"/>
      <c r="ATR135" s="1"/>
      <c r="ATS135" s="1"/>
      <c r="ATT135" s="1"/>
      <c r="ATU135" s="1"/>
      <c r="ATV135" s="1"/>
      <c r="ATW135" s="1"/>
      <c r="ATX135" s="1"/>
      <c r="ATY135" s="1"/>
      <c r="ATZ135" s="1"/>
      <c r="AUA135" s="1"/>
      <c r="AUB135" s="1"/>
      <c r="AUC135" s="1"/>
      <c r="AUD135" s="1"/>
      <c r="AUE135" s="1"/>
      <c r="AUF135" s="1"/>
      <c r="AUG135" s="1"/>
      <c r="AUH135" s="1"/>
      <c r="AUI135" s="1"/>
      <c r="AUJ135" s="1"/>
      <c r="AUK135" s="1"/>
    </row>
    <row r="136" spans="1:1233" s="519" customFormat="1" ht="14.25">
      <c r="A136" s="53"/>
      <c r="B136" s="97" t="str">
        <f>IF('Client Info'!$E$100="Yes",'Client Info'!$E$61,"N/A")</f>
        <v>N/A</v>
      </c>
      <c r="C136" s="62" t="str">
        <f>IF(B136="ISO 14001",'Client Info'!$B100,"N/A")</f>
        <v>N/A</v>
      </c>
      <c r="D136" s="181"/>
      <c r="E136" s="834">
        <f>'Effective Employees'!F122</f>
        <v>0</v>
      </c>
      <c r="F136" s="831"/>
      <c r="G136" s="835">
        <f>AN$363</f>
        <v>0</v>
      </c>
      <c r="H136" s="835">
        <f ca="1">(1/3)*AN363*T136*V136*X136*Z136</f>
        <v>0</v>
      </c>
      <c r="I136" s="835">
        <f ca="1">(2/3)*AN363*T136*V136*X136*Z136</f>
        <v>0</v>
      </c>
      <c r="J136" s="835" t="e">
        <f ca="1">AN364*T136*V136*X136*Z136/$AA$10</f>
        <v>#N/A</v>
      </c>
      <c r="K136" s="835">
        <f>IF($K$19="",0,AN364*T136*V136*X136*Z136/$AA$10)</f>
        <v>0</v>
      </c>
      <c r="L136" s="835">
        <f>IF($L$19="",0,AN364*T136*V136*X136*Z136/$AA$10)</f>
        <v>0</v>
      </c>
      <c r="M136" s="836" t="e">
        <f ca="1">IF($M$19="",0,AN364*T136*V136*X136*Z136/$AA$10)</f>
        <v>#N/A</v>
      </c>
      <c r="N136" s="837" t="e">
        <f ca="1">AN364*T136*V136*X136*Z136/$AA$10</f>
        <v>#N/A</v>
      </c>
      <c r="O136" s="838">
        <f ca="1">AN365*T136*V136*X136*Z136</f>
        <v>0</v>
      </c>
      <c r="P136" s="53"/>
      <c r="Q136" s="53"/>
      <c r="R136" s="67"/>
      <c r="S136" s="386">
        <f>1</f>
        <v>1</v>
      </c>
      <c r="T136" s="386">
        <f t="shared" si="78"/>
        <v>1</v>
      </c>
      <c r="U136" s="707">
        <f ca="1">'Adjustment Factors'!AP548</f>
        <v>0</v>
      </c>
      <c r="V136" s="208">
        <f t="shared" ca="1" si="79"/>
        <v>1</v>
      </c>
      <c r="W136" s="67">
        <f>-'Client Info'!$C$55/100</f>
        <v>0</v>
      </c>
      <c r="X136" s="67">
        <f t="shared" si="80"/>
        <v>1</v>
      </c>
      <c r="Y136" s="67">
        <f>IF(Overview!$C$14="Yes",1,0)</f>
        <v>0</v>
      </c>
      <c r="Z136" s="67">
        <f>IF(Y136=1,IF('Integrated Reduction'!$C$29="",1,('Integrated Reduction'!$C$29/100+1)),1)</f>
        <v>1</v>
      </c>
      <c r="AA136" s="67">
        <f>IF(Sampling!F144="Yes",1,0)</f>
        <v>0</v>
      </c>
      <c r="AB136" s="67">
        <f>IF(Sampling!L144="Yes",1,0)</f>
        <v>0</v>
      </c>
      <c r="AC136" s="67">
        <f>IF(Sampling!G144="Yes",1,0)</f>
        <v>0</v>
      </c>
      <c r="AD136" s="67">
        <f>IF(Sampling!H144="Yes",1,0)</f>
        <v>0</v>
      </c>
      <c r="AE136" s="67">
        <f>IF(Sampling!I144="Yes",1,0)</f>
        <v>0</v>
      </c>
      <c r="AF136" s="67">
        <f>IF(Sampling!J144="Yes",1,0)</f>
        <v>0</v>
      </c>
      <c r="AG136" s="708">
        <f>IF(Sampling!K144="Yes",1,0)</f>
        <v>0</v>
      </c>
      <c r="AH136" s="791">
        <f t="shared" ca="1" si="34"/>
        <v>0</v>
      </c>
      <c r="AI136" s="791">
        <f t="shared" ca="1" si="33"/>
        <v>0</v>
      </c>
      <c r="AJ136" s="791" t="e">
        <f t="shared" ca="1" si="14"/>
        <v>#N/A</v>
      </c>
      <c r="AK136" s="791">
        <f t="shared" si="81"/>
        <v>0</v>
      </c>
      <c r="AL136" s="791">
        <f t="shared" si="82"/>
        <v>0</v>
      </c>
      <c r="AM136" s="791" t="e">
        <f t="shared" ca="1" si="83"/>
        <v>#N/A</v>
      </c>
      <c r="AN136" s="791" t="e">
        <f t="shared" ca="1" si="84"/>
        <v>#N/A</v>
      </c>
      <c r="AO136" s="791">
        <f t="shared" ca="1" si="35"/>
        <v>0</v>
      </c>
      <c r="AP136" s="791">
        <f t="shared" ca="1" si="36"/>
        <v>0</v>
      </c>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c r="AMK136" s="1"/>
      <c r="AML136" s="1"/>
      <c r="AMM136" s="1"/>
      <c r="AMN136" s="1"/>
      <c r="AMO136" s="1"/>
      <c r="AMP136" s="1"/>
      <c r="AMQ136" s="1"/>
      <c r="AMR136" s="1"/>
      <c r="AMS136" s="1"/>
      <c r="AMT136" s="1"/>
      <c r="AMU136" s="1"/>
      <c r="AMV136" s="1"/>
      <c r="AMW136" s="1"/>
      <c r="AMX136" s="1"/>
      <c r="AMY136" s="1"/>
      <c r="AMZ136" s="1"/>
      <c r="ANA136" s="1"/>
      <c r="ANB136" s="1"/>
      <c r="ANC136" s="1"/>
      <c r="AND136" s="1"/>
      <c r="ANE136" s="1"/>
      <c r="ANF136" s="1"/>
      <c r="ANG136" s="1"/>
      <c r="ANH136" s="1"/>
      <c r="ANI136" s="1"/>
      <c r="ANJ136" s="1"/>
      <c r="ANK136" s="1"/>
      <c r="ANL136" s="1"/>
      <c r="ANM136" s="1"/>
      <c r="ANN136" s="1"/>
      <c r="ANO136" s="1"/>
      <c r="ANP136" s="1"/>
      <c r="ANQ136" s="1"/>
      <c r="ANR136" s="1"/>
      <c r="ANS136" s="1"/>
      <c r="ANT136" s="1"/>
      <c r="ANU136" s="1"/>
      <c r="ANV136" s="1"/>
      <c r="ANW136" s="1"/>
      <c r="ANX136" s="1"/>
      <c r="ANY136" s="1"/>
      <c r="ANZ136" s="1"/>
      <c r="AOA136" s="1"/>
      <c r="AOB136" s="1"/>
      <c r="AOC136" s="1"/>
      <c r="AOD136" s="1"/>
      <c r="AOE136" s="1"/>
      <c r="AOF136" s="1"/>
      <c r="AOG136" s="1"/>
      <c r="AOH136" s="1"/>
      <c r="AOI136" s="1"/>
      <c r="AOJ136" s="1"/>
      <c r="AOK136" s="1"/>
      <c r="AOL136" s="1"/>
      <c r="AOM136" s="1"/>
      <c r="AON136" s="1"/>
      <c r="AOO136" s="1"/>
      <c r="AOP136" s="1"/>
      <c r="AOQ136" s="1"/>
      <c r="AOR136" s="1"/>
      <c r="AOS136" s="1"/>
      <c r="AOT136" s="1"/>
      <c r="AOU136" s="1"/>
      <c r="AOV136" s="1"/>
      <c r="AOW136" s="1"/>
      <c r="AOX136" s="1"/>
      <c r="AOY136" s="1"/>
      <c r="AOZ136" s="1"/>
      <c r="APA136" s="1"/>
      <c r="APB136" s="1"/>
      <c r="APC136" s="1"/>
      <c r="APD136" s="1"/>
      <c r="APE136" s="1"/>
      <c r="APF136" s="1"/>
      <c r="APG136" s="1"/>
      <c r="APH136" s="1"/>
      <c r="API136" s="1"/>
      <c r="APJ136" s="1"/>
      <c r="APK136" s="1"/>
      <c r="APL136" s="1"/>
      <c r="APM136" s="1"/>
      <c r="APN136" s="1"/>
      <c r="APO136" s="1"/>
      <c r="APP136" s="1"/>
      <c r="APQ136" s="1"/>
      <c r="APR136" s="1"/>
      <c r="APS136" s="1"/>
      <c r="APT136" s="1"/>
      <c r="APU136" s="1"/>
      <c r="APV136" s="1"/>
      <c r="APW136" s="1"/>
      <c r="APX136" s="1"/>
      <c r="APY136" s="1"/>
      <c r="APZ136" s="1"/>
      <c r="AQA136" s="1"/>
      <c r="AQB136" s="1"/>
      <c r="AQC136" s="1"/>
      <c r="AQD136" s="1"/>
      <c r="AQE136" s="1"/>
      <c r="AQF136" s="1"/>
      <c r="AQG136" s="1"/>
      <c r="AQH136" s="1"/>
      <c r="AQI136" s="1"/>
      <c r="AQJ136" s="1"/>
      <c r="AQK136" s="1"/>
      <c r="AQL136" s="1"/>
      <c r="AQM136" s="1"/>
      <c r="AQN136" s="1"/>
      <c r="AQO136" s="1"/>
      <c r="AQP136" s="1"/>
      <c r="AQQ136" s="1"/>
      <c r="AQR136" s="1"/>
      <c r="AQS136" s="1"/>
      <c r="AQT136" s="1"/>
      <c r="AQU136" s="1"/>
      <c r="AQV136" s="1"/>
      <c r="AQW136" s="1"/>
      <c r="AQX136" s="1"/>
      <c r="AQY136" s="1"/>
      <c r="AQZ136" s="1"/>
      <c r="ARA136" s="1"/>
      <c r="ARB136" s="1"/>
      <c r="ARC136" s="1"/>
      <c r="ARD136" s="1"/>
      <c r="ARE136" s="1"/>
      <c r="ARF136" s="1"/>
      <c r="ARG136" s="1"/>
      <c r="ARH136" s="1"/>
      <c r="ARI136" s="1"/>
      <c r="ARJ136" s="1"/>
      <c r="ARK136" s="1"/>
      <c r="ARL136" s="1"/>
      <c r="ARM136" s="1"/>
      <c r="ARN136" s="1"/>
      <c r="ARO136" s="1"/>
      <c r="ARP136" s="1"/>
      <c r="ARQ136" s="1"/>
      <c r="ARR136" s="1"/>
      <c r="ARS136" s="1"/>
      <c r="ART136" s="1"/>
      <c r="ARU136" s="1"/>
      <c r="ARV136" s="1"/>
      <c r="ARW136" s="1"/>
      <c r="ARX136" s="1"/>
      <c r="ARY136" s="1"/>
      <c r="ARZ136" s="1"/>
      <c r="ASA136" s="1"/>
      <c r="ASB136" s="1"/>
      <c r="ASC136" s="1"/>
      <c r="ASD136" s="1"/>
      <c r="ASE136" s="1"/>
      <c r="ASF136" s="1"/>
      <c r="ASG136" s="1"/>
      <c r="ASH136" s="1"/>
      <c r="ASI136" s="1"/>
      <c r="ASJ136" s="1"/>
      <c r="ASK136" s="1"/>
      <c r="ASL136" s="1"/>
      <c r="ASM136" s="1"/>
      <c r="ASN136" s="1"/>
      <c r="ASO136" s="1"/>
      <c r="ASP136" s="1"/>
      <c r="ASQ136" s="1"/>
      <c r="ASR136" s="1"/>
      <c r="ASS136" s="1"/>
      <c r="AST136" s="1"/>
      <c r="ASU136" s="1"/>
      <c r="ASV136" s="1"/>
      <c r="ASW136" s="1"/>
      <c r="ASX136" s="1"/>
      <c r="ASY136" s="1"/>
      <c r="ASZ136" s="1"/>
      <c r="ATA136" s="1"/>
      <c r="ATB136" s="1"/>
      <c r="ATC136" s="1"/>
      <c r="ATD136" s="1"/>
      <c r="ATE136" s="1"/>
      <c r="ATF136" s="1"/>
      <c r="ATG136" s="1"/>
      <c r="ATH136" s="1"/>
      <c r="ATI136" s="1"/>
      <c r="ATJ136" s="1"/>
      <c r="ATK136" s="1"/>
      <c r="ATL136" s="1"/>
      <c r="ATM136" s="1"/>
      <c r="ATN136" s="1"/>
      <c r="ATO136" s="1"/>
      <c r="ATP136" s="1"/>
      <c r="ATQ136" s="1"/>
      <c r="ATR136" s="1"/>
      <c r="ATS136" s="1"/>
      <c r="ATT136" s="1"/>
      <c r="ATU136" s="1"/>
      <c r="ATV136" s="1"/>
      <c r="ATW136" s="1"/>
      <c r="ATX136" s="1"/>
      <c r="ATY136" s="1"/>
      <c r="ATZ136" s="1"/>
      <c r="AUA136" s="1"/>
      <c r="AUB136" s="1"/>
      <c r="AUC136" s="1"/>
      <c r="AUD136" s="1"/>
      <c r="AUE136" s="1"/>
      <c r="AUF136" s="1"/>
      <c r="AUG136" s="1"/>
      <c r="AUH136" s="1"/>
      <c r="AUI136" s="1"/>
      <c r="AUJ136" s="1"/>
      <c r="AUK136" s="1"/>
    </row>
    <row r="137" spans="1:1233" s="519" customFormat="1" ht="14.25">
      <c r="A137" s="53"/>
      <c r="B137" s="98" t="str">
        <f>IF('Client Info'!$F$100="Yes",'Client Info'!$F$61,"N/A")</f>
        <v>N/A</v>
      </c>
      <c r="C137" s="99" t="str">
        <f>IF(B137="ISO 45001",'Client Info'!$B100,"N/A")</f>
        <v>N/A</v>
      </c>
      <c r="D137" s="182"/>
      <c r="E137" s="839">
        <f>'Effective Employees'!F123</f>
        <v>0</v>
      </c>
      <c r="F137" s="831"/>
      <c r="G137" s="840">
        <f>AN$378</f>
        <v>0</v>
      </c>
      <c r="H137" s="840">
        <f ca="1">(1/3)*AN378*T137*V137*X137*Z137</f>
        <v>0</v>
      </c>
      <c r="I137" s="840">
        <f ca="1">(2/3)*AN378*T137*V137*X137*Z137</f>
        <v>0</v>
      </c>
      <c r="J137" s="840" t="e">
        <f ca="1">AN379*T137*V137*X137*Z137/$AA$10</f>
        <v>#N/A</v>
      </c>
      <c r="K137" s="840">
        <f>IF($K$19="",0,AN379*T137*V137*X137*Z137/$AA$10)</f>
        <v>0</v>
      </c>
      <c r="L137" s="840">
        <f>IF($L$19="",0,AN379*T137*V137*X137*Z137/$AA$10)</f>
        <v>0</v>
      </c>
      <c r="M137" s="841" t="e">
        <f ca="1">IF($M$19="",0,AN379*T137*V137*X137*Z137/$AA$10)</f>
        <v>#N/A</v>
      </c>
      <c r="N137" s="841" t="e">
        <f ca="1">AN379*T137*V137*X137*Z137/$AA$10</f>
        <v>#N/A</v>
      </c>
      <c r="O137" s="842">
        <f ca="1">AN380*T137*V137*X137*Z137</f>
        <v>0</v>
      </c>
      <c r="P137" s="53"/>
      <c r="Q137" s="53"/>
      <c r="R137" s="67"/>
      <c r="S137" s="709">
        <f>1</f>
        <v>1</v>
      </c>
      <c r="T137" s="709">
        <f t="shared" si="78"/>
        <v>1</v>
      </c>
      <c r="U137" s="710">
        <f ca="1">'Adjustment Factors'!BC548</f>
        <v>0</v>
      </c>
      <c r="V137" s="711">
        <f t="shared" ca="1" si="79"/>
        <v>1</v>
      </c>
      <c r="W137" s="712">
        <f>-'Client Info'!$C$55/100</f>
        <v>0</v>
      </c>
      <c r="X137" s="712">
        <f t="shared" si="80"/>
        <v>1</v>
      </c>
      <c r="Y137" s="712">
        <f>IF(Overview!$C$15="Yes",1,0)</f>
        <v>0</v>
      </c>
      <c r="Z137" s="712">
        <f>IF(Y137=1,IF('Integrated Reduction'!$C$29="",1,('Integrated Reduction'!$C$29/100+1)),1)</f>
        <v>1</v>
      </c>
      <c r="AA137" s="712">
        <f>IF(Sampling!F145="Yes",1,0)</f>
        <v>0</v>
      </c>
      <c r="AB137" s="712">
        <f>IF(Sampling!L145="Yes",1,0)</f>
        <v>0</v>
      </c>
      <c r="AC137" s="712">
        <f>IF(Sampling!G145="Yes",1,0)</f>
        <v>0</v>
      </c>
      <c r="AD137" s="712">
        <f>IF(Sampling!H145="Yes",1,0)</f>
        <v>0</v>
      </c>
      <c r="AE137" s="712">
        <f>IF(Sampling!I145="Yes",1,0)</f>
        <v>0</v>
      </c>
      <c r="AF137" s="712">
        <f>IF(Sampling!J145="Yes",1,0)</f>
        <v>0</v>
      </c>
      <c r="AG137" s="713">
        <f>IF(Sampling!K145="Yes",1,0)</f>
        <v>0</v>
      </c>
      <c r="AH137" s="792">
        <f t="shared" ca="1" si="34"/>
        <v>0</v>
      </c>
      <c r="AI137" s="792">
        <f t="shared" ca="1" si="33"/>
        <v>0</v>
      </c>
      <c r="AJ137" s="792" t="e">
        <f t="shared" ca="1" si="14"/>
        <v>#N/A</v>
      </c>
      <c r="AK137" s="792">
        <f t="shared" si="81"/>
        <v>0</v>
      </c>
      <c r="AL137" s="792">
        <f t="shared" si="82"/>
        <v>0</v>
      </c>
      <c r="AM137" s="792" t="e">
        <f t="shared" ca="1" si="83"/>
        <v>#N/A</v>
      </c>
      <c r="AN137" s="792" t="e">
        <f t="shared" ca="1" si="84"/>
        <v>#N/A</v>
      </c>
      <c r="AO137" s="792">
        <f t="shared" ca="1" si="35"/>
        <v>0</v>
      </c>
      <c r="AP137" s="792">
        <f t="shared" ca="1" si="36"/>
        <v>0</v>
      </c>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c r="AMK137" s="1"/>
      <c r="AML137" s="1"/>
      <c r="AMM137" s="1"/>
      <c r="AMN137" s="1"/>
      <c r="AMO137" s="1"/>
      <c r="AMP137" s="1"/>
      <c r="AMQ137" s="1"/>
      <c r="AMR137" s="1"/>
      <c r="AMS137" s="1"/>
      <c r="AMT137" s="1"/>
      <c r="AMU137" s="1"/>
      <c r="AMV137" s="1"/>
      <c r="AMW137" s="1"/>
      <c r="AMX137" s="1"/>
      <c r="AMY137" s="1"/>
      <c r="AMZ137" s="1"/>
      <c r="ANA137" s="1"/>
      <c r="ANB137" s="1"/>
      <c r="ANC137" s="1"/>
      <c r="AND137" s="1"/>
      <c r="ANE137" s="1"/>
      <c r="ANF137" s="1"/>
      <c r="ANG137" s="1"/>
      <c r="ANH137" s="1"/>
      <c r="ANI137" s="1"/>
      <c r="ANJ137" s="1"/>
      <c r="ANK137" s="1"/>
      <c r="ANL137" s="1"/>
      <c r="ANM137" s="1"/>
      <c r="ANN137" s="1"/>
      <c r="ANO137" s="1"/>
      <c r="ANP137" s="1"/>
      <c r="ANQ137" s="1"/>
      <c r="ANR137" s="1"/>
      <c r="ANS137" s="1"/>
      <c r="ANT137" s="1"/>
      <c r="ANU137" s="1"/>
      <c r="ANV137" s="1"/>
      <c r="ANW137" s="1"/>
      <c r="ANX137" s="1"/>
      <c r="ANY137" s="1"/>
      <c r="ANZ137" s="1"/>
      <c r="AOA137" s="1"/>
      <c r="AOB137" s="1"/>
      <c r="AOC137" s="1"/>
      <c r="AOD137" s="1"/>
      <c r="AOE137" s="1"/>
      <c r="AOF137" s="1"/>
      <c r="AOG137" s="1"/>
      <c r="AOH137" s="1"/>
      <c r="AOI137" s="1"/>
      <c r="AOJ137" s="1"/>
      <c r="AOK137" s="1"/>
      <c r="AOL137" s="1"/>
      <c r="AOM137" s="1"/>
      <c r="AON137" s="1"/>
      <c r="AOO137" s="1"/>
      <c r="AOP137" s="1"/>
      <c r="AOQ137" s="1"/>
      <c r="AOR137" s="1"/>
      <c r="AOS137" s="1"/>
      <c r="AOT137" s="1"/>
      <c r="AOU137" s="1"/>
      <c r="AOV137" s="1"/>
      <c r="AOW137" s="1"/>
      <c r="AOX137" s="1"/>
      <c r="AOY137" s="1"/>
      <c r="AOZ137" s="1"/>
      <c r="APA137" s="1"/>
      <c r="APB137" s="1"/>
      <c r="APC137" s="1"/>
      <c r="APD137" s="1"/>
      <c r="APE137" s="1"/>
      <c r="APF137" s="1"/>
      <c r="APG137" s="1"/>
      <c r="APH137" s="1"/>
      <c r="API137" s="1"/>
      <c r="APJ137" s="1"/>
      <c r="APK137" s="1"/>
      <c r="APL137" s="1"/>
      <c r="APM137" s="1"/>
      <c r="APN137" s="1"/>
      <c r="APO137" s="1"/>
      <c r="APP137" s="1"/>
      <c r="APQ137" s="1"/>
      <c r="APR137" s="1"/>
      <c r="APS137" s="1"/>
      <c r="APT137" s="1"/>
      <c r="APU137" s="1"/>
      <c r="APV137" s="1"/>
      <c r="APW137" s="1"/>
      <c r="APX137" s="1"/>
      <c r="APY137" s="1"/>
      <c r="APZ137" s="1"/>
      <c r="AQA137" s="1"/>
      <c r="AQB137" s="1"/>
      <c r="AQC137" s="1"/>
      <c r="AQD137" s="1"/>
      <c r="AQE137" s="1"/>
      <c r="AQF137" s="1"/>
      <c r="AQG137" s="1"/>
      <c r="AQH137" s="1"/>
      <c r="AQI137" s="1"/>
      <c r="AQJ137" s="1"/>
      <c r="AQK137" s="1"/>
      <c r="AQL137" s="1"/>
      <c r="AQM137" s="1"/>
      <c r="AQN137" s="1"/>
      <c r="AQO137" s="1"/>
      <c r="AQP137" s="1"/>
      <c r="AQQ137" s="1"/>
      <c r="AQR137" s="1"/>
      <c r="AQS137" s="1"/>
      <c r="AQT137" s="1"/>
      <c r="AQU137" s="1"/>
      <c r="AQV137" s="1"/>
      <c r="AQW137" s="1"/>
      <c r="AQX137" s="1"/>
      <c r="AQY137" s="1"/>
      <c r="AQZ137" s="1"/>
      <c r="ARA137" s="1"/>
      <c r="ARB137" s="1"/>
      <c r="ARC137" s="1"/>
      <c r="ARD137" s="1"/>
      <c r="ARE137" s="1"/>
      <c r="ARF137" s="1"/>
      <c r="ARG137" s="1"/>
      <c r="ARH137" s="1"/>
      <c r="ARI137" s="1"/>
      <c r="ARJ137" s="1"/>
      <c r="ARK137" s="1"/>
      <c r="ARL137" s="1"/>
      <c r="ARM137" s="1"/>
      <c r="ARN137" s="1"/>
      <c r="ARO137" s="1"/>
      <c r="ARP137" s="1"/>
      <c r="ARQ137" s="1"/>
      <c r="ARR137" s="1"/>
      <c r="ARS137" s="1"/>
      <c r="ART137" s="1"/>
      <c r="ARU137" s="1"/>
      <c r="ARV137" s="1"/>
      <c r="ARW137" s="1"/>
      <c r="ARX137" s="1"/>
      <c r="ARY137" s="1"/>
      <c r="ARZ137" s="1"/>
      <c r="ASA137" s="1"/>
      <c r="ASB137" s="1"/>
      <c r="ASC137" s="1"/>
      <c r="ASD137" s="1"/>
      <c r="ASE137" s="1"/>
      <c r="ASF137" s="1"/>
      <c r="ASG137" s="1"/>
      <c r="ASH137" s="1"/>
      <c r="ASI137" s="1"/>
      <c r="ASJ137" s="1"/>
      <c r="ASK137" s="1"/>
      <c r="ASL137" s="1"/>
      <c r="ASM137" s="1"/>
      <c r="ASN137" s="1"/>
      <c r="ASO137" s="1"/>
      <c r="ASP137" s="1"/>
      <c r="ASQ137" s="1"/>
      <c r="ASR137" s="1"/>
      <c r="ASS137" s="1"/>
      <c r="AST137" s="1"/>
      <c r="ASU137" s="1"/>
      <c r="ASV137" s="1"/>
      <c r="ASW137" s="1"/>
      <c r="ASX137" s="1"/>
      <c r="ASY137" s="1"/>
      <c r="ASZ137" s="1"/>
      <c r="ATA137" s="1"/>
      <c r="ATB137" s="1"/>
      <c r="ATC137" s="1"/>
      <c r="ATD137" s="1"/>
      <c r="ATE137" s="1"/>
      <c r="ATF137" s="1"/>
      <c r="ATG137" s="1"/>
      <c r="ATH137" s="1"/>
      <c r="ATI137" s="1"/>
      <c r="ATJ137" s="1"/>
      <c r="ATK137" s="1"/>
      <c r="ATL137" s="1"/>
      <c r="ATM137" s="1"/>
      <c r="ATN137" s="1"/>
      <c r="ATO137" s="1"/>
      <c r="ATP137" s="1"/>
      <c r="ATQ137" s="1"/>
      <c r="ATR137" s="1"/>
      <c r="ATS137" s="1"/>
      <c r="ATT137" s="1"/>
      <c r="ATU137" s="1"/>
      <c r="ATV137" s="1"/>
      <c r="ATW137" s="1"/>
      <c r="ATX137" s="1"/>
      <c r="ATY137" s="1"/>
      <c r="ATZ137" s="1"/>
      <c r="AUA137" s="1"/>
      <c r="AUB137" s="1"/>
      <c r="AUC137" s="1"/>
      <c r="AUD137" s="1"/>
      <c r="AUE137" s="1"/>
      <c r="AUF137" s="1"/>
      <c r="AUG137" s="1"/>
      <c r="AUH137" s="1"/>
      <c r="AUI137" s="1"/>
      <c r="AUJ137" s="1"/>
      <c r="AUK137" s="1"/>
    </row>
    <row r="138" spans="1:1233" s="519" customFormat="1" ht="14.25">
      <c r="A138" s="53"/>
      <c r="B138" s="95" t="str">
        <f>IF('Client Info'!$D$101="Yes",'Client Info'!$D$61,"N/A")</f>
        <v>N/A</v>
      </c>
      <c r="C138" s="96" t="str">
        <f>IF(B138="ISO 9001",'Client Info'!$B101,"N/A")</f>
        <v>N/A</v>
      </c>
      <c r="D138" s="180"/>
      <c r="E138" s="843">
        <f>'Effective Employees'!F124</f>
        <v>0</v>
      </c>
      <c r="F138" s="831"/>
      <c r="G138" s="832">
        <f>AO$345</f>
        <v>0</v>
      </c>
      <c r="H138" s="832">
        <f ca="1">(1/3)*AO345*T138*V138*X138*Z138</f>
        <v>0</v>
      </c>
      <c r="I138" s="832">
        <f ca="1">(2/3)*AO345*T138*V138*X138*Z138</f>
        <v>0</v>
      </c>
      <c r="J138" s="832" t="e">
        <f ca="1">AO346*T138*V138*X138*Z138/$AA$10</f>
        <v>#N/A</v>
      </c>
      <c r="K138" s="832">
        <f>IF($K$19="",0,AO346*T138*V138*X138*Z138/$AA$10)</f>
        <v>0</v>
      </c>
      <c r="L138" s="832">
        <f>IF($L$19="",0,AO346*T138*V138*X138*Z138/$AA$10)</f>
        <v>0</v>
      </c>
      <c r="M138" s="833" t="e">
        <f ca="1">IF($M$19="",0,AO346*T138*V138*X138*Z138/$AA$10)</f>
        <v>#N/A</v>
      </c>
      <c r="N138" s="844" t="e">
        <f ca="1">AO346*T138*V138*X138*Z138/$AA$10</f>
        <v>#N/A</v>
      </c>
      <c r="O138" s="436">
        <f ca="1">AO347*T138*V138*X138*Z138</f>
        <v>0</v>
      </c>
      <c r="P138" s="53"/>
      <c r="Q138" s="53"/>
      <c r="R138" s="67"/>
      <c r="S138" s="702">
        <f>1</f>
        <v>1</v>
      </c>
      <c r="T138" s="702">
        <f t="shared" ref="T138:T140" si="85">IF(S138=0.2,S138+1,1)</f>
        <v>1</v>
      </c>
      <c r="U138" s="703">
        <f ca="1">'Adjustment Factors'!AA549</f>
        <v>0</v>
      </c>
      <c r="V138" s="704">
        <f t="shared" ref="V138:V140" ca="1" si="86">U138+1</f>
        <v>1</v>
      </c>
      <c r="W138" s="705">
        <f>-'Client Info'!$C$55/100</f>
        <v>0</v>
      </c>
      <c r="X138" s="705">
        <f t="shared" ref="X138:X140" si="87">W138+1</f>
        <v>1</v>
      </c>
      <c r="Y138" s="705">
        <f>IF(Overview!$C$13="Yes",1,0)</f>
        <v>0</v>
      </c>
      <c r="Z138" s="705">
        <f>IF(Y138=1,IF('Integrated Reduction'!$C$29="",1,('Integrated Reduction'!$C$29/100+1)),1)</f>
        <v>1</v>
      </c>
      <c r="AA138" s="705">
        <f>IF(Sampling!F146="Yes",1,0)</f>
        <v>0</v>
      </c>
      <c r="AB138" s="705">
        <f>IF(Sampling!L146="Yes",1,0)</f>
        <v>0</v>
      </c>
      <c r="AC138" s="705">
        <f>IF(Sampling!G146="Yes",1,0)</f>
        <v>0</v>
      </c>
      <c r="AD138" s="705">
        <f>IF(Sampling!H146="Yes",1,0)</f>
        <v>0</v>
      </c>
      <c r="AE138" s="705">
        <f>IF(Sampling!I146="Yes",1,0)</f>
        <v>0</v>
      </c>
      <c r="AF138" s="705">
        <f>IF(Sampling!J146="Yes",1,0)</f>
        <v>0</v>
      </c>
      <c r="AG138" s="706">
        <f>IF(Sampling!K146="Yes",1,0)</f>
        <v>0</v>
      </c>
      <c r="AH138" s="790">
        <f t="shared" ca="1" si="34"/>
        <v>0</v>
      </c>
      <c r="AI138" s="790">
        <f t="shared" ca="1" si="33"/>
        <v>0</v>
      </c>
      <c r="AJ138" s="790" t="e">
        <f t="shared" ca="1" si="14"/>
        <v>#N/A</v>
      </c>
      <c r="AK138" s="790">
        <f t="shared" ref="AK138:AK140" si="88">K138*AD138</f>
        <v>0</v>
      </c>
      <c r="AL138" s="790">
        <f t="shared" ref="AL138:AL140" si="89">L138*AE138</f>
        <v>0</v>
      </c>
      <c r="AM138" s="790" t="e">
        <f t="shared" ref="AM138:AM140" ca="1" si="90">M138*AF138</f>
        <v>#N/A</v>
      </c>
      <c r="AN138" s="790" t="e">
        <f t="shared" ref="AN138:AN140" ca="1" si="91">N138*AG138</f>
        <v>#N/A</v>
      </c>
      <c r="AO138" s="790">
        <f t="shared" ca="1" si="35"/>
        <v>0</v>
      </c>
      <c r="AP138" s="790">
        <f t="shared" ca="1" si="36"/>
        <v>0</v>
      </c>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c r="AMK138" s="1"/>
      <c r="AML138" s="1"/>
      <c r="AMM138" s="1"/>
      <c r="AMN138" s="1"/>
      <c r="AMO138" s="1"/>
      <c r="AMP138" s="1"/>
      <c r="AMQ138" s="1"/>
      <c r="AMR138" s="1"/>
      <c r="AMS138" s="1"/>
      <c r="AMT138" s="1"/>
      <c r="AMU138" s="1"/>
      <c r="AMV138" s="1"/>
      <c r="AMW138" s="1"/>
      <c r="AMX138" s="1"/>
      <c r="AMY138" s="1"/>
      <c r="AMZ138" s="1"/>
      <c r="ANA138" s="1"/>
      <c r="ANB138" s="1"/>
      <c r="ANC138" s="1"/>
      <c r="AND138" s="1"/>
      <c r="ANE138" s="1"/>
      <c r="ANF138" s="1"/>
      <c r="ANG138" s="1"/>
      <c r="ANH138" s="1"/>
      <c r="ANI138" s="1"/>
      <c r="ANJ138" s="1"/>
      <c r="ANK138" s="1"/>
      <c r="ANL138" s="1"/>
      <c r="ANM138" s="1"/>
      <c r="ANN138" s="1"/>
      <c r="ANO138" s="1"/>
      <c r="ANP138" s="1"/>
      <c r="ANQ138" s="1"/>
      <c r="ANR138" s="1"/>
      <c r="ANS138" s="1"/>
      <c r="ANT138" s="1"/>
      <c r="ANU138" s="1"/>
      <c r="ANV138" s="1"/>
      <c r="ANW138" s="1"/>
      <c r="ANX138" s="1"/>
      <c r="ANY138" s="1"/>
      <c r="ANZ138" s="1"/>
      <c r="AOA138" s="1"/>
      <c r="AOB138" s="1"/>
      <c r="AOC138" s="1"/>
      <c r="AOD138" s="1"/>
      <c r="AOE138" s="1"/>
      <c r="AOF138" s="1"/>
      <c r="AOG138" s="1"/>
      <c r="AOH138" s="1"/>
      <c r="AOI138" s="1"/>
      <c r="AOJ138" s="1"/>
      <c r="AOK138" s="1"/>
      <c r="AOL138" s="1"/>
      <c r="AOM138" s="1"/>
      <c r="AON138" s="1"/>
      <c r="AOO138" s="1"/>
      <c r="AOP138" s="1"/>
      <c r="AOQ138" s="1"/>
      <c r="AOR138" s="1"/>
      <c r="AOS138" s="1"/>
      <c r="AOT138" s="1"/>
      <c r="AOU138" s="1"/>
      <c r="AOV138" s="1"/>
      <c r="AOW138" s="1"/>
      <c r="AOX138" s="1"/>
      <c r="AOY138" s="1"/>
      <c r="AOZ138" s="1"/>
      <c r="APA138" s="1"/>
      <c r="APB138" s="1"/>
      <c r="APC138" s="1"/>
      <c r="APD138" s="1"/>
      <c r="APE138" s="1"/>
      <c r="APF138" s="1"/>
      <c r="APG138" s="1"/>
      <c r="APH138" s="1"/>
      <c r="API138" s="1"/>
      <c r="APJ138" s="1"/>
      <c r="APK138" s="1"/>
      <c r="APL138" s="1"/>
      <c r="APM138" s="1"/>
      <c r="APN138" s="1"/>
      <c r="APO138" s="1"/>
      <c r="APP138" s="1"/>
      <c r="APQ138" s="1"/>
      <c r="APR138" s="1"/>
      <c r="APS138" s="1"/>
      <c r="APT138" s="1"/>
      <c r="APU138" s="1"/>
      <c r="APV138" s="1"/>
      <c r="APW138" s="1"/>
      <c r="APX138" s="1"/>
      <c r="APY138" s="1"/>
      <c r="APZ138" s="1"/>
      <c r="AQA138" s="1"/>
      <c r="AQB138" s="1"/>
      <c r="AQC138" s="1"/>
      <c r="AQD138" s="1"/>
      <c r="AQE138" s="1"/>
      <c r="AQF138" s="1"/>
      <c r="AQG138" s="1"/>
      <c r="AQH138" s="1"/>
      <c r="AQI138" s="1"/>
      <c r="AQJ138" s="1"/>
      <c r="AQK138" s="1"/>
      <c r="AQL138" s="1"/>
      <c r="AQM138" s="1"/>
      <c r="AQN138" s="1"/>
      <c r="AQO138" s="1"/>
      <c r="AQP138" s="1"/>
      <c r="AQQ138" s="1"/>
      <c r="AQR138" s="1"/>
      <c r="AQS138" s="1"/>
      <c r="AQT138" s="1"/>
      <c r="AQU138" s="1"/>
      <c r="AQV138" s="1"/>
      <c r="AQW138" s="1"/>
      <c r="AQX138" s="1"/>
      <c r="AQY138" s="1"/>
      <c r="AQZ138" s="1"/>
      <c r="ARA138" s="1"/>
      <c r="ARB138" s="1"/>
      <c r="ARC138" s="1"/>
      <c r="ARD138" s="1"/>
      <c r="ARE138" s="1"/>
      <c r="ARF138" s="1"/>
      <c r="ARG138" s="1"/>
      <c r="ARH138" s="1"/>
      <c r="ARI138" s="1"/>
      <c r="ARJ138" s="1"/>
      <c r="ARK138" s="1"/>
      <c r="ARL138" s="1"/>
      <c r="ARM138" s="1"/>
      <c r="ARN138" s="1"/>
      <c r="ARO138" s="1"/>
      <c r="ARP138" s="1"/>
      <c r="ARQ138" s="1"/>
      <c r="ARR138" s="1"/>
      <c r="ARS138" s="1"/>
      <c r="ART138" s="1"/>
      <c r="ARU138" s="1"/>
      <c r="ARV138" s="1"/>
      <c r="ARW138" s="1"/>
      <c r="ARX138" s="1"/>
      <c r="ARY138" s="1"/>
      <c r="ARZ138" s="1"/>
      <c r="ASA138" s="1"/>
      <c r="ASB138" s="1"/>
      <c r="ASC138" s="1"/>
      <c r="ASD138" s="1"/>
      <c r="ASE138" s="1"/>
      <c r="ASF138" s="1"/>
      <c r="ASG138" s="1"/>
      <c r="ASH138" s="1"/>
      <c r="ASI138" s="1"/>
      <c r="ASJ138" s="1"/>
      <c r="ASK138" s="1"/>
      <c r="ASL138" s="1"/>
      <c r="ASM138" s="1"/>
      <c r="ASN138" s="1"/>
      <c r="ASO138" s="1"/>
      <c r="ASP138" s="1"/>
      <c r="ASQ138" s="1"/>
      <c r="ASR138" s="1"/>
      <c r="ASS138" s="1"/>
      <c r="AST138" s="1"/>
      <c r="ASU138" s="1"/>
      <c r="ASV138" s="1"/>
      <c r="ASW138" s="1"/>
      <c r="ASX138" s="1"/>
      <c r="ASY138" s="1"/>
      <c r="ASZ138" s="1"/>
      <c r="ATA138" s="1"/>
      <c r="ATB138" s="1"/>
      <c r="ATC138" s="1"/>
      <c r="ATD138" s="1"/>
      <c r="ATE138" s="1"/>
      <c r="ATF138" s="1"/>
      <c r="ATG138" s="1"/>
      <c r="ATH138" s="1"/>
      <c r="ATI138" s="1"/>
      <c r="ATJ138" s="1"/>
      <c r="ATK138" s="1"/>
      <c r="ATL138" s="1"/>
      <c r="ATM138" s="1"/>
      <c r="ATN138" s="1"/>
      <c r="ATO138" s="1"/>
      <c r="ATP138" s="1"/>
      <c r="ATQ138" s="1"/>
      <c r="ATR138" s="1"/>
      <c r="ATS138" s="1"/>
      <c r="ATT138" s="1"/>
      <c r="ATU138" s="1"/>
      <c r="ATV138" s="1"/>
      <c r="ATW138" s="1"/>
      <c r="ATX138" s="1"/>
      <c r="ATY138" s="1"/>
      <c r="ATZ138" s="1"/>
      <c r="AUA138" s="1"/>
      <c r="AUB138" s="1"/>
      <c r="AUC138" s="1"/>
      <c r="AUD138" s="1"/>
      <c r="AUE138" s="1"/>
      <c r="AUF138" s="1"/>
      <c r="AUG138" s="1"/>
      <c r="AUH138" s="1"/>
      <c r="AUI138" s="1"/>
      <c r="AUJ138" s="1"/>
      <c r="AUK138" s="1"/>
    </row>
    <row r="139" spans="1:1233" s="519" customFormat="1" ht="14.25">
      <c r="A139" s="53"/>
      <c r="B139" s="97" t="str">
        <f>IF('Client Info'!$E$101="Yes",'Client Info'!$E$61,"N/A")</f>
        <v>N/A</v>
      </c>
      <c r="C139" s="62" t="str">
        <f>IF(B139="ISO 14001",'Client Info'!$B101,"N/A")</f>
        <v>N/A</v>
      </c>
      <c r="D139" s="181"/>
      <c r="E139" s="834">
        <f>'Effective Employees'!F125</f>
        <v>0</v>
      </c>
      <c r="F139" s="831"/>
      <c r="G139" s="835">
        <f>AO$363</f>
        <v>0</v>
      </c>
      <c r="H139" s="835">
        <f ca="1">(1/3)*AO363*T139*V139*X139*Z139</f>
        <v>0</v>
      </c>
      <c r="I139" s="835">
        <f ca="1">(2/3)*AO363*T139*V139*X139*Z139</f>
        <v>0</v>
      </c>
      <c r="J139" s="835" t="e">
        <f ca="1">AO364*T139*V139*X139*Z139/$AA$10</f>
        <v>#N/A</v>
      </c>
      <c r="K139" s="835">
        <f>IF($K$19="",0,AO364*T139*V139*X139*Z139/$AA$10)</f>
        <v>0</v>
      </c>
      <c r="L139" s="835">
        <f>IF($L$19="",0,AO364*T139*V139*X139*Z139/$AA$10)</f>
        <v>0</v>
      </c>
      <c r="M139" s="836" t="e">
        <f ca="1">IF($M$19="",0,AO364*T139*V139*X139*Z139/$AA$10)</f>
        <v>#N/A</v>
      </c>
      <c r="N139" s="837" t="e">
        <f ca="1">AO364*T139*V139*X139*Z139/$AA$10</f>
        <v>#N/A</v>
      </c>
      <c r="O139" s="838">
        <f ca="1">AO365*T139*V139*X139*Z139</f>
        <v>0</v>
      </c>
      <c r="P139" s="53"/>
      <c r="Q139" s="53"/>
      <c r="R139" s="67"/>
      <c r="S139" s="386">
        <f>1</f>
        <v>1</v>
      </c>
      <c r="T139" s="386">
        <f t="shared" si="85"/>
        <v>1</v>
      </c>
      <c r="U139" s="707">
        <f ca="1">'Adjustment Factors'!AP549</f>
        <v>0</v>
      </c>
      <c r="V139" s="208">
        <f t="shared" ca="1" si="86"/>
        <v>1</v>
      </c>
      <c r="W139" s="67">
        <f>-'Client Info'!$C$55/100</f>
        <v>0</v>
      </c>
      <c r="X139" s="67">
        <f t="shared" si="87"/>
        <v>1</v>
      </c>
      <c r="Y139" s="67">
        <f>IF(Overview!$C$14="Yes",1,0)</f>
        <v>0</v>
      </c>
      <c r="Z139" s="67">
        <f>IF(Y139=1,IF('Integrated Reduction'!$C$29="",1,('Integrated Reduction'!$C$29/100+1)),1)</f>
        <v>1</v>
      </c>
      <c r="AA139" s="67">
        <f>IF(Sampling!F147="Yes",1,0)</f>
        <v>0</v>
      </c>
      <c r="AB139" s="67">
        <f>IF(Sampling!L147="Yes",1,0)</f>
        <v>0</v>
      </c>
      <c r="AC139" s="67">
        <f>IF(Sampling!G147="Yes",1,0)</f>
        <v>0</v>
      </c>
      <c r="AD139" s="67">
        <f>IF(Sampling!H147="Yes",1,0)</f>
        <v>0</v>
      </c>
      <c r="AE139" s="67">
        <f>IF(Sampling!I147="Yes",1,0)</f>
        <v>0</v>
      </c>
      <c r="AF139" s="67">
        <f>IF(Sampling!J147="Yes",1,0)</f>
        <v>0</v>
      </c>
      <c r="AG139" s="708">
        <f>IF(Sampling!K147="Yes",1,0)</f>
        <v>0</v>
      </c>
      <c r="AH139" s="791">
        <f t="shared" ca="1" si="34"/>
        <v>0</v>
      </c>
      <c r="AI139" s="791">
        <f t="shared" ca="1" si="33"/>
        <v>0</v>
      </c>
      <c r="AJ139" s="791" t="e">
        <f t="shared" ca="1" si="14"/>
        <v>#N/A</v>
      </c>
      <c r="AK139" s="791">
        <f t="shared" si="88"/>
        <v>0</v>
      </c>
      <c r="AL139" s="791">
        <f t="shared" si="89"/>
        <v>0</v>
      </c>
      <c r="AM139" s="791" t="e">
        <f t="shared" ca="1" si="90"/>
        <v>#N/A</v>
      </c>
      <c r="AN139" s="791" t="e">
        <f t="shared" ca="1" si="91"/>
        <v>#N/A</v>
      </c>
      <c r="AO139" s="791">
        <f t="shared" ca="1" si="35"/>
        <v>0</v>
      </c>
      <c r="AP139" s="791">
        <f t="shared" ca="1" si="36"/>
        <v>0</v>
      </c>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c r="AMK139" s="1"/>
      <c r="AML139" s="1"/>
      <c r="AMM139" s="1"/>
      <c r="AMN139" s="1"/>
      <c r="AMO139" s="1"/>
      <c r="AMP139" s="1"/>
      <c r="AMQ139" s="1"/>
      <c r="AMR139" s="1"/>
      <c r="AMS139" s="1"/>
      <c r="AMT139" s="1"/>
      <c r="AMU139" s="1"/>
      <c r="AMV139" s="1"/>
      <c r="AMW139" s="1"/>
      <c r="AMX139" s="1"/>
      <c r="AMY139" s="1"/>
      <c r="AMZ139" s="1"/>
      <c r="ANA139" s="1"/>
      <c r="ANB139" s="1"/>
      <c r="ANC139" s="1"/>
      <c r="AND139" s="1"/>
      <c r="ANE139" s="1"/>
      <c r="ANF139" s="1"/>
      <c r="ANG139" s="1"/>
      <c r="ANH139" s="1"/>
      <c r="ANI139" s="1"/>
      <c r="ANJ139" s="1"/>
      <c r="ANK139" s="1"/>
      <c r="ANL139" s="1"/>
      <c r="ANM139" s="1"/>
      <c r="ANN139" s="1"/>
      <c r="ANO139" s="1"/>
      <c r="ANP139" s="1"/>
      <c r="ANQ139" s="1"/>
      <c r="ANR139" s="1"/>
      <c r="ANS139" s="1"/>
      <c r="ANT139" s="1"/>
      <c r="ANU139" s="1"/>
      <c r="ANV139" s="1"/>
      <c r="ANW139" s="1"/>
      <c r="ANX139" s="1"/>
      <c r="ANY139" s="1"/>
      <c r="ANZ139" s="1"/>
      <c r="AOA139" s="1"/>
      <c r="AOB139" s="1"/>
      <c r="AOC139" s="1"/>
      <c r="AOD139" s="1"/>
      <c r="AOE139" s="1"/>
      <c r="AOF139" s="1"/>
      <c r="AOG139" s="1"/>
      <c r="AOH139" s="1"/>
      <c r="AOI139" s="1"/>
      <c r="AOJ139" s="1"/>
      <c r="AOK139" s="1"/>
      <c r="AOL139" s="1"/>
      <c r="AOM139" s="1"/>
      <c r="AON139" s="1"/>
      <c r="AOO139" s="1"/>
      <c r="AOP139" s="1"/>
      <c r="AOQ139" s="1"/>
      <c r="AOR139" s="1"/>
      <c r="AOS139" s="1"/>
      <c r="AOT139" s="1"/>
      <c r="AOU139" s="1"/>
      <c r="AOV139" s="1"/>
      <c r="AOW139" s="1"/>
      <c r="AOX139" s="1"/>
      <c r="AOY139" s="1"/>
      <c r="AOZ139" s="1"/>
      <c r="APA139" s="1"/>
      <c r="APB139" s="1"/>
      <c r="APC139" s="1"/>
      <c r="APD139" s="1"/>
      <c r="APE139" s="1"/>
      <c r="APF139" s="1"/>
      <c r="APG139" s="1"/>
      <c r="APH139" s="1"/>
      <c r="API139" s="1"/>
      <c r="APJ139" s="1"/>
      <c r="APK139" s="1"/>
      <c r="APL139" s="1"/>
      <c r="APM139" s="1"/>
      <c r="APN139" s="1"/>
      <c r="APO139" s="1"/>
      <c r="APP139" s="1"/>
      <c r="APQ139" s="1"/>
      <c r="APR139" s="1"/>
      <c r="APS139" s="1"/>
      <c r="APT139" s="1"/>
      <c r="APU139" s="1"/>
      <c r="APV139" s="1"/>
      <c r="APW139" s="1"/>
      <c r="APX139" s="1"/>
      <c r="APY139" s="1"/>
      <c r="APZ139" s="1"/>
      <c r="AQA139" s="1"/>
      <c r="AQB139" s="1"/>
      <c r="AQC139" s="1"/>
      <c r="AQD139" s="1"/>
      <c r="AQE139" s="1"/>
      <c r="AQF139" s="1"/>
      <c r="AQG139" s="1"/>
      <c r="AQH139" s="1"/>
      <c r="AQI139" s="1"/>
      <c r="AQJ139" s="1"/>
      <c r="AQK139" s="1"/>
      <c r="AQL139" s="1"/>
      <c r="AQM139" s="1"/>
      <c r="AQN139" s="1"/>
      <c r="AQO139" s="1"/>
      <c r="AQP139" s="1"/>
      <c r="AQQ139" s="1"/>
      <c r="AQR139" s="1"/>
      <c r="AQS139" s="1"/>
      <c r="AQT139" s="1"/>
      <c r="AQU139" s="1"/>
      <c r="AQV139" s="1"/>
      <c r="AQW139" s="1"/>
      <c r="AQX139" s="1"/>
      <c r="AQY139" s="1"/>
      <c r="AQZ139" s="1"/>
      <c r="ARA139" s="1"/>
      <c r="ARB139" s="1"/>
      <c r="ARC139" s="1"/>
      <c r="ARD139" s="1"/>
      <c r="ARE139" s="1"/>
      <c r="ARF139" s="1"/>
      <c r="ARG139" s="1"/>
      <c r="ARH139" s="1"/>
      <c r="ARI139" s="1"/>
      <c r="ARJ139" s="1"/>
      <c r="ARK139" s="1"/>
      <c r="ARL139" s="1"/>
      <c r="ARM139" s="1"/>
      <c r="ARN139" s="1"/>
      <c r="ARO139" s="1"/>
      <c r="ARP139" s="1"/>
      <c r="ARQ139" s="1"/>
      <c r="ARR139" s="1"/>
      <c r="ARS139" s="1"/>
      <c r="ART139" s="1"/>
      <c r="ARU139" s="1"/>
      <c r="ARV139" s="1"/>
      <c r="ARW139" s="1"/>
      <c r="ARX139" s="1"/>
      <c r="ARY139" s="1"/>
      <c r="ARZ139" s="1"/>
      <c r="ASA139" s="1"/>
      <c r="ASB139" s="1"/>
      <c r="ASC139" s="1"/>
      <c r="ASD139" s="1"/>
      <c r="ASE139" s="1"/>
      <c r="ASF139" s="1"/>
      <c r="ASG139" s="1"/>
      <c r="ASH139" s="1"/>
      <c r="ASI139" s="1"/>
      <c r="ASJ139" s="1"/>
      <c r="ASK139" s="1"/>
      <c r="ASL139" s="1"/>
      <c r="ASM139" s="1"/>
      <c r="ASN139" s="1"/>
      <c r="ASO139" s="1"/>
      <c r="ASP139" s="1"/>
      <c r="ASQ139" s="1"/>
      <c r="ASR139" s="1"/>
      <c r="ASS139" s="1"/>
      <c r="AST139" s="1"/>
      <c r="ASU139" s="1"/>
      <c r="ASV139" s="1"/>
      <c r="ASW139" s="1"/>
      <c r="ASX139" s="1"/>
      <c r="ASY139" s="1"/>
      <c r="ASZ139" s="1"/>
      <c r="ATA139" s="1"/>
      <c r="ATB139" s="1"/>
      <c r="ATC139" s="1"/>
      <c r="ATD139" s="1"/>
      <c r="ATE139" s="1"/>
      <c r="ATF139" s="1"/>
      <c r="ATG139" s="1"/>
      <c r="ATH139" s="1"/>
      <c r="ATI139" s="1"/>
      <c r="ATJ139" s="1"/>
      <c r="ATK139" s="1"/>
      <c r="ATL139" s="1"/>
      <c r="ATM139" s="1"/>
      <c r="ATN139" s="1"/>
      <c r="ATO139" s="1"/>
      <c r="ATP139" s="1"/>
      <c r="ATQ139" s="1"/>
      <c r="ATR139" s="1"/>
      <c r="ATS139" s="1"/>
      <c r="ATT139" s="1"/>
      <c r="ATU139" s="1"/>
      <c r="ATV139" s="1"/>
      <c r="ATW139" s="1"/>
      <c r="ATX139" s="1"/>
      <c r="ATY139" s="1"/>
      <c r="ATZ139" s="1"/>
      <c r="AUA139" s="1"/>
      <c r="AUB139" s="1"/>
      <c r="AUC139" s="1"/>
      <c r="AUD139" s="1"/>
      <c r="AUE139" s="1"/>
      <c r="AUF139" s="1"/>
      <c r="AUG139" s="1"/>
      <c r="AUH139" s="1"/>
      <c r="AUI139" s="1"/>
      <c r="AUJ139" s="1"/>
      <c r="AUK139" s="1"/>
    </row>
    <row r="140" spans="1:1233" s="519" customFormat="1" ht="14.25">
      <c r="A140" s="53"/>
      <c r="B140" s="98" t="str">
        <f>IF('Client Info'!$F$101="Yes",'Client Info'!$F$61,"N/A")</f>
        <v>N/A</v>
      </c>
      <c r="C140" s="99" t="str">
        <f>IF(B140="ISO 45001",'Client Info'!$B101,"N/A")</f>
        <v>N/A</v>
      </c>
      <c r="D140" s="182"/>
      <c r="E140" s="839">
        <f>'Effective Employees'!F126</f>
        <v>0</v>
      </c>
      <c r="F140" s="831"/>
      <c r="G140" s="840">
        <f>AO$378</f>
        <v>0</v>
      </c>
      <c r="H140" s="840">
        <f ca="1">(1/3)*AO378*T140*V140*X140*Z140</f>
        <v>0</v>
      </c>
      <c r="I140" s="840">
        <f ca="1">(2/3)*AO378*T140*V140*X140*Z140</f>
        <v>0</v>
      </c>
      <c r="J140" s="840" t="e">
        <f ca="1">AO379*T140*V140*X140*Z140/$AA$10</f>
        <v>#N/A</v>
      </c>
      <c r="K140" s="840">
        <f>IF($K$19="",0,AO379*T140*V140*X140*Z140/$AA$10)</f>
        <v>0</v>
      </c>
      <c r="L140" s="840">
        <f>IF($L$19="",0,AO379*T140*V140*X140*Z140/$AA$10)</f>
        <v>0</v>
      </c>
      <c r="M140" s="841" t="e">
        <f ca="1">IF($M$19="",0,AO379*T140*V140*X140*Z140/$AA$10)</f>
        <v>#N/A</v>
      </c>
      <c r="N140" s="841" t="e">
        <f ca="1">AO379*T140*V140*X140*Z140/$AA$10</f>
        <v>#N/A</v>
      </c>
      <c r="O140" s="842">
        <f ca="1">AO380*T140*V140*X140*Z140</f>
        <v>0</v>
      </c>
      <c r="P140" s="53"/>
      <c r="Q140" s="53"/>
      <c r="R140" s="67"/>
      <c r="S140" s="709">
        <f>1</f>
        <v>1</v>
      </c>
      <c r="T140" s="709">
        <f t="shared" si="85"/>
        <v>1</v>
      </c>
      <c r="U140" s="710">
        <f ca="1">'Adjustment Factors'!BC549</f>
        <v>0</v>
      </c>
      <c r="V140" s="711">
        <f t="shared" ca="1" si="86"/>
        <v>1</v>
      </c>
      <c r="W140" s="712">
        <f>-'Client Info'!$C$55/100</f>
        <v>0</v>
      </c>
      <c r="X140" s="712">
        <f t="shared" si="87"/>
        <v>1</v>
      </c>
      <c r="Y140" s="712">
        <f>IF(Overview!$C$15="Yes",1,0)</f>
        <v>0</v>
      </c>
      <c r="Z140" s="712">
        <f>IF(Y140=1,IF('Integrated Reduction'!$C$29="",1,('Integrated Reduction'!$C$29/100+1)),1)</f>
        <v>1</v>
      </c>
      <c r="AA140" s="712">
        <f>IF(Sampling!F148="Yes",1,0)</f>
        <v>0</v>
      </c>
      <c r="AB140" s="712">
        <f>IF(Sampling!L148="Yes",1,0)</f>
        <v>0</v>
      </c>
      <c r="AC140" s="712">
        <f>IF(Sampling!G148="Yes",1,0)</f>
        <v>0</v>
      </c>
      <c r="AD140" s="712">
        <f>IF(Sampling!H148="Yes",1,0)</f>
        <v>0</v>
      </c>
      <c r="AE140" s="712">
        <f>IF(Sampling!I148="Yes",1,0)</f>
        <v>0</v>
      </c>
      <c r="AF140" s="712">
        <f>IF(Sampling!J148="Yes",1,0)</f>
        <v>0</v>
      </c>
      <c r="AG140" s="713">
        <f>IF(Sampling!K148="Yes",1,0)</f>
        <v>0</v>
      </c>
      <c r="AH140" s="792">
        <f t="shared" ca="1" si="34"/>
        <v>0</v>
      </c>
      <c r="AI140" s="792">
        <f t="shared" ca="1" si="33"/>
        <v>0</v>
      </c>
      <c r="AJ140" s="792" t="e">
        <f t="shared" ca="1" si="14"/>
        <v>#N/A</v>
      </c>
      <c r="AK140" s="792">
        <f t="shared" si="88"/>
        <v>0</v>
      </c>
      <c r="AL140" s="792">
        <f t="shared" si="89"/>
        <v>0</v>
      </c>
      <c r="AM140" s="792" t="e">
        <f t="shared" ca="1" si="90"/>
        <v>#N/A</v>
      </c>
      <c r="AN140" s="792" t="e">
        <f t="shared" ca="1" si="91"/>
        <v>#N/A</v>
      </c>
      <c r="AO140" s="792">
        <f t="shared" ca="1" si="35"/>
        <v>0</v>
      </c>
      <c r="AP140" s="792">
        <f t="shared" ca="1" si="36"/>
        <v>0</v>
      </c>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c r="AMK140" s="1"/>
      <c r="AML140" s="1"/>
      <c r="AMM140" s="1"/>
      <c r="AMN140" s="1"/>
      <c r="AMO140" s="1"/>
      <c r="AMP140" s="1"/>
      <c r="AMQ140" s="1"/>
      <c r="AMR140" s="1"/>
      <c r="AMS140" s="1"/>
      <c r="AMT140" s="1"/>
      <c r="AMU140" s="1"/>
      <c r="AMV140" s="1"/>
      <c r="AMW140" s="1"/>
      <c r="AMX140" s="1"/>
      <c r="AMY140" s="1"/>
      <c r="AMZ140" s="1"/>
      <c r="ANA140" s="1"/>
      <c r="ANB140" s="1"/>
      <c r="ANC140" s="1"/>
      <c r="AND140" s="1"/>
      <c r="ANE140" s="1"/>
      <c r="ANF140" s="1"/>
      <c r="ANG140" s="1"/>
      <c r="ANH140" s="1"/>
      <c r="ANI140" s="1"/>
      <c r="ANJ140" s="1"/>
      <c r="ANK140" s="1"/>
      <c r="ANL140" s="1"/>
      <c r="ANM140" s="1"/>
      <c r="ANN140" s="1"/>
      <c r="ANO140" s="1"/>
      <c r="ANP140" s="1"/>
      <c r="ANQ140" s="1"/>
      <c r="ANR140" s="1"/>
      <c r="ANS140" s="1"/>
      <c r="ANT140" s="1"/>
      <c r="ANU140" s="1"/>
      <c r="ANV140" s="1"/>
      <c r="ANW140" s="1"/>
      <c r="ANX140" s="1"/>
      <c r="ANY140" s="1"/>
      <c r="ANZ140" s="1"/>
      <c r="AOA140" s="1"/>
      <c r="AOB140" s="1"/>
      <c r="AOC140" s="1"/>
      <c r="AOD140" s="1"/>
      <c r="AOE140" s="1"/>
      <c r="AOF140" s="1"/>
      <c r="AOG140" s="1"/>
      <c r="AOH140" s="1"/>
      <c r="AOI140" s="1"/>
      <c r="AOJ140" s="1"/>
      <c r="AOK140" s="1"/>
      <c r="AOL140" s="1"/>
      <c r="AOM140" s="1"/>
      <c r="AON140" s="1"/>
      <c r="AOO140" s="1"/>
      <c r="AOP140" s="1"/>
      <c r="AOQ140" s="1"/>
      <c r="AOR140" s="1"/>
      <c r="AOS140" s="1"/>
      <c r="AOT140" s="1"/>
      <c r="AOU140" s="1"/>
      <c r="AOV140" s="1"/>
      <c r="AOW140" s="1"/>
      <c r="AOX140" s="1"/>
      <c r="AOY140" s="1"/>
      <c r="AOZ140" s="1"/>
      <c r="APA140" s="1"/>
      <c r="APB140" s="1"/>
      <c r="APC140" s="1"/>
      <c r="APD140" s="1"/>
      <c r="APE140" s="1"/>
      <c r="APF140" s="1"/>
      <c r="APG140" s="1"/>
      <c r="APH140" s="1"/>
      <c r="API140" s="1"/>
      <c r="APJ140" s="1"/>
      <c r="APK140" s="1"/>
      <c r="APL140" s="1"/>
      <c r="APM140" s="1"/>
      <c r="APN140" s="1"/>
      <c r="APO140" s="1"/>
      <c r="APP140" s="1"/>
      <c r="APQ140" s="1"/>
      <c r="APR140" s="1"/>
      <c r="APS140" s="1"/>
      <c r="APT140" s="1"/>
      <c r="APU140" s="1"/>
      <c r="APV140" s="1"/>
      <c r="APW140" s="1"/>
      <c r="APX140" s="1"/>
      <c r="APY140" s="1"/>
      <c r="APZ140" s="1"/>
      <c r="AQA140" s="1"/>
      <c r="AQB140" s="1"/>
      <c r="AQC140" s="1"/>
      <c r="AQD140" s="1"/>
      <c r="AQE140" s="1"/>
      <c r="AQF140" s="1"/>
      <c r="AQG140" s="1"/>
      <c r="AQH140" s="1"/>
      <c r="AQI140" s="1"/>
      <c r="AQJ140" s="1"/>
      <c r="AQK140" s="1"/>
      <c r="AQL140" s="1"/>
      <c r="AQM140" s="1"/>
      <c r="AQN140" s="1"/>
      <c r="AQO140" s="1"/>
      <c r="AQP140" s="1"/>
      <c r="AQQ140" s="1"/>
      <c r="AQR140" s="1"/>
      <c r="AQS140" s="1"/>
      <c r="AQT140" s="1"/>
      <c r="AQU140" s="1"/>
      <c r="AQV140" s="1"/>
      <c r="AQW140" s="1"/>
      <c r="AQX140" s="1"/>
      <c r="AQY140" s="1"/>
      <c r="AQZ140" s="1"/>
      <c r="ARA140" s="1"/>
      <c r="ARB140" s="1"/>
      <c r="ARC140" s="1"/>
      <c r="ARD140" s="1"/>
      <c r="ARE140" s="1"/>
      <c r="ARF140" s="1"/>
      <c r="ARG140" s="1"/>
      <c r="ARH140" s="1"/>
      <c r="ARI140" s="1"/>
      <c r="ARJ140" s="1"/>
      <c r="ARK140" s="1"/>
      <c r="ARL140" s="1"/>
      <c r="ARM140" s="1"/>
      <c r="ARN140" s="1"/>
      <c r="ARO140" s="1"/>
      <c r="ARP140" s="1"/>
      <c r="ARQ140" s="1"/>
      <c r="ARR140" s="1"/>
      <c r="ARS140" s="1"/>
      <c r="ART140" s="1"/>
      <c r="ARU140" s="1"/>
      <c r="ARV140" s="1"/>
      <c r="ARW140" s="1"/>
      <c r="ARX140" s="1"/>
      <c r="ARY140" s="1"/>
      <c r="ARZ140" s="1"/>
      <c r="ASA140" s="1"/>
      <c r="ASB140" s="1"/>
      <c r="ASC140" s="1"/>
      <c r="ASD140" s="1"/>
      <c r="ASE140" s="1"/>
      <c r="ASF140" s="1"/>
      <c r="ASG140" s="1"/>
      <c r="ASH140" s="1"/>
      <c r="ASI140" s="1"/>
      <c r="ASJ140" s="1"/>
      <c r="ASK140" s="1"/>
      <c r="ASL140" s="1"/>
      <c r="ASM140" s="1"/>
      <c r="ASN140" s="1"/>
      <c r="ASO140" s="1"/>
      <c r="ASP140" s="1"/>
      <c r="ASQ140" s="1"/>
      <c r="ASR140" s="1"/>
      <c r="ASS140" s="1"/>
      <c r="AST140" s="1"/>
      <c r="ASU140" s="1"/>
      <c r="ASV140" s="1"/>
      <c r="ASW140" s="1"/>
      <c r="ASX140" s="1"/>
      <c r="ASY140" s="1"/>
      <c r="ASZ140" s="1"/>
      <c r="ATA140" s="1"/>
      <c r="ATB140" s="1"/>
      <c r="ATC140" s="1"/>
      <c r="ATD140" s="1"/>
      <c r="ATE140" s="1"/>
      <c r="ATF140" s="1"/>
      <c r="ATG140" s="1"/>
      <c r="ATH140" s="1"/>
      <c r="ATI140" s="1"/>
      <c r="ATJ140" s="1"/>
      <c r="ATK140" s="1"/>
      <c r="ATL140" s="1"/>
      <c r="ATM140" s="1"/>
      <c r="ATN140" s="1"/>
      <c r="ATO140" s="1"/>
      <c r="ATP140" s="1"/>
      <c r="ATQ140" s="1"/>
      <c r="ATR140" s="1"/>
      <c r="ATS140" s="1"/>
      <c r="ATT140" s="1"/>
      <c r="ATU140" s="1"/>
      <c r="ATV140" s="1"/>
      <c r="ATW140" s="1"/>
      <c r="ATX140" s="1"/>
      <c r="ATY140" s="1"/>
      <c r="ATZ140" s="1"/>
      <c r="AUA140" s="1"/>
      <c r="AUB140" s="1"/>
      <c r="AUC140" s="1"/>
      <c r="AUD140" s="1"/>
      <c r="AUE140" s="1"/>
      <c r="AUF140" s="1"/>
      <c r="AUG140" s="1"/>
      <c r="AUH140" s="1"/>
      <c r="AUI140" s="1"/>
      <c r="AUJ140" s="1"/>
      <c r="AUK140" s="1"/>
    </row>
    <row r="141" spans="1:1233" s="519" customFormat="1" ht="14.25">
      <c r="A141" s="53"/>
      <c r="B141" s="95" t="str">
        <f>IF('Client Info'!$D$102="Yes",'Client Info'!$D$61,"N/A")</f>
        <v>N/A</v>
      </c>
      <c r="C141" s="96" t="str">
        <f>IF(B141="ISO 9001",'Client Info'!$B102,"N/A")</f>
        <v>N/A</v>
      </c>
      <c r="D141" s="180"/>
      <c r="E141" s="843">
        <f>'Effective Employees'!F127</f>
        <v>0</v>
      </c>
      <c r="F141" s="831"/>
      <c r="G141" s="832">
        <f>AP$345</f>
        <v>0</v>
      </c>
      <c r="H141" s="832">
        <f ca="1">(1/3)*AP345*T141*V141*X141*Z141</f>
        <v>0</v>
      </c>
      <c r="I141" s="832">
        <f ca="1">(2/3)*AP345*T141*V141*X141*Z141</f>
        <v>0</v>
      </c>
      <c r="J141" s="832" t="e">
        <f ca="1">AP346*T141*V141*X141*Z141/$AA$10</f>
        <v>#N/A</v>
      </c>
      <c r="K141" s="832">
        <f>IF($K$19="",0,AP346*T141*V141*X141*Z141/$AA$10)</f>
        <v>0</v>
      </c>
      <c r="L141" s="832">
        <f>IF($L$19="",0,AP346*T141*V141*X141*Z141/$AA$10)</f>
        <v>0</v>
      </c>
      <c r="M141" s="833" t="e">
        <f ca="1">IF($M$19="",0,AP346*T141*V141*X141*Z141/$AA$10)</f>
        <v>#N/A</v>
      </c>
      <c r="N141" s="844" t="e">
        <f ca="1">AP346*T141*V141*X141*Z141/$AA$10</f>
        <v>#N/A</v>
      </c>
      <c r="O141" s="436">
        <f ca="1">AP347*T141*V141*X141*Z141</f>
        <v>0</v>
      </c>
      <c r="P141" s="53"/>
      <c r="Q141" s="53"/>
      <c r="R141" s="67"/>
      <c r="S141" s="702">
        <f>1</f>
        <v>1</v>
      </c>
      <c r="T141" s="702">
        <f t="shared" si="64"/>
        <v>1</v>
      </c>
      <c r="U141" s="703">
        <f ca="1">'Adjustment Factors'!AA550</f>
        <v>0</v>
      </c>
      <c r="V141" s="704">
        <f t="shared" ca="1" si="65"/>
        <v>1</v>
      </c>
      <c r="W141" s="705">
        <f>-'Client Info'!$C$55/100</f>
        <v>0</v>
      </c>
      <c r="X141" s="705">
        <f t="shared" si="66"/>
        <v>1</v>
      </c>
      <c r="Y141" s="705">
        <f>IF(Overview!$C$13="Yes",1,0)</f>
        <v>0</v>
      </c>
      <c r="Z141" s="705">
        <f>IF(Y141=1,IF('Integrated Reduction'!$C$29="",1,('Integrated Reduction'!$C$29/100+1)),1)</f>
        <v>1</v>
      </c>
      <c r="AA141" s="705">
        <f>IF(Sampling!F149="Yes",1,0)</f>
        <v>0</v>
      </c>
      <c r="AB141" s="705">
        <f>IF(Sampling!L149="Yes",1,0)</f>
        <v>0</v>
      </c>
      <c r="AC141" s="705">
        <f>IF(Sampling!G149="Yes",1,0)</f>
        <v>0</v>
      </c>
      <c r="AD141" s="705">
        <f>IF(Sampling!H149="Yes",1,0)</f>
        <v>0</v>
      </c>
      <c r="AE141" s="705">
        <f>IF(Sampling!I149="Yes",1,0)</f>
        <v>0</v>
      </c>
      <c r="AF141" s="705">
        <f>IF(Sampling!J149="Yes",1,0)</f>
        <v>0</v>
      </c>
      <c r="AG141" s="706">
        <f>IF(Sampling!K149="Yes",1,0)</f>
        <v>0</v>
      </c>
      <c r="AH141" s="790">
        <f t="shared" ca="1" si="34"/>
        <v>0</v>
      </c>
      <c r="AI141" s="790">
        <f t="shared" ca="1" si="33"/>
        <v>0</v>
      </c>
      <c r="AJ141" s="790" t="e">
        <f t="shared" ca="1" si="14"/>
        <v>#N/A</v>
      </c>
      <c r="AK141" s="790">
        <f t="shared" si="67"/>
        <v>0</v>
      </c>
      <c r="AL141" s="790">
        <f t="shared" si="68"/>
        <v>0</v>
      </c>
      <c r="AM141" s="790" t="e">
        <f t="shared" ca="1" si="69"/>
        <v>#N/A</v>
      </c>
      <c r="AN141" s="790" t="e">
        <f t="shared" ca="1" si="70"/>
        <v>#N/A</v>
      </c>
      <c r="AO141" s="790">
        <f t="shared" ca="1" si="35"/>
        <v>0</v>
      </c>
      <c r="AP141" s="790">
        <f t="shared" ca="1" si="36"/>
        <v>0</v>
      </c>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c r="AMK141" s="1"/>
      <c r="AML141" s="1"/>
      <c r="AMM141" s="1"/>
      <c r="AMN141" s="1"/>
      <c r="AMO141" s="1"/>
      <c r="AMP141" s="1"/>
      <c r="AMQ141" s="1"/>
      <c r="AMR141" s="1"/>
      <c r="AMS141" s="1"/>
      <c r="AMT141" s="1"/>
      <c r="AMU141" s="1"/>
      <c r="AMV141" s="1"/>
      <c r="AMW141" s="1"/>
      <c r="AMX141" s="1"/>
      <c r="AMY141" s="1"/>
      <c r="AMZ141" s="1"/>
      <c r="ANA141" s="1"/>
      <c r="ANB141" s="1"/>
      <c r="ANC141" s="1"/>
      <c r="AND141" s="1"/>
      <c r="ANE141" s="1"/>
      <c r="ANF141" s="1"/>
      <c r="ANG141" s="1"/>
      <c r="ANH141" s="1"/>
      <c r="ANI141" s="1"/>
      <c r="ANJ141" s="1"/>
      <c r="ANK141" s="1"/>
      <c r="ANL141" s="1"/>
      <c r="ANM141" s="1"/>
      <c r="ANN141" s="1"/>
      <c r="ANO141" s="1"/>
      <c r="ANP141" s="1"/>
      <c r="ANQ141" s="1"/>
      <c r="ANR141" s="1"/>
      <c r="ANS141" s="1"/>
      <c r="ANT141" s="1"/>
      <c r="ANU141" s="1"/>
      <c r="ANV141" s="1"/>
      <c r="ANW141" s="1"/>
      <c r="ANX141" s="1"/>
      <c r="ANY141" s="1"/>
      <c r="ANZ141" s="1"/>
      <c r="AOA141" s="1"/>
      <c r="AOB141" s="1"/>
      <c r="AOC141" s="1"/>
      <c r="AOD141" s="1"/>
      <c r="AOE141" s="1"/>
      <c r="AOF141" s="1"/>
      <c r="AOG141" s="1"/>
      <c r="AOH141" s="1"/>
      <c r="AOI141" s="1"/>
      <c r="AOJ141" s="1"/>
      <c r="AOK141" s="1"/>
      <c r="AOL141" s="1"/>
      <c r="AOM141" s="1"/>
      <c r="AON141" s="1"/>
      <c r="AOO141" s="1"/>
      <c r="AOP141" s="1"/>
      <c r="AOQ141" s="1"/>
      <c r="AOR141" s="1"/>
      <c r="AOS141" s="1"/>
      <c r="AOT141" s="1"/>
      <c r="AOU141" s="1"/>
      <c r="AOV141" s="1"/>
      <c r="AOW141" s="1"/>
      <c r="AOX141" s="1"/>
      <c r="AOY141" s="1"/>
      <c r="AOZ141" s="1"/>
      <c r="APA141" s="1"/>
      <c r="APB141" s="1"/>
      <c r="APC141" s="1"/>
      <c r="APD141" s="1"/>
      <c r="APE141" s="1"/>
      <c r="APF141" s="1"/>
      <c r="APG141" s="1"/>
      <c r="APH141" s="1"/>
      <c r="API141" s="1"/>
      <c r="APJ141" s="1"/>
      <c r="APK141" s="1"/>
      <c r="APL141" s="1"/>
      <c r="APM141" s="1"/>
      <c r="APN141" s="1"/>
      <c r="APO141" s="1"/>
      <c r="APP141" s="1"/>
      <c r="APQ141" s="1"/>
      <c r="APR141" s="1"/>
      <c r="APS141" s="1"/>
      <c r="APT141" s="1"/>
      <c r="APU141" s="1"/>
      <c r="APV141" s="1"/>
      <c r="APW141" s="1"/>
      <c r="APX141" s="1"/>
      <c r="APY141" s="1"/>
      <c r="APZ141" s="1"/>
      <c r="AQA141" s="1"/>
      <c r="AQB141" s="1"/>
      <c r="AQC141" s="1"/>
      <c r="AQD141" s="1"/>
      <c r="AQE141" s="1"/>
      <c r="AQF141" s="1"/>
      <c r="AQG141" s="1"/>
      <c r="AQH141" s="1"/>
      <c r="AQI141" s="1"/>
      <c r="AQJ141" s="1"/>
      <c r="AQK141" s="1"/>
      <c r="AQL141" s="1"/>
      <c r="AQM141" s="1"/>
      <c r="AQN141" s="1"/>
      <c r="AQO141" s="1"/>
      <c r="AQP141" s="1"/>
      <c r="AQQ141" s="1"/>
      <c r="AQR141" s="1"/>
      <c r="AQS141" s="1"/>
      <c r="AQT141" s="1"/>
      <c r="AQU141" s="1"/>
      <c r="AQV141" s="1"/>
      <c r="AQW141" s="1"/>
      <c r="AQX141" s="1"/>
      <c r="AQY141" s="1"/>
      <c r="AQZ141" s="1"/>
      <c r="ARA141" s="1"/>
      <c r="ARB141" s="1"/>
      <c r="ARC141" s="1"/>
      <c r="ARD141" s="1"/>
      <c r="ARE141" s="1"/>
      <c r="ARF141" s="1"/>
      <c r="ARG141" s="1"/>
      <c r="ARH141" s="1"/>
      <c r="ARI141" s="1"/>
      <c r="ARJ141" s="1"/>
      <c r="ARK141" s="1"/>
      <c r="ARL141" s="1"/>
      <c r="ARM141" s="1"/>
      <c r="ARN141" s="1"/>
      <c r="ARO141" s="1"/>
      <c r="ARP141" s="1"/>
      <c r="ARQ141" s="1"/>
      <c r="ARR141" s="1"/>
      <c r="ARS141" s="1"/>
      <c r="ART141" s="1"/>
      <c r="ARU141" s="1"/>
      <c r="ARV141" s="1"/>
      <c r="ARW141" s="1"/>
      <c r="ARX141" s="1"/>
      <c r="ARY141" s="1"/>
      <c r="ARZ141" s="1"/>
      <c r="ASA141" s="1"/>
      <c r="ASB141" s="1"/>
      <c r="ASC141" s="1"/>
      <c r="ASD141" s="1"/>
      <c r="ASE141" s="1"/>
      <c r="ASF141" s="1"/>
      <c r="ASG141" s="1"/>
      <c r="ASH141" s="1"/>
      <c r="ASI141" s="1"/>
      <c r="ASJ141" s="1"/>
      <c r="ASK141" s="1"/>
      <c r="ASL141" s="1"/>
      <c r="ASM141" s="1"/>
      <c r="ASN141" s="1"/>
      <c r="ASO141" s="1"/>
      <c r="ASP141" s="1"/>
      <c r="ASQ141" s="1"/>
      <c r="ASR141" s="1"/>
      <c r="ASS141" s="1"/>
      <c r="AST141" s="1"/>
      <c r="ASU141" s="1"/>
      <c r="ASV141" s="1"/>
      <c r="ASW141" s="1"/>
      <c r="ASX141" s="1"/>
      <c r="ASY141" s="1"/>
      <c r="ASZ141" s="1"/>
      <c r="ATA141" s="1"/>
      <c r="ATB141" s="1"/>
      <c r="ATC141" s="1"/>
      <c r="ATD141" s="1"/>
      <c r="ATE141" s="1"/>
      <c r="ATF141" s="1"/>
      <c r="ATG141" s="1"/>
      <c r="ATH141" s="1"/>
      <c r="ATI141" s="1"/>
      <c r="ATJ141" s="1"/>
      <c r="ATK141" s="1"/>
      <c r="ATL141" s="1"/>
      <c r="ATM141" s="1"/>
      <c r="ATN141" s="1"/>
      <c r="ATO141" s="1"/>
      <c r="ATP141" s="1"/>
      <c r="ATQ141" s="1"/>
      <c r="ATR141" s="1"/>
      <c r="ATS141" s="1"/>
      <c r="ATT141" s="1"/>
      <c r="ATU141" s="1"/>
      <c r="ATV141" s="1"/>
      <c r="ATW141" s="1"/>
      <c r="ATX141" s="1"/>
      <c r="ATY141" s="1"/>
      <c r="ATZ141" s="1"/>
      <c r="AUA141" s="1"/>
      <c r="AUB141" s="1"/>
      <c r="AUC141" s="1"/>
      <c r="AUD141" s="1"/>
      <c r="AUE141" s="1"/>
      <c r="AUF141" s="1"/>
      <c r="AUG141" s="1"/>
      <c r="AUH141" s="1"/>
      <c r="AUI141" s="1"/>
      <c r="AUJ141" s="1"/>
      <c r="AUK141" s="1"/>
    </row>
    <row r="142" spans="1:1233" s="519" customFormat="1" ht="14.25">
      <c r="A142" s="53"/>
      <c r="B142" s="97" t="str">
        <f>IF('Client Info'!$E$102="Yes",'Client Info'!$E$61,"N/A")</f>
        <v>N/A</v>
      </c>
      <c r="C142" s="62" t="str">
        <f>IF(B142="ISO 14001",'Client Info'!$B102,"N/A")</f>
        <v>N/A</v>
      </c>
      <c r="D142" s="181"/>
      <c r="E142" s="834">
        <f>'Effective Employees'!F128</f>
        <v>0</v>
      </c>
      <c r="F142" s="831"/>
      <c r="G142" s="835">
        <f>AP$363</f>
        <v>0</v>
      </c>
      <c r="H142" s="835">
        <f ca="1">(1/3)*AP363*T142*V142*X142*Z142</f>
        <v>0</v>
      </c>
      <c r="I142" s="835">
        <f ca="1">(2/3)*AP363*T142*V142*X142*Z142</f>
        <v>0</v>
      </c>
      <c r="J142" s="835" t="e">
        <f ca="1">AP364*T142*V142*X142*Z142/$AA$10</f>
        <v>#N/A</v>
      </c>
      <c r="K142" s="835">
        <f>IF($K$19="",0,AP364*T142*V142*X142*Z142/$AA$10)</f>
        <v>0</v>
      </c>
      <c r="L142" s="835">
        <f>IF($L$19="",0,AP364*T142*V142*X142*Z142/$AA$10)</f>
        <v>0</v>
      </c>
      <c r="M142" s="836" t="e">
        <f ca="1">IF($M$19="",0,AP364*T142*V142*X142*Z142/$AA$10)</f>
        <v>#N/A</v>
      </c>
      <c r="N142" s="837" t="e">
        <f ca="1">AP364*T142*V142*X142*Z142/$AA$10</f>
        <v>#N/A</v>
      </c>
      <c r="O142" s="838">
        <f ca="1">AP365*T142*V142*X142*Z142</f>
        <v>0</v>
      </c>
      <c r="P142" s="53"/>
      <c r="Q142" s="53"/>
      <c r="R142" s="67"/>
      <c r="S142" s="386">
        <f>1</f>
        <v>1</v>
      </c>
      <c r="T142" s="386">
        <f t="shared" si="64"/>
        <v>1</v>
      </c>
      <c r="U142" s="707">
        <f ca="1">'Adjustment Factors'!AP550</f>
        <v>0</v>
      </c>
      <c r="V142" s="208">
        <f t="shared" ca="1" si="65"/>
        <v>1</v>
      </c>
      <c r="W142" s="67">
        <f>-'Client Info'!$C$55/100</f>
        <v>0</v>
      </c>
      <c r="X142" s="67">
        <f t="shared" si="66"/>
        <v>1</v>
      </c>
      <c r="Y142" s="67">
        <f>IF(Overview!$C$14="Yes",1,0)</f>
        <v>0</v>
      </c>
      <c r="Z142" s="67">
        <f>IF(Y142=1,IF('Integrated Reduction'!$C$29="",1,('Integrated Reduction'!$C$29/100+1)),1)</f>
        <v>1</v>
      </c>
      <c r="AA142" s="67">
        <f>IF(Sampling!F150="Yes",1,0)</f>
        <v>0</v>
      </c>
      <c r="AB142" s="67">
        <f>IF(Sampling!L150="Yes",1,0)</f>
        <v>0</v>
      </c>
      <c r="AC142" s="67">
        <f>IF(Sampling!G150="Yes",1,0)</f>
        <v>0</v>
      </c>
      <c r="AD142" s="67">
        <f>IF(Sampling!H150="Yes",1,0)</f>
        <v>0</v>
      </c>
      <c r="AE142" s="67">
        <f>IF(Sampling!I150="Yes",1,0)</f>
        <v>0</v>
      </c>
      <c r="AF142" s="67">
        <f>IF(Sampling!J150="Yes",1,0)</f>
        <v>0</v>
      </c>
      <c r="AG142" s="708">
        <f>IF(Sampling!K150="Yes",1,0)</f>
        <v>0</v>
      </c>
      <c r="AH142" s="791">
        <f t="shared" ca="1" si="34"/>
        <v>0</v>
      </c>
      <c r="AI142" s="791">
        <f t="shared" ca="1" si="33"/>
        <v>0</v>
      </c>
      <c r="AJ142" s="791" t="e">
        <f t="shared" ca="1" si="14"/>
        <v>#N/A</v>
      </c>
      <c r="AK142" s="791">
        <f t="shared" si="67"/>
        <v>0</v>
      </c>
      <c r="AL142" s="791">
        <f t="shared" si="68"/>
        <v>0</v>
      </c>
      <c r="AM142" s="791" t="e">
        <f t="shared" ca="1" si="69"/>
        <v>#N/A</v>
      </c>
      <c r="AN142" s="791" t="e">
        <f t="shared" ca="1" si="70"/>
        <v>#N/A</v>
      </c>
      <c r="AO142" s="791">
        <f t="shared" ca="1" si="35"/>
        <v>0</v>
      </c>
      <c r="AP142" s="791">
        <f t="shared" ca="1" si="36"/>
        <v>0</v>
      </c>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c r="AMK142" s="1"/>
      <c r="AML142" s="1"/>
      <c r="AMM142" s="1"/>
      <c r="AMN142" s="1"/>
      <c r="AMO142" s="1"/>
      <c r="AMP142" s="1"/>
      <c r="AMQ142" s="1"/>
      <c r="AMR142" s="1"/>
      <c r="AMS142" s="1"/>
      <c r="AMT142" s="1"/>
      <c r="AMU142" s="1"/>
      <c r="AMV142" s="1"/>
      <c r="AMW142" s="1"/>
      <c r="AMX142" s="1"/>
      <c r="AMY142" s="1"/>
      <c r="AMZ142" s="1"/>
      <c r="ANA142" s="1"/>
      <c r="ANB142" s="1"/>
      <c r="ANC142" s="1"/>
      <c r="AND142" s="1"/>
      <c r="ANE142" s="1"/>
      <c r="ANF142" s="1"/>
      <c r="ANG142" s="1"/>
      <c r="ANH142" s="1"/>
      <c r="ANI142" s="1"/>
      <c r="ANJ142" s="1"/>
      <c r="ANK142" s="1"/>
      <c r="ANL142" s="1"/>
      <c r="ANM142" s="1"/>
      <c r="ANN142" s="1"/>
      <c r="ANO142" s="1"/>
      <c r="ANP142" s="1"/>
      <c r="ANQ142" s="1"/>
      <c r="ANR142" s="1"/>
      <c r="ANS142" s="1"/>
      <c r="ANT142" s="1"/>
      <c r="ANU142" s="1"/>
      <c r="ANV142" s="1"/>
      <c r="ANW142" s="1"/>
      <c r="ANX142" s="1"/>
      <c r="ANY142" s="1"/>
      <c r="ANZ142" s="1"/>
      <c r="AOA142" s="1"/>
      <c r="AOB142" s="1"/>
      <c r="AOC142" s="1"/>
      <c r="AOD142" s="1"/>
      <c r="AOE142" s="1"/>
      <c r="AOF142" s="1"/>
      <c r="AOG142" s="1"/>
      <c r="AOH142" s="1"/>
      <c r="AOI142" s="1"/>
      <c r="AOJ142" s="1"/>
      <c r="AOK142" s="1"/>
      <c r="AOL142" s="1"/>
      <c r="AOM142" s="1"/>
      <c r="AON142" s="1"/>
      <c r="AOO142" s="1"/>
      <c r="AOP142" s="1"/>
      <c r="AOQ142" s="1"/>
      <c r="AOR142" s="1"/>
      <c r="AOS142" s="1"/>
      <c r="AOT142" s="1"/>
      <c r="AOU142" s="1"/>
      <c r="AOV142" s="1"/>
      <c r="AOW142" s="1"/>
      <c r="AOX142" s="1"/>
      <c r="AOY142" s="1"/>
      <c r="AOZ142" s="1"/>
      <c r="APA142" s="1"/>
      <c r="APB142" s="1"/>
      <c r="APC142" s="1"/>
      <c r="APD142" s="1"/>
      <c r="APE142" s="1"/>
      <c r="APF142" s="1"/>
      <c r="APG142" s="1"/>
      <c r="APH142" s="1"/>
      <c r="API142" s="1"/>
      <c r="APJ142" s="1"/>
      <c r="APK142" s="1"/>
      <c r="APL142" s="1"/>
      <c r="APM142" s="1"/>
      <c r="APN142" s="1"/>
      <c r="APO142" s="1"/>
      <c r="APP142" s="1"/>
      <c r="APQ142" s="1"/>
      <c r="APR142" s="1"/>
      <c r="APS142" s="1"/>
      <c r="APT142" s="1"/>
      <c r="APU142" s="1"/>
      <c r="APV142" s="1"/>
      <c r="APW142" s="1"/>
      <c r="APX142" s="1"/>
      <c r="APY142" s="1"/>
      <c r="APZ142" s="1"/>
      <c r="AQA142" s="1"/>
      <c r="AQB142" s="1"/>
      <c r="AQC142" s="1"/>
      <c r="AQD142" s="1"/>
      <c r="AQE142" s="1"/>
      <c r="AQF142" s="1"/>
      <c r="AQG142" s="1"/>
      <c r="AQH142" s="1"/>
      <c r="AQI142" s="1"/>
      <c r="AQJ142" s="1"/>
      <c r="AQK142" s="1"/>
      <c r="AQL142" s="1"/>
      <c r="AQM142" s="1"/>
      <c r="AQN142" s="1"/>
      <c r="AQO142" s="1"/>
      <c r="AQP142" s="1"/>
      <c r="AQQ142" s="1"/>
      <c r="AQR142" s="1"/>
      <c r="AQS142" s="1"/>
      <c r="AQT142" s="1"/>
      <c r="AQU142" s="1"/>
      <c r="AQV142" s="1"/>
      <c r="AQW142" s="1"/>
      <c r="AQX142" s="1"/>
      <c r="AQY142" s="1"/>
      <c r="AQZ142" s="1"/>
      <c r="ARA142" s="1"/>
      <c r="ARB142" s="1"/>
      <c r="ARC142" s="1"/>
      <c r="ARD142" s="1"/>
      <c r="ARE142" s="1"/>
      <c r="ARF142" s="1"/>
      <c r="ARG142" s="1"/>
      <c r="ARH142" s="1"/>
      <c r="ARI142" s="1"/>
      <c r="ARJ142" s="1"/>
      <c r="ARK142" s="1"/>
      <c r="ARL142" s="1"/>
      <c r="ARM142" s="1"/>
      <c r="ARN142" s="1"/>
      <c r="ARO142" s="1"/>
      <c r="ARP142" s="1"/>
      <c r="ARQ142" s="1"/>
      <c r="ARR142" s="1"/>
      <c r="ARS142" s="1"/>
      <c r="ART142" s="1"/>
      <c r="ARU142" s="1"/>
      <c r="ARV142" s="1"/>
      <c r="ARW142" s="1"/>
      <c r="ARX142" s="1"/>
      <c r="ARY142" s="1"/>
      <c r="ARZ142" s="1"/>
      <c r="ASA142" s="1"/>
      <c r="ASB142" s="1"/>
      <c r="ASC142" s="1"/>
      <c r="ASD142" s="1"/>
      <c r="ASE142" s="1"/>
      <c r="ASF142" s="1"/>
      <c r="ASG142" s="1"/>
      <c r="ASH142" s="1"/>
      <c r="ASI142" s="1"/>
      <c r="ASJ142" s="1"/>
      <c r="ASK142" s="1"/>
      <c r="ASL142" s="1"/>
      <c r="ASM142" s="1"/>
      <c r="ASN142" s="1"/>
      <c r="ASO142" s="1"/>
      <c r="ASP142" s="1"/>
      <c r="ASQ142" s="1"/>
      <c r="ASR142" s="1"/>
      <c r="ASS142" s="1"/>
      <c r="AST142" s="1"/>
      <c r="ASU142" s="1"/>
      <c r="ASV142" s="1"/>
      <c r="ASW142" s="1"/>
      <c r="ASX142" s="1"/>
      <c r="ASY142" s="1"/>
      <c r="ASZ142" s="1"/>
      <c r="ATA142" s="1"/>
      <c r="ATB142" s="1"/>
      <c r="ATC142" s="1"/>
      <c r="ATD142" s="1"/>
      <c r="ATE142" s="1"/>
      <c r="ATF142" s="1"/>
      <c r="ATG142" s="1"/>
      <c r="ATH142" s="1"/>
      <c r="ATI142" s="1"/>
      <c r="ATJ142" s="1"/>
      <c r="ATK142" s="1"/>
      <c r="ATL142" s="1"/>
      <c r="ATM142" s="1"/>
      <c r="ATN142" s="1"/>
      <c r="ATO142" s="1"/>
      <c r="ATP142" s="1"/>
      <c r="ATQ142" s="1"/>
      <c r="ATR142" s="1"/>
      <c r="ATS142" s="1"/>
      <c r="ATT142" s="1"/>
      <c r="ATU142" s="1"/>
      <c r="ATV142" s="1"/>
      <c r="ATW142" s="1"/>
      <c r="ATX142" s="1"/>
      <c r="ATY142" s="1"/>
      <c r="ATZ142" s="1"/>
      <c r="AUA142" s="1"/>
      <c r="AUB142" s="1"/>
      <c r="AUC142" s="1"/>
      <c r="AUD142" s="1"/>
      <c r="AUE142" s="1"/>
      <c r="AUF142" s="1"/>
      <c r="AUG142" s="1"/>
      <c r="AUH142" s="1"/>
      <c r="AUI142" s="1"/>
      <c r="AUJ142" s="1"/>
      <c r="AUK142" s="1"/>
    </row>
    <row r="143" spans="1:1233" s="519" customFormat="1" ht="14.25">
      <c r="A143" s="53"/>
      <c r="B143" s="98" t="str">
        <f>IF('Client Info'!$F$102="Yes",'Client Info'!$F$61,"N/A")</f>
        <v>N/A</v>
      </c>
      <c r="C143" s="99" t="str">
        <f>IF(B143="ISO 45001",'Client Info'!$B102,"N/A")</f>
        <v>N/A</v>
      </c>
      <c r="D143" s="182"/>
      <c r="E143" s="839">
        <f>'Effective Employees'!F129</f>
        <v>0</v>
      </c>
      <c r="F143" s="831"/>
      <c r="G143" s="840">
        <f>AP$378</f>
        <v>0</v>
      </c>
      <c r="H143" s="840">
        <f ca="1">(1/3)*AP378*T143*V143*X143*Z143</f>
        <v>0</v>
      </c>
      <c r="I143" s="840">
        <f ca="1">(2/3)*AP378*T143*V143*X143*Z143</f>
        <v>0</v>
      </c>
      <c r="J143" s="840" t="e">
        <f ca="1">AP379*T143*V143*X143*Z143/$AA$10</f>
        <v>#N/A</v>
      </c>
      <c r="K143" s="840">
        <f>IF($K$19="",0,AP379*T143*V143*X143*Z143/$AA$10)</f>
        <v>0</v>
      </c>
      <c r="L143" s="840">
        <f>IF($L$19="",0,AP379*T143*V143*X143*Z143/$AA$10)</f>
        <v>0</v>
      </c>
      <c r="M143" s="841" t="e">
        <f ca="1">IF($M$19="",0,AP379*T143*V143*X143*Z143/$AA$10)</f>
        <v>#N/A</v>
      </c>
      <c r="N143" s="841" t="e">
        <f ca="1">AP379*T143*V143*X143*Z143/$AA$10</f>
        <v>#N/A</v>
      </c>
      <c r="O143" s="842">
        <f ca="1">AP380*T143*V143*X143*Z143</f>
        <v>0</v>
      </c>
      <c r="P143" s="53"/>
      <c r="Q143" s="53"/>
      <c r="R143" s="67"/>
      <c r="S143" s="709">
        <f>1</f>
        <v>1</v>
      </c>
      <c r="T143" s="709">
        <f t="shared" si="64"/>
        <v>1</v>
      </c>
      <c r="U143" s="710">
        <f ca="1">'Adjustment Factors'!BC550</f>
        <v>0</v>
      </c>
      <c r="V143" s="711">
        <f t="shared" ca="1" si="65"/>
        <v>1</v>
      </c>
      <c r="W143" s="712">
        <f>-'Client Info'!$C$55/100</f>
        <v>0</v>
      </c>
      <c r="X143" s="712">
        <f t="shared" si="66"/>
        <v>1</v>
      </c>
      <c r="Y143" s="712">
        <f>IF(Overview!$C$15="Yes",1,0)</f>
        <v>0</v>
      </c>
      <c r="Z143" s="712">
        <f>IF(Y143=1,IF('Integrated Reduction'!$C$29="",1,('Integrated Reduction'!$C$29/100+1)),1)</f>
        <v>1</v>
      </c>
      <c r="AA143" s="712">
        <f>IF(Sampling!F151="Yes",1,0)</f>
        <v>0</v>
      </c>
      <c r="AB143" s="712">
        <f>IF(Sampling!L151="Yes",1,0)</f>
        <v>0</v>
      </c>
      <c r="AC143" s="712">
        <f>IF(Sampling!G151="Yes",1,0)</f>
        <v>0</v>
      </c>
      <c r="AD143" s="712">
        <f>IF(Sampling!H151="Yes",1,0)</f>
        <v>0</v>
      </c>
      <c r="AE143" s="712">
        <f>IF(Sampling!I151="Yes",1,0)</f>
        <v>0</v>
      </c>
      <c r="AF143" s="712">
        <f>IF(Sampling!J151="Yes",1,0)</f>
        <v>0</v>
      </c>
      <c r="AG143" s="713">
        <f>IF(Sampling!K151="Yes",1,0)</f>
        <v>0</v>
      </c>
      <c r="AH143" s="792">
        <f t="shared" ca="1" si="34"/>
        <v>0</v>
      </c>
      <c r="AI143" s="792">
        <f t="shared" ca="1" si="33"/>
        <v>0</v>
      </c>
      <c r="AJ143" s="792" t="e">
        <f t="shared" ca="1" si="14"/>
        <v>#N/A</v>
      </c>
      <c r="AK143" s="792">
        <f t="shared" si="67"/>
        <v>0</v>
      </c>
      <c r="AL143" s="792">
        <f t="shared" si="68"/>
        <v>0</v>
      </c>
      <c r="AM143" s="792" t="e">
        <f t="shared" ca="1" si="69"/>
        <v>#N/A</v>
      </c>
      <c r="AN143" s="792" t="e">
        <f t="shared" ca="1" si="70"/>
        <v>#N/A</v>
      </c>
      <c r="AO143" s="792">
        <f t="shared" ca="1" si="35"/>
        <v>0</v>
      </c>
      <c r="AP143" s="792">
        <f t="shared" ca="1" si="36"/>
        <v>0</v>
      </c>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c r="MP143" s="1"/>
      <c r="MQ143" s="1"/>
      <c r="MR143" s="1"/>
      <c r="MS143" s="1"/>
      <c r="MT143" s="1"/>
      <c r="MU143" s="1"/>
      <c r="MV143" s="1"/>
      <c r="MW143" s="1"/>
      <c r="MX143" s="1"/>
      <c r="MY143" s="1"/>
      <c r="MZ143" s="1"/>
      <c r="NA143" s="1"/>
      <c r="NB143" s="1"/>
      <c r="NC143" s="1"/>
      <c r="ND143" s="1"/>
      <c r="NE143" s="1"/>
      <c r="NF143" s="1"/>
      <c r="NG143" s="1"/>
      <c r="NH143" s="1"/>
      <c r="NI143" s="1"/>
      <c r="NJ143" s="1"/>
      <c r="NK143" s="1"/>
      <c r="NL143" s="1"/>
      <c r="NM143" s="1"/>
      <c r="NN143" s="1"/>
      <c r="NO143" s="1"/>
      <c r="NP143" s="1"/>
      <c r="NQ143" s="1"/>
      <c r="NR143" s="1"/>
      <c r="NS143" s="1"/>
      <c r="NT143" s="1"/>
      <c r="NU143" s="1"/>
      <c r="NV143" s="1"/>
      <c r="NW143" s="1"/>
      <c r="NX143" s="1"/>
      <c r="NY143" s="1"/>
      <c r="NZ143" s="1"/>
      <c r="OA143" s="1"/>
      <c r="OB143" s="1"/>
      <c r="OC143" s="1"/>
      <c r="OD143" s="1"/>
      <c r="OE143" s="1"/>
      <c r="OF143" s="1"/>
      <c r="OG143" s="1"/>
      <c r="OH143" s="1"/>
      <c r="OI143" s="1"/>
      <c r="OJ143" s="1"/>
      <c r="OK143" s="1"/>
      <c r="OL143" s="1"/>
      <c r="OM143" s="1"/>
      <c r="ON143" s="1"/>
      <c r="OO143" s="1"/>
      <c r="OP143" s="1"/>
      <c r="OQ143" s="1"/>
      <c r="OR143" s="1"/>
      <c r="OS143" s="1"/>
      <c r="OT143" s="1"/>
      <c r="OU143" s="1"/>
      <c r="OV143" s="1"/>
      <c r="OW143" s="1"/>
      <c r="OX143" s="1"/>
      <c r="OY143" s="1"/>
      <c r="OZ143" s="1"/>
      <c r="PA143" s="1"/>
      <c r="PB143" s="1"/>
      <c r="PC143" s="1"/>
      <c r="PD143" s="1"/>
      <c r="PE143" s="1"/>
      <c r="PF143" s="1"/>
      <c r="PG143" s="1"/>
      <c r="PH143" s="1"/>
      <c r="PI143" s="1"/>
      <c r="PJ143" s="1"/>
      <c r="PK143" s="1"/>
      <c r="PL143" s="1"/>
      <c r="PM143" s="1"/>
      <c r="PN143" s="1"/>
      <c r="PO143" s="1"/>
      <c r="PP143" s="1"/>
      <c r="PQ143" s="1"/>
      <c r="PR143" s="1"/>
      <c r="PS143" s="1"/>
      <c r="PT143" s="1"/>
      <c r="PU143" s="1"/>
      <c r="PV143" s="1"/>
      <c r="PW143" s="1"/>
      <c r="PX143" s="1"/>
      <c r="PY143" s="1"/>
      <c r="PZ143" s="1"/>
      <c r="QA143" s="1"/>
      <c r="QB143" s="1"/>
      <c r="QC143" s="1"/>
      <c r="QD143" s="1"/>
      <c r="QE143" s="1"/>
      <c r="QF143" s="1"/>
      <c r="QG143" s="1"/>
      <c r="QH143" s="1"/>
      <c r="QI143" s="1"/>
      <c r="QJ143" s="1"/>
      <c r="QK143" s="1"/>
      <c r="QL143" s="1"/>
      <c r="QM143" s="1"/>
      <c r="QN143" s="1"/>
      <c r="QO143" s="1"/>
      <c r="QP143" s="1"/>
      <c r="QQ143" s="1"/>
      <c r="QR143" s="1"/>
      <c r="QS143" s="1"/>
      <c r="QT143" s="1"/>
      <c r="QU143" s="1"/>
      <c r="QV143" s="1"/>
      <c r="QW143" s="1"/>
      <c r="QX143" s="1"/>
      <c r="QY143" s="1"/>
      <c r="QZ143" s="1"/>
      <c r="RA143" s="1"/>
      <c r="RB143" s="1"/>
      <c r="RC143" s="1"/>
      <c r="RD143" s="1"/>
      <c r="RE143" s="1"/>
      <c r="RF143" s="1"/>
      <c r="RG143" s="1"/>
      <c r="RH143" s="1"/>
      <c r="RI143" s="1"/>
      <c r="RJ143" s="1"/>
      <c r="RK143" s="1"/>
      <c r="RL143" s="1"/>
      <c r="RM143" s="1"/>
      <c r="RN143" s="1"/>
      <c r="RO143" s="1"/>
      <c r="RP143" s="1"/>
      <c r="RQ143" s="1"/>
      <c r="RR143" s="1"/>
      <c r="RS143" s="1"/>
      <c r="RT143" s="1"/>
      <c r="RU143" s="1"/>
      <c r="RV143" s="1"/>
      <c r="RW143" s="1"/>
      <c r="RX143" s="1"/>
      <c r="RY143" s="1"/>
      <c r="RZ143" s="1"/>
      <c r="SA143" s="1"/>
      <c r="SB143" s="1"/>
      <c r="SC143" s="1"/>
      <c r="SD143" s="1"/>
      <c r="SE143" s="1"/>
      <c r="SF143" s="1"/>
      <c r="SG143" s="1"/>
      <c r="SH143" s="1"/>
      <c r="SI143" s="1"/>
      <c r="SJ143" s="1"/>
      <c r="SK143" s="1"/>
      <c r="SL143" s="1"/>
      <c r="SM143" s="1"/>
      <c r="SN143" s="1"/>
      <c r="SO143" s="1"/>
      <c r="SP143" s="1"/>
      <c r="SQ143" s="1"/>
      <c r="SR143" s="1"/>
      <c r="SS143" s="1"/>
      <c r="ST143" s="1"/>
      <c r="SU143" s="1"/>
      <c r="SV143" s="1"/>
      <c r="SW143" s="1"/>
      <c r="SX143" s="1"/>
      <c r="SY143" s="1"/>
      <c r="SZ143" s="1"/>
      <c r="TA143" s="1"/>
      <c r="TB143" s="1"/>
      <c r="TC143" s="1"/>
      <c r="TD143" s="1"/>
      <c r="TE143" s="1"/>
      <c r="TF143" s="1"/>
      <c r="TG143" s="1"/>
      <c r="TH143" s="1"/>
      <c r="TI143" s="1"/>
      <c r="TJ143" s="1"/>
      <c r="TK143" s="1"/>
      <c r="TL143" s="1"/>
      <c r="TM143" s="1"/>
      <c r="TN143" s="1"/>
      <c r="TO143" s="1"/>
      <c r="TP143" s="1"/>
      <c r="TQ143" s="1"/>
      <c r="TR143" s="1"/>
      <c r="TS143" s="1"/>
      <c r="TT143" s="1"/>
      <c r="TU143" s="1"/>
      <c r="TV143" s="1"/>
      <c r="TW143" s="1"/>
      <c r="TX143" s="1"/>
      <c r="TY143" s="1"/>
      <c r="TZ143" s="1"/>
      <c r="UA143" s="1"/>
      <c r="UB143" s="1"/>
      <c r="UC143" s="1"/>
      <c r="UD143" s="1"/>
      <c r="UE143" s="1"/>
      <c r="UF143" s="1"/>
      <c r="UG143" s="1"/>
      <c r="UH143" s="1"/>
      <c r="UI143" s="1"/>
      <c r="UJ143" s="1"/>
      <c r="UK143" s="1"/>
      <c r="UL143" s="1"/>
      <c r="UM143" s="1"/>
      <c r="UN143" s="1"/>
      <c r="UO143" s="1"/>
      <c r="UP143" s="1"/>
      <c r="UQ143" s="1"/>
      <c r="UR143" s="1"/>
      <c r="US143" s="1"/>
      <c r="UT143" s="1"/>
      <c r="UU143" s="1"/>
      <c r="UV143" s="1"/>
      <c r="UW143" s="1"/>
      <c r="UX143" s="1"/>
      <c r="UY143" s="1"/>
      <c r="UZ143" s="1"/>
      <c r="VA143" s="1"/>
      <c r="VB143" s="1"/>
      <c r="VC143" s="1"/>
      <c r="VD143" s="1"/>
      <c r="VE143" s="1"/>
      <c r="VF143" s="1"/>
      <c r="VG143" s="1"/>
      <c r="VH143" s="1"/>
      <c r="VI143" s="1"/>
      <c r="VJ143" s="1"/>
      <c r="VK143" s="1"/>
      <c r="VL143" s="1"/>
      <c r="VM143" s="1"/>
      <c r="VN143" s="1"/>
      <c r="VO143" s="1"/>
      <c r="VP143" s="1"/>
      <c r="VQ143" s="1"/>
      <c r="VR143" s="1"/>
      <c r="VS143" s="1"/>
      <c r="VT143" s="1"/>
      <c r="VU143" s="1"/>
      <c r="VV143" s="1"/>
      <c r="VW143" s="1"/>
      <c r="VX143" s="1"/>
      <c r="VY143" s="1"/>
      <c r="VZ143" s="1"/>
      <c r="WA143" s="1"/>
      <c r="WB143" s="1"/>
      <c r="WC143" s="1"/>
      <c r="WD143" s="1"/>
      <c r="WE143" s="1"/>
      <c r="WF143" s="1"/>
      <c r="WG143" s="1"/>
      <c r="WH143" s="1"/>
      <c r="WI143" s="1"/>
      <c r="WJ143" s="1"/>
      <c r="WK143" s="1"/>
      <c r="WL143" s="1"/>
      <c r="WM143" s="1"/>
      <c r="WN143" s="1"/>
      <c r="WO143" s="1"/>
      <c r="WP143" s="1"/>
      <c r="WQ143" s="1"/>
      <c r="WR143" s="1"/>
      <c r="WS143" s="1"/>
      <c r="WT143" s="1"/>
      <c r="WU143" s="1"/>
      <c r="WV143" s="1"/>
      <c r="WW143" s="1"/>
      <c r="WX143" s="1"/>
      <c r="WY143" s="1"/>
      <c r="WZ143" s="1"/>
      <c r="XA143" s="1"/>
      <c r="XB143" s="1"/>
      <c r="XC143" s="1"/>
      <c r="XD143" s="1"/>
      <c r="XE143" s="1"/>
      <c r="XF143" s="1"/>
      <c r="XG143" s="1"/>
      <c r="XH143" s="1"/>
      <c r="XI143" s="1"/>
      <c r="XJ143" s="1"/>
      <c r="XK143" s="1"/>
      <c r="XL143" s="1"/>
      <c r="XM143" s="1"/>
      <c r="XN143" s="1"/>
      <c r="XO143" s="1"/>
      <c r="XP143" s="1"/>
      <c r="XQ143" s="1"/>
      <c r="XR143" s="1"/>
      <c r="XS143" s="1"/>
      <c r="XT143" s="1"/>
      <c r="XU143" s="1"/>
      <c r="XV143" s="1"/>
      <c r="XW143" s="1"/>
      <c r="XX143" s="1"/>
      <c r="XY143" s="1"/>
      <c r="XZ143" s="1"/>
      <c r="YA143" s="1"/>
      <c r="YB143" s="1"/>
      <c r="YC143" s="1"/>
      <c r="YD143" s="1"/>
      <c r="YE143" s="1"/>
      <c r="YF143" s="1"/>
      <c r="YG143" s="1"/>
      <c r="YH143" s="1"/>
      <c r="YI143" s="1"/>
      <c r="YJ143" s="1"/>
      <c r="YK143" s="1"/>
      <c r="YL143" s="1"/>
      <c r="YM143" s="1"/>
      <c r="YN143" s="1"/>
      <c r="YO143" s="1"/>
      <c r="YP143" s="1"/>
      <c r="YQ143" s="1"/>
      <c r="YR143" s="1"/>
      <c r="YS143" s="1"/>
      <c r="YT143" s="1"/>
      <c r="YU143" s="1"/>
      <c r="YV143" s="1"/>
      <c r="YW143" s="1"/>
      <c r="YX143" s="1"/>
      <c r="YY143" s="1"/>
      <c r="YZ143" s="1"/>
      <c r="ZA143" s="1"/>
      <c r="ZB143" s="1"/>
      <c r="ZC143" s="1"/>
      <c r="ZD143" s="1"/>
      <c r="ZE143" s="1"/>
      <c r="ZF143" s="1"/>
      <c r="ZG143" s="1"/>
      <c r="ZH143" s="1"/>
      <c r="ZI143" s="1"/>
      <c r="ZJ143" s="1"/>
      <c r="ZK143" s="1"/>
      <c r="ZL143" s="1"/>
      <c r="ZM143" s="1"/>
      <c r="ZN143" s="1"/>
      <c r="ZO143" s="1"/>
      <c r="ZP143" s="1"/>
      <c r="ZQ143" s="1"/>
      <c r="ZR143" s="1"/>
      <c r="ZS143" s="1"/>
      <c r="ZT143" s="1"/>
      <c r="ZU143" s="1"/>
      <c r="ZV143" s="1"/>
      <c r="ZW143" s="1"/>
      <c r="ZX143" s="1"/>
      <c r="ZY143" s="1"/>
      <c r="ZZ143" s="1"/>
      <c r="AAA143" s="1"/>
      <c r="AAB143" s="1"/>
      <c r="AAC143" s="1"/>
      <c r="AAD143" s="1"/>
      <c r="AAE143" s="1"/>
      <c r="AAF143" s="1"/>
      <c r="AAG143" s="1"/>
      <c r="AAH143" s="1"/>
      <c r="AAI143" s="1"/>
      <c r="AAJ143" s="1"/>
      <c r="AAK143" s="1"/>
      <c r="AAL143" s="1"/>
      <c r="AAM143" s="1"/>
      <c r="AAN143" s="1"/>
      <c r="AAO143" s="1"/>
      <c r="AAP143" s="1"/>
      <c r="AAQ143" s="1"/>
      <c r="AAR143" s="1"/>
      <c r="AAS143" s="1"/>
      <c r="AAT143" s="1"/>
      <c r="AAU143" s="1"/>
      <c r="AAV143" s="1"/>
      <c r="AAW143" s="1"/>
      <c r="AAX143" s="1"/>
      <c r="AAY143" s="1"/>
      <c r="AAZ143" s="1"/>
      <c r="ABA143" s="1"/>
      <c r="ABB143" s="1"/>
      <c r="ABC143" s="1"/>
      <c r="ABD143" s="1"/>
      <c r="ABE143" s="1"/>
      <c r="ABF143" s="1"/>
      <c r="ABG143" s="1"/>
      <c r="ABH143" s="1"/>
      <c r="ABI143" s="1"/>
      <c r="ABJ143" s="1"/>
      <c r="ABK143" s="1"/>
      <c r="ABL143" s="1"/>
      <c r="ABM143" s="1"/>
      <c r="ABN143" s="1"/>
      <c r="ABO143" s="1"/>
      <c r="ABP143" s="1"/>
      <c r="ABQ143" s="1"/>
      <c r="ABR143" s="1"/>
      <c r="ABS143" s="1"/>
      <c r="ABT143" s="1"/>
      <c r="ABU143" s="1"/>
      <c r="ABV143" s="1"/>
      <c r="ABW143" s="1"/>
      <c r="ABX143" s="1"/>
      <c r="ABY143" s="1"/>
      <c r="ABZ143" s="1"/>
      <c r="ACA143" s="1"/>
      <c r="ACB143" s="1"/>
      <c r="ACC143" s="1"/>
      <c r="ACD143" s="1"/>
      <c r="ACE143" s="1"/>
      <c r="ACF143" s="1"/>
      <c r="ACG143" s="1"/>
      <c r="ACH143" s="1"/>
      <c r="ACI143" s="1"/>
      <c r="ACJ143" s="1"/>
      <c r="ACK143" s="1"/>
      <c r="ACL143" s="1"/>
      <c r="ACM143" s="1"/>
      <c r="ACN143" s="1"/>
      <c r="ACO143" s="1"/>
      <c r="ACP143" s="1"/>
      <c r="ACQ143" s="1"/>
      <c r="ACR143" s="1"/>
      <c r="ACS143" s="1"/>
      <c r="ACT143" s="1"/>
      <c r="ACU143" s="1"/>
      <c r="ACV143" s="1"/>
      <c r="ACW143" s="1"/>
      <c r="ACX143" s="1"/>
      <c r="ACY143" s="1"/>
      <c r="ACZ143" s="1"/>
      <c r="ADA143" s="1"/>
      <c r="ADB143" s="1"/>
      <c r="ADC143" s="1"/>
      <c r="ADD143" s="1"/>
      <c r="ADE143" s="1"/>
      <c r="ADF143" s="1"/>
      <c r="ADG143" s="1"/>
      <c r="ADH143" s="1"/>
      <c r="ADI143" s="1"/>
      <c r="ADJ143" s="1"/>
      <c r="ADK143" s="1"/>
      <c r="ADL143" s="1"/>
      <c r="ADM143" s="1"/>
      <c r="ADN143" s="1"/>
      <c r="ADO143" s="1"/>
      <c r="ADP143" s="1"/>
      <c r="ADQ143" s="1"/>
      <c r="ADR143" s="1"/>
      <c r="ADS143" s="1"/>
      <c r="ADT143" s="1"/>
      <c r="ADU143" s="1"/>
      <c r="ADV143" s="1"/>
      <c r="ADW143" s="1"/>
      <c r="ADX143" s="1"/>
      <c r="ADY143" s="1"/>
      <c r="ADZ143" s="1"/>
      <c r="AEA143" s="1"/>
      <c r="AEB143" s="1"/>
      <c r="AEC143" s="1"/>
      <c r="AED143" s="1"/>
      <c r="AEE143" s="1"/>
      <c r="AEF143" s="1"/>
      <c r="AEG143" s="1"/>
      <c r="AEH143" s="1"/>
      <c r="AEI143" s="1"/>
      <c r="AEJ143" s="1"/>
      <c r="AEK143" s="1"/>
      <c r="AEL143" s="1"/>
      <c r="AEM143" s="1"/>
      <c r="AEN143" s="1"/>
      <c r="AEO143" s="1"/>
      <c r="AEP143" s="1"/>
      <c r="AEQ143" s="1"/>
      <c r="AER143" s="1"/>
      <c r="AES143" s="1"/>
      <c r="AET143" s="1"/>
      <c r="AEU143" s="1"/>
      <c r="AEV143" s="1"/>
      <c r="AEW143" s="1"/>
      <c r="AEX143" s="1"/>
      <c r="AEY143" s="1"/>
      <c r="AEZ143" s="1"/>
      <c r="AFA143" s="1"/>
      <c r="AFB143" s="1"/>
      <c r="AFC143" s="1"/>
      <c r="AFD143" s="1"/>
      <c r="AFE143" s="1"/>
      <c r="AFF143" s="1"/>
      <c r="AFG143" s="1"/>
      <c r="AFH143" s="1"/>
      <c r="AFI143" s="1"/>
      <c r="AFJ143" s="1"/>
      <c r="AFK143" s="1"/>
      <c r="AFL143" s="1"/>
      <c r="AFM143" s="1"/>
      <c r="AFN143" s="1"/>
      <c r="AFO143" s="1"/>
      <c r="AFP143" s="1"/>
      <c r="AFQ143" s="1"/>
      <c r="AFR143" s="1"/>
      <c r="AFS143" s="1"/>
      <c r="AFT143" s="1"/>
      <c r="AFU143" s="1"/>
      <c r="AFV143" s="1"/>
      <c r="AFW143" s="1"/>
      <c r="AFX143" s="1"/>
      <c r="AFY143" s="1"/>
      <c r="AFZ143" s="1"/>
      <c r="AGA143" s="1"/>
      <c r="AGB143" s="1"/>
      <c r="AGC143" s="1"/>
      <c r="AGD143" s="1"/>
      <c r="AGE143" s="1"/>
      <c r="AGF143" s="1"/>
      <c r="AGG143" s="1"/>
      <c r="AGH143" s="1"/>
      <c r="AGI143" s="1"/>
      <c r="AGJ143" s="1"/>
      <c r="AGK143" s="1"/>
      <c r="AGL143" s="1"/>
      <c r="AGM143" s="1"/>
      <c r="AGN143" s="1"/>
      <c r="AGO143" s="1"/>
      <c r="AGP143" s="1"/>
      <c r="AGQ143" s="1"/>
      <c r="AGR143" s="1"/>
      <c r="AGS143" s="1"/>
      <c r="AGT143" s="1"/>
      <c r="AGU143" s="1"/>
      <c r="AGV143" s="1"/>
      <c r="AGW143" s="1"/>
      <c r="AGX143" s="1"/>
      <c r="AGY143" s="1"/>
      <c r="AGZ143" s="1"/>
      <c r="AHA143" s="1"/>
      <c r="AHB143" s="1"/>
      <c r="AHC143" s="1"/>
      <c r="AHD143" s="1"/>
      <c r="AHE143" s="1"/>
      <c r="AHF143" s="1"/>
      <c r="AHG143" s="1"/>
      <c r="AHH143" s="1"/>
      <c r="AHI143" s="1"/>
      <c r="AHJ143" s="1"/>
      <c r="AHK143" s="1"/>
      <c r="AHL143" s="1"/>
      <c r="AHM143" s="1"/>
      <c r="AHN143" s="1"/>
      <c r="AHO143" s="1"/>
      <c r="AHP143" s="1"/>
      <c r="AHQ143" s="1"/>
      <c r="AHR143" s="1"/>
      <c r="AHS143" s="1"/>
      <c r="AHT143" s="1"/>
      <c r="AHU143" s="1"/>
      <c r="AHV143" s="1"/>
      <c r="AHW143" s="1"/>
      <c r="AHX143" s="1"/>
      <c r="AHY143" s="1"/>
      <c r="AHZ143" s="1"/>
      <c r="AIA143" s="1"/>
      <c r="AIB143" s="1"/>
      <c r="AIC143" s="1"/>
      <c r="AID143" s="1"/>
      <c r="AIE143" s="1"/>
      <c r="AIF143" s="1"/>
      <c r="AIG143" s="1"/>
      <c r="AIH143" s="1"/>
      <c r="AII143" s="1"/>
      <c r="AIJ143" s="1"/>
      <c r="AIK143" s="1"/>
      <c r="AIL143" s="1"/>
      <c r="AIM143" s="1"/>
      <c r="AIN143" s="1"/>
      <c r="AIO143" s="1"/>
      <c r="AIP143" s="1"/>
      <c r="AIQ143" s="1"/>
      <c r="AIR143" s="1"/>
      <c r="AIS143" s="1"/>
      <c r="AIT143" s="1"/>
      <c r="AIU143" s="1"/>
      <c r="AIV143" s="1"/>
      <c r="AIW143" s="1"/>
      <c r="AIX143" s="1"/>
      <c r="AIY143" s="1"/>
      <c r="AIZ143" s="1"/>
      <c r="AJA143" s="1"/>
      <c r="AJB143" s="1"/>
      <c r="AJC143" s="1"/>
      <c r="AJD143" s="1"/>
      <c r="AJE143" s="1"/>
      <c r="AJF143" s="1"/>
      <c r="AJG143" s="1"/>
      <c r="AJH143" s="1"/>
      <c r="AJI143" s="1"/>
      <c r="AJJ143" s="1"/>
      <c r="AJK143" s="1"/>
      <c r="AJL143" s="1"/>
      <c r="AJM143" s="1"/>
      <c r="AJN143" s="1"/>
      <c r="AJO143" s="1"/>
      <c r="AJP143" s="1"/>
      <c r="AJQ143" s="1"/>
      <c r="AJR143" s="1"/>
      <c r="AJS143" s="1"/>
      <c r="AJT143" s="1"/>
      <c r="AJU143" s="1"/>
      <c r="AJV143" s="1"/>
      <c r="AJW143" s="1"/>
      <c r="AJX143" s="1"/>
      <c r="AJY143" s="1"/>
      <c r="AJZ143" s="1"/>
      <c r="AKA143" s="1"/>
      <c r="AKB143" s="1"/>
      <c r="AKC143" s="1"/>
      <c r="AKD143" s="1"/>
      <c r="AKE143" s="1"/>
      <c r="AKF143" s="1"/>
      <c r="AKG143" s="1"/>
      <c r="AKH143" s="1"/>
      <c r="AKI143" s="1"/>
      <c r="AKJ143" s="1"/>
      <c r="AKK143" s="1"/>
      <c r="AKL143" s="1"/>
      <c r="AKM143" s="1"/>
      <c r="AKN143" s="1"/>
      <c r="AKO143" s="1"/>
      <c r="AKP143" s="1"/>
      <c r="AKQ143" s="1"/>
      <c r="AKR143" s="1"/>
      <c r="AKS143" s="1"/>
      <c r="AKT143" s="1"/>
      <c r="AKU143" s="1"/>
      <c r="AKV143" s="1"/>
      <c r="AKW143" s="1"/>
      <c r="AKX143" s="1"/>
      <c r="AKY143" s="1"/>
      <c r="AKZ143" s="1"/>
      <c r="ALA143" s="1"/>
      <c r="ALB143" s="1"/>
      <c r="ALC143" s="1"/>
      <c r="ALD143" s="1"/>
      <c r="ALE143" s="1"/>
      <c r="ALF143" s="1"/>
      <c r="ALG143" s="1"/>
      <c r="ALH143" s="1"/>
      <c r="ALI143" s="1"/>
      <c r="ALJ143" s="1"/>
      <c r="ALK143" s="1"/>
      <c r="ALL143" s="1"/>
      <c r="ALM143" s="1"/>
      <c r="ALN143" s="1"/>
      <c r="ALO143" s="1"/>
      <c r="ALP143" s="1"/>
      <c r="ALQ143" s="1"/>
      <c r="ALR143" s="1"/>
      <c r="ALS143" s="1"/>
      <c r="ALT143" s="1"/>
      <c r="ALU143" s="1"/>
      <c r="ALV143" s="1"/>
      <c r="ALW143" s="1"/>
      <c r="ALX143" s="1"/>
      <c r="ALY143" s="1"/>
      <c r="ALZ143" s="1"/>
      <c r="AMA143" s="1"/>
      <c r="AMB143" s="1"/>
      <c r="AMC143" s="1"/>
      <c r="AMD143" s="1"/>
      <c r="AME143" s="1"/>
      <c r="AMF143" s="1"/>
      <c r="AMG143" s="1"/>
      <c r="AMH143" s="1"/>
      <c r="AMI143" s="1"/>
      <c r="AMJ143" s="1"/>
      <c r="AMK143" s="1"/>
      <c r="AML143" s="1"/>
      <c r="AMM143" s="1"/>
      <c r="AMN143" s="1"/>
      <c r="AMO143" s="1"/>
      <c r="AMP143" s="1"/>
      <c r="AMQ143" s="1"/>
      <c r="AMR143" s="1"/>
      <c r="AMS143" s="1"/>
      <c r="AMT143" s="1"/>
      <c r="AMU143" s="1"/>
      <c r="AMV143" s="1"/>
      <c r="AMW143" s="1"/>
      <c r="AMX143" s="1"/>
      <c r="AMY143" s="1"/>
      <c r="AMZ143" s="1"/>
      <c r="ANA143" s="1"/>
      <c r="ANB143" s="1"/>
      <c r="ANC143" s="1"/>
      <c r="AND143" s="1"/>
      <c r="ANE143" s="1"/>
      <c r="ANF143" s="1"/>
      <c r="ANG143" s="1"/>
      <c r="ANH143" s="1"/>
      <c r="ANI143" s="1"/>
      <c r="ANJ143" s="1"/>
      <c r="ANK143" s="1"/>
      <c r="ANL143" s="1"/>
      <c r="ANM143" s="1"/>
      <c r="ANN143" s="1"/>
      <c r="ANO143" s="1"/>
      <c r="ANP143" s="1"/>
      <c r="ANQ143" s="1"/>
      <c r="ANR143" s="1"/>
      <c r="ANS143" s="1"/>
      <c r="ANT143" s="1"/>
      <c r="ANU143" s="1"/>
      <c r="ANV143" s="1"/>
      <c r="ANW143" s="1"/>
      <c r="ANX143" s="1"/>
      <c r="ANY143" s="1"/>
      <c r="ANZ143" s="1"/>
      <c r="AOA143" s="1"/>
      <c r="AOB143" s="1"/>
      <c r="AOC143" s="1"/>
      <c r="AOD143" s="1"/>
      <c r="AOE143" s="1"/>
      <c r="AOF143" s="1"/>
      <c r="AOG143" s="1"/>
      <c r="AOH143" s="1"/>
      <c r="AOI143" s="1"/>
      <c r="AOJ143" s="1"/>
      <c r="AOK143" s="1"/>
      <c r="AOL143" s="1"/>
      <c r="AOM143" s="1"/>
      <c r="AON143" s="1"/>
      <c r="AOO143" s="1"/>
      <c r="AOP143" s="1"/>
      <c r="AOQ143" s="1"/>
      <c r="AOR143" s="1"/>
      <c r="AOS143" s="1"/>
      <c r="AOT143" s="1"/>
      <c r="AOU143" s="1"/>
      <c r="AOV143" s="1"/>
      <c r="AOW143" s="1"/>
      <c r="AOX143" s="1"/>
      <c r="AOY143" s="1"/>
      <c r="AOZ143" s="1"/>
      <c r="APA143" s="1"/>
      <c r="APB143" s="1"/>
      <c r="APC143" s="1"/>
      <c r="APD143" s="1"/>
      <c r="APE143" s="1"/>
      <c r="APF143" s="1"/>
      <c r="APG143" s="1"/>
      <c r="APH143" s="1"/>
      <c r="API143" s="1"/>
      <c r="APJ143" s="1"/>
      <c r="APK143" s="1"/>
      <c r="APL143" s="1"/>
      <c r="APM143" s="1"/>
      <c r="APN143" s="1"/>
      <c r="APO143" s="1"/>
      <c r="APP143" s="1"/>
      <c r="APQ143" s="1"/>
      <c r="APR143" s="1"/>
      <c r="APS143" s="1"/>
      <c r="APT143" s="1"/>
      <c r="APU143" s="1"/>
      <c r="APV143" s="1"/>
      <c r="APW143" s="1"/>
      <c r="APX143" s="1"/>
      <c r="APY143" s="1"/>
      <c r="APZ143" s="1"/>
      <c r="AQA143" s="1"/>
      <c r="AQB143" s="1"/>
      <c r="AQC143" s="1"/>
      <c r="AQD143" s="1"/>
      <c r="AQE143" s="1"/>
      <c r="AQF143" s="1"/>
      <c r="AQG143" s="1"/>
      <c r="AQH143" s="1"/>
      <c r="AQI143" s="1"/>
      <c r="AQJ143" s="1"/>
      <c r="AQK143" s="1"/>
      <c r="AQL143" s="1"/>
      <c r="AQM143" s="1"/>
      <c r="AQN143" s="1"/>
      <c r="AQO143" s="1"/>
      <c r="AQP143" s="1"/>
      <c r="AQQ143" s="1"/>
      <c r="AQR143" s="1"/>
      <c r="AQS143" s="1"/>
      <c r="AQT143" s="1"/>
      <c r="AQU143" s="1"/>
      <c r="AQV143" s="1"/>
      <c r="AQW143" s="1"/>
      <c r="AQX143" s="1"/>
      <c r="AQY143" s="1"/>
      <c r="AQZ143" s="1"/>
      <c r="ARA143" s="1"/>
      <c r="ARB143" s="1"/>
      <c r="ARC143" s="1"/>
      <c r="ARD143" s="1"/>
      <c r="ARE143" s="1"/>
      <c r="ARF143" s="1"/>
      <c r="ARG143" s="1"/>
      <c r="ARH143" s="1"/>
      <c r="ARI143" s="1"/>
      <c r="ARJ143" s="1"/>
      <c r="ARK143" s="1"/>
      <c r="ARL143" s="1"/>
      <c r="ARM143" s="1"/>
      <c r="ARN143" s="1"/>
      <c r="ARO143" s="1"/>
      <c r="ARP143" s="1"/>
      <c r="ARQ143" s="1"/>
      <c r="ARR143" s="1"/>
      <c r="ARS143" s="1"/>
      <c r="ART143" s="1"/>
      <c r="ARU143" s="1"/>
      <c r="ARV143" s="1"/>
      <c r="ARW143" s="1"/>
      <c r="ARX143" s="1"/>
      <c r="ARY143" s="1"/>
      <c r="ARZ143" s="1"/>
      <c r="ASA143" s="1"/>
      <c r="ASB143" s="1"/>
      <c r="ASC143" s="1"/>
      <c r="ASD143" s="1"/>
      <c r="ASE143" s="1"/>
      <c r="ASF143" s="1"/>
      <c r="ASG143" s="1"/>
      <c r="ASH143" s="1"/>
      <c r="ASI143" s="1"/>
      <c r="ASJ143" s="1"/>
      <c r="ASK143" s="1"/>
      <c r="ASL143" s="1"/>
      <c r="ASM143" s="1"/>
      <c r="ASN143" s="1"/>
      <c r="ASO143" s="1"/>
      <c r="ASP143" s="1"/>
      <c r="ASQ143" s="1"/>
      <c r="ASR143" s="1"/>
      <c r="ASS143" s="1"/>
      <c r="AST143" s="1"/>
      <c r="ASU143" s="1"/>
      <c r="ASV143" s="1"/>
      <c r="ASW143" s="1"/>
      <c r="ASX143" s="1"/>
      <c r="ASY143" s="1"/>
      <c r="ASZ143" s="1"/>
      <c r="ATA143" s="1"/>
      <c r="ATB143" s="1"/>
      <c r="ATC143" s="1"/>
      <c r="ATD143" s="1"/>
      <c r="ATE143" s="1"/>
      <c r="ATF143" s="1"/>
      <c r="ATG143" s="1"/>
      <c r="ATH143" s="1"/>
      <c r="ATI143" s="1"/>
      <c r="ATJ143" s="1"/>
      <c r="ATK143" s="1"/>
      <c r="ATL143" s="1"/>
      <c r="ATM143" s="1"/>
      <c r="ATN143" s="1"/>
      <c r="ATO143" s="1"/>
      <c r="ATP143" s="1"/>
      <c r="ATQ143" s="1"/>
      <c r="ATR143" s="1"/>
      <c r="ATS143" s="1"/>
      <c r="ATT143" s="1"/>
      <c r="ATU143" s="1"/>
      <c r="ATV143" s="1"/>
      <c r="ATW143" s="1"/>
      <c r="ATX143" s="1"/>
      <c r="ATY143" s="1"/>
      <c r="ATZ143" s="1"/>
      <c r="AUA143" s="1"/>
      <c r="AUB143" s="1"/>
      <c r="AUC143" s="1"/>
      <c r="AUD143" s="1"/>
      <c r="AUE143" s="1"/>
      <c r="AUF143" s="1"/>
      <c r="AUG143" s="1"/>
      <c r="AUH143" s="1"/>
      <c r="AUI143" s="1"/>
      <c r="AUJ143" s="1"/>
      <c r="AUK143" s="1"/>
    </row>
    <row r="144" spans="1:1233" s="519" customFormat="1" ht="14.25">
      <c r="A144" s="53"/>
      <c r="B144" s="95" t="str">
        <f>IF('Client Info'!$D$103="Yes",'Client Info'!$D$61,"N/A")</f>
        <v>N/A</v>
      </c>
      <c r="C144" s="96" t="str">
        <f>IF(B144="ISO 9001",'Client Info'!$B103,"N/A")</f>
        <v>N/A</v>
      </c>
      <c r="D144" s="180"/>
      <c r="E144" s="843">
        <f>'Effective Employees'!F130</f>
        <v>0</v>
      </c>
      <c r="F144" s="831"/>
      <c r="G144" s="832">
        <f>AQ$345</f>
        <v>0</v>
      </c>
      <c r="H144" s="832">
        <f ca="1">(1/3)*AQ345*T144*V144*X144*Z144</f>
        <v>0</v>
      </c>
      <c r="I144" s="832">
        <f ca="1">(2/3)*AQ345*T144*V144*X144*Z144</f>
        <v>0</v>
      </c>
      <c r="J144" s="832" t="e">
        <f ca="1">AQ346*T144*V144*X144*Z144/$AA$10</f>
        <v>#N/A</v>
      </c>
      <c r="K144" s="832">
        <f>IF($K$19="",0,AQ346*T144*V144*X144*Z144/$AA$10)</f>
        <v>0</v>
      </c>
      <c r="L144" s="832">
        <f>IF($L$19="",0,AQ346*T144*V144*X144*Z144/$AA$10)</f>
        <v>0</v>
      </c>
      <c r="M144" s="833" t="e">
        <f ca="1">IF($M$19="",0,AQ346*T144*V144*X144*Z144/$AA$10)</f>
        <v>#N/A</v>
      </c>
      <c r="N144" s="844" t="e">
        <f ca="1">AQ346*T144*V144*X144*Z144/$AA$10</f>
        <v>#N/A</v>
      </c>
      <c r="O144" s="436">
        <f ca="1">AQ347*T144*V144*X144*Z144</f>
        <v>0</v>
      </c>
      <c r="P144" s="53"/>
      <c r="Q144" s="53"/>
      <c r="R144" s="67"/>
      <c r="S144" s="702">
        <f>1</f>
        <v>1</v>
      </c>
      <c r="T144" s="702">
        <f>IF(S144=0.2,S144+1,1)</f>
        <v>1</v>
      </c>
      <c r="U144" s="703">
        <f ca="1">'Adjustment Factors'!AA551</f>
        <v>0</v>
      </c>
      <c r="V144" s="704">
        <f ca="1">U144+1</f>
        <v>1</v>
      </c>
      <c r="W144" s="705">
        <f>-'Client Info'!$C$55/100</f>
        <v>0</v>
      </c>
      <c r="X144" s="705">
        <f>W144+1</f>
        <v>1</v>
      </c>
      <c r="Y144" s="705">
        <f>IF(Overview!$C$13="Yes",1,0)</f>
        <v>0</v>
      </c>
      <c r="Z144" s="705">
        <f>IF(Y144=1,IF('Integrated Reduction'!$C$29="",1,('Integrated Reduction'!$C$29/100+1)),1)</f>
        <v>1</v>
      </c>
      <c r="AA144" s="705">
        <f>IF(Sampling!F152="Yes",1,0)</f>
        <v>0</v>
      </c>
      <c r="AB144" s="705">
        <f>IF(Sampling!L152="Yes",1,0)</f>
        <v>0</v>
      </c>
      <c r="AC144" s="705">
        <f>IF(Sampling!G152="Yes",1,0)</f>
        <v>0</v>
      </c>
      <c r="AD144" s="705">
        <f>IF(Sampling!H152="Yes",1,0)</f>
        <v>0</v>
      </c>
      <c r="AE144" s="705">
        <f>IF(Sampling!I152="Yes",1,0)</f>
        <v>0</v>
      </c>
      <c r="AF144" s="705">
        <f>IF(Sampling!J152="Yes",1,0)</f>
        <v>0</v>
      </c>
      <c r="AG144" s="706">
        <f>IF(Sampling!K152="Yes",1,0)</f>
        <v>0</v>
      </c>
      <c r="AH144" s="790">
        <f t="shared" ca="1" si="34"/>
        <v>0</v>
      </c>
      <c r="AI144" s="790">
        <f t="shared" ca="1" si="33"/>
        <v>0</v>
      </c>
      <c r="AJ144" s="790" t="e">
        <f t="shared" ca="1" si="14"/>
        <v>#N/A</v>
      </c>
      <c r="AK144" s="790">
        <f t="shared" si="67"/>
        <v>0</v>
      </c>
      <c r="AL144" s="790">
        <f t="shared" si="68"/>
        <v>0</v>
      </c>
      <c r="AM144" s="790" t="e">
        <f t="shared" ca="1" si="69"/>
        <v>#N/A</v>
      </c>
      <c r="AN144" s="790" t="e">
        <f t="shared" ca="1" si="70"/>
        <v>#N/A</v>
      </c>
      <c r="AO144" s="790">
        <f t="shared" ca="1" si="35"/>
        <v>0</v>
      </c>
      <c r="AP144" s="790">
        <f t="shared" ca="1" si="36"/>
        <v>0</v>
      </c>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c r="MP144" s="1"/>
      <c r="MQ144" s="1"/>
      <c r="MR144" s="1"/>
      <c r="MS144" s="1"/>
      <c r="MT144" s="1"/>
      <c r="MU144" s="1"/>
      <c r="MV144" s="1"/>
      <c r="MW144" s="1"/>
      <c r="MX144" s="1"/>
      <c r="MY144" s="1"/>
      <c r="MZ144" s="1"/>
      <c r="NA144" s="1"/>
      <c r="NB144" s="1"/>
      <c r="NC144" s="1"/>
      <c r="ND144" s="1"/>
      <c r="NE144" s="1"/>
      <c r="NF144" s="1"/>
      <c r="NG144" s="1"/>
      <c r="NH144" s="1"/>
      <c r="NI144" s="1"/>
      <c r="NJ144" s="1"/>
      <c r="NK144" s="1"/>
      <c r="NL144" s="1"/>
      <c r="NM144" s="1"/>
      <c r="NN144" s="1"/>
      <c r="NO144" s="1"/>
      <c r="NP144" s="1"/>
      <c r="NQ144" s="1"/>
      <c r="NR144" s="1"/>
      <c r="NS144" s="1"/>
      <c r="NT144" s="1"/>
      <c r="NU144" s="1"/>
      <c r="NV144" s="1"/>
      <c r="NW144" s="1"/>
      <c r="NX144" s="1"/>
      <c r="NY144" s="1"/>
      <c r="NZ144" s="1"/>
      <c r="OA144" s="1"/>
      <c r="OB144" s="1"/>
      <c r="OC144" s="1"/>
      <c r="OD144" s="1"/>
      <c r="OE144" s="1"/>
      <c r="OF144" s="1"/>
      <c r="OG144" s="1"/>
      <c r="OH144" s="1"/>
      <c r="OI144" s="1"/>
      <c r="OJ144" s="1"/>
      <c r="OK144" s="1"/>
      <c r="OL144" s="1"/>
      <c r="OM144" s="1"/>
      <c r="ON144" s="1"/>
      <c r="OO144" s="1"/>
      <c r="OP144" s="1"/>
      <c r="OQ144" s="1"/>
      <c r="OR144" s="1"/>
      <c r="OS144" s="1"/>
      <c r="OT144" s="1"/>
      <c r="OU144" s="1"/>
      <c r="OV144" s="1"/>
      <c r="OW144" s="1"/>
      <c r="OX144" s="1"/>
      <c r="OY144" s="1"/>
      <c r="OZ144" s="1"/>
      <c r="PA144" s="1"/>
      <c r="PB144" s="1"/>
      <c r="PC144" s="1"/>
      <c r="PD144" s="1"/>
      <c r="PE144" s="1"/>
      <c r="PF144" s="1"/>
      <c r="PG144" s="1"/>
      <c r="PH144" s="1"/>
      <c r="PI144" s="1"/>
      <c r="PJ144" s="1"/>
      <c r="PK144" s="1"/>
      <c r="PL144" s="1"/>
      <c r="PM144" s="1"/>
      <c r="PN144" s="1"/>
      <c r="PO144" s="1"/>
      <c r="PP144" s="1"/>
      <c r="PQ144" s="1"/>
      <c r="PR144" s="1"/>
      <c r="PS144" s="1"/>
      <c r="PT144" s="1"/>
      <c r="PU144" s="1"/>
      <c r="PV144" s="1"/>
      <c r="PW144" s="1"/>
      <c r="PX144" s="1"/>
      <c r="PY144" s="1"/>
      <c r="PZ144" s="1"/>
      <c r="QA144" s="1"/>
      <c r="QB144" s="1"/>
      <c r="QC144" s="1"/>
      <c r="QD144" s="1"/>
      <c r="QE144" s="1"/>
      <c r="QF144" s="1"/>
      <c r="QG144" s="1"/>
      <c r="QH144" s="1"/>
      <c r="QI144" s="1"/>
      <c r="QJ144" s="1"/>
      <c r="QK144" s="1"/>
      <c r="QL144" s="1"/>
      <c r="QM144" s="1"/>
      <c r="QN144" s="1"/>
      <c r="QO144" s="1"/>
      <c r="QP144" s="1"/>
      <c r="QQ144" s="1"/>
      <c r="QR144" s="1"/>
      <c r="QS144" s="1"/>
      <c r="QT144" s="1"/>
      <c r="QU144" s="1"/>
      <c r="QV144" s="1"/>
      <c r="QW144" s="1"/>
      <c r="QX144" s="1"/>
      <c r="QY144" s="1"/>
      <c r="QZ144" s="1"/>
      <c r="RA144" s="1"/>
      <c r="RB144" s="1"/>
      <c r="RC144" s="1"/>
      <c r="RD144" s="1"/>
      <c r="RE144" s="1"/>
      <c r="RF144" s="1"/>
      <c r="RG144" s="1"/>
      <c r="RH144" s="1"/>
      <c r="RI144" s="1"/>
      <c r="RJ144" s="1"/>
      <c r="RK144" s="1"/>
      <c r="RL144" s="1"/>
      <c r="RM144" s="1"/>
      <c r="RN144" s="1"/>
      <c r="RO144" s="1"/>
      <c r="RP144" s="1"/>
      <c r="RQ144" s="1"/>
      <c r="RR144" s="1"/>
      <c r="RS144" s="1"/>
      <c r="RT144" s="1"/>
      <c r="RU144" s="1"/>
      <c r="RV144" s="1"/>
      <c r="RW144" s="1"/>
      <c r="RX144" s="1"/>
      <c r="RY144" s="1"/>
      <c r="RZ144" s="1"/>
      <c r="SA144" s="1"/>
      <c r="SB144" s="1"/>
      <c r="SC144" s="1"/>
      <c r="SD144" s="1"/>
      <c r="SE144" s="1"/>
      <c r="SF144" s="1"/>
      <c r="SG144" s="1"/>
      <c r="SH144" s="1"/>
      <c r="SI144" s="1"/>
      <c r="SJ144" s="1"/>
      <c r="SK144" s="1"/>
      <c r="SL144" s="1"/>
      <c r="SM144" s="1"/>
      <c r="SN144" s="1"/>
      <c r="SO144" s="1"/>
      <c r="SP144" s="1"/>
      <c r="SQ144" s="1"/>
      <c r="SR144" s="1"/>
      <c r="SS144" s="1"/>
      <c r="ST144" s="1"/>
      <c r="SU144" s="1"/>
      <c r="SV144" s="1"/>
      <c r="SW144" s="1"/>
      <c r="SX144" s="1"/>
      <c r="SY144" s="1"/>
      <c r="SZ144" s="1"/>
      <c r="TA144" s="1"/>
      <c r="TB144" s="1"/>
      <c r="TC144" s="1"/>
      <c r="TD144" s="1"/>
      <c r="TE144" s="1"/>
      <c r="TF144" s="1"/>
      <c r="TG144" s="1"/>
      <c r="TH144" s="1"/>
      <c r="TI144" s="1"/>
      <c r="TJ144" s="1"/>
      <c r="TK144" s="1"/>
      <c r="TL144" s="1"/>
      <c r="TM144" s="1"/>
      <c r="TN144" s="1"/>
      <c r="TO144" s="1"/>
      <c r="TP144" s="1"/>
      <c r="TQ144" s="1"/>
      <c r="TR144" s="1"/>
      <c r="TS144" s="1"/>
      <c r="TT144" s="1"/>
      <c r="TU144" s="1"/>
      <c r="TV144" s="1"/>
      <c r="TW144" s="1"/>
      <c r="TX144" s="1"/>
      <c r="TY144" s="1"/>
      <c r="TZ144" s="1"/>
      <c r="UA144" s="1"/>
      <c r="UB144" s="1"/>
      <c r="UC144" s="1"/>
      <c r="UD144" s="1"/>
      <c r="UE144" s="1"/>
      <c r="UF144" s="1"/>
      <c r="UG144" s="1"/>
      <c r="UH144" s="1"/>
      <c r="UI144" s="1"/>
      <c r="UJ144" s="1"/>
      <c r="UK144" s="1"/>
      <c r="UL144" s="1"/>
      <c r="UM144" s="1"/>
      <c r="UN144" s="1"/>
      <c r="UO144" s="1"/>
      <c r="UP144" s="1"/>
      <c r="UQ144" s="1"/>
      <c r="UR144" s="1"/>
      <c r="US144" s="1"/>
      <c r="UT144" s="1"/>
      <c r="UU144" s="1"/>
      <c r="UV144" s="1"/>
      <c r="UW144" s="1"/>
      <c r="UX144" s="1"/>
      <c r="UY144" s="1"/>
      <c r="UZ144" s="1"/>
      <c r="VA144" s="1"/>
      <c r="VB144" s="1"/>
      <c r="VC144" s="1"/>
      <c r="VD144" s="1"/>
      <c r="VE144" s="1"/>
      <c r="VF144" s="1"/>
      <c r="VG144" s="1"/>
      <c r="VH144" s="1"/>
      <c r="VI144" s="1"/>
      <c r="VJ144" s="1"/>
      <c r="VK144" s="1"/>
      <c r="VL144" s="1"/>
      <c r="VM144" s="1"/>
      <c r="VN144" s="1"/>
      <c r="VO144" s="1"/>
      <c r="VP144" s="1"/>
      <c r="VQ144" s="1"/>
      <c r="VR144" s="1"/>
      <c r="VS144" s="1"/>
      <c r="VT144" s="1"/>
      <c r="VU144" s="1"/>
      <c r="VV144" s="1"/>
      <c r="VW144" s="1"/>
      <c r="VX144" s="1"/>
      <c r="VY144" s="1"/>
      <c r="VZ144" s="1"/>
      <c r="WA144" s="1"/>
      <c r="WB144" s="1"/>
      <c r="WC144" s="1"/>
      <c r="WD144" s="1"/>
      <c r="WE144" s="1"/>
      <c r="WF144" s="1"/>
      <c r="WG144" s="1"/>
      <c r="WH144" s="1"/>
      <c r="WI144" s="1"/>
      <c r="WJ144" s="1"/>
      <c r="WK144" s="1"/>
      <c r="WL144" s="1"/>
      <c r="WM144" s="1"/>
      <c r="WN144" s="1"/>
      <c r="WO144" s="1"/>
      <c r="WP144" s="1"/>
      <c r="WQ144" s="1"/>
      <c r="WR144" s="1"/>
      <c r="WS144" s="1"/>
      <c r="WT144" s="1"/>
      <c r="WU144" s="1"/>
      <c r="WV144" s="1"/>
      <c r="WW144" s="1"/>
      <c r="WX144" s="1"/>
      <c r="WY144" s="1"/>
      <c r="WZ144" s="1"/>
      <c r="XA144" s="1"/>
      <c r="XB144" s="1"/>
      <c r="XC144" s="1"/>
      <c r="XD144" s="1"/>
      <c r="XE144" s="1"/>
      <c r="XF144" s="1"/>
      <c r="XG144" s="1"/>
      <c r="XH144" s="1"/>
      <c r="XI144" s="1"/>
      <c r="XJ144" s="1"/>
      <c r="XK144" s="1"/>
      <c r="XL144" s="1"/>
      <c r="XM144" s="1"/>
      <c r="XN144" s="1"/>
      <c r="XO144" s="1"/>
      <c r="XP144" s="1"/>
      <c r="XQ144" s="1"/>
      <c r="XR144" s="1"/>
      <c r="XS144" s="1"/>
      <c r="XT144" s="1"/>
      <c r="XU144" s="1"/>
      <c r="XV144" s="1"/>
      <c r="XW144" s="1"/>
      <c r="XX144" s="1"/>
      <c r="XY144" s="1"/>
      <c r="XZ144" s="1"/>
      <c r="YA144" s="1"/>
      <c r="YB144" s="1"/>
      <c r="YC144" s="1"/>
      <c r="YD144" s="1"/>
      <c r="YE144" s="1"/>
      <c r="YF144" s="1"/>
      <c r="YG144" s="1"/>
      <c r="YH144" s="1"/>
      <c r="YI144" s="1"/>
      <c r="YJ144" s="1"/>
      <c r="YK144" s="1"/>
      <c r="YL144" s="1"/>
      <c r="YM144" s="1"/>
      <c r="YN144" s="1"/>
      <c r="YO144" s="1"/>
      <c r="YP144" s="1"/>
      <c r="YQ144" s="1"/>
      <c r="YR144" s="1"/>
      <c r="YS144" s="1"/>
      <c r="YT144" s="1"/>
      <c r="YU144" s="1"/>
      <c r="YV144" s="1"/>
      <c r="YW144" s="1"/>
      <c r="YX144" s="1"/>
      <c r="YY144" s="1"/>
      <c r="YZ144" s="1"/>
      <c r="ZA144" s="1"/>
      <c r="ZB144" s="1"/>
      <c r="ZC144" s="1"/>
      <c r="ZD144" s="1"/>
      <c r="ZE144" s="1"/>
      <c r="ZF144" s="1"/>
      <c r="ZG144" s="1"/>
      <c r="ZH144" s="1"/>
      <c r="ZI144" s="1"/>
      <c r="ZJ144" s="1"/>
      <c r="ZK144" s="1"/>
      <c r="ZL144" s="1"/>
      <c r="ZM144" s="1"/>
      <c r="ZN144" s="1"/>
      <c r="ZO144" s="1"/>
      <c r="ZP144" s="1"/>
      <c r="ZQ144" s="1"/>
      <c r="ZR144" s="1"/>
      <c r="ZS144" s="1"/>
      <c r="ZT144" s="1"/>
      <c r="ZU144" s="1"/>
      <c r="ZV144" s="1"/>
      <c r="ZW144" s="1"/>
      <c r="ZX144" s="1"/>
      <c r="ZY144" s="1"/>
      <c r="ZZ144" s="1"/>
      <c r="AAA144" s="1"/>
      <c r="AAB144" s="1"/>
      <c r="AAC144" s="1"/>
      <c r="AAD144" s="1"/>
      <c r="AAE144" s="1"/>
      <c r="AAF144" s="1"/>
      <c r="AAG144" s="1"/>
      <c r="AAH144" s="1"/>
      <c r="AAI144" s="1"/>
      <c r="AAJ144" s="1"/>
      <c r="AAK144" s="1"/>
      <c r="AAL144" s="1"/>
      <c r="AAM144" s="1"/>
      <c r="AAN144" s="1"/>
      <c r="AAO144" s="1"/>
      <c r="AAP144" s="1"/>
      <c r="AAQ144" s="1"/>
      <c r="AAR144" s="1"/>
      <c r="AAS144" s="1"/>
      <c r="AAT144" s="1"/>
      <c r="AAU144" s="1"/>
      <c r="AAV144" s="1"/>
      <c r="AAW144" s="1"/>
      <c r="AAX144" s="1"/>
      <c r="AAY144" s="1"/>
      <c r="AAZ144" s="1"/>
      <c r="ABA144" s="1"/>
      <c r="ABB144" s="1"/>
      <c r="ABC144" s="1"/>
      <c r="ABD144" s="1"/>
      <c r="ABE144" s="1"/>
      <c r="ABF144" s="1"/>
      <c r="ABG144" s="1"/>
      <c r="ABH144" s="1"/>
      <c r="ABI144" s="1"/>
      <c r="ABJ144" s="1"/>
      <c r="ABK144" s="1"/>
      <c r="ABL144" s="1"/>
      <c r="ABM144" s="1"/>
      <c r="ABN144" s="1"/>
      <c r="ABO144" s="1"/>
      <c r="ABP144" s="1"/>
      <c r="ABQ144" s="1"/>
      <c r="ABR144" s="1"/>
      <c r="ABS144" s="1"/>
      <c r="ABT144" s="1"/>
      <c r="ABU144" s="1"/>
      <c r="ABV144" s="1"/>
      <c r="ABW144" s="1"/>
      <c r="ABX144" s="1"/>
      <c r="ABY144" s="1"/>
      <c r="ABZ144" s="1"/>
      <c r="ACA144" s="1"/>
      <c r="ACB144" s="1"/>
      <c r="ACC144" s="1"/>
      <c r="ACD144" s="1"/>
      <c r="ACE144" s="1"/>
      <c r="ACF144" s="1"/>
      <c r="ACG144" s="1"/>
      <c r="ACH144" s="1"/>
      <c r="ACI144" s="1"/>
      <c r="ACJ144" s="1"/>
      <c r="ACK144" s="1"/>
      <c r="ACL144" s="1"/>
      <c r="ACM144" s="1"/>
      <c r="ACN144" s="1"/>
      <c r="ACO144" s="1"/>
      <c r="ACP144" s="1"/>
      <c r="ACQ144" s="1"/>
      <c r="ACR144" s="1"/>
      <c r="ACS144" s="1"/>
      <c r="ACT144" s="1"/>
      <c r="ACU144" s="1"/>
      <c r="ACV144" s="1"/>
      <c r="ACW144" s="1"/>
      <c r="ACX144" s="1"/>
      <c r="ACY144" s="1"/>
      <c r="ACZ144" s="1"/>
      <c r="ADA144" s="1"/>
      <c r="ADB144" s="1"/>
      <c r="ADC144" s="1"/>
      <c r="ADD144" s="1"/>
      <c r="ADE144" s="1"/>
      <c r="ADF144" s="1"/>
      <c r="ADG144" s="1"/>
      <c r="ADH144" s="1"/>
      <c r="ADI144" s="1"/>
      <c r="ADJ144" s="1"/>
      <c r="ADK144" s="1"/>
      <c r="ADL144" s="1"/>
      <c r="ADM144" s="1"/>
      <c r="ADN144" s="1"/>
      <c r="ADO144" s="1"/>
      <c r="ADP144" s="1"/>
      <c r="ADQ144" s="1"/>
      <c r="ADR144" s="1"/>
      <c r="ADS144" s="1"/>
      <c r="ADT144" s="1"/>
      <c r="ADU144" s="1"/>
      <c r="ADV144" s="1"/>
      <c r="ADW144" s="1"/>
      <c r="ADX144" s="1"/>
      <c r="ADY144" s="1"/>
      <c r="ADZ144" s="1"/>
      <c r="AEA144" s="1"/>
      <c r="AEB144" s="1"/>
      <c r="AEC144" s="1"/>
      <c r="AED144" s="1"/>
      <c r="AEE144" s="1"/>
      <c r="AEF144" s="1"/>
      <c r="AEG144" s="1"/>
      <c r="AEH144" s="1"/>
      <c r="AEI144" s="1"/>
      <c r="AEJ144" s="1"/>
      <c r="AEK144" s="1"/>
      <c r="AEL144" s="1"/>
      <c r="AEM144" s="1"/>
      <c r="AEN144" s="1"/>
      <c r="AEO144" s="1"/>
      <c r="AEP144" s="1"/>
      <c r="AEQ144" s="1"/>
      <c r="AER144" s="1"/>
      <c r="AES144" s="1"/>
      <c r="AET144" s="1"/>
      <c r="AEU144" s="1"/>
      <c r="AEV144" s="1"/>
      <c r="AEW144" s="1"/>
      <c r="AEX144" s="1"/>
      <c r="AEY144" s="1"/>
      <c r="AEZ144" s="1"/>
      <c r="AFA144" s="1"/>
      <c r="AFB144" s="1"/>
      <c r="AFC144" s="1"/>
      <c r="AFD144" s="1"/>
      <c r="AFE144" s="1"/>
      <c r="AFF144" s="1"/>
      <c r="AFG144" s="1"/>
      <c r="AFH144" s="1"/>
      <c r="AFI144" s="1"/>
      <c r="AFJ144" s="1"/>
      <c r="AFK144" s="1"/>
      <c r="AFL144" s="1"/>
      <c r="AFM144" s="1"/>
      <c r="AFN144" s="1"/>
      <c r="AFO144" s="1"/>
      <c r="AFP144" s="1"/>
      <c r="AFQ144" s="1"/>
      <c r="AFR144" s="1"/>
      <c r="AFS144" s="1"/>
      <c r="AFT144" s="1"/>
      <c r="AFU144" s="1"/>
      <c r="AFV144" s="1"/>
      <c r="AFW144" s="1"/>
      <c r="AFX144" s="1"/>
      <c r="AFY144" s="1"/>
      <c r="AFZ144" s="1"/>
      <c r="AGA144" s="1"/>
      <c r="AGB144" s="1"/>
      <c r="AGC144" s="1"/>
      <c r="AGD144" s="1"/>
      <c r="AGE144" s="1"/>
      <c r="AGF144" s="1"/>
      <c r="AGG144" s="1"/>
      <c r="AGH144" s="1"/>
      <c r="AGI144" s="1"/>
      <c r="AGJ144" s="1"/>
      <c r="AGK144" s="1"/>
      <c r="AGL144" s="1"/>
      <c r="AGM144" s="1"/>
      <c r="AGN144" s="1"/>
      <c r="AGO144" s="1"/>
      <c r="AGP144" s="1"/>
      <c r="AGQ144" s="1"/>
      <c r="AGR144" s="1"/>
      <c r="AGS144" s="1"/>
      <c r="AGT144" s="1"/>
      <c r="AGU144" s="1"/>
      <c r="AGV144" s="1"/>
      <c r="AGW144" s="1"/>
      <c r="AGX144" s="1"/>
      <c r="AGY144" s="1"/>
      <c r="AGZ144" s="1"/>
      <c r="AHA144" s="1"/>
      <c r="AHB144" s="1"/>
      <c r="AHC144" s="1"/>
      <c r="AHD144" s="1"/>
      <c r="AHE144" s="1"/>
      <c r="AHF144" s="1"/>
      <c r="AHG144" s="1"/>
      <c r="AHH144" s="1"/>
      <c r="AHI144" s="1"/>
      <c r="AHJ144" s="1"/>
      <c r="AHK144" s="1"/>
      <c r="AHL144" s="1"/>
      <c r="AHM144" s="1"/>
      <c r="AHN144" s="1"/>
      <c r="AHO144" s="1"/>
      <c r="AHP144" s="1"/>
      <c r="AHQ144" s="1"/>
      <c r="AHR144" s="1"/>
      <c r="AHS144" s="1"/>
      <c r="AHT144" s="1"/>
      <c r="AHU144" s="1"/>
      <c r="AHV144" s="1"/>
      <c r="AHW144" s="1"/>
      <c r="AHX144" s="1"/>
      <c r="AHY144" s="1"/>
      <c r="AHZ144" s="1"/>
      <c r="AIA144" s="1"/>
      <c r="AIB144" s="1"/>
      <c r="AIC144" s="1"/>
      <c r="AID144" s="1"/>
      <c r="AIE144" s="1"/>
      <c r="AIF144" s="1"/>
      <c r="AIG144" s="1"/>
      <c r="AIH144" s="1"/>
      <c r="AII144" s="1"/>
      <c r="AIJ144" s="1"/>
      <c r="AIK144" s="1"/>
      <c r="AIL144" s="1"/>
      <c r="AIM144" s="1"/>
      <c r="AIN144" s="1"/>
      <c r="AIO144" s="1"/>
      <c r="AIP144" s="1"/>
      <c r="AIQ144" s="1"/>
      <c r="AIR144" s="1"/>
      <c r="AIS144" s="1"/>
      <c r="AIT144" s="1"/>
      <c r="AIU144" s="1"/>
      <c r="AIV144" s="1"/>
      <c r="AIW144" s="1"/>
      <c r="AIX144" s="1"/>
      <c r="AIY144" s="1"/>
      <c r="AIZ144" s="1"/>
      <c r="AJA144" s="1"/>
      <c r="AJB144" s="1"/>
      <c r="AJC144" s="1"/>
      <c r="AJD144" s="1"/>
      <c r="AJE144" s="1"/>
      <c r="AJF144" s="1"/>
      <c r="AJG144" s="1"/>
      <c r="AJH144" s="1"/>
      <c r="AJI144" s="1"/>
      <c r="AJJ144" s="1"/>
      <c r="AJK144" s="1"/>
      <c r="AJL144" s="1"/>
      <c r="AJM144" s="1"/>
      <c r="AJN144" s="1"/>
      <c r="AJO144" s="1"/>
      <c r="AJP144" s="1"/>
      <c r="AJQ144" s="1"/>
      <c r="AJR144" s="1"/>
      <c r="AJS144" s="1"/>
      <c r="AJT144" s="1"/>
      <c r="AJU144" s="1"/>
      <c r="AJV144" s="1"/>
      <c r="AJW144" s="1"/>
      <c r="AJX144" s="1"/>
      <c r="AJY144" s="1"/>
      <c r="AJZ144" s="1"/>
      <c r="AKA144" s="1"/>
      <c r="AKB144" s="1"/>
      <c r="AKC144" s="1"/>
      <c r="AKD144" s="1"/>
      <c r="AKE144" s="1"/>
      <c r="AKF144" s="1"/>
      <c r="AKG144" s="1"/>
      <c r="AKH144" s="1"/>
      <c r="AKI144" s="1"/>
      <c r="AKJ144" s="1"/>
      <c r="AKK144" s="1"/>
      <c r="AKL144" s="1"/>
      <c r="AKM144" s="1"/>
      <c r="AKN144" s="1"/>
      <c r="AKO144" s="1"/>
      <c r="AKP144" s="1"/>
      <c r="AKQ144" s="1"/>
      <c r="AKR144" s="1"/>
      <c r="AKS144" s="1"/>
      <c r="AKT144" s="1"/>
      <c r="AKU144" s="1"/>
      <c r="AKV144" s="1"/>
      <c r="AKW144" s="1"/>
      <c r="AKX144" s="1"/>
      <c r="AKY144" s="1"/>
      <c r="AKZ144" s="1"/>
      <c r="ALA144" s="1"/>
      <c r="ALB144" s="1"/>
      <c r="ALC144" s="1"/>
      <c r="ALD144" s="1"/>
      <c r="ALE144" s="1"/>
      <c r="ALF144" s="1"/>
      <c r="ALG144" s="1"/>
      <c r="ALH144" s="1"/>
      <c r="ALI144" s="1"/>
      <c r="ALJ144" s="1"/>
      <c r="ALK144" s="1"/>
      <c r="ALL144" s="1"/>
      <c r="ALM144" s="1"/>
      <c r="ALN144" s="1"/>
      <c r="ALO144" s="1"/>
      <c r="ALP144" s="1"/>
      <c r="ALQ144" s="1"/>
      <c r="ALR144" s="1"/>
      <c r="ALS144" s="1"/>
      <c r="ALT144" s="1"/>
      <c r="ALU144" s="1"/>
      <c r="ALV144" s="1"/>
      <c r="ALW144" s="1"/>
      <c r="ALX144" s="1"/>
      <c r="ALY144" s="1"/>
      <c r="ALZ144" s="1"/>
      <c r="AMA144" s="1"/>
      <c r="AMB144" s="1"/>
      <c r="AMC144" s="1"/>
      <c r="AMD144" s="1"/>
      <c r="AME144" s="1"/>
      <c r="AMF144" s="1"/>
      <c r="AMG144" s="1"/>
      <c r="AMH144" s="1"/>
      <c r="AMI144" s="1"/>
      <c r="AMJ144" s="1"/>
      <c r="AMK144" s="1"/>
      <c r="AML144" s="1"/>
      <c r="AMM144" s="1"/>
      <c r="AMN144" s="1"/>
      <c r="AMO144" s="1"/>
      <c r="AMP144" s="1"/>
      <c r="AMQ144" s="1"/>
      <c r="AMR144" s="1"/>
      <c r="AMS144" s="1"/>
      <c r="AMT144" s="1"/>
      <c r="AMU144" s="1"/>
      <c r="AMV144" s="1"/>
      <c r="AMW144" s="1"/>
      <c r="AMX144" s="1"/>
      <c r="AMY144" s="1"/>
      <c r="AMZ144" s="1"/>
      <c r="ANA144" s="1"/>
      <c r="ANB144" s="1"/>
      <c r="ANC144" s="1"/>
      <c r="AND144" s="1"/>
      <c r="ANE144" s="1"/>
      <c r="ANF144" s="1"/>
      <c r="ANG144" s="1"/>
      <c r="ANH144" s="1"/>
      <c r="ANI144" s="1"/>
      <c r="ANJ144" s="1"/>
      <c r="ANK144" s="1"/>
      <c r="ANL144" s="1"/>
      <c r="ANM144" s="1"/>
      <c r="ANN144" s="1"/>
      <c r="ANO144" s="1"/>
      <c r="ANP144" s="1"/>
      <c r="ANQ144" s="1"/>
      <c r="ANR144" s="1"/>
      <c r="ANS144" s="1"/>
      <c r="ANT144" s="1"/>
      <c r="ANU144" s="1"/>
      <c r="ANV144" s="1"/>
      <c r="ANW144" s="1"/>
      <c r="ANX144" s="1"/>
      <c r="ANY144" s="1"/>
      <c r="ANZ144" s="1"/>
      <c r="AOA144" s="1"/>
      <c r="AOB144" s="1"/>
      <c r="AOC144" s="1"/>
      <c r="AOD144" s="1"/>
      <c r="AOE144" s="1"/>
      <c r="AOF144" s="1"/>
      <c r="AOG144" s="1"/>
      <c r="AOH144" s="1"/>
      <c r="AOI144" s="1"/>
      <c r="AOJ144" s="1"/>
      <c r="AOK144" s="1"/>
      <c r="AOL144" s="1"/>
      <c r="AOM144" s="1"/>
      <c r="AON144" s="1"/>
      <c r="AOO144" s="1"/>
      <c r="AOP144" s="1"/>
      <c r="AOQ144" s="1"/>
      <c r="AOR144" s="1"/>
      <c r="AOS144" s="1"/>
      <c r="AOT144" s="1"/>
      <c r="AOU144" s="1"/>
      <c r="AOV144" s="1"/>
      <c r="AOW144" s="1"/>
      <c r="AOX144" s="1"/>
      <c r="AOY144" s="1"/>
      <c r="AOZ144" s="1"/>
      <c r="APA144" s="1"/>
      <c r="APB144" s="1"/>
      <c r="APC144" s="1"/>
      <c r="APD144" s="1"/>
      <c r="APE144" s="1"/>
      <c r="APF144" s="1"/>
      <c r="APG144" s="1"/>
      <c r="APH144" s="1"/>
      <c r="API144" s="1"/>
      <c r="APJ144" s="1"/>
      <c r="APK144" s="1"/>
      <c r="APL144" s="1"/>
      <c r="APM144" s="1"/>
      <c r="APN144" s="1"/>
      <c r="APO144" s="1"/>
      <c r="APP144" s="1"/>
      <c r="APQ144" s="1"/>
      <c r="APR144" s="1"/>
      <c r="APS144" s="1"/>
      <c r="APT144" s="1"/>
      <c r="APU144" s="1"/>
      <c r="APV144" s="1"/>
      <c r="APW144" s="1"/>
      <c r="APX144" s="1"/>
      <c r="APY144" s="1"/>
      <c r="APZ144" s="1"/>
      <c r="AQA144" s="1"/>
      <c r="AQB144" s="1"/>
      <c r="AQC144" s="1"/>
      <c r="AQD144" s="1"/>
      <c r="AQE144" s="1"/>
      <c r="AQF144" s="1"/>
      <c r="AQG144" s="1"/>
      <c r="AQH144" s="1"/>
      <c r="AQI144" s="1"/>
      <c r="AQJ144" s="1"/>
      <c r="AQK144" s="1"/>
      <c r="AQL144" s="1"/>
      <c r="AQM144" s="1"/>
      <c r="AQN144" s="1"/>
      <c r="AQO144" s="1"/>
      <c r="AQP144" s="1"/>
      <c r="AQQ144" s="1"/>
      <c r="AQR144" s="1"/>
      <c r="AQS144" s="1"/>
      <c r="AQT144" s="1"/>
      <c r="AQU144" s="1"/>
      <c r="AQV144" s="1"/>
      <c r="AQW144" s="1"/>
      <c r="AQX144" s="1"/>
      <c r="AQY144" s="1"/>
      <c r="AQZ144" s="1"/>
      <c r="ARA144" s="1"/>
      <c r="ARB144" s="1"/>
      <c r="ARC144" s="1"/>
      <c r="ARD144" s="1"/>
      <c r="ARE144" s="1"/>
      <c r="ARF144" s="1"/>
      <c r="ARG144" s="1"/>
      <c r="ARH144" s="1"/>
      <c r="ARI144" s="1"/>
      <c r="ARJ144" s="1"/>
      <c r="ARK144" s="1"/>
      <c r="ARL144" s="1"/>
      <c r="ARM144" s="1"/>
      <c r="ARN144" s="1"/>
      <c r="ARO144" s="1"/>
      <c r="ARP144" s="1"/>
      <c r="ARQ144" s="1"/>
      <c r="ARR144" s="1"/>
      <c r="ARS144" s="1"/>
      <c r="ART144" s="1"/>
      <c r="ARU144" s="1"/>
      <c r="ARV144" s="1"/>
      <c r="ARW144" s="1"/>
      <c r="ARX144" s="1"/>
      <c r="ARY144" s="1"/>
      <c r="ARZ144" s="1"/>
      <c r="ASA144" s="1"/>
      <c r="ASB144" s="1"/>
      <c r="ASC144" s="1"/>
      <c r="ASD144" s="1"/>
      <c r="ASE144" s="1"/>
      <c r="ASF144" s="1"/>
      <c r="ASG144" s="1"/>
      <c r="ASH144" s="1"/>
      <c r="ASI144" s="1"/>
      <c r="ASJ144" s="1"/>
      <c r="ASK144" s="1"/>
      <c r="ASL144" s="1"/>
      <c r="ASM144" s="1"/>
      <c r="ASN144" s="1"/>
      <c r="ASO144" s="1"/>
      <c r="ASP144" s="1"/>
      <c r="ASQ144" s="1"/>
      <c r="ASR144" s="1"/>
      <c r="ASS144" s="1"/>
      <c r="AST144" s="1"/>
      <c r="ASU144" s="1"/>
      <c r="ASV144" s="1"/>
      <c r="ASW144" s="1"/>
      <c r="ASX144" s="1"/>
      <c r="ASY144" s="1"/>
      <c r="ASZ144" s="1"/>
      <c r="ATA144" s="1"/>
      <c r="ATB144" s="1"/>
      <c r="ATC144" s="1"/>
      <c r="ATD144" s="1"/>
      <c r="ATE144" s="1"/>
      <c r="ATF144" s="1"/>
      <c r="ATG144" s="1"/>
      <c r="ATH144" s="1"/>
      <c r="ATI144" s="1"/>
      <c r="ATJ144" s="1"/>
      <c r="ATK144" s="1"/>
      <c r="ATL144" s="1"/>
      <c r="ATM144" s="1"/>
      <c r="ATN144" s="1"/>
      <c r="ATO144" s="1"/>
      <c r="ATP144" s="1"/>
      <c r="ATQ144" s="1"/>
      <c r="ATR144" s="1"/>
      <c r="ATS144" s="1"/>
      <c r="ATT144" s="1"/>
      <c r="ATU144" s="1"/>
      <c r="ATV144" s="1"/>
      <c r="ATW144" s="1"/>
      <c r="ATX144" s="1"/>
      <c r="ATY144" s="1"/>
      <c r="ATZ144" s="1"/>
      <c r="AUA144" s="1"/>
      <c r="AUB144" s="1"/>
      <c r="AUC144" s="1"/>
      <c r="AUD144" s="1"/>
      <c r="AUE144" s="1"/>
      <c r="AUF144" s="1"/>
      <c r="AUG144" s="1"/>
      <c r="AUH144" s="1"/>
      <c r="AUI144" s="1"/>
      <c r="AUJ144" s="1"/>
      <c r="AUK144" s="1"/>
    </row>
    <row r="145" spans="1:1233" s="519" customFormat="1" ht="14.25">
      <c r="A145" s="53"/>
      <c r="B145" s="97" t="str">
        <f>IF('Client Info'!$E$103="Yes",'Client Info'!$E$61,"N/A")</f>
        <v>N/A</v>
      </c>
      <c r="C145" s="62" t="str">
        <f>IF(B145="ISO 14001",'Client Info'!$B103,"N/A")</f>
        <v>N/A</v>
      </c>
      <c r="D145" s="181"/>
      <c r="E145" s="834">
        <f>'Effective Employees'!F131</f>
        <v>0</v>
      </c>
      <c r="F145" s="831"/>
      <c r="G145" s="835">
        <f>AQ$363</f>
        <v>0</v>
      </c>
      <c r="H145" s="835">
        <f ca="1">(1/3)*AQ363*T145*V145*X145*Z145</f>
        <v>0</v>
      </c>
      <c r="I145" s="835">
        <f ca="1">(2/3)*AQ363*T145*V145*X145*Z145</f>
        <v>0</v>
      </c>
      <c r="J145" s="835" t="e">
        <f ca="1">AQ364*T145*V145*X145*Z145/$AA$10</f>
        <v>#N/A</v>
      </c>
      <c r="K145" s="835">
        <f>IF($K$19="",0,AQ364*T145*V145*X145*Z145/$AA$10)</f>
        <v>0</v>
      </c>
      <c r="L145" s="835">
        <f>IF($L$19="",0,AQ364*T145*V145*X145*Z145/$AA$10)</f>
        <v>0</v>
      </c>
      <c r="M145" s="836" t="e">
        <f ca="1">IF($M$19="",0,AQ364*T145*V145*X145*Z145/$AA$10)</f>
        <v>#N/A</v>
      </c>
      <c r="N145" s="837" t="e">
        <f ca="1">AQ364*T145*V145*X145*Z145/$AA$10</f>
        <v>#N/A</v>
      </c>
      <c r="O145" s="838">
        <f ca="1">AQ365*T145*V145*X145*Z145</f>
        <v>0</v>
      </c>
      <c r="P145" s="53"/>
      <c r="Q145" s="53"/>
      <c r="R145" s="67"/>
      <c r="S145" s="386">
        <f>1</f>
        <v>1</v>
      </c>
      <c r="T145" s="386">
        <f>IF(S145=0.2,S145+1,1)</f>
        <v>1</v>
      </c>
      <c r="U145" s="707">
        <f ca="1">'Adjustment Factors'!AP551</f>
        <v>0</v>
      </c>
      <c r="V145" s="208">
        <f ca="1">U145+1</f>
        <v>1</v>
      </c>
      <c r="W145" s="67">
        <f>-'Client Info'!$C$55/100</f>
        <v>0</v>
      </c>
      <c r="X145" s="67">
        <f>W145+1</f>
        <v>1</v>
      </c>
      <c r="Y145" s="67">
        <f>IF(Overview!$C$14="Yes",1,0)</f>
        <v>0</v>
      </c>
      <c r="Z145" s="67">
        <f>IF(Y145=1,IF('Integrated Reduction'!$C$29="",1,('Integrated Reduction'!$C$29/100+1)),1)</f>
        <v>1</v>
      </c>
      <c r="AA145" s="67">
        <f>IF(Sampling!F153="Yes",1,0)</f>
        <v>0</v>
      </c>
      <c r="AB145" s="67">
        <f>IF(Sampling!L153="Yes",1,0)</f>
        <v>0</v>
      </c>
      <c r="AC145" s="67">
        <f>IF(Sampling!G153="Yes",1,0)</f>
        <v>0</v>
      </c>
      <c r="AD145" s="67">
        <f>IF(Sampling!H153="Yes",1,0)</f>
        <v>0</v>
      </c>
      <c r="AE145" s="67">
        <f>IF(Sampling!I153="Yes",1,0)</f>
        <v>0</v>
      </c>
      <c r="AF145" s="67">
        <f>IF(Sampling!J153="Yes",1,0)</f>
        <v>0</v>
      </c>
      <c r="AG145" s="708">
        <f>IF(Sampling!K153="Yes",1,0)</f>
        <v>0</v>
      </c>
      <c r="AH145" s="791">
        <f t="shared" ca="1" si="34"/>
        <v>0</v>
      </c>
      <c r="AI145" s="791">
        <f t="shared" ca="1" si="33"/>
        <v>0</v>
      </c>
      <c r="AJ145" s="791" t="e">
        <f t="shared" ca="1" si="14"/>
        <v>#N/A</v>
      </c>
      <c r="AK145" s="791">
        <f t="shared" si="67"/>
        <v>0</v>
      </c>
      <c r="AL145" s="791">
        <f t="shared" si="68"/>
        <v>0</v>
      </c>
      <c r="AM145" s="791" t="e">
        <f t="shared" ca="1" si="69"/>
        <v>#N/A</v>
      </c>
      <c r="AN145" s="791" t="e">
        <f t="shared" ca="1" si="70"/>
        <v>#N/A</v>
      </c>
      <c r="AO145" s="791">
        <f t="shared" ca="1" si="35"/>
        <v>0</v>
      </c>
      <c r="AP145" s="791">
        <f t="shared" ca="1" si="36"/>
        <v>0</v>
      </c>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c r="MP145" s="1"/>
      <c r="MQ145" s="1"/>
      <c r="MR145" s="1"/>
      <c r="MS145" s="1"/>
      <c r="MT145" s="1"/>
      <c r="MU145" s="1"/>
      <c r="MV145" s="1"/>
      <c r="MW145" s="1"/>
      <c r="MX145" s="1"/>
      <c r="MY145" s="1"/>
      <c r="MZ145" s="1"/>
      <c r="NA145" s="1"/>
      <c r="NB145" s="1"/>
      <c r="NC145" s="1"/>
      <c r="ND145" s="1"/>
      <c r="NE145" s="1"/>
      <c r="NF145" s="1"/>
      <c r="NG145" s="1"/>
      <c r="NH145" s="1"/>
      <c r="NI145" s="1"/>
      <c r="NJ145" s="1"/>
      <c r="NK145" s="1"/>
      <c r="NL145" s="1"/>
      <c r="NM145" s="1"/>
      <c r="NN145" s="1"/>
      <c r="NO145" s="1"/>
      <c r="NP145" s="1"/>
      <c r="NQ145" s="1"/>
      <c r="NR145" s="1"/>
      <c r="NS145" s="1"/>
      <c r="NT145" s="1"/>
      <c r="NU145" s="1"/>
      <c r="NV145" s="1"/>
      <c r="NW145" s="1"/>
      <c r="NX145" s="1"/>
      <c r="NY145" s="1"/>
      <c r="NZ145" s="1"/>
      <c r="OA145" s="1"/>
      <c r="OB145" s="1"/>
      <c r="OC145" s="1"/>
      <c r="OD145" s="1"/>
      <c r="OE145" s="1"/>
      <c r="OF145" s="1"/>
      <c r="OG145" s="1"/>
      <c r="OH145" s="1"/>
      <c r="OI145" s="1"/>
      <c r="OJ145" s="1"/>
      <c r="OK145" s="1"/>
      <c r="OL145" s="1"/>
      <c r="OM145" s="1"/>
      <c r="ON145" s="1"/>
      <c r="OO145" s="1"/>
      <c r="OP145" s="1"/>
      <c r="OQ145" s="1"/>
      <c r="OR145" s="1"/>
      <c r="OS145" s="1"/>
      <c r="OT145" s="1"/>
      <c r="OU145" s="1"/>
      <c r="OV145" s="1"/>
      <c r="OW145" s="1"/>
      <c r="OX145" s="1"/>
      <c r="OY145" s="1"/>
      <c r="OZ145" s="1"/>
      <c r="PA145" s="1"/>
      <c r="PB145" s="1"/>
      <c r="PC145" s="1"/>
      <c r="PD145" s="1"/>
      <c r="PE145" s="1"/>
      <c r="PF145" s="1"/>
      <c r="PG145" s="1"/>
      <c r="PH145" s="1"/>
      <c r="PI145" s="1"/>
      <c r="PJ145" s="1"/>
      <c r="PK145" s="1"/>
      <c r="PL145" s="1"/>
      <c r="PM145" s="1"/>
      <c r="PN145" s="1"/>
      <c r="PO145" s="1"/>
      <c r="PP145" s="1"/>
      <c r="PQ145" s="1"/>
      <c r="PR145" s="1"/>
      <c r="PS145" s="1"/>
      <c r="PT145" s="1"/>
      <c r="PU145" s="1"/>
      <c r="PV145" s="1"/>
      <c r="PW145" s="1"/>
      <c r="PX145" s="1"/>
      <c r="PY145" s="1"/>
      <c r="PZ145" s="1"/>
      <c r="QA145" s="1"/>
      <c r="QB145" s="1"/>
      <c r="QC145" s="1"/>
      <c r="QD145" s="1"/>
      <c r="QE145" s="1"/>
      <c r="QF145" s="1"/>
      <c r="QG145" s="1"/>
      <c r="QH145" s="1"/>
      <c r="QI145" s="1"/>
      <c r="QJ145" s="1"/>
      <c r="QK145" s="1"/>
      <c r="QL145" s="1"/>
      <c r="QM145" s="1"/>
      <c r="QN145" s="1"/>
      <c r="QO145" s="1"/>
      <c r="QP145" s="1"/>
      <c r="QQ145" s="1"/>
      <c r="QR145" s="1"/>
      <c r="QS145" s="1"/>
      <c r="QT145" s="1"/>
      <c r="QU145" s="1"/>
      <c r="QV145" s="1"/>
      <c r="QW145" s="1"/>
      <c r="QX145" s="1"/>
      <c r="QY145" s="1"/>
      <c r="QZ145" s="1"/>
      <c r="RA145" s="1"/>
      <c r="RB145" s="1"/>
      <c r="RC145" s="1"/>
      <c r="RD145" s="1"/>
      <c r="RE145" s="1"/>
      <c r="RF145" s="1"/>
      <c r="RG145" s="1"/>
      <c r="RH145" s="1"/>
      <c r="RI145" s="1"/>
      <c r="RJ145" s="1"/>
      <c r="RK145" s="1"/>
      <c r="RL145" s="1"/>
      <c r="RM145" s="1"/>
      <c r="RN145" s="1"/>
      <c r="RO145" s="1"/>
      <c r="RP145" s="1"/>
      <c r="RQ145" s="1"/>
      <c r="RR145" s="1"/>
      <c r="RS145" s="1"/>
      <c r="RT145" s="1"/>
      <c r="RU145" s="1"/>
      <c r="RV145" s="1"/>
      <c r="RW145" s="1"/>
      <c r="RX145" s="1"/>
      <c r="RY145" s="1"/>
      <c r="RZ145" s="1"/>
      <c r="SA145" s="1"/>
      <c r="SB145" s="1"/>
      <c r="SC145" s="1"/>
      <c r="SD145" s="1"/>
      <c r="SE145" s="1"/>
      <c r="SF145" s="1"/>
      <c r="SG145" s="1"/>
      <c r="SH145" s="1"/>
      <c r="SI145" s="1"/>
      <c r="SJ145" s="1"/>
      <c r="SK145" s="1"/>
      <c r="SL145" s="1"/>
      <c r="SM145" s="1"/>
      <c r="SN145" s="1"/>
      <c r="SO145" s="1"/>
      <c r="SP145" s="1"/>
      <c r="SQ145" s="1"/>
      <c r="SR145" s="1"/>
      <c r="SS145" s="1"/>
      <c r="ST145" s="1"/>
      <c r="SU145" s="1"/>
      <c r="SV145" s="1"/>
      <c r="SW145" s="1"/>
      <c r="SX145" s="1"/>
      <c r="SY145" s="1"/>
      <c r="SZ145" s="1"/>
      <c r="TA145" s="1"/>
      <c r="TB145" s="1"/>
      <c r="TC145" s="1"/>
      <c r="TD145" s="1"/>
      <c r="TE145" s="1"/>
      <c r="TF145" s="1"/>
      <c r="TG145" s="1"/>
      <c r="TH145" s="1"/>
      <c r="TI145" s="1"/>
      <c r="TJ145" s="1"/>
      <c r="TK145" s="1"/>
      <c r="TL145" s="1"/>
      <c r="TM145" s="1"/>
      <c r="TN145" s="1"/>
      <c r="TO145" s="1"/>
      <c r="TP145" s="1"/>
      <c r="TQ145" s="1"/>
      <c r="TR145" s="1"/>
      <c r="TS145" s="1"/>
      <c r="TT145" s="1"/>
      <c r="TU145" s="1"/>
      <c r="TV145" s="1"/>
      <c r="TW145" s="1"/>
      <c r="TX145" s="1"/>
      <c r="TY145" s="1"/>
      <c r="TZ145" s="1"/>
      <c r="UA145" s="1"/>
      <c r="UB145" s="1"/>
      <c r="UC145" s="1"/>
      <c r="UD145" s="1"/>
      <c r="UE145" s="1"/>
      <c r="UF145" s="1"/>
      <c r="UG145" s="1"/>
      <c r="UH145" s="1"/>
      <c r="UI145" s="1"/>
      <c r="UJ145" s="1"/>
      <c r="UK145" s="1"/>
      <c r="UL145" s="1"/>
      <c r="UM145" s="1"/>
      <c r="UN145" s="1"/>
      <c r="UO145" s="1"/>
      <c r="UP145" s="1"/>
      <c r="UQ145" s="1"/>
      <c r="UR145" s="1"/>
      <c r="US145" s="1"/>
      <c r="UT145" s="1"/>
      <c r="UU145" s="1"/>
      <c r="UV145" s="1"/>
      <c r="UW145" s="1"/>
      <c r="UX145" s="1"/>
      <c r="UY145" s="1"/>
      <c r="UZ145" s="1"/>
      <c r="VA145" s="1"/>
      <c r="VB145" s="1"/>
      <c r="VC145" s="1"/>
      <c r="VD145" s="1"/>
      <c r="VE145" s="1"/>
      <c r="VF145" s="1"/>
      <c r="VG145" s="1"/>
      <c r="VH145" s="1"/>
      <c r="VI145" s="1"/>
      <c r="VJ145" s="1"/>
      <c r="VK145" s="1"/>
      <c r="VL145" s="1"/>
      <c r="VM145" s="1"/>
      <c r="VN145" s="1"/>
      <c r="VO145" s="1"/>
      <c r="VP145" s="1"/>
      <c r="VQ145" s="1"/>
      <c r="VR145" s="1"/>
      <c r="VS145" s="1"/>
      <c r="VT145" s="1"/>
      <c r="VU145" s="1"/>
      <c r="VV145" s="1"/>
      <c r="VW145" s="1"/>
      <c r="VX145" s="1"/>
      <c r="VY145" s="1"/>
      <c r="VZ145" s="1"/>
      <c r="WA145" s="1"/>
      <c r="WB145" s="1"/>
      <c r="WC145" s="1"/>
      <c r="WD145" s="1"/>
      <c r="WE145" s="1"/>
      <c r="WF145" s="1"/>
      <c r="WG145" s="1"/>
      <c r="WH145" s="1"/>
      <c r="WI145" s="1"/>
      <c r="WJ145" s="1"/>
      <c r="WK145" s="1"/>
      <c r="WL145" s="1"/>
      <c r="WM145" s="1"/>
      <c r="WN145" s="1"/>
      <c r="WO145" s="1"/>
      <c r="WP145" s="1"/>
      <c r="WQ145" s="1"/>
      <c r="WR145" s="1"/>
      <c r="WS145" s="1"/>
      <c r="WT145" s="1"/>
      <c r="WU145" s="1"/>
      <c r="WV145" s="1"/>
      <c r="WW145" s="1"/>
      <c r="WX145" s="1"/>
      <c r="WY145" s="1"/>
      <c r="WZ145" s="1"/>
      <c r="XA145" s="1"/>
      <c r="XB145" s="1"/>
      <c r="XC145" s="1"/>
      <c r="XD145" s="1"/>
      <c r="XE145" s="1"/>
      <c r="XF145" s="1"/>
      <c r="XG145" s="1"/>
      <c r="XH145" s="1"/>
      <c r="XI145" s="1"/>
      <c r="XJ145" s="1"/>
      <c r="XK145" s="1"/>
      <c r="XL145" s="1"/>
      <c r="XM145" s="1"/>
      <c r="XN145" s="1"/>
      <c r="XO145" s="1"/>
      <c r="XP145" s="1"/>
      <c r="XQ145" s="1"/>
      <c r="XR145" s="1"/>
      <c r="XS145" s="1"/>
      <c r="XT145" s="1"/>
      <c r="XU145" s="1"/>
      <c r="XV145" s="1"/>
      <c r="XW145" s="1"/>
      <c r="XX145" s="1"/>
      <c r="XY145" s="1"/>
      <c r="XZ145" s="1"/>
      <c r="YA145" s="1"/>
      <c r="YB145" s="1"/>
      <c r="YC145" s="1"/>
      <c r="YD145" s="1"/>
      <c r="YE145" s="1"/>
      <c r="YF145" s="1"/>
      <c r="YG145" s="1"/>
      <c r="YH145" s="1"/>
      <c r="YI145" s="1"/>
      <c r="YJ145" s="1"/>
      <c r="YK145" s="1"/>
      <c r="YL145" s="1"/>
      <c r="YM145" s="1"/>
      <c r="YN145" s="1"/>
      <c r="YO145" s="1"/>
      <c r="YP145" s="1"/>
      <c r="YQ145" s="1"/>
      <c r="YR145" s="1"/>
      <c r="YS145" s="1"/>
      <c r="YT145" s="1"/>
      <c r="YU145" s="1"/>
      <c r="YV145" s="1"/>
      <c r="YW145" s="1"/>
      <c r="YX145" s="1"/>
      <c r="YY145" s="1"/>
      <c r="YZ145" s="1"/>
      <c r="ZA145" s="1"/>
      <c r="ZB145" s="1"/>
      <c r="ZC145" s="1"/>
      <c r="ZD145" s="1"/>
      <c r="ZE145" s="1"/>
      <c r="ZF145" s="1"/>
      <c r="ZG145" s="1"/>
      <c r="ZH145" s="1"/>
      <c r="ZI145" s="1"/>
      <c r="ZJ145" s="1"/>
      <c r="ZK145" s="1"/>
      <c r="ZL145" s="1"/>
      <c r="ZM145" s="1"/>
      <c r="ZN145" s="1"/>
      <c r="ZO145" s="1"/>
      <c r="ZP145" s="1"/>
      <c r="ZQ145" s="1"/>
      <c r="ZR145" s="1"/>
      <c r="ZS145" s="1"/>
      <c r="ZT145" s="1"/>
      <c r="ZU145" s="1"/>
      <c r="ZV145" s="1"/>
      <c r="ZW145" s="1"/>
      <c r="ZX145" s="1"/>
      <c r="ZY145" s="1"/>
      <c r="ZZ145" s="1"/>
      <c r="AAA145" s="1"/>
      <c r="AAB145" s="1"/>
      <c r="AAC145" s="1"/>
      <c r="AAD145" s="1"/>
      <c r="AAE145" s="1"/>
      <c r="AAF145" s="1"/>
      <c r="AAG145" s="1"/>
      <c r="AAH145" s="1"/>
      <c r="AAI145" s="1"/>
      <c r="AAJ145" s="1"/>
      <c r="AAK145" s="1"/>
      <c r="AAL145" s="1"/>
      <c r="AAM145" s="1"/>
      <c r="AAN145" s="1"/>
      <c r="AAO145" s="1"/>
      <c r="AAP145" s="1"/>
      <c r="AAQ145" s="1"/>
      <c r="AAR145" s="1"/>
      <c r="AAS145" s="1"/>
      <c r="AAT145" s="1"/>
      <c r="AAU145" s="1"/>
      <c r="AAV145" s="1"/>
      <c r="AAW145" s="1"/>
      <c r="AAX145" s="1"/>
      <c r="AAY145" s="1"/>
      <c r="AAZ145" s="1"/>
      <c r="ABA145" s="1"/>
      <c r="ABB145" s="1"/>
      <c r="ABC145" s="1"/>
      <c r="ABD145" s="1"/>
      <c r="ABE145" s="1"/>
      <c r="ABF145" s="1"/>
      <c r="ABG145" s="1"/>
      <c r="ABH145" s="1"/>
      <c r="ABI145" s="1"/>
      <c r="ABJ145" s="1"/>
      <c r="ABK145" s="1"/>
      <c r="ABL145" s="1"/>
      <c r="ABM145" s="1"/>
      <c r="ABN145" s="1"/>
      <c r="ABO145" s="1"/>
      <c r="ABP145" s="1"/>
      <c r="ABQ145" s="1"/>
      <c r="ABR145" s="1"/>
      <c r="ABS145" s="1"/>
      <c r="ABT145" s="1"/>
      <c r="ABU145" s="1"/>
      <c r="ABV145" s="1"/>
      <c r="ABW145" s="1"/>
      <c r="ABX145" s="1"/>
      <c r="ABY145" s="1"/>
      <c r="ABZ145" s="1"/>
      <c r="ACA145" s="1"/>
      <c r="ACB145" s="1"/>
      <c r="ACC145" s="1"/>
      <c r="ACD145" s="1"/>
      <c r="ACE145" s="1"/>
      <c r="ACF145" s="1"/>
      <c r="ACG145" s="1"/>
      <c r="ACH145" s="1"/>
      <c r="ACI145" s="1"/>
      <c r="ACJ145" s="1"/>
      <c r="ACK145" s="1"/>
      <c r="ACL145" s="1"/>
      <c r="ACM145" s="1"/>
      <c r="ACN145" s="1"/>
      <c r="ACO145" s="1"/>
      <c r="ACP145" s="1"/>
      <c r="ACQ145" s="1"/>
      <c r="ACR145" s="1"/>
      <c r="ACS145" s="1"/>
      <c r="ACT145" s="1"/>
      <c r="ACU145" s="1"/>
      <c r="ACV145" s="1"/>
      <c r="ACW145" s="1"/>
      <c r="ACX145" s="1"/>
      <c r="ACY145" s="1"/>
      <c r="ACZ145" s="1"/>
      <c r="ADA145" s="1"/>
      <c r="ADB145" s="1"/>
      <c r="ADC145" s="1"/>
      <c r="ADD145" s="1"/>
      <c r="ADE145" s="1"/>
      <c r="ADF145" s="1"/>
      <c r="ADG145" s="1"/>
      <c r="ADH145" s="1"/>
      <c r="ADI145" s="1"/>
      <c r="ADJ145" s="1"/>
      <c r="ADK145" s="1"/>
      <c r="ADL145" s="1"/>
      <c r="ADM145" s="1"/>
      <c r="ADN145" s="1"/>
      <c r="ADO145" s="1"/>
      <c r="ADP145" s="1"/>
      <c r="ADQ145" s="1"/>
      <c r="ADR145" s="1"/>
      <c r="ADS145" s="1"/>
      <c r="ADT145" s="1"/>
      <c r="ADU145" s="1"/>
      <c r="ADV145" s="1"/>
      <c r="ADW145" s="1"/>
      <c r="ADX145" s="1"/>
      <c r="ADY145" s="1"/>
      <c r="ADZ145" s="1"/>
      <c r="AEA145" s="1"/>
      <c r="AEB145" s="1"/>
      <c r="AEC145" s="1"/>
      <c r="AED145" s="1"/>
      <c r="AEE145" s="1"/>
      <c r="AEF145" s="1"/>
      <c r="AEG145" s="1"/>
      <c r="AEH145" s="1"/>
      <c r="AEI145" s="1"/>
      <c r="AEJ145" s="1"/>
      <c r="AEK145" s="1"/>
      <c r="AEL145" s="1"/>
      <c r="AEM145" s="1"/>
      <c r="AEN145" s="1"/>
      <c r="AEO145" s="1"/>
      <c r="AEP145" s="1"/>
      <c r="AEQ145" s="1"/>
      <c r="AER145" s="1"/>
      <c r="AES145" s="1"/>
      <c r="AET145" s="1"/>
      <c r="AEU145" s="1"/>
      <c r="AEV145" s="1"/>
      <c r="AEW145" s="1"/>
      <c r="AEX145" s="1"/>
      <c r="AEY145" s="1"/>
      <c r="AEZ145" s="1"/>
      <c r="AFA145" s="1"/>
      <c r="AFB145" s="1"/>
      <c r="AFC145" s="1"/>
      <c r="AFD145" s="1"/>
      <c r="AFE145" s="1"/>
      <c r="AFF145" s="1"/>
      <c r="AFG145" s="1"/>
      <c r="AFH145" s="1"/>
      <c r="AFI145" s="1"/>
      <c r="AFJ145" s="1"/>
      <c r="AFK145" s="1"/>
      <c r="AFL145" s="1"/>
      <c r="AFM145" s="1"/>
      <c r="AFN145" s="1"/>
      <c r="AFO145" s="1"/>
      <c r="AFP145" s="1"/>
      <c r="AFQ145" s="1"/>
      <c r="AFR145" s="1"/>
      <c r="AFS145" s="1"/>
      <c r="AFT145" s="1"/>
      <c r="AFU145" s="1"/>
      <c r="AFV145" s="1"/>
      <c r="AFW145" s="1"/>
      <c r="AFX145" s="1"/>
      <c r="AFY145" s="1"/>
      <c r="AFZ145" s="1"/>
      <c r="AGA145" s="1"/>
      <c r="AGB145" s="1"/>
      <c r="AGC145" s="1"/>
      <c r="AGD145" s="1"/>
      <c r="AGE145" s="1"/>
      <c r="AGF145" s="1"/>
      <c r="AGG145" s="1"/>
      <c r="AGH145" s="1"/>
      <c r="AGI145" s="1"/>
      <c r="AGJ145" s="1"/>
      <c r="AGK145" s="1"/>
      <c r="AGL145" s="1"/>
      <c r="AGM145" s="1"/>
      <c r="AGN145" s="1"/>
      <c r="AGO145" s="1"/>
      <c r="AGP145" s="1"/>
      <c r="AGQ145" s="1"/>
      <c r="AGR145" s="1"/>
      <c r="AGS145" s="1"/>
      <c r="AGT145" s="1"/>
      <c r="AGU145" s="1"/>
      <c r="AGV145" s="1"/>
      <c r="AGW145" s="1"/>
      <c r="AGX145" s="1"/>
      <c r="AGY145" s="1"/>
      <c r="AGZ145" s="1"/>
      <c r="AHA145" s="1"/>
      <c r="AHB145" s="1"/>
      <c r="AHC145" s="1"/>
      <c r="AHD145" s="1"/>
      <c r="AHE145" s="1"/>
      <c r="AHF145" s="1"/>
      <c r="AHG145" s="1"/>
      <c r="AHH145" s="1"/>
      <c r="AHI145" s="1"/>
      <c r="AHJ145" s="1"/>
      <c r="AHK145" s="1"/>
      <c r="AHL145" s="1"/>
      <c r="AHM145" s="1"/>
      <c r="AHN145" s="1"/>
      <c r="AHO145" s="1"/>
      <c r="AHP145" s="1"/>
      <c r="AHQ145" s="1"/>
      <c r="AHR145" s="1"/>
      <c r="AHS145" s="1"/>
      <c r="AHT145" s="1"/>
      <c r="AHU145" s="1"/>
      <c r="AHV145" s="1"/>
      <c r="AHW145" s="1"/>
      <c r="AHX145" s="1"/>
      <c r="AHY145" s="1"/>
      <c r="AHZ145" s="1"/>
      <c r="AIA145" s="1"/>
      <c r="AIB145" s="1"/>
      <c r="AIC145" s="1"/>
      <c r="AID145" s="1"/>
      <c r="AIE145" s="1"/>
      <c r="AIF145" s="1"/>
      <c r="AIG145" s="1"/>
      <c r="AIH145" s="1"/>
      <c r="AII145" s="1"/>
      <c r="AIJ145" s="1"/>
      <c r="AIK145" s="1"/>
      <c r="AIL145" s="1"/>
      <c r="AIM145" s="1"/>
      <c r="AIN145" s="1"/>
      <c r="AIO145" s="1"/>
      <c r="AIP145" s="1"/>
      <c r="AIQ145" s="1"/>
      <c r="AIR145" s="1"/>
      <c r="AIS145" s="1"/>
      <c r="AIT145" s="1"/>
      <c r="AIU145" s="1"/>
      <c r="AIV145" s="1"/>
      <c r="AIW145" s="1"/>
      <c r="AIX145" s="1"/>
      <c r="AIY145" s="1"/>
      <c r="AIZ145" s="1"/>
      <c r="AJA145" s="1"/>
      <c r="AJB145" s="1"/>
      <c r="AJC145" s="1"/>
      <c r="AJD145" s="1"/>
      <c r="AJE145" s="1"/>
      <c r="AJF145" s="1"/>
      <c r="AJG145" s="1"/>
      <c r="AJH145" s="1"/>
      <c r="AJI145" s="1"/>
      <c r="AJJ145" s="1"/>
      <c r="AJK145" s="1"/>
      <c r="AJL145" s="1"/>
      <c r="AJM145" s="1"/>
      <c r="AJN145" s="1"/>
      <c r="AJO145" s="1"/>
      <c r="AJP145" s="1"/>
      <c r="AJQ145" s="1"/>
      <c r="AJR145" s="1"/>
      <c r="AJS145" s="1"/>
      <c r="AJT145" s="1"/>
      <c r="AJU145" s="1"/>
      <c r="AJV145" s="1"/>
      <c r="AJW145" s="1"/>
      <c r="AJX145" s="1"/>
      <c r="AJY145" s="1"/>
      <c r="AJZ145" s="1"/>
      <c r="AKA145" s="1"/>
      <c r="AKB145" s="1"/>
      <c r="AKC145" s="1"/>
      <c r="AKD145" s="1"/>
      <c r="AKE145" s="1"/>
      <c r="AKF145" s="1"/>
      <c r="AKG145" s="1"/>
      <c r="AKH145" s="1"/>
      <c r="AKI145" s="1"/>
      <c r="AKJ145" s="1"/>
      <c r="AKK145" s="1"/>
      <c r="AKL145" s="1"/>
      <c r="AKM145" s="1"/>
      <c r="AKN145" s="1"/>
      <c r="AKO145" s="1"/>
      <c r="AKP145" s="1"/>
      <c r="AKQ145" s="1"/>
      <c r="AKR145" s="1"/>
      <c r="AKS145" s="1"/>
      <c r="AKT145" s="1"/>
      <c r="AKU145" s="1"/>
      <c r="AKV145" s="1"/>
      <c r="AKW145" s="1"/>
      <c r="AKX145" s="1"/>
      <c r="AKY145" s="1"/>
      <c r="AKZ145" s="1"/>
      <c r="ALA145" s="1"/>
      <c r="ALB145" s="1"/>
      <c r="ALC145" s="1"/>
      <c r="ALD145" s="1"/>
      <c r="ALE145" s="1"/>
      <c r="ALF145" s="1"/>
      <c r="ALG145" s="1"/>
      <c r="ALH145" s="1"/>
      <c r="ALI145" s="1"/>
      <c r="ALJ145" s="1"/>
      <c r="ALK145" s="1"/>
      <c r="ALL145" s="1"/>
      <c r="ALM145" s="1"/>
      <c r="ALN145" s="1"/>
      <c r="ALO145" s="1"/>
      <c r="ALP145" s="1"/>
      <c r="ALQ145" s="1"/>
      <c r="ALR145" s="1"/>
      <c r="ALS145" s="1"/>
      <c r="ALT145" s="1"/>
      <c r="ALU145" s="1"/>
      <c r="ALV145" s="1"/>
      <c r="ALW145" s="1"/>
      <c r="ALX145" s="1"/>
      <c r="ALY145" s="1"/>
      <c r="ALZ145" s="1"/>
      <c r="AMA145" s="1"/>
      <c r="AMB145" s="1"/>
      <c r="AMC145" s="1"/>
      <c r="AMD145" s="1"/>
      <c r="AME145" s="1"/>
      <c r="AMF145" s="1"/>
      <c r="AMG145" s="1"/>
      <c r="AMH145" s="1"/>
      <c r="AMI145" s="1"/>
      <c r="AMJ145" s="1"/>
      <c r="AMK145" s="1"/>
      <c r="AML145" s="1"/>
      <c r="AMM145" s="1"/>
      <c r="AMN145" s="1"/>
      <c r="AMO145" s="1"/>
      <c r="AMP145" s="1"/>
      <c r="AMQ145" s="1"/>
      <c r="AMR145" s="1"/>
      <c r="AMS145" s="1"/>
      <c r="AMT145" s="1"/>
      <c r="AMU145" s="1"/>
      <c r="AMV145" s="1"/>
      <c r="AMW145" s="1"/>
      <c r="AMX145" s="1"/>
      <c r="AMY145" s="1"/>
      <c r="AMZ145" s="1"/>
      <c r="ANA145" s="1"/>
      <c r="ANB145" s="1"/>
      <c r="ANC145" s="1"/>
      <c r="AND145" s="1"/>
      <c r="ANE145" s="1"/>
      <c r="ANF145" s="1"/>
      <c r="ANG145" s="1"/>
      <c r="ANH145" s="1"/>
      <c r="ANI145" s="1"/>
      <c r="ANJ145" s="1"/>
      <c r="ANK145" s="1"/>
      <c r="ANL145" s="1"/>
      <c r="ANM145" s="1"/>
      <c r="ANN145" s="1"/>
      <c r="ANO145" s="1"/>
      <c r="ANP145" s="1"/>
      <c r="ANQ145" s="1"/>
      <c r="ANR145" s="1"/>
      <c r="ANS145" s="1"/>
      <c r="ANT145" s="1"/>
      <c r="ANU145" s="1"/>
      <c r="ANV145" s="1"/>
      <c r="ANW145" s="1"/>
      <c r="ANX145" s="1"/>
      <c r="ANY145" s="1"/>
      <c r="ANZ145" s="1"/>
      <c r="AOA145" s="1"/>
      <c r="AOB145" s="1"/>
      <c r="AOC145" s="1"/>
      <c r="AOD145" s="1"/>
      <c r="AOE145" s="1"/>
      <c r="AOF145" s="1"/>
      <c r="AOG145" s="1"/>
      <c r="AOH145" s="1"/>
      <c r="AOI145" s="1"/>
      <c r="AOJ145" s="1"/>
      <c r="AOK145" s="1"/>
      <c r="AOL145" s="1"/>
      <c r="AOM145" s="1"/>
      <c r="AON145" s="1"/>
      <c r="AOO145" s="1"/>
      <c r="AOP145" s="1"/>
      <c r="AOQ145" s="1"/>
      <c r="AOR145" s="1"/>
      <c r="AOS145" s="1"/>
      <c r="AOT145" s="1"/>
      <c r="AOU145" s="1"/>
      <c r="AOV145" s="1"/>
      <c r="AOW145" s="1"/>
      <c r="AOX145" s="1"/>
      <c r="AOY145" s="1"/>
      <c r="AOZ145" s="1"/>
      <c r="APA145" s="1"/>
      <c r="APB145" s="1"/>
      <c r="APC145" s="1"/>
      <c r="APD145" s="1"/>
      <c r="APE145" s="1"/>
      <c r="APF145" s="1"/>
      <c r="APG145" s="1"/>
      <c r="APH145" s="1"/>
      <c r="API145" s="1"/>
      <c r="APJ145" s="1"/>
      <c r="APK145" s="1"/>
      <c r="APL145" s="1"/>
      <c r="APM145" s="1"/>
      <c r="APN145" s="1"/>
      <c r="APO145" s="1"/>
      <c r="APP145" s="1"/>
      <c r="APQ145" s="1"/>
      <c r="APR145" s="1"/>
      <c r="APS145" s="1"/>
      <c r="APT145" s="1"/>
      <c r="APU145" s="1"/>
      <c r="APV145" s="1"/>
      <c r="APW145" s="1"/>
      <c r="APX145" s="1"/>
      <c r="APY145" s="1"/>
      <c r="APZ145" s="1"/>
      <c r="AQA145" s="1"/>
      <c r="AQB145" s="1"/>
      <c r="AQC145" s="1"/>
      <c r="AQD145" s="1"/>
      <c r="AQE145" s="1"/>
      <c r="AQF145" s="1"/>
      <c r="AQG145" s="1"/>
      <c r="AQH145" s="1"/>
      <c r="AQI145" s="1"/>
      <c r="AQJ145" s="1"/>
      <c r="AQK145" s="1"/>
      <c r="AQL145" s="1"/>
      <c r="AQM145" s="1"/>
      <c r="AQN145" s="1"/>
      <c r="AQO145" s="1"/>
      <c r="AQP145" s="1"/>
      <c r="AQQ145" s="1"/>
      <c r="AQR145" s="1"/>
      <c r="AQS145" s="1"/>
      <c r="AQT145" s="1"/>
      <c r="AQU145" s="1"/>
      <c r="AQV145" s="1"/>
      <c r="AQW145" s="1"/>
      <c r="AQX145" s="1"/>
      <c r="AQY145" s="1"/>
      <c r="AQZ145" s="1"/>
      <c r="ARA145" s="1"/>
      <c r="ARB145" s="1"/>
      <c r="ARC145" s="1"/>
      <c r="ARD145" s="1"/>
      <c r="ARE145" s="1"/>
      <c r="ARF145" s="1"/>
      <c r="ARG145" s="1"/>
      <c r="ARH145" s="1"/>
      <c r="ARI145" s="1"/>
      <c r="ARJ145" s="1"/>
      <c r="ARK145" s="1"/>
      <c r="ARL145" s="1"/>
      <c r="ARM145" s="1"/>
      <c r="ARN145" s="1"/>
      <c r="ARO145" s="1"/>
      <c r="ARP145" s="1"/>
      <c r="ARQ145" s="1"/>
      <c r="ARR145" s="1"/>
      <c r="ARS145" s="1"/>
      <c r="ART145" s="1"/>
      <c r="ARU145" s="1"/>
      <c r="ARV145" s="1"/>
      <c r="ARW145" s="1"/>
      <c r="ARX145" s="1"/>
      <c r="ARY145" s="1"/>
      <c r="ARZ145" s="1"/>
      <c r="ASA145" s="1"/>
      <c r="ASB145" s="1"/>
      <c r="ASC145" s="1"/>
      <c r="ASD145" s="1"/>
      <c r="ASE145" s="1"/>
      <c r="ASF145" s="1"/>
      <c r="ASG145" s="1"/>
      <c r="ASH145" s="1"/>
      <c r="ASI145" s="1"/>
      <c r="ASJ145" s="1"/>
      <c r="ASK145" s="1"/>
      <c r="ASL145" s="1"/>
      <c r="ASM145" s="1"/>
      <c r="ASN145" s="1"/>
      <c r="ASO145" s="1"/>
      <c r="ASP145" s="1"/>
      <c r="ASQ145" s="1"/>
      <c r="ASR145" s="1"/>
      <c r="ASS145" s="1"/>
      <c r="AST145" s="1"/>
      <c r="ASU145" s="1"/>
      <c r="ASV145" s="1"/>
      <c r="ASW145" s="1"/>
      <c r="ASX145" s="1"/>
      <c r="ASY145" s="1"/>
      <c r="ASZ145" s="1"/>
      <c r="ATA145" s="1"/>
      <c r="ATB145" s="1"/>
      <c r="ATC145" s="1"/>
      <c r="ATD145" s="1"/>
      <c r="ATE145" s="1"/>
      <c r="ATF145" s="1"/>
      <c r="ATG145" s="1"/>
      <c r="ATH145" s="1"/>
      <c r="ATI145" s="1"/>
      <c r="ATJ145" s="1"/>
      <c r="ATK145" s="1"/>
      <c r="ATL145" s="1"/>
      <c r="ATM145" s="1"/>
      <c r="ATN145" s="1"/>
      <c r="ATO145" s="1"/>
      <c r="ATP145" s="1"/>
      <c r="ATQ145" s="1"/>
      <c r="ATR145" s="1"/>
      <c r="ATS145" s="1"/>
      <c r="ATT145" s="1"/>
      <c r="ATU145" s="1"/>
      <c r="ATV145" s="1"/>
      <c r="ATW145" s="1"/>
      <c r="ATX145" s="1"/>
      <c r="ATY145" s="1"/>
      <c r="ATZ145" s="1"/>
      <c r="AUA145" s="1"/>
      <c r="AUB145" s="1"/>
      <c r="AUC145" s="1"/>
      <c r="AUD145" s="1"/>
      <c r="AUE145" s="1"/>
      <c r="AUF145" s="1"/>
      <c r="AUG145" s="1"/>
      <c r="AUH145" s="1"/>
      <c r="AUI145" s="1"/>
      <c r="AUJ145" s="1"/>
      <c r="AUK145" s="1"/>
    </row>
    <row r="146" spans="1:1233" s="519" customFormat="1" ht="14.25">
      <c r="A146" s="53"/>
      <c r="B146" s="98" t="str">
        <f>IF('Client Info'!$F$103="Yes",'Client Info'!$F$61,"N/A")</f>
        <v>N/A</v>
      </c>
      <c r="C146" s="99" t="str">
        <f>IF(B146="ISO 45001",'Client Info'!$B103,"N/A")</f>
        <v>N/A</v>
      </c>
      <c r="D146" s="182"/>
      <c r="E146" s="839">
        <f>'Effective Employees'!F132</f>
        <v>0</v>
      </c>
      <c r="F146" s="831"/>
      <c r="G146" s="840">
        <f>AQ$378</f>
        <v>0</v>
      </c>
      <c r="H146" s="840">
        <f ca="1">(1/3)*AQ378*T146*V146*X146*Z146</f>
        <v>0</v>
      </c>
      <c r="I146" s="840">
        <f ca="1">(2/3)*AQ378*T146*V146*X146*Z146</f>
        <v>0</v>
      </c>
      <c r="J146" s="840" t="e">
        <f ca="1">AQ379*T146*V146*X146*Z146/$AA$10</f>
        <v>#N/A</v>
      </c>
      <c r="K146" s="840">
        <f>IF($K$19="",0,AQ379*T146*V146*X146*Z146/$AA$10)</f>
        <v>0</v>
      </c>
      <c r="L146" s="840">
        <f>IF($L$19="",0,AQ379*T146*V146*X146*Z146/$AA$10)</f>
        <v>0</v>
      </c>
      <c r="M146" s="841" t="e">
        <f ca="1">IF($M$19="",0,AQ379*T146*V146*X146*Z146/$AA$10)</f>
        <v>#N/A</v>
      </c>
      <c r="N146" s="841" t="e">
        <f ca="1">AQ379*T146*V146*X146*Z146/$AA$10</f>
        <v>#N/A</v>
      </c>
      <c r="O146" s="842">
        <f ca="1">AQ380*T146*V146*X146*Z146</f>
        <v>0</v>
      </c>
      <c r="P146" s="53"/>
      <c r="Q146" s="53"/>
      <c r="R146" s="67"/>
      <c r="S146" s="709">
        <f>1</f>
        <v>1</v>
      </c>
      <c r="T146" s="709">
        <f>IF(S146=0.2,S146+1,1)</f>
        <v>1</v>
      </c>
      <c r="U146" s="710">
        <f ca="1">'Adjustment Factors'!BC551</f>
        <v>0</v>
      </c>
      <c r="V146" s="711">
        <f ca="1">U146+1</f>
        <v>1</v>
      </c>
      <c r="W146" s="712">
        <f>-'Client Info'!$C$55/100</f>
        <v>0</v>
      </c>
      <c r="X146" s="712">
        <f>W146+1</f>
        <v>1</v>
      </c>
      <c r="Y146" s="712">
        <f>IF(Overview!$C$15="Yes",1,0)</f>
        <v>0</v>
      </c>
      <c r="Z146" s="712">
        <f>IF(Y146=1,IF('Integrated Reduction'!$C$29="",1,('Integrated Reduction'!$C$29/100+1)),1)</f>
        <v>1</v>
      </c>
      <c r="AA146" s="712">
        <f>IF(Sampling!F154="Yes",1,0)</f>
        <v>0</v>
      </c>
      <c r="AB146" s="712">
        <f>IF(Sampling!L154="Yes",1,0)</f>
        <v>0</v>
      </c>
      <c r="AC146" s="712">
        <f>IF(Sampling!G154="Yes",1,0)</f>
        <v>0</v>
      </c>
      <c r="AD146" s="712">
        <f>IF(Sampling!H154="Yes",1,0)</f>
        <v>0</v>
      </c>
      <c r="AE146" s="712">
        <f>IF(Sampling!I154="Yes",1,0)</f>
        <v>0</v>
      </c>
      <c r="AF146" s="712">
        <f>IF(Sampling!J154="Yes",1,0)</f>
        <v>0</v>
      </c>
      <c r="AG146" s="713">
        <f>IF(Sampling!K154="Yes",1,0)</f>
        <v>0</v>
      </c>
      <c r="AH146" s="792">
        <f t="shared" ca="1" si="34"/>
        <v>0</v>
      </c>
      <c r="AI146" s="792">
        <f t="shared" ca="1" si="33"/>
        <v>0</v>
      </c>
      <c r="AJ146" s="792" t="e">
        <f t="shared" ca="1" si="14"/>
        <v>#N/A</v>
      </c>
      <c r="AK146" s="792">
        <f t="shared" si="67"/>
        <v>0</v>
      </c>
      <c r="AL146" s="792">
        <f t="shared" si="68"/>
        <v>0</v>
      </c>
      <c r="AM146" s="792" t="e">
        <f t="shared" ca="1" si="69"/>
        <v>#N/A</v>
      </c>
      <c r="AN146" s="792" t="e">
        <f t="shared" ca="1" si="70"/>
        <v>#N/A</v>
      </c>
      <c r="AO146" s="792">
        <f t="shared" ca="1" si="35"/>
        <v>0</v>
      </c>
      <c r="AP146" s="792">
        <f t="shared" ca="1" si="36"/>
        <v>0</v>
      </c>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c r="MP146" s="1"/>
      <c r="MQ146" s="1"/>
      <c r="MR146" s="1"/>
      <c r="MS146" s="1"/>
      <c r="MT146" s="1"/>
      <c r="MU146" s="1"/>
      <c r="MV146" s="1"/>
      <c r="MW146" s="1"/>
      <c r="MX146" s="1"/>
      <c r="MY146" s="1"/>
      <c r="MZ146" s="1"/>
      <c r="NA146" s="1"/>
      <c r="NB146" s="1"/>
      <c r="NC146" s="1"/>
      <c r="ND146" s="1"/>
      <c r="NE146" s="1"/>
      <c r="NF146" s="1"/>
      <c r="NG146" s="1"/>
      <c r="NH146" s="1"/>
      <c r="NI146" s="1"/>
      <c r="NJ146" s="1"/>
      <c r="NK146" s="1"/>
      <c r="NL146" s="1"/>
      <c r="NM146" s="1"/>
      <c r="NN146" s="1"/>
      <c r="NO146" s="1"/>
      <c r="NP146" s="1"/>
      <c r="NQ146" s="1"/>
      <c r="NR146" s="1"/>
      <c r="NS146" s="1"/>
      <c r="NT146" s="1"/>
      <c r="NU146" s="1"/>
      <c r="NV146" s="1"/>
      <c r="NW146" s="1"/>
      <c r="NX146" s="1"/>
      <c r="NY146" s="1"/>
      <c r="NZ146" s="1"/>
      <c r="OA146" s="1"/>
      <c r="OB146" s="1"/>
      <c r="OC146" s="1"/>
      <c r="OD146" s="1"/>
      <c r="OE146" s="1"/>
      <c r="OF146" s="1"/>
      <c r="OG146" s="1"/>
      <c r="OH146" s="1"/>
      <c r="OI146" s="1"/>
      <c r="OJ146" s="1"/>
      <c r="OK146" s="1"/>
      <c r="OL146" s="1"/>
      <c r="OM146" s="1"/>
      <c r="ON146" s="1"/>
      <c r="OO146" s="1"/>
      <c r="OP146" s="1"/>
      <c r="OQ146" s="1"/>
      <c r="OR146" s="1"/>
      <c r="OS146" s="1"/>
      <c r="OT146" s="1"/>
      <c r="OU146" s="1"/>
      <c r="OV146" s="1"/>
      <c r="OW146" s="1"/>
      <c r="OX146" s="1"/>
      <c r="OY146" s="1"/>
      <c r="OZ146" s="1"/>
      <c r="PA146" s="1"/>
      <c r="PB146" s="1"/>
      <c r="PC146" s="1"/>
      <c r="PD146" s="1"/>
      <c r="PE146" s="1"/>
      <c r="PF146" s="1"/>
      <c r="PG146" s="1"/>
      <c r="PH146" s="1"/>
      <c r="PI146" s="1"/>
      <c r="PJ146" s="1"/>
      <c r="PK146" s="1"/>
      <c r="PL146" s="1"/>
      <c r="PM146" s="1"/>
      <c r="PN146" s="1"/>
      <c r="PO146" s="1"/>
      <c r="PP146" s="1"/>
      <c r="PQ146" s="1"/>
      <c r="PR146" s="1"/>
      <c r="PS146" s="1"/>
      <c r="PT146" s="1"/>
      <c r="PU146" s="1"/>
      <c r="PV146" s="1"/>
      <c r="PW146" s="1"/>
      <c r="PX146" s="1"/>
      <c r="PY146" s="1"/>
      <c r="PZ146" s="1"/>
      <c r="QA146" s="1"/>
      <c r="QB146" s="1"/>
      <c r="QC146" s="1"/>
      <c r="QD146" s="1"/>
      <c r="QE146" s="1"/>
      <c r="QF146" s="1"/>
      <c r="QG146" s="1"/>
      <c r="QH146" s="1"/>
      <c r="QI146" s="1"/>
      <c r="QJ146" s="1"/>
      <c r="QK146" s="1"/>
      <c r="QL146" s="1"/>
      <c r="QM146" s="1"/>
      <c r="QN146" s="1"/>
      <c r="QO146" s="1"/>
      <c r="QP146" s="1"/>
      <c r="QQ146" s="1"/>
      <c r="QR146" s="1"/>
      <c r="QS146" s="1"/>
      <c r="QT146" s="1"/>
      <c r="QU146" s="1"/>
      <c r="QV146" s="1"/>
      <c r="QW146" s="1"/>
      <c r="QX146" s="1"/>
      <c r="QY146" s="1"/>
      <c r="QZ146" s="1"/>
      <c r="RA146" s="1"/>
      <c r="RB146" s="1"/>
      <c r="RC146" s="1"/>
      <c r="RD146" s="1"/>
      <c r="RE146" s="1"/>
      <c r="RF146" s="1"/>
      <c r="RG146" s="1"/>
      <c r="RH146" s="1"/>
      <c r="RI146" s="1"/>
      <c r="RJ146" s="1"/>
      <c r="RK146" s="1"/>
      <c r="RL146" s="1"/>
      <c r="RM146" s="1"/>
      <c r="RN146" s="1"/>
      <c r="RO146" s="1"/>
      <c r="RP146" s="1"/>
      <c r="RQ146" s="1"/>
      <c r="RR146" s="1"/>
      <c r="RS146" s="1"/>
      <c r="RT146" s="1"/>
      <c r="RU146" s="1"/>
      <c r="RV146" s="1"/>
      <c r="RW146" s="1"/>
      <c r="RX146" s="1"/>
      <c r="RY146" s="1"/>
      <c r="RZ146" s="1"/>
      <c r="SA146" s="1"/>
      <c r="SB146" s="1"/>
      <c r="SC146" s="1"/>
      <c r="SD146" s="1"/>
      <c r="SE146" s="1"/>
      <c r="SF146" s="1"/>
      <c r="SG146" s="1"/>
      <c r="SH146" s="1"/>
      <c r="SI146" s="1"/>
      <c r="SJ146" s="1"/>
      <c r="SK146" s="1"/>
      <c r="SL146" s="1"/>
      <c r="SM146" s="1"/>
      <c r="SN146" s="1"/>
      <c r="SO146" s="1"/>
      <c r="SP146" s="1"/>
      <c r="SQ146" s="1"/>
      <c r="SR146" s="1"/>
      <c r="SS146" s="1"/>
      <c r="ST146" s="1"/>
      <c r="SU146" s="1"/>
      <c r="SV146" s="1"/>
      <c r="SW146" s="1"/>
      <c r="SX146" s="1"/>
      <c r="SY146" s="1"/>
      <c r="SZ146" s="1"/>
      <c r="TA146" s="1"/>
      <c r="TB146" s="1"/>
      <c r="TC146" s="1"/>
      <c r="TD146" s="1"/>
      <c r="TE146" s="1"/>
      <c r="TF146" s="1"/>
      <c r="TG146" s="1"/>
      <c r="TH146" s="1"/>
      <c r="TI146" s="1"/>
      <c r="TJ146" s="1"/>
      <c r="TK146" s="1"/>
      <c r="TL146" s="1"/>
      <c r="TM146" s="1"/>
      <c r="TN146" s="1"/>
      <c r="TO146" s="1"/>
      <c r="TP146" s="1"/>
      <c r="TQ146" s="1"/>
      <c r="TR146" s="1"/>
      <c r="TS146" s="1"/>
      <c r="TT146" s="1"/>
      <c r="TU146" s="1"/>
      <c r="TV146" s="1"/>
      <c r="TW146" s="1"/>
      <c r="TX146" s="1"/>
      <c r="TY146" s="1"/>
      <c r="TZ146" s="1"/>
      <c r="UA146" s="1"/>
      <c r="UB146" s="1"/>
      <c r="UC146" s="1"/>
      <c r="UD146" s="1"/>
      <c r="UE146" s="1"/>
      <c r="UF146" s="1"/>
      <c r="UG146" s="1"/>
      <c r="UH146" s="1"/>
      <c r="UI146" s="1"/>
      <c r="UJ146" s="1"/>
      <c r="UK146" s="1"/>
      <c r="UL146" s="1"/>
      <c r="UM146" s="1"/>
      <c r="UN146" s="1"/>
      <c r="UO146" s="1"/>
      <c r="UP146" s="1"/>
      <c r="UQ146" s="1"/>
      <c r="UR146" s="1"/>
      <c r="US146" s="1"/>
      <c r="UT146" s="1"/>
      <c r="UU146" s="1"/>
      <c r="UV146" s="1"/>
      <c r="UW146" s="1"/>
      <c r="UX146" s="1"/>
      <c r="UY146" s="1"/>
      <c r="UZ146" s="1"/>
      <c r="VA146" s="1"/>
      <c r="VB146" s="1"/>
      <c r="VC146" s="1"/>
      <c r="VD146" s="1"/>
      <c r="VE146" s="1"/>
      <c r="VF146" s="1"/>
      <c r="VG146" s="1"/>
      <c r="VH146" s="1"/>
      <c r="VI146" s="1"/>
      <c r="VJ146" s="1"/>
      <c r="VK146" s="1"/>
      <c r="VL146" s="1"/>
      <c r="VM146" s="1"/>
      <c r="VN146" s="1"/>
      <c r="VO146" s="1"/>
      <c r="VP146" s="1"/>
      <c r="VQ146" s="1"/>
      <c r="VR146" s="1"/>
      <c r="VS146" s="1"/>
      <c r="VT146" s="1"/>
      <c r="VU146" s="1"/>
      <c r="VV146" s="1"/>
      <c r="VW146" s="1"/>
      <c r="VX146" s="1"/>
      <c r="VY146" s="1"/>
      <c r="VZ146" s="1"/>
      <c r="WA146" s="1"/>
      <c r="WB146" s="1"/>
      <c r="WC146" s="1"/>
      <c r="WD146" s="1"/>
      <c r="WE146" s="1"/>
      <c r="WF146" s="1"/>
      <c r="WG146" s="1"/>
      <c r="WH146" s="1"/>
      <c r="WI146" s="1"/>
      <c r="WJ146" s="1"/>
      <c r="WK146" s="1"/>
      <c r="WL146" s="1"/>
      <c r="WM146" s="1"/>
      <c r="WN146" s="1"/>
      <c r="WO146" s="1"/>
      <c r="WP146" s="1"/>
      <c r="WQ146" s="1"/>
      <c r="WR146" s="1"/>
      <c r="WS146" s="1"/>
      <c r="WT146" s="1"/>
      <c r="WU146" s="1"/>
      <c r="WV146" s="1"/>
      <c r="WW146" s="1"/>
      <c r="WX146" s="1"/>
      <c r="WY146" s="1"/>
      <c r="WZ146" s="1"/>
      <c r="XA146" s="1"/>
      <c r="XB146" s="1"/>
      <c r="XC146" s="1"/>
      <c r="XD146" s="1"/>
      <c r="XE146" s="1"/>
      <c r="XF146" s="1"/>
      <c r="XG146" s="1"/>
      <c r="XH146" s="1"/>
      <c r="XI146" s="1"/>
      <c r="XJ146" s="1"/>
      <c r="XK146" s="1"/>
      <c r="XL146" s="1"/>
      <c r="XM146" s="1"/>
      <c r="XN146" s="1"/>
      <c r="XO146" s="1"/>
      <c r="XP146" s="1"/>
      <c r="XQ146" s="1"/>
      <c r="XR146" s="1"/>
      <c r="XS146" s="1"/>
      <c r="XT146" s="1"/>
      <c r="XU146" s="1"/>
      <c r="XV146" s="1"/>
      <c r="XW146" s="1"/>
      <c r="XX146" s="1"/>
      <c r="XY146" s="1"/>
      <c r="XZ146" s="1"/>
      <c r="YA146" s="1"/>
      <c r="YB146" s="1"/>
      <c r="YC146" s="1"/>
      <c r="YD146" s="1"/>
      <c r="YE146" s="1"/>
      <c r="YF146" s="1"/>
      <c r="YG146" s="1"/>
      <c r="YH146" s="1"/>
      <c r="YI146" s="1"/>
      <c r="YJ146" s="1"/>
      <c r="YK146" s="1"/>
      <c r="YL146" s="1"/>
      <c r="YM146" s="1"/>
      <c r="YN146" s="1"/>
      <c r="YO146" s="1"/>
      <c r="YP146" s="1"/>
      <c r="YQ146" s="1"/>
      <c r="YR146" s="1"/>
      <c r="YS146" s="1"/>
      <c r="YT146" s="1"/>
      <c r="YU146" s="1"/>
      <c r="YV146" s="1"/>
      <c r="YW146" s="1"/>
      <c r="YX146" s="1"/>
      <c r="YY146" s="1"/>
      <c r="YZ146" s="1"/>
      <c r="ZA146" s="1"/>
      <c r="ZB146" s="1"/>
      <c r="ZC146" s="1"/>
      <c r="ZD146" s="1"/>
      <c r="ZE146" s="1"/>
      <c r="ZF146" s="1"/>
      <c r="ZG146" s="1"/>
      <c r="ZH146" s="1"/>
      <c r="ZI146" s="1"/>
      <c r="ZJ146" s="1"/>
      <c r="ZK146" s="1"/>
      <c r="ZL146" s="1"/>
      <c r="ZM146" s="1"/>
      <c r="ZN146" s="1"/>
      <c r="ZO146" s="1"/>
      <c r="ZP146" s="1"/>
      <c r="ZQ146" s="1"/>
      <c r="ZR146" s="1"/>
      <c r="ZS146" s="1"/>
      <c r="ZT146" s="1"/>
      <c r="ZU146" s="1"/>
      <c r="ZV146" s="1"/>
      <c r="ZW146" s="1"/>
      <c r="ZX146" s="1"/>
      <c r="ZY146" s="1"/>
      <c r="ZZ146" s="1"/>
      <c r="AAA146" s="1"/>
      <c r="AAB146" s="1"/>
      <c r="AAC146" s="1"/>
      <c r="AAD146" s="1"/>
      <c r="AAE146" s="1"/>
      <c r="AAF146" s="1"/>
      <c r="AAG146" s="1"/>
      <c r="AAH146" s="1"/>
      <c r="AAI146" s="1"/>
      <c r="AAJ146" s="1"/>
      <c r="AAK146" s="1"/>
      <c r="AAL146" s="1"/>
      <c r="AAM146" s="1"/>
      <c r="AAN146" s="1"/>
      <c r="AAO146" s="1"/>
      <c r="AAP146" s="1"/>
      <c r="AAQ146" s="1"/>
      <c r="AAR146" s="1"/>
      <c r="AAS146" s="1"/>
      <c r="AAT146" s="1"/>
      <c r="AAU146" s="1"/>
      <c r="AAV146" s="1"/>
      <c r="AAW146" s="1"/>
      <c r="AAX146" s="1"/>
      <c r="AAY146" s="1"/>
      <c r="AAZ146" s="1"/>
      <c r="ABA146" s="1"/>
      <c r="ABB146" s="1"/>
      <c r="ABC146" s="1"/>
      <c r="ABD146" s="1"/>
      <c r="ABE146" s="1"/>
      <c r="ABF146" s="1"/>
      <c r="ABG146" s="1"/>
      <c r="ABH146" s="1"/>
      <c r="ABI146" s="1"/>
      <c r="ABJ146" s="1"/>
      <c r="ABK146" s="1"/>
      <c r="ABL146" s="1"/>
      <c r="ABM146" s="1"/>
      <c r="ABN146" s="1"/>
      <c r="ABO146" s="1"/>
      <c r="ABP146" s="1"/>
      <c r="ABQ146" s="1"/>
      <c r="ABR146" s="1"/>
      <c r="ABS146" s="1"/>
      <c r="ABT146" s="1"/>
      <c r="ABU146" s="1"/>
      <c r="ABV146" s="1"/>
      <c r="ABW146" s="1"/>
      <c r="ABX146" s="1"/>
      <c r="ABY146" s="1"/>
      <c r="ABZ146" s="1"/>
      <c r="ACA146" s="1"/>
      <c r="ACB146" s="1"/>
      <c r="ACC146" s="1"/>
      <c r="ACD146" s="1"/>
      <c r="ACE146" s="1"/>
      <c r="ACF146" s="1"/>
      <c r="ACG146" s="1"/>
      <c r="ACH146" s="1"/>
      <c r="ACI146" s="1"/>
      <c r="ACJ146" s="1"/>
      <c r="ACK146" s="1"/>
      <c r="ACL146" s="1"/>
      <c r="ACM146" s="1"/>
      <c r="ACN146" s="1"/>
      <c r="ACO146" s="1"/>
      <c r="ACP146" s="1"/>
      <c r="ACQ146" s="1"/>
      <c r="ACR146" s="1"/>
      <c r="ACS146" s="1"/>
      <c r="ACT146" s="1"/>
      <c r="ACU146" s="1"/>
      <c r="ACV146" s="1"/>
      <c r="ACW146" s="1"/>
      <c r="ACX146" s="1"/>
      <c r="ACY146" s="1"/>
      <c r="ACZ146" s="1"/>
      <c r="ADA146" s="1"/>
      <c r="ADB146" s="1"/>
      <c r="ADC146" s="1"/>
      <c r="ADD146" s="1"/>
      <c r="ADE146" s="1"/>
      <c r="ADF146" s="1"/>
      <c r="ADG146" s="1"/>
      <c r="ADH146" s="1"/>
      <c r="ADI146" s="1"/>
      <c r="ADJ146" s="1"/>
      <c r="ADK146" s="1"/>
      <c r="ADL146" s="1"/>
      <c r="ADM146" s="1"/>
      <c r="ADN146" s="1"/>
      <c r="ADO146" s="1"/>
      <c r="ADP146" s="1"/>
      <c r="ADQ146" s="1"/>
      <c r="ADR146" s="1"/>
      <c r="ADS146" s="1"/>
      <c r="ADT146" s="1"/>
      <c r="ADU146" s="1"/>
      <c r="ADV146" s="1"/>
      <c r="ADW146" s="1"/>
      <c r="ADX146" s="1"/>
      <c r="ADY146" s="1"/>
      <c r="ADZ146" s="1"/>
      <c r="AEA146" s="1"/>
      <c r="AEB146" s="1"/>
      <c r="AEC146" s="1"/>
      <c r="AED146" s="1"/>
      <c r="AEE146" s="1"/>
      <c r="AEF146" s="1"/>
      <c r="AEG146" s="1"/>
      <c r="AEH146" s="1"/>
      <c r="AEI146" s="1"/>
      <c r="AEJ146" s="1"/>
      <c r="AEK146" s="1"/>
      <c r="AEL146" s="1"/>
      <c r="AEM146" s="1"/>
      <c r="AEN146" s="1"/>
      <c r="AEO146" s="1"/>
      <c r="AEP146" s="1"/>
      <c r="AEQ146" s="1"/>
      <c r="AER146" s="1"/>
      <c r="AES146" s="1"/>
      <c r="AET146" s="1"/>
      <c r="AEU146" s="1"/>
      <c r="AEV146" s="1"/>
      <c r="AEW146" s="1"/>
      <c r="AEX146" s="1"/>
      <c r="AEY146" s="1"/>
      <c r="AEZ146" s="1"/>
      <c r="AFA146" s="1"/>
      <c r="AFB146" s="1"/>
      <c r="AFC146" s="1"/>
      <c r="AFD146" s="1"/>
      <c r="AFE146" s="1"/>
      <c r="AFF146" s="1"/>
      <c r="AFG146" s="1"/>
      <c r="AFH146" s="1"/>
      <c r="AFI146" s="1"/>
      <c r="AFJ146" s="1"/>
      <c r="AFK146" s="1"/>
      <c r="AFL146" s="1"/>
      <c r="AFM146" s="1"/>
      <c r="AFN146" s="1"/>
      <c r="AFO146" s="1"/>
      <c r="AFP146" s="1"/>
      <c r="AFQ146" s="1"/>
      <c r="AFR146" s="1"/>
      <c r="AFS146" s="1"/>
      <c r="AFT146" s="1"/>
      <c r="AFU146" s="1"/>
      <c r="AFV146" s="1"/>
      <c r="AFW146" s="1"/>
      <c r="AFX146" s="1"/>
      <c r="AFY146" s="1"/>
      <c r="AFZ146" s="1"/>
      <c r="AGA146" s="1"/>
      <c r="AGB146" s="1"/>
      <c r="AGC146" s="1"/>
      <c r="AGD146" s="1"/>
      <c r="AGE146" s="1"/>
      <c r="AGF146" s="1"/>
      <c r="AGG146" s="1"/>
      <c r="AGH146" s="1"/>
      <c r="AGI146" s="1"/>
      <c r="AGJ146" s="1"/>
      <c r="AGK146" s="1"/>
      <c r="AGL146" s="1"/>
      <c r="AGM146" s="1"/>
      <c r="AGN146" s="1"/>
      <c r="AGO146" s="1"/>
      <c r="AGP146" s="1"/>
      <c r="AGQ146" s="1"/>
      <c r="AGR146" s="1"/>
      <c r="AGS146" s="1"/>
      <c r="AGT146" s="1"/>
      <c r="AGU146" s="1"/>
      <c r="AGV146" s="1"/>
      <c r="AGW146" s="1"/>
      <c r="AGX146" s="1"/>
      <c r="AGY146" s="1"/>
      <c r="AGZ146" s="1"/>
      <c r="AHA146" s="1"/>
      <c r="AHB146" s="1"/>
      <c r="AHC146" s="1"/>
      <c r="AHD146" s="1"/>
      <c r="AHE146" s="1"/>
      <c r="AHF146" s="1"/>
      <c r="AHG146" s="1"/>
      <c r="AHH146" s="1"/>
      <c r="AHI146" s="1"/>
      <c r="AHJ146" s="1"/>
      <c r="AHK146" s="1"/>
      <c r="AHL146" s="1"/>
      <c r="AHM146" s="1"/>
      <c r="AHN146" s="1"/>
      <c r="AHO146" s="1"/>
      <c r="AHP146" s="1"/>
      <c r="AHQ146" s="1"/>
      <c r="AHR146" s="1"/>
      <c r="AHS146" s="1"/>
      <c r="AHT146" s="1"/>
      <c r="AHU146" s="1"/>
      <c r="AHV146" s="1"/>
      <c r="AHW146" s="1"/>
      <c r="AHX146" s="1"/>
      <c r="AHY146" s="1"/>
      <c r="AHZ146" s="1"/>
      <c r="AIA146" s="1"/>
      <c r="AIB146" s="1"/>
      <c r="AIC146" s="1"/>
      <c r="AID146" s="1"/>
      <c r="AIE146" s="1"/>
      <c r="AIF146" s="1"/>
      <c r="AIG146" s="1"/>
      <c r="AIH146" s="1"/>
      <c r="AII146" s="1"/>
      <c r="AIJ146" s="1"/>
      <c r="AIK146" s="1"/>
      <c r="AIL146" s="1"/>
      <c r="AIM146" s="1"/>
      <c r="AIN146" s="1"/>
      <c r="AIO146" s="1"/>
      <c r="AIP146" s="1"/>
      <c r="AIQ146" s="1"/>
      <c r="AIR146" s="1"/>
      <c r="AIS146" s="1"/>
      <c r="AIT146" s="1"/>
      <c r="AIU146" s="1"/>
      <c r="AIV146" s="1"/>
      <c r="AIW146" s="1"/>
      <c r="AIX146" s="1"/>
      <c r="AIY146" s="1"/>
      <c r="AIZ146" s="1"/>
      <c r="AJA146" s="1"/>
      <c r="AJB146" s="1"/>
      <c r="AJC146" s="1"/>
      <c r="AJD146" s="1"/>
      <c r="AJE146" s="1"/>
      <c r="AJF146" s="1"/>
      <c r="AJG146" s="1"/>
      <c r="AJH146" s="1"/>
      <c r="AJI146" s="1"/>
      <c r="AJJ146" s="1"/>
      <c r="AJK146" s="1"/>
      <c r="AJL146" s="1"/>
      <c r="AJM146" s="1"/>
      <c r="AJN146" s="1"/>
      <c r="AJO146" s="1"/>
      <c r="AJP146" s="1"/>
      <c r="AJQ146" s="1"/>
      <c r="AJR146" s="1"/>
      <c r="AJS146" s="1"/>
      <c r="AJT146" s="1"/>
      <c r="AJU146" s="1"/>
      <c r="AJV146" s="1"/>
      <c r="AJW146" s="1"/>
      <c r="AJX146" s="1"/>
      <c r="AJY146" s="1"/>
      <c r="AJZ146" s="1"/>
      <c r="AKA146" s="1"/>
      <c r="AKB146" s="1"/>
      <c r="AKC146" s="1"/>
      <c r="AKD146" s="1"/>
      <c r="AKE146" s="1"/>
      <c r="AKF146" s="1"/>
      <c r="AKG146" s="1"/>
      <c r="AKH146" s="1"/>
      <c r="AKI146" s="1"/>
      <c r="AKJ146" s="1"/>
      <c r="AKK146" s="1"/>
      <c r="AKL146" s="1"/>
      <c r="AKM146" s="1"/>
      <c r="AKN146" s="1"/>
      <c r="AKO146" s="1"/>
      <c r="AKP146" s="1"/>
      <c r="AKQ146" s="1"/>
      <c r="AKR146" s="1"/>
      <c r="AKS146" s="1"/>
      <c r="AKT146" s="1"/>
      <c r="AKU146" s="1"/>
      <c r="AKV146" s="1"/>
      <c r="AKW146" s="1"/>
      <c r="AKX146" s="1"/>
      <c r="AKY146" s="1"/>
      <c r="AKZ146" s="1"/>
      <c r="ALA146" s="1"/>
      <c r="ALB146" s="1"/>
      <c r="ALC146" s="1"/>
      <c r="ALD146" s="1"/>
      <c r="ALE146" s="1"/>
      <c r="ALF146" s="1"/>
      <c r="ALG146" s="1"/>
      <c r="ALH146" s="1"/>
      <c r="ALI146" s="1"/>
      <c r="ALJ146" s="1"/>
      <c r="ALK146" s="1"/>
      <c r="ALL146" s="1"/>
      <c r="ALM146" s="1"/>
      <c r="ALN146" s="1"/>
      <c r="ALO146" s="1"/>
      <c r="ALP146" s="1"/>
      <c r="ALQ146" s="1"/>
      <c r="ALR146" s="1"/>
      <c r="ALS146" s="1"/>
      <c r="ALT146" s="1"/>
      <c r="ALU146" s="1"/>
      <c r="ALV146" s="1"/>
      <c r="ALW146" s="1"/>
      <c r="ALX146" s="1"/>
      <c r="ALY146" s="1"/>
      <c r="ALZ146" s="1"/>
      <c r="AMA146" s="1"/>
      <c r="AMB146" s="1"/>
      <c r="AMC146" s="1"/>
      <c r="AMD146" s="1"/>
      <c r="AME146" s="1"/>
      <c r="AMF146" s="1"/>
      <c r="AMG146" s="1"/>
      <c r="AMH146" s="1"/>
      <c r="AMI146" s="1"/>
      <c r="AMJ146" s="1"/>
      <c r="AMK146" s="1"/>
      <c r="AML146" s="1"/>
      <c r="AMM146" s="1"/>
      <c r="AMN146" s="1"/>
      <c r="AMO146" s="1"/>
      <c r="AMP146" s="1"/>
      <c r="AMQ146" s="1"/>
      <c r="AMR146" s="1"/>
      <c r="AMS146" s="1"/>
      <c r="AMT146" s="1"/>
      <c r="AMU146" s="1"/>
      <c r="AMV146" s="1"/>
      <c r="AMW146" s="1"/>
      <c r="AMX146" s="1"/>
      <c r="AMY146" s="1"/>
      <c r="AMZ146" s="1"/>
      <c r="ANA146" s="1"/>
      <c r="ANB146" s="1"/>
      <c r="ANC146" s="1"/>
      <c r="AND146" s="1"/>
      <c r="ANE146" s="1"/>
      <c r="ANF146" s="1"/>
      <c r="ANG146" s="1"/>
      <c r="ANH146" s="1"/>
      <c r="ANI146" s="1"/>
      <c r="ANJ146" s="1"/>
      <c r="ANK146" s="1"/>
      <c r="ANL146" s="1"/>
      <c r="ANM146" s="1"/>
      <c r="ANN146" s="1"/>
      <c r="ANO146" s="1"/>
      <c r="ANP146" s="1"/>
      <c r="ANQ146" s="1"/>
      <c r="ANR146" s="1"/>
      <c r="ANS146" s="1"/>
      <c r="ANT146" s="1"/>
      <c r="ANU146" s="1"/>
      <c r="ANV146" s="1"/>
      <c r="ANW146" s="1"/>
      <c r="ANX146" s="1"/>
      <c r="ANY146" s="1"/>
      <c r="ANZ146" s="1"/>
      <c r="AOA146" s="1"/>
      <c r="AOB146" s="1"/>
      <c r="AOC146" s="1"/>
      <c r="AOD146" s="1"/>
      <c r="AOE146" s="1"/>
      <c r="AOF146" s="1"/>
      <c r="AOG146" s="1"/>
      <c r="AOH146" s="1"/>
      <c r="AOI146" s="1"/>
      <c r="AOJ146" s="1"/>
      <c r="AOK146" s="1"/>
      <c r="AOL146" s="1"/>
      <c r="AOM146" s="1"/>
      <c r="AON146" s="1"/>
      <c r="AOO146" s="1"/>
      <c r="AOP146" s="1"/>
      <c r="AOQ146" s="1"/>
      <c r="AOR146" s="1"/>
      <c r="AOS146" s="1"/>
      <c r="AOT146" s="1"/>
      <c r="AOU146" s="1"/>
      <c r="AOV146" s="1"/>
      <c r="AOW146" s="1"/>
      <c r="AOX146" s="1"/>
      <c r="AOY146" s="1"/>
      <c r="AOZ146" s="1"/>
      <c r="APA146" s="1"/>
      <c r="APB146" s="1"/>
      <c r="APC146" s="1"/>
      <c r="APD146" s="1"/>
      <c r="APE146" s="1"/>
      <c r="APF146" s="1"/>
      <c r="APG146" s="1"/>
      <c r="APH146" s="1"/>
      <c r="API146" s="1"/>
      <c r="APJ146" s="1"/>
      <c r="APK146" s="1"/>
      <c r="APL146" s="1"/>
      <c r="APM146" s="1"/>
      <c r="APN146" s="1"/>
      <c r="APO146" s="1"/>
      <c r="APP146" s="1"/>
      <c r="APQ146" s="1"/>
      <c r="APR146" s="1"/>
      <c r="APS146" s="1"/>
      <c r="APT146" s="1"/>
      <c r="APU146" s="1"/>
      <c r="APV146" s="1"/>
      <c r="APW146" s="1"/>
      <c r="APX146" s="1"/>
      <c r="APY146" s="1"/>
      <c r="APZ146" s="1"/>
      <c r="AQA146" s="1"/>
      <c r="AQB146" s="1"/>
      <c r="AQC146" s="1"/>
      <c r="AQD146" s="1"/>
      <c r="AQE146" s="1"/>
      <c r="AQF146" s="1"/>
      <c r="AQG146" s="1"/>
      <c r="AQH146" s="1"/>
      <c r="AQI146" s="1"/>
      <c r="AQJ146" s="1"/>
      <c r="AQK146" s="1"/>
      <c r="AQL146" s="1"/>
      <c r="AQM146" s="1"/>
      <c r="AQN146" s="1"/>
      <c r="AQO146" s="1"/>
      <c r="AQP146" s="1"/>
      <c r="AQQ146" s="1"/>
      <c r="AQR146" s="1"/>
      <c r="AQS146" s="1"/>
      <c r="AQT146" s="1"/>
      <c r="AQU146" s="1"/>
      <c r="AQV146" s="1"/>
      <c r="AQW146" s="1"/>
      <c r="AQX146" s="1"/>
      <c r="AQY146" s="1"/>
      <c r="AQZ146" s="1"/>
      <c r="ARA146" s="1"/>
      <c r="ARB146" s="1"/>
      <c r="ARC146" s="1"/>
      <c r="ARD146" s="1"/>
      <c r="ARE146" s="1"/>
      <c r="ARF146" s="1"/>
      <c r="ARG146" s="1"/>
      <c r="ARH146" s="1"/>
      <c r="ARI146" s="1"/>
      <c r="ARJ146" s="1"/>
      <c r="ARK146" s="1"/>
      <c r="ARL146" s="1"/>
      <c r="ARM146" s="1"/>
      <c r="ARN146" s="1"/>
      <c r="ARO146" s="1"/>
      <c r="ARP146" s="1"/>
      <c r="ARQ146" s="1"/>
      <c r="ARR146" s="1"/>
      <c r="ARS146" s="1"/>
      <c r="ART146" s="1"/>
      <c r="ARU146" s="1"/>
      <c r="ARV146" s="1"/>
      <c r="ARW146" s="1"/>
      <c r="ARX146" s="1"/>
      <c r="ARY146" s="1"/>
      <c r="ARZ146" s="1"/>
      <c r="ASA146" s="1"/>
      <c r="ASB146" s="1"/>
      <c r="ASC146" s="1"/>
      <c r="ASD146" s="1"/>
      <c r="ASE146" s="1"/>
      <c r="ASF146" s="1"/>
      <c r="ASG146" s="1"/>
      <c r="ASH146" s="1"/>
      <c r="ASI146" s="1"/>
      <c r="ASJ146" s="1"/>
      <c r="ASK146" s="1"/>
      <c r="ASL146" s="1"/>
      <c r="ASM146" s="1"/>
      <c r="ASN146" s="1"/>
      <c r="ASO146" s="1"/>
      <c r="ASP146" s="1"/>
      <c r="ASQ146" s="1"/>
      <c r="ASR146" s="1"/>
      <c r="ASS146" s="1"/>
      <c r="AST146" s="1"/>
      <c r="ASU146" s="1"/>
      <c r="ASV146" s="1"/>
      <c r="ASW146" s="1"/>
      <c r="ASX146" s="1"/>
      <c r="ASY146" s="1"/>
      <c r="ASZ146" s="1"/>
      <c r="ATA146" s="1"/>
      <c r="ATB146" s="1"/>
      <c r="ATC146" s="1"/>
      <c r="ATD146" s="1"/>
      <c r="ATE146" s="1"/>
      <c r="ATF146" s="1"/>
      <c r="ATG146" s="1"/>
      <c r="ATH146" s="1"/>
      <c r="ATI146" s="1"/>
      <c r="ATJ146" s="1"/>
      <c r="ATK146" s="1"/>
      <c r="ATL146" s="1"/>
      <c r="ATM146" s="1"/>
      <c r="ATN146" s="1"/>
      <c r="ATO146" s="1"/>
      <c r="ATP146" s="1"/>
      <c r="ATQ146" s="1"/>
      <c r="ATR146" s="1"/>
      <c r="ATS146" s="1"/>
      <c r="ATT146" s="1"/>
      <c r="ATU146" s="1"/>
      <c r="ATV146" s="1"/>
      <c r="ATW146" s="1"/>
      <c r="ATX146" s="1"/>
      <c r="ATY146" s="1"/>
      <c r="ATZ146" s="1"/>
      <c r="AUA146" s="1"/>
      <c r="AUB146" s="1"/>
      <c r="AUC146" s="1"/>
      <c r="AUD146" s="1"/>
      <c r="AUE146" s="1"/>
      <c r="AUF146" s="1"/>
      <c r="AUG146" s="1"/>
      <c r="AUH146" s="1"/>
      <c r="AUI146" s="1"/>
      <c r="AUJ146" s="1"/>
      <c r="AUK146" s="1"/>
    </row>
    <row r="147" spans="1:1233" s="519" customFormat="1" ht="14.25">
      <c r="A147" s="53"/>
      <c r="B147" s="95" t="str">
        <f>IF('Client Info'!$D$104="Yes",'Client Info'!$D$61,"N/A")</f>
        <v>N/A</v>
      </c>
      <c r="C147" s="96" t="str">
        <f>IF(B147="ISO 9001",'Client Info'!$B104,"N/A")</f>
        <v>N/A</v>
      </c>
      <c r="D147" s="180"/>
      <c r="E147" s="843">
        <f>'Effective Employees'!F133</f>
        <v>0</v>
      </c>
      <c r="F147" s="831"/>
      <c r="G147" s="832">
        <f>AR$345</f>
        <v>0</v>
      </c>
      <c r="H147" s="832">
        <f ca="1">(1/3)*AR345*T147*V147*X147*Z147</f>
        <v>0</v>
      </c>
      <c r="I147" s="832">
        <f ca="1">(2/3)*AR345*T147*V147*X147*Z147</f>
        <v>0</v>
      </c>
      <c r="J147" s="832" t="e">
        <f ca="1">AR346*T147*V147*X147*Z147/$AA$10</f>
        <v>#N/A</v>
      </c>
      <c r="K147" s="832">
        <f>IF($K$19="",0,AR346*T147*V147*X147*Z147/$AA$10)</f>
        <v>0</v>
      </c>
      <c r="L147" s="832">
        <f>IF($L$19="",0,AR346*T147*V147*X147*Z147/$AA$10)</f>
        <v>0</v>
      </c>
      <c r="M147" s="833" t="e">
        <f ca="1">IF($M$19="",0,AR346*T147*V147*X147*Z147/$AA$10)</f>
        <v>#N/A</v>
      </c>
      <c r="N147" s="844" t="e">
        <f ca="1">AR346*T147*V147*X147*Z147/$AA$10</f>
        <v>#N/A</v>
      </c>
      <c r="O147" s="436">
        <f ca="1">AR347*T147*V147*X147*Z147</f>
        <v>0</v>
      </c>
      <c r="P147" s="53"/>
      <c r="Q147" s="53"/>
      <c r="R147" s="67"/>
      <c r="S147" s="702">
        <f>1</f>
        <v>1</v>
      </c>
      <c r="T147" s="702">
        <f t="shared" ref="T147:T149" si="92">IF(S147=0.2,S147+1,1)</f>
        <v>1</v>
      </c>
      <c r="U147" s="703">
        <f ca="1">'Adjustment Factors'!AA552</f>
        <v>0</v>
      </c>
      <c r="V147" s="704">
        <f t="shared" ref="V147:V149" ca="1" si="93">U147+1</f>
        <v>1</v>
      </c>
      <c r="W147" s="705">
        <f>-'Client Info'!$C$55/100</f>
        <v>0</v>
      </c>
      <c r="X147" s="705">
        <f t="shared" ref="X147:X149" si="94">W147+1</f>
        <v>1</v>
      </c>
      <c r="Y147" s="705">
        <f>IF(Overview!$C$13="Yes",1,0)</f>
        <v>0</v>
      </c>
      <c r="Z147" s="705">
        <f>IF(Y147=1,IF('Integrated Reduction'!$C$29="",1,('Integrated Reduction'!$C$29/100+1)),1)</f>
        <v>1</v>
      </c>
      <c r="AA147" s="705">
        <f>IF(Sampling!F155="Yes",1,0)</f>
        <v>0</v>
      </c>
      <c r="AB147" s="705">
        <f>IF(Sampling!L155="Yes",1,0)</f>
        <v>0</v>
      </c>
      <c r="AC147" s="705">
        <f>IF(Sampling!G155="Yes",1,0)</f>
        <v>0</v>
      </c>
      <c r="AD147" s="705">
        <f>IF(Sampling!H155="Yes",1,0)</f>
        <v>0</v>
      </c>
      <c r="AE147" s="705">
        <f>IF(Sampling!I155="Yes",1,0)</f>
        <v>0</v>
      </c>
      <c r="AF147" s="705">
        <f>IF(Sampling!J155="Yes",1,0)</f>
        <v>0</v>
      </c>
      <c r="AG147" s="706">
        <f>IF(Sampling!K155="Yes",1,0)</f>
        <v>0</v>
      </c>
      <c r="AH147" s="790">
        <f t="shared" ca="1" si="34"/>
        <v>0</v>
      </c>
      <c r="AI147" s="790">
        <f ca="1">O147*AB147</f>
        <v>0</v>
      </c>
      <c r="AJ147" s="790" t="e">
        <f t="shared" ca="1" si="14"/>
        <v>#N/A</v>
      </c>
      <c r="AK147" s="790">
        <f t="shared" si="67"/>
        <v>0</v>
      </c>
      <c r="AL147" s="790">
        <f t="shared" si="68"/>
        <v>0</v>
      </c>
      <c r="AM147" s="790" t="e">
        <f t="shared" ca="1" si="69"/>
        <v>#N/A</v>
      </c>
      <c r="AN147" s="790" t="e">
        <f t="shared" ca="1" si="70"/>
        <v>#N/A</v>
      </c>
      <c r="AO147" s="790">
        <f t="shared" ca="1" si="35"/>
        <v>0</v>
      </c>
      <c r="AP147" s="790">
        <f t="shared" ca="1" si="36"/>
        <v>0</v>
      </c>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c r="AMK147" s="1"/>
      <c r="AML147" s="1"/>
      <c r="AMM147" s="1"/>
      <c r="AMN147" s="1"/>
      <c r="AMO147" s="1"/>
      <c r="AMP147" s="1"/>
      <c r="AMQ147" s="1"/>
      <c r="AMR147" s="1"/>
      <c r="AMS147" s="1"/>
      <c r="AMT147" s="1"/>
      <c r="AMU147" s="1"/>
      <c r="AMV147" s="1"/>
      <c r="AMW147" s="1"/>
      <c r="AMX147" s="1"/>
      <c r="AMY147" s="1"/>
      <c r="AMZ147" s="1"/>
      <c r="ANA147" s="1"/>
      <c r="ANB147" s="1"/>
      <c r="ANC147" s="1"/>
      <c r="AND147" s="1"/>
      <c r="ANE147" s="1"/>
      <c r="ANF147" s="1"/>
      <c r="ANG147" s="1"/>
      <c r="ANH147" s="1"/>
      <c r="ANI147" s="1"/>
      <c r="ANJ147" s="1"/>
      <c r="ANK147" s="1"/>
      <c r="ANL147" s="1"/>
      <c r="ANM147" s="1"/>
      <c r="ANN147" s="1"/>
      <c r="ANO147" s="1"/>
      <c r="ANP147" s="1"/>
      <c r="ANQ147" s="1"/>
      <c r="ANR147" s="1"/>
      <c r="ANS147" s="1"/>
      <c r="ANT147" s="1"/>
      <c r="ANU147" s="1"/>
      <c r="ANV147" s="1"/>
      <c r="ANW147" s="1"/>
      <c r="ANX147" s="1"/>
      <c r="ANY147" s="1"/>
      <c r="ANZ147" s="1"/>
      <c r="AOA147" s="1"/>
      <c r="AOB147" s="1"/>
      <c r="AOC147" s="1"/>
      <c r="AOD147" s="1"/>
      <c r="AOE147" s="1"/>
      <c r="AOF147" s="1"/>
      <c r="AOG147" s="1"/>
      <c r="AOH147" s="1"/>
      <c r="AOI147" s="1"/>
      <c r="AOJ147" s="1"/>
      <c r="AOK147" s="1"/>
      <c r="AOL147" s="1"/>
      <c r="AOM147" s="1"/>
      <c r="AON147" s="1"/>
      <c r="AOO147" s="1"/>
      <c r="AOP147" s="1"/>
      <c r="AOQ147" s="1"/>
      <c r="AOR147" s="1"/>
      <c r="AOS147" s="1"/>
      <c r="AOT147" s="1"/>
      <c r="AOU147" s="1"/>
      <c r="AOV147" s="1"/>
      <c r="AOW147" s="1"/>
      <c r="AOX147" s="1"/>
      <c r="AOY147" s="1"/>
      <c r="AOZ147" s="1"/>
      <c r="APA147" s="1"/>
      <c r="APB147" s="1"/>
      <c r="APC147" s="1"/>
      <c r="APD147" s="1"/>
      <c r="APE147" s="1"/>
      <c r="APF147" s="1"/>
      <c r="APG147" s="1"/>
      <c r="APH147" s="1"/>
      <c r="API147" s="1"/>
      <c r="APJ147" s="1"/>
      <c r="APK147" s="1"/>
      <c r="APL147" s="1"/>
      <c r="APM147" s="1"/>
      <c r="APN147" s="1"/>
      <c r="APO147" s="1"/>
      <c r="APP147" s="1"/>
      <c r="APQ147" s="1"/>
      <c r="APR147" s="1"/>
      <c r="APS147" s="1"/>
      <c r="APT147" s="1"/>
      <c r="APU147" s="1"/>
      <c r="APV147" s="1"/>
      <c r="APW147" s="1"/>
      <c r="APX147" s="1"/>
      <c r="APY147" s="1"/>
      <c r="APZ147" s="1"/>
      <c r="AQA147" s="1"/>
      <c r="AQB147" s="1"/>
      <c r="AQC147" s="1"/>
      <c r="AQD147" s="1"/>
      <c r="AQE147" s="1"/>
      <c r="AQF147" s="1"/>
      <c r="AQG147" s="1"/>
      <c r="AQH147" s="1"/>
      <c r="AQI147" s="1"/>
      <c r="AQJ147" s="1"/>
      <c r="AQK147" s="1"/>
      <c r="AQL147" s="1"/>
      <c r="AQM147" s="1"/>
      <c r="AQN147" s="1"/>
      <c r="AQO147" s="1"/>
      <c r="AQP147" s="1"/>
      <c r="AQQ147" s="1"/>
      <c r="AQR147" s="1"/>
      <c r="AQS147" s="1"/>
      <c r="AQT147" s="1"/>
      <c r="AQU147" s="1"/>
      <c r="AQV147" s="1"/>
      <c r="AQW147" s="1"/>
      <c r="AQX147" s="1"/>
      <c r="AQY147" s="1"/>
      <c r="AQZ147" s="1"/>
      <c r="ARA147" s="1"/>
      <c r="ARB147" s="1"/>
      <c r="ARC147" s="1"/>
      <c r="ARD147" s="1"/>
      <c r="ARE147" s="1"/>
      <c r="ARF147" s="1"/>
      <c r="ARG147" s="1"/>
      <c r="ARH147" s="1"/>
      <c r="ARI147" s="1"/>
      <c r="ARJ147" s="1"/>
      <c r="ARK147" s="1"/>
      <c r="ARL147" s="1"/>
      <c r="ARM147" s="1"/>
      <c r="ARN147" s="1"/>
      <c r="ARO147" s="1"/>
      <c r="ARP147" s="1"/>
      <c r="ARQ147" s="1"/>
      <c r="ARR147" s="1"/>
      <c r="ARS147" s="1"/>
      <c r="ART147" s="1"/>
      <c r="ARU147" s="1"/>
      <c r="ARV147" s="1"/>
      <c r="ARW147" s="1"/>
      <c r="ARX147" s="1"/>
      <c r="ARY147" s="1"/>
      <c r="ARZ147" s="1"/>
      <c r="ASA147" s="1"/>
      <c r="ASB147" s="1"/>
      <c r="ASC147" s="1"/>
      <c r="ASD147" s="1"/>
      <c r="ASE147" s="1"/>
      <c r="ASF147" s="1"/>
      <c r="ASG147" s="1"/>
      <c r="ASH147" s="1"/>
      <c r="ASI147" s="1"/>
      <c r="ASJ147" s="1"/>
      <c r="ASK147" s="1"/>
      <c r="ASL147" s="1"/>
      <c r="ASM147" s="1"/>
      <c r="ASN147" s="1"/>
      <c r="ASO147" s="1"/>
      <c r="ASP147" s="1"/>
      <c r="ASQ147" s="1"/>
      <c r="ASR147" s="1"/>
      <c r="ASS147" s="1"/>
      <c r="AST147" s="1"/>
      <c r="ASU147" s="1"/>
      <c r="ASV147" s="1"/>
      <c r="ASW147" s="1"/>
      <c r="ASX147" s="1"/>
      <c r="ASY147" s="1"/>
      <c r="ASZ147" s="1"/>
      <c r="ATA147" s="1"/>
      <c r="ATB147" s="1"/>
      <c r="ATC147" s="1"/>
      <c r="ATD147" s="1"/>
      <c r="ATE147" s="1"/>
      <c r="ATF147" s="1"/>
      <c r="ATG147" s="1"/>
      <c r="ATH147" s="1"/>
      <c r="ATI147" s="1"/>
      <c r="ATJ147" s="1"/>
      <c r="ATK147" s="1"/>
      <c r="ATL147" s="1"/>
      <c r="ATM147" s="1"/>
      <c r="ATN147" s="1"/>
      <c r="ATO147" s="1"/>
      <c r="ATP147" s="1"/>
      <c r="ATQ147" s="1"/>
      <c r="ATR147" s="1"/>
      <c r="ATS147" s="1"/>
      <c r="ATT147" s="1"/>
      <c r="ATU147" s="1"/>
      <c r="ATV147" s="1"/>
      <c r="ATW147" s="1"/>
      <c r="ATX147" s="1"/>
      <c r="ATY147" s="1"/>
      <c r="ATZ147" s="1"/>
      <c r="AUA147" s="1"/>
      <c r="AUB147" s="1"/>
      <c r="AUC147" s="1"/>
      <c r="AUD147" s="1"/>
      <c r="AUE147" s="1"/>
      <c r="AUF147" s="1"/>
      <c r="AUG147" s="1"/>
      <c r="AUH147" s="1"/>
      <c r="AUI147" s="1"/>
      <c r="AUJ147" s="1"/>
      <c r="AUK147" s="1"/>
    </row>
    <row r="148" spans="1:1233" s="519" customFormat="1" ht="14.25">
      <c r="A148" s="53"/>
      <c r="B148" s="97" t="str">
        <f>IF('Client Info'!$E$104="Yes",'Client Info'!$E$61,"N/A")</f>
        <v>N/A</v>
      </c>
      <c r="C148" s="62" t="str">
        <f>IF(B148="ISO 14001",'Client Info'!$B104,"N/A")</f>
        <v>N/A</v>
      </c>
      <c r="D148" s="181"/>
      <c r="E148" s="834">
        <f>'Effective Employees'!F134</f>
        <v>0</v>
      </c>
      <c r="F148" s="831"/>
      <c r="G148" s="835">
        <f>AR$363</f>
        <v>0</v>
      </c>
      <c r="H148" s="835">
        <f ca="1">(1/3)*AR363*T148*V148*X148*Z148</f>
        <v>0</v>
      </c>
      <c r="I148" s="835">
        <f ca="1">(2/3)*AR363*T148*V148*X148*Z148</f>
        <v>0</v>
      </c>
      <c r="J148" s="835" t="e">
        <f ca="1">AR364*T148*V148*X148*Z148/$AA$10</f>
        <v>#N/A</v>
      </c>
      <c r="K148" s="835">
        <f>IF($K$19="",0,AR364*T148*V148*X148*Z148/$AA$10)</f>
        <v>0</v>
      </c>
      <c r="L148" s="835">
        <f>IF($L$19="",0,AR364*T148*V148*X148*Z148/$AA$10)</f>
        <v>0</v>
      </c>
      <c r="M148" s="836" t="e">
        <f ca="1">IF($M$19="",0,AR364*T148*V148*X148*Z148/$AA$10)</f>
        <v>#N/A</v>
      </c>
      <c r="N148" s="837" t="e">
        <f ca="1">AR364*T148*V148*X148*Z148/$AA$10</f>
        <v>#N/A</v>
      </c>
      <c r="O148" s="838">
        <f ca="1">AR365*T148*V148*X148*Z148</f>
        <v>0</v>
      </c>
      <c r="P148" s="53"/>
      <c r="Q148" s="53"/>
      <c r="R148" s="67"/>
      <c r="S148" s="386">
        <f>1</f>
        <v>1</v>
      </c>
      <c r="T148" s="386">
        <f t="shared" si="92"/>
        <v>1</v>
      </c>
      <c r="U148" s="707">
        <f ca="1">'Adjustment Factors'!AP552</f>
        <v>0</v>
      </c>
      <c r="V148" s="208">
        <f t="shared" ca="1" si="93"/>
        <v>1</v>
      </c>
      <c r="W148" s="67">
        <f>-'Client Info'!$C$55/100</f>
        <v>0</v>
      </c>
      <c r="X148" s="67">
        <f t="shared" si="94"/>
        <v>1</v>
      </c>
      <c r="Y148" s="67">
        <f>IF(Overview!$C$14="Yes",1,0)</f>
        <v>0</v>
      </c>
      <c r="Z148" s="67">
        <f>IF(Y148=1,IF('Integrated Reduction'!$C$29="",1,('Integrated Reduction'!$C$29/100+1)),1)</f>
        <v>1</v>
      </c>
      <c r="AA148" s="67">
        <f>IF(Sampling!F156="Yes",1,0)</f>
        <v>0</v>
      </c>
      <c r="AB148" s="67">
        <f>IF(Sampling!L156="Yes",1,0)</f>
        <v>0</v>
      </c>
      <c r="AC148" s="67">
        <f>IF(Sampling!G156="Yes",1,0)</f>
        <v>0</v>
      </c>
      <c r="AD148" s="67">
        <f>IF(Sampling!H156="Yes",1,0)</f>
        <v>0</v>
      </c>
      <c r="AE148" s="67">
        <f>IF(Sampling!I156="Yes",1,0)</f>
        <v>0</v>
      </c>
      <c r="AF148" s="67">
        <f>IF(Sampling!J156="Yes",1,0)</f>
        <v>0</v>
      </c>
      <c r="AG148" s="708">
        <f>IF(Sampling!K156="Yes",1,0)</f>
        <v>0</v>
      </c>
      <c r="AH148" s="791">
        <f t="shared" ca="1" si="34"/>
        <v>0</v>
      </c>
      <c r="AI148" s="791">
        <f t="shared" ca="1" si="33"/>
        <v>0</v>
      </c>
      <c r="AJ148" s="791" t="e">
        <f t="shared" ca="1" si="14"/>
        <v>#N/A</v>
      </c>
      <c r="AK148" s="791">
        <f t="shared" si="67"/>
        <v>0</v>
      </c>
      <c r="AL148" s="791">
        <f t="shared" si="68"/>
        <v>0</v>
      </c>
      <c r="AM148" s="791" t="e">
        <f t="shared" ca="1" si="69"/>
        <v>#N/A</v>
      </c>
      <c r="AN148" s="791" t="e">
        <f t="shared" ca="1" si="70"/>
        <v>#N/A</v>
      </c>
      <c r="AO148" s="791">
        <f t="shared" ca="1" si="35"/>
        <v>0</v>
      </c>
      <c r="AP148" s="791">
        <f t="shared" ca="1" si="36"/>
        <v>0</v>
      </c>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c r="AMK148" s="1"/>
      <c r="AML148" s="1"/>
      <c r="AMM148" s="1"/>
      <c r="AMN148" s="1"/>
      <c r="AMO148" s="1"/>
      <c r="AMP148" s="1"/>
      <c r="AMQ148" s="1"/>
      <c r="AMR148" s="1"/>
      <c r="AMS148" s="1"/>
      <c r="AMT148" s="1"/>
      <c r="AMU148" s="1"/>
      <c r="AMV148" s="1"/>
      <c r="AMW148" s="1"/>
      <c r="AMX148" s="1"/>
      <c r="AMY148" s="1"/>
      <c r="AMZ148" s="1"/>
      <c r="ANA148" s="1"/>
      <c r="ANB148" s="1"/>
      <c r="ANC148" s="1"/>
      <c r="AND148" s="1"/>
      <c r="ANE148" s="1"/>
      <c r="ANF148" s="1"/>
      <c r="ANG148" s="1"/>
      <c r="ANH148" s="1"/>
      <c r="ANI148" s="1"/>
      <c r="ANJ148" s="1"/>
      <c r="ANK148" s="1"/>
      <c r="ANL148" s="1"/>
      <c r="ANM148" s="1"/>
      <c r="ANN148" s="1"/>
      <c r="ANO148" s="1"/>
      <c r="ANP148" s="1"/>
      <c r="ANQ148" s="1"/>
      <c r="ANR148" s="1"/>
      <c r="ANS148" s="1"/>
      <c r="ANT148" s="1"/>
      <c r="ANU148" s="1"/>
      <c r="ANV148" s="1"/>
      <c r="ANW148" s="1"/>
      <c r="ANX148" s="1"/>
      <c r="ANY148" s="1"/>
      <c r="ANZ148" s="1"/>
      <c r="AOA148" s="1"/>
      <c r="AOB148" s="1"/>
      <c r="AOC148" s="1"/>
      <c r="AOD148" s="1"/>
      <c r="AOE148" s="1"/>
      <c r="AOF148" s="1"/>
      <c r="AOG148" s="1"/>
      <c r="AOH148" s="1"/>
      <c r="AOI148" s="1"/>
      <c r="AOJ148" s="1"/>
      <c r="AOK148" s="1"/>
      <c r="AOL148" s="1"/>
      <c r="AOM148" s="1"/>
      <c r="AON148" s="1"/>
      <c r="AOO148" s="1"/>
      <c r="AOP148" s="1"/>
      <c r="AOQ148" s="1"/>
      <c r="AOR148" s="1"/>
      <c r="AOS148" s="1"/>
      <c r="AOT148" s="1"/>
      <c r="AOU148" s="1"/>
      <c r="AOV148" s="1"/>
      <c r="AOW148" s="1"/>
      <c r="AOX148" s="1"/>
      <c r="AOY148" s="1"/>
      <c r="AOZ148" s="1"/>
      <c r="APA148" s="1"/>
      <c r="APB148" s="1"/>
      <c r="APC148" s="1"/>
      <c r="APD148" s="1"/>
      <c r="APE148" s="1"/>
      <c r="APF148" s="1"/>
      <c r="APG148" s="1"/>
      <c r="APH148" s="1"/>
      <c r="API148" s="1"/>
      <c r="APJ148" s="1"/>
      <c r="APK148" s="1"/>
      <c r="APL148" s="1"/>
      <c r="APM148" s="1"/>
      <c r="APN148" s="1"/>
      <c r="APO148" s="1"/>
      <c r="APP148" s="1"/>
      <c r="APQ148" s="1"/>
      <c r="APR148" s="1"/>
      <c r="APS148" s="1"/>
      <c r="APT148" s="1"/>
      <c r="APU148" s="1"/>
      <c r="APV148" s="1"/>
      <c r="APW148" s="1"/>
      <c r="APX148" s="1"/>
      <c r="APY148" s="1"/>
      <c r="APZ148" s="1"/>
      <c r="AQA148" s="1"/>
      <c r="AQB148" s="1"/>
      <c r="AQC148" s="1"/>
      <c r="AQD148" s="1"/>
      <c r="AQE148" s="1"/>
      <c r="AQF148" s="1"/>
      <c r="AQG148" s="1"/>
      <c r="AQH148" s="1"/>
      <c r="AQI148" s="1"/>
      <c r="AQJ148" s="1"/>
      <c r="AQK148" s="1"/>
      <c r="AQL148" s="1"/>
      <c r="AQM148" s="1"/>
      <c r="AQN148" s="1"/>
      <c r="AQO148" s="1"/>
      <c r="AQP148" s="1"/>
      <c r="AQQ148" s="1"/>
      <c r="AQR148" s="1"/>
      <c r="AQS148" s="1"/>
      <c r="AQT148" s="1"/>
      <c r="AQU148" s="1"/>
      <c r="AQV148" s="1"/>
      <c r="AQW148" s="1"/>
      <c r="AQX148" s="1"/>
      <c r="AQY148" s="1"/>
      <c r="AQZ148" s="1"/>
      <c r="ARA148" s="1"/>
      <c r="ARB148" s="1"/>
      <c r="ARC148" s="1"/>
      <c r="ARD148" s="1"/>
      <c r="ARE148" s="1"/>
      <c r="ARF148" s="1"/>
      <c r="ARG148" s="1"/>
      <c r="ARH148" s="1"/>
      <c r="ARI148" s="1"/>
      <c r="ARJ148" s="1"/>
      <c r="ARK148" s="1"/>
      <c r="ARL148" s="1"/>
      <c r="ARM148" s="1"/>
      <c r="ARN148" s="1"/>
      <c r="ARO148" s="1"/>
      <c r="ARP148" s="1"/>
      <c r="ARQ148" s="1"/>
      <c r="ARR148" s="1"/>
      <c r="ARS148" s="1"/>
      <c r="ART148" s="1"/>
      <c r="ARU148" s="1"/>
      <c r="ARV148" s="1"/>
      <c r="ARW148" s="1"/>
      <c r="ARX148" s="1"/>
      <c r="ARY148" s="1"/>
      <c r="ARZ148" s="1"/>
      <c r="ASA148" s="1"/>
      <c r="ASB148" s="1"/>
      <c r="ASC148" s="1"/>
      <c r="ASD148" s="1"/>
      <c r="ASE148" s="1"/>
      <c r="ASF148" s="1"/>
      <c r="ASG148" s="1"/>
      <c r="ASH148" s="1"/>
      <c r="ASI148" s="1"/>
      <c r="ASJ148" s="1"/>
      <c r="ASK148" s="1"/>
      <c r="ASL148" s="1"/>
      <c r="ASM148" s="1"/>
      <c r="ASN148" s="1"/>
      <c r="ASO148" s="1"/>
      <c r="ASP148" s="1"/>
      <c r="ASQ148" s="1"/>
      <c r="ASR148" s="1"/>
      <c r="ASS148" s="1"/>
      <c r="AST148" s="1"/>
      <c r="ASU148" s="1"/>
      <c r="ASV148" s="1"/>
      <c r="ASW148" s="1"/>
      <c r="ASX148" s="1"/>
      <c r="ASY148" s="1"/>
      <c r="ASZ148" s="1"/>
      <c r="ATA148" s="1"/>
      <c r="ATB148" s="1"/>
      <c r="ATC148" s="1"/>
      <c r="ATD148" s="1"/>
      <c r="ATE148" s="1"/>
      <c r="ATF148" s="1"/>
      <c r="ATG148" s="1"/>
      <c r="ATH148" s="1"/>
      <c r="ATI148" s="1"/>
      <c r="ATJ148" s="1"/>
      <c r="ATK148" s="1"/>
      <c r="ATL148" s="1"/>
      <c r="ATM148" s="1"/>
      <c r="ATN148" s="1"/>
      <c r="ATO148" s="1"/>
      <c r="ATP148" s="1"/>
      <c r="ATQ148" s="1"/>
      <c r="ATR148" s="1"/>
      <c r="ATS148" s="1"/>
      <c r="ATT148" s="1"/>
      <c r="ATU148" s="1"/>
      <c r="ATV148" s="1"/>
      <c r="ATW148" s="1"/>
      <c r="ATX148" s="1"/>
      <c r="ATY148" s="1"/>
      <c r="ATZ148" s="1"/>
      <c r="AUA148" s="1"/>
      <c r="AUB148" s="1"/>
      <c r="AUC148" s="1"/>
      <c r="AUD148" s="1"/>
      <c r="AUE148" s="1"/>
      <c r="AUF148" s="1"/>
      <c r="AUG148" s="1"/>
      <c r="AUH148" s="1"/>
      <c r="AUI148" s="1"/>
      <c r="AUJ148" s="1"/>
      <c r="AUK148" s="1"/>
    </row>
    <row r="149" spans="1:1233" s="519" customFormat="1" ht="14.25">
      <c r="A149" s="53"/>
      <c r="B149" s="98" t="str">
        <f>IF('Client Info'!$F$104="Yes",'Client Info'!$F$61,"N/A")</f>
        <v>N/A</v>
      </c>
      <c r="C149" s="99" t="str">
        <f>IF(B149="ISO 45001",'Client Info'!$B104,"N/A")</f>
        <v>N/A</v>
      </c>
      <c r="D149" s="182"/>
      <c r="E149" s="839">
        <f>'Effective Employees'!F135</f>
        <v>0</v>
      </c>
      <c r="F149" s="831"/>
      <c r="G149" s="840">
        <f>AR$378</f>
        <v>0</v>
      </c>
      <c r="H149" s="840">
        <f ca="1">(1/3)*AR378*T149*V149*X149*Z149</f>
        <v>0</v>
      </c>
      <c r="I149" s="840">
        <f ca="1">(2/3)*AR378*T149*V149*X149*Z149</f>
        <v>0</v>
      </c>
      <c r="J149" s="840" t="e">
        <f ca="1">AR379*T149*V149*X149*Z149/$AA$10</f>
        <v>#N/A</v>
      </c>
      <c r="K149" s="840">
        <f>IF($K$19="",0,AR379*T149*V149*X149*Z149/$AA$10)</f>
        <v>0</v>
      </c>
      <c r="L149" s="840">
        <f>IF($L$19="",0,AR379*T149*V149*X149*Z149/$AA$10)</f>
        <v>0</v>
      </c>
      <c r="M149" s="841" t="e">
        <f ca="1">IF($M$19="",0,AR379*T149*V149*X149*Z149/$AA$10)</f>
        <v>#N/A</v>
      </c>
      <c r="N149" s="841" t="e">
        <f ca="1">AR379*T149*V149*X149*Z149/$AA$10</f>
        <v>#N/A</v>
      </c>
      <c r="O149" s="842">
        <f ca="1">AR380*T149*V149*X149*Z149</f>
        <v>0</v>
      </c>
      <c r="P149" s="53"/>
      <c r="Q149" s="53"/>
      <c r="R149" s="67"/>
      <c r="S149" s="709">
        <f>1</f>
        <v>1</v>
      </c>
      <c r="T149" s="709">
        <f t="shared" si="92"/>
        <v>1</v>
      </c>
      <c r="U149" s="710">
        <f ca="1">'Adjustment Factors'!BC552</f>
        <v>0</v>
      </c>
      <c r="V149" s="711">
        <f t="shared" ca="1" si="93"/>
        <v>1</v>
      </c>
      <c r="W149" s="712">
        <f>-'Client Info'!$C$55/100</f>
        <v>0</v>
      </c>
      <c r="X149" s="712">
        <f t="shared" si="94"/>
        <v>1</v>
      </c>
      <c r="Y149" s="712">
        <f>IF(Overview!$C$15="Yes",1,0)</f>
        <v>0</v>
      </c>
      <c r="Z149" s="712">
        <f>IF(Y149=1,IF('Integrated Reduction'!$C$29="",1,('Integrated Reduction'!$C$29/100+1)),1)</f>
        <v>1</v>
      </c>
      <c r="AA149" s="712">
        <f>IF(Sampling!F157="Yes",1,0)</f>
        <v>0</v>
      </c>
      <c r="AB149" s="712">
        <f>IF(Sampling!L157="Yes",1,0)</f>
        <v>0</v>
      </c>
      <c r="AC149" s="712">
        <f>IF(Sampling!G157="Yes",1,0)</f>
        <v>0</v>
      </c>
      <c r="AD149" s="712">
        <f>IF(Sampling!H157="Yes",1,0)</f>
        <v>0</v>
      </c>
      <c r="AE149" s="712">
        <f>IF(Sampling!I157="Yes",1,0)</f>
        <v>0</v>
      </c>
      <c r="AF149" s="712">
        <f>IF(Sampling!J157="Yes",1,0)</f>
        <v>0</v>
      </c>
      <c r="AG149" s="713">
        <f>IF(Sampling!K157="Yes",1,0)</f>
        <v>0</v>
      </c>
      <c r="AH149" s="792">
        <f t="shared" ca="1" si="34"/>
        <v>0</v>
      </c>
      <c r="AI149" s="792">
        <f t="shared" ca="1" si="33"/>
        <v>0</v>
      </c>
      <c r="AJ149" s="792" t="e">
        <f t="shared" ca="1" si="14"/>
        <v>#N/A</v>
      </c>
      <c r="AK149" s="792">
        <f t="shared" si="67"/>
        <v>0</v>
      </c>
      <c r="AL149" s="792">
        <f t="shared" si="68"/>
        <v>0</v>
      </c>
      <c r="AM149" s="792" t="e">
        <f t="shared" ca="1" si="69"/>
        <v>#N/A</v>
      </c>
      <c r="AN149" s="792" t="e">
        <f t="shared" ca="1" si="70"/>
        <v>#N/A</v>
      </c>
      <c r="AO149" s="792">
        <f t="shared" ca="1" si="35"/>
        <v>0</v>
      </c>
      <c r="AP149" s="792">
        <f t="shared" ca="1" si="36"/>
        <v>0</v>
      </c>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c r="AMK149" s="1"/>
      <c r="AML149" s="1"/>
      <c r="AMM149" s="1"/>
      <c r="AMN149" s="1"/>
      <c r="AMO149" s="1"/>
      <c r="AMP149" s="1"/>
      <c r="AMQ149" s="1"/>
      <c r="AMR149" s="1"/>
      <c r="AMS149" s="1"/>
      <c r="AMT149" s="1"/>
      <c r="AMU149" s="1"/>
      <c r="AMV149" s="1"/>
      <c r="AMW149" s="1"/>
      <c r="AMX149" s="1"/>
      <c r="AMY149" s="1"/>
      <c r="AMZ149" s="1"/>
      <c r="ANA149" s="1"/>
      <c r="ANB149" s="1"/>
      <c r="ANC149" s="1"/>
      <c r="AND149" s="1"/>
      <c r="ANE149" s="1"/>
      <c r="ANF149" s="1"/>
      <c r="ANG149" s="1"/>
      <c r="ANH149" s="1"/>
      <c r="ANI149" s="1"/>
      <c r="ANJ149" s="1"/>
      <c r="ANK149" s="1"/>
      <c r="ANL149" s="1"/>
      <c r="ANM149" s="1"/>
      <c r="ANN149" s="1"/>
      <c r="ANO149" s="1"/>
      <c r="ANP149" s="1"/>
      <c r="ANQ149" s="1"/>
      <c r="ANR149" s="1"/>
      <c r="ANS149" s="1"/>
      <c r="ANT149" s="1"/>
      <c r="ANU149" s="1"/>
      <c r="ANV149" s="1"/>
      <c r="ANW149" s="1"/>
      <c r="ANX149" s="1"/>
      <c r="ANY149" s="1"/>
      <c r="ANZ149" s="1"/>
      <c r="AOA149" s="1"/>
      <c r="AOB149" s="1"/>
      <c r="AOC149" s="1"/>
      <c r="AOD149" s="1"/>
      <c r="AOE149" s="1"/>
      <c r="AOF149" s="1"/>
      <c r="AOG149" s="1"/>
      <c r="AOH149" s="1"/>
      <c r="AOI149" s="1"/>
      <c r="AOJ149" s="1"/>
      <c r="AOK149" s="1"/>
      <c r="AOL149" s="1"/>
      <c r="AOM149" s="1"/>
      <c r="AON149" s="1"/>
      <c r="AOO149" s="1"/>
      <c r="AOP149" s="1"/>
      <c r="AOQ149" s="1"/>
      <c r="AOR149" s="1"/>
      <c r="AOS149" s="1"/>
      <c r="AOT149" s="1"/>
      <c r="AOU149" s="1"/>
      <c r="AOV149" s="1"/>
      <c r="AOW149" s="1"/>
      <c r="AOX149" s="1"/>
      <c r="AOY149" s="1"/>
      <c r="AOZ149" s="1"/>
      <c r="APA149" s="1"/>
      <c r="APB149" s="1"/>
      <c r="APC149" s="1"/>
      <c r="APD149" s="1"/>
      <c r="APE149" s="1"/>
      <c r="APF149" s="1"/>
      <c r="APG149" s="1"/>
      <c r="APH149" s="1"/>
      <c r="API149" s="1"/>
      <c r="APJ149" s="1"/>
      <c r="APK149" s="1"/>
      <c r="APL149" s="1"/>
      <c r="APM149" s="1"/>
      <c r="APN149" s="1"/>
      <c r="APO149" s="1"/>
      <c r="APP149" s="1"/>
      <c r="APQ149" s="1"/>
      <c r="APR149" s="1"/>
      <c r="APS149" s="1"/>
      <c r="APT149" s="1"/>
      <c r="APU149" s="1"/>
      <c r="APV149" s="1"/>
      <c r="APW149" s="1"/>
      <c r="APX149" s="1"/>
      <c r="APY149" s="1"/>
      <c r="APZ149" s="1"/>
      <c r="AQA149" s="1"/>
      <c r="AQB149" s="1"/>
      <c r="AQC149" s="1"/>
      <c r="AQD149" s="1"/>
      <c r="AQE149" s="1"/>
      <c r="AQF149" s="1"/>
      <c r="AQG149" s="1"/>
      <c r="AQH149" s="1"/>
      <c r="AQI149" s="1"/>
      <c r="AQJ149" s="1"/>
      <c r="AQK149" s="1"/>
      <c r="AQL149" s="1"/>
      <c r="AQM149" s="1"/>
      <c r="AQN149" s="1"/>
      <c r="AQO149" s="1"/>
      <c r="AQP149" s="1"/>
      <c r="AQQ149" s="1"/>
      <c r="AQR149" s="1"/>
      <c r="AQS149" s="1"/>
      <c r="AQT149" s="1"/>
      <c r="AQU149" s="1"/>
      <c r="AQV149" s="1"/>
      <c r="AQW149" s="1"/>
      <c r="AQX149" s="1"/>
      <c r="AQY149" s="1"/>
      <c r="AQZ149" s="1"/>
      <c r="ARA149" s="1"/>
      <c r="ARB149" s="1"/>
      <c r="ARC149" s="1"/>
      <c r="ARD149" s="1"/>
      <c r="ARE149" s="1"/>
      <c r="ARF149" s="1"/>
      <c r="ARG149" s="1"/>
      <c r="ARH149" s="1"/>
      <c r="ARI149" s="1"/>
      <c r="ARJ149" s="1"/>
      <c r="ARK149" s="1"/>
      <c r="ARL149" s="1"/>
      <c r="ARM149" s="1"/>
      <c r="ARN149" s="1"/>
      <c r="ARO149" s="1"/>
      <c r="ARP149" s="1"/>
      <c r="ARQ149" s="1"/>
      <c r="ARR149" s="1"/>
      <c r="ARS149" s="1"/>
      <c r="ART149" s="1"/>
      <c r="ARU149" s="1"/>
      <c r="ARV149" s="1"/>
      <c r="ARW149" s="1"/>
      <c r="ARX149" s="1"/>
      <c r="ARY149" s="1"/>
      <c r="ARZ149" s="1"/>
      <c r="ASA149" s="1"/>
      <c r="ASB149" s="1"/>
      <c r="ASC149" s="1"/>
      <c r="ASD149" s="1"/>
      <c r="ASE149" s="1"/>
      <c r="ASF149" s="1"/>
      <c r="ASG149" s="1"/>
      <c r="ASH149" s="1"/>
      <c r="ASI149" s="1"/>
      <c r="ASJ149" s="1"/>
      <c r="ASK149" s="1"/>
      <c r="ASL149" s="1"/>
      <c r="ASM149" s="1"/>
      <c r="ASN149" s="1"/>
      <c r="ASO149" s="1"/>
      <c r="ASP149" s="1"/>
      <c r="ASQ149" s="1"/>
      <c r="ASR149" s="1"/>
      <c r="ASS149" s="1"/>
      <c r="AST149" s="1"/>
      <c r="ASU149" s="1"/>
      <c r="ASV149" s="1"/>
      <c r="ASW149" s="1"/>
      <c r="ASX149" s="1"/>
      <c r="ASY149" s="1"/>
      <c r="ASZ149" s="1"/>
      <c r="ATA149" s="1"/>
      <c r="ATB149" s="1"/>
      <c r="ATC149" s="1"/>
      <c r="ATD149" s="1"/>
      <c r="ATE149" s="1"/>
      <c r="ATF149" s="1"/>
      <c r="ATG149" s="1"/>
      <c r="ATH149" s="1"/>
      <c r="ATI149" s="1"/>
      <c r="ATJ149" s="1"/>
      <c r="ATK149" s="1"/>
      <c r="ATL149" s="1"/>
      <c r="ATM149" s="1"/>
      <c r="ATN149" s="1"/>
      <c r="ATO149" s="1"/>
      <c r="ATP149" s="1"/>
      <c r="ATQ149" s="1"/>
      <c r="ATR149" s="1"/>
      <c r="ATS149" s="1"/>
      <c r="ATT149" s="1"/>
      <c r="ATU149" s="1"/>
      <c r="ATV149" s="1"/>
      <c r="ATW149" s="1"/>
      <c r="ATX149" s="1"/>
      <c r="ATY149" s="1"/>
      <c r="ATZ149" s="1"/>
      <c r="AUA149" s="1"/>
      <c r="AUB149" s="1"/>
      <c r="AUC149" s="1"/>
      <c r="AUD149" s="1"/>
      <c r="AUE149" s="1"/>
      <c r="AUF149" s="1"/>
      <c r="AUG149" s="1"/>
      <c r="AUH149" s="1"/>
      <c r="AUI149" s="1"/>
      <c r="AUJ149" s="1"/>
      <c r="AUK149" s="1"/>
    </row>
    <row r="150" spans="1:1233" s="519" customFormat="1" ht="14.25">
      <c r="A150" s="53"/>
      <c r="B150" s="95" t="str">
        <f>IF('Client Info'!$D$105="Yes",'Client Info'!$D$61,"N/A")</f>
        <v>N/A</v>
      </c>
      <c r="C150" s="96" t="str">
        <f>IF(B150="ISO 9001",'Client Info'!$B105,"N/A")</f>
        <v>N/A</v>
      </c>
      <c r="D150" s="180"/>
      <c r="E150" s="843">
        <f>'Effective Employees'!F136</f>
        <v>0</v>
      </c>
      <c r="F150" s="831"/>
      <c r="G150" s="832">
        <f>AS$345</f>
        <v>0</v>
      </c>
      <c r="H150" s="832">
        <f ca="1">(1/3)*AS345*T150*V150*X150*Z150</f>
        <v>0</v>
      </c>
      <c r="I150" s="832">
        <f ca="1">(2/3)*AS345*T150*V150*X150*Z150</f>
        <v>0</v>
      </c>
      <c r="J150" s="832" t="e">
        <f ca="1">AS346*T150*V150*X150*Z150/$AA$10</f>
        <v>#N/A</v>
      </c>
      <c r="K150" s="832">
        <f>IF($K$19="",0,AS346*T150*V150*X150*Z150/$AA$10)</f>
        <v>0</v>
      </c>
      <c r="L150" s="832">
        <f>IF($L$19="",0,AS346*T150*V150*X150*Z150/$AA$10)</f>
        <v>0</v>
      </c>
      <c r="M150" s="833" t="e">
        <f ca="1">IF($M$19="",0,AS346*T150*V150*X150*Z150/$AA$10)</f>
        <v>#N/A</v>
      </c>
      <c r="N150" s="844" t="e">
        <f ca="1">AS346*T150*V150*X150*Z150/$AA$10</f>
        <v>#N/A</v>
      </c>
      <c r="O150" s="436">
        <f ca="1">AS347*T150*V150*X150*Z150</f>
        <v>0</v>
      </c>
      <c r="P150" s="53"/>
      <c r="Q150" s="53"/>
      <c r="R150" s="67"/>
      <c r="S150" s="702">
        <f>1</f>
        <v>1</v>
      </c>
      <c r="T150" s="702">
        <f t="shared" ref="T150:T181" si="95">IF(S150=0.2,S150+1,1)</f>
        <v>1</v>
      </c>
      <c r="U150" s="703">
        <f ca="1">'Adjustment Factors'!AA553</f>
        <v>0</v>
      </c>
      <c r="V150" s="704">
        <f t="shared" ref="V150:V181" ca="1" si="96">U150+1</f>
        <v>1</v>
      </c>
      <c r="W150" s="705">
        <f>-'Client Info'!$C$55/100</f>
        <v>0</v>
      </c>
      <c r="X150" s="705">
        <f t="shared" ref="X150:X181" si="97">W150+1</f>
        <v>1</v>
      </c>
      <c r="Y150" s="705">
        <f>IF(Overview!$C$13="Yes",1,0)</f>
        <v>0</v>
      </c>
      <c r="Z150" s="705">
        <f>IF(Y150=1,IF('Integrated Reduction'!$C$29="",1,('Integrated Reduction'!$C$29/100+1)),1)</f>
        <v>1</v>
      </c>
      <c r="AA150" s="705">
        <f>IF(Sampling!F158="Yes",1,0)</f>
        <v>0</v>
      </c>
      <c r="AB150" s="705">
        <f>IF(Sampling!L158="Yes",1,0)</f>
        <v>0</v>
      </c>
      <c r="AC150" s="705">
        <f>IF(Sampling!G158="Yes",1,0)</f>
        <v>0</v>
      </c>
      <c r="AD150" s="705">
        <f>IF(Sampling!H158="Yes",1,0)</f>
        <v>0</v>
      </c>
      <c r="AE150" s="705">
        <f>IF(Sampling!I158="Yes",1,0)</f>
        <v>0</v>
      </c>
      <c r="AF150" s="705">
        <f>IF(Sampling!J158="Yes",1,0)</f>
        <v>0</v>
      </c>
      <c r="AG150" s="706">
        <f>IF(Sampling!K158="Yes",1,0)</f>
        <v>0</v>
      </c>
      <c r="AH150" s="790">
        <f t="shared" ca="1" si="34"/>
        <v>0</v>
      </c>
      <c r="AI150" s="790">
        <f t="shared" ca="1" si="33"/>
        <v>0</v>
      </c>
      <c r="AJ150" s="790" t="e">
        <f t="shared" ca="1" si="14"/>
        <v>#N/A</v>
      </c>
      <c r="AK150" s="790">
        <f t="shared" ref="AK150:AK152" si="98">K150*AD150</f>
        <v>0</v>
      </c>
      <c r="AL150" s="790">
        <f t="shared" ref="AL150:AL152" si="99">L150*AE150</f>
        <v>0</v>
      </c>
      <c r="AM150" s="790" t="e">
        <f t="shared" ref="AM150:AM152" ca="1" si="100">M150*AF150</f>
        <v>#N/A</v>
      </c>
      <c r="AN150" s="790" t="e">
        <f t="shared" ref="AN150:AN152" ca="1" si="101">N150*AG150</f>
        <v>#N/A</v>
      </c>
      <c r="AO150" s="790">
        <f t="shared" ca="1" si="35"/>
        <v>0</v>
      </c>
      <c r="AP150" s="790">
        <f t="shared" ca="1" si="36"/>
        <v>0</v>
      </c>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c r="AMK150" s="1"/>
      <c r="AML150" s="1"/>
      <c r="AMM150" s="1"/>
      <c r="AMN150" s="1"/>
      <c r="AMO150" s="1"/>
      <c r="AMP150" s="1"/>
      <c r="AMQ150" s="1"/>
      <c r="AMR150" s="1"/>
      <c r="AMS150" s="1"/>
      <c r="AMT150" s="1"/>
      <c r="AMU150" s="1"/>
      <c r="AMV150" s="1"/>
      <c r="AMW150" s="1"/>
      <c r="AMX150" s="1"/>
      <c r="AMY150" s="1"/>
      <c r="AMZ150" s="1"/>
      <c r="ANA150" s="1"/>
      <c r="ANB150" s="1"/>
      <c r="ANC150" s="1"/>
      <c r="AND150" s="1"/>
      <c r="ANE150" s="1"/>
      <c r="ANF150" s="1"/>
      <c r="ANG150" s="1"/>
      <c r="ANH150" s="1"/>
      <c r="ANI150" s="1"/>
      <c r="ANJ150" s="1"/>
      <c r="ANK150" s="1"/>
      <c r="ANL150" s="1"/>
      <c r="ANM150" s="1"/>
      <c r="ANN150" s="1"/>
      <c r="ANO150" s="1"/>
      <c r="ANP150" s="1"/>
      <c r="ANQ150" s="1"/>
      <c r="ANR150" s="1"/>
      <c r="ANS150" s="1"/>
      <c r="ANT150" s="1"/>
      <c r="ANU150" s="1"/>
      <c r="ANV150" s="1"/>
      <c r="ANW150" s="1"/>
      <c r="ANX150" s="1"/>
      <c r="ANY150" s="1"/>
      <c r="ANZ150" s="1"/>
      <c r="AOA150" s="1"/>
      <c r="AOB150" s="1"/>
      <c r="AOC150" s="1"/>
      <c r="AOD150" s="1"/>
      <c r="AOE150" s="1"/>
      <c r="AOF150" s="1"/>
      <c r="AOG150" s="1"/>
      <c r="AOH150" s="1"/>
      <c r="AOI150" s="1"/>
      <c r="AOJ150" s="1"/>
      <c r="AOK150" s="1"/>
      <c r="AOL150" s="1"/>
      <c r="AOM150" s="1"/>
      <c r="AON150" s="1"/>
      <c r="AOO150" s="1"/>
      <c r="AOP150" s="1"/>
      <c r="AOQ150" s="1"/>
      <c r="AOR150" s="1"/>
      <c r="AOS150" s="1"/>
      <c r="AOT150" s="1"/>
      <c r="AOU150" s="1"/>
      <c r="AOV150" s="1"/>
      <c r="AOW150" s="1"/>
      <c r="AOX150" s="1"/>
      <c r="AOY150" s="1"/>
      <c r="AOZ150" s="1"/>
      <c r="APA150" s="1"/>
      <c r="APB150" s="1"/>
      <c r="APC150" s="1"/>
      <c r="APD150" s="1"/>
      <c r="APE150" s="1"/>
      <c r="APF150" s="1"/>
      <c r="APG150" s="1"/>
      <c r="APH150" s="1"/>
      <c r="API150" s="1"/>
      <c r="APJ150" s="1"/>
      <c r="APK150" s="1"/>
      <c r="APL150" s="1"/>
      <c r="APM150" s="1"/>
      <c r="APN150" s="1"/>
      <c r="APO150" s="1"/>
      <c r="APP150" s="1"/>
      <c r="APQ150" s="1"/>
      <c r="APR150" s="1"/>
      <c r="APS150" s="1"/>
      <c r="APT150" s="1"/>
      <c r="APU150" s="1"/>
      <c r="APV150" s="1"/>
      <c r="APW150" s="1"/>
      <c r="APX150" s="1"/>
      <c r="APY150" s="1"/>
      <c r="APZ150" s="1"/>
      <c r="AQA150" s="1"/>
      <c r="AQB150" s="1"/>
      <c r="AQC150" s="1"/>
      <c r="AQD150" s="1"/>
      <c r="AQE150" s="1"/>
      <c r="AQF150" s="1"/>
      <c r="AQG150" s="1"/>
      <c r="AQH150" s="1"/>
      <c r="AQI150" s="1"/>
      <c r="AQJ150" s="1"/>
      <c r="AQK150" s="1"/>
      <c r="AQL150" s="1"/>
      <c r="AQM150" s="1"/>
      <c r="AQN150" s="1"/>
      <c r="AQO150" s="1"/>
      <c r="AQP150" s="1"/>
      <c r="AQQ150" s="1"/>
      <c r="AQR150" s="1"/>
      <c r="AQS150" s="1"/>
      <c r="AQT150" s="1"/>
      <c r="AQU150" s="1"/>
      <c r="AQV150" s="1"/>
      <c r="AQW150" s="1"/>
      <c r="AQX150" s="1"/>
      <c r="AQY150" s="1"/>
      <c r="AQZ150" s="1"/>
      <c r="ARA150" s="1"/>
      <c r="ARB150" s="1"/>
      <c r="ARC150" s="1"/>
      <c r="ARD150" s="1"/>
      <c r="ARE150" s="1"/>
      <c r="ARF150" s="1"/>
      <c r="ARG150" s="1"/>
      <c r="ARH150" s="1"/>
      <c r="ARI150" s="1"/>
      <c r="ARJ150" s="1"/>
      <c r="ARK150" s="1"/>
      <c r="ARL150" s="1"/>
      <c r="ARM150" s="1"/>
      <c r="ARN150" s="1"/>
      <c r="ARO150" s="1"/>
      <c r="ARP150" s="1"/>
      <c r="ARQ150" s="1"/>
      <c r="ARR150" s="1"/>
      <c r="ARS150" s="1"/>
      <c r="ART150" s="1"/>
      <c r="ARU150" s="1"/>
      <c r="ARV150" s="1"/>
      <c r="ARW150" s="1"/>
      <c r="ARX150" s="1"/>
      <c r="ARY150" s="1"/>
      <c r="ARZ150" s="1"/>
      <c r="ASA150" s="1"/>
      <c r="ASB150" s="1"/>
      <c r="ASC150" s="1"/>
      <c r="ASD150" s="1"/>
      <c r="ASE150" s="1"/>
      <c r="ASF150" s="1"/>
      <c r="ASG150" s="1"/>
      <c r="ASH150" s="1"/>
      <c r="ASI150" s="1"/>
      <c r="ASJ150" s="1"/>
      <c r="ASK150" s="1"/>
      <c r="ASL150" s="1"/>
      <c r="ASM150" s="1"/>
      <c r="ASN150" s="1"/>
      <c r="ASO150" s="1"/>
      <c r="ASP150" s="1"/>
      <c r="ASQ150" s="1"/>
      <c r="ASR150" s="1"/>
      <c r="ASS150" s="1"/>
      <c r="AST150" s="1"/>
      <c r="ASU150" s="1"/>
      <c r="ASV150" s="1"/>
      <c r="ASW150" s="1"/>
      <c r="ASX150" s="1"/>
      <c r="ASY150" s="1"/>
      <c r="ASZ150" s="1"/>
      <c r="ATA150" s="1"/>
      <c r="ATB150" s="1"/>
      <c r="ATC150" s="1"/>
      <c r="ATD150" s="1"/>
      <c r="ATE150" s="1"/>
      <c r="ATF150" s="1"/>
      <c r="ATG150" s="1"/>
      <c r="ATH150" s="1"/>
      <c r="ATI150" s="1"/>
      <c r="ATJ150" s="1"/>
      <c r="ATK150" s="1"/>
      <c r="ATL150" s="1"/>
      <c r="ATM150" s="1"/>
      <c r="ATN150" s="1"/>
      <c r="ATO150" s="1"/>
      <c r="ATP150" s="1"/>
      <c r="ATQ150" s="1"/>
      <c r="ATR150" s="1"/>
      <c r="ATS150" s="1"/>
      <c r="ATT150" s="1"/>
      <c r="ATU150" s="1"/>
      <c r="ATV150" s="1"/>
      <c r="ATW150" s="1"/>
      <c r="ATX150" s="1"/>
      <c r="ATY150" s="1"/>
      <c r="ATZ150" s="1"/>
      <c r="AUA150" s="1"/>
      <c r="AUB150" s="1"/>
      <c r="AUC150" s="1"/>
      <c r="AUD150" s="1"/>
      <c r="AUE150" s="1"/>
      <c r="AUF150" s="1"/>
      <c r="AUG150" s="1"/>
      <c r="AUH150" s="1"/>
      <c r="AUI150" s="1"/>
      <c r="AUJ150" s="1"/>
      <c r="AUK150" s="1"/>
    </row>
    <row r="151" spans="1:1233" s="519" customFormat="1" ht="14.25">
      <c r="A151" s="53"/>
      <c r="B151" s="97" t="str">
        <f>IF('Client Info'!$E$105="Yes",'Client Info'!$E$61,"N/A")</f>
        <v>N/A</v>
      </c>
      <c r="C151" s="62" t="str">
        <f>IF(B151="ISO 14001",'Client Info'!$B105,"N/A")</f>
        <v>N/A</v>
      </c>
      <c r="D151" s="181"/>
      <c r="E151" s="834">
        <f>'Effective Employees'!F137</f>
        <v>0</v>
      </c>
      <c r="F151" s="831"/>
      <c r="G151" s="835">
        <f>AS$363</f>
        <v>0</v>
      </c>
      <c r="H151" s="835">
        <f ca="1">(1/3)*AS363*T151*V151*X151*Z151</f>
        <v>0</v>
      </c>
      <c r="I151" s="835">
        <f ca="1">(2/3)*AS363*T151*V151*X151*Z151</f>
        <v>0</v>
      </c>
      <c r="J151" s="835" t="e">
        <f ca="1">AS364*T151*V151*X151*Z151/$AA$10</f>
        <v>#N/A</v>
      </c>
      <c r="K151" s="835">
        <f>IF($K$19="",0,AS364*T151*V151*X151*Z151/$AA$10)</f>
        <v>0</v>
      </c>
      <c r="L151" s="835">
        <f>IF($L$19="",0,AS364*T151*V151*X151*Z151/$AA$10)</f>
        <v>0</v>
      </c>
      <c r="M151" s="836" t="e">
        <f ca="1">IF($M$19="",0,AS364*T151*V151*X151*Z151/$AA$10)</f>
        <v>#N/A</v>
      </c>
      <c r="N151" s="837" t="e">
        <f ca="1">AS364*T151*V151*X151*Z151/$AA$10</f>
        <v>#N/A</v>
      </c>
      <c r="O151" s="838">
        <f ca="1">AS365*T151*V151*X151*Z151</f>
        <v>0</v>
      </c>
      <c r="P151" s="53"/>
      <c r="Q151" s="53"/>
      <c r="R151" s="67"/>
      <c r="S151" s="386">
        <f>1</f>
        <v>1</v>
      </c>
      <c r="T151" s="386">
        <f t="shared" si="95"/>
        <v>1</v>
      </c>
      <c r="U151" s="707">
        <f ca="1">'Adjustment Factors'!AP553</f>
        <v>0</v>
      </c>
      <c r="V151" s="208">
        <f t="shared" ca="1" si="96"/>
        <v>1</v>
      </c>
      <c r="W151" s="67">
        <f>-'Client Info'!$C$55/100</f>
        <v>0</v>
      </c>
      <c r="X151" s="67">
        <f t="shared" si="97"/>
        <v>1</v>
      </c>
      <c r="Y151" s="67">
        <f>IF(Overview!$C$14="Yes",1,0)</f>
        <v>0</v>
      </c>
      <c r="Z151" s="67">
        <f>IF(Y151=1,IF('Integrated Reduction'!$C$29="",1,('Integrated Reduction'!$C$29/100+1)),1)</f>
        <v>1</v>
      </c>
      <c r="AA151" s="67">
        <f>IF(Sampling!F159="Yes",1,0)</f>
        <v>0</v>
      </c>
      <c r="AB151" s="67">
        <f>IF(Sampling!L159="Yes",1,0)</f>
        <v>0</v>
      </c>
      <c r="AC151" s="67">
        <f>IF(Sampling!G159="Yes",1,0)</f>
        <v>0</v>
      </c>
      <c r="AD151" s="67">
        <f>IF(Sampling!H159="Yes",1,0)</f>
        <v>0</v>
      </c>
      <c r="AE151" s="67">
        <f>IF(Sampling!I159="Yes",1,0)</f>
        <v>0</v>
      </c>
      <c r="AF151" s="67">
        <f>IF(Sampling!J159="Yes",1,0)</f>
        <v>0</v>
      </c>
      <c r="AG151" s="708">
        <f>IF(Sampling!K159="Yes",1,0)</f>
        <v>0</v>
      </c>
      <c r="AH151" s="791">
        <f t="shared" ca="1" si="34"/>
        <v>0</v>
      </c>
      <c r="AI151" s="791">
        <f t="shared" ca="1" si="33"/>
        <v>0</v>
      </c>
      <c r="AJ151" s="791" t="e">
        <f t="shared" ca="1" si="14"/>
        <v>#N/A</v>
      </c>
      <c r="AK151" s="791">
        <f>K151*AD151</f>
        <v>0</v>
      </c>
      <c r="AL151" s="791">
        <f t="shared" si="99"/>
        <v>0</v>
      </c>
      <c r="AM151" s="791" t="e">
        <f t="shared" ca="1" si="100"/>
        <v>#N/A</v>
      </c>
      <c r="AN151" s="791" t="e">
        <f t="shared" ca="1" si="101"/>
        <v>#N/A</v>
      </c>
      <c r="AO151" s="791">
        <f t="shared" ca="1" si="35"/>
        <v>0</v>
      </c>
      <c r="AP151" s="791">
        <f t="shared" ca="1" si="36"/>
        <v>0</v>
      </c>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c r="AMK151" s="1"/>
      <c r="AML151" s="1"/>
      <c r="AMM151" s="1"/>
      <c r="AMN151" s="1"/>
      <c r="AMO151" s="1"/>
      <c r="AMP151" s="1"/>
      <c r="AMQ151" s="1"/>
      <c r="AMR151" s="1"/>
      <c r="AMS151" s="1"/>
      <c r="AMT151" s="1"/>
      <c r="AMU151" s="1"/>
      <c r="AMV151" s="1"/>
      <c r="AMW151" s="1"/>
      <c r="AMX151" s="1"/>
      <c r="AMY151" s="1"/>
      <c r="AMZ151" s="1"/>
      <c r="ANA151" s="1"/>
      <c r="ANB151" s="1"/>
      <c r="ANC151" s="1"/>
      <c r="AND151" s="1"/>
      <c r="ANE151" s="1"/>
      <c r="ANF151" s="1"/>
      <c r="ANG151" s="1"/>
      <c r="ANH151" s="1"/>
      <c r="ANI151" s="1"/>
      <c r="ANJ151" s="1"/>
      <c r="ANK151" s="1"/>
      <c r="ANL151" s="1"/>
      <c r="ANM151" s="1"/>
      <c r="ANN151" s="1"/>
      <c r="ANO151" s="1"/>
      <c r="ANP151" s="1"/>
      <c r="ANQ151" s="1"/>
      <c r="ANR151" s="1"/>
      <c r="ANS151" s="1"/>
      <c r="ANT151" s="1"/>
      <c r="ANU151" s="1"/>
      <c r="ANV151" s="1"/>
      <c r="ANW151" s="1"/>
      <c r="ANX151" s="1"/>
      <c r="ANY151" s="1"/>
      <c r="ANZ151" s="1"/>
      <c r="AOA151" s="1"/>
      <c r="AOB151" s="1"/>
      <c r="AOC151" s="1"/>
      <c r="AOD151" s="1"/>
      <c r="AOE151" s="1"/>
      <c r="AOF151" s="1"/>
      <c r="AOG151" s="1"/>
      <c r="AOH151" s="1"/>
      <c r="AOI151" s="1"/>
      <c r="AOJ151" s="1"/>
      <c r="AOK151" s="1"/>
      <c r="AOL151" s="1"/>
      <c r="AOM151" s="1"/>
      <c r="AON151" s="1"/>
      <c r="AOO151" s="1"/>
      <c r="AOP151" s="1"/>
      <c r="AOQ151" s="1"/>
      <c r="AOR151" s="1"/>
      <c r="AOS151" s="1"/>
      <c r="AOT151" s="1"/>
      <c r="AOU151" s="1"/>
      <c r="AOV151" s="1"/>
      <c r="AOW151" s="1"/>
      <c r="AOX151" s="1"/>
      <c r="AOY151" s="1"/>
      <c r="AOZ151" s="1"/>
      <c r="APA151" s="1"/>
      <c r="APB151" s="1"/>
      <c r="APC151" s="1"/>
      <c r="APD151" s="1"/>
      <c r="APE151" s="1"/>
      <c r="APF151" s="1"/>
      <c r="APG151" s="1"/>
      <c r="APH151" s="1"/>
      <c r="API151" s="1"/>
      <c r="APJ151" s="1"/>
      <c r="APK151" s="1"/>
      <c r="APL151" s="1"/>
      <c r="APM151" s="1"/>
      <c r="APN151" s="1"/>
      <c r="APO151" s="1"/>
      <c r="APP151" s="1"/>
      <c r="APQ151" s="1"/>
      <c r="APR151" s="1"/>
      <c r="APS151" s="1"/>
      <c r="APT151" s="1"/>
      <c r="APU151" s="1"/>
      <c r="APV151" s="1"/>
      <c r="APW151" s="1"/>
      <c r="APX151" s="1"/>
      <c r="APY151" s="1"/>
      <c r="APZ151" s="1"/>
      <c r="AQA151" s="1"/>
      <c r="AQB151" s="1"/>
      <c r="AQC151" s="1"/>
      <c r="AQD151" s="1"/>
      <c r="AQE151" s="1"/>
      <c r="AQF151" s="1"/>
      <c r="AQG151" s="1"/>
      <c r="AQH151" s="1"/>
      <c r="AQI151" s="1"/>
      <c r="AQJ151" s="1"/>
      <c r="AQK151" s="1"/>
      <c r="AQL151" s="1"/>
      <c r="AQM151" s="1"/>
      <c r="AQN151" s="1"/>
      <c r="AQO151" s="1"/>
      <c r="AQP151" s="1"/>
      <c r="AQQ151" s="1"/>
      <c r="AQR151" s="1"/>
      <c r="AQS151" s="1"/>
      <c r="AQT151" s="1"/>
      <c r="AQU151" s="1"/>
      <c r="AQV151" s="1"/>
      <c r="AQW151" s="1"/>
      <c r="AQX151" s="1"/>
      <c r="AQY151" s="1"/>
      <c r="AQZ151" s="1"/>
      <c r="ARA151" s="1"/>
      <c r="ARB151" s="1"/>
      <c r="ARC151" s="1"/>
      <c r="ARD151" s="1"/>
      <c r="ARE151" s="1"/>
      <c r="ARF151" s="1"/>
      <c r="ARG151" s="1"/>
      <c r="ARH151" s="1"/>
      <c r="ARI151" s="1"/>
      <c r="ARJ151" s="1"/>
      <c r="ARK151" s="1"/>
      <c r="ARL151" s="1"/>
      <c r="ARM151" s="1"/>
      <c r="ARN151" s="1"/>
      <c r="ARO151" s="1"/>
      <c r="ARP151" s="1"/>
      <c r="ARQ151" s="1"/>
      <c r="ARR151" s="1"/>
      <c r="ARS151" s="1"/>
      <c r="ART151" s="1"/>
      <c r="ARU151" s="1"/>
      <c r="ARV151" s="1"/>
      <c r="ARW151" s="1"/>
      <c r="ARX151" s="1"/>
      <c r="ARY151" s="1"/>
      <c r="ARZ151" s="1"/>
      <c r="ASA151" s="1"/>
      <c r="ASB151" s="1"/>
      <c r="ASC151" s="1"/>
      <c r="ASD151" s="1"/>
      <c r="ASE151" s="1"/>
      <c r="ASF151" s="1"/>
      <c r="ASG151" s="1"/>
      <c r="ASH151" s="1"/>
      <c r="ASI151" s="1"/>
      <c r="ASJ151" s="1"/>
      <c r="ASK151" s="1"/>
      <c r="ASL151" s="1"/>
      <c r="ASM151" s="1"/>
      <c r="ASN151" s="1"/>
      <c r="ASO151" s="1"/>
      <c r="ASP151" s="1"/>
      <c r="ASQ151" s="1"/>
      <c r="ASR151" s="1"/>
      <c r="ASS151" s="1"/>
      <c r="AST151" s="1"/>
      <c r="ASU151" s="1"/>
      <c r="ASV151" s="1"/>
      <c r="ASW151" s="1"/>
      <c r="ASX151" s="1"/>
      <c r="ASY151" s="1"/>
      <c r="ASZ151" s="1"/>
      <c r="ATA151" s="1"/>
      <c r="ATB151" s="1"/>
      <c r="ATC151" s="1"/>
      <c r="ATD151" s="1"/>
      <c r="ATE151" s="1"/>
      <c r="ATF151" s="1"/>
      <c r="ATG151" s="1"/>
      <c r="ATH151" s="1"/>
      <c r="ATI151" s="1"/>
      <c r="ATJ151" s="1"/>
      <c r="ATK151" s="1"/>
      <c r="ATL151" s="1"/>
      <c r="ATM151" s="1"/>
      <c r="ATN151" s="1"/>
      <c r="ATO151" s="1"/>
      <c r="ATP151" s="1"/>
      <c r="ATQ151" s="1"/>
      <c r="ATR151" s="1"/>
      <c r="ATS151" s="1"/>
      <c r="ATT151" s="1"/>
      <c r="ATU151" s="1"/>
      <c r="ATV151" s="1"/>
      <c r="ATW151" s="1"/>
      <c r="ATX151" s="1"/>
      <c r="ATY151" s="1"/>
      <c r="ATZ151" s="1"/>
      <c r="AUA151" s="1"/>
      <c r="AUB151" s="1"/>
      <c r="AUC151" s="1"/>
      <c r="AUD151" s="1"/>
      <c r="AUE151" s="1"/>
      <c r="AUF151" s="1"/>
      <c r="AUG151" s="1"/>
      <c r="AUH151" s="1"/>
      <c r="AUI151" s="1"/>
      <c r="AUJ151" s="1"/>
      <c r="AUK151" s="1"/>
    </row>
    <row r="152" spans="1:1233" s="519" customFormat="1" ht="14.25">
      <c r="A152" s="53"/>
      <c r="B152" s="98" t="str">
        <f>IF('Client Info'!$F$105="Yes",'Client Info'!$F$61,"N/A")</f>
        <v>N/A</v>
      </c>
      <c r="C152" s="99" t="str">
        <f>IF(B152="ISO 45001",'Client Info'!$B105,"N/A")</f>
        <v>N/A</v>
      </c>
      <c r="D152" s="182"/>
      <c r="E152" s="839">
        <f>'Effective Employees'!F138</f>
        <v>0</v>
      </c>
      <c r="F152" s="831"/>
      <c r="G152" s="840">
        <f>AS$378</f>
        <v>0</v>
      </c>
      <c r="H152" s="840">
        <f ca="1">(1/3)*AS378*T152*V152*X152*Z152</f>
        <v>0</v>
      </c>
      <c r="I152" s="840">
        <f ca="1">(2/3)*AS378*T152*V152*X152*Z152</f>
        <v>0</v>
      </c>
      <c r="J152" s="840" t="e">
        <f ca="1">AS379*T152*V152*X152*Z152/$AA$10</f>
        <v>#N/A</v>
      </c>
      <c r="K152" s="840">
        <f>IF($K$19="",0,AS379*T152*V152*X152*Z152/$AA$10)</f>
        <v>0</v>
      </c>
      <c r="L152" s="840">
        <f>IF($L$19="",0,AS379*T152*V152*X152*Z152/$AA$10)</f>
        <v>0</v>
      </c>
      <c r="M152" s="841" t="e">
        <f ca="1">IF($M$19="",0,AS379*T152*V152*X152*Z152/$AA$10)</f>
        <v>#N/A</v>
      </c>
      <c r="N152" s="841" t="e">
        <f ca="1">AS379*T152*V152*X152*Z152/$AA$10</f>
        <v>#N/A</v>
      </c>
      <c r="O152" s="842">
        <f ca="1">AS380*T152*V152*X152*Z152</f>
        <v>0</v>
      </c>
      <c r="P152" s="53"/>
      <c r="Q152" s="53"/>
      <c r="R152" s="67"/>
      <c r="S152" s="709">
        <f>1</f>
        <v>1</v>
      </c>
      <c r="T152" s="709">
        <f t="shared" si="95"/>
        <v>1</v>
      </c>
      <c r="U152" s="710">
        <f ca="1">'Adjustment Factors'!BC553</f>
        <v>0</v>
      </c>
      <c r="V152" s="711">
        <f t="shared" ca="1" si="96"/>
        <v>1</v>
      </c>
      <c r="W152" s="712">
        <f>-'Client Info'!$C$55/100</f>
        <v>0</v>
      </c>
      <c r="X152" s="712">
        <f t="shared" si="97"/>
        <v>1</v>
      </c>
      <c r="Y152" s="712">
        <f>IF(Overview!$C$15="Yes",1,0)</f>
        <v>0</v>
      </c>
      <c r="Z152" s="712">
        <f>IF(Y152=1,IF('Integrated Reduction'!$C$29="",1,('Integrated Reduction'!$C$29/100+1)),1)</f>
        <v>1</v>
      </c>
      <c r="AA152" s="712">
        <f>IF(Sampling!F160="Yes",1,0)</f>
        <v>0</v>
      </c>
      <c r="AB152" s="712">
        <f>IF(Sampling!L160="Yes",1,0)</f>
        <v>0</v>
      </c>
      <c r="AC152" s="712">
        <f>IF(Sampling!G160="Yes",1,0)</f>
        <v>0</v>
      </c>
      <c r="AD152" s="712">
        <f>IF(Sampling!H160="Yes",1,0)</f>
        <v>0</v>
      </c>
      <c r="AE152" s="712">
        <f>IF(Sampling!I160="Yes",1,0)</f>
        <v>0</v>
      </c>
      <c r="AF152" s="712">
        <f>IF(Sampling!J160="Yes",1,0)</f>
        <v>0</v>
      </c>
      <c r="AG152" s="713">
        <f>IF(Sampling!K160="Yes",1,0)</f>
        <v>0</v>
      </c>
      <c r="AH152" s="792">
        <f t="shared" ca="1" si="34"/>
        <v>0</v>
      </c>
      <c r="AI152" s="792">
        <f t="shared" ca="1" si="33"/>
        <v>0</v>
      </c>
      <c r="AJ152" s="792" t="e">
        <f t="shared" ca="1" si="14"/>
        <v>#N/A</v>
      </c>
      <c r="AK152" s="792">
        <f t="shared" si="98"/>
        <v>0</v>
      </c>
      <c r="AL152" s="792">
        <f t="shared" si="99"/>
        <v>0</v>
      </c>
      <c r="AM152" s="792" t="e">
        <f t="shared" ca="1" si="100"/>
        <v>#N/A</v>
      </c>
      <c r="AN152" s="792" t="e">
        <f t="shared" ca="1" si="101"/>
        <v>#N/A</v>
      </c>
      <c r="AO152" s="792">
        <f t="shared" ca="1" si="35"/>
        <v>0</v>
      </c>
      <c r="AP152" s="792">
        <f t="shared" ca="1" si="36"/>
        <v>0</v>
      </c>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c r="AMK152" s="1"/>
      <c r="AML152" s="1"/>
      <c r="AMM152" s="1"/>
      <c r="AMN152" s="1"/>
      <c r="AMO152" s="1"/>
      <c r="AMP152" s="1"/>
      <c r="AMQ152" s="1"/>
      <c r="AMR152" s="1"/>
      <c r="AMS152" s="1"/>
      <c r="AMT152" s="1"/>
      <c r="AMU152" s="1"/>
      <c r="AMV152" s="1"/>
      <c r="AMW152" s="1"/>
      <c r="AMX152" s="1"/>
      <c r="AMY152" s="1"/>
      <c r="AMZ152" s="1"/>
      <c r="ANA152" s="1"/>
      <c r="ANB152" s="1"/>
      <c r="ANC152" s="1"/>
      <c r="AND152" s="1"/>
      <c r="ANE152" s="1"/>
      <c r="ANF152" s="1"/>
      <c r="ANG152" s="1"/>
      <c r="ANH152" s="1"/>
      <c r="ANI152" s="1"/>
      <c r="ANJ152" s="1"/>
      <c r="ANK152" s="1"/>
      <c r="ANL152" s="1"/>
      <c r="ANM152" s="1"/>
      <c r="ANN152" s="1"/>
      <c r="ANO152" s="1"/>
      <c r="ANP152" s="1"/>
      <c r="ANQ152" s="1"/>
      <c r="ANR152" s="1"/>
      <c r="ANS152" s="1"/>
      <c r="ANT152" s="1"/>
      <c r="ANU152" s="1"/>
      <c r="ANV152" s="1"/>
      <c r="ANW152" s="1"/>
      <c r="ANX152" s="1"/>
      <c r="ANY152" s="1"/>
      <c r="ANZ152" s="1"/>
      <c r="AOA152" s="1"/>
      <c r="AOB152" s="1"/>
      <c r="AOC152" s="1"/>
      <c r="AOD152" s="1"/>
      <c r="AOE152" s="1"/>
      <c r="AOF152" s="1"/>
      <c r="AOG152" s="1"/>
      <c r="AOH152" s="1"/>
      <c r="AOI152" s="1"/>
      <c r="AOJ152" s="1"/>
      <c r="AOK152" s="1"/>
      <c r="AOL152" s="1"/>
      <c r="AOM152" s="1"/>
      <c r="AON152" s="1"/>
      <c r="AOO152" s="1"/>
      <c r="AOP152" s="1"/>
      <c r="AOQ152" s="1"/>
      <c r="AOR152" s="1"/>
      <c r="AOS152" s="1"/>
      <c r="AOT152" s="1"/>
      <c r="AOU152" s="1"/>
      <c r="AOV152" s="1"/>
      <c r="AOW152" s="1"/>
      <c r="AOX152" s="1"/>
      <c r="AOY152" s="1"/>
      <c r="AOZ152" s="1"/>
      <c r="APA152" s="1"/>
      <c r="APB152" s="1"/>
      <c r="APC152" s="1"/>
      <c r="APD152" s="1"/>
      <c r="APE152" s="1"/>
      <c r="APF152" s="1"/>
      <c r="APG152" s="1"/>
      <c r="APH152" s="1"/>
      <c r="API152" s="1"/>
      <c r="APJ152" s="1"/>
      <c r="APK152" s="1"/>
      <c r="APL152" s="1"/>
      <c r="APM152" s="1"/>
      <c r="APN152" s="1"/>
      <c r="APO152" s="1"/>
      <c r="APP152" s="1"/>
      <c r="APQ152" s="1"/>
      <c r="APR152" s="1"/>
      <c r="APS152" s="1"/>
      <c r="APT152" s="1"/>
      <c r="APU152" s="1"/>
      <c r="APV152" s="1"/>
      <c r="APW152" s="1"/>
      <c r="APX152" s="1"/>
      <c r="APY152" s="1"/>
      <c r="APZ152" s="1"/>
      <c r="AQA152" s="1"/>
      <c r="AQB152" s="1"/>
      <c r="AQC152" s="1"/>
      <c r="AQD152" s="1"/>
      <c r="AQE152" s="1"/>
      <c r="AQF152" s="1"/>
      <c r="AQG152" s="1"/>
      <c r="AQH152" s="1"/>
      <c r="AQI152" s="1"/>
      <c r="AQJ152" s="1"/>
      <c r="AQK152" s="1"/>
      <c r="AQL152" s="1"/>
      <c r="AQM152" s="1"/>
      <c r="AQN152" s="1"/>
      <c r="AQO152" s="1"/>
      <c r="AQP152" s="1"/>
      <c r="AQQ152" s="1"/>
      <c r="AQR152" s="1"/>
      <c r="AQS152" s="1"/>
      <c r="AQT152" s="1"/>
      <c r="AQU152" s="1"/>
      <c r="AQV152" s="1"/>
      <c r="AQW152" s="1"/>
      <c r="AQX152" s="1"/>
      <c r="AQY152" s="1"/>
      <c r="AQZ152" s="1"/>
      <c r="ARA152" s="1"/>
      <c r="ARB152" s="1"/>
      <c r="ARC152" s="1"/>
      <c r="ARD152" s="1"/>
      <c r="ARE152" s="1"/>
      <c r="ARF152" s="1"/>
      <c r="ARG152" s="1"/>
      <c r="ARH152" s="1"/>
      <c r="ARI152" s="1"/>
      <c r="ARJ152" s="1"/>
      <c r="ARK152" s="1"/>
      <c r="ARL152" s="1"/>
      <c r="ARM152" s="1"/>
      <c r="ARN152" s="1"/>
      <c r="ARO152" s="1"/>
      <c r="ARP152" s="1"/>
      <c r="ARQ152" s="1"/>
      <c r="ARR152" s="1"/>
      <c r="ARS152" s="1"/>
      <c r="ART152" s="1"/>
      <c r="ARU152" s="1"/>
      <c r="ARV152" s="1"/>
      <c r="ARW152" s="1"/>
      <c r="ARX152" s="1"/>
      <c r="ARY152" s="1"/>
      <c r="ARZ152" s="1"/>
      <c r="ASA152" s="1"/>
      <c r="ASB152" s="1"/>
      <c r="ASC152" s="1"/>
      <c r="ASD152" s="1"/>
      <c r="ASE152" s="1"/>
      <c r="ASF152" s="1"/>
      <c r="ASG152" s="1"/>
      <c r="ASH152" s="1"/>
      <c r="ASI152" s="1"/>
      <c r="ASJ152" s="1"/>
      <c r="ASK152" s="1"/>
      <c r="ASL152" s="1"/>
      <c r="ASM152" s="1"/>
      <c r="ASN152" s="1"/>
      <c r="ASO152" s="1"/>
      <c r="ASP152" s="1"/>
      <c r="ASQ152" s="1"/>
      <c r="ASR152" s="1"/>
      <c r="ASS152" s="1"/>
      <c r="AST152" s="1"/>
      <c r="ASU152" s="1"/>
      <c r="ASV152" s="1"/>
      <c r="ASW152" s="1"/>
      <c r="ASX152" s="1"/>
      <c r="ASY152" s="1"/>
      <c r="ASZ152" s="1"/>
      <c r="ATA152" s="1"/>
      <c r="ATB152" s="1"/>
      <c r="ATC152" s="1"/>
      <c r="ATD152" s="1"/>
      <c r="ATE152" s="1"/>
      <c r="ATF152" s="1"/>
      <c r="ATG152" s="1"/>
      <c r="ATH152" s="1"/>
      <c r="ATI152" s="1"/>
      <c r="ATJ152" s="1"/>
      <c r="ATK152" s="1"/>
      <c r="ATL152" s="1"/>
      <c r="ATM152" s="1"/>
      <c r="ATN152" s="1"/>
      <c r="ATO152" s="1"/>
      <c r="ATP152" s="1"/>
      <c r="ATQ152" s="1"/>
      <c r="ATR152" s="1"/>
      <c r="ATS152" s="1"/>
      <c r="ATT152" s="1"/>
      <c r="ATU152" s="1"/>
      <c r="ATV152" s="1"/>
      <c r="ATW152" s="1"/>
      <c r="ATX152" s="1"/>
      <c r="ATY152" s="1"/>
      <c r="ATZ152" s="1"/>
      <c r="AUA152" s="1"/>
      <c r="AUB152" s="1"/>
      <c r="AUC152" s="1"/>
      <c r="AUD152" s="1"/>
      <c r="AUE152" s="1"/>
      <c r="AUF152" s="1"/>
      <c r="AUG152" s="1"/>
      <c r="AUH152" s="1"/>
      <c r="AUI152" s="1"/>
      <c r="AUJ152" s="1"/>
      <c r="AUK152" s="1"/>
    </row>
    <row r="153" spans="1:1233" s="519" customFormat="1" ht="14.25">
      <c r="A153" s="53"/>
      <c r="B153" s="95" t="str">
        <f>IF('Client Info'!$D$106="Yes",'Client Info'!$D$61,"N/A")</f>
        <v>N/A</v>
      </c>
      <c r="C153" s="96" t="str">
        <f>IF(B153="ISO 9001",'Client Info'!$B106,"N/A")</f>
        <v>N/A</v>
      </c>
      <c r="D153" s="180"/>
      <c r="E153" s="843">
        <f>'Effective Employees'!F139</f>
        <v>0</v>
      </c>
      <c r="F153" s="831"/>
      <c r="G153" s="832">
        <f>AT$345</f>
        <v>0</v>
      </c>
      <c r="H153" s="832">
        <f ca="1">(1/3)*AT345*T153*V153*X153*Z153</f>
        <v>0</v>
      </c>
      <c r="I153" s="832">
        <f ca="1">(2/3)*AT345*T153*V153*X153*Z153</f>
        <v>0</v>
      </c>
      <c r="J153" s="832" t="e">
        <f ca="1">AT346*T153*V153*X153*Z153/$AA$10</f>
        <v>#N/A</v>
      </c>
      <c r="K153" s="832">
        <f>IF($K$19="",0,AT346*T153*V153*X153*Z153/$AA$10)</f>
        <v>0</v>
      </c>
      <c r="L153" s="832">
        <f>IF($L$19="",0,AT346*T153*V153*X153*Z153/$AA$10)</f>
        <v>0</v>
      </c>
      <c r="M153" s="833" t="e">
        <f ca="1">IF($M$19="",0,AT346*T153*V153*X153*Z153/$AA$10)</f>
        <v>#N/A</v>
      </c>
      <c r="N153" s="844" t="e">
        <f ca="1">AT346*T153*V153*X153*Z153/$AA$10</f>
        <v>#N/A</v>
      </c>
      <c r="O153" s="436">
        <f ca="1">AT347*T153*V153*X153*Z153</f>
        <v>0</v>
      </c>
      <c r="P153" s="53"/>
      <c r="Q153" s="53"/>
      <c r="R153" s="67"/>
      <c r="S153" s="702">
        <f>1</f>
        <v>1</v>
      </c>
      <c r="T153" s="702">
        <f t="shared" si="95"/>
        <v>1</v>
      </c>
      <c r="U153" s="703">
        <f ca="1">'Adjustment Factors'!AA554</f>
        <v>0</v>
      </c>
      <c r="V153" s="704">
        <f t="shared" ca="1" si="96"/>
        <v>1</v>
      </c>
      <c r="W153" s="705">
        <f>-'Client Info'!$C$55/100</f>
        <v>0</v>
      </c>
      <c r="X153" s="705">
        <f t="shared" si="97"/>
        <v>1</v>
      </c>
      <c r="Y153" s="705">
        <f>IF(Overview!$C$13="Yes",1,0)</f>
        <v>0</v>
      </c>
      <c r="Z153" s="705">
        <f>IF(Y153=1,IF('Integrated Reduction'!$C$29="",1,('Integrated Reduction'!$C$29/100+1)),1)</f>
        <v>1</v>
      </c>
      <c r="AA153" s="705">
        <f>IF(Sampling!F161="Yes",1,0)</f>
        <v>0</v>
      </c>
      <c r="AB153" s="705">
        <f>IF(Sampling!L161="Yes",1,0)</f>
        <v>0</v>
      </c>
      <c r="AC153" s="705">
        <f>IF(Sampling!G161="Yes",1,0)</f>
        <v>0</v>
      </c>
      <c r="AD153" s="705">
        <f>IF(Sampling!H161="Yes",1,0)</f>
        <v>0</v>
      </c>
      <c r="AE153" s="705">
        <f>IF(Sampling!I161="Yes",1,0)</f>
        <v>0</v>
      </c>
      <c r="AF153" s="705">
        <f>IF(Sampling!J161="Yes",1,0)</f>
        <v>0</v>
      </c>
      <c r="AG153" s="706">
        <f>IF(Sampling!K161="Yes",1,0)</f>
        <v>0</v>
      </c>
      <c r="AH153" s="790">
        <f t="shared" ca="1" si="34"/>
        <v>0</v>
      </c>
      <c r="AI153" s="790">
        <f t="shared" ca="1" si="33"/>
        <v>0</v>
      </c>
      <c r="AJ153" s="790" t="e">
        <f t="shared" ca="1" si="14"/>
        <v>#N/A</v>
      </c>
      <c r="AK153" s="790">
        <f t="shared" si="29"/>
        <v>0</v>
      </c>
      <c r="AL153" s="790">
        <f t="shared" si="30"/>
        <v>0</v>
      </c>
      <c r="AM153" s="790" t="e">
        <f t="shared" ca="1" si="31"/>
        <v>#N/A</v>
      </c>
      <c r="AN153" s="790" t="e">
        <f t="shared" ca="1" si="32"/>
        <v>#N/A</v>
      </c>
      <c r="AO153" s="790">
        <f t="shared" ca="1" si="35"/>
        <v>0</v>
      </c>
      <c r="AP153" s="790">
        <f t="shared" ca="1" si="36"/>
        <v>0</v>
      </c>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c r="AMK153" s="1"/>
      <c r="AML153" s="1"/>
      <c r="AMM153" s="1"/>
      <c r="AMN153" s="1"/>
      <c r="AMO153" s="1"/>
      <c r="AMP153" s="1"/>
      <c r="AMQ153" s="1"/>
      <c r="AMR153" s="1"/>
      <c r="AMS153" s="1"/>
      <c r="AMT153" s="1"/>
      <c r="AMU153" s="1"/>
      <c r="AMV153" s="1"/>
      <c r="AMW153" s="1"/>
      <c r="AMX153" s="1"/>
      <c r="AMY153" s="1"/>
      <c r="AMZ153" s="1"/>
      <c r="ANA153" s="1"/>
      <c r="ANB153" s="1"/>
      <c r="ANC153" s="1"/>
      <c r="AND153" s="1"/>
      <c r="ANE153" s="1"/>
      <c r="ANF153" s="1"/>
      <c r="ANG153" s="1"/>
      <c r="ANH153" s="1"/>
      <c r="ANI153" s="1"/>
      <c r="ANJ153" s="1"/>
      <c r="ANK153" s="1"/>
      <c r="ANL153" s="1"/>
      <c r="ANM153" s="1"/>
      <c r="ANN153" s="1"/>
      <c r="ANO153" s="1"/>
      <c r="ANP153" s="1"/>
      <c r="ANQ153" s="1"/>
      <c r="ANR153" s="1"/>
      <c r="ANS153" s="1"/>
      <c r="ANT153" s="1"/>
      <c r="ANU153" s="1"/>
      <c r="ANV153" s="1"/>
      <c r="ANW153" s="1"/>
      <c r="ANX153" s="1"/>
      <c r="ANY153" s="1"/>
      <c r="ANZ153" s="1"/>
      <c r="AOA153" s="1"/>
      <c r="AOB153" s="1"/>
      <c r="AOC153" s="1"/>
      <c r="AOD153" s="1"/>
      <c r="AOE153" s="1"/>
      <c r="AOF153" s="1"/>
      <c r="AOG153" s="1"/>
      <c r="AOH153" s="1"/>
      <c r="AOI153" s="1"/>
      <c r="AOJ153" s="1"/>
      <c r="AOK153" s="1"/>
      <c r="AOL153" s="1"/>
      <c r="AOM153" s="1"/>
      <c r="AON153" s="1"/>
      <c r="AOO153" s="1"/>
      <c r="AOP153" s="1"/>
      <c r="AOQ153" s="1"/>
      <c r="AOR153" s="1"/>
      <c r="AOS153" s="1"/>
      <c r="AOT153" s="1"/>
      <c r="AOU153" s="1"/>
      <c r="AOV153" s="1"/>
      <c r="AOW153" s="1"/>
      <c r="AOX153" s="1"/>
      <c r="AOY153" s="1"/>
      <c r="AOZ153" s="1"/>
      <c r="APA153" s="1"/>
      <c r="APB153" s="1"/>
      <c r="APC153" s="1"/>
      <c r="APD153" s="1"/>
      <c r="APE153" s="1"/>
      <c r="APF153" s="1"/>
      <c r="APG153" s="1"/>
      <c r="APH153" s="1"/>
      <c r="API153" s="1"/>
      <c r="APJ153" s="1"/>
      <c r="APK153" s="1"/>
      <c r="APL153" s="1"/>
      <c r="APM153" s="1"/>
      <c r="APN153" s="1"/>
      <c r="APO153" s="1"/>
      <c r="APP153" s="1"/>
      <c r="APQ153" s="1"/>
      <c r="APR153" s="1"/>
      <c r="APS153" s="1"/>
      <c r="APT153" s="1"/>
      <c r="APU153" s="1"/>
      <c r="APV153" s="1"/>
      <c r="APW153" s="1"/>
      <c r="APX153" s="1"/>
      <c r="APY153" s="1"/>
      <c r="APZ153" s="1"/>
      <c r="AQA153" s="1"/>
      <c r="AQB153" s="1"/>
      <c r="AQC153" s="1"/>
      <c r="AQD153" s="1"/>
      <c r="AQE153" s="1"/>
      <c r="AQF153" s="1"/>
      <c r="AQG153" s="1"/>
      <c r="AQH153" s="1"/>
      <c r="AQI153" s="1"/>
      <c r="AQJ153" s="1"/>
      <c r="AQK153" s="1"/>
      <c r="AQL153" s="1"/>
      <c r="AQM153" s="1"/>
      <c r="AQN153" s="1"/>
      <c r="AQO153" s="1"/>
      <c r="AQP153" s="1"/>
      <c r="AQQ153" s="1"/>
      <c r="AQR153" s="1"/>
      <c r="AQS153" s="1"/>
      <c r="AQT153" s="1"/>
      <c r="AQU153" s="1"/>
      <c r="AQV153" s="1"/>
      <c r="AQW153" s="1"/>
      <c r="AQX153" s="1"/>
      <c r="AQY153" s="1"/>
      <c r="AQZ153" s="1"/>
      <c r="ARA153" s="1"/>
      <c r="ARB153" s="1"/>
      <c r="ARC153" s="1"/>
      <c r="ARD153" s="1"/>
      <c r="ARE153" s="1"/>
      <c r="ARF153" s="1"/>
      <c r="ARG153" s="1"/>
      <c r="ARH153" s="1"/>
      <c r="ARI153" s="1"/>
      <c r="ARJ153" s="1"/>
      <c r="ARK153" s="1"/>
      <c r="ARL153" s="1"/>
      <c r="ARM153" s="1"/>
      <c r="ARN153" s="1"/>
      <c r="ARO153" s="1"/>
      <c r="ARP153" s="1"/>
      <c r="ARQ153" s="1"/>
      <c r="ARR153" s="1"/>
      <c r="ARS153" s="1"/>
      <c r="ART153" s="1"/>
      <c r="ARU153" s="1"/>
      <c r="ARV153" s="1"/>
      <c r="ARW153" s="1"/>
      <c r="ARX153" s="1"/>
      <c r="ARY153" s="1"/>
      <c r="ARZ153" s="1"/>
      <c r="ASA153" s="1"/>
      <c r="ASB153" s="1"/>
      <c r="ASC153" s="1"/>
      <c r="ASD153" s="1"/>
      <c r="ASE153" s="1"/>
      <c r="ASF153" s="1"/>
      <c r="ASG153" s="1"/>
      <c r="ASH153" s="1"/>
      <c r="ASI153" s="1"/>
      <c r="ASJ153" s="1"/>
      <c r="ASK153" s="1"/>
      <c r="ASL153" s="1"/>
      <c r="ASM153" s="1"/>
      <c r="ASN153" s="1"/>
      <c r="ASO153" s="1"/>
      <c r="ASP153" s="1"/>
      <c r="ASQ153" s="1"/>
      <c r="ASR153" s="1"/>
      <c r="ASS153" s="1"/>
      <c r="AST153" s="1"/>
      <c r="ASU153" s="1"/>
      <c r="ASV153" s="1"/>
      <c r="ASW153" s="1"/>
      <c r="ASX153" s="1"/>
      <c r="ASY153" s="1"/>
      <c r="ASZ153" s="1"/>
      <c r="ATA153" s="1"/>
      <c r="ATB153" s="1"/>
      <c r="ATC153" s="1"/>
      <c r="ATD153" s="1"/>
      <c r="ATE153" s="1"/>
      <c r="ATF153" s="1"/>
      <c r="ATG153" s="1"/>
      <c r="ATH153" s="1"/>
      <c r="ATI153" s="1"/>
      <c r="ATJ153" s="1"/>
      <c r="ATK153" s="1"/>
      <c r="ATL153" s="1"/>
      <c r="ATM153" s="1"/>
      <c r="ATN153" s="1"/>
      <c r="ATO153" s="1"/>
      <c r="ATP153" s="1"/>
      <c r="ATQ153" s="1"/>
      <c r="ATR153" s="1"/>
      <c r="ATS153" s="1"/>
      <c r="ATT153" s="1"/>
      <c r="ATU153" s="1"/>
      <c r="ATV153" s="1"/>
      <c r="ATW153" s="1"/>
      <c r="ATX153" s="1"/>
      <c r="ATY153" s="1"/>
      <c r="ATZ153" s="1"/>
      <c r="AUA153" s="1"/>
      <c r="AUB153" s="1"/>
      <c r="AUC153" s="1"/>
      <c r="AUD153" s="1"/>
      <c r="AUE153" s="1"/>
      <c r="AUF153" s="1"/>
      <c r="AUG153" s="1"/>
      <c r="AUH153" s="1"/>
      <c r="AUI153" s="1"/>
      <c r="AUJ153" s="1"/>
      <c r="AUK153" s="1"/>
    </row>
    <row r="154" spans="1:1233" s="519" customFormat="1" ht="14.25">
      <c r="A154" s="53"/>
      <c r="B154" s="97" t="str">
        <f>IF('Client Info'!$E$106="Yes",'Client Info'!$E$61,"N/A")</f>
        <v>N/A</v>
      </c>
      <c r="C154" s="62" t="str">
        <f>IF(B154="ISO 14001",'Client Info'!$B106,"N/A")</f>
        <v>N/A</v>
      </c>
      <c r="D154" s="181"/>
      <c r="E154" s="834">
        <f>'Effective Employees'!F140</f>
        <v>0</v>
      </c>
      <c r="F154" s="831"/>
      <c r="G154" s="835">
        <f>AT$363</f>
        <v>0</v>
      </c>
      <c r="H154" s="835">
        <f ca="1">(1/3)*AT363*T154*V154*X154*Z154</f>
        <v>0</v>
      </c>
      <c r="I154" s="835">
        <f ca="1">(2/3)*AT363*T154*V154*X154*Z154</f>
        <v>0</v>
      </c>
      <c r="J154" s="835" t="e">
        <f ca="1">AT364*T154*V154*X154*Z154/$AA$10</f>
        <v>#N/A</v>
      </c>
      <c r="K154" s="835">
        <f>IF($K$19="",0,AT364*T154*V154*X154*Z154/$AA$10)</f>
        <v>0</v>
      </c>
      <c r="L154" s="835">
        <f>IF($L$19="",0,AT364*T154*V154*X154*Z154/$AA$10)</f>
        <v>0</v>
      </c>
      <c r="M154" s="836" t="e">
        <f ca="1">IF($M$19="",0,AT364*T154*V154*X154*Z154/$AA$10)</f>
        <v>#N/A</v>
      </c>
      <c r="N154" s="837" t="e">
        <f ca="1">AT364*T154*V154*X154*Z154/$AA$10</f>
        <v>#N/A</v>
      </c>
      <c r="O154" s="838">
        <f ca="1">AT365*T154*V154*X154*Z154</f>
        <v>0</v>
      </c>
      <c r="P154" s="53"/>
      <c r="Q154" s="53"/>
      <c r="R154" s="67"/>
      <c r="S154" s="386">
        <f>1</f>
        <v>1</v>
      </c>
      <c r="T154" s="386">
        <f t="shared" si="95"/>
        <v>1</v>
      </c>
      <c r="U154" s="707">
        <f ca="1">'Adjustment Factors'!AP554</f>
        <v>0</v>
      </c>
      <c r="V154" s="208">
        <f t="shared" ca="1" si="96"/>
        <v>1</v>
      </c>
      <c r="W154" s="67">
        <f>-'Client Info'!$C$55/100</f>
        <v>0</v>
      </c>
      <c r="X154" s="67">
        <f t="shared" si="97"/>
        <v>1</v>
      </c>
      <c r="Y154" s="67">
        <f>IF(Overview!$C$14="Yes",1,0)</f>
        <v>0</v>
      </c>
      <c r="Z154" s="67">
        <f>IF(Y154=1,IF('Integrated Reduction'!$C$29="",1,('Integrated Reduction'!$C$29/100+1)),1)</f>
        <v>1</v>
      </c>
      <c r="AA154" s="67">
        <f>IF(Sampling!F162="Yes",1,0)</f>
        <v>0</v>
      </c>
      <c r="AB154" s="67">
        <f>IF(Sampling!L162="Yes",1,0)</f>
        <v>0</v>
      </c>
      <c r="AC154" s="67">
        <f>IF(Sampling!G162="Yes",1,0)</f>
        <v>0</v>
      </c>
      <c r="AD154" s="67">
        <f>IF(Sampling!H162="Yes",1,0)</f>
        <v>0</v>
      </c>
      <c r="AE154" s="67">
        <f>IF(Sampling!I162="Yes",1,0)</f>
        <v>0</v>
      </c>
      <c r="AF154" s="67">
        <f>IF(Sampling!J162="Yes",1,0)</f>
        <v>0</v>
      </c>
      <c r="AG154" s="708">
        <f>IF(Sampling!K162="Yes",1,0)</f>
        <v>0</v>
      </c>
      <c r="AH154" s="791">
        <f t="shared" ca="1" si="34"/>
        <v>0</v>
      </c>
      <c r="AI154" s="791">
        <f t="shared" ca="1" si="33"/>
        <v>0</v>
      </c>
      <c r="AJ154" s="791" t="e">
        <f t="shared" ca="1" si="14"/>
        <v>#N/A</v>
      </c>
      <c r="AK154" s="791">
        <f t="shared" si="29"/>
        <v>0</v>
      </c>
      <c r="AL154" s="791">
        <f t="shared" si="30"/>
        <v>0</v>
      </c>
      <c r="AM154" s="791" t="e">
        <f t="shared" ca="1" si="31"/>
        <v>#N/A</v>
      </c>
      <c r="AN154" s="791" t="e">
        <f t="shared" ca="1" si="32"/>
        <v>#N/A</v>
      </c>
      <c r="AO154" s="791">
        <f t="shared" ca="1" si="35"/>
        <v>0</v>
      </c>
      <c r="AP154" s="791">
        <f t="shared" ca="1" si="36"/>
        <v>0</v>
      </c>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c r="AMK154" s="1"/>
      <c r="AML154" s="1"/>
      <c r="AMM154" s="1"/>
      <c r="AMN154" s="1"/>
      <c r="AMO154" s="1"/>
      <c r="AMP154" s="1"/>
      <c r="AMQ154" s="1"/>
      <c r="AMR154" s="1"/>
      <c r="AMS154" s="1"/>
      <c r="AMT154" s="1"/>
      <c r="AMU154" s="1"/>
      <c r="AMV154" s="1"/>
      <c r="AMW154" s="1"/>
      <c r="AMX154" s="1"/>
      <c r="AMY154" s="1"/>
      <c r="AMZ154" s="1"/>
      <c r="ANA154" s="1"/>
      <c r="ANB154" s="1"/>
      <c r="ANC154" s="1"/>
      <c r="AND154" s="1"/>
      <c r="ANE154" s="1"/>
      <c r="ANF154" s="1"/>
      <c r="ANG154" s="1"/>
      <c r="ANH154" s="1"/>
      <c r="ANI154" s="1"/>
      <c r="ANJ154" s="1"/>
      <c r="ANK154" s="1"/>
      <c r="ANL154" s="1"/>
      <c r="ANM154" s="1"/>
      <c r="ANN154" s="1"/>
      <c r="ANO154" s="1"/>
      <c r="ANP154" s="1"/>
      <c r="ANQ154" s="1"/>
      <c r="ANR154" s="1"/>
      <c r="ANS154" s="1"/>
      <c r="ANT154" s="1"/>
      <c r="ANU154" s="1"/>
      <c r="ANV154" s="1"/>
      <c r="ANW154" s="1"/>
      <c r="ANX154" s="1"/>
      <c r="ANY154" s="1"/>
      <c r="ANZ154" s="1"/>
      <c r="AOA154" s="1"/>
      <c r="AOB154" s="1"/>
      <c r="AOC154" s="1"/>
      <c r="AOD154" s="1"/>
      <c r="AOE154" s="1"/>
      <c r="AOF154" s="1"/>
      <c r="AOG154" s="1"/>
      <c r="AOH154" s="1"/>
      <c r="AOI154" s="1"/>
      <c r="AOJ154" s="1"/>
      <c r="AOK154" s="1"/>
      <c r="AOL154" s="1"/>
      <c r="AOM154" s="1"/>
      <c r="AON154" s="1"/>
      <c r="AOO154" s="1"/>
      <c r="AOP154" s="1"/>
      <c r="AOQ154" s="1"/>
      <c r="AOR154" s="1"/>
      <c r="AOS154" s="1"/>
      <c r="AOT154" s="1"/>
      <c r="AOU154" s="1"/>
      <c r="AOV154" s="1"/>
      <c r="AOW154" s="1"/>
      <c r="AOX154" s="1"/>
      <c r="AOY154" s="1"/>
      <c r="AOZ154" s="1"/>
      <c r="APA154" s="1"/>
      <c r="APB154" s="1"/>
      <c r="APC154" s="1"/>
      <c r="APD154" s="1"/>
      <c r="APE154" s="1"/>
      <c r="APF154" s="1"/>
      <c r="APG154" s="1"/>
      <c r="APH154" s="1"/>
      <c r="API154" s="1"/>
      <c r="APJ154" s="1"/>
      <c r="APK154" s="1"/>
      <c r="APL154" s="1"/>
      <c r="APM154" s="1"/>
      <c r="APN154" s="1"/>
      <c r="APO154" s="1"/>
      <c r="APP154" s="1"/>
      <c r="APQ154" s="1"/>
      <c r="APR154" s="1"/>
      <c r="APS154" s="1"/>
      <c r="APT154" s="1"/>
      <c r="APU154" s="1"/>
      <c r="APV154" s="1"/>
      <c r="APW154" s="1"/>
      <c r="APX154" s="1"/>
      <c r="APY154" s="1"/>
      <c r="APZ154" s="1"/>
      <c r="AQA154" s="1"/>
      <c r="AQB154" s="1"/>
      <c r="AQC154" s="1"/>
      <c r="AQD154" s="1"/>
      <c r="AQE154" s="1"/>
      <c r="AQF154" s="1"/>
      <c r="AQG154" s="1"/>
      <c r="AQH154" s="1"/>
      <c r="AQI154" s="1"/>
      <c r="AQJ154" s="1"/>
      <c r="AQK154" s="1"/>
      <c r="AQL154" s="1"/>
      <c r="AQM154" s="1"/>
      <c r="AQN154" s="1"/>
      <c r="AQO154" s="1"/>
      <c r="AQP154" s="1"/>
      <c r="AQQ154" s="1"/>
      <c r="AQR154" s="1"/>
      <c r="AQS154" s="1"/>
      <c r="AQT154" s="1"/>
      <c r="AQU154" s="1"/>
      <c r="AQV154" s="1"/>
      <c r="AQW154" s="1"/>
      <c r="AQX154" s="1"/>
      <c r="AQY154" s="1"/>
      <c r="AQZ154" s="1"/>
      <c r="ARA154" s="1"/>
      <c r="ARB154" s="1"/>
      <c r="ARC154" s="1"/>
      <c r="ARD154" s="1"/>
      <c r="ARE154" s="1"/>
      <c r="ARF154" s="1"/>
      <c r="ARG154" s="1"/>
      <c r="ARH154" s="1"/>
      <c r="ARI154" s="1"/>
      <c r="ARJ154" s="1"/>
      <c r="ARK154" s="1"/>
      <c r="ARL154" s="1"/>
      <c r="ARM154" s="1"/>
      <c r="ARN154" s="1"/>
      <c r="ARO154" s="1"/>
      <c r="ARP154" s="1"/>
      <c r="ARQ154" s="1"/>
      <c r="ARR154" s="1"/>
      <c r="ARS154" s="1"/>
      <c r="ART154" s="1"/>
      <c r="ARU154" s="1"/>
      <c r="ARV154" s="1"/>
      <c r="ARW154" s="1"/>
      <c r="ARX154" s="1"/>
      <c r="ARY154" s="1"/>
      <c r="ARZ154" s="1"/>
      <c r="ASA154" s="1"/>
      <c r="ASB154" s="1"/>
      <c r="ASC154" s="1"/>
      <c r="ASD154" s="1"/>
      <c r="ASE154" s="1"/>
      <c r="ASF154" s="1"/>
      <c r="ASG154" s="1"/>
      <c r="ASH154" s="1"/>
      <c r="ASI154" s="1"/>
      <c r="ASJ154" s="1"/>
      <c r="ASK154" s="1"/>
      <c r="ASL154" s="1"/>
      <c r="ASM154" s="1"/>
      <c r="ASN154" s="1"/>
      <c r="ASO154" s="1"/>
      <c r="ASP154" s="1"/>
      <c r="ASQ154" s="1"/>
      <c r="ASR154" s="1"/>
      <c r="ASS154" s="1"/>
      <c r="AST154" s="1"/>
      <c r="ASU154" s="1"/>
      <c r="ASV154" s="1"/>
      <c r="ASW154" s="1"/>
      <c r="ASX154" s="1"/>
      <c r="ASY154" s="1"/>
      <c r="ASZ154" s="1"/>
      <c r="ATA154" s="1"/>
      <c r="ATB154" s="1"/>
      <c r="ATC154" s="1"/>
      <c r="ATD154" s="1"/>
      <c r="ATE154" s="1"/>
      <c r="ATF154" s="1"/>
      <c r="ATG154" s="1"/>
      <c r="ATH154" s="1"/>
      <c r="ATI154" s="1"/>
      <c r="ATJ154" s="1"/>
      <c r="ATK154" s="1"/>
      <c r="ATL154" s="1"/>
      <c r="ATM154" s="1"/>
      <c r="ATN154" s="1"/>
      <c r="ATO154" s="1"/>
      <c r="ATP154" s="1"/>
      <c r="ATQ154" s="1"/>
      <c r="ATR154" s="1"/>
      <c r="ATS154" s="1"/>
      <c r="ATT154" s="1"/>
      <c r="ATU154" s="1"/>
      <c r="ATV154" s="1"/>
      <c r="ATW154" s="1"/>
      <c r="ATX154" s="1"/>
      <c r="ATY154" s="1"/>
      <c r="ATZ154" s="1"/>
      <c r="AUA154" s="1"/>
      <c r="AUB154" s="1"/>
      <c r="AUC154" s="1"/>
      <c r="AUD154" s="1"/>
      <c r="AUE154" s="1"/>
      <c r="AUF154" s="1"/>
      <c r="AUG154" s="1"/>
      <c r="AUH154" s="1"/>
      <c r="AUI154" s="1"/>
      <c r="AUJ154" s="1"/>
      <c r="AUK154" s="1"/>
    </row>
    <row r="155" spans="1:1233" s="519" customFormat="1" ht="14.25">
      <c r="A155" s="53"/>
      <c r="B155" s="98" t="str">
        <f>IF('Client Info'!$F$106="Yes",'Client Info'!$F$61,"N/A")</f>
        <v>N/A</v>
      </c>
      <c r="C155" s="99" t="str">
        <f>IF(B155="ISO 45001",'Client Info'!$B106,"N/A")</f>
        <v>N/A</v>
      </c>
      <c r="D155" s="182"/>
      <c r="E155" s="839">
        <f>'Effective Employees'!F141</f>
        <v>0</v>
      </c>
      <c r="F155" s="831"/>
      <c r="G155" s="840">
        <f>AT$378</f>
        <v>0</v>
      </c>
      <c r="H155" s="840">
        <f ca="1">(1/3)*AT378*T155*V155*X155*Z155</f>
        <v>0</v>
      </c>
      <c r="I155" s="840">
        <f ca="1">(2/3)*AT378*T155*V155*X155*Z155</f>
        <v>0</v>
      </c>
      <c r="J155" s="840" t="e">
        <f ca="1">AT379*T155*V155*X155*Z155/$AA$10</f>
        <v>#N/A</v>
      </c>
      <c r="K155" s="840">
        <f>IF($K$19="",0,AT379*T155*V155*X155*Z155/$AA$10)</f>
        <v>0</v>
      </c>
      <c r="L155" s="840">
        <f>IF($L$19="",0,AT379*T155*V155*X155*Z155/$AA$10)</f>
        <v>0</v>
      </c>
      <c r="M155" s="841" t="e">
        <f ca="1">IF($M$19="",0,AT379*T155*V155*X155*Z155/$AA$10)</f>
        <v>#N/A</v>
      </c>
      <c r="N155" s="841" t="e">
        <f ca="1">AT379*T155*V155*X155*Z155/$AA$10</f>
        <v>#N/A</v>
      </c>
      <c r="O155" s="842">
        <f ca="1">AT380*T155*V155*X155*Z155</f>
        <v>0</v>
      </c>
      <c r="P155" s="53"/>
      <c r="Q155" s="53"/>
      <c r="R155" s="67"/>
      <c r="S155" s="709">
        <f>1</f>
        <v>1</v>
      </c>
      <c r="T155" s="709">
        <f t="shared" si="95"/>
        <v>1</v>
      </c>
      <c r="U155" s="710">
        <f ca="1">'Adjustment Factors'!BC554</f>
        <v>0</v>
      </c>
      <c r="V155" s="711">
        <f t="shared" ca="1" si="96"/>
        <v>1</v>
      </c>
      <c r="W155" s="712">
        <f>-'Client Info'!$C$55/100</f>
        <v>0</v>
      </c>
      <c r="X155" s="712">
        <f t="shared" si="97"/>
        <v>1</v>
      </c>
      <c r="Y155" s="712">
        <f>IF(Overview!$C$15="Yes",1,0)</f>
        <v>0</v>
      </c>
      <c r="Z155" s="712">
        <f>IF(Y155=1,IF('Integrated Reduction'!$C$29="",1,('Integrated Reduction'!$C$29/100+1)),1)</f>
        <v>1</v>
      </c>
      <c r="AA155" s="712">
        <f>IF(Sampling!F163="Yes",1,0)</f>
        <v>0</v>
      </c>
      <c r="AB155" s="712">
        <f>IF(Sampling!L163="Yes",1,0)</f>
        <v>0</v>
      </c>
      <c r="AC155" s="712">
        <f>IF(Sampling!G163="Yes",1,0)</f>
        <v>0</v>
      </c>
      <c r="AD155" s="712">
        <f>IF(Sampling!H163="Yes",1,0)</f>
        <v>0</v>
      </c>
      <c r="AE155" s="712">
        <f>IF(Sampling!I163="Yes",1,0)</f>
        <v>0</v>
      </c>
      <c r="AF155" s="712">
        <f>IF(Sampling!J163="Yes",1,0)</f>
        <v>0</v>
      </c>
      <c r="AG155" s="713">
        <f>IF(Sampling!K163="Yes",1,0)</f>
        <v>0</v>
      </c>
      <c r="AH155" s="792">
        <f t="shared" ca="1" si="34"/>
        <v>0</v>
      </c>
      <c r="AI155" s="792">
        <f t="shared" ref="AI155:AI218" ca="1" si="102">O155*AB155</f>
        <v>0</v>
      </c>
      <c r="AJ155" s="792" t="e">
        <f t="shared" ca="1" si="14"/>
        <v>#N/A</v>
      </c>
      <c r="AK155" s="792">
        <f t="shared" si="29"/>
        <v>0</v>
      </c>
      <c r="AL155" s="792">
        <f t="shared" si="30"/>
        <v>0</v>
      </c>
      <c r="AM155" s="792" t="e">
        <f t="shared" ca="1" si="31"/>
        <v>#N/A</v>
      </c>
      <c r="AN155" s="792" t="e">
        <f t="shared" ca="1" si="32"/>
        <v>#N/A</v>
      </c>
      <c r="AO155" s="792">
        <f t="shared" ca="1" si="35"/>
        <v>0</v>
      </c>
      <c r="AP155" s="792">
        <f t="shared" ca="1" si="36"/>
        <v>0</v>
      </c>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c r="AMK155" s="1"/>
      <c r="AML155" s="1"/>
      <c r="AMM155" s="1"/>
      <c r="AMN155" s="1"/>
      <c r="AMO155" s="1"/>
      <c r="AMP155" s="1"/>
      <c r="AMQ155" s="1"/>
      <c r="AMR155" s="1"/>
      <c r="AMS155" s="1"/>
      <c r="AMT155" s="1"/>
      <c r="AMU155" s="1"/>
      <c r="AMV155" s="1"/>
      <c r="AMW155" s="1"/>
      <c r="AMX155" s="1"/>
      <c r="AMY155" s="1"/>
      <c r="AMZ155" s="1"/>
      <c r="ANA155" s="1"/>
      <c r="ANB155" s="1"/>
      <c r="ANC155" s="1"/>
      <c r="AND155" s="1"/>
      <c r="ANE155" s="1"/>
      <c r="ANF155" s="1"/>
      <c r="ANG155" s="1"/>
      <c r="ANH155" s="1"/>
      <c r="ANI155" s="1"/>
      <c r="ANJ155" s="1"/>
      <c r="ANK155" s="1"/>
      <c r="ANL155" s="1"/>
      <c r="ANM155" s="1"/>
      <c r="ANN155" s="1"/>
      <c r="ANO155" s="1"/>
      <c r="ANP155" s="1"/>
      <c r="ANQ155" s="1"/>
      <c r="ANR155" s="1"/>
      <c r="ANS155" s="1"/>
      <c r="ANT155" s="1"/>
      <c r="ANU155" s="1"/>
      <c r="ANV155" s="1"/>
      <c r="ANW155" s="1"/>
      <c r="ANX155" s="1"/>
      <c r="ANY155" s="1"/>
      <c r="ANZ155" s="1"/>
      <c r="AOA155" s="1"/>
      <c r="AOB155" s="1"/>
      <c r="AOC155" s="1"/>
      <c r="AOD155" s="1"/>
      <c r="AOE155" s="1"/>
      <c r="AOF155" s="1"/>
      <c r="AOG155" s="1"/>
      <c r="AOH155" s="1"/>
      <c r="AOI155" s="1"/>
      <c r="AOJ155" s="1"/>
      <c r="AOK155" s="1"/>
      <c r="AOL155" s="1"/>
      <c r="AOM155" s="1"/>
      <c r="AON155" s="1"/>
      <c r="AOO155" s="1"/>
      <c r="AOP155" s="1"/>
      <c r="AOQ155" s="1"/>
      <c r="AOR155" s="1"/>
      <c r="AOS155" s="1"/>
      <c r="AOT155" s="1"/>
      <c r="AOU155" s="1"/>
      <c r="AOV155" s="1"/>
      <c r="AOW155" s="1"/>
      <c r="AOX155" s="1"/>
      <c r="AOY155" s="1"/>
      <c r="AOZ155" s="1"/>
      <c r="APA155" s="1"/>
      <c r="APB155" s="1"/>
      <c r="APC155" s="1"/>
      <c r="APD155" s="1"/>
      <c r="APE155" s="1"/>
      <c r="APF155" s="1"/>
      <c r="APG155" s="1"/>
      <c r="APH155" s="1"/>
      <c r="API155" s="1"/>
      <c r="APJ155" s="1"/>
      <c r="APK155" s="1"/>
      <c r="APL155" s="1"/>
      <c r="APM155" s="1"/>
      <c r="APN155" s="1"/>
      <c r="APO155" s="1"/>
      <c r="APP155" s="1"/>
      <c r="APQ155" s="1"/>
      <c r="APR155" s="1"/>
      <c r="APS155" s="1"/>
      <c r="APT155" s="1"/>
      <c r="APU155" s="1"/>
      <c r="APV155" s="1"/>
      <c r="APW155" s="1"/>
      <c r="APX155" s="1"/>
      <c r="APY155" s="1"/>
      <c r="APZ155" s="1"/>
      <c r="AQA155" s="1"/>
      <c r="AQB155" s="1"/>
      <c r="AQC155" s="1"/>
      <c r="AQD155" s="1"/>
      <c r="AQE155" s="1"/>
      <c r="AQF155" s="1"/>
      <c r="AQG155" s="1"/>
      <c r="AQH155" s="1"/>
      <c r="AQI155" s="1"/>
      <c r="AQJ155" s="1"/>
      <c r="AQK155" s="1"/>
      <c r="AQL155" s="1"/>
      <c r="AQM155" s="1"/>
      <c r="AQN155" s="1"/>
      <c r="AQO155" s="1"/>
      <c r="AQP155" s="1"/>
      <c r="AQQ155" s="1"/>
      <c r="AQR155" s="1"/>
      <c r="AQS155" s="1"/>
      <c r="AQT155" s="1"/>
      <c r="AQU155" s="1"/>
      <c r="AQV155" s="1"/>
      <c r="AQW155" s="1"/>
      <c r="AQX155" s="1"/>
      <c r="AQY155" s="1"/>
      <c r="AQZ155" s="1"/>
      <c r="ARA155" s="1"/>
      <c r="ARB155" s="1"/>
      <c r="ARC155" s="1"/>
      <c r="ARD155" s="1"/>
      <c r="ARE155" s="1"/>
      <c r="ARF155" s="1"/>
      <c r="ARG155" s="1"/>
      <c r="ARH155" s="1"/>
      <c r="ARI155" s="1"/>
      <c r="ARJ155" s="1"/>
      <c r="ARK155" s="1"/>
      <c r="ARL155" s="1"/>
      <c r="ARM155" s="1"/>
      <c r="ARN155" s="1"/>
      <c r="ARO155" s="1"/>
      <c r="ARP155" s="1"/>
      <c r="ARQ155" s="1"/>
      <c r="ARR155" s="1"/>
      <c r="ARS155" s="1"/>
      <c r="ART155" s="1"/>
      <c r="ARU155" s="1"/>
      <c r="ARV155" s="1"/>
      <c r="ARW155" s="1"/>
      <c r="ARX155" s="1"/>
      <c r="ARY155" s="1"/>
      <c r="ARZ155" s="1"/>
      <c r="ASA155" s="1"/>
      <c r="ASB155" s="1"/>
      <c r="ASC155" s="1"/>
      <c r="ASD155" s="1"/>
      <c r="ASE155" s="1"/>
      <c r="ASF155" s="1"/>
      <c r="ASG155" s="1"/>
      <c r="ASH155" s="1"/>
      <c r="ASI155" s="1"/>
      <c r="ASJ155" s="1"/>
      <c r="ASK155" s="1"/>
      <c r="ASL155" s="1"/>
      <c r="ASM155" s="1"/>
      <c r="ASN155" s="1"/>
      <c r="ASO155" s="1"/>
      <c r="ASP155" s="1"/>
      <c r="ASQ155" s="1"/>
      <c r="ASR155" s="1"/>
      <c r="ASS155" s="1"/>
      <c r="AST155" s="1"/>
      <c r="ASU155" s="1"/>
      <c r="ASV155" s="1"/>
      <c r="ASW155" s="1"/>
      <c r="ASX155" s="1"/>
      <c r="ASY155" s="1"/>
      <c r="ASZ155" s="1"/>
      <c r="ATA155" s="1"/>
      <c r="ATB155" s="1"/>
      <c r="ATC155" s="1"/>
      <c r="ATD155" s="1"/>
      <c r="ATE155" s="1"/>
      <c r="ATF155" s="1"/>
      <c r="ATG155" s="1"/>
      <c r="ATH155" s="1"/>
      <c r="ATI155" s="1"/>
      <c r="ATJ155" s="1"/>
      <c r="ATK155" s="1"/>
      <c r="ATL155" s="1"/>
      <c r="ATM155" s="1"/>
      <c r="ATN155" s="1"/>
      <c r="ATO155" s="1"/>
      <c r="ATP155" s="1"/>
      <c r="ATQ155" s="1"/>
      <c r="ATR155" s="1"/>
      <c r="ATS155" s="1"/>
      <c r="ATT155" s="1"/>
      <c r="ATU155" s="1"/>
      <c r="ATV155" s="1"/>
      <c r="ATW155" s="1"/>
      <c r="ATX155" s="1"/>
      <c r="ATY155" s="1"/>
      <c r="ATZ155" s="1"/>
      <c r="AUA155" s="1"/>
      <c r="AUB155" s="1"/>
      <c r="AUC155" s="1"/>
      <c r="AUD155" s="1"/>
      <c r="AUE155" s="1"/>
      <c r="AUF155" s="1"/>
      <c r="AUG155" s="1"/>
      <c r="AUH155" s="1"/>
      <c r="AUI155" s="1"/>
      <c r="AUJ155" s="1"/>
      <c r="AUK155" s="1"/>
    </row>
    <row r="156" spans="1:1233" s="519" customFormat="1" ht="14.25">
      <c r="A156" s="53"/>
      <c r="B156" s="95" t="str">
        <f>IF('Client Info'!$D$107="Yes",'Client Info'!$D$61,"N/A")</f>
        <v>N/A</v>
      </c>
      <c r="C156" s="96" t="str">
        <f>IF(B156="ISO 9001",'Client Info'!$B107,"N/A")</f>
        <v>N/A</v>
      </c>
      <c r="D156" s="180"/>
      <c r="E156" s="843">
        <f>'Effective Employees'!F142</f>
        <v>0</v>
      </c>
      <c r="F156" s="831"/>
      <c r="G156" s="832">
        <f>AU$345</f>
        <v>0</v>
      </c>
      <c r="H156" s="832">
        <f ca="1">(1/3)*AU345*T156*V156*X156*Z156</f>
        <v>0</v>
      </c>
      <c r="I156" s="832">
        <f ca="1">(2/3)*AU345*T156*V156*X156*Z156</f>
        <v>0</v>
      </c>
      <c r="J156" s="832" t="e">
        <f ca="1">AU346*T156*V156*X156*Z156/$AA$10</f>
        <v>#N/A</v>
      </c>
      <c r="K156" s="832">
        <f>IF($K$19="",0,AU346*T156*V156*X156*Z156/$AA$10)</f>
        <v>0</v>
      </c>
      <c r="L156" s="832">
        <f>IF($L$19="",0,AU346*T156*V156*X156*Z156/$AA$10)</f>
        <v>0</v>
      </c>
      <c r="M156" s="833" t="e">
        <f ca="1">IF($M$19="",0,AU346*T156*V156*X156*Z156/$AA$10)</f>
        <v>#N/A</v>
      </c>
      <c r="N156" s="844" t="e">
        <f ca="1">AU346*T156*V156*X156*Z156/$AA$10</f>
        <v>#N/A</v>
      </c>
      <c r="O156" s="436">
        <f ca="1">AU347*T156*V156*X156*Z156</f>
        <v>0</v>
      </c>
      <c r="P156" s="53"/>
      <c r="Q156" s="53"/>
      <c r="R156" s="67"/>
      <c r="S156" s="702">
        <f>1</f>
        <v>1</v>
      </c>
      <c r="T156" s="702">
        <f t="shared" si="95"/>
        <v>1</v>
      </c>
      <c r="U156" s="703">
        <f ca="1">'Adjustment Factors'!AA555</f>
        <v>0</v>
      </c>
      <c r="V156" s="704">
        <f t="shared" ca="1" si="96"/>
        <v>1</v>
      </c>
      <c r="W156" s="705">
        <f>-'Client Info'!$C$55/100</f>
        <v>0</v>
      </c>
      <c r="X156" s="705">
        <f t="shared" si="97"/>
        <v>1</v>
      </c>
      <c r="Y156" s="705">
        <f>IF(Overview!$C$13="Yes",1,0)</f>
        <v>0</v>
      </c>
      <c r="Z156" s="705">
        <f>IF(Y156=1,IF('Integrated Reduction'!$C$29="",1,('Integrated Reduction'!$C$29/100+1)),1)</f>
        <v>1</v>
      </c>
      <c r="AA156" s="705">
        <f>IF(Sampling!F164="Yes",1,0)</f>
        <v>0</v>
      </c>
      <c r="AB156" s="705">
        <f>IF(Sampling!L164="Yes",1,0)</f>
        <v>0</v>
      </c>
      <c r="AC156" s="705">
        <f>IF(Sampling!G164="Yes",1,0)</f>
        <v>0</v>
      </c>
      <c r="AD156" s="705">
        <f>IF(Sampling!H164="Yes",1,0)</f>
        <v>0</v>
      </c>
      <c r="AE156" s="705">
        <f>IF(Sampling!I164="Yes",1,0)</f>
        <v>0</v>
      </c>
      <c r="AF156" s="705">
        <f>IF(Sampling!J164="Yes",1,0)</f>
        <v>0</v>
      </c>
      <c r="AG156" s="706">
        <f>IF(Sampling!K164="Yes",1,0)</f>
        <v>0</v>
      </c>
      <c r="AH156" s="790">
        <f t="shared" ref="AH156:AH219" ca="1" si="103">H156*AA156/(1/3)</f>
        <v>0</v>
      </c>
      <c r="AI156" s="790">
        <f t="shared" ca="1" si="102"/>
        <v>0</v>
      </c>
      <c r="AJ156" s="790" t="e">
        <f t="shared" ca="1" si="14"/>
        <v>#N/A</v>
      </c>
      <c r="AK156" s="790">
        <f t="shared" si="29"/>
        <v>0</v>
      </c>
      <c r="AL156" s="790">
        <f t="shared" si="30"/>
        <v>0</v>
      </c>
      <c r="AM156" s="790" t="e">
        <f t="shared" ca="1" si="31"/>
        <v>#N/A</v>
      </c>
      <c r="AN156" s="790" t="e">
        <f t="shared" ca="1" si="32"/>
        <v>#N/A</v>
      </c>
      <c r="AO156" s="790">
        <f t="shared" ref="AO156:AO219" ca="1" si="104">(1/3)*AH156</f>
        <v>0</v>
      </c>
      <c r="AP156" s="790">
        <f t="shared" ref="AP156:AP219" ca="1" si="105">(2/3)*AH156</f>
        <v>0</v>
      </c>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c r="AMK156" s="1"/>
      <c r="AML156" s="1"/>
      <c r="AMM156" s="1"/>
      <c r="AMN156" s="1"/>
      <c r="AMO156" s="1"/>
      <c r="AMP156" s="1"/>
      <c r="AMQ156" s="1"/>
      <c r="AMR156" s="1"/>
      <c r="AMS156" s="1"/>
      <c r="AMT156" s="1"/>
      <c r="AMU156" s="1"/>
      <c r="AMV156" s="1"/>
      <c r="AMW156" s="1"/>
      <c r="AMX156" s="1"/>
      <c r="AMY156" s="1"/>
      <c r="AMZ156" s="1"/>
      <c r="ANA156" s="1"/>
      <c r="ANB156" s="1"/>
      <c r="ANC156" s="1"/>
      <c r="AND156" s="1"/>
      <c r="ANE156" s="1"/>
      <c r="ANF156" s="1"/>
      <c r="ANG156" s="1"/>
      <c r="ANH156" s="1"/>
      <c r="ANI156" s="1"/>
      <c r="ANJ156" s="1"/>
      <c r="ANK156" s="1"/>
      <c r="ANL156" s="1"/>
      <c r="ANM156" s="1"/>
      <c r="ANN156" s="1"/>
      <c r="ANO156" s="1"/>
      <c r="ANP156" s="1"/>
      <c r="ANQ156" s="1"/>
      <c r="ANR156" s="1"/>
      <c r="ANS156" s="1"/>
      <c r="ANT156" s="1"/>
      <c r="ANU156" s="1"/>
      <c r="ANV156" s="1"/>
      <c r="ANW156" s="1"/>
      <c r="ANX156" s="1"/>
      <c r="ANY156" s="1"/>
      <c r="ANZ156" s="1"/>
      <c r="AOA156" s="1"/>
      <c r="AOB156" s="1"/>
      <c r="AOC156" s="1"/>
      <c r="AOD156" s="1"/>
      <c r="AOE156" s="1"/>
      <c r="AOF156" s="1"/>
      <c r="AOG156" s="1"/>
      <c r="AOH156" s="1"/>
      <c r="AOI156" s="1"/>
      <c r="AOJ156" s="1"/>
      <c r="AOK156" s="1"/>
      <c r="AOL156" s="1"/>
      <c r="AOM156" s="1"/>
      <c r="AON156" s="1"/>
      <c r="AOO156" s="1"/>
      <c r="AOP156" s="1"/>
      <c r="AOQ156" s="1"/>
      <c r="AOR156" s="1"/>
      <c r="AOS156" s="1"/>
      <c r="AOT156" s="1"/>
      <c r="AOU156" s="1"/>
      <c r="AOV156" s="1"/>
      <c r="AOW156" s="1"/>
      <c r="AOX156" s="1"/>
      <c r="AOY156" s="1"/>
      <c r="AOZ156" s="1"/>
      <c r="APA156" s="1"/>
      <c r="APB156" s="1"/>
      <c r="APC156" s="1"/>
      <c r="APD156" s="1"/>
      <c r="APE156" s="1"/>
      <c r="APF156" s="1"/>
      <c r="APG156" s="1"/>
      <c r="APH156" s="1"/>
      <c r="API156" s="1"/>
      <c r="APJ156" s="1"/>
      <c r="APK156" s="1"/>
      <c r="APL156" s="1"/>
      <c r="APM156" s="1"/>
      <c r="APN156" s="1"/>
      <c r="APO156" s="1"/>
      <c r="APP156" s="1"/>
      <c r="APQ156" s="1"/>
      <c r="APR156" s="1"/>
      <c r="APS156" s="1"/>
      <c r="APT156" s="1"/>
      <c r="APU156" s="1"/>
      <c r="APV156" s="1"/>
      <c r="APW156" s="1"/>
      <c r="APX156" s="1"/>
      <c r="APY156" s="1"/>
      <c r="APZ156" s="1"/>
      <c r="AQA156" s="1"/>
      <c r="AQB156" s="1"/>
      <c r="AQC156" s="1"/>
      <c r="AQD156" s="1"/>
      <c r="AQE156" s="1"/>
      <c r="AQF156" s="1"/>
      <c r="AQG156" s="1"/>
      <c r="AQH156" s="1"/>
      <c r="AQI156" s="1"/>
      <c r="AQJ156" s="1"/>
      <c r="AQK156" s="1"/>
      <c r="AQL156" s="1"/>
      <c r="AQM156" s="1"/>
      <c r="AQN156" s="1"/>
      <c r="AQO156" s="1"/>
      <c r="AQP156" s="1"/>
      <c r="AQQ156" s="1"/>
      <c r="AQR156" s="1"/>
      <c r="AQS156" s="1"/>
      <c r="AQT156" s="1"/>
      <c r="AQU156" s="1"/>
      <c r="AQV156" s="1"/>
      <c r="AQW156" s="1"/>
      <c r="AQX156" s="1"/>
      <c r="AQY156" s="1"/>
      <c r="AQZ156" s="1"/>
      <c r="ARA156" s="1"/>
      <c r="ARB156" s="1"/>
      <c r="ARC156" s="1"/>
      <c r="ARD156" s="1"/>
      <c r="ARE156" s="1"/>
      <c r="ARF156" s="1"/>
      <c r="ARG156" s="1"/>
      <c r="ARH156" s="1"/>
      <c r="ARI156" s="1"/>
      <c r="ARJ156" s="1"/>
      <c r="ARK156" s="1"/>
      <c r="ARL156" s="1"/>
      <c r="ARM156" s="1"/>
      <c r="ARN156" s="1"/>
      <c r="ARO156" s="1"/>
      <c r="ARP156" s="1"/>
      <c r="ARQ156" s="1"/>
      <c r="ARR156" s="1"/>
      <c r="ARS156" s="1"/>
      <c r="ART156" s="1"/>
      <c r="ARU156" s="1"/>
      <c r="ARV156" s="1"/>
      <c r="ARW156" s="1"/>
      <c r="ARX156" s="1"/>
      <c r="ARY156" s="1"/>
      <c r="ARZ156" s="1"/>
      <c r="ASA156" s="1"/>
      <c r="ASB156" s="1"/>
      <c r="ASC156" s="1"/>
      <c r="ASD156" s="1"/>
      <c r="ASE156" s="1"/>
      <c r="ASF156" s="1"/>
      <c r="ASG156" s="1"/>
      <c r="ASH156" s="1"/>
      <c r="ASI156" s="1"/>
      <c r="ASJ156" s="1"/>
      <c r="ASK156" s="1"/>
      <c r="ASL156" s="1"/>
      <c r="ASM156" s="1"/>
      <c r="ASN156" s="1"/>
      <c r="ASO156" s="1"/>
      <c r="ASP156" s="1"/>
      <c r="ASQ156" s="1"/>
      <c r="ASR156" s="1"/>
      <c r="ASS156" s="1"/>
      <c r="AST156" s="1"/>
      <c r="ASU156" s="1"/>
      <c r="ASV156" s="1"/>
      <c r="ASW156" s="1"/>
      <c r="ASX156" s="1"/>
      <c r="ASY156" s="1"/>
      <c r="ASZ156" s="1"/>
      <c r="ATA156" s="1"/>
      <c r="ATB156" s="1"/>
      <c r="ATC156" s="1"/>
      <c r="ATD156" s="1"/>
      <c r="ATE156" s="1"/>
      <c r="ATF156" s="1"/>
      <c r="ATG156" s="1"/>
      <c r="ATH156" s="1"/>
      <c r="ATI156" s="1"/>
      <c r="ATJ156" s="1"/>
      <c r="ATK156" s="1"/>
      <c r="ATL156" s="1"/>
      <c r="ATM156" s="1"/>
      <c r="ATN156" s="1"/>
      <c r="ATO156" s="1"/>
      <c r="ATP156" s="1"/>
      <c r="ATQ156" s="1"/>
      <c r="ATR156" s="1"/>
      <c r="ATS156" s="1"/>
      <c r="ATT156" s="1"/>
      <c r="ATU156" s="1"/>
      <c r="ATV156" s="1"/>
      <c r="ATW156" s="1"/>
      <c r="ATX156" s="1"/>
      <c r="ATY156" s="1"/>
      <c r="ATZ156" s="1"/>
      <c r="AUA156" s="1"/>
      <c r="AUB156" s="1"/>
      <c r="AUC156" s="1"/>
      <c r="AUD156" s="1"/>
      <c r="AUE156" s="1"/>
      <c r="AUF156" s="1"/>
      <c r="AUG156" s="1"/>
      <c r="AUH156" s="1"/>
      <c r="AUI156" s="1"/>
      <c r="AUJ156" s="1"/>
      <c r="AUK156" s="1"/>
    </row>
    <row r="157" spans="1:1233" s="519" customFormat="1" ht="14.25">
      <c r="A157" s="53"/>
      <c r="B157" s="97" t="str">
        <f>IF('Client Info'!$E$107="Yes",'Client Info'!$E$61,"N/A")</f>
        <v>N/A</v>
      </c>
      <c r="C157" s="62" t="str">
        <f>IF(B157="ISO 14001",'Client Info'!$B107,"N/A")</f>
        <v>N/A</v>
      </c>
      <c r="D157" s="181"/>
      <c r="E157" s="834">
        <f>'Effective Employees'!F143</f>
        <v>0</v>
      </c>
      <c r="F157" s="831"/>
      <c r="G157" s="835">
        <f>AU$363</f>
        <v>0</v>
      </c>
      <c r="H157" s="835">
        <f ca="1">(1/3)*AU363*T157*V157*X157*Z157</f>
        <v>0</v>
      </c>
      <c r="I157" s="835">
        <f ca="1">(2/3)*AU363*T157*V157*X157*Z157</f>
        <v>0</v>
      </c>
      <c r="J157" s="835" t="e">
        <f ca="1">AU364*T157*V157*X157*Z157/$AA$10</f>
        <v>#N/A</v>
      </c>
      <c r="K157" s="835">
        <f>IF($K$19="",0,AU364*T157*V157*X157*Z157/$AA$10)</f>
        <v>0</v>
      </c>
      <c r="L157" s="835">
        <f>IF($L$19="",0,AU364*T157*V157*X157*Z157/$AA$10)</f>
        <v>0</v>
      </c>
      <c r="M157" s="836" t="e">
        <f ca="1">IF($M$19="",0,AU364*T157*V157*X157*Z157/$AA$10)</f>
        <v>#N/A</v>
      </c>
      <c r="N157" s="837" t="e">
        <f ca="1">AU364*T157*V157*X157*Z157/$AA$10</f>
        <v>#N/A</v>
      </c>
      <c r="O157" s="838">
        <f ca="1">AU365*T157*V157*X157*Z157</f>
        <v>0</v>
      </c>
      <c r="P157" s="53"/>
      <c r="Q157" s="53"/>
      <c r="R157" s="67"/>
      <c r="S157" s="386">
        <f>1</f>
        <v>1</v>
      </c>
      <c r="T157" s="386">
        <f t="shared" si="95"/>
        <v>1</v>
      </c>
      <c r="U157" s="707">
        <f ca="1">'Adjustment Factors'!AP555</f>
        <v>0</v>
      </c>
      <c r="V157" s="208">
        <f t="shared" ca="1" si="96"/>
        <v>1</v>
      </c>
      <c r="W157" s="67">
        <f>-'Client Info'!$C$55/100</f>
        <v>0</v>
      </c>
      <c r="X157" s="67">
        <f t="shared" si="97"/>
        <v>1</v>
      </c>
      <c r="Y157" s="67">
        <f>IF(Overview!$C$14="Yes",1,0)</f>
        <v>0</v>
      </c>
      <c r="Z157" s="67">
        <f>IF(Y157=1,IF('Integrated Reduction'!$C$29="",1,('Integrated Reduction'!$C$29/100+1)),1)</f>
        <v>1</v>
      </c>
      <c r="AA157" s="67">
        <f>IF(Sampling!F165="Yes",1,0)</f>
        <v>0</v>
      </c>
      <c r="AB157" s="67">
        <f>IF(Sampling!L165="Yes",1,0)</f>
        <v>0</v>
      </c>
      <c r="AC157" s="67">
        <f>IF(Sampling!G165="Yes",1,0)</f>
        <v>0</v>
      </c>
      <c r="AD157" s="67">
        <f>IF(Sampling!H165="Yes",1,0)</f>
        <v>0</v>
      </c>
      <c r="AE157" s="67">
        <f>IF(Sampling!I165="Yes",1,0)</f>
        <v>0</v>
      </c>
      <c r="AF157" s="67">
        <f>IF(Sampling!J165="Yes",1,0)</f>
        <v>0</v>
      </c>
      <c r="AG157" s="708">
        <f>IF(Sampling!K165="Yes",1,0)</f>
        <v>0</v>
      </c>
      <c r="AH157" s="791">
        <f t="shared" ca="1" si="103"/>
        <v>0</v>
      </c>
      <c r="AI157" s="791">
        <f t="shared" ca="1" si="102"/>
        <v>0</v>
      </c>
      <c r="AJ157" s="791" t="e">
        <f t="shared" ca="1" si="14"/>
        <v>#N/A</v>
      </c>
      <c r="AK157" s="791">
        <f t="shared" si="29"/>
        <v>0</v>
      </c>
      <c r="AL157" s="791">
        <f t="shared" si="30"/>
        <v>0</v>
      </c>
      <c r="AM157" s="791" t="e">
        <f t="shared" ca="1" si="31"/>
        <v>#N/A</v>
      </c>
      <c r="AN157" s="791" t="e">
        <f t="shared" ca="1" si="32"/>
        <v>#N/A</v>
      </c>
      <c r="AO157" s="791">
        <f t="shared" ca="1" si="104"/>
        <v>0</v>
      </c>
      <c r="AP157" s="791">
        <f t="shared" ca="1" si="105"/>
        <v>0</v>
      </c>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c r="AMK157" s="1"/>
      <c r="AML157" s="1"/>
      <c r="AMM157" s="1"/>
      <c r="AMN157" s="1"/>
      <c r="AMO157" s="1"/>
      <c r="AMP157" s="1"/>
      <c r="AMQ157" s="1"/>
      <c r="AMR157" s="1"/>
      <c r="AMS157" s="1"/>
      <c r="AMT157" s="1"/>
      <c r="AMU157" s="1"/>
      <c r="AMV157" s="1"/>
      <c r="AMW157" s="1"/>
      <c r="AMX157" s="1"/>
      <c r="AMY157" s="1"/>
      <c r="AMZ157" s="1"/>
      <c r="ANA157" s="1"/>
      <c r="ANB157" s="1"/>
      <c r="ANC157" s="1"/>
      <c r="AND157" s="1"/>
      <c r="ANE157" s="1"/>
      <c r="ANF157" s="1"/>
      <c r="ANG157" s="1"/>
      <c r="ANH157" s="1"/>
      <c r="ANI157" s="1"/>
      <c r="ANJ157" s="1"/>
      <c r="ANK157" s="1"/>
      <c r="ANL157" s="1"/>
      <c r="ANM157" s="1"/>
      <c r="ANN157" s="1"/>
      <c r="ANO157" s="1"/>
      <c r="ANP157" s="1"/>
      <c r="ANQ157" s="1"/>
      <c r="ANR157" s="1"/>
      <c r="ANS157" s="1"/>
      <c r="ANT157" s="1"/>
      <c r="ANU157" s="1"/>
      <c r="ANV157" s="1"/>
      <c r="ANW157" s="1"/>
      <c r="ANX157" s="1"/>
      <c r="ANY157" s="1"/>
      <c r="ANZ157" s="1"/>
      <c r="AOA157" s="1"/>
      <c r="AOB157" s="1"/>
      <c r="AOC157" s="1"/>
      <c r="AOD157" s="1"/>
      <c r="AOE157" s="1"/>
      <c r="AOF157" s="1"/>
      <c r="AOG157" s="1"/>
      <c r="AOH157" s="1"/>
      <c r="AOI157" s="1"/>
      <c r="AOJ157" s="1"/>
      <c r="AOK157" s="1"/>
      <c r="AOL157" s="1"/>
      <c r="AOM157" s="1"/>
      <c r="AON157" s="1"/>
      <c r="AOO157" s="1"/>
      <c r="AOP157" s="1"/>
      <c r="AOQ157" s="1"/>
      <c r="AOR157" s="1"/>
      <c r="AOS157" s="1"/>
      <c r="AOT157" s="1"/>
      <c r="AOU157" s="1"/>
      <c r="AOV157" s="1"/>
      <c r="AOW157" s="1"/>
      <c r="AOX157" s="1"/>
      <c r="AOY157" s="1"/>
      <c r="AOZ157" s="1"/>
      <c r="APA157" s="1"/>
      <c r="APB157" s="1"/>
      <c r="APC157" s="1"/>
      <c r="APD157" s="1"/>
      <c r="APE157" s="1"/>
      <c r="APF157" s="1"/>
      <c r="APG157" s="1"/>
      <c r="APH157" s="1"/>
      <c r="API157" s="1"/>
      <c r="APJ157" s="1"/>
      <c r="APK157" s="1"/>
      <c r="APL157" s="1"/>
      <c r="APM157" s="1"/>
      <c r="APN157" s="1"/>
      <c r="APO157" s="1"/>
      <c r="APP157" s="1"/>
      <c r="APQ157" s="1"/>
      <c r="APR157" s="1"/>
      <c r="APS157" s="1"/>
      <c r="APT157" s="1"/>
      <c r="APU157" s="1"/>
      <c r="APV157" s="1"/>
      <c r="APW157" s="1"/>
      <c r="APX157" s="1"/>
      <c r="APY157" s="1"/>
      <c r="APZ157" s="1"/>
      <c r="AQA157" s="1"/>
      <c r="AQB157" s="1"/>
      <c r="AQC157" s="1"/>
      <c r="AQD157" s="1"/>
      <c r="AQE157" s="1"/>
      <c r="AQF157" s="1"/>
      <c r="AQG157" s="1"/>
      <c r="AQH157" s="1"/>
      <c r="AQI157" s="1"/>
      <c r="AQJ157" s="1"/>
      <c r="AQK157" s="1"/>
      <c r="AQL157" s="1"/>
      <c r="AQM157" s="1"/>
      <c r="AQN157" s="1"/>
      <c r="AQO157" s="1"/>
      <c r="AQP157" s="1"/>
      <c r="AQQ157" s="1"/>
      <c r="AQR157" s="1"/>
      <c r="AQS157" s="1"/>
      <c r="AQT157" s="1"/>
      <c r="AQU157" s="1"/>
      <c r="AQV157" s="1"/>
      <c r="AQW157" s="1"/>
      <c r="AQX157" s="1"/>
      <c r="AQY157" s="1"/>
      <c r="AQZ157" s="1"/>
      <c r="ARA157" s="1"/>
      <c r="ARB157" s="1"/>
      <c r="ARC157" s="1"/>
      <c r="ARD157" s="1"/>
      <c r="ARE157" s="1"/>
      <c r="ARF157" s="1"/>
      <c r="ARG157" s="1"/>
      <c r="ARH157" s="1"/>
      <c r="ARI157" s="1"/>
      <c r="ARJ157" s="1"/>
      <c r="ARK157" s="1"/>
      <c r="ARL157" s="1"/>
      <c r="ARM157" s="1"/>
      <c r="ARN157" s="1"/>
      <c r="ARO157" s="1"/>
      <c r="ARP157" s="1"/>
      <c r="ARQ157" s="1"/>
      <c r="ARR157" s="1"/>
      <c r="ARS157" s="1"/>
      <c r="ART157" s="1"/>
      <c r="ARU157" s="1"/>
      <c r="ARV157" s="1"/>
      <c r="ARW157" s="1"/>
      <c r="ARX157" s="1"/>
      <c r="ARY157" s="1"/>
      <c r="ARZ157" s="1"/>
      <c r="ASA157" s="1"/>
      <c r="ASB157" s="1"/>
      <c r="ASC157" s="1"/>
      <c r="ASD157" s="1"/>
      <c r="ASE157" s="1"/>
      <c r="ASF157" s="1"/>
      <c r="ASG157" s="1"/>
      <c r="ASH157" s="1"/>
      <c r="ASI157" s="1"/>
      <c r="ASJ157" s="1"/>
      <c r="ASK157" s="1"/>
      <c r="ASL157" s="1"/>
      <c r="ASM157" s="1"/>
      <c r="ASN157" s="1"/>
      <c r="ASO157" s="1"/>
      <c r="ASP157" s="1"/>
      <c r="ASQ157" s="1"/>
      <c r="ASR157" s="1"/>
      <c r="ASS157" s="1"/>
      <c r="AST157" s="1"/>
      <c r="ASU157" s="1"/>
      <c r="ASV157" s="1"/>
      <c r="ASW157" s="1"/>
      <c r="ASX157" s="1"/>
      <c r="ASY157" s="1"/>
      <c r="ASZ157" s="1"/>
      <c r="ATA157" s="1"/>
      <c r="ATB157" s="1"/>
      <c r="ATC157" s="1"/>
      <c r="ATD157" s="1"/>
      <c r="ATE157" s="1"/>
      <c r="ATF157" s="1"/>
      <c r="ATG157" s="1"/>
      <c r="ATH157" s="1"/>
      <c r="ATI157" s="1"/>
      <c r="ATJ157" s="1"/>
      <c r="ATK157" s="1"/>
      <c r="ATL157" s="1"/>
      <c r="ATM157" s="1"/>
      <c r="ATN157" s="1"/>
      <c r="ATO157" s="1"/>
      <c r="ATP157" s="1"/>
      <c r="ATQ157" s="1"/>
      <c r="ATR157" s="1"/>
      <c r="ATS157" s="1"/>
      <c r="ATT157" s="1"/>
      <c r="ATU157" s="1"/>
      <c r="ATV157" s="1"/>
      <c r="ATW157" s="1"/>
      <c r="ATX157" s="1"/>
      <c r="ATY157" s="1"/>
      <c r="ATZ157" s="1"/>
      <c r="AUA157" s="1"/>
      <c r="AUB157" s="1"/>
      <c r="AUC157" s="1"/>
      <c r="AUD157" s="1"/>
      <c r="AUE157" s="1"/>
      <c r="AUF157" s="1"/>
      <c r="AUG157" s="1"/>
      <c r="AUH157" s="1"/>
      <c r="AUI157" s="1"/>
      <c r="AUJ157" s="1"/>
      <c r="AUK157" s="1"/>
    </row>
    <row r="158" spans="1:1233" s="519" customFormat="1" ht="14.25">
      <c r="A158" s="53"/>
      <c r="B158" s="98" t="str">
        <f>IF('Client Info'!$F$107="Yes",'Client Info'!$F$61,"N/A")</f>
        <v>N/A</v>
      </c>
      <c r="C158" s="99" t="str">
        <f>IF(B158="ISO 45001",'Client Info'!$B107,"N/A")</f>
        <v>N/A</v>
      </c>
      <c r="D158" s="182"/>
      <c r="E158" s="839">
        <f>'Effective Employees'!F144</f>
        <v>0</v>
      </c>
      <c r="F158" s="831"/>
      <c r="G158" s="840">
        <f>AU$378</f>
        <v>0</v>
      </c>
      <c r="H158" s="840">
        <f ca="1">(1/3)*AU378*T158*V158*X158*Z158</f>
        <v>0</v>
      </c>
      <c r="I158" s="840">
        <f ca="1">(2/3)*AU378*T158*V158*X158*Z158</f>
        <v>0</v>
      </c>
      <c r="J158" s="840" t="e">
        <f ca="1">AU379*T158*V158*X158*Z158/$AA$10</f>
        <v>#N/A</v>
      </c>
      <c r="K158" s="840">
        <f>IF($K$19="",0,AU379*T158*V158*X158*Z158/$AA$10)</f>
        <v>0</v>
      </c>
      <c r="L158" s="840">
        <f>IF($L$19="",0,AU379*T158*V158*X158*Z158/$AA$10)</f>
        <v>0</v>
      </c>
      <c r="M158" s="841" t="e">
        <f ca="1">IF($M$19="",0,AU379*T158*V158*X158*Z158/$AA$10)</f>
        <v>#N/A</v>
      </c>
      <c r="N158" s="841" t="e">
        <f ca="1">AU379*T158*V158*X158*Z158/$AA$10</f>
        <v>#N/A</v>
      </c>
      <c r="O158" s="842">
        <f ca="1">AU380*T158*V158*X158*Z158</f>
        <v>0</v>
      </c>
      <c r="P158" s="53"/>
      <c r="Q158" s="53"/>
      <c r="R158" s="67"/>
      <c r="S158" s="709">
        <f>1</f>
        <v>1</v>
      </c>
      <c r="T158" s="709">
        <f t="shared" si="95"/>
        <v>1</v>
      </c>
      <c r="U158" s="710">
        <f ca="1">'Adjustment Factors'!BC555</f>
        <v>0</v>
      </c>
      <c r="V158" s="711">
        <f t="shared" ca="1" si="96"/>
        <v>1</v>
      </c>
      <c r="W158" s="712">
        <f>-'Client Info'!$C$55/100</f>
        <v>0</v>
      </c>
      <c r="X158" s="712">
        <f t="shared" si="97"/>
        <v>1</v>
      </c>
      <c r="Y158" s="712">
        <f>IF(Overview!$C$15="Yes",1,0)</f>
        <v>0</v>
      </c>
      <c r="Z158" s="712">
        <f>IF(Y158=1,IF('Integrated Reduction'!$C$29="",1,('Integrated Reduction'!$C$29/100+1)),1)</f>
        <v>1</v>
      </c>
      <c r="AA158" s="712">
        <f>IF(Sampling!F166="Yes",1,0)</f>
        <v>0</v>
      </c>
      <c r="AB158" s="712">
        <f>IF(Sampling!L166="Yes",1,0)</f>
        <v>0</v>
      </c>
      <c r="AC158" s="712">
        <f>IF(Sampling!G166="Yes",1,0)</f>
        <v>0</v>
      </c>
      <c r="AD158" s="712">
        <f>IF(Sampling!H166="Yes",1,0)</f>
        <v>0</v>
      </c>
      <c r="AE158" s="712">
        <f>IF(Sampling!I166="Yes",1,0)</f>
        <v>0</v>
      </c>
      <c r="AF158" s="712">
        <f>IF(Sampling!J166="Yes",1,0)</f>
        <v>0</v>
      </c>
      <c r="AG158" s="713">
        <f>IF(Sampling!K166="Yes",1,0)</f>
        <v>0</v>
      </c>
      <c r="AH158" s="792">
        <f t="shared" ca="1" si="103"/>
        <v>0</v>
      </c>
      <c r="AI158" s="792">
        <f t="shared" ca="1" si="102"/>
        <v>0</v>
      </c>
      <c r="AJ158" s="792" t="e">
        <f t="shared" ca="1" si="14"/>
        <v>#N/A</v>
      </c>
      <c r="AK158" s="792">
        <f t="shared" si="29"/>
        <v>0</v>
      </c>
      <c r="AL158" s="792">
        <f t="shared" si="30"/>
        <v>0</v>
      </c>
      <c r="AM158" s="792" t="e">
        <f t="shared" ca="1" si="31"/>
        <v>#N/A</v>
      </c>
      <c r="AN158" s="792" t="e">
        <f t="shared" ca="1" si="32"/>
        <v>#N/A</v>
      </c>
      <c r="AO158" s="792">
        <f t="shared" ca="1" si="104"/>
        <v>0</v>
      </c>
      <c r="AP158" s="792">
        <f t="shared" ca="1" si="105"/>
        <v>0</v>
      </c>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c r="AMK158" s="1"/>
      <c r="AML158" s="1"/>
      <c r="AMM158" s="1"/>
      <c r="AMN158" s="1"/>
      <c r="AMO158" s="1"/>
      <c r="AMP158" s="1"/>
      <c r="AMQ158" s="1"/>
      <c r="AMR158" s="1"/>
      <c r="AMS158" s="1"/>
      <c r="AMT158" s="1"/>
      <c r="AMU158" s="1"/>
      <c r="AMV158" s="1"/>
      <c r="AMW158" s="1"/>
      <c r="AMX158" s="1"/>
      <c r="AMY158" s="1"/>
      <c r="AMZ158" s="1"/>
      <c r="ANA158" s="1"/>
      <c r="ANB158" s="1"/>
      <c r="ANC158" s="1"/>
      <c r="AND158" s="1"/>
      <c r="ANE158" s="1"/>
      <c r="ANF158" s="1"/>
      <c r="ANG158" s="1"/>
      <c r="ANH158" s="1"/>
      <c r="ANI158" s="1"/>
      <c r="ANJ158" s="1"/>
      <c r="ANK158" s="1"/>
      <c r="ANL158" s="1"/>
      <c r="ANM158" s="1"/>
      <c r="ANN158" s="1"/>
      <c r="ANO158" s="1"/>
      <c r="ANP158" s="1"/>
      <c r="ANQ158" s="1"/>
      <c r="ANR158" s="1"/>
      <c r="ANS158" s="1"/>
      <c r="ANT158" s="1"/>
      <c r="ANU158" s="1"/>
      <c r="ANV158" s="1"/>
      <c r="ANW158" s="1"/>
      <c r="ANX158" s="1"/>
      <c r="ANY158" s="1"/>
      <c r="ANZ158" s="1"/>
      <c r="AOA158" s="1"/>
      <c r="AOB158" s="1"/>
      <c r="AOC158" s="1"/>
      <c r="AOD158" s="1"/>
      <c r="AOE158" s="1"/>
      <c r="AOF158" s="1"/>
      <c r="AOG158" s="1"/>
      <c r="AOH158" s="1"/>
      <c r="AOI158" s="1"/>
      <c r="AOJ158" s="1"/>
      <c r="AOK158" s="1"/>
      <c r="AOL158" s="1"/>
      <c r="AOM158" s="1"/>
      <c r="AON158" s="1"/>
      <c r="AOO158" s="1"/>
      <c r="AOP158" s="1"/>
      <c r="AOQ158" s="1"/>
      <c r="AOR158" s="1"/>
      <c r="AOS158" s="1"/>
      <c r="AOT158" s="1"/>
      <c r="AOU158" s="1"/>
      <c r="AOV158" s="1"/>
      <c r="AOW158" s="1"/>
      <c r="AOX158" s="1"/>
      <c r="AOY158" s="1"/>
      <c r="AOZ158" s="1"/>
      <c r="APA158" s="1"/>
      <c r="APB158" s="1"/>
      <c r="APC158" s="1"/>
      <c r="APD158" s="1"/>
      <c r="APE158" s="1"/>
      <c r="APF158" s="1"/>
      <c r="APG158" s="1"/>
      <c r="APH158" s="1"/>
      <c r="API158" s="1"/>
      <c r="APJ158" s="1"/>
      <c r="APK158" s="1"/>
      <c r="APL158" s="1"/>
      <c r="APM158" s="1"/>
      <c r="APN158" s="1"/>
      <c r="APO158" s="1"/>
      <c r="APP158" s="1"/>
      <c r="APQ158" s="1"/>
      <c r="APR158" s="1"/>
      <c r="APS158" s="1"/>
      <c r="APT158" s="1"/>
      <c r="APU158" s="1"/>
      <c r="APV158" s="1"/>
      <c r="APW158" s="1"/>
      <c r="APX158" s="1"/>
      <c r="APY158" s="1"/>
      <c r="APZ158" s="1"/>
      <c r="AQA158" s="1"/>
      <c r="AQB158" s="1"/>
      <c r="AQC158" s="1"/>
      <c r="AQD158" s="1"/>
      <c r="AQE158" s="1"/>
      <c r="AQF158" s="1"/>
      <c r="AQG158" s="1"/>
      <c r="AQH158" s="1"/>
      <c r="AQI158" s="1"/>
      <c r="AQJ158" s="1"/>
      <c r="AQK158" s="1"/>
      <c r="AQL158" s="1"/>
      <c r="AQM158" s="1"/>
      <c r="AQN158" s="1"/>
      <c r="AQO158" s="1"/>
      <c r="AQP158" s="1"/>
      <c r="AQQ158" s="1"/>
      <c r="AQR158" s="1"/>
      <c r="AQS158" s="1"/>
      <c r="AQT158" s="1"/>
      <c r="AQU158" s="1"/>
      <c r="AQV158" s="1"/>
      <c r="AQW158" s="1"/>
      <c r="AQX158" s="1"/>
      <c r="AQY158" s="1"/>
      <c r="AQZ158" s="1"/>
      <c r="ARA158" s="1"/>
      <c r="ARB158" s="1"/>
      <c r="ARC158" s="1"/>
      <c r="ARD158" s="1"/>
      <c r="ARE158" s="1"/>
      <c r="ARF158" s="1"/>
      <c r="ARG158" s="1"/>
      <c r="ARH158" s="1"/>
      <c r="ARI158" s="1"/>
      <c r="ARJ158" s="1"/>
      <c r="ARK158" s="1"/>
      <c r="ARL158" s="1"/>
      <c r="ARM158" s="1"/>
      <c r="ARN158" s="1"/>
      <c r="ARO158" s="1"/>
      <c r="ARP158" s="1"/>
      <c r="ARQ158" s="1"/>
      <c r="ARR158" s="1"/>
      <c r="ARS158" s="1"/>
      <c r="ART158" s="1"/>
      <c r="ARU158" s="1"/>
      <c r="ARV158" s="1"/>
      <c r="ARW158" s="1"/>
      <c r="ARX158" s="1"/>
      <c r="ARY158" s="1"/>
      <c r="ARZ158" s="1"/>
      <c r="ASA158" s="1"/>
      <c r="ASB158" s="1"/>
      <c r="ASC158" s="1"/>
      <c r="ASD158" s="1"/>
      <c r="ASE158" s="1"/>
      <c r="ASF158" s="1"/>
      <c r="ASG158" s="1"/>
      <c r="ASH158" s="1"/>
      <c r="ASI158" s="1"/>
      <c r="ASJ158" s="1"/>
      <c r="ASK158" s="1"/>
      <c r="ASL158" s="1"/>
      <c r="ASM158" s="1"/>
      <c r="ASN158" s="1"/>
      <c r="ASO158" s="1"/>
      <c r="ASP158" s="1"/>
      <c r="ASQ158" s="1"/>
      <c r="ASR158" s="1"/>
      <c r="ASS158" s="1"/>
      <c r="AST158" s="1"/>
      <c r="ASU158" s="1"/>
      <c r="ASV158" s="1"/>
      <c r="ASW158" s="1"/>
      <c r="ASX158" s="1"/>
      <c r="ASY158" s="1"/>
      <c r="ASZ158" s="1"/>
      <c r="ATA158" s="1"/>
      <c r="ATB158" s="1"/>
      <c r="ATC158" s="1"/>
      <c r="ATD158" s="1"/>
      <c r="ATE158" s="1"/>
      <c r="ATF158" s="1"/>
      <c r="ATG158" s="1"/>
      <c r="ATH158" s="1"/>
      <c r="ATI158" s="1"/>
      <c r="ATJ158" s="1"/>
      <c r="ATK158" s="1"/>
      <c r="ATL158" s="1"/>
      <c r="ATM158" s="1"/>
      <c r="ATN158" s="1"/>
      <c r="ATO158" s="1"/>
      <c r="ATP158" s="1"/>
      <c r="ATQ158" s="1"/>
      <c r="ATR158" s="1"/>
      <c r="ATS158" s="1"/>
      <c r="ATT158" s="1"/>
      <c r="ATU158" s="1"/>
      <c r="ATV158" s="1"/>
      <c r="ATW158" s="1"/>
      <c r="ATX158" s="1"/>
      <c r="ATY158" s="1"/>
      <c r="ATZ158" s="1"/>
      <c r="AUA158" s="1"/>
      <c r="AUB158" s="1"/>
      <c r="AUC158" s="1"/>
      <c r="AUD158" s="1"/>
      <c r="AUE158" s="1"/>
      <c r="AUF158" s="1"/>
      <c r="AUG158" s="1"/>
      <c r="AUH158" s="1"/>
      <c r="AUI158" s="1"/>
      <c r="AUJ158" s="1"/>
      <c r="AUK158" s="1"/>
    </row>
    <row r="159" spans="1:1233" s="519" customFormat="1" ht="14.25">
      <c r="A159" s="53"/>
      <c r="B159" s="95" t="str">
        <f>IF('Client Info'!$D$108="Yes",'Client Info'!$D$61,"N/A")</f>
        <v>N/A</v>
      </c>
      <c r="C159" s="96" t="str">
        <f>IF(B159="ISO 9001",'Client Info'!$B108,"N/A")</f>
        <v>N/A</v>
      </c>
      <c r="D159" s="180"/>
      <c r="E159" s="843">
        <f>'Effective Employees'!F145</f>
        <v>0</v>
      </c>
      <c r="F159" s="831"/>
      <c r="G159" s="832">
        <f>AV$345</f>
        <v>0</v>
      </c>
      <c r="H159" s="832">
        <f ca="1">(1/3)*AV345*T159*V159*X159*Z159</f>
        <v>0</v>
      </c>
      <c r="I159" s="832">
        <f ca="1">(2/3)*AV345*T159*V159*X159*Z159</f>
        <v>0</v>
      </c>
      <c r="J159" s="832" t="e">
        <f ca="1">AV346*T159*V159*X159*Z159/$AA$10</f>
        <v>#N/A</v>
      </c>
      <c r="K159" s="832">
        <f>IF($K$19="",0,AV346*T159*V159*X159*Z159/$AA$10)</f>
        <v>0</v>
      </c>
      <c r="L159" s="832">
        <f>IF($L$19="",0,AV346*T159*V159*X159*Z159/$AA$10)</f>
        <v>0</v>
      </c>
      <c r="M159" s="833" t="e">
        <f ca="1">IF($M$19="",0,AV346*T159*V159*X159*Z159/$AA$10)</f>
        <v>#N/A</v>
      </c>
      <c r="N159" s="844" t="e">
        <f ca="1">AV346*T159*V159*X159*Z159/$AA$10</f>
        <v>#N/A</v>
      </c>
      <c r="O159" s="436">
        <f ca="1">AV347*T159*V159*X159*Z159</f>
        <v>0</v>
      </c>
      <c r="P159" s="53"/>
      <c r="Q159" s="53"/>
      <c r="R159" s="67"/>
      <c r="S159" s="702">
        <f>1</f>
        <v>1</v>
      </c>
      <c r="T159" s="702">
        <f t="shared" si="95"/>
        <v>1</v>
      </c>
      <c r="U159" s="703">
        <f ca="1">'Adjustment Factors'!AA556</f>
        <v>0</v>
      </c>
      <c r="V159" s="704">
        <f t="shared" ca="1" si="96"/>
        <v>1</v>
      </c>
      <c r="W159" s="705">
        <f>-'Client Info'!$C$55/100</f>
        <v>0</v>
      </c>
      <c r="X159" s="705">
        <f t="shared" si="97"/>
        <v>1</v>
      </c>
      <c r="Y159" s="705">
        <f>IF(Overview!$C$13="Yes",1,0)</f>
        <v>0</v>
      </c>
      <c r="Z159" s="705">
        <f>IF(Y159=1,IF('Integrated Reduction'!$C$29="",1,('Integrated Reduction'!$C$29/100+1)),1)</f>
        <v>1</v>
      </c>
      <c r="AA159" s="705">
        <f>IF(Sampling!F167="Yes",1,0)</f>
        <v>0</v>
      </c>
      <c r="AB159" s="705">
        <f>IF(Sampling!L167="Yes",1,0)</f>
        <v>0</v>
      </c>
      <c r="AC159" s="705">
        <f>IF(Sampling!G167="Yes",1,0)</f>
        <v>0</v>
      </c>
      <c r="AD159" s="705">
        <f>IF(Sampling!H167="Yes",1,0)</f>
        <v>0</v>
      </c>
      <c r="AE159" s="705">
        <f>IF(Sampling!I167="Yes",1,0)</f>
        <v>0</v>
      </c>
      <c r="AF159" s="705">
        <f>IF(Sampling!J167="Yes",1,0)</f>
        <v>0</v>
      </c>
      <c r="AG159" s="706">
        <f>IF(Sampling!K167="Yes",1,0)</f>
        <v>0</v>
      </c>
      <c r="AH159" s="790">
        <f t="shared" ca="1" si="103"/>
        <v>0</v>
      </c>
      <c r="AI159" s="790">
        <f t="shared" ca="1" si="102"/>
        <v>0</v>
      </c>
      <c r="AJ159" s="790" t="e">
        <f t="shared" ca="1" si="14"/>
        <v>#N/A</v>
      </c>
      <c r="AK159" s="790">
        <f t="shared" ref="AK159:AK161" si="106">K159*AD159</f>
        <v>0</v>
      </c>
      <c r="AL159" s="790">
        <f t="shared" ref="AL159:AL161" si="107">L159*AE159</f>
        <v>0</v>
      </c>
      <c r="AM159" s="790" t="e">
        <f t="shared" ref="AM159:AM161" ca="1" si="108">M159*AF159</f>
        <v>#N/A</v>
      </c>
      <c r="AN159" s="790" t="e">
        <f t="shared" ref="AN159:AN161" ca="1" si="109">N159*AG159</f>
        <v>#N/A</v>
      </c>
      <c r="AO159" s="790">
        <f t="shared" ca="1" si="104"/>
        <v>0</v>
      </c>
      <c r="AP159" s="790">
        <f t="shared" ca="1" si="105"/>
        <v>0</v>
      </c>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c r="AMK159" s="1"/>
      <c r="AML159" s="1"/>
      <c r="AMM159" s="1"/>
      <c r="AMN159" s="1"/>
      <c r="AMO159" s="1"/>
      <c r="AMP159" s="1"/>
      <c r="AMQ159" s="1"/>
      <c r="AMR159" s="1"/>
      <c r="AMS159" s="1"/>
      <c r="AMT159" s="1"/>
      <c r="AMU159" s="1"/>
      <c r="AMV159" s="1"/>
      <c r="AMW159" s="1"/>
      <c r="AMX159" s="1"/>
      <c r="AMY159" s="1"/>
      <c r="AMZ159" s="1"/>
      <c r="ANA159" s="1"/>
      <c r="ANB159" s="1"/>
      <c r="ANC159" s="1"/>
      <c r="AND159" s="1"/>
      <c r="ANE159" s="1"/>
      <c r="ANF159" s="1"/>
      <c r="ANG159" s="1"/>
      <c r="ANH159" s="1"/>
      <c r="ANI159" s="1"/>
      <c r="ANJ159" s="1"/>
      <c r="ANK159" s="1"/>
      <c r="ANL159" s="1"/>
      <c r="ANM159" s="1"/>
      <c r="ANN159" s="1"/>
      <c r="ANO159" s="1"/>
      <c r="ANP159" s="1"/>
      <c r="ANQ159" s="1"/>
      <c r="ANR159" s="1"/>
      <c r="ANS159" s="1"/>
      <c r="ANT159" s="1"/>
      <c r="ANU159" s="1"/>
      <c r="ANV159" s="1"/>
      <c r="ANW159" s="1"/>
      <c r="ANX159" s="1"/>
      <c r="ANY159" s="1"/>
      <c r="ANZ159" s="1"/>
      <c r="AOA159" s="1"/>
      <c r="AOB159" s="1"/>
      <c r="AOC159" s="1"/>
      <c r="AOD159" s="1"/>
      <c r="AOE159" s="1"/>
      <c r="AOF159" s="1"/>
      <c r="AOG159" s="1"/>
      <c r="AOH159" s="1"/>
      <c r="AOI159" s="1"/>
      <c r="AOJ159" s="1"/>
      <c r="AOK159" s="1"/>
      <c r="AOL159" s="1"/>
      <c r="AOM159" s="1"/>
      <c r="AON159" s="1"/>
      <c r="AOO159" s="1"/>
      <c r="AOP159" s="1"/>
      <c r="AOQ159" s="1"/>
      <c r="AOR159" s="1"/>
      <c r="AOS159" s="1"/>
      <c r="AOT159" s="1"/>
      <c r="AOU159" s="1"/>
      <c r="AOV159" s="1"/>
      <c r="AOW159" s="1"/>
      <c r="AOX159" s="1"/>
      <c r="AOY159" s="1"/>
      <c r="AOZ159" s="1"/>
      <c r="APA159" s="1"/>
      <c r="APB159" s="1"/>
      <c r="APC159" s="1"/>
      <c r="APD159" s="1"/>
      <c r="APE159" s="1"/>
      <c r="APF159" s="1"/>
      <c r="APG159" s="1"/>
      <c r="APH159" s="1"/>
      <c r="API159" s="1"/>
      <c r="APJ159" s="1"/>
      <c r="APK159" s="1"/>
      <c r="APL159" s="1"/>
      <c r="APM159" s="1"/>
      <c r="APN159" s="1"/>
      <c r="APO159" s="1"/>
      <c r="APP159" s="1"/>
      <c r="APQ159" s="1"/>
      <c r="APR159" s="1"/>
      <c r="APS159" s="1"/>
      <c r="APT159" s="1"/>
      <c r="APU159" s="1"/>
      <c r="APV159" s="1"/>
      <c r="APW159" s="1"/>
      <c r="APX159" s="1"/>
      <c r="APY159" s="1"/>
      <c r="APZ159" s="1"/>
      <c r="AQA159" s="1"/>
      <c r="AQB159" s="1"/>
      <c r="AQC159" s="1"/>
      <c r="AQD159" s="1"/>
      <c r="AQE159" s="1"/>
      <c r="AQF159" s="1"/>
      <c r="AQG159" s="1"/>
      <c r="AQH159" s="1"/>
      <c r="AQI159" s="1"/>
      <c r="AQJ159" s="1"/>
      <c r="AQK159" s="1"/>
      <c r="AQL159" s="1"/>
      <c r="AQM159" s="1"/>
      <c r="AQN159" s="1"/>
      <c r="AQO159" s="1"/>
      <c r="AQP159" s="1"/>
      <c r="AQQ159" s="1"/>
      <c r="AQR159" s="1"/>
      <c r="AQS159" s="1"/>
      <c r="AQT159" s="1"/>
      <c r="AQU159" s="1"/>
      <c r="AQV159" s="1"/>
      <c r="AQW159" s="1"/>
      <c r="AQX159" s="1"/>
      <c r="AQY159" s="1"/>
      <c r="AQZ159" s="1"/>
      <c r="ARA159" s="1"/>
      <c r="ARB159" s="1"/>
      <c r="ARC159" s="1"/>
      <c r="ARD159" s="1"/>
      <c r="ARE159" s="1"/>
      <c r="ARF159" s="1"/>
      <c r="ARG159" s="1"/>
      <c r="ARH159" s="1"/>
      <c r="ARI159" s="1"/>
      <c r="ARJ159" s="1"/>
      <c r="ARK159" s="1"/>
      <c r="ARL159" s="1"/>
      <c r="ARM159" s="1"/>
      <c r="ARN159" s="1"/>
      <c r="ARO159" s="1"/>
      <c r="ARP159" s="1"/>
      <c r="ARQ159" s="1"/>
      <c r="ARR159" s="1"/>
      <c r="ARS159" s="1"/>
      <c r="ART159" s="1"/>
      <c r="ARU159" s="1"/>
      <c r="ARV159" s="1"/>
      <c r="ARW159" s="1"/>
      <c r="ARX159" s="1"/>
      <c r="ARY159" s="1"/>
      <c r="ARZ159" s="1"/>
      <c r="ASA159" s="1"/>
      <c r="ASB159" s="1"/>
      <c r="ASC159" s="1"/>
      <c r="ASD159" s="1"/>
      <c r="ASE159" s="1"/>
      <c r="ASF159" s="1"/>
      <c r="ASG159" s="1"/>
      <c r="ASH159" s="1"/>
      <c r="ASI159" s="1"/>
      <c r="ASJ159" s="1"/>
      <c r="ASK159" s="1"/>
      <c r="ASL159" s="1"/>
      <c r="ASM159" s="1"/>
      <c r="ASN159" s="1"/>
      <c r="ASO159" s="1"/>
      <c r="ASP159" s="1"/>
      <c r="ASQ159" s="1"/>
      <c r="ASR159" s="1"/>
      <c r="ASS159" s="1"/>
      <c r="AST159" s="1"/>
      <c r="ASU159" s="1"/>
      <c r="ASV159" s="1"/>
      <c r="ASW159" s="1"/>
      <c r="ASX159" s="1"/>
      <c r="ASY159" s="1"/>
      <c r="ASZ159" s="1"/>
      <c r="ATA159" s="1"/>
      <c r="ATB159" s="1"/>
      <c r="ATC159" s="1"/>
      <c r="ATD159" s="1"/>
      <c r="ATE159" s="1"/>
      <c r="ATF159" s="1"/>
      <c r="ATG159" s="1"/>
      <c r="ATH159" s="1"/>
      <c r="ATI159" s="1"/>
      <c r="ATJ159" s="1"/>
      <c r="ATK159" s="1"/>
      <c r="ATL159" s="1"/>
      <c r="ATM159" s="1"/>
      <c r="ATN159" s="1"/>
      <c r="ATO159" s="1"/>
      <c r="ATP159" s="1"/>
      <c r="ATQ159" s="1"/>
      <c r="ATR159" s="1"/>
      <c r="ATS159" s="1"/>
      <c r="ATT159" s="1"/>
      <c r="ATU159" s="1"/>
      <c r="ATV159" s="1"/>
      <c r="ATW159" s="1"/>
      <c r="ATX159" s="1"/>
      <c r="ATY159" s="1"/>
      <c r="ATZ159" s="1"/>
      <c r="AUA159" s="1"/>
      <c r="AUB159" s="1"/>
      <c r="AUC159" s="1"/>
      <c r="AUD159" s="1"/>
      <c r="AUE159" s="1"/>
      <c r="AUF159" s="1"/>
      <c r="AUG159" s="1"/>
      <c r="AUH159" s="1"/>
      <c r="AUI159" s="1"/>
      <c r="AUJ159" s="1"/>
      <c r="AUK159" s="1"/>
    </row>
    <row r="160" spans="1:1233" s="519" customFormat="1" ht="14.25">
      <c r="A160" s="53"/>
      <c r="B160" s="97" t="str">
        <f>IF('Client Info'!$E$108="Yes",'Client Info'!$E$61,"N/A")</f>
        <v>N/A</v>
      </c>
      <c r="C160" s="62" t="str">
        <f>IF(B160="ISO 14001",'Client Info'!$B108,"N/A")</f>
        <v>N/A</v>
      </c>
      <c r="D160" s="181"/>
      <c r="E160" s="834">
        <f>'Effective Employees'!F146</f>
        <v>0</v>
      </c>
      <c r="F160" s="831"/>
      <c r="G160" s="835">
        <f>AV$363</f>
        <v>0</v>
      </c>
      <c r="H160" s="835">
        <f ca="1">(1/3)*AV363*T160*V160*X160*Z160</f>
        <v>0</v>
      </c>
      <c r="I160" s="835">
        <f ca="1">(2/3)*AV363*T160*V160*X160*Z160</f>
        <v>0</v>
      </c>
      <c r="J160" s="835" t="e">
        <f ca="1">AV364*T160*V160*X160*Z160/$AA$10</f>
        <v>#N/A</v>
      </c>
      <c r="K160" s="835">
        <f>IF($K$19="",0,AV364*T160*V160*X160*Z160/$AA$10)</f>
        <v>0</v>
      </c>
      <c r="L160" s="835">
        <f>IF($L$19="",0,AV364*T160*V160*X160*Z160/$AA$10)</f>
        <v>0</v>
      </c>
      <c r="M160" s="836" t="e">
        <f ca="1">IF($M$19="",0,AV364*T160*V160*X160*Z160/$AA$10)</f>
        <v>#N/A</v>
      </c>
      <c r="N160" s="837" t="e">
        <f ca="1">AV364*T160*V160*X160*Z160/$AA$10</f>
        <v>#N/A</v>
      </c>
      <c r="O160" s="838">
        <f ca="1">AV365*T160*V160*X160*Z160</f>
        <v>0</v>
      </c>
      <c r="P160" s="53"/>
      <c r="Q160" s="53"/>
      <c r="R160" s="67"/>
      <c r="S160" s="386">
        <f>1</f>
        <v>1</v>
      </c>
      <c r="T160" s="386">
        <f t="shared" si="95"/>
        <v>1</v>
      </c>
      <c r="U160" s="707">
        <f ca="1">'Adjustment Factors'!AP556</f>
        <v>0</v>
      </c>
      <c r="V160" s="208">
        <f t="shared" ca="1" si="96"/>
        <v>1</v>
      </c>
      <c r="W160" s="67">
        <f>-'Client Info'!$C$55/100</f>
        <v>0</v>
      </c>
      <c r="X160" s="67">
        <f t="shared" si="97"/>
        <v>1</v>
      </c>
      <c r="Y160" s="67">
        <f>IF(Overview!$C$14="Yes",1,0)</f>
        <v>0</v>
      </c>
      <c r="Z160" s="67">
        <f>IF(Y160=1,IF('Integrated Reduction'!$C$29="",1,('Integrated Reduction'!$C$29/100+1)),1)</f>
        <v>1</v>
      </c>
      <c r="AA160" s="67">
        <f>IF(Sampling!F168="Yes",1,0)</f>
        <v>0</v>
      </c>
      <c r="AB160" s="67">
        <f>IF(Sampling!L168="Yes",1,0)</f>
        <v>0</v>
      </c>
      <c r="AC160" s="67">
        <f>IF(Sampling!G168="Yes",1,0)</f>
        <v>0</v>
      </c>
      <c r="AD160" s="67">
        <f>IF(Sampling!H168="Yes",1,0)</f>
        <v>0</v>
      </c>
      <c r="AE160" s="67">
        <f>IF(Sampling!I168="Yes",1,0)</f>
        <v>0</v>
      </c>
      <c r="AF160" s="67">
        <f>IF(Sampling!J168="Yes",1,0)</f>
        <v>0</v>
      </c>
      <c r="AG160" s="708">
        <f>IF(Sampling!K168="Yes",1,0)</f>
        <v>0</v>
      </c>
      <c r="AH160" s="791">
        <f t="shared" ca="1" si="103"/>
        <v>0</v>
      </c>
      <c r="AI160" s="791">
        <f t="shared" ca="1" si="102"/>
        <v>0</v>
      </c>
      <c r="AJ160" s="791" t="e">
        <f t="shared" ca="1" si="14"/>
        <v>#N/A</v>
      </c>
      <c r="AK160" s="791">
        <f t="shared" si="106"/>
        <v>0</v>
      </c>
      <c r="AL160" s="791">
        <f t="shared" si="107"/>
        <v>0</v>
      </c>
      <c r="AM160" s="791" t="e">
        <f t="shared" ca="1" si="108"/>
        <v>#N/A</v>
      </c>
      <c r="AN160" s="791" t="e">
        <f t="shared" ca="1" si="109"/>
        <v>#N/A</v>
      </c>
      <c r="AO160" s="791">
        <f t="shared" ca="1" si="104"/>
        <v>0</v>
      </c>
      <c r="AP160" s="791">
        <f t="shared" ca="1" si="105"/>
        <v>0</v>
      </c>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c r="AMK160" s="1"/>
      <c r="AML160" s="1"/>
      <c r="AMM160" s="1"/>
      <c r="AMN160" s="1"/>
      <c r="AMO160" s="1"/>
      <c r="AMP160" s="1"/>
      <c r="AMQ160" s="1"/>
      <c r="AMR160" s="1"/>
      <c r="AMS160" s="1"/>
      <c r="AMT160" s="1"/>
      <c r="AMU160" s="1"/>
      <c r="AMV160" s="1"/>
      <c r="AMW160" s="1"/>
      <c r="AMX160" s="1"/>
      <c r="AMY160" s="1"/>
      <c r="AMZ160" s="1"/>
      <c r="ANA160" s="1"/>
      <c r="ANB160" s="1"/>
      <c r="ANC160" s="1"/>
      <c r="AND160" s="1"/>
      <c r="ANE160" s="1"/>
      <c r="ANF160" s="1"/>
      <c r="ANG160" s="1"/>
      <c r="ANH160" s="1"/>
      <c r="ANI160" s="1"/>
      <c r="ANJ160" s="1"/>
      <c r="ANK160" s="1"/>
      <c r="ANL160" s="1"/>
      <c r="ANM160" s="1"/>
      <c r="ANN160" s="1"/>
      <c r="ANO160" s="1"/>
      <c r="ANP160" s="1"/>
      <c r="ANQ160" s="1"/>
      <c r="ANR160" s="1"/>
      <c r="ANS160" s="1"/>
      <c r="ANT160" s="1"/>
      <c r="ANU160" s="1"/>
      <c r="ANV160" s="1"/>
      <c r="ANW160" s="1"/>
      <c r="ANX160" s="1"/>
      <c r="ANY160" s="1"/>
      <c r="ANZ160" s="1"/>
      <c r="AOA160" s="1"/>
      <c r="AOB160" s="1"/>
      <c r="AOC160" s="1"/>
      <c r="AOD160" s="1"/>
      <c r="AOE160" s="1"/>
      <c r="AOF160" s="1"/>
      <c r="AOG160" s="1"/>
      <c r="AOH160" s="1"/>
      <c r="AOI160" s="1"/>
      <c r="AOJ160" s="1"/>
      <c r="AOK160" s="1"/>
      <c r="AOL160" s="1"/>
      <c r="AOM160" s="1"/>
      <c r="AON160" s="1"/>
      <c r="AOO160" s="1"/>
      <c r="AOP160" s="1"/>
      <c r="AOQ160" s="1"/>
      <c r="AOR160" s="1"/>
      <c r="AOS160" s="1"/>
      <c r="AOT160" s="1"/>
      <c r="AOU160" s="1"/>
      <c r="AOV160" s="1"/>
      <c r="AOW160" s="1"/>
      <c r="AOX160" s="1"/>
      <c r="AOY160" s="1"/>
      <c r="AOZ160" s="1"/>
      <c r="APA160" s="1"/>
      <c r="APB160" s="1"/>
      <c r="APC160" s="1"/>
      <c r="APD160" s="1"/>
      <c r="APE160" s="1"/>
      <c r="APF160" s="1"/>
      <c r="APG160" s="1"/>
      <c r="APH160" s="1"/>
      <c r="API160" s="1"/>
      <c r="APJ160" s="1"/>
      <c r="APK160" s="1"/>
      <c r="APL160" s="1"/>
      <c r="APM160" s="1"/>
      <c r="APN160" s="1"/>
      <c r="APO160" s="1"/>
      <c r="APP160" s="1"/>
      <c r="APQ160" s="1"/>
      <c r="APR160" s="1"/>
      <c r="APS160" s="1"/>
      <c r="APT160" s="1"/>
      <c r="APU160" s="1"/>
      <c r="APV160" s="1"/>
      <c r="APW160" s="1"/>
      <c r="APX160" s="1"/>
      <c r="APY160" s="1"/>
      <c r="APZ160" s="1"/>
      <c r="AQA160" s="1"/>
      <c r="AQB160" s="1"/>
      <c r="AQC160" s="1"/>
      <c r="AQD160" s="1"/>
      <c r="AQE160" s="1"/>
      <c r="AQF160" s="1"/>
      <c r="AQG160" s="1"/>
      <c r="AQH160" s="1"/>
      <c r="AQI160" s="1"/>
      <c r="AQJ160" s="1"/>
      <c r="AQK160" s="1"/>
      <c r="AQL160" s="1"/>
      <c r="AQM160" s="1"/>
      <c r="AQN160" s="1"/>
      <c r="AQO160" s="1"/>
      <c r="AQP160" s="1"/>
      <c r="AQQ160" s="1"/>
      <c r="AQR160" s="1"/>
      <c r="AQS160" s="1"/>
      <c r="AQT160" s="1"/>
      <c r="AQU160" s="1"/>
      <c r="AQV160" s="1"/>
      <c r="AQW160" s="1"/>
      <c r="AQX160" s="1"/>
      <c r="AQY160" s="1"/>
      <c r="AQZ160" s="1"/>
      <c r="ARA160" s="1"/>
      <c r="ARB160" s="1"/>
      <c r="ARC160" s="1"/>
      <c r="ARD160" s="1"/>
      <c r="ARE160" s="1"/>
      <c r="ARF160" s="1"/>
      <c r="ARG160" s="1"/>
      <c r="ARH160" s="1"/>
      <c r="ARI160" s="1"/>
      <c r="ARJ160" s="1"/>
      <c r="ARK160" s="1"/>
      <c r="ARL160" s="1"/>
      <c r="ARM160" s="1"/>
      <c r="ARN160" s="1"/>
      <c r="ARO160" s="1"/>
      <c r="ARP160" s="1"/>
      <c r="ARQ160" s="1"/>
      <c r="ARR160" s="1"/>
      <c r="ARS160" s="1"/>
      <c r="ART160" s="1"/>
      <c r="ARU160" s="1"/>
      <c r="ARV160" s="1"/>
      <c r="ARW160" s="1"/>
      <c r="ARX160" s="1"/>
      <c r="ARY160" s="1"/>
      <c r="ARZ160" s="1"/>
      <c r="ASA160" s="1"/>
      <c r="ASB160" s="1"/>
      <c r="ASC160" s="1"/>
      <c r="ASD160" s="1"/>
      <c r="ASE160" s="1"/>
      <c r="ASF160" s="1"/>
      <c r="ASG160" s="1"/>
      <c r="ASH160" s="1"/>
      <c r="ASI160" s="1"/>
      <c r="ASJ160" s="1"/>
      <c r="ASK160" s="1"/>
      <c r="ASL160" s="1"/>
      <c r="ASM160" s="1"/>
      <c r="ASN160" s="1"/>
      <c r="ASO160" s="1"/>
      <c r="ASP160" s="1"/>
      <c r="ASQ160" s="1"/>
      <c r="ASR160" s="1"/>
      <c r="ASS160" s="1"/>
      <c r="AST160" s="1"/>
      <c r="ASU160" s="1"/>
      <c r="ASV160" s="1"/>
      <c r="ASW160" s="1"/>
      <c r="ASX160" s="1"/>
      <c r="ASY160" s="1"/>
      <c r="ASZ160" s="1"/>
      <c r="ATA160" s="1"/>
      <c r="ATB160" s="1"/>
      <c r="ATC160" s="1"/>
      <c r="ATD160" s="1"/>
      <c r="ATE160" s="1"/>
      <c r="ATF160" s="1"/>
      <c r="ATG160" s="1"/>
      <c r="ATH160" s="1"/>
      <c r="ATI160" s="1"/>
      <c r="ATJ160" s="1"/>
      <c r="ATK160" s="1"/>
      <c r="ATL160" s="1"/>
      <c r="ATM160" s="1"/>
      <c r="ATN160" s="1"/>
      <c r="ATO160" s="1"/>
      <c r="ATP160" s="1"/>
      <c r="ATQ160" s="1"/>
      <c r="ATR160" s="1"/>
      <c r="ATS160" s="1"/>
      <c r="ATT160" s="1"/>
      <c r="ATU160" s="1"/>
      <c r="ATV160" s="1"/>
      <c r="ATW160" s="1"/>
      <c r="ATX160" s="1"/>
      <c r="ATY160" s="1"/>
      <c r="ATZ160" s="1"/>
      <c r="AUA160" s="1"/>
      <c r="AUB160" s="1"/>
      <c r="AUC160" s="1"/>
      <c r="AUD160" s="1"/>
      <c r="AUE160" s="1"/>
      <c r="AUF160" s="1"/>
      <c r="AUG160" s="1"/>
      <c r="AUH160" s="1"/>
      <c r="AUI160" s="1"/>
      <c r="AUJ160" s="1"/>
      <c r="AUK160" s="1"/>
    </row>
    <row r="161" spans="1:1233" s="519" customFormat="1" ht="14.25">
      <c r="A161" s="53"/>
      <c r="B161" s="98" t="str">
        <f>IF('Client Info'!$F$108="Yes",'Client Info'!$F$61,"N/A")</f>
        <v>N/A</v>
      </c>
      <c r="C161" s="99" t="str">
        <f>IF(B161="ISO 45001",'Client Info'!$B108,"N/A")</f>
        <v>N/A</v>
      </c>
      <c r="D161" s="182"/>
      <c r="E161" s="839">
        <f>'Effective Employees'!F147</f>
        <v>0</v>
      </c>
      <c r="F161" s="831"/>
      <c r="G161" s="840">
        <f>AV$378</f>
        <v>0</v>
      </c>
      <c r="H161" s="840">
        <f ca="1">(1/3)*AV378*T161*V161*X161*Z161</f>
        <v>0</v>
      </c>
      <c r="I161" s="840">
        <f ca="1">(2/3)*AV378*T161*V161*X161*Z161</f>
        <v>0</v>
      </c>
      <c r="J161" s="840" t="e">
        <f ca="1">AV379*T161*V161*X161*Z161/$AA$10</f>
        <v>#N/A</v>
      </c>
      <c r="K161" s="840">
        <f>IF($K$19="",0,AV379*T161*V161*X161*Z161/$AA$10)</f>
        <v>0</v>
      </c>
      <c r="L161" s="840">
        <f>IF($L$19="",0,AV379*T161*V161*X161*Z161/$AA$10)</f>
        <v>0</v>
      </c>
      <c r="M161" s="841" t="e">
        <f ca="1">IF($M$19="",0,AV379*T161*V161*X161*Z161/$AA$10)</f>
        <v>#N/A</v>
      </c>
      <c r="N161" s="841" t="e">
        <f ca="1">AV379*T161*V161*X161*Z161/$AA$10</f>
        <v>#N/A</v>
      </c>
      <c r="O161" s="842">
        <f ca="1">AV380*T161*V161*X161*Z161</f>
        <v>0</v>
      </c>
      <c r="P161" s="53"/>
      <c r="Q161" s="53"/>
      <c r="R161" s="67"/>
      <c r="S161" s="709">
        <f>1</f>
        <v>1</v>
      </c>
      <c r="T161" s="709">
        <f t="shared" si="95"/>
        <v>1</v>
      </c>
      <c r="U161" s="710">
        <f ca="1">'Adjustment Factors'!BC556</f>
        <v>0</v>
      </c>
      <c r="V161" s="711">
        <f t="shared" ca="1" si="96"/>
        <v>1</v>
      </c>
      <c r="W161" s="712">
        <f>-'Client Info'!$C$55/100</f>
        <v>0</v>
      </c>
      <c r="X161" s="712">
        <f t="shared" si="97"/>
        <v>1</v>
      </c>
      <c r="Y161" s="712">
        <f>IF(Overview!$C$15="Yes",1,0)</f>
        <v>0</v>
      </c>
      <c r="Z161" s="712">
        <f>IF(Y161=1,IF('Integrated Reduction'!$C$29="",1,('Integrated Reduction'!$C$29/100+1)),1)</f>
        <v>1</v>
      </c>
      <c r="AA161" s="712">
        <f>IF(Sampling!F169="Yes",1,0)</f>
        <v>0</v>
      </c>
      <c r="AB161" s="712">
        <f>IF(Sampling!L169="Yes",1,0)</f>
        <v>0</v>
      </c>
      <c r="AC161" s="712">
        <f>IF(Sampling!G169="Yes",1,0)</f>
        <v>0</v>
      </c>
      <c r="AD161" s="712">
        <f>IF(Sampling!H169="Yes",1,0)</f>
        <v>0</v>
      </c>
      <c r="AE161" s="712">
        <f>IF(Sampling!I169="Yes",1,0)</f>
        <v>0</v>
      </c>
      <c r="AF161" s="712">
        <f>IF(Sampling!J169="Yes",1,0)</f>
        <v>0</v>
      </c>
      <c r="AG161" s="713">
        <f>IF(Sampling!K169="Yes",1,0)</f>
        <v>0</v>
      </c>
      <c r="AH161" s="792">
        <f t="shared" ca="1" si="103"/>
        <v>0</v>
      </c>
      <c r="AI161" s="792">
        <f t="shared" ca="1" si="102"/>
        <v>0</v>
      </c>
      <c r="AJ161" s="792" t="e">
        <f t="shared" ca="1" si="14"/>
        <v>#N/A</v>
      </c>
      <c r="AK161" s="792">
        <f t="shared" si="106"/>
        <v>0</v>
      </c>
      <c r="AL161" s="792">
        <f t="shared" si="107"/>
        <v>0</v>
      </c>
      <c r="AM161" s="792" t="e">
        <f t="shared" ca="1" si="108"/>
        <v>#N/A</v>
      </c>
      <c r="AN161" s="792" t="e">
        <f t="shared" ca="1" si="109"/>
        <v>#N/A</v>
      </c>
      <c r="AO161" s="792">
        <f t="shared" ca="1" si="104"/>
        <v>0</v>
      </c>
      <c r="AP161" s="792">
        <f t="shared" ca="1" si="105"/>
        <v>0</v>
      </c>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c r="AMK161" s="1"/>
      <c r="AML161" s="1"/>
      <c r="AMM161" s="1"/>
      <c r="AMN161" s="1"/>
      <c r="AMO161" s="1"/>
      <c r="AMP161" s="1"/>
      <c r="AMQ161" s="1"/>
      <c r="AMR161" s="1"/>
      <c r="AMS161" s="1"/>
      <c r="AMT161" s="1"/>
      <c r="AMU161" s="1"/>
      <c r="AMV161" s="1"/>
      <c r="AMW161" s="1"/>
      <c r="AMX161" s="1"/>
      <c r="AMY161" s="1"/>
      <c r="AMZ161" s="1"/>
      <c r="ANA161" s="1"/>
      <c r="ANB161" s="1"/>
      <c r="ANC161" s="1"/>
      <c r="AND161" s="1"/>
      <c r="ANE161" s="1"/>
      <c r="ANF161" s="1"/>
      <c r="ANG161" s="1"/>
      <c r="ANH161" s="1"/>
      <c r="ANI161" s="1"/>
      <c r="ANJ161" s="1"/>
      <c r="ANK161" s="1"/>
      <c r="ANL161" s="1"/>
      <c r="ANM161" s="1"/>
      <c r="ANN161" s="1"/>
      <c r="ANO161" s="1"/>
      <c r="ANP161" s="1"/>
      <c r="ANQ161" s="1"/>
      <c r="ANR161" s="1"/>
      <c r="ANS161" s="1"/>
      <c r="ANT161" s="1"/>
      <c r="ANU161" s="1"/>
      <c r="ANV161" s="1"/>
      <c r="ANW161" s="1"/>
      <c r="ANX161" s="1"/>
      <c r="ANY161" s="1"/>
      <c r="ANZ161" s="1"/>
      <c r="AOA161" s="1"/>
      <c r="AOB161" s="1"/>
      <c r="AOC161" s="1"/>
      <c r="AOD161" s="1"/>
      <c r="AOE161" s="1"/>
      <c r="AOF161" s="1"/>
      <c r="AOG161" s="1"/>
      <c r="AOH161" s="1"/>
      <c r="AOI161" s="1"/>
      <c r="AOJ161" s="1"/>
      <c r="AOK161" s="1"/>
      <c r="AOL161" s="1"/>
      <c r="AOM161" s="1"/>
      <c r="AON161" s="1"/>
      <c r="AOO161" s="1"/>
      <c r="AOP161" s="1"/>
      <c r="AOQ161" s="1"/>
      <c r="AOR161" s="1"/>
      <c r="AOS161" s="1"/>
      <c r="AOT161" s="1"/>
      <c r="AOU161" s="1"/>
      <c r="AOV161" s="1"/>
      <c r="AOW161" s="1"/>
      <c r="AOX161" s="1"/>
      <c r="AOY161" s="1"/>
      <c r="AOZ161" s="1"/>
      <c r="APA161" s="1"/>
      <c r="APB161" s="1"/>
      <c r="APC161" s="1"/>
      <c r="APD161" s="1"/>
      <c r="APE161" s="1"/>
      <c r="APF161" s="1"/>
      <c r="APG161" s="1"/>
      <c r="APH161" s="1"/>
      <c r="API161" s="1"/>
      <c r="APJ161" s="1"/>
      <c r="APK161" s="1"/>
      <c r="APL161" s="1"/>
      <c r="APM161" s="1"/>
      <c r="APN161" s="1"/>
      <c r="APO161" s="1"/>
      <c r="APP161" s="1"/>
      <c r="APQ161" s="1"/>
      <c r="APR161" s="1"/>
      <c r="APS161" s="1"/>
      <c r="APT161" s="1"/>
      <c r="APU161" s="1"/>
      <c r="APV161" s="1"/>
      <c r="APW161" s="1"/>
      <c r="APX161" s="1"/>
      <c r="APY161" s="1"/>
      <c r="APZ161" s="1"/>
      <c r="AQA161" s="1"/>
      <c r="AQB161" s="1"/>
      <c r="AQC161" s="1"/>
      <c r="AQD161" s="1"/>
      <c r="AQE161" s="1"/>
      <c r="AQF161" s="1"/>
      <c r="AQG161" s="1"/>
      <c r="AQH161" s="1"/>
      <c r="AQI161" s="1"/>
      <c r="AQJ161" s="1"/>
      <c r="AQK161" s="1"/>
      <c r="AQL161" s="1"/>
      <c r="AQM161" s="1"/>
      <c r="AQN161" s="1"/>
      <c r="AQO161" s="1"/>
      <c r="AQP161" s="1"/>
      <c r="AQQ161" s="1"/>
      <c r="AQR161" s="1"/>
      <c r="AQS161" s="1"/>
      <c r="AQT161" s="1"/>
      <c r="AQU161" s="1"/>
      <c r="AQV161" s="1"/>
      <c r="AQW161" s="1"/>
      <c r="AQX161" s="1"/>
      <c r="AQY161" s="1"/>
      <c r="AQZ161" s="1"/>
      <c r="ARA161" s="1"/>
      <c r="ARB161" s="1"/>
      <c r="ARC161" s="1"/>
      <c r="ARD161" s="1"/>
      <c r="ARE161" s="1"/>
      <c r="ARF161" s="1"/>
      <c r="ARG161" s="1"/>
      <c r="ARH161" s="1"/>
      <c r="ARI161" s="1"/>
      <c r="ARJ161" s="1"/>
      <c r="ARK161" s="1"/>
      <c r="ARL161" s="1"/>
      <c r="ARM161" s="1"/>
      <c r="ARN161" s="1"/>
      <c r="ARO161" s="1"/>
      <c r="ARP161" s="1"/>
      <c r="ARQ161" s="1"/>
      <c r="ARR161" s="1"/>
      <c r="ARS161" s="1"/>
      <c r="ART161" s="1"/>
      <c r="ARU161" s="1"/>
      <c r="ARV161" s="1"/>
      <c r="ARW161" s="1"/>
      <c r="ARX161" s="1"/>
      <c r="ARY161" s="1"/>
      <c r="ARZ161" s="1"/>
      <c r="ASA161" s="1"/>
      <c r="ASB161" s="1"/>
      <c r="ASC161" s="1"/>
      <c r="ASD161" s="1"/>
      <c r="ASE161" s="1"/>
      <c r="ASF161" s="1"/>
      <c r="ASG161" s="1"/>
      <c r="ASH161" s="1"/>
      <c r="ASI161" s="1"/>
      <c r="ASJ161" s="1"/>
      <c r="ASK161" s="1"/>
      <c r="ASL161" s="1"/>
      <c r="ASM161" s="1"/>
      <c r="ASN161" s="1"/>
      <c r="ASO161" s="1"/>
      <c r="ASP161" s="1"/>
      <c r="ASQ161" s="1"/>
      <c r="ASR161" s="1"/>
      <c r="ASS161" s="1"/>
      <c r="AST161" s="1"/>
      <c r="ASU161" s="1"/>
      <c r="ASV161" s="1"/>
      <c r="ASW161" s="1"/>
      <c r="ASX161" s="1"/>
      <c r="ASY161" s="1"/>
      <c r="ASZ161" s="1"/>
      <c r="ATA161" s="1"/>
      <c r="ATB161" s="1"/>
      <c r="ATC161" s="1"/>
      <c r="ATD161" s="1"/>
      <c r="ATE161" s="1"/>
      <c r="ATF161" s="1"/>
      <c r="ATG161" s="1"/>
      <c r="ATH161" s="1"/>
      <c r="ATI161" s="1"/>
      <c r="ATJ161" s="1"/>
      <c r="ATK161" s="1"/>
      <c r="ATL161" s="1"/>
      <c r="ATM161" s="1"/>
      <c r="ATN161" s="1"/>
      <c r="ATO161" s="1"/>
      <c r="ATP161" s="1"/>
      <c r="ATQ161" s="1"/>
      <c r="ATR161" s="1"/>
      <c r="ATS161" s="1"/>
      <c r="ATT161" s="1"/>
      <c r="ATU161" s="1"/>
      <c r="ATV161" s="1"/>
      <c r="ATW161" s="1"/>
      <c r="ATX161" s="1"/>
      <c r="ATY161" s="1"/>
      <c r="ATZ161" s="1"/>
      <c r="AUA161" s="1"/>
      <c r="AUB161" s="1"/>
      <c r="AUC161" s="1"/>
      <c r="AUD161" s="1"/>
      <c r="AUE161" s="1"/>
      <c r="AUF161" s="1"/>
      <c r="AUG161" s="1"/>
      <c r="AUH161" s="1"/>
      <c r="AUI161" s="1"/>
      <c r="AUJ161" s="1"/>
      <c r="AUK161" s="1"/>
    </row>
    <row r="162" spans="1:1233" s="519" customFormat="1" ht="14.25">
      <c r="A162" s="53"/>
      <c r="B162" s="95" t="str">
        <f>IF('Client Info'!$D$109="Yes",'Client Info'!$D$61,"N/A")</f>
        <v>N/A</v>
      </c>
      <c r="C162" s="96" t="str">
        <f>IF(B162="ISO 9001",'Client Info'!$B109,"N/A")</f>
        <v>N/A</v>
      </c>
      <c r="D162" s="180"/>
      <c r="E162" s="843">
        <f>'Effective Employees'!F148</f>
        <v>0</v>
      </c>
      <c r="F162" s="831"/>
      <c r="G162" s="832">
        <f>AW$345</f>
        <v>0</v>
      </c>
      <c r="H162" s="832">
        <f ca="1">(1/3)*AW345*T162*V162*X162*Z162</f>
        <v>0</v>
      </c>
      <c r="I162" s="832">
        <f ca="1">(2/3)*AW345*T162*V162*X162*Z162</f>
        <v>0</v>
      </c>
      <c r="J162" s="832" t="e">
        <f ca="1">AW346*T162*V162*X162*Z162/$AA$10</f>
        <v>#N/A</v>
      </c>
      <c r="K162" s="832">
        <f>IF($K$19="",0,AW346*T162*V162*X162*Z162/$AA$10)</f>
        <v>0</v>
      </c>
      <c r="L162" s="832">
        <f>IF($L$19="",0,AW346*T162*V162*X162*Z162/$AA$10)</f>
        <v>0</v>
      </c>
      <c r="M162" s="833" t="e">
        <f ca="1">IF($M$19="",0,AW346*T162*V162*X162*Z162/$AA$10)</f>
        <v>#N/A</v>
      </c>
      <c r="N162" s="844" t="e">
        <f ca="1">AW346*T162*V162*X162*Z162/$AA$10</f>
        <v>#N/A</v>
      </c>
      <c r="O162" s="436">
        <f ca="1">AW347*T162*V162*X162*Z162</f>
        <v>0</v>
      </c>
      <c r="P162" s="53"/>
      <c r="Q162" s="53"/>
      <c r="R162" s="67"/>
      <c r="S162" s="702">
        <f>1</f>
        <v>1</v>
      </c>
      <c r="T162" s="702">
        <f t="shared" si="95"/>
        <v>1</v>
      </c>
      <c r="U162" s="703">
        <f ca="1">'Adjustment Factors'!AA557</f>
        <v>0</v>
      </c>
      <c r="V162" s="704">
        <f t="shared" ca="1" si="96"/>
        <v>1</v>
      </c>
      <c r="W162" s="705">
        <f>-'Client Info'!$C$55/100</f>
        <v>0</v>
      </c>
      <c r="X162" s="705">
        <f t="shared" si="97"/>
        <v>1</v>
      </c>
      <c r="Y162" s="705">
        <f>IF(Overview!$C$13="Yes",1,0)</f>
        <v>0</v>
      </c>
      <c r="Z162" s="705">
        <f>IF(Y162=1,IF('Integrated Reduction'!$C$29="",1,('Integrated Reduction'!$C$29/100+1)),1)</f>
        <v>1</v>
      </c>
      <c r="AA162" s="705">
        <f>IF(Sampling!F170="Yes",1,0)</f>
        <v>0</v>
      </c>
      <c r="AB162" s="705">
        <f>IF(Sampling!L170="Yes",1,0)</f>
        <v>0</v>
      </c>
      <c r="AC162" s="705">
        <f>IF(Sampling!G170="Yes",1,0)</f>
        <v>0</v>
      </c>
      <c r="AD162" s="705">
        <f>IF(Sampling!H170="Yes",1,0)</f>
        <v>0</v>
      </c>
      <c r="AE162" s="705">
        <f>IF(Sampling!I170="Yes",1,0)</f>
        <v>0</v>
      </c>
      <c r="AF162" s="705">
        <f>IF(Sampling!J170="Yes",1,0)</f>
        <v>0</v>
      </c>
      <c r="AG162" s="706">
        <f>IF(Sampling!K170="Yes",1,0)</f>
        <v>0</v>
      </c>
      <c r="AH162" s="790">
        <f t="shared" ca="1" si="103"/>
        <v>0</v>
      </c>
      <c r="AI162" s="790">
        <f t="shared" ca="1" si="102"/>
        <v>0</v>
      </c>
      <c r="AJ162" s="790" t="e">
        <f t="shared" ca="1" si="14"/>
        <v>#N/A</v>
      </c>
      <c r="AK162" s="790">
        <f t="shared" ref="AK162:AK167" si="110">K162*AD162</f>
        <v>0</v>
      </c>
      <c r="AL162" s="790">
        <f t="shared" ref="AL162:AL167" si="111">L162*AE162</f>
        <v>0</v>
      </c>
      <c r="AM162" s="790" t="e">
        <f t="shared" ref="AM162:AM167" ca="1" si="112">M162*AF162</f>
        <v>#N/A</v>
      </c>
      <c r="AN162" s="790" t="e">
        <f t="shared" ref="AN162:AN167" ca="1" si="113">N162*AG162</f>
        <v>#N/A</v>
      </c>
      <c r="AO162" s="790">
        <f t="shared" ca="1" si="104"/>
        <v>0</v>
      </c>
      <c r="AP162" s="790">
        <f t="shared" ca="1" si="105"/>
        <v>0</v>
      </c>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c r="AMK162" s="1"/>
      <c r="AML162" s="1"/>
      <c r="AMM162" s="1"/>
      <c r="AMN162" s="1"/>
      <c r="AMO162" s="1"/>
      <c r="AMP162" s="1"/>
      <c r="AMQ162" s="1"/>
      <c r="AMR162" s="1"/>
      <c r="AMS162" s="1"/>
      <c r="AMT162" s="1"/>
      <c r="AMU162" s="1"/>
      <c r="AMV162" s="1"/>
      <c r="AMW162" s="1"/>
      <c r="AMX162" s="1"/>
      <c r="AMY162" s="1"/>
      <c r="AMZ162" s="1"/>
      <c r="ANA162" s="1"/>
      <c r="ANB162" s="1"/>
      <c r="ANC162" s="1"/>
      <c r="AND162" s="1"/>
      <c r="ANE162" s="1"/>
      <c r="ANF162" s="1"/>
      <c r="ANG162" s="1"/>
      <c r="ANH162" s="1"/>
      <c r="ANI162" s="1"/>
      <c r="ANJ162" s="1"/>
      <c r="ANK162" s="1"/>
      <c r="ANL162" s="1"/>
      <c r="ANM162" s="1"/>
      <c r="ANN162" s="1"/>
      <c r="ANO162" s="1"/>
      <c r="ANP162" s="1"/>
      <c r="ANQ162" s="1"/>
      <c r="ANR162" s="1"/>
      <c r="ANS162" s="1"/>
      <c r="ANT162" s="1"/>
      <c r="ANU162" s="1"/>
      <c r="ANV162" s="1"/>
      <c r="ANW162" s="1"/>
      <c r="ANX162" s="1"/>
      <c r="ANY162" s="1"/>
      <c r="ANZ162" s="1"/>
      <c r="AOA162" s="1"/>
      <c r="AOB162" s="1"/>
      <c r="AOC162" s="1"/>
      <c r="AOD162" s="1"/>
      <c r="AOE162" s="1"/>
      <c r="AOF162" s="1"/>
      <c r="AOG162" s="1"/>
      <c r="AOH162" s="1"/>
      <c r="AOI162" s="1"/>
      <c r="AOJ162" s="1"/>
      <c r="AOK162" s="1"/>
      <c r="AOL162" s="1"/>
      <c r="AOM162" s="1"/>
      <c r="AON162" s="1"/>
      <c r="AOO162" s="1"/>
      <c r="AOP162" s="1"/>
      <c r="AOQ162" s="1"/>
      <c r="AOR162" s="1"/>
      <c r="AOS162" s="1"/>
      <c r="AOT162" s="1"/>
      <c r="AOU162" s="1"/>
      <c r="AOV162" s="1"/>
      <c r="AOW162" s="1"/>
      <c r="AOX162" s="1"/>
      <c r="AOY162" s="1"/>
      <c r="AOZ162" s="1"/>
      <c r="APA162" s="1"/>
      <c r="APB162" s="1"/>
      <c r="APC162" s="1"/>
      <c r="APD162" s="1"/>
      <c r="APE162" s="1"/>
      <c r="APF162" s="1"/>
      <c r="APG162" s="1"/>
      <c r="APH162" s="1"/>
      <c r="API162" s="1"/>
      <c r="APJ162" s="1"/>
      <c r="APK162" s="1"/>
      <c r="APL162" s="1"/>
      <c r="APM162" s="1"/>
      <c r="APN162" s="1"/>
      <c r="APO162" s="1"/>
      <c r="APP162" s="1"/>
      <c r="APQ162" s="1"/>
      <c r="APR162" s="1"/>
      <c r="APS162" s="1"/>
      <c r="APT162" s="1"/>
      <c r="APU162" s="1"/>
      <c r="APV162" s="1"/>
      <c r="APW162" s="1"/>
      <c r="APX162" s="1"/>
      <c r="APY162" s="1"/>
      <c r="APZ162" s="1"/>
      <c r="AQA162" s="1"/>
      <c r="AQB162" s="1"/>
      <c r="AQC162" s="1"/>
      <c r="AQD162" s="1"/>
      <c r="AQE162" s="1"/>
      <c r="AQF162" s="1"/>
      <c r="AQG162" s="1"/>
      <c r="AQH162" s="1"/>
      <c r="AQI162" s="1"/>
      <c r="AQJ162" s="1"/>
      <c r="AQK162" s="1"/>
      <c r="AQL162" s="1"/>
      <c r="AQM162" s="1"/>
      <c r="AQN162" s="1"/>
      <c r="AQO162" s="1"/>
      <c r="AQP162" s="1"/>
      <c r="AQQ162" s="1"/>
      <c r="AQR162" s="1"/>
      <c r="AQS162" s="1"/>
      <c r="AQT162" s="1"/>
      <c r="AQU162" s="1"/>
      <c r="AQV162" s="1"/>
      <c r="AQW162" s="1"/>
      <c r="AQX162" s="1"/>
      <c r="AQY162" s="1"/>
      <c r="AQZ162" s="1"/>
      <c r="ARA162" s="1"/>
      <c r="ARB162" s="1"/>
      <c r="ARC162" s="1"/>
      <c r="ARD162" s="1"/>
      <c r="ARE162" s="1"/>
      <c r="ARF162" s="1"/>
      <c r="ARG162" s="1"/>
      <c r="ARH162" s="1"/>
      <c r="ARI162" s="1"/>
      <c r="ARJ162" s="1"/>
      <c r="ARK162" s="1"/>
      <c r="ARL162" s="1"/>
      <c r="ARM162" s="1"/>
      <c r="ARN162" s="1"/>
      <c r="ARO162" s="1"/>
      <c r="ARP162" s="1"/>
      <c r="ARQ162" s="1"/>
      <c r="ARR162" s="1"/>
      <c r="ARS162" s="1"/>
      <c r="ART162" s="1"/>
      <c r="ARU162" s="1"/>
      <c r="ARV162" s="1"/>
      <c r="ARW162" s="1"/>
      <c r="ARX162" s="1"/>
      <c r="ARY162" s="1"/>
      <c r="ARZ162" s="1"/>
      <c r="ASA162" s="1"/>
      <c r="ASB162" s="1"/>
      <c r="ASC162" s="1"/>
      <c r="ASD162" s="1"/>
      <c r="ASE162" s="1"/>
      <c r="ASF162" s="1"/>
      <c r="ASG162" s="1"/>
      <c r="ASH162" s="1"/>
      <c r="ASI162" s="1"/>
      <c r="ASJ162" s="1"/>
      <c r="ASK162" s="1"/>
      <c r="ASL162" s="1"/>
      <c r="ASM162" s="1"/>
      <c r="ASN162" s="1"/>
      <c r="ASO162" s="1"/>
      <c r="ASP162" s="1"/>
      <c r="ASQ162" s="1"/>
      <c r="ASR162" s="1"/>
      <c r="ASS162" s="1"/>
      <c r="AST162" s="1"/>
      <c r="ASU162" s="1"/>
      <c r="ASV162" s="1"/>
      <c r="ASW162" s="1"/>
      <c r="ASX162" s="1"/>
      <c r="ASY162" s="1"/>
      <c r="ASZ162" s="1"/>
      <c r="ATA162" s="1"/>
      <c r="ATB162" s="1"/>
      <c r="ATC162" s="1"/>
      <c r="ATD162" s="1"/>
      <c r="ATE162" s="1"/>
      <c r="ATF162" s="1"/>
      <c r="ATG162" s="1"/>
      <c r="ATH162" s="1"/>
      <c r="ATI162" s="1"/>
      <c r="ATJ162" s="1"/>
      <c r="ATK162" s="1"/>
      <c r="ATL162" s="1"/>
      <c r="ATM162" s="1"/>
      <c r="ATN162" s="1"/>
      <c r="ATO162" s="1"/>
      <c r="ATP162" s="1"/>
      <c r="ATQ162" s="1"/>
      <c r="ATR162" s="1"/>
      <c r="ATS162" s="1"/>
      <c r="ATT162" s="1"/>
      <c r="ATU162" s="1"/>
      <c r="ATV162" s="1"/>
      <c r="ATW162" s="1"/>
      <c r="ATX162" s="1"/>
      <c r="ATY162" s="1"/>
      <c r="ATZ162" s="1"/>
      <c r="AUA162" s="1"/>
      <c r="AUB162" s="1"/>
      <c r="AUC162" s="1"/>
      <c r="AUD162" s="1"/>
      <c r="AUE162" s="1"/>
      <c r="AUF162" s="1"/>
      <c r="AUG162" s="1"/>
      <c r="AUH162" s="1"/>
      <c r="AUI162" s="1"/>
      <c r="AUJ162" s="1"/>
      <c r="AUK162" s="1"/>
    </row>
    <row r="163" spans="1:1233" s="519" customFormat="1" ht="14.25">
      <c r="A163" s="53"/>
      <c r="B163" s="97" t="str">
        <f>IF('Client Info'!$E$109="Yes",'Client Info'!$E$61,"N/A")</f>
        <v>N/A</v>
      </c>
      <c r="C163" s="62" t="str">
        <f>IF(B163="ISO 14001",'Client Info'!$B109,"N/A")</f>
        <v>N/A</v>
      </c>
      <c r="D163" s="181"/>
      <c r="E163" s="834">
        <f>'Effective Employees'!F149</f>
        <v>0</v>
      </c>
      <c r="F163" s="831"/>
      <c r="G163" s="835">
        <f>AW$363</f>
        <v>0</v>
      </c>
      <c r="H163" s="835">
        <f ca="1">(1/3)*AW363*T163*V163*X163*Z163</f>
        <v>0</v>
      </c>
      <c r="I163" s="835">
        <f ca="1">(2/3)*AW363*T163*V163*X163*Z163</f>
        <v>0</v>
      </c>
      <c r="J163" s="835" t="e">
        <f ca="1">AW364*T163*V163*X163*Z163/$AA$10</f>
        <v>#N/A</v>
      </c>
      <c r="K163" s="835">
        <f>IF($K$19="",0,AW364*T163*V163*X163*Z163/$AA$10)</f>
        <v>0</v>
      </c>
      <c r="L163" s="835">
        <f>IF($L$19="",0,AW364*T163*V163*X163*Z163/$AA$10)</f>
        <v>0</v>
      </c>
      <c r="M163" s="836" t="e">
        <f ca="1">IF($M$19="",0,AW364*T163*V163*X163*Z163/$AA$10)</f>
        <v>#N/A</v>
      </c>
      <c r="N163" s="837" t="e">
        <f ca="1">AW364*T163*V163*X163*Z163/$AA$10</f>
        <v>#N/A</v>
      </c>
      <c r="O163" s="838">
        <f ca="1">AW365*T163*V163*X163*Z163</f>
        <v>0</v>
      </c>
      <c r="P163" s="53"/>
      <c r="Q163" s="53"/>
      <c r="R163" s="67"/>
      <c r="S163" s="386">
        <f>1</f>
        <v>1</v>
      </c>
      <c r="T163" s="386">
        <f t="shared" si="95"/>
        <v>1</v>
      </c>
      <c r="U163" s="707">
        <f ca="1">'Adjustment Factors'!AP557</f>
        <v>0</v>
      </c>
      <c r="V163" s="208">
        <f t="shared" ca="1" si="96"/>
        <v>1</v>
      </c>
      <c r="W163" s="67">
        <f>-'Client Info'!$C$55/100</f>
        <v>0</v>
      </c>
      <c r="X163" s="67">
        <f t="shared" si="97"/>
        <v>1</v>
      </c>
      <c r="Y163" s="67">
        <f>IF(Overview!$C$14="Yes",1,0)</f>
        <v>0</v>
      </c>
      <c r="Z163" s="67">
        <f>IF(Y163=1,IF('Integrated Reduction'!$C$29="",1,('Integrated Reduction'!$C$29/100+1)),1)</f>
        <v>1</v>
      </c>
      <c r="AA163" s="67">
        <f>IF(Sampling!F171="Yes",1,0)</f>
        <v>0</v>
      </c>
      <c r="AB163" s="67">
        <f>IF(Sampling!L171="Yes",1,0)</f>
        <v>0</v>
      </c>
      <c r="AC163" s="67">
        <f>IF(Sampling!G171="Yes",1,0)</f>
        <v>0</v>
      </c>
      <c r="AD163" s="67">
        <f>IF(Sampling!H171="Yes",1,0)</f>
        <v>0</v>
      </c>
      <c r="AE163" s="67">
        <f>IF(Sampling!I171="Yes",1,0)</f>
        <v>0</v>
      </c>
      <c r="AF163" s="67">
        <f>IF(Sampling!J171="Yes",1,0)</f>
        <v>0</v>
      </c>
      <c r="AG163" s="708">
        <f>IF(Sampling!K171="Yes",1,0)</f>
        <v>0</v>
      </c>
      <c r="AH163" s="791">
        <f t="shared" ca="1" si="103"/>
        <v>0</v>
      </c>
      <c r="AI163" s="791">
        <f t="shared" ca="1" si="102"/>
        <v>0</v>
      </c>
      <c r="AJ163" s="791" t="e">
        <f t="shared" ca="1" si="14"/>
        <v>#N/A</v>
      </c>
      <c r="AK163" s="791">
        <f t="shared" si="110"/>
        <v>0</v>
      </c>
      <c r="AL163" s="791">
        <f t="shared" si="111"/>
        <v>0</v>
      </c>
      <c r="AM163" s="791" t="e">
        <f t="shared" ca="1" si="112"/>
        <v>#N/A</v>
      </c>
      <c r="AN163" s="791" t="e">
        <f t="shared" ca="1" si="113"/>
        <v>#N/A</v>
      </c>
      <c r="AO163" s="791">
        <f t="shared" ca="1" si="104"/>
        <v>0</v>
      </c>
      <c r="AP163" s="791">
        <f t="shared" ca="1" si="105"/>
        <v>0</v>
      </c>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c r="AMK163" s="1"/>
      <c r="AML163" s="1"/>
      <c r="AMM163" s="1"/>
      <c r="AMN163" s="1"/>
      <c r="AMO163" s="1"/>
      <c r="AMP163" s="1"/>
      <c r="AMQ163" s="1"/>
      <c r="AMR163" s="1"/>
      <c r="AMS163" s="1"/>
      <c r="AMT163" s="1"/>
      <c r="AMU163" s="1"/>
      <c r="AMV163" s="1"/>
      <c r="AMW163" s="1"/>
      <c r="AMX163" s="1"/>
      <c r="AMY163" s="1"/>
      <c r="AMZ163" s="1"/>
      <c r="ANA163" s="1"/>
      <c r="ANB163" s="1"/>
      <c r="ANC163" s="1"/>
      <c r="AND163" s="1"/>
      <c r="ANE163" s="1"/>
      <c r="ANF163" s="1"/>
      <c r="ANG163" s="1"/>
      <c r="ANH163" s="1"/>
      <c r="ANI163" s="1"/>
      <c r="ANJ163" s="1"/>
      <c r="ANK163" s="1"/>
      <c r="ANL163" s="1"/>
      <c r="ANM163" s="1"/>
      <c r="ANN163" s="1"/>
      <c r="ANO163" s="1"/>
      <c r="ANP163" s="1"/>
      <c r="ANQ163" s="1"/>
      <c r="ANR163" s="1"/>
      <c r="ANS163" s="1"/>
      <c r="ANT163" s="1"/>
      <c r="ANU163" s="1"/>
      <c r="ANV163" s="1"/>
      <c r="ANW163" s="1"/>
      <c r="ANX163" s="1"/>
      <c r="ANY163" s="1"/>
      <c r="ANZ163" s="1"/>
      <c r="AOA163" s="1"/>
      <c r="AOB163" s="1"/>
      <c r="AOC163" s="1"/>
      <c r="AOD163" s="1"/>
      <c r="AOE163" s="1"/>
      <c r="AOF163" s="1"/>
      <c r="AOG163" s="1"/>
      <c r="AOH163" s="1"/>
      <c r="AOI163" s="1"/>
      <c r="AOJ163" s="1"/>
      <c r="AOK163" s="1"/>
      <c r="AOL163" s="1"/>
      <c r="AOM163" s="1"/>
      <c r="AON163" s="1"/>
      <c r="AOO163" s="1"/>
      <c r="AOP163" s="1"/>
      <c r="AOQ163" s="1"/>
      <c r="AOR163" s="1"/>
      <c r="AOS163" s="1"/>
      <c r="AOT163" s="1"/>
      <c r="AOU163" s="1"/>
      <c r="AOV163" s="1"/>
      <c r="AOW163" s="1"/>
      <c r="AOX163" s="1"/>
      <c r="AOY163" s="1"/>
      <c r="AOZ163" s="1"/>
      <c r="APA163" s="1"/>
      <c r="APB163" s="1"/>
      <c r="APC163" s="1"/>
      <c r="APD163" s="1"/>
      <c r="APE163" s="1"/>
      <c r="APF163" s="1"/>
      <c r="APG163" s="1"/>
      <c r="APH163" s="1"/>
      <c r="API163" s="1"/>
      <c r="APJ163" s="1"/>
      <c r="APK163" s="1"/>
      <c r="APL163" s="1"/>
      <c r="APM163" s="1"/>
      <c r="APN163" s="1"/>
      <c r="APO163" s="1"/>
      <c r="APP163" s="1"/>
      <c r="APQ163" s="1"/>
      <c r="APR163" s="1"/>
      <c r="APS163" s="1"/>
      <c r="APT163" s="1"/>
      <c r="APU163" s="1"/>
      <c r="APV163" s="1"/>
      <c r="APW163" s="1"/>
      <c r="APX163" s="1"/>
      <c r="APY163" s="1"/>
      <c r="APZ163" s="1"/>
      <c r="AQA163" s="1"/>
      <c r="AQB163" s="1"/>
      <c r="AQC163" s="1"/>
      <c r="AQD163" s="1"/>
      <c r="AQE163" s="1"/>
      <c r="AQF163" s="1"/>
      <c r="AQG163" s="1"/>
      <c r="AQH163" s="1"/>
      <c r="AQI163" s="1"/>
      <c r="AQJ163" s="1"/>
      <c r="AQK163" s="1"/>
      <c r="AQL163" s="1"/>
      <c r="AQM163" s="1"/>
      <c r="AQN163" s="1"/>
      <c r="AQO163" s="1"/>
      <c r="AQP163" s="1"/>
      <c r="AQQ163" s="1"/>
      <c r="AQR163" s="1"/>
      <c r="AQS163" s="1"/>
      <c r="AQT163" s="1"/>
      <c r="AQU163" s="1"/>
      <c r="AQV163" s="1"/>
      <c r="AQW163" s="1"/>
      <c r="AQX163" s="1"/>
      <c r="AQY163" s="1"/>
      <c r="AQZ163" s="1"/>
      <c r="ARA163" s="1"/>
      <c r="ARB163" s="1"/>
      <c r="ARC163" s="1"/>
      <c r="ARD163" s="1"/>
      <c r="ARE163" s="1"/>
      <c r="ARF163" s="1"/>
      <c r="ARG163" s="1"/>
      <c r="ARH163" s="1"/>
      <c r="ARI163" s="1"/>
      <c r="ARJ163" s="1"/>
      <c r="ARK163" s="1"/>
      <c r="ARL163" s="1"/>
      <c r="ARM163" s="1"/>
      <c r="ARN163" s="1"/>
      <c r="ARO163" s="1"/>
      <c r="ARP163" s="1"/>
      <c r="ARQ163" s="1"/>
      <c r="ARR163" s="1"/>
      <c r="ARS163" s="1"/>
      <c r="ART163" s="1"/>
      <c r="ARU163" s="1"/>
      <c r="ARV163" s="1"/>
      <c r="ARW163" s="1"/>
      <c r="ARX163" s="1"/>
      <c r="ARY163" s="1"/>
      <c r="ARZ163" s="1"/>
      <c r="ASA163" s="1"/>
      <c r="ASB163" s="1"/>
      <c r="ASC163" s="1"/>
      <c r="ASD163" s="1"/>
      <c r="ASE163" s="1"/>
      <c r="ASF163" s="1"/>
      <c r="ASG163" s="1"/>
      <c r="ASH163" s="1"/>
      <c r="ASI163" s="1"/>
      <c r="ASJ163" s="1"/>
      <c r="ASK163" s="1"/>
      <c r="ASL163" s="1"/>
      <c r="ASM163" s="1"/>
      <c r="ASN163" s="1"/>
      <c r="ASO163" s="1"/>
      <c r="ASP163" s="1"/>
      <c r="ASQ163" s="1"/>
      <c r="ASR163" s="1"/>
      <c r="ASS163" s="1"/>
      <c r="AST163" s="1"/>
      <c r="ASU163" s="1"/>
      <c r="ASV163" s="1"/>
      <c r="ASW163" s="1"/>
      <c r="ASX163" s="1"/>
      <c r="ASY163" s="1"/>
      <c r="ASZ163" s="1"/>
      <c r="ATA163" s="1"/>
      <c r="ATB163" s="1"/>
      <c r="ATC163" s="1"/>
      <c r="ATD163" s="1"/>
      <c r="ATE163" s="1"/>
      <c r="ATF163" s="1"/>
      <c r="ATG163" s="1"/>
      <c r="ATH163" s="1"/>
      <c r="ATI163" s="1"/>
      <c r="ATJ163" s="1"/>
      <c r="ATK163" s="1"/>
      <c r="ATL163" s="1"/>
      <c r="ATM163" s="1"/>
      <c r="ATN163" s="1"/>
      <c r="ATO163" s="1"/>
      <c r="ATP163" s="1"/>
      <c r="ATQ163" s="1"/>
      <c r="ATR163" s="1"/>
      <c r="ATS163" s="1"/>
      <c r="ATT163" s="1"/>
      <c r="ATU163" s="1"/>
      <c r="ATV163" s="1"/>
      <c r="ATW163" s="1"/>
      <c r="ATX163" s="1"/>
      <c r="ATY163" s="1"/>
      <c r="ATZ163" s="1"/>
      <c r="AUA163" s="1"/>
      <c r="AUB163" s="1"/>
      <c r="AUC163" s="1"/>
      <c r="AUD163" s="1"/>
      <c r="AUE163" s="1"/>
      <c r="AUF163" s="1"/>
      <c r="AUG163" s="1"/>
      <c r="AUH163" s="1"/>
      <c r="AUI163" s="1"/>
      <c r="AUJ163" s="1"/>
      <c r="AUK163" s="1"/>
    </row>
    <row r="164" spans="1:1233" s="519" customFormat="1" ht="14.25">
      <c r="A164" s="53"/>
      <c r="B164" s="98" t="str">
        <f>IF('Client Info'!$F$109="Yes",'Client Info'!$F$61,"N/A")</f>
        <v>N/A</v>
      </c>
      <c r="C164" s="99" t="str">
        <f>IF(B164="ISO 45001",'Client Info'!$B109,"N/A")</f>
        <v>N/A</v>
      </c>
      <c r="D164" s="182"/>
      <c r="E164" s="839">
        <f>'Effective Employees'!F150</f>
        <v>0</v>
      </c>
      <c r="F164" s="831"/>
      <c r="G164" s="840">
        <f>AW$378</f>
        <v>0</v>
      </c>
      <c r="H164" s="840">
        <f ca="1">(1/3)*AW378*T164*V164*X164*Z164</f>
        <v>0</v>
      </c>
      <c r="I164" s="840">
        <f ca="1">(2/3)*AW378*T164*V164*X164*Z164</f>
        <v>0</v>
      </c>
      <c r="J164" s="840" t="e">
        <f ca="1">AW379*T164*V164*X164*Z164/$AA$10</f>
        <v>#N/A</v>
      </c>
      <c r="K164" s="840">
        <f>IF($K$19="",0,AW379*T164*V164*X164*Z164/$AA$10)</f>
        <v>0</v>
      </c>
      <c r="L164" s="840">
        <f>IF($L$19="",0,AW379*T164*V164*X164*Z164/$AA$10)</f>
        <v>0</v>
      </c>
      <c r="M164" s="841" t="e">
        <f ca="1">IF($M$19="",0,AW379*T164*V164*X164*Z164/$AA$10)</f>
        <v>#N/A</v>
      </c>
      <c r="N164" s="841" t="e">
        <f ca="1">AW379*T164*V164*X164*Z164/$AA$10</f>
        <v>#N/A</v>
      </c>
      <c r="O164" s="842">
        <f ca="1">AW380*T164*V164*X164*Z164</f>
        <v>0</v>
      </c>
      <c r="P164" s="53"/>
      <c r="Q164" s="53"/>
      <c r="R164" s="67"/>
      <c r="S164" s="709">
        <f>1</f>
        <v>1</v>
      </c>
      <c r="T164" s="709">
        <f t="shared" si="95"/>
        <v>1</v>
      </c>
      <c r="U164" s="710">
        <f ca="1">'Adjustment Factors'!BC557</f>
        <v>0</v>
      </c>
      <c r="V164" s="711">
        <f t="shared" ca="1" si="96"/>
        <v>1</v>
      </c>
      <c r="W164" s="712">
        <f>-'Client Info'!$C$55/100</f>
        <v>0</v>
      </c>
      <c r="X164" s="712">
        <f t="shared" si="97"/>
        <v>1</v>
      </c>
      <c r="Y164" s="712">
        <f>IF(Overview!$C$15="Yes",1,0)</f>
        <v>0</v>
      </c>
      <c r="Z164" s="712">
        <f>IF(Y164=1,IF('Integrated Reduction'!$C$29="",1,('Integrated Reduction'!$C$29/100+1)),1)</f>
        <v>1</v>
      </c>
      <c r="AA164" s="712">
        <f>IF(Sampling!F172="Yes",1,0)</f>
        <v>0</v>
      </c>
      <c r="AB164" s="712">
        <f>IF(Sampling!L172="Yes",1,0)</f>
        <v>0</v>
      </c>
      <c r="AC164" s="712">
        <f>IF(Sampling!G172="Yes",1,0)</f>
        <v>0</v>
      </c>
      <c r="AD164" s="712">
        <f>IF(Sampling!H172="Yes",1,0)</f>
        <v>0</v>
      </c>
      <c r="AE164" s="712">
        <f>IF(Sampling!I172="Yes",1,0)</f>
        <v>0</v>
      </c>
      <c r="AF164" s="712">
        <f>IF(Sampling!J172="Yes",1,0)</f>
        <v>0</v>
      </c>
      <c r="AG164" s="713">
        <f>IF(Sampling!K172="Yes",1,0)</f>
        <v>0</v>
      </c>
      <c r="AH164" s="792">
        <f t="shared" ca="1" si="103"/>
        <v>0</v>
      </c>
      <c r="AI164" s="792">
        <f t="shared" ca="1" si="102"/>
        <v>0</v>
      </c>
      <c r="AJ164" s="792" t="e">
        <f t="shared" ca="1" si="14"/>
        <v>#N/A</v>
      </c>
      <c r="AK164" s="792">
        <f t="shared" si="110"/>
        <v>0</v>
      </c>
      <c r="AL164" s="792">
        <f t="shared" si="111"/>
        <v>0</v>
      </c>
      <c r="AM164" s="792" t="e">
        <f t="shared" ca="1" si="112"/>
        <v>#N/A</v>
      </c>
      <c r="AN164" s="792" t="e">
        <f t="shared" ca="1" si="113"/>
        <v>#N/A</v>
      </c>
      <c r="AO164" s="792">
        <f t="shared" ca="1" si="104"/>
        <v>0</v>
      </c>
      <c r="AP164" s="792">
        <f t="shared" ca="1" si="105"/>
        <v>0</v>
      </c>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c r="AMK164" s="1"/>
      <c r="AML164" s="1"/>
      <c r="AMM164" s="1"/>
      <c r="AMN164" s="1"/>
      <c r="AMO164" s="1"/>
      <c r="AMP164" s="1"/>
      <c r="AMQ164" s="1"/>
      <c r="AMR164" s="1"/>
      <c r="AMS164" s="1"/>
      <c r="AMT164" s="1"/>
      <c r="AMU164" s="1"/>
      <c r="AMV164" s="1"/>
      <c r="AMW164" s="1"/>
      <c r="AMX164" s="1"/>
      <c r="AMY164" s="1"/>
      <c r="AMZ164" s="1"/>
      <c r="ANA164" s="1"/>
      <c r="ANB164" s="1"/>
      <c r="ANC164" s="1"/>
      <c r="AND164" s="1"/>
      <c r="ANE164" s="1"/>
      <c r="ANF164" s="1"/>
      <c r="ANG164" s="1"/>
      <c r="ANH164" s="1"/>
      <c r="ANI164" s="1"/>
      <c r="ANJ164" s="1"/>
      <c r="ANK164" s="1"/>
      <c r="ANL164" s="1"/>
      <c r="ANM164" s="1"/>
      <c r="ANN164" s="1"/>
      <c r="ANO164" s="1"/>
      <c r="ANP164" s="1"/>
      <c r="ANQ164" s="1"/>
      <c r="ANR164" s="1"/>
      <c r="ANS164" s="1"/>
      <c r="ANT164" s="1"/>
      <c r="ANU164" s="1"/>
      <c r="ANV164" s="1"/>
      <c r="ANW164" s="1"/>
      <c r="ANX164" s="1"/>
      <c r="ANY164" s="1"/>
      <c r="ANZ164" s="1"/>
      <c r="AOA164" s="1"/>
      <c r="AOB164" s="1"/>
      <c r="AOC164" s="1"/>
      <c r="AOD164" s="1"/>
      <c r="AOE164" s="1"/>
      <c r="AOF164" s="1"/>
      <c r="AOG164" s="1"/>
      <c r="AOH164" s="1"/>
      <c r="AOI164" s="1"/>
      <c r="AOJ164" s="1"/>
      <c r="AOK164" s="1"/>
      <c r="AOL164" s="1"/>
      <c r="AOM164" s="1"/>
      <c r="AON164" s="1"/>
      <c r="AOO164" s="1"/>
      <c r="AOP164" s="1"/>
      <c r="AOQ164" s="1"/>
      <c r="AOR164" s="1"/>
      <c r="AOS164" s="1"/>
      <c r="AOT164" s="1"/>
      <c r="AOU164" s="1"/>
      <c r="AOV164" s="1"/>
      <c r="AOW164" s="1"/>
      <c r="AOX164" s="1"/>
      <c r="AOY164" s="1"/>
      <c r="AOZ164" s="1"/>
      <c r="APA164" s="1"/>
      <c r="APB164" s="1"/>
      <c r="APC164" s="1"/>
      <c r="APD164" s="1"/>
      <c r="APE164" s="1"/>
      <c r="APF164" s="1"/>
      <c r="APG164" s="1"/>
      <c r="APH164" s="1"/>
      <c r="API164" s="1"/>
      <c r="APJ164" s="1"/>
      <c r="APK164" s="1"/>
      <c r="APL164" s="1"/>
      <c r="APM164" s="1"/>
      <c r="APN164" s="1"/>
      <c r="APO164" s="1"/>
      <c r="APP164" s="1"/>
      <c r="APQ164" s="1"/>
      <c r="APR164" s="1"/>
      <c r="APS164" s="1"/>
      <c r="APT164" s="1"/>
      <c r="APU164" s="1"/>
      <c r="APV164" s="1"/>
      <c r="APW164" s="1"/>
      <c r="APX164" s="1"/>
      <c r="APY164" s="1"/>
      <c r="APZ164" s="1"/>
      <c r="AQA164" s="1"/>
      <c r="AQB164" s="1"/>
      <c r="AQC164" s="1"/>
      <c r="AQD164" s="1"/>
      <c r="AQE164" s="1"/>
      <c r="AQF164" s="1"/>
      <c r="AQG164" s="1"/>
      <c r="AQH164" s="1"/>
      <c r="AQI164" s="1"/>
      <c r="AQJ164" s="1"/>
      <c r="AQK164" s="1"/>
      <c r="AQL164" s="1"/>
      <c r="AQM164" s="1"/>
      <c r="AQN164" s="1"/>
      <c r="AQO164" s="1"/>
      <c r="AQP164" s="1"/>
      <c r="AQQ164" s="1"/>
      <c r="AQR164" s="1"/>
      <c r="AQS164" s="1"/>
      <c r="AQT164" s="1"/>
      <c r="AQU164" s="1"/>
      <c r="AQV164" s="1"/>
      <c r="AQW164" s="1"/>
      <c r="AQX164" s="1"/>
      <c r="AQY164" s="1"/>
      <c r="AQZ164" s="1"/>
      <c r="ARA164" s="1"/>
      <c r="ARB164" s="1"/>
      <c r="ARC164" s="1"/>
      <c r="ARD164" s="1"/>
      <c r="ARE164" s="1"/>
      <c r="ARF164" s="1"/>
      <c r="ARG164" s="1"/>
      <c r="ARH164" s="1"/>
      <c r="ARI164" s="1"/>
      <c r="ARJ164" s="1"/>
      <c r="ARK164" s="1"/>
      <c r="ARL164" s="1"/>
      <c r="ARM164" s="1"/>
      <c r="ARN164" s="1"/>
      <c r="ARO164" s="1"/>
      <c r="ARP164" s="1"/>
      <c r="ARQ164" s="1"/>
      <c r="ARR164" s="1"/>
      <c r="ARS164" s="1"/>
      <c r="ART164" s="1"/>
      <c r="ARU164" s="1"/>
      <c r="ARV164" s="1"/>
      <c r="ARW164" s="1"/>
      <c r="ARX164" s="1"/>
      <c r="ARY164" s="1"/>
      <c r="ARZ164" s="1"/>
      <c r="ASA164" s="1"/>
      <c r="ASB164" s="1"/>
      <c r="ASC164" s="1"/>
      <c r="ASD164" s="1"/>
      <c r="ASE164" s="1"/>
      <c r="ASF164" s="1"/>
      <c r="ASG164" s="1"/>
      <c r="ASH164" s="1"/>
      <c r="ASI164" s="1"/>
      <c r="ASJ164" s="1"/>
      <c r="ASK164" s="1"/>
      <c r="ASL164" s="1"/>
      <c r="ASM164" s="1"/>
      <c r="ASN164" s="1"/>
      <c r="ASO164" s="1"/>
      <c r="ASP164" s="1"/>
      <c r="ASQ164" s="1"/>
      <c r="ASR164" s="1"/>
      <c r="ASS164" s="1"/>
      <c r="AST164" s="1"/>
      <c r="ASU164" s="1"/>
      <c r="ASV164" s="1"/>
      <c r="ASW164" s="1"/>
      <c r="ASX164" s="1"/>
      <c r="ASY164" s="1"/>
      <c r="ASZ164" s="1"/>
      <c r="ATA164" s="1"/>
      <c r="ATB164" s="1"/>
      <c r="ATC164" s="1"/>
      <c r="ATD164" s="1"/>
      <c r="ATE164" s="1"/>
      <c r="ATF164" s="1"/>
      <c r="ATG164" s="1"/>
      <c r="ATH164" s="1"/>
      <c r="ATI164" s="1"/>
      <c r="ATJ164" s="1"/>
      <c r="ATK164" s="1"/>
      <c r="ATL164" s="1"/>
      <c r="ATM164" s="1"/>
      <c r="ATN164" s="1"/>
      <c r="ATO164" s="1"/>
      <c r="ATP164" s="1"/>
      <c r="ATQ164" s="1"/>
      <c r="ATR164" s="1"/>
      <c r="ATS164" s="1"/>
      <c r="ATT164" s="1"/>
      <c r="ATU164" s="1"/>
      <c r="ATV164" s="1"/>
      <c r="ATW164" s="1"/>
      <c r="ATX164" s="1"/>
      <c r="ATY164" s="1"/>
      <c r="ATZ164" s="1"/>
      <c r="AUA164" s="1"/>
      <c r="AUB164" s="1"/>
      <c r="AUC164" s="1"/>
      <c r="AUD164" s="1"/>
      <c r="AUE164" s="1"/>
      <c r="AUF164" s="1"/>
      <c r="AUG164" s="1"/>
      <c r="AUH164" s="1"/>
      <c r="AUI164" s="1"/>
      <c r="AUJ164" s="1"/>
      <c r="AUK164" s="1"/>
    </row>
    <row r="165" spans="1:1233" s="519" customFormat="1" ht="14.25">
      <c r="A165" s="53"/>
      <c r="B165" s="95" t="str">
        <f>IF('Client Info'!$D$110="Yes",'Client Info'!$D$61,"N/A")</f>
        <v>N/A</v>
      </c>
      <c r="C165" s="96" t="str">
        <f>IF(B165="ISO 9001",'Client Info'!$B110,"N/A")</f>
        <v>N/A</v>
      </c>
      <c r="D165" s="180"/>
      <c r="E165" s="843">
        <f>'Effective Employees'!F151</f>
        <v>0</v>
      </c>
      <c r="F165" s="831"/>
      <c r="G165" s="832">
        <f>AX$345</f>
        <v>0</v>
      </c>
      <c r="H165" s="832">
        <f ca="1">(1/3)*AX345*T165*V165*X165*Z165</f>
        <v>0</v>
      </c>
      <c r="I165" s="832">
        <f ca="1">(2/3)*AX345*T165*V165*X165*Z165</f>
        <v>0</v>
      </c>
      <c r="J165" s="832" t="e">
        <f ca="1">AX346*T165*V165*X165*Z165/$AA$10</f>
        <v>#N/A</v>
      </c>
      <c r="K165" s="832">
        <f>IF($K$19="",0,AX346*T165*V165*X165*Z165/$AA$10)</f>
        <v>0</v>
      </c>
      <c r="L165" s="832">
        <f>IF($L$19="",0,AX346*T165*V165*X165*Z165/$AA$10)</f>
        <v>0</v>
      </c>
      <c r="M165" s="833" t="e">
        <f ca="1">IF($M$19="",0,AX346*T165*V165*X165*Z165/$AA$10)</f>
        <v>#N/A</v>
      </c>
      <c r="N165" s="844" t="e">
        <f ca="1">AX346*T165*V165*X165*Z165/$AA$10</f>
        <v>#N/A</v>
      </c>
      <c r="O165" s="436">
        <f ca="1">AX347*T165*V165*X165*Z165</f>
        <v>0</v>
      </c>
      <c r="P165" s="53"/>
      <c r="Q165" s="53"/>
      <c r="R165" s="67"/>
      <c r="S165" s="702">
        <f>1</f>
        <v>1</v>
      </c>
      <c r="T165" s="702">
        <f t="shared" si="95"/>
        <v>1</v>
      </c>
      <c r="U165" s="703">
        <f ca="1">'Adjustment Factors'!AA558</f>
        <v>0</v>
      </c>
      <c r="V165" s="704">
        <f t="shared" ca="1" si="96"/>
        <v>1</v>
      </c>
      <c r="W165" s="705">
        <f>-'Client Info'!$C$55/100</f>
        <v>0</v>
      </c>
      <c r="X165" s="705">
        <f t="shared" si="97"/>
        <v>1</v>
      </c>
      <c r="Y165" s="705">
        <f>IF(Overview!$C$13="Yes",1,0)</f>
        <v>0</v>
      </c>
      <c r="Z165" s="705">
        <f>IF(Y165=1,IF('Integrated Reduction'!$C$29="",1,('Integrated Reduction'!$C$29/100+1)),1)</f>
        <v>1</v>
      </c>
      <c r="AA165" s="705">
        <f>IF(Sampling!F173="Yes",1,0)</f>
        <v>0</v>
      </c>
      <c r="AB165" s="705">
        <f>IF(Sampling!L173="Yes",1,0)</f>
        <v>0</v>
      </c>
      <c r="AC165" s="705">
        <f>IF(Sampling!G173="Yes",1,0)</f>
        <v>0</v>
      </c>
      <c r="AD165" s="705">
        <f>IF(Sampling!H173="Yes",1,0)</f>
        <v>0</v>
      </c>
      <c r="AE165" s="705">
        <f>IF(Sampling!I173="Yes",1,0)</f>
        <v>0</v>
      </c>
      <c r="AF165" s="705">
        <f>IF(Sampling!J173="Yes",1,0)</f>
        <v>0</v>
      </c>
      <c r="AG165" s="706">
        <f>IF(Sampling!K173="Yes",1,0)</f>
        <v>0</v>
      </c>
      <c r="AH165" s="790">
        <f t="shared" ca="1" si="103"/>
        <v>0</v>
      </c>
      <c r="AI165" s="790">
        <f t="shared" ca="1" si="102"/>
        <v>0</v>
      </c>
      <c r="AJ165" s="790" t="e">
        <f t="shared" ca="1" si="14"/>
        <v>#N/A</v>
      </c>
      <c r="AK165" s="790">
        <f t="shared" si="110"/>
        <v>0</v>
      </c>
      <c r="AL165" s="790">
        <f t="shared" si="111"/>
        <v>0</v>
      </c>
      <c r="AM165" s="790" t="e">
        <f t="shared" ca="1" si="112"/>
        <v>#N/A</v>
      </c>
      <c r="AN165" s="790" t="e">
        <f t="shared" ca="1" si="113"/>
        <v>#N/A</v>
      </c>
      <c r="AO165" s="790">
        <f t="shared" ca="1" si="104"/>
        <v>0</v>
      </c>
      <c r="AP165" s="790">
        <f t="shared" ca="1" si="105"/>
        <v>0</v>
      </c>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c r="AMK165" s="1"/>
      <c r="AML165" s="1"/>
      <c r="AMM165" s="1"/>
      <c r="AMN165" s="1"/>
      <c r="AMO165" s="1"/>
      <c r="AMP165" s="1"/>
      <c r="AMQ165" s="1"/>
      <c r="AMR165" s="1"/>
      <c r="AMS165" s="1"/>
      <c r="AMT165" s="1"/>
      <c r="AMU165" s="1"/>
      <c r="AMV165" s="1"/>
      <c r="AMW165" s="1"/>
      <c r="AMX165" s="1"/>
      <c r="AMY165" s="1"/>
      <c r="AMZ165" s="1"/>
      <c r="ANA165" s="1"/>
      <c r="ANB165" s="1"/>
      <c r="ANC165" s="1"/>
      <c r="AND165" s="1"/>
      <c r="ANE165" s="1"/>
      <c r="ANF165" s="1"/>
      <c r="ANG165" s="1"/>
      <c r="ANH165" s="1"/>
      <c r="ANI165" s="1"/>
      <c r="ANJ165" s="1"/>
      <c r="ANK165" s="1"/>
      <c r="ANL165" s="1"/>
      <c r="ANM165" s="1"/>
      <c r="ANN165" s="1"/>
      <c r="ANO165" s="1"/>
      <c r="ANP165" s="1"/>
      <c r="ANQ165" s="1"/>
      <c r="ANR165" s="1"/>
      <c r="ANS165" s="1"/>
      <c r="ANT165" s="1"/>
      <c r="ANU165" s="1"/>
      <c r="ANV165" s="1"/>
      <c r="ANW165" s="1"/>
      <c r="ANX165" s="1"/>
      <c r="ANY165" s="1"/>
      <c r="ANZ165" s="1"/>
      <c r="AOA165" s="1"/>
      <c r="AOB165" s="1"/>
      <c r="AOC165" s="1"/>
      <c r="AOD165" s="1"/>
      <c r="AOE165" s="1"/>
      <c r="AOF165" s="1"/>
      <c r="AOG165" s="1"/>
      <c r="AOH165" s="1"/>
      <c r="AOI165" s="1"/>
      <c r="AOJ165" s="1"/>
      <c r="AOK165" s="1"/>
      <c r="AOL165" s="1"/>
      <c r="AOM165" s="1"/>
      <c r="AON165" s="1"/>
      <c r="AOO165" s="1"/>
      <c r="AOP165" s="1"/>
      <c r="AOQ165" s="1"/>
      <c r="AOR165" s="1"/>
      <c r="AOS165" s="1"/>
      <c r="AOT165" s="1"/>
      <c r="AOU165" s="1"/>
      <c r="AOV165" s="1"/>
      <c r="AOW165" s="1"/>
      <c r="AOX165" s="1"/>
      <c r="AOY165" s="1"/>
      <c r="AOZ165" s="1"/>
      <c r="APA165" s="1"/>
      <c r="APB165" s="1"/>
      <c r="APC165" s="1"/>
      <c r="APD165" s="1"/>
      <c r="APE165" s="1"/>
      <c r="APF165" s="1"/>
      <c r="APG165" s="1"/>
      <c r="APH165" s="1"/>
      <c r="API165" s="1"/>
      <c r="APJ165" s="1"/>
      <c r="APK165" s="1"/>
      <c r="APL165" s="1"/>
      <c r="APM165" s="1"/>
      <c r="APN165" s="1"/>
      <c r="APO165" s="1"/>
      <c r="APP165" s="1"/>
      <c r="APQ165" s="1"/>
      <c r="APR165" s="1"/>
      <c r="APS165" s="1"/>
      <c r="APT165" s="1"/>
      <c r="APU165" s="1"/>
      <c r="APV165" s="1"/>
      <c r="APW165" s="1"/>
      <c r="APX165" s="1"/>
      <c r="APY165" s="1"/>
      <c r="APZ165" s="1"/>
      <c r="AQA165" s="1"/>
      <c r="AQB165" s="1"/>
      <c r="AQC165" s="1"/>
      <c r="AQD165" s="1"/>
      <c r="AQE165" s="1"/>
      <c r="AQF165" s="1"/>
      <c r="AQG165" s="1"/>
      <c r="AQH165" s="1"/>
      <c r="AQI165" s="1"/>
      <c r="AQJ165" s="1"/>
      <c r="AQK165" s="1"/>
      <c r="AQL165" s="1"/>
      <c r="AQM165" s="1"/>
      <c r="AQN165" s="1"/>
      <c r="AQO165" s="1"/>
      <c r="AQP165" s="1"/>
      <c r="AQQ165" s="1"/>
      <c r="AQR165" s="1"/>
      <c r="AQS165" s="1"/>
      <c r="AQT165" s="1"/>
      <c r="AQU165" s="1"/>
      <c r="AQV165" s="1"/>
      <c r="AQW165" s="1"/>
      <c r="AQX165" s="1"/>
      <c r="AQY165" s="1"/>
      <c r="AQZ165" s="1"/>
      <c r="ARA165" s="1"/>
      <c r="ARB165" s="1"/>
      <c r="ARC165" s="1"/>
      <c r="ARD165" s="1"/>
      <c r="ARE165" s="1"/>
      <c r="ARF165" s="1"/>
      <c r="ARG165" s="1"/>
      <c r="ARH165" s="1"/>
      <c r="ARI165" s="1"/>
      <c r="ARJ165" s="1"/>
      <c r="ARK165" s="1"/>
      <c r="ARL165" s="1"/>
      <c r="ARM165" s="1"/>
      <c r="ARN165" s="1"/>
      <c r="ARO165" s="1"/>
      <c r="ARP165" s="1"/>
      <c r="ARQ165" s="1"/>
      <c r="ARR165" s="1"/>
      <c r="ARS165" s="1"/>
      <c r="ART165" s="1"/>
      <c r="ARU165" s="1"/>
      <c r="ARV165" s="1"/>
      <c r="ARW165" s="1"/>
      <c r="ARX165" s="1"/>
      <c r="ARY165" s="1"/>
      <c r="ARZ165" s="1"/>
      <c r="ASA165" s="1"/>
      <c r="ASB165" s="1"/>
      <c r="ASC165" s="1"/>
      <c r="ASD165" s="1"/>
      <c r="ASE165" s="1"/>
      <c r="ASF165" s="1"/>
      <c r="ASG165" s="1"/>
      <c r="ASH165" s="1"/>
      <c r="ASI165" s="1"/>
      <c r="ASJ165" s="1"/>
      <c r="ASK165" s="1"/>
      <c r="ASL165" s="1"/>
      <c r="ASM165" s="1"/>
      <c r="ASN165" s="1"/>
      <c r="ASO165" s="1"/>
      <c r="ASP165" s="1"/>
      <c r="ASQ165" s="1"/>
      <c r="ASR165" s="1"/>
      <c r="ASS165" s="1"/>
      <c r="AST165" s="1"/>
      <c r="ASU165" s="1"/>
      <c r="ASV165" s="1"/>
      <c r="ASW165" s="1"/>
      <c r="ASX165" s="1"/>
      <c r="ASY165" s="1"/>
      <c r="ASZ165" s="1"/>
      <c r="ATA165" s="1"/>
      <c r="ATB165" s="1"/>
      <c r="ATC165" s="1"/>
      <c r="ATD165" s="1"/>
      <c r="ATE165" s="1"/>
      <c r="ATF165" s="1"/>
      <c r="ATG165" s="1"/>
      <c r="ATH165" s="1"/>
      <c r="ATI165" s="1"/>
      <c r="ATJ165" s="1"/>
      <c r="ATK165" s="1"/>
      <c r="ATL165" s="1"/>
      <c r="ATM165" s="1"/>
      <c r="ATN165" s="1"/>
      <c r="ATO165" s="1"/>
      <c r="ATP165" s="1"/>
      <c r="ATQ165" s="1"/>
      <c r="ATR165" s="1"/>
      <c r="ATS165" s="1"/>
      <c r="ATT165" s="1"/>
      <c r="ATU165" s="1"/>
      <c r="ATV165" s="1"/>
      <c r="ATW165" s="1"/>
      <c r="ATX165" s="1"/>
      <c r="ATY165" s="1"/>
      <c r="ATZ165" s="1"/>
      <c r="AUA165" s="1"/>
      <c r="AUB165" s="1"/>
      <c r="AUC165" s="1"/>
      <c r="AUD165" s="1"/>
      <c r="AUE165" s="1"/>
      <c r="AUF165" s="1"/>
      <c r="AUG165" s="1"/>
      <c r="AUH165" s="1"/>
      <c r="AUI165" s="1"/>
      <c r="AUJ165" s="1"/>
      <c r="AUK165" s="1"/>
    </row>
    <row r="166" spans="1:1233" s="519" customFormat="1" ht="14.25">
      <c r="A166" s="53"/>
      <c r="B166" s="97" t="str">
        <f>IF('Client Info'!$E$110="Yes",'Client Info'!$E$61,"N/A")</f>
        <v>N/A</v>
      </c>
      <c r="C166" s="62" t="str">
        <f>IF(B166="ISO 14001",'Client Info'!$B110,"N/A")</f>
        <v>N/A</v>
      </c>
      <c r="D166" s="181"/>
      <c r="E166" s="834">
        <f>'Effective Employees'!F152</f>
        <v>0</v>
      </c>
      <c r="F166" s="831"/>
      <c r="G166" s="835">
        <f>AX$363</f>
        <v>0</v>
      </c>
      <c r="H166" s="835">
        <f ca="1">(1/3)*AX363*T166*V166*X166*Z166</f>
        <v>0</v>
      </c>
      <c r="I166" s="835">
        <f ca="1">(2/3)*AX363*T166*V166*X166*Z166</f>
        <v>0</v>
      </c>
      <c r="J166" s="835" t="e">
        <f ca="1">AX364*T166*V166*X166*Z166/$AA$10</f>
        <v>#N/A</v>
      </c>
      <c r="K166" s="835">
        <f>IF($K$19="",0,AX364*T166*V166*X166*Z166/$AA$10)</f>
        <v>0</v>
      </c>
      <c r="L166" s="835">
        <f>IF($L$19="",0,AX364*T166*V166*X166*Z166/$AA$10)</f>
        <v>0</v>
      </c>
      <c r="M166" s="836" t="e">
        <f ca="1">IF($M$19="",0,AX364*T166*V166*X166*Z166/$AA$10)</f>
        <v>#N/A</v>
      </c>
      <c r="N166" s="837" t="e">
        <f ca="1">AX364*T166*V166*X166*Z166/$AA$10</f>
        <v>#N/A</v>
      </c>
      <c r="O166" s="838">
        <f ca="1">AX365*T166*V166*X166*Z166</f>
        <v>0</v>
      </c>
      <c r="P166" s="53"/>
      <c r="Q166" s="53"/>
      <c r="R166" s="67"/>
      <c r="S166" s="386">
        <f>1</f>
        <v>1</v>
      </c>
      <c r="T166" s="386">
        <f t="shared" si="95"/>
        <v>1</v>
      </c>
      <c r="U166" s="707">
        <f ca="1">'Adjustment Factors'!AP558</f>
        <v>0</v>
      </c>
      <c r="V166" s="208">
        <f t="shared" ca="1" si="96"/>
        <v>1</v>
      </c>
      <c r="W166" s="67">
        <f>-'Client Info'!$C$55/100</f>
        <v>0</v>
      </c>
      <c r="X166" s="67">
        <f t="shared" si="97"/>
        <v>1</v>
      </c>
      <c r="Y166" s="67">
        <f>IF(Overview!$C$14="Yes",1,0)</f>
        <v>0</v>
      </c>
      <c r="Z166" s="67">
        <f>IF(Y166=1,IF('Integrated Reduction'!$C$29="",1,('Integrated Reduction'!$C$29/100+1)),1)</f>
        <v>1</v>
      </c>
      <c r="AA166" s="67">
        <f>IF(Sampling!F174="Yes",1,0)</f>
        <v>0</v>
      </c>
      <c r="AB166" s="67">
        <f>IF(Sampling!L174="Yes",1,0)</f>
        <v>0</v>
      </c>
      <c r="AC166" s="67">
        <f>IF(Sampling!G174="Yes",1,0)</f>
        <v>0</v>
      </c>
      <c r="AD166" s="67">
        <f>IF(Sampling!H174="Yes",1,0)</f>
        <v>0</v>
      </c>
      <c r="AE166" s="67">
        <f>IF(Sampling!I174="Yes",1,0)</f>
        <v>0</v>
      </c>
      <c r="AF166" s="67">
        <f>IF(Sampling!J174="Yes",1,0)</f>
        <v>0</v>
      </c>
      <c r="AG166" s="708">
        <f>IF(Sampling!K174="Yes",1,0)</f>
        <v>0</v>
      </c>
      <c r="AH166" s="791">
        <f t="shared" ca="1" si="103"/>
        <v>0</v>
      </c>
      <c r="AI166" s="791">
        <f t="shared" ca="1" si="102"/>
        <v>0</v>
      </c>
      <c r="AJ166" s="791" t="e">
        <f t="shared" ca="1" si="14"/>
        <v>#N/A</v>
      </c>
      <c r="AK166" s="791">
        <f t="shared" si="110"/>
        <v>0</v>
      </c>
      <c r="AL166" s="791">
        <f t="shared" si="111"/>
        <v>0</v>
      </c>
      <c r="AM166" s="791" t="e">
        <f t="shared" ca="1" si="112"/>
        <v>#N/A</v>
      </c>
      <c r="AN166" s="791" t="e">
        <f t="shared" ca="1" si="113"/>
        <v>#N/A</v>
      </c>
      <c r="AO166" s="791">
        <f t="shared" ca="1" si="104"/>
        <v>0</v>
      </c>
      <c r="AP166" s="791">
        <f t="shared" ca="1" si="105"/>
        <v>0</v>
      </c>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c r="AMK166" s="1"/>
      <c r="AML166" s="1"/>
      <c r="AMM166" s="1"/>
      <c r="AMN166" s="1"/>
      <c r="AMO166" s="1"/>
      <c r="AMP166" s="1"/>
      <c r="AMQ166" s="1"/>
      <c r="AMR166" s="1"/>
      <c r="AMS166" s="1"/>
      <c r="AMT166" s="1"/>
      <c r="AMU166" s="1"/>
      <c r="AMV166" s="1"/>
      <c r="AMW166" s="1"/>
      <c r="AMX166" s="1"/>
      <c r="AMY166" s="1"/>
      <c r="AMZ166" s="1"/>
      <c r="ANA166" s="1"/>
      <c r="ANB166" s="1"/>
      <c r="ANC166" s="1"/>
      <c r="AND166" s="1"/>
      <c r="ANE166" s="1"/>
      <c r="ANF166" s="1"/>
      <c r="ANG166" s="1"/>
      <c r="ANH166" s="1"/>
      <c r="ANI166" s="1"/>
      <c r="ANJ166" s="1"/>
      <c r="ANK166" s="1"/>
      <c r="ANL166" s="1"/>
      <c r="ANM166" s="1"/>
      <c r="ANN166" s="1"/>
      <c r="ANO166" s="1"/>
      <c r="ANP166" s="1"/>
      <c r="ANQ166" s="1"/>
      <c r="ANR166" s="1"/>
      <c r="ANS166" s="1"/>
      <c r="ANT166" s="1"/>
      <c r="ANU166" s="1"/>
      <c r="ANV166" s="1"/>
      <c r="ANW166" s="1"/>
      <c r="ANX166" s="1"/>
      <c r="ANY166" s="1"/>
      <c r="ANZ166" s="1"/>
      <c r="AOA166" s="1"/>
      <c r="AOB166" s="1"/>
      <c r="AOC166" s="1"/>
      <c r="AOD166" s="1"/>
      <c r="AOE166" s="1"/>
      <c r="AOF166" s="1"/>
      <c r="AOG166" s="1"/>
      <c r="AOH166" s="1"/>
      <c r="AOI166" s="1"/>
      <c r="AOJ166" s="1"/>
      <c r="AOK166" s="1"/>
      <c r="AOL166" s="1"/>
      <c r="AOM166" s="1"/>
      <c r="AON166" s="1"/>
      <c r="AOO166" s="1"/>
      <c r="AOP166" s="1"/>
      <c r="AOQ166" s="1"/>
      <c r="AOR166" s="1"/>
      <c r="AOS166" s="1"/>
      <c r="AOT166" s="1"/>
      <c r="AOU166" s="1"/>
      <c r="AOV166" s="1"/>
      <c r="AOW166" s="1"/>
      <c r="AOX166" s="1"/>
      <c r="AOY166" s="1"/>
      <c r="AOZ166" s="1"/>
      <c r="APA166" s="1"/>
      <c r="APB166" s="1"/>
      <c r="APC166" s="1"/>
      <c r="APD166" s="1"/>
      <c r="APE166" s="1"/>
      <c r="APF166" s="1"/>
      <c r="APG166" s="1"/>
      <c r="APH166" s="1"/>
      <c r="API166" s="1"/>
      <c r="APJ166" s="1"/>
      <c r="APK166" s="1"/>
      <c r="APL166" s="1"/>
      <c r="APM166" s="1"/>
      <c r="APN166" s="1"/>
      <c r="APO166" s="1"/>
      <c r="APP166" s="1"/>
      <c r="APQ166" s="1"/>
      <c r="APR166" s="1"/>
      <c r="APS166" s="1"/>
      <c r="APT166" s="1"/>
      <c r="APU166" s="1"/>
      <c r="APV166" s="1"/>
      <c r="APW166" s="1"/>
      <c r="APX166" s="1"/>
      <c r="APY166" s="1"/>
      <c r="APZ166" s="1"/>
      <c r="AQA166" s="1"/>
      <c r="AQB166" s="1"/>
      <c r="AQC166" s="1"/>
      <c r="AQD166" s="1"/>
      <c r="AQE166" s="1"/>
      <c r="AQF166" s="1"/>
      <c r="AQG166" s="1"/>
      <c r="AQH166" s="1"/>
      <c r="AQI166" s="1"/>
      <c r="AQJ166" s="1"/>
      <c r="AQK166" s="1"/>
      <c r="AQL166" s="1"/>
      <c r="AQM166" s="1"/>
      <c r="AQN166" s="1"/>
      <c r="AQO166" s="1"/>
      <c r="AQP166" s="1"/>
      <c r="AQQ166" s="1"/>
      <c r="AQR166" s="1"/>
      <c r="AQS166" s="1"/>
      <c r="AQT166" s="1"/>
      <c r="AQU166" s="1"/>
      <c r="AQV166" s="1"/>
      <c r="AQW166" s="1"/>
      <c r="AQX166" s="1"/>
      <c r="AQY166" s="1"/>
      <c r="AQZ166" s="1"/>
      <c r="ARA166" s="1"/>
      <c r="ARB166" s="1"/>
      <c r="ARC166" s="1"/>
      <c r="ARD166" s="1"/>
      <c r="ARE166" s="1"/>
      <c r="ARF166" s="1"/>
      <c r="ARG166" s="1"/>
      <c r="ARH166" s="1"/>
      <c r="ARI166" s="1"/>
      <c r="ARJ166" s="1"/>
      <c r="ARK166" s="1"/>
      <c r="ARL166" s="1"/>
      <c r="ARM166" s="1"/>
      <c r="ARN166" s="1"/>
      <c r="ARO166" s="1"/>
      <c r="ARP166" s="1"/>
      <c r="ARQ166" s="1"/>
      <c r="ARR166" s="1"/>
      <c r="ARS166" s="1"/>
      <c r="ART166" s="1"/>
      <c r="ARU166" s="1"/>
      <c r="ARV166" s="1"/>
      <c r="ARW166" s="1"/>
      <c r="ARX166" s="1"/>
      <c r="ARY166" s="1"/>
      <c r="ARZ166" s="1"/>
      <c r="ASA166" s="1"/>
      <c r="ASB166" s="1"/>
      <c r="ASC166" s="1"/>
      <c r="ASD166" s="1"/>
      <c r="ASE166" s="1"/>
      <c r="ASF166" s="1"/>
      <c r="ASG166" s="1"/>
      <c r="ASH166" s="1"/>
      <c r="ASI166" s="1"/>
      <c r="ASJ166" s="1"/>
      <c r="ASK166" s="1"/>
      <c r="ASL166" s="1"/>
      <c r="ASM166" s="1"/>
      <c r="ASN166" s="1"/>
      <c r="ASO166" s="1"/>
      <c r="ASP166" s="1"/>
      <c r="ASQ166" s="1"/>
      <c r="ASR166" s="1"/>
      <c r="ASS166" s="1"/>
      <c r="AST166" s="1"/>
      <c r="ASU166" s="1"/>
      <c r="ASV166" s="1"/>
      <c r="ASW166" s="1"/>
      <c r="ASX166" s="1"/>
      <c r="ASY166" s="1"/>
      <c r="ASZ166" s="1"/>
      <c r="ATA166" s="1"/>
      <c r="ATB166" s="1"/>
      <c r="ATC166" s="1"/>
      <c r="ATD166" s="1"/>
      <c r="ATE166" s="1"/>
      <c r="ATF166" s="1"/>
      <c r="ATG166" s="1"/>
      <c r="ATH166" s="1"/>
      <c r="ATI166" s="1"/>
      <c r="ATJ166" s="1"/>
      <c r="ATK166" s="1"/>
      <c r="ATL166" s="1"/>
      <c r="ATM166" s="1"/>
      <c r="ATN166" s="1"/>
      <c r="ATO166" s="1"/>
      <c r="ATP166" s="1"/>
      <c r="ATQ166" s="1"/>
      <c r="ATR166" s="1"/>
      <c r="ATS166" s="1"/>
      <c r="ATT166" s="1"/>
      <c r="ATU166" s="1"/>
      <c r="ATV166" s="1"/>
      <c r="ATW166" s="1"/>
      <c r="ATX166" s="1"/>
      <c r="ATY166" s="1"/>
      <c r="ATZ166" s="1"/>
      <c r="AUA166" s="1"/>
      <c r="AUB166" s="1"/>
      <c r="AUC166" s="1"/>
      <c r="AUD166" s="1"/>
      <c r="AUE166" s="1"/>
      <c r="AUF166" s="1"/>
      <c r="AUG166" s="1"/>
      <c r="AUH166" s="1"/>
      <c r="AUI166" s="1"/>
      <c r="AUJ166" s="1"/>
      <c r="AUK166" s="1"/>
    </row>
    <row r="167" spans="1:1233" s="519" customFormat="1" ht="14.25">
      <c r="A167" s="53"/>
      <c r="B167" s="98" t="str">
        <f>IF('Client Info'!$F$110="Yes",'Client Info'!$F$61,"N/A")</f>
        <v>N/A</v>
      </c>
      <c r="C167" s="99" t="str">
        <f>IF(B167="ISO 45001",'Client Info'!$B110,"N/A")</f>
        <v>N/A</v>
      </c>
      <c r="D167" s="182"/>
      <c r="E167" s="839">
        <f>'Effective Employees'!F153</f>
        <v>0</v>
      </c>
      <c r="F167" s="831"/>
      <c r="G167" s="840">
        <f>AX$378</f>
        <v>0</v>
      </c>
      <c r="H167" s="840">
        <f ca="1">(1/3)*AX378*T167*V167*X167*Z167</f>
        <v>0</v>
      </c>
      <c r="I167" s="840">
        <f ca="1">(2/3)*AX378*T167*V167*X167*Z167</f>
        <v>0</v>
      </c>
      <c r="J167" s="840" t="e">
        <f ca="1">AX379*T167*V167*X167*Z167/$AA$10</f>
        <v>#N/A</v>
      </c>
      <c r="K167" s="840">
        <f>IF($K$19="",0,AX379*T167*V167*X167*Z167/$AA$10)</f>
        <v>0</v>
      </c>
      <c r="L167" s="840">
        <f>IF($L$19="",0,AX379*T167*V167*X167*Z167/$AA$10)</f>
        <v>0</v>
      </c>
      <c r="M167" s="841" t="e">
        <f ca="1">IF($M$19="",0,AX379*T167*V167*X167*Z167/$AA$10)</f>
        <v>#N/A</v>
      </c>
      <c r="N167" s="841" t="e">
        <f ca="1">AX379*T167*V167*X167*Z167/$AA$10</f>
        <v>#N/A</v>
      </c>
      <c r="O167" s="842">
        <f ca="1">AX380*T167*V167*X167*Z167</f>
        <v>0</v>
      </c>
      <c r="P167" s="53"/>
      <c r="Q167" s="53"/>
      <c r="R167" s="67"/>
      <c r="S167" s="709">
        <f>1</f>
        <v>1</v>
      </c>
      <c r="T167" s="709">
        <f t="shared" si="95"/>
        <v>1</v>
      </c>
      <c r="U167" s="710">
        <f ca="1">'Adjustment Factors'!BC558</f>
        <v>0</v>
      </c>
      <c r="V167" s="711">
        <f t="shared" ca="1" si="96"/>
        <v>1</v>
      </c>
      <c r="W167" s="712">
        <f>-'Client Info'!$C$55/100</f>
        <v>0</v>
      </c>
      <c r="X167" s="712">
        <f t="shared" si="97"/>
        <v>1</v>
      </c>
      <c r="Y167" s="712">
        <f>IF(Overview!$C$15="Yes",1,0)</f>
        <v>0</v>
      </c>
      <c r="Z167" s="712">
        <f>IF(Y167=1,IF('Integrated Reduction'!$C$29="",1,('Integrated Reduction'!$C$29/100+1)),1)</f>
        <v>1</v>
      </c>
      <c r="AA167" s="712">
        <f>IF(Sampling!F175="Yes",1,0)</f>
        <v>0</v>
      </c>
      <c r="AB167" s="712">
        <f>IF(Sampling!L175="Yes",1,0)</f>
        <v>0</v>
      </c>
      <c r="AC167" s="712">
        <f>IF(Sampling!G175="Yes",1,0)</f>
        <v>0</v>
      </c>
      <c r="AD167" s="712">
        <f>IF(Sampling!H175="Yes",1,0)</f>
        <v>0</v>
      </c>
      <c r="AE167" s="712">
        <f>IF(Sampling!I175="Yes",1,0)</f>
        <v>0</v>
      </c>
      <c r="AF167" s="712">
        <f>IF(Sampling!J175="Yes",1,0)</f>
        <v>0</v>
      </c>
      <c r="AG167" s="713">
        <f>IF(Sampling!K175="Yes",1,0)</f>
        <v>0</v>
      </c>
      <c r="AH167" s="792">
        <f t="shared" ca="1" si="103"/>
        <v>0</v>
      </c>
      <c r="AI167" s="792">
        <f t="shared" ca="1" si="102"/>
        <v>0</v>
      </c>
      <c r="AJ167" s="792" t="e">
        <f t="shared" ca="1" si="14"/>
        <v>#N/A</v>
      </c>
      <c r="AK167" s="792">
        <f t="shared" si="110"/>
        <v>0</v>
      </c>
      <c r="AL167" s="792">
        <f t="shared" si="111"/>
        <v>0</v>
      </c>
      <c r="AM167" s="792" t="e">
        <f t="shared" ca="1" si="112"/>
        <v>#N/A</v>
      </c>
      <c r="AN167" s="792" t="e">
        <f t="shared" ca="1" si="113"/>
        <v>#N/A</v>
      </c>
      <c r="AO167" s="792">
        <f t="shared" ca="1" si="104"/>
        <v>0</v>
      </c>
      <c r="AP167" s="792">
        <f t="shared" ca="1" si="105"/>
        <v>0</v>
      </c>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c r="AMK167" s="1"/>
      <c r="AML167" s="1"/>
      <c r="AMM167" s="1"/>
      <c r="AMN167" s="1"/>
      <c r="AMO167" s="1"/>
      <c r="AMP167" s="1"/>
      <c r="AMQ167" s="1"/>
      <c r="AMR167" s="1"/>
      <c r="AMS167" s="1"/>
      <c r="AMT167" s="1"/>
      <c r="AMU167" s="1"/>
      <c r="AMV167" s="1"/>
      <c r="AMW167" s="1"/>
      <c r="AMX167" s="1"/>
      <c r="AMY167" s="1"/>
      <c r="AMZ167" s="1"/>
      <c r="ANA167" s="1"/>
      <c r="ANB167" s="1"/>
      <c r="ANC167" s="1"/>
      <c r="AND167" s="1"/>
      <c r="ANE167" s="1"/>
      <c r="ANF167" s="1"/>
      <c r="ANG167" s="1"/>
      <c r="ANH167" s="1"/>
      <c r="ANI167" s="1"/>
      <c r="ANJ167" s="1"/>
      <c r="ANK167" s="1"/>
      <c r="ANL167" s="1"/>
      <c r="ANM167" s="1"/>
      <c r="ANN167" s="1"/>
      <c r="ANO167" s="1"/>
      <c r="ANP167" s="1"/>
      <c r="ANQ167" s="1"/>
      <c r="ANR167" s="1"/>
      <c r="ANS167" s="1"/>
      <c r="ANT167" s="1"/>
      <c r="ANU167" s="1"/>
      <c r="ANV167" s="1"/>
      <c r="ANW167" s="1"/>
      <c r="ANX167" s="1"/>
      <c r="ANY167" s="1"/>
      <c r="ANZ167" s="1"/>
      <c r="AOA167" s="1"/>
      <c r="AOB167" s="1"/>
      <c r="AOC167" s="1"/>
      <c r="AOD167" s="1"/>
      <c r="AOE167" s="1"/>
      <c r="AOF167" s="1"/>
      <c r="AOG167" s="1"/>
      <c r="AOH167" s="1"/>
      <c r="AOI167" s="1"/>
      <c r="AOJ167" s="1"/>
      <c r="AOK167" s="1"/>
      <c r="AOL167" s="1"/>
      <c r="AOM167" s="1"/>
      <c r="AON167" s="1"/>
      <c r="AOO167" s="1"/>
      <c r="AOP167" s="1"/>
      <c r="AOQ167" s="1"/>
      <c r="AOR167" s="1"/>
      <c r="AOS167" s="1"/>
      <c r="AOT167" s="1"/>
      <c r="AOU167" s="1"/>
      <c r="AOV167" s="1"/>
      <c r="AOW167" s="1"/>
      <c r="AOX167" s="1"/>
      <c r="AOY167" s="1"/>
      <c r="AOZ167" s="1"/>
      <c r="APA167" s="1"/>
      <c r="APB167" s="1"/>
      <c r="APC167" s="1"/>
      <c r="APD167" s="1"/>
      <c r="APE167" s="1"/>
      <c r="APF167" s="1"/>
      <c r="APG167" s="1"/>
      <c r="APH167" s="1"/>
      <c r="API167" s="1"/>
      <c r="APJ167" s="1"/>
      <c r="APK167" s="1"/>
      <c r="APL167" s="1"/>
      <c r="APM167" s="1"/>
      <c r="APN167" s="1"/>
      <c r="APO167" s="1"/>
      <c r="APP167" s="1"/>
      <c r="APQ167" s="1"/>
      <c r="APR167" s="1"/>
      <c r="APS167" s="1"/>
      <c r="APT167" s="1"/>
      <c r="APU167" s="1"/>
      <c r="APV167" s="1"/>
      <c r="APW167" s="1"/>
      <c r="APX167" s="1"/>
      <c r="APY167" s="1"/>
      <c r="APZ167" s="1"/>
      <c r="AQA167" s="1"/>
      <c r="AQB167" s="1"/>
      <c r="AQC167" s="1"/>
      <c r="AQD167" s="1"/>
      <c r="AQE167" s="1"/>
      <c r="AQF167" s="1"/>
      <c r="AQG167" s="1"/>
      <c r="AQH167" s="1"/>
      <c r="AQI167" s="1"/>
      <c r="AQJ167" s="1"/>
      <c r="AQK167" s="1"/>
      <c r="AQL167" s="1"/>
      <c r="AQM167" s="1"/>
      <c r="AQN167" s="1"/>
      <c r="AQO167" s="1"/>
      <c r="AQP167" s="1"/>
      <c r="AQQ167" s="1"/>
      <c r="AQR167" s="1"/>
      <c r="AQS167" s="1"/>
      <c r="AQT167" s="1"/>
      <c r="AQU167" s="1"/>
      <c r="AQV167" s="1"/>
      <c r="AQW167" s="1"/>
      <c r="AQX167" s="1"/>
      <c r="AQY167" s="1"/>
      <c r="AQZ167" s="1"/>
      <c r="ARA167" s="1"/>
      <c r="ARB167" s="1"/>
      <c r="ARC167" s="1"/>
      <c r="ARD167" s="1"/>
      <c r="ARE167" s="1"/>
      <c r="ARF167" s="1"/>
      <c r="ARG167" s="1"/>
      <c r="ARH167" s="1"/>
      <c r="ARI167" s="1"/>
      <c r="ARJ167" s="1"/>
      <c r="ARK167" s="1"/>
      <c r="ARL167" s="1"/>
      <c r="ARM167" s="1"/>
      <c r="ARN167" s="1"/>
      <c r="ARO167" s="1"/>
      <c r="ARP167" s="1"/>
      <c r="ARQ167" s="1"/>
      <c r="ARR167" s="1"/>
      <c r="ARS167" s="1"/>
      <c r="ART167" s="1"/>
      <c r="ARU167" s="1"/>
      <c r="ARV167" s="1"/>
      <c r="ARW167" s="1"/>
      <c r="ARX167" s="1"/>
      <c r="ARY167" s="1"/>
      <c r="ARZ167" s="1"/>
      <c r="ASA167" s="1"/>
      <c r="ASB167" s="1"/>
      <c r="ASC167" s="1"/>
      <c r="ASD167" s="1"/>
      <c r="ASE167" s="1"/>
      <c r="ASF167" s="1"/>
      <c r="ASG167" s="1"/>
      <c r="ASH167" s="1"/>
      <c r="ASI167" s="1"/>
      <c r="ASJ167" s="1"/>
      <c r="ASK167" s="1"/>
      <c r="ASL167" s="1"/>
      <c r="ASM167" s="1"/>
      <c r="ASN167" s="1"/>
      <c r="ASO167" s="1"/>
      <c r="ASP167" s="1"/>
      <c r="ASQ167" s="1"/>
      <c r="ASR167" s="1"/>
      <c r="ASS167" s="1"/>
      <c r="AST167" s="1"/>
      <c r="ASU167" s="1"/>
      <c r="ASV167" s="1"/>
      <c r="ASW167" s="1"/>
      <c r="ASX167" s="1"/>
      <c r="ASY167" s="1"/>
      <c r="ASZ167" s="1"/>
      <c r="ATA167" s="1"/>
      <c r="ATB167" s="1"/>
      <c r="ATC167" s="1"/>
      <c r="ATD167" s="1"/>
      <c r="ATE167" s="1"/>
      <c r="ATF167" s="1"/>
      <c r="ATG167" s="1"/>
      <c r="ATH167" s="1"/>
      <c r="ATI167" s="1"/>
      <c r="ATJ167" s="1"/>
      <c r="ATK167" s="1"/>
      <c r="ATL167" s="1"/>
      <c r="ATM167" s="1"/>
      <c r="ATN167" s="1"/>
      <c r="ATO167" s="1"/>
      <c r="ATP167" s="1"/>
      <c r="ATQ167" s="1"/>
      <c r="ATR167" s="1"/>
      <c r="ATS167" s="1"/>
      <c r="ATT167" s="1"/>
      <c r="ATU167" s="1"/>
      <c r="ATV167" s="1"/>
      <c r="ATW167" s="1"/>
      <c r="ATX167" s="1"/>
      <c r="ATY167" s="1"/>
      <c r="ATZ167" s="1"/>
      <c r="AUA167" s="1"/>
      <c r="AUB167" s="1"/>
      <c r="AUC167" s="1"/>
      <c r="AUD167" s="1"/>
      <c r="AUE167" s="1"/>
      <c r="AUF167" s="1"/>
      <c r="AUG167" s="1"/>
      <c r="AUH167" s="1"/>
      <c r="AUI167" s="1"/>
      <c r="AUJ167" s="1"/>
      <c r="AUK167" s="1"/>
    </row>
    <row r="168" spans="1:1233" s="519" customFormat="1" ht="14.25">
      <c r="A168" s="53"/>
      <c r="B168" s="95" t="str">
        <f>IF('Client Info'!$D$111="Yes",'Client Info'!$D$61,"N/A")</f>
        <v>N/A</v>
      </c>
      <c r="C168" s="96" t="str">
        <f>IF(B168="ISO 9001",'Client Info'!$B111,"N/A")</f>
        <v>N/A</v>
      </c>
      <c r="D168" s="180"/>
      <c r="E168" s="843">
        <f>'Effective Employees'!F154</f>
        <v>0</v>
      </c>
      <c r="F168" s="831"/>
      <c r="G168" s="832">
        <f>AY$345</f>
        <v>0</v>
      </c>
      <c r="H168" s="832">
        <f ca="1">(1/3)*AY345*T168*V168*X168*Z168</f>
        <v>0</v>
      </c>
      <c r="I168" s="832">
        <f ca="1">(2/3)*AY345*T168*V168*X168*Z168</f>
        <v>0</v>
      </c>
      <c r="J168" s="832" t="e">
        <f ca="1">AY346*T168*V168*X168*Z168/$AA$10</f>
        <v>#N/A</v>
      </c>
      <c r="K168" s="832">
        <f>IF($K$19="",0,AY346*T168*V168*X168*Z168/$AA$10)</f>
        <v>0</v>
      </c>
      <c r="L168" s="832">
        <f>IF($L$19="",0,AY346*T168*V168*X168*Z168/$AA$10)</f>
        <v>0</v>
      </c>
      <c r="M168" s="833" t="e">
        <f ca="1">IF($M$19="",0,AY346*T168*V168*X168*Z168/$AA$10)</f>
        <v>#N/A</v>
      </c>
      <c r="N168" s="844" t="e">
        <f ca="1">AY346*T168*V168*X168*Z168/$AA$10</f>
        <v>#N/A</v>
      </c>
      <c r="O168" s="436">
        <f ca="1">AY347*T168*V168*X168*Z168</f>
        <v>0</v>
      </c>
      <c r="P168" s="53"/>
      <c r="Q168" s="53"/>
      <c r="R168" s="67"/>
      <c r="S168" s="702">
        <f>1</f>
        <v>1</v>
      </c>
      <c r="T168" s="702">
        <f t="shared" si="95"/>
        <v>1</v>
      </c>
      <c r="U168" s="703">
        <f ca="1">'Adjustment Factors'!AA559</f>
        <v>0</v>
      </c>
      <c r="V168" s="704">
        <f t="shared" ca="1" si="96"/>
        <v>1</v>
      </c>
      <c r="W168" s="705">
        <f>-'Client Info'!$C$55/100</f>
        <v>0</v>
      </c>
      <c r="X168" s="705">
        <f t="shared" si="97"/>
        <v>1</v>
      </c>
      <c r="Y168" s="705">
        <f>IF(Overview!$C$13="Yes",1,0)</f>
        <v>0</v>
      </c>
      <c r="Z168" s="705">
        <f>IF(Y168=1,IF('Integrated Reduction'!$C$29="",1,('Integrated Reduction'!$C$29/100+1)),1)</f>
        <v>1</v>
      </c>
      <c r="AA168" s="705">
        <f>IF(Sampling!F176="Yes",1,0)</f>
        <v>0</v>
      </c>
      <c r="AB168" s="705">
        <f>IF(Sampling!L176="Yes",1,0)</f>
        <v>0</v>
      </c>
      <c r="AC168" s="705">
        <f>IF(Sampling!G176="Yes",1,0)</f>
        <v>0</v>
      </c>
      <c r="AD168" s="705">
        <f>IF(Sampling!H176="Yes",1,0)</f>
        <v>0</v>
      </c>
      <c r="AE168" s="705">
        <f>IF(Sampling!I176="Yes",1,0)</f>
        <v>0</v>
      </c>
      <c r="AF168" s="705">
        <f>IF(Sampling!J176="Yes",1,0)</f>
        <v>0</v>
      </c>
      <c r="AG168" s="706">
        <f>IF(Sampling!K176="Yes",1,0)</f>
        <v>0</v>
      </c>
      <c r="AH168" s="790">
        <f t="shared" ca="1" si="103"/>
        <v>0</v>
      </c>
      <c r="AI168" s="790">
        <f t="shared" ca="1" si="102"/>
        <v>0</v>
      </c>
      <c r="AJ168" s="790" t="e">
        <f t="shared" ca="1" si="14"/>
        <v>#N/A</v>
      </c>
      <c r="AK168" s="790">
        <f t="shared" ref="AK168:AK170" si="114">K168*AD168</f>
        <v>0</v>
      </c>
      <c r="AL168" s="790">
        <f t="shared" ref="AL168:AL170" si="115">L168*AE168</f>
        <v>0</v>
      </c>
      <c r="AM168" s="790" t="e">
        <f t="shared" ref="AM168:AM170" ca="1" si="116">M168*AF168</f>
        <v>#N/A</v>
      </c>
      <c r="AN168" s="790" t="e">
        <f t="shared" ref="AN168:AN170" ca="1" si="117">N168*AG168</f>
        <v>#N/A</v>
      </c>
      <c r="AO168" s="790">
        <f t="shared" ca="1" si="104"/>
        <v>0</v>
      </c>
      <c r="AP168" s="790">
        <f t="shared" ca="1" si="105"/>
        <v>0</v>
      </c>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c r="MP168" s="1"/>
      <c r="MQ168" s="1"/>
      <c r="MR168" s="1"/>
      <c r="MS168" s="1"/>
      <c r="MT168" s="1"/>
      <c r="MU168" s="1"/>
      <c r="MV168" s="1"/>
      <c r="MW168" s="1"/>
      <c r="MX168" s="1"/>
      <c r="MY168" s="1"/>
      <c r="MZ168" s="1"/>
      <c r="NA168" s="1"/>
      <c r="NB168" s="1"/>
      <c r="NC168" s="1"/>
      <c r="ND168" s="1"/>
      <c r="NE168" s="1"/>
      <c r="NF168" s="1"/>
      <c r="NG168" s="1"/>
      <c r="NH168" s="1"/>
      <c r="NI168" s="1"/>
      <c r="NJ168" s="1"/>
      <c r="NK168" s="1"/>
      <c r="NL168" s="1"/>
      <c r="NM168" s="1"/>
      <c r="NN168" s="1"/>
      <c r="NO168" s="1"/>
      <c r="NP168" s="1"/>
      <c r="NQ168" s="1"/>
      <c r="NR168" s="1"/>
      <c r="NS168" s="1"/>
      <c r="NT168" s="1"/>
      <c r="NU168" s="1"/>
      <c r="NV168" s="1"/>
      <c r="NW168" s="1"/>
      <c r="NX168" s="1"/>
      <c r="NY168" s="1"/>
      <c r="NZ168" s="1"/>
      <c r="OA168" s="1"/>
      <c r="OB168" s="1"/>
      <c r="OC168" s="1"/>
      <c r="OD168" s="1"/>
      <c r="OE168" s="1"/>
      <c r="OF168" s="1"/>
      <c r="OG168" s="1"/>
      <c r="OH168" s="1"/>
      <c r="OI168" s="1"/>
      <c r="OJ168" s="1"/>
      <c r="OK168" s="1"/>
      <c r="OL168" s="1"/>
      <c r="OM168" s="1"/>
      <c r="ON168" s="1"/>
      <c r="OO168" s="1"/>
      <c r="OP168" s="1"/>
      <c r="OQ168" s="1"/>
      <c r="OR168" s="1"/>
      <c r="OS168" s="1"/>
      <c r="OT168" s="1"/>
      <c r="OU168" s="1"/>
      <c r="OV168" s="1"/>
      <c r="OW168" s="1"/>
      <c r="OX168" s="1"/>
      <c r="OY168" s="1"/>
      <c r="OZ168" s="1"/>
      <c r="PA168" s="1"/>
      <c r="PB168" s="1"/>
      <c r="PC168" s="1"/>
      <c r="PD168" s="1"/>
      <c r="PE168" s="1"/>
      <c r="PF168" s="1"/>
      <c r="PG168" s="1"/>
      <c r="PH168" s="1"/>
      <c r="PI168" s="1"/>
      <c r="PJ168" s="1"/>
      <c r="PK168" s="1"/>
      <c r="PL168" s="1"/>
      <c r="PM168" s="1"/>
      <c r="PN168" s="1"/>
      <c r="PO168" s="1"/>
      <c r="PP168" s="1"/>
      <c r="PQ168" s="1"/>
      <c r="PR168" s="1"/>
      <c r="PS168" s="1"/>
      <c r="PT168" s="1"/>
      <c r="PU168" s="1"/>
      <c r="PV168" s="1"/>
      <c r="PW168" s="1"/>
      <c r="PX168" s="1"/>
      <c r="PY168" s="1"/>
      <c r="PZ168" s="1"/>
      <c r="QA168" s="1"/>
      <c r="QB168" s="1"/>
      <c r="QC168" s="1"/>
      <c r="QD168" s="1"/>
      <c r="QE168" s="1"/>
      <c r="QF168" s="1"/>
      <c r="QG168" s="1"/>
      <c r="QH168" s="1"/>
      <c r="QI168" s="1"/>
      <c r="QJ168" s="1"/>
      <c r="QK168" s="1"/>
      <c r="QL168" s="1"/>
      <c r="QM168" s="1"/>
      <c r="QN168" s="1"/>
      <c r="QO168" s="1"/>
      <c r="QP168" s="1"/>
      <c r="QQ168" s="1"/>
      <c r="QR168" s="1"/>
      <c r="QS168" s="1"/>
      <c r="QT168" s="1"/>
      <c r="QU168" s="1"/>
      <c r="QV168" s="1"/>
      <c r="QW168" s="1"/>
      <c r="QX168" s="1"/>
      <c r="QY168" s="1"/>
      <c r="QZ168" s="1"/>
      <c r="RA168" s="1"/>
      <c r="RB168" s="1"/>
      <c r="RC168" s="1"/>
      <c r="RD168" s="1"/>
      <c r="RE168" s="1"/>
      <c r="RF168" s="1"/>
      <c r="RG168" s="1"/>
      <c r="RH168" s="1"/>
      <c r="RI168" s="1"/>
      <c r="RJ168" s="1"/>
      <c r="RK168" s="1"/>
      <c r="RL168" s="1"/>
      <c r="RM168" s="1"/>
      <c r="RN168" s="1"/>
      <c r="RO168" s="1"/>
      <c r="RP168" s="1"/>
      <c r="RQ168" s="1"/>
      <c r="RR168" s="1"/>
      <c r="RS168" s="1"/>
      <c r="RT168" s="1"/>
      <c r="RU168" s="1"/>
      <c r="RV168" s="1"/>
      <c r="RW168" s="1"/>
      <c r="RX168" s="1"/>
      <c r="RY168" s="1"/>
      <c r="RZ168" s="1"/>
      <c r="SA168" s="1"/>
      <c r="SB168" s="1"/>
      <c r="SC168" s="1"/>
      <c r="SD168" s="1"/>
      <c r="SE168" s="1"/>
      <c r="SF168" s="1"/>
      <c r="SG168" s="1"/>
      <c r="SH168" s="1"/>
      <c r="SI168" s="1"/>
      <c r="SJ168" s="1"/>
      <c r="SK168" s="1"/>
      <c r="SL168" s="1"/>
      <c r="SM168" s="1"/>
      <c r="SN168" s="1"/>
      <c r="SO168" s="1"/>
      <c r="SP168" s="1"/>
      <c r="SQ168" s="1"/>
      <c r="SR168" s="1"/>
      <c r="SS168" s="1"/>
      <c r="ST168" s="1"/>
      <c r="SU168" s="1"/>
      <c r="SV168" s="1"/>
      <c r="SW168" s="1"/>
      <c r="SX168" s="1"/>
      <c r="SY168" s="1"/>
      <c r="SZ168" s="1"/>
      <c r="TA168" s="1"/>
      <c r="TB168" s="1"/>
      <c r="TC168" s="1"/>
      <c r="TD168" s="1"/>
      <c r="TE168" s="1"/>
      <c r="TF168" s="1"/>
      <c r="TG168" s="1"/>
      <c r="TH168" s="1"/>
      <c r="TI168" s="1"/>
      <c r="TJ168" s="1"/>
      <c r="TK168" s="1"/>
      <c r="TL168" s="1"/>
      <c r="TM168" s="1"/>
      <c r="TN168" s="1"/>
      <c r="TO168" s="1"/>
      <c r="TP168" s="1"/>
      <c r="TQ168" s="1"/>
      <c r="TR168" s="1"/>
      <c r="TS168" s="1"/>
      <c r="TT168" s="1"/>
      <c r="TU168" s="1"/>
      <c r="TV168" s="1"/>
      <c r="TW168" s="1"/>
      <c r="TX168" s="1"/>
      <c r="TY168" s="1"/>
      <c r="TZ168" s="1"/>
      <c r="UA168" s="1"/>
      <c r="UB168" s="1"/>
      <c r="UC168" s="1"/>
      <c r="UD168" s="1"/>
      <c r="UE168" s="1"/>
      <c r="UF168" s="1"/>
      <c r="UG168" s="1"/>
      <c r="UH168" s="1"/>
      <c r="UI168" s="1"/>
      <c r="UJ168" s="1"/>
      <c r="UK168" s="1"/>
      <c r="UL168" s="1"/>
      <c r="UM168" s="1"/>
      <c r="UN168" s="1"/>
      <c r="UO168" s="1"/>
      <c r="UP168" s="1"/>
      <c r="UQ168" s="1"/>
      <c r="UR168" s="1"/>
      <c r="US168" s="1"/>
      <c r="UT168" s="1"/>
      <c r="UU168" s="1"/>
      <c r="UV168" s="1"/>
      <c r="UW168" s="1"/>
      <c r="UX168" s="1"/>
      <c r="UY168" s="1"/>
      <c r="UZ168" s="1"/>
      <c r="VA168" s="1"/>
      <c r="VB168" s="1"/>
      <c r="VC168" s="1"/>
      <c r="VD168" s="1"/>
      <c r="VE168" s="1"/>
      <c r="VF168" s="1"/>
      <c r="VG168" s="1"/>
      <c r="VH168" s="1"/>
      <c r="VI168" s="1"/>
      <c r="VJ168" s="1"/>
      <c r="VK168" s="1"/>
      <c r="VL168" s="1"/>
      <c r="VM168" s="1"/>
      <c r="VN168" s="1"/>
      <c r="VO168" s="1"/>
      <c r="VP168" s="1"/>
      <c r="VQ168" s="1"/>
      <c r="VR168" s="1"/>
      <c r="VS168" s="1"/>
      <c r="VT168" s="1"/>
      <c r="VU168" s="1"/>
      <c r="VV168" s="1"/>
      <c r="VW168" s="1"/>
      <c r="VX168" s="1"/>
      <c r="VY168" s="1"/>
      <c r="VZ168" s="1"/>
      <c r="WA168" s="1"/>
      <c r="WB168" s="1"/>
      <c r="WC168" s="1"/>
      <c r="WD168" s="1"/>
      <c r="WE168" s="1"/>
      <c r="WF168" s="1"/>
      <c r="WG168" s="1"/>
      <c r="WH168" s="1"/>
      <c r="WI168" s="1"/>
      <c r="WJ168" s="1"/>
      <c r="WK168" s="1"/>
      <c r="WL168" s="1"/>
      <c r="WM168" s="1"/>
      <c r="WN168" s="1"/>
      <c r="WO168" s="1"/>
      <c r="WP168" s="1"/>
      <c r="WQ168" s="1"/>
      <c r="WR168" s="1"/>
      <c r="WS168" s="1"/>
      <c r="WT168" s="1"/>
      <c r="WU168" s="1"/>
      <c r="WV168" s="1"/>
      <c r="WW168" s="1"/>
      <c r="WX168" s="1"/>
      <c r="WY168" s="1"/>
      <c r="WZ168" s="1"/>
      <c r="XA168" s="1"/>
      <c r="XB168" s="1"/>
      <c r="XC168" s="1"/>
      <c r="XD168" s="1"/>
      <c r="XE168" s="1"/>
      <c r="XF168" s="1"/>
      <c r="XG168" s="1"/>
      <c r="XH168" s="1"/>
      <c r="XI168" s="1"/>
      <c r="XJ168" s="1"/>
      <c r="XK168" s="1"/>
      <c r="XL168" s="1"/>
      <c r="XM168" s="1"/>
      <c r="XN168" s="1"/>
      <c r="XO168" s="1"/>
      <c r="XP168" s="1"/>
      <c r="XQ168" s="1"/>
      <c r="XR168" s="1"/>
      <c r="XS168" s="1"/>
      <c r="XT168" s="1"/>
      <c r="XU168" s="1"/>
      <c r="XV168" s="1"/>
      <c r="XW168" s="1"/>
      <c r="XX168" s="1"/>
      <c r="XY168" s="1"/>
      <c r="XZ168" s="1"/>
      <c r="YA168" s="1"/>
      <c r="YB168" s="1"/>
      <c r="YC168" s="1"/>
      <c r="YD168" s="1"/>
      <c r="YE168" s="1"/>
      <c r="YF168" s="1"/>
      <c r="YG168" s="1"/>
      <c r="YH168" s="1"/>
      <c r="YI168" s="1"/>
      <c r="YJ168" s="1"/>
      <c r="YK168" s="1"/>
      <c r="YL168" s="1"/>
      <c r="YM168" s="1"/>
      <c r="YN168" s="1"/>
      <c r="YO168" s="1"/>
      <c r="YP168" s="1"/>
      <c r="YQ168" s="1"/>
      <c r="YR168" s="1"/>
      <c r="YS168" s="1"/>
      <c r="YT168" s="1"/>
      <c r="YU168" s="1"/>
      <c r="YV168" s="1"/>
      <c r="YW168" s="1"/>
      <c r="YX168" s="1"/>
      <c r="YY168" s="1"/>
      <c r="YZ168" s="1"/>
      <c r="ZA168" s="1"/>
      <c r="ZB168" s="1"/>
      <c r="ZC168" s="1"/>
      <c r="ZD168" s="1"/>
      <c r="ZE168" s="1"/>
      <c r="ZF168" s="1"/>
      <c r="ZG168" s="1"/>
      <c r="ZH168" s="1"/>
      <c r="ZI168" s="1"/>
      <c r="ZJ168" s="1"/>
      <c r="ZK168" s="1"/>
      <c r="ZL168" s="1"/>
      <c r="ZM168" s="1"/>
      <c r="ZN168" s="1"/>
      <c r="ZO168" s="1"/>
      <c r="ZP168" s="1"/>
      <c r="ZQ168" s="1"/>
      <c r="ZR168" s="1"/>
      <c r="ZS168" s="1"/>
      <c r="ZT168" s="1"/>
      <c r="ZU168" s="1"/>
      <c r="ZV168" s="1"/>
      <c r="ZW168" s="1"/>
      <c r="ZX168" s="1"/>
      <c r="ZY168" s="1"/>
      <c r="ZZ168" s="1"/>
      <c r="AAA168" s="1"/>
      <c r="AAB168" s="1"/>
      <c r="AAC168" s="1"/>
      <c r="AAD168" s="1"/>
      <c r="AAE168" s="1"/>
      <c r="AAF168" s="1"/>
      <c r="AAG168" s="1"/>
      <c r="AAH168" s="1"/>
      <c r="AAI168" s="1"/>
      <c r="AAJ168" s="1"/>
      <c r="AAK168" s="1"/>
      <c r="AAL168" s="1"/>
      <c r="AAM168" s="1"/>
      <c r="AAN168" s="1"/>
      <c r="AAO168" s="1"/>
      <c r="AAP168" s="1"/>
      <c r="AAQ168" s="1"/>
      <c r="AAR168" s="1"/>
      <c r="AAS168" s="1"/>
      <c r="AAT168" s="1"/>
      <c r="AAU168" s="1"/>
      <c r="AAV168" s="1"/>
      <c r="AAW168" s="1"/>
      <c r="AAX168" s="1"/>
      <c r="AAY168" s="1"/>
      <c r="AAZ168" s="1"/>
      <c r="ABA168" s="1"/>
      <c r="ABB168" s="1"/>
      <c r="ABC168" s="1"/>
      <c r="ABD168" s="1"/>
      <c r="ABE168" s="1"/>
      <c r="ABF168" s="1"/>
      <c r="ABG168" s="1"/>
      <c r="ABH168" s="1"/>
      <c r="ABI168" s="1"/>
      <c r="ABJ168" s="1"/>
      <c r="ABK168" s="1"/>
      <c r="ABL168" s="1"/>
      <c r="ABM168" s="1"/>
      <c r="ABN168" s="1"/>
      <c r="ABO168" s="1"/>
      <c r="ABP168" s="1"/>
      <c r="ABQ168" s="1"/>
      <c r="ABR168" s="1"/>
      <c r="ABS168" s="1"/>
      <c r="ABT168" s="1"/>
      <c r="ABU168" s="1"/>
      <c r="ABV168" s="1"/>
      <c r="ABW168" s="1"/>
      <c r="ABX168" s="1"/>
      <c r="ABY168" s="1"/>
      <c r="ABZ168" s="1"/>
      <c r="ACA168" s="1"/>
      <c r="ACB168" s="1"/>
      <c r="ACC168" s="1"/>
      <c r="ACD168" s="1"/>
      <c r="ACE168" s="1"/>
      <c r="ACF168" s="1"/>
      <c r="ACG168" s="1"/>
      <c r="ACH168" s="1"/>
      <c r="ACI168" s="1"/>
      <c r="ACJ168" s="1"/>
      <c r="ACK168" s="1"/>
      <c r="ACL168" s="1"/>
      <c r="ACM168" s="1"/>
      <c r="ACN168" s="1"/>
      <c r="ACO168" s="1"/>
      <c r="ACP168" s="1"/>
      <c r="ACQ168" s="1"/>
      <c r="ACR168" s="1"/>
      <c r="ACS168" s="1"/>
      <c r="ACT168" s="1"/>
      <c r="ACU168" s="1"/>
      <c r="ACV168" s="1"/>
      <c r="ACW168" s="1"/>
      <c r="ACX168" s="1"/>
      <c r="ACY168" s="1"/>
      <c r="ACZ168" s="1"/>
      <c r="ADA168" s="1"/>
      <c r="ADB168" s="1"/>
      <c r="ADC168" s="1"/>
      <c r="ADD168" s="1"/>
      <c r="ADE168" s="1"/>
      <c r="ADF168" s="1"/>
      <c r="ADG168" s="1"/>
      <c r="ADH168" s="1"/>
      <c r="ADI168" s="1"/>
      <c r="ADJ168" s="1"/>
      <c r="ADK168" s="1"/>
      <c r="ADL168" s="1"/>
      <c r="ADM168" s="1"/>
      <c r="ADN168" s="1"/>
      <c r="ADO168" s="1"/>
      <c r="ADP168" s="1"/>
      <c r="ADQ168" s="1"/>
      <c r="ADR168" s="1"/>
      <c r="ADS168" s="1"/>
      <c r="ADT168" s="1"/>
      <c r="ADU168" s="1"/>
      <c r="ADV168" s="1"/>
      <c r="ADW168" s="1"/>
      <c r="ADX168" s="1"/>
      <c r="ADY168" s="1"/>
      <c r="ADZ168" s="1"/>
      <c r="AEA168" s="1"/>
      <c r="AEB168" s="1"/>
      <c r="AEC168" s="1"/>
      <c r="AED168" s="1"/>
      <c r="AEE168" s="1"/>
      <c r="AEF168" s="1"/>
      <c r="AEG168" s="1"/>
      <c r="AEH168" s="1"/>
      <c r="AEI168" s="1"/>
      <c r="AEJ168" s="1"/>
      <c r="AEK168" s="1"/>
      <c r="AEL168" s="1"/>
      <c r="AEM168" s="1"/>
      <c r="AEN168" s="1"/>
      <c r="AEO168" s="1"/>
      <c r="AEP168" s="1"/>
      <c r="AEQ168" s="1"/>
      <c r="AER168" s="1"/>
      <c r="AES168" s="1"/>
      <c r="AET168" s="1"/>
      <c r="AEU168" s="1"/>
      <c r="AEV168" s="1"/>
      <c r="AEW168" s="1"/>
      <c r="AEX168" s="1"/>
      <c r="AEY168" s="1"/>
      <c r="AEZ168" s="1"/>
      <c r="AFA168" s="1"/>
      <c r="AFB168" s="1"/>
      <c r="AFC168" s="1"/>
      <c r="AFD168" s="1"/>
      <c r="AFE168" s="1"/>
      <c r="AFF168" s="1"/>
      <c r="AFG168" s="1"/>
      <c r="AFH168" s="1"/>
      <c r="AFI168" s="1"/>
      <c r="AFJ168" s="1"/>
      <c r="AFK168" s="1"/>
      <c r="AFL168" s="1"/>
      <c r="AFM168" s="1"/>
      <c r="AFN168" s="1"/>
      <c r="AFO168" s="1"/>
      <c r="AFP168" s="1"/>
      <c r="AFQ168" s="1"/>
      <c r="AFR168" s="1"/>
      <c r="AFS168" s="1"/>
      <c r="AFT168" s="1"/>
      <c r="AFU168" s="1"/>
      <c r="AFV168" s="1"/>
      <c r="AFW168" s="1"/>
      <c r="AFX168" s="1"/>
      <c r="AFY168" s="1"/>
      <c r="AFZ168" s="1"/>
      <c r="AGA168" s="1"/>
      <c r="AGB168" s="1"/>
      <c r="AGC168" s="1"/>
      <c r="AGD168" s="1"/>
      <c r="AGE168" s="1"/>
      <c r="AGF168" s="1"/>
      <c r="AGG168" s="1"/>
      <c r="AGH168" s="1"/>
      <c r="AGI168" s="1"/>
      <c r="AGJ168" s="1"/>
      <c r="AGK168" s="1"/>
      <c r="AGL168" s="1"/>
      <c r="AGM168" s="1"/>
      <c r="AGN168" s="1"/>
      <c r="AGO168" s="1"/>
      <c r="AGP168" s="1"/>
      <c r="AGQ168" s="1"/>
      <c r="AGR168" s="1"/>
      <c r="AGS168" s="1"/>
      <c r="AGT168" s="1"/>
      <c r="AGU168" s="1"/>
      <c r="AGV168" s="1"/>
      <c r="AGW168" s="1"/>
      <c r="AGX168" s="1"/>
      <c r="AGY168" s="1"/>
      <c r="AGZ168" s="1"/>
      <c r="AHA168" s="1"/>
      <c r="AHB168" s="1"/>
      <c r="AHC168" s="1"/>
      <c r="AHD168" s="1"/>
      <c r="AHE168" s="1"/>
      <c r="AHF168" s="1"/>
      <c r="AHG168" s="1"/>
      <c r="AHH168" s="1"/>
      <c r="AHI168" s="1"/>
      <c r="AHJ168" s="1"/>
      <c r="AHK168" s="1"/>
      <c r="AHL168" s="1"/>
      <c r="AHM168" s="1"/>
      <c r="AHN168" s="1"/>
      <c r="AHO168" s="1"/>
      <c r="AHP168" s="1"/>
      <c r="AHQ168" s="1"/>
      <c r="AHR168" s="1"/>
      <c r="AHS168" s="1"/>
      <c r="AHT168" s="1"/>
      <c r="AHU168" s="1"/>
      <c r="AHV168" s="1"/>
      <c r="AHW168" s="1"/>
      <c r="AHX168" s="1"/>
      <c r="AHY168" s="1"/>
      <c r="AHZ168" s="1"/>
      <c r="AIA168" s="1"/>
      <c r="AIB168" s="1"/>
      <c r="AIC168" s="1"/>
      <c r="AID168" s="1"/>
      <c r="AIE168" s="1"/>
      <c r="AIF168" s="1"/>
      <c r="AIG168" s="1"/>
      <c r="AIH168" s="1"/>
      <c r="AII168" s="1"/>
      <c r="AIJ168" s="1"/>
      <c r="AIK168" s="1"/>
      <c r="AIL168" s="1"/>
      <c r="AIM168" s="1"/>
      <c r="AIN168" s="1"/>
      <c r="AIO168" s="1"/>
      <c r="AIP168" s="1"/>
      <c r="AIQ168" s="1"/>
      <c r="AIR168" s="1"/>
      <c r="AIS168" s="1"/>
      <c r="AIT168" s="1"/>
      <c r="AIU168" s="1"/>
      <c r="AIV168" s="1"/>
      <c r="AIW168" s="1"/>
      <c r="AIX168" s="1"/>
      <c r="AIY168" s="1"/>
      <c r="AIZ168" s="1"/>
      <c r="AJA168" s="1"/>
      <c r="AJB168" s="1"/>
      <c r="AJC168" s="1"/>
      <c r="AJD168" s="1"/>
      <c r="AJE168" s="1"/>
      <c r="AJF168" s="1"/>
      <c r="AJG168" s="1"/>
      <c r="AJH168" s="1"/>
      <c r="AJI168" s="1"/>
      <c r="AJJ168" s="1"/>
      <c r="AJK168" s="1"/>
      <c r="AJL168" s="1"/>
      <c r="AJM168" s="1"/>
      <c r="AJN168" s="1"/>
      <c r="AJO168" s="1"/>
      <c r="AJP168" s="1"/>
      <c r="AJQ168" s="1"/>
      <c r="AJR168" s="1"/>
      <c r="AJS168" s="1"/>
      <c r="AJT168" s="1"/>
      <c r="AJU168" s="1"/>
      <c r="AJV168" s="1"/>
      <c r="AJW168" s="1"/>
      <c r="AJX168" s="1"/>
      <c r="AJY168" s="1"/>
      <c r="AJZ168" s="1"/>
      <c r="AKA168" s="1"/>
      <c r="AKB168" s="1"/>
      <c r="AKC168" s="1"/>
      <c r="AKD168" s="1"/>
      <c r="AKE168" s="1"/>
      <c r="AKF168" s="1"/>
      <c r="AKG168" s="1"/>
      <c r="AKH168" s="1"/>
      <c r="AKI168" s="1"/>
      <c r="AKJ168" s="1"/>
      <c r="AKK168" s="1"/>
      <c r="AKL168" s="1"/>
      <c r="AKM168" s="1"/>
      <c r="AKN168" s="1"/>
      <c r="AKO168" s="1"/>
      <c r="AKP168" s="1"/>
      <c r="AKQ168" s="1"/>
      <c r="AKR168" s="1"/>
      <c r="AKS168" s="1"/>
      <c r="AKT168" s="1"/>
      <c r="AKU168" s="1"/>
      <c r="AKV168" s="1"/>
      <c r="AKW168" s="1"/>
      <c r="AKX168" s="1"/>
      <c r="AKY168" s="1"/>
      <c r="AKZ168" s="1"/>
      <c r="ALA168" s="1"/>
      <c r="ALB168" s="1"/>
      <c r="ALC168" s="1"/>
      <c r="ALD168" s="1"/>
      <c r="ALE168" s="1"/>
      <c r="ALF168" s="1"/>
      <c r="ALG168" s="1"/>
      <c r="ALH168" s="1"/>
      <c r="ALI168" s="1"/>
      <c r="ALJ168" s="1"/>
      <c r="ALK168" s="1"/>
      <c r="ALL168" s="1"/>
      <c r="ALM168" s="1"/>
      <c r="ALN168" s="1"/>
      <c r="ALO168" s="1"/>
      <c r="ALP168" s="1"/>
      <c r="ALQ168" s="1"/>
      <c r="ALR168" s="1"/>
      <c r="ALS168" s="1"/>
      <c r="ALT168" s="1"/>
      <c r="ALU168" s="1"/>
      <c r="ALV168" s="1"/>
      <c r="ALW168" s="1"/>
      <c r="ALX168" s="1"/>
      <c r="ALY168" s="1"/>
      <c r="ALZ168" s="1"/>
      <c r="AMA168" s="1"/>
      <c r="AMB168" s="1"/>
      <c r="AMC168" s="1"/>
      <c r="AMD168" s="1"/>
      <c r="AME168" s="1"/>
      <c r="AMF168" s="1"/>
      <c r="AMG168" s="1"/>
      <c r="AMH168" s="1"/>
      <c r="AMI168" s="1"/>
      <c r="AMJ168" s="1"/>
      <c r="AMK168" s="1"/>
      <c r="AML168" s="1"/>
      <c r="AMM168" s="1"/>
      <c r="AMN168" s="1"/>
      <c r="AMO168" s="1"/>
      <c r="AMP168" s="1"/>
      <c r="AMQ168" s="1"/>
      <c r="AMR168" s="1"/>
      <c r="AMS168" s="1"/>
      <c r="AMT168" s="1"/>
      <c r="AMU168" s="1"/>
      <c r="AMV168" s="1"/>
      <c r="AMW168" s="1"/>
      <c r="AMX168" s="1"/>
      <c r="AMY168" s="1"/>
      <c r="AMZ168" s="1"/>
      <c r="ANA168" s="1"/>
      <c r="ANB168" s="1"/>
      <c r="ANC168" s="1"/>
      <c r="AND168" s="1"/>
      <c r="ANE168" s="1"/>
      <c r="ANF168" s="1"/>
      <c r="ANG168" s="1"/>
      <c r="ANH168" s="1"/>
      <c r="ANI168" s="1"/>
      <c r="ANJ168" s="1"/>
      <c r="ANK168" s="1"/>
      <c r="ANL168" s="1"/>
      <c r="ANM168" s="1"/>
      <c r="ANN168" s="1"/>
      <c r="ANO168" s="1"/>
      <c r="ANP168" s="1"/>
      <c r="ANQ168" s="1"/>
      <c r="ANR168" s="1"/>
      <c r="ANS168" s="1"/>
      <c r="ANT168" s="1"/>
      <c r="ANU168" s="1"/>
      <c r="ANV168" s="1"/>
      <c r="ANW168" s="1"/>
      <c r="ANX168" s="1"/>
      <c r="ANY168" s="1"/>
      <c r="ANZ168" s="1"/>
      <c r="AOA168" s="1"/>
      <c r="AOB168" s="1"/>
      <c r="AOC168" s="1"/>
      <c r="AOD168" s="1"/>
      <c r="AOE168" s="1"/>
      <c r="AOF168" s="1"/>
      <c r="AOG168" s="1"/>
      <c r="AOH168" s="1"/>
      <c r="AOI168" s="1"/>
      <c r="AOJ168" s="1"/>
      <c r="AOK168" s="1"/>
      <c r="AOL168" s="1"/>
      <c r="AOM168" s="1"/>
      <c r="AON168" s="1"/>
      <c r="AOO168" s="1"/>
      <c r="AOP168" s="1"/>
      <c r="AOQ168" s="1"/>
      <c r="AOR168" s="1"/>
      <c r="AOS168" s="1"/>
      <c r="AOT168" s="1"/>
      <c r="AOU168" s="1"/>
      <c r="AOV168" s="1"/>
      <c r="AOW168" s="1"/>
      <c r="AOX168" s="1"/>
      <c r="AOY168" s="1"/>
      <c r="AOZ168" s="1"/>
      <c r="APA168" s="1"/>
      <c r="APB168" s="1"/>
      <c r="APC168" s="1"/>
      <c r="APD168" s="1"/>
      <c r="APE168" s="1"/>
      <c r="APF168" s="1"/>
      <c r="APG168" s="1"/>
      <c r="APH168" s="1"/>
      <c r="API168" s="1"/>
      <c r="APJ168" s="1"/>
      <c r="APK168" s="1"/>
      <c r="APL168" s="1"/>
      <c r="APM168" s="1"/>
      <c r="APN168" s="1"/>
      <c r="APO168" s="1"/>
      <c r="APP168" s="1"/>
      <c r="APQ168" s="1"/>
      <c r="APR168" s="1"/>
      <c r="APS168" s="1"/>
      <c r="APT168" s="1"/>
      <c r="APU168" s="1"/>
      <c r="APV168" s="1"/>
      <c r="APW168" s="1"/>
      <c r="APX168" s="1"/>
      <c r="APY168" s="1"/>
      <c r="APZ168" s="1"/>
      <c r="AQA168" s="1"/>
      <c r="AQB168" s="1"/>
      <c r="AQC168" s="1"/>
      <c r="AQD168" s="1"/>
      <c r="AQE168" s="1"/>
      <c r="AQF168" s="1"/>
      <c r="AQG168" s="1"/>
      <c r="AQH168" s="1"/>
      <c r="AQI168" s="1"/>
      <c r="AQJ168" s="1"/>
      <c r="AQK168" s="1"/>
      <c r="AQL168" s="1"/>
      <c r="AQM168" s="1"/>
      <c r="AQN168" s="1"/>
      <c r="AQO168" s="1"/>
      <c r="AQP168" s="1"/>
      <c r="AQQ168" s="1"/>
      <c r="AQR168" s="1"/>
      <c r="AQS168" s="1"/>
      <c r="AQT168" s="1"/>
      <c r="AQU168" s="1"/>
      <c r="AQV168" s="1"/>
      <c r="AQW168" s="1"/>
      <c r="AQX168" s="1"/>
      <c r="AQY168" s="1"/>
      <c r="AQZ168" s="1"/>
      <c r="ARA168" s="1"/>
      <c r="ARB168" s="1"/>
      <c r="ARC168" s="1"/>
      <c r="ARD168" s="1"/>
      <c r="ARE168" s="1"/>
      <c r="ARF168" s="1"/>
      <c r="ARG168" s="1"/>
      <c r="ARH168" s="1"/>
      <c r="ARI168" s="1"/>
      <c r="ARJ168" s="1"/>
      <c r="ARK168" s="1"/>
      <c r="ARL168" s="1"/>
      <c r="ARM168" s="1"/>
      <c r="ARN168" s="1"/>
      <c r="ARO168" s="1"/>
      <c r="ARP168" s="1"/>
      <c r="ARQ168" s="1"/>
      <c r="ARR168" s="1"/>
      <c r="ARS168" s="1"/>
      <c r="ART168" s="1"/>
      <c r="ARU168" s="1"/>
      <c r="ARV168" s="1"/>
      <c r="ARW168" s="1"/>
      <c r="ARX168" s="1"/>
      <c r="ARY168" s="1"/>
      <c r="ARZ168" s="1"/>
      <c r="ASA168" s="1"/>
      <c r="ASB168" s="1"/>
      <c r="ASC168" s="1"/>
      <c r="ASD168" s="1"/>
      <c r="ASE168" s="1"/>
      <c r="ASF168" s="1"/>
      <c r="ASG168" s="1"/>
      <c r="ASH168" s="1"/>
      <c r="ASI168" s="1"/>
      <c r="ASJ168" s="1"/>
      <c r="ASK168" s="1"/>
      <c r="ASL168" s="1"/>
      <c r="ASM168" s="1"/>
      <c r="ASN168" s="1"/>
      <c r="ASO168" s="1"/>
      <c r="ASP168" s="1"/>
      <c r="ASQ168" s="1"/>
      <c r="ASR168" s="1"/>
      <c r="ASS168" s="1"/>
      <c r="AST168" s="1"/>
      <c r="ASU168" s="1"/>
      <c r="ASV168" s="1"/>
      <c r="ASW168" s="1"/>
      <c r="ASX168" s="1"/>
      <c r="ASY168" s="1"/>
      <c r="ASZ168" s="1"/>
      <c r="ATA168" s="1"/>
      <c r="ATB168" s="1"/>
      <c r="ATC168" s="1"/>
      <c r="ATD168" s="1"/>
      <c r="ATE168" s="1"/>
      <c r="ATF168" s="1"/>
      <c r="ATG168" s="1"/>
      <c r="ATH168" s="1"/>
      <c r="ATI168" s="1"/>
      <c r="ATJ168" s="1"/>
      <c r="ATK168" s="1"/>
      <c r="ATL168" s="1"/>
      <c r="ATM168" s="1"/>
      <c r="ATN168" s="1"/>
      <c r="ATO168" s="1"/>
      <c r="ATP168" s="1"/>
      <c r="ATQ168" s="1"/>
      <c r="ATR168" s="1"/>
      <c r="ATS168" s="1"/>
      <c r="ATT168" s="1"/>
      <c r="ATU168" s="1"/>
      <c r="ATV168" s="1"/>
      <c r="ATW168" s="1"/>
      <c r="ATX168" s="1"/>
      <c r="ATY168" s="1"/>
      <c r="ATZ168" s="1"/>
      <c r="AUA168" s="1"/>
      <c r="AUB168" s="1"/>
      <c r="AUC168" s="1"/>
      <c r="AUD168" s="1"/>
      <c r="AUE168" s="1"/>
      <c r="AUF168" s="1"/>
      <c r="AUG168" s="1"/>
      <c r="AUH168" s="1"/>
      <c r="AUI168" s="1"/>
      <c r="AUJ168" s="1"/>
      <c r="AUK168" s="1"/>
    </row>
    <row r="169" spans="1:1233" s="519" customFormat="1" ht="14.25">
      <c r="A169" s="53"/>
      <c r="B169" s="97" t="str">
        <f>IF('Client Info'!$E$111="Yes",'Client Info'!$E$61,"N/A")</f>
        <v>N/A</v>
      </c>
      <c r="C169" s="62" t="str">
        <f>IF(B169="ISO 14001",'Client Info'!$B111,"N/A")</f>
        <v>N/A</v>
      </c>
      <c r="D169" s="181"/>
      <c r="E169" s="834">
        <f>'Effective Employees'!F155</f>
        <v>0</v>
      </c>
      <c r="F169" s="831"/>
      <c r="G169" s="835">
        <f>AY$363</f>
        <v>0</v>
      </c>
      <c r="H169" s="835">
        <f ca="1">(1/3)*AY363*T169*V169*X169*Z169</f>
        <v>0</v>
      </c>
      <c r="I169" s="835">
        <f ca="1">(2/3)*AY363*T169*V169*X169*Z169</f>
        <v>0</v>
      </c>
      <c r="J169" s="835" t="e">
        <f ca="1">AY364*T169*V169*X169*Z169/$AA$10</f>
        <v>#N/A</v>
      </c>
      <c r="K169" s="835">
        <f>IF($K$19="",0,AY364*T169*V169*X169*Z169/$AA$10)</f>
        <v>0</v>
      </c>
      <c r="L169" s="835">
        <f>IF($L$19="",0,AY364*T169*V169*X169*Z169/$AA$10)</f>
        <v>0</v>
      </c>
      <c r="M169" s="836" t="e">
        <f ca="1">IF($M$19="",0,AY364*T169*V169*X169*Z169/$AA$10)</f>
        <v>#N/A</v>
      </c>
      <c r="N169" s="837" t="e">
        <f ca="1">AY364*T169*V169*X169*Z169/$AA$10</f>
        <v>#N/A</v>
      </c>
      <c r="O169" s="838">
        <f ca="1">AY365*T169*V169*X169*Z169</f>
        <v>0</v>
      </c>
      <c r="P169" s="53"/>
      <c r="Q169" s="53"/>
      <c r="R169" s="67"/>
      <c r="S169" s="386">
        <f>1</f>
        <v>1</v>
      </c>
      <c r="T169" s="386">
        <f t="shared" si="95"/>
        <v>1</v>
      </c>
      <c r="U169" s="707">
        <f ca="1">'Adjustment Factors'!AP559</f>
        <v>0</v>
      </c>
      <c r="V169" s="208">
        <f t="shared" ca="1" si="96"/>
        <v>1</v>
      </c>
      <c r="W169" s="67">
        <f>-'Client Info'!$C$55/100</f>
        <v>0</v>
      </c>
      <c r="X169" s="67">
        <f t="shared" si="97"/>
        <v>1</v>
      </c>
      <c r="Y169" s="67">
        <f>IF(Overview!$C$14="Yes",1,0)</f>
        <v>0</v>
      </c>
      <c r="Z169" s="67">
        <f>IF(Y169=1,IF('Integrated Reduction'!$C$29="",1,('Integrated Reduction'!$C$29/100+1)),1)</f>
        <v>1</v>
      </c>
      <c r="AA169" s="67">
        <f>IF(Sampling!F177="Yes",1,0)</f>
        <v>0</v>
      </c>
      <c r="AB169" s="67">
        <f>IF(Sampling!L177="Yes",1,0)</f>
        <v>0</v>
      </c>
      <c r="AC169" s="67">
        <f>IF(Sampling!G177="Yes",1,0)</f>
        <v>0</v>
      </c>
      <c r="AD169" s="67">
        <f>IF(Sampling!H177="Yes",1,0)</f>
        <v>0</v>
      </c>
      <c r="AE169" s="67">
        <f>IF(Sampling!I177="Yes",1,0)</f>
        <v>0</v>
      </c>
      <c r="AF169" s="67">
        <f>IF(Sampling!J177="Yes",1,0)</f>
        <v>0</v>
      </c>
      <c r="AG169" s="708">
        <f>IF(Sampling!K177="Yes",1,0)</f>
        <v>0</v>
      </c>
      <c r="AH169" s="791">
        <f t="shared" ca="1" si="103"/>
        <v>0</v>
      </c>
      <c r="AI169" s="791">
        <f t="shared" ca="1" si="102"/>
        <v>0</v>
      </c>
      <c r="AJ169" s="791" t="e">
        <f t="shared" ca="1" si="14"/>
        <v>#N/A</v>
      </c>
      <c r="AK169" s="791">
        <f t="shared" si="114"/>
        <v>0</v>
      </c>
      <c r="AL169" s="791">
        <f t="shared" si="115"/>
        <v>0</v>
      </c>
      <c r="AM169" s="791" t="e">
        <f t="shared" ca="1" si="116"/>
        <v>#N/A</v>
      </c>
      <c r="AN169" s="791" t="e">
        <f t="shared" ca="1" si="117"/>
        <v>#N/A</v>
      </c>
      <c r="AO169" s="791">
        <f t="shared" ca="1" si="104"/>
        <v>0</v>
      </c>
      <c r="AP169" s="791">
        <f t="shared" ca="1" si="105"/>
        <v>0</v>
      </c>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c r="AMK169" s="1"/>
      <c r="AML169" s="1"/>
      <c r="AMM169" s="1"/>
      <c r="AMN169" s="1"/>
      <c r="AMO169" s="1"/>
      <c r="AMP169" s="1"/>
      <c r="AMQ169" s="1"/>
      <c r="AMR169" s="1"/>
      <c r="AMS169" s="1"/>
      <c r="AMT169" s="1"/>
      <c r="AMU169" s="1"/>
      <c r="AMV169" s="1"/>
      <c r="AMW169" s="1"/>
      <c r="AMX169" s="1"/>
      <c r="AMY169" s="1"/>
      <c r="AMZ169" s="1"/>
      <c r="ANA169" s="1"/>
      <c r="ANB169" s="1"/>
      <c r="ANC169" s="1"/>
      <c r="AND169" s="1"/>
      <c r="ANE169" s="1"/>
      <c r="ANF169" s="1"/>
      <c r="ANG169" s="1"/>
      <c r="ANH169" s="1"/>
      <c r="ANI169" s="1"/>
      <c r="ANJ169" s="1"/>
      <c r="ANK169" s="1"/>
      <c r="ANL169" s="1"/>
      <c r="ANM169" s="1"/>
      <c r="ANN169" s="1"/>
      <c r="ANO169" s="1"/>
      <c r="ANP169" s="1"/>
      <c r="ANQ169" s="1"/>
      <c r="ANR169" s="1"/>
      <c r="ANS169" s="1"/>
      <c r="ANT169" s="1"/>
      <c r="ANU169" s="1"/>
      <c r="ANV169" s="1"/>
      <c r="ANW169" s="1"/>
      <c r="ANX169" s="1"/>
      <c r="ANY169" s="1"/>
      <c r="ANZ169" s="1"/>
      <c r="AOA169" s="1"/>
      <c r="AOB169" s="1"/>
      <c r="AOC169" s="1"/>
      <c r="AOD169" s="1"/>
      <c r="AOE169" s="1"/>
      <c r="AOF169" s="1"/>
      <c r="AOG169" s="1"/>
      <c r="AOH169" s="1"/>
      <c r="AOI169" s="1"/>
      <c r="AOJ169" s="1"/>
      <c r="AOK169" s="1"/>
      <c r="AOL169" s="1"/>
      <c r="AOM169" s="1"/>
      <c r="AON169" s="1"/>
      <c r="AOO169" s="1"/>
      <c r="AOP169" s="1"/>
      <c r="AOQ169" s="1"/>
      <c r="AOR169" s="1"/>
      <c r="AOS169" s="1"/>
      <c r="AOT169" s="1"/>
      <c r="AOU169" s="1"/>
      <c r="AOV169" s="1"/>
      <c r="AOW169" s="1"/>
      <c r="AOX169" s="1"/>
      <c r="AOY169" s="1"/>
      <c r="AOZ169" s="1"/>
      <c r="APA169" s="1"/>
      <c r="APB169" s="1"/>
      <c r="APC169" s="1"/>
      <c r="APD169" s="1"/>
      <c r="APE169" s="1"/>
      <c r="APF169" s="1"/>
      <c r="APG169" s="1"/>
      <c r="APH169" s="1"/>
      <c r="API169" s="1"/>
      <c r="APJ169" s="1"/>
      <c r="APK169" s="1"/>
      <c r="APL169" s="1"/>
      <c r="APM169" s="1"/>
      <c r="APN169" s="1"/>
      <c r="APO169" s="1"/>
      <c r="APP169" s="1"/>
      <c r="APQ169" s="1"/>
      <c r="APR169" s="1"/>
      <c r="APS169" s="1"/>
      <c r="APT169" s="1"/>
      <c r="APU169" s="1"/>
      <c r="APV169" s="1"/>
      <c r="APW169" s="1"/>
      <c r="APX169" s="1"/>
      <c r="APY169" s="1"/>
      <c r="APZ169" s="1"/>
      <c r="AQA169" s="1"/>
      <c r="AQB169" s="1"/>
      <c r="AQC169" s="1"/>
      <c r="AQD169" s="1"/>
      <c r="AQE169" s="1"/>
      <c r="AQF169" s="1"/>
      <c r="AQG169" s="1"/>
      <c r="AQH169" s="1"/>
      <c r="AQI169" s="1"/>
      <c r="AQJ169" s="1"/>
      <c r="AQK169" s="1"/>
      <c r="AQL169" s="1"/>
      <c r="AQM169" s="1"/>
      <c r="AQN169" s="1"/>
      <c r="AQO169" s="1"/>
      <c r="AQP169" s="1"/>
      <c r="AQQ169" s="1"/>
      <c r="AQR169" s="1"/>
      <c r="AQS169" s="1"/>
      <c r="AQT169" s="1"/>
      <c r="AQU169" s="1"/>
      <c r="AQV169" s="1"/>
      <c r="AQW169" s="1"/>
      <c r="AQX169" s="1"/>
      <c r="AQY169" s="1"/>
      <c r="AQZ169" s="1"/>
      <c r="ARA169" s="1"/>
      <c r="ARB169" s="1"/>
      <c r="ARC169" s="1"/>
      <c r="ARD169" s="1"/>
      <c r="ARE169" s="1"/>
      <c r="ARF169" s="1"/>
      <c r="ARG169" s="1"/>
      <c r="ARH169" s="1"/>
      <c r="ARI169" s="1"/>
      <c r="ARJ169" s="1"/>
      <c r="ARK169" s="1"/>
      <c r="ARL169" s="1"/>
      <c r="ARM169" s="1"/>
      <c r="ARN169" s="1"/>
      <c r="ARO169" s="1"/>
      <c r="ARP169" s="1"/>
      <c r="ARQ169" s="1"/>
      <c r="ARR169" s="1"/>
      <c r="ARS169" s="1"/>
      <c r="ART169" s="1"/>
      <c r="ARU169" s="1"/>
      <c r="ARV169" s="1"/>
      <c r="ARW169" s="1"/>
      <c r="ARX169" s="1"/>
      <c r="ARY169" s="1"/>
      <c r="ARZ169" s="1"/>
      <c r="ASA169" s="1"/>
      <c r="ASB169" s="1"/>
      <c r="ASC169" s="1"/>
      <c r="ASD169" s="1"/>
      <c r="ASE169" s="1"/>
      <c r="ASF169" s="1"/>
      <c r="ASG169" s="1"/>
      <c r="ASH169" s="1"/>
      <c r="ASI169" s="1"/>
      <c r="ASJ169" s="1"/>
      <c r="ASK169" s="1"/>
      <c r="ASL169" s="1"/>
      <c r="ASM169" s="1"/>
      <c r="ASN169" s="1"/>
      <c r="ASO169" s="1"/>
      <c r="ASP169" s="1"/>
      <c r="ASQ169" s="1"/>
      <c r="ASR169" s="1"/>
      <c r="ASS169" s="1"/>
      <c r="AST169" s="1"/>
      <c r="ASU169" s="1"/>
      <c r="ASV169" s="1"/>
      <c r="ASW169" s="1"/>
      <c r="ASX169" s="1"/>
      <c r="ASY169" s="1"/>
      <c r="ASZ169" s="1"/>
      <c r="ATA169" s="1"/>
      <c r="ATB169" s="1"/>
      <c r="ATC169" s="1"/>
      <c r="ATD169" s="1"/>
      <c r="ATE169" s="1"/>
      <c r="ATF169" s="1"/>
      <c r="ATG169" s="1"/>
      <c r="ATH169" s="1"/>
      <c r="ATI169" s="1"/>
      <c r="ATJ169" s="1"/>
      <c r="ATK169" s="1"/>
      <c r="ATL169" s="1"/>
      <c r="ATM169" s="1"/>
      <c r="ATN169" s="1"/>
      <c r="ATO169" s="1"/>
      <c r="ATP169" s="1"/>
      <c r="ATQ169" s="1"/>
      <c r="ATR169" s="1"/>
      <c r="ATS169" s="1"/>
      <c r="ATT169" s="1"/>
      <c r="ATU169" s="1"/>
      <c r="ATV169" s="1"/>
      <c r="ATW169" s="1"/>
      <c r="ATX169" s="1"/>
      <c r="ATY169" s="1"/>
      <c r="ATZ169" s="1"/>
      <c r="AUA169" s="1"/>
      <c r="AUB169" s="1"/>
      <c r="AUC169" s="1"/>
      <c r="AUD169" s="1"/>
      <c r="AUE169" s="1"/>
      <c r="AUF169" s="1"/>
      <c r="AUG169" s="1"/>
      <c r="AUH169" s="1"/>
      <c r="AUI169" s="1"/>
      <c r="AUJ169" s="1"/>
      <c r="AUK169" s="1"/>
    </row>
    <row r="170" spans="1:1233" s="519" customFormat="1" ht="14.25">
      <c r="A170" s="53"/>
      <c r="B170" s="98" t="str">
        <f>IF('Client Info'!$F$111="Yes",'Client Info'!$F$61,"N/A")</f>
        <v>N/A</v>
      </c>
      <c r="C170" s="99" t="str">
        <f>IF(B170="ISO 45001",'Client Info'!$B111,"N/A")</f>
        <v>N/A</v>
      </c>
      <c r="D170" s="182"/>
      <c r="E170" s="839">
        <f>'Effective Employees'!F156</f>
        <v>0</v>
      </c>
      <c r="F170" s="831"/>
      <c r="G170" s="840">
        <f>AY$378</f>
        <v>0</v>
      </c>
      <c r="H170" s="840">
        <f ca="1">(1/3)*AY378*T170*V170*X170*Z170</f>
        <v>0</v>
      </c>
      <c r="I170" s="840">
        <f ca="1">(2/3)*AY378*T170*V170*X170*Z170</f>
        <v>0</v>
      </c>
      <c r="J170" s="840" t="e">
        <f ca="1">AY379*T170*V170*X170*Z170/$AA$10</f>
        <v>#N/A</v>
      </c>
      <c r="K170" s="840">
        <f>IF($K$19="",0,AY379*T170*V170*X170*Z170/$AA$10)</f>
        <v>0</v>
      </c>
      <c r="L170" s="840">
        <f>IF($L$19="",0,AY379*T170*V170*X170*Z170/$AA$10)</f>
        <v>0</v>
      </c>
      <c r="M170" s="841" t="e">
        <f ca="1">IF($M$19="",0,AY379*T170*V170*X170*Z170/$AA$10)</f>
        <v>#N/A</v>
      </c>
      <c r="N170" s="841" t="e">
        <f ca="1">AY379*T170*V170*X170*Z170/$AA$10</f>
        <v>#N/A</v>
      </c>
      <c r="O170" s="842">
        <f ca="1">AY380*T170*V170*X170*Z170</f>
        <v>0</v>
      </c>
      <c r="P170" s="53"/>
      <c r="Q170" s="53"/>
      <c r="R170" s="67"/>
      <c r="S170" s="709">
        <f>1</f>
        <v>1</v>
      </c>
      <c r="T170" s="709">
        <f t="shared" si="95"/>
        <v>1</v>
      </c>
      <c r="U170" s="710">
        <f ca="1">'Adjustment Factors'!BC559</f>
        <v>0</v>
      </c>
      <c r="V170" s="711">
        <f t="shared" ca="1" si="96"/>
        <v>1</v>
      </c>
      <c r="W170" s="712">
        <f>-'Client Info'!$C$55/100</f>
        <v>0</v>
      </c>
      <c r="X170" s="712">
        <f t="shared" si="97"/>
        <v>1</v>
      </c>
      <c r="Y170" s="712">
        <f>IF(Overview!$C$15="Yes",1,0)</f>
        <v>0</v>
      </c>
      <c r="Z170" s="712">
        <f>IF(Y170=1,IF('Integrated Reduction'!$C$29="",1,('Integrated Reduction'!$C$29/100+1)),1)</f>
        <v>1</v>
      </c>
      <c r="AA170" s="712">
        <f>IF(Sampling!F178="Yes",1,0)</f>
        <v>0</v>
      </c>
      <c r="AB170" s="712">
        <f>IF(Sampling!L178="Yes",1,0)</f>
        <v>0</v>
      </c>
      <c r="AC170" s="712">
        <f>IF(Sampling!G178="Yes",1,0)</f>
        <v>0</v>
      </c>
      <c r="AD170" s="712">
        <f>IF(Sampling!H178="Yes",1,0)</f>
        <v>0</v>
      </c>
      <c r="AE170" s="712">
        <f>IF(Sampling!I178="Yes",1,0)</f>
        <v>0</v>
      </c>
      <c r="AF170" s="712">
        <f>IF(Sampling!J178="Yes",1,0)</f>
        <v>0</v>
      </c>
      <c r="AG170" s="713">
        <f>IF(Sampling!K178="Yes",1,0)</f>
        <v>0</v>
      </c>
      <c r="AH170" s="792">
        <f t="shared" ca="1" si="103"/>
        <v>0</v>
      </c>
      <c r="AI170" s="792">
        <f t="shared" ca="1" si="102"/>
        <v>0</v>
      </c>
      <c r="AJ170" s="792" t="e">
        <f t="shared" ca="1" si="14"/>
        <v>#N/A</v>
      </c>
      <c r="AK170" s="792">
        <f t="shared" si="114"/>
        <v>0</v>
      </c>
      <c r="AL170" s="792">
        <f t="shared" si="115"/>
        <v>0</v>
      </c>
      <c r="AM170" s="792" t="e">
        <f t="shared" ca="1" si="116"/>
        <v>#N/A</v>
      </c>
      <c r="AN170" s="792" t="e">
        <f t="shared" ca="1" si="117"/>
        <v>#N/A</v>
      </c>
      <c r="AO170" s="792">
        <f t="shared" ca="1" si="104"/>
        <v>0</v>
      </c>
      <c r="AP170" s="792">
        <f t="shared" ca="1" si="105"/>
        <v>0</v>
      </c>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c r="AMK170" s="1"/>
      <c r="AML170" s="1"/>
      <c r="AMM170" s="1"/>
      <c r="AMN170" s="1"/>
      <c r="AMO170" s="1"/>
      <c r="AMP170" s="1"/>
      <c r="AMQ170" s="1"/>
      <c r="AMR170" s="1"/>
      <c r="AMS170" s="1"/>
      <c r="AMT170" s="1"/>
      <c r="AMU170" s="1"/>
      <c r="AMV170" s="1"/>
      <c r="AMW170" s="1"/>
      <c r="AMX170" s="1"/>
      <c r="AMY170" s="1"/>
      <c r="AMZ170" s="1"/>
      <c r="ANA170" s="1"/>
      <c r="ANB170" s="1"/>
      <c r="ANC170" s="1"/>
      <c r="AND170" s="1"/>
      <c r="ANE170" s="1"/>
      <c r="ANF170" s="1"/>
      <c r="ANG170" s="1"/>
      <c r="ANH170" s="1"/>
      <c r="ANI170" s="1"/>
      <c r="ANJ170" s="1"/>
      <c r="ANK170" s="1"/>
      <c r="ANL170" s="1"/>
      <c r="ANM170" s="1"/>
      <c r="ANN170" s="1"/>
      <c r="ANO170" s="1"/>
      <c r="ANP170" s="1"/>
      <c r="ANQ170" s="1"/>
      <c r="ANR170" s="1"/>
      <c r="ANS170" s="1"/>
      <c r="ANT170" s="1"/>
      <c r="ANU170" s="1"/>
      <c r="ANV170" s="1"/>
      <c r="ANW170" s="1"/>
      <c r="ANX170" s="1"/>
      <c r="ANY170" s="1"/>
      <c r="ANZ170" s="1"/>
      <c r="AOA170" s="1"/>
      <c r="AOB170" s="1"/>
      <c r="AOC170" s="1"/>
      <c r="AOD170" s="1"/>
      <c r="AOE170" s="1"/>
      <c r="AOF170" s="1"/>
      <c r="AOG170" s="1"/>
      <c r="AOH170" s="1"/>
      <c r="AOI170" s="1"/>
      <c r="AOJ170" s="1"/>
      <c r="AOK170" s="1"/>
      <c r="AOL170" s="1"/>
      <c r="AOM170" s="1"/>
      <c r="AON170" s="1"/>
      <c r="AOO170" s="1"/>
      <c r="AOP170" s="1"/>
      <c r="AOQ170" s="1"/>
      <c r="AOR170" s="1"/>
      <c r="AOS170" s="1"/>
      <c r="AOT170" s="1"/>
      <c r="AOU170" s="1"/>
      <c r="AOV170" s="1"/>
      <c r="AOW170" s="1"/>
      <c r="AOX170" s="1"/>
      <c r="AOY170" s="1"/>
      <c r="AOZ170" s="1"/>
      <c r="APA170" s="1"/>
      <c r="APB170" s="1"/>
      <c r="APC170" s="1"/>
      <c r="APD170" s="1"/>
      <c r="APE170" s="1"/>
      <c r="APF170" s="1"/>
      <c r="APG170" s="1"/>
      <c r="APH170" s="1"/>
      <c r="API170" s="1"/>
      <c r="APJ170" s="1"/>
      <c r="APK170" s="1"/>
      <c r="APL170" s="1"/>
      <c r="APM170" s="1"/>
      <c r="APN170" s="1"/>
      <c r="APO170" s="1"/>
      <c r="APP170" s="1"/>
      <c r="APQ170" s="1"/>
      <c r="APR170" s="1"/>
      <c r="APS170" s="1"/>
      <c r="APT170" s="1"/>
      <c r="APU170" s="1"/>
      <c r="APV170" s="1"/>
      <c r="APW170" s="1"/>
      <c r="APX170" s="1"/>
      <c r="APY170" s="1"/>
      <c r="APZ170" s="1"/>
      <c r="AQA170" s="1"/>
      <c r="AQB170" s="1"/>
      <c r="AQC170" s="1"/>
      <c r="AQD170" s="1"/>
      <c r="AQE170" s="1"/>
      <c r="AQF170" s="1"/>
      <c r="AQG170" s="1"/>
      <c r="AQH170" s="1"/>
      <c r="AQI170" s="1"/>
      <c r="AQJ170" s="1"/>
      <c r="AQK170" s="1"/>
      <c r="AQL170" s="1"/>
      <c r="AQM170" s="1"/>
      <c r="AQN170" s="1"/>
      <c r="AQO170" s="1"/>
      <c r="AQP170" s="1"/>
      <c r="AQQ170" s="1"/>
      <c r="AQR170" s="1"/>
      <c r="AQS170" s="1"/>
      <c r="AQT170" s="1"/>
      <c r="AQU170" s="1"/>
      <c r="AQV170" s="1"/>
      <c r="AQW170" s="1"/>
      <c r="AQX170" s="1"/>
      <c r="AQY170" s="1"/>
      <c r="AQZ170" s="1"/>
      <c r="ARA170" s="1"/>
      <c r="ARB170" s="1"/>
      <c r="ARC170" s="1"/>
      <c r="ARD170" s="1"/>
      <c r="ARE170" s="1"/>
      <c r="ARF170" s="1"/>
      <c r="ARG170" s="1"/>
      <c r="ARH170" s="1"/>
      <c r="ARI170" s="1"/>
      <c r="ARJ170" s="1"/>
      <c r="ARK170" s="1"/>
      <c r="ARL170" s="1"/>
      <c r="ARM170" s="1"/>
      <c r="ARN170" s="1"/>
      <c r="ARO170" s="1"/>
      <c r="ARP170" s="1"/>
      <c r="ARQ170" s="1"/>
      <c r="ARR170" s="1"/>
      <c r="ARS170" s="1"/>
      <c r="ART170" s="1"/>
      <c r="ARU170" s="1"/>
      <c r="ARV170" s="1"/>
      <c r="ARW170" s="1"/>
      <c r="ARX170" s="1"/>
      <c r="ARY170" s="1"/>
      <c r="ARZ170" s="1"/>
      <c r="ASA170" s="1"/>
      <c r="ASB170" s="1"/>
      <c r="ASC170" s="1"/>
      <c r="ASD170" s="1"/>
      <c r="ASE170" s="1"/>
      <c r="ASF170" s="1"/>
      <c r="ASG170" s="1"/>
      <c r="ASH170" s="1"/>
      <c r="ASI170" s="1"/>
      <c r="ASJ170" s="1"/>
      <c r="ASK170" s="1"/>
      <c r="ASL170" s="1"/>
      <c r="ASM170" s="1"/>
      <c r="ASN170" s="1"/>
      <c r="ASO170" s="1"/>
      <c r="ASP170" s="1"/>
      <c r="ASQ170" s="1"/>
      <c r="ASR170" s="1"/>
      <c r="ASS170" s="1"/>
      <c r="AST170" s="1"/>
      <c r="ASU170" s="1"/>
      <c r="ASV170" s="1"/>
      <c r="ASW170" s="1"/>
      <c r="ASX170" s="1"/>
      <c r="ASY170" s="1"/>
      <c r="ASZ170" s="1"/>
      <c r="ATA170" s="1"/>
      <c r="ATB170" s="1"/>
      <c r="ATC170" s="1"/>
      <c r="ATD170" s="1"/>
      <c r="ATE170" s="1"/>
      <c r="ATF170" s="1"/>
      <c r="ATG170" s="1"/>
      <c r="ATH170" s="1"/>
      <c r="ATI170" s="1"/>
      <c r="ATJ170" s="1"/>
      <c r="ATK170" s="1"/>
      <c r="ATL170" s="1"/>
      <c r="ATM170" s="1"/>
      <c r="ATN170" s="1"/>
      <c r="ATO170" s="1"/>
      <c r="ATP170" s="1"/>
      <c r="ATQ170" s="1"/>
      <c r="ATR170" s="1"/>
      <c r="ATS170" s="1"/>
      <c r="ATT170" s="1"/>
      <c r="ATU170" s="1"/>
      <c r="ATV170" s="1"/>
      <c r="ATW170" s="1"/>
      <c r="ATX170" s="1"/>
      <c r="ATY170" s="1"/>
      <c r="ATZ170" s="1"/>
      <c r="AUA170" s="1"/>
      <c r="AUB170" s="1"/>
      <c r="AUC170" s="1"/>
      <c r="AUD170" s="1"/>
      <c r="AUE170" s="1"/>
      <c r="AUF170" s="1"/>
      <c r="AUG170" s="1"/>
      <c r="AUH170" s="1"/>
      <c r="AUI170" s="1"/>
      <c r="AUJ170" s="1"/>
      <c r="AUK170" s="1"/>
    </row>
    <row r="171" spans="1:1233" s="519" customFormat="1" ht="14.25">
      <c r="A171" s="53"/>
      <c r="B171" s="95" t="str">
        <f>IF('Client Info'!$D$112="Yes",'Client Info'!$D$61,"N/A")</f>
        <v>N/A</v>
      </c>
      <c r="C171" s="96" t="str">
        <f>IF(B171="ISO 9001",'Client Info'!$B112,"N/A")</f>
        <v>N/A</v>
      </c>
      <c r="D171" s="180"/>
      <c r="E171" s="843">
        <f>'Effective Employees'!F157</f>
        <v>0</v>
      </c>
      <c r="F171" s="831"/>
      <c r="G171" s="832">
        <f>AZ$345</f>
        <v>0</v>
      </c>
      <c r="H171" s="832">
        <f ca="1">(1/3)*AZ345*T171*V171*X171*Z171</f>
        <v>0</v>
      </c>
      <c r="I171" s="832">
        <f ca="1">(2/3)*AZ345*T171*V171*X171*Z171</f>
        <v>0</v>
      </c>
      <c r="J171" s="832" t="e">
        <f ca="1">AZ346*T171*V171*X171*Z171/$AA$10</f>
        <v>#N/A</v>
      </c>
      <c r="K171" s="832">
        <f>IF($K$19="",0,AZ346*T171*V171*X171*Z171/$AA$10)</f>
        <v>0</v>
      </c>
      <c r="L171" s="832">
        <f>IF($L$19="",0,AZ346*T171*V171*X171*Z171/$AA$10)</f>
        <v>0</v>
      </c>
      <c r="M171" s="833" t="e">
        <f ca="1">IF($M$19="",0,AZ346*T171*V171*X171*Z171/$AA$10)</f>
        <v>#N/A</v>
      </c>
      <c r="N171" s="844" t="e">
        <f ca="1">AZ346*T171*V171*X171*Z171/$AA$10</f>
        <v>#N/A</v>
      </c>
      <c r="O171" s="436">
        <f ca="1">AZ347*T171*V171*X171*Z171</f>
        <v>0</v>
      </c>
      <c r="P171" s="53"/>
      <c r="Q171" s="53"/>
      <c r="R171" s="67"/>
      <c r="S171" s="702">
        <f>1</f>
        <v>1</v>
      </c>
      <c r="T171" s="702">
        <f t="shared" si="95"/>
        <v>1</v>
      </c>
      <c r="U171" s="703">
        <f ca="1">'Adjustment Factors'!AA560</f>
        <v>0</v>
      </c>
      <c r="V171" s="704">
        <f t="shared" ca="1" si="96"/>
        <v>1</v>
      </c>
      <c r="W171" s="705">
        <f>-'Client Info'!$C$55/100</f>
        <v>0</v>
      </c>
      <c r="X171" s="705">
        <f t="shared" si="97"/>
        <v>1</v>
      </c>
      <c r="Y171" s="705">
        <f>IF(Overview!$C$13="Yes",1,0)</f>
        <v>0</v>
      </c>
      <c r="Z171" s="705">
        <f>IF(Y171=1,IF('Integrated Reduction'!$C$29="",1,('Integrated Reduction'!$C$29/100+1)),1)</f>
        <v>1</v>
      </c>
      <c r="AA171" s="705">
        <f>IF(Sampling!F179="Yes",1,0)</f>
        <v>0</v>
      </c>
      <c r="AB171" s="705">
        <f>IF(Sampling!L179="Yes",1,0)</f>
        <v>0</v>
      </c>
      <c r="AC171" s="705">
        <f>IF(Sampling!G179="Yes",1,0)</f>
        <v>0</v>
      </c>
      <c r="AD171" s="705">
        <f>IF(Sampling!H179="Yes",1,0)</f>
        <v>0</v>
      </c>
      <c r="AE171" s="705">
        <f>IF(Sampling!I179="Yes",1,0)</f>
        <v>0</v>
      </c>
      <c r="AF171" s="705">
        <f>IF(Sampling!J179="Yes",1,0)</f>
        <v>0</v>
      </c>
      <c r="AG171" s="706">
        <f>IF(Sampling!K179="Yes",1,0)</f>
        <v>0</v>
      </c>
      <c r="AH171" s="790">
        <f t="shared" ca="1" si="103"/>
        <v>0</v>
      </c>
      <c r="AI171" s="790">
        <f t="shared" ca="1" si="102"/>
        <v>0</v>
      </c>
      <c r="AJ171" s="790" t="e">
        <f t="shared" ca="1" si="14"/>
        <v>#N/A</v>
      </c>
      <c r="AK171" s="790">
        <f t="shared" si="29"/>
        <v>0</v>
      </c>
      <c r="AL171" s="790">
        <f t="shared" si="30"/>
        <v>0</v>
      </c>
      <c r="AM171" s="790" t="e">
        <f t="shared" ca="1" si="31"/>
        <v>#N/A</v>
      </c>
      <c r="AN171" s="790" t="e">
        <f t="shared" ca="1" si="32"/>
        <v>#N/A</v>
      </c>
      <c r="AO171" s="790">
        <f t="shared" ca="1" si="104"/>
        <v>0</v>
      </c>
      <c r="AP171" s="790">
        <f t="shared" ca="1" si="105"/>
        <v>0</v>
      </c>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c r="AMK171" s="1"/>
      <c r="AML171" s="1"/>
      <c r="AMM171" s="1"/>
      <c r="AMN171" s="1"/>
      <c r="AMO171" s="1"/>
      <c r="AMP171" s="1"/>
      <c r="AMQ171" s="1"/>
      <c r="AMR171" s="1"/>
      <c r="AMS171" s="1"/>
      <c r="AMT171" s="1"/>
      <c r="AMU171" s="1"/>
      <c r="AMV171" s="1"/>
      <c r="AMW171" s="1"/>
      <c r="AMX171" s="1"/>
      <c r="AMY171" s="1"/>
      <c r="AMZ171" s="1"/>
      <c r="ANA171" s="1"/>
      <c r="ANB171" s="1"/>
      <c r="ANC171" s="1"/>
      <c r="AND171" s="1"/>
      <c r="ANE171" s="1"/>
      <c r="ANF171" s="1"/>
      <c r="ANG171" s="1"/>
      <c r="ANH171" s="1"/>
      <c r="ANI171" s="1"/>
      <c r="ANJ171" s="1"/>
      <c r="ANK171" s="1"/>
      <c r="ANL171" s="1"/>
      <c r="ANM171" s="1"/>
      <c r="ANN171" s="1"/>
      <c r="ANO171" s="1"/>
      <c r="ANP171" s="1"/>
      <c r="ANQ171" s="1"/>
      <c r="ANR171" s="1"/>
      <c r="ANS171" s="1"/>
      <c r="ANT171" s="1"/>
      <c r="ANU171" s="1"/>
      <c r="ANV171" s="1"/>
      <c r="ANW171" s="1"/>
      <c r="ANX171" s="1"/>
      <c r="ANY171" s="1"/>
      <c r="ANZ171" s="1"/>
      <c r="AOA171" s="1"/>
      <c r="AOB171" s="1"/>
      <c r="AOC171" s="1"/>
      <c r="AOD171" s="1"/>
      <c r="AOE171" s="1"/>
      <c r="AOF171" s="1"/>
      <c r="AOG171" s="1"/>
      <c r="AOH171" s="1"/>
      <c r="AOI171" s="1"/>
      <c r="AOJ171" s="1"/>
      <c r="AOK171" s="1"/>
      <c r="AOL171" s="1"/>
      <c r="AOM171" s="1"/>
      <c r="AON171" s="1"/>
      <c r="AOO171" s="1"/>
      <c r="AOP171" s="1"/>
      <c r="AOQ171" s="1"/>
      <c r="AOR171" s="1"/>
      <c r="AOS171" s="1"/>
      <c r="AOT171" s="1"/>
      <c r="AOU171" s="1"/>
      <c r="AOV171" s="1"/>
      <c r="AOW171" s="1"/>
      <c r="AOX171" s="1"/>
      <c r="AOY171" s="1"/>
      <c r="AOZ171" s="1"/>
      <c r="APA171" s="1"/>
      <c r="APB171" s="1"/>
      <c r="APC171" s="1"/>
      <c r="APD171" s="1"/>
      <c r="APE171" s="1"/>
      <c r="APF171" s="1"/>
      <c r="APG171" s="1"/>
      <c r="APH171" s="1"/>
      <c r="API171" s="1"/>
      <c r="APJ171" s="1"/>
      <c r="APK171" s="1"/>
      <c r="APL171" s="1"/>
      <c r="APM171" s="1"/>
      <c r="APN171" s="1"/>
      <c r="APO171" s="1"/>
      <c r="APP171" s="1"/>
      <c r="APQ171" s="1"/>
      <c r="APR171" s="1"/>
      <c r="APS171" s="1"/>
      <c r="APT171" s="1"/>
      <c r="APU171" s="1"/>
      <c r="APV171" s="1"/>
      <c r="APW171" s="1"/>
      <c r="APX171" s="1"/>
      <c r="APY171" s="1"/>
      <c r="APZ171" s="1"/>
      <c r="AQA171" s="1"/>
      <c r="AQB171" s="1"/>
      <c r="AQC171" s="1"/>
      <c r="AQD171" s="1"/>
      <c r="AQE171" s="1"/>
      <c r="AQF171" s="1"/>
      <c r="AQG171" s="1"/>
      <c r="AQH171" s="1"/>
      <c r="AQI171" s="1"/>
      <c r="AQJ171" s="1"/>
      <c r="AQK171" s="1"/>
      <c r="AQL171" s="1"/>
      <c r="AQM171" s="1"/>
      <c r="AQN171" s="1"/>
      <c r="AQO171" s="1"/>
      <c r="AQP171" s="1"/>
      <c r="AQQ171" s="1"/>
      <c r="AQR171" s="1"/>
      <c r="AQS171" s="1"/>
      <c r="AQT171" s="1"/>
      <c r="AQU171" s="1"/>
      <c r="AQV171" s="1"/>
      <c r="AQW171" s="1"/>
      <c r="AQX171" s="1"/>
      <c r="AQY171" s="1"/>
      <c r="AQZ171" s="1"/>
      <c r="ARA171" s="1"/>
      <c r="ARB171" s="1"/>
      <c r="ARC171" s="1"/>
      <c r="ARD171" s="1"/>
      <c r="ARE171" s="1"/>
      <c r="ARF171" s="1"/>
      <c r="ARG171" s="1"/>
      <c r="ARH171" s="1"/>
      <c r="ARI171" s="1"/>
      <c r="ARJ171" s="1"/>
      <c r="ARK171" s="1"/>
      <c r="ARL171" s="1"/>
      <c r="ARM171" s="1"/>
      <c r="ARN171" s="1"/>
      <c r="ARO171" s="1"/>
      <c r="ARP171" s="1"/>
      <c r="ARQ171" s="1"/>
      <c r="ARR171" s="1"/>
      <c r="ARS171" s="1"/>
      <c r="ART171" s="1"/>
      <c r="ARU171" s="1"/>
      <c r="ARV171" s="1"/>
      <c r="ARW171" s="1"/>
      <c r="ARX171" s="1"/>
      <c r="ARY171" s="1"/>
      <c r="ARZ171" s="1"/>
      <c r="ASA171" s="1"/>
      <c r="ASB171" s="1"/>
      <c r="ASC171" s="1"/>
      <c r="ASD171" s="1"/>
      <c r="ASE171" s="1"/>
      <c r="ASF171" s="1"/>
      <c r="ASG171" s="1"/>
      <c r="ASH171" s="1"/>
      <c r="ASI171" s="1"/>
      <c r="ASJ171" s="1"/>
      <c r="ASK171" s="1"/>
      <c r="ASL171" s="1"/>
      <c r="ASM171" s="1"/>
      <c r="ASN171" s="1"/>
      <c r="ASO171" s="1"/>
      <c r="ASP171" s="1"/>
      <c r="ASQ171" s="1"/>
      <c r="ASR171" s="1"/>
      <c r="ASS171" s="1"/>
      <c r="AST171" s="1"/>
      <c r="ASU171" s="1"/>
      <c r="ASV171" s="1"/>
      <c r="ASW171" s="1"/>
      <c r="ASX171" s="1"/>
      <c r="ASY171" s="1"/>
      <c r="ASZ171" s="1"/>
      <c r="ATA171" s="1"/>
      <c r="ATB171" s="1"/>
      <c r="ATC171" s="1"/>
      <c r="ATD171" s="1"/>
      <c r="ATE171" s="1"/>
      <c r="ATF171" s="1"/>
      <c r="ATG171" s="1"/>
      <c r="ATH171" s="1"/>
      <c r="ATI171" s="1"/>
      <c r="ATJ171" s="1"/>
      <c r="ATK171" s="1"/>
      <c r="ATL171" s="1"/>
      <c r="ATM171" s="1"/>
      <c r="ATN171" s="1"/>
      <c r="ATO171" s="1"/>
      <c r="ATP171" s="1"/>
      <c r="ATQ171" s="1"/>
      <c r="ATR171" s="1"/>
      <c r="ATS171" s="1"/>
      <c r="ATT171" s="1"/>
      <c r="ATU171" s="1"/>
      <c r="ATV171" s="1"/>
      <c r="ATW171" s="1"/>
      <c r="ATX171" s="1"/>
      <c r="ATY171" s="1"/>
      <c r="ATZ171" s="1"/>
      <c r="AUA171" s="1"/>
      <c r="AUB171" s="1"/>
      <c r="AUC171" s="1"/>
      <c r="AUD171" s="1"/>
      <c r="AUE171" s="1"/>
      <c r="AUF171" s="1"/>
      <c r="AUG171" s="1"/>
      <c r="AUH171" s="1"/>
      <c r="AUI171" s="1"/>
      <c r="AUJ171" s="1"/>
      <c r="AUK171" s="1"/>
    </row>
    <row r="172" spans="1:1233" s="519" customFormat="1" ht="14.25">
      <c r="A172" s="53"/>
      <c r="B172" s="97" t="str">
        <f>IF('Client Info'!$E$112="Yes",'Client Info'!$E$61,"N/A")</f>
        <v>N/A</v>
      </c>
      <c r="C172" s="62" t="str">
        <f>IF(B172="ISO 14001",'Client Info'!$B112,"N/A")</f>
        <v>N/A</v>
      </c>
      <c r="D172" s="181"/>
      <c r="E172" s="834">
        <f>'Effective Employees'!F158</f>
        <v>0</v>
      </c>
      <c r="F172" s="831"/>
      <c r="G172" s="835">
        <f>AZ$363</f>
        <v>0</v>
      </c>
      <c r="H172" s="835">
        <f ca="1">(1/3)*AZ363*T172*V172*X172*Z172</f>
        <v>0</v>
      </c>
      <c r="I172" s="835">
        <f ca="1">(2/3)*AZ363*T172*V172*X172*Z172</f>
        <v>0</v>
      </c>
      <c r="J172" s="835" t="e">
        <f ca="1">AZ364*T172*V172*X172*Z172/$AA$10</f>
        <v>#N/A</v>
      </c>
      <c r="K172" s="835">
        <f>IF($K$19="",0,AZ364*T172*V172*X172*Z172/$AA$10)</f>
        <v>0</v>
      </c>
      <c r="L172" s="835">
        <f>IF($L$19="",0,AZ364*T172*V172*X172*Z172/$AA$10)</f>
        <v>0</v>
      </c>
      <c r="M172" s="836" t="e">
        <f ca="1">IF($M$19="",0,AZ364*T172*V172*X172*Z172/$AA$10)</f>
        <v>#N/A</v>
      </c>
      <c r="N172" s="837" t="e">
        <f ca="1">AZ364*T172*V172*X172*Z172/$AA$10</f>
        <v>#N/A</v>
      </c>
      <c r="O172" s="838">
        <f ca="1">AZ365*T172*V172*X172*Z172</f>
        <v>0</v>
      </c>
      <c r="P172" s="53"/>
      <c r="Q172" s="53"/>
      <c r="R172" s="67"/>
      <c r="S172" s="386">
        <f>1</f>
        <v>1</v>
      </c>
      <c r="T172" s="386">
        <f t="shared" si="95"/>
        <v>1</v>
      </c>
      <c r="U172" s="707">
        <f ca="1">'Adjustment Factors'!AP560</f>
        <v>0</v>
      </c>
      <c r="V172" s="208">
        <f t="shared" ca="1" si="96"/>
        <v>1</v>
      </c>
      <c r="W172" s="67">
        <f>-'Client Info'!$C$55/100</f>
        <v>0</v>
      </c>
      <c r="X172" s="67">
        <f t="shared" si="97"/>
        <v>1</v>
      </c>
      <c r="Y172" s="67">
        <f>IF(Overview!$C$14="Yes",1,0)</f>
        <v>0</v>
      </c>
      <c r="Z172" s="67">
        <f>IF(Y172=1,IF('Integrated Reduction'!$C$29="",1,('Integrated Reduction'!$C$29/100+1)),1)</f>
        <v>1</v>
      </c>
      <c r="AA172" s="67">
        <f>IF(Sampling!F180="Yes",1,0)</f>
        <v>0</v>
      </c>
      <c r="AB172" s="67">
        <f>IF(Sampling!L180="Yes",1,0)</f>
        <v>0</v>
      </c>
      <c r="AC172" s="67">
        <f>IF(Sampling!G180="Yes",1,0)</f>
        <v>0</v>
      </c>
      <c r="AD172" s="67">
        <f>IF(Sampling!H180="Yes",1,0)</f>
        <v>0</v>
      </c>
      <c r="AE172" s="67">
        <f>IF(Sampling!I180="Yes",1,0)</f>
        <v>0</v>
      </c>
      <c r="AF172" s="67">
        <f>IF(Sampling!J180="Yes",1,0)</f>
        <v>0</v>
      </c>
      <c r="AG172" s="708">
        <f>IF(Sampling!K180="Yes",1,0)</f>
        <v>0</v>
      </c>
      <c r="AH172" s="791">
        <f t="shared" ca="1" si="103"/>
        <v>0</v>
      </c>
      <c r="AI172" s="791">
        <f t="shared" ca="1" si="102"/>
        <v>0</v>
      </c>
      <c r="AJ172" s="791" t="e">
        <f t="shared" ca="1" si="14"/>
        <v>#N/A</v>
      </c>
      <c r="AK172" s="791">
        <f t="shared" si="29"/>
        <v>0</v>
      </c>
      <c r="AL172" s="791">
        <f t="shared" si="30"/>
        <v>0</v>
      </c>
      <c r="AM172" s="791" t="e">
        <f t="shared" ca="1" si="31"/>
        <v>#N/A</v>
      </c>
      <c r="AN172" s="791" t="e">
        <f t="shared" ca="1" si="32"/>
        <v>#N/A</v>
      </c>
      <c r="AO172" s="791">
        <f t="shared" ca="1" si="104"/>
        <v>0</v>
      </c>
      <c r="AP172" s="791">
        <f t="shared" ca="1" si="105"/>
        <v>0</v>
      </c>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c r="AMM172" s="1"/>
      <c r="AMN172" s="1"/>
      <c r="AMO172" s="1"/>
      <c r="AMP172" s="1"/>
      <c r="AMQ172" s="1"/>
      <c r="AMR172" s="1"/>
      <c r="AMS172" s="1"/>
      <c r="AMT172" s="1"/>
      <c r="AMU172" s="1"/>
      <c r="AMV172" s="1"/>
      <c r="AMW172" s="1"/>
      <c r="AMX172" s="1"/>
      <c r="AMY172" s="1"/>
      <c r="AMZ172" s="1"/>
      <c r="ANA172" s="1"/>
      <c r="ANB172" s="1"/>
      <c r="ANC172" s="1"/>
      <c r="AND172" s="1"/>
      <c r="ANE172" s="1"/>
      <c r="ANF172" s="1"/>
      <c r="ANG172" s="1"/>
      <c r="ANH172" s="1"/>
      <c r="ANI172" s="1"/>
      <c r="ANJ172" s="1"/>
      <c r="ANK172" s="1"/>
      <c r="ANL172" s="1"/>
      <c r="ANM172" s="1"/>
      <c r="ANN172" s="1"/>
      <c r="ANO172" s="1"/>
      <c r="ANP172" s="1"/>
      <c r="ANQ172" s="1"/>
      <c r="ANR172" s="1"/>
      <c r="ANS172" s="1"/>
      <c r="ANT172" s="1"/>
      <c r="ANU172" s="1"/>
      <c r="ANV172" s="1"/>
      <c r="ANW172" s="1"/>
      <c r="ANX172" s="1"/>
      <c r="ANY172" s="1"/>
      <c r="ANZ172" s="1"/>
      <c r="AOA172" s="1"/>
      <c r="AOB172" s="1"/>
      <c r="AOC172" s="1"/>
      <c r="AOD172" s="1"/>
      <c r="AOE172" s="1"/>
      <c r="AOF172" s="1"/>
      <c r="AOG172" s="1"/>
      <c r="AOH172" s="1"/>
      <c r="AOI172" s="1"/>
      <c r="AOJ172" s="1"/>
      <c r="AOK172" s="1"/>
      <c r="AOL172" s="1"/>
      <c r="AOM172" s="1"/>
      <c r="AON172" s="1"/>
      <c r="AOO172" s="1"/>
      <c r="AOP172" s="1"/>
      <c r="AOQ172" s="1"/>
      <c r="AOR172" s="1"/>
      <c r="AOS172" s="1"/>
      <c r="AOT172" s="1"/>
      <c r="AOU172" s="1"/>
      <c r="AOV172" s="1"/>
      <c r="AOW172" s="1"/>
      <c r="AOX172" s="1"/>
      <c r="AOY172" s="1"/>
      <c r="AOZ172" s="1"/>
      <c r="APA172" s="1"/>
      <c r="APB172" s="1"/>
      <c r="APC172" s="1"/>
      <c r="APD172" s="1"/>
      <c r="APE172" s="1"/>
      <c r="APF172" s="1"/>
      <c r="APG172" s="1"/>
      <c r="APH172" s="1"/>
      <c r="API172" s="1"/>
      <c r="APJ172" s="1"/>
      <c r="APK172" s="1"/>
      <c r="APL172" s="1"/>
      <c r="APM172" s="1"/>
      <c r="APN172" s="1"/>
      <c r="APO172" s="1"/>
      <c r="APP172" s="1"/>
      <c r="APQ172" s="1"/>
      <c r="APR172" s="1"/>
      <c r="APS172" s="1"/>
      <c r="APT172" s="1"/>
      <c r="APU172" s="1"/>
      <c r="APV172" s="1"/>
      <c r="APW172" s="1"/>
      <c r="APX172" s="1"/>
      <c r="APY172" s="1"/>
      <c r="APZ172" s="1"/>
      <c r="AQA172" s="1"/>
      <c r="AQB172" s="1"/>
      <c r="AQC172" s="1"/>
      <c r="AQD172" s="1"/>
      <c r="AQE172" s="1"/>
      <c r="AQF172" s="1"/>
      <c r="AQG172" s="1"/>
      <c r="AQH172" s="1"/>
      <c r="AQI172" s="1"/>
      <c r="AQJ172" s="1"/>
      <c r="AQK172" s="1"/>
      <c r="AQL172" s="1"/>
      <c r="AQM172" s="1"/>
      <c r="AQN172" s="1"/>
      <c r="AQO172" s="1"/>
      <c r="AQP172" s="1"/>
      <c r="AQQ172" s="1"/>
      <c r="AQR172" s="1"/>
      <c r="AQS172" s="1"/>
      <c r="AQT172" s="1"/>
      <c r="AQU172" s="1"/>
      <c r="AQV172" s="1"/>
      <c r="AQW172" s="1"/>
      <c r="AQX172" s="1"/>
      <c r="AQY172" s="1"/>
      <c r="AQZ172" s="1"/>
      <c r="ARA172" s="1"/>
      <c r="ARB172" s="1"/>
      <c r="ARC172" s="1"/>
      <c r="ARD172" s="1"/>
      <c r="ARE172" s="1"/>
      <c r="ARF172" s="1"/>
      <c r="ARG172" s="1"/>
      <c r="ARH172" s="1"/>
      <c r="ARI172" s="1"/>
      <c r="ARJ172" s="1"/>
      <c r="ARK172" s="1"/>
      <c r="ARL172" s="1"/>
      <c r="ARM172" s="1"/>
      <c r="ARN172" s="1"/>
      <c r="ARO172" s="1"/>
      <c r="ARP172" s="1"/>
      <c r="ARQ172" s="1"/>
      <c r="ARR172" s="1"/>
      <c r="ARS172" s="1"/>
      <c r="ART172" s="1"/>
      <c r="ARU172" s="1"/>
      <c r="ARV172" s="1"/>
      <c r="ARW172" s="1"/>
      <c r="ARX172" s="1"/>
      <c r="ARY172" s="1"/>
      <c r="ARZ172" s="1"/>
      <c r="ASA172" s="1"/>
      <c r="ASB172" s="1"/>
      <c r="ASC172" s="1"/>
      <c r="ASD172" s="1"/>
      <c r="ASE172" s="1"/>
      <c r="ASF172" s="1"/>
      <c r="ASG172" s="1"/>
      <c r="ASH172" s="1"/>
      <c r="ASI172" s="1"/>
      <c r="ASJ172" s="1"/>
      <c r="ASK172" s="1"/>
      <c r="ASL172" s="1"/>
      <c r="ASM172" s="1"/>
      <c r="ASN172" s="1"/>
      <c r="ASO172" s="1"/>
      <c r="ASP172" s="1"/>
      <c r="ASQ172" s="1"/>
      <c r="ASR172" s="1"/>
      <c r="ASS172" s="1"/>
      <c r="AST172" s="1"/>
      <c r="ASU172" s="1"/>
      <c r="ASV172" s="1"/>
      <c r="ASW172" s="1"/>
      <c r="ASX172" s="1"/>
      <c r="ASY172" s="1"/>
      <c r="ASZ172" s="1"/>
      <c r="ATA172" s="1"/>
      <c r="ATB172" s="1"/>
      <c r="ATC172" s="1"/>
      <c r="ATD172" s="1"/>
      <c r="ATE172" s="1"/>
      <c r="ATF172" s="1"/>
      <c r="ATG172" s="1"/>
      <c r="ATH172" s="1"/>
      <c r="ATI172" s="1"/>
      <c r="ATJ172" s="1"/>
      <c r="ATK172" s="1"/>
      <c r="ATL172" s="1"/>
      <c r="ATM172" s="1"/>
      <c r="ATN172" s="1"/>
      <c r="ATO172" s="1"/>
      <c r="ATP172" s="1"/>
      <c r="ATQ172" s="1"/>
      <c r="ATR172" s="1"/>
      <c r="ATS172" s="1"/>
      <c r="ATT172" s="1"/>
      <c r="ATU172" s="1"/>
      <c r="ATV172" s="1"/>
      <c r="ATW172" s="1"/>
      <c r="ATX172" s="1"/>
      <c r="ATY172" s="1"/>
      <c r="ATZ172" s="1"/>
      <c r="AUA172" s="1"/>
      <c r="AUB172" s="1"/>
      <c r="AUC172" s="1"/>
      <c r="AUD172" s="1"/>
      <c r="AUE172" s="1"/>
      <c r="AUF172" s="1"/>
      <c r="AUG172" s="1"/>
      <c r="AUH172" s="1"/>
      <c r="AUI172" s="1"/>
      <c r="AUJ172" s="1"/>
      <c r="AUK172" s="1"/>
    </row>
    <row r="173" spans="1:1233" s="519" customFormat="1" ht="14.25">
      <c r="A173" s="53"/>
      <c r="B173" s="98" t="str">
        <f>IF('Client Info'!$F$112="Yes",'Client Info'!$F$61,"N/A")</f>
        <v>N/A</v>
      </c>
      <c r="C173" s="99" t="str">
        <f>IF(B173="ISO 45001",'Client Info'!$B112,"N/A")</f>
        <v>N/A</v>
      </c>
      <c r="D173" s="182"/>
      <c r="E173" s="839">
        <f>'Effective Employees'!F159</f>
        <v>0</v>
      </c>
      <c r="F173" s="831"/>
      <c r="G173" s="840">
        <f>AZ$378</f>
        <v>0</v>
      </c>
      <c r="H173" s="840">
        <f ca="1">(1/3)*AZ378*T173*V173*X173*Z173</f>
        <v>0</v>
      </c>
      <c r="I173" s="840">
        <f ca="1">(2/3)*AZ378*T173*V173*X173*Z173</f>
        <v>0</v>
      </c>
      <c r="J173" s="840" t="e">
        <f ca="1">AZ379*T173*V173*X173*Z173/$AA$10</f>
        <v>#N/A</v>
      </c>
      <c r="K173" s="840">
        <f>IF($K$19="",0,AZ379*T173*V173*X173*Z173/$AA$10)</f>
        <v>0</v>
      </c>
      <c r="L173" s="840">
        <f>IF($L$19="",0,AZ379*T173*V173*X173*Z173/$AA$10)</f>
        <v>0</v>
      </c>
      <c r="M173" s="841" t="e">
        <f ca="1">IF($M$19="",0,AZ379*T173*V173*X173*Z173/$AA$10)</f>
        <v>#N/A</v>
      </c>
      <c r="N173" s="841" t="e">
        <f ca="1">AZ379*T173*V173*X173*Z173/$AA$10</f>
        <v>#N/A</v>
      </c>
      <c r="O173" s="842">
        <f ca="1">AZ380*T173*V173*X173*Z173</f>
        <v>0</v>
      </c>
      <c r="P173" s="53"/>
      <c r="Q173" s="53"/>
      <c r="R173" s="67"/>
      <c r="S173" s="709">
        <f>1</f>
        <v>1</v>
      </c>
      <c r="T173" s="709">
        <f t="shared" si="95"/>
        <v>1</v>
      </c>
      <c r="U173" s="710">
        <f ca="1">'Adjustment Factors'!BC560</f>
        <v>0</v>
      </c>
      <c r="V173" s="711">
        <f t="shared" ca="1" si="96"/>
        <v>1</v>
      </c>
      <c r="W173" s="712">
        <f>-'Client Info'!$C$55/100</f>
        <v>0</v>
      </c>
      <c r="X173" s="712">
        <f t="shared" si="97"/>
        <v>1</v>
      </c>
      <c r="Y173" s="712">
        <f>IF(Overview!$C$15="Yes",1,0)</f>
        <v>0</v>
      </c>
      <c r="Z173" s="712">
        <f>IF(Y173=1,IF('Integrated Reduction'!$C$29="",1,('Integrated Reduction'!$C$29/100+1)),1)</f>
        <v>1</v>
      </c>
      <c r="AA173" s="712">
        <f>IF(Sampling!F181="Yes",1,0)</f>
        <v>0</v>
      </c>
      <c r="AB173" s="712">
        <f>IF(Sampling!L181="Yes",1,0)</f>
        <v>0</v>
      </c>
      <c r="AC173" s="712">
        <f>IF(Sampling!G181="Yes",1,0)</f>
        <v>0</v>
      </c>
      <c r="AD173" s="712">
        <f>IF(Sampling!H181="Yes",1,0)</f>
        <v>0</v>
      </c>
      <c r="AE173" s="712">
        <f>IF(Sampling!I181="Yes",1,0)</f>
        <v>0</v>
      </c>
      <c r="AF173" s="712">
        <f>IF(Sampling!J181="Yes",1,0)</f>
        <v>0</v>
      </c>
      <c r="AG173" s="713">
        <f>IF(Sampling!K181="Yes",1,0)</f>
        <v>0</v>
      </c>
      <c r="AH173" s="792">
        <f t="shared" ca="1" si="103"/>
        <v>0</v>
      </c>
      <c r="AI173" s="792">
        <f t="shared" ca="1" si="102"/>
        <v>0</v>
      </c>
      <c r="AJ173" s="792" t="e">
        <f t="shared" ca="1" si="14"/>
        <v>#N/A</v>
      </c>
      <c r="AK173" s="792">
        <f t="shared" si="29"/>
        <v>0</v>
      </c>
      <c r="AL173" s="792">
        <f t="shared" si="30"/>
        <v>0</v>
      </c>
      <c r="AM173" s="792" t="e">
        <f t="shared" ca="1" si="31"/>
        <v>#N/A</v>
      </c>
      <c r="AN173" s="792" t="e">
        <f t="shared" ca="1" si="32"/>
        <v>#N/A</v>
      </c>
      <c r="AO173" s="792">
        <f t="shared" ca="1" si="104"/>
        <v>0</v>
      </c>
      <c r="AP173" s="792">
        <f t="shared" ca="1" si="105"/>
        <v>0</v>
      </c>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c r="AMM173" s="1"/>
      <c r="AMN173" s="1"/>
      <c r="AMO173" s="1"/>
      <c r="AMP173" s="1"/>
      <c r="AMQ173" s="1"/>
      <c r="AMR173" s="1"/>
      <c r="AMS173" s="1"/>
      <c r="AMT173" s="1"/>
      <c r="AMU173" s="1"/>
      <c r="AMV173" s="1"/>
      <c r="AMW173" s="1"/>
      <c r="AMX173" s="1"/>
      <c r="AMY173" s="1"/>
      <c r="AMZ173" s="1"/>
      <c r="ANA173" s="1"/>
      <c r="ANB173" s="1"/>
      <c r="ANC173" s="1"/>
      <c r="AND173" s="1"/>
      <c r="ANE173" s="1"/>
      <c r="ANF173" s="1"/>
      <c r="ANG173" s="1"/>
      <c r="ANH173" s="1"/>
      <c r="ANI173" s="1"/>
      <c r="ANJ173" s="1"/>
      <c r="ANK173" s="1"/>
      <c r="ANL173" s="1"/>
      <c r="ANM173" s="1"/>
      <c r="ANN173" s="1"/>
      <c r="ANO173" s="1"/>
      <c r="ANP173" s="1"/>
      <c r="ANQ173" s="1"/>
      <c r="ANR173" s="1"/>
      <c r="ANS173" s="1"/>
      <c r="ANT173" s="1"/>
      <c r="ANU173" s="1"/>
      <c r="ANV173" s="1"/>
      <c r="ANW173" s="1"/>
      <c r="ANX173" s="1"/>
      <c r="ANY173" s="1"/>
      <c r="ANZ173" s="1"/>
      <c r="AOA173" s="1"/>
      <c r="AOB173" s="1"/>
      <c r="AOC173" s="1"/>
      <c r="AOD173" s="1"/>
      <c r="AOE173" s="1"/>
      <c r="AOF173" s="1"/>
      <c r="AOG173" s="1"/>
      <c r="AOH173" s="1"/>
      <c r="AOI173" s="1"/>
      <c r="AOJ173" s="1"/>
      <c r="AOK173" s="1"/>
      <c r="AOL173" s="1"/>
      <c r="AOM173" s="1"/>
      <c r="AON173" s="1"/>
      <c r="AOO173" s="1"/>
      <c r="AOP173" s="1"/>
      <c r="AOQ173" s="1"/>
      <c r="AOR173" s="1"/>
      <c r="AOS173" s="1"/>
      <c r="AOT173" s="1"/>
      <c r="AOU173" s="1"/>
      <c r="AOV173" s="1"/>
      <c r="AOW173" s="1"/>
      <c r="AOX173" s="1"/>
      <c r="AOY173" s="1"/>
      <c r="AOZ173" s="1"/>
      <c r="APA173" s="1"/>
      <c r="APB173" s="1"/>
      <c r="APC173" s="1"/>
      <c r="APD173" s="1"/>
      <c r="APE173" s="1"/>
      <c r="APF173" s="1"/>
      <c r="APG173" s="1"/>
      <c r="APH173" s="1"/>
      <c r="API173" s="1"/>
      <c r="APJ173" s="1"/>
      <c r="APK173" s="1"/>
      <c r="APL173" s="1"/>
      <c r="APM173" s="1"/>
      <c r="APN173" s="1"/>
      <c r="APO173" s="1"/>
      <c r="APP173" s="1"/>
      <c r="APQ173" s="1"/>
      <c r="APR173" s="1"/>
      <c r="APS173" s="1"/>
      <c r="APT173" s="1"/>
      <c r="APU173" s="1"/>
      <c r="APV173" s="1"/>
      <c r="APW173" s="1"/>
      <c r="APX173" s="1"/>
      <c r="APY173" s="1"/>
      <c r="APZ173" s="1"/>
      <c r="AQA173" s="1"/>
      <c r="AQB173" s="1"/>
      <c r="AQC173" s="1"/>
      <c r="AQD173" s="1"/>
      <c r="AQE173" s="1"/>
      <c r="AQF173" s="1"/>
      <c r="AQG173" s="1"/>
      <c r="AQH173" s="1"/>
      <c r="AQI173" s="1"/>
      <c r="AQJ173" s="1"/>
      <c r="AQK173" s="1"/>
      <c r="AQL173" s="1"/>
      <c r="AQM173" s="1"/>
      <c r="AQN173" s="1"/>
      <c r="AQO173" s="1"/>
      <c r="AQP173" s="1"/>
      <c r="AQQ173" s="1"/>
      <c r="AQR173" s="1"/>
      <c r="AQS173" s="1"/>
      <c r="AQT173" s="1"/>
      <c r="AQU173" s="1"/>
      <c r="AQV173" s="1"/>
      <c r="AQW173" s="1"/>
      <c r="AQX173" s="1"/>
      <c r="AQY173" s="1"/>
      <c r="AQZ173" s="1"/>
      <c r="ARA173" s="1"/>
      <c r="ARB173" s="1"/>
      <c r="ARC173" s="1"/>
      <c r="ARD173" s="1"/>
      <c r="ARE173" s="1"/>
      <c r="ARF173" s="1"/>
      <c r="ARG173" s="1"/>
      <c r="ARH173" s="1"/>
      <c r="ARI173" s="1"/>
      <c r="ARJ173" s="1"/>
      <c r="ARK173" s="1"/>
      <c r="ARL173" s="1"/>
      <c r="ARM173" s="1"/>
      <c r="ARN173" s="1"/>
      <c r="ARO173" s="1"/>
      <c r="ARP173" s="1"/>
      <c r="ARQ173" s="1"/>
      <c r="ARR173" s="1"/>
      <c r="ARS173" s="1"/>
      <c r="ART173" s="1"/>
      <c r="ARU173" s="1"/>
      <c r="ARV173" s="1"/>
      <c r="ARW173" s="1"/>
      <c r="ARX173" s="1"/>
      <c r="ARY173" s="1"/>
      <c r="ARZ173" s="1"/>
      <c r="ASA173" s="1"/>
      <c r="ASB173" s="1"/>
      <c r="ASC173" s="1"/>
      <c r="ASD173" s="1"/>
      <c r="ASE173" s="1"/>
      <c r="ASF173" s="1"/>
      <c r="ASG173" s="1"/>
      <c r="ASH173" s="1"/>
      <c r="ASI173" s="1"/>
      <c r="ASJ173" s="1"/>
      <c r="ASK173" s="1"/>
      <c r="ASL173" s="1"/>
      <c r="ASM173" s="1"/>
      <c r="ASN173" s="1"/>
      <c r="ASO173" s="1"/>
      <c r="ASP173" s="1"/>
      <c r="ASQ173" s="1"/>
      <c r="ASR173" s="1"/>
      <c r="ASS173" s="1"/>
      <c r="AST173" s="1"/>
      <c r="ASU173" s="1"/>
      <c r="ASV173" s="1"/>
      <c r="ASW173" s="1"/>
      <c r="ASX173" s="1"/>
      <c r="ASY173" s="1"/>
      <c r="ASZ173" s="1"/>
      <c r="ATA173" s="1"/>
      <c r="ATB173" s="1"/>
      <c r="ATC173" s="1"/>
      <c r="ATD173" s="1"/>
      <c r="ATE173" s="1"/>
      <c r="ATF173" s="1"/>
      <c r="ATG173" s="1"/>
      <c r="ATH173" s="1"/>
      <c r="ATI173" s="1"/>
      <c r="ATJ173" s="1"/>
      <c r="ATK173" s="1"/>
      <c r="ATL173" s="1"/>
      <c r="ATM173" s="1"/>
      <c r="ATN173" s="1"/>
      <c r="ATO173" s="1"/>
      <c r="ATP173" s="1"/>
      <c r="ATQ173" s="1"/>
      <c r="ATR173" s="1"/>
      <c r="ATS173" s="1"/>
      <c r="ATT173" s="1"/>
      <c r="ATU173" s="1"/>
      <c r="ATV173" s="1"/>
      <c r="ATW173" s="1"/>
      <c r="ATX173" s="1"/>
      <c r="ATY173" s="1"/>
      <c r="ATZ173" s="1"/>
      <c r="AUA173" s="1"/>
      <c r="AUB173" s="1"/>
      <c r="AUC173" s="1"/>
      <c r="AUD173" s="1"/>
      <c r="AUE173" s="1"/>
      <c r="AUF173" s="1"/>
      <c r="AUG173" s="1"/>
      <c r="AUH173" s="1"/>
      <c r="AUI173" s="1"/>
      <c r="AUJ173" s="1"/>
      <c r="AUK173" s="1"/>
    </row>
    <row r="174" spans="1:1233" s="519" customFormat="1" ht="14.25">
      <c r="A174" s="53"/>
      <c r="B174" s="95" t="str">
        <f>IF('Client Info'!$D$113="Yes",'Client Info'!$D$61,"N/A")</f>
        <v>N/A</v>
      </c>
      <c r="C174" s="96" t="str">
        <f>IF(B174="ISO 9001",'Client Info'!$B113,"N/A")</f>
        <v>N/A</v>
      </c>
      <c r="D174" s="180"/>
      <c r="E174" s="843">
        <f>'Effective Employees'!F160</f>
        <v>0</v>
      </c>
      <c r="F174" s="831"/>
      <c r="G174" s="832">
        <f>BA$345</f>
        <v>0</v>
      </c>
      <c r="H174" s="832">
        <f ca="1">(1/3)*BA345*T174*V174*X174*Z174</f>
        <v>0</v>
      </c>
      <c r="I174" s="832">
        <f ca="1">(2/3)*BA345*T174*V174*X174*Z174</f>
        <v>0</v>
      </c>
      <c r="J174" s="832" t="e">
        <f ca="1">BA346*T174*V174*X174*Z174/$AA$10</f>
        <v>#N/A</v>
      </c>
      <c r="K174" s="832">
        <f>IF($K$19="",0,BA346*T174*V174*X174*Z174/$AA$10)</f>
        <v>0</v>
      </c>
      <c r="L174" s="832">
        <f>IF($L$19="",0,BA346*T174*V174*X174*Z174/$AA$10)</f>
        <v>0</v>
      </c>
      <c r="M174" s="833" t="e">
        <f ca="1">IF($M$19="",0,BA346*T174*V174*X174*Z174/$AA$10)</f>
        <v>#N/A</v>
      </c>
      <c r="N174" s="844" t="e">
        <f ca="1">BA346*T174*V174*X174*Z174/$AA$10</f>
        <v>#N/A</v>
      </c>
      <c r="O174" s="436">
        <f ca="1">BA347*T174*V174*X174*Z174</f>
        <v>0</v>
      </c>
      <c r="P174" s="53"/>
      <c r="Q174" s="53"/>
      <c r="R174" s="67"/>
      <c r="S174" s="702">
        <f>1</f>
        <v>1</v>
      </c>
      <c r="T174" s="702">
        <f t="shared" si="95"/>
        <v>1</v>
      </c>
      <c r="U174" s="703">
        <f ca="1">'Adjustment Factors'!AA561</f>
        <v>0</v>
      </c>
      <c r="V174" s="704">
        <f t="shared" ca="1" si="96"/>
        <v>1</v>
      </c>
      <c r="W174" s="705">
        <f>-'Client Info'!$C$55/100</f>
        <v>0</v>
      </c>
      <c r="X174" s="705">
        <f t="shared" si="97"/>
        <v>1</v>
      </c>
      <c r="Y174" s="705">
        <f>IF(Overview!$C$13="Yes",1,0)</f>
        <v>0</v>
      </c>
      <c r="Z174" s="705">
        <f>IF(Y174=1,IF('Integrated Reduction'!$C$29="",1,('Integrated Reduction'!$C$29/100+1)),1)</f>
        <v>1</v>
      </c>
      <c r="AA174" s="705">
        <f>IF(Sampling!F182="Yes",1,0)</f>
        <v>0</v>
      </c>
      <c r="AB174" s="705">
        <f>IF(Sampling!L182="Yes",1,0)</f>
        <v>0</v>
      </c>
      <c r="AC174" s="705">
        <f>IF(Sampling!G182="Yes",1,0)</f>
        <v>0</v>
      </c>
      <c r="AD174" s="705">
        <f>IF(Sampling!H182="Yes",1,0)</f>
        <v>0</v>
      </c>
      <c r="AE174" s="705">
        <f>IF(Sampling!I182="Yes",1,0)</f>
        <v>0</v>
      </c>
      <c r="AF174" s="705">
        <f>IF(Sampling!J182="Yes",1,0)</f>
        <v>0</v>
      </c>
      <c r="AG174" s="706">
        <f>IF(Sampling!K182="Yes",1,0)</f>
        <v>0</v>
      </c>
      <c r="AH174" s="790">
        <f t="shared" ca="1" si="103"/>
        <v>0</v>
      </c>
      <c r="AI174" s="790">
        <f t="shared" ca="1" si="102"/>
        <v>0</v>
      </c>
      <c r="AJ174" s="790" t="e">
        <f t="shared" ca="1" si="14"/>
        <v>#N/A</v>
      </c>
      <c r="AK174" s="790">
        <f t="shared" ref="AK174:AN179" si="118">K174*AD174</f>
        <v>0</v>
      </c>
      <c r="AL174" s="790">
        <f t="shared" si="118"/>
        <v>0</v>
      </c>
      <c r="AM174" s="790" t="e">
        <f t="shared" ca="1" si="118"/>
        <v>#N/A</v>
      </c>
      <c r="AN174" s="790" t="e">
        <f t="shared" ca="1" si="118"/>
        <v>#N/A</v>
      </c>
      <c r="AO174" s="790">
        <f t="shared" ca="1" si="104"/>
        <v>0</v>
      </c>
      <c r="AP174" s="790">
        <f t="shared" ca="1" si="105"/>
        <v>0</v>
      </c>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c r="AMK174" s="1"/>
      <c r="AML174" s="1"/>
      <c r="AMM174" s="1"/>
      <c r="AMN174" s="1"/>
      <c r="AMO174" s="1"/>
      <c r="AMP174" s="1"/>
      <c r="AMQ174" s="1"/>
      <c r="AMR174" s="1"/>
      <c r="AMS174" s="1"/>
      <c r="AMT174" s="1"/>
      <c r="AMU174" s="1"/>
      <c r="AMV174" s="1"/>
      <c r="AMW174" s="1"/>
      <c r="AMX174" s="1"/>
      <c r="AMY174" s="1"/>
      <c r="AMZ174" s="1"/>
      <c r="ANA174" s="1"/>
      <c r="ANB174" s="1"/>
      <c r="ANC174" s="1"/>
      <c r="AND174" s="1"/>
      <c r="ANE174" s="1"/>
      <c r="ANF174" s="1"/>
      <c r="ANG174" s="1"/>
      <c r="ANH174" s="1"/>
      <c r="ANI174" s="1"/>
      <c r="ANJ174" s="1"/>
      <c r="ANK174" s="1"/>
      <c r="ANL174" s="1"/>
      <c r="ANM174" s="1"/>
      <c r="ANN174" s="1"/>
      <c r="ANO174" s="1"/>
      <c r="ANP174" s="1"/>
      <c r="ANQ174" s="1"/>
      <c r="ANR174" s="1"/>
      <c r="ANS174" s="1"/>
      <c r="ANT174" s="1"/>
      <c r="ANU174" s="1"/>
      <c r="ANV174" s="1"/>
      <c r="ANW174" s="1"/>
      <c r="ANX174" s="1"/>
      <c r="ANY174" s="1"/>
      <c r="ANZ174" s="1"/>
      <c r="AOA174" s="1"/>
      <c r="AOB174" s="1"/>
      <c r="AOC174" s="1"/>
      <c r="AOD174" s="1"/>
      <c r="AOE174" s="1"/>
      <c r="AOF174" s="1"/>
      <c r="AOG174" s="1"/>
      <c r="AOH174" s="1"/>
      <c r="AOI174" s="1"/>
      <c r="AOJ174" s="1"/>
      <c r="AOK174" s="1"/>
      <c r="AOL174" s="1"/>
      <c r="AOM174" s="1"/>
      <c r="AON174" s="1"/>
      <c r="AOO174" s="1"/>
      <c r="AOP174" s="1"/>
      <c r="AOQ174" s="1"/>
      <c r="AOR174" s="1"/>
      <c r="AOS174" s="1"/>
      <c r="AOT174" s="1"/>
      <c r="AOU174" s="1"/>
      <c r="AOV174" s="1"/>
      <c r="AOW174" s="1"/>
      <c r="AOX174" s="1"/>
      <c r="AOY174" s="1"/>
      <c r="AOZ174" s="1"/>
      <c r="APA174" s="1"/>
      <c r="APB174" s="1"/>
      <c r="APC174" s="1"/>
      <c r="APD174" s="1"/>
      <c r="APE174" s="1"/>
      <c r="APF174" s="1"/>
      <c r="APG174" s="1"/>
      <c r="APH174" s="1"/>
      <c r="API174" s="1"/>
      <c r="APJ174" s="1"/>
      <c r="APK174" s="1"/>
      <c r="APL174" s="1"/>
      <c r="APM174" s="1"/>
      <c r="APN174" s="1"/>
      <c r="APO174" s="1"/>
      <c r="APP174" s="1"/>
      <c r="APQ174" s="1"/>
      <c r="APR174" s="1"/>
      <c r="APS174" s="1"/>
      <c r="APT174" s="1"/>
      <c r="APU174" s="1"/>
      <c r="APV174" s="1"/>
      <c r="APW174" s="1"/>
      <c r="APX174" s="1"/>
      <c r="APY174" s="1"/>
      <c r="APZ174" s="1"/>
      <c r="AQA174" s="1"/>
      <c r="AQB174" s="1"/>
      <c r="AQC174" s="1"/>
      <c r="AQD174" s="1"/>
      <c r="AQE174" s="1"/>
      <c r="AQF174" s="1"/>
      <c r="AQG174" s="1"/>
      <c r="AQH174" s="1"/>
      <c r="AQI174" s="1"/>
      <c r="AQJ174" s="1"/>
      <c r="AQK174" s="1"/>
      <c r="AQL174" s="1"/>
      <c r="AQM174" s="1"/>
      <c r="AQN174" s="1"/>
      <c r="AQO174" s="1"/>
      <c r="AQP174" s="1"/>
      <c r="AQQ174" s="1"/>
      <c r="AQR174" s="1"/>
      <c r="AQS174" s="1"/>
      <c r="AQT174" s="1"/>
      <c r="AQU174" s="1"/>
      <c r="AQV174" s="1"/>
      <c r="AQW174" s="1"/>
      <c r="AQX174" s="1"/>
      <c r="AQY174" s="1"/>
      <c r="AQZ174" s="1"/>
      <c r="ARA174" s="1"/>
      <c r="ARB174" s="1"/>
      <c r="ARC174" s="1"/>
      <c r="ARD174" s="1"/>
      <c r="ARE174" s="1"/>
      <c r="ARF174" s="1"/>
      <c r="ARG174" s="1"/>
      <c r="ARH174" s="1"/>
      <c r="ARI174" s="1"/>
      <c r="ARJ174" s="1"/>
      <c r="ARK174" s="1"/>
      <c r="ARL174" s="1"/>
      <c r="ARM174" s="1"/>
      <c r="ARN174" s="1"/>
      <c r="ARO174" s="1"/>
      <c r="ARP174" s="1"/>
      <c r="ARQ174" s="1"/>
      <c r="ARR174" s="1"/>
      <c r="ARS174" s="1"/>
      <c r="ART174" s="1"/>
      <c r="ARU174" s="1"/>
      <c r="ARV174" s="1"/>
      <c r="ARW174" s="1"/>
      <c r="ARX174" s="1"/>
      <c r="ARY174" s="1"/>
      <c r="ARZ174" s="1"/>
      <c r="ASA174" s="1"/>
      <c r="ASB174" s="1"/>
      <c r="ASC174" s="1"/>
      <c r="ASD174" s="1"/>
      <c r="ASE174" s="1"/>
      <c r="ASF174" s="1"/>
      <c r="ASG174" s="1"/>
      <c r="ASH174" s="1"/>
      <c r="ASI174" s="1"/>
      <c r="ASJ174" s="1"/>
      <c r="ASK174" s="1"/>
      <c r="ASL174" s="1"/>
      <c r="ASM174" s="1"/>
      <c r="ASN174" s="1"/>
      <c r="ASO174" s="1"/>
      <c r="ASP174" s="1"/>
      <c r="ASQ174" s="1"/>
      <c r="ASR174" s="1"/>
      <c r="ASS174" s="1"/>
      <c r="AST174" s="1"/>
      <c r="ASU174" s="1"/>
      <c r="ASV174" s="1"/>
      <c r="ASW174" s="1"/>
      <c r="ASX174" s="1"/>
      <c r="ASY174" s="1"/>
      <c r="ASZ174" s="1"/>
      <c r="ATA174" s="1"/>
      <c r="ATB174" s="1"/>
      <c r="ATC174" s="1"/>
      <c r="ATD174" s="1"/>
      <c r="ATE174" s="1"/>
      <c r="ATF174" s="1"/>
      <c r="ATG174" s="1"/>
      <c r="ATH174" s="1"/>
      <c r="ATI174" s="1"/>
      <c r="ATJ174" s="1"/>
      <c r="ATK174" s="1"/>
      <c r="ATL174" s="1"/>
      <c r="ATM174" s="1"/>
      <c r="ATN174" s="1"/>
      <c r="ATO174" s="1"/>
      <c r="ATP174" s="1"/>
      <c r="ATQ174" s="1"/>
      <c r="ATR174" s="1"/>
      <c r="ATS174" s="1"/>
      <c r="ATT174" s="1"/>
      <c r="ATU174" s="1"/>
      <c r="ATV174" s="1"/>
      <c r="ATW174" s="1"/>
      <c r="ATX174" s="1"/>
      <c r="ATY174" s="1"/>
      <c r="ATZ174" s="1"/>
      <c r="AUA174" s="1"/>
      <c r="AUB174" s="1"/>
      <c r="AUC174" s="1"/>
      <c r="AUD174" s="1"/>
      <c r="AUE174" s="1"/>
      <c r="AUF174" s="1"/>
      <c r="AUG174" s="1"/>
      <c r="AUH174" s="1"/>
      <c r="AUI174" s="1"/>
      <c r="AUJ174" s="1"/>
      <c r="AUK174" s="1"/>
    </row>
    <row r="175" spans="1:1233" s="519" customFormat="1" ht="14.25">
      <c r="A175" s="53"/>
      <c r="B175" s="97" t="str">
        <f>IF('Client Info'!$E$113="Yes",'Client Info'!$E$61,"N/A")</f>
        <v>N/A</v>
      </c>
      <c r="C175" s="62" t="str">
        <f>IF(B175="ISO 14001",'Client Info'!$B113,"N/A")</f>
        <v>N/A</v>
      </c>
      <c r="D175" s="181"/>
      <c r="E175" s="834">
        <f>'Effective Employees'!F161</f>
        <v>0</v>
      </c>
      <c r="F175" s="831"/>
      <c r="G175" s="835">
        <f>BA$363</f>
        <v>0</v>
      </c>
      <c r="H175" s="835">
        <f ca="1">(1/3)*BA363*T175*V175*X175*Z175</f>
        <v>0</v>
      </c>
      <c r="I175" s="835">
        <f ca="1">(2/3)*BA363*T175*V175*X175*Z175</f>
        <v>0</v>
      </c>
      <c r="J175" s="835" t="e">
        <f ca="1">BA364*T175*V175*X175*Z175/$AA$10</f>
        <v>#N/A</v>
      </c>
      <c r="K175" s="835">
        <f>IF($K$19="",0,BA364*T175*V175*X175*Z175/$AA$10)</f>
        <v>0</v>
      </c>
      <c r="L175" s="835">
        <f>IF($L$19="",0,BA364*T175*V175*X175*Z175/$AA$10)</f>
        <v>0</v>
      </c>
      <c r="M175" s="836" t="e">
        <f ca="1">IF($M$19="",0,BA364*T175*V175*X175*Z175/$AA$10)</f>
        <v>#N/A</v>
      </c>
      <c r="N175" s="837" t="e">
        <f ca="1">BA364*T175*V175*X175*Z175/$AA$10</f>
        <v>#N/A</v>
      </c>
      <c r="O175" s="838">
        <f ca="1">BA365*T175*V175*X175*Z175</f>
        <v>0</v>
      </c>
      <c r="P175" s="53"/>
      <c r="Q175" s="53"/>
      <c r="R175" s="67"/>
      <c r="S175" s="386">
        <f>1</f>
        <v>1</v>
      </c>
      <c r="T175" s="386">
        <f t="shared" si="95"/>
        <v>1</v>
      </c>
      <c r="U175" s="707">
        <f ca="1">'Adjustment Factors'!AP561</f>
        <v>0</v>
      </c>
      <c r="V175" s="208">
        <f t="shared" ca="1" si="96"/>
        <v>1</v>
      </c>
      <c r="W175" s="67">
        <f>-'Client Info'!$C$55/100</f>
        <v>0</v>
      </c>
      <c r="X175" s="67">
        <f t="shared" si="97"/>
        <v>1</v>
      </c>
      <c r="Y175" s="67">
        <f>IF(Overview!$C$14="Yes",1,0)</f>
        <v>0</v>
      </c>
      <c r="Z175" s="67">
        <f>IF(Y175=1,IF('Integrated Reduction'!$C$29="",1,('Integrated Reduction'!$C$29/100+1)),1)</f>
        <v>1</v>
      </c>
      <c r="AA175" s="67">
        <f>IF(Sampling!F183="Yes",1,0)</f>
        <v>0</v>
      </c>
      <c r="AB175" s="67">
        <f>IF(Sampling!L183="Yes",1,0)</f>
        <v>0</v>
      </c>
      <c r="AC175" s="67">
        <f>IF(Sampling!G183="Yes",1,0)</f>
        <v>0</v>
      </c>
      <c r="AD175" s="67">
        <f>IF(Sampling!H183="Yes",1,0)</f>
        <v>0</v>
      </c>
      <c r="AE175" s="67">
        <f>IF(Sampling!I183="Yes",1,0)</f>
        <v>0</v>
      </c>
      <c r="AF175" s="67">
        <f>IF(Sampling!J183="Yes",1,0)</f>
        <v>0</v>
      </c>
      <c r="AG175" s="708">
        <f>IF(Sampling!K183="Yes",1,0)</f>
        <v>0</v>
      </c>
      <c r="AH175" s="791">
        <f t="shared" ca="1" si="103"/>
        <v>0</v>
      </c>
      <c r="AI175" s="791">
        <f t="shared" ca="1" si="102"/>
        <v>0</v>
      </c>
      <c r="AJ175" s="791" t="e">
        <f t="shared" ca="1" si="14"/>
        <v>#N/A</v>
      </c>
      <c r="AK175" s="791">
        <f t="shared" si="118"/>
        <v>0</v>
      </c>
      <c r="AL175" s="791">
        <f t="shared" si="118"/>
        <v>0</v>
      </c>
      <c r="AM175" s="791" t="e">
        <f t="shared" ca="1" si="118"/>
        <v>#N/A</v>
      </c>
      <c r="AN175" s="791" t="e">
        <f t="shared" ca="1" si="118"/>
        <v>#N/A</v>
      </c>
      <c r="AO175" s="791">
        <f t="shared" ca="1" si="104"/>
        <v>0</v>
      </c>
      <c r="AP175" s="791">
        <f t="shared" ca="1" si="105"/>
        <v>0</v>
      </c>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c r="AMK175" s="1"/>
      <c r="AML175" s="1"/>
      <c r="AMM175" s="1"/>
      <c r="AMN175" s="1"/>
      <c r="AMO175" s="1"/>
      <c r="AMP175" s="1"/>
      <c r="AMQ175" s="1"/>
      <c r="AMR175" s="1"/>
      <c r="AMS175" s="1"/>
      <c r="AMT175" s="1"/>
      <c r="AMU175" s="1"/>
      <c r="AMV175" s="1"/>
      <c r="AMW175" s="1"/>
      <c r="AMX175" s="1"/>
      <c r="AMY175" s="1"/>
      <c r="AMZ175" s="1"/>
      <c r="ANA175" s="1"/>
      <c r="ANB175" s="1"/>
      <c r="ANC175" s="1"/>
      <c r="AND175" s="1"/>
      <c r="ANE175" s="1"/>
      <c r="ANF175" s="1"/>
      <c r="ANG175" s="1"/>
      <c r="ANH175" s="1"/>
      <c r="ANI175" s="1"/>
      <c r="ANJ175" s="1"/>
      <c r="ANK175" s="1"/>
      <c r="ANL175" s="1"/>
      <c r="ANM175" s="1"/>
      <c r="ANN175" s="1"/>
      <c r="ANO175" s="1"/>
      <c r="ANP175" s="1"/>
      <c r="ANQ175" s="1"/>
      <c r="ANR175" s="1"/>
      <c r="ANS175" s="1"/>
      <c r="ANT175" s="1"/>
      <c r="ANU175" s="1"/>
      <c r="ANV175" s="1"/>
      <c r="ANW175" s="1"/>
      <c r="ANX175" s="1"/>
      <c r="ANY175" s="1"/>
      <c r="ANZ175" s="1"/>
      <c r="AOA175" s="1"/>
      <c r="AOB175" s="1"/>
      <c r="AOC175" s="1"/>
      <c r="AOD175" s="1"/>
      <c r="AOE175" s="1"/>
      <c r="AOF175" s="1"/>
      <c r="AOG175" s="1"/>
      <c r="AOH175" s="1"/>
      <c r="AOI175" s="1"/>
      <c r="AOJ175" s="1"/>
      <c r="AOK175" s="1"/>
      <c r="AOL175" s="1"/>
      <c r="AOM175" s="1"/>
      <c r="AON175" s="1"/>
      <c r="AOO175" s="1"/>
      <c r="AOP175" s="1"/>
      <c r="AOQ175" s="1"/>
      <c r="AOR175" s="1"/>
      <c r="AOS175" s="1"/>
      <c r="AOT175" s="1"/>
      <c r="AOU175" s="1"/>
      <c r="AOV175" s="1"/>
      <c r="AOW175" s="1"/>
      <c r="AOX175" s="1"/>
      <c r="AOY175" s="1"/>
      <c r="AOZ175" s="1"/>
      <c r="APA175" s="1"/>
      <c r="APB175" s="1"/>
      <c r="APC175" s="1"/>
      <c r="APD175" s="1"/>
      <c r="APE175" s="1"/>
      <c r="APF175" s="1"/>
      <c r="APG175" s="1"/>
      <c r="APH175" s="1"/>
      <c r="API175" s="1"/>
      <c r="APJ175" s="1"/>
      <c r="APK175" s="1"/>
      <c r="APL175" s="1"/>
      <c r="APM175" s="1"/>
      <c r="APN175" s="1"/>
      <c r="APO175" s="1"/>
      <c r="APP175" s="1"/>
      <c r="APQ175" s="1"/>
      <c r="APR175" s="1"/>
      <c r="APS175" s="1"/>
      <c r="APT175" s="1"/>
      <c r="APU175" s="1"/>
      <c r="APV175" s="1"/>
      <c r="APW175" s="1"/>
      <c r="APX175" s="1"/>
      <c r="APY175" s="1"/>
      <c r="APZ175" s="1"/>
      <c r="AQA175" s="1"/>
      <c r="AQB175" s="1"/>
      <c r="AQC175" s="1"/>
      <c r="AQD175" s="1"/>
      <c r="AQE175" s="1"/>
      <c r="AQF175" s="1"/>
      <c r="AQG175" s="1"/>
      <c r="AQH175" s="1"/>
      <c r="AQI175" s="1"/>
      <c r="AQJ175" s="1"/>
      <c r="AQK175" s="1"/>
      <c r="AQL175" s="1"/>
      <c r="AQM175" s="1"/>
      <c r="AQN175" s="1"/>
      <c r="AQO175" s="1"/>
      <c r="AQP175" s="1"/>
      <c r="AQQ175" s="1"/>
      <c r="AQR175" s="1"/>
      <c r="AQS175" s="1"/>
      <c r="AQT175" s="1"/>
      <c r="AQU175" s="1"/>
      <c r="AQV175" s="1"/>
      <c r="AQW175" s="1"/>
      <c r="AQX175" s="1"/>
      <c r="AQY175" s="1"/>
      <c r="AQZ175" s="1"/>
      <c r="ARA175" s="1"/>
      <c r="ARB175" s="1"/>
      <c r="ARC175" s="1"/>
      <c r="ARD175" s="1"/>
      <c r="ARE175" s="1"/>
      <c r="ARF175" s="1"/>
      <c r="ARG175" s="1"/>
      <c r="ARH175" s="1"/>
      <c r="ARI175" s="1"/>
      <c r="ARJ175" s="1"/>
      <c r="ARK175" s="1"/>
      <c r="ARL175" s="1"/>
      <c r="ARM175" s="1"/>
      <c r="ARN175" s="1"/>
      <c r="ARO175" s="1"/>
      <c r="ARP175" s="1"/>
      <c r="ARQ175" s="1"/>
      <c r="ARR175" s="1"/>
      <c r="ARS175" s="1"/>
      <c r="ART175" s="1"/>
      <c r="ARU175" s="1"/>
      <c r="ARV175" s="1"/>
      <c r="ARW175" s="1"/>
      <c r="ARX175" s="1"/>
      <c r="ARY175" s="1"/>
      <c r="ARZ175" s="1"/>
      <c r="ASA175" s="1"/>
      <c r="ASB175" s="1"/>
      <c r="ASC175" s="1"/>
      <c r="ASD175" s="1"/>
      <c r="ASE175" s="1"/>
      <c r="ASF175" s="1"/>
      <c r="ASG175" s="1"/>
      <c r="ASH175" s="1"/>
      <c r="ASI175" s="1"/>
      <c r="ASJ175" s="1"/>
      <c r="ASK175" s="1"/>
      <c r="ASL175" s="1"/>
      <c r="ASM175" s="1"/>
      <c r="ASN175" s="1"/>
      <c r="ASO175" s="1"/>
      <c r="ASP175" s="1"/>
      <c r="ASQ175" s="1"/>
      <c r="ASR175" s="1"/>
      <c r="ASS175" s="1"/>
      <c r="AST175" s="1"/>
      <c r="ASU175" s="1"/>
      <c r="ASV175" s="1"/>
      <c r="ASW175" s="1"/>
      <c r="ASX175" s="1"/>
      <c r="ASY175" s="1"/>
      <c r="ASZ175" s="1"/>
      <c r="ATA175" s="1"/>
      <c r="ATB175" s="1"/>
      <c r="ATC175" s="1"/>
      <c r="ATD175" s="1"/>
      <c r="ATE175" s="1"/>
      <c r="ATF175" s="1"/>
      <c r="ATG175" s="1"/>
      <c r="ATH175" s="1"/>
      <c r="ATI175" s="1"/>
      <c r="ATJ175" s="1"/>
      <c r="ATK175" s="1"/>
      <c r="ATL175" s="1"/>
      <c r="ATM175" s="1"/>
      <c r="ATN175" s="1"/>
      <c r="ATO175" s="1"/>
      <c r="ATP175" s="1"/>
      <c r="ATQ175" s="1"/>
      <c r="ATR175" s="1"/>
      <c r="ATS175" s="1"/>
      <c r="ATT175" s="1"/>
      <c r="ATU175" s="1"/>
      <c r="ATV175" s="1"/>
      <c r="ATW175" s="1"/>
      <c r="ATX175" s="1"/>
      <c r="ATY175" s="1"/>
      <c r="ATZ175" s="1"/>
      <c r="AUA175" s="1"/>
      <c r="AUB175" s="1"/>
      <c r="AUC175" s="1"/>
      <c r="AUD175" s="1"/>
      <c r="AUE175" s="1"/>
      <c r="AUF175" s="1"/>
      <c r="AUG175" s="1"/>
      <c r="AUH175" s="1"/>
      <c r="AUI175" s="1"/>
      <c r="AUJ175" s="1"/>
      <c r="AUK175" s="1"/>
    </row>
    <row r="176" spans="1:1233" s="519" customFormat="1" ht="14.25">
      <c r="A176" s="53"/>
      <c r="B176" s="98" t="str">
        <f>IF('Client Info'!$F$113="Yes",'Client Info'!$F$61,"N/A")</f>
        <v>N/A</v>
      </c>
      <c r="C176" s="99" t="str">
        <f>IF(B176="ISO 45001",'Client Info'!$B113,"N/A")</f>
        <v>N/A</v>
      </c>
      <c r="D176" s="182"/>
      <c r="E176" s="839">
        <f>'Effective Employees'!F162</f>
        <v>0</v>
      </c>
      <c r="F176" s="831"/>
      <c r="G176" s="840">
        <f>BA$378</f>
        <v>0</v>
      </c>
      <c r="H176" s="840">
        <f ca="1">(1/3)*BA378*T176*V176*X176*Z176</f>
        <v>0</v>
      </c>
      <c r="I176" s="840">
        <f ca="1">(2/3)*BA378*T176*V176*X176*Z176</f>
        <v>0</v>
      </c>
      <c r="J176" s="840" t="e">
        <f ca="1">BA379*T176*V176*X176*Z176/$AA$10</f>
        <v>#N/A</v>
      </c>
      <c r="K176" s="840">
        <f>IF($K$19="",0,BA379*T176*V176*X176*Z176/$AA$10)</f>
        <v>0</v>
      </c>
      <c r="L176" s="840">
        <f>IF($L$19="",0,BA379*T176*V176*X176*Z176/$AA$10)</f>
        <v>0</v>
      </c>
      <c r="M176" s="841" t="e">
        <f ca="1">IF($M$19="",0,BA379*T176*V176*X176*Z176/$AA$10)</f>
        <v>#N/A</v>
      </c>
      <c r="N176" s="841" t="e">
        <f ca="1">BA379*T176*V176*X176*Z176/$AA$10</f>
        <v>#N/A</v>
      </c>
      <c r="O176" s="842">
        <f ca="1">BA380*T176*V176*X176*Z176</f>
        <v>0</v>
      </c>
      <c r="P176" s="53"/>
      <c r="Q176" s="53"/>
      <c r="R176" s="67"/>
      <c r="S176" s="709">
        <f>1</f>
        <v>1</v>
      </c>
      <c r="T176" s="709">
        <f t="shared" si="95"/>
        <v>1</v>
      </c>
      <c r="U176" s="710">
        <f ca="1">'Adjustment Factors'!BC561</f>
        <v>0</v>
      </c>
      <c r="V176" s="711">
        <f t="shared" ca="1" si="96"/>
        <v>1</v>
      </c>
      <c r="W176" s="712">
        <f>-'Client Info'!$C$55/100</f>
        <v>0</v>
      </c>
      <c r="X176" s="712">
        <f t="shared" si="97"/>
        <v>1</v>
      </c>
      <c r="Y176" s="712">
        <f>IF(Overview!$C$15="Yes",1,0)</f>
        <v>0</v>
      </c>
      <c r="Z176" s="712">
        <f>IF(Y176=1,IF('Integrated Reduction'!$C$29="",1,('Integrated Reduction'!$C$29/100+1)),1)</f>
        <v>1</v>
      </c>
      <c r="AA176" s="712">
        <f>IF(Sampling!F184="Yes",1,0)</f>
        <v>0</v>
      </c>
      <c r="AB176" s="712">
        <f>IF(Sampling!L184="Yes",1,0)</f>
        <v>0</v>
      </c>
      <c r="AC176" s="712">
        <f>IF(Sampling!G184="Yes",1,0)</f>
        <v>0</v>
      </c>
      <c r="AD176" s="712">
        <f>IF(Sampling!H184="Yes",1,0)</f>
        <v>0</v>
      </c>
      <c r="AE176" s="712">
        <f>IF(Sampling!I184="Yes",1,0)</f>
        <v>0</v>
      </c>
      <c r="AF176" s="712">
        <f>IF(Sampling!J184="Yes",1,0)</f>
        <v>0</v>
      </c>
      <c r="AG176" s="713">
        <f>IF(Sampling!K184="Yes",1,0)</f>
        <v>0</v>
      </c>
      <c r="AH176" s="792">
        <f t="shared" ca="1" si="103"/>
        <v>0</v>
      </c>
      <c r="AI176" s="792">
        <f t="shared" ca="1" si="102"/>
        <v>0</v>
      </c>
      <c r="AJ176" s="792" t="e">
        <f t="shared" ca="1" si="14"/>
        <v>#N/A</v>
      </c>
      <c r="AK176" s="792">
        <f t="shared" si="118"/>
        <v>0</v>
      </c>
      <c r="AL176" s="792">
        <f t="shared" si="118"/>
        <v>0</v>
      </c>
      <c r="AM176" s="792" t="e">
        <f t="shared" ca="1" si="118"/>
        <v>#N/A</v>
      </c>
      <c r="AN176" s="792" t="e">
        <f t="shared" ca="1" si="118"/>
        <v>#N/A</v>
      </c>
      <c r="AO176" s="792">
        <f t="shared" ca="1" si="104"/>
        <v>0</v>
      </c>
      <c r="AP176" s="792">
        <f t="shared" ca="1" si="105"/>
        <v>0</v>
      </c>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c r="AMK176" s="1"/>
      <c r="AML176" s="1"/>
      <c r="AMM176" s="1"/>
      <c r="AMN176" s="1"/>
      <c r="AMO176" s="1"/>
      <c r="AMP176" s="1"/>
      <c r="AMQ176" s="1"/>
      <c r="AMR176" s="1"/>
      <c r="AMS176" s="1"/>
      <c r="AMT176" s="1"/>
      <c r="AMU176" s="1"/>
      <c r="AMV176" s="1"/>
      <c r="AMW176" s="1"/>
      <c r="AMX176" s="1"/>
      <c r="AMY176" s="1"/>
      <c r="AMZ176" s="1"/>
      <c r="ANA176" s="1"/>
      <c r="ANB176" s="1"/>
      <c r="ANC176" s="1"/>
      <c r="AND176" s="1"/>
      <c r="ANE176" s="1"/>
      <c r="ANF176" s="1"/>
      <c r="ANG176" s="1"/>
      <c r="ANH176" s="1"/>
      <c r="ANI176" s="1"/>
      <c r="ANJ176" s="1"/>
      <c r="ANK176" s="1"/>
      <c r="ANL176" s="1"/>
      <c r="ANM176" s="1"/>
      <c r="ANN176" s="1"/>
      <c r="ANO176" s="1"/>
      <c r="ANP176" s="1"/>
      <c r="ANQ176" s="1"/>
      <c r="ANR176" s="1"/>
      <c r="ANS176" s="1"/>
      <c r="ANT176" s="1"/>
      <c r="ANU176" s="1"/>
      <c r="ANV176" s="1"/>
      <c r="ANW176" s="1"/>
      <c r="ANX176" s="1"/>
      <c r="ANY176" s="1"/>
      <c r="ANZ176" s="1"/>
      <c r="AOA176" s="1"/>
      <c r="AOB176" s="1"/>
      <c r="AOC176" s="1"/>
      <c r="AOD176" s="1"/>
      <c r="AOE176" s="1"/>
      <c r="AOF176" s="1"/>
      <c r="AOG176" s="1"/>
      <c r="AOH176" s="1"/>
      <c r="AOI176" s="1"/>
      <c r="AOJ176" s="1"/>
      <c r="AOK176" s="1"/>
      <c r="AOL176" s="1"/>
      <c r="AOM176" s="1"/>
      <c r="AON176" s="1"/>
      <c r="AOO176" s="1"/>
      <c r="AOP176" s="1"/>
      <c r="AOQ176" s="1"/>
      <c r="AOR176" s="1"/>
      <c r="AOS176" s="1"/>
      <c r="AOT176" s="1"/>
      <c r="AOU176" s="1"/>
      <c r="AOV176" s="1"/>
      <c r="AOW176" s="1"/>
      <c r="AOX176" s="1"/>
      <c r="AOY176" s="1"/>
      <c r="AOZ176" s="1"/>
      <c r="APA176" s="1"/>
      <c r="APB176" s="1"/>
      <c r="APC176" s="1"/>
      <c r="APD176" s="1"/>
      <c r="APE176" s="1"/>
      <c r="APF176" s="1"/>
      <c r="APG176" s="1"/>
      <c r="APH176" s="1"/>
      <c r="API176" s="1"/>
      <c r="APJ176" s="1"/>
      <c r="APK176" s="1"/>
      <c r="APL176" s="1"/>
      <c r="APM176" s="1"/>
      <c r="APN176" s="1"/>
      <c r="APO176" s="1"/>
      <c r="APP176" s="1"/>
      <c r="APQ176" s="1"/>
      <c r="APR176" s="1"/>
      <c r="APS176" s="1"/>
      <c r="APT176" s="1"/>
      <c r="APU176" s="1"/>
      <c r="APV176" s="1"/>
      <c r="APW176" s="1"/>
      <c r="APX176" s="1"/>
      <c r="APY176" s="1"/>
      <c r="APZ176" s="1"/>
      <c r="AQA176" s="1"/>
      <c r="AQB176" s="1"/>
      <c r="AQC176" s="1"/>
      <c r="AQD176" s="1"/>
      <c r="AQE176" s="1"/>
      <c r="AQF176" s="1"/>
      <c r="AQG176" s="1"/>
      <c r="AQH176" s="1"/>
      <c r="AQI176" s="1"/>
      <c r="AQJ176" s="1"/>
      <c r="AQK176" s="1"/>
      <c r="AQL176" s="1"/>
      <c r="AQM176" s="1"/>
      <c r="AQN176" s="1"/>
      <c r="AQO176" s="1"/>
      <c r="AQP176" s="1"/>
      <c r="AQQ176" s="1"/>
      <c r="AQR176" s="1"/>
      <c r="AQS176" s="1"/>
      <c r="AQT176" s="1"/>
      <c r="AQU176" s="1"/>
      <c r="AQV176" s="1"/>
      <c r="AQW176" s="1"/>
      <c r="AQX176" s="1"/>
      <c r="AQY176" s="1"/>
      <c r="AQZ176" s="1"/>
      <c r="ARA176" s="1"/>
      <c r="ARB176" s="1"/>
      <c r="ARC176" s="1"/>
      <c r="ARD176" s="1"/>
      <c r="ARE176" s="1"/>
      <c r="ARF176" s="1"/>
      <c r="ARG176" s="1"/>
      <c r="ARH176" s="1"/>
      <c r="ARI176" s="1"/>
      <c r="ARJ176" s="1"/>
      <c r="ARK176" s="1"/>
      <c r="ARL176" s="1"/>
      <c r="ARM176" s="1"/>
      <c r="ARN176" s="1"/>
      <c r="ARO176" s="1"/>
      <c r="ARP176" s="1"/>
      <c r="ARQ176" s="1"/>
      <c r="ARR176" s="1"/>
      <c r="ARS176" s="1"/>
      <c r="ART176" s="1"/>
      <c r="ARU176" s="1"/>
      <c r="ARV176" s="1"/>
      <c r="ARW176" s="1"/>
      <c r="ARX176" s="1"/>
      <c r="ARY176" s="1"/>
      <c r="ARZ176" s="1"/>
      <c r="ASA176" s="1"/>
      <c r="ASB176" s="1"/>
      <c r="ASC176" s="1"/>
      <c r="ASD176" s="1"/>
      <c r="ASE176" s="1"/>
      <c r="ASF176" s="1"/>
      <c r="ASG176" s="1"/>
      <c r="ASH176" s="1"/>
      <c r="ASI176" s="1"/>
      <c r="ASJ176" s="1"/>
      <c r="ASK176" s="1"/>
      <c r="ASL176" s="1"/>
      <c r="ASM176" s="1"/>
      <c r="ASN176" s="1"/>
      <c r="ASO176" s="1"/>
      <c r="ASP176" s="1"/>
      <c r="ASQ176" s="1"/>
      <c r="ASR176" s="1"/>
      <c r="ASS176" s="1"/>
      <c r="AST176" s="1"/>
      <c r="ASU176" s="1"/>
      <c r="ASV176" s="1"/>
      <c r="ASW176" s="1"/>
      <c r="ASX176" s="1"/>
      <c r="ASY176" s="1"/>
      <c r="ASZ176" s="1"/>
      <c r="ATA176" s="1"/>
      <c r="ATB176" s="1"/>
      <c r="ATC176" s="1"/>
      <c r="ATD176" s="1"/>
      <c r="ATE176" s="1"/>
      <c r="ATF176" s="1"/>
      <c r="ATG176" s="1"/>
      <c r="ATH176" s="1"/>
      <c r="ATI176" s="1"/>
      <c r="ATJ176" s="1"/>
      <c r="ATK176" s="1"/>
      <c r="ATL176" s="1"/>
      <c r="ATM176" s="1"/>
      <c r="ATN176" s="1"/>
      <c r="ATO176" s="1"/>
      <c r="ATP176" s="1"/>
      <c r="ATQ176" s="1"/>
      <c r="ATR176" s="1"/>
      <c r="ATS176" s="1"/>
      <c r="ATT176" s="1"/>
      <c r="ATU176" s="1"/>
      <c r="ATV176" s="1"/>
      <c r="ATW176" s="1"/>
      <c r="ATX176" s="1"/>
      <c r="ATY176" s="1"/>
      <c r="ATZ176" s="1"/>
      <c r="AUA176" s="1"/>
      <c r="AUB176" s="1"/>
      <c r="AUC176" s="1"/>
      <c r="AUD176" s="1"/>
      <c r="AUE176" s="1"/>
      <c r="AUF176" s="1"/>
      <c r="AUG176" s="1"/>
      <c r="AUH176" s="1"/>
      <c r="AUI176" s="1"/>
      <c r="AUJ176" s="1"/>
      <c r="AUK176" s="1"/>
    </row>
    <row r="177" spans="1:1233" s="519" customFormat="1" ht="14.25">
      <c r="A177" s="53"/>
      <c r="B177" s="95" t="str">
        <f>IF('Client Info'!$D$114="Yes",'Client Info'!$D$61,"N/A")</f>
        <v>N/A</v>
      </c>
      <c r="C177" s="96" t="str">
        <f>IF(B177="ISO 9001",'Client Info'!$B114,"N/A")</f>
        <v>N/A</v>
      </c>
      <c r="D177" s="180"/>
      <c r="E177" s="843">
        <f>'Effective Employees'!F163</f>
        <v>0</v>
      </c>
      <c r="F177" s="831"/>
      <c r="G177" s="832">
        <f>BB$345</f>
        <v>0</v>
      </c>
      <c r="H177" s="832">
        <f ca="1">(1/3)*BB345*T177*V177*X177*Z177</f>
        <v>0</v>
      </c>
      <c r="I177" s="832">
        <f ca="1">(2/3)*BB345*T177*V177*X177*Z177</f>
        <v>0</v>
      </c>
      <c r="J177" s="832" t="e">
        <f ca="1">BB346*T177*V177*X177*Z177/$AA$10</f>
        <v>#N/A</v>
      </c>
      <c r="K177" s="832">
        <f>IF($K$19="",0,BB346*T177*V177*X177*Z177/$AA$10)</f>
        <v>0</v>
      </c>
      <c r="L177" s="832">
        <f>IF($L$19="",0,BB346*T177*V177*X177*Z177/$AA$10)</f>
        <v>0</v>
      </c>
      <c r="M177" s="833" t="e">
        <f ca="1">IF($M$19="",0,BB346*T177*V177*X177*Z177/$AA$10)</f>
        <v>#N/A</v>
      </c>
      <c r="N177" s="844" t="e">
        <f ca="1">BB346*T177*V177*X177*Z177/$AA$10</f>
        <v>#N/A</v>
      </c>
      <c r="O177" s="436">
        <f ca="1">BB347*T177*V177*X177*Z177</f>
        <v>0</v>
      </c>
      <c r="P177" s="53"/>
      <c r="Q177" s="53"/>
      <c r="R177" s="67"/>
      <c r="S177" s="702">
        <f>1</f>
        <v>1</v>
      </c>
      <c r="T177" s="702">
        <f t="shared" si="95"/>
        <v>1</v>
      </c>
      <c r="U177" s="703">
        <f ca="1">'Adjustment Factors'!AA562</f>
        <v>0</v>
      </c>
      <c r="V177" s="704">
        <f t="shared" ca="1" si="96"/>
        <v>1</v>
      </c>
      <c r="W177" s="705">
        <f>-'Client Info'!$C$55/100</f>
        <v>0</v>
      </c>
      <c r="X177" s="705">
        <f t="shared" si="97"/>
        <v>1</v>
      </c>
      <c r="Y177" s="705">
        <f>IF(Overview!$C$13="Yes",1,0)</f>
        <v>0</v>
      </c>
      <c r="Z177" s="705">
        <f>IF(Y177=1,IF('Integrated Reduction'!$C$29="",1,('Integrated Reduction'!$C$29/100+1)),1)</f>
        <v>1</v>
      </c>
      <c r="AA177" s="705">
        <f>IF(Sampling!F185="Yes",1,0)</f>
        <v>0</v>
      </c>
      <c r="AB177" s="705">
        <f>IF(Sampling!L185="Yes",1,0)</f>
        <v>0</v>
      </c>
      <c r="AC177" s="705">
        <f>IF(Sampling!G185="Yes",1,0)</f>
        <v>0</v>
      </c>
      <c r="AD177" s="705">
        <f>IF(Sampling!H185="Yes",1,0)</f>
        <v>0</v>
      </c>
      <c r="AE177" s="705">
        <f>IF(Sampling!I185="Yes",1,0)</f>
        <v>0</v>
      </c>
      <c r="AF177" s="705">
        <f>IF(Sampling!J185="Yes",1,0)</f>
        <v>0</v>
      </c>
      <c r="AG177" s="706">
        <f>IF(Sampling!K185="Yes",1,0)</f>
        <v>0</v>
      </c>
      <c r="AH177" s="790">
        <f t="shared" ca="1" si="103"/>
        <v>0</v>
      </c>
      <c r="AI177" s="790">
        <f t="shared" ca="1" si="102"/>
        <v>0</v>
      </c>
      <c r="AJ177" s="790" t="e">
        <f t="shared" ca="1" si="14"/>
        <v>#N/A</v>
      </c>
      <c r="AK177" s="790">
        <f t="shared" si="118"/>
        <v>0</v>
      </c>
      <c r="AL177" s="790">
        <f t="shared" si="118"/>
        <v>0</v>
      </c>
      <c r="AM177" s="790" t="e">
        <f t="shared" ca="1" si="118"/>
        <v>#N/A</v>
      </c>
      <c r="AN177" s="790" t="e">
        <f t="shared" ca="1" si="118"/>
        <v>#N/A</v>
      </c>
      <c r="AO177" s="790">
        <f t="shared" ca="1" si="104"/>
        <v>0</v>
      </c>
      <c r="AP177" s="790">
        <f t="shared" ca="1" si="105"/>
        <v>0</v>
      </c>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c r="AMK177" s="1"/>
      <c r="AML177" s="1"/>
      <c r="AMM177" s="1"/>
      <c r="AMN177" s="1"/>
      <c r="AMO177" s="1"/>
      <c r="AMP177" s="1"/>
      <c r="AMQ177" s="1"/>
      <c r="AMR177" s="1"/>
      <c r="AMS177" s="1"/>
      <c r="AMT177" s="1"/>
      <c r="AMU177" s="1"/>
      <c r="AMV177" s="1"/>
      <c r="AMW177" s="1"/>
      <c r="AMX177" s="1"/>
      <c r="AMY177" s="1"/>
      <c r="AMZ177" s="1"/>
      <c r="ANA177" s="1"/>
      <c r="ANB177" s="1"/>
      <c r="ANC177" s="1"/>
      <c r="AND177" s="1"/>
      <c r="ANE177" s="1"/>
      <c r="ANF177" s="1"/>
      <c r="ANG177" s="1"/>
      <c r="ANH177" s="1"/>
      <c r="ANI177" s="1"/>
      <c r="ANJ177" s="1"/>
      <c r="ANK177" s="1"/>
      <c r="ANL177" s="1"/>
      <c r="ANM177" s="1"/>
      <c r="ANN177" s="1"/>
      <c r="ANO177" s="1"/>
      <c r="ANP177" s="1"/>
      <c r="ANQ177" s="1"/>
      <c r="ANR177" s="1"/>
      <c r="ANS177" s="1"/>
      <c r="ANT177" s="1"/>
      <c r="ANU177" s="1"/>
      <c r="ANV177" s="1"/>
      <c r="ANW177" s="1"/>
      <c r="ANX177" s="1"/>
      <c r="ANY177" s="1"/>
      <c r="ANZ177" s="1"/>
      <c r="AOA177" s="1"/>
      <c r="AOB177" s="1"/>
      <c r="AOC177" s="1"/>
      <c r="AOD177" s="1"/>
      <c r="AOE177" s="1"/>
      <c r="AOF177" s="1"/>
      <c r="AOG177" s="1"/>
      <c r="AOH177" s="1"/>
      <c r="AOI177" s="1"/>
      <c r="AOJ177" s="1"/>
      <c r="AOK177" s="1"/>
      <c r="AOL177" s="1"/>
      <c r="AOM177" s="1"/>
      <c r="AON177" s="1"/>
      <c r="AOO177" s="1"/>
      <c r="AOP177" s="1"/>
      <c r="AOQ177" s="1"/>
      <c r="AOR177" s="1"/>
      <c r="AOS177" s="1"/>
      <c r="AOT177" s="1"/>
      <c r="AOU177" s="1"/>
      <c r="AOV177" s="1"/>
      <c r="AOW177" s="1"/>
      <c r="AOX177" s="1"/>
      <c r="AOY177" s="1"/>
      <c r="AOZ177" s="1"/>
      <c r="APA177" s="1"/>
      <c r="APB177" s="1"/>
      <c r="APC177" s="1"/>
      <c r="APD177" s="1"/>
      <c r="APE177" s="1"/>
      <c r="APF177" s="1"/>
      <c r="APG177" s="1"/>
      <c r="APH177" s="1"/>
      <c r="API177" s="1"/>
      <c r="APJ177" s="1"/>
      <c r="APK177" s="1"/>
      <c r="APL177" s="1"/>
      <c r="APM177" s="1"/>
      <c r="APN177" s="1"/>
      <c r="APO177" s="1"/>
      <c r="APP177" s="1"/>
      <c r="APQ177" s="1"/>
      <c r="APR177" s="1"/>
      <c r="APS177" s="1"/>
      <c r="APT177" s="1"/>
      <c r="APU177" s="1"/>
      <c r="APV177" s="1"/>
      <c r="APW177" s="1"/>
      <c r="APX177" s="1"/>
      <c r="APY177" s="1"/>
      <c r="APZ177" s="1"/>
      <c r="AQA177" s="1"/>
      <c r="AQB177" s="1"/>
      <c r="AQC177" s="1"/>
      <c r="AQD177" s="1"/>
      <c r="AQE177" s="1"/>
      <c r="AQF177" s="1"/>
      <c r="AQG177" s="1"/>
      <c r="AQH177" s="1"/>
      <c r="AQI177" s="1"/>
      <c r="AQJ177" s="1"/>
      <c r="AQK177" s="1"/>
      <c r="AQL177" s="1"/>
      <c r="AQM177" s="1"/>
      <c r="AQN177" s="1"/>
      <c r="AQO177" s="1"/>
      <c r="AQP177" s="1"/>
      <c r="AQQ177" s="1"/>
      <c r="AQR177" s="1"/>
      <c r="AQS177" s="1"/>
      <c r="AQT177" s="1"/>
      <c r="AQU177" s="1"/>
      <c r="AQV177" s="1"/>
      <c r="AQW177" s="1"/>
      <c r="AQX177" s="1"/>
      <c r="AQY177" s="1"/>
      <c r="AQZ177" s="1"/>
      <c r="ARA177" s="1"/>
      <c r="ARB177" s="1"/>
      <c r="ARC177" s="1"/>
      <c r="ARD177" s="1"/>
      <c r="ARE177" s="1"/>
      <c r="ARF177" s="1"/>
      <c r="ARG177" s="1"/>
      <c r="ARH177" s="1"/>
      <c r="ARI177" s="1"/>
      <c r="ARJ177" s="1"/>
      <c r="ARK177" s="1"/>
      <c r="ARL177" s="1"/>
      <c r="ARM177" s="1"/>
      <c r="ARN177" s="1"/>
      <c r="ARO177" s="1"/>
      <c r="ARP177" s="1"/>
      <c r="ARQ177" s="1"/>
      <c r="ARR177" s="1"/>
      <c r="ARS177" s="1"/>
      <c r="ART177" s="1"/>
      <c r="ARU177" s="1"/>
      <c r="ARV177" s="1"/>
      <c r="ARW177" s="1"/>
      <c r="ARX177" s="1"/>
      <c r="ARY177" s="1"/>
      <c r="ARZ177" s="1"/>
      <c r="ASA177" s="1"/>
      <c r="ASB177" s="1"/>
      <c r="ASC177" s="1"/>
      <c r="ASD177" s="1"/>
      <c r="ASE177" s="1"/>
      <c r="ASF177" s="1"/>
      <c r="ASG177" s="1"/>
      <c r="ASH177" s="1"/>
      <c r="ASI177" s="1"/>
      <c r="ASJ177" s="1"/>
      <c r="ASK177" s="1"/>
      <c r="ASL177" s="1"/>
      <c r="ASM177" s="1"/>
      <c r="ASN177" s="1"/>
      <c r="ASO177" s="1"/>
      <c r="ASP177" s="1"/>
      <c r="ASQ177" s="1"/>
      <c r="ASR177" s="1"/>
      <c r="ASS177" s="1"/>
      <c r="AST177" s="1"/>
      <c r="ASU177" s="1"/>
      <c r="ASV177" s="1"/>
      <c r="ASW177" s="1"/>
      <c r="ASX177" s="1"/>
      <c r="ASY177" s="1"/>
      <c r="ASZ177" s="1"/>
      <c r="ATA177" s="1"/>
      <c r="ATB177" s="1"/>
      <c r="ATC177" s="1"/>
      <c r="ATD177" s="1"/>
      <c r="ATE177" s="1"/>
      <c r="ATF177" s="1"/>
      <c r="ATG177" s="1"/>
      <c r="ATH177" s="1"/>
      <c r="ATI177" s="1"/>
      <c r="ATJ177" s="1"/>
      <c r="ATK177" s="1"/>
      <c r="ATL177" s="1"/>
      <c r="ATM177" s="1"/>
      <c r="ATN177" s="1"/>
      <c r="ATO177" s="1"/>
      <c r="ATP177" s="1"/>
      <c r="ATQ177" s="1"/>
      <c r="ATR177" s="1"/>
      <c r="ATS177" s="1"/>
      <c r="ATT177" s="1"/>
      <c r="ATU177" s="1"/>
      <c r="ATV177" s="1"/>
      <c r="ATW177" s="1"/>
      <c r="ATX177" s="1"/>
      <c r="ATY177" s="1"/>
      <c r="ATZ177" s="1"/>
      <c r="AUA177" s="1"/>
      <c r="AUB177" s="1"/>
      <c r="AUC177" s="1"/>
      <c r="AUD177" s="1"/>
      <c r="AUE177" s="1"/>
      <c r="AUF177" s="1"/>
      <c r="AUG177" s="1"/>
      <c r="AUH177" s="1"/>
      <c r="AUI177" s="1"/>
      <c r="AUJ177" s="1"/>
      <c r="AUK177" s="1"/>
    </row>
    <row r="178" spans="1:1233" s="519" customFormat="1" ht="14.25">
      <c r="A178" s="53"/>
      <c r="B178" s="97" t="str">
        <f>IF('Client Info'!$E$114="Yes",'Client Info'!$E$61,"N/A")</f>
        <v>N/A</v>
      </c>
      <c r="C178" s="62" t="str">
        <f>IF(B178="ISO 14001",'Client Info'!$B114,"N/A")</f>
        <v>N/A</v>
      </c>
      <c r="D178" s="181"/>
      <c r="E178" s="834">
        <f>'Effective Employees'!F164</f>
        <v>0</v>
      </c>
      <c r="F178" s="831"/>
      <c r="G178" s="835">
        <f>BB$363</f>
        <v>0</v>
      </c>
      <c r="H178" s="835">
        <f ca="1">(1/3)*BB363*T178*V178*X178*Z178</f>
        <v>0</v>
      </c>
      <c r="I178" s="835">
        <f ca="1">(2/3)*BB363*T178*V178*X178*Z178</f>
        <v>0</v>
      </c>
      <c r="J178" s="835" t="e">
        <f ca="1">BB364*T178*V178*X178*Z178/$AA$10</f>
        <v>#N/A</v>
      </c>
      <c r="K178" s="835">
        <f>IF($K$19="",0,BB364*T178*V178*X178*Z178/$AA$10)</f>
        <v>0</v>
      </c>
      <c r="L178" s="835">
        <f>IF($L$19="",0,BB364*T178*V178*X178*Z178/$AA$10)</f>
        <v>0</v>
      </c>
      <c r="M178" s="836" t="e">
        <f ca="1">IF($M$19="",0,BB364*T178*V178*X178*Z178/$AA$10)</f>
        <v>#N/A</v>
      </c>
      <c r="N178" s="837" t="e">
        <f ca="1">BB364*T178*V178*X178*Z178/$AA$10</f>
        <v>#N/A</v>
      </c>
      <c r="O178" s="838">
        <f ca="1">BB365*T178*V178*X178*Z178</f>
        <v>0</v>
      </c>
      <c r="P178" s="53"/>
      <c r="Q178" s="53"/>
      <c r="R178" s="67"/>
      <c r="S178" s="386">
        <f>1</f>
        <v>1</v>
      </c>
      <c r="T178" s="386">
        <f t="shared" si="95"/>
        <v>1</v>
      </c>
      <c r="U178" s="707">
        <f ca="1">'Adjustment Factors'!AP562</f>
        <v>0</v>
      </c>
      <c r="V178" s="208">
        <f t="shared" ca="1" si="96"/>
        <v>1</v>
      </c>
      <c r="W178" s="67">
        <f>-'Client Info'!$C$55/100</f>
        <v>0</v>
      </c>
      <c r="X178" s="67">
        <f t="shared" si="97"/>
        <v>1</v>
      </c>
      <c r="Y178" s="67">
        <f>IF(Overview!$C$14="Yes",1,0)</f>
        <v>0</v>
      </c>
      <c r="Z178" s="67">
        <f>IF(Y178=1,IF('Integrated Reduction'!$C$29="",1,('Integrated Reduction'!$C$29/100+1)),1)</f>
        <v>1</v>
      </c>
      <c r="AA178" s="67">
        <f>IF(Sampling!F186="Yes",1,0)</f>
        <v>0</v>
      </c>
      <c r="AB178" s="67">
        <f>IF(Sampling!L186="Yes",1,0)</f>
        <v>0</v>
      </c>
      <c r="AC178" s="67">
        <f>IF(Sampling!G186="Yes",1,0)</f>
        <v>0</v>
      </c>
      <c r="AD178" s="67">
        <f>IF(Sampling!H186="Yes",1,0)</f>
        <v>0</v>
      </c>
      <c r="AE178" s="67">
        <f>IF(Sampling!I186="Yes",1,0)</f>
        <v>0</v>
      </c>
      <c r="AF178" s="67">
        <f>IF(Sampling!J186="Yes",1,0)</f>
        <v>0</v>
      </c>
      <c r="AG178" s="708">
        <f>IF(Sampling!K186="Yes",1,0)</f>
        <v>0</v>
      </c>
      <c r="AH178" s="791">
        <f t="shared" ca="1" si="103"/>
        <v>0</v>
      </c>
      <c r="AI178" s="791">
        <f t="shared" ca="1" si="102"/>
        <v>0</v>
      </c>
      <c r="AJ178" s="791" t="e">
        <f t="shared" ca="1" si="14"/>
        <v>#N/A</v>
      </c>
      <c r="AK178" s="791">
        <f t="shared" si="118"/>
        <v>0</v>
      </c>
      <c r="AL178" s="791">
        <f t="shared" si="118"/>
        <v>0</v>
      </c>
      <c r="AM178" s="791" t="e">
        <f t="shared" ca="1" si="118"/>
        <v>#N/A</v>
      </c>
      <c r="AN178" s="791" t="e">
        <f t="shared" ca="1" si="118"/>
        <v>#N/A</v>
      </c>
      <c r="AO178" s="791">
        <f t="shared" ca="1" si="104"/>
        <v>0</v>
      </c>
      <c r="AP178" s="791">
        <f t="shared" ca="1" si="105"/>
        <v>0</v>
      </c>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c r="AMM178" s="1"/>
      <c r="AMN178" s="1"/>
      <c r="AMO178" s="1"/>
      <c r="AMP178" s="1"/>
      <c r="AMQ178" s="1"/>
      <c r="AMR178" s="1"/>
      <c r="AMS178" s="1"/>
      <c r="AMT178" s="1"/>
      <c r="AMU178" s="1"/>
      <c r="AMV178" s="1"/>
      <c r="AMW178" s="1"/>
      <c r="AMX178" s="1"/>
      <c r="AMY178" s="1"/>
      <c r="AMZ178" s="1"/>
      <c r="ANA178" s="1"/>
      <c r="ANB178" s="1"/>
      <c r="ANC178" s="1"/>
      <c r="AND178" s="1"/>
      <c r="ANE178" s="1"/>
      <c r="ANF178" s="1"/>
      <c r="ANG178" s="1"/>
      <c r="ANH178" s="1"/>
      <c r="ANI178" s="1"/>
      <c r="ANJ178" s="1"/>
      <c r="ANK178" s="1"/>
      <c r="ANL178" s="1"/>
      <c r="ANM178" s="1"/>
      <c r="ANN178" s="1"/>
      <c r="ANO178" s="1"/>
      <c r="ANP178" s="1"/>
      <c r="ANQ178" s="1"/>
      <c r="ANR178" s="1"/>
      <c r="ANS178" s="1"/>
      <c r="ANT178" s="1"/>
      <c r="ANU178" s="1"/>
      <c r="ANV178" s="1"/>
      <c r="ANW178" s="1"/>
      <c r="ANX178" s="1"/>
      <c r="ANY178" s="1"/>
      <c r="ANZ178" s="1"/>
      <c r="AOA178" s="1"/>
      <c r="AOB178" s="1"/>
      <c r="AOC178" s="1"/>
      <c r="AOD178" s="1"/>
      <c r="AOE178" s="1"/>
      <c r="AOF178" s="1"/>
      <c r="AOG178" s="1"/>
      <c r="AOH178" s="1"/>
      <c r="AOI178" s="1"/>
      <c r="AOJ178" s="1"/>
      <c r="AOK178" s="1"/>
      <c r="AOL178" s="1"/>
      <c r="AOM178" s="1"/>
      <c r="AON178" s="1"/>
      <c r="AOO178" s="1"/>
      <c r="AOP178" s="1"/>
      <c r="AOQ178" s="1"/>
      <c r="AOR178" s="1"/>
      <c r="AOS178" s="1"/>
      <c r="AOT178" s="1"/>
      <c r="AOU178" s="1"/>
      <c r="AOV178" s="1"/>
      <c r="AOW178" s="1"/>
      <c r="AOX178" s="1"/>
      <c r="AOY178" s="1"/>
      <c r="AOZ178" s="1"/>
      <c r="APA178" s="1"/>
      <c r="APB178" s="1"/>
      <c r="APC178" s="1"/>
      <c r="APD178" s="1"/>
      <c r="APE178" s="1"/>
      <c r="APF178" s="1"/>
      <c r="APG178" s="1"/>
      <c r="APH178" s="1"/>
      <c r="API178" s="1"/>
      <c r="APJ178" s="1"/>
      <c r="APK178" s="1"/>
      <c r="APL178" s="1"/>
      <c r="APM178" s="1"/>
      <c r="APN178" s="1"/>
      <c r="APO178" s="1"/>
      <c r="APP178" s="1"/>
      <c r="APQ178" s="1"/>
      <c r="APR178" s="1"/>
      <c r="APS178" s="1"/>
      <c r="APT178" s="1"/>
      <c r="APU178" s="1"/>
      <c r="APV178" s="1"/>
      <c r="APW178" s="1"/>
      <c r="APX178" s="1"/>
      <c r="APY178" s="1"/>
      <c r="APZ178" s="1"/>
      <c r="AQA178" s="1"/>
      <c r="AQB178" s="1"/>
      <c r="AQC178" s="1"/>
      <c r="AQD178" s="1"/>
      <c r="AQE178" s="1"/>
      <c r="AQF178" s="1"/>
      <c r="AQG178" s="1"/>
      <c r="AQH178" s="1"/>
      <c r="AQI178" s="1"/>
      <c r="AQJ178" s="1"/>
      <c r="AQK178" s="1"/>
      <c r="AQL178" s="1"/>
      <c r="AQM178" s="1"/>
      <c r="AQN178" s="1"/>
      <c r="AQO178" s="1"/>
      <c r="AQP178" s="1"/>
      <c r="AQQ178" s="1"/>
      <c r="AQR178" s="1"/>
      <c r="AQS178" s="1"/>
      <c r="AQT178" s="1"/>
      <c r="AQU178" s="1"/>
      <c r="AQV178" s="1"/>
      <c r="AQW178" s="1"/>
      <c r="AQX178" s="1"/>
      <c r="AQY178" s="1"/>
      <c r="AQZ178" s="1"/>
      <c r="ARA178" s="1"/>
      <c r="ARB178" s="1"/>
      <c r="ARC178" s="1"/>
      <c r="ARD178" s="1"/>
      <c r="ARE178" s="1"/>
      <c r="ARF178" s="1"/>
      <c r="ARG178" s="1"/>
      <c r="ARH178" s="1"/>
      <c r="ARI178" s="1"/>
      <c r="ARJ178" s="1"/>
      <c r="ARK178" s="1"/>
      <c r="ARL178" s="1"/>
      <c r="ARM178" s="1"/>
      <c r="ARN178" s="1"/>
      <c r="ARO178" s="1"/>
      <c r="ARP178" s="1"/>
      <c r="ARQ178" s="1"/>
      <c r="ARR178" s="1"/>
      <c r="ARS178" s="1"/>
      <c r="ART178" s="1"/>
      <c r="ARU178" s="1"/>
      <c r="ARV178" s="1"/>
      <c r="ARW178" s="1"/>
      <c r="ARX178" s="1"/>
      <c r="ARY178" s="1"/>
      <c r="ARZ178" s="1"/>
      <c r="ASA178" s="1"/>
      <c r="ASB178" s="1"/>
      <c r="ASC178" s="1"/>
      <c r="ASD178" s="1"/>
      <c r="ASE178" s="1"/>
      <c r="ASF178" s="1"/>
      <c r="ASG178" s="1"/>
      <c r="ASH178" s="1"/>
      <c r="ASI178" s="1"/>
      <c r="ASJ178" s="1"/>
      <c r="ASK178" s="1"/>
      <c r="ASL178" s="1"/>
      <c r="ASM178" s="1"/>
      <c r="ASN178" s="1"/>
      <c r="ASO178" s="1"/>
      <c r="ASP178" s="1"/>
      <c r="ASQ178" s="1"/>
      <c r="ASR178" s="1"/>
      <c r="ASS178" s="1"/>
      <c r="AST178" s="1"/>
      <c r="ASU178" s="1"/>
      <c r="ASV178" s="1"/>
      <c r="ASW178" s="1"/>
      <c r="ASX178" s="1"/>
      <c r="ASY178" s="1"/>
      <c r="ASZ178" s="1"/>
      <c r="ATA178" s="1"/>
      <c r="ATB178" s="1"/>
      <c r="ATC178" s="1"/>
      <c r="ATD178" s="1"/>
      <c r="ATE178" s="1"/>
      <c r="ATF178" s="1"/>
      <c r="ATG178" s="1"/>
      <c r="ATH178" s="1"/>
      <c r="ATI178" s="1"/>
      <c r="ATJ178" s="1"/>
      <c r="ATK178" s="1"/>
      <c r="ATL178" s="1"/>
      <c r="ATM178" s="1"/>
      <c r="ATN178" s="1"/>
      <c r="ATO178" s="1"/>
      <c r="ATP178" s="1"/>
      <c r="ATQ178" s="1"/>
      <c r="ATR178" s="1"/>
      <c r="ATS178" s="1"/>
      <c r="ATT178" s="1"/>
      <c r="ATU178" s="1"/>
      <c r="ATV178" s="1"/>
      <c r="ATW178" s="1"/>
      <c r="ATX178" s="1"/>
      <c r="ATY178" s="1"/>
      <c r="ATZ178" s="1"/>
      <c r="AUA178" s="1"/>
      <c r="AUB178" s="1"/>
      <c r="AUC178" s="1"/>
      <c r="AUD178" s="1"/>
      <c r="AUE178" s="1"/>
      <c r="AUF178" s="1"/>
      <c r="AUG178" s="1"/>
      <c r="AUH178" s="1"/>
      <c r="AUI178" s="1"/>
      <c r="AUJ178" s="1"/>
      <c r="AUK178" s="1"/>
    </row>
    <row r="179" spans="1:1233" s="519" customFormat="1" ht="14.25">
      <c r="A179" s="53"/>
      <c r="B179" s="98" t="str">
        <f>IF('Client Info'!$F$114="Yes",'Client Info'!$F$61,"N/A")</f>
        <v>N/A</v>
      </c>
      <c r="C179" s="99" t="str">
        <f>IF(B179="ISO 45001",'Client Info'!$B114,"N/A")</f>
        <v>N/A</v>
      </c>
      <c r="D179" s="182"/>
      <c r="E179" s="839">
        <f>'Effective Employees'!F165</f>
        <v>0</v>
      </c>
      <c r="F179" s="831"/>
      <c r="G179" s="840">
        <f>BB$378</f>
        <v>0</v>
      </c>
      <c r="H179" s="840">
        <f ca="1">(1/3)*BB378*T179*V179*X179*Z179</f>
        <v>0</v>
      </c>
      <c r="I179" s="840">
        <f ca="1">(2/3)*BB378*T179*V179*X179*Z179</f>
        <v>0</v>
      </c>
      <c r="J179" s="840" t="e">
        <f ca="1">BB379*T179*V179*X179*Z179/$AA$10</f>
        <v>#N/A</v>
      </c>
      <c r="K179" s="840">
        <f>IF($K$19="",0,BB379*T179*V179*X179*Z179/$AA$10)</f>
        <v>0</v>
      </c>
      <c r="L179" s="840">
        <f>IF($L$19="",0,BB379*T179*V179*X179*Z179/$AA$10)</f>
        <v>0</v>
      </c>
      <c r="M179" s="841" t="e">
        <f ca="1">IF($M$19="",0,BB379*T179*V179*X179*Z179/$AA$10)</f>
        <v>#N/A</v>
      </c>
      <c r="N179" s="841" t="e">
        <f ca="1">BB379*T179*V179*X179*Z179/$AA$10</f>
        <v>#N/A</v>
      </c>
      <c r="O179" s="842">
        <f ca="1">BB380*T179*V179*X179*Z179</f>
        <v>0</v>
      </c>
      <c r="P179" s="53"/>
      <c r="Q179" s="53"/>
      <c r="R179" s="67"/>
      <c r="S179" s="709">
        <f>1</f>
        <v>1</v>
      </c>
      <c r="T179" s="709">
        <f t="shared" si="95"/>
        <v>1</v>
      </c>
      <c r="U179" s="710">
        <f ca="1">'Adjustment Factors'!BC562</f>
        <v>0</v>
      </c>
      <c r="V179" s="711">
        <f t="shared" ca="1" si="96"/>
        <v>1</v>
      </c>
      <c r="W179" s="712">
        <f>-'Client Info'!$C$55/100</f>
        <v>0</v>
      </c>
      <c r="X179" s="712">
        <f t="shared" si="97"/>
        <v>1</v>
      </c>
      <c r="Y179" s="712">
        <f>IF(Overview!$C$15="Yes",1,0)</f>
        <v>0</v>
      </c>
      <c r="Z179" s="712">
        <f>IF(Y179=1,IF('Integrated Reduction'!$C$29="",1,('Integrated Reduction'!$C$29/100+1)),1)</f>
        <v>1</v>
      </c>
      <c r="AA179" s="712">
        <f>IF(Sampling!F187="Yes",1,0)</f>
        <v>0</v>
      </c>
      <c r="AB179" s="712">
        <f>IF(Sampling!L187="Yes",1,0)</f>
        <v>0</v>
      </c>
      <c r="AC179" s="712">
        <f>IF(Sampling!G187="Yes",1,0)</f>
        <v>0</v>
      </c>
      <c r="AD179" s="712">
        <f>IF(Sampling!H187="Yes",1,0)</f>
        <v>0</v>
      </c>
      <c r="AE179" s="712">
        <f>IF(Sampling!I187="Yes",1,0)</f>
        <v>0</v>
      </c>
      <c r="AF179" s="712">
        <f>IF(Sampling!J187="Yes",1,0)</f>
        <v>0</v>
      </c>
      <c r="AG179" s="713">
        <f>IF(Sampling!K187="Yes",1,0)</f>
        <v>0</v>
      </c>
      <c r="AH179" s="792">
        <f t="shared" ca="1" si="103"/>
        <v>0</v>
      </c>
      <c r="AI179" s="792">
        <f t="shared" ca="1" si="102"/>
        <v>0</v>
      </c>
      <c r="AJ179" s="792" t="e">
        <f t="shared" ca="1" si="14"/>
        <v>#N/A</v>
      </c>
      <c r="AK179" s="792">
        <f t="shared" si="118"/>
        <v>0</v>
      </c>
      <c r="AL179" s="792">
        <f t="shared" si="118"/>
        <v>0</v>
      </c>
      <c r="AM179" s="792" t="e">
        <f t="shared" ca="1" si="118"/>
        <v>#N/A</v>
      </c>
      <c r="AN179" s="792" t="e">
        <f t="shared" ca="1" si="118"/>
        <v>#N/A</v>
      </c>
      <c r="AO179" s="792">
        <f t="shared" ca="1" si="104"/>
        <v>0</v>
      </c>
      <c r="AP179" s="792">
        <f t="shared" ca="1" si="105"/>
        <v>0</v>
      </c>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c r="AMM179" s="1"/>
      <c r="AMN179" s="1"/>
      <c r="AMO179" s="1"/>
      <c r="AMP179" s="1"/>
      <c r="AMQ179" s="1"/>
      <c r="AMR179" s="1"/>
      <c r="AMS179" s="1"/>
      <c r="AMT179" s="1"/>
      <c r="AMU179" s="1"/>
      <c r="AMV179" s="1"/>
      <c r="AMW179" s="1"/>
      <c r="AMX179" s="1"/>
      <c r="AMY179" s="1"/>
      <c r="AMZ179" s="1"/>
      <c r="ANA179" s="1"/>
      <c r="ANB179" s="1"/>
      <c r="ANC179" s="1"/>
      <c r="AND179" s="1"/>
      <c r="ANE179" s="1"/>
      <c r="ANF179" s="1"/>
      <c r="ANG179" s="1"/>
      <c r="ANH179" s="1"/>
      <c r="ANI179" s="1"/>
      <c r="ANJ179" s="1"/>
      <c r="ANK179" s="1"/>
      <c r="ANL179" s="1"/>
      <c r="ANM179" s="1"/>
      <c r="ANN179" s="1"/>
      <c r="ANO179" s="1"/>
      <c r="ANP179" s="1"/>
      <c r="ANQ179" s="1"/>
      <c r="ANR179" s="1"/>
      <c r="ANS179" s="1"/>
      <c r="ANT179" s="1"/>
      <c r="ANU179" s="1"/>
      <c r="ANV179" s="1"/>
      <c r="ANW179" s="1"/>
      <c r="ANX179" s="1"/>
      <c r="ANY179" s="1"/>
      <c r="ANZ179" s="1"/>
      <c r="AOA179" s="1"/>
      <c r="AOB179" s="1"/>
      <c r="AOC179" s="1"/>
      <c r="AOD179" s="1"/>
      <c r="AOE179" s="1"/>
      <c r="AOF179" s="1"/>
      <c r="AOG179" s="1"/>
      <c r="AOH179" s="1"/>
      <c r="AOI179" s="1"/>
      <c r="AOJ179" s="1"/>
      <c r="AOK179" s="1"/>
      <c r="AOL179" s="1"/>
      <c r="AOM179" s="1"/>
      <c r="AON179" s="1"/>
      <c r="AOO179" s="1"/>
      <c r="AOP179" s="1"/>
      <c r="AOQ179" s="1"/>
      <c r="AOR179" s="1"/>
      <c r="AOS179" s="1"/>
      <c r="AOT179" s="1"/>
      <c r="AOU179" s="1"/>
      <c r="AOV179" s="1"/>
      <c r="AOW179" s="1"/>
      <c r="AOX179" s="1"/>
      <c r="AOY179" s="1"/>
      <c r="AOZ179" s="1"/>
      <c r="APA179" s="1"/>
      <c r="APB179" s="1"/>
      <c r="APC179" s="1"/>
      <c r="APD179" s="1"/>
      <c r="APE179" s="1"/>
      <c r="APF179" s="1"/>
      <c r="APG179" s="1"/>
      <c r="APH179" s="1"/>
      <c r="API179" s="1"/>
      <c r="APJ179" s="1"/>
      <c r="APK179" s="1"/>
      <c r="APL179" s="1"/>
      <c r="APM179" s="1"/>
      <c r="APN179" s="1"/>
      <c r="APO179" s="1"/>
      <c r="APP179" s="1"/>
      <c r="APQ179" s="1"/>
      <c r="APR179" s="1"/>
      <c r="APS179" s="1"/>
      <c r="APT179" s="1"/>
      <c r="APU179" s="1"/>
      <c r="APV179" s="1"/>
      <c r="APW179" s="1"/>
      <c r="APX179" s="1"/>
      <c r="APY179" s="1"/>
      <c r="APZ179" s="1"/>
      <c r="AQA179" s="1"/>
      <c r="AQB179" s="1"/>
      <c r="AQC179" s="1"/>
      <c r="AQD179" s="1"/>
      <c r="AQE179" s="1"/>
      <c r="AQF179" s="1"/>
      <c r="AQG179" s="1"/>
      <c r="AQH179" s="1"/>
      <c r="AQI179" s="1"/>
      <c r="AQJ179" s="1"/>
      <c r="AQK179" s="1"/>
      <c r="AQL179" s="1"/>
      <c r="AQM179" s="1"/>
      <c r="AQN179" s="1"/>
      <c r="AQO179" s="1"/>
      <c r="AQP179" s="1"/>
      <c r="AQQ179" s="1"/>
      <c r="AQR179" s="1"/>
      <c r="AQS179" s="1"/>
      <c r="AQT179" s="1"/>
      <c r="AQU179" s="1"/>
      <c r="AQV179" s="1"/>
      <c r="AQW179" s="1"/>
      <c r="AQX179" s="1"/>
      <c r="AQY179" s="1"/>
      <c r="AQZ179" s="1"/>
      <c r="ARA179" s="1"/>
      <c r="ARB179" s="1"/>
      <c r="ARC179" s="1"/>
      <c r="ARD179" s="1"/>
      <c r="ARE179" s="1"/>
      <c r="ARF179" s="1"/>
      <c r="ARG179" s="1"/>
      <c r="ARH179" s="1"/>
      <c r="ARI179" s="1"/>
      <c r="ARJ179" s="1"/>
      <c r="ARK179" s="1"/>
      <c r="ARL179" s="1"/>
      <c r="ARM179" s="1"/>
      <c r="ARN179" s="1"/>
      <c r="ARO179" s="1"/>
      <c r="ARP179" s="1"/>
      <c r="ARQ179" s="1"/>
      <c r="ARR179" s="1"/>
      <c r="ARS179" s="1"/>
      <c r="ART179" s="1"/>
      <c r="ARU179" s="1"/>
      <c r="ARV179" s="1"/>
      <c r="ARW179" s="1"/>
      <c r="ARX179" s="1"/>
      <c r="ARY179" s="1"/>
      <c r="ARZ179" s="1"/>
      <c r="ASA179" s="1"/>
      <c r="ASB179" s="1"/>
      <c r="ASC179" s="1"/>
      <c r="ASD179" s="1"/>
      <c r="ASE179" s="1"/>
      <c r="ASF179" s="1"/>
      <c r="ASG179" s="1"/>
      <c r="ASH179" s="1"/>
      <c r="ASI179" s="1"/>
      <c r="ASJ179" s="1"/>
      <c r="ASK179" s="1"/>
      <c r="ASL179" s="1"/>
      <c r="ASM179" s="1"/>
      <c r="ASN179" s="1"/>
      <c r="ASO179" s="1"/>
      <c r="ASP179" s="1"/>
      <c r="ASQ179" s="1"/>
      <c r="ASR179" s="1"/>
      <c r="ASS179" s="1"/>
      <c r="AST179" s="1"/>
      <c r="ASU179" s="1"/>
      <c r="ASV179" s="1"/>
      <c r="ASW179" s="1"/>
      <c r="ASX179" s="1"/>
      <c r="ASY179" s="1"/>
      <c r="ASZ179" s="1"/>
      <c r="ATA179" s="1"/>
      <c r="ATB179" s="1"/>
      <c r="ATC179" s="1"/>
      <c r="ATD179" s="1"/>
      <c r="ATE179" s="1"/>
      <c r="ATF179" s="1"/>
      <c r="ATG179" s="1"/>
      <c r="ATH179" s="1"/>
      <c r="ATI179" s="1"/>
      <c r="ATJ179" s="1"/>
      <c r="ATK179" s="1"/>
      <c r="ATL179" s="1"/>
      <c r="ATM179" s="1"/>
      <c r="ATN179" s="1"/>
      <c r="ATO179" s="1"/>
      <c r="ATP179" s="1"/>
      <c r="ATQ179" s="1"/>
      <c r="ATR179" s="1"/>
      <c r="ATS179" s="1"/>
      <c r="ATT179" s="1"/>
      <c r="ATU179" s="1"/>
      <c r="ATV179" s="1"/>
      <c r="ATW179" s="1"/>
      <c r="ATX179" s="1"/>
      <c r="ATY179" s="1"/>
      <c r="ATZ179" s="1"/>
      <c r="AUA179" s="1"/>
      <c r="AUB179" s="1"/>
      <c r="AUC179" s="1"/>
      <c r="AUD179" s="1"/>
      <c r="AUE179" s="1"/>
      <c r="AUF179" s="1"/>
      <c r="AUG179" s="1"/>
      <c r="AUH179" s="1"/>
      <c r="AUI179" s="1"/>
      <c r="AUJ179" s="1"/>
      <c r="AUK179" s="1"/>
    </row>
    <row r="180" spans="1:1233" s="519" customFormat="1" ht="14.25">
      <c r="A180" s="53"/>
      <c r="B180" s="95" t="str">
        <f>IF('Client Info'!$D$115="Yes",'Client Info'!$D$61,"N/A")</f>
        <v>N/A</v>
      </c>
      <c r="C180" s="96" t="str">
        <f>IF(B180="ISO 9001",'Client Info'!$B115,"N/A")</f>
        <v>N/A</v>
      </c>
      <c r="D180" s="180"/>
      <c r="E180" s="843">
        <f>'Effective Employees'!F166</f>
        <v>0</v>
      </c>
      <c r="F180" s="831"/>
      <c r="G180" s="832">
        <f>BC$345</f>
        <v>0</v>
      </c>
      <c r="H180" s="832">
        <f ca="1">(1/3)*BC345*T180*V180*X180*Z180</f>
        <v>0</v>
      </c>
      <c r="I180" s="832">
        <f ca="1">(2/3)*BC345*T180*V180*X180*Z180</f>
        <v>0</v>
      </c>
      <c r="J180" s="832" t="e">
        <f ca="1">BC346*T180*V180*X180*Z180/$AA$10</f>
        <v>#N/A</v>
      </c>
      <c r="K180" s="832">
        <f>IF($K$19="",0,BC346*T180*V180*X180*Z180/$AA$10)</f>
        <v>0</v>
      </c>
      <c r="L180" s="832">
        <f>IF($L$19="",0,BC346*T180*V180*X180*Z180/$AA$10)</f>
        <v>0</v>
      </c>
      <c r="M180" s="833" t="e">
        <f ca="1">IF($M$19="",0,BC346*T180*V180*X180*Z180/$AA$10)</f>
        <v>#N/A</v>
      </c>
      <c r="N180" s="844" t="e">
        <f ca="1">BC346*T180*V180*X180*Z180/$AA$10</f>
        <v>#N/A</v>
      </c>
      <c r="O180" s="436">
        <f ca="1">BC347*T180*V180*X180*Z180</f>
        <v>0</v>
      </c>
      <c r="P180" s="53"/>
      <c r="Q180" s="53"/>
      <c r="R180" s="67"/>
      <c r="S180" s="702">
        <f>1</f>
        <v>1</v>
      </c>
      <c r="T180" s="702">
        <f t="shared" si="95"/>
        <v>1</v>
      </c>
      <c r="U180" s="703">
        <f ca="1">'Adjustment Factors'!AA563</f>
        <v>0</v>
      </c>
      <c r="V180" s="704">
        <f t="shared" ca="1" si="96"/>
        <v>1</v>
      </c>
      <c r="W180" s="705">
        <f>-'Client Info'!$C$55/100</f>
        <v>0</v>
      </c>
      <c r="X180" s="705">
        <f t="shared" si="97"/>
        <v>1</v>
      </c>
      <c r="Y180" s="705">
        <f>IF(Overview!$C$13="Yes",1,0)</f>
        <v>0</v>
      </c>
      <c r="Z180" s="705">
        <f>IF(Y180=1,IF('Integrated Reduction'!$C$29="",1,('Integrated Reduction'!$C$29/100+1)),1)</f>
        <v>1</v>
      </c>
      <c r="AA180" s="705">
        <f>IF(Sampling!F188="Yes",1,0)</f>
        <v>0</v>
      </c>
      <c r="AB180" s="705">
        <f>IF(Sampling!L188="Yes",1,0)</f>
        <v>0</v>
      </c>
      <c r="AC180" s="705">
        <f>IF(Sampling!G188="Yes",1,0)</f>
        <v>0</v>
      </c>
      <c r="AD180" s="705">
        <f>IF(Sampling!H188="Yes",1,0)</f>
        <v>0</v>
      </c>
      <c r="AE180" s="705">
        <f>IF(Sampling!I188="Yes",1,0)</f>
        <v>0</v>
      </c>
      <c r="AF180" s="705">
        <f>IF(Sampling!J188="Yes",1,0)</f>
        <v>0</v>
      </c>
      <c r="AG180" s="706">
        <f>IF(Sampling!K188="Yes",1,0)</f>
        <v>0</v>
      </c>
      <c r="AH180" s="790">
        <f t="shared" ca="1" si="103"/>
        <v>0</v>
      </c>
      <c r="AI180" s="790">
        <f t="shared" ca="1" si="102"/>
        <v>0</v>
      </c>
      <c r="AJ180" s="790" t="e">
        <f t="shared" ca="1" si="14"/>
        <v>#N/A</v>
      </c>
      <c r="AK180" s="790">
        <f t="shared" ref="AK180:AK182" si="119">K180*AD180</f>
        <v>0</v>
      </c>
      <c r="AL180" s="790">
        <f t="shared" ref="AL180:AL182" si="120">L180*AE180</f>
        <v>0</v>
      </c>
      <c r="AM180" s="790" t="e">
        <f t="shared" ref="AM180:AM182" ca="1" si="121">M180*AF180</f>
        <v>#N/A</v>
      </c>
      <c r="AN180" s="790" t="e">
        <f t="shared" ref="AN180:AN182" ca="1" si="122">N180*AG180</f>
        <v>#N/A</v>
      </c>
      <c r="AO180" s="790">
        <f t="shared" ca="1" si="104"/>
        <v>0</v>
      </c>
      <c r="AP180" s="790">
        <f t="shared" ca="1" si="105"/>
        <v>0</v>
      </c>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c r="AMK180" s="1"/>
      <c r="AML180" s="1"/>
      <c r="AMM180" s="1"/>
      <c r="AMN180" s="1"/>
      <c r="AMO180" s="1"/>
      <c r="AMP180" s="1"/>
      <c r="AMQ180" s="1"/>
      <c r="AMR180" s="1"/>
      <c r="AMS180" s="1"/>
      <c r="AMT180" s="1"/>
      <c r="AMU180" s="1"/>
      <c r="AMV180" s="1"/>
      <c r="AMW180" s="1"/>
      <c r="AMX180" s="1"/>
      <c r="AMY180" s="1"/>
      <c r="AMZ180" s="1"/>
      <c r="ANA180" s="1"/>
      <c r="ANB180" s="1"/>
      <c r="ANC180" s="1"/>
      <c r="AND180" s="1"/>
      <c r="ANE180" s="1"/>
      <c r="ANF180" s="1"/>
      <c r="ANG180" s="1"/>
      <c r="ANH180" s="1"/>
      <c r="ANI180" s="1"/>
      <c r="ANJ180" s="1"/>
      <c r="ANK180" s="1"/>
      <c r="ANL180" s="1"/>
      <c r="ANM180" s="1"/>
      <c r="ANN180" s="1"/>
      <c r="ANO180" s="1"/>
      <c r="ANP180" s="1"/>
      <c r="ANQ180" s="1"/>
      <c r="ANR180" s="1"/>
      <c r="ANS180" s="1"/>
      <c r="ANT180" s="1"/>
      <c r="ANU180" s="1"/>
      <c r="ANV180" s="1"/>
      <c r="ANW180" s="1"/>
      <c r="ANX180" s="1"/>
      <c r="ANY180" s="1"/>
      <c r="ANZ180" s="1"/>
      <c r="AOA180" s="1"/>
      <c r="AOB180" s="1"/>
      <c r="AOC180" s="1"/>
      <c r="AOD180" s="1"/>
      <c r="AOE180" s="1"/>
      <c r="AOF180" s="1"/>
      <c r="AOG180" s="1"/>
      <c r="AOH180" s="1"/>
      <c r="AOI180" s="1"/>
      <c r="AOJ180" s="1"/>
      <c r="AOK180" s="1"/>
      <c r="AOL180" s="1"/>
      <c r="AOM180" s="1"/>
      <c r="AON180" s="1"/>
      <c r="AOO180" s="1"/>
      <c r="AOP180" s="1"/>
      <c r="AOQ180" s="1"/>
      <c r="AOR180" s="1"/>
      <c r="AOS180" s="1"/>
      <c r="AOT180" s="1"/>
      <c r="AOU180" s="1"/>
      <c r="AOV180" s="1"/>
      <c r="AOW180" s="1"/>
      <c r="AOX180" s="1"/>
      <c r="AOY180" s="1"/>
      <c r="AOZ180" s="1"/>
      <c r="APA180" s="1"/>
      <c r="APB180" s="1"/>
      <c r="APC180" s="1"/>
      <c r="APD180" s="1"/>
      <c r="APE180" s="1"/>
      <c r="APF180" s="1"/>
      <c r="APG180" s="1"/>
      <c r="APH180" s="1"/>
      <c r="API180" s="1"/>
      <c r="APJ180" s="1"/>
      <c r="APK180" s="1"/>
      <c r="APL180" s="1"/>
      <c r="APM180" s="1"/>
      <c r="APN180" s="1"/>
      <c r="APO180" s="1"/>
      <c r="APP180" s="1"/>
      <c r="APQ180" s="1"/>
      <c r="APR180" s="1"/>
      <c r="APS180" s="1"/>
      <c r="APT180" s="1"/>
      <c r="APU180" s="1"/>
      <c r="APV180" s="1"/>
      <c r="APW180" s="1"/>
      <c r="APX180" s="1"/>
      <c r="APY180" s="1"/>
      <c r="APZ180" s="1"/>
      <c r="AQA180" s="1"/>
      <c r="AQB180" s="1"/>
      <c r="AQC180" s="1"/>
      <c r="AQD180" s="1"/>
      <c r="AQE180" s="1"/>
      <c r="AQF180" s="1"/>
      <c r="AQG180" s="1"/>
      <c r="AQH180" s="1"/>
      <c r="AQI180" s="1"/>
      <c r="AQJ180" s="1"/>
      <c r="AQK180" s="1"/>
      <c r="AQL180" s="1"/>
      <c r="AQM180" s="1"/>
      <c r="AQN180" s="1"/>
      <c r="AQO180" s="1"/>
      <c r="AQP180" s="1"/>
      <c r="AQQ180" s="1"/>
      <c r="AQR180" s="1"/>
      <c r="AQS180" s="1"/>
      <c r="AQT180" s="1"/>
      <c r="AQU180" s="1"/>
      <c r="AQV180" s="1"/>
      <c r="AQW180" s="1"/>
      <c r="AQX180" s="1"/>
      <c r="AQY180" s="1"/>
      <c r="AQZ180" s="1"/>
      <c r="ARA180" s="1"/>
      <c r="ARB180" s="1"/>
      <c r="ARC180" s="1"/>
      <c r="ARD180" s="1"/>
      <c r="ARE180" s="1"/>
      <c r="ARF180" s="1"/>
      <c r="ARG180" s="1"/>
      <c r="ARH180" s="1"/>
      <c r="ARI180" s="1"/>
      <c r="ARJ180" s="1"/>
      <c r="ARK180" s="1"/>
      <c r="ARL180" s="1"/>
      <c r="ARM180" s="1"/>
      <c r="ARN180" s="1"/>
      <c r="ARO180" s="1"/>
      <c r="ARP180" s="1"/>
      <c r="ARQ180" s="1"/>
      <c r="ARR180" s="1"/>
      <c r="ARS180" s="1"/>
      <c r="ART180" s="1"/>
      <c r="ARU180" s="1"/>
      <c r="ARV180" s="1"/>
      <c r="ARW180" s="1"/>
      <c r="ARX180" s="1"/>
      <c r="ARY180" s="1"/>
      <c r="ARZ180" s="1"/>
      <c r="ASA180" s="1"/>
      <c r="ASB180" s="1"/>
      <c r="ASC180" s="1"/>
      <c r="ASD180" s="1"/>
      <c r="ASE180" s="1"/>
      <c r="ASF180" s="1"/>
      <c r="ASG180" s="1"/>
      <c r="ASH180" s="1"/>
      <c r="ASI180" s="1"/>
      <c r="ASJ180" s="1"/>
      <c r="ASK180" s="1"/>
      <c r="ASL180" s="1"/>
      <c r="ASM180" s="1"/>
      <c r="ASN180" s="1"/>
      <c r="ASO180" s="1"/>
      <c r="ASP180" s="1"/>
      <c r="ASQ180" s="1"/>
      <c r="ASR180" s="1"/>
      <c r="ASS180" s="1"/>
      <c r="AST180" s="1"/>
      <c r="ASU180" s="1"/>
      <c r="ASV180" s="1"/>
      <c r="ASW180" s="1"/>
      <c r="ASX180" s="1"/>
      <c r="ASY180" s="1"/>
      <c r="ASZ180" s="1"/>
      <c r="ATA180" s="1"/>
      <c r="ATB180" s="1"/>
      <c r="ATC180" s="1"/>
      <c r="ATD180" s="1"/>
      <c r="ATE180" s="1"/>
      <c r="ATF180" s="1"/>
      <c r="ATG180" s="1"/>
      <c r="ATH180" s="1"/>
      <c r="ATI180" s="1"/>
      <c r="ATJ180" s="1"/>
      <c r="ATK180" s="1"/>
      <c r="ATL180" s="1"/>
      <c r="ATM180" s="1"/>
      <c r="ATN180" s="1"/>
      <c r="ATO180" s="1"/>
      <c r="ATP180" s="1"/>
      <c r="ATQ180" s="1"/>
      <c r="ATR180" s="1"/>
      <c r="ATS180" s="1"/>
      <c r="ATT180" s="1"/>
      <c r="ATU180" s="1"/>
      <c r="ATV180" s="1"/>
      <c r="ATW180" s="1"/>
      <c r="ATX180" s="1"/>
      <c r="ATY180" s="1"/>
      <c r="ATZ180" s="1"/>
      <c r="AUA180" s="1"/>
      <c r="AUB180" s="1"/>
      <c r="AUC180" s="1"/>
      <c r="AUD180" s="1"/>
      <c r="AUE180" s="1"/>
      <c r="AUF180" s="1"/>
      <c r="AUG180" s="1"/>
      <c r="AUH180" s="1"/>
      <c r="AUI180" s="1"/>
      <c r="AUJ180" s="1"/>
      <c r="AUK180" s="1"/>
    </row>
    <row r="181" spans="1:1233" s="519" customFormat="1" ht="14.25">
      <c r="A181" s="53"/>
      <c r="B181" s="97" t="str">
        <f>IF('Client Info'!$E$115="Yes",'Client Info'!$E$61,"N/A")</f>
        <v>N/A</v>
      </c>
      <c r="C181" s="62" t="str">
        <f>IF(B181="ISO 14001",'Client Info'!$B115,"N/A")</f>
        <v>N/A</v>
      </c>
      <c r="D181" s="181"/>
      <c r="E181" s="834">
        <f>'Effective Employees'!F167</f>
        <v>0</v>
      </c>
      <c r="F181" s="831"/>
      <c r="G181" s="835">
        <f>BC$363</f>
        <v>0</v>
      </c>
      <c r="H181" s="835">
        <f ca="1">(1/3)*BC363*T181*V181*X181*Z181</f>
        <v>0</v>
      </c>
      <c r="I181" s="835">
        <f ca="1">(2/3)*BC363*T181*V181*X181*Z181</f>
        <v>0</v>
      </c>
      <c r="J181" s="835" t="e">
        <f ca="1">BC364*T181*V181*X181*Z181/$AA$10</f>
        <v>#N/A</v>
      </c>
      <c r="K181" s="835">
        <f>IF($K$19="",0,BC364*T181*V181*X181*Z181/$AA$10)</f>
        <v>0</v>
      </c>
      <c r="L181" s="835">
        <f>IF($L$19="",0,BC364*T181*V181*X181*Z181/$AA$10)</f>
        <v>0</v>
      </c>
      <c r="M181" s="836" t="e">
        <f ca="1">IF($M$19="",0,BC364*T181*V181*X181*Z181/$AA$10)</f>
        <v>#N/A</v>
      </c>
      <c r="N181" s="837" t="e">
        <f ca="1">BC364*T181*V181*X181*Z181/$AA$10</f>
        <v>#N/A</v>
      </c>
      <c r="O181" s="838">
        <f ca="1">BC365*T181*V181*X181*Z181</f>
        <v>0</v>
      </c>
      <c r="P181" s="53"/>
      <c r="Q181" s="53"/>
      <c r="R181" s="67"/>
      <c r="S181" s="386">
        <f>1</f>
        <v>1</v>
      </c>
      <c r="T181" s="386">
        <f t="shared" si="95"/>
        <v>1</v>
      </c>
      <c r="U181" s="707">
        <f ca="1">'Adjustment Factors'!AP563</f>
        <v>0</v>
      </c>
      <c r="V181" s="208">
        <f t="shared" ca="1" si="96"/>
        <v>1</v>
      </c>
      <c r="W181" s="67">
        <f>-'Client Info'!$C$55/100</f>
        <v>0</v>
      </c>
      <c r="X181" s="67">
        <f t="shared" si="97"/>
        <v>1</v>
      </c>
      <c r="Y181" s="67">
        <f>IF(Overview!$C$14="Yes",1,0)</f>
        <v>0</v>
      </c>
      <c r="Z181" s="67">
        <f>IF(Y181=1,IF('Integrated Reduction'!$C$29="",1,('Integrated Reduction'!$C$29/100+1)),1)</f>
        <v>1</v>
      </c>
      <c r="AA181" s="67">
        <f>IF(Sampling!F189="Yes",1,0)</f>
        <v>0</v>
      </c>
      <c r="AB181" s="67">
        <f>IF(Sampling!L189="Yes",1,0)</f>
        <v>0</v>
      </c>
      <c r="AC181" s="67">
        <f>IF(Sampling!G189="Yes",1,0)</f>
        <v>0</v>
      </c>
      <c r="AD181" s="67">
        <f>IF(Sampling!H189="Yes",1,0)</f>
        <v>0</v>
      </c>
      <c r="AE181" s="67">
        <f>IF(Sampling!I189="Yes",1,0)</f>
        <v>0</v>
      </c>
      <c r="AF181" s="67">
        <f>IF(Sampling!J189="Yes",1,0)</f>
        <v>0</v>
      </c>
      <c r="AG181" s="708">
        <f>IF(Sampling!K189="Yes",1,0)</f>
        <v>0</v>
      </c>
      <c r="AH181" s="791">
        <f t="shared" ca="1" si="103"/>
        <v>0</v>
      </c>
      <c r="AI181" s="791">
        <f t="shared" ca="1" si="102"/>
        <v>0</v>
      </c>
      <c r="AJ181" s="791" t="e">
        <f t="shared" ca="1" si="14"/>
        <v>#N/A</v>
      </c>
      <c r="AK181" s="791">
        <f t="shared" si="119"/>
        <v>0</v>
      </c>
      <c r="AL181" s="791">
        <f t="shared" si="120"/>
        <v>0</v>
      </c>
      <c r="AM181" s="791" t="e">
        <f t="shared" ca="1" si="121"/>
        <v>#N/A</v>
      </c>
      <c r="AN181" s="791" t="e">
        <f t="shared" ca="1" si="122"/>
        <v>#N/A</v>
      </c>
      <c r="AO181" s="791">
        <f t="shared" ca="1" si="104"/>
        <v>0</v>
      </c>
      <c r="AP181" s="791">
        <f t="shared" ca="1" si="105"/>
        <v>0</v>
      </c>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c r="AMK181" s="1"/>
      <c r="AML181" s="1"/>
      <c r="AMM181" s="1"/>
      <c r="AMN181" s="1"/>
      <c r="AMO181" s="1"/>
      <c r="AMP181" s="1"/>
      <c r="AMQ181" s="1"/>
      <c r="AMR181" s="1"/>
      <c r="AMS181" s="1"/>
      <c r="AMT181" s="1"/>
      <c r="AMU181" s="1"/>
      <c r="AMV181" s="1"/>
      <c r="AMW181" s="1"/>
      <c r="AMX181" s="1"/>
      <c r="AMY181" s="1"/>
      <c r="AMZ181" s="1"/>
      <c r="ANA181" s="1"/>
      <c r="ANB181" s="1"/>
      <c r="ANC181" s="1"/>
      <c r="AND181" s="1"/>
      <c r="ANE181" s="1"/>
      <c r="ANF181" s="1"/>
      <c r="ANG181" s="1"/>
      <c r="ANH181" s="1"/>
      <c r="ANI181" s="1"/>
      <c r="ANJ181" s="1"/>
      <c r="ANK181" s="1"/>
      <c r="ANL181" s="1"/>
      <c r="ANM181" s="1"/>
      <c r="ANN181" s="1"/>
      <c r="ANO181" s="1"/>
      <c r="ANP181" s="1"/>
      <c r="ANQ181" s="1"/>
      <c r="ANR181" s="1"/>
      <c r="ANS181" s="1"/>
      <c r="ANT181" s="1"/>
      <c r="ANU181" s="1"/>
      <c r="ANV181" s="1"/>
      <c r="ANW181" s="1"/>
      <c r="ANX181" s="1"/>
      <c r="ANY181" s="1"/>
      <c r="ANZ181" s="1"/>
      <c r="AOA181" s="1"/>
      <c r="AOB181" s="1"/>
      <c r="AOC181" s="1"/>
      <c r="AOD181" s="1"/>
      <c r="AOE181" s="1"/>
      <c r="AOF181" s="1"/>
      <c r="AOG181" s="1"/>
      <c r="AOH181" s="1"/>
      <c r="AOI181" s="1"/>
      <c r="AOJ181" s="1"/>
      <c r="AOK181" s="1"/>
      <c r="AOL181" s="1"/>
      <c r="AOM181" s="1"/>
      <c r="AON181" s="1"/>
      <c r="AOO181" s="1"/>
      <c r="AOP181" s="1"/>
      <c r="AOQ181" s="1"/>
      <c r="AOR181" s="1"/>
      <c r="AOS181" s="1"/>
      <c r="AOT181" s="1"/>
      <c r="AOU181" s="1"/>
      <c r="AOV181" s="1"/>
      <c r="AOW181" s="1"/>
      <c r="AOX181" s="1"/>
      <c r="AOY181" s="1"/>
      <c r="AOZ181" s="1"/>
      <c r="APA181" s="1"/>
      <c r="APB181" s="1"/>
      <c r="APC181" s="1"/>
      <c r="APD181" s="1"/>
      <c r="APE181" s="1"/>
      <c r="APF181" s="1"/>
      <c r="APG181" s="1"/>
      <c r="APH181" s="1"/>
      <c r="API181" s="1"/>
      <c r="APJ181" s="1"/>
      <c r="APK181" s="1"/>
      <c r="APL181" s="1"/>
      <c r="APM181" s="1"/>
      <c r="APN181" s="1"/>
      <c r="APO181" s="1"/>
      <c r="APP181" s="1"/>
      <c r="APQ181" s="1"/>
      <c r="APR181" s="1"/>
      <c r="APS181" s="1"/>
      <c r="APT181" s="1"/>
      <c r="APU181" s="1"/>
      <c r="APV181" s="1"/>
      <c r="APW181" s="1"/>
      <c r="APX181" s="1"/>
      <c r="APY181" s="1"/>
      <c r="APZ181" s="1"/>
      <c r="AQA181" s="1"/>
      <c r="AQB181" s="1"/>
      <c r="AQC181" s="1"/>
      <c r="AQD181" s="1"/>
      <c r="AQE181" s="1"/>
      <c r="AQF181" s="1"/>
      <c r="AQG181" s="1"/>
      <c r="AQH181" s="1"/>
      <c r="AQI181" s="1"/>
      <c r="AQJ181" s="1"/>
      <c r="AQK181" s="1"/>
      <c r="AQL181" s="1"/>
      <c r="AQM181" s="1"/>
      <c r="AQN181" s="1"/>
      <c r="AQO181" s="1"/>
      <c r="AQP181" s="1"/>
      <c r="AQQ181" s="1"/>
      <c r="AQR181" s="1"/>
      <c r="AQS181" s="1"/>
      <c r="AQT181" s="1"/>
      <c r="AQU181" s="1"/>
      <c r="AQV181" s="1"/>
      <c r="AQW181" s="1"/>
      <c r="AQX181" s="1"/>
      <c r="AQY181" s="1"/>
      <c r="AQZ181" s="1"/>
      <c r="ARA181" s="1"/>
      <c r="ARB181" s="1"/>
      <c r="ARC181" s="1"/>
      <c r="ARD181" s="1"/>
      <c r="ARE181" s="1"/>
      <c r="ARF181" s="1"/>
      <c r="ARG181" s="1"/>
      <c r="ARH181" s="1"/>
      <c r="ARI181" s="1"/>
      <c r="ARJ181" s="1"/>
      <c r="ARK181" s="1"/>
      <c r="ARL181" s="1"/>
      <c r="ARM181" s="1"/>
      <c r="ARN181" s="1"/>
      <c r="ARO181" s="1"/>
      <c r="ARP181" s="1"/>
      <c r="ARQ181" s="1"/>
      <c r="ARR181" s="1"/>
      <c r="ARS181" s="1"/>
      <c r="ART181" s="1"/>
      <c r="ARU181" s="1"/>
      <c r="ARV181" s="1"/>
      <c r="ARW181" s="1"/>
      <c r="ARX181" s="1"/>
      <c r="ARY181" s="1"/>
      <c r="ARZ181" s="1"/>
      <c r="ASA181" s="1"/>
      <c r="ASB181" s="1"/>
      <c r="ASC181" s="1"/>
      <c r="ASD181" s="1"/>
      <c r="ASE181" s="1"/>
      <c r="ASF181" s="1"/>
      <c r="ASG181" s="1"/>
      <c r="ASH181" s="1"/>
      <c r="ASI181" s="1"/>
      <c r="ASJ181" s="1"/>
      <c r="ASK181" s="1"/>
      <c r="ASL181" s="1"/>
      <c r="ASM181" s="1"/>
      <c r="ASN181" s="1"/>
      <c r="ASO181" s="1"/>
      <c r="ASP181" s="1"/>
      <c r="ASQ181" s="1"/>
      <c r="ASR181" s="1"/>
      <c r="ASS181" s="1"/>
      <c r="AST181" s="1"/>
      <c r="ASU181" s="1"/>
      <c r="ASV181" s="1"/>
      <c r="ASW181" s="1"/>
      <c r="ASX181" s="1"/>
      <c r="ASY181" s="1"/>
      <c r="ASZ181" s="1"/>
      <c r="ATA181" s="1"/>
      <c r="ATB181" s="1"/>
      <c r="ATC181" s="1"/>
      <c r="ATD181" s="1"/>
      <c r="ATE181" s="1"/>
      <c r="ATF181" s="1"/>
      <c r="ATG181" s="1"/>
      <c r="ATH181" s="1"/>
      <c r="ATI181" s="1"/>
      <c r="ATJ181" s="1"/>
      <c r="ATK181" s="1"/>
      <c r="ATL181" s="1"/>
      <c r="ATM181" s="1"/>
      <c r="ATN181" s="1"/>
      <c r="ATO181" s="1"/>
      <c r="ATP181" s="1"/>
      <c r="ATQ181" s="1"/>
      <c r="ATR181" s="1"/>
      <c r="ATS181" s="1"/>
      <c r="ATT181" s="1"/>
      <c r="ATU181" s="1"/>
      <c r="ATV181" s="1"/>
      <c r="ATW181" s="1"/>
      <c r="ATX181" s="1"/>
      <c r="ATY181" s="1"/>
      <c r="ATZ181" s="1"/>
      <c r="AUA181" s="1"/>
      <c r="AUB181" s="1"/>
      <c r="AUC181" s="1"/>
      <c r="AUD181" s="1"/>
      <c r="AUE181" s="1"/>
      <c r="AUF181" s="1"/>
      <c r="AUG181" s="1"/>
      <c r="AUH181" s="1"/>
      <c r="AUI181" s="1"/>
      <c r="AUJ181" s="1"/>
      <c r="AUK181" s="1"/>
    </row>
    <row r="182" spans="1:1233" s="519" customFormat="1" ht="14.25">
      <c r="A182" s="53"/>
      <c r="B182" s="98" t="str">
        <f>IF('Client Info'!$F$115="Yes",'Client Info'!$F$61,"N/A")</f>
        <v>N/A</v>
      </c>
      <c r="C182" s="99" t="str">
        <f>IF(B182="ISO 45001",'Client Info'!$B115,"N/A")</f>
        <v>N/A</v>
      </c>
      <c r="D182" s="182"/>
      <c r="E182" s="839">
        <f>'Effective Employees'!F168</f>
        <v>0</v>
      </c>
      <c r="F182" s="831"/>
      <c r="G182" s="840">
        <f>BC$378</f>
        <v>0</v>
      </c>
      <c r="H182" s="840">
        <f ca="1">(1/3)*BC378*T182*V182*X182*Z182</f>
        <v>0</v>
      </c>
      <c r="I182" s="840">
        <f ca="1">(2/3)*BC378*T182*V182*X182*Z182</f>
        <v>0</v>
      </c>
      <c r="J182" s="840" t="e">
        <f ca="1">BC379*T182*V182*X182*Z182/$AA$10</f>
        <v>#N/A</v>
      </c>
      <c r="K182" s="840">
        <f>IF($K$19="",0,BC379*T182*V182*X182*Z182/$AA$10)</f>
        <v>0</v>
      </c>
      <c r="L182" s="840">
        <f>IF($L$19="",0,BC379*T182*V182*X182*Z182/$AA$10)</f>
        <v>0</v>
      </c>
      <c r="M182" s="841" t="e">
        <f ca="1">IF($M$19="",0,BC379*T182*V182*X182*Z182/$AA$10)</f>
        <v>#N/A</v>
      </c>
      <c r="N182" s="841" t="e">
        <f ca="1">BC379*T182*V182*X182*Z182/$AA$10</f>
        <v>#N/A</v>
      </c>
      <c r="O182" s="842">
        <f ca="1">BC380*T182*V182*X182*Z182</f>
        <v>0</v>
      </c>
      <c r="P182" s="53"/>
      <c r="Q182" s="53"/>
      <c r="R182" s="67"/>
      <c r="S182" s="709">
        <f>1</f>
        <v>1</v>
      </c>
      <c r="T182" s="709">
        <f t="shared" ref="T182:T206" si="123">IF(S182=0.2,S182+1,1)</f>
        <v>1</v>
      </c>
      <c r="U182" s="710">
        <f ca="1">'Adjustment Factors'!BC563</f>
        <v>0</v>
      </c>
      <c r="V182" s="711">
        <f t="shared" ref="V182:V206" ca="1" si="124">U182+1</f>
        <v>1</v>
      </c>
      <c r="W182" s="712">
        <f>-'Client Info'!$C$55/100</f>
        <v>0</v>
      </c>
      <c r="X182" s="712">
        <f t="shared" ref="X182:X206" si="125">W182+1</f>
        <v>1</v>
      </c>
      <c r="Y182" s="712">
        <f>IF(Overview!$C$15="Yes",1,0)</f>
        <v>0</v>
      </c>
      <c r="Z182" s="712">
        <f>IF(Y182=1,IF('Integrated Reduction'!$C$29="",1,('Integrated Reduction'!$C$29/100+1)),1)</f>
        <v>1</v>
      </c>
      <c r="AA182" s="712">
        <f>IF(Sampling!F190="Yes",1,0)</f>
        <v>0</v>
      </c>
      <c r="AB182" s="712">
        <f>IF(Sampling!L190="Yes",1,0)</f>
        <v>0</v>
      </c>
      <c r="AC182" s="712">
        <f>IF(Sampling!G190="Yes",1,0)</f>
        <v>0</v>
      </c>
      <c r="AD182" s="712">
        <f>IF(Sampling!H190="Yes",1,0)</f>
        <v>0</v>
      </c>
      <c r="AE182" s="712">
        <f>IF(Sampling!I190="Yes",1,0)</f>
        <v>0</v>
      </c>
      <c r="AF182" s="712">
        <f>IF(Sampling!J190="Yes",1,0)</f>
        <v>0</v>
      </c>
      <c r="AG182" s="713">
        <f>IF(Sampling!K190="Yes",1,0)</f>
        <v>0</v>
      </c>
      <c r="AH182" s="792">
        <f t="shared" ca="1" si="103"/>
        <v>0</v>
      </c>
      <c r="AI182" s="792">
        <f t="shared" ca="1" si="102"/>
        <v>0</v>
      </c>
      <c r="AJ182" s="792" t="e">
        <f t="shared" ca="1" si="14"/>
        <v>#N/A</v>
      </c>
      <c r="AK182" s="792">
        <f t="shared" si="119"/>
        <v>0</v>
      </c>
      <c r="AL182" s="792">
        <f t="shared" si="120"/>
        <v>0</v>
      </c>
      <c r="AM182" s="792" t="e">
        <f t="shared" ca="1" si="121"/>
        <v>#N/A</v>
      </c>
      <c r="AN182" s="792" t="e">
        <f t="shared" ca="1" si="122"/>
        <v>#N/A</v>
      </c>
      <c r="AO182" s="792">
        <f t="shared" ca="1" si="104"/>
        <v>0</v>
      </c>
      <c r="AP182" s="792">
        <f t="shared" ca="1" si="105"/>
        <v>0</v>
      </c>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c r="AMK182" s="1"/>
      <c r="AML182" s="1"/>
      <c r="AMM182" s="1"/>
      <c r="AMN182" s="1"/>
      <c r="AMO182" s="1"/>
      <c r="AMP182" s="1"/>
      <c r="AMQ182" s="1"/>
      <c r="AMR182" s="1"/>
      <c r="AMS182" s="1"/>
      <c r="AMT182" s="1"/>
      <c r="AMU182" s="1"/>
      <c r="AMV182" s="1"/>
      <c r="AMW182" s="1"/>
      <c r="AMX182" s="1"/>
      <c r="AMY182" s="1"/>
      <c r="AMZ182" s="1"/>
      <c r="ANA182" s="1"/>
      <c r="ANB182" s="1"/>
      <c r="ANC182" s="1"/>
      <c r="AND182" s="1"/>
      <c r="ANE182" s="1"/>
      <c r="ANF182" s="1"/>
      <c r="ANG182" s="1"/>
      <c r="ANH182" s="1"/>
      <c r="ANI182" s="1"/>
      <c r="ANJ182" s="1"/>
      <c r="ANK182" s="1"/>
      <c r="ANL182" s="1"/>
      <c r="ANM182" s="1"/>
      <c r="ANN182" s="1"/>
      <c r="ANO182" s="1"/>
      <c r="ANP182" s="1"/>
      <c r="ANQ182" s="1"/>
      <c r="ANR182" s="1"/>
      <c r="ANS182" s="1"/>
      <c r="ANT182" s="1"/>
      <c r="ANU182" s="1"/>
      <c r="ANV182" s="1"/>
      <c r="ANW182" s="1"/>
      <c r="ANX182" s="1"/>
      <c r="ANY182" s="1"/>
      <c r="ANZ182" s="1"/>
      <c r="AOA182" s="1"/>
      <c r="AOB182" s="1"/>
      <c r="AOC182" s="1"/>
      <c r="AOD182" s="1"/>
      <c r="AOE182" s="1"/>
      <c r="AOF182" s="1"/>
      <c r="AOG182" s="1"/>
      <c r="AOH182" s="1"/>
      <c r="AOI182" s="1"/>
      <c r="AOJ182" s="1"/>
      <c r="AOK182" s="1"/>
      <c r="AOL182" s="1"/>
      <c r="AOM182" s="1"/>
      <c r="AON182" s="1"/>
      <c r="AOO182" s="1"/>
      <c r="AOP182" s="1"/>
      <c r="AOQ182" s="1"/>
      <c r="AOR182" s="1"/>
      <c r="AOS182" s="1"/>
      <c r="AOT182" s="1"/>
      <c r="AOU182" s="1"/>
      <c r="AOV182" s="1"/>
      <c r="AOW182" s="1"/>
      <c r="AOX182" s="1"/>
      <c r="AOY182" s="1"/>
      <c r="AOZ182" s="1"/>
      <c r="APA182" s="1"/>
      <c r="APB182" s="1"/>
      <c r="APC182" s="1"/>
      <c r="APD182" s="1"/>
      <c r="APE182" s="1"/>
      <c r="APF182" s="1"/>
      <c r="APG182" s="1"/>
      <c r="APH182" s="1"/>
      <c r="API182" s="1"/>
      <c r="APJ182" s="1"/>
      <c r="APK182" s="1"/>
      <c r="APL182" s="1"/>
      <c r="APM182" s="1"/>
      <c r="APN182" s="1"/>
      <c r="APO182" s="1"/>
      <c r="APP182" s="1"/>
      <c r="APQ182" s="1"/>
      <c r="APR182" s="1"/>
      <c r="APS182" s="1"/>
      <c r="APT182" s="1"/>
      <c r="APU182" s="1"/>
      <c r="APV182" s="1"/>
      <c r="APW182" s="1"/>
      <c r="APX182" s="1"/>
      <c r="APY182" s="1"/>
      <c r="APZ182" s="1"/>
      <c r="AQA182" s="1"/>
      <c r="AQB182" s="1"/>
      <c r="AQC182" s="1"/>
      <c r="AQD182" s="1"/>
      <c r="AQE182" s="1"/>
      <c r="AQF182" s="1"/>
      <c r="AQG182" s="1"/>
      <c r="AQH182" s="1"/>
      <c r="AQI182" s="1"/>
      <c r="AQJ182" s="1"/>
      <c r="AQK182" s="1"/>
      <c r="AQL182" s="1"/>
      <c r="AQM182" s="1"/>
      <c r="AQN182" s="1"/>
      <c r="AQO182" s="1"/>
      <c r="AQP182" s="1"/>
      <c r="AQQ182" s="1"/>
      <c r="AQR182" s="1"/>
      <c r="AQS182" s="1"/>
      <c r="AQT182" s="1"/>
      <c r="AQU182" s="1"/>
      <c r="AQV182" s="1"/>
      <c r="AQW182" s="1"/>
      <c r="AQX182" s="1"/>
      <c r="AQY182" s="1"/>
      <c r="AQZ182" s="1"/>
      <c r="ARA182" s="1"/>
      <c r="ARB182" s="1"/>
      <c r="ARC182" s="1"/>
      <c r="ARD182" s="1"/>
      <c r="ARE182" s="1"/>
      <c r="ARF182" s="1"/>
      <c r="ARG182" s="1"/>
      <c r="ARH182" s="1"/>
      <c r="ARI182" s="1"/>
      <c r="ARJ182" s="1"/>
      <c r="ARK182" s="1"/>
      <c r="ARL182" s="1"/>
      <c r="ARM182" s="1"/>
      <c r="ARN182" s="1"/>
      <c r="ARO182" s="1"/>
      <c r="ARP182" s="1"/>
      <c r="ARQ182" s="1"/>
      <c r="ARR182" s="1"/>
      <c r="ARS182" s="1"/>
      <c r="ART182" s="1"/>
      <c r="ARU182" s="1"/>
      <c r="ARV182" s="1"/>
      <c r="ARW182" s="1"/>
      <c r="ARX182" s="1"/>
      <c r="ARY182" s="1"/>
      <c r="ARZ182" s="1"/>
      <c r="ASA182" s="1"/>
      <c r="ASB182" s="1"/>
      <c r="ASC182" s="1"/>
      <c r="ASD182" s="1"/>
      <c r="ASE182" s="1"/>
      <c r="ASF182" s="1"/>
      <c r="ASG182" s="1"/>
      <c r="ASH182" s="1"/>
      <c r="ASI182" s="1"/>
      <c r="ASJ182" s="1"/>
      <c r="ASK182" s="1"/>
      <c r="ASL182" s="1"/>
      <c r="ASM182" s="1"/>
      <c r="ASN182" s="1"/>
      <c r="ASO182" s="1"/>
      <c r="ASP182" s="1"/>
      <c r="ASQ182" s="1"/>
      <c r="ASR182" s="1"/>
      <c r="ASS182" s="1"/>
      <c r="AST182" s="1"/>
      <c r="ASU182" s="1"/>
      <c r="ASV182" s="1"/>
      <c r="ASW182" s="1"/>
      <c r="ASX182" s="1"/>
      <c r="ASY182" s="1"/>
      <c r="ASZ182" s="1"/>
      <c r="ATA182" s="1"/>
      <c r="ATB182" s="1"/>
      <c r="ATC182" s="1"/>
      <c r="ATD182" s="1"/>
      <c r="ATE182" s="1"/>
      <c r="ATF182" s="1"/>
      <c r="ATG182" s="1"/>
      <c r="ATH182" s="1"/>
      <c r="ATI182" s="1"/>
      <c r="ATJ182" s="1"/>
      <c r="ATK182" s="1"/>
      <c r="ATL182" s="1"/>
      <c r="ATM182" s="1"/>
      <c r="ATN182" s="1"/>
      <c r="ATO182" s="1"/>
      <c r="ATP182" s="1"/>
      <c r="ATQ182" s="1"/>
      <c r="ATR182" s="1"/>
      <c r="ATS182" s="1"/>
      <c r="ATT182" s="1"/>
      <c r="ATU182" s="1"/>
      <c r="ATV182" s="1"/>
      <c r="ATW182" s="1"/>
      <c r="ATX182" s="1"/>
      <c r="ATY182" s="1"/>
      <c r="ATZ182" s="1"/>
      <c r="AUA182" s="1"/>
      <c r="AUB182" s="1"/>
      <c r="AUC182" s="1"/>
      <c r="AUD182" s="1"/>
      <c r="AUE182" s="1"/>
      <c r="AUF182" s="1"/>
      <c r="AUG182" s="1"/>
      <c r="AUH182" s="1"/>
      <c r="AUI182" s="1"/>
      <c r="AUJ182" s="1"/>
      <c r="AUK182" s="1"/>
    </row>
    <row r="183" spans="1:1233" s="519" customFormat="1" ht="14.25">
      <c r="A183" s="53"/>
      <c r="B183" s="95" t="str">
        <f>IF('Client Info'!$D$116="Yes",'Client Info'!$D$61,"N/A")</f>
        <v>N/A</v>
      </c>
      <c r="C183" s="96" t="str">
        <f>IF(B183="ISO 9001",'Client Info'!$B116,"N/A")</f>
        <v>N/A</v>
      </c>
      <c r="D183" s="180"/>
      <c r="E183" s="843">
        <f>'Effective Employees'!F169</f>
        <v>0</v>
      </c>
      <c r="F183" s="831"/>
      <c r="G183" s="832">
        <f>BD$345</f>
        <v>0</v>
      </c>
      <c r="H183" s="832">
        <f ca="1">(1/3)*BD345*T183*V183*X183*Z183</f>
        <v>0</v>
      </c>
      <c r="I183" s="832">
        <f ca="1">(2/3)*BD345*T183*V183*X183*Z183</f>
        <v>0</v>
      </c>
      <c r="J183" s="832" t="e">
        <f ca="1">BD346*T183*V183*X183*Z183/$AA$10</f>
        <v>#N/A</v>
      </c>
      <c r="K183" s="832">
        <f>IF($K$19="",0,BD346*T183*V183*X183*Z183/$AA$10)</f>
        <v>0</v>
      </c>
      <c r="L183" s="832">
        <f>IF($L$19="",0,BD346*T183*V183*X183*Z183/$AA$10)</f>
        <v>0</v>
      </c>
      <c r="M183" s="833" t="e">
        <f ca="1">IF($M$19="",0,BD346*T183*V183*X183*Z183/$AA$10)</f>
        <v>#N/A</v>
      </c>
      <c r="N183" s="844" t="e">
        <f ca="1">BD346*T183*V183*X183*Z183/$AA$10</f>
        <v>#N/A</v>
      </c>
      <c r="O183" s="436">
        <f ca="1">BD347*T183*V183*X183*Z183</f>
        <v>0</v>
      </c>
      <c r="P183" s="53"/>
      <c r="Q183" s="53"/>
      <c r="R183" s="67"/>
      <c r="S183" s="702">
        <f>1</f>
        <v>1</v>
      </c>
      <c r="T183" s="702">
        <f t="shared" si="123"/>
        <v>1</v>
      </c>
      <c r="U183" s="703">
        <f ca="1">'Adjustment Factors'!AA564</f>
        <v>0</v>
      </c>
      <c r="V183" s="704">
        <f t="shared" ca="1" si="124"/>
        <v>1</v>
      </c>
      <c r="W183" s="705">
        <f>-'Client Info'!$C$55/100</f>
        <v>0</v>
      </c>
      <c r="X183" s="705">
        <f t="shared" si="125"/>
        <v>1</v>
      </c>
      <c r="Y183" s="705">
        <f>IF(Overview!$C$13="Yes",1,0)</f>
        <v>0</v>
      </c>
      <c r="Z183" s="705">
        <f>IF(Y183=1,IF('Integrated Reduction'!$C$29="",1,('Integrated Reduction'!$C$29/100+1)),1)</f>
        <v>1</v>
      </c>
      <c r="AA183" s="705">
        <f>IF(Sampling!F191="Yes",1,0)</f>
        <v>0</v>
      </c>
      <c r="AB183" s="705">
        <f>IF(Sampling!L191="Yes",1,0)</f>
        <v>0</v>
      </c>
      <c r="AC183" s="705">
        <f>IF(Sampling!G191="Yes",1,0)</f>
        <v>0</v>
      </c>
      <c r="AD183" s="705">
        <f>IF(Sampling!H191="Yes",1,0)</f>
        <v>0</v>
      </c>
      <c r="AE183" s="705">
        <f>IF(Sampling!I191="Yes",1,0)</f>
        <v>0</v>
      </c>
      <c r="AF183" s="705">
        <f>IF(Sampling!J191="Yes",1,0)</f>
        <v>0</v>
      </c>
      <c r="AG183" s="706">
        <f>IF(Sampling!K191="Yes",1,0)</f>
        <v>0</v>
      </c>
      <c r="AH183" s="790">
        <f t="shared" ca="1" si="103"/>
        <v>0</v>
      </c>
      <c r="AI183" s="790">
        <f t="shared" ca="1" si="102"/>
        <v>0</v>
      </c>
      <c r="AJ183" s="790" t="e">
        <f t="shared" ca="1" si="14"/>
        <v>#N/A</v>
      </c>
      <c r="AK183" s="790">
        <f t="shared" ref="AK183:AK194" si="126">K183*AD183</f>
        <v>0</v>
      </c>
      <c r="AL183" s="790">
        <f t="shared" ref="AL183:AL194" si="127">L183*AE183</f>
        <v>0</v>
      </c>
      <c r="AM183" s="790" t="e">
        <f t="shared" ref="AM183:AM194" ca="1" si="128">M183*AF183</f>
        <v>#N/A</v>
      </c>
      <c r="AN183" s="790" t="e">
        <f t="shared" ref="AN183:AN194" ca="1" si="129">N183*AG183</f>
        <v>#N/A</v>
      </c>
      <c r="AO183" s="790">
        <f t="shared" ca="1" si="104"/>
        <v>0</v>
      </c>
      <c r="AP183" s="790">
        <f t="shared" ca="1" si="105"/>
        <v>0</v>
      </c>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c r="AMK183" s="1"/>
      <c r="AML183" s="1"/>
      <c r="AMM183" s="1"/>
      <c r="AMN183" s="1"/>
      <c r="AMO183" s="1"/>
      <c r="AMP183" s="1"/>
      <c r="AMQ183" s="1"/>
      <c r="AMR183" s="1"/>
      <c r="AMS183" s="1"/>
      <c r="AMT183" s="1"/>
      <c r="AMU183" s="1"/>
      <c r="AMV183" s="1"/>
      <c r="AMW183" s="1"/>
      <c r="AMX183" s="1"/>
      <c r="AMY183" s="1"/>
      <c r="AMZ183" s="1"/>
      <c r="ANA183" s="1"/>
      <c r="ANB183" s="1"/>
      <c r="ANC183" s="1"/>
      <c r="AND183" s="1"/>
      <c r="ANE183" s="1"/>
      <c r="ANF183" s="1"/>
      <c r="ANG183" s="1"/>
      <c r="ANH183" s="1"/>
      <c r="ANI183" s="1"/>
      <c r="ANJ183" s="1"/>
      <c r="ANK183" s="1"/>
      <c r="ANL183" s="1"/>
      <c r="ANM183" s="1"/>
      <c r="ANN183" s="1"/>
      <c r="ANO183" s="1"/>
      <c r="ANP183" s="1"/>
      <c r="ANQ183" s="1"/>
      <c r="ANR183" s="1"/>
      <c r="ANS183" s="1"/>
      <c r="ANT183" s="1"/>
      <c r="ANU183" s="1"/>
      <c r="ANV183" s="1"/>
      <c r="ANW183" s="1"/>
      <c r="ANX183" s="1"/>
      <c r="ANY183" s="1"/>
      <c r="ANZ183" s="1"/>
      <c r="AOA183" s="1"/>
      <c r="AOB183" s="1"/>
      <c r="AOC183" s="1"/>
      <c r="AOD183" s="1"/>
      <c r="AOE183" s="1"/>
      <c r="AOF183" s="1"/>
      <c r="AOG183" s="1"/>
      <c r="AOH183" s="1"/>
      <c r="AOI183" s="1"/>
      <c r="AOJ183" s="1"/>
      <c r="AOK183" s="1"/>
      <c r="AOL183" s="1"/>
      <c r="AOM183" s="1"/>
      <c r="AON183" s="1"/>
      <c r="AOO183" s="1"/>
      <c r="AOP183" s="1"/>
      <c r="AOQ183" s="1"/>
      <c r="AOR183" s="1"/>
      <c r="AOS183" s="1"/>
      <c r="AOT183" s="1"/>
      <c r="AOU183" s="1"/>
      <c r="AOV183" s="1"/>
      <c r="AOW183" s="1"/>
      <c r="AOX183" s="1"/>
      <c r="AOY183" s="1"/>
      <c r="AOZ183" s="1"/>
      <c r="APA183" s="1"/>
      <c r="APB183" s="1"/>
      <c r="APC183" s="1"/>
      <c r="APD183" s="1"/>
      <c r="APE183" s="1"/>
      <c r="APF183" s="1"/>
      <c r="APG183" s="1"/>
      <c r="APH183" s="1"/>
      <c r="API183" s="1"/>
      <c r="APJ183" s="1"/>
      <c r="APK183" s="1"/>
      <c r="APL183" s="1"/>
      <c r="APM183" s="1"/>
      <c r="APN183" s="1"/>
      <c r="APO183" s="1"/>
      <c r="APP183" s="1"/>
      <c r="APQ183" s="1"/>
      <c r="APR183" s="1"/>
      <c r="APS183" s="1"/>
      <c r="APT183" s="1"/>
      <c r="APU183" s="1"/>
      <c r="APV183" s="1"/>
      <c r="APW183" s="1"/>
      <c r="APX183" s="1"/>
      <c r="APY183" s="1"/>
      <c r="APZ183" s="1"/>
      <c r="AQA183" s="1"/>
      <c r="AQB183" s="1"/>
      <c r="AQC183" s="1"/>
      <c r="AQD183" s="1"/>
      <c r="AQE183" s="1"/>
      <c r="AQF183" s="1"/>
      <c r="AQG183" s="1"/>
      <c r="AQH183" s="1"/>
      <c r="AQI183" s="1"/>
      <c r="AQJ183" s="1"/>
      <c r="AQK183" s="1"/>
      <c r="AQL183" s="1"/>
      <c r="AQM183" s="1"/>
      <c r="AQN183" s="1"/>
      <c r="AQO183" s="1"/>
      <c r="AQP183" s="1"/>
      <c r="AQQ183" s="1"/>
      <c r="AQR183" s="1"/>
      <c r="AQS183" s="1"/>
      <c r="AQT183" s="1"/>
      <c r="AQU183" s="1"/>
      <c r="AQV183" s="1"/>
      <c r="AQW183" s="1"/>
      <c r="AQX183" s="1"/>
      <c r="AQY183" s="1"/>
      <c r="AQZ183" s="1"/>
      <c r="ARA183" s="1"/>
      <c r="ARB183" s="1"/>
      <c r="ARC183" s="1"/>
      <c r="ARD183" s="1"/>
      <c r="ARE183" s="1"/>
      <c r="ARF183" s="1"/>
      <c r="ARG183" s="1"/>
      <c r="ARH183" s="1"/>
      <c r="ARI183" s="1"/>
      <c r="ARJ183" s="1"/>
      <c r="ARK183" s="1"/>
      <c r="ARL183" s="1"/>
      <c r="ARM183" s="1"/>
      <c r="ARN183" s="1"/>
      <c r="ARO183" s="1"/>
      <c r="ARP183" s="1"/>
      <c r="ARQ183" s="1"/>
      <c r="ARR183" s="1"/>
      <c r="ARS183" s="1"/>
      <c r="ART183" s="1"/>
      <c r="ARU183" s="1"/>
      <c r="ARV183" s="1"/>
      <c r="ARW183" s="1"/>
      <c r="ARX183" s="1"/>
      <c r="ARY183" s="1"/>
      <c r="ARZ183" s="1"/>
      <c r="ASA183" s="1"/>
      <c r="ASB183" s="1"/>
      <c r="ASC183" s="1"/>
      <c r="ASD183" s="1"/>
      <c r="ASE183" s="1"/>
      <c r="ASF183" s="1"/>
      <c r="ASG183" s="1"/>
      <c r="ASH183" s="1"/>
      <c r="ASI183" s="1"/>
      <c r="ASJ183" s="1"/>
      <c r="ASK183" s="1"/>
      <c r="ASL183" s="1"/>
      <c r="ASM183" s="1"/>
      <c r="ASN183" s="1"/>
      <c r="ASO183" s="1"/>
      <c r="ASP183" s="1"/>
      <c r="ASQ183" s="1"/>
      <c r="ASR183" s="1"/>
      <c r="ASS183" s="1"/>
      <c r="AST183" s="1"/>
      <c r="ASU183" s="1"/>
      <c r="ASV183" s="1"/>
      <c r="ASW183" s="1"/>
      <c r="ASX183" s="1"/>
      <c r="ASY183" s="1"/>
      <c r="ASZ183" s="1"/>
      <c r="ATA183" s="1"/>
      <c r="ATB183" s="1"/>
      <c r="ATC183" s="1"/>
      <c r="ATD183" s="1"/>
      <c r="ATE183" s="1"/>
      <c r="ATF183" s="1"/>
      <c r="ATG183" s="1"/>
      <c r="ATH183" s="1"/>
      <c r="ATI183" s="1"/>
      <c r="ATJ183" s="1"/>
      <c r="ATK183" s="1"/>
      <c r="ATL183" s="1"/>
      <c r="ATM183" s="1"/>
      <c r="ATN183" s="1"/>
      <c r="ATO183" s="1"/>
      <c r="ATP183" s="1"/>
      <c r="ATQ183" s="1"/>
      <c r="ATR183" s="1"/>
      <c r="ATS183" s="1"/>
      <c r="ATT183" s="1"/>
      <c r="ATU183" s="1"/>
      <c r="ATV183" s="1"/>
      <c r="ATW183" s="1"/>
      <c r="ATX183" s="1"/>
      <c r="ATY183" s="1"/>
      <c r="ATZ183" s="1"/>
      <c r="AUA183" s="1"/>
      <c r="AUB183" s="1"/>
      <c r="AUC183" s="1"/>
      <c r="AUD183" s="1"/>
      <c r="AUE183" s="1"/>
      <c r="AUF183" s="1"/>
      <c r="AUG183" s="1"/>
      <c r="AUH183" s="1"/>
      <c r="AUI183" s="1"/>
      <c r="AUJ183" s="1"/>
      <c r="AUK183" s="1"/>
    </row>
    <row r="184" spans="1:1233" s="519" customFormat="1" ht="14.25">
      <c r="A184" s="53"/>
      <c r="B184" s="97" t="str">
        <f>IF('Client Info'!$E$116="Yes",'Client Info'!$E$61,"N/A")</f>
        <v>N/A</v>
      </c>
      <c r="C184" s="62" t="str">
        <f>IF(B184="ISO 14001",'Client Info'!$B116,"N/A")</f>
        <v>N/A</v>
      </c>
      <c r="D184" s="181"/>
      <c r="E184" s="834">
        <f>'Effective Employees'!F170</f>
        <v>0</v>
      </c>
      <c r="F184" s="831"/>
      <c r="G184" s="835">
        <f>BD$363</f>
        <v>0</v>
      </c>
      <c r="H184" s="835">
        <f ca="1">(1/3)*BD363*T184*V184*X184*Z184</f>
        <v>0</v>
      </c>
      <c r="I184" s="835">
        <f ca="1">(2/3)*BD363*T184*V184*X184*Z184</f>
        <v>0</v>
      </c>
      <c r="J184" s="835" t="e">
        <f ca="1">BD364*T184*V184*X184*Z184/$AA$10</f>
        <v>#N/A</v>
      </c>
      <c r="K184" s="835">
        <f>IF($K$19="",0,BD364*T184*V184*X184*Z184/$AA$10)</f>
        <v>0</v>
      </c>
      <c r="L184" s="835">
        <f>IF($L$19="",0,BD364*T184*V184*X184*Z184/$AA$10)</f>
        <v>0</v>
      </c>
      <c r="M184" s="836" t="e">
        <f ca="1">IF($M$19="",0,BD364*T184*V184*X184*Z184/$AA$10)</f>
        <v>#N/A</v>
      </c>
      <c r="N184" s="837" t="e">
        <f ca="1">BD364*T184*V184*X184*Z184/$AA$10</f>
        <v>#N/A</v>
      </c>
      <c r="O184" s="838">
        <f ca="1">BD365*T184*V184*X184*Z184</f>
        <v>0</v>
      </c>
      <c r="P184" s="53"/>
      <c r="Q184" s="53"/>
      <c r="R184" s="67"/>
      <c r="S184" s="386">
        <f>1</f>
        <v>1</v>
      </c>
      <c r="T184" s="386">
        <f t="shared" si="123"/>
        <v>1</v>
      </c>
      <c r="U184" s="707">
        <f ca="1">'Adjustment Factors'!AP564</f>
        <v>0</v>
      </c>
      <c r="V184" s="208">
        <f t="shared" ca="1" si="124"/>
        <v>1</v>
      </c>
      <c r="W184" s="67">
        <f>-'Client Info'!$C$55/100</f>
        <v>0</v>
      </c>
      <c r="X184" s="67">
        <f t="shared" si="125"/>
        <v>1</v>
      </c>
      <c r="Y184" s="67">
        <f>IF(Overview!$C$14="Yes",1,0)</f>
        <v>0</v>
      </c>
      <c r="Z184" s="67">
        <f>IF(Y184=1,IF('Integrated Reduction'!$C$29="",1,('Integrated Reduction'!$C$29/100+1)),1)</f>
        <v>1</v>
      </c>
      <c r="AA184" s="67">
        <f>IF(Sampling!F192="Yes",1,0)</f>
        <v>0</v>
      </c>
      <c r="AB184" s="67">
        <f>IF(Sampling!L192="Yes",1,0)</f>
        <v>0</v>
      </c>
      <c r="AC184" s="67">
        <f>IF(Sampling!G192="Yes",1,0)</f>
        <v>0</v>
      </c>
      <c r="AD184" s="67">
        <f>IF(Sampling!H192="Yes",1,0)</f>
        <v>0</v>
      </c>
      <c r="AE184" s="67">
        <f>IF(Sampling!I192="Yes",1,0)</f>
        <v>0</v>
      </c>
      <c r="AF184" s="67">
        <f>IF(Sampling!J192="Yes",1,0)</f>
        <v>0</v>
      </c>
      <c r="AG184" s="708">
        <f>IF(Sampling!K192="Yes",1,0)</f>
        <v>0</v>
      </c>
      <c r="AH184" s="791">
        <f t="shared" ca="1" si="103"/>
        <v>0</v>
      </c>
      <c r="AI184" s="791">
        <f t="shared" ca="1" si="102"/>
        <v>0</v>
      </c>
      <c r="AJ184" s="791" t="e">
        <f t="shared" ca="1" si="14"/>
        <v>#N/A</v>
      </c>
      <c r="AK184" s="791">
        <f t="shared" si="126"/>
        <v>0</v>
      </c>
      <c r="AL184" s="791">
        <f t="shared" si="127"/>
        <v>0</v>
      </c>
      <c r="AM184" s="791" t="e">
        <f t="shared" ca="1" si="128"/>
        <v>#N/A</v>
      </c>
      <c r="AN184" s="791" t="e">
        <f t="shared" ca="1" si="129"/>
        <v>#N/A</v>
      </c>
      <c r="AO184" s="791">
        <f t="shared" ca="1" si="104"/>
        <v>0</v>
      </c>
      <c r="AP184" s="791">
        <f t="shared" ca="1" si="105"/>
        <v>0</v>
      </c>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c r="AMK184" s="1"/>
      <c r="AML184" s="1"/>
      <c r="AMM184" s="1"/>
      <c r="AMN184" s="1"/>
      <c r="AMO184" s="1"/>
      <c r="AMP184" s="1"/>
      <c r="AMQ184" s="1"/>
      <c r="AMR184" s="1"/>
      <c r="AMS184" s="1"/>
      <c r="AMT184" s="1"/>
      <c r="AMU184" s="1"/>
      <c r="AMV184" s="1"/>
      <c r="AMW184" s="1"/>
      <c r="AMX184" s="1"/>
      <c r="AMY184" s="1"/>
      <c r="AMZ184" s="1"/>
      <c r="ANA184" s="1"/>
      <c r="ANB184" s="1"/>
      <c r="ANC184" s="1"/>
      <c r="AND184" s="1"/>
      <c r="ANE184" s="1"/>
      <c r="ANF184" s="1"/>
      <c r="ANG184" s="1"/>
      <c r="ANH184" s="1"/>
      <c r="ANI184" s="1"/>
      <c r="ANJ184" s="1"/>
      <c r="ANK184" s="1"/>
      <c r="ANL184" s="1"/>
      <c r="ANM184" s="1"/>
      <c r="ANN184" s="1"/>
      <c r="ANO184" s="1"/>
      <c r="ANP184" s="1"/>
      <c r="ANQ184" s="1"/>
      <c r="ANR184" s="1"/>
      <c r="ANS184" s="1"/>
      <c r="ANT184" s="1"/>
      <c r="ANU184" s="1"/>
      <c r="ANV184" s="1"/>
      <c r="ANW184" s="1"/>
      <c r="ANX184" s="1"/>
      <c r="ANY184" s="1"/>
      <c r="ANZ184" s="1"/>
      <c r="AOA184" s="1"/>
      <c r="AOB184" s="1"/>
      <c r="AOC184" s="1"/>
      <c r="AOD184" s="1"/>
      <c r="AOE184" s="1"/>
      <c r="AOF184" s="1"/>
      <c r="AOG184" s="1"/>
      <c r="AOH184" s="1"/>
      <c r="AOI184" s="1"/>
      <c r="AOJ184" s="1"/>
      <c r="AOK184" s="1"/>
      <c r="AOL184" s="1"/>
      <c r="AOM184" s="1"/>
      <c r="AON184" s="1"/>
      <c r="AOO184" s="1"/>
      <c r="AOP184" s="1"/>
      <c r="AOQ184" s="1"/>
      <c r="AOR184" s="1"/>
      <c r="AOS184" s="1"/>
      <c r="AOT184" s="1"/>
      <c r="AOU184" s="1"/>
      <c r="AOV184" s="1"/>
      <c r="AOW184" s="1"/>
      <c r="AOX184" s="1"/>
      <c r="AOY184" s="1"/>
      <c r="AOZ184" s="1"/>
      <c r="APA184" s="1"/>
      <c r="APB184" s="1"/>
      <c r="APC184" s="1"/>
      <c r="APD184" s="1"/>
      <c r="APE184" s="1"/>
      <c r="APF184" s="1"/>
      <c r="APG184" s="1"/>
      <c r="APH184" s="1"/>
      <c r="API184" s="1"/>
      <c r="APJ184" s="1"/>
      <c r="APK184" s="1"/>
      <c r="APL184" s="1"/>
      <c r="APM184" s="1"/>
      <c r="APN184" s="1"/>
      <c r="APO184" s="1"/>
      <c r="APP184" s="1"/>
      <c r="APQ184" s="1"/>
      <c r="APR184" s="1"/>
      <c r="APS184" s="1"/>
      <c r="APT184" s="1"/>
      <c r="APU184" s="1"/>
      <c r="APV184" s="1"/>
      <c r="APW184" s="1"/>
      <c r="APX184" s="1"/>
      <c r="APY184" s="1"/>
      <c r="APZ184" s="1"/>
      <c r="AQA184" s="1"/>
      <c r="AQB184" s="1"/>
      <c r="AQC184" s="1"/>
      <c r="AQD184" s="1"/>
      <c r="AQE184" s="1"/>
      <c r="AQF184" s="1"/>
      <c r="AQG184" s="1"/>
      <c r="AQH184" s="1"/>
      <c r="AQI184" s="1"/>
      <c r="AQJ184" s="1"/>
      <c r="AQK184" s="1"/>
      <c r="AQL184" s="1"/>
      <c r="AQM184" s="1"/>
      <c r="AQN184" s="1"/>
      <c r="AQO184" s="1"/>
      <c r="AQP184" s="1"/>
      <c r="AQQ184" s="1"/>
      <c r="AQR184" s="1"/>
      <c r="AQS184" s="1"/>
      <c r="AQT184" s="1"/>
      <c r="AQU184" s="1"/>
      <c r="AQV184" s="1"/>
      <c r="AQW184" s="1"/>
      <c r="AQX184" s="1"/>
      <c r="AQY184" s="1"/>
      <c r="AQZ184" s="1"/>
      <c r="ARA184" s="1"/>
      <c r="ARB184" s="1"/>
      <c r="ARC184" s="1"/>
      <c r="ARD184" s="1"/>
      <c r="ARE184" s="1"/>
      <c r="ARF184" s="1"/>
      <c r="ARG184" s="1"/>
      <c r="ARH184" s="1"/>
      <c r="ARI184" s="1"/>
      <c r="ARJ184" s="1"/>
      <c r="ARK184" s="1"/>
      <c r="ARL184" s="1"/>
      <c r="ARM184" s="1"/>
      <c r="ARN184" s="1"/>
      <c r="ARO184" s="1"/>
      <c r="ARP184" s="1"/>
      <c r="ARQ184" s="1"/>
      <c r="ARR184" s="1"/>
      <c r="ARS184" s="1"/>
      <c r="ART184" s="1"/>
      <c r="ARU184" s="1"/>
      <c r="ARV184" s="1"/>
      <c r="ARW184" s="1"/>
      <c r="ARX184" s="1"/>
      <c r="ARY184" s="1"/>
      <c r="ARZ184" s="1"/>
      <c r="ASA184" s="1"/>
      <c r="ASB184" s="1"/>
      <c r="ASC184" s="1"/>
      <c r="ASD184" s="1"/>
      <c r="ASE184" s="1"/>
      <c r="ASF184" s="1"/>
      <c r="ASG184" s="1"/>
      <c r="ASH184" s="1"/>
      <c r="ASI184" s="1"/>
      <c r="ASJ184" s="1"/>
      <c r="ASK184" s="1"/>
      <c r="ASL184" s="1"/>
      <c r="ASM184" s="1"/>
      <c r="ASN184" s="1"/>
      <c r="ASO184" s="1"/>
      <c r="ASP184" s="1"/>
      <c r="ASQ184" s="1"/>
      <c r="ASR184" s="1"/>
      <c r="ASS184" s="1"/>
      <c r="AST184" s="1"/>
      <c r="ASU184" s="1"/>
      <c r="ASV184" s="1"/>
      <c r="ASW184" s="1"/>
      <c r="ASX184" s="1"/>
      <c r="ASY184" s="1"/>
      <c r="ASZ184" s="1"/>
      <c r="ATA184" s="1"/>
      <c r="ATB184" s="1"/>
      <c r="ATC184" s="1"/>
      <c r="ATD184" s="1"/>
      <c r="ATE184" s="1"/>
      <c r="ATF184" s="1"/>
      <c r="ATG184" s="1"/>
      <c r="ATH184" s="1"/>
      <c r="ATI184" s="1"/>
      <c r="ATJ184" s="1"/>
      <c r="ATK184" s="1"/>
      <c r="ATL184" s="1"/>
      <c r="ATM184" s="1"/>
      <c r="ATN184" s="1"/>
      <c r="ATO184" s="1"/>
      <c r="ATP184" s="1"/>
      <c r="ATQ184" s="1"/>
      <c r="ATR184" s="1"/>
      <c r="ATS184" s="1"/>
      <c r="ATT184" s="1"/>
      <c r="ATU184" s="1"/>
      <c r="ATV184" s="1"/>
      <c r="ATW184" s="1"/>
      <c r="ATX184" s="1"/>
      <c r="ATY184" s="1"/>
      <c r="ATZ184" s="1"/>
      <c r="AUA184" s="1"/>
      <c r="AUB184" s="1"/>
      <c r="AUC184" s="1"/>
      <c r="AUD184" s="1"/>
      <c r="AUE184" s="1"/>
      <c r="AUF184" s="1"/>
      <c r="AUG184" s="1"/>
      <c r="AUH184" s="1"/>
      <c r="AUI184" s="1"/>
      <c r="AUJ184" s="1"/>
      <c r="AUK184" s="1"/>
    </row>
    <row r="185" spans="1:1233" s="519" customFormat="1" ht="14.25">
      <c r="A185" s="53"/>
      <c r="B185" s="98" t="str">
        <f>IF('Client Info'!$F$116="Yes",'Client Info'!$F$61,"N/A")</f>
        <v>N/A</v>
      </c>
      <c r="C185" s="99" t="str">
        <f>IF(B185="ISO 45001",'Client Info'!$B116,"N/A")</f>
        <v>N/A</v>
      </c>
      <c r="D185" s="182"/>
      <c r="E185" s="839">
        <f>'Effective Employees'!F171</f>
        <v>0</v>
      </c>
      <c r="F185" s="831"/>
      <c r="G185" s="840">
        <f>BD$378</f>
        <v>0</v>
      </c>
      <c r="H185" s="840">
        <f ca="1">(1/3)*BD378*T185*V185*X185*Z185</f>
        <v>0</v>
      </c>
      <c r="I185" s="840">
        <f ca="1">(2/3)*BD378*T185*V185*X185*Z185</f>
        <v>0</v>
      </c>
      <c r="J185" s="840" t="e">
        <f ca="1">BD379*T185*V185*X185*Z185/$AA$10</f>
        <v>#N/A</v>
      </c>
      <c r="K185" s="840">
        <f>IF($K$19="",0,BD379*T185*V185*X185*Z185/$AA$10)</f>
        <v>0</v>
      </c>
      <c r="L185" s="840">
        <f>IF($L$19="",0,BD379*T185*V185*X185*Z185/$AA$10)</f>
        <v>0</v>
      </c>
      <c r="M185" s="841" t="e">
        <f ca="1">IF($M$19="",0,BD379*T185*V185*X185*Z185/$AA$10)</f>
        <v>#N/A</v>
      </c>
      <c r="N185" s="841" t="e">
        <f ca="1">BD379*T185*V185*X185*Z185/$AA$10</f>
        <v>#N/A</v>
      </c>
      <c r="O185" s="842">
        <f ca="1">BD380*T185*V185*X185*Z185</f>
        <v>0</v>
      </c>
      <c r="P185" s="53"/>
      <c r="Q185" s="53"/>
      <c r="R185" s="67"/>
      <c r="S185" s="709">
        <f>1</f>
        <v>1</v>
      </c>
      <c r="T185" s="709">
        <f t="shared" si="123"/>
        <v>1</v>
      </c>
      <c r="U185" s="710">
        <f ca="1">'Adjustment Factors'!BC564</f>
        <v>0</v>
      </c>
      <c r="V185" s="711">
        <f t="shared" ca="1" si="124"/>
        <v>1</v>
      </c>
      <c r="W185" s="712">
        <f>-'Client Info'!$C$55/100</f>
        <v>0</v>
      </c>
      <c r="X185" s="712">
        <f t="shared" si="125"/>
        <v>1</v>
      </c>
      <c r="Y185" s="712">
        <f>IF(Overview!$C$15="Yes",1,0)</f>
        <v>0</v>
      </c>
      <c r="Z185" s="712">
        <f>IF(Y185=1,IF('Integrated Reduction'!$C$29="",1,('Integrated Reduction'!$C$29/100+1)),1)</f>
        <v>1</v>
      </c>
      <c r="AA185" s="712">
        <f>IF(Sampling!F193="Yes",1,0)</f>
        <v>0</v>
      </c>
      <c r="AB185" s="712">
        <f>IF(Sampling!L193="Yes",1,0)</f>
        <v>0</v>
      </c>
      <c r="AC185" s="712">
        <f>IF(Sampling!G193="Yes",1,0)</f>
        <v>0</v>
      </c>
      <c r="AD185" s="712">
        <f>IF(Sampling!H193="Yes",1,0)</f>
        <v>0</v>
      </c>
      <c r="AE185" s="712">
        <f>IF(Sampling!I193="Yes",1,0)</f>
        <v>0</v>
      </c>
      <c r="AF185" s="712">
        <f>IF(Sampling!J193="Yes",1,0)</f>
        <v>0</v>
      </c>
      <c r="AG185" s="713">
        <f>IF(Sampling!K193="Yes",1,0)</f>
        <v>0</v>
      </c>
      <c r="AH185" s="792">
        <f t="shared" ca="1" si="103"/>
        <v>0</v>
      </c>
      <c r="AI185" s="792">
        <f t="shared" ca="1" si="102"/>
        <v>0</v>
      </c>
      <c r="AJ185" s="792" t="e">
        <f t="shared" ca="1" si="14"/>
        <v>#N/A</v>
      </c>
      <c r="AK185" s="792">
        <f t="shared" si="126"/>
        <v>0</v>
      </c>
      <c r="AL185" s="792">
        <f t="shared" si="127"/>
        <v>0</v>
      </c>
      <c r="AM185" s="792" t="e">
        <f t="shared" ca="1" si="128"/>
        <v>#N/A</v>
      </c>
      <c r="AN185" s="792" t="e">
        <f t="shared" ca="1" si="129"/>
        <v>#N/A</v>
      </c>
      <c r="AO185" s="792">
        <f t="shared" ca="1" si="104"/>
        <v>0</v>
      </c>
      <c r="AP185" s="792">
        <f t="shared" ca="1" si="105"/>
        <v>0</v>
      </c>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row>
    <row r="186" spans="1:1233" s="519" customFormat="1" ht="14.25">
      <c r="A186" s="53"/>
      <c r="B186" s="95" t="str">
        <f>IF('Client Info'!$D$117="Yes",'Client Info'!$D$61,"N/A")</f>
        <v>N/A</v>
      </c>
      <c r="C186" s="96" t="str">
        <f>IF(B186="ISO 9001",'Client Info'!$B117,"N/A")</f>
        <v>N/A</v>
      </c>
      <c r="D186" s="180"/>
      <c r="E186" s="843">
        <f>'Effective Employees'!F172</f>
        <v>0</v>
      </c>
      <c r="F186" s="831"/>
      <c r="G186" s="832">
        <f>BE$345</f>
        <v>0</v>
      </c>
      <c r="H186" s="832">
        <f ca="1">(1/3)*BE345*T186*V186*X186*Z186</f>
        <v>0</v>
      </c>
      <c r="I186" s="832">
        <f ca="1">(2/3)*BE345*T186*V186*X186*Z186</f>
        <v>0</v>
      </c>
      <c r="J186" s="832" t="e">
        <f ca="1">BE346*T186*V186*X186*Z186/$AA$10</f>
        <v>#N/A</v>
      </c>
      <c r="K186" s="832">
        <f>IF($K$19="",0,BE346*T186*V186*X186*Z186/$AA$10)</f>
        <v>0</v>
      </c>
      <c r="L186" s="832">
        <f>IF($L$19="",0,BE346*T186*V186*X186*Z186/$AA$10)</f>
        <v>0</v>
      </c>
      <c r="M186" s="833" t="e">
        <f ca="1">IF($M$19="",0,BE346*T186*V186*X186*Z186/$AA$10)</f>
        <v>#N/A</v>
      </c>
      <c r="N186" s="844" t="e">
        <f ca="1">BE346*T186*V186*X186*Z186/$AA$10</f>
        <v>#N/A</v>
      </c>
      <c r="O186" s="436">
        <f ca="1">BE347*T186*V186*X186*Z186</f>
        <v>0</v>
      </c>
      <c r="P186" s="53"/>
      <c r="Q186" s="53"/>
      <c r="R186" s="67"/>
      <c r="S186" s="702">
        <f>1</f>
        <v>1</v>
      </c>
      <c r="T186" s="702">
        <f t="shared" si="123"/>
        <v>1</v>
      </c>
      <c r="U186" s="703">
        <f ca="1">'Adjustment Factors'!AA565</f>
        <v>0</v>
      </c>
      <c r="V186" s="704">
        <f t="shared" ca="1" si="124"/>
        <v>1</v>
      </c>
      <c r="W186" s="705">
        <f>-'Client Info'!$C$55/100</f>
        <v>0</v>
      </c>
      <c r="X186" s="705">
        <f t="shared" si="125"/>
        <v>1</v>
      </c>
      <c r="Y186" s="705">
        <f>IF(Overview!$C$13="Yes",1,0)</f>
        <v>0</v>
      </c>
      <c r="Z186" s="705">
        <f>IF(Y186=1,IF('Integrated Reduction'!$C$29="",1,('Integrated Reduction'!$C$29/100+1)),1)</f>
        <v>1</v>
      </c>
      <c r="AA186" s="705">
        <f>IF(Sampling!F194="Yes",1,0)</f>
        <v>0</v>
      </c>
      <c r="AB186" s="705">
        <f>IF(Sampling!L194="Yes",1,0)</f>
        <v>0</v>
      </c>
      <c r="AC186" s="705">
        <f>IF(Sampling!G194="Yes",1,0)</f>
        <v>0</v>
      </c>
      <c r="AD186" s="705">
        <f>IF(Sampling!H194="Yes",1,0)</f>
        <v>0</v>
      </c>
      <c r="AE186" s="705">
        <f>IF(Sampling!I194="Yes",1,0)</f>
        <v>0</v>
      </c>
      <c r="AF186" s="705">
        <f>IF(Sampling!J194="Yes",1,0)</f>
        <v>0</v>
      </c>
      <c r="AG186" s="706">
        <f>IF(Sampling!K194="Yes",1,0)</f>
        <v>0</v>
      </c>
      <c r="AH186" s="790">
        <f t="shared" ca="1" si="103"/>
        <v>0</v>
      </c>
      <c r="AI186" s="790">
        <f t="shared" ca="1" si="102"/>
        <v>0</v>
      </c>
      <c r="AJ186" s="790" t="e">
        <f t="shared" ca="1" si="14"/>
        <v>#N/A</v>
      </c>
      <c r="AK186" s="790">
        <f t="shared" si="126"/>
        <v>0</v>
      </c>
      <c r="AL186" s="790">
        <f t="shared" si="127"/>
        <v>0</v>
      </c>
      <c r="AM186" s="790" t="e">
        <f t="shared" ca="1" si="128"/>
        <v>#N/A</v>
      </c>
      <c r="AN186" s="790" t="e">
        <f t="shared" ca="1" si="129"/>
        <v>#N/A</v>
      </c>
      <c r="AO186" s="790">
        <f t="shared" ca="1" si="104"/>
        <v>0</v>
      </c>
      <c r="AP186" s="790">
        <f t="shared" ca="1" si="105"/>
        <v>0</v>
      </c>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row>
    <row r="187" spans="1:1233" s="519" customFormat="1" ht="14.25">
      <c r="A187" s="53"/>
      <c r="B187" s="97" t="str">
        <f>IF('Client Info'!$E$117="Yes",'Client Info'!$E$61,"N/A")</f>
        <v>N/A</v>
      </c>
      <c r="C187" s="62" t="str">
        <f>IF(B187="ISO 14001",'Client Info'!$B117,"N/A")</f>
        <v>N/A</v>
      </c>
      <c r="D187" s="181"/>
      <c r="E187" s="834">
        <f>'Effective Employees'!F173</f>
        <v>0</v>
      </c>
      <c r="F187" s="831"/>
      <c r="G187" s="835">
        <f>BE$363</f>
        <v>0</v>
      </c>
      <c r="H187" s="835">
        <f ca="1">(1/3)*BE363*T187*V187*X187*Z187</f>
        <v>0</v>
      </c>
      <c r="I187" s="835">
        <f ca="1">(2/3)*BE363*T187*V187*X187*Z187</f>
        <v>0</v>
      </c>
      <c r="J187" s="835" t="e">
        <f ca="1">BE364*T187*V187*X187*Z187/$AA$10</f>
        <v>#N/A</v>
      </c>
      <c r="K187" s="835">
        <f>IF($K$19="",0,BE364*T187*V187*X187*Z187/$AA$10)</f>
        <v>0</v>
      </c>
      <c r="L187" s="835">
        <f>IF($L$19="",0,BE364*T187*V187*X187*Z187/$AA$10)</f>
        <v>0</v>
      </c>
      <c r="M187" s="836" t="e">
        <f ca="1">IF($M$19="",0,BE364*T187*V187*X187*Z187/$AA$10)</f>
        <v>#N/A</v>
      </c>
      <c r="N187" s="837" t="e">
        <f ca="1">BE364*T187*V187*X187*Z187/$AA$10</f>
        <v>#N/A</v>
      </c>
      <c r="O187" s="838">
        <f ca="1">BE365*T187*V187*X187*Z187</f>
        <v>0</v>
      </c>
      <c r="P187" s="53"/>
      <c r="Q187" s="53"/>
      <c r="R187" s="67"/>
      <c r="S187" s="386">
        <f>1</f>
        <v>1</v>
      </c>
      <c r="T187" s="386">
        <f t="shared" si="123"/>
        <v>1</v>
      </c>
      <c r="U187" s="707">
        <f ca="1">'Adjustment Factors'!AP565</f>
        <v>0</v>
      </c>
      <c r="V187" s="208">
        <f t="shared" ca="1" si="124"/>
        <v>1</v>
      </c>
      <c r="W187" s="67">
        <f>-'Client Info'!$C$55/100</f>
        <v>0</v>
      </c>
      <c r="X187" s="67">
        <f t="shared" si="125"/>
        <v>1</v>
      </c>
      <c r="Y187" s="67">
        <f>IF(Overview!$C$14="Yes",1,0)</f>
        <v>0</v>
      </c>
      <c r="Z187" s="67">
        <f>IF(Y187=1,IF('Integrated Reduction'!$C$29="",1,('Integrated Reduction'!$C$29/100+1)),1)</f>
        <v>1</v>
      </c>
      <c r="AA187" s="67">
        <f>IF(Sampling!F195="Yes",1,0)</f>
        <v>0</v>
      </c>
      <c r="AB187" s="67">
        <f>IF(Sampling!L195="Yes",1,0)</f>
        <v>0</v>
      </c>
      <c r="AC187" s="67">
        <f>IF(Sampling!G195="Yes",1,0)</f>
        <v>0</v>
      </c>
      <c r="AD187" s="67">
        <f>IF(Sampling!H195="Yes",1,0)</f>
        <v>0</v>
      </c>
      <c r="AE187" s="67">
        <f>IF(Sampling!I195="Yes",1,0)</f>
        <v>0</v>
      </c>
      <c r="AF187" s="67">
        <f>IF(Sampling!J195="Yes",1,0)</f>
        <v>0</v>
      </c>
      <c r="AG187" s="708">
        <f>IF(Sampling!K195="Yes",1,0)</f>
        <v>0</v>
      </c>
      <c r="AH187" s="791">
        <f t="shared" ca="1" si="103"/>
        <v>0</v>
      </c>
      <c r="AI187" s="791">
        <f t="shared" ca="1" si="102"/>
        <v>0</v>
      </c>
      <c r="AJ187" s="791" t="e">
        <f t="shared" ca="1" si="14"/>
        <v>#N/A</v>
      </c>
      <c r="AK187" s="791">
        <f t="shared" si="126"/>
        <v>0</v>
      </c>
      <c r="AL187" s="791">
        <f t="shared" si="127"/>
        <v>0</v>
      </c>
      <c r="AM187" s="791" t="e">
        <f t="shared" ca="1" si="128"/>
        <v>#N/A</v>
      </c>
      <c r="AN187" s="791" t="e">
        <f t="shared" ca="1" si="129"/>
        <v>#N/A</v>
      </c>
      <c r="AO187" s="791">
        <f t="shared" ca="1" si="104"/>
        <v>0</v>
      </c>
      <c r="AP187" s="791">
        <f t="shared" ca="1" si="105"/>
        <v>0</v>
      </c>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row>
    <row r="188" spans="1:1233" s="519" customFormat="1" ht="14.25">
      <c r="A188" s="53"/>
      <c r="B188" s="98" t="str">
        <f>IF('Client Info'!$F$117="Yes",'Client Info'!$F$61,"N/A")</f>
        <v>N/A</v>
      </c>
      <c r="C188" s="99" t="str">
        <f>IF(B188="ISO 45001",'Client Info'!$B117,"N/A")</f>
        <v>N/A</v>
      </c>
      <c r="D188" s="182"/>
      <c r="E188" s="839">
        <f>'Effective Employees'!F174</f>
        <v>0</v>
      </c>
      <c r="F188" s="831"/>
      <c r="G188" s="840">
        <f>BE$378</f>
        <v>0</v>
      </c>
      <c r="H188" s="840">
        <f ca="1">(1/3)*BE378*T188*V188*X188*Z188</f>
        <v>0</v>
      </c>
      <c r="I188" s="840">
        <f ca="1">(2/3)*BE378*T188*V188*X188*Z188</f>
        <v>0</v>
      </c>
      <c r="J188" s="840" t="e">
        <f ca="1">BE379*T188*V188*X188*Z188/$AA$10</f>
        <v>#N/A</v>
      </c>
      <c r="K188" s="840">
        <f>IF($K$19="",0,BE379*T188*V188*X188*Z188/$AA$10)</f>
        <v>0</v>
      </c>
      <c r="L188" s="840">
        <f>IF($L$19="",0,BE379*T188*V188*X188*Z188/$AA$10)</f>
        <v>0</v>
      </c>
      <c r="M188" s="841" t="e">
        <f ca="1">IF($M$19="",0,BE379*T188*V188*X188*Z188/$AA$10)</f>
        <v>#N/A</v>
      </c>
      <c r="N188" s="841" t="e">
        <f ca="1">BE379*T188*V188*X188*Z188/$AA$10</f>
        <v>#N/A</v>
      </c>
      <c r="O188" s="842">
        <f ca="1">BE380*T188*V188*X188*Z188</f>
        <v>0</v>
      </c>
      <c r="P188" s="53"/>
      <c r="Q188" s="53"/>
      <c r="R188" s="67"/>
      <c r="S188" s="709">
        <f>1</f>
        <v>1</v>
      </c>
      <c r="T188" s="709">
        <f t="shared" si="123"/>
        <v>1</v>
      </c>
      <c r="U188" s="710">
        <f ca="1">'Adjustment Factors'!BC565</f>
        <v>0</v>
      </c>
      <c r="V188" s="711">
        <f t="shared" ca="1" si="124"/>
        <v>1</v>
      </c>
      <c r="W188" s="712">
        <f>-'Client Info'!$C$55/100</f>
        <v>0</v>
      </c>
      <c r="X188" s="712">
        <f t="shared" si="125"/>
        <v>1</v>
      </c>
      <c r="Y188" s="712">
        <f>IF(Overview!$C$15="Yes",1,0)</f>
        <v>0</v>
      </c>
      <c r="Z188" s="712">
        <f>IF(Y188=1,IF('Integrated Reduction'!$C$29="",1,('Integrated Reduction'!$C$29/100+1)),1)</f>
        <v>1</v>
      </c>
      <c r="AA188" s="712">
        <f>IF(Sampling!F196="Yes",1,0)</f>
        <v>0</v>
      </c>
      <c r="AB188" s="712">
        <f>IF(Sampling!L196="Yes",1,0)</f>
        <v>0</v>
      </c>
      <c r="AC188" s="712">
        <f>IF(Sampling!G196="Yes",1,0)</f>
        <v>0</v>
      </c>
      <c r="AD188" s="712">
        <f>IF(Sampling!H196="Yes",1,0)</f>
        <v>0</v>
      </c>
      <c r="AE188" s="712">
        <f>IF(Sampling!I196="Yes",1,0)</f>
        <v>0</v>
      </c>
      <c r="AF188" s="712">
        <f>IF(Sampling!J196="Yes",1,0)</f>
        <v>0</v>
      </c>
      <c r="AG188" s="713">
        <f>IF(Sampling!K196="Yes",1,0)</f>
        <v>0</v>
      </c>
      <c r="AH188" s="792">
        <f t="shared" ca="1" si="103"/>
        <v>0</v>
      </c>
      <c r="AI188" s="792">
        <f t="shared" ca="1" si="102"/>
        <v>0</v>
      </c>
      <c r="AJ188" s="792" t="e">
        <f t="shared" ca="1" si="14"/>
        <v>#N/A</v>
      </c>
      <c r="AK188" s="792">
        <f t="shared" si="126"/>
        <v>0</v>
      </c>
      <c r="AL188" s="792">
        <f t="shared" si="127"/>
        <v>0</v>
      </c>
      <c r="AM188" s="792" t="e">
        <f t="shared" ca="1" si="128"/>
        <v>#N/A</v>
      </c>
      <c r="AN188" s="792" t="e">
        <f t="shared" ca="1" si="129"/>
        <v>#N/A</v>
      </c>
      <c r="AO188" s="792">
        <f t="shared" ca="1" si="104"/>
        <v>0</v>
      </c>
      <c r="AP188" s="792">
        <f t="shared" ca="1" si="105"/>
        <v>0</v>
      </c>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c r="AML188" s="1"/>
      <c r="AMM188" s="1"/>
      <c r="AMN188" s="1"/>
      <c r="AMO188" s="1"/>
      <c r="AMP188" s="1"/>
      <c r="AMQ188" s="1"/>
      <c r="AMR188" s="1"/>
      <c r="AMS188" s="1"/>
      <c r="AMT188" s="1"/>
      <c r="AMU188" s="1"/>
      <c r="AMV188" s="1"/>
      <c r="AMW188" s="1"/>
      <c r="AMX188" s="1"/>
      <c r="AMY188" s="1"/>
      <c r="AMZ188" s="1"/>
      <c r="ANA188" s="1"/>
      <c r="ANB188" s="1"/>
      <c r="ANC188" s="1"/>
      <c r="AND188" s="1"/>
      <c r="ANE188" s="1"/>
      <c r="ANF188" s="1"/>
      <c r="ANG188" s="1"/>
      <c r="ANH188" s="1"/>
      <c r="ANI188" s="1"/>
      <c r="ANJ188" s="1"/>
      <c r="ANK188" s="1"/>
      <c r="ANL188" s="1"/>
      <c r="ANM188" s="1"/>
      <c r="ANN188" s="1"/>
      <c r="ANO188" s="1"/>
      <c r="ANP188" s="1"/>
      <c r="ANQ188" s="1"/>
      <c r="ANR188" s="1"/>
      <c r="ANS188" s="1"/>
      <c r="ANT188" s="1"/>
      <c r="ANU188" s="1"/>
      <c r="ANV188" s="1"/>
      <c r="ANW188" s="1"/>
      <c r="ANX188" s="1"/>
      <c r="ANY188" s="1"/>
      <c r="ANZ188" s="1"/>
      <c r="AOA188" s="1"/>
      <c r="AOB188" s="1"/>
      <c r="AOC188" s="1"/>
      <c r="AOD188" s="1"/>
      <c r="AOE188" s="1"/>
      <c r="AOF188" s="1"/>
      <c r="AOG188" s="1"/>
      <c r="AOH188" s="1"/>
      <c r="AOI188" s="1"/>
      <c r="AOJ188" s="1"/>
      <c r="AOK188" s="1"/>
      <c r="AOL188" s="1"/>
      <c r="AOM188" s="1"/>
      <c r="AON188" s="1"/>
      <c r="AOO188" s="1"/>
      <c r="AOP188" s="1"/>
      <c r="AOQ188" s="1"/>
      <c r="AOR188" s="1"/>
      <c r="AOS188" s="1"/>
      <c r="AOT188" s="1"/>
      <c r="AOU188" s="1"/>
      <c r="AOV188" s="1"/>
      <c r="AOW188" s="1"/>
      <c r="AOX188" s="1"/>
      <c r="AOY188" s="1"/>
      <c r="AOZ188" s="1"/>
      <c r="APA188" s="1"/>
      <c r="APB188" s="1"/>
      <c r="APC188" s="1"/>
      <c r="APD188" s="1"/>
      <c r="APE188" s="1"/>
      <c r="APF188" s="1"/>
      <c r="APG188" s="1"/>
      <c r="APH188" s="1"/>
      <c r="API188" s="1"/>
      <c r="APJ188" s="1"/>
      <c r="APK188" s="1"/>
      <c r="APL188" s="1"/>
      <c r="APM188" s="1"/>
      <c r="APN188" s="1"/>
      <c r="APO188" s="1"/>
      <c r="APP188" s="1"/>
      <c r="APQ188" s="1"/>
      <c r="APR188" s="1"/>
      <c r="APS188" s="1"/>
      <c r="APT188" s="1"/>
      <c r="APU188" s="1"/>
      <c r="APV188" s="1"/>
      <c r="APW188" s="1"/>
      <c r="APX188" s="1"/>
      <c r="APY188" s="1"/>
      <c r="APZ188" s="1"/>
      <c r="AQA188" s="1"/>
      <c r="AQB188" s="1"/>
      <c r="AQC188" s="1"/>
      <c r="AQD188" s="1"/>
      <c r="AQE188" s="1"/>
      <c r="AQF188" s="1"/>
      <c r="AQG188" s="1"/>
      <c r="AQH188" s="1"/>
      <c r="AQI188" s="1"/>
      <c r="AQJ188" s="1"/>
      <c r="AQK188" s="1"/>
      <c r="AQL188" s="1"/>
      <c r="AQM188" s="1"/>
      <c r="AQN188" s="1"/>
      <c r="AQO188" s="1"/>
      <c r="AQP188" s="1"/>
      <c r="AQQ188" s="1"/>
      <c r="AQR188" s="1"/>
      <c r="AQS188" s="1"/>
      <c r="AQT188" s="1"/>
      <c r="AQU188" s="1"/>
      <c r="AQV188" s="1"/>
      <c r="AQW188" s="1"/>
      <c r="AQX188" s="1"/>
      <c r="AQY188" s="1"/>
      <c r="AQZ188" s="1"/>
      <c r="ARA188" s="1"/>
      <c r="ARB188" s="1"/>
      <c r="ARC188" s="1"/>
      <c r="ARD188" s="1"/>
      <c r="ARE188" s="1"/>
      <c r="ARF188" s="1"/>
      <c r="ARG188" s="1"/>
      <c r="ARH188" s="1"/>
      <c r="ARI188" s="1"/>
      <c r="ARJ188" s="1"/>
      <c r="ARK188" s="1"/>
      <c r="ARL188" s="1"/>
      <c r="ARM188" s="1"/>
      <c r="ARN188" s="1"/>
      <c r="ARO188" s="1"/>
      <c r="ARP188" s="1"/>
      <c r="ARQ188" s="1"/>
      <c r="ARR188" s="1"/>
      <c r="ARS188" s="1"/>
      <c r="ART188" s="1"/>
      <c r="ARU188" s="1"/>
      <c r="ARV188" s="1"/>
      <c r="ARW188" s="1"/>
      <c r="ARX188" s="1"/>
      <c r="ARY188" s="1"/>
      <c r="ARZ188" s="1"/>
      <c r="ASA188" s="1"/>
      <c r="ASB188" s="1"/>
      <c r="ASC188" s="1"/>
      <c r="ASD188" s="1"/>
      <c r="ASE188" s="1"/>
      <c r="ASF188" s="1"/>
      <c r="ASG188" s="1"/>
      <c r="ASH188" s="1"/>
      <c r="ASI188" s="1"/>
      <c r="ASJ188" s="1"/>
      <c r="ASK188" s="1"/>
      <c r="ASL188" s="1"/>
      <c r="ASM188" s="1"/>
      <c r="ASN188" s="1"/>
      <c r="ASO188" s="1"/>
      <c r="ASP188" s="1"/>
      <c r="ASQ188" s="1"/>
      <c r="ASR188" s="1"/>
      <c r="ASS188" s="1"/>
      <c r="AST188" s="1"/>
      <c r="ASU188" s="1"/>
      <c r="ASV188" s="1"/>
      <c r="ASW188" s="1"/>
      <c r="ASX188" s="1"/>
      <c r="ASY188" s="1"/>
      <c r="ASZ188" s="1"/>
      <c r="ATA188" s="1"/>
      <c r="ATB188" s="1"/>
      <c r="ATC188" s="1"/>
      <c r="ATD188" s="1"/>
      <c r="ATE188" s="1"/>
      <c r="ATF188" s="1"/>
      <c r="ATG188" s="1"/>
      <c r="ATH188" s="1"/>
      <c r="ATI188" s="1"/>
      <c r="ATJ188" s="1"/>
      <c r="ATK188" s="1"/>
      <c r="ATL188" s="1"/>
      <c r="ATM188" s="1"/>
      <c r="ATN188" s="1"/>
      <c r="ATO188" s="1"/>
      <c r="ATP188" s="1"/>
      <c r="ATQ188" s="1"/>
      <c r="ATR188" s="1"/>
      <c r="ATS188" s="1"/>
      <c r="ATT188" s="1"/>
      <c r="ATU188" s="1"/>
      <c r="ATV188" s="1"/>
      <c r="ATW188" s="1"/>
      <c r="ATX188" s="1"/>
      <c r="ATY188" s="1"/>
      <c r="ATZ188" s="1"/>
      <c r="AUA188" s="1"/>
      <c r="AUB188" s="1"/>
      <c r="AUC188" s="1"/>
      <c r="AUD188" s="1"/>
      <c r="AUE188" s="1"/>
      <c r="AUF188" s="1"/>
      <c r="AUG188" s="1"/>
      <c r="AUH188" s="1"/>
      <c r="AUI188" s="1"/>
      <c r="AUJ188" s="1"/>
      <c r="AUK188" s="1"/>
    </row>
    <row r="189" spans="1:1233" s="519" customFormat="1" ht="14.25">
      <c r="A189" s="53"/>
      <c r="B189" s="95" t="str">
        <f>IF('Client Info'!$D$118="Yes",'Client Info'!$D$61,"N/A")</f>
        <v>N/A</v>
      </c>
      <c r="C189" s="96" t="str">
        <f>IF(B189="ISO 9001",'Client Info'!$B118,"N/A")</f>
        <v>N/A</v>
      </c>
      <c r="D189" s="180"/>
      <c r="E189" s="843">
        <f>'Effective Employees'!F175</f>
        <v>0</v>
      </c>
      <c r="F189" s="831"/>
      <c r="G189" s="832">
        <f>BF$345</f>
        <v>0</v>
      </c>
      <c r="H189" s="832">
        <f ca="1">(1/3)*BF345*T189*V189*X189*Z189</f>
        <v>0</v>
      </c>
      <c r="I189" s="832">
        <f ca="1">(2/3)*BF345*T189*V189*X189*Z189</f>
        <v>0</v>
      </c>
      <c r="J189" s="832" t="e">
        <f ca="1">BF346*T189*V189*X189*Z189/$AA$10</f>
        <v>#N/A</v>
      </c>
      <c r="K189" s="832">
        <f>IF($K$19="",0,BF346*T189*V189*X189*Z189/$AA$10)</f>
        <v>0</v>
      </c>
      <c r="L189" s="832">
        <f>IF($L$19="",0,BF346*T189*V189*X189*Z189/$AA$10)</f>
        <v>0</v>
      </c>
      <c r="M189" s="833" t="e">
        <f ca="1">IF($M$19="",0,BF346*T189*V189*X189*Z189/$AA$10)</f>
        <v>#N/A</v>
      </c>
      <c r="N189" s="844" t="e">
        <f ca="1">BF346*T189*V189*X189*Z189/$AA$10</f>
        <v>#N/A</v>
      </c>
      <c r="O189" s="436">
        <f ca="1">BF347*T189*V189*X189*Z189</f>
        <v>0</v>
      </c>
      <c r="P189" s="53"/>
      <c r="Q189" s="53"/>
      <c r="R189" s="67"/>
      <c r="S189" s="702">
        <f>1</f>
        <v>1</v>
      </c>
      <c r="T189" s="702">
        <f t="shared" si="123"/>
        <v>1</v>
      </c>
      <c r="U189" s="703">
        <f ca="1">'Adjustment Factors'!AA566</f>
        <v>0</v>
      </c>
      <c r="V189" s="704">
        <f t="shared" ca="1" si="124"/>
        <v>1</v>
      </c>
      <c r="W189" s="705">
        <f>-'Client Info'!$C$55/100</f>
        <v>0</v>
      </c>
      <c r="X189" s="705">
        <f t="shared" si="125"/>
        <v>1</v>
      </c>
      <c r="Y189" s="705">
        <f>IF(Overview!$C$13="Yes",1,0)</f>
        <v>0</v>
      </c>
      <c r="Z189" s="705">
        <f>IF(Y189=1,IF('Integrated Reduction'!$C$29="",1,('Integrated Reduction'!$C$29/100+1)),1)</f>
        <v>1</v>
      </c>
      <c r="AA189" s="705">
        <f>IF(Sampling!F197="Yes",1,0)</f>
        <v>0</v>
      </c>
      <c r="AB189" s="705">
        <f>IF(Sampling!L197="Yes",1,0)</f>
        <v>0</v>
      </c>
      <c r="AC189" s="705">
        <f>IF(Sampling!G197="Yes",1,0)</f>
        <v>0</v>
      </c>
      <c r="AD189" s="705">
        <f>IF(Sampling!H197="Yes",1,0)</f>
        <v>0</v>
      </c>
      <c r="AE189" s="705">
        <f>IF(Sampling!I197="Yes",1,0)</f>
        <v>0</v>
      </c>
      <c r="AF189" s="705">
        <f>IF(Sampling!J197="Yes",1,0)</f>
        <v>0</v>
      </c>
      <c r="AG189" s="706">
        <f>IF(Sampling!K197="Yes",1,0)</f>
        <v>0</v>
      </c>
      <c r="AH189" s="790">
        <f t="shared" ca="1" si="103"/>
        <v>0</v>
      </c>
      <c r="AI189" s="790">
        <f t="shared" ca="1" si="102"/>
        <v>0</v>
      </c>
      <c r="AJ189" s="790" t="e">
        <f t="shared" ca="1" si="14"/>
        <v>#N/A</v>
      </c>
      <c r="AK189" s="790">
        <f t="shared" si="126"/>
        <v>0</v>
      </c>
      <c r="AL189" s="790">
        <f t="shared" si="127"/>
        <v>0</v>
      </c>
      <c r="AM189" s="790" t="e">
        <f t="shared" ca="1" si="128"/>
        <v>#N/A</v>
      </c>
      <c r="AN189" s="790" t="e">
        <f t="shared" ca="1" si="129"/>
        <v>#N/A</v>
      </c>
      <c r="AO189" s="790">
        <f t="shared" ca="1" si="104"/>
        <v>0</v>
      </c>
      <c r="AP189" s="790">
        <f t="shared" ca="1" si="105"/>
        <v>0</v>
      </c>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c r="AMK189" s="1"/>
      <c r="AML189" s="1"/>
      <c r="AMM189" s="1"/>
      <c r="AMN189" s="1"/>
      <c r="AMO189" s="1"/>
      <c r="AMP189" s="1"/>
      <c r="AMQ189" s="1"/>
      <c r="AMR189" s="1"/>
      <c r="AMS189" s="1"/>
      <c r="AMT189" s="1"/>
      <c r="AMU189" s="1"/>
      <c r="AMV189" s="1"/>
      <c r="AMW189" s="1"/>
      <c r="AMX189" s="1"/>
      <c r="AMY189" s="1"/>
      <c r="AMZ189" s="1"/>
      <c r="ANA189" s="1"/>
      <c r="ANB189" s="1"/>
      <c r="ANC189" s="1"/>
      <c r="AND189" s="1"/>
      <c r="ANE189" s="1"/>
      <c r="ANF189" s="1"/>
      <c r="ANG189" s="1"/>
      <c r="ANH189" s="1"/>
      <c r="ANI189" s="1"/>
      <c r="ANJ189" s="1"/>
      <c r="ANK189" s="1"/>
      <c r="ANL189" s="1"/>
      <c r="ANM189" s="1"/>
      <c r="ANN189" s="1"/>
      <c r="ANO189" s="1"/>
      <c r="ANP189" s="1"/>
      <c r="ANQ189" s="1"/>
      <c r="ANR189" s="1"/>
      <c r="ANS189" s="1"/>
      <c r="ANT189" s="1"/>
      <c r="ANU189" s="1"/>
      <c r="ANV189" s="1"/>
      <c r="ANW189" s="1"/>
      <c r="ANX189" s="1"/>
      <c r="ANY189" s="1"/>
      <c r="ANZ189" s="1"/>
      <c r="AOA189" s="1"/>
      <c r="AOB189" s="1"/>
      <c r="AOC189" s="1"/>
      <c r="AOD189" s="1"/>
      <c r="AOE189" s="1"/>
      <c r="AOF189" s="1"/>
      <c r="AOG189" s="1"/>
      <c r="AOH189" s="1"/>
      <c r="AOI189" s="1"/>
      <c r="AOJ189" s="1"/>
      <c r="AOK189" s="1"/>
      <c r="AOL189" s="1"/>
      <c r="AOM189" s="1"/>
      <c r="AON189" s="1"/>
      <c r="AOO189" s="1"/>
      <c r="AOP189" s="1"/>
      <c r="AOQ189" s="1"/>
      <c r="AOR189" s="1"/>
      <c r="AOS189" s="1"/>
      <c r="AOT189" s="1"/>
      <c r="AOU189" s="1"/>
      <c r="AOV189" s="1"/>
      <c r="AOW189" s="1"/>
      <c r="AOX189" s="1"/>
      <c r="AOY189" s="1"/>
      <c r="AOZ189" s="1"/>
      <c r="APA189" s="1"/>
      <c r="APB189" s="1"/>
      <c r="APC189" s="1"/>
      <c r="APD189" s="1"/>
      <c r="APE189" s="1"/>
      <c r="APF189" s="1"/>
      <c r="APG189" s="1"/>
      <c r="APH189" s="1"/>
      <c r="API189" s="1"/>
      <c r="APJ189" s="1"/>
      <c r="APK189" s="1"/>
      <c r="APL189" s="1"/>
      <c r="APM189" s="1"/>
      <c r="APN189" s="1"/>
      <c r="APO189" s="1"/>
      <c r="APP189" s="1"/>
      <c r="APQ189" s="1"/>
      <c r="APR189" s="1"/>
      <c r="APS189" s="1"/>
      <c r="APT189" s="1"/>
      <c r="APU189" s="1"/>
      <c r="APV189" s="1"/>
      <c r="APW189" s="1"/>
      <c r="APX189" s="1"/>
      <c r="APY189" s="1"/>
      <c r="APZ189" s="1"/>
      <c r="AQA189" s="1"/>
      <c r="AQB189" s="1"/>
      <c r="AQC189" s="1"/>
      <c r="AQD189" s="1"/>
      <c r="AQE189" s="1"/>
      <c r="AQF189" s="1"/>
      <c r="AQG189" s="1"/>
      <c r="AQH189" s="1"/>
      <c r="AQI189" s="1"/>
      <c r="AQJ189" s="1"/>
      <c r="AQK189" s="1"/>
      <c r="AQL189" s="1"/>
      <c r="AQM189" s="1"/>
      <c r="AQN189" s="1"/>
      <c r="AQO189" s="1"/>
      <c r="AQP189" s="1"/>
      <c r="AQQ189" s="1"/>
      <c r="AQR189" s="1"/>
      <c r="AQS189" s="1"/>
      <c r="AQT189" s="1"/>
      <c r="AQU189" s="1"/>
      <c r="AQV189" s="1"/>
      <c r="AQW189" s="1"/>
      <c r="AQX189" s="1"/>
      <c r="AQY189" s="1"/>
      <c r="AQZ189" s="1"/>
      <c r="ARA189" s="1"/>
      <c r="ARB189" s="1"/>
      <c r="ARC189" s="1"/>
      <c r="ARD189" s="1"/>
      <c r="ARE189" s="1"/>
      <c r="ARF189" s="1"/>
      <c r="ARG189" s="1"/>
      <c r="ARH189" s="1"/>
      <c r="ARI189" s="1"/>
      <c r="ARJ189" s="1"/>
      <c r="ARK189" s="1"/>
      <c r="ARL189" s="1"/>
      <c r="ARM189" s="1"/>
      <c r="ARN189" s="1"/>
      <c r="ARO189" s="1"/>
      <c r="ARP189" s="1"/>
      <c r="ARQ189" s="1"/>
      <c r="ARR189" s="1"/>
      <c r="ARS189" s="1"/>
      <c r="ART189" s="1"/>
      <c r="ARU189" s="1"/>
      <c r="ARV189" s="1"/>
      <c r="ARW189" s="1"/>
      <c r="ARX189" s="1"/>
      <c r="ARY189" s="1"/>
      <c r="ARZ189" s="1"/>
      <c r="ASA189" s="1"/>
      <c r="ASB189" s="1"/>
      <c r="ASC189" s="1"/>
      <c r="ASD189" s="1"/>
      <c r="ASE189" s="1"/>
      <c r="ASF189" s="1"/>
      <c r="ASG189" s="1"/>
      <c r="ASH189" s="1"/>
      <c r="ASI189" s="1"/>
      <c r="ASJ189" s="1"/>
      <c r="ASK189" s="1"/>
      <c r="ASL189" s="1"/>
      <c r="ASM189" s="1"/>
      <c r="ASN189" s="1"/>
      <c r="ASO189" s="1"/>
      <c r="ASP189" s="1"/>
      <c r="ASQ189" s="1"/>
      <c r="ASR189" s="1"/>
      <c r="ASS189" s="1"/>
      <c r="AST189" s="1"/>
      <c r="ASU189" s="1"/>
      <c r="ASV189" s="1"/>
      <c r="ASW189" s="1"/>
      <c r="ASX189" s="1"/>
      <c r="ASY189" s="1"/>
      <c r="ASZ189" s="1"/>
      <c r="ATA189" s="1"/>
      <c r="ATB189" s="1"/>
      <c r="ATC189" s="1"/>
      <c r="ATD189" s="1"/>
      <c r="ATE189" s="1"/>
      <c r="ATF189" s="1"/>
      <c r="ATG189" s="1"/>
      <c r="ATH189" s="1"/>
      <c r="ATI189" s="1"/>
      <c r="ATJ189" s="1"/>
      <c r="ATK189" s="1"/>
      <c r="ATL189" s="1"/>
      <c r="ATM189" s="1"/>
      <c r="ATN189" s="1"/>
      <c r="ATO189" s="1"/>
      <c r="ATP189" s="1"/>
      <c r="ATQ189" s="1"/>
      <c r="ATR189" s="1"/>
      <c r="ATS189" s="1"/>
      <c r="ATT189" s="1"/>
      <c r="ATU189" s="1"/>
      <c r="ATV189" s="1"/>
      <c r="ATW189" s="1"/>
      <c r="ATX189" s="1"/>
      <c r="ATY189" s="1"/>
      <c r="ATZ189" s="1"/>
      <c r="AUA189" s="1"/>
      <c r="AUB189" s="1"/>
      <c r="AUC189" s="1"/>
      <c r="AUD189" s="1"/>
      <c r="AUE189" s="1"/>
      <c r="AUF189" s="1"/>
      <c r="AUG189" s="1"/>
      <c r="AUH189" s="1"/>
      <c r="AUI189" s="1"/>
      <c r="AUJ189" s="1"/>
      <c r="AUK189" s="1"/>
    </row>
    <row r="190" spans="1:1233" s="519" customFormat="1" ht="14.25">
      <c r="A190" s="53"/>
      <c r="B190" s="97" t="str">
        <f>IF('Client Info'!$E$118="Yes",'Client Info'!$E$61,"N/A")</f>
        <v>N/A</v>
      </c>
      <c r="C190" s="62" t="str">
        <f>IF(B190="ISO 14001",'Client Info'!$B118,"N/A")</f>
        <v>N/A</v>
      </c>
      <c r="D190" s="181"/>
      <c r="E190" s="834">
        <f>'Effective Employees'!F176</f>
        <v>0</v>
      </c>
      <c r="F190" s="831"/>
      <c r="G190" s="835">
        <f>BF$363</f>
        <v>0</v>
      </c>
      <c r="H190" s="835">
        <f ca="1">(1/3)*BF363*T190*V190*X190*Z190</f>
        <v>0</v>
      </c>
      <c r="I190" s="835">
        <f ca="1">(2/3)*BF363*T190*V190*X190*Z190</f>
        <v>0</v>
      </c>
      <c r="J190" s="835" t="e">
        <f ca="1">BF364*T190*V190*X190*Z190/$AA$10</f>
        <v>#N/A</v>
      </c>
      <c r="K190" s="835">
        <f>IF($K$19="",0,BF364*T190*V190*X190*Z190/$AA$10)</f>
        <v>0</v>
      </c>
      <c r="L190" s="835">
        <f>IF($L$19="",0,BF364*T190*V190*X190*Z190/$AA$10)</f>
        <v>0</v>
      </c>
      <c r="M190" s="836" t="e">
        <f ca="1">IF($M$19="",0,BF364*T190*V190*X190*Z190/$AA$10)</f>
        <v>#N/A</v>
      </c>
      <c r="N190" s="837" t="e">
        <f ca="1">BF364*T190*V190*X190*Z190/$AA$10</f>
        <v>#N/A</v>
      </c>
      <c r="O190" s="838">
        <f ca="1">BF365*T190*V190*X190*Z190</f>
        <v>0</v>
      </c>
      <c r="P190" s="53"/>
      <c r="Q190" s="53"/>
      <c r="R190" s="67"/>
      <c r="S190" s="386">
        <f>1</f>
        <v>1</v>
      </c>
      <c r="T190" s="386">
        <f t="shared" si="123"/>
        <v>1</v>
      </c>
      <c r="U190" s="707">
        <f ca="1">'Adjustment Factors'!AP566</f>
        <v>0</v>
      </c>
      <c r="V190" s="208">
        <f t="shared" ca="1" si="124"/>
        <v>1</v>
      </c>
      <c r="W190" s="67">
        <f>-'Client Info'!$C$55/100</f>
        <v>0</v>
      </c>
      <c r="X190" s="67">
        <f t="shared" si="125"/>
        <v>1</v>
      </c>
      <c r="Y190" s="67">
        <f>IF(Overview!$C$14="Yes",1,0)</f>
        <v>0</v>
      </c>
      <c r="Z190" s="67">
        <f>IF(Y190=1,IF('Integrated Reduction'!$C$29="",1,('Integrated Reduction'!$C$29/100+1)),1)</f>
        <v>1</v>
      </c>
      <c r="AA190" s="67">
        <f>IF(Sampling!F198="Yes",1,0)</f>
        <v>0</v>
      </c>
      <c r="AB190" s="67">
        <f>IF(Sampling!L198="Yes",1,0)</f>
        <v>0</v>
      </c>
      <c r="AC190" s="67">
        <f>IF(Sampling!G198="Yes",1,0)</f>
        <v>0</v>
      </c>
      <c r="AD190" s="67">
        <f>IF(Sampling!H198="Yes",1,0)</f>
        <v>0</v>
      </c>
      <c r="AE190" s="67">
        <f>IF(Sampling!I198="Yes",1,0)</f>
        <v>0</v>
      </c>
      <c r="AF190" s="67">
        <f>IF(Sampling!J198="Yes",1,0)</f>
        <v>0</v>
      </c>
      <c r="AG190" s="708">
        <f>IF(Sampling!K198="Yes",1,0)</f>
        <v>0</v>
      </c>
      <c r="AH190" s="791">
        <f t="shared" ca="1" si="103"/>
        <v>0</v>
      </c>
      <c r="AI190" s="791">
        <f t="shared" ca="1" si="102"/>
        <v>0</v>
      </c>
      <c r="AJ190" s="791" t="e">
        <f t="shared" ca="1" si="14"/>
        <v>#N/A</v>
      </c>
      <c r="AK190" s="791">
        <f t="shared" si="126"/>
        <v>0</v>
      </c>
      <c r="AL190" s="791">
        <f t="shared" si="127"/>
        <v>0</v>
      </c>
      <c r="AM190" s="791" t="e">
        <f t="shared" ca="1" si="128"/>
        <v>#N/A</v>
      </c>
      <c r="AN190" s="791" t="e">
        <f t="shared" ca="1" si="129"/>
        <v>#N/A</v>
      </c>
      <c r="AO190" s="791">
        <f t="shared" ca="1" si="104"/>
        <v>0</v>
      </c>
      <c r="AP190" s="791">
        <f t="shared" ca="1" si="105"/>
        <v>0</v>
      </c>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c r="AMK190" s="1"/>
      <c r="AML190" s="1"/>
      <c r="AMM190" s="1"/>
      <c r="AMN190" s="1"/>
      <c r="AMO190" s="1"/>
      <c r="AMP190" s="1"/>
      <c r="AMQ190" s="1"/>
      <c r="AMR190" s="1"/>
      <c r="AMS190" s="1"/>
      <c r="AMT190" s="1"/>
      <c r="AMU190" s="1"/>
      <c r="AMV190" s="1"/>
      <c r="AMW190" s="1"/>
      <c r="AMX190" s="1"/>
      <c r="AMY190" s="1"/>
      <c r="AMZ190" s="1"/>
      <c r="ANA190" s="1"/>
      <c r="ANB190" s="1"/>
      <c r="ANC190" s="1"/>
      <c r="AND190" s="1"/>
      <c r="ANE190" s="1"/>
      <c r="ANF190" s="1"/>
      <c r="ANG190" s="1"/>
      <c r="ANH190" s="1"/>
      <c r="ANI190" s="1"/>
      <c r="ANJ190" s="1"/>
      <c r="ANK190" s="1"/>
      <c r="ANL190" s="1"/>
      <c r="ANM190" s="1"/>
      <c r="ANN190" s="1"/>
      <c r="ANO190" s="1"/>
      <c r="ANP190" s="1"/>
      <c r="ANQ190" s="1"/>
      <c r="ANR190" s="1"/>
      <c r="ANS190" s="1"/>
      <c r="ANT190" s="1"/>
      <c r="ANU190" s="1"/>
      <c r="ANV190" s="1"/>
      <c r="ANW190" s="1"/>
      <c r="ANX190" s="1"/>
      <c r="ANY190" s="1"/>
      <c r="ANZ190" s="1"/>
      <c r="AOA190" s="1"/>
      <c r="AOB190" s="1"/>
      <c r="AOC190" s="1"/>
      <c r="AOD190" s="1"/>
      <c r="AOE190" s="1"/>
      <c r="AOF190" s="1"/>
      <c r="AOG190" s="1"/>
      <c r="AOH190" s="1"/>
      <c r="AOI190" s="1"/>
      <c r="AOJ190" s="1"/>
      <c r="AOK190" s="1"/>
      <c r="AOL190" s="1"/>
      <c r="AOM190" s="1"/>
      <c r="AON190" s="1"/>
      <c r="AOO190" s="1"/>
      <c r="AOP190" s="1"/>
      <c r="AOQ190" s="1"/>
      <c r="AOR190" s="1"/>
      <c r="AOS190" s="1"/>
      <c r="AOT190" s="1"/>
      <c r="AOU190" s="1"/>
      <c r="AOV190" s="1"/>
      <c r="AOW190" s="1"/>
      <c r="AOX190" s="1"/>
      <c r="AOY190" s="1"/>
      <c r="AOZ190" s="1"/>
      <c r="APA190" s="1"/>
      <c r="APB190" s="1"/>
      <c r="APC190" s="1"/>
      <c r="APD190" s="1"/>
      <c r="APE190" s="1"/>
      <c r="APF190" s="1"/>
      <c r="APG190" s="1"/>
      <c r="APH190" s="1"/>
      <c r="API190" s="1"/>
      <c r="APJ190" s="1"/>
      <c r="APK190" s="1"/>
      <c r="APL190" s="1"/>
      <c r="APM190" s="1"/>
      <c r="APN190" s="1"/>
      <c r="APO190" s="1"/>
      <c r="APP190" s="1"/>
      <c r="APQ190" s="1"/>
      <c r="APR190" s="1"/>
      <c r="APS190" s="1"/>
      <c r="APT190" s="1"/>
      <c r="APU190" s="1"/>
      <c r="APV190" s="1"/>
      <c r="APW190" s="1"/>
      <c r="APX190" s="1"/>
      <c r="APY190" s="1"/>
      <c r="APZ190" s="1"/>
      <c r="AQA190" s="1"/>
      <c r="AQB190" s="1"/>
      <c r="AQC190" s="1"/>
      <c r="AQD190" s="1"/>
      <c r="AQE190" s="1"/>
      <c r="AQF190" s="1"/>
      <c r="AQG190" s="1"/>
      <c r="AQH190" s="1"/>
      <c r="AQI190" s="1"/>
      <c r="AQJ190" s="1"/>
      <c r="AQK190" s="1"/>
      <c r="AQL190" s="1"/>
      <c r="AQM190" s="1"/>
      <c r="AQN190" s="1"/>
      <c r="AQO190" s="1"/>
      <c r="AQP190" s="1"/>
      <c r="AQQ190" s="1"/>
      <c r="AQR190" s="1"/>
      <c r="AQS190" s="1"/>
      <c r="AQT190" s="1"/>
      <c r="AQU190" s="1"/>
      <c r="AQV190" s="1"/>
      <c r="AQW190" s="1"/>
      <c r="AQX190" s="1"/>
      <c r="AQY190" s="1"/>
      <c r="AQZ190" s="1"/>
      <c r="ARA190" s="1"/>
      <c r="ARB190" s="1"/>
      <c r="ARC190" s="1"/>
      <c r="ARD190" s="1"/>
      <c r="ARE190" s="1"/>
      <c r="ARF190" s="1"/>
      <c r="ARG190" s="1"/>
      <c r="ARH190" s="1"/>
      <c r="ARI190" s="1"/>
      <c r="ARJ190" s="1"/>
      <c r="ARK190" s="1"/>
      <c r="ARL190" s="1"/>
      <c r="ARM190" s="1"/>
      <c r="ARN190" s="1"/>
      <c r="ARO190" s="1"/>
      <c r="ARP190" s="1"/>
      <c r="ARQ190" s="1"/>
      <c r="ARR190" s="1"/>
      <c r="ARS190" s="1"/>
      <c r="ART190" s="1"/>
      <c r="ARU190" s="1"/>
      <c r="ARV190" s="1"/>
      <c r="ARW190" s="1"/>
      <c r="ARX190" s="1"/>
      <c r="ARY190" s="1"/>
      <c r="ARZ190" s="1"/>
      <c r="ASA190" s="1"/>
      <c r="ASB190" s="1"/>
      <c r="ASC190" s="1"/>
      <c r="ASD190" s="1"/>
      <c r="ASE190" s="1"/>
      <c r="ASF190" s="1"/>
      <c r="ASG190" s="1"/>
      <c r="ASH190" s="1"/>
      <c r="ASI190" s="1"/>
      <c r="ASJ190" s="1"/>
      <c r="ASK190" s="1"/>
      <c r="ASL190" s="1"/>
      <c r="ASM190" s="1"/>
      <c r="ASN190" s="1"/>
      <c r="ASO190" s="1"/>
      <c r="ASP190" s="1"/>
      <c r="ASQ190" s="1"/>
      <c r="ASR190" s="1"/>
      <c r="ASS190" s="1"/>
      <c r="AST190" s="1"/>
      <c r="ASU190" s="1"/>
      <c r="ASV190" s="1"/>
      <c r="ASW190" s="1"/>
      <c r="ASX190" s="1"/>
      <c r="ASY190" s="1"/>
      <c r="ASZ190" s="1"/>
      <c r="ATA190" s="1"/>
      <c r="ATB190" s="1"/>
      <c r="ATC190" s="1"/>
      <c r="ATD190" s="1"/>
      <c r="ATE190" s="1"/>
      <c r="ATF190" s="1"/>
      <c r="ATG190" s="1"/>
      <c r="ATH190" s="1"/>
      <c r="ATI190" s="1"/>
      <c r="ATJ190" s="1"/>
      <c r="ATK190" s="1"/>
      <c r="ATL190" s="1"/>
      <c r="ATM190" s="1"/>
      <c r="ATN190" s="1"/>
      <c r="ATO190" s="1"/>
      <c r="ATP190" s="1"/>
      <c r="ATQ190" s="1"/>
      <c r="ATR190" s="1"/>
      <c r="ATS190" s="1"/>
      <c r="ATT190" s="1"/>
      <c r="ATU190" s="1"/>
      <c r="ATV190" s="1"/>
      <c r="ATW190" s="1"/>
      <c r="ATX190" s="1"/>
      <c r="ATY190" s="1"/>
      <c r="ATZ190" s="1"/>
      <c r="AUA190" s="1"/>
      <c r="AUB190" s="1"/>
      <c r="AUC190" s="1"/>
      <c r="AUD190" s="1"/>
      <c r="AUE190" s="1"/>
      <c r="AUF190" s="1"/>
      <c r="AUG190" s="1"/>
      <c r="AUH190" s="1"/>
      <c r="AUI190" s="1"/>
      <c r="AUJ190" s="1"/>
      <c r="AUK190" s="1"/>
    </row>
    <row r="191" spans="1:1233" s="519" customFormat="1" ht="14.25">
      <c r="A191" s="53"/>
      <c r="B191" s="98" t="str">
        <f>IF('Client Info'!$F$118="Yes",'Client Info'!$F$61,"N/A")</f>
        <v>N/A</v>
      </c>
      <c r="C191" s="99" t="str">
        <f>IF(B191="ISO 45001",'Client Info'!$B118,"N/A")</f>
        <v>N/A</v>
      </c>
      <c r="D191" s="182"/>
      <c r="E191" s="839">
        <f>'Effective Employees'!F177</f>
        <v>0</v>
      </c>
      <c r="F191" s="831"/>
      <c r="G191" s="840">
        <f>BF$378</f>
        <v>0</v>
      </c>
      <c r="H191" s="840">
        <f ca="1">(1/3)*BF378*T191*V191*X191*Z191</f>
        <v>0</v>
      </c>
      <c r="I191" s="840">
        <f ca="1">(2/3)*BF378*T191*V191*X191*Z191</f>
        <v>0</v>
      </c>
      <c r="J191" s="840" t="e">
        <f ca="1">BF379*T191*V191*X191*Z191/$AA$10</f>
        <v>#N/A</v>
      </c>
      <c r="K191" s="840">
        <f>IF($K$19="",0,BF379*T191*V191*X191*Z191/$AA$10)</f>
        <v>0</v>
      </c>
      <c r="L191" s="840">
        <f>IF($L$19="",0,BF379*T191*V191*X191*Z191/$AA$10)</f>
        <v>0</v>
      </c>
      <c r="M191" s="841" t="e">
        <f ca="1">IF($M$19="",0,BF379*T191*V191*X191*Z191/$AA$10)</f>
        <v>#N/A</v>
      </c>
      <c r="N191" s="841" t="e">
        <f ca="1">BF379*T191*V191*X191*Z191/$AA$10</f>
        <v>#N/A</v>
      </c>
      <c r="O191" s="842">
        <f ca="1">BF380*T191*V191*X191*Z191</f>
        <v>0</v>
      </c>
      <c r="P191" s="53"/>
      <c r="Q191" s="53"/>
      <c r="R191" s="67"/>
      <c r="S191" s="709">
        <f>1</f>
        <v>1</v>
      </c>
      <c r="T191" s="709">
        <f t="shared" si="123"/>
        <v>1</v>
      </c>
      <c r="U191" s="710">
        <f ca="1">'Adjustment Factors'!BC566</f>
        <v>0</v>
      </c>
      <c r="V191" s="711">
        <f t="shared" ca="1" si="124"/>
        <v>1</v>
      </c>
      <c r="W191" s="712">
        <f>-'Client Info'!$C$55/100</f>
        <v>0</v>
      </c>
      <c r="X191" s="712">
        <f t="shared" si="125"/>
        <v>1</v>
      </c>
      <c r="Y191" s="712">
        <f>IF(Overview!$C$15="Yes",1,0)</f>
        <v>0</v>
      </c>
      <c r="Z191" s="712">
        <f>IF(Y191=1,IF('Integrated Reduction'!$C$29="",1,('Integrated Reduction'!$C$29/100+1)),1)</f>
        <v>1</v>
      </c>
      <c r="AA191" s="712">
        <f>IF(Sampling!F199="Yes",1,0)</f>
        <v>0</v>
      </c>
      <c r="AB191" s="712">
        <f>IF(Sampling!L199="Yes",1,0)</f>
        <v>0</v>
      </c>
      <c r="AC191" s="712">
        <f>IF(Sampling!G199="Yes",1,0)</f>
        <v>0</v>
      </c>
      <c r="AD191" s="712">
        <f>IF(Sampling!H199="Yes",1,0)</f>
        <v>0</v>
      </c>
      <c r="AE191" s="712">
        <f>IF(Sampling!I199="Yes",1,0)</f>
        <v>0</v>
      </c>
      <c r="AF191" s="712">
        <f>IF(Sampling!J199="Yes",1,0)</f>
        <v>0</v>
      </c>
      <c r="AG191" s="713">
        <f>IF(Sampling!K199="Yes",1,0)</f>
        <v>0</v>
      </c>
      <c r="AH191" s="792">
        <f t="shared" ca="1" si="103"/>
        <v>0</v>
      </c>
      <c r="AI191" s="792">
        <f t="shared" ca="1" si="102"/>
        <v>0</v>
      </c>
      <c r="AJ191" s="792" t="e">
        <f t="shared" ca="1" si="14"/>
        <v>#N/A</v>
      </c>
      <c r="AK191" s="792">
        <f t="shared" si="126"/>
        <v>0</v>
      </c>
      <c r="AL191" s="792">
        <f t="shared" si="127"/>
        <v>0</v>
      </c>
      <c r="AM191" s="792" t="e">
        <f t="shared" ca="1" si="128"/>
        <v>#N/A</v>
      </c>
      <c r="AN191" s="792" t="e">
        <f t="shared" ca="1" si="129"/>
        <v>#N/A</v>
      </c>
      <c r="AO191" s="792">
        <f t="shared" ca="1" si="104"/>
        <v>0</v>
      </c>
      <c r="AP191" s="792">
        <f t="shared" ca="1" si="105"/>
        <v>0</v>
      </c>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c r="AMK191" s="1"/>
      <c r="AML191" s="1"/>
      <c r="AMM191" s="1"/>
      <c r="AMN191" s="1"/>
      <c r="AMO191" s="1"/>
      <c r="AMP191" s="1"/>
      <c r="AMQ191" s="1"/>
      <c r="AMR191" s="1"/>
      <c r="AMS191" s="1"/>
      <c r="AMT191" s="1"/>
      <c r="AMU191" s="1"/>
      <c r="AMV191" s="1"/>
      <c r="AMW191" s="1"/>
      <c r="AMX191" s="1"/>
      <c r="AMY191" s="1"/>
      <c r="AMZ191" s="1"/>
      <c r="ANA191" s="1"/>
      <c r="ANB191" s="1"/>
      <c r="ANC191" s="1"/>
      <c r="AND191" s="1"/>
      <c r="ANE191" s="1"/>
      <c r="ANF191" s="1"/>
      <c r="ANG191" s="1"/>
      <c r="ANH191" s="1"/>
      <c r="ANI191" s="1"/>
      <c r="ANJ191" s="1"/>
      <c r="ANK191" s="1"/>
      <c r="ANL191" s="1"/>
      <c r="ANM191" s="1"/>
      <c r="ANN191" s="1"/>
      <c r="ANO191" s="1"/>
      <c r="ANP191" s="1"/>
      <c r="ANQ191" s="1"/>
      <c r="ANR191" s="1"/>
      <c r="ANS191" s="1"/>
      <c r="ANT191" s="1"/>
      <c r="ANU191" s="1"/>
      <c r="ANV191" s="1"/>
      <c r="ANW191" s="1"/>
      <c r="ANX191" s="1"/>
      <c r="ANY191" s="1"/>
      <c r="ANZ191" s="1"/>
      <c r="AOA191" s="1"/>
      <c r="AOB191" s="1"/>
      <c r="AOC191" s="1"/>
      <c r="AOD191" s="1"/>
      <c r="AOE191" s="1"/>
      <c r="AOF191" s="1"/>
      <c r="AOG191" s="1"/>
      <c r="AOH191" s="1"/>
      <c r="AOI191" s="1"/>
      <c r="AOJ191" s="1"/>
      <c r="AOK191" s="1"/>
      <c r="AOL191" s="1"/>
      <c r="AOM191" s="1"/>
      <c r="AON191" s="1"/>
      <c r="AOO191" s="1"/>
      <c r="AOP191" s="1"/>
      <c r="AOQ191" s="1"/>
      <c r="AOR191" s="1"/>
      <c r="AOS191" s="1"/>
      <c r="AOT191" s="1"/>
      <c r="AOU191" s="1"/>
      <c r="AOV191" s="1"/>
      <c r="AOW191" s="1"/>
      <c r="AOX191" s="1"/>
      <c r="AOY191" s="1"/>
      <c r="AOZ191" s="1"/>
      <c r="APA191" s="1"/>
      <c r="APB191" s="1"/>
      <c r="APC191" s="1"/>
      <c r="APD191" s="1"/>
      <c r="APE191" s="1"/>
      <c r="APF191" s="1"/>
      <c r="APG191" s="1"/>
      <c r="APH191" s="1"/>
      <c r="API191" s="1"/>
      <c r="APJ191" s="1"/>
      <c r="APK191" s="1"/>
      <c r="APL191" s="1"/>
      <c r="APM191" s="1"/>
      <c r="APN191" s="1"/>
      <c r="APO191" s="1"/>
      <c r="APP191" s="1"/>
      <c r="APQ191" s="1"/>
      <c r="APR191" s="1"/>
      <c r="APS191" s="1"/>
      <c r="APT191" s="1"/>
      <c r="APU191" s="1"/>
      <c r="APV191" s="1"/>
      <c r="APW191" s="1"/>
      <c r="APX191" s="1"/>
      <c r="APY191" s="1"/>
      <c r="APZ191" s="1"/>
      <c r="AQA191" s="1"/>
      <c r="AQB191" s="1"/>
      <c r="AQC191" s="1"/>
      <c r="AQD191" s="1"/>
      <c r="AQE191" s="1"/>
      <c r="AQF191" s="1"/>
      <c r="AQG191" s="1"/>
      <c r="AQH191" s="1"/>
      <c r="AQI191" s="1"/>
      <c r="AQJ191" s="1"/>
      <c r="AQK191" s="1"/>
      <c r="AQL191" s="1"/>
      <c r="AQM191" s="1"/>
      <c r="AQN191" s="1"/>
      <c r="AQO191" s="1"/>
      <c r="AQP191" s="1"/>
      <c r="AQQ191" s="1"/>
      <c r="AQR191" s="1"/>
      <c r="AQS191" s="1"/>
      <c r="AQT191" s="1"/>
      <c r="AQU191" s="1"/>
      <c r="AQV191" s="1"/>
      <c r="AQW191" s="1"/>
      <c r="AQX191" s="1"/>
      <c r="AQY191" s="1"/>
      <c r="AQZ191" s="1"/>
      <c r="ARA191" s="1"/>
      <c r="ARB191" s="1"/>
      <c r="ARC191" s="1"/>
      <c r="ARD191" s="1"/>
      <c r="ARE191" s="1"/>
      <c r="ARF191" s="1"/>
      <c r="ARG191" s="1"/>
      <c r="ARH191" s="1"/>
      <c r="ARI191" s="1"/>
      <c r="ARJ191" s="1"/>
      <c r="ARK191" s="1"/>
      <c r="ARL191" s="1"/>
      <c r="ARM191" s="1"/>
      <c r="ARN191" s="1"/>
      <c r="ARO191" s="1"/>
      <c r="ARP191" s="1"/>
      <c r="ARQ191" s="1"/>
      <c r="ARR191" s="1"/>
      <c r="ARS191" s="1"/>
      <c r="ART191" s="1"/>
      <c r="ARU191" s="1"/>
      <c r="ARV191" s="1"/>
      <c r="ARW191" s="1"/>
      <c r="ARX191" s="1"/>
      <c r="ARY191" s="1"/>
      <c r="ARZ191" s="1"/>
      <c r="ASA191" s="1"/>
      <c r="ASB191" s="1"/>
      <c r="ASC191" s="1"/>
      <c r="ASD191" s="1"/>
      <c r="ASE191" s="1"/>
      <c r="ASF191" s="1"/>
      <c r="ASG191" s="1"/>
      <c r="ASH191" s="1"/>
      <c r="ASI191" s="1"/>
      <c r="ASJ191" s="1"/>
      <c r="ASK191" s="1"/>
      <c r="ASL191" s="1"/>
      <c r="ASM191" s="1"/>
      <c r="ASN191" s="1"/>
      <c r="ASO191" s="1"/>
      <c r="ASP191" s="1"/>
      <c r="ASQ191" s="1"/>
      <c r="ASR191" s="1"/>
      <c r="ASS191" s="1"/>
      <c r="AST191" s="1"/>
      <c r="ASU191" s="1"/>
      <c r="ASV191" s="1"/>
      <c r="ASW191" s="1"/>
      <c r="ASX191" s="1"/>
      <c r="ASY191" s="1"/>
      <c r="ASZ191" s="1"/>
      <c r="ATA191" s="1"/>
      <c r="ATB191" s="1"/>
      <c r="ATC191" s="1"/>
      <c r="ATD191" s="1"/>
      <c r="ATE191" s="1"/>
      <c r="ATF191" s="1"/>
      <c r="ATG191" s="1"/>
      <c r="ATH191" s="1"/>
      <c r="ATI191" s="1"/>
      <c r="ATJ191" s="1"/>
      <c r="ATK191" s="1"/>
      <c r="ATL191" s="1"/>
      <c r="ATM191" s="1"/>
      <c r="ATN191" s="1"/>
      <c r="ATO191" s="1"/>
      <c r="ATP191" s="1"/>
      <c r="ATQ191" s="1"/>
      <c r="ATR191" s="1"/>
      <c r="ATS191" s="1"/>
      <c r="ATT191" s="1"/>
      <c r="ATU191" s="1"/>
      <c r="ATV191" s="1"/>
      <c r="ATW191" s="1"/>
      <c r="ATX191" s="1"/>
      <c r="ATY191" s="1"/>
      <c r="ATZ191" s="1"/>
      <c r="AUA191" s="1"/>
      <c r="AUB191" s="1"/>
      <c r="AUC191" s="1"/>
      <c r="AUD191" s="1"/>
      <c r="AUE191" s="1"/>
      <c r="AUF191" s="1"/>
      <c r="AUG191" s="1"/>
      <c r="AUH191" s="1"/>
      <c r="AUI191" s="1"/>
      <c r="AUJ191" s="1"/>
      <c r="AUK191" s="1"/>
    </row>
    <row r="192" spans="1:1233" s="519" customFormat="1" ht="14.25">
      <c r="A192" s="53"/>
      <c r="B192" s="95" t="str">
        <f>IF('Client Info'!$D$119="Yes",'Client Info'!$D$61,"N/A")</f>
        <v>N/A</v>
      </c>
      <c r="C192" s="96" t="str">
        <f>IF(B192="ISO 9001",'Client Info'!$B119,"N/A")</f>
        <v>N/A</v>
      </c>
      <c r="D192" s="180"/>
      <c r="E192" s="843">
        <f>'Effective Employees'!F178</f>
        <v>0</v>
      </c>
      <c r="F192" s="831"/>
      <c r="G192" s="832">
        <f>BG$345</f>
        <v>0</v>
      </c>
      <c r="H192" s="832">
        <f ca="1">(1/3)*BG345*T192*V192*X192*Z192</f>
        <v>0</v>
      </c>
      <c r="I192" s="832">
        <f ca="1">(2/3)*BG345*T192*V192*X192*Z192</f>
        <v>0</v>
      </c>
      <c r="J192" s="832" t="e">
        <f ca="1">BG346*T192*V192*X192*Z192/$AA$10</f>
        <v>#N/A</v>
      </c>
      <c r="K192" s="832">
        <f>IF($K$19="",0,BG346*T192*V192*X192*Z192/$AA$10)</f>
        <v>0</v>
      </c>
      <c r="L192" s="832">
        <f>IF($L$19="",0,BG346*T192*V192*X192*Z192/$AA$10)</f>
        <v>0</v>
      </c>
      <c r="M192" s="833" t="e">
        <f ca="1">IF($M$19="",0,BG346*T192*V192*X192*Z192/$AA$10)</f>
        <v>#N/A</v>
      </c>
      <c r="N192" s="844" t="e">
        <f ca="1">BG346*T192*V192*X192*Z192/$AA$10</f>
        <v>#N/A</v>
      </c>
      <c r="O192" s="436">
        <f ca="1">BG347*T192*V192*X192*Z192</f>
        <v>0</v>
      </c>
      <c r="P192" s="53"/>
      <c r="Q192" s="53"/>
      <c r="R192" s="67"/>
      <c r="S192" s="702">
        <f>1</f>
        <v>1</v>
      </c>
      <c r="T192" s="702">
        <f t="shared" si="123"/>
        <v>1</v>
      </c>
      <c r="U192" s="703">
        <f ca="1">'Adjustment Factors'!AA567</f>
        <v>0</v>
      </c>
      <c r="V192" s="704">
        <f t="shared" ca="1" si="124"/>
        <v>1</v>
      </c>
      <c r="W192" s="705">
        <f>-'Client Info'!$C$55/100</f>
        <v>0</v>
      </c>
      <c r="X192" s="705">
        <f t="shared" si="125"/>
        <v>1</v>
      </c>
      <c r="Y192" s="705">
        <f>IF(Overview!$C$13="Yes",1,0)</f>
        <v>0</v>
      </c>
      <c r="Z192" s="705">
        <f>IF(Y192=1,IF('Integrated Reduction'!$C$29="",1,('Integrated Reduction'!$C$29/100+1)),1)</f>
        <v>1</v>
      </c>
      <c r="AA192" s="705">
        <f>IF(Sampling!F200="Yes",1,0)</f>
        <v>0</v>
      </c>
      <c r="AB192" s="705">
        <f>IF(Sampling!L200="Yes",1,0)</f>
        <v>0</v>
      </c>
      <c r="AC192" s="705">
        <f>IF(Sampling!G200="Yes",1,0)</f>
        <v>0</v>
      </c>
      <c r="AD192" s="705">
        <f>IF(Sampling!H200="Yes",1,0)</f>
        <v>0</v>
      </c>
      <c r="AE192" s="705">
        <f>IF(Sampling!I200="Yes",1,0)</f>
        <v>0</v>
      </c>
      <c r="AF192" s="705">
        <f>IF(Sampling!J200="Yes",1,0)</f>
        <v>0</v>
      </c>
      <c r="AG192" s="706">
        <f>IF(Sampling!K200="Yes",1,0)</f>
        <v>0</v>
      </c>
      <c r="AH192" s="790">
        <f t="shared" ca="1" si="103"/>
        <v>0</v>
      </c>
      <c r="AI192" s="790">
        <f t="shared" ca="1" si="102"/>
        <v>0</v>
      </c>
      <c r="AJ192" s="790" t="e">
        <f t="shared" ca="1" si="14"/>
        <v>#N/A</v>
      </c>
      <c r="AK192" s="790">
        <f t="shared" si="126"/>
        <v>0</v>
      </c>
      <c r="AL192" s="790">
        <f t="shared" si="127"/>
        <v>0</v>
      </c>
      <c r="AM192" s="790" t="e">
        <f t="shared" ca="1" si="128"/>
        <v>#N/A</v>
      </c>
      <c r="AN192" s="790" t="e">
        <f t="shared" ca="1" si="129"/>
        <v>#N/A</v>
      </c>
      <c r="AO192" s="790">
        <f t="shared" ca="1" si="104"/>
        <v>0</v>
      </c>
      <c r="AP192" s="790">
        <f t="shared" ca="1" si="105"/>
        <v>0</v>
      </c>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c r="AMK192" s="1"/>
      <c r="AML192" s="1"/>
      <c r="AMM192" s="1"/>
      <c r="AMN192" s="1"/>
      <c r="AMO192" s="1"/>
      <c r="AMP192" s="1"/>
      <c r="AMQ192" s="1"/>
      <c r="AMR192" s="1"/>
      <c r="AMS192" s="1"/>
      <c r="AMT192" s="1"/>
      <c r="AMU192" s="1"/>
      <c r="AMV192" s="1"/>
      <c r="AMW192" s="1"/>
      <c r="AMX192" s="1"/>
      <c r="AMY192" s="1"/>
      <c r="AMZ192" s="1"/>
      <c r="ANA192" s="1"/>
      <c r="ANB192" s="1"/>
      <c r="ANC192" s="1"/>
      <c r="AND192" s="1"/>
      <c r="ANE192" s="1"/>
      <c r="ANF192" s="1"/>
      <c r="ANG192" s="1"/>
      <c r="ANH192" s="1"/>
      <c r="ANI192" s="1"/>
      <c r="ANJ192" s="1"/>
      <c r="ANK192" s="1"/>
      <c r="ANL192" s="1"/>
      <c r="ANM192" s="1"/>
      <c r="ANN192" s="1"/>
      <c r="ANO192" s="1"/>
      <c r="ANP192" s="1"/>
      <c r="ANQ192" s="1"/>
      <c r="ANR192" s="1"/>
      <c r="ANS192" s="1"/>
      <c r="ANT192" s="1"/>
      <c r="ANU192" s="1"/>
      <c r="ANV192" s="1"/>
      <c r="ANW192" s="1"/>
      <c r="ANX192" s="1"/>
      <c r="ANY192" s="1"/>
      <c r="ANZ192" s="1"/>
      <c r="AOA192" s="1"/>
      <c r="AOB192" s="1"/>
      <c r="AOC192" s="1"/>
      <c r="AOD192" s="1"/>
      <c r="AOE192" s="1"/>
      <c r="AOF192" s="1"/>
      <c r="AOG192" s="1"/>
      <c r="AOH192" s="1"/>
      <c r="AOI192" s="1"/>
      <c r="AOJ192" s="1"/>
      <c r="AOK192" s="1"/>
      <c r="AOL192" s="1"/>
      <c r="AOM192" s="1"/>
      <c r="AON192" s="1"/>
      <c r="AOO192" s="1"/>
      <c r="AOP192" s="1"/>
      <c r="AOQ192" s="1"/>
      <c r="AOR192" s="1"/>
      <c r="AOS192" s="1"/>
      <c r="AOT192" s="1"/>
      <c r="AOU192" s="1"/>
      <c r="AOV192" s="1"/>
      <c r="AOW192" s="1"/>
      <c r="AOX192" s="1"/>
      <c r="AOY192" s="1"/>
      <c r="AOZ192" s="1"/>
      <c r="APA192" s="1"/>
      <c r="APB192" s="1"/>
      <c r="APC192" s="1"/>
      <c r="APD192" s="1"/>
      <c r="APE192" s="1"/>
      <c r="APF192" s="1"/>
      <c r="APG192" s="1"/>
      <c r="APH192" s="1"/>
      <c r="API192" s="1"/>
      <c r="APJ192" s="1"/>
      <c r="APK192" s="1"/>
      <c r="APL192" s="1"/>
      <c r="APM192" s="1"/>
      <c r="APN192" s="1"/>
      <c r="APO192" s="1"/>
      <c r="APP192" s="1"/>
      <c r="APQ192" s="1"/>
      <c r="APR192" s="1"/>
      <c r="APS192" s="1"/>
      <c r="APT192" s="1"/>
      <c r="APU192" s="1"/>
      <c r="APV192" s="1"/>
      <c r="APW192" s="1"/>
      <c r="APX192" s="1"/>
      <c r="APY192" s="1"/>
      <c r="APZ192" s="1"/>
      <c r="AQA192" s="1"/>
      <c r="AQB192" s="1"/>
      <c r="AQC192" s="1"/>
      <c r="AQD192" s="1"/>
      <c r="AQE192" s="1"/>
      <c r="AQF192" s="1"/>
      <c r="AQG192" s="1"/>
      <c r="AQH192" s="1"/>
      <c r="AQI192" s="1"/>
      <c r="AQJ192" s="1"/>
      <c r="AQK192" s="1"/>
      <c r="AQL192" s="1"/>
      <c r="AQM192" s="1"/>
      <c r="AQN192" s="1"/>
      <c r="AQO192" s="1"/>
      <c r="AQP192" s="1"/>
      <c r="AQQ192" s="1"/>
      <c r="AQR192" s="1"/>
      <c r="AQS192" s="1"/>
      <c r="AQT192" s="1"/>
      <c r="AQU192" s="1"/>
      <c r="AQV192" s="1"/>
      <c r="AQW192" s="1"/>
      <c r="AQX192" s="1"/>
      <c r="AQY192" s="1"/>
      <c r="AQZ192" s="1"/>
      <c r="ARA192" s="1"/>
      <c r="ARB192" s="1"/>
      <c r="ARC192" s="1"/>
      <c r="ARD192" s="1"/>
      <c r="ARE192" s="1"/>
      <c r="ARF192" s="1"/>
      <c r="ARG192" s="1"/>
      <c r="ARH192" s="1"/>
      <c r="ARI192" s="1"/>
      <c r="ARJ192" s="1"/>
      <c r="ARK192" s="1"/>
      <c r="ARL192" s="1"/>
      <c r="ARM192" s="1"/>
      <c r="ARN192" s="1"/>
      <c r="ARO192" s="1"/>
      <c r="ARP192" s="1"/>
      <c r="ARQ192" s="1"/>
      <c r="ARR192" s="1"/>
      <c r="ARS192" s="1"/>
      <c r="ART192" s="1"/>
      <c r="ARU192" s="1"/>
      <c r="ARV192" s="1"/>
      <c r="ARW192" s="1"/>
      <c r="ARX192" s="1"/>
      <c r="ARY192" s="1"/>
      <c r="ARZ192" s="1"/>
      <c r="ASA192" s="1"/>
      <c r="ASB192" s="1"/>
      <c r="ASC192" s="1"/>
      <c r="ASD192" s="1"/>
      <c r="ASE192" s="1"/>
      <c r="ASF192" s="1"/>
      <c r="ASG192" s="1"/>
      <c r="ASH192" s="1"/>
      <c r="ASI192" s="1"/>
      <c r="ASJ192" s="1"/>
      <c r="ASK192" s="1"/>
      <c r="ASL192" s="1"/>
      <c r="ASM192" s="1"/>
      <c r="ASN192" s="1"/>
      <c r="ASO192" s="1"/>
      <c r="ASP192" s="1"/>
      <c r="ASQ192" s="1"/>
      <c r="ASR192" s="1"/>
      <c r="ASS192" s="1"/>
      <c r="AST192" s="1"/>
      <c r="ASU192" s="1"/>
      <c r="ASV192" s="1"/>
      <c r="ASW192" s="1"/>
      <c r="ASX192" s="1"/>
      <c r="ASY192" s="1"/>
      <c r="ASZ192" s="1"/>
      <c r="ATA192" s="1"/>
      <c r="ATB192" s="1"/>
      <c r="ATC192" s="1"/>
      <c r="ATD192" s="1"/>
      <c r="ATE192" s="1"/>
      <c r="ATF192" s="1"/>
      <c r="ATG192" s="1"/>
      <c r="ATH192" s="1"/>
      <c r="ATI192" s="1"/>
      <c r="ATJ192" s="1"/>
      <c r="ATK192" s="1"/>
      <c r="ATL192" s="1"/>
      <c r="ATM192" s="1"/>
      <c r="ATN192" s="1"/>
      <c r="ATO192" s="1"/>
      <c r="ATP192" s="1"/>
      <c r="ATQ192" s="1"/>
      <c r="ATR192" s="1"/>
      <c r="ATS192" s="1"/>
      <c r="ATT192" s="1"/>
      <c r="ATU192" s="1"/>
      <c r="ATV192" s="1"/>
      <c r="ATW192" s="1"/>
      <c r="ATX192" s="1"/>
      <c r="ATY192" s="1"/>
      <c r="ATZ192" s="1"/>
      <c r="AUA192" s="1"/>
      <c r="AUB192" s="1"/>
      <c r="AUC192" s="1"/>
      <c r="AUD192" s="1"/>
      <c r="AUE192" s="1"/>
      <c r="AUF192" s="1"/>
      <c r="AUG192" s="1"/>
      <c r="AUH192" s="1"/>
      <c r="AUI192" s="1"/>
      <c r="AUJ192" s="1"/>
      <c r="AUK192" s="1"/>
    </row>
    <row r="193" spans="1:1233" s="519" customFormat="1" ht="14.25">
      <c r="A193" s="53"/>
      <c r="B193" s="97" t="str">
        <f>IF('Client Info'!$E$119="Yes",'Client Info'!$E$61,"N/A")</f>
        <v>N/A</v>
      </c>
      <c r="C193" s="62" t="str">
        <f>IF(B193="ISO 14001",'Client Info'!$B119,"N/A")</f>
        <v>N/A</v>
      </c>
      <c r="D193" s="181"/>
      <c r="E193" s="834">
        <f>'Effective Employees'!F179</f>
        <v>0</v>
      </c>
      <c r="F193" s="831"/>
      <c r="G193" s="835">
        <f>BG$363</f>
        <v>0</v>
      </c>
      <c r="H193" s="835">
        <f ca="1">(1/3)*BG363*T193*V193*X193*Z193</f>
        <v>0</v>
      </c>
      <c r="I193" s="835">
        <f ca="1">(2/3)*BG363*T193*V193*X193*Z193</f>
        <v>0</v>
      </c>
      <c r="J193" s="835" t="e">
        <f ca="1">BG364*T193*V193*X193*Z193/$AA$10</f>
        <v>#N/A</v>
      </c>
      <c r="K193" s="835">
        <f>IF($K$19="",0,BG364*T193*V193*X193*Z193/$AA$10)</f>
        <v>0</v>
      </c>
      <c r="L193" s="835">
        <f>IF($L$19="",0,BG364*T193*V193*X193*Z193/$AA$10)</f>
        <v>0</v>
      </c>
      <c r="M193" s="836" t="e">
        <f ca="1">IF($M$19="",0,BG364*T193*V193*X193*Z193/$AA$10)</f>
        <v>#N/A</v>
      </c>
      <c r="N193" s="837" t="e">
        <f ca="1">BG364*T193*V193*X193*Z193/$AA$10</f>
        <v>#N/A</v>
      </c>
      <c r="O193" s="838">
        <f ca="1">BG365*T193*V193*X193*Z193</f>
        <v>0</v>
      </c>
      <c r="P193" s="53"/>
      <c r="Q193" s="53"/>
      <c r="R193" s="67"/>
      <c r="S193" s="386">
        <f>1</f>
        <v>1</v>
      </c>
      <c r="T193" s="386">
        <f t="shared" si="123"/>
        <v>1</v>
      </c>
      <c r="U193" s="707">
        <f ca="1">'Adjustment Factors'!AP567</f>
        <v>0</v>
      </c>
      <c r="V193" s="208">
        <f t="shared" ca="1" si="124"/>
        <v>1</v>
      </c>
      <c r="W193" s="67">
        <f>-'Client Info'!$C$55/100</f>
        <v>0</v>
      </c>
      <c r="X193" s="67">
        <f t="shared" si="125"/>
        <v>1</v>
      </c>
      <c r="Y193" s="67">
        <f>IF(Overview!$C$14="Yes",1,0)</f>
        <v>0</v>
      </c>
      <c r="Z193" s="67">
        <f>IF(Y193=1,IF('Integrated Reduction'!$C$29="",1,('Integrated Reduction'!$C$29/100+1)),1)</f>
        <v>1</v>
      </c>
      <c r="AA193" s="67">
        <f>IF(Sampling!F201="Yes",1,0)</f>
        <v>0</v>
      </c>
      <c r="AB193" s="67">
        <f>IF(Sampling!L201="Yes",1,0)</f>
        <v>0</v>
      </c>
      <c r="AC193" s="67">
        <f>IF(Sampling!G201="Yes",1,0)</f>
        <v>0</v>
      </c>
      <c r="AD193" s="67">
        <f>IF(Sampling!H201="Yes",1,0)</f>
        <v>0</v>
      </c>
      <c r="AE193" s="67">
        <f>IF(Sampling!I201="Yes",1,0)</f>
        <v>0</v>
      </c>
      <c r="AF193" s="67">
        <f>IF(Sampling!J201="Yes",1,0)</f>
        <v>0</v>
      </c>
      <c r="AG193" s="708">
        <f>IF(Sampling!K201="Yes",1,0)</f>
        <v>0</v>
      </c>
      <c r="AH193" s="791">
        <f t="shared" ca="1" si="103"/>
        <v>0</v>
      </c>
      <c r="AI193" s="791">
        <f t="shared" ca="1" si="102"/>
        <v>0</v>
      </c>
      <c r="AJ193" s="791" t="e">
        <f t="shared" ca="1" si="14"/>
        <v>#N/A</v>
      </c>
      <c r="AK193" s="791">
        <f t="shared" si="126"/>
        <v>0</v>
      </c>
      <c r="AL193" s="791">
        <f t="shared" si="127"/>
        <v>0</v>
      </c>
      <c r="AM193" s="791" t="e">
        <f t="shared" ca="1" si="128"/>
        <v>#N/A</v>
      </c>
      <c r="AN193" s="791" t="e">
        <f t="shared" ca="1" si="129"/>
        <v>#N/A</v>
      </c>
      <c r="AO193" s="791">
        <f t="shared" ca="1" si="104"/>
        <v>0</v>
      </c>
      <c r="AP193" s="791">
        <f t="shared" ca="1" si="105"/>
        <v>0</v>
      </c>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c r="AMK193" s="1"/>
      <c r="AML193" s="1"/>
      <c r="AMM193" s="1"/>
      <c r="AMN193" s="1"/>
      <c r="AMO193" s="1"/>
      <c r="AMP193" s="1"/>
      <c r="AMQ193" s="1"/>
      <c r="AMR193" s="1"/>
      <c r="AMS193" s="1"/>
      <c r="AMT193" s="1"/>
      <c r="AMU193" s="1"/>
      <c r="AMV193" s="1"/>
      <c r="AMW193" s="1"/>
      <c r="AMX193" s="1"/>
      <c r="AMY193" s="1"/>
      <c r="AMZ193" s="1"/>
      <c r="ANA193" s="1"/>
      <c r="ANB193" s="1"/>
      <c r="ANC193" s="1"/>
      <c r="AND193" s="1"/>
      <c r="ANE193" s="1"/>
      <c r="ANF193" s="1"/>
      <c r="ANG193" s="1"/>
      <c r="ANH193" s="1"/>
      <c r="ANI193" s="1"/>
      <c r="ANJ193" s="1"/>
      <c r="ANK193" s="1"/>
      <c r="ANL193" s="1"/>
      <c r="ANM193" s="1"/>
      <c r="ANN193" s="1"/>
      <c r="ANO193" s="1"/>
      <c r="ANP193" s="1"/>
      <c r="ANQ193" s="1"/>
      <c r="ANR193" s="1"/>
      <c r="ANS193" s="1"/>
      <c r="ANT193" s="1"/>
      <c r="ANU193" s="1"/>
      <c r="ANV193" s="1"/>
      <c r="ANW193" s="1"/>
      <c r="ANX193" s="1"/>
      <c r="ANY193" s="1"/>
      <c r="ANZ193" s="1"/>
      <c r="AOA193" s="1"/>
      <c r="AOB193" s="1"/>
      <c r="AOC193" s="1"/>
      <c r="AOD193" s="1"/>
      <c r="AOE193" s="1"/>
      <c r="AOF193" s="1"/>
      <c r="AOG193" s="1"/>
      <c r="AOH193" s="1"/>
      <c r="AOI193" s="1"/>
      <c r="AOJ193" s="1"/>
      <c r="AOK193" s="1"/>
      <c r="AOL193" s="1"/>
      <c r="AOM193" s="1"/>
      <c r="AON193" s="1"/>
      <c r="AOO193" s="1"/>
      <c r="AOP193" s="1"/>
      <c r="AOQ193" s="1"/>
      <c r="AOR193" s="1"/>
      <c r="AOS193" s="1"/>
      <c r="AOT193" s="1"/>
      <c r="AOU193" s="1"/>
      <c r="AOV193" s="1"/>
      <c r="AOW193" s="1"/>
      <c r="AOX193" s="1"/>
      <c r="AOY193" s="1"/>
      <c r="AOZ193" s="1"/>
      <c r="APA193" s="1"/>
      <c r="APB193" s="1"/>
      <c r="APC193" s="1"/>
      <c r="APD193" s="1"/>
      <c r="APE193" s="1"/>
      <c r="APF193" s="1"/>
      <c r="APG193" s="1"/>
      <c r="APH193" s="1"/>
      <c r="API193" s="1"/>
      <c r="APJ193" s="1"/>
      <c r="APK193" s="1"/>
      <c r="APL193" s="1"/>
      <c r="APM193" s="1"/>
      <c r="APN193" s="1"/>
      <c r="APO193" s="1"/>
      <c r="APP193" s="1"/>
      <c r="APQ193" s="1"/>
      <c r="APR193" s="1"/>
      <c r="APS193" s="1"/>
      <c r="APT193" s="1"/>
      <c r="APU193" s="1"/>
      <c r="APV193" s="1"/>
      <c r="APW193" s="1"/>
      <c r="APX193" s="1"/>
      <c r="APY193" s="1"/>
      <c r="APZ193" s="1"/>
      <c r="AQA193" s="1"/>
      <c r="AQB193" s="1"/>
      <c r="AQC193" s="1"/>
      <c r="AQD193" s="1"/>
      <c r="AQE193" s="1"/>
      <c r="AQF193" s="1"/>
      <c r="AQG193" s="1"/>
      <c r="AQH193" s="1"/>
      <c r="AQI193" s="1"/>
      <c r="AQJ193" s="1"/>
      <c r="AQK193" s="1"/>
      <c r="AQL193" s="1"/>
      <c r="AQM193" s="1"/>
      <c r="AQN193" s="1"/>
      <c r="AQO193" s="1"/>
      <c r="AQP193" s="1"/>
      <c r="AQQ193" s="1"/>
      <c r="AQR193" s="1"/>
      <c r="AQS193" s="1"/>
      <c r="AQT193" s="1"/>
      <c r="AQU193" s="1"/>
      <c r="AQV193" s="1"/>
      <c r="AQW193" s="1"/>
      <c r="AQX193" s="1"/>
      <c r="AQY193" s="1"/>
      <c r="AQZ193" s="1"/>
      <c r="ARA193" s="1"/>
      <c r="ARB193" s="1"/>
      <c r="ARC193" s="1"/>
      <c r="ARD193" s="1"/>
      <c r="ARE193" s="1"/>
      <c r="ARF193" s="1"/>
      <c r="ARG193" s="1"/>
      <c r="ARH193" s="1"/>
      <c r="ARI193" s="1"/>
      <c r="ARJ193" s="1"/>
      <c r="ARK193" s="1"/>
      <c r="ARL193" s="1"/>
      <c r="ARM193" s="1"/>
      <c r="ARN193" s="1"/>
      <c r="ARO193" s="1"/>
      <c r="ARP193" s="1"/>
      <c r="ARQ193" s="1"/>
      <c r="ARR193" s="1"/>
      <c r="ARS193" s="1"/>
      <c r="ART193" s="1"/>
      <c r="ARU193" s="1"/>
      <c r="ARV193" s="1"/>
      <c r="ARW193" s="1"/>
      <c r="ARX193" s="1"/>
      <c r="ARY193" s="1"/>
      <c r="ARZ193" s="1"/>
      <c r="ASA193" s="1"/>
      <c r="ASB193" s="1"/>
      <c r="ASC193" s="1"/>
      <c r="ASD193" s="1"/>
      <c r="ASE193" s="1"/>
      <c r="ASF193" s="1"/>
      <c r="ASG193" s="1"/>
      <c r="ASH193" s="1"/>
      <c r="ASI193" s="1"/>
      <c r="ASJ193" s="1"/>
      <c r="ASK193" s="1"/>
      <c r="ASL193" s="1"/>
      <c r="ASM193" s="1"/>
      <c r="ASN193" s="1"/>
      <c r="ASO193" s="1"/>
      <c r="ASP193" s="1"/>
      <c r="ASQ193" s="1"/>
      <c r="ASR193" s="1"/>
      <c r="ASS193" s="1"/>
      <c r="AST193" s="1"/>
      <c r="ASU193" s="1"/>
      <c r="ASV193" s="1"/>
      <c r="ASW193" s="1"/>
      <c r="ASX193" s="1"/>
      <c r="ASY193" s="1"/>
      <c r="ASZ193" s="1"/>
      <c r="ATA193" s="1"/>
      <c r="ATB193" s="1"/>
      <c r="ATC193" s="1"/>
      <c r="ATD193" s="1"/>
      <c r="ATE193" s="1"/>
      <c r="ATF193" s="1"/>
      <c r="ATG193" s="1"/>
      <c r="ATH193" s="1"/>
      <c r="ATI193" s="1"/>
      <c r="ATJ193" s="1"/>
      <c r="ATK193" s="1"/>
      <c r="ATL193" s="1"/>
      <c r="ATM193" s="1"/>
      <c r="ATN193" s="1"/>
      <c r="ATO193" s="1"/>
      <c r="ATP193" s="1"/>
      <c r="ATQ193" s="1"/>
      <c r="ATR193" s="1"/>
      <c r="ATS193" s="1"/>
      <c r="ATT193" s="1"/>
      <c r="ATU193" s="1"/>
      <c r="ATV193" s="1"/>
      <c r="ATW193" s="1"/>
      <c r="ATX193" s="1"/>
      <c r="ATY193" s="1"/>
      <c r="ATZ193" s="1"/>
      <c r="AUA193" s="1"/>
      <c r="AUB193" s="1"/>
      <c r="AUC193" s="1"/>
      <c r="AUD193" s="1"/>
      <c r="AUE193" s="1"/>
      <c r="AUF193" s="1"/>
      <c r="AUG193" s="1"/>
      <c r="AUH193" s="1"/>
      <c r="AUI193" s="1"/>
      <c r="AUJ193" s="1"/>
      <c r="AUK193" s="1"/>
    </row>
    <row r="194" spans="1:1233" s="519" customFormat="1" ht="14.25">
      <c r="A194" s="53"/>
      <c r="B194" s="98" t="str">
        <f>IF('Client Info'!$F$119="Yes",'Client Info'!$F$61,"N/A")</f>
        <v>N/A</v>
      </c>
      <c r="C194" s="99" t="str">
        <f>IF(B194="ISO 45001",'Client Info'!$B119,"N/A")</f>
        <v>N/A</v>
      </c>
      <c r="D194" s="182"/>
      <c r="E194" s="839">
        <f>'Effective Employees'!F180</f>
        <v>0</v>
      </c>
      <c r="F194" s="831"/>
      <c r="G194" s="840">
        <f>BG$378</f>
        <v>0</v>
      </c>
      <c r="H194" s="840">
        <f ca="1">(1/3)*BG378*T194*V194*X194*Z194</f>
        <v>0</v>
      </c>
      <c r="I194" s="840">
        <f ca="1">(2/3)*BG378*T194*V194*X194*Z194</f>
        <v>0</v>
      </c>
      <c r="J194" s="840" t="e">
        <f ca="1">BG379*T194*V194*X194*Z194/$AA$10</f>
        <v>#N/A</v>
      </c>
      <c r="K194" s="840">
        <f>IF($K$19="",0,BG379*T194*V194*X194*Z194/$AA$10)</f>
        <v>0</v>
      </c>
      <c r="L194" s="840">
        <f>IF($L$19="",0,BG379*T194*V194*X194*Z194/$AA$10)</f>
        <v>0</v>
      </c>
      <c r="M194" s="841" t="e">
        <f ca="1">IF($M$19="",0,BG379*T194*V194*X194*Z194/$AA$10)</f>
        <v>#N/A</v>
      </c>
      <c r="N194" s="841" t="e">
        <f ca="1">BG379*T194*V194*X194*Z194/$AA$10</f>
        <v>#N/A</v>
      </c>
      <c r="O194" s="842">
        <f ca="1">BG380*T194*V194*X194*Z194</f>
        <v>0</v>
      </c>
      <c r="P194" s="53"/>
      <c r="Q194" s="53"/>
      <c r="R194" s="67"/>
      <c r="S194" s="709">
        <f>1</f>
        <v>1</v>
      </c>
      <c r="T194" s="709">
        <f t="shared" si="123"/>
        <v>1</v>
      </c>
      <c r="U194" s="710">
        <f ca="1">'Adjustment Factors'!BC567</f>
        <v>0</v>
      </c>
      <c r="V194" s="711">
        <f t="shared" ca="1" si="124"/>
        <v>1</v>
      </c>
      <c r="W194" s="712">
        <f>-'Client Info'!$C$55/100</f>
        <v>0</v>
      </c>
      <c r="X194" s="712">
        <f t="shared" si="125"/>
        <v>1</v>
      </c>
      <c r="Y194" s="712">
        <f>IF(Overview!$C$15="Yes",1,0)</f>
        <v>0</v>
      </c>
      <c r="Z194" s="712">
        <f>IF(Y194=1,IF('Integrated Reduction'!$C$29="",1,('Integrated Reduction'!$C$29/100+1)),1)</f>
        <v>1</v>
      </c>
      <c r="AA194" s="712">
        <f>IF(Sampling!F202="Yes",1,0)</f>
        <v>0</v>
      </c>
      <c r="AB194" s="712">
        <f>IF(Sampling!L202="Yes",1,0)</f>
        <v>0</v>
      </c>
      <c r="AC194" s="712">
        <f>IF(Sampling!G202="Yes",1,0)</f>
        <v>0</v>
      </c>
      <c r="AD194" s="712">
        <f>IF(Sampling!H202="Yes",1,0)</f>
        <v>0</v>
      </c>
      <c r="AE194" s="712">
        <f>IF(Sampling!I202="Yes",1,0)</f>
        <v>0</v>
      </c>
      <c r="AF194" s="712">
        <f>IF(Sampling!J202="Yes",1,0)</f>
        <v>0</v>
      </c>
      <c r="AG194" s="713">
        <f>IF(Sampling!K202="Yes",1,0)</f>
        <v>0</v>
      </c>
      <c r="AH194" s="792">
        <f t="shared" ca="1" si="103"/>
        <v>0</v>
      </c>
      <c r="AI194" s="792">
        <f t="shared" ca="1" si="102"/>
        <v>0</v>
      </c>
      <c r="AJ194" s="792" t="e">
        <f t="shared" ca="1" si="14"/>
        <v>#N/A</v>
      </c>
      <c r="AK194" s="792">
        <f t="shared" si="126"/>
        <v>0</v>
      </c>
      <c r="AL194" s="792">
        <f t="shared" si="127"/>
        <v>0</v>
      </c>
      <c r="AM194" s="792" t="e">
        <f t="shared" ca="1" si="128"/>
        <v>#N/A</v>
      </c>
      <c r="AN194" s="792" t="e">
        <f t="shared" ca="1" si="129"/>
        <v>#N/A</v>
      </c>
      <c r="AO194" s="792">
        <f t="shared" ca="1" si="104"/>
        <v>0</v>
      </c>
      <c r="AP194" s="792">
        <f t="shared" ca="1" si="105"/>
        <v>0</v>
      </c>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c r="ADD194" s="1"/>
      <c r="ADE194" s="1"/>
      <c r="ADF194" s="1"/>
      <c r="ADG194" s="1"/>
      <c r="ADH194" s="1"/>
      <c r="ADI194" s="1"/>
      <c r="ADJ194" s="1"/>
      <c r="ADK194" s="1"/>
      <c r="ADL194" s="1"/>
      <c r="ADM194" s="1"/>
      <c r="ADN194" s="1"/>
      <c r="ADO194" s="1"/>
      <c r="ADP194" s="1"/>
      <c r="ADQ194" s="1"/>
      <c r="ADR194" s="1"/>
      <c r="ADS194" s="1"/>
      <c r="ADT194" s="1"/>
      <c r="ADU194" s="1"/>
      <c r="ADV194" s="1"/>
      <c r="ADW194" s="1"/>
      <c r="ADX194" s="1"/>
      <c r="ADY194" s="1"/>
      <c r="ADZ194" s="1"/>
      <c r="AEA194" s="1"/>
      <c r="AEB194" s="1"/>
      <c r="AEC194" s="1"/>
      <c r="AED194" s="1"/>
      <c r="AEE194" s="1"/>
      <c r="AEF194" s="1"/>
      <c r="AEG194" s="1"/>
      <c r="AEH194" s="1"/>
      <c r="AEI194" s="1"/>
      <c r="AEJ194" s="1"/>
      <c r="AEK194" s="1"/>
      <c r="AEL194" s="1"/>
      <c r="AEM194" s="1"/>
      <c r="AEN194" s="1"/>
      <c r="AEO194" s="1"/>
      <c r="AEP194" s="1"/>
      <c r="AEQ194" s="1"/>
      <c r="AER194" s="1"/>
      <c r="AES194" s="1"/>
      <c r="AET194" s="1"/>
      <c r="AEU194" s="1"/>
      <c r="AEV194" s="1"/>
      <c r="AEW194" s="1"/>
      <c r="AEX194" s="1"/>
      <c r="AEY194" s="1"/>
      <c r="AEZ194" s="1"/>
      <c r="AFA194" s="1"/>
      <c r="AFB194" s="1"/>
      <c r="AFC194" s="1"/>
      <c r="AFD194" s="1"/>
      <c r="AFE194" s="1"/>
      <c r="AFF194" s="1"/>
      <c r="AFG194" s="1"/>
      <c r="AFH194" s="1"/>
      <c r="AFI194" s="1"/>
      <c r="AFJ194" s="1"/>
      <c r="AFK194" s="1"/>
      <c r="AFL194" s="1"/>
      <c r="AFM194" s="1"/>
      <c r="AFN194" s="1"/>
      <c r="AFO194" s="1"/>
      <c r="AFP194" s="1"/>
      <c r="AFQ194" s="1"/>
      <c r="AFR194" s="1"/>
      <c r="AFS194" s="1"/>
      <c r="AFT194" s="1"/>
      <c r="AFU194" s="1"/>
      <c r="AFV194" s="1"/>
      <c r="AFW194" s="1"/>
      <c r="AFX194" s="1"/>
      <c r="AFY194" s="1"/>
      <c r="AFZ194" s="1"/>
      <c r="AGA194" s="1"/>
      <c r="AGB194" s="1"/>
      <c r="AGC194" s="1"/>
      <c r="AGD194" s="1"/>
      <c r="AGE194" s="1"/>
      <c r="AGF194" s="1"/>
      <c r="AGG194" s="1"/>
      <c r="AGH194" s="1"/>
      <c r="AGI194" s="1"/>
      <c r="AGJ194" s="1"/>
      <c r="AGK194" s="1"/>
      <c r="AGL194" s="1"/>
      <c r="AGM194" s="1"/>
      <c r="AGN194" s="1"/>
      <c r="AGO194" s="1"/>
      <c r="AGP194" s="1"/>
      <c r="AGQ194" s="1"/>
      <c r="AGR194" s="1"/>
      <c r="AGS194" s="1"/>
      <c r="AGT194" s="1"/>
      <c r="AGU194" s="1"/>
      <c r="AGV194" s="1"/>
      <c r="AGW194" s="1"/>
      <c r="AGX194" s="1"/>
      <c r="AGY194" s="1"/>
      <c r="AGZ194" s="1"/>
      <c r="AHA194" s="1"/>
      <c r="AHB194" s="1"/>
      <c r="AHC194" s="1"/>
      <c r="AHD194" s="1"/>
      <c r="AHE194" s="1"/>
      <c r="AHF194" s="1"/>
      <c r="AHG194" s="1"/>
      <c r="AHH194" s="1"/>
      <c r="AHI194" s="1"/>
      <c r="AHJ194" s="1"/>
      <c r="AHK194" s="1"/>
      <c r="AHL194" s="1"/>
      <c r="AHM194" s="1"/>
      <c r="AHN194" s="1"/>
      <c r="AHO194" s="1"/>
      <c r="AHP194" s="1"/>
      <c r="AHQ194" s="1"/>
      <c r="AHR194" s="1"/>
      <c r="AHS194" s="1"/>
      <c r="AHT194" s="1"/>
      <c r="AHU194" s="1"/>
      <c r="AHV194" s="1"/>
      <c r="AHW194" s="1"/>
      <c r="AHX194" s="1"/>
      <c r="AHY194" s="1"/>
      <c r="AHZ194" s="1"/>
      <c r="AIA194" s="1"/>
      <c r="AIB194" s="1"/>
      <c r="AIC194" s="1"/>
      <c r="AID194" s="1"/>
      <c r="AIE194" s="1"/>
      <c r="AIF194" s="1"/>
      <c r="AIG194" s="1"/>
      <c r="AIH194" s="1"/>
      <c r="AII194" s="1"/>
      <c r="AIJ194" s="1"/>
      <c r="AIK194" s="1"/>
      <c r="AIL194" s="1"/>
      <c r="AIM194" s="1"/>
      <c r="AIN194" s="1"/>
      <c r="AIO194" s="1"/>
      <c r="AIP194" s="1"/>
      <c r="AIQ194" s="1"/>
      <c r="AIR194" s="1"/>
      <c r="AIS194" s="1"/>
      <c r="AIT194" s="1"/>
      <c r="AIU194" s="1"/>
      <c r="AIV194" s="1"/>
      <c r="AIW194" s="1"/>
      <c r="AIX194" s="1"/>
      <c r="AIY194" s="1"/>
      <c r="AIZ194" s="1"/>
      <c r="AJA194" s="1"/>
      <c r="AJB194" s="1"/>
      <c r="AJC194" s="1"/>
      <c r="AJD194" s="1"/>
      <c r="AJE194" s="1"/>
      <c r="AJF194" s="1"/>
      <c r="AJG194" s="1"/>
      <c r="AJH194" s="1"/>
      <c r="AJI194" s="1"/>
      <c r="AJJ194" s="1"/>
      <c r="AJK194" s="1"/>
      <c r="AJL194" s="1"/>
      <c r="AJM194" s="1"/>
      <c r="AJN194" s="1"/>
      <c r="AJO194" s="1"/>
      <c r="AJP194" s="1"/>
      <c r="AJQ194" s="1"/>
      <c r="AJR194" s="1"/>
      <c r="AJS194" s="1"/>
      <c r="AJT194" s="1"/>
      <c r="AJU194" s="1"/>
      <c r="AJV194" s="1"/>
      <c r="AJW194" s="1"/>
      <c r="AJX194" s="1"/>
      <c r="AJY194" s="1"/>
      <c r="AJZ194" s="1"/>
      <c r="AKA194" s="1"/>
      <c r="AKB194" s="1"/>
      <c r="AKC194" s="1"/>
      <c r="AKD194" s="1"/>
      <c r="AKE194" s="1"/>
      <c r="AKF194" s="1"/>
      <c r="AKG194" s="1"/>
      <c r="AKH194" s="1"/>
      <c r="AKI194" s="1"/>
      <c r="AKJ194" s="1"/>
      <c r="AKK194" s="1"/>
      <c r="AKL194" s="1"/>
      <c r="AKM194" s="1"/>
      <c r="AKN194" s="1"/>
      <c r="AKO194" s="1"/>
      <c r="AKP194" s="1"/>
      <c r="AKQ194" s="1"/>
      <c r="AKR194" s="1"/>
      <c r="AKS194" s="1"/>
      <c r="AKT194" s="1"/>
      <c r="AKU194" s="1"/>
      <c r="AKV194" s="1"/>
      <c r="AKW194" s="1"/>
      <c r="AKX194" s="1"/>
      <c r="AKY194" s="1"/>
      <c r="AKZ194" s="1"/>
      <c r="ALA194" s="1"/>
      <c r="ALB194" s="1"/>
      <c r="ALC194" s="1"/>
      <c r="ALD194" s="1"/>
      <c r="ALE194" s="1"/>
      <c r="ALF194" s="1"/>
      <c r="ALG194" s="1"/>
      <c r="ALH194" s="1"/>
      <c r="ALI194" s="1"/>
      <c r="ALJ194" s="1"/>
      <c r="ALK194" s="1"/>
      <c r="ALL194" s="1"/>
      <c r="ALM194" s="1"/>
      <c r="ALN194" s="1"/>
      <c r="ALO194" s="1"/>
      <c r="ALP194" s="1"/>
      <c r="ALQ194" s="1"/>
      <c r="ALR194" s="1"/>
      <c r="ALS194" s="1"/>
      <c r="ALT194" s="1"/>
      <c r="ALU194" s="1"/>
      <c r="ALV194" s="1"/>
      <c r="ALW194" s="1"/>
      <c r="ALX194" s="1"/>
      <c r="ALY194" s="1"/>
      <c r="ALZ194" s="1"/>
      <c r="AMA194" s="1"/>
      <c r="AMB194" s="1"/>
      <c r="AMC194" s="1"/>
      <c r="AMD194" s="1"/>
      <c r="AME194" s="1"/>
      <c r="AMF194" s="1"/>
      <c r="AMG194" s="1"/>
      <c r="AMH194" s="1"/>
      <c r="AMI194" s="1"/>
      <c r="AMJ194" s="1"/>
      <c r="AMK194" s="1"/>
      <c r="AML194" s="1"/>
      <c r="AMM194" s="1"/>
      <c r="AMN194" s="1"/>
      <c r="AMO194" s="1"/>
      <c r="AMP194" s="1"/>
      <c r="AMQ194" s="1"/>
      <c r="AMR194" s="1"/>
      <c r="AMS194" s="1"/>
      <c r="AMT194" s="1"/>
      <c r="AMU194" s="1"/>
      <c r="AMV194" s="1"/>
      <c r="AMW194" s="1"/>
      <c r="AMX194" s="1"/>
      <c r="AMY194" s="1"/>
      <c r="AMZ194" s="1"/>
      <c r="ANA194" s="1"/>
      <c r="ANB194" s="1"/>
      <c r="ANC194" s="1"/>
      <c r="AND194" s="1"/>
      <c r="ANE194" s="1"/>
      <c r="ANF194" s="1"/>
      <c r="ANG194" s="1"/>
      <c r="ANH194" s="1"/>
      <c r="ANI194" s="1"/>
      <c r="ANJ194" s="1"/>
      <c r="ANK194" s="1"/>
      <c r="ANL194" s="1"/>
      <c r="ANM194" s="1"/>
      <c r="ANN194" s="1"/>
      <c r="ANO194" s="1"/>
      <c r="ANP194" s="1"/>
      <c r="ANQ194" s="1"/>
      <c r="ANR194" s="1"/>
      <c r="ANS194" s="1"/>
      <c r="ANT194" s="1"/>
      <c r="ANU194" s="1"/>
      <c r="ANV194" s="1"/>
      <c r="ANW194" s="1"/>
      <c r="ANX194" s="1"/>
      <c r="ANY194" s="1"/>
      <c r="ANZ194" s="1"/>
      <c r="AOA194" s="1"/>
      <c r="AOB194" s="1"/>
      <c r="AOC194" s="1"/>
      <c r="AOD194" s="1"/>
      <c r="AOE194" s="1"/>
      <c r="AOF194" s="1"/>
      <c r="AOG194" s="1"/>
      <c r="AOH194" s="1"/>
      <c r="AOI194" s="1"/>
      <c r="AOJ194" s="1"/>
      <c r="AOK194" s="1"/>
      <c r="AOL194" s="1"/>
      <c r="AOM194" s="1"/>
      <c r="AON194" s="1"/>
      <c r="AOO194" s="1"/>
      <c r="AOP194" s="1"/>
      <c r="AOQ194" s="1"/>
      <c r="AOR194" s="1"/>
      <c r="AOS194" s="1"/>
      <c r="AOT194" s="1"/>
      <c r="AOU194" s="1"/>
      <c r="AOV194" s="1"/>
      <c r="AOW194" s="1"/>
      <c r="AOX194" s="1"/>
      <c r="AOY194" s="1"/>
      <c r="AOZ194" s="1"/>
      <c r="APA194" s="1"/>
      <c r="APB194" s="1"/>
      <c r="APC194" s="1"/>
      <c r="APD194" s="1"/>
      <c r="APE194" s="1"/>
      <c r="APF194" s="1"/>
      <c r="APG194" s="1"/>
      <c r="APH194" s="1"/>
      <c r="API194" s="1"/>
      <c r="APJ194" s="1"/>
      <c r="APK194" s="1"/>
      <c r="APL194" s="1"/>
      <c r="APM194" s="1"/>
      <c r="APN194" s="1"/>
      <c r="APO194" s="1"/>
      <c r="APP194" s="1"/>
      <c r="APQ194" s="1"/>
      <c r="APR194" s="1"/>
      <c r="APS194" s="1"/>
      <c r="APT194" s="1"/>
      <c r="APU194" s="1"/>
      <c r="APV194" s="1"/>
      <c r="APW194" s="1"/>
      <c r="APX194" s="1"/>
      <c r="APY194" s="1"/>
      <c r="APZ194" s="1"/>
      <c r="AQA194" s="1"/>
      <c r="AQB194" s="1"/>
      <c r="AQC194" s="1"/>
      <c r="AQD194" s="1"/>
      <c r="AQE194" s="1"/>
      <c r="AQF194" s="1"/>
      <c r="AQG194" s="1"/>
      <c r="AQH194" s="1"/>
      <c r="AQI194" s="1"/>
      <c r="AQJ194" s="1"/>
      <c r="AQK194" s="1"/>
      <c r="AQL194" s="1"/>
      <c r="AQM194" s="1"/>
      <c r="AQN194" s="1"/>
      <c r="AQO194" s="1"/>
      <c r="AQP194" s="1"/>
      <c r="AQQ194" s="1"/>
      <c r="AQR194" s="1"/>
      <c r="AQS194" s="1"/>
      <c r="AQT194" s="1"/>
      <c r="AQU194" s="1"/>
      <c r="AQV194" s="1"/>
      <c r="AQW194" s="1"/>
      <c r="AQX194" s="1"/>
      <c r="AQY194" s="1"/>
      <c r="AQZ194" s="1"/>
      <c r="ARA194" s="1"/>
      <c r="ARB194" s="1"/>
      <c r="ARC194" s="1"/>
      <c r="ARD194" s="1"/>
      <c r="ARE194" s="1"/>
      <c r="ARF194" s="1"/>
      <c r="ARG194" s="1"/>
      <c r="ARH194" s="1"/>
      <c r="ARI194" s="1"/>
      <c r="ARJ194" s="1"/>
      <c r="ARK194" s="1"/>
      <c r="ARL194" s="1"/>
      <c r="ARM194" s="1"/>
      <c r="ARN194" s="1"/>
      <c r="ARO194" s="1"/>
      <c r="ARP194" s="1"/>
      <c r="ARQ194" s="1"/>
      <c r="ARR194" s="1"/>
      <c r="ARS194" s="1"/>
      <c r="ART194" s="1"/>
      <c r="ARU194" s="1"/>
      <c r="ARV194" s="1"/>
      <c r="ARW194" s="1"/>
      <c r="ARX194" s="1"/>
      <c r="ARY194" s="1"/>
      <c r="ARZ194" s="1"/>
      <c r="ASA194" s="1"/>
      <c r="ASB194" s="1"/>
      <c r="ASC194" s="1"/>
      <c r="ASD194" s="1"/>
      <c r="ASE194" s="1"/>
      <c r="ASF194" s="1"/>
      <c r="ASG194" s="1"/>
      <c r="ASH194" s="1"/>
      <c r="ASI194" s="1"/>
      <c r="ASJ194" s="1"/>
      <c r="ASK194" s="1"/>
      <c r="ASL194" s="1"/>
      <c r="ASM194" s="1"/>
      <c r="ASN194" s="1"/>
      <c r="ASO194" s="1"/>
      <c r="ASP194" s="1"/>
      <c r="ASQ194" s="1"/>
      <c r="ASR194" s="1"/>
      <c r="ASS194" s="1"/>
      <c r="AST194" s="1"/>
      <c r="ASU194" s="1"/>
      <c r="ASV194" s="1"/>
      <c r="ASW194" s="1"/>
      <c r="ASX194" s="1"/>
      <c r="ASY194" s="1"/>
      <c r="ASZ194" s="1"/>
      <c r="ATA194" s="1"/>
      <c r="ATB194" s="1"/>
      <c r="ATC194" s="1"/>
      <c r="ATD194" s="1"/>
      <c r="ATE194" s="1"/>
      <c r="ATF194" s="1"/>
      <c r="ATG194" s="1"/>
      <c r="ATH194" s="1"/>
      <c r="ATI194" s="1"/>
      <c r="ATJ194" s="1"/>
      <c r="ATK194" s="1"/>
      <c r="ATL194" s="1"/>
      <c r="ATM194" s="1"/>
      <c r="ATN194" s="1"/>
      <c r="ATO194" s="1"/>
      <c r="ATP194" s="1"/>
      <c r="ATQ194" s="1"/>
      <c r="ATR194" s="1"/>
      <c r="ATS194" s="1"/>
      <c r="ATT194" s="1"/>
      <c r="ATU194" s="1"/>
      <c r="ATV194" s="1"/>
      <c r="ATW194" s="1"/>
      <c r="ATX194" s="1"/>
      <c r="ATY194" s="1"/>
      <c r="ATZ194" s="1"/>
      <c r="AUA194" s="1"/>
      <c r="AUB194" s="1"/>
      <c r="AUC194" s="1"/>
      <c r="AUD194" s="1"/>
      <c r="AUE194" s="1"/>
      <c r="AUF194" s="1"/>
      <c r="AUG194" s="1"/>
      <c r="AUH194" s="1"/>
      <c r="AUI194" s="1"/>
      <c r="AUJ194" s="1"/>
      <c r="AUK194" s="1"/>
    </row>
    <row r="195" spans="1:1233" s="519" customFormat="1" ht="14.25">
      <c r="A195" s="53"/>
      <c r="B195" s="95" t="str">
        <f>IF('Client Info'!$D$120="Yes",'Client Info'!$D$61,"N/A")</f>
        <v>N/A</v>
      </c>
      <c r="C195" s="96" t="str">
        <f>IF(B195="ISO 9001",'Client Info'!$B120,"N/A")</f>
        <v>N/A</v>
      </c>
      <c r="D195" s="180"/>
      <c r="E195" s="843">
        <f>'Effective Employees'!F181</f>
        <v>0</v>
      </c>
      <c r="F195" s="831"/>
      <c r="G195" s="832">
        <f>BH$345</f>
        <v>0</v>
      </c>
      <c r="H195" s="832">
        <f ca="1">(1/3)*BH345*T195*V195*X195*Z195</f>
        <v>0</v>
      </c>
      <c r="I195" s="832">
        <f ca="1">(2/3)*BH345*T195*V195*X195*Z195</f>
        <v>0</v>
      </c>
      <c r="J195" s="832" t="e">
        <f ca="1">BH346*T195*V195*X195*Z195/$AA$10</f>
        <v>#N/A</v>
      </c>
      <c r="K195" s="832">
        <f>IF($K$19="",0,BH346*T195*V195*X195*Z195/$AA$10)</f>
        <v>0</v>
      </c>
      <c r="L195" s="832">
        <f>IF($L$19="",0,BH346*T195*V195*X195*Z195/$AA$10)</f>
        <v>0</v>
      </c>
      <c r="M195" s="833" t="e">
        <f ca="1">IF($M$19="",0,BH346*T195*V195*X195*Z195/$AA$10)</f>
        <v>#N/A</v>
      </c>
      <c r="N195" s="844" t="e">
        <f ca="1">BH346*T195*V195*X195*Z195/$AA$10</f>
        <v>#N/A</v>
      </c>
      <c r="O195" s="436">
        <f ca="1">BH347*T195*V195*X195*Z195</f>
        <v>0</v>
      </c>
      <c r="P195" s="53"/>
      <c r="Q195" s="53"/>
      <c r="R195" s="67"/>
      <c r="S195" s="702">
        <f>1</f>
        <v>1</v>
      </c>
      <c r="T195" s="702">
        <f t="shared" si="123"/>
        <v>1</v>
      </c>
      <c r="U195" s="703">
        <f ca="1">'Adjustment Factors'!AA568</f>
        <v>0</v>
      </c>
      <c r="V195" s="704">
        <f t="shared" ca="1" si="124"/>
        <v>1</v>
      </c>
      <c r="W195" s="705">
        <f>-'Client Info'!$C$55/100</f>
        <v>0</v>
      </c>
      <c r="X195" s="705">
        <f t="shared" si="125"/>
        <v>1</v>
      </c>
      <c r="Y195" s="705">
        <f>IF(Overview!$C$13="Yes",1,0)</f>
        <v>0</v>
      </c>
      <c r="Z195" s="705">
        <f>IF(Y195=1,IF('Integrated Reduction'!$C$29="",1,('Integrated Reduction'!$C$29/100+1)),1)</f>
        <v>1</v>
      </c>
      <c r="AA195" s="705">
        <f>IF(Sampling!F203="Yes",1,0)</f>
        <v>0</v>
      </c>
      <c r="AB195" s="705">
        <f>IF(Sampling!L203="Yes",1,0)</f>
        <v>0</v>
      </c>
      <c r="AC195" s="705">
        <f>IF(Sampling!G203="Yes",1,0)</f>
        <v>0</v>
      </c>
      <c r="AD195" s="705">
        <f>IF(Sampling!H203="Yes",1,0)</f>
        <v>0</v>
      </c>
      <c r="AE195" s="705">
        <f>IF(Sampling!I203="Yes",1,0)</f>
        <v>0</v>
      </c>
      <c r="AF195" s="705">
        <f>IF(Sampling!J203="Yes",1,0)</f>
        <v>0</v>
      </c>
      <c r="AG195" s="706">
        <f>IF(Sampling!K203="Yes",1,0)</f>
        <v>0</v>
      </c>
      <c r="AH195" s="790">
        <f t="shared" ca="1" si="103"/>
        <v>0</v>
      </c>
      <c r="AI195" s="790">
        <f t="shared" ca="1" si="102"/>
        <v>0</v>
      </c>
      <c r="AJ195" s="790" t="e">
        <f t="shared" ca="1" si="14"/>
        <v>#N/A</v>
      </c>
      <c r="AK195" s="790">
        <f t="shared" ref="AK195:AK197" si="130">K195*AD195</f>
        <v>0</v>
      </c>
      <c r="AL195" s="790">
        <f t="shared" ref="AL195:AL197" si="131">L195*AE195</f>
        <v>0</v>
      </c>
      <c r="AM195" s="790" t="e">
        <f t="shared" ref="AM195:AM197" ca="1" si="132">M195*AF195</f>
        <v>#N/A</v>
      </c>
      <c r="AN195" s="790" t="e">
        <f t="shared" ref="AN195:AN197" ca="1" si="133">N195*AG195</f>
        <v>#N/A</v>
      </c>
      <c r="AO195" s="790">
        <f t="shared" ca="1" si="104"/>
        <v>0</v>
      </c>
      <c r="AP195" s="790">
        <f t="shared" ca="1" si="105"/>
        <v>0</v>
      </c>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c r="ADD195" s="1"/>
      <c r="ADE195" s="1"/>
      <c r="ADF195" s="1"/>
      <c r="ADG195" s="1"/>
      <c r="ADH195" s="1"/>
      <c r="ADI195" s="1"/>
      <c r="ADJ195" s="1"/>
      <c r="ADK195" s="1"/>
      <c r="ADL195" s="1"/>
      <c r="ADM195" s="1"/>
      <c r="ADN195" s="1"/>
      <c r="ADO195" s="1"/>
      <c r="ADP195" s="1"/>
      <c r="ADQ195" s="1"/>
      <c r="ADR195" s="1"/>
      <c r="ADS195" s="1"/>
      <c r="ADT195" s="1"/>
      <c r="ADU195" s="1"/>
      <c r="ADV195" s="1"/>
      <c r="ADW195" s="1"/>
      <c r="ADX195" s="1"/>
      <c r="ADY195" s="1"/>
      <c r="ADZ195" s="1"/>
      <c r="AEA195" s="1"/>
      <c r="AEB195" s="1"/>
      <c r="AEC195" s="1"/>
      <c r="AED195" s="1"/>
      <c r="AEE195" s="1"/>
      <c r="AEF195" s="1"/>
      <c r="AEG195" s="1"/>
      <c r="AEH195" s="1"/>
      <c r="AEI195" s="1"/>
      <c r="AEJ195" s="1"/>
      <c r="AEK195" s="1"/>
      <c r="AEL195" s="1"/>
      <c r="AEM195" s="1"/>
      <c r="AEN195" s="1"/>
      <c r="AEO195" s="1"/>
      <c r="AEP195" s="1"/>
      <c r="AEQ195" s="1"/>
      <c r="AER195" s="1"/>
      <c r="AES195" s="1"/>
      <c r="AET195" s="1"/>
      <c r="AEU195" s="1"/>
      <c r="AEV195" s="1"/>
      <c r="AEW195" s="1"/>
      <c r="AEX195" s="1"/>
      <c r="AEY195" s="1"/>
      <c r="AEZ195" s="1"/>
      <c r="AFA195" s="1"/>
      <c r="AFB195" s="1"/>
      <c r="AFC195" s="1"/>
      <c r="AFD195" s="1"/>
      <c r="AFE195" s="1"/>
      <c r="AFF195" s="1"/>
      <c r="AFG195" s="1"/>
      <c r="AFH195" s="1"/>
      <c r="AFI195" s="1"/>
      <c r="AFJ195" s="1"/>
      <c r="AFK195" s="1"/>
      <c r="AFL195" s="1"/>
      <c r="AFM195" s="1"/>
      <c r="AFN195" s="1"/>
      <c r="AFO195" s="1"/>
      <c r="AFP195" s="1"/>
      <c r="AFQ195" s="1"/>
      <c r="AFR195" s="1"/>
      <c r="AFS195" s="1"/>
      <c r="AFT195" s="1"/>
      <c r="AFU195" s="1"/>
      <c r="AFV195" s="1"/>
      <c r="AFW195" s="1"/>
      <c r="AFX195" s="1"/>
      <c r="AFY195" s="1"/>
      <c r="AFZ195" s="1"/>
      <c r="AGA195" s="1"/>
      <c r="AGB195" s="1"/>
      <c r="AGC195" s="1"/>
      <c r="AGD195" s="1"/>
      <c r="AGE195" s="1"/>
      <c r="AGF195" s="1"/>
      <c r="AGG195" s="1"/>
      <c r="AGH195" s="1"/>
      <c r="AGI195" s="1"/>
      <c r="AGJ195" s="1"/>
      <c r="AGK195" s="1"/>
      <c r="AGL195" s="1"/>
      <c r="AGM195" s="1"/>
      <c r="AGN195" s="1"/>
      <c r="AGO195" s="1"/>
      <c r="AGP195" s="1"/>
      <c r="AGQ195" s="1"/>
      <c r="AGR195" s="1"/>
      <c r="AGS195" s="1"/>
      <c r="AGT195" s="1"/>
      <c r="AGU195" s="1"/>
      <c r="AGV195" s="1"/>
      <c r="AGW195" s="1"/>
      <c r="AGX195" s="1"/>
      <c r="AGY195" s="1"/>
      <c r="AGZ195" s="1"/>
      <c r="AHA195" s="1"/>
      <c r="AHB195" s="1"/>
      <c r="AHC195" s="1"/>
      <c r="AHD195" s="1"/>
      <c r="AHE195" s="1"/>
      <c r="AHF195" s="1"/>
      <c r="AHG195" s="1"/>
      <c r="AHH195" s="1"/>
      <c r="AHI195" s="1"/>
      <c r="AHJ195" s="1"/>
      <c r="AHK195" s="1"/>
      <c r="AHL195" s="1"/>
      <c r="AHM195" s="1"/>
      <c r="AHN195" s="1"/>
      <c r="AHO195" s="1"/>
      <c r="AHP195" s="1"/>
      <c r="AHQ195" s="1"/>
      <c r="AHR195" s="1"/>
      <c r="AHS195" s="1"/>
      <c r="AHT195" s="1"/>
      <c r="AHU195" s="1"/>
      <c r="AHV195" s="1"/>
      <c r="AHW195" s="1"/>
      <c r="AHX195" s="1"/>
      <c r="AHY195" s="1"/>
      <c r="AHZ195" s="1"/>
      <c r="AIA195" s="1"/>
      <c r="AIB195" s="1"/>
      <c r="AIC195" s="1"/>
      <c r="AID195" s="1"/>
      <c r="AIE195" s="1"/>
      <c r="AIF195" s="1"/>
      <c r="AIG195" s="1"/>
      <c r="AIH195" s="1"/>
      <c r="AII195" s="1"/>
      <c r="AIJ195" s="1"/>
      <c r="AIK195" s="1"/>
      <c r="AIL195" s="1"/>
      <c r="AIM195" s="1"/>
      <c r="AIN195" s="1"/>
      <c r="AIO195" s="1"/>
      <c r="AIP195" s="1"/>
      <c r="AIQ195" s="1"/>
      <c r="AIR195" s="1"/>
      <c r="AIS195" s="1"/>
      <c r="AIT195" s="1"/>
      <c r="AIU195" s="1"/>
      <c r="AIV195" s="1"/>
      <c r="AIW195" s="1"/>
      <c r="AIX195" s="1"/>
      <c r="AIY195" s="1"/>
      <c r="AIZ195" s="1"/>
      <c r="AJA195" s="1"/>
      <c r="AJB195" s="1"/>
      <c r="AJC195" s="1"/>
      <c r="AJD195" s="1"/>
      <c r="AJE195" s="1"/>
      <c r="AJF195" s="1"/>
      <c r="AJG195" s="1"/>
      <c r="AJH195" s="1"/>
      <c r="AJI195" s="1"/>
      <c r="AJJ195" s="1"/>
      <c r="AJK195" s="1"/>
      <c r="AJL195" s="1"/>
      <c r="AJM195" s="1"/>
      <c r="AJN195" s="1"/>
      <c r="AJO195" s="1"/>
      <c r="AJP195" s="1"/>
      <c r="AJQ195" s="1"/>
      <c r="AJR195" s="1"/>
      <c r="AJS195" s="1"/>
      <c r="AJT195" s="1"/>
      <c r="AJU195" s="1"/>
      <c r="AJV195" s="1"/>
      <c r="AJW195" s="1"/>
      <c r="AJX195" s="1"/>
      <c r="AJY195" s="1"/>
      <c r="AJZ195" s="1"/>
      <c r="AKA195" s="1"/>
      <c r="AKB195" s="1"/>
      <c r="AKC195" s="1"/>
      <c r="AKD195" s="1"/>
      <c r="AKE195" s="1"/>
      <c r="AKF195" s="1"/>
      <c r="AKG195" s="1"/>
      <c r="AKH195" s="1"/>
      <c r="AKI195" s="1"/>
      <c r="AKJ195" s="1"/>
      <c r="AKK195" s="1"/>
      <c r="AKL195" s="1"/>
      <c r="AKM195" s="1"/>
      <c r="AKN195" s="1"/>
      <c r="AKO195" s="1"/>
      <c r="AKP195" s="1"/>
      <c r="AKQ195" s="1"/>
      <c r="AKR195" s="1"/>
      <c r="AKS195" s="1"/>
      <c r="AKT195" s="1"/>
      <c r="AKU195" s="1"/>
      <c r="AKV195" s="1"/>
      <c r="AKW195" s="1"/>
      <c r="AKX195" s="1"/>
      <c r="AKY195" s="1"/>
      <c r="AKZ195" s="1"/>
      <c r="ALA195" s="1"/>
      <c r="ALB195" s="1"/>
      <c r="ALC195" s="1"/>
      <c r="ALD195" s="1"/>
      <c r="ALE195" s="1"/>
      <c r="ALF195" s="1"/>
      <c r="ALG195" s="1"/>
      <c r="ALH195" s="1"/>
      <c r="ALI195" s="1"/>
      <c r="ALJ195" s="1"/>
      <c r="ALK195" s="1"/>
      <c r="ALL195" s="1"/>
      <c r="ALM195" s="1"/>
      <c r="ALN195" s="1"/>
      <c r="ALO195" s="1"/>
      <c r="ALP195" s="1"/>
      <c r="ALQ195" s="1"/>
      <c r="ALR195" s="1"/>
      <c r="ALS195" s="1"/>
      <c r="ALT195" s="1"/>
      <c r="ALU195" s="1"/>
      <c r="ALV195" s="1"/>
      <c r="ALW195" s="1"/>
      <c r="ALX195" s="1"/>
      <c r="ALY195" s="1"/>
      <c r="ALZ195" s="1"/>
      <c r="AMA195" s="1"/>
      <c r="AMB195" s="1"/>
      <c r="AMC195" s="1"/>
      <c r="AMD195" s="1"/>
      <c r="AME195" s="1"/>
      <c r="AMF195" s="1"/>
      <c r="AMG195" s="1"/>
      <c r="AMH195" s="1"/>
      <c r="AMI195" s="1"/>
      <c r="AMJ195" s="1"/>
      <c r="AMK195" s="1"/>
      <c r="AML195" s="1"/>
      <c r="AMM195" s="1"/>
      <c r="AMN195" s="1"/>
      <c r="AMO195" s="1"/>
      <c r="AMP195" s="1"/>
      <c r="AMQ195" s="1"/>
      <c r="AMR195" s="1"/>
      <c r="AMS195" s="1"/>
      <c r="AMT195" s="1"/>
      <c r="AMU195" s="1"/>
      <c r="AMV195" s="1"/>
      <c r="AMW195" s="1"/>
      <c r="AMX195" s="1"/>
      <c r="AMY195" s="1"/>
      <c r="AMZ195" s="1"/>
      <c r="ANA195" s="1"/>
      <c r="ANB195" s="1"/>
      <c r="ANC195" s="1"/>
      <c r="AND195" s="1"/>
      <c r="ANE195" s="1"/>
      <c r="ANF195" s="1"/>
      <c r="ANG195" s="1"/>
      <c r="ANH195" s="1"/>
      <c r="ANI195" s="1"/>
      <c r="ANJ195" s="1"/>
      <c r="ANK195" s="1"/>
      <c r="ANL195" s="1"/>
      <c r="ANM195" s="1"/>
      <c r="ANN195" s="1"/>
      <c r="ANO195" s="1"/>
      <c r="ANP195" s="1"/>
      <c r="ANQ195" s="1"/>
      <c r="ANR195" s="1"/>
      <c r="ANS195" s="1"/>
      <c r="ANT195" s="1"/>
      <c r="ANU195" s="1"/>
      <c r="ANV195" s="1"/>
      <c r="ANW195" s="1"/>
      <c r="ANX195" s="1"/>
      <c r="ANY195" s="1"/>
      <c r="ANZ195" s="1"/>
      <c r="AOA195" s="1"/>
      <c r="AOB195" s="1"/>
      <c r="AOC195" s="1"/>
      <c r="AOD195" s="1"/>
      <c r="AOE195" s="1"/>
      <c r="AOF195" s="1"/>
      <c r="AOG195" s="1"/>
      <c r="AOH195" s="1"/>
      <c r="AOI195" s="1"/>
      <c r="AOJ195" s="1"/>
      <c r="AOK195" s="1"/>
      <c r="AOL195" s="1"/>
      <c r="AOM195" s="1"/>
      <c r="AON195" s="1"/>
      <c r="AOO195" s="1"/>
      <c r="AOP195" s="1"/>
      <c r="AOQ195" s="1"/>
      <c r="AOR195" s="1"/>
      <c r="AOS195" s="1"/>
      <c r="AOT195" s="1"/>
      <c r="AOU195" s="1"/>
      <c r="AOV195" s="1"/>
      <c r="AOW195" s="1"/>
      <c r="AOX195" s="1"/>
      <c r="AOY195" s="1"/>
      <c r="AOZ195" s="1"/>
      <c r="APA195" s="1"/>
      <c r="APB195" s="1"/>
      <c r="APC195" s="1"/>
      <c r="APD195" s="1"/>
      <c r="APE195" s="1"/>
      <c r="APF195" s="1"/>
      <c r="APG195" s="1"/>
      <c r="APH195" s="1"/>
      <c r="API195" s="1"/>
      <c r="APJ195" s="1"/>
      <c r="APK195" s="1"/>
      <c r="APL195" s="1"/>
      <c r="APM195" s="1"/>
      <c r="APN195" s="1"/>
      <c r="APO195" s="1"/>
      <c r="APP195" s="1"/>
      <c r="APQ195" s="1"/>
      <c r="APR195" s="1"/>
      <c r="APS195" s="1"/>
      <c r="APT195" s="1"/>
      <c r="APU195" s="1"/>
      <c r="APV195" s="1"/>
      <c r="APW195" s="1"/>
      <c r="APX195" s="1"/>
      <c r="APY195" s="1"/>
      <c r="APZ195" s="1"/>
      <c r="AQA195" s="1"/>
      <c r="AQB195" s="1"/>
      <c r="AQC195" s="1"/>
      <c r="AQD195" s="1"/>
      <c r="AQE195" s="1"/>
      <c r="AQF195" s="1"/>
      <c r="AQG195" s="1"/>
      <c r="AQH195" s="1"/>
      <c r="AQI195" s="1"/>
      <c r="AQJ195" s="1"/>
      <c r="AQK195" s="1"/>
      <c r="AQL195" s="1"/>
      <c r="AQM195" s="1"/>
      <c r="AQN195" s="1"/>
      <c r="AQO195" s="1"/>
      <c r="AQP195" s="1"/>
      <c r="AQQ195" s="1"/>
      <c r="AQR195" s="1"/>
      <c r="AQS195" s="1"/>
      <c r="AQT195" s="1"/>
      <c r="AQU195" s="1"/>
      <c r="AQV195" s="1"/>
      <c r="AQW195" s="1"/>
      <c r="AQX195" s="1"/>
      <c r="AQY195" s="1"/>
      <c r="AQZ195" s="1"/>
      <c r="ARA195" s="1"/>
      <c r="ARB195" s="1"/>
      <c r="ARC195" s="1"/>
      <c r="ARD195" s="1"/>
      <c r="ARE195" s="1"/>
      <c r="ARF195" s="1"/>
      <c r="ARG195" s="1"/>
      <c r="ARH195" s="1"/>
      <c r="ARI195" s="1"/>
      <c r="ARJ195" s="1"/>
      <c r="ARK195" s="1"/>
      <c r="ARL195" s="1"/>
      <c r="ARM195" s="1"/>
      <c r="ARN195" s="1"/>
      <c r="ARO195" s="1"/>
      <c r="ARP195" s="1"/>
      <c r="ARQ195" s="1"/>
      <c r="ARR195" s="1"/>
      <c r="ARS195" s="1"/>
      <c r="ART195" s="1"/>
      <c r="ARU195" s="1"/>
      <c r="ARV195" s="1"/>
      <c r="ARW195" s="1"/>
      <c r="ARX195" s="1"/>
      <c r="ARY195" s="1"/>
      <c r="ARZ195" s="1"/>
      <c r="ASA195" s="1"/>
      <c r="ASB195" s="1"/>
      <c r="ASC195" s="1"/>
      <c r="ASD195" s="1"/>
      <c r="ASE195" s="1"/>
      <c r="ASF195" s="1"/>
      <c r="ASG195" s="1"/>
      <c r="ASH195" s="1"/>
      <c r="ASI195" s="1"/>
      <c r="ASJ195" s="1"/>
      <c r="ASK195" s="1"/>
      <c r="ASL195" s="1"/>
      <c r="ASM195" s="1"/>
      <c r="ASN195" s="1"/>
      <c r="ASO195" s="1"/>
      <c r="ASP195" s="1"/>
      <c r="ASQ195" s="1"/>
      <c r="ASR195" s="1"/>
      <c r="ASS195" s="1"/>
      <c r="AST195" s="1"/>
      <c r="ASU195" s="1"/>
      <c r="ASV195" s="1"/>
      <c r="ASW195" s="1"/>
      <c r="ASX195" s="1"/>
      <c r="ASY195" s="1"/>
      <c r="ASZ195" s="1"/>
      <c r="ATA195" s="1"/>
      <c r="ATB195" s="1"/>
      <c r="ATC195" s="1"/>
      <c r="ATD195" s="1"/>
      <c r="ATE195" s="1"/>
      <c r="ATF195" s="1"/>
      <c r="ATG195" s="1"/>
      <c r="ATH195" s="1"/>
      <c r="ATI195" s="1"/>
      <c r="ATJ195" s="1"/>
      <c r="ATK195" s="1"/>
      <c r="ATL195" s="1"/>
      <c r="ATM195" s="1"/>
      <c r="ATN195" s="1"/>
      <c r="ATO195" s="1"/>
      <c r="ATP195" s="1"/>
      <c r="ATQ195" s="1"/>
      <c r="ATR195" s="1"/>
      <c r="ATS195" s="1"/>
      <c r="ATT195" s="1"/>
      <c r="ATU195" s="1"/>
      <c r="ATV195" s="1"/>
      <c r="ATW195" s="1"/>
      <c r="ATX195" s="1"/>
      <c r="ATY195" s="1"/>
      <c r="ATZ195" s="1"/>
      <c r="AUA195" s="1"/>
      <c r="AUB195" s="1"/>
      <c r="AUC195" s="1"/>
      <c r="AUD195" s="1"/>
      <c r="AUE195" s="1"/>
      <c r="AUF195" s="1"/>
      <c r="AUG195" s="1"/>
      <c r="AUH195" s="1"/>
      <c r="AUI195" s="1"/>
      <c r="AUJ195" s="1"/>
      <c r="AUK195" s="1"/>
    </row>
    <row r="196" spans="1:1233" s="519" customFormat="1" ht="14.25">
      <c r="A196" s="53"/>
      <c r="B196" s="97" t="str">
        <f>IF('Client Info'!$E$120="Yes",'Client Info'!$E$61,"N/A")</f>
        <v>N/A</v>
      </c>
      <c r="C196" s="62" t="str">
        <f>IF(B196="ISO 14001",'Client Info'!$B120,"N/A")</f>
        <v>N/A</v>
      </c>
      <c r="D196" s="181"/>
      <c r="E196" s="834">
        <f>'Effective Employees'!F182</f>
        <v>0</v>
      </c>
      <c r="F196" s="831"/>
      <c r="G196" s="835">
        <f>BH$363</f>
        <v>0</v>
      </c>
      <c r="H196" s="835">
        <f ca="1">(1/3)*BH363*T196*V196*X196*Z196</f>
        <v>0</v>
      </c>
      <c r="I196" s="835">
        <f ca="1">(2/3)*BH363*T196*V196*X196*Z196</f>
        <v>0</v>
      </c>
      <c r="J196" s="835" t="e">
        <f ca="1">BH364*T196*V196*X196*Z196/$AA$10</f>
        <v>#N/A</v>
      </c>
      <c r="K196" s="835">
        <f>IF($K$19="",0,BH364*T196*V196*X196*Z196/$AA$10)</f>
        <v>0</v>
      </c>
      <c r="L196" s="835">
        <f>IF($L$19="",0,BH364*T196*V196*X196*Z196/$AA$10)</f>
        <v>0</v>
      </c>
      <c r="M196" s="836" t="e">
        <f ca="1">IF($M$19="",0,BH364*T196*V196*X196*Z196/$AA$10)</f>
        <v>#N/A</v>
      </c>
      <c r="N196" s="837" t="e">
        <f ca="1">BH364*T196*V196*X196*Z196/$AA$10</f>
        <v>#N/A</v>
      </c>
      <c r="O196" s="838">
        <f ca="1">BH365*T196*V196*X196*Z196</f>
        <v>0</v>
      </c>
      <c r="P196" s="53"/>
      <c r="Q196" s="53"/>
      <c r="R196" s="67"/>
      <c r="S196" s="386">
        <f>1</f>
        <v>1</v>
      </c>
      <c r="T196" s="386">
        <f t="shared" si="123"/>
        <v>1</v>
      </c>
      <c r="U196" s="707">
        <f ca="1">'Adjustment Factors'!AP568</f>
        <v>0</v>
      </c>
      <c r="V196" s="208">
        <f t="shared" ca="1" si="124"/>
        <v>1</v>
      </c>
      <c r="W196" s="67">
        <f>-'Client Info'!$C$55/100</f>
        <v>0</v>
      </c>
      <c r="X196" s="67">
        <f t="shared" si="125"/>
        <v>1</v>
      </c>
      <c r="Y196" s="67">
        <f>IF(Overview!$C$14="Yes",1,0)</f>
        <v>0</v>
      </c>
      <c r="Z196" s="67">
        <f>IF(Y196=1,IF('Integrated Reduction'!$C$29="",1,('Integrated Reduction'!$C$29/100+1)),1)</f>
        <v>1</v>
      </c>
      <c r="AA196" s="67">
        <f>IF(Sampling!F204="Yes",1,0)</f>
        <v>0</v>
      </c>
      <c r="AB196" s="67">
        <f>IF(Sampling!L204="Yes",1,0)</f>
        <v>0</v>
      </c>
      <c r="AC196" s="67">
        <f>IF(Sampling!G204="Yes",1,0)</f>
        <v>0</v>
      </c>
      <c r="AD196" s="67">
        <f>IF(Sampling!H204="Yes",1,0)</f>
        <v>0</v>
      </c>
      <c r="AE196" s="67">
        <f>IF(Sampling!I204="Yes",1,0)</f>
        <v>0</v>
      </c>
      <c r="AF196" s="67">
        <f>IF(Sampling!J204="Yes",1,0)</f>
        <v>0</v>
      </c>
      <c r="AG196" s="708">
        <f>IF(Sampling!K204="Yes",1,0)</f>
        <v>0</v>
      </c>
      <c r="AH196" s="791">
        <f t="shared" ca="1" si="103"/>
        <v>0</v>
      </c>
      <c r="AI196" s="791">
        <f t="shared" ca="1" si="102"/>
        <v>0</v>
      </c>
      <c r="AJ196" s="791" t="e">
        <f t="shared" ca="1" si="14"/>
        <v>#N/A</v>
      </c>
      <c r="AK196" s="791">
        <f t="shared" si="130"/>
        <v>0</v>
      </c>
      <c r="AL196" s="791">
        <f t="shared" si="131"/>
        <v>0</v>
      </c>
      <c r="AM196" s="791" t="e">
        <f t="shared" ca="1" si="132"/>
        <v>#N/A</v>
      </c>
      <c r="AN196" s="791" t="e">
        <f t="shared" ca="1" si="133"/>
        <v>#N/A</v>
      </c>
      <c r="AO196" s="791">
        <f t="shared" ca="1" si="104"/>
        <v>0</v>
      </c>
      <c r="AP196" s="791">
        <f t="shared" ca="1" si="105"/>
        <v>0</v>
      </c>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c r="ADD196" s="1"/>
      <c r="ADE196" s="1"/>
      <c r="ADF196" s="1"/>
      <c r="ADG196" s="1"/>
      <c r="ADH196" s="1"/>
      <c r="ADI196" s="1"/>
      <c r="ADJ196" s="1"/>
      <c r="ADK196" s="1"/>
      <c r="ADL196" s="1"/>
      <c r="ADM196" s="1"/>
      <c r="ADN196" s="1"/>
      <c r="ADO196" s="1"/>
      <c r="ADP196" s="1"/>
      <c r="ADQ196" s="1"/>
      <c r="ADR196" s="1"/>
      <c r="ADS196" s="1"/>
      <c r="ADT196" s="1"/>
      <c r="ADU196" s="1"/>
      <c r="ADV196" s="1"/>
      <c r="ADW196" s="1"/>
      <c r="ADX196" s="1"/>
      <c r="ADY196" s="1"/>
      <c r="ADZ196" s="1"/>
      <c r="AEA196" s="1"/>
      <c r="AEB196" s="1"/>
      <c r="AEC196" s="1"/>
      <c r="AED196" s="1"/>
      <c r="AEE196" s="1"/>
      <c r="AEF196" s="1"/>
      <c r="AEG196" s="1"/>
      <c r="AEH196" s="1"/>
      <c r="AEI196" s="1"/>
      <c r="AEJ196" s="1"/>
      <c r="AEK196" s="1"/>
      <c r="AEL196" s="1"/>
      <c r="AEM196" s="1"/>
      <c r="AEN196" s="1"/>
      <c r="AEO196" s="1"/>
      <c r="AEP196" s="1"/>
      <c r="AEQ196" s="1"/>
      <c r="AER196" s="1"/>
      <c r="AES196" s="1"/>
      <c r="AET196" s="1"/>
      <c r="AEU196" s="1"/>
      <c r="AEV196" s="1"/>
      <c r="AEW196" s="1"/>
      <c r="AEX196" s="1"/>
      <c r="AEY196" s="1"/>
      <c r="AEZ196" s="1"/>
      <c r="AFA196" s="1"/>
      <c r="AFB196" s="1"/>
      <c r="AFC196" s="1"/>
      <c r="AFD196" s="1"/>
      <c r="AFE196" s="1"/>
      <c r="AFF196" s="1"/>
      <c r="AFG196" s="1"/>
      <c r="AFH196" s="1"/>
      <c r="AFI196" s="1"/>
      <c r="AFJ196" s="1"/>
      <c r="AFK196" s="1"/>
      <c r="AFL196" s="1"/>
      <c r="AFM196" s="1"/>
      <c r="AFN196" s="1"/>
      <c r="AFO196" s="1"/>
      <c r="AFP196" s="1"/>
      <c r="AFQ196" s="1"/>
      <c r="AFR196" s="1"/>
      <c r="AFS196" s="1"/>
      <c r="AFT196" s="1"/>
      <c r="AFU196" s="1"/>
      <c r="AFV196" s="1"/>
      <c r="AFW196" s="1"/>
      <c r="AFX196" s="1"/>
      <c r="AFY196" s="1"/>
      <c r="AFZ196" s="1"/>
      <c r="AGA196" s="1"/>
      <c r="AGB196" s="1"/>
      <c r="AGC196" s="1"/>
      <c r="AGD196" s="1"/>
      <c r="AGE196" s="1"/>
      <c r="AGF196" s="1"/>
      <c r="AGG196" s="1"/>
      <c r="AGH196" s="1"/>
      <c r="AGI196" s="1"/>
      <c r="AGJ196" s="1"/>
      <c r="AGK196" s="1"/>
      <c r="AGL196" s="1"/>
      <c r="AGM196" s="1"/>
      <c r="AGN196" s="1"/>
      <c r="AGO196" s="1"/>
      <c r="AGP196" s="1"/>
      <c r="AGQ196" s="1"/>
      <c r="AGR196" s="1"/>
      <c r="AGS196" s="1"/>
      <c r="AGT196" s="1"/>
      <c r="AGU196" s="1"/>
      <c r="AGV196" s="1"/>
      <c r="AGW196" s="1"/>
      <c r="AGX196" s="1"/>
      <c r="AGY196" s="1"/>
      <c r="AGZ196" s="1"/>
      <c r="AHA196" s="1"/>
      <c r="AHB196" s="1"/>
      <c r="AHC196" s="1"/>
      <c r="AHD196" s="1"/>
      <c r="AHE196" s="1"/>
      <c r="AHF196" s="1"/>
      <c r="AHG196" s="1"/>
      <c r="AHH196" s="1"/>
      <c r="AHI196" s="1"/>
      <c r="AHJ196" s="1"/>
      <c r="AHK196" s="1"/>
      <c r="AHL196" s="1"/>
      <c r="AHM196" s="1"/>
      <c r="AHN196" s="1"/>
      <c r="AHO196" s="1"/>
      <c r="AHP196" s="1"/>
      <c r="AHQ196" s="1"/>
      <c r="AHR196" s="1"/>
      <c r="AHS196" s="1"/>
      <c r="AHT196" s="1"/>
      <c r="AHU196" s="1"/>
      <c r="AHV196" s="1"/>
      <c r="AHW196" s="1"/>
      <c r="AHX196" s="1"/>
      <c r="AHY196" s="1"/>
      <c r="AHZ196" s="1"/>
      <c r="AIA196" s="1"/>
      <c r="AIB196" s="1"/>
      <c r="AIC196" s="1"/>
      <c r="AID196" s="1"/>
      <c r="AIE196" s="1"/>
      <c r="AIF196" s="1"/>
      <c r="AIG196" s="1"/>
      <c r="AIH196" s="1"/>
      <c r="AII196" s="1"/>
      <c r="AIJ196" s="1"/>
      <c r="AIK196" s="1"/>
      <c r="AIL196" s="1"/>
      <c r="AIM196" s="1"/>
      <c r="AIN196" s="1"/>
      <c r="AIO196" s="1"/>
      <c r="AIP196" s="1"/>
      <c r="AIQ196" s="1"/>
      <c r="AIR196" s="1"/>
      <c r="AIS196" s="1"/>
      <c r="AIT196" s="1"/>
      <c r="AIU196" s="1"/>
      <c r="AIV196" s="1"/>
      <c r="AIW196" s="1"/>
      <c r="AIX196" s="1"/>
      <c r="AIY196" s="1"/>
      <c r="AIZ196" s="1"/>
      <c r="AJA196" s="1"/>
      <c r="AJB196" s="1"/>
      <c r="AJC196" s="1"/>
      <c r="AJD196" s="1"/>
      <c r="AJE196" s="1"/>
      <c r="AJF196" s="1"/>
      <c r="AJG196" s="1"/>
      <c r="AJH196" s="1"/>
      <c r="AJI196" s="1"/>
      <c r="AJJ196" s="1"/>
      <c r="AJK196" s="1"/>
      <c r="AJL196" s="1"/>
      <c r="AJM196" s="1"/>
      <c r="AJN196" s="1"/>
      <c r="AJO196" s="1"/>
      <c r="AJP196" s="1"/>
      <c r="AJQ196" s="1"/>
      <c r="AJR196" s="1"/>
      <c r="AJS196" s="1"/>
      <c r="AJT196" s="1"/>
      <c r="AJU196" s="1"/>
      <c r="AJV196" s="1"/>
      <c r="AJW196" s="1"/>
      <c r="AJX196" s="1"/>
      <c r="AJY196" s="1"/>
      <c r="AJZ196" s="1"/>
      <c r="AKA196" s="1"/>
      <c r="AKB196" s="1"/>
      <c r="AKC196" s="1"/>
      <c r="AKD196" s="1"/>
      <c r="AKE196" s="1"/>
      <c r="AKF196" s="1"/>
      <c r="AKG196" s="1"/>
      <c r="AKH196" s="1"/>
      <c r="AKI196" s="1"/>
      <c r="AKJ196" s="1"/>
      <c r="AKK196" s="1"/>
      <c r="AKL196" s="1"/>
      <c r="AKM196" s="1"/>
      <c r="AKN196" s="1"/>
      <c r="AKO196" s="1"/>
      <c r="AKP196" s="1"/>
      <c r="AKQ196" s="1"/>
      <c r="AKR196" s="1"/>
      <c r="AKS196" s="1"/>
      <c r="AKT196" s="1"/>
      <c r="AKU196" s="1"/>
      <c r="AKV196" s="1"/>
      <c r="AKW196" s="1"/>
      <c r="AKX196" s="1"/>
      <c r="AKY196" s="1"/>
      <c r="AKZ196" s="1"/>
      <c r="ALA196" s="1"/>
      <c r="ALB196" s="1"/>
      <c r="ALC196" s="1"/>
      <c r="ALD196" s="1"/>
      <c r="ALE196" s="1"/>
      <c r="ALF196" s="1"/>
      <c r="ALG196" s="1"/>
      <c r="ALH196" s="1"/>
      <c r="ALI196" s="1"/>
      <c r="ALJ196" s="1"/>
      <c r="ALK196" s="1"/>
      <c r="ALL196" s="1"/>
      <c r="ALM196" s="1"/>
      <c r="ALN196" s="1"/>
      <c r="ALO196" s="1"/>
      <c r="ALP196" s="1"/>
      <c r="ALQ196" s="1"/>
      <c r="ALR196" s="1"/>
      <c r="ALS196" s="1"/>
      <c r="ALT196" s="1"/>
      <c r="ALU196" s="1"/>
      <c r="ALV196" s="1"/>
      <c r="ALW196" s="1"/>
      <c r="ALX196" s="1"/>
      <c r="ALY196" s="1"/>
      <c r="ALZ196" s="1"/>
      <c r="AMA196" s="1"/>
      <c r="AMB196" s="1"/>
      <c r="AMC196" s="1"/>
      <c r="AMD196" s="1"/>
      <c r="AME196" s="1"/>
      <c r="AMF196" s="1"/>
      <c r="AMG196" s="1"/>
      <c r="AMH196" s="1"/>
      <c r="AMI196" s="1"/>
      <c r="AMJ196" s="1"/>
      <c r="AMK196" s="1"/>
      <c r="AML196" s="1"/>
      <c r="AMM196" s="1"/>
      <c r="AMN196" s="1"/>
      <c r="AMO196" s="1"/>
      <c r="AMP196" s="1"/>
      <c r="AMQ196" s="1"/>
      <c r="AMR196" s="1"/>
      <c r="AMS196" s="1"/>
      <c r="AMT196" s="1"/>
      <c r="AMU196" s="1"/>
      <c r="AMV196" s="1"/>
      <c r="AMW196" s="1"/>
      <c r="AMX196" s="1"/>
      <c r="AMY196" s="1"/>
      <c r="AMZ196" s="1"/>
      <c r="ANA196" s="1"/>
      <c r="ANB196" s="1"/>
      <c r="ANC196" s="1"/>
      <c r="AND196" s="1"/>
      <c r="ANE196" s="1"/>
      <c r="ANF196" s="1"/>
      <c r="ANG196" s="1"/>
      <c r="ANH196" s="1"/>
      <c r="ANI196" s="1"/>
      <c r="ANJ196" s="1"/>
      <c r="ANK196" s="1"/>
      <c r="ANL196" s="1"/>
      <c r="ANM196" s="1"/>
      <c r="ANN196" s="1"/>
      <c r="ANO196" s="1"/>
      <c r="ANP196" s="1"/>
      <c r="ANQ196" s="1"/>
      <c r="ANR196" s="1"/>
      <c r="ANS196" s="1"/>
      <c r="ANT196" s="1"/>
      <c r="ANU196" s="1"/>
      <c r="ANV196" s="1"/>
      <c r="ANW196" s="1"/>
      <c r="ANX196" s="1"/>
      <c r="ANY196" s="1"/>
      <c r="ANZ196" s="1"/>
      <c r="AOA196" s="1"/>
      <c r="AOB196" s="1"/>
      <c r="AOC196" s="1"/>
      <c r="AOD196" s="1"/>
      <c r="AOE196" s="1"/>
      <c r="AOF196" s="1"/>
      <c r="AOG196" s="1"/>
      <c r="AOH196" s="1"/>
      <c r="AOI196" s="1"/>
      <c r="AOJ196" s="1"/>
      <c r="AOK196" s="1"/>
      <c r="AOL196" s="1"/>
      <c r="AOM196" s="1"/>
      <c r="AON196" s="1"/>
      <c r="AOO196" s="1"/>
      <c r="AOP196" s="1"/>
      <c r="AOQ196" s="1"/>
      <c r="AOR196" s="1"/>
      <c r="AOS196" s="1"/>
      <c r="AOT196" s="1"/>
      <c r="AOU196" s="1"/>
      <c r="AOV196" s="1"/>
      <c r="AOW196" s="1"/>
      <c r="AOX196" s="1"/>
      <c r="AOY196" s="1"/>
      <c r="AOZ196" s="1"/>
      <c r="APA196" s="1"/>
      <c r="APB196" s="1"/>
      <c r="APC196" s="1"/>
      <c r="APD196" s="1"/>
      <c r="APE196" s="1"/>
      <c r="APF196" s="1"/>
      <c r="APG196" s="1"/>
      <c r="APH196" s="1"/>
      <c r="API196" s="1"/>
      <c r="APJ196" s="1"/>
      <c r="APK196" s="1"/>
      <c r="APL196" s="1"/>
      <c r="APM196" s="1"/>
      <c r="APN196" s="1"/>
      <c r="APO196" s="1"/>
      <c r="APP196" s="1"/>
      <c r="APQ196" s="1"/>
      <c r="APR196" s="1"/>
      <c r="APS196" s="1"/>
      <c r="APT196" s="1"/>
      <c r="APU196" s="1"/>
      <c r="APV196" s="1"/>
      <c r="APW196" s="1"/>
      <c r="APX196" s="1"/>
      <c r="APY196" s="1"/>
      <c r="APZ196" s="1"/>
      <c r="AQA196" s="1"/>
      <c r="AQB196" s="1"/>
      <c r="AQC196" s="1"/>
      <c r="AQD196" s="1"/>
      <c r="AQE196" s="1"/>
      <c r="AQF196" s="1"/>
      <c r="AQG196" s="1"/>
      <c r="AQH196" s="1"/>
      <c r="AQI196" s="1"/>
      <c r="AQJ196" s="1"/>
      <c r="AQK196" s="1"/>
      <c r="AQL196" s="1"/>
      <c r="AQM196" s="1"/>
      <c r="AQN196" s="1"/>
      <c r="AQO196" s="1"/>
      <c r="AQP196" s="1"/>
      <c r="AQQ196" s="1"/>
      <c r="AQR196" s="1"/>
      <c r="AQS196" s="1"/>
      <c r="AQT196" s="1"/>
      <c r="AQU196" s="1"/>
      <c r="AQV196" s="1"/>
      <c r="AQW196" s="1"/>
      <c r="AQX196" s="1"/>
      <c r="AQY196" s="1"/>
      <c r="AQZ196" s="1"/>
      <c r="ARA196" s="1"/>
      <c r="ARB196" s="1"/>
      <c r="ARC196" s="1"/>
      <c r="ARD196" s="1"/>
      <c r="ARE196" s="1"/>
      <c r="ARF196" s="1"/>
      <c r="ARG196" s="1"/>
      <c r="ARH196" s="1"/>
      <c r="ARI196" s="1"/>
      <c r="ARJ196" s="1"/>
      <c r="ARK196" s="1"/>
      <c r="ARL196" s="1"/>
      <c r="ARM196" s="1"/>
      <c r="ARN196" s="1"/>
      <c r="ARO196" s="1"/>
      <c r="ARP196" s="1"/>
      <c r="ARQ196" s="1"/>
      <c r="ARR196" s="1"/>
      <c r="ARS196" s="1"/>
      <c r="ART196" s="1"/>
      <c r="ARU196" s="1"/>
      <c r="ARV196" s="1"/>
      <c r="ARW196" s="1"/>
      <c r="ARX196" s="1"/>
      <c r="ARY196" s="1"/>
      <c r="ARZ196" s="1"/>
      <c r="ASA196" s="1"/>
      <c r="ASB196" s="1"/>
      <c r="ASC196" s="1"/>
      <c r="ASD196" s="1"/>
      <c r="ASE196" s="1"/>
      <c r="ASF196" s="1"/>
      <c r="ASG196" s="1"/>
      <c r="ASH196" s="1"/>
      <c r="ASI196" s="1"/>
      <c r="ASJ196" s="1"/>
      <c r="ASK196" s="1"/>
      <c r="ASL196" s="1"/>
      <c r="ASM196" s="1"/>
      <c r="ASN196" s="1"/>
      <c r="ASO196" s="1"/>
      <c r="ASP196" s="1"/>
      <c r="ASQ196" s="1"/>
      <c r="ASR196" s="1"/>
      <c r="ASS196" s="1"/>
      <c r="AST196" s="1"/>
      <c r="ASU196" s="1"/>
      <c r="ASV196" s="1"/>
      <c r="ASW196" s="1"/>
      <c r="ASX196" s="1"/>
      <c r="ASY196" s="1"/>
      <c r="ASZ196" s="1"/>
      <c r="ATA196" s="1"/>
      <c r="ATB196" s="1"/>
      <c r="ATC196" s="1"/>
      <c r="ATD196" s="1"/>
      <c r="ATE196" s="1"/>
      <c r="ATF196" s="1"/>
      <c r="ATG196" s="1"/>
      <c r="ATH196" s="1"/>
      <c r="ATI196" s="1"/>
      <c r="ATJ196" s="1"/>
      <c r="ATK196" s="1"/>
      <c r="ATL196" s="1"/>
      <c r="ATM196" s="1"/>
      <c r="ATN196" s="1"/>
      <c r="ATO196" s="1"/>
      <c r="ATP196" s="1"/>
      <c r="ATQ196" s="1"/>
      <c r="ATR196" s="1"/>
      <c r="ATS196" s="1"/>
      <c r="ATT196" s="1"/>
      <c r="ATU196" s="1"/>
      <c r="ATV196" s="1"/>
      <c r="ATW196" s="1"/>
      <c r="ATX196" s="1"/>
      <c r="ATY196" s="1"/>
      <c r="ATZ196" s="1"/>
      <c r="AUA196" s="1"/>
      <c r="AUB196" s="1"/>
      <c r="AUC196" s="1"/>
      <c r="AUD196" s="1"/>
      <c r="AUE196" s="1"/>
      <c r="AUF196" s="1"/>
      <c r="AUG196" s="1"/>
      <c r="AUH196" s="1"/>
      <c r="AUI196" s="1"/>
      <c r="AUJ196" s="1"/>
      <c r="AUK196" s="1"/>
    </row>
    <row r="197" spans="1:1233" s="519" customFormat="1" ht="14.25">
      <c r="A197" s="53"/>
      <c r="B197" s="98" t="str">
        <f>IF('Client Info'!$F$120="Yes",'Client Info'!$F$61,"N/A")</f>
        <v>N/A</v>
      </c>
      <c r="C197" s="99" t="str">
        <f>IF(B197="ISO 45001",'Client Info'!$B120,"N/A")</f>
        <v>N/A</v>
      </c>
      <c r="D197" s="182"/>
      <c r="E197" s="839">
        <f>'Effective Employees'!F183</f>
        <v>0</v>
      </c>
      <c r="F197" s="831"/>
      <c r="G197" s="840">
        <f>BH$378</f>
        <v>0</v>
      </c>
      <c r="H197" s="840">
        <f ca="1">(1/3)*BH378*T197*V197*X197*Z197</f>
        <v>0</v>
      </c>
      <c r="I197" s="840">
        <f ca="1">(2/3)*BH378*T197*V197*X197*Z197</f>
        <v>0</v>
      </c>
      <c r="J197" s="840" t="e">
        <f ca="1">BH379*T197*V197*X197*Z197/$AA$10</f>
        <v>#N/A</v>
      </c>
      <c r="K197" s="840">
        <f>IF($K$19="",0,BH379*T197*V197*X197*Z197/$AA$10)</f>
        <v>0</v>
      </c>
      <c r="L197" s="840">
        <f>IF($L$19="",0,BH379*T197*V197*X197*Z197/$AA$10)</f>
        <v>0</v>
      </c>
      <c r="M197" s="841" t="e">
        <f ca="1">IF($M$19="",0,BH379*T197*V197*X197*Z197/$AA$10)</f>
        <v>#N/A</v>
      </c>
      <c r="N197" s="841" t="e">
        <f ca="1">BH379*T197*V197*X197*Z197/$AA$10</f>
        <v>#N/A</v>
      </c>
      <c r="O197" s="842">
        <f ca="1">BH380*T197*V197*X197*Z197</f>
        <v>0</v>
      </c>
      <c r="P197" s="53"/>
      <c r="Q197" s="53"/>
      <c r="R197" s="67"/>
      <c r="S197" s="709">
        <f>1</f>
        <v>1</v>
      </c>
      <c r="T197" s="709">
        <f t="shared" si="123"/>
        <v>1</v>
      </c>
      <c r="U197" s="710">
        <f ca="1">'Adjustment Factors'!BC568</f>
        <v>0</v>
      </c>
      <c r="V197" s="711">
        <f t="shared" ca="1" si="124"/>
        <v>1</v>
      </c>
      <c r="W197" s="712">
        <f>-'Client Info'!$C$55/100</f>
        <v>0</v>
      </c>
      <c r="X197" s="712">
        <f t="shared" si="125"/>
        <v>1</v>
      </c>
      <c r="Y197" s="712">
        <f>IF(Overview!$C$15="Yes",1,0)</f>
        <v>0</v>
      </c>
      <c r="Z197" s="712">
        <f>IF(Y197=1,IF('Integrated Reduction'!$C$29="",1,('Integrated Reduction'!$C$29/100+1)),1)</f>
        <v>1</v>
      </c>
      <c r="AA197" s="712">
        <f>IF(Sampling!F205="Yes",1,0)</f>
        <v>0</v>
      </c>
      <c r="AB197" s="712">
        <f>IF(Sampling!L205="Yes",1,0)</f>
        <v>0</v>
      </c>
      <c r="AC197" s="712">
        <f>IF(Sampling!G205="Yes",1,0)</f>
        <v>0</v>
      </c>
      <c r="AD197" s="712">
        <f>IF(Sampling!H205="Yes",1,0)</f>
        <v>0</v>
      </c>
      <c r="AE197" s="712">
        <f>IF(Sampling!I205="Yes",1,0)</f>
        <v>0</v>
      </c>
      <c r="AF197" s="712">
        <f>IF(Sampling!J205="Yes",1,0)</f>
        <v>0</v>
      </c>
      <c r="AG197" s="713">
        <f>IF(Sampling!K205="Yes",1,0)</f>
        <v>0</v>
      </c>
      <c r="AH197" s="792">
        <f t="shared" ca="1" si="103"/>
        <v>0</v>
      </c>
      <c r="AI197" s="792">
        <f t="shared" ca="1" si="102"/>
        <v>0</v>
      </c>
      <c r="AJ197" s="792" t="e">
        <f t="shared" ca="1" si="14"/>
        <v>#N/A</v>
      </c>
      <c r="AK197" s="792">
        <f t="shared" si="130"/>
        <v>0</v>
      </c>
      <c r="AL197" s="792">
        <f t="shared" si="131"/>
        <v>0</v>
      </c>
      <c r="AM197" s="792" t="e">
        <f t="shared" ca="1" si="132"/>
        <v>#N/A</v>
      </c>
      <c r="AN197" s="792" t="e">
        <f t="shared" ca="1" si="133"/>
        <v>#N/A</v>
      </c>
      <c r="AO197" s="792">
        <f t="shared" ca="1" si="104"/>
        <v>0</v>
      </c>
      <c r="AP197" s="792">
        <f t="shared" ca="1" si="105"/>
        <v>0</v>
      </c>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c r="ADD197" s="1"/>
      <c r="ADE197" s="1"/>
      <c r="ADF197" s="1"/>
      <c r="ADG197" s="1"/>
      <c r="ADH197" s="1"/>
      <c r="ADI197" s="1"/>
      <c r="ADJ197" s="1"/>
      <c r="ADK197" s="1"/>
      <c r="ADL197" s="1"/>
      <c r="ADM197" s="1"/>
      <c r="ADN197" s="1"/>
      <c r="ADO197" s="1"/>
      <c r="ADP197" s="1"/>
      <c r="ADQ197" s="1"/>
      <c r="ADR197" s="1"/>
      <c r="ADS197" s="1"/>
      <c r="ADT197" s="1"/>
      <c r="ADU197" s="1"/>
      <c r="ADV197" s="1"/>
      <c r="ADW197" s="1"/>
      <c r="ADX197" s="1"/>
      <c r="ADY197" s="1"/>
      <c r="ADZ197" s="1"/>
      <c r="AEA197" s="1"/>
      <c r="AEB197" s="1"/>
      <c r="AEC197" s="1"/>
      <c r="AED197" s="1"/>
      <c r="AEE197" s="1"/>
      <c r="AEF197" s="1"/>
      <c r="AEG197" s="1"/>
      <c r="AEH197" s="1"/>
      <c r="AEI197" s="1"/>
      <c r="AEJ197" s="1"/>
      <c r="AEK197" s="1"/>
      <c r="AEL197" s="1"/>
      <c r="AEM197" s="1"/>
      <c r="AEN197" s="1"/>
      <c r="AEO197" s="1"/>
      <c r="AEP197" s="1"/>
      <c r="AEQ197" s="1"/>
      <c r="AER197" s="1"/>
      <c r="AES197" s="1"/>
      <c r="AET197" s="1"/>
      <c r="AEU197" s="1"/>
      <c r="AEV197" s="1"/>
      <c r="AEW197" s="1"/>
      <c r="AEX197" s="1"/>
      <c r="AEY197" s="1"/>
      <c r="AEZ197" s="1"/>
      <c r="AFA197" s="1"/>
      <c r="AFB197" s="1"/>
      <c r="AFC197" s="1"/>
      <c r="AFD197" s="1"/>
      <c r="AFE197" s="1"/>
      <c r="AFF197" s="1"/>
      <c r="AFG197" s="1"/>
      <c r="AFH197" s="1"/>
      <c r="AFI197" s="1"/>
      <c r="AFJ197" s="1"/>
      <c r="AFK197" s="1"/>
      <c r="AFL197" s="1"/>
      <c r="AFM197" s="1"/>
      <c r="AFN197" s="1"/>
      <c r="AFO197" s="1"/>
      <c r="AFP197" s="1"/>
      <c r="AFQ197" s="1"/>
      <c r="AFR197" s="1"/>
      <c r="AFS197" s="1"/>
      <c r="AFT197" s="1"/>
      <c r="AFU197" s="1"/>
      <c r="AFV197" s="1"/>
      <c r="AFW197" s="1"/>
      <c r="AFX197" s="1"/>
      <c r="AFY197" s="1"/>
      <c r="AFZ197" s="1"/>
      <c r="AGA197" s="1"/>
      <c r="AGB197" s="1"/>
      <c r="AGC197" s="1"/>
      <c r="AGD197" s="1"/>
      <c r="AGE197" s="1"/>
      <c r="AGF197" s="1"/>
      <c r="AGG197" s="1"/>
      <c r="AGH197" s="1"/>
      <c r="AGI197" s="1"/>
      <c r="AGJ197" s="1"/>
      <c r="AGK197" s="1"/>
      <c r="AGL197" s="1"/>
      <c r="AGM197" s="1"/>
      <c r="AGN197" s="1"/>
      <c r="AGO197" s="1"/>
      <c r="AGP197" s="1"/>
      <c r="AGQ197" s="1"/>
      <c r="AGR197" s="1"/>
      <c r="AGS197" s="1"/>
      <c r="AGT197" s="1"/>
      <c r="AGU197" s="1"/>
      <c r="AGV197" s="1"/>
      <c r="AGW197" s="1"/>
      <c r="AGX197" s="1"/>
      <c r="AGY197" s="1"/>
      <c r="AGZ197" s="1"/>
      <c r="AHA197" s="1"/>
      <c r="AHB197" s="1"/>
      <c r="AHC197" s="1"/>
      <c r="AHD197" s="1"/>
      <c r="AHE197" s="1"/>
      <c r="AHF197" s="1"/>
      <c r="AHG197" s="1"/>
      <c r="AHH197" s="1"/>
      <c r="AHI197" s="1"/>
      <c r="AHJ197" s="1"/>
      <c r="AHK197" s="1"/>
      <c r="AHL197" s="1"/>
      <c r="AHM197" s="1"/>
      <c r="AHN197" s="1"/>
      <c r="AHO197" s="1"/>
      <c r="AHP197" s="1"/>
      <c r="AHQ197" s="1"/>
      <c r="AHR197" s="1"/>
      <c r="AHS197" s="1"/>
      <c r="AHT197" s="1"/>
      <c r="AHU197" s="1"/>
      <c r="AHV197" s="1"/>
      <c r="AHW197" s="1"/>
      <c r="AHX197" s="1"/>
      <c r="AHY197" s="1"/>
      <c r="AHZ197" s="1"/>
      <c r="AIA197" s="1"/>
      <c r="AIB197" s="1"/>
      <c r="AIC197" s="1"/>
      <c r="AID197" s="1"/>
      <c r="AIE197" s="1"/>
      <c r="AIF197" s="1"/>
      <c r="AIG197" s="1"/>
      <c r="AIH197" s="1"/>
      <c r="AII197" s="1"/>
      <c r="AIJ197" s="1"/>
      <c r="AIK197" s="1"/>
      <c r="AIL197" s="1"/>
      <c r="AIM197" s="1"/>
      <c r="AIN197" s="1"/>
      <c r="AIO197" s="1"/>
      <c r="AIP197" s="1"/>
      <c r="AIQ197" s="1"/>
      <c r="AIR197" s="1"/>
      <c r="AIS197" s="1"/>
      <c r="AIT197" s="1"/>
      <c r="AIU197" s="1"/>
      <c r="AIV197" s="1"/>
      <c r="AIW197" s="1"/>
      <c r="AIX197" s="1"/>
      <c r="AIY197" s="1"/>
      <c r="AIZ197" s="1"/>
      <c r="AJA197" s="1"/>
      <c r="AJB197" s="1"/>
      <c r="AJC197" s="1"/>
      <c r="AJD197" s="1"/>
      <c r="AJE197" s="1"/>
      <c r="AJF197" s="1"/>
      <c r="AJG197" s="1"/>
      <c r="AJH197" s="1"/>
      <c r="AJI197" s="1"/>
      <c r="AJJ197" s="1"/>
      <c r="AJK197" s="1"/>
      <c r="AJL197" s="1"/>
      <c r="AJM197" s="1"/>
      <c r="AJN197" s="1"/>
      <c r="AJO197" s="1"/>
      <c r="AJP197" s="1"/>
      <c r="AJQ197" s="1"/>
      <c r="AJR197" s="1"/>
      <c r="AJS197" s="1"/>
      <c r="AJT197" s="1"/>
      <c r="AJU197" s="1"/>
      <c r="AJV197" s="1"/>
      <c r="AJW197" s="1"/>
      <c r="AJX197" s="1"/>
      <c r="AJY197" s="1"/>
      <c r="AJZ197" s="1"/>
      <c r="AKA197" s="1"/>
      <c r="AKB197" s="1"/>
      <c r="AKC197" s="1"/>
      <c r="AKD197" s="1"/>
      <c r="AKE197" s="1"/>
      <c r="AKF197" s="1"/>
      <c r="AKG197" s="1"/>
      <c r="AKH197" s="1"/>
      <c r="AKI197" s="1"/>
      <c r="AKJ197" s="1"/>
      <c r="AKK197" s="1"/>
      <c r="AKL197" s="1"/>
      <c r="AKM197" s="1"/>
      <c r="AKN197" s="1"/>
      <c r="AKO197" s="1"/>
      <c r="AKP197" s="1"/>
      <c r="AKQ197" s="1"/>
      <c r="AKR197" s="1"/>
      <c r="AKS197" s="1"/>
      <c r="AKT197" s="1"/>
      <c r="AKU197" s="1"/>
      <c r="AKV197" s="1"/>
      <c r="AKW197" s="1"/>
      <c r="AKX197" s="1"/>
      <c r="AKY197" s="1"/>
      <c r="AKZ197" s="1"/>
      <c r="ALA197" s="1"/>
      <c r="ALB197" s="1"/>
      <c r="ALC197" s="1"/>
      <c r="ALD197" s="1"/>
      <c r="ALE197" s="1"/>
      <c r="ALF197" s="1"/>
      <c r="ALG197" s="1"/>
      <c r="ALH197" s="1"/>
      <c r="ALI197" s="1"/>
      <c r="ALJ197" s="1"/>
      <c r="ALK197" s="1"/>
      <c r="ALL197" s="1"/>
      <c r="ALM197" s="1"/>
      <c r="ALN197" s="1"/>
      <c r="ALO197" s="1"/>
      <c r="ALP197" s="1"/>
      <c r="ALQ197" s="1"/>
      <c r="ALR197" s="1"/>
      <c r="ALS197" s="1"/>
      <c r="ALT197" s="1"/>
      <c r="ALU197" s="1"/>
      <c r="ALV197" s="1"/>
      <c r="ALW197" s="1"/>
      <c r="ALX197" s="1"/>
      <c r="ALY197" s="1"/>
      <c r="ALZ197" s="1"/>
      <c r="AMA197" s="1"/>
      <c r="AMB197" s="1"/>
      <c r="AMC197" s="1"/>
      <c r="AMD197" s="1"/>
      <c r="AME197" s="1"/>
      <c r="AMF197" s="1"/>
      <c r="AMG197" s="1"/>
      <c r="AMH197" s="1"/>
      <c r="AMI197" s="1"/>
      <c r="AMJ197" s="1"/>
      <c r="AMK197" s="1"/>
      <c r="AML197" s="1"/>
      <c r="AMM197" s="1"/>
      <c r="AMN197" s="1"/>
      <c r="AMO197" s="1"/>
      <c r="AMP197" s="1"/>
      <c r="AMQ197" s="1"/>
      <c r="AMR197" s="1"/>
      <c r="AMS197" s="1"/>
      <c r="AMT197" s="1"/>
      <c r="AMU197" s="1"/>
      <c r="AMV197" s="1"/>
      <c r="AMW197" s="1"/>
      <c r="AMX197" s="1"/>
      <c r="AMY197" s="1"/>
      <c r="AMZ197" s="1"/>
      <c r="ANA197" s="1"/>
      <c r="ANB197" s="1"/>
      <c r="ANC197" s="1"/>
      <c r="AND197" s="1"/>
      <c r="ANE197" s="1"/>
      <c r="ANF197" s="1"/>
      <c r="ANG197" s="1"/>
      <c r="ANH197" s="1"/>
      <c r="ANI197" s="1"/>
      <c r="ANJ197" s="1"/>
      <c r="ANK197" s="1"/>
      <c r="ANL197" s="1"/>
      <c r="ANM197" s="1"/>
      <c r="ANN197" s="1"/>
      <c r="ANO197" s="1"/>
      <c r="ANP197" s="1"/>
      <c r="ANQ197" s="1"/>
      <c r="ANR197" s="1"/>
      <c r="ANS197" s="1"/>
      <c r="ANT197" s="1"/>
      <c r="ANU197" s="1"/>
      <c r="ANV197" s="1"/>
      <c r="ANW197" s="1"/>
      <c r="ANX197" s="1"/>
      <c r="ANY197" s="1"/>
      <c r="ANZ197" s="1"/>
      <c r="AOA197" s="1"/>
      <c r="AOB197" s="1"/>
      <c r="AOC197" s="1"/>
      <c r="AOD197" s="1"/>
      <c r="AOE197" s="1"/>
      <c r="AOF197" s="1"/>
      <c r="AOG197" s="1"/>
      <c r="AOH197" s="1"/>
      <c r="AOI197" s="1"/>
      <c r="AOJ197" s="1"/>
      <c r="AOK197" s="1"/>
      <c r="AOL197" s="1"/>
      <c r="AOM197" s="1"/>
      <c r="AON197" s="1"/>
      <c r="AOO197" s="1"/>
      <c r="AOP197" s="1"/>
      <c r="AOQ197" s="1"/>
      <c r="AOR197" s="1"/>
      <c r="AOS197" s="1"/>
      <c r="AOT197" s="1"/>
      <c r="AOU197" s="1"/>
      <c r="AOV197" s="1"/>
      <c r="AOW197" s="1"/>
      <c r="AOX197" s="1"/>
      <c r="AOY197" s="1"/>
      <c r="AOZ197" s="1"/>
      <c r="APA197" s="1"/>
      <c r="APB197" s="1"/>
      <c r="APC197" s="1"/>
      <c r="APD197" s="1"/>
      <c r="APE197" s="1"/>
      <c r="APF197" s="1"/>
      <c r="APG197" s="1"/>
      <c r="APH197" s="1"/>
      <c r="API197" s="1"/>
      <c r="APJ197" s="1"/>
      <c r="APK197" s="1"/>
      <c r="APL197" s="1"/>
      <c r="APM197" s="1"/>
      <c r="APN197" s="1"/>
      <c r="APO197" s="1"/>
      <c r="APP197" s="1"/>
      <c r="APQ197" s="1"/>
      <c r="APR197" s="1"/>
      <c r="APS197" s="1"/>
      <c r="APT197" s="1"/>
      <c r="APU197" s="1"/>
      <c r="APV197" s="1"/>
      <c r="APW197" s="1"/>
      <c r="APX197" s="1"/>
      <c r="APY197" s="1"/>
      <c r="APZ197" s="1"/>
      <c r="AQA197" s="1"/>
      <c r="AQB197" s="1"/>
      <c r="AQC197" s="1"/>
      <c r="AQD197" s="1"/>
      <c r="AQE197" s="1"/>
      <c r="AQF197" s="1"/>
      <c r="AQG197" s="1"/>
      <c r="AQH197" s="1"/>
      <c r="AQI197" s="1"/>
      <c r="AQJ197" s="1"/>
      <c r="AQK197" s="1"/>
      <c r="AQL197" s="1"/>
      <c r="AQM197" s="1"/>
      <c r="AQN197" s="1"/>
      <c r="AQO197" s="1"/>
      <c r="AQP197" s="1"/>
      <c r="AQQ197" s="1"/>
      <c r="AQR197" s="1"/>
      <c r="AQS197" s="1"/>
      <c r="AQT197" s="1"/>
      <c r="AQU197" s="1"/>
      <c r="AQV197" s="1"/>
      <c r="AQW197" s="1"/>
      <c r="AQX197" s="1"/>
      <c r="AQY197" s="1"/>
      <c r="AQZ197" s="1"/>
      <c r="ARA197" s="1"/>
      <c r="ARB197" s="1"/>
      <c r="ARC197" s="1"/>
      <c r="ARD197" s="1"/>
      <c r="ARE197" s="1"/>
      <c r="ARF197" s="1"/>
      <c r="ARG197" s="1"/>
      <c r="ARH197" s="1"/>
      <c r="ARI197" s="1"/>
      <c r="ARJ197" s="1"/>
      <c r="ARK197" s="1"/>
      <c r="ARL197" s="1"/>
      <c r="ARM197" s="1"/>
      <c r="ARN197" s="1"/>
      <c r="ARO197" s="1"/>
      <c r="ARP197" s="1"/>
      <c r="ARQ197" s="1"/>
      <c r="ARR197" s="1"/>
      <c r="ARS197" s="1"/>
      <c r="ART197" s="1"/>
      <c r="ARU197" s="1"/>
      <c r="ARV197" s="1"/>
      <c r="ARW197" s="1"/>
      <c r="ARX197" s="1"/>
      <c r="ARY197" s="1"/>
      <c r="ARZ197" s="1"/>
      <c r="ASA197" s="1"/>
      <c r="ASB197" s="1"/>
      <c r="ASC197" s="1"/>
      <c r="ASD197" s="1"/>
      <c r="ASE197" s="1"/>
      <c r="ASF197" s="1"/>
      <c r="ASG197" s="1"/>
      <c r="ASH197" s="1"/>
      <c r="ASI197" s="1"/>
      <c r="ASJ197" s="1"/>
      <c r="ASK197" s="1"/>
      <c r="ASL197" s="1"/>
      <c r="ASM197" s="1"/>
      <c r="ASN197" s="1"/>
      <c r="ASO197" s="1"/>
      <c r="ASP197" s="1"/>
      <c r="ASQ197" s="1"/>
      <c r="ASR197" s="1"/>
      <c r="ASS197" s="1"/>
      <c r="AST197" s="1"/>
      <c r="ASU197" s="1"/>
      <c r="ASV197" s="1"/>
      <c r="ASW197" s="1"/>
      <c r="ASX197" s="1"/>
      <c r="ASY197" s="1"/>
      <c r="ASZ197" s="1"/>
      <c r="ATA197" s="1"/>
      <c r="ATB197" s="1"/>
      <c r="ATC197" s="1"/>
      <c r="ATD197" s="1"/>
      <c r="ATE197" s="1"/>
      <c r="ATF197" s="1"/>
      <c r="ATG197" s="1"/>
      <c r="ATH197" s="1"/>
      <c r="ATI197" s="1"/>
      <c r="ATJ197" s="1"/>
      <c r="ATK197" s="1"/>
      <c r="ATL197" s="1"/>
      <c r="ATM197" s="1"/>
      <c r="ATN197" s="1"/>
      <c r="ATO197" s="1"/>
      <c r="ATP197" s="1"/>
      <c r="ATQ197" s="1"/>
      <c r="ATR197" s="1"/>
      <c r="ATS197" s="1"/>
      <c r="ATT197" s="1"/>
      <c r="ATU197" s="1"/>
      <c r="ATV197" s="1"/>
      <c r="ATW197" s="1"/>
      <c r="ATX197" s="1"/>
      <c r="ATY197" s="1"/>
      <c r="ATZ197" s="1"/>
      <c r="AUA197" s="1"/>
      <c r="AUB197" s="1"/>
      <c r="AUC197" s="1"/>
      <c r="AUD197" s="1"/>
      <c r="AUE197" s="1"/>
      <c r="AUF197" s="1"/>
      <c r="AUG197" s="1"/>
      <c r="AUH197" s="1"/>
      <c r="AUI197" s="1"/>
      <c r="AUJ197" s="1"/>
      <c r="AUK197" s="1"/>
    </row>
    <row r="198" spans="1:1233" s="519" customFormat="1" ht="14.25">
      <c r="A198" s="53"/>
      <c r="B198" s="95" t="str">
        <f>IF('Client Info'!$D$121="Yes",'Client Info'!$D$61,"N/A")</f>
        <v>N/A</v>
      </c>
      <c r="C198" s="96" t="str">
        <f>IF(B198="ISO 9001",'Client Info'!$B121,"N/A")</f>
        <v>N/A</v>
      </c>
      <c r="D198" s="180"/>
      <c r="E198" s="843">
        <f>'Effective Employees'!F184</f>
        <v>0</v>
      </c>
      <c r="F198" s="831"/>
      <c r="G198" s="832">
        <f>BI$345</f>
        <v>0</v>
      </c>
      <c r="H198" s="832">
        <f ca="1">(1/3)*BI345*T198*V198*X198*Z198</f>
        <v>0</v>
      </c>
      <c r="I198" s="832">
        <f ca="1">(2/3)*BI345*T198*V198*X198*Z198</f>
        <v>0</v>
      </c>
      <c r="J198" s="832" t="e">
        <f ca="1">BI346*T198*V198*X198*Z198/$AA$10</f>
        <v>#N/A</v>
      </c>
      <c r="K198" s="832">
        <f>IF($K$19="",0,BI346*T198*V198*X198*Z198/$AA$10)</f>
        <v>0</v>
      </c>
      <c r="L198" s="832">
        <f>IF($L$19="",0,BI346*T198*V198*X198*Z198/$AA$10)</f>
        <v>0</v>
      </c>
      <c r="M198" s="833" t="e">
        <f ca="1">IF($M$19="",0,BI346*T198*V198*X198*Z198/$AA$10)</f>
        <v>#N/A</v>
      </c>
      <c r="N198" s="844" t="e">
        <f ca="1">BI346*T198*V198*X198*Z198/$AA$10</f>
        <v>#N/A</v>
      </c>
      <c r="O198" s="436">
        <f ca="1">BI347*T198*V198*X198*Z198</f>
        <v>0</v>
      </c>
      <c r="P198" s="53"/>
      <c r="Q198" s="53"/>
      <c r="R198" s="67"/>
      <c r="S198" s="702">
        <f>1</f>
        <v>1</v>
      </c>
      <c r="T198" s="702">
        <f t="shared" si="123"/>
        <v>1</v>
      </c>
      <c r="U198" s="703">
        <f ca="1">'Adjustment Factors'!AA569</f>
        <v>0</v>
      </c>
      <c r="V198" s="704">
        <f t="shared" ca="1" si="124"/>
        <v>1</v>
      </c>
      <c r="W198" s="705">
        <f>-'Client Info'!$C$55/100</f>
        <v>0</v>
      </c>
      <c r="X198" s="705">
        <f t="shared" si="125"/>
        <v>1</v>
      </c>
      <c r="Y198" s="705">
        <f>IF(Overview!$C$13="Yes",1,0)</f>
        <v>0</v>
      </c>
      <c r="Z198" s="705">
        <f>IF(Y198=1,IF('Integrated Reduction'!$C$29="",1,('Integrated Reduction'!$C$29/100+1)),1)</f>
        <v>1</v>
      </c>
      <c r="AA198" s="705">
        <f>IF(Sampling!F206="Yes",1,0)</f>
        <v>0</v>
      </c>
      <c r="AB198" s="705">
        <f>IF(Sampling!L206="Yes",1,0)</f>
        <v>0</v>
      </c>
      <c r="AC198" s="705">
        <f>IF(Sampling!G206="Yes",1,0)</f>
        <v>0</v>
      </c>
      <c r="AD198" s="705">
        <f>IF(Sampling!H206="Yes",1,0)</f>
        <v>0</v>
      </c>
      <c r="AE198" s="705">
        <f>IF(Sampling!I206="Yes",1,0)</f>
        <v>0</v>
      </c>
      <c r="AF198" s="705">
        <f>IF(Sampling!J206="Yes",1,0)</f>
        <v>0</v>
      </c>
      <c r="AG198" s="706">
        <f>IF(Sampling!K206="Yes",1,0)</f>
        <v>0</v>
      </c>
      <c r="AH198" s="790">
        <f t="shared" ca="1" si="103"/>
        <v>0</v>
      </c>
      <c r="AI198" s="790">
        <f t="shared" ca="1" si="102"/>
        <v>0</v>
      </c>
      <c r="AJ198" s="790" t="e">
        <f t="shared" ca="1" si="14"/>
        <v>#N/A</v>
      </c>
      <c r="AK198" s="790">
        <f t="shared" ref="AK198:AK200" si="134">K198*AD198</f>
        <v>0</v>
      </c>
      <c r="AL198" s="790">
        <f t="shared" ref="AL198:AL200" si="135">L198*AE198</f>
        <v>0</v>
      </c>
      <c r="AM198" s="790" t="e">
        <f t="shared" ref="AM198:AM200" ca="1" si="136">M198*AF198</f>
        <v>#N/A</v>
      </c>
      <c r="AN198" s="790" t="e">
        <f t="shared" ref="AN198:AN200" ca="1" si="137">N198*AG198</f>
        <v>#N/A</v>
      </c>
      <c r="AO198" s="790">
        <f t="shared" ca="1" si="104"/>
        <v>0</v>
      </c>
      <c r="AP198" s="790">
        <f t="shared" ca="1" si="105"/>
        <v>0</v>
      </c>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c r="ADD198" s="1"/>
      <c r="ADE198" s="1"/>
      <c r="ADF198" s="1"/>
      <c r="ADG198" s="1"/>
      <c r="ADH198" s="1"/>
      <c r="ADI198" s="1"/>
      <c r="ADJ198" s="1"/>
      <c r="ADK198" s="1"/>
      <c r="ADL198" s="1"/>
      <c r="ADM198" s="1"/>
      <c r="ADN198" s="1"/>
      <c r="ADO198" s="1"/>
      <c r="ADP198" s="1"/>
      <c r="ADQ198" s="1"/>
      <c r="ADR198" s="1"/>
      <c r="ADS198" s="1"/>
      <c r="ADT198" s="1"/>
      <c r="ADU198" s="1"/>
      <c r="ADV198" s="1"/>
      <c r="ADW198" s="1"/>
      <c r="ADX198" s="1"/>
      <c r="ADY198" s="1"/>
      <c r="ADZ198" s="1"/>
      <c r="AEA198" s="1"/>
      <c r="AEB198" s="1"/>
      <c r="AEC198" s="1"/>
      <c r="AED198" s="1"/>
      <c r="AEE198" s="1"/>
      <c r="AEF198" s="1"/>
      <c r="AEG198" s="1"/>
      <c r="AEH198" s="1"/>
      <c r="AEI198" s="1"/>
      <c r="AEJ198" s="1"/>
      <c r="AEK198" s="1"/>
      <c r="AEL198" s="1"/>
      <c r="AEM198" s="1"/>
      <c r="AEN198" s="1"/>
      <c r="AEO198" s="1"/>
      <c r="AEP198" s="1"/>
      <c r="AEQ198" s="1"/>
      <c r="AER198" s="1"/>
      <c r="AES198" s="1"/>
      <c r="AET198" s="1"/>
      <c r="AEU198" s="1"/>
      <c r="AEV198" s="1"/>
      <c r="AEW198" s="1"/>
      <c r="AEX198" s="1"/>
      <c r="AEY198" s="1"/>
      <c r="AEZ198" s="1"/>
      <c r="AFA198" s="1"/>
      <c r="AFB198" s="1"/>
      <c r="AFC198" s="1"/>
      <c r="AFD198" s="1"/>
      <c r="AFE198" s="1"/>
      <c r="AFF198" s="1"/>
      <c r="AFG198" s="1"/>
      <c r="AFH198" s="1"/>
      <c r="AFI198" s="1"/>
      <c r="AFJ198" s="1"/>
      <c r="AFK198" s="1"/>
      <c r="AFL198" s="1"/>
      <c r="AFM198" s="1"/>
      <c r="AFN198" s="1"/>
      <c r="AFO198" s="1"/>
      <c r="AFP198" s="1"/>
      <c r="AFQ198" s="1"/>
      <c r="AFR198" s="1"/>
      <c r="AFS198" s="1"/>
      <c r="AFT198" s="1"/>
      <c r="AFU198" s="1"/>
      <c r="AFV198" s="1"/>
      <c r="AFW198" s="1"/>
      <c r="AFX198" s="1"/>
      <c r="AFY198" s="1"/>
      <c r="AFZ198" s="1"/>
      <c r="AGA198" s="1"/>
      <c r="AGB198" s="1"/>
      <c r="AGC198" s="1"/>
      <c r="AGD198" s="1"/>
      <c r="AGE198" s="1"/>
      <c r="AGF198" s="1"/>
      <c r="AGG198" s="1"/>
      <c r="AGH198" s="1"/>
      <c r="AGI198" s="1"/>
      <c r="AGJ198" s="1"/>
      <c r="AGK198" s="1"/>
      <c r="AGL198" s="1"/>
      <c r="AGM198" s="1"/>
      <c r="AGN198" s="1"/>
      <c r="AGO198" s="1"/>
      <c r="AGP198" s="1"/>
      <c r="AGQ198" s="1"/>
      <c r="AGR198" s="1"/>
      <c r="AGS198" s="1"/>
      <c r="AGT198" s="1"/>
      <c r="AGU198" s="1"/>
      <c r="AGV198" s="1"/>
      <c r="AGW198" s="1"/>
      <c r="AGX198" s="1"/>
      <c r="AGY198" s="1"/>
      <c r="AGZ198" s="1"/>
      <c r="AHA198" s="1"/>
      <c r="AHB198" s="1"/>
      <c r="AHC198" s="1"/>
      <c r="AHD198" s="1"/>
      <c r="AHE198" s="1"/>
      <c r="AHF198" s="1"/>
      <c r="AHG198" s="1"/>
      <c r="AHH198" s="1"/>
      <c r="AHI198" s="1"/>
      <c r="AHJ198" s="1"/>
      <c r="AHK198" s="1"/>
      <c r="AHL198" s="1"/>
      <c r="AHM198" s="1"/>
      <c r="AHN198" s="1"/>
      <c r="AHO198" s="1"/>
      <c r="AHP198" s="1"/>
      <c r="AHQ198" s="1"/>
      <c r="AHR198" s="1"/>
      <c r="AHS198" s="1"/>
      <c r="AHT198" s="1"/>
      <c r="AHU198" s="1"/>
      <c r="AHV198" s="1"/>
      <c r="AHW198" s="1"/>
      <c r="AHX198" s="1"/>
      <c r="AHY198" s="1"/>
      <c r="AHZ198" s="1"/>
      <c r="AIA198" s="1"/>
      <c r="AIB198" s="1"/>
      <c r="AIC198" s="1"/>
      <c r="AID198" s="1"/>
      <c r="AIE198" s="1"/>
      <c r="AIF198" s="1"/>
      <c r="AIG198" s="1"/>
      <c r="AIH198" s="1"/>
      <c r="AII198" s="1"/>
      <c r="AIJ198" s="1"/>
      <c r="AIK198" s="1"/>
      <c r="AIL198" s="1"/>
      <c r="AIM198" s="1"/>
      <c r="AIN198" s="1"/>
      <c r="AIO198" s="1"/>
      <c r="AIP198" s="1"/>
      <c r="AIQ198" s="1"/>
      <c r="AIR198" s="1"/>
      <c r="AIS198" s="1"/>
      <c r="AIT198" s="1"/>
      <c r="AIU198" s="1"/>
      <c r="AIV198" s="1"/>
      <c r="AIW198" s="1"/>
      <c r="AIX198" s="1"/>
      <c r="AIY198" s="1"/>
      <c r="AIZ198" s="1"/>
      <c r="AJA198" s="1"/>
      <c r="AJB198" s="1"/>
      <c r="AJC198" s="1"/>
      <c r="AJD198" s="1"/>
      <c r="AJE198" s="1"/>
      <c r="AJF198" s="1"/>
      <c r="AJG198" s="1"/>
      <c r="AJH198" s="1"/>
      <c r="AJI198" s="1"/>
      <c r="AJJ198" s="1"/>
      <c r="AJK198" s="1"/>
      <c r="AJL198" s="1"/>
      <c r="AJM198" s="1"/>
      <c r="AJN198" s="1"/>
      <c r="AJO198" s="1"/>
      <c r="AJP198" s="1"/>
      <c r="AJQ198" s="1"/>
      <c r="AJR198" s="1"/>
      <c r="AJS198" s="1"/>
      <c r="AJT198" s="1"/>
      <c r="AJU198" s="1"/>
      <c r="AJV198" s="1"/>
      <c r="AJW198" s="1"/>
      <c r="AJX198" s="1"/>
      <c r="AJY198" s="1"/>
      <c r="AJZ198" s="1"/>
      <c r="AKA198" s="1"/>
      <c r="AKB198" s="1"/>
      <c r="AKC198" s="1"/>
      <c r="AKD198" s="1"/>
      <c r="AKE198" s="1"/>
      <c r="AKF198" s="1"/>
      <c r="AKG198" s="1"/>
      <c r="AKH198" s="1"/>
      <c r="AKI198" s="1"/>
      <c r="AKJ198" s="1"/>
      <c r="AKK198" s="1"/>
      <c r="AKL198" s="1"/>
      <c r="AKM198" s="1"/>
      <c r="AKN198" s="1"/>
      <c r="AKO198" s="1"/>
      <c r="AKP198" s="1"/>
      <c r="AKQ198" s="1"/>
      <c r="AKR198" s="1"/>
      <c r="AKS198" s="1"/>
      <c r="AKT198" s="1"/>
      <c r="AKU198" s="1"/>
      <c r="AKV198" s="1"/>
      <c r="AKW198" s="1"/>
      <c r="AKX198" s="1"/>
      <c r="AKY198" s="1"/>
      <c r="AKZ198" s="1"/>
      <c r="ALA198" s="1"/>
      <c r="ALB198" s="1"/>
      <c r="ALC198" s="1"/>
      <c r="ALD198" s="1"/>
      <c r="ALE198" s="1"/>
      <c r="ALF198" s="1"/>
      <c r="ALG198" s="1"/>
      <c r="ALH198" s="1"/>
      <c r="ALI198" s="1"/>
      <c r="ALJ198" s="1"/>
      <c r="ALK198" s="1"/>
      <c r="ALL198" s="1"/>
      <c r="ALM198" s="1"/>
      <c r="ALN198" s="1"/>
      <c r="ALO198" s="1"/>
      <c r="ALP198" s="1"/>
      <c r="ALQ198" s="1"/>
      <c r="ALR198" s="1"/>
      <c r="ALS198" s="1"/>
      <c r="ALT198" s="1"/>
      <c r="ALU198" s="1"/>
      <c r="ALV198" s="1"/>
      <c r="ALW198" s="1"/>
      <c r="ALX198" s="1"/>
      <c r="ALY198" s="1"/>
      <c r="ALZ198" s="1"/>
      <c r="AMA198" s="1"/>
      <c r="AMB198" s="1"/>
      <c r="AMC198" s="1"/>
      <c r="AMD198" s="1"/>
      <c r="AME198" s="1"/>
      <c r="AMF198" s="1"/>
      <c r="AMG198" s="1"/>
      <c r="AMH198" s="1"/>
      <c r="AMI198" s="1"/>
      <c r="AMJ198" s="1"/>
      <c r="AMK198" s="1"/>
      <c r="AML198" s="1"/>
      <c r="AMM198" s="1"/>
      <c r="AMN198" s="1"/>
      <c r="AMO198" s="1"/>
      <c r="AMP198" s="1"/>
      <c r="AMQ198" s="1"/>
      <c r="AMR198" s="1"/>
      <c r="AMS198" s="1"/>
      <c r="AMT198" s="1"/>
      <c r="AMU198" s="1"/>
      <c r="AMV198" s="1"/>
      <c r="AMW198" s="1"/>
      <c r="AMX198" s="1"/>
      <c r="AMY198" s="1"/>
      <c r="AMZ198" s="1"/>
      <c r="ANA198" s="1"/>
      <c r="ANB198" s="1"/>
      <c r="ANC198" s="1"/>
      <c r="AND198" s="1"/>
      <c r="ANE198" s="1"/>
      <c r="ANF198" s="1"/>
      <c r="ANG198" s="1"/>
      <c r="ANH198" s="1"/>
      <c r="ANI198" s="1"/>
      <c r="ANJ198" s="1"/>
      <c r="ANK198" s="1"/>
      <c r="ANL198" s="1"/>
      <c r="ANM198" s="1"/>
      <c r="ANN198" s="1"/>
      <c r="ANO198" s="1"/>
      <c r="ANP198" s="1"/>
      <c r="ANQ198" s="1"/>
      <c r="ANR198" s="1"/>
      <c r="ANS198" s="1"/>
      <c r="ANT198" s="1"/>
      <c r="ANU198" s="1"/>
      <c r="ANV198" s="1"/>
      <c r="ANW198" s="1"/>
      <c r="ANX198" s="1"/>
      <c r="ANY198" s="1"/>
      <c r="ANZ198" s="1"/>
      <c r="AOA198" s="1"/>
      <c r="AOB198" s="1"/>
      <c r="AOC198" s="1"/>
      <c r="AOD198" s="1"/>
      <c r="AOE198" s="1"/>
      <c r="AOF198" s="1"/>
      <c r="AOG198" s="1"/>
      <c r="AOH198" s="1"/>
      <c r="AOI198" s="1"/>
      <c r="AOJ198" s="1"/>
      <c r="AOK198" s="1"/>
      <c r="AOL198" s="1"/>
      <c r="AOM198" s="1"/>
      <c r="AON198" s="1"/>
      <c r="AOO198" s="1"/>
      <c r="AOP198" s="1"/>
      <c r="AOQ198" s="1"/>
      <c r="AOR198" s="1"/>
      <c r="AOS198" s="1"/>
      <c r="AOT198" s="1"/>
      <c r="AOU198" s="1"/>
      <c r="AOV198" s="1"/>
      <c r="AOW198" s="1"/>
      <c r="AOX198" s="1"/>
      <c r="AOY198" s="1"/>
      <c r="AOZ198" s="1"/>
      <c r="APA198" s="1"/>
      <c r="APB198" s="1"/>
      <c r="APC198" s="1"/>
      <c r="APD198" s="1"/>
      <c r="APE198" s="1"/>
      <c r="APF198" s="1"/>
      <c r="APG198" s="1"/>
      <c r="APH198" s="1"/>
      <c r="API198" s="1"/>
      <c r="APJ198" s="1"/>
      <c r="APK198" s="1"/>
      <c r="APL198" s="1"/>
      <c r="APM198" s="1"/>
      <c r="APN198" s="1"/>
      <c r="APO198" s="1"/>
      <c r="APP198" s="1"/>
      <c r="APQ198" s="1"/>
      <c r="APR198" s="1"/>
      <c r="APS198" s="1"/>
      <c r="APT198" s="1"/>
      <c r="APU198" s="1"/>
      <c r="APV198" s="1"/>
      <c r="APW198" s="1"/>
      <c r="APX198" s="1"/>
      <c r="APY198" s="1"/>
      <c r="APZ198" s="1"/>
      <c r="AQA198" s="1"/>
      <c r="AQB198" s="1"/>
      <c r="AQC198" s="1"/>
      <c r="AQD198" s="1"/>
      <c r="AQE198" s="1"/>
      <c r="AQF198" s="1"/>
      <c r="AQG198" s="1"/>
      <c r="AQH198" s="1"/>
      <c r="AQI198" s="1"/>
      <c r="AQJ198" s="1"/>
      <c r="AQK198" s="1"/>
      <c r="AQL198" s="1"/>
      <c r="AQM198" s="1"/>
      <c r="AQN198" s="1"/>
      <c r="AQO198" s="1"/>
      <c r="AQP198" s="1"/>
      <c r="AQQ198" s="1"/>
      <c r="AQR198" s="1"/>
      <c r="AQS198" s="1"/>
      <c r="AQT198" s="1"/>
      <c r="AQU198" s="1"/>
      <c r="AQV198" s="1"/>
      <c r="AQW198" s="1"/>
      <c r="AQX198" s="1"/>
      <c r="AQY198" s="1"/>
      <c r="AQZ198" s="1"/>
      <c r="ARA198" s="1"/>
      <c r="ARB198" s="1"/>
      <c r="ARC198" s="1"/>
      <c r="ARD198" s="1"/>
      <c r="ARE198" s="1"/>
      <c r="ARF198" s="1"/>
      <c r="ARG198" s="1"/>
      <c r="ARH198" s="1"/>
      <c r="ARI198" s="1"/>
      <c r="ARJ198" s="1"/>
      <c r="ARK198" s="1"/>
      <c r="ARL198" s="1"/>
      <c r="ARM198" s="1"/>
      <c r="ARN198" s="1"/>
      <c r="ARO198" s="1"/>
      <c r="ARP198" s="1"/>
      <c r="ARQ198" s="1"/>
      <c r="ARR198" s="1"/>
      <c r="ARS198" s="1"/>
      <c r="ART198" s="1"/>
      <c r="ARU198" s="1"/>
      <c r="ARV198" s="1"/>
      <c r="ARW198" s="1"/>
      <c r="ARX198" s="1"/>
      <c r="ARY198" s="1"/>
      <c r="ARZ198" s="1"/>
      <c r="ASA198" s="1"/>
      <c r="ASB198" s="1"/>
      <c r="ASC198" s="1"/>
      <c r="ASD198" s="1"/>
      <c r="ASE198" s="1"/>
      <c r="ASF198" s="1"/>
      <c r="ASG198" s="1"/>
      <c r="ASH198" s="1"/>
      <c r="ASI198" s="1"/>
      <c r="ASJ198" s="1"/>
      <c r="ASK198" s="1"/>
      <c r="ASL198" s="1"/>
      <c r="ASM198" s="1"/>
      <c r="ASN198" s="1"/>
      <c r="ASO198" s="1"/>
      <c r="ASP198" s="1"/>
      <c r="ASQ198" s="1"/>
      <c r="ASR198" s="1"/>
      <c r="ASS198" s="1"/>
      <c r="AST198" s="1"/>
      <c r="ASU198" s="1"/>
      <c r="ASV198" s="1"/>
      <c r="ASW198" s="1"/>
      <c r="ASX198" s="1"/>
      <c r="ASY198" s="1"/>
      <c r="ASZ198" s="1"/>
      <c r="ATA198" s="1"/>
      <c r="ATB198" s="1"/>
      <c r="ATC198" s="1"/>
      <c r="ATD198" s="1"/>
      <c r="ATE198" s="1"/>
      <c r="ATF198" s="1"/>
      <c r="ATG198" s="1"/>
      <c r="ATH198" s="1"/>
      <c r="ATI198" s="1"/>
      <c r="ATJ198" s="1"/>
      <c r="ATK198" s="1"/>
      <c r="ATL198" s="1"/>
      <c r="ATM198" s="1"/>
      <c r="ATN198" s="1"/>
      <c r="ATO198" s="1"/>
      <c r="ATP198" s="1"/>
      <c r="ATQ198" s="1"/>
      <c r="ATR198" s="1"/>
      <c r="ATS198" s="1"/>
      <c r="ATT198" s="1"/>
      <c r="ATU198" s="1"/>
      <c r="ATV198" s="1"/>
      <c r="ATW198" s="1"/>
      <c r="ATX198" s="1"/>
      <c r="ATY198" s="1"/>
      <c r="ATZ198" s="1"/>
      <c r="AUA198" s="1"/>
      <c r="AUB198" s="1"/>
      <c r="AUC198" s="1"/>
      <c r="AUD198" s="1"/>
      <c r="AUE198" s="1"/>
      <c r="AUF198" s="1"/>
      <c r="AUG198" s="1"/>
      <c r="AUH198" s="1"/>
      <c r="AUI198" s="1"/>
      <c r="AUJ198" s="1"/>
      <c r="AUK198" s="1"/>
    </row>
    <row r="199" spans="1:1233" s="519" customFormat="1" ht="14.25">
      <c r="A199" s="53"/>
      <c r="B199" s="97" t="str">
        <f>IF('Client Info'!$E$121="Yes",'Client Info'!$E$61,"N/A")</f>
        <v>N/A</v>
      </c>
      <c r="C199" s="62" t="str">
        <f>IF(B199="ISO 14001",'Client Info'!$B121,"N/A")</f>
        <v>N/A</v>
      </c>
      <c r="D199" s="181"/>
      <c r="E199" s="834">
        <f>'Effective Employees'!F185</f>
        <v>0</v>
      </c>
      <c r="F199" s="831"/>
      <c r="G199" s="835">
        <f>BI$363</f>
        <v>0</v>
      </c>
      <c r="H199" s="835">
        <f ca="1">(1/3)*BI363*T199*V199*X199*Z199</f>
        <v>0</v>
      </c>
      <c r="I199" s="835">
        <f ca="1">(2/3)*BI363*T199*V199*X199*Z199</f>
        <v>0</v>
      </c>
      <c r="J199" s="835" t="e">
        <f ca="1">BI364*T199*V199*X199*Z199/$AA$10</f>
        <v>#N/A</v>
      </c>
      <c r="K199" s="835">
        <f>IF($K$19="",0,BI364*T199*V199*X199*Z199/$AA$10)</f>
        <v>0</v>
      </c>
      <c r="L199" s="835">
        <f>IF($L$19="",0,BI364*T199*V199*X199*Z199/$AA$10)</f>
        <v>0</v>
      </c>
      <c r="M199" s="836" t="e">
        <f ca="1">IF($M$19="",0,BI364*T199*V199*X199*Z199/$AA$10)</f>
        <v>#N/A</v>
      </c>
      <c r="N199" s="837" t="e">
        <f ca="1">BI364*T199*V199*X199*Z199/$AA$10</f>
        <v>#N/A</v>
      </c>
      <c r="O199" s="838">
        <f ca="1">BI365*T199*V199*X199*Z199</f>
        <v>0</v>
      </c>
      <c r="P199" s="53"/>
      <c r="Q199" s="53"/>
      <c r="R199" s="67"/>
      <c r="S199" s="386">
        <f>1</f>
        <v>1</v>
      </c>
      <c r="T199" s="386">
        <f t="shared" si="123"/>
        <v>1</v>
      </c>
      <c r="U199" s="707">
        <f ca="1">'Adjustment Factors'!AP569</f>
        <v>0</v>
      </c>
      <c r="V199" s="208">
        <f t="shared" ca="1" si="124"/>
        <v>1</v>
      </c>
      <c r="W199" s="67">
        <f>-'Client Info'!$C$55/100</f>
        <v>0</v>
      </c>
      <c r="X199" s="67">
        <f t="shared" si="125"/>
        <v>1</v>
      </c>
      <c r="Y199" s="67">
        <f>IF(Overview!$C$14="Yes",1,0)</f>
        <v>0</v>
      </c>
      <c r="Z199" s="67">
        <f>IF(Y199=1,IF('Integrated Reduction'!$C$29="",1,('Integrated Reduction'!$C$29/100+1)),1)</f>
        <v>1</v>
      </c>
      <c r="AA199" s="67">
        <f>IF(Sampling!F207="Yes",1,0)</f>
        <v>0</v>
      </c>
      <c r="AB199" s="67">
        <f>IF(Sampling!L207="Yes",1,0)</f>
        <v>0</v>
      </c>
      <c r="AC199" s="67">
        <f>IF(Sampling!G207="Yes",1,0)</f>
        <v>0</v>
      </c>
      <c r="AD199" s="67">
        <f>IF(Sampling!H207="Yes",1,0)</f>
        <v>0</v>
      </c>
      <c r="AE199" s="67">
        <f>IF(Sampling!I207="Yes",1,0)</f>
        <v>0</v>
      </c>
      <c r="AF199" s="67">
        <f>IF(Sampling!J207="Yes",1,0)</f>
        <v>0</v>
      </c>
      <c r="AG199" s="708">
        <f>IF(Sampling!K207="Yes",1,0)</f>
        <v>0</v>
      </c>
      <c r="AH199" s="791">
        <f t="shared" ca="1" si="103"/>
        <v>0</v>
      </c>
      <c r="AI199" s="791">
        <f t="shared" ca="1" si="102"/>
        <v>0</v>
      </c>
      <c r="AJ199" s="791" t="e">
        <f t="shared" ca="1" si="14"/>
        <v>#N/A</v>
      </c>
      <c r="AK199" s="791">
        <f t="shared" si="134"/>
        <v>0</v>
      </c>
      <c r="AL199" s="791">
        <f t="shared" si="135"/>
        <v>0</v>
      </c>
      <c r="AM199" s="791" t="e">
        <f t="shared" ca="1" si="136"/>
        <v>#N/A</v>
      </c>
      <c r="AN199" s="791" t="e">
        <f t="shared" ca="1" si="137"/>
        <v>#N/A</v>
      </c>
      <c r="AO199" s="791">
        <f t="shared" ca="1" si="104"/>
        <v>0</v>
      </c>
      <c r="AP199" s="791">
        <f t="shared" ca="1" si="105"/>
        <v>0</v>
      </c>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c r="ADD199" s="1"/>
      <c r="ADE199" s="1"/>
      <c r="ADF199" s="1"/>
      <c r="ADG199" s="1"/>
      <c r="ADH199" s="1"/>
      <c r="ADI199" s="1"/>
      <c r="ADJ199" s="1"/>
      <c r="ADK199" s="1"/>
      <c r="ADL199" s="1"/>
      <c r="ADM199" s="1"/>
      <c r="ADN199" s="1"/>
      <c r="ADO199" s="1"/>
      <c r="ADP199" s="1"/>
      <c r="ADQ199" s="1"/>
      <c r="ADR199" s="1"/>
      <c r="ADS199" s="1"/>
      <c r="ADT199" s="1"/>
      <c r="ADU199" s="1"/>
      <c r="ADV199" s="1"/>
      <c r="ADW199" s="1"/>
      <c r="ADX199" s="1"/>
      <c r="ADY199" s="1"/>
      <c r="ADZ199" s="1"/>
      <c r="AEA199" s="1"/>
      <c r="AEB199" s="1"/>
      <c r="AEC199" s="1"/>
      <c r="AED199" s="1"/>
      <c r="AEE199" s="1"/>
      <c r="AEF199" s="1"/>
      <c r="AEG199" s="1"/>
      <c r="AEH199" s="1"/>
      <c r="AEI199" s="1"/>
      <c r="AEJ199" s="1"/>
      <c r="AEK199" s="1"/>
      <c r="AEL199" s="1"/>
      <c r="AEM199" s="1"/>
      <c r="AEN199" s="1"/>
      <c r="AEO199" s="1"/>
      <c r="AEP199" s="1"/>
      <c r="AEQ199" s="1"/>
      <c r="AER199" s="1"/>
      <c r="AES199" s="1"/>
      <c r="AET199" s="1"/>
      <c r="AEU199" s="1"/>
      <c r="AEV199" s="1"/>
      <c r="AEW199" s="1"/>
      <c r="AEX199" s="1"/>
      <c r="AEY199" s="1"/>
      <c r="AEZ199" s="1"/>
      <c r="AFA199" s="1"/>
      <c r="AFB199" s="1"/>
      <c r="AFC199" s="1"/>
      <c r="AFD199" s="1"/>
      <c r="AFE199" s="1"/>
      <c r="AFF199" s="1"/>
      <c r="AFG199" s="1"/>
      <c r="AFH199" s="1"/>
      <c r="AFI199" s="1"/>
      <c r="AFJ199" s="1"/>
      <c r="AFK199" s="1"/>
      <c r="AFL199" s="1"/>
      <c r="AFM199" s="1"/>
      <c r="AFN199" s="1"/>
      <c r="AFO199" s="1"/>
      <c r="AFP199" s="1"/>
      <c r="AFQ199" s="1"/>
      <c r="AFR199" s="1"/>
      <c r="AFS199" s="1"/>
      <c r="AFT199" s="1"/>
      <c r="AFU199" s="1"/>
      <c r="AFV199" s="1"/>
      <c r="AFW199" s="1"/>
      <c r="AFX199" s="1"/>
      <c r="AFY199" s="1"/>
      <c r="AFZ199" s="1"/>
      <c r="AGA199" s="1"/>
      <c r="AGB199" s="1"/>
      <c r="AGC199" s="1"/>
      <c r="AGD199" s="1"/>
      <c r="AGE199" s="1"/>
      <c r="AGF199" s="1"/>
      <c r="AGG199" s="1"/>
      <c r="AGH199" s="1"/>
      <c r="AGI199" s="1"/>
      <c r="AGJ199" s="1"/>
      <c r="AGK199" s="1"/>
      <c r="AGL199" s="1"/>
      <c r="AGM199" s="1"/>
      <c r="AGN199" s="1"/>
      <c r="AGO199" s="1"/>
      <c r="AGP199" s="1"/>
      <c r="AGQ199" s="1"/>
      <c r="AGR199" s="1"/>
      <c r="AGS199" s="1"/>
      <c r="AGT199" s="1"/>
      <c r="AGU199" s="1"/>
      <c r="AGV199" s="1"/>
      <c r="AGW199" s="1"/>
      <c r="AGX199" s="1"/>
      <c r="AGY199" s="1"/>
      <c r="AGZ199" s="1"/>
      <c r="AHA199" s="1"/>
      <c r="AHB199" s="1"/>
      <c r="AHC199" s="1"/>
      <c r="AHD199" s="1"/>
      <c r="AHE199" s="1"/>
      <c r="AHF199" s="1"/>
      <c r="AHG199" s="1"/>
      <c r="AHH199" s="1"/>
      <c r="AHI199" s="1"/>
      <c r="AHJ199" s="1"/>
      <c r="AHK199" s="1"/>
      <c r="AHL199" s="1"/>
      <c r="AHM199" s="1"/>
      <c r="AHN199" s="1"/>
      <c r="AHO199" s="1"/>
      <c r="AHP199" s="1"/>
      <c r="AHQ199" s="1"/>
      <c r="AHR199" s="1"/>
      <c r="AHS199" s="1"/>
      <c r="AHT199" s="1"/>
      <c r="AHU199" s="1"/>
      <c r="AHV199" s="1"/>
      <c r="AHW199" s="1"/>
      <c r="AHX199" s="1"/>
      <c r="AHY199" s="1"/>
      <c r="AHZ199" s="1"/>
      <c r="AIA199" s="1"/>
      <c r="AIB199" s="1"/>
      <c r="AIC199" s="1"/>
      <c r="AID199" s="1"/>
      <c r="AIE199" s="1"/>
      <c r="AIF199" s="1"/>
      <c r="AIG199" s="1"/>
      <c r="AIH199" s="1"/>
      <c r="AII199" s="1"/>
      <c r="AIJ199" s="1"/>
      <c r="AIK199" s="1"/>
      <c r="AIL199" s="1"/>
      <c r="AIM199" s="1"/>
      <c r="AIN199" s="1"/>
      <c r="AIO199" s="1"/>
      <c r="AIP199" s="1"/>
      <c r="AIQ199" s="1"/>
      <c r="AIR199" s="1"/>
      <c r="AIS199" s="1"/>
      <c r="AIT199" s="1"/>
      <c r="AIU199" s="1"/>
      <c r="AIV199" s="1"/>
      <c r="AIW199" s="1"/>
      <c r="AIX199" s="1"/>
      <c r="AIY199" s="1"/>
      <c r="AIZ199" s="1"/>
      <c r="AJA199" s="1"/>
      <c r="AJB199" s="1"/>
      <c r="AJC199" s="1"/>
      <c r="AJD199" s="1"/>
      <c r="AJE199" s="1"/>
      <c r="AJF199" s="1"/>
      <c r="AJG199" s="1"/>
      <c r="AJH199" s="1"/>
      <c r="AJI199" s="1"/>
      <c r="AJJ199" s="1"/>
      <c r="AJK199" s="1"/>
      <c r="AJL199" s="1"/>
      <c r="AJM199" s="1"/>
      <c r="AJN199" s="1"/>
      <c r="AJO199" s="1"/>
      <c r="AJP199" s="1"/>
      <c r="AJQ199" s="1"/>
      <c r="AJR199" s="1"/>
      <c r="AJS199" s="1"/>
      <c r="AJT199" s="1"/>
      <c r="AJU199" s="1"/>
      <c r="AJV199" s="1"/>
      <c r="AJW199" s="1"/>
      <c r="AJX199" s="1"/>
      <c r="AJY199" s="1"/>
      <c r="AJZ199" s="1"/>
      <c r="AKA199" s="1"/>
      <c r="AKB199" s="1"/>
      <c r="AKC199" s="1"/>
      <c r="AKD199" s="1"/>
      <c r="AKE199" s="1"/>
      <c r="AKF199" s="1"/>
      <c r="AKG199" s="1"/>
      <c r="AKH199" s="1"/>
      <c r="AKI199" s="1"/>
      <c r="AKJ199" s="1"/>
      <c r="AKK199" s="1"/>
      <c r="AKL199" s="1"/>
      <c r="AKM199" s="1"/>
      <c r="AKN199" s="1"/>
      <c r="AKO199" s="1"/>
      <c r="AKP199" s="1"/>
      <c r="AKQ199" s="1"/>
      <c r="AKR199" s="1"/>
      <c r="AKS199" s="1"/>
      <c r="AKT199" s="1"/>
      <c r="AKU199" s="1"/>
      <c r="AKV199" s="1"/>
      <c r="AKW199" s="1"/>
      <c r="AKX199" s="1"/>
      <c r="AKY199" s="1"/>
      <c r="AKZ199" s="1"/>
      <c r="ALA199" s="1"/>
      <c r="ALB199" s="1"/>
      <c r="ALC199" s="1"/>
      <c r="ALD199" s="1"/>
      <c r="ALE199" s="1"/>
      <c r="ALF199" s="1"/>
      <c r="ALG199" s="1"/>
      <c r="ALH199" s="1"/>
      <c r="ALI199" s="1"/>
      <c r="ALJ199" s="1"/>
      <c r="ALK199" s="1"/>
      <c r="ALL199" s="1"/>
      <c r="ALM199" s="1"/>
      <c r="ALN199" s="1"/>
      <c r="ALO199" s="1"/>
      <c r="ALP199" s="1"/>
      <c r="ALQ199" s="1"/>
      <c r="ALR199" s="1"/>
      <c r="ALS199" s="1"/>
      <c r="ALT199" s="1"/>
      <c r="ALU199" s="1"/>
      <c r="ALV199" s="1"/>
      <c r="ALW199" s="1"/>
      <c r="ALX199" s="1"/>
      <c r="ALY199" s="1"/>
      <c r="ALZ199" s="1"/>
      <c r="AMA199" s="1"/>
      <c r="AMB199" s="1"/>
      <c r="AMC199" s="1"/>
      <c r="AMD199" s="1"/>
      <c r="AME199" s="1"/>
      <c r="AMF199" s="1"/>
      <c r="AMG199" s="1"/>
      <c r="AMH199" s="1"/>
      <c r="AMI199" s="1"/>
      <c r="AMJ199" s="1"/>
      <c r="AMK199" s="1"/>
      <c r="AML199" s="1"/>
      <c r="AMM199" s="1"/>
      <c r="AMN199" s="1"/>
      <c r="AMO199" s="1"/>
      <c r="AMP199" s="1"/>
      <c r="AMQ199" s="1"/>
      <c r="AMR199" s="1"/>
      <c r="AMS199" s="1"/>
      <c r="AMT199" s="1"/>
      <c r="AMU199" s="1"/>
      <c r="AMV199" s="1"/>
      <c r="AMW199" s="1"/>
      <c r="AMX199" s="1"/>
      <c r="AMY199" s="1"/>
      <c r="AMZ199" s="1"/>
      <c r="ANA199" s="1"/>
      <c r="ANB199" s="1"/>
      <c r="ANC199" s="1"/>
      <c r="AND199" s="1"/>
      <c r="ANE199" s="1"/>
      <c r="ANF199" s="1"/>
      <c r="ANG199" s="1"/>
      <c r="ANH199" s="1"/>
      <c r="ANI199" s="1"/>
      <c r="ANJ199" s="1"/>
      <c r="ANK199" s="1"/>
      <c r="ANL199" s="1"/>
      <c r="ANM199" s="1"/>
      <c r="ANN199" s="1"/>
      <c r="ANO199" s="1"/>
      <c r="ANP199" s="1"/>
      <c r="ANQ199" s="1"/>
      <c r="ANR199" s="1"/>
      <c r="ANS199" s="1"/>
      <c r="ANT199" s="1"/>
      <c r="ANU199" s="1"/>
      <c r="ANV199" s="1"/>
      <c r="ANW199" s="1"/>
      <c r="ANX199" s="1"/>
      <c r="ANY199" s="1"/>
      <c r="ANZ199" s="1"/>
      <c r="AOA199" s="1"/>
      <c r="AOB199" s="1"/>
      <c r="AOC199" s="1"/>
      <c r="AOD199" s="1"/>
      <c r="AOE199" s="1"/>
      <c r="AOF199" s="1"/>
      <c r="AOG199" s="1"/>
      <c r="AOH199" s="1"/>
      <c r="AOI199" s="1"/>
      <c r="AOJ199" s="1"/>
      <c r="AOK199" s="1"/>
      <c r="AOL199" s="1"/>
      <c r="AOM199" s="1"/>
      <c r="AON199" s="1"/>
      <c r="AOO199" s="1"/>
      <c r="AOP199" s="1"/>
      <c r="AOQ199" s="1"/>
      <c r="AOR199" s="1"/>
      <c r="AOS199" s="1"/>
      <c r="AOT199" s="1"/>
      <c r="AOU199" s="1"/>
      <c r="AOV199" s="1"/>
      <c r="AOW199" s="1"/>
      <c r="AOX199" s="1"/>
      <c r="AOY199" s="1"/>
      <c r="AOZ199" s="1"/>
      <c r="APA199" s="1"/>
      <c r="APB199" s="1"/>
      <c r="APC199" s="1"/>
      <c r="APD199" s="1"/>
      <c r="APE199" s="1"/>
      <c r="APF199" s="1"/>
      <c r="APG199" s="1"/>
      <c r="APH199" s="1"/>
      <c r="API199" s="1"/>
      <c r="APJ199" s="1"/>
      <c r="APK199" s="1"/>
      <c r="APL199" s="1"/>
      <c r="APM199" s="1"/>
      <c r="APN199" s="1"/>
      <c r="APO199" s="1"/>
      <c r="APP199" s="1"/>
      <c r="APQ199" s="1"/>
      <c r="APR199" s="1"/>
      <c r="APS199" s="1"/>
      <c r="APT199" s="1"/>
      <c r="APU199" s="1"/>
      <c r="APV199" s="1"/>
      <c r="APW199" s="1"/>
      <c r="APX199" s="1"/>
      <c r="APY199" s="1"/>
      <c r="APZ199" s="1"/>
      <c r="AQA199" s="1"/>
      <c r="AQB199" s="1"/>
      <c r="AQC199" s="1"/>
      <c r="AQD199" s="1"/>
      <c r="AQE199" s="1"/>
      <c r="AQF199" s="1"/>
      <c r="AQG199" s="1"/>
      <c r="AQH199" s="1"/>
      <c r="AQI199" s="1"/>
      <c r="AQJ199" s="1"/>
      <c r="AQK199" s="1"/>
      <c r="AQL199" s="1"/>
      <c r="AQM199" s="1"/>
      <c r="AQN199" s="1"/>
      <c r="AQO199" s="1"/>
      <c r="AQP199" s="1"/>
      <c r="AQQ199" s="1"/>
      <c r="AQR199" s="1"/>
      <c r="AQS199" s="1"/>
      <c r="AQT199" s="1"/>
      <c r="AQU199" s="1"/>
      <c r="AQV199" s="1"/>
      <c r="AQW199" s="1"/>
      <c r="AQX199" s="1"/>
      <c r="AQY199" s="1"/>
      <c r="AQZ199" s="1"/>
      <c r="ARA199" s="1"/>
      <c r="ARB199" s="1"/>
      <c r="ARC199" s="1"/>
      <c r="ARD199" s="1"/>
      <c r="ARE199" s="1"/>
      <c r="ARF199" s="1"/>
      <c r="ARG199" s="1"/>
      <c r="ARH199" s="1"/>
      <c r="ARI199" s="1"/>
      <c r="ARJ199" s="1"/>
      <c r="ARK199" s="1"/>
      <c r="ARL199" s="1"/>
      <c r="ARM199" s="1"/>
      <c r="ARN199" s="1"/>
      <c r="ARO199" s="1"/>
      <c r="ARP199" s="1"/>
      <c r="ARQ199" s="1"/>
      <c r="ARR199" s="1"/>
      <c r="ARS199" s="1"/>
      <c r="ART199" s="1"/>
      <c r="ARU199" s="1"/>
      <c r="ARV199" s="1"/>
      <c r="ARW199" s="1"/>
      <c r="ARX199" s="1"/>
      <c r="ARY199" s="1"/>
      <c r="ARZ199" s="1"/>
      <c r="ASA199" s="1"/>
      <c r="ASB199" s="1"/>
      <c r="ASC199" s="1"/>
      <c r="ASD199" s="1"/>
      <c r="ASE199" s="1"/>
      <c r="ASF199" s="1"/>
      <c r="ASG199" s="1"/>
      <c r="ASH199" s="1"/>
      <c r="ASI199" s="1"/>
      <c r="ASJ199" s="1"/>
      <c r="ASK199" s="1"/>
      <c r="ASL199" s="1"/>
      <c r="ASM199" s="1"/>
      <c r="ASN199" s="1"/>
      <c r="ASO199" s="1"/>
      <c r="ASP199" s="1"/>
      <c r="ASQ199" s="1"/>
      <c r="ASR199" s="1"/>
      <c r="ASS199" s="1"/>
      <c r="AST199" s="1"/>
      <c r="ASU199" s="1"/>
      <c r="ASV199" s="1"/>
      <c r="ASW199" s="1"/>
      <c r="ASX199" s="1"/>
      <c r="ASY199" s="1"/>
      <c r="ASZ199" s="1"/>
      <c r="ATA199" s="1"/>
      <c r="ATB199" s="1"/>
      <c r="ATC199" s="1"/>
      <c r="ATD199" s="1"/>
      <c r="ATE199" s="1"/>
      <c r="ATF199" s="1"/>
      <c r="ATG199" s="1"/>
      <c r="ATH199" s="1"/>
      <c r="ATI199" s="1"/>
      <c r="ATJ199" s="1"/>
      <c r="ATK199" s="1"/>
      <c r="ATL199" s="1"/>
      <c r="ATM199" s="1"/>
      <c r="ATN199" s="1"/>
      <c r="ATO199" s="1"/>
      <c r="ATP199" s="1"/>
      <c r="ATQ199" s="1"/>
      <c r="ATR199" s="1"/>
      <c r="ATS199" s="1"/>
      <c r="ATT199" s="1"/>
      <c r="ATU199" s="1"/>
      <c r="ATV199" s="1"/>
      <c r="ATW199" s="1"/>
      <c r="ATX199" s="1"/>
      <c r="ATY199" s="1"/>
      <c r="ATZ199" s="1"/>
      <c r="AUA199" s="1"/>
      <c r="AUB199" s="1"/>
      <c r="AUC199" s="1"/>
      <c r="AUD199" s="1"/>
      <c r="AUE199" s="1"/>
      <c r="AUF199" s="1"/>
      <c r="AUG199" s="1"/>
      <c r="AUH199" s="1"/>
      <c r="AUI199" s="1"/>
      <c r="AUJ199" s="1"/>
      <c r="AUK199" s="1"/>
    </row>
    <row r="200" spans="1:1233" s="519" customFormat="1" ht="14.25">
      <c r="A200" s="53"/>
      <c r="B200" s="98" t="str">
        <f>IF('Client Info'!$F$121="Yes",'Client Info'!$F$61,"N/A")</f>
        <v>N/A</v>
      </c>
      <c r="C200" s="99" t="str">
        <f>IF(B200="ISO 45001",'Client Info'!$B121,"N/A")</f>
        <v>N/A</v>
      </c>
      <c r="D200" s="182"/>
      <c r="E200" s="839">
        <f>'Effective Employees'!F186</f>
        <v>0</v>
      </c>
      <c r="F200" s="831"/>
      <c r="G200" s="840">
        <f>BI$378</f>
        <v>0</v>
      </c>
      <c r="H200" s="840">
        <f ca="1">(1/3)*BI378*T200*V200*X200*Z200</f>
        <v>0</v>
      </c>
      <c r="I200" s="840">
        <f ca="1">(2/3)*BI378*T200*V200*X200*Z200</f>
        <v>0</v>
      </c>
      <c r="J200" s="840" t="e">
        <f ca="1">BI379*T200*V200*X200*Z200/$AA$10</f>
        <v>#N/A</v>
      </c>
      <c r="K200" s="840">
        <f>IF($K$19="",0,BI379*T200*V200*X200*Z200/$AA$10)</f>
        <v>0</v>
      </c>
      <c r="L200" s="840">
        <f>IF($L$19="",0,BI379*T200*V200*X200*Z200/$AA$10)</f>
        <v>0</v>
      </c>
      <c r="M200" s="841" t="e">
        <f ca="1">IF($M$19="",0,BI379*T200*V200*X200*Z200/$AA$10)</f>
        <v>#N/A</v>
      </c>
      <c r="N200" s="841" t="e">
        <f ca="1">BI379*T200*V200*X200*Z200/$AA$10</f>
        <v>#N/A</v>
      </c>
      <c r="O200" s="842">
        <f ca="1">BI380*T200*V200*X200*Z200</f>
        <v>0</v>
      </c>
      <c r="P200" s="53"/>
      <c r="Q200" s="53"/>
      <c r="R200" s="67"/>
      <c r="S200" s="709">
        <f>1</f>
        <v>1</v>
      </c>
      <c r="T200" s="709">
        <f t="shared" si="123"/>
        <v>1</v>
      </c>
      <c r="U200" s="710">
        <f ca="1">'Adjustment Factors'!BC569</f>
        <v>0</v>
      </c>
      <c r="V200" s="711">
        <f t="shared" ca="1" si="124"/>
        <v>1</v>
      </c>
      <c r="W200" s="712">
        <f>-'Client Info'!$C$55/100</f>
        <v>0</v>
      </c>
      <c r="X200" s="712">
        <f t="shared" si="125"/>
        <v>1</v>
      </c>
      <c r="Y200" s="712">
        <f>IF(Overview!$C$15="Yes",1,0)</f>
        <v>0</v>
      </c>
      <c r="Z200" s="712">
        <f>IF(Y200=1,IF('Integrated Reduction'!$C$29="",1,('Integrated Reduction'!$C$29/100+1)),1)</f>
        <v>1</v>
      </c>
      <c r="AA200" s="712">
        <f>IF(Sampling!F208="Yes",1,0)</f>
        <v>0</v>
      </c>
      <c r="AB200" s="712">
        <f>IF(Sampling!L208="Yes",1,0)</f>
        <v>0</v>
      </c>
      <c r="AC200" s="712">
        <f>IF(Sampling!G208="Yes",1,0)</f>
        <v>0</v>
      </c>
      <c r="AD200" s="712">
        <f>IF(Sampling!H208="Yes",1,0)</f>
        <v>0</v>
      </c>
      <c r="AE200" s="712">
        <f>IF(Sampling!I208="Yes",1,0)</f>
        <v>0</v>
      </c>
      <c r="AF200" s="712">
        <f>IF(Sampling!J208="Yes",1,0)</f>
        <v>0</v>
      </c>
      <c r="AG200" s="713">
        <f>IF(Sampling!K208="Yes",1,0)</f>
        <v>0</v>
      </c>
      <c r="AH200" s="792">
        <f t="shared" ca="1" si="103"/>
        <v>0</v>
      </c>
      <c r="AI200" s="792">
        <f t="shared" ca="1" si="102"/>
        <v>0</v>
      </c>
      <c r="AJ200" s="792" t="e">
        <f t="shared" ca="1" si="14"/>
        <v>#N/A</v>
      </c>
      <c r="AK200" s="792">
        <f t="shared" si="134"/>
        <v>0</v>
      </c>
      <c r="AL200" s="792">
        <f t="shared" si="135"/>
        <v>0</v>
      </c>
      <c r="AM200" s="792" t="e">
        <f t="shared" ca="1" si="136"/>
        <v>#N/A</v>
      </c>
      <c r="AN200" s="792" t="e">
        <f t="shared" ca="1" si="137"/>
        <v>#N/A</v>
      </c>
      <c r="AO200" s="792">
        <f t="shared" ca="1" si="104"/>
        <v>0</v>
      </c>
      <c r="AP200" s="792">
        <f t="shared" ca="1" si="105"/>
        <v>0</v>
      </c>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c r="ADD200" s="1"/>
      <c r="ADE200" s="1"/>
      <c r="ADF200" s="1"/>
      <c r="ADG200" s="1"/>
      <c r="ADH200" s="1"/>
      <c r="ADI200" s="1"/>
      <c r="ADJ200" s="1"/>
      <c r="ADK200" s="1"/>
      <c r="ADL200" s="1"/>
      <c r="ADM200" s="1"/>
      <c r="ADN200" s="1"/>
      <c r="ADO200" s="1"/>
      <c r="ADP200" s="1"/>
      <c r="ADQ200" s="1"/>
      <c r="ADR200" s="1"/>
      <c r="ADS200" s="1"/>
      <c r="ADT200" s="1"/>
      <c r="ADU200" s="1"/>
      <c r="ADV200" s="1"/>
      <c r="ADW200" s="1"/>
      <c r="ADX200" s="1"/>
      <c r="ADY200" s="1"/>
      <c r="ADZ200" s="1"/>
      <c r="AEA200" s="1"/>
      <c r="AEB200" s="1"/>
      <c r="AEC200" s="1"/>
      <c r="AED200" s="1"/>
      <c r="AEE200" s="1"/>
      <c r="AEF200" s="1"/>
      <c r="AEG200" s="1"/>
      <c r="AEH200" s="1"/>
      <c r="AEI200" s="1"/>
      <c r="AEJ200" s="1"/>
      <c r="AEK200" s="1"/>
      <c r="AEL200" s="1"/>
      <c r="AEM200" s="1"/>
      <c r="AEN200" s="1"/>
      <c r="AEO200" s="1"/>
      <c r="AEP200" s="1"/>
      <c r="AEQ200" s="1"/>
      <c r="AER200" s="1"/>
      <c r="AES200" s="1"/>
      <c r="AET200" s="1"/>
      <c r="AEU200" s="1"/>
      <c r="AEV200" s="1"/>
      <c r="AEW200" s="1"/>
      <c r="AEX200" s="1"/>
      <c r="AEY200" s="1"/>
      <c r="AEZ200" s="1"/>
      <c r="AFA200" s="1"/>
      <c r="AFB200" s="1"/>
      <c r="AFC200" s="1"/>
      <c r="AFD200" s="1"/>
      <c r="AFE200" s="1"/>
      <c r="AFF200" s="1"/>
      <c r="AFG200" s="1"/>
      <c r="AFH200" s="1"/>
      <c r="AFI200" s="1"/>
      <c r="AFJ200" s="1"/>
      <c r="AFK200" s="1"/>
      <c r="AFL200" s="1"/>
      <c r="AFM200" s="1"/>
      <c r="AFN200" s="1"/>
      <c r="AFO200" s="1"/>
      <c r="AFP200" s="1"/>
      <c r="AFQ200" s="1"/>
      <c r="AFR200" s="1"/>
      <c r="AFS200" s="1"/>
      <c r="AFT200" s="1"/>
      <c r="AFU200" s="1"/>
      <c r="AFV200" s="1"/>
      <c r="AFW200" s="1"/>
      <c r="AFX200" s="1"/>
      <c r="AFY200" s="1"/>
      <c r="AFZ200" s="1"/>
      <c r="AGA200" s="1"/>
      <c r="AGB200" s="1"/>
      <c r="AGC200" s="1"/>
      <c r="AGD200" s="1"/>
      <c r="AGE200" s="1"/>
      <c r="AGF200" s="1"/>
      <c r="AGG200" s="1"/>
      <c r="AGH200" s="1"/>
      <c r="AGI200" s="1"/>
      <c r="AGJ200" s="1"/>
      <c r="AGK200" s="1"/>
      <c r="AGL200" s="1"/>
      <c r="AGM200" s="1"/>
      <c r="AGN200" s="1"/>
      <c r="AGO200" s="1"/>
      <c r="AGP200" s="1"/>
      <c r="AGQ200" s="1"/>
      <c r="AGR200" s="1"/>
      <c r="AGS200" s="1"/>
      <c r="AGT200" s="1"/>
      <c r="AGU200" s="1"/>
      <c r="AGV200" s="1"/>
      <c r="AGW200" s="1"/>
      <c r="AGX200" s="1"/>
      <c r="AGY200" s="1"/>
      <c r="AGZ200" s="1"/>
      <c r="AHA200" s="1"/>
      <c r="AHB200" s="1"/>
      <c r="AHC200" s="1"/>
      <c r="AHD200" s="1"/>
      <c r="AHE200" s="1"/>
      <c r="AHF200" s="1"/>
      <c r="AHG200" s="1"/>
      <c r="AHH200" s="1"/>
      <c r="AHI200" s="1"/>
      <c r="AHJ200" s="1"/>
      <c r="AHK200" s="1"/>
      <c r="AHL200" s="1"/>
      <c r="AHM200" s="1"/>
      <c r="AHN200" s="1"/>
      <c r="AHO200" s="1"/>
      <c r="AHP200" s="1"/>
      <c r="AHQ200" s="1"/>
      <c r="AHR200" s="1"/>
      <c r="AHS200" s="1"/>
      <c r="AHT200" s="1"/>
      <c r="AHU200" s="1"/>
      <c r="AHV200" s="1"/>
      <c r="AHW200" s="1"/>
      <c r="AHX200" s="1"/>
      <c r="AHY200" s="1"/>
      <c r="AHZ200" s="1"/>
      <c r="AIA200" s="1"/>
      <c r="AIB200" s="1"/>
      <c r="AIC200" s="1"/>
      <c r="AID200" s="1"/>
      <c r="AIE200" s="1"/>
      <c r="AIF200" s="1"/>
      <c r="AIG200" s="1"/>
      <c r="AIH200" s="1"/>
      <c r="AII200" s="1"/>
      <c r="AIJ200" s="1"/>
      <c r="AIK200" s="1"/>
      <c r="AIL200" s="1"/>
      <c r="AIM200" s="1"/>
      <c r="AIN200" s="1"/>
      <c r="AIO200" s="1"/>
      <c r="AIP200" s="1"/>
      <c r="AIQ200" s="1"/>
      <c r="AIR200" s="1"/>
      <c r="AIS200" s="1"/>
      <c r="AIT200" s="1"/>
      <c r="AIU200" s="1"/>
      <c r="AIV200" s="1"/>
      <c r="AIW200" s="1"/>
      <c r="AIX200" s="1"/>
      <c r="AIY200" s="1"/>
      <c r="AIZ200" s="1"/>
      <c r="AJA200" s="1"/>
      <c r="AJB200" s="1"/>
      <c r="AJC200" s="1"/>
      <c r="AJD200" s="1"/>
      <c r="AJE200" s="1"/>
      <c r="AJF200" s="1"/>
      <c r="AJG200" s="1"/>
      <c r="AJH200" s="1"/>
      <c r="AJI200" s="1"/>
      <c r="AJJ200" s="1"/>
      <c r="AJK200" s="1"/>
      <c r="AJL200" s="1"/>
      <c r="AJM200" s="1"/>
      <c r="AJN200" s="1"/>
      <c r="AJO200" s="1"/>
      <c r="AJP200" s="1"/>
      <c r="AJQ200" s="1"/>
      <c r="AJR200" s="1"/>
      <c r="AJS200" s="1"/>
      <c r="AJT200" s="1"/>
      <c r="AJU200" s="1"/>
      <c r="AJV200" s="1"/>
      <c r="AJW200" s="1"/>
      <c r="AJX200" s="1"/>
      <c r="AJY200" s="1"/>
      <c r="AJZ200" s="1"/>
      <c r="AKA200" s="1"/>
      <c r="AKB200" s="1"/>
      <c r="AKC200" s="1"/>
      <c r="AKD200" s="1"/>
      <c r="AKE200" s="1"/>
      <c r="AKF200" s="1"/>
      <c r="AKG200" s="1"/>
      <c r="AKH200" s="1"/>
      <c r="AKI200" s="1"/>
      <c r="AKJ200" s="1"/>
      <c r="AKK200" s="1"/>
      <c r="AKL200" s="1"/>
      <c r="AKM200" s="1"/>
      <c r="AKN200" s="1"/>
      <c r="AKO200" s="1"/>
      <c r="AKP200" s="1"/>
      <c r="AKQ200" s="1"/>
      <c r="AKR200" s="1"/>
      <c r="AKS200" s="1"/>
      <c r="AKT200" s="1"/>
      <c r="AKU200" s="1"/>
      <c r="AKV200" s="1"/>
      <c r="AKW200" s="1"/>
      <c r="AKX200" s="1"/>
      <c r="AKY200" s="1"/>
      <c r="AKZ200" s="1"/>
      <c r="ALA200" s="1"/>
      <c r="ALB200" s="1"/>
      <c r="ALC200" s="1"/>
      <c r="ALD200" s="1"/>
      <c r="ALE200" s="1"/>
      <c r="ALF200" s="1"/>
      <c r="ALG200" s="1"/>
      <c r="ALH200" s="1"/>
      <c r="ALI200" s="1"/>
      <c r="ALJ200" s="1"/>
      <c r="ALK200" s="1"/>
      <c r="ALL200" s="1"/>
      <c r="ALM200" s="1"/>
      <c r="ALN200" s="1"/>
      <c r="ALO200" s="1"/>
      <c r="ALP200" s="1"/>
      <c r="ALQ200" s="1"/>
      <c r="ALR200" s="1"/>
      <c r="ALS200" s="1"/>
      <c r="ALT200" s="1"/>
      <c r="ALU200" s="1"/>
      <c r="ALV200" s="1"/>
      <c r="ALW200" s="1"/>
      <c r="ALX200" s="1"/>
      <c r="ALY200" s="1"/>
      <c r="ALZ200" s="1"/>
      <c r="AMA200" s="1"/>
      <c r="AMB200" s="1"/>
      <c r="AMC200" s="1"/>
      <c r="AMD200" s="1"/>
      <c r="AME200" s="1"/>
      <c r="AMF200" s="1"/>
      <c r="AMG200" s="1"/>
      <c r="AMH200" s="1"/>
      <c r="AMI200" s="1"/>
      <c r="AMJ200" s="1"/>
      <c r="AMK200" s="1"/>
      <c r="AML200" s="1"/>
      <c r="AMM200" s="1"/>
      <c r="AMN200" s="1"/>
      <c r="AMO200" s="1"/>
      <c r="AMP200" s="1"/>
      <c r="AMQ200" s="1"/>
      <c r="AMR200" s="1"/>
      <c r="AMS200" s="1"/>
      <c r="AMT200" s="1"/>
      <c r="AMU200" s="1"/>
      <c r="AMV200" s="1"/>
      <c r="AMW200" s="1"/>
      <c r="AMX200" s="1"/>
      <c r="AMY200" s="1"/>
      <c r="AMZ200" s="1"/>
      <c r="ANA200" s="1"/>
      <c r="ANB200" s="1"/>
      <c r="ANC200" s="1"/>
      <c r="AND200" s="1"/>
      <c r="ANE200" s="1"/>
      <c r="ANF200" s="1"/>
      <c r="ANG200" s="1"/>
      <c r="ANH200" s="1"/>
      <c r="ANI200" s="1"/>
      <c r="ANJ200" s="1"/>
      <c r="ANK200" s="1"/>
      <c r="ANL200" s="1"/>
      <c r="ANM200" s="1"/>
      <c r="ANN200" s="1"/>
      <c r="ANO200" s="1"/>
      <c r="ANP200" s="1"/>
      <c r="ANQ200" s="1"/>
      <c r="ANR200" s="1"/>
      <c r="ANS200" s="1"/>
      <c r="ANT200" s="1"/>
      <c r="ANU200" s="1"/>
      <c r="ANV200" s="1"/>
      <c r="ANW200" s="1"/>
      <c r="ANX200" s="1"/>
      <c r="ANY200" s="1"/>
      <c r="ANZ200" s="1"/>
      <c r="AOA200" s="1"/>
      <c r="AOB200" s="1"/>
      <c r="AOC200" s="1"/>
      <c r="AOD200" s="1"/>
      <c r="AOE200" s="1"/>
      <c r="AOF200" s="1"/>
      <c r="AOG200" s="1"/>
      <c r="AOH200" s="1"/>
      <c r="AOI200" s="1"/>
      <c r="AOJ200" s="1"/>
      <c r="AOK200" s="1"/>
      <c r="AOL200" s="1"/>
      <c r="AOM200" s="1"/>
      <c r="AON200" s="1"/>
      <c r="AOO200" s="1"/>
      <c r="AOP200" s="1"/>
      <c r="AOQ200" s="1"/>
      <c r="AOR200" s="1"/>
      <c r="AOS200" s="1"/>
      <c r="AOT200" s="1"/>
      <c r="AOU200" s="1"/>
      <c r="AOV200" s="1"/>
      <c r="AOW200" s="1"/>
      <c r="AOX200" s="1"/>
      <c r="AOY200" s="1"/>
      <c r="AOZ200" s="1"/>
      <c r="APA200" s="1"/>
      <c r="APB200" s="1"/>
      <c r="APC200" s="1"/>
      <c r="APD200" s="1"/>
      <c r="APE200" s="1"/>
      <c r="APF200" s="1"/>
      <c r="APG200" s="1"/>
      <c r="APH200" s="1"/>
      <c r="API200" s="1"/>
      <c r="APJ200" s="1"/>
      <c r="APK200" s="1"/>
      <c r="APL200" s="1"/>
      <c r="APM200" s="1"/>
      <c r="APN200" s="1"/>
      <c r="APO200" s="1"/>
      <c r="APP200" s="1"/>
      <c r="APQ200" s="1"/>
      <c r="APR200" s="1"/>
      <c r="APS200" s="1"/>
      <c r="APT200" s="1"/>
      <c r="APU200" s="1"/>
      <c r="APV200" s="1"/>
      <c r="APW200" s="1"/>
      <c r="APX200" s="1"/>
      <c r="APY200" s="1"/>
      <c r="APZ200" s="1"/>
      <c r="AQA200" s="1"/>
      <c r="AQB200" s="1"/>
      <c r="AQC200" s="1"/>
      <c r="AQD200" s="1"/>
      <c r="AQE200" s="1"/>
      <c r="AQF200" s="1"/>
      <c r="AQG200" s="1"/>
      <c r="AQH200" s="1"/>
      <c r="AQI200" s="1"/>
      <c r="AQJ200" s="1"/>
      <c r="AQK200" s="1"/>
      <c r="AQL200" s="1"/>
      <c r="AQM200" s="1"/>
      <c r="AQN200" s="1"/>
      <c r="AQO200" s="1"/>
      <c r="AQP200" s="1"/>
      <c r="AQQ200" s="1"/>
      <c r="AQR200" s="1"/>
      <c r="AQS200" s="1"/>
      <c r="AQT200" s="1"/>
      <c r="AQU200" s="1"/>
      <c r="AQV200" s="1"/>
      <c r="AQW200" s="1"/>
      <c r="AQX200" s="1"/>
      <c r="AQY200" s="1"/>
      <c r="AQZ200" s="1"/>
      <c r="ARA200" s="1"/>
      <c r="ARB200" s="1"/>
      <c r="ARC200" s="1"/>
      <c r="ARD200" s="1"/>
      <c r="ARE200" s="1"/>
      <c r="ARF200" s="1"/>
      <c r="ARG200" s="1"/>
      <c r="ARH200" s="1"/>
      <c r="ARI200" s="1"/>
      <c r="ARJ200" s="1"/>
      <c r="ARK200" s="1"/>
      <c r="ARL200" s="1"/>
      <c r="ARM200" s="1"/>
      <c r="ARN200" s="1"/>
      <c r="ARO200" s="1"/>
      <c r="ARP200" s="1"/>
      <c r="ARQ200" s="1"/>
      <c r="ARR200" s="1"/>
      <c r="ARS200" s="1"/>
      <c r="ART200" s="1"/>
      <c r="ARU200" s="1"/>
      <c r="ARV200" s="1"/>
      <c r="ARW200" s="1"/>
      <c r="ARX200" s="1"/>
      <c r="ARY200" s="1"/>
      <c r="ARZ200" s="1"/>
      <c r="ASA200" s="1"/>
      <c r="ASB200" s="1"/>
      <c r="ASC200" s="1"/>
      <c r="ASD200" s="1"/>
      <c r="ASE200" s="1"/>
      <c r="ASF200" s="1"/>
      <c r="ASG200" s="1"/>
      <c r="ASH200" s="1"/>
      <c r="ASI200" s="1"/>
      <c r="ASJ200" s="1"/>
      <c r="ASK200" s="1"/>
      <c r="ASL200" s="1"/>
      <c r="ASM200" s="1"/>
      <c r="ASN200" s="1"/>
      <c r="ASO200" s="1"/>
      <c r="ASP200" s="1"/>
      <c r="ASQ200" s="1"/>
      <c r="ASR200" s="1"/>
      <c r="ASS200" s="1"/>
      <c r="AST200" s="1"/>
      <c r="ASU200" s="1"/>
      <c r="ASV200" s="1"/>
      <c r="ASW200" s="1"/>
      <c r="ASX200" s="1"/>
      <c r="ASY200" s="1"/>
      <c r="ASZ200" s="1"/>
      <c r="ATA200" s="1"/>
      <c r="ATB200" s="1"/>
      <c r="ATC200" s="1"/>
      <c r="ATD200" s="1"/>
      <c r="ATE200" s="1"/>
      <c r="ATF200" s="1"/>
      <c r="ATG200" s="1"/>
      <c r="ATH200" s="1"/>
      <c r="ATI200" s="1"/>
      <c r="ATJ200" s="1"/>
      <c r="ATK200" s="1"/>
      <c r="ATL200" s="1"/>
      <c r="ATM200" s="1"/>
      <c r="ATN200" s="1"/>
      <c r="ATO200" s="1"/>
      <c r="ATP200" s="1"/>
      <c r="ATQ200" s="1"/>
      <c r="ATR200" s="1"/>
      <c r="ATS200" s="1"/>
      <c r="ATT200" s="1"/>
      <c r="ATU200" s="1"/>
      <c r="ATV200" s="1"/>
      <c r="ATW200" s="1"/>
      <c r="ATX200" s="1"/>
      <c r="ATY200" s="1"/>
      <c r="ATZ200" s="1"/>
      <c r="AUA200" s="1"/>
      <c r="AUB200" s="1"/>
      <c r="AUC200" s="1"/>
      <c r="AUD200" s="1"/>
      <c r="AUE200" s="1"/>
      <c r="AUF200" s="1"/>
      <c r="AUG200" s="1"/>
      <c r="AUH200" s="1"/>
      <c r="AUI200" s="1"/>
      <c r="AUJ200" s="1"/>
      <c r="AUK200" s="1"/>
    </row>
    <row r="201" spans="1:1233" s="519" customFormat="1" ht="14.25">
      <c r="A201" s="53"/>
      <c r="B201" s="95" t="str">
        <f>IF('Client Info'!$D$122="Yes",'Client Info'!$D$61,"N/A")</f>
        <v>N/A</v>
      </c>
      <c r="C201" s="96" t="str">
        <f>IF(B201="ISO 9001",'Client Info'!$B122,"N/A")</f>
        <v>N/A</v>
      </c>
      <c r="D201" s="180"/>
      <c r="E201" s="843">
        <f>'Effective Employees'!F187</f>
        <v>0</v>
      </c>
      <c r="F201" s="831"/>
      <c r="G201" s="832">
        <f>BJ$345</f>
        <v>0</v>
      </c>
      <c r="H201" s="832">
        <f ca="1">(1/3)*BJ345*T201*V201*X201*Z201</f>
        <v>0</v>
      </c>
      <c r="I201" s="832">
        <f ca="1">(2/3)*BJ345*T201*V201*X201*Z201</f>
        <v>0</v>
      </c>
      <c r="J201" s="832" t="e">
        <f ca="1">BJ346*T201*V201*X201*Z201/$AA$10</f>
        <v>#N/A</v>
      </c>
      <c r="K201" s="832">
        <f>IF($K$19="",0,BJ346*T201*V201*X201*Z201/$AA$10)</f>
        <v>0</v>
      </c>
      <c r="L201" s="832">
        <f>IF($L$19="",0,BJ346*T201*V201*X201*Z201/$AA$10)</f>
        <v>0</v>
      </c>
      <c r="M201" s="833" t="e">
        <f ca="1">IF($M$19="",0,BJ346*T201*V201*X201*Z201/$AA$10)</f>
        <v>#N/A</v>
      </c>
      <c r="N201" s="844" t="e">
        <f ca="1">BJ346*T201*V201*X201*Z201/$AA$10</f>
        <v>#N/A</v>
      </c>
      <c r="O201" s="436">
        <f ca="1">BJ347*T201*V201*X201*Z201</f>
        <v>0</v>
      </c>
      <c r="P201" s="53"/>
      <c r="Q201" s="53"/>
      <c r="R201" s="67"/>
      <c r="S201" s="702">
        <f>1</f>
        <v>1</v>
      </c>
      <c r="T201" s="702">
        <f t="shared" si="123"/>
        <v>1</v>
      </c>
      <c r="U201" s="703">
        <f ca="1">'Adjustment Factors'!AA570</f>
        <v>0</v>
      </c>
      <c r="V201" s="704">
        <f t="shared" ca="1" si="124"/>
        <v>1</v>
      </c>
      <c r="W201" s="705">
        <f>-'Client Info'!$C$55/100</f>
        <v>0</v>
      </c>
      <c r="X201" s="705">
        <f t="shared" si="125"/>
        <v>1</v>
      </c>
      <c r="Y201" s="705">
        <f>IF(Overview!$C$13="Yes",1,0)</f>
        <v>0</v>
      </c>
      <c r="Z201" s="705">
        <f>IF(Y201=1,IF('Integrated Reduction'!$C$29="",1,('Integrated Reduction'!$C$29/100+1)),1)</f>
        <v>1</v>
      </c>
      <c r="AA201" s="705">
        <f>IF(Sampling!F209="Yes",1,0)</f>
        <v>0</v>
      </c>
      <c r="AB201" s="705">
        <f>IF(Sampling!L209="Yes",1,0)</f>
        <v>0</v>
      </c>
      <c r="AC201" s="705">
        <f>IF(Sampling!G209="Yes",1,0)</f>
        <v>0</v>
      </c>
      <c r="AD201" s="705">
        <f>IF(Sampling!H209="Yes",1,0)</f>
        <v>0</v>
      </c>
      <c r="AE201" s="705">
        <f>IF(Sampling!I209="Yes",1,0)</f>
        <v>0</v>
      </c>
      <c r="AF201" s="705">
        <f>IF(Sampling!J209="Yes",1,0)</f>
        <v>0</v>
      </c>
      <c r="AG201" s="706">
        <f>IF(Sampling!K209="Yes",1,0)</f>
        <v>0</v>
      </c>
      <c r="AH201" s="790">
        <f t="shared" ca="1" si="103"/>
        <v>0</v>
      </c>
      <c r="AI201" s="790">
        <f t="shared" ca="1" si="102"/>
        <v>0</v>
      </c>
      <c r="AJ201" s="790" t="e">
        <f t="shared" ca="1" si="14"/>
        <v>#N/A</v>
      </c>
      <c r="AK201" s="790">
        <f t="shared" ref="AK201:AN206" si="138">K201*AD201</f>
        <v>0</v>
      </c>
      <c r="AL201" s="790">
        <f t="shared" si="138"/>
        <v>0</v>
      </c>
      <c r="AM201" s="790" t="e">
        <f t="shared" ca="1" si="138"/>
        <v>#N/A</v>
      </c>
      <c r="AN201" s="790" t="e">
        <f t="shared" ca="1" si="138"/>
        <v>#N/A</v>
      </c>
      <c r="AO201" s="790">
        <f t="shared" ca="1" si="104"/>
        <v>0</v>
      </c>
      <c r="AP201" s="790">
        <f t="shared" ca="1" si="105"/>
        <v>0</v>
      </c>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c r="ADD201" s="1"/>
      <c r="ADE201" s="1"/>
      <c r="ADF201" s="1"/>
      <c r="ADG201" s="1"/>
      <c r="ADH201" s="1"/>
      <c r="ADI201" s="1"/>
      <c r="ADJ201" s="1"/>
      <c r="ADK201" s="1"/>
      <c r="ADL201" s="1"/>
      <c r="ADM201" s="1"/>
      <c r="ADN201" s="1"/>
      <c r="ADO201" s="1"/>
      <c r="ADP201" s="1"/>
      <c r="ADQ201" s="1"/>
      <c r="ADR201" s="1"/>
      <c r="ADS201" s="1"/>
      <c r="ADT201" s="1"/>
      <c r="ADU201" s="1"/>
      <c r="ADV201" s="1"/>
      <c r="ADW201" s="1"/>
      <c r="ADX201" s="1"/>
      <c r="ADY201" s="1"/>
      <c r="ADZ201" s="1"/>
      <c r="AEA201" s="1"/>
      <c r="AEB201" s="1"/>
      <c r="AEC201" s="1"/>
      <c r="AED201" s="1"/>
      <c r="AEE201" s="1"/>
      <c r="AEF201" s="1"/>
      <c r="AEG201" s="1"/>
      <c r="AEH201" s="1"/>
      <c r="AEI201" s="1"/>
      <c r="AEJ201" s="1"/>
      <c r="AEK201" s="1"/>
      <c r="AEL201" s="1"/>
      <c r="AEM201" s="1"/>
      <c r="AEN201" s="1"/>
      <c r="AEO201" s="1"/>
      <c r="AEP201" s="1"/>
      <c r="AEQ201" s="1"/>
      <c r="AER201" s="1"/>
      <c r="AES201" s="1"/>
      <c r="AET201" s="1"/>
      <c r="AEU201" s="1"/>
      <c r="AEV201" s="1"/>
      <c r="AEW201" s="1"/>
      <c r="AEX201" s="1"/>
      <c r="AEY201" s="1"/>
      <c r="AEZ201" s="1"/>
      <c r="AFA201" s="1"/>
      <c r="AFB201" s="1"/>
      <c r="AFC201" s="1"/>
      <c r="AFD201" s="1"/>
      <c r="AFE201" s="1"/>
      <c r="AFF201" s="1"/>
      <c r="AFG201" s="1"/>
      <c r="AFH201" s="1"/>
      <c r="AFI201" s="1"/>
      <c r="AFJ201" s="1"/>
      <c r="AFK201" s="1"/>
      <c r="AFL201" s="1"/>
      <c r="AFM201" s="1"/>
      <c r="AFN201" s="1"/>
      <c r="AFO201" s="1"/>
      <c r="AFP201" s="1"/>
      <c r="AFQ201" s="1"/>
      <c r="AFR201" s="1"/>
      <c r="AFS201" s="1"/>
      <c r="AFT201" s="1"/>
      <c r="AFU201" s="1"/>
      <c r="AFV201" s="1"/>
      <c r="AFW201" s="1"/>
      <c r="AFX201" s="1"/>
      <c r="AFY201" s="1"/>
      <c r="AFZ201" s="1"/>
      <c r="AGA201" s="1"/>
      <c r="AGB201" s="1"/>
      <c r="AGC201" s="1"/>
      <c r="AGD201" s="1"/>
      <c r="AGE201" s="1"/>
      <c r="AGF201" s="1"/>
      <c r="AGG201" s="1"/>
      <c r="AGH201" s="1"/>
      <c r="AGI201" s="1"/>
      <c r="AGJ201" s="1"/>
      <c r="AGK201" s="1"/>
      <c r="AGL201" s="1"/>
      <c r="AGM201" s="1"/>
      <c r="AGN201" s="1"/>
      <c r="AGO201" s="1"/>
      <c r="AGP201" s="1"/>
      <c r="AGQ201" s="1"/>
      <c r="AGR201" s="1"/>
      <c r="AGS201" s="1"/>
      <c r="AGT201" s="1"/>
      <c r="AGU201" s="1"/>
      <c r="AGV201" s="1"/>
      <c r="AGW201" s="1"/>
      <c r="AGX201" s="1"/>
      <c r="AGY201" s="1"/>
      <c r="AGZ201" s="1"/>
      <c r="AHA201" s="1"/>
      <c r="AHB201" s="1"/>
      <c r="AHC201" s="1"/>
      <c r="AHD201" s="1"/>
      <c r="AHE201" s="1"/>
      <c r="AHF201" s="1"/>
      <c r="AHG201" s="1"/>
      <c r="AHH201" s="1"/>
      <c r="AHI201" s="1"/>
      <c r="AHJ201" s="1"/>
      <c r="AHK201" s="1"/>
      <c r="AHL201" s="1"/>
      <c r="AHM201" s="1"/>
      <c r="AHN201" s="1"/>
      <c r="AHO201" s="1"/>
      <c r="AHP201" s="1"/>
      <c r="AHQ201" s="1"/>
      <c r="AHR201" s="1"/>
      <c r="AHS201" s="1"/>
      <c r="AHT201" s="1"/>
      <c r="AHU201" s="1"/>
      <c r="AHV201" s="1"/>
      <c r="AHW201" s="1"/>
      <c r="AHX201" s="1"/>
      <c r="AHY201" s="1"/>
      <c r="AHZ201" s="1"/>
      <c r="AIA201" s="1"/>
      <c r="AIB201" s="1"/>
      <c r="AIC201" s="1"/>
      <c r="AID201" s="1"/>
      <c r="AIE201" s="1"/>
      <c r="AIF201" s="1"/>
      <c r="AIG201" s="1"/>
      <c r="AIH201" s="1"/>
      <c r="AII201" s="1"/>
      <c r="AIJ201" s="1"/>
      <c r="AIK201" s="1"/>
      <c r="AIL201" s="1"/>
      <c r="AIM201" s="1"/>
      <c r="AIN201" s="1"/>
      <c r="AIO201" s="1"/>
      <c r="AIP201" s="1"/>
      <c r="AIQ201" s="1"/>
      <c r="AIR201" s="1"/>
      <c r="AIS201" s="1"/>
      <c r="AIT201" s="1"/>
      <c r="AIU201" s="1"/>
      <c r="AIV201" s="1"/>
      <c r="AIW201" s="1"/>
      <c r="AIX201" s="1"/>
      <c r="AIY201" s="1"/>
      <c r="AIZ201" s="1"/>
      <c r="AJA201" s="1"/>
      <c r="AJB201" s="1"/>
      <c r="AJC201" s="1"/>
      <c r="AJD201" s="1"/>
      <c r="AJE201" s="1"/>
      <c r="AJF201" s="1"/>
      <c r="AJG201" s="1"/>
      <c r="AJH201" s="1"/>
      <c r="AJI201" s="1"/>
      <c r="AJJ201" s="1"/>
      <c r="AJK201" s="1"/>
      <c r="AJL201" s="1"/>
      <c r="AJM201" s="1"/>
      <c r="AJN201" s="1"/>
      <c r="AJO201" s="1"/>
      <c r="AJP201" s="1"/>
      <c r="AJQ201" s="1"/>
      <c r="AJR201" s="1"/>
      <c r="AJS201" s="1"/>
      <c r="AJT201" s="1"/>
      <c r="AJU201" s="1"/>
      <c r="AJV201" s="1"/>
      <c r="AJW201" s="1"/>
      <c r="AJX201" s="1"/>
      <c r="AJY201" s="1"/>
      <c r="AJZ201" s="1"/>
      <c r="AKA201" s="1"/>
      <c r="AKB201" s="1"/>
      <c r="AKC201" s="1"/>
      <c r="AKD201" s="1"/>
      <c r="AKE201" s="1"/>
      <c r="AKF201" s="1"/>
      <c r="AKG201" s="1"/>
      <c r="AKH201" s="1"/>
      <c r="AKI201" s="1"/>
      <c r="AKJ201" s="1"/>
      <c r="AKK201" s="1"/>
      <c r="AKL201" s="1"/>
      <c r="AKM201" s="1"/>
      <c r="AKN201" s="1"/>
      <c r="AKO201" s="1"/>
      <c r="AKP201" s="1"/>
      <c r="AKQ201" s="1"/>
      <c r="AKR201" s="1"/>
      <c r="AKS201" s="1"/>
      <c r="AKT201" s="1"/>
      <c r="AKU201" s="1"/>
      <c r="AKV201" s="1"/>
      <c r="AKW201" s="1"/>
      <c r="AKX201" s="1"/>
      <c r="AKY201" s="1"/>
      <c r="AKZ201" s="1"/>
      <c r="ALA201" s="1"/>
      <c r="ALB201" s="1"/>
      <c r="ALC201" s="1"/>
      <c r="ALD201" s="1"/>
      <c r="ALE201" s="1"/>
      <c r="ALF201" s="1"/>
      <c r="ALG201" s="1"/>
      <c r="ALH201" s="1"/>
      <c r="ALI201" s="1"/>
      <c r="ALJ201" s="1"/>
      <c r="ALK201" s="1"/>
      <c r="ALL201" s="1"/>
      <c r="ALM201" s="1"/>
      <c r="ALN201" s="1"/>
      <c r="ALO201" s="1"/>
      <c r="ALP201" s="1"/>
      <c r="ALQ201" s="1"/>
      <c r="ALR201" s="1"/>
      <c r="ALS201" s="1"/>
      <c r="ALT201" s="1"/>
      <c r="ALU201" s="1"/>
      <c r="ALV201" s="1"/>
      <c r="ALW201" s="1"/>
      <c r="ALX201" s="1"/>
      <c r="ALY201" s="1"/>
      <c r="ALZ201" s="1"/>
      <c r="AMA201" s="1"/>
      <c r="AMB201" s="1"/>
      <c r="AMC201" s="1"/>
      <c r="AMD201" s="1"/>
      <c r="AME201" s="1"/>
      <c r="AMF201" s="1"/>
      <c r="AMG201" s="1"/>
      <c r="AMH201" s="1"/>
      <c r="AMI201" s="1"/>
      <c r="AMJ201" s="1"/>
      <c r="AMK201" s="1"/>
      <c r="AML201" s="1"/>
      <c r="AMM201" s="1"/>
      <c r="AMN201" s="1"/>
      <c r="AMO201" s="1"/>
      <c r="AMP201" s="1"/>
      <c r="AMQ201" s="1"/>
      <c r="AMR201" s="1"/>
      <c r="AMS201" s="1"/>
      <c r="AMT201" s="1"/>
      <c r="AMU201" s="1"/>
      <c r="AMV201" s="1"/>
      <c r="AMW201" s="1"/>
      <c r="AMX201" s="1"/>
      <c r="AMY201" s="1"/>
      <c r="AMZ201" s="1"/>
      <c r="ANA201" s="1"/>
      <c r="ANB201" s="1"/>
      <c r="ANC201" s="1"/>
      <c r="AND201" s="1"/>
      <c r="ANE201" s="1"/>
      <c r="ANF201" s="1"/>
      <c r="ANG201" s="1"/>
      <c r="ANH201" s="1"/>
      <c r="ANI201" s="1"/>
      <c r="ANJ201" s="1"/>
      <c r="ANK201" s="1"/>
      <c r="ANL201" s="1"/>
      <c r="ANM201" s="1"/>
      <c r="ANN201" s="1"/>
      <c r="ANO201" s="1"/>
      <c r="ANP201" s="1"/>
      <c r="ANQ201" s="1"/>
      <c r="ANR201" s="1"/>
      <c r="ANS201" s="1"/>
      <c r="ANT201" s="1"/>
      <c r="ANU201" s="1"/>
      <c r="ANV201" s="1"/>
      <c r="ANW201" s="1"/>
      <c r="ANX201" s="1"/>
      <c r="ANY201" s="1"/>
      <c r="ANZ201" s="1"/>
      <c r="AOA201" s="1"/>
      <c r="AOB201" s="1"/>
      <c r="AOC201" s="1"/>
      <c r="AOD201" s="1"/>
      <c r="AOE201" s="1"/>
      <c r="AOF201" s="1"/>
      <c r="AOG201" s="1"/>
      <c r="AOH201" s="1"/>
      <c r="AOI201" s="1"/>
      <c r="AOJ201" s="1"/>
      <c r="AOK201" s="1"/>
      <c r="AOL201" s="1"/>
      <c r="AOM201" s="1"/>
      <c r="AON201" s="1"/>
      <c r="AOO201" s="1"/>
      <c r="AOP201" s="1"/>
      <c r="AOQ201" s="1"/>
      <c r="AOR201" s="1"/>
      <c r="AOS201" s="1"/>
      <c r="AOT201" s="1"/>
      <c r="AOU201" s="1"/>
      <c r="AOV201" s="1"/>
      <c r="AOW201" s="1"/>
      <c r="AOX201" s="1"/>
      <c r="AOY201" s="1"/>
      <c r="AOZ201" s="1"/>
      <c r="APA201" s="1"/>
      <c r="APB201" s="1"/>
      <c r="APC201" s="1"/>
      <c r="APD201" s="1"/>
      <c r="APE201" s="1"/>
      <c r="APF201" s="1"/>
      <c r="APG201" s="1"/>
      <c r="APH201" s="1"/>
      <c r="API201" s="1"/>
      <c r="APJ201" s="1"/>
      <c r="APK201" s="1"/>
      <c r="APL201" s="1"/>
      <c r="APM201" s="1"/>
      <c r="APN201" s="1"/>
      <c r="APO201" s="1"/>
      <c r="APP201" s="1"/>
      <c r="APQ201" s="1"/>
      <c r="APR201" s="1"/>
      <c r="APS201" s="1"/>
      <c r="APT201" s="1"/>
      <c r="APU201" s="1"/>
      <c r="APV201" s="1"/>
      <c r="APW201" s="1"/>
      <c r="APX201" s="1"/>
      <c r="APY201" s="1"/>
      <c r="APZ201" s="1"/>
      <c r="AQA201" s="1"/>
      <c r="AQB201" s="1"/>
      <c r="AQC201" s="1"/>
      <c r="AQD201" s="1"/>
      <c r="AQE201" s="1"/>
      <c r="AQF201" s="1"/>
      <c r="AQG201" s="1"/>
      <c r="AQH201" s="1"/>
      <c r="AQI201" s="1"/>
      <c r="AQJ201" s="1"/>
      <c r="AQK201" s="1"/>
      <c r="AQL201" s="1"/>
      <c r="AQM201" s="1"/>
      <c r="AQN201" s="1"/>
      <c r="AQO201" s="1"/>
      <c r="AQP201" s="1"/>
      <c r="AQQ201" s="1"/>
      <c r="AQR201" s="1"/>
      <c r="AQS201" s="1"/>
      <c r="AQT201" s="1"/>
      <c r="AQU201" s="1"/>
      <c r="AQV201" s="1"/>
      <c r="AQW201" s="1"/>
      <c r="AQX201" s="1"/>
      <c r="AQY201" s="1"/>
      <c r="AQZ201" s="1"/>
      <c r="ARA201" s="1"/>
      <c r="ARB201" s="1"/>
      <c r="ARC201" s="1"/>
      <c r="ARD201" s="1"/>
      <c r="ARE201" s="1"/>
      <c r="ARF201" s="1"/>
      <c r="ARG201" s="1"/>
      <c r="ARH201" s="1"/>
      <c r="ARI201" s="1"/>
      <c r="ARJ201" s="1"/>
      <c r="ARK201" s="1"/>
      <c r="ARL201" s="1"/>
      <c r="ARM201" s="1"/>
      <c r="ARN201" s="1"/>
      <c r="ARO201" s="1"/>
      <c r="ARP201" s="1"/>
      <c r="ARQ201" s="1"/>
      <c r="ARR201" s="1"/>
      <c r="ARS201" s="1"/>
      <c r="ART201" s="1"/>
      <c r="ARU201" s="1"/>
      <c r="ARV201" s="1"/>
      <c r="ARW201" s="1"/>
      <c r="ARX201" s="1"/>
      <c r="ARY201" s="1"/>
      <c r="ARZ201" s="1"/>
      <c r="ASA201" s="1"/>
      <c r="ASB201" s="1"/>
      <c r="ASC201" s="1"/>
      <c r="ASD201" s="1"/>
      <c r="ASE201" s="1"/>
      <c r="ASF201" s="1"/>
      <c r="ASG201" s="1"/>
      <c r="ASH201" s="1"/>
      <c r="ASI201" s="1"/>
      <c r="ASJ201" s="1"/>
      <c r="ASK201" s="1"/>
      <c r="ASL201" s="1"/>
      <c r="ASM201" s="1"/>
      <c r="ASN201" s="1"/>
      <c r="ASO201" s="1"/>
      <c r="ASP201" s="1"/>
      <c r="ASQ201" s="1"/>
      <c r="ASR201" s="1"/>
      <c r="ASS201" s="1"/>
      <c r="AST201" s="1"/>
      <c r="ASU201" s="1"/>
      <c r="ASV201" s="1"/>
      <c r="ASW201" s="1"/>
      <c r="ASX201" s="1"/>
      <c r="ASY201" s="1"/>
      <c r="ASZ201" s="1"/>
      <c r="ATA201" s="1"/>
      <c r="ATB201" s="1"/>
      <c r="ATC201" s="1"/>
      <c r="ATD201" s="1"/>
      <c r="ATE201" s="1"/>
      <c r="ATF201" s="1"/>
      <c r="ATG201" s="1"/>
      <c r="ATH201" s="1"/>
      <c r="ATI201" s="1"/>
      <c r="ATJ201" s="1"/>
      <c r="ATK201" s="1"/>
      <c r="ATL201" s="1"/>
      <c r="ATM201" s="1"/>
      <c r="ATN201" s="1"/>
      <c r="ATO201" s="1"/>
      <c r="ATP201" s="1"/>
      <c r="ATQ201" s="1"/>
      <c r="ATR201" s="1"/>
      <c r="ATS201" s="1"/>
      <c r="ATT201" s="1"/>
      <c r="ATU201" s="1"/>
      <c r="ATV201" s="1"/>
      <c r="ATW201" s="1"/>
      <c r="ATX201" s="1"/>
      <c r="ATY201" s="1"/>
      <c r="ATZ201" s="1"/>
      <c r="AUA201" s="1"/>
      <c r="AUB201" s="1"/>
      <c r="AUC201" s="1"/>
      <c r="AUD201" s="1"/>
      <c r="AUE201" s="1"/>
      <c r="AUF201" s="1"/>
      <c r="AUG201" s="1"/>
      <c r="AUH201" s="1"/>
      <c r="AUI201" s="1"/>
      <c r="AUJ201" s="1"/>
      <c r="AUK201" s="1"/>
    </row>
    <row r="202" spans="1:1233" s="519" customFormat="1" ht="14.25">
      <c r="A202" s="53"/>
      <c r="B202" s="97" t="str">
        <f>IF('Client Info'!$E$122="Yes",'Client Info'!$E$61,"N/A")</f>
        <v>N/A</v>
      </c>
      <c r="C202" s="62" t="str">
        <f>IF(B202="ISO 14001",'Client Info'!$B122,"N/A")</f>
        <v>N/A</v>
      </c>
      <c r="D202" s="181"/>
      <c r="E202" s="834">
        <f>'Effective Employees'!F188</f>
        <v>0</v>
      </c>
      <c r="F202" s="831"/>
      <c r="G202" s="835">
        <f>BJ$363</f>
        <v>0</v>
      </c>
      <c r="H202" s="835">
        <f ca="1">(1/3)*BJ363*T202*V202*X202*Z202</f>
        <v>0</v>
      </c>
      <c r="I202" s="835">
        <f ca="1">(2/3)*BJ363*T202*V202*X202*Z202</f>
        <v>0</v>
      </c>
      <c r="J202" s="835" t="e">
        <f ca="1">BJ364*T202*V202*X202*Z202/$AA$10</f>
        <v>#N/A</v>
      </c>
      <c r="K202" s="835">
        <f>IF($K$19="",0,BJ364*T202*V202*X202*Z202/$AA$10)</f>
        <v>0</v>
      </c>
      <c r="L202" s="835">
        <f>IF($L$19="",0,BJ364*T202*V202*X202*Z202/$AA$10)</f>
        <v>0</v>
      </c>
      <c r="M202" s="836" t="e">
        <f ca="1">IF($M$19="",0,BJ364*T202*V202*X202*Z202/$AA$10)</f>
        <v>#N/A</v>
      </c>
      <c r="N202" s="837" t="e">
        <f ca="1">BJ364*T202*V202*X202*Z202/$AA$10</f>
        <v>#N/A</v>
      </c>
      <c r="O202" s="838">
        <f ca="1">BJ365*T202*V202*X202*Z202</f>
        <v>0</v>
      </c>
      <c r="P202" s="53"/>
      <c r="Q202" s="53"/>
      <c r="R202" s="67"/>
      <c r="S202" s="386">
        <f>1</f>
        <v>1</v>
      </c>
      <c r="T202" s="386">
        <f t="shared" si="123"/>
        <v>1</v>
      </c>
      <c r="U202" s="707">
        <f ca="1">'Adjustment Factors'!AP570</f>
        <v>0</v>
      </c>
      <c r="V202" s="208">
        <f t="shared" ca="1" si="124"/>
        <v>1</v>
      </c>
      <c r="W202" s="67">
        <f>-'Client Info'!$C$55/100</f>
        <v>0</v>
      </c>
      <c r="X202" s="67">
        <f t="shared" si="125"/>
        <v>1</v>
      </c>
      <c r="Y202" s="67">
        <f>IF(Overview!$C$14="Yes",1,0)</f>
        <v>0</v>
      </c>
      <c r="Z202" s="67">
        <f>IF(Y202=1,IF('Integrated Reduction'!$C$29="",1,('Integrated Reduction'!$C$29/100+1)),1)</f>
        <v>1</v>
      </c>
      <c r="AA202" s="67">
        <f>IF(Sampling!F210="Yes",1,0)</f>
        <v>0</v>
      </c>
      <c r="AB202" s="67">
        <f>IF(Sampling!L210="Yes",1,0)</f>
        <v>0</v>
      </c>
      <c r="AC202" s="67">
        <f>IF(Sampling!G210="Yes",1,0)</f>
        <v>0</v>
      </c>
      <c r="AD202" s="67">
        <f>IF(Sampling!H210="Yes",1,0)</f>
        <v>0</v>
      </c>
      <c r="AE202" s="67">
        <f>IF(Sampling!I210="Yes",1,0)</f>
        <v>0</v>
      </c>
      <c r="AF202" s="67">
        <f>IF(Sampling!J210="Yes",1,0)</f>
        <v>0</v>
      </c>
      <c r="AG202" s="708">
        <f>IF(Sampling!K210="Yes",1,0)</f>
        <v>0</v>
      </c>
      <c r="AH202" s="791">
        <f t="shared" ca="1" si="103"/>
        <v>0</v>
      </c>
      <c r="AI202" s="791">
        <f t="shared" ca="1" si="102"/>
        <v>0</v>
      </c>
      <c r="AJ202" s="791" t="e">
        <f t="shared" ca="1" si="14"/>
        <v>#N/A</v>
      </c>
      <c r="AK202" s="791">
        <f t="shared" si="138"/>
        <v>0</v>
      </c>
      <c r="AL202" s="791">
        <f t="shared" si="138"/>
        <v>0</v>
      </c>
      <c r="AM202" s="791" t="e">
        <f t="shared" ca="1" si="138"/>
        <v>#N/A</v>
      </c>
      <c r="AN202" s="791" t="e">
        <f t="shared" ca="1" si="138"/>
        <v>#N/A</v>
      </c>
      <c r="AO202" s="791">
        <f t="shared" ca="1" si="104"/>
        <v>0</v>
      </c>
      <c r="AP202" s="791">
        <f t="shared" ca="1" si="105"/>
        <v>0</v>
      </c>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c r="ADD202" s="1"/>
      <c r="ADE202" s="1"/>
      <c r="ADF202" s="1"/>
      <c r="ADG202" s="1"/>
      <c r="ADH202" s="1"/>
      <c r="ADI202" s="1"/>
      <c r="ADJ202" s="1"/>
      <c r="ADK202" s="1"/>
      <c r="ADL202" s="1"/>
      <c r="ADM202" s="1"/>
      <c r="ADN202" s="1"/>
      <c r="ADO202" s="1"/>
      <c r="ADP202" s="1"/>
      <c r="ADQ202" s="1"/>
      <c r="ADR202" s="1"/>
      <c r="ADS202" s="1"/>
      <c r="ADT202" s="1"/>
      <c r="ADU202" s="1"/>
      <c r="ADV202" s="1"/>
      <c r="ADW202" s="1"/>
      <c r="ADX202" s="1"/>
      <c r="ADY202" s="1"/>
      <c r="ADZ202" s="1"/>
      <c r="AEA202" s="1"/>
      <c r="AEB202" s="1"/>
      <c r="AEC202" s="1"/>
      <c r="AED202" s="1"/>
      <c r="AEE202" s="1"/>
      <c r="AEF202" s="1"/>
      <c r="AEG202" s="1"/>
      <c r="AEH202" s="1"/>
      <c r="AEI202" s="1"/>
      <c r="AEJ202" s="1"/>
      <c r="AEK202" s="1"/>
      <c r="AEL202" s="1"/>
      <c r="AEM202" s="1"/>
      <c r="AEN202" s="1"/>
      <c r="AEO202" s="1"/>
      <c r="AEP202" s="1"/>
      <c r="AEQ202" s="1"/>
      <c r="AER202" s="1"/>
      <c r="AES202" s="1"/>
      <c r="AET202" s="1"/>
      <c r="AEU202" s="1"/>
      <c r="AEV202" s="1"/>
      <c r="AEW202" s="1"/>
      <c r="AEX202" s="1"/>
      <c r="AEY202" s="1"/>
      <c r="AEZ202" s="1"/>
      <c r="AFA202" s="1"/>
      <c r="AFB202" s="1"/>
      <c r="AFC202" s="1"/>
      <c r="AFD202" s="1"/>
      <c r="AFE202" s="1"/>
      <c r="AFF202" s="1"/>
      <c r="AFG202" s="1"/>
      <c r="AFH202" s="1"/>
      <c r="AFI202" s="1"/>
      <c r="AFJ202" s="1"/>
      <c r="AFK202" s="1"/>
      <c r="AFL202" s="1"/>
      <c r="AFM202" s="1"/>
      <c r="AFN202" s="1"/>
      <c r="AFO202" s="1"/>
      <c r="AFP202" s="1"/>
      <c r="AFQ202" s="1"/>
      <c r="AFR202" s="1"/>
      <c r="AFS202" s="1"/>
      <c r="AFT202" s="1"/>
      <c r="AFU202" s="1"/>
      <c r="AFV202" s="1"/>
      <c r="AFW202" s="1"/>
      <c r="AFX202" s="1"/>
      <c r="AFY202" s="1"/>
      <c r="AFZ202" s="1"/>
      <c r="AGA202" s="1"/>
      <c r="AGB202" s="1"/>
      <c r="AGC202" s="1"/>
      <c r="AGD202" s="1"/>
      <c r="AGE202" s="1"/>
      <c r="AGF202" s="1"/>
      <c r="AGG202" s="1"/>
      <c r="AGH202" s="1"/>
      <c r="AGI202" s="1"/>
      <c r="AGJ202" s="1"/>
      <c r="AGK202" s="1"/>
      <c r="AGL202" s="1"/>
      <c r="AGM202" s="1"/>
      <c r="AGN202" s="1"/>
      <c r="AGO202" s="1"/>
      <c r="AGP202" s="1"/>
      <c r="AGQ202" s="1"/>
      <c r="AGR202" s="1"/>
      <c r="AGS202" s="1"/>
      <c r="AGT202" s="1"/>
      <c r="AGU202" s="1"/>
      <c r="AGV202" s="1"/>
      <c r="AGW202" s="1"/>
      <c r="AGX202" s="1"/>
      <c r="AGY202" s="1"/>
      <c r="AGZ202" s="1"/>
      <c r="AHA202" s="1"/>
      <c r="AHB202" s="1"/>
      <c r="AHC202" s="1"/>
      <c r="AHD202" s="1"/>
      <c r="AHE202" s="1"/>
      <c r="AHF202" s="1"/>
      <c r="AHG202" s="1"/>
      <c r="AHH202" s="1"/>
      <c r="AHI202" s="1"/>
      <c r="AHJ202" s="1"/>
      <c r="AHK202" s="1"/>
      <c r="AHL202" s="1"/>
      <c r="AHM202" s="1"/>
      <c r="AHN202" s="1"/>
      <c r="AHO202" s="1"/>
      <c r="AHP202" s="1"/>
      <c r="AHQ202" s="1"/>
      <c r="AHR202" s="1"/>
      <c r="AHS202" s="1"/>
      <c r="AHT202" s="1"/>
      <c r="AHU202" s="1"/>
      <c r="AHV202" s="1"/>
      <c r="AHW202" s="1"/>
      <c r="AHX202" s="1"/>
      <c r="AHY202" s="1"/>
      <c r="AHZ202" s="1"/>
      <c r="AIA202" s="1"/>
      <c r="AIB202" s="1"/>
      <c r="AIC202" s="1"/>
      <c r="AID202" s="1"/>
      <c r="AIE202" s="1"/>
      <c r="AIF202" s="1"/>
      <c r="AIG202" s="1"/>
      <c r="AIH202" s="1"/>
      <c r="AII202" s="1"/>
      <c r="AIJ202" s="1"/>
      <c r="AIK202" s="1"/>
      <c r="AIL202" s="1"/>
      <c r="AIM202" s="1"/>
      <c r="AIN202" s="1"/>
      <c r="AIO202" s="1"/>
      <c r="AIP202" s="1"/>
      <c r="AIQ202" s="1"/>
      <c r="AIR202" s="1"/>
      <c r="AIS202" s="1"/>
      <c r="AIT202" s="1"/>
      <c r="AIU202" s="1"/>
      <c r="AIV202" s="1"/>
      <c r="AIW202" s="1"/>
      <c r="AIX202" s="1"/>
      <c r="AIY202" s="1"/>
      <c r="AIZ202" s="1"/>
      <c r="AJA202" s="1"/>
      <c r="AJB202" s="1"/>
      <c r="AJC202" s="1"/>
      <c r="AJD202" s="1"/>
      <c r="AJE202" s="1"/>
      <c r="AJF202" s="1"/>
      <c r="AJG202" s="1"/>
      <c r="AJH202" s="1"/>
      <c r="AJI202" s="1"/>
      <c r="AJJ202" s="1"/>
      <c r="AJK202" s="1"/>
      <c r="AJL202" s="1"/>
      <c r="AJM202" s="1"/>
      <c r="AJN202" s="1"/>
      <c r="AJO202" s="1"/>
      <c r="AJP202" s="1"/>
      <c r="AJQ202" s="1"/>
      <c r="AJR202" s="1"/>
      <c r="AJS202" s="1"/>
      <c r="AJT202" s="1"/>
      <c r="AJU202" s="1"/>
      <c r="AJV202" s="1"/>
      <c r="AJW202" s="1"/>
      <c r="AJX202" s="1"/>
      <c r="AJY202" s="1"/>
      <c r="AJZ202" s="1"/>
      <c r="AKA202" s="1"/>
      <c r="AKB202" s="1"/>
      <c r="AKC202" s="1"/>
      <c r="AKD202" s="1"/>
      <c r="AKE202" s="1"/>
      <c r="AKF202" s="1"/>
      <c r="AKG202" s="1"/>
      <c r="AKH202" s="1"/>
      <c r="AKI202" s="1"/>
      <c r="AKJ202" s="1"/>
      <c r="AKK202" s="1"/>
      <c r="AKL202" s="1"/>
      <c r="AKM202" s="1"/>
      <c r="AKN202" s="1"/>
      <c r="AKO202" s="1"/>
      <c r="AKP202" s="1"/>
      <c r="AKQ202" s="1"/>
      <c r="AKR202" s="1"/>
      <c r="AKS202" s="1"/>
      <c r="AKT202" s="1"/>
      <c r="AKU202" s="1"/>
      <c r="AKV202" s="1"/>
      <c r="AKW202" s="1"/>
      <c r="AKX202" s="1"/>
      <c r="AKY202" s="1"/>
      <c r="AKZ202" s="1"/>
      <c r="ALA202" s="1"/>
      <c r="ALB202" s="1"/>
      <c r="ALC202" s="1"/>
      <c r="ALD202" s="1"/>
      <c r="ALE202" s="1"/>
      <c r="ALF202" s="1"/>
      <c r="ALG202" s="1"/>
      <c r="ALH202" s="1"/>
      <c r="ALI202" s="1"/>
      <c r="ALJ202" s="1"/>
      <c r="ALK202" s="1"/>
      <c r="ALL202" s="1"/>
      <c r="ALM202" s="1"/>
      <c r="ALN202" s="1"/>
      <c r="ALO202" s="1"/>
      <c r="ALP202" s="1"/>
      <c r="ALQ202" s="1"/>
      <c r="ALR202" s="1"/>
      <c r="ALS202" s="1"/>
      <c r="ALT202" s="1"/>
      <c r="ALU202" s="1"/>
      <c r="ALV202" s="1"/>
      <c r="ALW202" s="1"/>
      <c r="ALX202" s="1"/>
      <c r="ALY202" s="1"/>
      <c r="ALZ202" s="1"/>
      <c r="AMA202" s="1"/>
      <c r="AMB202" s="1"/>
      <c r="AMC202" s="1"/>
      <c r="AMD202" s="1"/>
      <c r="AME202" s="1"/>
      <c r="AMF202" s="1"/>
      <c r="AMG202" s="1"/>
      <c r="AMH202" s="1"/>
      <c r="AMI202" s="1"/>
      <c r="AMJ202" s="1"/>
      <c r="AMK202" s="1"/>
      <c r="AML202" s="1"/>
      <c r="AMM202" s="1"/>
      <c r="AMN202" s="1"/>
      <c r="AMO202" s="1"/>
      <c r="AMP202" s="1"/>
      <c r="AMQ202" s="1"/>
      <c r="AMR202" s="1"/>
      <c r="AMS202" s="1"/>
      <c r="AMT202" s="1"/>
      <c r="AMU202" s="1"/>
      <c r="AMV202" s="1"/>
      <c r="AMW202" s="1"/>
      <c r="AMX202" s="1"/>
      <c r="AMY202" s="1"/>
      <c r="AMZ202" s="1"/>
      <c r="ANA202" s="1"/>
      <c r="ANB202" s="1"/>
      <c r="ANC202" s="1"/>
      <c r="AND202" s="1"/>
      <c r="ANE202" s="1"/>
      <c r="ANF202" s="1"/>
      <c r="ANG202" s="1"/>
      <c r="ANH202" s="1"/>
      <c r="ANI202" s="1"/>
      <c r="ANJ202" s="1"/>
      <c r="ANK202" s="1"/>
      <c r="ANL202" s="1"/>
      <c r="ANM202" s="1"/>
      <c r="ANN202" s="1"/>
      <c r="ANO202" s="1"/>
      <c r="ANP202" s="1"/>
      <c r="ANQ202" s="1"/>
      <c r="ANR202" s="1"/>
      <c r="ANS202" s="1"/>
      <c r="ANT202" s="1"/>
      <c r="ANU202" s="1"/>
      <c r="ANV202" s="1"/>
      <c r="ANW202" s="1"/>
      <c r="ANX202" s="1"/>
      <c r="ANY202" s="1"/>
      <c r="ANZ202" s="1"/>
      <c r="AOA202" s="1"/>
      <c r="AOB202" s="1"/>
      <c r="AOC202" s="1"/>
      <c r="AOD202" s="1"/>
      <c r="AOE202" s="1"/>
      <c r="AOF202" s="1"/>
      <c r="AOG202" s="1"/>
      <c r="AOH202" s="1"/>
      <c r="AOI202" s="1"/>
      <c r="AOJ202" s="1"/>
      <c r="AOK202" s="1"/>
      <c r="AOL202" s="1"/>
      <c r="AOM202" s="1"/>
      <c r="AON202" s="1"/>
      <c r="AOO202" s="1"/>
      <c r="AOP202" s="1"/>
      <c r="AOQ202" s="1"/>
      <c r="AOR202" s="1"/>
      <c r="AOS202" s="1"/>
      <c r="AOT202" s="1"/>
      <c r="AOU202" s="1"/>
      <c r="AOV202" s="1"/>
      <c r="AOW202" s="1"/>
      <c r="AOX202" s="1"/>
      <c r="AOY202" s="1"/>
      <c r="AOZ202" s="1"/>
      <c r="APA202" s="1"/>
      <c r="APB202" s="1"/>
      <c r="APC202" s="1"/>
      <c r="APD202" s="1"/>
      <c r="APE202" s="1"/>
      <c r="APF202" s="1"/>
      <c r="APG202" s="1"/>
      <c r="APH202" s="1"/>
      <c r="API202" s="1"/>
      <c r="APJ202" s="1"/>
      <c r="APK202" s="1"/>
      <c r="APL202" s="1"/>
      <c r="APM202" s="1"/>
      <c r="APN202" s="1"/>
      <c r="APO202" s="1"/>
      <c r="APP202" s="1"/>
      <c r="APQ202" s="1"/>
      <c r="APR202" s="1"/>
      <c r="APS202" s="1"/>
      <c r="APT202" s="1"/>
      <c r="APU202" s="1"/>
      <c r="APV202" s="1"/>
      <c r="APW202" s="1"/>
      <c r="APX202" s="1"/>
      <c r="APY202" s="1"/>
      <c r="APZ202" s="1"/>
      <c r="AQA202" s="1"/>
      <c r="AQB202" s="1"/>
      <c r="AQC202" s="1"/>
      <c r="AQD202" s="1"/>
      <c r="AQE202" s="1"/>
      <c r="AQF202" s="1"/>
      <c r="AQG202" s="1"/>
      <c r="AQH202" s="1"/>
      <c r="AQI202" s="1"/>
      <c r="AQJ202" s="1"/>
      <c r="AQK202" s="1"/>
      <c r="AQL202" s="1"/>
      <c r="AQM202" s="1"/>
      <c r="AQN202" s="1"/>
      <c r="AQO202" s="1"/>
      <c r="AQP202" s="1"/>
      <c r="AQQ202" s="1"/>
      <c r="AQR202" s="1"/>
      <c r="AQS202" s="1"/>
      <c r="AQT202" s="1"/>
      <c r="AQU202" s="1"/>
      <c r="AQV202" s="1"/>
      <c r="AQW202" s="1"/>
      <c r="AQX202" s="1"/>
      <c r="AQY202" s="1"/>
      <c r="AQZ202" s="1"/>
      <c r="ARA202" s="1"/>
      <c r="ARB202" s="1"/>
      <c r="ARC202" s="1"/>
      <c r="ARD202" s="1"/>
      <c r="ARE202" s="1"/>
      <c r="ARF202" s="1"/>
      <c r="ARG202" s="1"/>
      <c r="ARH202" s="1"/>
      <c r="ARI202" s="1"/>
      <c r="ARJ202" s="1"/>
      <c r="ARK202" s="1"/>
      <c r="ARL202" s="1"/>
      <c r="ARM202" s="1"/>
      <c r="ARN202" s="1"/>
      <c r="ARO202" s="1"/>
      <c r="ARP202" s="1"/>
      <c r="ARQ202" s="1"/>
      <c r="ARR202" s="1"/>
      <c r="ARS202" s="1"/>
      <c r="ART202" s="1"/>
      <c r="ARU202" s="1"/>
      <c r="ARV202" s="1"/>
      <c r="ARW202" s="1"/>
      <c r="ARX202" s="1"/>
      <c r="ARY202" s="1"/>
      <c r="ARZ202" s="1"/>
      <c r="ASA202" s="1"/>
      <c r="ASB202" s="1"/>
      <c r="ASC202" s="1"/>
      <c r="ASD202" s="1"/>
      <c r="ASE202" s="1"/>
      <c r="ASF202" s="1"/>
      <c r="ASG202" s="1"/>
      <c r="ASH202" s="1"/>
      <c r="ASI202" s="1"/>
      <c r="ASJ202" s="1"/>
      <c r="ASK202" s="1"/>
      <c r="ASL202" s="1"/>
      <c r="ASM202" s="1"/>
      <c r="ASN202" s="1"/>
      <c r="ASO202" s="1"/>
      <c r="ASP202" s="1"/>
      <c r="ASQ202" s="1"/>
      <c r="ASR202" s="1"/>
      <c r="ASS202" s="1"/>
      <c r="AST202" s="1"/>
      <c r="ASU202" s="1"/>
      <c r="ASV202" s="1"/>
      <c r="ASW202" s="1"/>
      <c r="ASX202" s="1"/>
      <c r="ASY202" s="1"/>
      <c r="ASZ202" s="1"/>
      <c r="ATA202" s="1"/>
      <c r="ATB202" s="1"/>
      <c r="ATC202" s="1"/>
      <c r="ATD202" s="1"/>
      <c r="ATE202" s="1"/>
      <c r="ATF202" s="1"/>
      <c r="ATG202" s="1"/>
      <c r="ATH202" s="1"/>
      <c r="ATI202" s="1"/>
      <c r="ATJ202" s="1"/>
      <c r="ATK202" s="1"/>
      <c r="ATL202" s="1"/>
      <c r="ATM202" s="1"/>
      <c r="ATN202" s="1"/>
      <c r="ATO202" s="1"/>
      <c r="ATP202" s="1"/>
      <c r="ATQ202" s="1"/>
      <c r="ATR202" s="1"/>
      <c r="ATS202" s="1"/>
      <c r="ATT202" s="1"/>
      <c r="ATU202" s="1"/>
      <c r="ATV202" s="1"/>
      <c r="ATW202" s="1"/>
      <c r="ATX202" s="1"/>
      <c r="ATY202" s="1"/>
      <c r="ATZ202" s="1"/>
      <c r="AUA202" s="1"/>
      <c r="AUB202" s="1"/>
      <c r="AUC202" s="1"/>
      <c r="AUD202" s="1"/>
      <c r="AUE202" s="1"/>
      <c r="AUF202" s="1"/>
      <c r="AUG202" s="1"/>
      <c r="AUH202" s="1"/>
      <c r="AUI202" s="1"/>
      <c r="AUJ202" s="1"/>
      <c r="AUK202" s="1"/>
    </row>
    <row r="203" spans="1:1233" s="519" customFormat="1" ht="14.25">
      <c r="A203" s="53"/>
      <c r="B203" s="98" t="str">
        <f>IF('Client Info'!$F$122="Yes",'Client Info'!$F$61,"N/A")</f>
        <v>N/A</v>
      </c>
      <c r="C203" s="99" t="str">
        <f>IF(B203="ISO 45001",'Client Info'!$B122,"N/A")</f>
        <v>N/A</v>
      </c>
      <c r="D203" s="182"/>
      <c r="E203" s="839">
        <f>'Effective Employees'!F189</f>
        <v>0</v>
      </c>
      <c r="F203" s="831"/>
      <c r="G203" s="840">
        <f>BJ$378</f>
        <v>0</v>
      </c>
      <c r="H203" s="840">
        <f ca="1">(1/3)*BJ378*T203*V203*X203*Z203</f>
        <v>0</v>
      </c>
      <c r="I203" s="840">
        <f ca="1">(2/3)*BJ378*T203*V203*X203*Z203</f>
        <v>0</v>
      </c>
      <c r="J203" s="840" t="e">
        <f ca="1">BJ379*T203*V203*X203*Z203/$AA$10</f>
        <v>#N/A</v>
      </c>
      <c r="K203" s="840">
        <f>IF($K$19="",0,BJ379*T203*V203*X203*Z203/$AA$10)</f>
        <v>0</v>
      </c>
      <c r="L203" s="840">
        <f>IF($L$19="",0,BJ379*T203*V203*X203*Z203/$AA$10)</f>
        <v>0</v>
      </c>
      <c r="M203" s="841" t="e">
        <f ca="1">IF($M$19="",0,BJ379*T203*V203*X203*Z203/$AA$10)</f>
        <v>#N/A</v>
      </c>
      <c r="N203" s="841" t="e">
        <f ca="1">BJ379*T203*V203*X203*Z203/$AA$10</f>
        <v>#N/A</v>
      </c>
      <c r="O203" s="842">
        <f ca="1">BJ380*T203*V203*X203*Z203</f>
        <v>0</v>
      </c>
      <c r="P203" s="53"/>
      <c r="Q203" s="53"/>
      <c r="R203" s="67"/>
      <c r="S203" s="709">
        <f>1</f>
        <v>1</v>
      </c>
      <c r="T203" s="709">
        <f t="shared" si="123"/>
        <v>1</v>
      </c>
      <c r="U203" s="710">
        <f ca="1">'Adjustment Factors'!BC570</f>
        <v>0</v>
      </c>
      <c r="V203" s="711">
        <f t="shared" ca="1" si="124"/>
        <v>1</v>
      </c>
      <c r="W203" s="712">
        <f>-'Client Info'!$C$55/100</f>
        <v>0</v>
      </c>
      <c r="X203" s="712">
        <f t="shared" si="125"/>
        <v>1</v>
      </c>
      <c r="Y203" s="712">
        <f>IF(Overview!$C$15="Yes",1,0)</f>
        <v>0</v>
      </c>
      <c r="Z203" s="712">
        <f>IF(Y203=1,IF('Integrated Reduction'!$C$29="",1,('Integrated Reduction'!$C$29/100+1)),1)</f>
        <v>1</v>
      </c>
      <c r="AA203" s="712">
        <f>IF(Sampling!F211="Yes",1,0)</f>
        <v>0</v>
      </c>
      <c r="AB203" s="712">
        <f>IF(Sampling!L211="Yes",1,0)</f>
        <v>0</v>
      </c>
      <c r="AC203" s="712">
        <f>IF(Sampling!G211="Yes",1,0)</f>
        <v>0</v>
      </c>
      <c r="AD203" s="712">
        <f>IF(Sampling!H211="Yes",1,0)</f>
        <v>0</v>
      </c>
      <c r="AE203" s="712">
        <f>IF(Sampling!I211="Yes",1,0)</f>
        <v>0</v>
      </c>
      <c r="AF203" s="712">
        <f>IF(Sampling!J211="Yes",1,0)</f>
        <v>0</v>
      </c>
      <c r="AG203" s="713">
        <f>IF(Sampling!K211="Yes",1,0)</f>
        <v>0</v>
      </c>
      <c r="AH203" s="792">
        <f t="shared" ca="1" si="103"/>
        <v>0</v>
      </c>
      <c r="AI203" s="792">
        <f t="shared" ca="1" si="102"/>
        <v>0</v>
      </c>
      <c r="AJ203" s="792" t="e">
        <f t="shared" ca="1" si="14"/>
        <v>#N/A</v>
      </c>
      <c r="AK203" s="792">
        <f t="shared" si="138"/>
        <v>0</v>
      </c>
      <c r="AL203" s="792">
        <f t="shared" si="138"/>
        <v>0</v>
      </c>
      <c r="AM203" s="792" t="e">
        <f t="shared" ca="1" si="138"/>
        <v>#N/A</v>
      </c>
      <c r="AN203" s="792" t="e">
        <f t="shared" ca="1" si="138"/>
        <v>#N/A</v>
      </c>
      <c r="AO203" s="792">
        <f t="shared" ca="1" si="104"/>
        <v>0</v>
      </c>
      <c r="AP203" s="792">
        <f t="shared" ca="1" si="105"/>
        <v>0</v>
      </c>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c r="ADD203" s="1"/>
      <c r="ADE203" s="1"/>
      <c r="ADF203" s="1"/>
      <c r="ADG203" s="1"/>
      <c r="ADH203" s="1"/>
      <c r="ADI203" s="1"/>
      <c r="ADJ203" s="1"/>
      <c r="ADK203" s="1"/>
      <c r="ADL203" s="1"/>
      <c r="ADM203" s="1"/>
      <c r="ADN203" s="1"/>
      <c r="ADO203" s="1"/>
      <c r="ADP203" s="1"/>
      <c r="ADQ203" s="1"/>
      <c r="ADR203" s="1"/>
      <c r="ADS203" s="1"/>
      <c r="ADT203" s="1"/>
      <c r="ADU203" s="1"/>
      <c r="ADV203" s="1"/>
      <c r="ADW203" s="1"/>
      <c r="ADX203" s="1"/>
      <c r="ADY203" s="1"/>
      <c r="ADZ203" s="1"/>
      <c r="AEA203" s="1"/>
      <c r="AEB203" s="1"/>
      <c r="AEC203" s="1"/>
      <c r="AED203" s="1"/>
      <c r="AEE203" s="1"/>
      <c r="AEF203" s="1"/>
      <c r="AEG203" s="1"/>
      <c r="AEH203" s="1"/>
      <c r="AEI203" s="1"/>
      <c r="AEJ203" s="1"/>
      <c r="AEK203" s="1"/>
      <c r="AEL203" s="1"/>
      <c r="AEM203" s="1"/>
      <c r="AEN203" s="1"/>
      <c r="AEO203" s="1"/>
      <c r="AEP203" s="1"/>
      <c r="AEQ203" s="1"/>
      <c r="AER203" s="1"/>
      <c r="AES203" s="1"/>
      <c r="AET203" s="1"/>
      <c r="AEU203" s="1"/>
      <c r="AEV203" s="1"/>
      <c r="AEW203" s="1"/>
      <c r="AEX203" s="1"/>
      <c r="AEY203" s="1"/>
      <c r="AEZ203" s="1"/>
      <c r="AFA203" s="1"/>
      <c r="AFB203" s="1"/>
      <c r="AFC203" s="1"/>
      <c r="AFD203" s="1"/>
      <c r="AFE203" s="1"/>
      <c r="AFF203" s="1"/>
      <c r="AFG203" s="1"/>
      <c r="AFH203" s="1"/>
      <c r="AFI203" s="1"/>
      <c r="AFJ203" s="1"/>
      <c r="AFK203" s="1"/>
      <c r="AFL203" s="1"/>
      <c r="AFM203" s="1"/>
      <c r="AFN203" s="1"/>
      <c r="AFO203" s="1"/>
      <c r="AFP203" s="1"/>
      <c r="AFQ203" s="1"/>
      <c r="AFR203" s="1"/>
      <c r="AFS203" s="1"/>
      <c r="AFT203" s="1"/>
      <c r="AFU203" s="1"/>
      <c r="AFV203" s="1"/>
      <c r="AFW203" s="1"/>
      <c r="AFX203" s="1"/>
      <c r="AFY203" s="1"/>
      <c r="AFZ203" s="1"/>
      <c r="AGA203" s="1"/>
      <c r="AGB203" s="1"/>
      <c r="AGC203" s="1"/>
      <c r="AGD203" s="1"/>
      <c r="AGE203" s="1"/>
      <c r="AGF203" s="1"/>
      <c r="AGG203" s="1"/>
      <c r="AGH203" s="1"/>
      <c r="AGI203" s="1"/>
      <c r="AGJ203" s="1"/>
      <c r="AGK203" s="1"/>
      <c r="AGL203" s="1"/>
      <c r="AGM203" s="1"/>
      <c r="AGN203" s="1"/>
      <c r="AGO203" s="1"/>
      <c r="AGP203" s="1"/>
      <c r="AGQ203" s="1"/>
      <c r="AGR203" s="1"/>
      <c r="AGS203" s="1"/>
      <c r="AGT203" s="1"/>
      <c r="AGU203" s="1"/>
      <c r="AGV203" s="1"/>
      <c r="AGW203" s="1"/>
      <c r="AGX203" s="1"/>
      <c r="AGY203" s="1"/>
      <c r="AGZ203" s="1"/>
      <c r="AHA203" s="1"/>
      <c r="AHB203" s="1"/>
      <c r="AHC203" s="1"/>
      <c r="AHD203" s="1"/>
      <c r="AHE203" s="1"/>
      <c r="AHF203" s="1"/>
      <c r="AHG203" s="1"/>
      <c r="AHH203" s="1"/>
      <c r="AHI203" s="1"/>
      <c r="AHJ203" s="1"/>
      <c r="AHK203" s="1"/>
      <c r="AHL203" s="1"/>
      <c r="AHM203" s="1"/>
      <c r="AHN203" s="1"/>
      <c r="AHO203" s="1"/>
      <c r="AHP203" s="1"/>
      <c r="AHQ203" s="1"/>
      <c r="AHR203" s="1"/>
      <c r="AHS203" s="1"/>
      <c r="AHT203" s="1"/>
      <c r="AHU203" s="1"/>
      <c r="AHV203" s="1"/>
      <c r="AHW203" s="1"/>
      <c r="AHX203" s="1"/>
      <c r="AHY203" s="1"/>
      <c r="AHZ203" s="1"/>
      <c r="AIA203" s="1"/>
      <c r="AIB203" s="1"/>
      <c r="AIC203" s="1"/>
      <c r="AID203" s="1"/>
      <c r="AIE203" s="1"/>
      <c r="AIF203" s="1"/>
      <c r="AIG203" s="1"/>
      <c r="AIH203" s="1"/>
      <c r="AII203" s="1"/>
      <c r="AIJ203" s="1"/>
      <c r="AIK203" s="1"/>
      <c r="AIL203" s="1"/>
      <c r="AIM203" s="1"/>
      <c r="AIN203" s="1"/>
      <c r="AIO203" s="1"/>
      <c r="AIP203" s="1"/>
      <c r="AIQ203" s="1"/>
      <c r="AIR203" s="1"/>
      <c r="AIS203" s="1"/>
      <c r="AIT203" s="1"/>
      <c r="AIU203" s="1"/>
      <c r="AIV203" s="1"/>
      <c r="AIW203" s="1"/>
      <c r="AIX203" s="1"/>
      <c r="AIY203" s="1"/>
      <c r="AIZ203" s="1"/>
      <c r="AJA203" s="1"/>
      <c r="AJB203" s="1"/>
      <c r="AJC203" s="1"/>
      <c r="AJD203" s="1"/>
      <c r="AJE203" s="1"/>
      <c r="AJF203" s="1"/>
      <c r="AJG203" s="1"/>
      <c r="AJH203" s="1"/>
      <c r="AJI203" s="1"/>
      <c r="AJJ203" s="1"/>
      <c r="AJK203" s="1"/>
      <c r="AJL203" s="1"/>
      <c r="AJM203" s="1"/>
      <c r="AJN203" s="1"/>
      <c r="AJO203" s="1"/>
      <c r="AJP203" s="1"/>
      <c r="AJQ203" s="1"/>
      <c r="AJR203" s="1"/>
      <c r="AJS203" s="1"/>
      <c r="AJT203" s="1"/>
      <c r="AJU203" s="1"/>
      <c r="AJV203" s="1"/>
      <c r="AJW203" s="1"/>
      <c r="AJX203" s="1"/>
      <c r="AJY203" s="1"/>
      <c r="AJZ203" s="1"/>
      <c r="AKA203" s="1"/>
      <c r="AKB203" s="1"/>
      <c r="AKC203" s="1"/>
      <c r="AKD203" s="1"/>
      <c r="AKE203" s="1"/>
      <c r="AKF203" s="1"/>
      <c r="AKG203" s="1"/>
      <c r="AKH203" s="1"/>
      <c r="AKI203" s="1"/>
      <c r="AKJ203" s="1"/>
      <c r="AKK203" s="1"/>
      <c r="AKL203" s="1"/>
      <c r="AKM203" s="1"/>
      <c r="AKN203" s="1"/>
      <c r="AKO203" s="1"/>
      <c r="AKP203" s="1"/>
      <c r="AKQ203" s="1"/>
      <c r="AKR203" s="1"/>
      <c r="AKS203" s="1"/>
      <c r="AKT203" s="1"/>
      <c r="AKU203" s="1"/>
      <c r="AKV203" s="1"/>
      <c r="AKW203" s="1"/>
      <c r="AKX203" s="1"/>
      <c r="AKY203" s="1"/>
      <c r="AKZ203" s="1"/>
      <c r="ALA203" s="1"/>
      <c r="ALB203" s="1"/>
      <c r="ALC203" s="1"/>
      <c r="ALD203" s="1"/>
      <c r="ALE203" s="1"/>
      <c r="ALF203" s="1"/>
      <c r="ALG203" s="1"/>
      <c r="ALH203" s="1"/>
      <c r="ALI203" s="1"/>
      <c r="ALJ203" s="1"/>
      <c r="ALK203" s="1"/>
      <c r="ALL203" s="1"/>
      <c r="ALM203" s="1"/>
      <c r="ALN203" s="1"/>
      <c r="ALO203" s="1"/>
      <c r="ALP203" s="1"/>
      <c r="ALQ203" s="1"/>
      <c r="ALR203" s="1"/>
      <c r="ALS203" s="1"/>
      <c r="ALT203" s="1"/>
      <c r="ALU203" s="1"/>
      <c r="ALV203" s="1"/>
      <c r="ALW203" s="1"/>
      <c r="ALX203" s="1"/>
      <c r="ALY203" s="1"/>
      <c r="ALZ203" s="1"/>
      <c r="AMA203" s="1"/>
      <c r="AMB203" s="1"/>
      <c r="AMC203" s="1"/>
      <c r="AMD203" s="1"/>
      <c r="AME203" s="1"/>
      <c r="AMF203" s="1"/>
      <c r="AMG203" s="1"/>
      <c r="AMH203" s="1"/>
      <c r="AMI203" s="1"/>
      <c r="AMJ203" s="1"/>
      <c r="AMK203" s="1"/>
      <c r="AML203" s="1"/>
      <c r="AMM203" s="1"/>
      <c r="AMN203" s="1"/>
      <c r="AMO203" s="1"/>
      <c r="AMP203" s="1"/>
      <c r="AMQ203" s="1"/>
      <c r="AMR203" s="1"/>
      <c r="AMS203" s="1"/>
      <c r="AMT203" s="1"/>
      <c r="AMU203" s="1"/>
      <c r="AMV203" s="1"/>
      <c r="AMW203" s="1"/>
      <c r="AMX203" s="1"/>
      <c r="AMY203" s="1"/>
      <c r="AMZ203" s="1"/>
      <c r="ANA203" s="1"/>
      <c r="ANB203" s="1"/>
      <c r="ANC203" s="1"/>
      <c r="AND203" s="1"/>
      <c r="ANE203" s="1"/>
      <c r="ANF203" s="1"/>
      <c r="ANG203" s="1"/>
      <c r="ANH203" s="1"/>
      <c r="ANI203" s="1"/>
      <c r="ANJ203" s="1"/>
      <c r="ANK203" s="1"/>
      <c r="ANL203" s="1"/>
      <c r="ANM203" s="1"/>
      <c r="ANN203" s="1"/>
      <c r="ANO203" s="1"/>
      <c r="ANP203" s="1"/>
      <c r="ANQ203" s="1"/>
      <c r="ANR203" s="1"/>
      <c r="ANS203" s="1"/>
      <c r="ANT203" s="1"/>
      <c r="ANU203" s="1"/>
      <c r="ANV203" s="1"/>
      <c r="ANW203" s="1"/>
      <c r="ANX203" s="1"/>
      <c r="ANY203" s="1"/>
      <c r="ANZ203" s="1"/>
      <c r="AOA203" s="1"/>
      <c r="AOB203" s="1"/>
      <c r="AOC203" s="1"/>
      <c r="AOD203" s="1"/>
      <c r="AOE203" s="1"/>
      <c r="AOF203" s="1"/>
      <c r="AOG203" s="1"/>
      <c r="AOH203" s="1"/>
      <c r="AOI203" s="1"/>
      <c r="AOJ203" s="1"/>
      <c r="AOK203" s="1"/>
      <c r="AOL203" s="1"/>
      <c r="AOM203" s="1"/>
      <c r="AON203" s="1"/>
      <c r="AOO203" s="1"/>
      <c r="AOP203" s="1"/>
      <c r="AOQ203" s="1"/>
      <c r="AOR203" s="1"/>
      <c r="AOS203" s="1"/>
      <c r="AOT203" s="1"/>
      <c r="AOU203" s="1"/>
      <c r="AOV203" s="1"/>
      <c r="AOW203" s="1"/>
      <c r="AOX203" s="1"/>
      <c r="AOY203" s="1"/>
      <c r="AOZ203" s="1"/>
      <c r="APA203" s="1"/>
      <c r="APB203" s="1"/>
      <c r="APC203" s="1"/>
      <c r="APD203" s="1"/>
      <c r="APE203" s="1"/>
      <c r="APF203" s="1"/>
      <c r="APG203" s="1"/>
      <c r="APH203" s="1"/>
      <c r="API203" s="1"/>
      <c r="APJ203" s="1"/>
      <c r="APK203" s="1"/>
      <c r="APL203" s="1"/>
      <c r="APM203" s="1"/>
      <c r="APN203" s="1"/>
      <c r="APO203" s="1"/>
      <c r="APP203" s="1"/>
      <c r="APQ203" s="1"/>
      <c r="APR203" s="1"/>
      <c r="APS203" s="1"/>
      <c r="APT203" s="1"/>
      <c r="APU203" s="1"/>
      <c r="APV203" s="1"/>
      <c r="APW203" s="1"/>
      <c r="APX203" s="1"/>
      <c r="APY203" s="1"/>
      <c r="APZ203" s="1"/>
      <c r="AQA203" s="1"/>
      <c r="AQB203" s="1"/>
      <c r="AQC203" s="1"/>
      <c r="AQD203" s="1"/>
      <c r="AQE203" s="1"/>
      <c r="AQF203" s="1"/>
      <c r="AQG203" s="1"/>
      <c r="AQH203" s="1"/>
      <c r="AQI203" s="1"/>
      <c r="AQJ203" s="1"/>
      <c r="AQK203" s="1"/>
      <c r="AQL203" s="1"/>
      <c r="AQM203" s="1"/>
      <c r="AQN203" s="1"/>
      <c r="AQO203" s="1"/>
      <c r="AQP203" s="1"/>
      <c r="AQQ203" s="1"/>
      <c r="AQR203" s="1"/>
      <c r="AQS203" s="1"/>
      <c r="AQT203" s="1"/>
      <c r="AQU203" s="1"/>
      <c r="AQV203" s="1"/>
      <c r="AQW203" s="1"/>
      <c r="AQX203" s="1"/>
      <c r="AQY203" s="1"/>
      <c r="AQZ203" s="1"/>
      <c r="ARA203" s="1"/>
      <c r="ARB203" s="1"/>
      <c r="ARC203" s="1"/>
      <c r="ARD203" s="1"/>
      <c r="ARE203" s="1"/>
      <c r="ARF203" s="1"/>
      <c r="ARG203" s="1"/>
      <c r="ARH203" s="1"/>
      <c r="ARI203" s="1"/>
      <c r="ARJ203" s="1"/>
      <c r="ARK203" s="1"/>
      <c r="ARL203" s="1"/>
      <c r="ARM203" s="1"/>
      <c r="ARN203" s="1"/>
      <c r="ARO203" s="1"/>
      <c r="ARP203" s="1"/>
      <c r="ARQ203" s="1"/>
      <c r="ARR203" s="1"/>
      <c r="ARS203" s="1"/>
      <c r="ART203" s="1"/>
      <c r="ARU203" s="1"/>
      <c r="ARV203" s="1"/>
      <c r="ARW203" s="1"/>
      <c r="ARX203" s="1"/>
      <c r="ARY203" s="1"/>
      <c r="ARZ203" s="1"/>
      <c r="ASA203" s="1"/>
      <c r="ASB203" s="1"/>
      <c r="ASC203" s="1"/>
      <c r="ASD203" s="1"/>
      <c r="ASE203" s="1"/>
      <c r="ASF203" s="1"/>
      <c r="ASG203" s="1"/>
      <c r="ASH203" s="1"/>
      <c r="ASI203" s="1"/>
      <c r="ASJ203" s="1"/>
      <c r="ASK203" s="1"/>
      <c r="ASL203" s="1"/>
      <c r="ASM203" s="1"/>
      <c r="ASN203" s="1"/>
      <c r="ASO203" s="1"/>
      <c r="ASP203" s="1"/>
      <c r="ASQ203" s="1"/>
      <c r="ASR203" s="1"/>
      <c r="ASS203" s="1"/>
      <c r="AST203" s="1"/>
      <c r="ASU203" s="1"/>
      <c r="ASV203" s="1"/>
      <c r="ASW203" s="1"/>
      <c r="ASX203" s="1"/>
      <c r="ASY203" s="1"/>
      <c r="ASZ203" s="1"/>
      <c r="ATA203" s="1"/>
      <c r="ATB203" s="1"/>
      <c r="ATC203" s="1"/>
      <c r="ATD203" s="1"/>
      <c r="ATE203" s="1"/>
      <c r="ATF203" s="1"/>
      <c r="ATG203" s="1"/>
      <c r="ATH203" s="1"/>
      <c r="ATI203" s="1"/>
      <c r="ATJ203" s="1"/>
      <c r="ATK203" s="1"/>
      <c r="ATL203" s="1"/>
      <c r="ATM203" s="1"/>
      <c r="ATN203" s="1"/>
      <c r="ATO203" s="1"/>
      <c r="ATP203" s="1"/>
      <c r="ATQ203" s="1"/>
      <c r="ATR203" s="1"/>
      <c r="ATS203" s="1"/>
      <c r="ATT203" s="1"/>
      <c r="ATU203" s="1"/>
      <c r="ATV203" s="1"/>
      <c r="ATW203" s="1"/>
      <c r="ATX203" s="1"/>
      <c r="ATY203" s="1"/>
      <c r="ATZ203" s="1"/>
      <c r="AUA203" s="1"/>
      <c r="AUB203" s="1"/>
      <c r="AUC203" s="1"/>
      <c r="AUD203" s="1"/>
      <c r="AUE203" s="1"/>
      <c r="AUF203" s="1"/>
      <c r="AUG203" s="1"/>
      <c r="AUH203" s="1"/>
      <c r="AUI203" s="1"/>
      <c r="AUJ203" s="1"/>
      <c r="AUK203" s="1"/>
    </row>
    <row r="204" spans="1:1233" s="519" customFormat="1" ht="14.25">
      <c r="A204" s="53"/>
      <c r="B204" s="95" t="str">
        <f>IF('Client Info'!$D$123="Yes",'Client Info'!$D$61,"N/A")</f>
        <v>N/A</v>
      </c>
      <c r="C204" s="96" t="str">
        <f>IF(B204="ISO 9001",'Client Info'!$B123,"N/A")</f>
        <v>N/A</v>
      </c>
      <c r="D204" s="180"/>
      <c r="E204" s="843">
        <f>'Effective Employees'!F190</f>
        <v>0</v>
      </c>
      <c r="F204" s="831"/>
      <c r="G204" s="832">
        <f>BK$345</f>
        <v>0</v>
      </c>
      <c r="H204" s="832">
        <f ca="1">(1/3)*BK345*T204*V204*X204*Z204</f>
        <v>0</v>
      </c>
      <c r="I204" s="832">
        <f ca="1">(2/3)*BK345*T204*V204*X204*Z204</f>
        <v>0</v>
      </c>
      <c r="J204" s="832" t="e">
        <f ca="1">BK346*T204*V204*X204*Z204/$AA$10</f>
        <v>#N/A</v>
      </c>
      <c r="K204" s="832">
        <f>IF($K$19="",0,BK346*T204*V204*X204*Z204/$AA$10)</f>
        <v>0</v>
      </c>
      <c r="L204" s="832">
        <f>IF($L$19="",0,BK346*T204*V204*X204*Z204/$AA$10)</f>
        <v>0</v>
      </c>
      <c r="M204" s="833" t="e">
        <f ca="1">IF($M$19="",0,BK346*T204*V204*X204*Z204/$AA$10)</f>
        <v>#N/A</v>
      </c>
      <c r="N204" s="844" t="e">
        <f ca="1">BK346*T204*V204*X204*Z204/$AA$10</f>
        <v>#N/A</v>
      </c>
      <c r="O204" s="436">
        <f ca="1">BK347*T204*V204*X204*Z204</f>
        <v>0</v>
      </c>
      <c r="P204" s="53"/>
      <c r="Q204" s="53"/>
      <c r="R204" s="67"/>
      <c r="S204" s="702">
        <f>1</f>
        <v>1</v>
      </c>
      <c r="T204" s="702">
        <f t="shared" si="123"/>
        <v>1</v>
      </c>
      <c r="U204" s="703">
        <f ca="1">'Adjustment Factors'!AA571</f>
        <v>0</v>
      </c>
      <c r="V204" s="704">
        <f t="shared" ca="1" si="124"/>
        <v>1</v>
      </c>
      <c r="W204" s="705">
        <f>-'Client Info'!$C$55/100</f>
        <v>0</v>
      </c>
      <c r="X204" s="705">
        <f t="shared" si="125"/>
        <v>1</v>
      </c>
      <c r="Y204" s="705">
        <f>IF(Overview!$C$13="Yes",1,0)</f>
        <v>0</v>
      </c>
      <c r="Z204" s="705">
        <f>IF(Y204=1,IF('Integrated Reduction'!$C$29="",1,('Integrated Reduction'!$C$29/100+1)),1)</f>
        <v>1</v>
      </c>
      <c r="AA204" s="705">
        <f>IF(Sampling!F212="Yes",1,0)</f>
        <v>0</v>
      </c>
      <c r="AB204" s="705">
        <f>IF(Sampling!L212="Yes",1,0)</f>
        <v>0</v>
      </c>
      <c r="AC204" s="705">
        <f>IF(Sampling!G212="Yes",1,0)</f>
        <v>0</v>
      </c>
      <c r="AD204" s="705">
        <f>IF(Sampling!H212="Yes",1,0)</f>
        <v>0</v>
      </c>
      <c r="AE204" s="705">
        <f>IF(Sampling!I212="Yes",1,0)</f>
        <v>0</v>
      </c>
      <c r="AF204" s="705">
        <f>IF(Sampling!J212="Yes",1,0)</f>
        <v>0</v>
      </c>
      <c r="AG204" s="706">
        <f>IF(Sampling!K212="Yes",1,0)</f>
        <v>0</v>
      </c>
      <c r="AH204" s="790">
        <f t="shared" ca="1" si="103"/>
        <v>0</v>
      </c>
      <c r="AI204" s="790">
        <f t="shared" ca="1" si="102"/>
        <v>0</v>
      </c>
      <c r="AJ204" s="790" t="e">
        <f t="shared" ca="1" si="14"/>
        <v>#N/A</v>
      </c>
      <c r="AK204" s="790">
        <f t="shared" si="138"/>
        <v>0</v>
      </c>
      <c r="AL204" s="790">
        <f t="shared" si="138"/>
        <v>0</v>
      </c>
      <c r="AM204" s="790" t="e">
        <f t="shared" ca="1" si="138"/>
        <v>#N/A</v>
      </c>
      <c r="AN204" s="790" t="e">
        <f t="shared" ca="1" si="138"/>
        <v>#N/A</v>
      </c>
      <c r="AO204" s="790">
        <f t="shared" ca="1" si="104"/>
        <v>0</v>
      </c>
      <c r="AP204" s="790">
        <f t="shared" ca="1" si="105"/>
        <v>0</v>
      </c>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c r="ADD204" s="1"/>
      <c r="ADE204" s="1"/>
      <c r="ADF204" s="1"/>
      <c r="ADG204" s="1"/>
      <c r="ADH204" s="1"/>
      <c r="ADI204" s="1"/>
      <c r="ADJ204" s="1"/>
      <c r="ADK204" s="1"/>
      <c r="ADL204" s="1"/>
      <c r="ADM204" s="1"/>
      <c r="ADN204" s="1"/>
      <c r="ADO204" s="1"/>
      <c r="ADP204" s="1"/>
      <c r="ADQ204" s="1"/>
      <c r="ADR204" s="1"/>
      <c r="ADS204" s="1"/>
      <c r="ADT204" s="1"/>
      <c r="ADU204" s="1"/>
      <c r="ADV204" s="1"/>
      <c r="ADW204" s="1"/>
      <c r="ADX204" s="1"/>
      <c r="ADY204" s="1"/>
      <c r="ADZ204" s="1"/>
      <c r="AEA204" s="1"/>
      <c r="AEB204" s="1"/>
      <c r="AEC204" s="1"/>
      <c r="AED204" s="1"/>
      <c r="AEE204" s="1"/>
      <c r="AEF204" s="1"/>
      <c r="AEG204" s="1"/>
      <c r="AEH204" s="1"/>
      <c r="AEI204" s="1"/>
      <c r="AEJ204" s="1"/>
      <c r="AEK204" s="1"/>
      <c r="AEL204" s="1"/>
      <c r="AEM204" s="1"/>
      <c r="AEN204" s="1"/>
      <c r="AEO204" s="1"/>
      <c r="AEP204" s="1"/>
      <c r="AEQ204" s="1"/>
      <c r="AER204" s="1"/>
      <c r="AES204" s="1"/>
      <c r="AET204" s="1"/>
      <c r="AEU204" s="1"/>
      <c r="AEV204" s="1"/>
      <c r="AEW204" s="1"/>
      <c r="AEX204" s="1"/>
      <c r="AEY204" s="1"/>
      <c r="AEZ204" s="1"/>
      <c r="AFA204" s="1"/>
      <c r="AFB204" s="1"/>
      <c r="AFC204" s="1"/>
      <c r="AFD204" s="1"/>
      <c r="AFE204" s="1"/>
      <c r="AFF204" s="1"/>
      <c r="AFG204" s="1"/>
      <c r="AFH204" s="1"/>
      <c r="AFI204" s="1"/>
      <c r="AFJ204" s="1"/>
      <c r="AFK204" s="1"/>
      <c r="AFL204" s="1"/>
      <c r="AFM204" s="1"/>
      <c r="AFN204" s="1"/>
      <c r="AFO204" s="1"/>
      <c r="AFP204" s="1"/>
      <c r="AFQ204" s="1"/>
      <c r="AFR204" s="1"/>
      <c r="AFS204" s="1"/>
      <c r="AFT204" s="1"/>
      <c r="AFU204" s="1"/>
      <c r="AFV204" s="1"/>
      <c r="AFW204" s="1"/>
      <c r="AFX204" s="1"/>
      <c r="AFY204" s="1"/>
      <c r="AFZ204" s="1"/>
      <c r="AGA204" s="1"/>
      <c r="AGB204" s="1"/>
      <c r="AGC204" s="1"/>
      <c r="AGD204" s="1"/>
      <c r="AGE204" s="1"/>
      <c r="AGF204" s="1"/>
      <c r="AGG204" s="1"/>
      <c r="AGH204" s="1"/>
      <c r="AGI204" s="1"/>
      <c r="AGJ204" s="1"/>
      <c r="AGK204" s="1"/>
      <c r="AGL204" s="1"/>
      <c r="AGM204" s="1"/>
      <c r="AGN204" s="1"/>
      <c r="AGO204" s="1"/>
      <c r="AGP204" s="1"/>
      <c r="AGQ204" s="1"/>
      <c r="AGR204" s="1"/>
      <c r="AGS204" s="1"/>
      <c r="AGT204" s="1"/>
      <c r="AGU204" s="1"/>
      <c r="AGV204" s="1"/>
      <c r="AGW204" s="1"/>
      <c r="AGX204" s="1"/>
      <c r="AGY204" s="1"/>
      <c r="AGZ204" s="1"/>
      <c r="AHA204" s="1"/>
      <c r="AHB204" s="1"/>
      <c r="AHC204" s="1"/>
      <c r="AHD204" s="1"/>
      <c r="AHE204" s="1"/>
      <c r="AHF204" s="1"/>
      <c r="AHG204" s="1"/>
      <c r="AHH204" s="1"/>
      <c r="AHI204" s="1"/>
      <c r="AHJ204" s="1"/>
      <c r="AHK204" s="1"/>
      <c r="AHL204" s="1"/>
      <c r="AHM204" s="1"/>
      <c r="AHN204" s="1"/>
      <c r="AHO204" s="1"/>
      <c r="AHP204" s="1"/>
      <c r="AHQ204" s="1"/>
      <c r="AHR204" s="1"/>
      <c r="AHS204" s="1"/>
      <c r="AHT204" s="1"/>
      <c r="AHU204" s="1"/>
      <c r="AHV204" s="1"/>
      <c r="AHW204" s="1"/>
      <c r="AHX204" s="1"/>
      <c r="AHY204" s="1"/>
      <c r="AHZ204" s="1"/>
      <c r="AIA204" s="1"/>
      <c r="AIB204" s="1"/>
      <c r="AIC204" s="1"/>
      <c r="AID204" s="1"/>
      <c r="AIE204" s="1"/>
      <c r="AIF204" s="1"/>
      <c r="AIG204" s="1"/>
      <c r="AIH204" s="1"/>
      <c r="AII204" s="1"/>
      <c r="AIJ204" s="1"/>
      <c r="AIK204" s="1"/>
      <c r="AIL204" s="1"/>
      <c r="AIM204" s="1"/>
      <c r="AIN204" s="1"/>
      <c r="AIO204" s="1"/>
      <c r="AIP204" s="1"/>
      <c r="AIQ204" s="1"/>
      <c r="AIR204" s="1"/>
      <c r="AIS204" s="1"/>
      <c r="AIT204" s="1"/>
      <c r="AIU204" s="1"/>
      <c r="AIV204" s="1"/>
      <c r="AIW204" s="1"/>
      <c r="AIX204" s="1"/>
      <c r="AIY204" s="1"/>
      <c r="AIZ204" s="1"/>
      <c r="AJA204" s="1"/>
      <c r="AJB204" s="1"/>
      <c r="AJC204" s="1"/>
      <c r="AJD204" s="1"/>
      <c r="AJE204" s="1"/>
      <c r="AJF204" s="1"/>
      <c r="AJG204" s="1"/>
      <c r="AJH204" s="1"/>
      <c r="AJI204" s="1"/>
      <c r="AJJ204" s="1"/>
      <c r="AJK204" s="1"/>
      <c r="AJL204" s="1"/>
      <c r="AJM204" s="1"/>
      <c r="AJN204" s="1"/>
      <c r="AJO204" s="1"/>
      <c r="AJP204" s="1"/>
      <c r="AJQ204" s="1"/>
      <c r="AJR204" s="1"/>
      <c r="AJS204" s="1"/>
      <c r="AJT204" s="1"/>
      <c r="AJU204" s="1"/>
      <c r="AJV204" s="1"/>
      <c r="AJW204" s="1"/>
      <c r="AJX204" s="1"/>
      <c r="AJY204" s="1"/>
      <c r="AJZ204" s="1"/>
      <c r="AKA204" s="1"/>
      <c r="AKB204" s="1"/>
      <c r="AKC204" s="1"/>
      <c r="AKD204" s="1"/>
      <c r="AKE204" s="1"/>
      <c r="AKF204" s="1"/>
      <c r="AKG204" s="1"/>
      <c r="AKH204" s="1"/>
      <c r="AKI204" s="1"/>
      <c r="AKJ204" s="1"/>
      <c r="AKK204" s="1"/>
      <c r="AKL204" s="1"/>
      <c r="AKM204" s="1"/>
      <c r="AKN204" s="1"/>
      <c r="AKO204" s="1"/>
      <c r="AKP204" s="1"/>
      <c r="AKQ204" s="1"/>
      <c r="AKR204" s="1"/>
      <c r="AKS204" s="1"/>
      <c r="AKT204" s="1"/>
      <c r="AKU204" s="1"/>
      <c r="AKV204" s="1"/>
      <c r="AKW204" s="1"/>
      <c r="AKX204" s="1"/>
      <c r="AKY204" s="1"/>
      <c r="AKZ204" s="1"/>
      <c r="ALA204" s="1"/>
      <c r="ALB204" s="1"/>
      <c r="ALC204" s="1"/>
      <c r="ALD204" s="1"/>
      <c r="ALE204" s="1"/>
      <c r="ALF204" s="1"/>
      <c r="ALG204" s="1"/>
      <c r="ALH204" s="1"/>
      <c r="ALI204" s="1"/>
      <c r="ALJ204" s="1"/>
      <c r="ALK204" s="1"/>
      <c r="ALL204" s="1"/>
      <c r="ALM204" s="1"/>
      <c r="ALN204" s="1"/>
      <c r="ALO204" s="1"/>
      <c r="ALP204" s="1"/>
      <c r="ALQ204" s="1"/>
      <c r="ALR204" s="1"/>
      <c r="ALS204" s="1"/>
      <c r="ALT204" s="1"/>
      <c r="ALU204" s="1"/>
      <c r="ALV204" s="1"/>
      <c r="ALW204" s="1"/>
      <c r="ALX204" s="1"/>
      <c r="ALY204" s="1"/>
      <c r="ALZ204" s="1"/>
      <c r="AMA204" s="1"/>
      <c r="AMB204" s="1"/>
      <c r="AMC204" s="1"/>
      <c r="AMD204" s="1"/>
      <c r="AME204" s="1"/>
      <c r="AMF204" s="1"/>
      <c r="AMG204" s="1"/>
      <c r="AMH204" s="1"/>
      <c r="AMI204" s="1"/>
      <c r="AMJ204" s="1"/>
      <c r="AMK204" s="1"/>
      <c r="AML204" s="1"/>
      <c r="AMM204" s="1"/>
      <c r="AMN204" s="1"/>
      <c r="AMO204" s="1"/>
      <c r="AMP204" s="1"/>
      <c r="AMQ204" s="1"/>
      <c r="AMR204" s="1"/>
      <c r="AMS204" s="1"/>
      <c r="AMT204" s="1"/>
      <c r="AMU204" s="1"/>
      <c r="AMV204" s="1"/>
      <c r="AMW204" s="1"/>
      <c r="AMX204" s="1"/>
      <c r="AMY204" s="1"/>
      <c r="AMZ204" s="1"/>
      <c r="ANA204" s="1"/>
      <c r="ANB204" s="1"/>
      <c r="ANC204" s="1"/>
      <c r="AND204" s="1"/>
      <c r="ANE204" s="1"/>
      <c r="ANF204" s="1"/>
      <c r="ANG204" s="1"/>
      <c r="ANH204" s="1"/>
      <c r="ANI204" s="1"/>
      <c r="ANJ204" s="1"/>
      <c r="ANK204" s="1"/>
      <c r="ANL204" s="1"/>
      <c r="ANM204" s="1"/>
      <c r="ANN204" s="1"/>
      <c r="ANO204" s="1"/>
      <c r="ANP204" s="1"/>
      <c r="ANQ204" s="1"/>
      <c r="ANR204" s="1"/>
      <c r="ANS204" s="1"/>
      <c r="ANT204" s="1"/>
      <c r="ANU204" s="1"/>
      <c r="ANV204" s="1"/>
      <c r="ANW204" s="1"/>
      <c r="ANX204" s="1"/>
      <c r="ANY204" s="1"/>
      <c r="ANZ204" s="1"/>
      <c r="AOA204" s="1"/>
      <c r="AOB204" s="1"/>
      <c r="AOC204" s="1"/>
      <c r="AOD204" s="1"/>
      <c r="AOE204" s="1"/>
      <c r="AOF204" s="1"/>
      <c r="AOG204" s="1"/>
      <c r="AOH204" s="1"/>
      <c r="AOI204" s="1"/>
      <c r="AOJ204" s="1"/>
      <c r="AOK204" s="1"/>
      <c r="AOL204" s="1"/>
      <c r="AOM204" s="1"/>
      <c r="AON204" s="1"/>
      <c r="AOO204" s="1"/>
      <c r="AOP204" s="1"/>
      <c r="AOQ204" s="1"/>
      <c r="AOR204" s="1"/>
      <c r="AOS204" s="1"/>
      <c r="AOT204" s="1"/>
      <c r="AOU204" s="1"/>
      <c r="AOV204" s="1"/>
      <c r="AOW204" s="1"/>
      <c r="AOX204" s="1"/>
      <c r="AOY204" s="1"/>
      <c r="AOZ204" s="1"/>
      <c r="APA204" s="1"/>
      <c r="APB204" s="1"/>
      <c r="APC204" s="1"/>
      <c r="APD204" s="1"/>
      <c r="APE204" s="1"/>
      <c r="APF204" s="1"/>
      <c r="APG204" s="1"/>
      <c r="APH204" s="1"/>
      <c r="API204" s="1"/>
      <c r="APJ204" s="1"/>
      <c r="APK204" s="1"/>
      <c r="APL204" s="1"/>
      <c r="APM204" s="1"/>
      <c r="APN204" s="1"/>
      <c r="APO204" s="1"/>
      <c r="APP204" s="1"/>
      <c r="APQ204" s="1"/>
      <c r="APR204" s="1"/>
      <c r="APS204" s="1"/>
      <c r="APT204" s="1"/>
      <c r="APU204" s="1"/>
      <c r="APV204" s="1"/>
      <c r="APW204" s="1"/>
      <c r="APX204" s="1"/>
      <c r="APY204" s="1"/>
      <c r="APZ204" s="1"/>
      <c r="AQA204" s="1"/>
      <c r="AQB204" s="1"/>
      <c r="AQC204" s="1"/>
      <c r="AQD204" s="1"/>
      <c r="AQE204" s="1"/>
      <c r="AQF204" s="1"/>
      <c r="AQG204" s="1"/>
      <c r="AQH204" s="1"/>
      <c r="AQI204" s="1"/>
      <c r="AQJ204" s="1"/>
      <c r="AQK204" s="1"/>
      <c r="AQL204" s="1"/>
      <c r="AQM204" s="1"/>
      <c r="AQN204" s="1"/>
      <c r="AQO204" s="1"/>
      <c r="AQP204" s="1"/>
      <c r="AQQ204" s="1"/>
      <c r="AQR204" s="1"/>
      <c r="AQS204" s="1"/>
      <c r="AQT204" s="1"/>
      <c r="AQU204" s="1"/>
      <c r="AQV204" s="1"/>
      <c r="AQW204" s="1"/>
      <c r="AQX204" s="1"/>
      <c r="AQY204" s="1"/>
      <c r="AQZ204" s="1"/>
      <c r="ARA204" s="1"/>
      <c r="ARB204" s="1"/>
      <c r="ARC204" s="1"/>
      <c r="ARD204" s="1"/>
      <c r="ARE204" s="1"/>
      <c r="ARF204" s="1"/>
      <c r="ARG204" s="1"/>
      <c r="ARH204" s="1"/>
      <c r="ARI204" s="1"/>
      <c r="ARJ204" s="1"/>
      <c r="ARK204" s="1"/>
      <c r="ARL204" s="1"/>
      <c r="ARM204" s="1"/>
      <c r="ARN204" s="1"/>
      <c r="ARO204" s="1"/>
      <c r="ARP204" s="1"/>
      <c r="ARQ204" s="1"/>
      <c r="ARR204" s="1"/>
      <c r="ARS204" s="1"/>
      <c r="ART204" s="1"/>
      <c r="ARU204" s="1"/>
      <c r="ARV204" s="1"/>
      <c r="ARW204" s="1"/>
      <c r="ARX204" s="1"/>
      <c r="ARY204" s="1"/>
      <c r="ARZ204" s="1"/>
      <c r="ASA204" s="1"/>
      <c r="ASB204" s="1"/>
      <c r="ASC204" s="1"/>
      <c r="ASD204" s="1"/>
      <c r="ASE204" s="1"/>
      <c r="ASF204" s="1"/>
      <c r="ASG204" s="1"/>
      <c r="ASH204" s="1"/>
      <c r="ASI204" s="1"/>
      <c r="ASJ204" s="1"/>
      <c r="ASK204" s="1"/>
      <c r="ASL204" s="1"/>
      <c r="ASM204" s="1"/>
      <c r="ASN204" s="1"/>
      <c r="ASO204" s="1"/>
      <c r="ASP204" s="1"/>
      <c r="ASQ204" s="1"/>
      <c r="ASR204" s="1"/>
      <c r="ASS204" s="1"/>
      <c r="AST204" s="1"/>
      <c r="ASU204" s="1"/>
      <c r="ASV204" s="1"/>
      <c r="ASW204" s="1"/>
      <c r="ASX204" s="1"/>
      <c r="ASY204" s="1"/>
      <c r="ASZ204" s="1"/>
      <c r="ATA204" s="1"/>
      <c r="ATB204" s="1"/>
      <c r="ATC204" s="1"/>
      <c r="ATD204" s="1"/>
      <c r="ATE204" s="1"/>
      <c r="ATF204" s="1"/>
      <c r="ATG204" s="1"/>
      <c r="ATH204" s="1"/>
      <c r="ATI204" s="1"/>
      <c r="ATJ204" s="1"/>
      <c r="ATK204" s="1"/>
      <c r="ATL204" s="1"/>
      <c r="ATM204" s="1"/>
      <c r="ATN204" s="1"/>
      <c r="ATO204" s="1"/>
      <c r="ATP204" s="1"/>
      <c r="ATQ204" s="1"/>
      <c r="ATR204" s="1"/>
      <c r="ATS204" s="1"/>
      <c r="ATT204" s="1"/>
      <c r="ATU204" s="1"/>
      <c r="ATV204" s="1"/>
      <c r="ATW204" s="1"/>
      <c r="ATX204" s="1"/>
      <c r="ATY204" s="1"/>
      <c r="ATZ204" s="1"/>
      <c r="AUA204" s="1"/>
      <c r="AUB204" s="1"/>
      <c r="AUC204" s="1"/>
      <c r="AUD204" s="1"/>
      <c r="AUE204" s="1"/>
      <c r="AUF204" s="1"/>
      <c r="AUG204" s="1"/>
      <c r="AUH204" s="1"/>
      <c r="AUI204" s="1"/>
      <c r="AUJ204" s="1"/>
      <c r="AUK204" s="1"/>
    </row>
    <row r="205" spans="1:1233" s="519" customFormat="1" ht="14.25">
      <c r="A205" s="53"/>
      <c r="B205" s="97" t="str">
        <f>IF('Client Info'!$E$123="Yes",'Client Info'!$E$61,"N/A")</f>
        <v>N/A</v>
      </c>
      <c r="C205" s="62" t="str">
        <f>IF(B205="ISO 14001",'Client Info'!$B123,"N/A")</f>
        <v>N/A</v>
      </c>
      <c r="D205" s="181"/>
      <c r="E205" s="834">
        <f>'Effective Employees'!F191</f>
        <v>0</v>
      </c>
      <c r="F205" s="831"/>
      <c r="G205" s="835">
        <f>BK$363</f>
        <v>0</v>
      </c>
      <c r="H205" s="835">
        <f ca="1">(1/3)*BK363*T205*V205*X205*Z205</f>
        <v>0</v>
      </c>
      <c r="I205" s="835">
        <f ca="1">(2/3)*BK363*T205*V205*X205*Z205</f>
        <v>0</v>
      </c>
      <c r="J205" s="835" t="e">
        <f ca="1">BK364*T205*V205*X205*Z205/$AA$10</f>
        <v>#N/A</v>
      </c>
      <c r="K205" s="835">
        <f>IF($K$19="",0,BK364*T205*V205*X205*Z205/$AA$10)</f>
        <v>0</v>
      </c>
      <c r="L205" s="835">
        <f>IF($L$19="",0,BK364*T205*V205*X205*Z205/$AA$10)</f>
        <v>0</v>
      </c>
      <c r="M205" s="836" t="e">
        <f ca="1">IF($M$19="",0,BK364*T205*V205*X205*Z205/$AA$10)</f>
        <v>#N/A</v>
      </c>
      <c r="N205" s="837" t="e">
        <f ca="1">BK364*T205*V205*X205*Z205/$AA$10</f>
        <v>#N/A</v>
      </c>
      <c r="O205" s="838">
        <f ca="1">BK365*T205*V205*X205*Z205</f>
        <v>0</v>
      </c>
      <c r="P205" s="53"/>
      <c r="Q205" s="53"/>
      <c r="R205" s="67"/>
      <c r="S205" s="386">
        <f>1</f>
        <v>1</v>
      </c>
      <c r="T205" s="386">
        <f t="shared" si="123"/>
        <v>1</v>
      </c>
      <c r="U205" s="707">
        <f ca="1">'Adjustment Factors'!AP571</f>
        <v>0</v>
      </c>
      <c r="V205" s="208">
        <f t="shared" ca="1" si="124"/>
        <v>1</v>
      </c>
      <c r="W205" s="67">
        <f>-'Client Info'!$C$55/100</f>
        <v>0</v>
      </c>
      <c r="X205" s="67">
        <f t="shared" si="125"/>
        <v>1</v>
      </c>
      <c r="Y205" s="67">
        <f>IF(Overview!$C$14="Yes",1,0)</f>
        <v>0</v>
      </c>
      <c r="Z205" s="67">
        <f>IF(Y205=1,IF('Integrated Reduction'!$C$29="",1,('Integrated Reduction'!$C$29/100+1)),1)</f>
        <v>1</v>
      </c>
      <c r="AA205" s="67">
        <f>IF(Sampling!F213="Yes",1,0)</f>
        <v>0</v>
      </c>
      <c r="AB205" s="67">
        <f>IF(Sampling!L213="Yes",1,0)</f>
        <v>0</v>
      </c>
      <c r="AC205" s="67">
        <f>IF(Sampling!G213="Yes",1,0)</f>
        <v>0</v>
      </c>
      <c r="AD205" s="67">
        <f>IF(Sampling!H213="Yes",1,0)</f>
        <v>0</v>
      </c>
      <c r="AE205" s="67">
        <f>IF(Sampling!I213="Yes",1,0)</f>
        <v>0</v>
      </c>
      <c r="AF205" s="67">
        <f>IF(Sampling!J213="Yes",1,0)</f>
        <v>0</v>
      </c>
      <c r="AG205" s="708">
        <f>IF(Sampling!K213="Yes",1,0)</f>
        <v>0</v>
      </c>
      <c r="AH205" s="791">
        <f t="shared" ca="1" si="103"/>
        <v>0</v>
      </c>
      <c r="AI205" s="791">
        <f t="shared" ca="1" si="102"/>
        <v>0</v>
      </c>
      <c r="AJ205" s="791" t="e">
        <f t="shared" ca="1" si="14"/>
        <v>#N/A</v>
      </c>
      <c r="AK205" s="791">
        <f t="shared" si="138"/>
        <v>0</v>
      </c>
      <c r="AL205" s="791">
        <f t="shared" si="138"/>
        <v>0</v>
      </c>
      <c r="AM205" s="791" t="e">
        <f t="shared" ca="1" si="138"/>
        <v>#N/A</v>
      </c>
      <c r="AN205" s="791" t="e">
        <f t="shared" ca="1" si="138"/>
        <v>#N/A</v>
      </c>
      <c r="AO205" s="791">
        <f t="shared" ca="1" si="104"/>
        <v>0</v>
      </c>
      <c r="AP205" s="791">
        <f t="shared" ca="1" si="105"/>
        <v>0</v>
      </c>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c r="ADD205" s="1"/>
      <c r="ADE205" s="1"/>
      <c r="ADF205" s="1"/>
      <c r="ADG205" s="1"/>
      <c r="ADH205" s="1"/>
      <c r="ADI205" s="1"/>
      <c r="ADJ205" s="1"/>
      <c r="ADK205" s="1"/>
      <c r="ADL205" s="1"/>
      <c r="ADM205" s="1"/>
      <c r="ADN205" s="1"/>
      <c r="ADO205" s="1"/>
      <c r="ADP205" s="1"/>
      <c r="ADQ205" s="1"/>
      <c r="ADR205" s="1"/>
      <c r="ADS205" s="1"/>
      <c r="ADT205" s="1"/>
      <c r="ADU205" s="1"/>
      <c r="ADV205" s="1"/>
      <c r="ADW205" s="1"/>
      <c r="ADX205" s="1"/>
      <c r="ADY205" s="1"/>
      <c r="ADZ205" s="1"/>
      <c r="AEA205" s="1"/>
      <c r="AEB205" s="1"/>
      <c r="AEC205" s="1"/>
      <c r="AED205" s="1"/>
      <c r="AEE205" s="1"/>
      <c r="AEF205" s="1"/>
      <c r="AEG205" s="1"/>
      <c r="AEH205" s="1"/>
      <c r="AEI205" s="1"/>
      <c r="AEJ205" s="1"/>
      <c r="AEK205" s="1"/>
      <c r="AEL205" s="1"/>
      <c r="AEM205" s="1"/>
      <c r="AEN205" s="1"/>
      <c r="AEO205" s="1"/>
      <c r="AEP205" s="1"/>
      <c r="AEQ205" s="1"/>
      <c r="AER205" s="1"/>
      <c r="AES205" s="1"/>
      <c r="AET205" s="1"/>
      <c r="AEU205" s="1"/>
      <c r="AEV205" s="1"/>
      <c r="AEW205" s="1"/>
      <c r="AEX205" s="1"/>
      <c r="AEY205" s="1"/>
      <c r="AEZ205" s="1"/>
      <c r="AFA205" s="1"/>
      <c r="AFB205" s="1"/>
      <c r="AFC205" s="1"/>
      <c r="AFD205" s="1"/>
      <c r="AFE205" s="1"/>
      <c r="AFF205" s="1"/>
      <c r="AFG205" s="1"/>
      <c r="AFH205" s="1"/>
      <c r="AFI205" s="1"/>
      <c r="AFJ205" s="1"/>
      <c r="AFK205" s="1"/>
      <c r="AFL205" s="1"/>
      <c r="AFM205" s="1"/>
      <c r="AFN205" s="1"/>
      <c r="AFO205" s="1"/>
      <c r="AFP205" s="1"/>
      <c r="AFQ205" s="1"/>
      <c r="AFR205" s="1"/>
      <c r="AFS205" s="1"/>
      <c r="AFT205" s="1"/>
      <c r="AFU205" s="1"/>
      <c r="AFV205" s="1"/>
      <c r="AFW205" s="1"/>
      <c r="AFX205" s="1"/>
      <c r="AFY205" s="1"/>
      <c r="AFZ205" s="1"/>
      <c r="AGA205" s="1"/>
      <c r="AGB205" s="1"/>
      <c r="AGC205" s="1"/>
      <c r="AGD205" s="1"/>
      <c r="AGE205" s="1"/>
      <c r="AGF205" s="1"/>
      <c r="AGG205" s="1"/>
      <c r="AGH205" s="1"/>
      <c r="AGI205" s="1"/>
      <c r="AGJ205" s="1"/>
      <c r="AGK205" s="1"/>
      <c r="AGL205" s="1"/>
      <c r="AGM205" s="1"/>
      <c r="AGN205" s="1"/>
      <c r="AGO205" s="1"/>
      <c r="AGP205" s="1"/>
      <c r="AGQ205" s="1"/>
      <c r="AGR205" s="1"/>
      <c r="AGS205" s="1"/>
      <c r="AGT205" s="1"/>
      <c r="AGU205" s="1"/>
      <c r="AGV205" s="1"/>
      <c r="AGW205" s="1"/>
      <c r="AGX205" s="1"/>
      <c r="AGY205" s="1"/>
      <c r="AGZ205" s="1"/>
      <c r="AHA205" s="1"/>
      <c r="AHB205" s="1"/>
      <c r="AHC205" s="1"/>
      <c r="AHD205" s="1"/>
      <c r="AHE205" s="1"/>
      <c r="AHF205" s="1"/>
      <c r="AHG205" s="1"/>
      <c r="AHH205" s="1"/>
      <c r="AHI205" s="1"/>
      <c r="AHJ205" s="1"/>
      <c r="AHK205" s="1"/>
      <c r="AHL205" s="1"/>
      <c r="AHM205" s="1"/>
      <c r="AHN205" s="1"/>
      <c r="AHO205" s="1"/>
      <c r="AHP205" s="1"/>
      <c r="AHQ205" s="1"/>
      <c r="AHR205" s="1"/>
      <c r="AHS205" s="1"/>
      <c r="AHT205" s="1"/>
      <c r="AHU205" s="1"/>
      <c r="AHV205" s="1"/>
      <c r="AHW205" s="1"/>
      <c r="AHX205" s="1"/>
      <c r="AHY205" s="1"/>
      <c r="AHZ205" s="1"/>
      <c r="AIA205" s="1"/>
      <c r="AIB205" s="1"/>
      <c r="AIC205" s="1"/>
      <c r="AID205" s="1"/>
      <c r="AIE205" s="1"/>
      <c r="AIF205" s="1"/>
      <c r="AIG205" s="1"/>
      <c r="AIH205" s="1"/>
      <c r="AII205" s="1"/>
      <c r="AIJ205" s="1"/>
      <c r="AIK205" s="1"/>
      <c r="AIL205" s="1"/>
      <c r="AIM205" s="1"/>
      <c r="AIN205" s="1"/>
      <c r="AIO205" s="1"/>
      <c r="AIP205" s="1"/>
      <c r="AIQ205" s="1"/>
      <c r="AIR205" s="1"/>
      <c r="AIS205" s="1"/>
      <c r="AIT205" s="1"/>
      <c r="AIU205" s="1"/>
      <c r="AIV205" s="1"/>
      <c r="AIW205" s="1"/>
      <c r="AIX205" s="1"/>
      <c r="AIY205" s="1"/>
      <c r="AIZ205" s="1"/>
      <c r="AJA205" s="1"/>
      <c r="AJB205" s="1"/>
      <c r="AJC205" s="1"/>
      <c r="AJD205" s="1"/>
      <c r="AJE205" s="1"/>
      <c r="AJF205" s="1"/>
      <c r="AJG205" s="1"/>
      <c r="AJH205" s="1"/>
      <c r="AJI205" s="1"/>
      <c r="AJJ205" s="1"/>
      <c r="AJK205" s="1"/>
      <c r="AJL205" s="1"/>
      <c r="AJM205" s="1"/>
      <c r="AJN205" s="1"/>
      <c r="AJO205" s="1"/>
      <c r="AJP205" s="1"/>
      <c r="AJQ205" s="1"/>
      <c r="AJR205" s="1"/>
      <c r="AJS205" s="1"/>
      <c r="AJT205" s="1"/>
      <c r="AJU205" s="1"/>
      <c r="AJV205" s="1"/>
      <c r="AJW205" s="1"/>
      <c r="AJX205" s="1"/>
      <c r="AJY205" s="1"/>
      <c r="AJZ205" s="1"/>
      <c r="AKA205" s="1"/>
      <c r="AKB205" s="1"/>
      <c r="AKC205" s="1"/>
      <c r="AKD205" s="1"/>
      <c r="AKE205" s="1"/>
      <c r="AKF205" s="1"/>
      <c r="AKG205" s="1"/>
      <c r="AKH205" s="1"/>
      <c r="AKI205" s="1"/>
      <c r="AKJ205" s="1"/>
      <c r="AKK205" s="1"/>
      <c r="AKL205" s="1"/>
      <c r="AKM205" s="1"/>
      <c r="AKN205" s="1"/>
      <c r="AKO205" s="1"/>
      <c r="AKP205" s="1"/>
      <c r="AKQ205" s="1"/>
      <c r="AKR205" s="1"/>
      <c r="AKS205" s="1"/>
      <c r="AKT205" s="1"/>
      <c r="AKU205" s="1"/>
      <c r="AKV205" s="1"/>
      <c r="AKW205" s="1"/>
      <c r="AKX205" s="1"/>
      <c r="AKY205" s="1"/>
      <c r="AKZ205" s="1"/>
      <c r="ALA205" s="1"/>
      <c r="ALB205" s="1"/>
      <c r="ALC205" s="1"/>
      <c r="ALD205" s="1"/>
      <c r="ALE205" s="1"/>
      <c r="ALF205" s="1"/>
      <c r="ALG205" s="1"/>
      <c r="ALH205" s="1"/>
      <c r="ALI205" s="1"/>
      <c r="ALJ205" s="1"/>
      <c r="ALK205" s="1"/>
      <c r="ALL205" s="1"/>
      <c r="ALM205" s="1"/>
      <c r="ALN205" s="1"/>
      <c r="ALO205" s="1"/>
      <c r="ALP205" s="1"/>
      <c r="ALQ205" s="1"/>
      <c r="ALR205" s="1"/>
      <c r="ALS205" s="1"/>
      <c r="ALT205" s="1"/>
      <c r="ALU205" s="1"/>
      <c r="ALV205" s="1"/>
      <c r="ALW205" s="1"/>
      <c r="ALX205" s="1"/>
      <c r="ALY205" s="1"/>
      <c r="ALZ205" s="1"/>
      <c r="AMA205" s="1"/>
      <c r="AMB205" s="1"/>
      <c r="AMC205" s="1"/>
      <c r="AMD205" s="1"/>
      <c r="AME205" s="1"/>
      <c r="AMF205" s="1"/>
      <c r="AMG205" s="1"/>
      <c r="AMH205" s="1"/>
      <c r="AMI205" s="1"/>
      <c r="AMJ205" s="1"/>
      <c r="AMK205" s="1"/>
      <c r="AML205" s="1"/>
      <c r="AMM205" s="1"/>
      <c r="AMN205" s="1"/>
      <c r="AMO205" s="1"/>
      <c r="AMP205" s="1"/>
      <c r="AMQ205" s="1"/>
      <c r="AMR205" s="1"/>
      <c r="AMS205" s="1"/>
      <c r="AMT205" s="1"/>
      <c r="AMU205" s="1"/>
      <c r="AMV205" s="1"/>
      <c r="AMW205" s="1"/>
      <c r="AMX205" s="1"/>
      <c r="AMY205" s="1"/>
      <c r="AMZ205" s="1"/>
      <c r="ANA205" s="1"/>
      <c r="ANB205" s="1"/>
      <c r="ANC205" s="1"/>
      <c r="AND205" s="1"/>
      <c r="ANE205" s="1"/>
      <c r="ANF205" s="1"/>
      <c r="ANG205" s="1"/>
      <c r="ANH205" s="1"/>
      <c r="ANI205" s="1"/>
      <c r="ANJ205" s="1"/>
      <c r="ANK205" s="1"/>
      <c r="ANL205" s="1"/>
      <c r="ANM205" s="1"/>
      <c r="ANN205" s="1"/>
      <c r="ANO205" s="1"/>
      <c r="ANP205" s="1"/>
      <c r="ANQ205" s="1"/>
      <c r="ANR205" s="1"/>
      <c r="ANS205" s="1"/>
      <c r="ANT205" s="1"/>
      <c r="ANU205" s="1"/>
      <c r="ANV205" s="1"/>
      <c r="ANW205" s="1"/>
      <c r="ANX205" s="1"/>
      <c r="ANY205" s="1"/>
      <c r="ANZ205" s="1"/>
      <c r="AOA205" s="1"/>
      <c r="AOB205" s="1"/>
      <c r="AOC205" s="1"/>
      <c r="AOD205" s="1"/>
      <c r="AOE205" s="1"/>
      <c r="AOF205" s="1"/>
      <c r="AOG205" s="1"/>
      <c r="AOH205" s="1"/>
      <c r="AOI205" s="1"/>
      <c r="AOJ205" s="1"/>
      <c r="AOK205" s="1"/>
      <c r="AOL205" s="1"/>
      <c r="AOM205" s="1"/>
      <c r="AON205" s="1"/>
      <c r="AOO205" s="1"/>
      <c r="AOP205" s="1"/>
      <c r="AOQ205" s="1"/>
      <c r="AOR205" s="1"/>
      <c r="AOS205" s="1"/>
      <c r="AOT205" s="1"/>
      <c r="AOU205" s="1"/>
      <c r="AOV205" s="1"/>
      <c r="AOW205" s="1"/>
      <c r="AOX205" s="1"/>
      <c r="AOY205" s="1"/>
      <c r="AOZ205" s="1"/>
      <c r="APA205" s="1"/>
      <c r="APB205" s="1"/>
      <c r="APC205" s="1"/>
      <c r="APD205" s="1"/>
      <c r="APE205" s="1"/>
      <c r="APF205" s="1"/>
      <c r="APG205" s="1"/>
      <c r="APH205" s="1"/>
      <c r="API205" s="1"/>
      <c r="APJ205" s="1"/>
      <c r="APK205" s="1"/>
      <c r="APL205" s="1"/>
      <c r="APM205" s="1"/>
      <c r="APN205" s="1"/>
      <c r="APO205" s="1"/>
      <c r="APP205" s="1"/>
      <c r="APQ205" s="1"/>
      <c r="APR205" s="1"/>
      <c r="APS205" s="1"/>
      <c r="APT205" s="1"/>
      <c r="APU205" s="1"/>
      <c r="APV205" s="1"/>
      <c r="APW205" s="1"/>
      <c r="APX205" s="1"/>
      <c r="APY205" s="1"/>
      <c r="APZ205" s="1"/>
      <c r="AQA205" s="1"/>
      <c r="AQB205" s="1"/>
      <c r="AQC205" s="1"/>
      <c r="AQD205" s="1"/>
      <c r="AQE205" s="1"/>
      <c r="AQF205" s="1"/>
      <c r="AQG205" s="1"/>
      <c r="AQH205" s="1"/>
      <c r="AQI205" s="1"/>
      <c r="AQJ205" s="1"/>
      <c r="AQK205" s="1"/>
      <c r="AQL205" s="1"/>
      <c r="AQM205" s="1"/>
      <c r="AQN205" s="1"/>
      <c r="AQO205" s="1"/>
      <c r="AQP205" s="1"/>
      <c r="AQQ205" s="1"/>
      <c r="AQR205" s="1"/>
      <c r="AQS205" s="1"/>
      <c r="AQT205" s="1"/>
      <c r="AQU205" s="1"/>
      <c r="AQV205" s="1"/>
      <c r="AQW205" s="1"/>
      <c r="AQX205" s="1"/>
      <c r="AQY205" s="1"/>
      <c r="AQZ205" s="1"/>
      <c r="ARA205" s="1"/>
      <c r="ARB205" s="1"/>
      <c r="ARC205" s="1"/>
      <c r="ARD205" s="1"/>
      <c r="ARE205" s="1"/>
      <c r="ARF205" s="1"/>
      <c r="ARG205" s="1"/>
      <c r="ARH205" s="1"/>
      <c r="ARI205" s="1"/>
      <c r="ARJ205" s="1"/>
      <c r="ARK205" s="1"/>
      <c r="ARL205" s="1"/>
      <c r="ARM205" s="1"/>
      <c r="ARN205" s="1"/>
      <c r="ARO205" s="1"/>
      <c r="ARP205" s="1"/>
      <c r="ARQ205" s="1"/>
      <c r="ARR205" s="1"/>
      <c r="ARS205" s="1"/>
      <c r="ART205" s="1"/>
      <c r="ARU205" s="1"/>
      <c r="ARV205" s="1"/>
      <c r="ARW205" s="1"/>
      <c r="ARX205" s="1"/>
      <c r="ARY205" s="1"/>
      <c r="ARZ205" s="1"/>
      <c r="ASA205" s="1"/>
      <c r="ASB205" s="1"/>
      <c r="ASC205" s="1"/>
      <c r="ASD205" s="1"/>
      <c r="ASE205" s="1"/>
      <c r="ASF205" s="1"/>
      <c r="ASG205" s="1"/>
      <c r="ASH205" s="1"/>
      <c r="ASI205" s="1"/>
      <c r="ASJ205" s="1"/>
      <c r="ASK205" s="1"/>
      <c r="ASL205" s="1"/>
      <c r="ASM205" s="1"/>
      <c r="ASN205" s="1"/>
      <c r="ASO205" s="1"/>
      <c r="ASP205" s="1"/>
      <c r="ASQ205" s="1"/>
      <c r="ASR205" s="1"/>
      <c r="ASS205" s="1"/>
      <c r="AST205" s="1"/>
      <c r="ASU205" s="1"/>
      <c r="ASV205" s="1"/>
      <c r="ASW205" s="1"/>
      <c r="ASX205" s="1"/>
      <c r="ASY205" s="1"/>
      <c r="ASZ205" s="1"/>
      <c r="ATA205" s="1"/>
      <c r="ATB205" s="1"/>
      <c r="ATC205" s="1"/>
      <c r="ATD205" s="1"/>
      <c r="ATE205" s="1"/>
      <c r="ATF205" s="1"/>
      <c r="ATG205" s="1"/>
      <c r="ATH205" s="1"/>
      <c r="ATI205" s="1"/>
      <c r="ATJ205" s="1"/>
      <c r="ATK205" s="1"/>
      <c r="ATL205" s="1"/>
      <c r="ATM205" s="1"/>
      <c r="ATN205" s="1"/>
      <c r="ATO205" s="1"/>
      <c r="ATP205" s="1"/>
      <c r="ATQ205" s="1"/>
      <c r="ATR205" s="1"/>
      <c r="ATS205" s="1"/>
      <c r="ATT205" s="1"/>
      <c r="ATU205" s="1"/>
      <c r="ATV205" s="1"/>
      <c r="ATW205" s="1"/>
      <c r="ATX205" s="1"/>
      <c r="ATY205" s="1"/>
      <c r="ATZ205" s="1"/>
      <c r="AUA205" s="1"/>
      <c r="AUB205" s="1"/>
      <c r="AUC205" s="1"/>
      <c r="AUD205" s="1"/>
      <c r="AUE205" s="1"/>
      <c r="AUF205" s="1"/>
      <c r="AUG205" s="1"/>
      <c r="AUH205" s="1"/>
      <c r="AUI205" s="1"/>
      <c r="AUJ205" s="1"/>
      <c r="AUK205" s="1"/>
    </row>
    <row r="206" spans="1:1233" s="519" customFormat="1" ht="14.25">
      <c r="A206" s="53"/>
      <c r="B206" s="98" t="str">
        <f>IF('Client Info'!$F$123="Yes",'Client Info'!$F$61,"N/A")</f>
        <v>N/A</v>
      </c>
      <c r="C206" s="99" t="str">
        <f>IF(B206="ISO 45001",'Client Info'!$B123,"N/A")</f>
        <v>N/A</v>
      </c>
      <c r="D206" s="182"/>
      <c r="E206" s="839">
        <f>'Effective Employees'!F192</f>
        <v>0</v>
      </c>
      <c r="F206" s="831"/>
      <c r="G206" s="840">
        <f>BK$378</f>
        <v>0</v>
      </c>
      <c r="H206" s="840">
        <f ca="1">(1/3)*BK378*T206*V206*X206*Z206</f>
        <v>0</v>
      </c>
      <c r="I206" s="840">
        <f ca="1">(2/3)*BK378*T206*V206*X206*Z206</f>
        <v>0</v>
      </c>
      <c r="J206" s="840" t="e">
        <f ca="1">BK379*T206*V206*X206*Z206/$AA$10</f>
        <v>#N/A</v>
      </c>
      <c r="K206" s="840">
        <f>IF($K$19="",0,BK379*T206*V206*X206*Z206/$AA$10)</f>
        <v>0</v>
      </c>
      <c r="L206" s="840">
        <f>IF($L$19="",0,BK379*T206*V206*X206*Z206/$AA$10)</f>
        <v>0</v>
      </c>
      <c r="M206" s="841" t="e">
        <f ca="1">IF($M$19="",0,BK379*T206*V206*X206*Z206/$AA$10)</f>
        <v>#N/A</v>
      </c>
      <c r="N206" s="841" t="e">
        <f ca="1">BK379*T206*V206*X206*Z206/$AA$10</f>
        <v>#N/A</v>
      </c>
      <c r="O206" s="842">
        <f ca="1">BK380*T206*V206*X206*Z206</f>
        <v>0</v>
      </c>
      <c r="P206" s="53"/>
      <c r="Q206" s="53"/>
      <c r="R206" s="67"/>
      <c r="S206" s="709">
        <f>1</f>
        <v>1</v>
      </c>
      <c r="T206" s="709">
        <f t="shared" si="123"/>
        <v>1</v>
      </c>
      <c r="U206" s="710">
        <f ca="1">'Adjustment Factors'!BC571</f>
        <v>0</v>
      </c>
      <c r="V206" s="711">
        <f t="shared" ca="1" si="124"/>
        <v>1</v>
      </c>
      <c r="W206" s="712">
        <f>-'Client Info'!$C$55/100</f>
        <v>0</v>
      </c>
      <c r="X206" s="712">
        <f t="shared" si="125"/>
        <v>1</v>
      </c>
      <c r="Y206" s="712">
        <f>IF(Overview!$C$15="Yes",1,0)</f>
        <v>0</v>
      </c>
      <c r="Z206" s="712">
        <f>IF(Y206=1,IF('Integrated Reduction'!$C$29="",1,('Integrated Reduction'!$C$29/100+1)),1)</f>
        <v>1</v>
      </c>
      <c r="AA206" s="712">
        <f>IF(Sampling!F214="Yes",1,0)</f>
        <v>0</v>
      </c>
      <c r="AB206" s="712">
        <f>IF(Sampling!L214="Yes",1,0)</f>
        <v>0</v>
      </c>
      <c r="AC206" s="712">
        <f>IF(Sampling!G214="Yes",1,0)</f>
        <v>0</v>
      </c>
      <c r="AD206" s="712">
        <f>IF(Sampling!H214="Yes",1,0)</f>
        <v>0</v>
      </c>
      <c r="AE206" s="712">
        <f>IF(Sampling!I214="Yes",1,0)</f>
        <v>0</v>
      </c>
      <c r="AF206" s="712">
        <f>IF(Sampling!J214="Yes",1,0)</f>
        <v>0</v>
      </c>
      <c r="AG206" s="713">
        <f>IF(Sampling!K214="Yes",1,0)</f>
        <v>0</v>
      </c>
      <c r="AH206" s="792">
        <f t="shared" ca="1" si="103"/>
        <v>0</v>
      </c>
      <c r="AI206" s="792">
        <f t="shared" ca="1" si="102"/>
        <v>0</v>
      </c>
      <c r="AJ206" s="792" t="e">
        <f t="shared" ca="1" si="14"/>
        <v>#N/A</v>
      </c>
      <c r="AK206" s="792">
        <f t="shared" si="138"/>
        <v>0</v>
      </c>
      <c r="AL206" s="792">
        <f t="shared" si="138"/>
        <v>0</v>
      </c>
      <c r="AM206" s="792" t="e">
        <f t="shared" ca="1" si="138"/>
        <v>#N/A</v>
      </c>
      <c r="AN206" s="792" t="e">
        <f t="shared" ca="1" si="138"/>
        <v>#N/A</v>
      </c>
      <c r="AO206" s="792">
        <f t="shared" ca="1" si="104"/>
        <v>0</v>
      </c>
      <c r="AP206" s="792">
        <f t="shared" ca="1" si="105"/>
        <v>0</v>
      </c>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c r="ADD206" s="1"/>
      <c r="ADE206" s="1"/>
      <c r="ADF206" s="1"/>
      <c r="ADG206" s="1"/>
      <c r="ADH206" s="1"/>
      <c r="ADI206" s="1"/>
      <c r="ADJ206" s="1"/>
      <c r="ADK206" s="1"/>
      <c r="ADL206" s="1"/>
      <c r="ADM206" s="1"/>
      <c r="ADN206" s="1"/>
      <c r="ADO206" s="1"/>
      <c r="ADP206" s="1"/>
      <c r="ADQ206" s="1"/>
      <c r="ADR206" s="1"/>
      <c r="ADS206" s="1"/>
      <c r="ADT206" s="1"/>
      <c r="ADU206" s="1"/>
      <c r="ADV206" s="1"/>
      <c r="ADW206" s="1"/>
      <c r="ADX206" s="1"/>
      <c r="ADY206" s="1"/>
      <c r="ADZ206" s="1"/>
      <c r="AEA206" s="1"/>
      <c r="AEB206" s="1"/>
      <c r="AEC206" s="1"/>
      <c r="AED206" s="1"/>
      <c r="AEE206" s="1"/>
      <c r="AEF206" s="1"/>
      <c r="AEG206" s="1"/>
      <c r="AEH206" s="1"/>
      <c r="AEI206" s="1"/>
      <c r="AEJ206" s="1"/>
      <c r="AEK206" s="1"/>
      <c r="AEL206" s="1"/>
      <c r="AEM206" s="1"/>
      <c r="AEN206" s="1"/>
      <c r="AEO206" s="1"/>
      <c r="AEP206" s="1"/>
      <c r="AEQ206" s="1"/>
      <c r="AER206" s="1"/>
      <c r="AES206" s="1"/>
      <c r="AET206" s="1"/>
      <c r="AEU206" s="1"/>
      <c r="AEV206" s="1"/>
      <c r="AEW206" s="1"/>
      <c r="AEX206" s="1"/>
      <c r="AEY206" s="1"/>
      <c r="AEZ206" s="1"/>
      <c r="AFA206" s="1"/>
      <c r="AFB206" s="1"/>
      <c r="AFC206" s="1"/>
      <c r="AFD206" s="1"/>
      <c r="AFE206" s="1"/>
      <c r="AFF206" s="1"/>
      <c r="AFG206" s="1"/>
      <c r="AFH206" s="1"/>
      <c r="AFI206" s="1"/>
      <c r="AFJ206" s="1"/>
      <c r="AFK206" s="1"/>
      <c r="AFL206" s="1"/>
      <c r="AFM206" s="1"/>
      <c r="AFN206" s="1"/>
      <c r="AFO206" s="1"/>
      <c r="AFP206" s="1"/>
      <c r="AFQ206" s="1"/>
      <c r="AFR206" s="1"/>
      <c r="AFS206" s="1"/>
      <c r="AFT206" s="1"/>
      <c r="AFU206" s="1"/>
      <c r="AFV206" s="1"/>
      <c r="AFW206" s="1"/>
      <c r="AFX206" s="1"/>
      <c r="AFY206" s="1"/>
      <c r="AFZ206" s="1"/>
      <c r="AGA206" s="1"/>
      <c r="AGB206" s="1"/>
      <c r="AGC206" s="1"/>
      <c r="AGD206" s="1"/>
      <c r="AGE206" s="1"/>
      <c r="AGF206" s="1"/>
      <c r="AGG206" s="1"/>
      <c r="AGH206" s="1"/>
      <c r="AGI206" s="1"/>
      <c r="AGJ206" s="1"/>
      <c r="AGK206" s="1"/>
      <c r="AGL206" s="1"/>
      <c r="AGM206" s="1"/>
      <c r="AGN206" s="1"/>
      <c r="AGO206" s="1"/>
      <c r="AGP206" s="1"/>
      <c r="AGQ206" s="1"/>
      <c r="AGR206" s="1"/>
      <c r="AGS206" s="1"/>
      <c r="AGT206" s="1"/>
      <c r="AGU206" s="1"/>
      <c r="AGV206" s="1"/>
      <c r="AGW206" s="1"/>
      <c r="AGX206" s="1"/>
      <c r="AGY206" s="1"/>
      <c r="AGZ206" s="1"/>
      <c r="AHA206" s="1"/>
      <c r="AHB206" s="1"/>
      <c r="AHC206" s="1"/>
      <c r="AHD206" s="1"/>
      <c r="AHE206" s="1"/>
      <c r="AHF206" s="1"/>
      <c r="AHG206" s="1"/>
      <c r="AHH206" s="1"/>
      <c r="AHI206" s="1"/>
      <c r="AHJ206" s="1"/>
      <c r="AHK206" s="1"/>
      <c r="AHL206" s="1"/>
      <c r="AHM206" s="1"/>
      <c r="AHN206" s="1"/>
      <c r="AHO206" s="1"/>
      <c r="AHP206" s="1"/>
      <c r="AHQ206" s="1"/>
      <c r="AHR206" s="1"/>
      <c r="AHS206" s="1"/>
      <c r="AHT206" s="1"/>
      <c r="AHU206" s="1"/>
      <c r="AHV206" s="1"/>
      <c r="AHW206" s="1"/>
      <c r="AHX206" s="1"/>
      <c r="AHY206" s="1"/>
      <c r="AHZ206" s="1"/>
      <c r="AIA206" s="1"/>
      <c r="AIB206" s="1"/>
      <c r="AIC206" s="1"/>
      <c r="AID206" s="1"/>
      <c r="AIE206" s="1"/>
      <c r="AIF206" s="1"/>
      <c r="AIG206" s="1"/>
      <c r="AIH206" s="1"/>
      <c r="AII206" s="1"/>
      <c r="AIJ206" s="1"/>
      <c r="AIK206" s="1"/>
      <c r="AIL206" s="1"/>
      <c r="AIM206" s="1"/>
      <c r="AIN206" s="1"/>
      <c r="AIO206" s="1"/>
      <c r="AIP206" s="1"/>
      <c r="AIQ206" s="1"/>
      <c r="AIR206" s="1"/>
      <c r="AIS206" s="1"/>
      <c r="AIT206" s="1"/>
      <c r="AIU206" s="1"/>
      <c r="AIV206" s="1"/>
      <c r="AIW206" s="1"/>
      <c r="AIX206" s="1"/>
      <c r="AIY206" s="1"/>
      <c r="AIZ206" s="1"/>
      <c r="AJA206" s="1"/>
      <c r="AJB206" s="1"/>
      <c r="AJC206" s="1"/>
      <c r="AJD206" s="1"/>
      <c r="AJE206" s="1"/>
      <c r="AJF206" s="1"/>
      <c r="AJG206" s="1"/>
      <c r="AJH206" s="1"/>
      <c r="AJI206" s="1"/>
      <c r="AJJ206" s="1"/>
      <c r="AJK206" s="1"/>
      <c r="AJL206" s="1"/>
      <c r="AJM206" s="1"/>
      <c r="AJN206" s="1"/>
      <c r="AJO206" s="1"/>
      <c r="AJP206" s="1"/>
      <c r="AJQ206" s="1"/>
      <c r="AJR206" s="1"/>
      <c r="AJS206" s="1"/>
      <c r="AJT206" s="1"/>
      <c r="AJU206" s="1"/>
      <c r="AJV206" s="1"/>
      <c r="AJW206" s="1"/>
      <c r="AJX206" s="1"/>
      <c r="AJY206" s="1"/>
      <c r="AJZ206" s="1"/>
      <c r="AKA206" s="1"/>
      <c r="AKB206" s="1"/>
      <c r="AKC206" s="1"/>
      <c r="AKD206" s="1"/>
      <c r="AKE206" s="1"/>
      <c r="AKF206" s="1"/>
      <c r="AKG206" s="1"/>
      <c r="AKH206" s="1"/>
      <c r="AKI206" s="1"/>
      <c r="AKJ206" s="1"/>
      <c r="AKK206" s="1"/>
      <c r="AKL206" s="1"/>
      <c r="AKM206" s="1"/>
      <c r="AKN206" s="1"/>
      <c r="AKO206" s="1"/>
      <c r="AKP206" s="1"/>
      <c r="AKQ206" s="1"/>
      <c r="AKR206" s="1"/>
      <c r="AKS206" s="1"/>
      <c r="AKT206" s="1"/>
      <c r="AKU206" s="1"/>
      <c r="AKV206" s="1"/>
      <c r="AKW206" s="1"/>
      <c r="AKX206" s="1"/>
      <c r="AKY206" s="1"/>
      <c r="AKZ206" s="1"/>
      <c r="ALA206" s="1"/>
      <c r="ALB206" s="1"/>
      <c r="ALC206" s="1"/>
      <c r="ALD206" s="1"/>
      <c r="ALE206" s="1"/>
      <c r="ALF206" s="1"/>
      <c r="ALG206" s="1"/>
      <c r="ALH206" s="1"/>
      <c r="ALI206" s="1"/>
      <c r="ALJ206" s="1"/>
      <c r="ALK206" s="1"/>
      <c r="ALL206" s="1"/>
      <c r="ALM206" s="1"/>
      <c r="ALN206" s="1"/>
      <c r="ALO206" s="1"/>
      <c r="ALP206" s="1"/>
      <c r="ALQ206" s="1"/>
      <c r="ALR206" s="1"/>
      <c r="ALS206" s="1"/>
      <c r="ALT206" s="1"/>
      <c r="ALU206" s="1"/>
      <c r="ALV206" s="1"/>
      <c r="ALW206" s="1"/>
      <c r="ALX206" s="1"/>
      <c r="ALY206" s="1"/>
      <c r="ALZ206" s="1"/>
      <c r="AMA206" s="1"/>
      <c r="AMB206" s="1"/>
      <c r="AMC206" s="1"/>
      <c r="AMD206" s="1"/>
      <c r="AME206" s="1"/>
      <c r="AMF206" s="1"/>
      <c r="AMG206" s="1"/>
      <c r="AMH206" s="1"/>
      <c r="AMI206" s="1"/>
      <c r="AMJ206" s="1"/>
      <c r="AMK206" s="1"/>
      <c r="AML206" s="1"/>
      <c r="AMM206" s="1"/>
      <c r="AMN206" s="1"/>
      <c r="AMO206" s="1"/>
      <c r="AMP206" s="1"/>
      <c r="AMQ206" s="1"/>
      <c r="AMR206" s="1"/>
      <c r="AMS206" s="1"/>
      <c r="AMT206" s="1"/>
      <c r="AMU206" s="1"/>
      <c r="AMV206" s="1"/>
      <c r="AMW206" s="1"/>
      <c r="AMX206" s="1"/>
      <c r="AMY206" s="1"/>
      <c r="AMZ206" s="1"/>
      <c r="ANA206" s="1"/>
      <c r="ANB206" s="1"/>
      <c r="ANC206" s="1"/>
      <c r="AND206" s="1"/>
      <c r="ANE206" s="1"/>
      <c r="ANF206" s="1"/>
      <c r="ANG206" s="1"/>
      <c r="ANH206" s="1"/>
      <c r="ANI206" s="1"/>
      <c r="ANJ206" s="1"/>
      <c r="ANK206" s="1"/>
      <c r="ANL206" s="1"/>
      <c r="ANM206" s="1"/>
      <c r="ANN206" s="1"/>
      <c r="ANO206" s="1"/>
      <c r="ANP206" s="1"/>
      <c r="ANQ206" s="1"/>
      <c r="ANR206" s="1"/>
      <c r="ANS206" s="1"/>
      <c r="ANT206" s="1"/>
      <c r="ANU206" s="1"/>
      <c r="ANV206" s="1"/>
      <c r="ANW206" s="1"/>
      <c r="ANX206" s="1"/>
      <c r="ANY206" s="1"/>
      <c r="ANZ206" s="1"/>
      <c r="AOA206" s="1"/>
      <c r="AOB206" s="1"/>
      <c r="AOC206" s="1"/>
      <c r="AOD206" s="1"/>
      <c r="AOE206" s="1"/>
      <c r="AOF206" s="1"/>
      <c r="AOG206" s="1"/>
      <c r="AOH206" s="1"/>
      <c r="AOI206" s="1"/>
      <c r="AOJ206" s="1"/>
      <c r="AOK206" s="1"/>
      <c r="AOL206" s="1"/>
      <c r="AOM206" s="1"/>
      <c r="AON206" s="1"/>
      <c r="AOO206" s="1"/>
      <c r="AOP206" s="1"/>
      <c r="AOQ206" s="1"/>
      <c r="AOR206" s="1"/>
      <c r="AOS206" s="1"/>
      <c r="AOT206" s="1"/>
      <c r="AOU206" s="1"/>
      <c r="AOV206" s="1"/>
      <c r="AOW206" s="1"/>
      <c r="AOX206" s="1"/>
      <c r="AOY206" s="1"/>
      <c r="AOZ206" s="1"/>
      <c r="APA206" s="1"/>
      <c r="APB206" s="1"/>
      <c r="APC206" s="1"/>
      <c r="APD206" s="1"/>
      <c r="APE206" s="1"/>
      <c r="APF206" s="1"/>
      <c r="APG206" s="1"/>
      <c r="APH206" s="1"/>
      <c r="API206" s="1"/>
      <c r="APJ206" s="1"/>
      <c r="APK206" s="1"/>
      <c r="APL206" s="1"/>
      <c r="APM206" s="1"/>
      <c r="APN206" s="1"/>
      <c r="APO206" s="1"/>
      <c r="APP206" s="1"/>
      <c r="APQ206" s="1"/>
      <c r="APR206" s="1"/>
      <c r="APS206" s="1"/>
      <c r="APT206" s="1"/>
      <c r="APU206" s="1"/>
      <c r="APV206" s="1"/>
      <c r="APW206" s="1"/>
      <c r="APX206" s="1"/>
      <c r="APY206" s="1"/>
      <c r="APZ206" s="1"/>
      <c r="AQA206" s="1"/>
      <c r="AQB206" s="1"/>
      <c r="AQC206" s="1"/>
      <c r="AQD206" s="1"/>
      <c r="AQE206" s="1"/>
      <c r="AQF206" s="1"/>
      <c r="AQG206" s="1"/>
      <c r="AQH206" s="1"/>
      <c r="AQI206" s="1"/>
      <c r="AQJ206" s="1"/>
      <c r="AQK206" s="1"/>
      <c r="AQL206" s="1"/>
      <c r="AQM206" s="1"/>
      <c r="AQN206" s="1"/>
      <c r="AQO206" s="1"/>
      <c r="AQP206" s="1"/>
      <c r="AQQ206" s="1"/>
      <c r="AQR206" s="1"/>
      <c r="AQS206" s="1"/>
      <c r="AQT206" s="1"/>
      <c r="AQU206" s="1"/>
      <c r="AQV206" s="1"/>
      <c r="AQW206" s="1"/>
      <c r="AQX206" s="1"/>
      <c r="AQY206" s="1"/>
      <c r="AQZ206" s="1"/>
      <c r="ARA206" s="1"/>
      <c r="ARB206" s="1"/>
      <c r="ARC206" s="1"/>
      <c r="ARD206" s="1"/>
      <c r="ARE206" s="1"/>
      <c r="ARF206" s="1"/>
      <c r="ARG206" s="1"/>
      <c r="ARH206" s="1"/>
      <c r="ARI206" s="1"/>
      <c r="ARJ206" s="1"/>
      <c r="ARK206" s="1"/>
      <c r="ARL206" s="1"/>
      <c r="ARM206" s="1"/>
      <c r="ARN206" s="1"/>
      <c r="ARO206" s="1"/>
      <c r="ARP206" s="1"/>
      <c r="ARQ206" s="1"/>
      <c r="ARR206" s="1"/>
      <c r="ARS206" s="1"/>
      <c r="ART206" s="1"/>
      <c r="ARU206" s="1"/>
      <c r="ARV206" s="1"/>
      <c r="ARW206" s="1"/>
      <c r="ARX206" s="1"/>
      <c r="ARY206" s="1"/>
      <c r="ARZ206" s="1"/>
      <c r="ASA206" s="1"/>
      <c r="ASB206" s="1"/>
      <c r="ASC206" s="1"/>
      <c r="ASD206" s="1"/>
      <c r="ASE206" s="1"/>
      <c r="ASF206" s="1"/>
      <c r="ASG206" s="1"/>
      <c r="ASH206" s="1"/>
      <c r="ASI206" s="1"/>
      <c r="ASJ206" s="1"/>
      <c r="ASK206" s="1"/>
      <c r="ASL206" s="1"/>
      <c r="ASM206" s="1"/>
      <c r="ASN206" s="1"/>
      <c r="ASO206" s="1"/>
      <c r="ASP206" s="1"/>
      <c r="ASQ206" s="1"/>
      <c r="ASR206" s="1"/>
      <c r="ASS206" s="1"/>
      <c r="AST206" s="1"/>
      <c r="ASU206" s="1"/>
      <c r="ASV206" s="1"/>
      <c r="ASW206" s="1"/>
      <c r="ASX206" s="1"/>
      <c r="ASY206" s="1"/>
      <c r="ASZ206" s="1"/>
      <c r="ATA206" s="1"/>
      <c r="ATB206" s="1"/>
      <c r="ATC206" s="1"/>
      <c r="ATD206" s="1"/>
      <c r="ATE206" s="1"/>
      <c r="ATF206" s="1"/>
      <c r="ATG206" s="1"/>
      <c r="ATH206" s="1"/>
      <c r="ATI206" s="1"/>
      <c r="ATJ206" s="1"/>
      <c r="ATK206" s="1"/>
      <c r="ATL206" s="1"/>
      <c r="ATM206" s="1"/>
      <c r="ATN206" s="1"/>
      <c r="ATO206" s="1"/>
      <c r="ATP206" s="1"/>
      <c r="ATQ206" s="1"/>
      <c r="ATR206" s="1"/>
      <c r="ATS206" s="1"/>
      <c r="ATT206" s="1"/>
      <c r="ATU206" s="1"/>
      <c r="ATV206" s="1"/>
      <c r="ATW206" s="1"/>
      <c r="ATX206" s="1"/>
      <c r="ATY206" s="1"/>
      <c r="ATZ206" s="1"/>
      <c r="AUA206" s="1"/>
      <c r="AUB206" s="1"/>
      <c r="AUC206" s="1"/>
      <c r="AUD206" s="1"/>
      <c r="AUE206" s="1"/>
      <c r="AUF206" s="1"/>
      <c r="AUG206" s="1"/>
      <c r="AUH206" s="1"/>
      <c r="AUI206" s="1"/>
      <c r="AUJ206" s="1"/>
      <c r="AUK206" s="1"/>
    </row>
    <row r="207" spans="1:1233" s="519" customFormat="1" ht="14.25">
      <c r="A207" s="53"/>
      <c r="B207" s="95" t="str">
        <f>IF('Client Info'!$D$124="Yes",'Client Info'!$D$61,"N/A")</f>
        <v>N/A</v>
      </c>
      <c r="C207" s="96" t="str">
        <f>IF(B207="ISO 9001",'Client Info'!$B124,"N/A")</f>
        <v>N/A</v>
      </c>
      <c r="D207" s="180"/>
      <c r="E207" s="843">
        <f>'Effective Employees'!F193</f>
        <v>0</v>
      </c>
      <c r="F207" s="831"/>
      <c r="G207" s="832">
        <f>BL$345</f>
        <v>0</v>
      </c>
      <c r="H207" s="832">
        <f ca="1">(1/3)*BL345*T207*V207*X207*Z207</f>
        <v>0</v>
      </c>
      <c r="I207" s="832">
        <f ca="1">(2/3)*BL345*T207*V207*X207*Z207</f>
        <v>0</v>
      </c>
      <c r="J207" s="832" t="e">
        <f ca="1">BL346*T207*V207*X207*Z207/$AA$10</f>
        <v>#N/A</v>
      </c>
      <c r="K207" s="832">
        <f>IF($K$19="",0,BL346*T207*V207*X207*Z207/$AA$10)</f>
        <v>0</v>
      </c>
      <c r="L207" s="832">
        <f>IF($L$19="",0,BL346*T207*V207*X207*Z207/$AA$10)</f>
        <v>0</v>
      </c>
      <c r="M207" s="833" t="e">
        <f ca="1">IF($M$19="",0,BL346*T207*V207*X207*Z207/$AA$10)</f>
        <v>#N/A</v>
      </c>
      <c r="N207" s="844" t="e">
        <f ca="1">BL346*T207*V207*X207*Z207/$AA$10</f>
        <v>#N/A</v>
      </c>
      <c r="O207" s="436">
        <f ca="1">BL347*T207*V207*X207*Z207</f>
        <v>0</v>
      </c>
      <c r="P207" s="53"/>
      <c r="Q207" s="53"/>
      <c r="R207" s="67"/>
      <c r="S207" s="702">
        <f>1</f>
        <v>1</v>
      </c>
      <c r="T207" s="702">
        <f t="shared" ref="T207:T209" si="139">IF(S207=0.2,S207+1,1)</f>
        <v>1</v>
      </c>
      <c r="U207" s="703">
        <f ca="1">'Adjustment Factors'!AA572</f>
        <v>0</v>
      </c>
      <c r="V207" s="704">
        <f t="shared" ref="V207:V209" ca="1" si="140">U207+1</f>
        <v>1</v>
      </c>
      <c r="W207" s="705">
        <f>-'Client Info'!$C$55/100</f>
        <v>0</v>
      </c>
      <c r="X207" s="705">
        <f t="shared" ref="X207:X209" si="141">W207+1</f>
        <v>1</v>
      </c>
      <c r="Y207" s="705">
        <f>IF(Overview!$C$13="Yes",1,0)</f>
        <v>0</v>
      </c>
      <c r="Z207" s="705">
        <f>IF(Y207=1,IF('Integrated Reduction'!$C$29="",1,('Integrated Reduction'!$C$29/100+1)),1)</f>
        <v>1</v>
      </c>
      <c r="AA207" s="705">
        <f>IF(Sampling!F215="Yes",1,0)</f>
        <v>0</v>
      </c>
      <c r="AB207" s="705">
        <f>IF(Sampling!L215="Yes",1,0)</f>
        <v>0</v>
      </c>
      <c r="AC207" s="705">
        <f>IF(Sampling!G215="Yes",1,0)</f>
        <v>0</v>
      </c>
      <c r="AD207" s="705">
        <f>IF(Sampling!H215="Yes",1,0)</f>
        <v>0</v>
      </c>
      <c r="AE207" s="705">
        <f>IF(Sampling!I215="Yes",1,0)</f>
        <v>0</v>
      </c>
      <c r="AF207" s="705">
        <f>IF(Sampling!J215="Yes",1,0)</f>
        <v>0</v>
      </c>
      <c r="AG207" s="706">
        <f>IF(Sampling!K215="Yes",1,0)</f>
        <v>0</v>
      </c>
      <c r="AH207" s="790">
        <f t="shared" ca="1" si="103"/>
        <v>0</v>
      </c>
      <c r="AI207" s="790">
        <f t="shared" ca="1" si="102"/>
        <v>0</v>
      </c>
      <c r="AJ207" s="790" t="e">
        <f t="shared" ca="1" si="14"/>
        <v>#N/A</v>
      </c>
      <c r="AK207" s="790">
        <f t="shared" si="29"/>
        <v>0</v>
      </c>
      <c r="AL207" s="790">
        <f t="shared" si="30"/>
        <v>0</v>
      </c>
      <c r="AM207" s="790" t="e">
        <f t="shared" ca="1" si="31"/>
        <v>#N/A</v>
      </c>
      <c r="AN207" s="790" t="e">
        <f t="shared" ca="1" si="32"/>
        <v>#N/A</v>
      </c>
      <c r="AO207" s="790">
        <f t="shared" ca="1" si="104"/>
        <v>0</v>
      </c>
      <c r="AP207" s="790">
        <f t="shared" ca="1" si="105"/>
        <v>0</v>
      </c>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c r="ADD207" s="1"/>
      <c r="ADE207" s="1"/>
      <c r="ADF207" s="1"/>
      <c r="ADG207" s="1"/>
      <c r="ADH207" s="1"/>
      <c r="ADI207" s="1"/>
      <c r="ADJ207" s="1"/>
      <c r="ADK207" s="1"/>
      <c r="ADL207" s="1"/>
      <c r="ADM207" s="1"/>
      <c r="ADN207" s="1"/>
      <c r="ADO207" s="1"/>
      <c r="ADP207" s="1"/>
      <c r="ADQ207" s="1"/>
      <c r="ADR207" s="1"/>
      <c r="ADS207" s="1"/>
      <c r="ADT207" s="1"/>
      <c r="ADU207" s="1"/>
      <c r="ADV207" s="1"/>
      <c r="ADW207" s="1"/>
      <c r="ADX207" s="1"/>
      <c r="ADY207" s="1"/>
      <c r="ADZ207" s="1"/>
      <c r="AEA207" s="1"/>
      <c r="AEB207" s="1"/>
      <c r="AEC207" s="1"/>
      <c r="AED207" s="1"/>
      <c r="AEE207" s="1"/>
      <c r="AEF207" s="1"/>
      <c r="AEG207" s="1"/>
      <c r="AEH207" s="1"/>
      <c r="AEI207" s="1"/>
      <c r="AEJ207" s="1"/>
      <c r="AEK207" s="1"/>
      <c r="AEL207" s="1"/>
      <c r="AEM207" s="1"/>
      <c r="AEN207" s="1"/>
      <c r="AEO207" s="1"/>
      <c r="AEP207" s="1"/>
      <c r="AEQ207" s="1"/>
      <c r="AER207" s="1"/>
      <c r="AES207" s="1"/>
      <c r="AET207" s="1"/>
      <c r="AEU207" s="1"/>
      <c r="AEV207" s="1"/>
      <c r="AEW207" s="1"/>
      <c r="AEX207" s="1"/>
      <c r="AEY207" s="1"/>
      <c r="AEZ207" s="1"/>
      <c r="AFA207" s="1"/>
      <c r="AFB207" s="1"/>
      <c r="AFC207" s="1"/>
      <c r="AFD207" s="1"/>
      <c r="AFE207" s="1"/>
      <c r="AFF207" s="1"/>
      <c r="AFG207" s="1"/>
      <c r="AFH207" s="1"/>
      <c r="AFI207" s="1"/>
      <c r="AFJ207" s="1"/>
      <c r="AFK207" s="1"/>
      <c r="AFL207" s="1"/>
      <c r="AFM207" s="1"/>
      <c r="AFN207" s="1"/>
      <c r="AFO207" s="1"/>
      <c r="AFP207" s="1"/>
      <c r="AFQ207" s="1"/>
      <c r="AFR207" s="1"/>
      <c r="AFS207" s="1"/>
      <c r="AFT207" s="1"/>
      <c r="AFU207" s="1"/>
      <c r="AFV207" s="1"/>
      <c r="AFW207" s="1"/>
      <c r="AFX207" s="1"/>
      <c r="AFY207" s="1"/>
      <c r="AFZ207" s="1"/>
      <c r="AGA207" s="1"/>
      <c r="AGB207" s="1"/>
      <c r="AGC207" s="1"/>
      <c r="AGD207" s="1"/>
      <c r="AGE207" s="1"/>
      <c r="AGF207" s="1"/>
      <c r="AGG207" s="1"/>
      <c r="AGH207" s="1"/>
      <c r="AGI207" s="1"/>
      <c r="AGJ207" s="1"/>
      <c r="AGK207" s="1"/>
      <c r="AGL207" s="1"/>
      <c r="AGM207" s="1"/>
      <c r="AGN207" s="1"/>
      <c r="AGO207" s="1"/>
      <c r="AGP207" s="1"/>
      <c r="AGQ207" s="1"/>
      <c r="AGR207" s="1"/>
      <c r="AGS207" s="1"/>
      <c r="AGT207" s="1"/>
      <c r="AGU207" s="1"/>
      <c r="AGV207" s="1"/>
      <c r="AGW207" s="1"/>
      <c r="AGX207" s="1"/>
      <c r="AGY207" s="1"/>
      <c r="AGZ207" s="1"/>
      <c r="AHA207" s="1"/>
      <c r="AHB207" s="1"/>
      <c r="AHC207" s="1"/>
      <c r="AHD207" s="1"/>
      <c r="AHE207" s="1"/>
      <c r="AHF207" s="1"/>
      <c r="AHG207" s="1"/>
      <c r="AHH207" s="1"/>
      <c r="AHI207" s="1"/>
      <c r="AHJ207" s="1"/>
      <c r="AHK207" s="1"/>
      <c r="AHL207" s="1"/>
      <c r="AHM207" s="1"/>
      <c r="AHN207" s="1"/>
      <c r="AHO207" s="1"/>
      <c r="AHP207" s="1"/>
      <c r="AHQ207" s="1"/>
      <c r="AHR207" s="1"/>
      <c r="AHS207" s="1"/>
      <c r="AHT207" s="1"/>
      <c r="AHU207" s="1"/>
      <c r="AHV207" s="1"/>
      <c r="AHW207" s="1"/>
      <c r="AHX207" s="1"/>
      <c r="AHY207" s="1"/>
      <c r="AHZ207" s="1"/>
      <c r="AIA207" s="1"/>
      <c r="AIB207" s="1"/>
      <c r="AIC207" s="1"/>
      <c r="AID207" s="1"/>
      <c r="AIE207" s="1"/>
      <c r="AIF207" s="1"/>
      <c r="AIG207" s="1"/>
      <c r="AIH207" s="1"/>
      <c r="AII207" s="1"/>
      <c r="AIJ207" s="1"/>
      <c r="AIK207" s="1"/>
      <c r="AIL207" s="1"/>
      <c r="AIM207" s="1"/>
      <c r="AIN207" s="1"/>
      <c r="AIO207" s="1"/>
      <c r="AIP207" s="1"/>
      <c r="AIQ207" s="1"/>
      <c r="AIR207" s="1"/>
      <c r="AIS207" s="1"/>
      <c r="AIT207" s="1"/>
      <c r="AIU207" s="1"/>
      <c r="AIV207" s="1"/>
      <c r="AIW207" s="1"/>
      <c r="AIX207" s="1"/>
      <c r="AIY207" s="1"/>
      <c r="AIZ207" s="1"/>
      <c r="AJA207" s="1"/>
      <c r="AJB207" s="1"/>
      <c r="AJC207" s="1"/>
      <c r="AJD207" s="1"/>
      <c r="AJE207" s="1"/>
      <c r="AJF207" s="1"/>
      <c r="AJG207" s="1"/>
      <c r="AJH207" s="1"/>
      <c r="AJI207" s="1"/>
      <c r="AJJ207" s="1"/>
      <c r="AJK207" s="1"/>
      <c r="AJL207" s="1"/>
      <c r="AJM207" s="1"/>
      <c r="AJN207" s="1"/>
      <c r="AJO207" s="1"/>
      <c r="AJP207" s="1"/>
      <c r="AJQ207" s="1"/>
      <c r="AJR207" s="1"/>
      <c r="AJS207" s="1"/>
      <c r="AJT207" s="1"/>
      <c r="AJU207" s="1"/>
      <c r="AJV207" s="1"/>
      <c r="AJW207" s="1"/>
      <c r="AJX207" s="1"/>
      <c r="AJY207" s="1"/>
      <c r="AJZ207" s="1"/>
      <c r="AKA207" s="1"/>
      <c r="AKB207" s="1"/>
      <c r="AKC207" s="1"/>
      <c r="AKD207" s="1"/>
      <c r="AKE207" s="1"/>
      <c r="AKF207" s="1"/>
      <c r="AKG207" s="1"/>
      <c r="AKH207" s="1"/>
      <c r="AKI207" s="1"/>
      <c r="AKJ207" s="1"/>
      <c r="AKK207" s="1"/>
      <c r="AKL207" s="1"/>
      <c r="AKM207" s="1"/>
      <c r="AKN207" s="1"/>
      <c r="AKO207" s="1"/>
      <c r="AKP207" s="1"/>
      <c r="AKQ207" s="1"/>
      <c r="AKR207" s="1"/>
      <c r="AKS207" s="1"/>
      <c r="AKT207" s="1"/>
      <c r="AKU207" s="1"/>
      <c r="AKV207" s="1"/>
      <c r="AKW207" s="1"/>
      <c r="AKX207" s="1"/>
      <c r="AKY207" s="1"/>
      <c r="AKZ207" s="1"/>
      <c r="ALA207" s="1"/>
      <c r="ALB207" s="1"/>
      <c r="ALC207" s="1"/>
      <c r="ALD207" s="1"/>
      <c r="ALE207" s="1"/>
      <c r="ALF207" s="1"/>
      <c r="ALG207" s="1"/>
      <c r="ALH207" s="1"/>
      <c r="ALI207" s="1"/>
      <c r="ALJ207" s="1"/>
      <c r="ALK207" s="1"/>
      <c r="ALL207" s="1"/>
      <c r="ALM207" s="1"/>
      <c r="ALN207" s="1"/>
      <c r="ALO207" s="1"/>
      <c r="ALP207" s="1"/>
      <c r="ALQ207" s="1"/>
      <c r="ALR207" s="1"/>
      <c r="ALS207" s="1"/>
      <c r="ALT207" s="1"/>
      <c r="ALU207" s="1"/>
      <c r="ALV207" s="1"/>
      <c r="ALW207" s="1"/>
      <c r="ALX207" s="1"/>
      <c r="ALY207" s="1"/>
      <c r="ALZ207" s="1"/>
      <c r="AMA207" s="1"/>
      <c r="AMB207" s="1"/>
      <c r="AMC207" s="1"/>
      <c r="AMD207" s="1"/>
      <c r="AME207" s="1"/>
      <c r="AMF207" s="1"/>
      <c r="AMG207" s="1"/>
      <c r="AMH207" s="1"/>
      <c r="AMI207" s="1"/>
      <c r="AMJ207" s="1"/>
      <c r="AMK207" s="1"/>
      <c r="AML207" s="1"/>
      <c r="AMM207" s="1"/>
      <c r="AMN207" s="1"/>
      <c r="AMO207" s="1"/>
      <c r="AMP207" s="1"/>
      <c r="AMQ207" s="1"/>
      <c r="AMR207" s="1"/>
      <c r="AMS207" s="1"/>
      <c r="AMT207" s="1"/>
      <c r="AMU207" s="1"/>
      <c r="AMV207" s="1"/>
      <c r="AMW207" s="1"/>
      <c r="AMX207" s="1"/>
      <c r="AMY207" s="1"/>
      <c r="AMZ207" s="1"/>
      <c r="ANA207" s="1"/>
      <c r="ANB207" s="1"/>
      <c r="ANC207" s="1"/>
      <c r="AND207" s="1"/>
      <c r="ANE207" s="1"/>
      <c r="ANF207" s="1"/>
      <c r="ANG207" s="1"/>
      <c r="ANH207" s="1"/>
      <c r="ANI207" s="1"/>
      <c r="ANJ207" s="1"/>
      <c r="ANK207" s="1"/>
      <c r="ANL207" s="1"/>
      <c r="ANM207" s="1"/>
      <c r="ANN207" s="1"/>
      <c r="ANO207" s="1"/>
      <c r="ANP207" s="1"/>
      <c r="ANQ207" s="1"/>
      <c r="ANR207" s="1"/>
      <c r="ANS207" s="1"/>
      <c r="ANT207" s="1"/>
      <c r="ANU207" s="1"/>
      <c r="ANV207" s="1"/>
      <c r="ANW207" s="1"/>
      <c r="ANX207" s="1"/>
      <c r="ANY207" s="1"/>
      <c r="ANZ207" s="1"/>
      <c r="AOA207" s="1"/>
      <c r="AOB207" s="1"/>
      <c r="AOC207" s="1"/>
      <c r="AOD207" s="1"/>
      <c r="AOE207" s="1"/>
      <c r="AOF207" s="1"/>
      <c r="AOG207" s="1"/>
      <c r="AOH207" s="1"/>
      <c r="AOI207" s="1"/>
      <c r="AOJ207" s="1"/>
      <c r="AOK207" s="1"/>
      <c r="AOL207" s="1"/>
      <c r="AOM207" s="1"/>
      <c r="AON207" s="1"/>
      <c r="AOO207" s="1"/>
      <c r="AOP207" s="1"/>
      <c r="AOQ207" s="1"/>
      <c r="AOR207" s="1"/>
      <c r="AOS207" s="1"/>
      <c r="AOT207" s="1"/>
      <c r="AOU207" s="1"/>
      <c r="AOV207" s="1"/>
      <c r="AOW207" s="1"/>
      <c r="AOX207" s="1"/>
      <c r="AOY207" s="1"/>
      <c r="AOZ207" s="1"/>
      <c r="APA207" s="1"/>
      <c r="APB207" s="1"/>
      <c r="APC207" s="1"/>
      <c r="APD207" s="1"/>
      <c r="APE207" s="1"/>
      <c r="APF207" s="1"/>
      <c r="APG207" s="1"/>
      <c r="APH207" s="1"/>
      <c r="API207" s="1"/>
      <c r="APJ207" s="1"/>
      <c r="APK207" s="1"/>
      <c r="APL207" s="1"/>
      <c r="APM207" s="1"/>
      <c r="APN207" s="1"/>
      <c r="APO207" s="1"/>
      <c r="APP207" s="1"/>
      <c r="APQ207" s="1"/>
      <c r="APR207" s="1"/>
      <c r="APS207" s="1"/>
      <c r="APT207" s="1"/>
      <c r="APU207" s="1"/>
      <c r="APV207" s="1"/>
      <c r="APW207" s="1"/>
      <c r="APX207" s="1"/>
      <c r="APY207" s="1"/>
      <c r="APZ207" s="1"/>
      <c r="AQA207" s="1"/>
      <c r="AQB207" s="1"/>
      <c r="AQC207" s="1"/>
      <c r="AQD207" s="1"/>
      <c r="AQE207" s="1"/>
      <c r="AQF207" s="1"/>
      <c r="AQG207" s="1"/>
      <c r="AQH207" s="1"/>
      <c r="AQI207" s="1"/>
      <c r="AQJ207" s="1"/>
      <c r="AQK207" s="1"/>
      <c r="AQL207" s="1"/>
      <c r="AQM207" s="1"/>
      <c r="AQN207" s="1"/>
      <c r="AQO207" s="1"/>
      <c r="AQP207" s="1"/>
      <c r="AQQ207" s="1"/>
      <c r="AQR207" s="1"/>
      <c r="AQS207" s="1"/>
      <c r="AQT207" s="1"/>
      <c r="AQU207" s="1"/>
      <c r="AQV207" s="1"/>
      <c r="AQW207" s="1"/>
      <c r="AQX207" s="1"/>
      <c r="AQY207" s="1"/>
      <c r="AQZ207" s="1"/>
      <c r="ARA207" s="1"/>
      <c r="ARB207" s="1"/>
      <c r="ARC207" s="1"/>
      <c r="ARD207" s="1"/>
      <c r="ARE207" s="1"/>
      <c r="ARF207" s="1"/>
      <c r="ARG207" s="1"/>
      <c r="ARH207" s="1"/>
      <c r="ARI207" s="1"/>
      <c r="ARJ207" s="1"/>
      <c r="ARK207" s="1"/>
      <c r="ARL207" s="1"/>
      <c r="ARM207" s="1"/>
      <c r="ARN207" s="1"/>
      <c r="ARO207" s="1"/>
      <c r="ARP207" s="1"/>
      <c r="ARQ207" s="1"/>
      <c r="ARR207" s="1"/>
      <c r="ARS207" s="1"/>
      <c r="ART207" s="1"/>
      <c r="ARU207" s="1"/>
      <c r="ARV207" s="1"/>
      <c r="ARW207" s="1"/>
      <c r="ARX207" s="1"/>
      <c r="ARY207" s="1"/>
      <c r="ARZ207" s="1"/>
      <c r="ASA207" s="1"/>
      <c r="ASB207" s="1"/>
      <c r="ASC207" s="1"/>
      <c r="ASD207" s="1"/>
      <c r="ASE207" s="1"/>
      <c r="ASF207" s="1"/>
      <c r="ASG207" s="1"/>
      <c r="ASH207" s="1"/>
      <c r="ASI207" s="1"/>
      <c r="ASJ207" s="1"/>
      <c r="ASK207" s="1"/>
      <c r="ASL207" s="1"/>
      <c r="ASM207" s="1"/>
      <c r="ASN207" s="1"/>
      <c r="ASO207" s="1"/>
      <c r="ASP207" s="1"/>
      <c r="ASQ207" s="1"/>
      <c r="ASR207" s="1"/>
      <c r="ASS207" s="1"/>
      <c r="AST207" s="1"/>
      <c r="ASU207" s="1"/>
      <c r="ASV207" s="1"/>
      <c r="ASW207" s="1"/>
      <c r="ASX207" s="1"/>
      <c r="ASY207" s="1"/>
      <c r="ASZ207" s="1"/>
      <c r="ATA207" s="1"/>
      <c r="ATB207" s="1"/>
      <c r="ATC207" s="1"/>
      <c r="ATD207" s="1"/>
      <c r="ATE207" s="1"/>
      <c r="ATF207" s="1"/>
      <c r="ATG207" s="1"/>
      <c r="ATH207" s="1"/>
      <c r="ATI207" s="1"/>
      <c r="ATJ207" s="1"/>
      <c r="ATK207" s="1"/>
      <c r="ATL207" s="1"/>
      <c r="ATM207" s="1"/>
      <c r="ATN207" s="1"/>
      <c r="ATO207" s="1"/>
      <c r="ATP207" s="1"/>
      <c r="ATQ207" s="1"/>
      <c r="ATR207" s="1"/>
      <c r="ATS207" s="1"/>
      <c r="ATT207" s="1"/>
      <c r="ATU207" s="1"/>
      <c r="ATV207" s="1"/>
      <c r="ATW207" s="1"/>
      <c r="ATX207" s="1"/>
      <c r="ATY207" s="1"/>
      <c r="ATZ207" s="1"/>
      <c r="AUA207" s="1"/>
      <c r="AUB207" s="1"/>
      <c r="AUC207" s="1"/>
      <c r="AUD207" s="1"/>
      <c r="AUE207" s="1"/>
      <c r="AUF207" s="1"/>
      <c r="AUG207" s="1"/>
      <c r="AUH207" s="1"/>
      <c r="AUI207" s="1"/>
      <c r="AUJ207" s="1"/>
      <c r="AUK207" s="1"/>
    </row>
    <row r="208" spans="1:1233" s="519" customFormat="1" ht="14.25">
      <c r="A208" s="53"/>
      <c r="B208" s="97" t="str">
        <f>IF('Client Info'!$E$124="Yes",'Client Info'!$E$61,"N/A")</f>
        <v>N/A</v>
      </c>
      <c r="C208" s="62" t="str">
        <f>IF(B208="ISO 14001",'Client Info'!$B124,"N/A")</f>
        <v>N/A</v>
      </c>
      <c r="D208" s="181"/>
      <c r="E208" s="834">
        <f>'Effective Employees'!F194</f>
        <v>0</v>
      </c>
      <c r="F208" s="831"/>
      <c r="G208" s="835">
        <f>BL$363</f>
        <v>0</v>
      </c>
      <c r="H208" s="835">
        <f ca="1">(1/3)*BL363*T208*V208*X208*Z208</f>
        <v>0</v>
      </c>
      <c r="I208" s="835">
        <f ca="1">(2/3)*BL363*T208*V208*X208*Z208</f>
        <v>0</v>
      </c>
      <c r="J208" s="835" t="e">
        <f ca="1">BL364*T208*V208*X208*Z208/$AA$10</f>
        <v>#N/A</v>
      </c>
      <c r="K208" s="835">
        <f>IF($K$19="",0,BL364*T208*V208*X208*Z208/$AA$10)</f>
        <v>0</v>
      </c>
      <c r="L208" s="835">
        <f>IF($L$19="",0,BL364*T208*V208*X208*Z208/$AA$10)</f>
        <v>0</v>
      </c>
      <c r="M208" s="836" t="e">
        <f ca="1">IF($M$19="",0,BL364*T208*V208*X208*Z208/$AA$10)</f>
        <v>#N/A</v>
      </c>
      <c r="N208" s="837" t="e">
        <f ca="1">BL364*T208*V208*X208*Z208/$AA$10</f>
        <v>#N/A</v>
      </c>
      <c r="O208" s="838">
        <f ca="1">BL365*T208*V208*X208*Z208</f>
        <v>0</v>
      </c>
      <c r="P208" s="53"/>
      <c r="Q208" s="53"/>
      <c r="R208" s="67"/>
      <c r="S208" s="386">
        <f>1</f>
        <v>1</v>
      </c>
      <c r="T208" s="386">
        <f t="shared" si="139"/>
        <v>1</v>
      </c>
      <c r="U208" s="707">
        <f ca="1">'Adjustment Factors'!AP572</f>
        <v>0</v>
      </c>
      <c r="V208" s="208">
        <f t="shared" ca="1" si="140"/>
        <v>1</v>
      </c>
      <c r="W208" s="67">
        <f>-'Client Info'!$C$55/100</f>
        <v>0</v>
      </c>
      <c r="X208" s="67">
        <f t="shared" si="141"/>
        <v>1</v>
      </c>
      <c r="Y208" s="67">
        <f>IF(Overview!$C$14="Yes",1,0)</f>
        <v>0</v>
      </c>
      <c r="Z208" s="67">
        <f>IF(Y208=1,IF('Integrated Reduction'!$C$29="",1,('Integrated Reduction'!$C$29/100+1)),1)</f>
        <v>1</v>
      </c>
      <c r="AA208" s="67">
        <f>IF(Sampling!F216="Yes",1,0)</f>
        <v>0</v>
      </c>
      <c r="AB208" s="67">
        <f>IF(Sampling!L216="Yes",1,0)</f>
        <v>0</v>
      </c>
      <c r="AC208" s="67">
        <f>IF(Sampling!G216="Yes",1,0)</f>
        <v>0</v>
      </c>
      <c r="AD208" s="67">
        <f>IF(Sampling!H216="Yes",1,0)</f>
        <v>0</v>
      </c>
      <c r="AE208" s="67">
        <f>IF(Sampling!I216="Yes",1,0)</f>
        <v>0</v>
      </c>
      <c r="AF208" s="67">
        <f>IF(Sampling!J216="Yes",1,0)</f>
        <v>0</v>
      </c>
      <c r="AG208" s="708">
        <f>IF(Sampling!K216="Yes",1,0)</f>
        <v>0</v>
      </c>
      <c r="AH208" s="791">
        <f t="shared" ca="1" si="103"/>
        <v>0</v>
      </c>
      <c r="AI208" s="791">
        <f t="shared" ca="1" si="102"/>
        <v>0</v>
      </c>
      <c r="AJ208" s="791" t="e">
        <f t="shared" ca="1" si="14"/>
        <v>#N/A</v>
      </c>
      <c r="AK208" s="791">
        <f t="shared" si="29"/>
        <v>0</v>
      </c>
      <c r="AL208" s="791">
        <f t="shared" si="30"/>
        <v>0</v>
      </c>
      <c r="AM208" s="791" t="e">
        <f t="shared" ca="1" si="31"/>
        <v>#N/A</v>
      </c>
      <c r="AN208" s="791" t="e">
        <f t="shared" ca="1" si="32"/>
        <v>#N/A</v>
      </c>
      <c r="AO208" s="791">
        <f t="shared" ca="1" si="104"/>
        <v>0</v>
      </c>
      <c r="AP208" s="791">
        <f t="shared" ca="1" si="105"/>
        <v>0</v>
      </c>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c r="ADD208" s="1"/>
      <c r="ADE208" s="1"/>
      <c r="ADF208" s="1"/>
      <c r="ADG208" s="1"/>
      <c r="ADH208" s="1"/>
      <c r="ADI208" s="1"/>
      <c r="ADJ208" s="1"/>
      <c r="ADK208" s="1"/>
      <c r="ADL208" s="1"/>
      <c r="ADM208" s="1"/>
      <c r="ADN208" s="1"/>
      <c r="ADO208" s="1"/>
      <c r="ADP208" s="1"/>
      <c r="ADQ208" s="1"/>
      <c r="ADR208" s="1"/>
      <c r="ADS208" s="1"/>
      <c r="ADT208" s="1"/>
      <c r="ADU208" s="1"/>
      <c r="ADV208" s="1"/>
      <c r="ADW208" s="1"/>
      <c r="ADX208" s="1"/>
      <c r="ADY208" s="1"/>
      <c r="ADZ208" s="1"/>
      <c r="AEA208" s="1"/>
      <c r="AEB208" s="1"/>
      <c r="AEC208" s="1"/>
      <c r="AED208" s="1"/>
      <c r="AEE208" s="1"/>
      <c r="AEF208" s="1"/>
      <c r="AEG208" s="1"/>
      <c r="AEH208" s="1"/>
      <c r="AEI208" s="1"/>
      <c r="AEJ208" s="1"/>
      <c r="AEK208" s="1"/>
      <c r="AEL208" s="1"/>
      <c r="AEM208" s="1"/>
      <c r="AEN208" s="1"/>
      <c r="AEO208" s="1"/>
      <c r="AEP208" s="1"/>
      <c r="AEQ208" s="1"/>
      <c r="AER208" s="1"/>
      <c r="AES208" s="1"/>
      <c r="AET208" s="1"/>
      <c r="AEU208" s="1"/>
      <c r="AEV208" s="1"/>
      <c r="AEW208" s="1"/>
      <c r="AEX208" s="1"/>
      <c r="AEY208" s="1"/>
      <c r="AEZ208" s="1"/>
      <c r="AFA208" s="1"/>
      <c r="AFB208" s="1"/>
      <c r="AFC208" s="1"/>
      <c r="AFD208" s="1"/>
      <c r="AFE208" s="1"/>
      <c r="AFF208" s="1"/>
      <c r="AFG208" s="1"/>
      <c r="AFH208" s="1"/>
      <c r="AFI208" s="1"/>
      <c r="AFJ208" s="1"/>
      <c r="AFK208" s="1"/>
      <c r="AFL208" s="1"/>
      <c r="AFM208" s="1"/>
      <c r="AFN208" s="1"/>
      <c r="AFO208" s="1"/>
      <c r="AFP208" s="1"/>
      <c r="AFQ208" s="1"/>
      <c r="AFR208" s="1"/>
      <c r="AFS208" s="1"/>
      <c r="AFT208" s="1"/>
      <c r="AFU208" s="1"/>
      <c r="AFV208" s="1"/>
      <c r="AFW208" s="1"/>
      <c r="AFX208" s="1"/>
      <c r="AFY208" s="1"/>
      <c r="AFZ208" s="1"/>
      <c r="AGA208" s="1"/>
      <c r="AGB208" s="1"/>
      <c r="AGC208" s="1"/>
      <c r="AGD208" s="1"/>
      <c r="AGE208" s="1"/>
      <c r="AGF208" s="1"/>
      <c r="AGG208" s="1"/>
      <c r="AGH208" s="1"/>
      <c r="AGI208" s="1"/>
      <c r="AGJ208" s="1"/>
      <c r="AGK208" s="1"/>
      <c r="AGL208" s="1"/>
      <c r="AGM208" s="1"/>
      <c r="AGN208" s="1"/>
      <c r="AGO208" s="1"/>
      <c r="AGP208" s="1"/>
      <c r="AGQ208" s="1"/>
      <c r="AGR208" s="1"/>
      <c r="AGS208" s="1"/>
      <c r="AGT208" s="1"/>
      <c r="AGU208" s="1"/>
      <c r="AGV208" s="1"/>
      <c r="AGW208" s="1"/>
      <c r="AGX208" s="1"/>
      <c r="AGY208" s="1"/>
      <c r="AGZ208" s="1"/>
      <c r="AHA208" s="1"/>
      <c r="AHB208" s="1"/>
      <c r="AHC208" s="1"/>
      <c r="AHD208" s="1"/>
      <c r="AHE208" s="1"/>
      <c r="AHF208" s="1"/>
      <c r="AHG208" s="1"/>
      <c r="AHH208" s="1"/>
      <c r="AHI208" s="1"/>
      <c r="AHJ208" s="1"/>
      <c r="AHK208" s="1"/>
      <c r="AHL208" s="1"/>
      <c r="AHM208" s="1"/>
      <c r="AHN208" s="1"/>
      <c r="AHO208" s="1"/>
      <c r="AHP208" s="1"/>
      <c r="AHQ208" s="1"/>
      <c r="AHR208" s="1"/>
      <c r="AHS208" s="1"/>
      <c r="AHT208" s="1"/>
      <c r="AHU208" s="1"/>
      <c r="AHV208" s="1"/>
      <c r="AHW208" s="1"/>
      <c r="AHX208" s="1"/>
      <c r="AHY208" s="1"/>
      <c r="AHZ208" s="1"/>
      <c r="AIA208" s="1"/>
      <c r="AIB208" s="1"/>
      <c r="AIC208" s="1"/>
      <c r="AID208" s="1"/>
      <c r="AIE208" s="1"/>
      <c r="AIF208" s="1"/>
      <c r="AIG208" s="1"/>
      <c r="AIH208" s="1"/>
      <c r="AII208" s="1"/>
      <c r="AIJ208" s="1"/>
      <c r="AIK208" s="1"/>
      <c r="AIL208" s="1"/>
      <c r="AIM208" s="1"/>
      <c r="AIN208" s="1"/>
      <c r="AIO208" s="1"/>
      <c r="AIP208" s="1"/>
      <c r="AIQ208" s="1"/>
      <c r="AIR208" s="1"/>
      <c r="AIS208" s="1"/>
      <c r="AIT208" s="1"/>
      <c r="AIU208" s="1"/>
      <c r="AIV208" s="1"/>
      <c r="AIW208" s="1"/>
      <c r="AIX208" s="1"/>
      <c r="AIY208" s="1"/>
      <c r="AIZ208" s="1"/>
      <c r="AJA208" s="1"/>
      <c r="AJB208" s="1"/>
      <c r="AJC208" s="1"/>
      <c r="AJD208" s="1"/>
      <c r="AJE208" s="1"/>
      <c r="AJF208" s="1"/>
      <c r="AJG208" s="1"/>
      <c r="AJH208" s="1"/>
      <c r="AJI208" s="1"/>
      <c r="AJJ208" s="1"/>
      <c r="AJK208" s="1"/>
      <c r="AJL208" s="1"/>
      <c r="AJM208" s="1"/>
      <c r="AJN208" s="1"/>
      <c r="AJO208" s="1"/>
      <c r="AJP208" s="1"/>
      <c r="AJQ208" s="1"/>
      <c r="AJR208" s="1"/>
      <c r="AJS208" s="1"/>
      <c r="AJT208" s="1"/>
      <c r="AJU208" s="1"/>
      <c r="AJV208" s="1"/>
      <c r="AJW208" s="1"/>
      <c r="AJX208" s="1"/>
      <c r="AJY208" s="1"/>
      <c r="AJZ208" s="1"/>
      <c r="AKA208" s="1"/>
      <c r="AKB208" s="1"/>
      <c r="AKC208" s="1"/>
      <c r="AKD208" s="1"/>
      <c r="AKE208" s="1"/>
      <c r="AKF208" s="1"/>
      <c r="AKG208" s="1"/>
      <c r="AKH208" s="1"/>
      <c r="AKI208" s="1"/>
      <c r="AKJ208" s="1"/>
      <c r="AKK208" s="1"/>
      <c r="AKL208" s="1"/>
      <c r="AKM208" s="1"/>
      <c r="AKN208" s="1"/>
      <c r="AKO208" s="1"/>
      <c r="AKP208" s="1"/>
      <c r="AKQ208" s="1"/>
      <c r="AKR208" s="1"/>
      <c r="AKS208" s="1"/>
      <c r="AKT208" s="1"/>
      <c r="AKU208" s="1"/>
      <c r="AKV208" s="1"/>
      <c r="AKW208" s="1"/>
      <c r="AKX208" s="1"/>
      <c r="AKY208" s="1"/>
      <c r="AKZ208" s="1"/>
      <c r="ALA208" s="1"/>
      <c r="ALB208" s="1"/>
      <c r="ALC208" s="1"/>
      <c r="ALD208" s="1"/>
      <c r="ALE208" s="1"/>
      <c r="ALF208" s="1"/>
      <c r="ALG208" s="1"/>
      <c r="ALH208" s="1"/>
      <c r="ALI208" s="1"/>
      <c r="ALJ208" s="1"/>
      <c r="ALK208" s="1"/>
      <c r="ALL208" s="1"/>
      <c r="ALM208" s="1"/>
      <c r="ALN208" s="1"/>
      <c r="ALO208" s="1"/>
      <c r="ALP208" s="1"/>
      <c r="ALQ208" s="1"/>
      <c r="ALR208" s="1"/>
      <c r="ALS208" s="1"/>
      <c r="ALT208" s="1"/>
      <c r="ALU208" s="1"/>
      <c r="ALV208" s="1"/>
      <c r="ALW208" s="1"/>
      <c r="ALX208" s="1"/>
      <c r="ALY208" s="1"/>
      <c r="ALZ208" s="1"/>
      <c r="AMA208" s="1"/>
      <c r="AMB208" s="1"/>
      <c r="AMC208" s="1"/>
      <c r="AMD208" s="1"/>
      <c r="AME208" s="1"/>
      <c r="AMF208" s="1"/>
      <c r="AMG208" s="1"/>
      <c r="AMH208" s="1"/>
      <c r="AMI208" s="1"/>
      <c r="AMJ208" s="1"/>
      <c r="AMK208" s="1"/>
      <c r="AML208" s="1"/>
      <c r="AMM208" s="1"/>
      <c r="AMN208" s="1"/>
      <c r="AMO208" s="1"/>
      <c r="AMP208" s="1"/>
      <c r="AMQ208" s="1"/>
      <c r="AMR208" s="1"/>
      <c r="AMS208" s="1"/>
      <c r="AMT208" s="1"/>
      <c r="AMU208" s="1"/>
      <c r="AMV208" s="1"/>
      <c r="AMW208" s="1"/>
      <c r="AMX208" s="1"/>
      <c r="AMY208" s="1"/>
      <c r="AMZ208" s="1"/>
      <c r="ANA208" s="1"/>
      <c r="ANB208" s="1"/>
      <c r="ANC208" s="1"/>
      <c r="AND208" s="1"/>
      <c r="ANE208" s="1"/>
      <c r="ANF208" s="1"/>
      <c r="ANG208" s="1"/>
      <c r="ANH208" s="1"/>
      <c r="ANI208" s="1"/>
      <c r="ANJ208" s="1"/>
      <c r="ANK208" s="1"/>
      <c r="ANL208" s="1"/>
      <c r="ANM208" s="1"/>
      <c r="ANN208" s="1"/>
      <c r="ANO208" s="1"/>
      <c r="ANP208" s="1"/>
      <c r="ANQ208" s="1"/>
      <c r="ANR208" s="1"/>
      <c r="ANS208" s="1"/>
      <c r="ANT208" s="1"/>
      <c r="ANU208" s="1"/>
      <c r="ANV208" s="1"/>
      <c r="ANW208" s="1"/>
      <c r="ANX208" s="1"/>
      <c r="ANY208" s="1"/>
      <c r="ANZ208" s="1"/>
      <c r="AOA208" s="1"/>
      <c r="AOB208" s="1"/>
      <c r="AOC208" s="1"/>
      <c r="AOD208" s="1"/>
      <c r="AOE208" s="1"/>
      <c r="AOF208" s="1"/>
      <c r="AOG208" s="1"/>
      <c r="AOH208" s="1"/>
      <c r="AOI208" s="1"/>
      <c r="AOJ208" s="1"/>
      <c r="AOK208" s="1"/>
      <c r="AOL208" s="1"/>
      <c r="AOM208" s="1"/>
      <c r="AON208" s="1"/>
      <c r="AOO208" s="1"/>
      <c r="AOP208" s="1"/>
      <c r="AOQ208" s="1"/>
      <c r="AOR208" s="1"/>
      <c r="AOS208" s="1"/>
      <c r="AOT208" s="1"/>
      <c r="AOU208" s="1"/>
      <c r="AOV208" s="1"/>
      <c r="AOW208" s="1"/>
      <c r="AOX208" s="1"/>
      <c r="AOY208" s="1"/>
      <c r="AOZ208" s="1"/>
      <c r="APA208" s="1"/>
      <c r="APB208" s="1"/>
      <c r="APC208" s="1"/>
      <c r="APD208" s="1"/>
      <c r="APE208" s="1"/>
      <c r="APF208" s="1"/>
      <c r="APG208" s="1"/>
      <c r="APH208" s="1"/>
      <c r="API208" s="1"/>
      <c r="APJ208" s="1"/>
      <c r="APK208" s="1"/>
      <c r="APL208" s="1"/>
      <c r="APM208" s="1"/>
      <c r="APN208" s="1"/>
      <c r="APO208" s="1"/>
      <c r="APP208" s="1"/>
      <c r="APQ208" s="1"/>
      <c r="APR208" s="1"/>
      <c r="APS208" s="1"/>
      <c r="APT208" s="1"/>
      <c r="APU208" s="1"/>
      <c r="APV208" s="1"/>
      <c r="APW208" s="1"/>
      <c r="APX208" s="1"/>
      <c r="APY208" s="1"/>
      <c r="APZ208" s="1"/>
      <c r="AQA208" s="1"/>
      <c r="AQB208" s="1"/>
      <c r="AQC208" s="1"/>
      <c r="AQD208" s="1"/>
      <c r="AQE208" s="1"/>
      <c r="AQF208" s="1"/>
      <c r="AQG208" s="1"/>
      <c r="AQH208" s="1"/>
      <c r="AQI208" s="1"/>
      <c r="AQJ208" s="1"/>
      <c r="AQK208" s="1"/>
      <c r="AQL208" s="1"/>
      <c r="AQM208" s="1"/>
      <c r="AQN208" s="1"/>
      <c r="AQO208" s="1"/>
      <c r="AQP208" s="1"/>
      <c r="AQQ208" s="1"/>
      <c r="AQR208" s="1"/>
      <c r="AQS208" s="1"/>
      <c r="AQT208" s="1"/>
      <c r="AQU208" s="1"/>
      <c r="AQV208" s="1"/>
      <c r="AQW208" s="1"/>
      <c r="AQX208" s="1"/>
      <c r="AQY208" s="1"/>
      <c r="AQZ208" s="1"/>
      <c r="ARA208" s="1"/>
      <c r="ARB208" s="1"/>
      <c r="ARC208" s="1"/>
      <c r="ARD208" s="1"/>
      <c r="ARE208" s="1"/>
      <c r="ARF208" s="1"/>
      <c r="ARG208" s="1"/>
      <c r="ARH208" s="1"/>
      <c r="ARI208" s="1"/>
      <c r="ARJ208" s="1"/>
      <c r="ARK208" s="1"/>
      <c r="ARL208" s="1"/>
      <c r="ARM208" s="1"/>
      <c r="ARN208" s="1"/>
      <c r="ARO208" s="1"/>
      <c r="ARP208" s="1"/>
      <c r="ARQ208" s="1"/>
      <c r="ARR208" s="1"/>
      <c r="ARS208" s="1"/>
      <c r="ART208" s="1"/>
      <c r="ARU208" s="1"/>
      <c r="ARV208" s="1"/>
      <c r="ARW208" s="1"/>
      <c r="ARX208" s="1"/>
      <c r="ARY208" s="1"/>
      <c r="ARZ208" s="1"/>
      <c r="ASA208" s="1"/>
      <c r="ASB208" s="1"/>
      <c r="ASC208" s="1"/>
      <c r="ASD208" s="1"/>
      <c r="ASE208" s="1"/>
      <c r="ASF208" s="1"/>
      <c r="ASG208" s="1"/>
      <c r="ASH208" s="1"/>
      <c r="ASI208" s="1"/>
      <c r="ASJ208" s="1"/>
      <c r="ASK208" s="1"/>
      <c r="ASL208" s="1"/>
      <c r="ASM208" s="1"/>
      <c r="ASN208" s="1"/>
      <c r="ASO208" s="1"/>
      <c r="ASP208" s="1"/>
      <c r="ASQ208" s="1"/>
      <c r="ASR208" s="1"/>
      <c r="ASS208" s="1"/>
      <c r="AST208" s="1"/>
      <c r="ASU208" s="1"/>
      <c r="ASV208" s="1"/>
      <c r="ASW208" s="1"/>
      <c r="ASX208" s="1"/>
      <c r="ASY208" s="1"/>
      <c r="ASZ208" s="1"/>
      <c r="ATA208" s="1"/>
      <c r="ATB208" s="1"/>
      <c r="ATC208" s="1"/>
      <c r="ATD208" s="1"/>
      <c r="ATE208" s="1"/>
      <c r="ATF208" s="1"/>
      <c r="ATG208" s="1"/>
      <c r="ATH208" s="1"/>
      <c r="ATI208" s="1"/>
      <c r="ATJ208" s="1"/>
      <c r="ATK208" s="1"/>
      <c r="ATL208" s="1"/>
      <c r="ATM208" s="1"/>
      <c r="ATN208" s="1"/>
      <c r="ATO208" s="1"/>
      <c r="ATP208" s="1"/>
      <c r="ATQ208" s="1"/>
      <c r="ATR208" s="1"/>
      <c r="ATS208" s="1"/>
      <c r="ATT208" s="1"/>
      <c r="ATU208" s="1"/>
      <c r="ATV208" s="1"/>
      <c r="ATW208" s="1"/>
      <c r="ATX208" s="1"/>
      <c r="ATY208" s="1"/>
      <c r="ATZ208" s="1"/>
      <c r="AUA208" s="1"/>
      <c r="AUB208" s="1"/>
      <c r="AUC208" s="1"/>
      <c r="AUD208" s="1"/>
      <c r="AUE208" s="1"/>
      <c r="AUF208" s="1"/>
      <c r="AUG208" s="1"/>
      <c r="AUH208" s="1"/>
      <c r="AUI208" s="1"/>
      <c r="AUJ208" s="1"/>
      <c r="AUK208" s="1"/>
    </row>
    <row r="209" spans="1:1233" s="519" customFormat="1" ht="14.25">
      <c r="A209" s="53"/>
      <c r="B209" s="98" t="str">
        <f>IF('Client Info'!$F$124="Yes",'Client Info'!$F$61,"N/A")</f>
        <v>N/A</v>
      </c>
      <c r="C209" s="99" t="str">
        <f>IF(B209="ISO 45001",'Client Info'!$B124,"N/A")</f>
        <v>N/A</v>
      </c>
      <c r="D209" s="182"/>
      <c r="E209" s="839">
        <f>'Effective Employees'!F195</f>
        <v>0</v>
      </c>
      <c r="F209" s="831"/>
      <c r="G209" s="840">
        <f>BL$378</f>
        <v>0</v>
      </c>
      <c r="H209" s="840">
        <f ca="1">(1/3)*BL378*T209*V209*X209*Z209</f>
        <v>0</v>
      </c>
      <c r="I209" s="840">
        <f ca="1">(2/3)*BL378*T209*V209*X209*Z209</f>
        <v>0</v>
      </c>
      <c r="J209" s="840" t="e">
        <f ca="1">BL379*T209*V209*X209*Z209/$AA$10</f>
        <v>#N/A</v>
      </c>
      <c r="K209" s="840">
        <f>IF($K$19="",0,BL379*T209*V209*X209*Z209/$AA$10)</f>
        <v>0</v>
      </c>
      <c r="L209" s="840">
        <f>IF($L$19="",0,BL379*T209*V209*X209*Z209/$AA$10)</f>
        <v>0</v>
      </c>
      <c r="M209" s="841" t="e">
        <f ca="1">IF($M$19="",0,BL379*T209*V209*X209*Z209/$AA$10)</f>
        <v>#N/A</v>
      </c>
      <c r="N209" s="841" t="e">
        <f ca="1">BL379*T209*V209*X209*Z209/$AA$10</f>
        <v>#N/A</v>
      </c>
      <c r="O209" s="842">
        <f ca="1">BL380*T209*V209*X209*Z209</f>
        <v>0</v>
      </c>
      <c r="P209" s="53"/>
      <c r="Q209" s="53"/>
      <c r="R209" s="67"/>
      <c r="S209" s="709">
        <f>1</f>
        <v>1</v>
      </c>
      <c r="T209" s="709">
        <f t="shared" si="139"/>
        <v>1</v>
      </c>
      <c r="U209" s="710">
        <f ca="1">'Adjustment Factors'!BC572</f>
        <v>0</v>
      </c>
      <c r="V209" s="711">
        <f t="shared" ca="1" si="140"/>
        <v>1</v>
      </c>
      <c r="W209" s="712">
        <f>-'Client Info'!$C$55/100</f>
        <v>0</v>
      </c>
      <c r="X209" s="712">
        <f t="shared" si="141"/>
        <v>1</v>
      </c>
      <c r="Y209" s="712">
        <f>IF(Overview!$C$15="Yes",1,0)</f>
        <v>0</v>
      </c>
      <c r="Z209" s="712">
        <f>IF(Y209=1,IF('Integrated Reduction'!$C$29="",1,('Integrated Reduction'!$C$29/100+1)),1)</f>
        <v>1</v>
      </c>
      <c r="AA209" s="712">
        <f>IF(Sampling!F217="Yes",1,0)</f>
        <v>0</v>
      </c>
      <c r="AB209" s="712">
        <f>IF(Sampling!L217="Yes",1,0)</f>
        <v>0</v>
      </c>
      <c r="AC209" s="712">
        <f>IF(Sampling!G217="Yes",1,0)</f>
        <v>0</v>
      </c>
      <c r="AD209" s="712">
        <f>IF(Sampling!H217="Yes",1,0)</f>
        <v>0</v>
      </c>
      <c r="AE209" s="712">
        <f>IF(Sampling!I217="Yes",1,0)</f>
        <v>0</v>
      </c>
      <c r="AF209" s="712">
        <f>IF(Sampling!J217="Yes",1,0)</f>
        <v>0</v>
      </c>
      <c r="AG209" s="713">
        <f>IF(Sampling!K217="Yes",1,0)</f>
        <v>0</v>
      </c>
      <c r="AH209" s="792">
        <f t="shared" ca="1" si="103"/>
        <v>0</v>
      </c>
      <c r="AI209" s="792">
        <f t="shared" ca="1" si="102"/>
        <v>0</v>
      </c>
      <c r="AJ209" s="792" t="e">
        <f t="shared" ca="1" si="14"/>
        <v>#N/A</v>
      </c>
      <c r="AK209" s="792">
        <f t="shared" si="29"/>
        <v>0</v>
      </c>
      <c r="AL209" s="792">
        <f t="shared" si="30"/>
        <v>0</v>
      </c>
      <c r="AM209" s="792" t="e">
        <f t="shared" ca="1" si="31"/>
        <v>#N/A</v>
      </c>
      <c r="AN209" s="792" t="e">
        <f t="shared" ca="1" si="32"/>
        <v>#N/A</v>
      </c>
      <c r="AO209" s="792">
        <f t="shared" ca="1" si="104"/>
        <v>0</v>
      </c>
      <c r="AP209" s="792">
        <f t="shared" ca="1" si="105"/>
        <v>0</v>
      </c>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c r="ADD209" s="1"/>
      <c r="ADE209" s="1"/>
      <c r="ADF209" s="1"/>
      <c r="ADG209" s="1"/>
      <c r="ADH209" s="1"/>
      <c r="ADI209" s="1"/>
      <c r="ADJ209" s="1"/>
      <c r="ADK209" s="1"/>
      <c r="ADL209" s="1"/>
      <c r="ADM209" s="1"/>
      <c r="ADN209" s="1"/>
      <c r="ADO209" s="1"/>
      <c r="ADP209" s="1"/>
      <c r="ADQ209" s="1"/>
      <c r="ADR209" s="1"/>
      <c r="ADS209" s="1"/>
      <c r="ADT209" s="1"/>
      <c r="ADU209" s="1"/>
      <c r="ADV209" s="1"/>
      <c r="ADW209" s="1"/>
      <c r="ADX209" s="1"/>
      <c r="ADY209" s="1"/>
      <c r="ADZ209" s="1"/>
      <c r="AEA209" s="1"/>
      <c r="AEB209" s="1"/>
      <c r="AEC209" s="1"/>
      <c r="AED209" s="1"/>
      <c r="AEE209" s="1"/>
      <c r="AEF209" s="1"/>
      <c r="AEG209" s="1"/>
      <c r="AEH209" s="1"/>
      <c r="AEI209" s="1"/>
      <c r="AEJ209" s="1"/>
      <c r="AEK209" s="1"/>
      <c r="AEL209" s="1"/>
      <c r="AEM209" s="1"/>
      <c r="AEN209" s="1"/>
      <c r="AEO209" s="1"/>
      <c r="AEP209" s="1"/>
      <c r="AEQ209" s="1"/>
      <c r="AER209" s="1"/>
      <c r="AES209" s="1"/>
      <c r="AET209" s="1"/>
      <c r="AEU209" s="1"/>
      <c r="AEV209" s="1"/>
      <c r="AEW209" s="1"/>
      <c r="AEX209" s="1"/>
      <c r="AEY209" s="1"/>
      <c r="AEZ209" s="1"/>
      <c r="AFA209" s="1"/>
      <c r="AFB209" s="1"/>
      <c r="AFC209" s="1"/>
      <c r="AFD209" s="1"/>
      <c r="AFE209" s="1"/>
      <c r="AFF209" s="1"/>
      <c r="AFG209" s="1"/>
      <c r="AFH209" s="1"/>
      <c r="AFI209" s="1"/>
      <c r="AFJ209" s="1"/>
      <c r="AFK209" s="1"/>
      <c r="AFL209" s="1"/>
      <c r="AFM209" s="1"/>
      <c r="AFN209" s="1"/>
      <c r="AFO209" s="1"/>
      <c r="AFP209" s="1"/>
      <c r="AFQ209" s="1"/>
      <c r="AFR209" s="1"/>
      <c r="AFS209" s="1"/>
      <c r="AFT209" s="1"/>
      <c r="AFU209" s="1"/>
      <c r="AFV209" s="1"/>
      <c r="AFW209" s="1"/>
      <c r="AFX209" s="1"/>
      <c r="AFY209" s="1"/>
      <c r="AFZ209" s="1"/>
      <c r="AGA209" s="1"/>
      <c r="AGB209" s="1"/>
      <c r="AGC209" s="1"/>
      <c r="AGD209" s="1"/>
      <c r="AGE209" s="1"/>
      <c r="AGF209" s="1"/>
      <c r="AGG209" s="1"/>
      <c r="AGH209" s="1"/>
      <c r="AGI209" s="1"/>
      <c r="AGJ209" s="1"/>
      <c r="AGK209" s="1"/>
      <c r="AGL209" s="1"/>
      <c r="AGM209" s="1"/>
      <c r="AGN209" s="1"/>
      <c r="AGO209" s="1"/>
      <c r="AGP209" s="1"/>
      <c r="AGQ209" s="1"/>
      <c r="AGR209" s="1"/>
      <c r="AGS209" s="1"/>
      <c r="AGT209" s="1"/>
      <c r="AGU209" s="1"/>
      <c r="AGV209" s="1"/>
      <c r="AGW209" s="1"/>
      <c r="AGX209" s="1"/>
      <c r="AGY209" s="1"/>
      <c r="AGZ209" s="1"/>
      <c r="AHA209" s="1"/>
      <c r="AHB209" s="1"/>
      <c r="AHC209" s="1"/>
      <c r="AHD209" s="1"/>
      <c r="AHE209" s="1"/>
      <c r="AHF209" s="1"/>
      <c r="AHG209" s="1"/>
      <c r="AHH209" s="1"/>
      <c r="AHI209" s="1"/>
      <c r="AHJ209" s="1"/>
      <c r="AHK209" s="1"/>
      <c r="AHL209" s="1"/>
      <c r="AHM209" s="1"/>
      <c r="AHN209" s="1"/>
      <c r="AHO209" s="1"/>
      <c r="AHP209" s="1"/>
      <c r="AHQ209" s="1"/>
      <c r="AHR209" s="1"/>
      <c r="AHS209" s="1"/>
      <c r="AHT209" s="1"/>
      <c r="AHU209" s="1"/>
      <c r="AHV209" s="1"/>
      <c r="AHW209" s="1"/>
      <c r="AHX209" s="1"/>
      <c r="AHY209" s="1"/>
      <c r="AHZ209" s="1"/>
      <c r="AIA209" s="1"/>
      <c r="AIB209" s="1"/>
      <c r="AIC209" s="1"/>
      <c r="AID209" s="1"/>
      <c r="AIE209" s="1"/>
      <c r="AIF209" s="1"/>
      <c r="AIG209" s="1"/>
      <c r="AIH209" s="1"/>
      <c r="AII209" s="1"/>
      <c r="AIJ209" s="1"/>
      <c r="AIK209" s="1"/>
      <c r="AIL209" s="1"/>
      <c r="AIM209" s="1"/>
      <c r="AIN209" s="1"/>
      <c r="AIO209" s="1"/>
      <c r="AIP209" s="1"/>
      <c r="AIQ209" s="1"/>
      <c r="AIR209" s="1"/>
      <c r="AIS209" s="1"/>
      <c r="AIT209" s="1"/>
      <c r="AIU209" s="1"/>
      <c r="AIV209" s="1"/>
      <c r="AIW209" s="1"/>
      <c r="AIX209" s="1"/>
      <c r="AIY209" s="1"/>
      <c r="AIZ209" s="1"/>
      <c r="AJA209" s="1"/>
      <c r="AJB209" s="1"/>
      <c r="AJC209" s="1"/>
      <c r="AJD209" s="1"/>
      <c r="AJE209" s="1"/>
      <c r="AJF209" s="1"/>
      <c r="AJG209" s="1"/>
      <c r="AJH209" s="1"/>
      <c r="AJI209" s="1"/>
      <c r="AJJ209" s="1"/>
      <c r="AJK209" s="1"/>
      <c r="AJL209" s="1"/>
      <c r="AJM209" s="1"/>
      <c r="AJN209" s="1"/>
      <c r="AJO209" s="1"/>
      <c r="AJP209" s="1"/>
      <c r="AJQ209" s="1"/>
      <c r="AJR209" s="1"/>
      <c r="AJS209" s="1"/>
      <c r="AJT209" s="1"/>
      <c r="AJU209" s="1"/>
      <c r="AJV209" s="1"/>
      <c r="AJW209" s="1"/>
      <c r="AJX209" s="1"/>
      <c r="AJY209" s="1"/>
      <c r="AJZ209" s="1"/>
      <c r="AKA209" s="1"/>
      <c r="AKB209" s="1"/>
      <c r="AKC209" s="1"/>
      <c r="AKD209" s="1"/>
      <c r="AKE209" s="1"/>
      <c r="AKF209" s="1"/>
      <c r="AKG209" s="1"/>
      <c r="AKH209" s="1"/>
      <c r="AKI209" s="1"/>
      <c r="AKJ209" s="1"/>
      <c r="AKK209" s="1"/>
      <c r="AKL209" s="1"/>
      <c r="AKM209" s="1"/>
      <c r="AKN209" s="1"/>
      <c r="AKO209" s="1"/>
      <c r="AKP209" s="1"/>
      <c r="AKQ209" s="1"/>
      <c r="AKR209" s="1"/>
      <c r="AKS209" s="1"/>
      <c r="AKT209" s="1"/>
      <c r="AKU209" s="1"/>
      <c r="AKV209" s="1"/>
      <c r="AKW209" s="1"/>
      <c r="AKX209" s="1"/>
      <c r="AKY209" s="1"/>
      <c r="AKZ209" s="1"/>
      <c r="ALA209" s="1"/>
      <c r="ALB209" s="1"/>
      <c r="ALC209" s="1"/>
      <c r="ALD209" s="1"/>
      <c r="ALE209" s="1"/>
      <c r="ALF209" s="1"/>
      <c r="ALG209" s="1"/>
      <c r="ALH209" s="1"/>
      <c r="ALI209" s="1"/>
      <c r="ALJ209" s="1"/>
      <c r="ALK209" s="1"/>
      <c r="ALL209" s="1"/>
      <c r="ALM209" s="1"/>
      <c r="ALN209" s="1"/>
      <c r="ALO209" s="1"/>
      <c r="ALP209" s="1"/>
      <c r="ALQ209" s="1"/>
      <c r="ALR209" s="1"/>
      <c r="ALS209" s="1"/>
      <c r="ALT209" s="1"/>
      <c r="ALU209" s="1"/>
      <c r="ALV209" s="1"/>
      <c r="ALW209" s="1"/>
      <c r="ALX209" s="1"/>
      <c r="ALY209" s="1"/>
      <c r="ALZ209" s="1"/>
      <c r="AMA209" s="1"/>
      <c r="AMB209" s="1"/>
      <c r="AMC209" s="1"/>
      <c r="AMD209" s="1"/>
      <c r="AME209" s="1"/>
      <c r="AMF209" s="1"/>
      <c r="AMG209" s="1"/>
      <c r="AMH209" s="1"/>
      <c r="AMI209" s="1"/>
      <c r="AMJ209" s="1"/>
      <c r="AMK209" s="1"/>
      <c r="AML209" s="1"/>
      <c r="AMM209" s="1"/>
      <c r="AMN209" s="1"/>
      <c r="AMO209" s="1"/>
      <c r="AMP209" s="1"/>
      <c r="AMQ209" s="1"/>
      <c r="AMR209" s="1"/>
      <c r="AMS209" s="1"/>
      <c r="AMT209" s="1"/>
      <c r="AMU209" s="1"/>
      <c r="AMV209" s="1"/>
      <c r="AMW209" s="1"/>
      <c r="AMX209" s="1"/>
      <c r="AMY209" s="1"/>
      <c r="AMZ209" s="1"/>
      <c r="ANA209" s="1"/>
      <c r="ANB209" s="1"/>
      <c r="ANC209" s="1"/>
      <c r="AND209" s="1"/>
      <c r="ANE209" s="1"/>
      <c r="ANF209" s="1"/>
      <c r="ANG209" s="1"/>
      <c r="ANH209" s="1"/>
      <c r="ANI209" s="1"/>
      <c r="ANJ209" s="1"/>
      <c r="ANK209" s="1"/>
      <c r="ANL209" s="1"/>
      <c r="ANM209" s="1"/>
      <c r="ANN209" s="1"/>
      <c r="ANO209" s="1"/>
      <c r="ANP209" s="1"/>
      <c r="ANQ209" s="1"/>
      <c r="ANR209" s="1"/>
      <c r="ANS209" s="1"/>
      <c r="ANT209" s="1"/>
      <c r="ANU209" s="1"/>
      <c r="ANV209" s="1"/>
      <c r="ANW209" s="1"/>
      <c r="ANX209" s="1"/>
      <c r="ANY209" s="1"/>
      <c r="ANZ209" s="1"/>
      <c r="AOA209" s="1"/>
      <c r="AOB209" s="1"/>
      <c r="AOC209" s="1"/>
      <c r="AOD209" s="1"/>
      <c r="AOE209" s="1"/>
      <c r="AOF209" s="1"/>
      <c r="AOG209" s="1"/>
      <c r="AOH209" s="1"/>
      <c r="AOI209" s="1"/>
      <c r="AOJ209" s="1"/>
      <c r="AOK209" s="1"/>
      <c r="AOL209" s="1"/>
      <c r="AOM209" s="1"/>
      <c r="AON209" s="1"/>
      <c r="AOO209" s="1"/>
      <c r="AOP209" s="1"/>
      <c r="AOQ209" s="1"/>
      <c r="AOR209" s="1"/>
      <c r="AOS209" s="1"/>
      <c r="AOT209" s="1"/>
      <c r="AOU209" s="1"/>
      <c r="AOV209" s="1"/>
      <c r="AOW209" s="1"/>
      <c r="AOX209" s="1"/>
      <c r="AOY209" s="1"/>
      <c r="AOZ209" s="1"/>
      <c r="APA209" s="1"/>
      <c r="APB209" s="1"/>
      <c r="APC209" s="1"/>
      <c r="APD209" s="1"/>
      <c r="APE209" s="1"/>
      <c r="APF209" s="1"/>
      <c r="APG209" s="1"/>
      <c r="APH209" s="1"/>
      <c r="API209" s="1"/>
      <c r="APJ209" s="1"/>
      <c r="APK209" s="1"/>
      <c r="APL209" s="1"/>
      <c r="APM209" s="1"/>
      <c r="APN209" s="1"/>
      <c r="APO209" s="1"/>
      <c r="APP209" s="1"/>
      <c r="APQ209" s="1"/>
      <c r="APR209" s="1"/>
      <c r="APS209" s="1"/>
      <c r="APT209" s="1"/>
      <c r="APU209" s="1"/>
      <c r="APV209" s="1"/>
      <c r="APW209" s="1"/>
      <c r="APX209" s="1"/>
      <c r="APY209" s="1"/>
      <c r="APZ209" s="1"/>
      <c r="AQA209" s="1"/>
      <c r="AQB209" s="1"/>
      <c r="AQC209" s="1"/>
      <c r="AQD209" s="1"/>
      <c r="AQE209" s="1"/>
      <c r="AQF209" s="1"/>
      <c r="AQG209" s="1"/>
      <c r="AQH209" s="1"/>
      <c r="AQI209" s="1"/>
      <c r="AQJ209" s="1"/>
      <c r="AQK209" s="1"/>
      <c r="AQL209" s="1"/>
      <c r="AQM209" s="1"/>
      <c r="AQN209" s="1"/>
      <c r="AQO209" s="1"/>
      <c r="AQP209" s="1"/>
      <c r="AQQ209" s="1"/>
      <c r="AQR209" s="1"/>
      <c r="AQS209" s="1"/>
      <c r="AQT209" s="1"/>
      <c r="AQU209" s="1"/>
      <c r="AQV209" s="1"/>
      <c r="AQW209" s="1"/>
      <c r="AQX209" s="1"/>
      <c r="AQY209" s="1"/>
      <c r="AQZ209" s="1"/>
      <c r="ARA209" s="1"/>
      <c r="ARB209" s="1"/>
      <c r="ARC209" s="1"/>
      <c r="ARD209" s="1"/>
      <c r="ARE209" s="1"/>
      <c r="ARF209" s="1"/>
      <c r="ARG209" s="1"/>
      <c r="ARH209" s="1"/>
      <c r="ARI209" s="1"/>
      <c r="ARJ209" s="1"/>
      <c r="ARK209" s="1"/>
      <c r="ARL209" s="1"/>
      <c r="ARM209" s="1"/>
      <c r="ARN209" s="1"/>
      <c r="ARO209" s="1"/>
      <c r="ARP209" s="1"/>
      <c r="ARQ209" s="1"/>
      <c r="ARR209" s="1"/>
      <c r="ARS209" s="1"/>
      <c r="ART209" s="1"/>
      <c r="ARU209" s="1"/>
      <c r="ARV209" s="1"/>
      <c r="ARW209" s="1"/>
      <c r="ARX209" s="1"/>
      <c r="ARY209" s="1"/>
      <c r="ARZ209" s="1"/>
      <c r="ASA209" s="1"/>
      <c r="ASB209" s="1"/>
      <c r="ASC209" s="1"/>
      <c r="ASD209" s="1"/>
      <c r="ASE209" s="1"/>
      <c r="ASF209" s="1"/>
      <c r="ASG209" s="1"/>
      <c r="ASH209" s="1"/>
      <c r="ASI209" s="1"/>
      <c r="ASJ209" s="1"/>
      <c r="ASK209" s="1"/>
      <c r="ASL209" s="1"/>
      <c r="ASM209" s="1"/>
      <c r="ASN209" s="1"/>
      <c r="ASO209" s="1"/>
      <c r="ASP209" s="1"/>
      <c r="ASQ209" s="1"/>
      <c r="ASR209" s="1"/>
      <c r="ASS209" s="1"/>
      <c r="AST209" s="1"/>
      <c r="ASU209" s="1"/>
      <c r="ASV209" s="1"/>
      <c r="ASW209" s="1"/>
      <c r="ASX209" s="1"/>
      <c r="ASY209" s="1"/>
      <c r="ASZ209" s="1"/>
      <c r="ATA209" s="1"/>
      <c r="ATB209" s="1"/>
      <c r="ATC209" s="1"/>
      <c r="ATD209" s="1"/>
      <c r="ATE209" s="1"/>
      <c r="ATF209" s="1"/>
      <c r="ATG209" s="1"/>
      <c r="ATH209" s="1"/>
      <c r="ATI209" s="1"/>
      <c r="ATJ209" s="1"/>
      <c r="ATK209" s="1"/>
      <c r="ATL209" s="1"/>
      <c r="ATM209" s="1"/>
      <c r="ATN209" s="1"/>
      <c r="ATO209" s="1"/>
      <c r="ATP209" s="1"/>
      <c r="ATQ209" s="1"/>
      <c r="ATR209" s="1"/>
      <c r="ATS209" s="1"/>
      <c r="ATT209" s="1"/>
      <c r="ATU209" s="1"/>
      <c r="ATV209" s="1"/>
      <c r="ATW209" s="1"/>
      <c r="ATX209" s="1"/>
      <c r="ATY209" s="1"/>
      <c r="ATZ209" s="1"/>
      <c r="AUA209" s="1"/>
      <c r="AUB209" s="1"/>
      <c r="AUC209" s="1"/>
      <c r="AUD209" s="1"/>
      <c r="AUE209" s="1"/>
      <c r="AUF209" s="1"/>
      <c r="AUG209" s="1"/>
      <c r="AUH209" s="1"/>
      <c r="AUI209" s="1"/>
      <c r="AUJ209" s="1"/>
      <c r="AUK209" s="1"/>
    </row>
    <row r="210" spans="1:1233" s="519" customFormat="1" ht="14.25">
      <c r="A210" s="53"/>
      <c r="B210" s="95" t="str">
        <f>IF('Client Info'!$D$125="Yes",'Client Info'!$D$61,"N/A")</f>
        <v>N/A</v>
      </c>
      <c r="C210" s="96" t="str">
        <f>IF(B210="ISO 9001",'Client Info'!$B125,"N/A")</f>
        <v>N/A</v>
      </c>
      <c r="D210" s="180"/>
      <c r="E210" s="843">
        <f>'Effective Employees'!F196</f>
        <v>0</v>
      </c>
      <c r="F210" s="831"/>
      <c r="G210" s="832">
        <f>BM$345</f>
        <v>0</v>
      </c>
      <c r="H210" s="832">
        <f ca="1">(1/3)*BM345*T210*V210*X210*Z210</f>
        <v>0</v>
      </c>
      <c r="I210" s="832">
        <f ca="1">(2/3)*BM345*T210*V210*X210*Z210</f>
        <v>0</v>
      </c>
      <c r="J210" s="832" t="e">
        <f ca="1">BM346*T210*V210*X210*Z210/$AA$10</f>
        <v>#N/A</v>
      </c>
      <c r="K210" s="832">
        <f>IF($K$19="",0,BM346*T210*V210*X210*Z210/$AA$10)</f>
        <v>0</v>
      </c>
      <c r="L210" s="832">
        <f>IF($L$19="",0,BM346*T210*V210*X210*Z210/$AA$10)</f>
        <v>0</v>
      </c>
      <c r="M210" s="833" t="e">
        <f ca="1">IF($M$19="",0,BM346*T210*V210*X210*Z210/$AA$10)</f>
        <v>#N/A</v>
      </c>
      <c r="N210" s="844" t="e">
        <f ca="1">BM346*T210*V210*X210*Z210/$AA$10</f>
        <v>#N/A</v>
      </c>
      <c r="O210" s="436">
        <f ca="1">BM347*T210*V210*X210*Z210</f>
        <v>0</v>
      </c>
      <c r="P210" s="53"/>
      <c r="Q210" s="53"/>
      <c r="R210" s="67"/>
      <c r="S210" s="702">
        <f>1</f>
        <v>1</v>
      </c>
      <c r="T210" s="702">
        <f t="shared" ref="T210:T241" si="142">IF(S210=0.2,S210+1,1)</f>
        <v>1</v>
      </c>
      <c r="U210" s="703">
        <f ca="1">'Adjustment Factors'!AA573</f>
        <v>0</v>
      </c>
      <c r="V210" s="704">
        <f t="shared" ref="V210:V241" ca="1" si="143">U210+1</f>
        <v>1</v>
      </c>
      <c r="W210" s="705">
        <f>-'Client Info'!$C$55/100</f>
        <v>0</v>
      </c>
      <c r="X210" s="705">
        <f t="shared" ref="X210:X241" si="144">W210+1</f>
        <v>1</v>
      </c>
      <c r="Y210" s="705">
        <f>IF(Overview!$C$13="Yes",1,0)</f>
        <v>0</v>
      </c>
      <c r="Z210" s="705">
        <f>IF(Y210=1,IF('Integrated Reduction'!$C$29="",1,('Integrated Reduction'!$C$29/100+1)),1)</f>
        <v>1</v>
      </c>
      <c r="AA210" s="705">
        <f>IF(Sampling!F218="Yes",1,0)</f>
        <v>0</v>
      </c>
      <c r="AB210" s="705">
        <f>IF(Sampling!L218="Yes",1,0)</f>
        <v>0</v>
      </c>
      <c r="AC210" s="705">
        <f>IF(Sampling!G218="Yes",1,0)</f>
        <v>0</v>
      </c>
      <c r="AD210" s="705">
        <f>IF(Sampling!H218="Yes",1,0)</f>
        <v>0</v>
      </c>
      <c r="AE210" s="705">
        <f>IF(Sampling!I218="Yes",1,0)</f>
        <v>0</v>
      </c>
      <c r="AF210" s="705">
        <f>IF(Sampling!J218="Yes",1,0)</f>
        <v>0</v>
      </c>
      <c r="AG210" s="706">
        <f>IF(Sampling!K218="Yes",1,0)</f>
        <v>0</v>
      </c>
      <c r="AH210" s="790">
        <f t="shared" ca="1" si="103"/>
        <v>0</v>
      </c>
      <c r="AI210" s="790">
        <f t="shared" ca="1" si="102"/>
        <v>0</v>
      </c>
      <c r="AJ210" s="790" t="e">
        <f t="shared" ca="1" si="14"/>
        <v>#N/A</v>
      </c>
      <c r="AK210" s="790">
        <f t="shared" ref="AK210:AN215" si="145">K210*AD210</f>
        <v>0</v>
      </c>
      <c r="AL210" s="790">
        <f t="shared" si="145"/>
        <v>0</v>
      </c>
      <c r="AM210" s="790" t="e">
        <f t="shared" ca="1" si="145"/>
        <v>#N/A</v>
      </c>
      <c r="AN210" s="790" t="e">
        <f t="shared" ca="1" si="145"/>
        <v>#N/A</v>
      </c>
      <c r="AO210" s="790">
        <f t="shared" ca="1" si="104"/>
        <v>0</v>
      </c>
      <c r="AP210" s="790">
        <f t="shared" ca="1" si="105"/>
        <v>0</v>
      </c>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c r="ADD210" s="1"/>
      <c r="ADE210" s="1"/>
      <c r="ADF210" s="1"/>
      <c r="ADG210" s="1"/>
      <c r="ADH210" s="1"/>
      <c r="ADI210" s="1"/>
      <c r="ADJ210" s="1"/>
      <c r="ADK210" s="1"/>
      <c r="ADL210" s="1"/>
      <c r="ADM210" s="1"/>
      <c r="ADN210" s="1"/>
      <c r="ADO210" s="1"/>
      <c r="ADP210" s="1"/>
      <c r="ADQ210" s="1"/>
      <c r="ADR210" s="1"/>
      <c r="ADS210" s="1"/>
      <c r="ADT210" s="1"/>
      <c r="ADU210" s="1"/>
      <c r="ADV210" s="1"/>
      <c r="ADW210" s="1"/>
      <c r="ADX210" s="1"/>
      <c r="ADY210" s="1"/>
      <c r="ADZ210" s="1"/>
      <c r="AEA210" s="1"/>
      <c r="AEB210" s="1"/>
      <c r="AEC210" s="1"/>
      <c r="AED210" s="1"/>
      <c r="AEE210" s="1"/>
      <c r="AEF210" s="1"/>
      <c r="AEG210" s="1"/>
      <c r="AEH210" s="1"/>
      <c r="AEI210" s="1"/>
      <c r="AEJ210" s="1"/>
      <c r="AEK210" s="1"/>
      <c r="AEL210" s="1"/>
      <c r="AEM210" s="1"/>
      <c r="AEN210" s="1"/>
      <c r="AEO210" s="1"/>
      <c r="AEP210" s="1"/>
      <c r="AEQ210" s="1"/>
      <c r="AER210" s="1"/>
      <c r="AES210" s="1"/>
      <c r="AET210" s="1"/>
      <c r="AEU210" s="1"/>
      <c r="AEV210" s="1"/>
      <c r="AEW210" s="1"/>
      <c r="AEX210" s="1"/>
      <c r="AEY210" s="1"/>
      <c r="AEZ210" s="1"/>
      <c r="AFA210" s="1"/>
      <c r="AFB210" s="1"/>
      <c r="AFC210" s="1"/>
      <c r="AFD210" s="1"/>
      <c r="AFE210" s="1"/>
      <c r="AFF210" s="1"/>
      <c r="AFG210" s="1"/>
      <c r="AFH210" s="1"/>
      <c r="AFI210" s="1"/>
      <c r="AFJ210" s="1"/>
      <c r="AFK210" s="1"/>
      <c r="AFL210" s="1"/>
      <c r="AFM210" s="1"/>
      <c r="AFN210" s="1"/>
      <c r="AFO210" s="1"/>
      <c r="AFP210" s="1"/>
      <c r="AFQ210" s="1"/>
      <c r="AFR210" s="1"/>
      <c r="AFS210" s="1"/>
      <c r="AFT210" s="1"/>
      <c r="AFU210" s="1"/>
      <c r="AFV210" s="1"/>
      <c r="AFW210" s="1"/>
      <c r="AFX210" s="1"/>
      <c r="AFY210" s="1"/>
      <c r="AFZ210" s="1"/>
      <c r="AGA210" s="1"/>
      <c r="AGB210" s="1"/>
      <c r="AGC210" s="1"/>
      <c r="AGD210" s="1"/>
      <c r="AGE210" s="1"/>
      <c r="AGF210" s="1"/>
      <c r="AGG210" s="1"/>
      <c r="AGH210" s="1"/>
      <c r="AGI210" s="1"/>
      <c r="AGJ210" s="1"/>
      <c r="AGK210" s="1"/>
      <c r="AGL210" s="1"/>
      <c r="AGM210" s="1"/>
      <c r="AGN210" s="1"/>
      <c r="AGO210" s="1"/>
      <c r="AGP210" s="1"/>
      <c r="AGQ210" s="1"/>
      <c r="AGR210" s="1"/>
      <c r="AGS210" s="1"/>
      <c r="AGT210" s="1"/>
      <c r="AGU210" s="1"/>
      <c r="AGV210" s="1"/>
      <c r="AGW210" s="1"/>
      <c r="AGX210" s="1"/>
      <c r="AGY210" s="1"/>
      <c r="AGZ210" s="1"/>
      <c r="AHA210" s="1"/>
      <c r="AHB210" s="1"/>
      <c r="AHC210" s="1"/>
      <c r="AHD210" s="1"/>
      <c r="AHE210" s="1"/>
      <c r="AHF210" s="1"/>
      <c r="AHG210" s="1"/>
      <c r="AHH210" s="1"/>
      <c r="AHI210" s="1"/>
      <c r="AHJ210" s="1"/>
      <c r="AHK210" s="1"/>
      <c r="AHL210" s="1"/>
      <c r="AHM210" s="1"/>
      <c r="AHN210" s="1"/>
      <c r="AHO210" s="1"/>
      <c r="AHP210" s="1"/>
      <c r="AHQ210" s="1"/>
      <c r="AHR210" s="1"/>
      <c r="AHS210" s="1"/>
      <c r="AHT210" s="1"/>
      <c r="AHU210" s="1"/>
      <c r="AHV210" s="1"/>
      <c r="AHW210" s="1"/>
      <c r="AHX210" s="1"/>
      <c r="AHY210" s="1"/>
      <c r="AHZ210" s="1"/>
      <c r="AIA210" s="1"/>
      <c r="AIB210" s="1"/>
      <c r="AIC210" s="1"/>
      <c r="AID210" s="1"/>
      <c r="AIE210" s="1"/>
      <c r="AIF210" s="1"/>
      <c r="AIG210" s="1"/>
      <c r="AIH210" s="1"/>
      <c r="AII210" s="1"/>
      <c r="AIJ210" s="1"/>
      <c r="AIK210" s="1"/>
      <c r="AIL210" s="1"/>
      <c r="AIM210" s="1"/>
      <c r="AIN210" s="1"/>
      <c r="AIO210" s="1"/>
      <c r="AIP210" s="1"/>
      <c r="AIQ210" s="1"/>
      <c r="AIR210" s="1"/>
      <c r="AIS210" s="1"/>
      <c r="AIT210" s="1"/>
      <c r="AIU210" s="1"/>
      <c r="AIV210" s="1"/>
      <c r="AIW210" s="1"/>
      <c r="AIX210" s="1"/>
      <c r="AIY210" s="1"/>
      <c r="AIZ210" s="1"/>
      <c r="AJA210" s="1"/>
      <c r="AJB210" s="1"/>
      <c r="AJC210" s="1"/>
      <c r="AJD210" s="1"/>
      <c r="AJE210" s="1"/>
      <c r="AJF210" s="1"/>
      <c r="AJG210" s="1"/>
      <c r="AJH210" s="1"/>
      <c r="AJI210" s="1"/>
      <c r="AJJ210" s="1"/>
      <c r="AJK210" s="1"/>
      <c r="AJL210" s="1"/>
      <c r="AJM210" s="1"/>
      <c r="AJN210" s="1"/>
      <c r="AJO210" s="1"/>
      <c r="AJP210" s="1"/>
      <c r="AJQ210" s="1"/>
      <c r="AJR210" s="1"/>
      <c r="AJS210" s="1"/>
      <c r="AJT210" s="1"/>
      <c r="AJU210" s="1"/>
      <c r="AJV210" s="1"/>
      <c r="AJW210" s="1"/>
      <c r="AJX210" s="1"/>
      <c r="AJY210" s="1"/>
      <c r="AJZ210" s="1"/>
      <c r="AKA210" s="1"/>
      <c r="AKB210" s="1"/>
      <c r="AKC210" s="1"/>
      <c r="AKD210" s="1"/>
      <c r="AKE210" s="1"/>
      <c r="AKF210" s="1"/>
      <c r="AKG210" s="1"/>
      <c r="AKH210" s="1"/>
      <c r="AKI210" s="1"/>
      <c r="AKJ210" s="1"/>
      <c r="AKK210" s="1"/>
      <c r="AKL210" s="1"/>
      <c r="AKM210" s="1"/>
      <c r="AKN210" s="1"/>
      <c r="AKO210" s="1"/>
      <c r="AKP210" s="1"/>
      <c r="AKQ210" s="1"/>
      <c r="AKR210" s="1"/>
      <c r="AKS210" s="1"/>
      <c r="AKT210" s="1"/>
      <c r="AKU210" s="1"/>
      <c r="AKV210" s="1"/>
      <c r="AKW210" s="1"/>
      <c r="AKX210" s="1"/>
      <c r="AKY210" s="1"/>
      <c r="AKZ210" s="1"/>
      <c r="ALA210" s="1"/>
      <c r="ALB210" s="1"/>
      <c r="ALC210" s="1"/>
      <c r="ALD210" s="1"/>
      <c r="ALE210" s="1"/>
      <c r="ALF210" s="1"/>
      <c r="ALG210" s="1"/>
      <c r="ALH210" s="1"/>
      <c r="ALI210" s="1"/>
      <c r="ALJ210" s="1"/>
      <c r="ALK210" s="1"/>
      <c r="ALL210" s="1"/>
      <c r="ALM210" s="1"/>
      <c r="ALN210" s="1"/>
      <c r="ALO210" s="1"/>
      <c r="ALP210" s="1"/>
      <c r="ALQ210" s="1"/>
      <c r="ALR210" s="1"/>
      <c r="ALS210" s="1"/>
      <c r="ALT210" s="1"/>
      <c r="ALU210" s="1"/>
      <c r="ALV210" s="1"/>
      <c r="ALW210" s="1"/>
      <c r="ALX210" s="1"/>
      <c r="ALY210" s="1"/>
      <c r="ALZ210" s="1"/>
      <c r="AMA210" s="1"/>
      <c r="AMB210" s="1"/>
      <c r="AMC210" s="1"/>
      <c r="AMD210" s="1"/>
      <c r="AME210" s="1"/>
      <c r="AMF210" s="1"/>
      <c r="AMG210" s="1"/>
      <c r="AMH210" s="1"/>
      <c r="AMI210" s="1"/>
      <c r="AMJ210" s="1"/>
      <c r="AMK210" s="1"/>
      <c r="AML210" s="1"/>
      <c r="AMM210" s="1"/>
      <c r="AMN210" s="1"/>
      <c r="AMO210" s="1"/>
      <c r="AMP210" s="1"/>
      <c r="AMQ210" s="1"/>
      <c r="AMR210" s="1"/>
      <c r="AMS210" s="1"/>
      <c r="AMT210" s="1"/>
      <c r="AMU210" s="1"/>
      <c r="AMV210" s="1"/>
      <c r="AMW210" s="1"/>
      <c r="AMX210" s="1"/>
      <c r="AMY210" s="1"/>
      <c r="AMZ210" s="1"/>
      <c r="ANA210" s="1"/>
      <c r="ANB210" s="1"/>
      <c r="ANC210" s="1"/>
      <c r="AND210" s="1"/>
      <c r="ANE210" s="1"/>
      <c r="ANF210" s="1"/>
      <c r="ANG210" s="1"/>
      <c r="ANH210" s="1"/>
      <c r="ANI210" s="1"/>
      <c r="ANJ210" s="1"/>
      <c r="ANK210" s="1"/>
      <c r="ANL210" s="1"/>
      <c r="ANM210" s="1"/>
      <c r="ANN210" s="1"/>
      <c r="ANO210" s="1"/>
      <c r="ANP210" s="1"/>
      <c r="ANQ210" s="1"/>
      <c r="ANR210" s="1"/>
      <c r="ANS210" s="1"/>
      <c r="ANT210" s="1"/>
      <c r="ANU210" s="1"/>
      <c r="ANV210" s="1"/>
      <c r="ANW210" s="1"/>
      <c r="ANX210" s="1"/>
      <c r="ANY210" s="1"/>
      <c r="ANZ210" s="1"/>
      <c r="AOA210" s="1"/>
      <c r="AOB210" s="1"/>
      <c r="AOC210" s="1"/>
      <c r="AOD210" s="1"/>
      <c r="AOE210" s="1"/>
      <c r="AOF210" s="1"/>
      <c r="AOG210" s="1"/>
      <c r="AOH210" s="1"/>
      <c r="AOI210" s="1"/>
      <c r="AOJ210" s="1"/>
      <c r="AOK210" s="1"/>
      <c r="AOL210" s="1"/>
      <c r="AOM210" s="1"/>
      <c r="AON210" s="1"/>
      <c r="AOO210" s="1"/>
      <c r="AOP210" s="1"/>
      <c r="AOQ210" s="1"/>
      <c r="AOR210" s="1"/>
      <c r="AOS210" s="1"/>
      <c r="AOT210" s="1"/>
      <c r="AOU210" s="1"/>
      <c r="AOV210" s="1"/>
      <c r="AOW210" s="1"/>
      <c r="AOX210" s="1"/>
      <c r="AOY210" s="1"/>
      <c r="AOZ210" s="1"/>
      <c r="APA210" s="1"/>
      <c r="APB210" s="1"/>
      <c r="APC210" s="1"/>
      <c r="APD210" s="1"/>
      <c r="APE210" s="1"/>
      <c r="APF210" s="1"/>
      <c r="APG210" s="1"/>
      <c r="APH210" s="1"/>
      <c r="API210" s="1"/>
      <c r="APJ210" s="1"/>
      <c r="APK210" s="1"/>
      <c r="APL210" s="1"/>
      <c r="APM210" s="1"/>
      <c r="APN210" s="1"/>
      <c r="APO210" s="1"/>
      <c r="APP210" s="1"/>
      <c r="APQ210" s="1"/>
      <c r="APR210" s="1"/>
      <c r="APS210" s="1"/>
      <c r="APT210" s="1"/>
      <c r="APU210" s="1"/>
      <c r="APV210" s="1"/>
      <c r="APW210" s="1"/>
      <c r="APX210" s="1"/>
      <c r="APY210" s="1"/>
      <c r="APZ210" s="1"/>
      <c r="AQA210" s="1"/>
      <c r="AQB210" s="1"/>
      <c r="AQC210" s="1"/>
      <c r="AQD210" s="1"/>
      <c r="AQE210" s="1"/>
      <c r="AQF210" s="1"/>
      <c r="AQG210" s="1"/>
      <c r="AQH210" s="1"/>
      <c r="AQI210" s="1"/>
      <c r="AQJ210" s="1"/>
      <c r="AQK210" s="1"/>
      <c r="AQL210" s="1"/>
      <c r="AQM210" s="1"/>
      <c r="AQN210" s="1"/>
      <c r="AQO210" s="1"/>
      <c r="AQP210" s="1"/>
      <c r="AQQ210" s="1"/>
      <c r="AQR210" s="1"/>
      <c r="AQS210" s="1"/>
      <c r="AQT210" s="1"/>
      <c r="AQU210" s="1"/>
      <c r="AQV210" s="1"/>
      <c r="AQW210" s="1"/>
      <c r="AQX210" s="1"/>
      <c r="AQY210" s="1"/>
      <c r="AQZ210" s="1"/>
      <c r="ARA210" s="1"/>
      <c r="ARB210" s="1"/>
      <c r="ARC210" s="1"/>
      <c r="ARD210" s="1"/>
      <c r="ARE210" s="1"/>
      <c r="ARF210" s="1"/>
      <c r="ARG210" s="1"/>
      <c r="ARH210" s="1"/>
      <c r="ARI210" s="1"/>
      <c r="ARJ210" s="1"/>
      <c r="ARK210" s="1"/>
      <c r="ARL210" s="1"/>
      <c r="ARM210" s="1"/>
      <c r="ARN210" s="1"/>
      <c r="ARO210" s="1"/>
      <c r="ARP210" s="1"/>
      <c r="ARQ210" s="1"/>
      <c r="ARR210" s="1"/>
      <c r="ARS210" s="1"/>
      <c r="ART210" s="1"/>
      <c r="ARU210" s="1"/>
      <c r="ARV210" s="1"/>
      <c r="ARW210" s="1"/>
      <c r="ARX210" s="1"/>
      <c r="ARY210" s="1"/>
      <c r="ARZ210" s="1"/>
      <c r="ASA210" s="1"/>
      <c r="ASB210" s="1"/>
      <c r="ASC210" s="1"/>
      <c r="ASD210" s="1"/>
      <c r="ASE210" s="1"/>
      <c r="ASF210" s="1"/>
      <c r="ASG210" s="1"/>
      <c r="ASH210" s="1"/>
      <c r="ASI210" s="1"/>
      <c r="ASJ210" s="1"/>
      <c r="ASK210" s="1"/>
      <c r="ASL210" s="1"/>
      <c r="ASM210" s="1"/>
      <c r="ASN210" s="1"/>
      <c r="ASO210" s="1"/>
      <c r="ASP210" s="1"/>
      <c r="ASQ210" s="1"/>
      <c r="ASR210" s="1"/>
      <c r="ASS210" s="1"/>
      <c r="AST210" s="1"/>
      <c r="ASU210" s="1"/>
      <c r="ASV210" s="1"/>
      <c r="ASW210" s="1"/>
      <c r="ASX210" s="1"/>
      <c r="ASY210" s="1"/>
      <c r="ASZ210" s="1"/>
      <c r="ATA210" s="1"/>
      <c r="ATB210" s="1"/>
      <c r="ATC210" s="1"/>
      <c r="ATD210" s="1"/>
      <c r="ATE210" s="1"/>
      <c r="ATF210" s="1"/>
      <c r="ATG210" s="1"/>
      <c r="ATH210" s="1"/>
      <c r="ATI210" s="1"/>
      <c r="ATJ210" s="1"/>
      <c r="ATK210" s="1"/>
      <c r="ATL210" s="1"/>
      <c r="ATM210" s="1"/>
      <c r="ATN210" s="1"/>
      <c r="ATO210" s="1"/>
      <c r="ATP210" s="1"/>
      <c r="ATQ210" s="1"/>
      <c r="ATR210" s="1"/>
      <c r="ATS210" s="1"/>
      <c r="ATT210" s="1"/>
      <c r="ATU210" s="1"/>
      <c r="ATV210" s="1"/>
      <c r="ATW210" s="1"/>
      <c r="ATX210" s="1"/>
      <c r="ATY210" s="1"/>
      <c r="ATZ210" s="1"/>
      <c r="AUA210" s="1"/>
      <c r="AUB210" s="1"/>
      <c r="AUC210" s="1"/>
      <c r="AUD210" s="1"/>
      <c r="AUE210" s="1"/>
      <c r="AUF210" s="1"/>
      <c r="AUG210" s="1"/>
      <c r="AUH210" s="1"/>
      <c r="AUI210" s="1"/>
      <c r="AUJ210" s="1"/>
      <c r="AUK210" s="1"/>
    </row>
    <row r="211" spans="1:1233" s="519" customFormat="1" ht="14.25">
      <c r="A211" s="53"/>
      <c r="B211" s="97" t="str">
        <f>IF('Client Info'!$E$125="Yes",'Client Info'!$E$61,"N/A")</f>
        <v>N/A</v>
      </c>
      <c r="C211" s="62" t="str">
        <f>IF(B211="ISO 14001",'Client Info'!$B125,"N/A")</f>
        <v>N/A</v>
      </c>
      <c r="D211" s="181"/>
      <c r="E211" s="834">
        <f>'Effective Employees'!F197</f>
        <v>0</v>
      </c>
      <c r="F211" s="831"/>
      <c r="G211" s="835">
        <f>BM$363</f>
        <v>0</v>
      </c>
      <c r="H211" s="835">
        <f ca="1">(1/3)*BM363*T211*V211*X211*Z211</f>
        <v>0</v>
      </c>
      <c r="I211" s="835">
        <f ca="1">(2/3)*BM363*T211*V211*X211*Z211</f>
        <v>0</v>
      </c>
      <c r="J211" s="835" t="e">
        <f ca="1">BM364*T211*V211*X211*Z211/$AA$10</f>
        <v>#N/A</v>
      </c>
      <c r="K211" s="835">
        <f>IF($K$19="",0,BM364*T211*V211*X211*Z211/$AA$10)</f>
        <v>0</v>
      </c>
      <c r="L211" s="835">
        <f>IF($L$19="",0,BM364*T211*V211*X211*Z211/$AA$10)</f>
        <v>0</v>
      </c>
      <c r="M211" s="836" t="e">
        <f ca="1">IF($M$19="",0,BM364*T211*V211*X211*Z211/$AA$10)</f>
        <v>#N/A</v>
      </c>
      <c r="N211" s="837" t="e">
        <f ca="1">BM364*T211*V211*X211*Z211/$AA$10</f>
        <v>#N/A</v>
      </c>
      <c r="O211" s="838">
        <f ca="1">BM365*T211*V211*X211*Z211</f>
        <v>0</v>
      </c>
      <c r="P211" s="53"/>
      <c r="Q211" s="53"/>
      <c r="R211" s="67"/>
      <c r="S211" s="386">
        <f>1</f>
        <v>1</v>
      </c>
      <c r="T211" s="386">
        <f t="shared" si="142"/>
        <v>1</v>
      </c>
      <c r="U211" s="707">
        <f ca="1">'Adjustment Factors'!AP573</f>
        <v>0</v>
      </c>
      <c r="V211" s="208">
        <f t="shared" ca="1" si="143"/>
        <v>1</v>
      </c>
      <c r="W211" s="67">
        <f>-'Client Info'!$C$55/100</f>
        <v>0</v>
      </c>
      <c r="X211" s="67">
        <f t="shared" si="144"/>
        <v>1</v>
      </c>
      <c r="Y211" s="67">
        <f>IF(Overview!$C$14="Yes",1,0)</f>
        <v>0</v>
      </c>
      <c r="Z211" s="67">
        <f>IF(Y211=1,IF('Integrated Reduction'!$C$29="",1,('Integrated Reduction'!$C$29/100+1)),1)</f>
        <v>1</v>
      </c>
      <c r="AA211" s="67">
        <f>IF(Sampling!F219="Yes",1,0)</f>
        <v>0</v>
      </c>
      <c r="AB211" s="67">
        <f>IF(Sampling!L219="Yes",1,0)</f>
        <v>0</v>
      </c>
      <c r="AC211" s="67">
        <f>IF(Sampling!G219="Yes",1,0)</f>
        <v>0</v>
      </c>
      <c r="AD211" s="67">
        <f>IF(Sampling!H219="Yes",1,0)</f>
        <v>0</v>
      </c>
      <c r="AE211" s="67">
        <f>IF(Sampling!I219="Yes",1,0)</f>
        <v>0</v>
      </c>
      <c r="AF211" s="67">
        <f>IF(Sampling!J219="Yes",1,0)</f>
        <v>0</v>
      </c>
      <c r="AG211" s="708">
        <f>IF(Sampling!K219="Yes",1,0)</f>
        <v>0</v>
      </c>
      <c r="AH211" s="791">
        <f t="shared" ca="1" si="103"/>
        <v>0</v>
      </c>
      <c r="AI211" s="791">
        <f t="shared" ca="1" si="102"/>
        <v>0</v>
      </c>
      <c r="AJ211" s="791" t="e">
        <f t="shared" ca="1" si="14"/>
        <v>#N/A</v>
      </c>
      <c r="AK211" s="791">
        <f t="shared" si="145"/>
        <v>0</v>
      </c>
      <c r="AL211" s="791">
        <f t="shared" si="145"/>
        <v>0</v>
      </c>
      <c r="AM211" s="791" t="e">
        <f t="shared" ca="1" si="145"/>
        <v>#N/A</v>
      </c>
      <c r="AN211" s="791" t="e">
        <f t="shared" ca="1" si="145"/>
        <v>#N/A</v>
      </c>
      <c r="AO211" s="791">
        <f t="shared" ca="1" si="104"/>
        <v>0</v>
      </c>
      <c r="AP211" s="791">
        <f t="shared" ca="1" si="105"/>
        <v>0</v>
      </c>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c r="ADD211" s="1"/>
      <c r="ADE211" s="1"/>
      <c r="ADF211" s="1"/>
      <c r="ADG211" s="1"/>
      <c r="ADH211" s="1"/>
      <c r="ADI211" s="1"/>
      <c r="ADJ211" s="1"/>
      <c r="ADK211" s="1"/>
      <c r="ADL211" s="1"/>
      <c r="ADM211" s="1"/>
      <c r="ADN211" s="1"/>
      <c r="ADO211" s="1"/>
      <c r="ADP211" s="1"/>
      <c r="ADQ211" s="1"/>
      <c r="ADR211" s="1"/>
      <c r="ADS211" s="1"/>
      <c r="ADT211" s="1"/>
      <c r="ADU211" s="1"/>
      <c r="ADV211" s="1"/>
      <c r="ADW211" s="1"/>
      <c r="ADX211" s="1"/>
      <c r="ADY211" s="1"/>
      <c r="ADZ211" s="1"/>
      <c r="AEA211" s="1"/>
      <c r="AEB211" s="1"/>
      <c r="AEC211" s="1"/>
      <c r="AED211" s="1"/>
      <c r="AEE211" s="1"/>
      <c r="AEF211" s="1"/>
      <c r="AEG211" s="1"/>
      <c r="AEH211" s="1"/>
      <c r="AEI211" s="1"/>
      <c r="AEJ211" s="1"/>
      <c r="AEK211" s="1"/>
      <c r="AEL211" s="1"/>
      <c r="AEM211" s="1"/>
      <c r="AEN211" s="1"/>
      <c r="AEO211" s="1"/>
      <c r="AEP211" s="1"/>
      <c r="AEQ211" s="1"/>
      <c r="AER211" s="1"/>
      <c r="AES211" s="1"/>
      <c r="AET211" s="1"/>
      <c r="AEU211" s="1"/>
      <c r="AEV211" s="1"/>
      <c r="AEW211" s="1"/>
      <c r="AEX211" s="1"/>
      <c r="AEY211" s="1"/>
      <c r="AEZ211" s="1"/>
      <c r="AFA211" s="1"/>
      <c r="AFB211" s="1"/>
      <c r="AFC211" s="1"/>
      <c r="AFD211" s="1"/>
      <c r="AFE211" s="1"/>
      <c r="AFF211" s="1"/>
      <c r="AFG211" s="1"/>
      <c r="AFH211" s="1"/>
      <c r="AFI211" s="1"/>
      <c r="AFJ211" s="1"/>
      <c r="AFK211" s="1"/>
      <c r="AFL211" s="1"/>
      <c r="AFM211" s="1"/>
      <c r="AFN211" s="1"/>
      <c r="AFO211" s="1"/>
      <c r="AFP211" s="1"/>
      <c r="AFQ211" s="1"/>
      <c r="AFR211" s="1"/>
      <c r="AFS211" s="1"/>
      <c r="AFT211" s="1"/>
      <c r="AFU211" s="1"/>
      <c r="AFV211" s="1"/>
      <c r="AFW211" s="1"/>
      <c r="AFX211" s="1"/>
      <c r="AFY211" s="1"/>
      <c r="AFZ211" s="1"/>
      <c r="AGA211" s="1"/>
      <c r="AGB211" s="1"/>
      <c r="AGC211" s="1"/>
      <c r="AGD211" s="1"/>
      <c r="AGE211" s="1"/>
      <c r="AGF211" s="1"/>
      <c r="AGG211" s="1"/>
      <c r="AGH211" s="1"/>
      <c r="AGI211" s="1"/>
      <c r="AGJ211" s="1"/>
      <c r="AGK211" s="1"/>
      <c r="AGL211" s="1"/>
      <c r="AGM211" s="1"/>
      <c r="AGN211" s="1"/>
      <c r="AGO211" s="1"/>
      <c r="AGP211" s="1"/>
      <c r="AGQ211" s="1"/>
      <c r="AGR211" s="1"/>
      <c r="AGS211" s="1"/>
      <c r="AGT211" s="1"/>
      <c r="AGU211" s="1"/>
      <c r="AGV211" s="1"/>
      <c r="AGW211" s="1"/>
      <c r="AGX211" s="1"/>
      <c r="AGY211" s="1"/>
      <c r="AGZ211" s="1"/>
      <c r="AHA211" s="1"/>
      <c r="AHB211" s="1"/>
      <c r="AHC211" s="1"/>
      <c r="AHD211" s="1"/>
      <c r="AHE211" s="1"/>
      <c r="AHF211" s="1"/>
      <c r="AHG211" s="1"/>
      <c r="AHH211" s="1"/>
      <c r="AHI211" s="1"/>
      <c r="AHJ211" s="1"/>
      <c r="AHK211" s="1"/>
      <c r="AHL211" s="1"/>
      <c r="AHM211" s="1"/>
      <c r="AHN211" s="1"/>
      <c r="AHO211" s="1"/>
      <c r="AHP211" s="1"/>
      <c r="AHQ211" s="1"/>
      <c r="AHR211" s="1"/>
      <c r="AHS211" s="1"/>
      <c r="AHT211" s="1"/>
      <c r="AHU211" s="1"/>
      <c r="AHV211" s="1"/>
      <c r="AHW211" s="1"/>
      <c r="AHX211" s="1"/>
      <c r="AHY211" s="1"/>
      <c r="AHZ211" s="1"/>
      <c r="AIA211" s="1"/>
      <c r="AIB211" s="1"/>
      <c r="AIC211" s="1"/>
      <c r="AID211" s="1"/>
      <c r="AIE211" s="1"/>
      <c r="AIF211" s="1"/>
      <c r="AIG211" s="1"/>
      <c r="AIH211" s="1"/>
      <c r="AII211" s="1"/>
      <c r="AIJ211" s="1"/>
      <c r="AIK211" s="1"/>
      <c r="AIL211" s="1"/>
      <c r="AIM211" s="1"/>
      <c r="AIN211" s="1"/>
      <c r="AIO211" s="1"/>
      <c r="AIP211" s="1"/>
      <c r="AIQ211" s="1"/>
      <c r="AIR211" s="1"/>
      <c r="AIS211" s="1"/>
      <c r="AIT211" s="1"/>
      <c r="AIU211" s="1"/>
      <c r="AIV211" s="1"/>
      <c r="AIW211" s="1"/>
      <c r="AIX211" s="1"/>
      <c r="AIY211" s="1"/>
      <c r="AIZ211" s="1"/>
      <c r="AJA211" s="1"/>
      <c r="AJB211" s="1"/>
      <c r="AJC211" s="1"/>
      <c r="AJD211" s="1"/>
      <c r="AJE211" s="1"/>
      <c r="AJF211" s="1"/>
      <c r="AJG211" s="1"/>
      <c r="AJH211" s="1"/>
      <c r="AJI211" s="1"/>
      <c r="AJJ211" s="1"/>
      <c r="AJK211" s="1"/>
      <c r="AJL211" s="1"/>
      <c r="AJM211" s="1"/>
      <c r="AJN211" s="1"/>
      <c r="AJO211" s="1"/>
      <c r="AJP211" s="1"/>
      <c r="AJQ211" s="1"/>
      <c r="AJR211" s="1"/>
      <c r="AJS211" s="1"/>
      <c r="AJT211" s="1"/>
      <c r="AJU211" s="1"/>
      <c r="AJV211" s="1"/>
      <c r="AJW211" s="1"/>
      <c r="AJX211" s="1"/>
      <c r="AJY211" s="1"/>
      <c r="AJZ211" s="1"/>
      <c r="AKA211" s="1"/>
      <c r="AKB211" s="1"/>
      <c r="AKC211" s="1"/>
      <c r="AKD211" s="1"/>
      <c r="AKE211" s="1"/>
      <c r="AKF211" s="1"/>
      <c r="AKG211" s="1"/>
      <c r="AKH211" s="1"/>
      <c r="AKI211" s="1"/>
      <c r="AKJ211" s="1"/>
      <c r="AKK211" s="1"/>
      <c r="AKL211" s="1"/>
      <c r="AKM211" s="1"/>
      <c r="AKN211" s="1"/>
      <c r="AKO211" s="1"/>
      <c r="AKP211" s="1"/>
      <c r="AKQ211" s="1"/>
      <c r="AKR211" s="1"/>
      <c r="AKS211" s="1"/>
      <c r="AKT211" s="1"/>
      <c r="AKU211" s="1"/>
      <c r="AKV211" s="1"/>
      <c r="AKW211" s="1"/>
      <c r="AKX211" s="1"/>
      <c r="AKY211" s="1"/>
      <c r="AKZ211" s="1"/>
      <c r="ALA211" s="1"/>
      <c r="ALB211" s="1"/>
      <c r="ALC211" s="1"/>
      <c r="ALD211" s="1"/>
      <c r="ALE211" s="1"/>
      <c r="ALF211" s="1"/>
      <c r="ALG211" s="1"/>
      <c r="ALH211" s="1"/>
      <c r="ALI211" s="1"/>
      <c r="ALJ211" s="1"/>
      <c r="ALK211" s="1"/>
      <c r="ALL211" s="1"/>
      <c r="ALM211" s="1"/>
      <c r="ALN211" s="1"/>
      <c r="ALO211" s="1"/>
      <c r="ALP211" s="1"/>
      <c r="ALQ211" s="1"/>
      <c r="ALR211" s="1"/>
      <c r="ALS211" s="1"/>
      <c r="ALT211" s="1"/>
      <c r="ALU211" s="1"/>
      <c r="ALV211" s="1"/>
      <c r="ALW211" s="1"/>
      <c r="ALX211" s="1"/>
      <c r="ALY211" s="1"/>
      <c r="ALZ211" s="1"/>
      <c r="AMA211" s="1"/>
      <c r="AMB211" s="1"/>
      <c r="AMC211" s="1"/>
      <c r="AMD211" s="1"/>
      <c r="AME211" s="1"/>
      <c r="AMF211" s="1"/>
      <c r="AMG211" s="1"/>
      <c r="AMH211" s="1"/>
      <c r="AMI211" s="1"/>
      <c r="AMJ211" s="1"/>
      <c r="AMK211" s="1"/>
      <c r="AML211" s="1"/>
      <c r="AMM211" s="1"/>
      <c r="AMN211" s="1"/>
      <c r="AMO211" s="1"/>
      <c r="AMP211" s="1"/>
      <c r="AMQ211" s="1"/>
      <c r="AMR211" s="1"/>
      <c r="AMS211" s="1"/>
      <c r="AMT211" s="1"/>
      <c r="AMU211" s="1"/>
      <c r="AMV211" s="1"/>
      <c r="AMW211" s="1"/>
      <c r="AMX211" s="1"/>
      <c r="AMY211" s="1"/>
      <c r="AMZ211" s="1"/>
      <c r="ANA211" s="1"/>
      <c r="ANB211" s="1"/>
      <c r="ANC211" s="1"/>
      <c r="AND211" s="1"/>
      <c r="ANE211" s="1"/>
      <c r="ANF211" s="1"/>
      <c r="ANG211" s="1"/>
      <c r="ANH211" s="1"/>
      <c r="ANI211" s="1"/>
      <c r="ANJ211" s="1"/>
      <c r="ANK211" s="1"/>
      <c r="ANL211" s="1"/>
      <c r="ANM211" s="1"/>
      <c r="ANN211" s="1"/>
      <c r="ANO211" s="1"/>
      <c r="ANP211" s="1"/>
      <c r="ANQ211" s="1"/>
      <c r="ANR211" s="1"/>
      <c r="ANS211" s="1"/>
      <c r="ANT211" s="1"/>
      <c r="ANU211" s="1"/>
      <c r="ANV211" s="1"/>
      <c r="ANW211" s="1"/>
      <c r="ANX211" s="1"/>
      <c r="ANY211" s="1"/>
      <c r="ANZ211" s="1"/>
      <c r="AOA211" s="1"/>
      <c r="AOB211" s="1"/>
      <c r="AOC211" s="1"/>
      <c r="AOD211" s="1"/>
      <c r="AOE211" s="1"/>
      <c r="AOF211" s="1"/>
      <c r="AOG211" s="1"/>
      <c r="AOH211" s="1"/>
      <c r="AOI211" s="1"/>
      <c r="AOJ211" s="1"/>
      <c r="AOK211" s="1"/>
      <c r="AOL211" s="1"/>
      <c r="AOM211" s="1"/>
      <c r="AON211" s="1"/>
      <c r="AOO211" s="1"/>
      <c r="AOP211" s="1"/>
      <c r="AOQ211" s="1"/>
      <c r="AOR211" s="1"/>
      <c r="AOS211" s="1"/>
      <c r="AOT211" s="1"/>
      <c r="AOU211" s="1"/>
      <c r="AOV211" s="1"/>
      <c r="AOW211" s="1"/>
      <c r="AOX211" s="1"/>
      <c r="AOY211" s="1"/>
      <c r="AOZ211" s="1"/>
      <c r="APA211" s="1"/>
      <c r="APB211" s="1"/>
      <c r="APC211" s="1"/>
      <c r="APD211" s="1"/>
      <c r="APE211" s="1"/>
      <c r="APF211" s="1"/>
      <c r="APG211" s="1"/>
      <c r="APH211" s="1"/>
      <c r="API211" s="1"/>
      <c r="APJ211" s="1"/>
      <c r="APK211" s="1"/>
      <c r="APL211" s="1"/>
      <c r="APM211" s="1"/>
      <c r="APN211" s="1"/>
      <c r="APO211" s="1"/>
      <c r="APP211" s="1"/>
      <c r="APQ211" s="1"/>
      <c r="APR211" s="1"/>
      <c r="APS211" s="1"/>
      <c r="APT211" s="1"/>
      <c r="APU211" s="1"/>
      <c r="APV211" s="1"/>
      <c r="APW211" s="1"/>
      <c r="APX211" s="1"/>
      <c r="APY211" s="1"/>
      <c r="APZ211" s="1"/>
      <c r="AQA211" s="1"/>
      <c r="AQB211" s="1"/>
      <c r="AQC211" s="1"/>
      <c r="AQD211" s="1"/>
      <c r="AQE211" s="1"/>
      <c r="AQF211" s="1"/>
      <c r="AQG211" s="1"/>
      <c r="AQH211" s="1"/>
      <c r="AQI211" s="1"/>
      <c r="AQJ211" s="1"/>
      <c r="AQK211" s="1"/>
      <c r="AQL211" s="1"/>
      <c r="AQM211" s="1"/>
      <c r="AQN211" s="1"/>
      <c r="AQO211" s="1"/>
      <c r="AQP211" s="1"/>
      <c r="AQQ211" s="1"/>
      <c r="AQR211" s="1"/>
      <c r="AQS211" s="1"/>
      <c r="AQT211" s="1"/>
      <c r="AQU211" s="1"/>
      <c r="AQV211" s="1"/>
      <c r="AQW211" s="1"/>
      <c r="AQX211" s="1"/>
      <c r="AQY211" s="1"/>
      <c r="AQZ211" s="1"/>
      <c r="ARA211" s="1"/>
      <c r="ARB211" s="1"/>
      <c r="ARC211" s="1"/>
      <c r="ARD211" s="1"/>
      <c r="ARE211" s="1"/>
      <c r="ARF211" s="1"/>
      <c r="ARG211" s="1"/>
      <c r="ARH211" s="1"/>
      <c r="ARI211" s="1"/>
      <c r="ARJ211" s="1"/>
      <c r="ARK211" s="1"/>
      <c r="ARL211" s="1"/>
      <c r="ARM211" s="1"/>
      <c r="ARN211" s="1"/>
      <c r="ARO211" s="1"/>
      <c r="ARP211" s="1"/>
      <c r="ARQ211" s="1"/>
      <c r="ARR211" s="1"/>
      <c r="ARS211" s="1"/>
      <c r="ART211" s="1"/>
      <c r="ARU211" s="1"/>
      <c r="ARV211" s="1"/>
      <c r="ARW211" s="1"/>
      <c r="ARX211" s="1"/>
      <c r="ARY211" s="1"/>
      <c r="ARZ211" s="1"/>
      <c r="ASA211" s="1"/>
      <c r="ASB211" s="1"/>
      <c r="ASC211" s="1"/>
      <c r="ASD211" s="1"/>
      <c r="ASE211" s="1"/>
      <c r="ASF211" s="1"/>
      <c r="ASG211" s="1"/>
      <c r="ASH211" s="1"/>
      <c r="ASI211" s="1"/>
      <c r="ASJ211" s="1"/>
      <c r="ASK211" s="1"/>
      <c r="ASL211" s="1"/>
      <c r="ASM211" s="1"/>
      <c r="ASN211" s="1"/>
      <c r="ASO211" s="1"/>
      <c r="ASP211" s="1"/>
      <c r="ASQ211" s="1"/>
      <c r="ASR211" s="1"/>
      <c r="ASS211" s="1"/>
      <c r="AST211" s="1"/>
      <c r="ASU211" s="1"/>
      <c r="ASV211" s="1"/>
      <c r="ASW211" s="1"/>
      <c r="ASX211" s="1"/>
      <c r="ASY211" s="1"/>
      <c r="ASZ211" s="1"/>
      <c r="ATA211" s="1"/>
      <c r="ATB211" s="1"/>
      <c r="ATC211" s="1"/>
      <c r="ATD211" s="1"/>
      <c r="ATE211" s="1"/>
      <c r="ATF211" s="1"/>
      <c r="ATG211" s="1"/>
      <c r="ATH211" s="1"/>
      <c r="ATI211" s="1"/>
      <c r="ATJ211" s="1"/>
      <c r="ATK211" s="1"/>
      <c r="ATL211" s="1"/>
      <c r="ATM211" s="1"/>
      <c r="ATN211" s="1"/>
      <c r="ATO211" s="1"/>
      <c r="ATP211" s="1"/>
      <c r="ATQ211" s="1"/>
      <c r="ATR211" s="1"/>
      <c r="ATS211" s="1"/>
      <c r="ATT211" s="1"/>
      <c r="ATU211" s="1"/>
      <c r="ATV211" s="1"/>
      <c r="ATW211" s="1"/>
      <c r="ATX211" s="1"/>
      <c r="ATY211" s="1"/>
      <c r="ATZ211" s="1"/>
      <c r="AUA211" s="1"/>
      <c r="AUB211" s="1"/>
      <c r="AUC211" s="1"/>
      <c r="AUD211" s="1"/>
      <c r="AUE211" s="1"/>
      <c r="AUF211" s="1"/>
      <c r="AUG211" s="1"/>
      <c r="AUH211" s="1"/>
      <c r="AUI211" s="1"/>
      <c r="AUJ211" s="1"/>
      <c r="AUK211" s="1"/>
    </row>
    <row r="212" spans="1:1233" s="519" customFormat="1" ht="14.25">
      <c r="A212" s="53"/>
      <c r="B212" s="98" t="str">
        <f>IF('Client Info'!$F$125="Yes",'Client Info'!$F$61,"N/A")</f>
        <v>N/A</v>
      </c>
      <c r="C212" s="99" t="str">
        <f>IF(B212="ISO 45001",'Client Info'!$B125,"N/A")</f>
        <v>N/A</v>
      </c>
      <c r="D212" s="182"/>
      <c r="E212" s="839">
        <f>'Effective Employees'!F198</f>
        <v>0</v>
      </c>
      <c r="F212" s="831"/>
      <c r="G212" s="840">
        <f>BM$378</f>
        <v>0</v>
      </c>
      <c r="H212" s="840">
        <f ca="1">(1/3)*BM378*T212*V212*X212*Z212</f>
        <v>0</v>
      </c>
      <c r="I212" s="840">
        <f ca="1">(2/3)*BM378*T212*V212*X212*Z212</f>
        <v>0</v>
      </c>
      <c r="J212" s="840" t="e">
        <f ca="1">BM379*T212*V212*X212*Z212/$AA$10</f>
        <v>#N/A</v>
      </c>
      <c r="K212" s="840">
        <f>IF($K$19="",0,BM379*T212*V212*X212*Z212/$AA$10)</f>
        <v>0</v>
      </c>
      <c r="L212" s="840">
        <f>IF($L$19="",0,BM379*T212*V212*X212*Z212/$AA$10)</f>
        <v>0</v>
      </c>
      <c r="M212" s="841" t="e">
        <f ca="1">IF($M$19="",0,BM379*T212*V212*X212*Z212/$AA$10)</f>
        <v>#N/A</v>
      </c>
      <c r="N212" s="841" t="e">
        <f ca="1">BM379*T212*V212*X212*Z212/$AA$10</f>
        <v>#N/A</v>
      </c>
      <c r="O212" s="842">
        <f ca="1">BM380*T212*V212*X212*Z212</f>
        <v>0</v>
      </c>
      <c r="P212" s="53"/>
      <c r="Q212" s="53"/>
      <c r="R212" s="67"/>
      <c r="S212" s="709">
        <f>1</f>
        <v>1</v>
      </c>
      <c r="T212" s="709">
        <f t="shared" si="142"/>
        <v>1</v>
      </c>
      <c r="U212" s="710">
        <f ca="1">'Adjustment Factors'!BC573</f>
        <v>0</v>
      </c>
      <c r="V212" s="711">
        <f t="shared" ca="1" si="143"/>
        <v>1</v>
      </c>
      <c r="W212" s="712">
        <f>-'Client Info'!$C$55/100</f>
        <v>0</v>
      </c>
      <c r="X212" s="712">
        <f t="shared" si="144"/>
        <v>1</v>
      </c>
      <c r="Y212" s="712">
        <f>IF(Overview!$C$15="Yes",1,0)</f>
        <v>0</v>
      </c>
      <c r="Z212" s="712">
        <f>IF(Y212=1,IF('Integrated Reduction'!$C$29="",1,('Integrated Reduction'!$C$29/100+1)),1)</f>
        <v>1</v>
      </c>
      <c r="AA212" s="712">
        <f>IF(Sampling!F220="Yes",1,0)</f>
        <v>0</v>
      </c>
      <c r="AB212" s="712">
        <f>IF(Sampling!L220="Yes",1,0)</f>
        <v>0</v>
      </c>
      <c r="AC212" s="712">
        <f>IF(Sampling!G220="Yes",1,0)</f>
        <v>0</v>
      </c>
      <c r="AD212" s="712">
        <f>IF(Sampling!H220="Yes",1,0)</f>
        <v>0</v>
      </c>
      <c r="AE212" s="712">
        <f>IF(Sampling!I220="Yes",1,0)</f>
        <v>0</v>
      </c>
      <c r="AF212" s="712">
        <f>IF(Sampling!J220="Yes",1,0)</f>
        <v>0</v>
      </c>
      <c r="AG212" s="713">
        <f>IF(Sampling!K220="Yes",1,0)</f>
        <v>0</v>
      </c>
      <c r="AH212" s="792">
        <f t="shared" ca="1" si="103"/>
        <v>0</v>
      </c>
      <c r="AI212" s="792">
        <f t="shared" ca="1" si="102"/>
        <v>0</v>
      </c>
      <c r="AJ212" s="792" t="e">
        <f t="shared" ca="1" si="14"/>
        <v>#N/A</v>
      </c>
      <c r="AK212" s="792">
        <f t="shared" si="145"/>
        <v>0</v>
      </c>
      <c r="AL212" s="792">
        <f t="shared" si="145"/>
        <v>0</v>
      </c>
      <c r="AM212" s="792" t="e">
        <f t="shared" ca="1" si="145"/>
        <v>#N/A</v>
      </c>
      <c r="AN212" s="792" t="e">
        <f t="shared" ca="1" si="145"/>
        <v>#N/A</v>
      </c>
      <c r="AO212" s="792">
        <f t="shared" ca="1" si="104"/>
        <v>0</v>
      </c>
      <c r="AP212" s="792">
        <f t="shared" ca="1" si="105"/>
        <v>0</v>
      </c>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c r="ADD212" s="1"/>
      <c r="ADE212" s="1"/>
      <c r="ADF212" s="1"/>
      <c r="ADG212" s="1"/>
      <c r="ADH212" s="1"/>
      <c r="ADI212" s="1"/>
      <c r="ADJ212" s="1"/>
      <c r="ADK212" s="1"/>
      <c r="ADL212" s="1"/>
      <c r="ADM212" s="1"/>
      <c r="ADN212" s="1"/>
      <c r="ADO212" s="1"/>
      <c r="ADP212" s="1"/>
      <c r="ADQ212" s="1"/>
      <c r="ADR212" s="1"/>
      <c r="ADS212" s="1"/>
      <c r="ADT212" s="1"/>
      <c r="ADU212" s="1"/>
      <c r="ADV212" s="1"/>
      <c r="ADW212" s="1"/>
      <c r="ADX212" s="1"/>
      <c r="ADY212" s="1"/>
      <c r="ADZ212" s="1"/>
      <c r="AEA212" s="1"/>
      <c r="AEB212" s="1"/>
      <c r="AEC212" s="1"/>
      <c r="AED212" s="1"/>
      <c r="AEE212" s="1"/>
      <c r="AEF212" s="1"/>
      <c r="AEG212" s="1"/>
      <c r="AEH212" s="1"/>
      <c r="AEI212" s="1"/>
      <c r="AEJ212" s="1"/>
      <c r="AEK212" s="1"/>
      <c r="AEL212" s="1"/>
      <c r="AEM212" s="1"/>
      <c r="AEN212" s="1"/>
      <c r="AEO212" s="1"/>
      <c r="AEP212" s="1"/>
      <c r="AEQ212" s="1"/>
      <c r="AER212" s="1"/>
      <c r="AES212" s="1"/>
      <c r="AET212" s="1"/>
      <c r="AEU212" s="1"/>
      <c r="AEV212" s="1"/>
      <c r="AEW212" s="1"/>
      <c r="AEX212" s="1"/>
      <c r="AEY212" s="1"/>
      <c r="AEZ212" s="1"/>
      <c r="AFA212" s="1"/>
      <c r="AFB212" s="1"/>
      <c r="AFC212" s="1"/>
      <c r="AFD212" s="1"/>
      <c r="AFE212" s="1"/>
      <c r="AFF212" s="1"/>
      <c r="AFG212" s="1"/>
      <c r="AFH212" s="1"/>
      <c r="AFI212" s="1"/>
      <c r="AFJ212" s="1"/>
      <c r="AFK212" s="1"/>
      <c r="AFL212" s="1"/>
      <c r="AFM212" s="1"/>
      <c r="AFN212" s="1"/>
      <c r="AFO212" s="1"/>
      <c r="AFP212" s="1"/>
      <c r="AFQ212" s="1"/>
      <c r="AFR212" s="1"/>
      <c r="AFS212" s="1"/>
      <c r="AFT212" s="1"/>
      <c r="AFU212" s="1"/>
      <c r="AFV212" s="1"/>
      <c r="AFW212" s="1"/>
      <c r="AFX212" s="1"/>
      <c r="AFY212" s="1"/>
      <c r="AFZ212" s="1"/>
      <c r="AGA212" s="1"/>
      <c r="AGB212" s="1"/>
      <c r="AGC212" s="1"/>
      <c r="AGD212" s="1"/>
      <c r="AGE212" s="1"/>
      <c r="AGF212" s="1"/>
      <c r="AGG212" s="1"/>
      <c r="AGH212" s="1"/>
      <c r="AGI212" s="1"/>
      <c r="AGJ212" s="1"/>
      <c r="AGK212" s="1"/>
      <c r="AGL212" s="1"/>
      <c r="AGM212" s="1"/>
      <c r="AGN212" s="1"/>
      <c r="AGO212" s="1"/>
      <c r="AGP212" s="1"/>
      <c r="AGQ212" s="1"/>
      <c r="AGR212" s="1"/>
      <c r="AGS212" s="1"/>
      <c r="AGT212" s="1"/>
      <c r="AGU212" s="1"/>
      <c r="AGV212" s="1"/>
      <c r="AGW212" s="1"/>
      <c r="AGX212" s="1"/>
      <c r="AGY212" s="1"/>
      <c r="AGZ212" s="1"/>
      <c r="AHA212" s="1"/>
      <c r="AHB212" s="1"/>
      <c r="AHC212" s="1"/>
      <c r="AHD212" s="1"/>
      <c r="AHE212" s="1"/>
      <c r="AHF212" s="1"/>
      <c r="AHG212" s="1"/>
      <c r="AHH212" s="1"/>
      <c r="AHI212" s="1"/>
      <c r="AHJ212" s="1"/>
      <c r="AHK212" s="1"/>
      <c r="AHL212" s="1"/>
      <c r="AHM212" s="1"/>
      <c r="AHN212" s="1"/>
      <c r="AHO212" s="1"/>
      <c r="AHP212" s="1"/>
      <c r="AHQ212" s="1"/>
      <c r="AHR212" s="1"/>
      <c r="AHS212" s="1"/>
      <c r="AHT212" s="1"/>
      <c r="AHU212" s="1"/>
      <c r="AHV212" s="1"/>
      <c r="AHW212" s="1"/>
      <c r="AHX212" s="1"/>
      <c r="AHY212" s="1"/>
      <c r="AHZ212" s="1"/>
      <c r="AIA212" s="1"/>
      <c r="AIB212" s="1"/>
      <c r="AIC212" s="1"/>
      <c r="AID212" s="1"/>
      <c r="AIE212" s="1"/>
      <c r="AIF212" s="1"/>
      <c r="AIG212" s="1"/>
      <c r="AIH212" s="1"/>
      <c r="AII212" s="1"/>
      <c r="AIJ212" s="1"/>
      <c r="AIK212" s="1"/>
      <c r="AIL212" s="1"/>
      <c r="AIM212" s="1"/>
      <c r="AIN212" s="1"/>
      <c r="AIO212" s="1"/>
      <c r="AIP212" s="1"/>
      <c r="AIQ212" s="1"/>
      <c r="AIR212" s="1"/>
      <c r="AIS212" s="1"/>
      <c r="AIT212" s="1"/>
      <c r="AIU212" s="1"/>
      <c r="AIV212" s="1"/>
      <c r="AIW212" s="1"/>
      <c r="AIX212" s="1"/>
      <c r="AIY212" s="1"/>
      <c r="AIZ212" s="1"/>
      <c r="AJA212" s="1"/>
      <c r="AJB212" s="1"/>
      <c r="AJC212" s="1"/>
      <c r="AJD212" s="1"/>
      <c r="AJE212" s="1"/>
      <c r="AJF212" s="1"/>
      <c r="AJG212" s="1"/>
      <c r="AJH212" s="1"/>
      <c r="AJI212" s="1"/>
      <c r="AJJ212" s="1"/>
      <c r="AJK212" s="1"/>
      <c r="AJL212" s="1"/>
      <c r="AJM212" s="1"/>
      <c r="AJN212" s="1"/>
      <c r="AJO212" s="1"/>
      <c r="AJP212" s="1"/>
      <c r="AJQ212" s="1"/>
      <c r="AJR212" s="1"/>
      <c r="AJS212" s="1"/>
      <c r="AJT212" s="1"/>
      <c r="AJU212" s="1"/>
      <c r="AJV212" s="1"/>
      <c r="AJW212" s="1"/>
      <c r="AJX212" s="1"/>
      <c r="AJY212" s="1"/>
      <c r="AJZ212" s="1"/>
      <c r="AKA212" s="1"/>
      <c r="AKB212" s="1"/>
      <c r="AKC212" s="1"/>
      <c r="AKD212" s="1"/>
      <c r="AKE212" s="1"/>
      <c r="AKF212" s="1"/>
      <c r="AKG212" s="1"/>
      <c r="AKH212" s="1"/>
      <c r="AKI212" s="1"/>
      <c r="AKJ212" s="1"/>
      <c r="AKK212" s="1"/>
      <c r="AKL212" s="1"/>
      <c r="AKM212" s="1"/>
      <c r="AKN212" s="1"/>
      <c r="AKO212" s="1"/>
      <c r="AKP212" s="1"/>
      <c r="AKQ212" s="1"/>
      <c r="AKR212" s="1"/>
      <c r="AKS212" s="1"/>
      <c r="AKT212" s="1"/>
      <c r="AKU212" s="1"/>
      <c r="AKV212" s="1"/>
      <c r="AKW212" s="1"/>
      <c r="AKX212" s="1"/>
      <c r="AKY212" s="1"/>
      <c r="AKZ212" s="1"/>
      <c r="ALA212" s="1"/>
      <c r="ALB212" s="1"/>
      <c r="ALC212" s="1"/>
      <c r="ALD212" s="1"/>
      <c r="ALE212" s="1"/>
      <c r="ALF212" s="1"/>
      <c r="ALG212" s="1"/>
      <c r="ALH212" s="1"/>
      <c r="ALI212" s="1"/>
      <c r="ALJ212" s="1"/>
      <c r="ALK212" s="1"/>
      <c r="ALL212" s="1"/>
      <c r="ALM212" s="1"/>
      <c r="ALN212" s="1"/>
      <c r="ALO212" s="1"/>
      <c r="ALP212" s="1"/>
      <c r="ALQ212" s="1"/>
      <c r="ALR212" s="1"/>
      <c r="ALS212" s="1"/>
      <c r="ALT212" s="1"/>
      <c r="ALU212" s="1"/>
      <c r="ALV212" s="1"/>
      <c r="ALW212" s="1"/>
      <c r="ALX212" s="1"/>
      <c r="ALY212" s="1"/>
      <c r="ALZ212" s="1"/>
      <c r="AMA212" s="1"/>
      <c r="AMB212" s="1"/>
      <c r="AMC212" s="1"/>
      <c r="AMD212" s="1"/>
      <c r="AME212" s="1"/>
      <c r="AMF212" s="1"/>
      <c r="AMG212" s="1"/>
      <c r="AMH212" s="1"/>
      <c r="AMI212" s="1"/>
      <c r="AMJ212" s="1"/>
      <c r="AMK212" s="1"/>
      <c r="AML212" s="1"/>
      <c r="AMM212" s="1"/>
      <c r="AMN212" s="1"/>
      <c r="AMO212" s="1"/>
      <c r="AMP212" s="1"/>
      <c r="AMQ212" s="1"/>
      <c r="AMR212" s="1"/>
      <c r="AMS212" s="1"/>
      <c r="AMT212" s="1"/>
      <c r="AMU212" s="1"/>
      <c r="AMV212" s="1"/>
      <c r="AMW212" s="1"/>
      <c r="AMX212" s="1"/>
      <c r="AMY212" s="1"/>
      <c r="AMZ212" s="1"/>
      <c r="ANA212" s="1"/>
      <c r="ANB212" s="1"/>
      <c r="ANC212" s="1"/>
      <c r="AND212" s="1"/>
      <c r="ANE212" s="1"/>
      <c r="ANF212" s="1"/>
      <c r="ANG212" s="1"/>
      <c r="ANH212" s="1"/>
      <c r="ANI212" s="1"/>
      <c r="ANJ212" s="1"/>
      <c r="ANK212" s="1"/>
      <c r="ANL212" s="1"/>
      <c r="ANM212" s="1"/>
      <c r="ANN212" s="1"/>
      <c r="ANO212" s="1"/>
      <c r="ANP212" s="1"/>
      <c r="ANQ212" s="1"/>
      <c r="ANR212" s="1"/>
      <c r="ANS212" s="1"/>
      <c r="ANT212" s="1"/>
      <c r="ANU212" s="1"/>
      <c r="ANV212" s="1"/>
      <c r="ANW212" s="1"/>
      <c r="ANX212" s="1"/>
      <c r="ANY212" s="1"/>
      <c r="ANZ212" s="1"/>
      <c r="AOA212" s="1"/>
      <c r="AOB212" s="1"/>
      <c r="AOC212" s="1"/>
      <c r="AOD212" s="1"/>
      <c r="AOE212" s="1"/>
      <c r="AOF212" s="1"/>
      <c r="AOG212" s="1"/>
      <c r="AOH212" s="1"/>
      <c r="AOI212" s="1"/>
      <c r="AOJ212" s="1"/>
      <c r="AOK212" s="1"/>
      <c r="AOL212" s="1"/>
      <c r="AOM212" s="1"/>
      <c r="AON212" s="1"/>
      <c r="AOO212" s="1"/>
      <c r="AOP212" s="1"/>
      <c r="AOQ212" s="1"/>
      <c r="AOR212" s="1"/>
      <c r="AOS212" s="1"/>
      <c r="AOT212" s="1"/>
      <c r="AOU212" s="1"/>
      <c r="AOV212" s="1"/>
      <c r="AOW212" s="1"/>
      <c r="AOX212" s="1"/>
      <c r="AOY212" s="1"/>
      <c r="AOZ212" s="1"/>
      <c r="APA212" s="1"/>
      <c r="APB212" s="1"/>
      <c r="APC212" s="1"/>
      <c r="APD212" s="1"/>
      <c r="APE212" s="1"/>
      <c r="APF212" s="1"/>
      <c r="APG212" s="1"/>
      <c r="APH212" s="1"/>
      <c r="API212" s="1"/>
      <c r="APJ212" s="1"/>
      <c r="APK212" s="1"/>
      <c r="APL212" s="1"/>
      <c r="APM212" s="1"/>
      <c r="APN212" s="1"/>
      <c r="APO212" s="1"/>
      <c r="APP212" s="1"/>
      <c r="APQ212" s="1"/>
      <c r="APR212" s="1"/>
      <c r="APS212" s="1"/>
      <c r="APT212" s="1"/>
      <c r="APU212" s="1"/>
      <c r="APV212" s="1"/>
      <c r="APW212" s="1"/>
      <c r="APX212" s="1"/>
      <c r="APY212" s="1"/>
      <c r="APZ212" s="1"/>
      <c r="AQA212" s="1"/>
      <c r="AQB212" s="1"/>
      <c r="AQC212" s="1"/>
      <c r="AQD212" s="1"/>
      <c r="AQE212" s="1"/>
      <c r="AQF212" s="1"/>
      <c r="AQG212" s="1"/>
      <c r="AQH212" s="1"/>
      <c r="AQI212" s="1"/>
      <c r="AQJ212" s="1"/>
      <c r="AQK212" s="1"/>
      <c r="AQL212" s="1"/>
      <c r="AQM212" s="1"/>
      <c r="AQN212" s="1"/>
      <c r="AQO212" s="1"/>
      <c r="AQP212" s="1"/>
      <c r="AQQ212" s="1"/>
      <c r="AQR212" s="1"/>
      <c r="AQS212" s="1"/>
      <c r="AQT212" s="1"/>
      <c r="AQU212" s="1"/>
      <c r="AQV212" s="1"/>
      <c r="AQW212" s="1"/>
      <c r="AQX212" s="1"/>
      <c r="AQY212" s="1"/>
      <c r="AQZ212" s="1"/>
      <c r="ARA212" s="1"/>
      <c r="ARB212" s="1"/>
      <c r="ARC212" s="1"/>
      <c r="ARD212" s="1"/>
      <c r="ARE212" s="1"/>
      <c r="ARF212" s="1"/>
      <c r="ARG212" s="1"/>
      <c r="ARH212" s="1"/>
      <c r="ARI212" s="1"/>
      <c r="ARJ212" s="1"/>
      <c r="ARK212" s="1"/>
      <c r="ARL212" s="1"/>
      <c r="ARM212" s="1"/>
      <c r="ARN212" s="1"/>
      <c r="ARO212" s="1"/>
      <c r="ARP212" s="1"/>
      <c r="ARQ212" s="1"/>
      <c r="ARR212" s="1"/>
      <c r="ARS212" s="1"/>
      <c r="ART212" s="1"/>
      <c r="ARU212" s="1"/>
      <c r="ARV212" s="1"/>
      <c r="ARW212" s="1"/>
      <c r="ARX212" s="1"/>
      <c r="ARY212" s="1"/>
      <c r="ARZ212" s="1"/>
      <c r="ASA212" s="1"/>
      <c r="ASB212" s="1"/>
      <c r="ASC212" s="1"/>
      <c r="ASD212" s="1"/>
      <c r="ASE212" s="1"/>
      <c r="ASF212" s="1"/>
      <c r="ASG212" s="1"/>
      <c r="ASH212" s="1"/>
      <c r="ASI212" s="1"/>
      <c r="ASJ212" s="1"/>
      <c r="ASK212" s="1"/>
      <c r="ASL212" s="1"/>
      <c r="ASM212" s="1"/>
      <c r="ASN212" s="1"/>
      <c r="ASO212" s="1"/>
      <c r="ASP212" s="1"/>
      <c r="ASQ212" s="1"/>
      <c r="ASR212" s="1"/>
      <c r="ASS212" s="1"/>
      <c r="AST212" s="1"/>
      <c r="ASU212" s="1"/>
      <c r="ASV212" s="1"/>
      <c r="ASW212" s="1"/>
      <c r="ASX212" s="1"/>
      <c r="ASY212" s="1"/>
      <c r="ASZ212" s="1"/>
      <c r="ATA212" s="1"/>
      <c r="ATB212" s="1"/>
      <c r="ATC212" s="1"/>
      <c r="ATD212" s="1"/>
      <c r="ATE212" s="1"/>
      <c r="ATF212" s="1"/>
      <c r="ATG212" s="1"/>
      <c r="ATH212" s="1"/>
      <c r="ATI212" s="1"/>
      <c r="ATJ212" s="1"/>
      <c r="ATK212" s="1"/>
      <c r="ATL212" s="1"/>
      <c r="ATM212" s="1"/>
      <c r="ATN212" s="1"/>
      <c r="ATO212" s="1"/>
      <c r="ATP212" s="1"/>
      <c r="ATQ212" s="1"/>
      <c r="ATR212" s="1"/>
      <c r="ATS212" s="1"/>
      <c r="ATT212" s="1"/>
      <c r="ATU212" s="1"/>
      <c r="ATV212" s="1"/>
      <c r="ATW212" s="1"/>
      <c r="ATX212" s="1"/>
      <c r="ATY212" s="1"/>
      <c r="ATZ212" s="1"/>
      <c r="AUA212" s="1"/>
      <c r="AUB212" s="1"/>
      <c r="AUC212" s="1"/>
      <c r="AUD212" s="1"/>
      <c r="AUE212" s="1"/>
      <c r="AUF212" s="1"/>
      <c r="AUG212" s="1"/>
      <c r="AUH212" s="1"/>
      <c r="AUI212" s="1"/>
      <c r="AUJ212" s="1"/>
      <c r="AUK212" s="1"/>
    </row>
    <row r="213" spans="1:1233" s="519" customFormat="1" ht="14.25">
      <c r="A213" s="53"/>
      <c r="B213" s="95" t="str">
        <f>IF('Client Info'!$D$126="Yes",'Client Info'!$D$61,"N/A")</f>
        <v>N/A</v>
      </c>
      <c r="C213" s="96" t="str">
        <f>IF(B213="ISO 9001",'Client Info'!$B126,"N/A")</f>
        <v>N/A</v>
      </c>
      <c r="D213" s="180"/>
      <c r="E213" s="843">
        <f>'Effective Employees'!F199</f>
        <v>0</v>
      </c>
      <c r="F213" s="831"/>
      <c r="G213" s="832">
        <f>BN$345</f>
        <v>0</v>
      </c>
      <c r="H213" s="832">
        <f ca="1">(1/3)*BN345*T213*V213*X213*Z213</f>
        <v>0</v>
      </c>
      <c r="I213" s="832">
        <f ca="1">(2/3)*BN345*T213*V213*X213*Z213</f>
        <v>0</v>
      </c>
      <c r="J213" s="832" t="e">
        <f ca="1">BN346*T213*V213*X213*Z213/$AA$10</f>
        <v>#N/A</v>
      </c>
      <c r="K213" s="832">
        <f>IF($K$19="",0,BN346*T213*V213*X213*Z213/$AA$10)</f>
        <v>0</v>
      </c>
      <c r="L213" s="832">
        <f>IF($L$19="",0,BN346*T213*V213*X213*Z213/$AA$10)</f>
        <v>0</v>
      </c>
      <c r="M213" s="833" t="e">
        <f ca="1">IF($M$19="",0,BN346*T213*V213*X213*Z213/$AA$10)</f>
        <v>#N/A</v>
      </c>
      <c r="N213" s="844" t="e">
        <f ca="1">BN346*T213*V213*X213*Z213/$AA$10</f>
        <v>#N/A</v>
      </c>
      <c r="O213" s="436">
        <f ca="1">BN347*T213*V213*X213*Z213</f>
        <v>0</v>
      </c>
      <c r="P213" s="53"/>
      <c r="Q213" s="53"/>
      <c r="R213" s="67"/>
      <c r="S213" s="702">
        <f>1</f>
        <v>1</v>
      </c>
      <c r="T213" s="702">
        <f t="shared" si="142"/>
        <v>1</v>
      </c>
      <c r="U213" s="703">
        <f ca="1">'Adjustment Factors'!AA574</f>
        <v>0</v>
      </c>
      <c r="V213" s="704">
        <f t="shared" ca="1" si="143"/>
        <v>1</v>
      </c>
      <c r="W213" s="705">
        <f>-'Client Info'!$C$55/100</f>
        <v>0</v>
      </c>
      <c r="X213" s="705">
        <f t="shared" si="144"/>
        <v>1</v>
      </c>
      <c r="Y213" s="705">
        <f>IF(Overview!$C$13="Yes",1,0)</f>
        <v>0</v>
      </c>
      <c r="Z213" s="705">
        <f>IF(Y213=1,IF('Integrated Reduction'!$C$29="",1,('Integrated Reduction'!$C$29/100+1)),1)</f>
        <v>1</v>
      </c>
      <c r="AA213" s="705">
        <f>IF(Sampling!F221="Yes",1,0)</f>
        <v>0</v>
      </c>
      <c r="AB213" s="705">
        <f>IF(Sampling!L221="Yes",1,0)</f>
        <v>0</v>
      </c>
      <c r="AC213" s="705">
        <f>IF(Sampling!G221="Yes",1,0)</f>
        <v>0</v>
      </c>
      <c r="AD213" s="705">
        <f>IF(Sampling!H221="Yes",1,0)</f>
        <v>0</v>
      </c>
      <c r="AE213" s="705">
        <f>IF(Sampling!I221="Yes",1,0)</f>
        <v>0</v>
      </c>
      <c r="AF213" s="705">
        <f>IF(Sampling!J221="Yes",1,0)</f>
        <v>0</v>
      </c>
      <c r="AG213" s="706">
        <f>IF(Sampling!K221="Yes",1,0)</f>
        <v>0</v>
      </c>
      <c r="AH213" s="790">
        <f t="shared" ca="1" si="103"/>
        <v>0</v>
      </c>
      <c r="AI213" s="790">
        <f t="shared" ca="1" si="102"/>
        <v>0</v>
      </c>
      <c r="AJ213" s="790" t="e">
        <f t="shared" ca="1" si="14"/>
        <v>#N/A</v>
      </c>
      <c r="AK213" s="790">
        <f t="shared" si="145"/>
        <v>0</v>
      </c>
      <c r="AL213" s="790">
        <f t="shared" si="145"/>
        <v>0</v>
      </c>
      <c r="AM213" s="790" t="e">
        <f t="shared" ca="1" si="145"/>
        <v>#N/A</v>
      </c>
      <c r="AN213" s="790" t="e">
        <f t="shared" ca="1" si="145"/>
        <v>#N/A</v>
      </c>
      <c r="AO213" s="790">
        <f t="shared" ca="1" si="104"/>
        <v>0</v>
      </c>
      <c r="AP213" s="790">
        <f t="shared" ca="1" si="105"/>
        <v>0</v>
      </c>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c r="ADD213" s="1"/>
      <c r="ADE213" s="1"/>
      <c r="ADF213" s="1"/>
      <c r="ADG213" s="1"/>
      <c r="ADH213" s="1"/>
      <c r="ADI213" s="1"/>
      <c r="ADJ213" s="1"/>
      <c r="ADK213" s="1"/>
      <c r="ADL213" s="1"/>
      <c r="ADM213" s="1"/>
      <c r="ADN213" s="1"/>
      <c r="ADO213" s="1"/>
      <c r="ADP213" s="1"/>
      <c r="ADQ213" s="1"/>
      <c r="ADR213" s="1"/>
      <c r="ADS213" s="1"/>
      <c r="ADT213" s="1"/>
      <c r="ADU213" s="1"/>
      <c r="ADV213" s="1"/>
      <c r="ADW213" s="1"/>
      <c r="ADX213" s="1"/>
      <c r="ADY213" s="1"/>
      <c r="ADZ213" s="1"/>
      <c r="AEA213" s="1"/>
      <c r="AEB213" s="1"/>
      <c r="AEC213" s="1"/>
      <c r="AED213" s="1"/>
      <c r="AEE213" s="1"/>
      <c r="AEF213" s="1"/>
      <c r="AEG213" s="1"/>
      <c r="AEH213" s="1"/>
      <c r="AEI213" s="1"/>
      <c r="AEJ213" s="1"/>
      <c r="AEK213" s="1"/>
      <c r="AEL213" s="1"/>
      <c r="AEM213" s="1"/>
      <c r="AEN213" s="1"/>
      <c r="AEO213" s="1"/>
      <c r="AEP213" s="1"/>
      <c r="AEQ213" s="1"/>
      <c r="AER213" s="1"/>
      <c r="AES213" s="1"/>
      <c r="AET213" s="1"/>
      <c r="AEU213" s="1"/>
      <c r="AEV213" s="1"/>
      <c r="AEW213" s="1"/>
      <c r="AEX213" s="1"/>
      <c r="AEY213" s="1"/>
      <c r="AEZ213" s="1"/>
      <c r="AFA213" s="1"/>
      <c r="AFB213" s="1"/>
      <c r="AFC213" s="1"/>
      <c r="AFD213" s="1"/>
      <c r="AFE213" s="1"/>
      <c r="AFF213" s="1"/>
      <c r="AFG213" s="1"/>
      <c r="AFH213" s="1"/>
      <c r="AFI213" s="1"/>
      <c r="AFJ213" s="1"/>
      <c r="AFK213" s="1"/>
      <c r="AFL213" s="1"/>
      <c r="AFM213" s="1"/>
      <c r="AFN213" s="1"/>
      <c r="AFO213" s="1"/>
      <c r="AFP213" s="1"/>
      <c r="AFQ213" s="1"/>
      <c r="AFR213" s="1"/>
      <c r="AFS213" s="1"/>
      <c r="AFT213" s="1"/>
      <c r="AFU213" s="1"/>
      <c r="AFV213" s="1"/>
      <c r="AFW213" s="1"/>
      <c r="AFX213" s="1"/>
      <c r="AFY213" s="1"/>
      <c r="AFZ213" s="1"/>
      <c r="AGA213" s="1"/>
      <c r="AGB213" s="1"/>
      <c r="AGC213" s="1"/>
      <c r="AGD213" s="1"/>
      <c r="AGE213" s="1"/>
      <c r="AGF213" s="1"/>
      <c r="AGG213" s="1"/>
      <c r="AGH213" s="1"/>
      <c r="AGI213" s="1"/>
      <c r="AGJ213" s="1"/>
      <c r="AGK213" s="1"/>
      <c r="AGL213" s="1"/>
      <c r="AGM213" s="1"/>
      <c r="AGN213" s="1"/>
      <c r="AGO213" s="1"/>
      <c r="AGP213" s="1"/>
      <c r="AGQ213" s="1"/>
      <c r="AGR213" s="1"/>
      <c r="AGS213" s="1"/>
      <c r="AGT213" s="1"/>
      <c r="AGU213" s="1"/>
      <c r="AGV213" s="1"/>
      <c r="AGW213" s="1"/>
      <c r="AGX213" s="1"/>
      <c r="AGY213" s="1"/>
      <c r="AGZ213" s="1"/>
      <c r="AHA213" s="1"/>
      <c r="AHB213" s="1"/>
      <c r="AHC213" s="1"/>
      <c r="AHD213" s="1"/>
      <c r="AHE213" s="1"/>
      <c r="AHF213" s="1"/>
      <c r="AHG213" s="1"/>
      <c r="AHH213" s="1"/>
      <c r="AHI213" s="1"/>
      <c r="AHJ213" s="1"/>
      <c r="AHK213" s="1"/>
      <c r="AHL213" s="1"/>
      <c r="AHM213" s="1"/>
      <c r="AHN213" s="1"/>
      <c r="AHO213" s="1"/>
      <c r="AHP213" s="1"/>
      <c r="AHQ213" s="1"/>
      <c r="AHR213" s="1"/>
      <c r="AHS213" s="1"/>
      <c r="AHT213" s="1"/>
      <c r="AHU213" s="1"/>
      <c r="AHV213" s="1"/>
      <c r="AHW213" s="1"/>
      <c r="AHX213" s="1"/>
      <c r="AHY213" s="1"/>
      <c r="AHZ213" s="1"/>
      <c r="AIA213" s="1"/>
      <c r="AIB213" s="1"/>
      <c r="AIC213" s="1"/>
      <c r="AID213" s="1"/>
      <c r="AIE213" s="1"/>
      <c r="AIF213" s="1"/>
      <c r="AIG213" s="1"/>
      <c r="AIH213" s="1"/>
      <c r="AII213" s="1"/>
      <c r="AIJ213" s="1"/>
      <c r="AIK213" s="1"/>
      <c r="AIL213" s="1"/>
      <c r="AIM213" s="1"/>
      <c r="AIN213" s="1"/>
      <c r="AIO213" s="1"/>
      <c r="AIP213" s="1"/>
      <c r="AIQ213" s="1"/>
      <c r="AIR213" s="1"/>
      <c r="AIS213" s="1"/>
      <c r="AIT213" s="1"/>
      <c r="AIU213" s="1"/>
      <c r="AIV213" s="1"/>
      <c r="AIW213" s="1"/>
      <c r="AIX213" s="1"/>
      <c r="AIY213" s="1"/>
      <c r="AIZ213" s="1"/>
      <c r="AJA213" s="1"/>
      <c r="AJB213" s="1"/>
      <c r="AJC213" s="1"/>
      <c r="AJD213" s="1"/>
      <c r="AJE213" s="1"/>
      <c r="AJF213" s="1"/>
      <c r="AJG213" s="1"/>
      <c r="AJH213" s="1"/>
      <c r="AJI213" s="1"/>
      <c r="AJJ213" s="1"/>
      <c r="AJK213" s="1"/>
      <c r="AJL213" s="1"/>
      <c r="AJM213" s="1"/>
      <c r="AJN213" s="1"/>
      <c r="AJO213" s="1"/>
      <c r="AJP213" s="1"/>
      <c r="AJQ213" s="1"/>
      <c r="AJR213" s="1"/>
      <c r="AJS213" s="1"/>
      <c r="AJT213" s="1"/>
      <c r="AJU213" s="1"/>
      <c r="AJV213" s="1"/>
      <c r="AJW213" s="1"/>
      <c r="AJX213" s="1"/>
      <c r="AJY213" s="1"/>
      <c r="AJZ213" s="1"/>
      <c r="AKA213" s="1"/>
      <c r="AKB213" s="1"/>
      <c r="AKC213" s="1"/>
      <c r="AKD213" s="1"/>
      <c r="AKE213" s="1"/>
      <c r="AKF213" s="1"/>
      <c r="AKG213" s="1"/>
      <c r="AKH213" s="1"/>
      <c r="AKI213" s="1"/>
      <c r="AKJ213" s="1"/>
      <c r="AKK213" s="1"/>
      <c r="AKL213" s="1"/>
      <c r="AKM213" s="1"/>
      <c r="AKN213" s="1"/>
      <c r="AKO213" s="1"/>
      <c r="AKP213" s="1"/>
      <c r="AKQ213" s="1"/>
      <c r="AKR213" s="1"/>
      <c r="AKS213" s="1"/>
      <c r="AKT213" s="1"/>
      <c r="AKU213" s="1"/>
      <c r="AKV213" s="1"/>
      <c r="AKW213" s="1"/>
      <c r="AKX213" s="1"/>
      <c r="AKY213" s="1"/>
      <c r="AKZ213" s="1"/>
      <c r="ALA213" s="1"/>
      <c r="ALB213" s="1"/>
      <c r="ALC213" s="1"/>
      <c r="ALD213" s="1"/>
      <c r="ALE213" s="1"/>
      <c r="ALF213" s="1"/>
      <c r="ALG213" s="1"/>
      <c r="ALH213" s="1"/>
      <c r="ALI213" s="1"/>
      <c r="ALJ213" s="1"/>
      <c r="ALK213" s="1"/>
      <c r="ALL213" s="1"/>
      <c r="ALM213" s="1"/>
      <c r="ALN213" s="1"/>
      <c r="ALO213" s="1"/>
      <c r="ALP213" s="1"/>
      <c r="ALQ213" s="1"/>
      <c r="ALR213" s="1"/>
      <c r="ALS213" s="1"/>
      <c r="ALT213" s="1"/>
      <c r="ALU213" s="1"/>
      <c r="ALV213" s="1"/>
      <c r="ALW213" s="1"/>
      <c r="ALX213" s="1"/>
      <c r="ALY213" s="1"/>
      <c r="ALZ213" s="1"/>
      <c r="AMA213" s="1"/>
      <c r="AMB213" s="1"/>
      <c r="AMC213" s="1"/>
      <c r="AMD213" s="1"/>
      <c r="AME213" s="1"/>
      <c r="AMF213" s="1"/>
      <c r="AMG213" s="1"/>
      <c r="AMH213" s="1"/>
      <c r="AMI213" s="1"/>
      <c r="AMJ213" s="1"/>
      <c r="AMK213" s="1"/>
      <c r="AML213" s="1"/>
      <c r="AMM213" s="1"/>
      <c r="AMN213" s="1"/>
      <c r="AMO213" s="1"/>
      <c r="AMP213" s="1"/>
      <c r="AMQ213" s="1"/>
      <c r="AMR213" s="1"/>
      <c r="AMS213" s="1"/>
      <c r="AMT213" s="1"/>
      <c r="AMU213" s="1"/>
      <c r="AMV213" s="1"/>
      <c r="AMW213" s="1"/>
      <c r="AMX213" s="1"/>
      <c r="AMY213" s="1"/>
      <c r="AMZ213" s="1"/>
      <c r="ANA213" s="1"/>
      <c r="ANB213" s="1"/>
      <c r="ANC213" s="1"/>
      <c r="AND213" s="1"/>
      <c r="ANE213" s="1"/>
      <c r="ANF213" s="1"/>
      <c r="ANG213" s="1"/>
      <c r="ANH213" s="1"/>
      <c r="ANI213" s="1"/>
      <c r="ANJ213" s="1"/>
      <c r="ANK213" s="1"/>
      <c r="ANL213" s="1"/>
      <c r="ANM213" s="1"/>
      <c r="ANN213" s="1"/>
      <c r="ANO213" s="1"/>
      <c r="ANP213" s="1"/>
      <c r="ANQ213" s="1"/>
      <c r="ANR213" s="1"/>
      <c r="ANS213" s="1"/>
      <c r="ANT213" s="1"/>
      <c r="ANU213" s="1"/>
      <c r="ANV213" s="1"/>
      <c r="ANW213" s="1"/>
      <c r="ANX213" s="1"/>
      <c r="ANY213" s="1"/>
      <c r="ANZ213" s="1"/>
      <c r="AOA213" s="1"/>
      <c r="AOB213" s="1"/>
      <c r="AOC213" s="1"/>
      <c r="AOD213" s="1"/>
      <c r="AOE213" s="1"/>
      <c r="AOF213" s="1"/>
      <c r="AOG213" s="1"/>
      <c r="AOH213" s="1"/>
      <c r="AOI213" s="1"/>
      <c r="AOJ213" s="1"/>
      <c r="AOK213" s="1"/>
      <c r="AOL213" s="1"/>
      <c r="AOM213" s="1"/>
      <c r="AON213" s="1"/>
      <c r="AOO213" s="1"/>
      <c r="AOP213" s="1"/>
      <c r="AOQ213" s="1"/>
      <c r="AOR213" s="1"/>
      <c r="AOS213" s="1"/>
      <c r="AOT213" s="1"/>
      <c r="AOU213" s="1"/>
      <c r="AOV213" s="1"/>
      <c r="AOW213" s="1"/>
      <c r="AOX213" s="1"/>
      <c r="AOY213" s="1"/>
      <c r="AOZ213" s="1"/>
      <c r="APA213" s="1"/>
      <c r="APB213" s="1"/>
      <c r="APC213" s="1"/>
      <c r="APD213" s="1"/>
      <c r="APE213" s="1"/>
      <c r="APF213" s="1"/>
      <c r="APG213" s="1"/>
      <c r="APH213" s="1"/>
      <c r="API213" s="1"/>
      <c r="APJ213" s="1"/>
      <c r="APK213" s="1"/>
      <c r="APL213" s="1"/>
      <c r="APM213" s="1"/>
      <c r="APN213" s="1"/>
      <c r="APO213" s="1"/>
      <c r="APP213" s="1"/>
      <c r="APQ213" s="1"/>
      <c r="APR213" s="1"/>
      <c r="APS213" s="1"/>
      <c r="APT213" s="1"/>
      <c r="APU213" s="1"/>
      <c r="APV213" s="1"/>
      <c r="APW213" s="1"/>
      <c r="APX213" s="1"/>
      <c r="APY213" s="1"/>
      <c r="APZ213" s="1"/>
      <c r="AQA213" s="1"/>
      <c r="AQB213" s="1"/>
      <c r="AQC213" s="1"/>
      <c r="AQD213" s="1"/>
      <c r="AQE213" s="1"/>
      <c r="AQF213" s="1"/>
      <c r="AQG213" s="1"/>
      <c r="AQH213" s="1"/>
      <c r="AQI213" s="1"/>
      <c r="AQJ213" s="1"/>
      <c r="AQK213" s="1"/>
      <c r="AQL213" s="1"/>
      <c r="AQM213" s="1"/>
      <c r="AQN213" s="1"/>
      <c r="AQO213" s="1"/>
      <c r="AQP213" s="1"/>
      <c r="AQQ213" s="1"/>
      <c r="AQR213" s="1"/>
      <c r="AQS213" s="1"/>
      <c r="AQT213" s="1"/>
      <c r="AQU213" s="1"/>
      <c r="AQV213" s="1"/>
      <c r="AQW213" s="1"/>
      <c r="AQX213" s="1"/>
      <c r="AQY213" s="1"/>
      <c r="AQZ213" s="1"/>
      <c r="ARA213" s="1"/>
      <c r="ARB213" s="1"/>
      <c r="ARC213" s="1"/>
      <c r="ARD213" s="1"/>
      <c r="ARE213" s="1"/>
      <c r="ARF213" s="1"/>
      <c r="ARG213" s="1"/>
      <c r="ARH213" s="1"/>
      <c r="ARI213" s="1"/>
      <c r="ARJ213" s="1"/>
      <c r="ARK213" s="1"/>
      <c r="ARL213" s="1"/>
      <c r="ARM213" s="1"/>
      <c r="ARN213" s="1"/>
      <c r="ARO213" s="1"/>
      <c r="ARP213" s="1"/>
      <c r="ARQ213" s="1"/>
      <c r="ARR213" s="1"/>
      <c r="ARS213" s="1"/>
      <c r="ART213" s="1"/>
      <c r="ARU213" s="1"/>
      <c r="ARV213" s="1"/>
      <c r="ARW213" s="1"/>
      <c r="ARX213" s="1"/>
      <c r="ARY213" s="1"/>
      <c r="ARZ213" s="1"/>
      <c r="ASA213" s="1"/>
      <c r="ASB213" s="1"/>
      <c r="ASC213" s="1"/>
      <c r="ASD213" s="1"/>
      <c r="ASE213" s="1"/>
      <c r="ASF213" s="1"/>
      <c r="ASG213" s="1"/>
      <c r="ASH213" s="1"/>
      <c r="ASI213" s="1"/>
      <c r="ASJ213" s="1"/>
      <c r="ASK213" s="1"/>
      <c r="ASL213" s="1"/>
      <c r="ASM213" s="1"/>
      <c r="ASN213" s="1"/>
      <c r="ASO213" s="1"/>
      <c r="ASP213" s="1"/>
      <c r="ASQ213" s="1"/>
      <c r="ASR213" s="1"/>
      <c r="ASS213" s="1"/>
      <c r="AST213" s="1"/>
      <c r="ASU213" s="1"/>
      <c r="ASV213" s="1"/>
      <c r="ASW213" s="1"/>
      <c r="ASX213" s="1"/>
      <c r="ASY213" s="1"/>
      <c r="ASZ213" s="1"/>
      <c r="ATA213" s="1"/>
      <c r="ATB213" s="1"/>
      <c r="ATC213" s="1"/>
      <c r="ATD213" s="1"/>
      <c r="ATE213" s="1"/>
      <c r="ATF213" s="1"/>
      <c r="ATG213" s="1"/>
      <c r="ATH213" s="1"/>
      <c r="ATI213" s="1"/>
      <c r="ATJ213" s="1"/>
      <c r="ATK213" s="1"/>
      <c r="ATL213" s="1"/>
      <c r="ATM213" s="1"/>
      <c r="ATN213" s="1"/>
      <c r="ATO213" s="1"/>
      <c r="ATP213" s="1"/>
      <c r="ATQ213" s="1"/>
      <c r="ATR213" s="1"/>
      <c r="ATS213" s="1"/>
      <c r="ATT213" s="1"/>
      <c r="ATU213" s="1"/>
      <c r="ATV213" s="1"/>
      <c r="ATW213" s="1"/>
      <c r="ATX213" s="1"/>
      <c r="ATY213" s="1"/>
      <c r="ATZ213" s="1"/>
      <c r="AUA213" s="1"/>
      <c r="AUB213" s="1"/>
      <c r="AUC213" s="1"/>
      <c r="AUD213" s="1"/>
      <c r="AUE213" s="1"/>
      <c r="AUF213" s="1"/>
      <c r="AUG213" s="1"/>
      <c r="AUH213" s="1"/>
      <c r="AUI213" s="1"/>
      <c r="AUJ213" s="1"/>
      <c r="AUK213" s="1"/>
    </row>
    <row r="214" spans="1:1233" s="519" customFormat="1" ht="14.25">
      <c r="A214" s="53"/>
      <c r="B214" s="97" t="str">
        <f>IF('Client Info'!$E$126="Yes",'Client Info'!$E$61,"N/A")</f>
        <v>N/A</v>
      </c>
      <c r="C214" s="62" t="str">
        <f>IF(B214="ISO 14001",'Client Info'!$B126,"N/A")</f>
        <v>N/A</v>
      </c>
      <c r="D214" s="181"/>
      <c r="E214" s="834">
        <f>'Effective Employees'!F200</f>
        <v>0</v>
      </c>
      <c r="F214" s="831"/>
      <c r="G214" s="835">
        <f>BN$363</f>
        <v>0</v>
      </c>
      <c r="H214" s="835">
        <f ca="1">(1/3)*BN363*T214*V214*X214*Z214</f>
        <v>0</v>
      </c>
      <c r="I214" s="835">
        <f ca="1">(2/3)*BN363*T214*V214*X214*Z214</f>
        <v>0</v>
      </c>
      <c r="J214" s="835" t="e">
        <f ca="1">BN364*T214*V214*X214*Z214/$AA$10</f>
        <v>#N/A</v>
      </c>
      <c r="K214" s="835">
        <f>IF($K$19="",0,BN364*T214*V214*X214*Z214/$AA$10)</f>
        <v>0</v>
      </c>
      <c r="L214" s="835">
        <f>IF($L$19="",0,BN364*T214*V214*X214*Z214/$AA$10)</f>
        <v>0</v>
      </c>
      <c r="M214" s="836" t="e">
        <f ca="1">IF($M$19="",0,BN364*T214*V214*X214*Z214/$AA$10)</f>
        <v>#N/A</v>
      </c>
      <c r="N214" s="837" t="e">
        <f ca="1">BN364*T214*V214*X214*Z214/$AA$10</f>
        <v>#N/A</v>
      </c>
      <c r="O214" s="838">
        <f ca="1">BN365*T214*V214*X214*Z214</f>
        <v>0</v>
      </c>
      <c r="P214" s="53"/>
      <c r="Q214" s="53"/>
      <c r="R214" s="67"/>
      <c r="S214" s="386">
        <f>1</f>
        <v>1</v>
      </c>
      <c r="T214" s="386">
        <f t="shared" si="142"/>
        <v>1</v>
      </c>
      <c r="U214" s="707">
        <f ca="1">'Adjustment Factors'!AP574</f>
        <v>0</v>
      </c>
      <c r="V214" s="208">
        <f t="shared" ca="1" si="143"/>
        <v>1</v>
      </c>
      <c r="W214" s="67">
        <f>-'Client Info'!$C$55/100</f>
        <v>0</v>
      </c>
      <c r="X214" s="67">
        <f t="shared" si="144"/>
        <v>1</v>
      </c>
      <c r="Y214" s="67">
        <f>IF(Overview!$C$14="Yes",1,0)</f>
        <v>0</v>
      </c>
      <c r="Z214" s="67">
        <f>IF(Y214=1,IF('Integrated Reduction'!$C$29="",1,('Integrated Reduction'!$C$29/100+1)),1)</f>
        <v>1</v>
      </c>
      <c r="AA214" s="67">
        <f>IF(Sampling!F222="Yes",1,0)</f>
        <v>0</v>
      </c>
      <c r="AB214" s="67">
        <f>IF(Sampling!L222="Yes",1,0)</f>
        <v>0</v>
      </c>
      <c r="AC214" s="67">
        <f>IF(Sampling!G222="Yes",1,0)</f>
        <v>0</v>
      </c>
      <c r="AD214" s="67">
        <f>IF(Sampling!H222="Yes",1,0)</f>
        <v>0</v>
      </c>
      <c r="AE214" s="67">
        <f>IF(Sampling!I222="Yes",1,0)</f>
        <v>0</v>
      </c>
      <c r="AF214" s="67">
        <f>IF(Sampling!J222="Yes",1,0)</f>
        <v>0</v>
      </c>
      <c r="AG214" s="708">
        <f>IF(Sampling!K222="Yes",1,0)</f>
        <v>0</v>
      </c>
      <c r="AH214" s="791">
        <f t="shared" ca="1" si="103"/>
        <v>0</v>
      </c>
      <c r="AI214" s="791">
        <f t="shared" ca="1" si="102"/>
        <v>0</v>
      </c>
      <c r="AJ214" s="791" t="e">
        <f t="shared" ca="1" si="14"/>
        <v>#N/A</v>
      </c>
      <c r="AK214" s="791">
        <f t="shared" si="145"/>
        <v>0</v>
      </c>
      <c r="AL214" s="791">
        <f t="shared" si="145"/>
        <v>0</v>
      </c>
      <c r="AM214" s="791" t="e">
        <f t="shared" ca="1" si="145"/>
        <v>#N/A</v>
      </c>
      <c r="AN214" s="791" t="e">
        <f t="shared" ca="1" si="145"/>
        <v>#N/A</v>
      </c>
      <c r="AO214" s="791">
        <f t="shared" ca="1" si="104"/>
        <v>0</v>
      </c>
      <c r="AP214" s="791">
        <f t="shared" ca="1" si="105"/>
        <v>0</v>
      </c>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c r="ADD214" s="1"/>
      <c r="ADE214" s="1"/>
      <c r="ADF214" s="1"/>
      <c r="ADG214" s="1"/>
      <c r="ADH214" s="1"/>
      <c r="ADI214" s="1"/>
      <c r="ADJ214" s="1"/>
      <c r="ADK214" s="1"/>
      <c r="ADL214" s="1"/>
      <c r="ADM214" s="1"/>
      <c r="ADN214" s="1"/>
      <c r="ADO214" s="1"/>
      <c r="ADP214" s="1"/>
      <c r="ADQ214" s="1"/>
      <c r="ADR214" s="1"/>
      <c r="ADS214" s="1"/>
      <c r="ADT214" s="1"/>
      <c r="ADU214" s="1"/>
      <c r="ADV214" s="1"/>
      <c r="ADW214" s="1"/>
      <c r="ADX214" s="1"/>
      <c r="ADY214" s="1"/>
      <c r="ADZ214" s="1"/>
      <c r="AEA214" s="1"/>
      <c r="AEB214" s="1"/>
      <c r="AEC214" s="1"/>
      <c r="AED214" s="1"/>
      <c r="AEE214" s="1"/>
      <c r="AEF214" s="1"/>
      <c r="AEG214" s="1"/>
      <c r="AEH214" s="1"/>
      <c r="AEI214" s="1"/>
      <c r="AEJ214" s="1"/>
      <c r="AEK214" s="1"/>
      <c r="AEL214" s="1"/>
      <c r="AEM214" s="1"/>
      <c r="AEN214" s="1"/>
      <c r="AEO214" s="1"/>
      <c r="AEP214" s="1"/>
      <c r="AEQ214" s="1"/>
      <c r="AER214" s="1"/>
      <c r="AES214" s="1"/>
      <c r="AET214" s="1"/>
      <c r="AEU214" s="1"/>
      <c r="AEV214" s="1"/>
      <c r="AEW214" s="1"/>
      <c r="AEX214" s="1"/>
      <c r="AEY214" s="1"/>
      <c r="AEZ214" s="1"/>
      <c r="AFA214" s="1"/>
      <c r="AFB214" s="1"/>
      <c r="AFC214" s="1"/>
      <c r="AFD214" s="1"/>
      <c r="AFE214" s="1"/>
      <c r="AFF214" s="1"/>
      <c r="AFG214" s="1"/>
      <c r="AFH214" s="1"/>
      <c r="AFI214" s="1"/>
      <c r="AFJ214" s="1"/>
      <c r="AFK214" s="1"/>
      <c r="AFL214" s="1"/>
      <c r="AFM214" s="1"/>
      <c r="AFN214" s="1"/>
      <c r="AFO214" s="1"/>
      <c r="AFP214" s="1"/>
      <c r="AFQ214" s="1"/>
      <c r="AFR214" s="1"/>
      <c r="AFS214" s="1"/>
      <c r="AFT214" s="1"/>
      <c r="AFU214" s="1"/>
      <c r="AFV214" s="1"/>
      <c r="AFW214" s="1"/>
      <c r="AFX214" s="1"/>
      <c r="AFY214" s="1"/>
      <c r="AFZ214" s="1"/>
      <c r="AGA214" s="1"/>
      <c r="AGB214" s="1"/>
      <c r="AGC214" s="1"/>
      <c r="AGD214" s="1"/>
      <c r="AGE214" s="1"/>
      <c r="AGF214" s="1"/>
      <c r="AGG214" s="1"/>
      <c r="AGH214" s="1"/>
      <c r="AGI214" s="1"/>
      <c r="AGJ214" s="1"/>
      <c r="AGK214" s="1"/>
      <c r="AGL214" s="1"/>
      <c r="AGM214" s="1"/>
      <c r="AGN214" s="1"/>
      <c r="AGO214" s="1"/>
      <c r="AGP214" s="1"/>
      <c r="AGQ214" s="1"/>
      <c r="AGR214" s="1"/>
      <c r="AGS214" s="1"/>
      <c r="AGT214" s="1"/>
      <c r="AGU214" s="1"/>
      <c r="AGV214" s="1"/>
      <c r="AGW214" s="1"/>
      <c r="AGX214" s="1"/>
      <c r="AGY214" s="1"/>
      <c r="AGZ214" s="1"/>
      <c r="AHA214" s="1"/>
      <c r="AHB214" s="1"/>
      <c r="AHC214" s="1"/>
      <c r="AHD214" s="1"/>
      <c r="AHE214" s="1"/>
      <c r="AHF214" s="1"/>
      <c r="AHG214" s="1"/>
      <c r="AHH214" s="1"/>
      <c r="AHI214" s="1"/>
      <c r="AHJ214" s="1"/>
      <c r="AHK214" s="1"/>
      <c r="AHL214" s="1"/>
      <c r="AHM214" s="1"/>
      <c r="AHN214" s="1"/>
      <c r="AHO214" s="1"/>
      <c r="AHP214" s="1"/>
      <c r="AHQ214" s="1"/>
      <c r="AHR214" s="1"/>
      <c r="AHS214" s="1"/>
      <c r="AHT214" s="1"/>
      <c r="AHU214" s="1"/>
      <c r="AHV214" s="1"/>
      <c r="AHW214" s="1"/>
      <c r="AHX214" s="1"/>
      <c r="AHY214" s="1"/>
      <c r="AHZ214" s="1"/>
      <c r="AIA214" s="1"/>
      <c r="AIB214" s="1"/>
      <c r="AIC214" s="1"/>
      <c r="AID214" s="1"/>
      <c r="AIE214" s="1"/>
      <c r="AIF214" s="1"/>
      <c r="AIG214" s="1"/>
      <c r="AIH214" s="1"/>
      <c r="AII214" s="1"/>
      <c r="AIJ214" s="1"/>
      <c r="AIK214" s="1"/>
      <c r="AIL214" s="1"/>
      <c r="AIM214" s="1"/>
      <c r="AIN214" s="1"/>
      <c r="AIO214" s="1"/>
      <c r="AIP214" s="1"/>
      <c r="AIQ214" s="1"/>
      <c r="AIR214" s="1"/>
      <c r="AIS214" s="1"/>
      <c r="AIT214" s="1"/>
      <c r="AIU214" s="1"/>
      <c r="AIV214" s="1"/>
      <c r="AIW214" s="1"/>
      <c r="AIX214" s="1"/>
      <c r="AIY214" s="1"/>
      <c r="AIZ214" s="1"/>
      <c r="AJA214" s="1"/>
      <c r="AJB214" s="1"/>
      <c r="AJC214" s="1"/>
      <c r="AJD214" s="1"/>
      <c r="AJE214" s="1"/>
      <c r="AJF214" s="1"/>
      <c r="AJG214" s="1"/>
      <c r="AJH214" s="1"/>
      <c r="AJI214" s="1"/>
      <c r="AJJ214" s="1"/>
      <c r="AJK214" s="1"/>
      <c r="AJL214" s="1"/>
      <c r="AJM214" s="1"/>
      <c r="AJN214" s="1"/>
      <c r="AJO214" s="1"/>
      <c r="AJP214" s="1"/>
      <c r="AJQ214" s="1"/>
      <c r="AJR214" s="1"/>
      <c r="AJS214" s="1"/>
      <c r="AJT214" s="1"/>
      <c r="AJU214" s="1"/>
      <c r="AJV214" s="1"/>
      <c r="AJW214" s="1"/>
      <c r="AJX214" s="1"/>
      <c r="AJY214" s="1"/>
      <c r="AJZ214" s="1"/>
      <c r="AKA214" s="1"/>
      <c r="AKB214" s="1"/>
      <c r="AKC214" s="1"/>
      <c r="AKD214" s="1"/>
      <c r="AKE214" s="1"/>
      <c r="AKF214" s="1"/>
      <c r="AKG214" s="1"/>
      <c r="AKH214" s="1"/>
      <c r="AKI214" s="1"/>
      <c r="AKJ214" s="1"/>
      <c r="AKK214" s="1"/>
      <c r="AKL214" s="1"/>
      <c r="AKM214" s="1"/>
      <c r="AKN214" s="1"/>
      <c r="AKO214" s="1"/>
      <c r="AKP214" s="1"/>
      <c r="AKQ214" s="1"/>
      <c r="AKR214" s="1"/>
      <c r="AKS214" s="1"/>
      <c r="AKT214" s="1"/>
      <c r="AKU214" s="1"/>
      <c r="AKV214" s="1"/>
      <c r="AKW214" s="1"/>
      <c r="AKX214" s="1"/>
      <c r="AKY214" s="1"/>
      <c r="AKZ214" s="1"/>
      <c r="ALA214" s="1"/>
      <c r="ALB214" s="1"/>
      <c r="ALC214" s="1"/>
      <c r="ALD214" s="1"/>
      <c r="ALE214" s="1"/>
      <c r="ALF214" s="1"/>
      <c r="ALG214" s="1"/>
      <c r="ALH214" s="1"/>
      <c r="ALI214" s="1"/>
      <c r="ALJ214" s="1"/>
      <c r="ALK214" s="1"/>
      <c r="ALL214" s="1"/>
      <c r="ALM214" s="1"/>
      <c r="ALN214" s="1"/>
      <c r="ALO214" s="1"/>
      <c r="ALP214" s="1"/>
      <c r="ALQ214" s="1"/>
      <c r="ALR214" s="1"/>
      <c r="ALS214" s="1"/>
      <c r="ALT214" s="1"/>
      <c r="ALU214" s="1"/>
      <c r="ALV214" s="1"/>
      <c r="ALW214" s="1"/>
      <c r="ALX214" s="1"/>
      <c r="ALY214" s="1"/>
      <c r="ALZ214" s="1"/>
      <c r="AMA214" s="1"/>
      <c r="AMB214" s="1"/>
      <c r="AMC214" s="1"/>
      <c r="AMD214" s="1"/>
      <c r="AME214" s="1"/>
      <c r="AMF214" s="1"/>
      <c r="AMG214" s="1"/>
      <c r="AMH214" s="1"/>
      <c r="AMI214" s="1"/>
      <c r="AMJ214" s="1"/>
      <c r="AMK214" s="1"/>
      <c r="AML214" s="1"/>
      <c r="AMM214" s="1"/>
      <c r="AMN214" s="1"/>
      <c r="AMO214" s="1"/>
      <c r="AMP214" s="1"/>
      <c r="AMQ214" s="1"/>
      <c r="AMR214" s="1"/>
      <c r="AMS214" s="1"/>
      <c r="AMT214" s="1"/>
      <c r="AMU214" s="1"/>
      <c r="AMV214" s="1"/>
      <c r="AMW214" s="1"/>
      <c r="AMX214" s="1"/>
      <c r="AMY214" s="1"/>
      <c r="AMZ214" s="1"/>
      <c r="ANA214" s="1"/>
      <c r="ANB214" s="1"/>
      <c r="ANC214" s="1"/>
      <c r="AND214" s="1"/>
      <c r="ANE214" s="1"/>
      <c r="ANF214" s="1"/>
      <c r="ANG214" s="1"/>
      <c r="ANH214" s="1"/>
      <c r="ANI214" s="1"/>
      <c r="ANJ214" s="1"/>
      <c r="ANK214" s="1"/>
      <c r="ANL214" s="1"/>
      <c r="ANM214" s="1"/>
      <c r="ANN214" s="1"/>
      <c r="ANO214" s="1"/>
      <c r="ANP214" s="1"/>
      <c r="ANQ214" s="1"/>
      <c r="ANR214" s="1"/>
      <c r="ANS214" s="1"/>
      <c r="ANT214" s="1"/>
      <c r="ANU214" s="1"/>
      <c r="ANV214" s="1"/>
      <c r="ANW214" s="1"/>
      <c r="ANX214" s="1"/>
      <c r="ANY214" s="1"/>
      <c r="ANZ214" s="1"/>
      <c r="AOA214" s="1"/>
      <c r="AOB214" s="1"/>
      <c r="AOC214" s="1"/>
      <c r="AOD214" s="1"/>
      <c r="AOE214" s="1"/>
      <c r="AOF214" s="1"/>
      <c r="AOG214" s="1"/>
      <c r="AOH214" s="1"/>
      <c r="AOI214" s="1"/>
      <c r="AOJ214" s="1"/>
      <c r="AOK214" s="1"/>
      <c r="AOL214" s="1"/>
      <c r="AOM214" s="1"/>
      <c r="AON214" s="1"/>
      <c r="AOO214" s="1"/>
      <c r="AOP214" s="1"/>
      <c r="AOQ214" s="1"/>
      <c r="AOR214" s="1"/>
      <c r="AOS214" s="1"/>
      <c r="AOT214" s="1"/>
      <c r="AOU214" s="1"/>
      <c r="AOV214" s="1"/>
      <c r="AOW214" s="1"/>
      <c r="AOX214" s="1"/>
      <c r="AOY214" s="1"/>
      <c r="AOZ214" s="1"/>
      <c r="APA214" s="1"/>
      <c r="APB214" s="1"/>
      <c r="APC214" s="1"/>
      <c r="APD214" s="1"/>
      <c r="APE214" s="1"/>
      <c r="APF214" s="1"/>
      <c r="APG214" s="1"/>
      <c r="APH214" s="1"/>
      <c r="API214" s="1"/>
      <c r="APJ214" s="1"/>
      <c r="APK214" s="1"/>
      <c r="APL214" s="1"/>
      <c r="APM214" s="1"/>
      <c r="APN214" s="1"/>
      <c r="APO214" s="1"/>
      <c r="APP214" s="1"/>
      <c r="APQ214" s="1"/>
      <c r="APR214" s="1"/>
      <c r="APS214" s="1"/>
      <c r="APT214" s="1"/>
      <c r="APU214" s="1"/>
      <c r="APV214" s="1"/>
      <c r="APW214" s="1"/>
      <c r="APX214" s="1"/>
      <c r="APY214" s="1"/>
      <c r="APZ214" s="1"/>
      <c r="AQA214" s="1"/>
      <c r="AQB214" s="1"/>
      <c r="AQC214" s="1"/>
      <c r="AQD214" s="1"/>
      <c r="AQE214" s="1"/>
      <c r="AQF214" s="1"/>
      <c r="AQG214" s="1"/>
      <c r="AQH214" s="1"/>
      <c r="AQI214" s="1"/>
      <c r="AQJ214" s="1"/>
      <c r="AQK214" s="1"/>
      <c r="AQL214" s="1"/>
      <c r="AQM214" s="1"/>
      <c r="AQN214" s="1"/>
      <c r="AQO214" s="1"/>
      <c r="AQP214" s="1"/>
      <c r="AQQ214" s="1"/>
      <c r="AQR214" s="1"/>
      <c r="AQS214" s="1"/>
      <c r="AQT214" s="1"/>
      <c r="AQU214" s="1"/>
      <c r="AQV214" s="1"/>
      <c r="AQW214" s="1"/>
      <c r="AQX214" s="1"/>
      <c r="AQY214" s="1"/>
      <c r="AQZ214" s="1"/>
      <c r="ARA214" s="1"/>
      <c r="ARB214" s="1"/>
      <c r="ARC214" s="1"/>
      <c r="ARD214" s="1"/>
      <c r="ARE214" s="1"/>
      <c r="ARF214" s="1"/>
      <c r="ARG214" s="1"/>
      <c r="ARH214" s="1"/>
      <c r="ARI214" s="1"/>
      <c r="ARJ214" s="1"/>
      <c r="ARK214" s="1"/>
      <c r="ARL214" s="1"/>
      <c r="ARM214" s="1"/>
      <c r="ARN214" s="1"/>
      <c r="ARO214" s="1"/>
      <c r="ARP214" s="1"/>
      <c r="ARQ214" s="1"/>
      <c r="ARR214" s="1"/>
      <c r="ARS214" s="1"/>
      <c r="ART214" s="1"/>
      <c r="ARU214" s="1"/>
      <c r="ARV214" s="1"/>
      <c r="ARW214" s="1"/>
      <c r="ARX214" s="1"/>
      <c r="ARY214" s="1"/>
      <c r="ARZ214" s="1"/>
      <c r="ASA214" s="1"/>
      <c r="ASB214" s="1"/>
      <c r="ASC214" s="1"/>
      <c r="ASD214" s="1"/>
      <c r="ASE214" s="1"/>
      <c r="ASF214" s="1"/>
      <c r="ASG214" s="1"/>
      <c r="ASH214" s="1"/>
      <c r="ASI214" s="1"/>
      <c r="ASJ214" s="1"/>
      <c r="ASK214" s="1"/>
      <c r="ASL214" s="1"/>
      <c r="ASM214" s="1"/>
      <c r="ASN214" s="1"/>
      <c r="ASO214" s="1"/>
      <c r="ASP214" s="1"/>
      <c r="ASQ214" s="1"/>
      <c r="ASR214" s="1"/>
      <c r="ASS214" s="1"/>
      <c r="AST214" s="1"/>
      <c r="ASU214" s="1"/>
      <c r="ASV214" s="1"/>
      <c r="ASW214" s="1"/>
      <c r="ASX214" s="1"/>
      <c r="ASY214" s="1"/>
      <c r="ASZ214" s="1"/>
      <c r="ATA214" s="1"/>
      <c r="ATB214" s="1"/>
      <c r="ATC214" s="1"/>
      <c r="ATD214" s="1"/>
      <c r="ATE214" s="1"/>
      <c r="ATF214" s="1"/>
      <c r="ATG214" s="1"/>
      <c r="ATH214" s="1"/>
      <c r="ATI214" s="1"/>
      <c r="ATJ214" s="1"/>
      <c r="ATK214" s="1"/>
      <c r="ATL214" s="1"/>
      <c r="ATM214" s="1"/>
      <c r="ATN214" s="1"/>
      <c r="ATO214" s="1"/>
      <c r="ATP214" s="1"/>
      <c r="ATQ214" s="1"/>
      <c r="ATR214" s="1"/>
      <c r="ATS214" s="1"/>
      <c r="ATT214" s="1"/>
      <c r="ATU214" s="1"/>
      <c r="ATV214" s="1"/>
      <c r="ATW214" s="1"/>
      <c r="ATX214" s="1"/>
      <c r="ATY214" s="1"/>
      <c r="ATZ214" s="1"/>
      <c r="AUA214" s="1"/>
      <c r="AUB214" s="1"/>
      <c r="AUC214" s="1"/>
      <c r="AUD214" s="1"/>
      <c r="AUE214" s="1"/>
      <c r="AUF214" s="1"/>
      <c r="AUG214" s="1"/>
      <c r="AUH214" s="1"/>
      <c r="AUI214" s="1"/>
      <c r="AUJ214" s="1"/>
      <c r="AUK214" s="1"/>
    </row>
    <row r="215" spans="1:1233" s="519" customFormat="1" ht="14.25">
      <c r="A215" s="53"/>
      <c r="B215" s="98" t="str">
        <f>IF('Client Info'!$F$126="Yes",'Client Info'!$F$61,"N/A")</f>
        <v>N/A</v>
      </c>
      <c r="C215" s="99" t="str">
        <f>IF(B215="ISO 45001",'Client Info'!$B126,"N/A")</f>
        <v>N/A</v>
      </c>
      <c r="D215" s="182"/>
      <c r="E215" s="839">
        <f>'Effective Employees'!F201</f>
        <v>0</v>
      </c>
      <c r="F215" s="831"/>
      <c r="G215" s="840">
        <f>BN$378</f>
        <v>0</v>
      </c>
      <c r="H215" s="840">
        <f ca="1">(1/3)*BN378*T215*V215*X215*Z215</f>
        <v>0</v>
      </c>
      <c r="I215" s="840">
        <f ca="1">(2/3)*BN378*T215*V215*X215*Z215</f>
        <v>0</v>
      </c>
      <c r="J215" s="840" t="e">
        <f ca="1">BN379*T215*V215*X215*Z215/$AA$10</f>
        <v>#N/A</v>
      </c>
      <c r="K215" s="840">
        <f>IF($K$19="",0,BN379*T215*V215*X215*Z215/$AA$10)</f>
        <v>0</v>
      </c>
      <c r="L215" s="840">
        <f>IF($L$19="",0,BN379*T215*V215*X215*Z215/$AA$10)</f>
        <v>0</v>
      </c>
      <c r="M215" s="841" t="e">
        <f ca="1">IF($M$19="",0,BN379*T215*V215*X215*Z215/$AA$10)</f>
        <v>#N/A</v>
      </c>
      <c r="N215" s="841" t="e">
        <f ca="1">BN379*T215*V215*X215*Z215/$AA$10</f>
        <v>#N/A</v>
      </c>
      <c r="O215" s="842">
        <f ca="1">BN380*T215*V215*X215*Z215</f>
        <v>0</v>
      </c>
      <c r="P215" s="53"/>
      <c r="Q215" s="53"/>
      <c r="R215" s="67"/>
      <c r="S215" s="709">
        <f>1</f>
        <v>1</v>
      </c>
      <c r="T215" s="709">
        <f t="shared" si="142"/>
        <v>1</v>
      </c>
      <c r="U215" s="710">
        <f ca="1">'Adjustment Factors'!BC574</f>
        <v>0</v>
      </c>
      <c r="V215" s="711">
        <f t="shared" ca="1" si="143"/>
        <v>1</v>
      </c>
      <c r="W215" s="712">
        <f>-'Client Info'!$C$55/100</f>
        <v>0</v>
      </c>
      <c r="X215" s="712">
        <f t="shared" si="144"/>
        <v>1</v>
      </c>
      <c r="Y215" s="712">
        <f>IF(Overview!$C$15="Yes",1,0)</f>
        <v>0</v>
      </c>
      <c r="Z215" s="712">
        <f>IF(Y215=1,IF('Integrated Reduction'!$C$29="",1,('Integrated Reduction'!$C$29/100+1)),1)</f>
        <v>1</v>
      </c>
      <c r="AA215" s="712">
        <f>IF(Sampling!F223="Yes",1,0)</f>
        <v>0</v>
      </c>
      <c r="AB215" s="712">
        <f>IF(Sampling!L223="Yes",1,0)</f>
        <v>0</v>
      </c>
      <c r="AC215" s="712">
        <f>IF(Sampling!G223="Yes",1,0)</f>
        <v>0</v>
      </c>
      <c r="AD215" s="712">
        <f>IF(Sampling!H223="Yes",1,0)</f>
        <v>0</v>
      </c>
      <c r="AE215" s="712">
        <f>IF(Sampling!I223="Yes",1,0)</f>
        <v>0</v>
      </c>
      <c r="AF215" s="712">
        <f>IF(Sampling!J223="Yes",1,0)</f>
        <v>0</v>
      </c>
      <c r="AG215" s="713">
        <f>IF(Sampling!K223="Yes",1,0)</f>
        <v>0</v>
      </c>
      <c r="AH215" s="792">
        <f t="shared" ca="1" si="103"/>
        <v>0</v>
      </c>
      <c r="AI215" s="792">
        <f t="shared" ca="1" si="102"/>
        <v>0</v>
      </c>
      <c r="AJ215" s="792" t="e">
        <f t="shared" ca="1" si="14"/>
        <v>#N/A</v>
      </c>
      <c r="AK215" s="792">
        <f t="shared" si="145"/>
        <v>0</v>
      </c>
      <c r="AL215" s="792">
        <f t="shared" si="145"/>
        <v>0</v>
      </c>
      <c r="AM215" s="792" t="e">
        <f t="shared" ca="1" si="145"/>
        <v>#N/A</v>
      </c>
      <c r="AN215" s="792" t="e">
        <f t="shared" ca="1" si="145"/>
        <v>#N/A</v>
      </c>
      <c r="AO215" s="792">
        <f t="shared" ca="1" si="104"/>
        <v>0</v>
      </c>
      <c r="AP215" s="792">
        <f t="shared" ca="1" si="105"/>
        <v>0</v>
      </c>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c r="ADD215" s="1"/>
      <c r="ADE215" s="1"/>
      <c r="ADF215" s="1"/>
      <c r="ADG215" s="1"/>
      <c r="ADH215" s="1"/>
      <c r="ADI215" s="1"/>
      <c r="ADJ215" s="1"/>
      <c r="ADK215" s="1"/>
      <c r="ADL215" s="1"/>
      <c r="ADM215" s="1"/>
      <c r="ADN215" s="1"/>
      <c r="ADO215" s="1"/>
      <c r="ADP215" s="1"/>
      <c r="ADQ215" s="1"/>
      <c r="ADR215" s="1"/>
      <c r="ADS215" s="1"/>
      <c r="ADT215" s="1"/>
      <c r="ADU215" s="1"/>
      <c r="ADV215" s="1"/>
      <c r="ADW215" s="1"/>
      <c r="ADX215" s="1"/>
      <c r="ADY215" s="1"/>
      <c r="ADZ215" s="1"/>
      <c r="AEA215" s="1"/>
      <c r="AEB215" s="1"/>
      <c r="AEC215" s="1"/>
      <c r="AED215" s="1"/>
      <c r="AEE215" s="1"/>
      <c r="AEF215" s="1"/>
      <c r="AEG215" s="1"/>
      <c r="AEH215" s="1"/>
      <c r="AEI215" s="1"/>
      <c r="AEJ215" s="1"/>
      <c r="AEK215" s="1"/>
      <c r="AEL215" s="1"/>
      <c r="AEM215" s="1"/>
      <c r="AEN215" s="1"/>
      <c r="AEO215" s="1"/>
      <c r="AEP215" s="1"/>
      <c r="AEQ215" s="1"/>
      <c r="AER215" s="1"/>
      <c r="AES215" s="1"/>
      <c r="AET215" s="1"/>
      <c r="AEU215" s="1"/>
      <c r="AEV215" s="1"/>
      <c r="AEW215" s="1"/>
      <c r="AEX215" s="1"/>
      <c r="AEY215" s="1"/>
      <c r="AEZ215" s="1"/>
      <c r="AFA215" s="1"/>
      <c r="AFB215" s="1"/>
      <c r="AFC215" s="1"/>
      <c r="AFD215" s="1"/>
      <c r="AFE215" s="1"/>
      <c r="AFF215" s="1"/>
      <c r="AFG215" s="1"/>
      <c r="AFH215" s="1"/>
      <c r="AFI215" s="1"/>
      <c r="AFJ215" s="1"/>
      <c r="AFK215" s="1"/>
      <c r="AFL215" s="1"/>
      <c r="AFM215" s="1"/>
      <c r="AFN215" s="1"/>
      <c r="AFO215" s="1"/>
      <c r="AFP215" s="1"/>
      <c r="AFQ215" s="1"/>
      <c r="AFR215" s="1"/>
      <c r="AFS215" s="1"/>
      <c r="AFT215" s="1"/>
      <c r="AFU215" s="1"/>
      <c r="AFV215" s="1"/>
      <c r="AFW215" s="1"/>
      <c r="AFX215" s="1"/>
      <c r="AFY215" s="1"/>
      <c r="AFZ215" s="1"/>
      <c r="AGA215" s="1"/>
      <c r="AGB215" s="1"/>
      <c r="AGC215" s="1"/>
      <c r="AGD215" s="1"/>
      <c r="AGE215" s="1"/>
      <c r="AGF215" s="1"/>
      <c r="AGG215" s="1"/>
      <c r="AGH215" s="1"/>
      <c r="AGI215" s="1"/>
      <c r="AGJ215" s="1"/>
      <c r="AGK215" s="1"/>
      <c r="AGL215" s="1"/>
      <c r="AGM215" s="1"/>
      <c r="AGN215" s="1"/>
      <c r="AGO215" s="1"/>
      <c r="AGP215" s="1"/>
      <c r="AGQ215" s="1"/>
      <c r="AGR215" s="1"/>
      <c r="AGS215" s="1"/>
      <c r="AGT215" s="1"/>
      <c r="AGU215" s="1"/>
      <c r="AGV215" s="1"/>
      <c r="AGW215" s="1"/>
      <c r="AGX215" s="1"/>
      <c r="AGY215" s="1"/>
      <c r="AGZ215" s="1"/>
      <c r="AHA215" s="1"/>
      <c r="AHB215" s="1"/>
      <c r="AHC215" s="1"/>
      <c r="AHD215" s="1"/>
      <c r="AHE215" s="1"/>
      <c r="AHF215" s="1"/>
      <c r="AHG215" s="1"/>
      <c r="AHH215" s="1"/>
      <c r="AHI215" s="1"/>
      <c r="AHJ215" s="1"/>
      <c r="AHK215" s="1"/>
      <c r="AHL215" s="1"/>
      <c r="AHM215" s="1"/>
      <c r="AHN215" s="1"/>
      <c r="AHO215" s="1"/>
      <c r="AHP215" s="1"/>
      <c r="AHQ215" s="1"/>
      <c r="AHR215" s="1"/>
      <c r="AHS215" s="1"/>
      <c r="AHT215" s="1"/>
      <c r="AHU215" s="1"/>
      <c r="AHV215" s="1"/>
      <c r="AHW215" s="1"/>
      <c r="AHX215" s="1"/>
      <c r="AHY215" s="1"/>
      <c r="AHZ215" s="1"/>
      <c r="AIA215" s="1"/>
      <c r="AIB215" s="1"/>
      <c r="AIC215" s="1"/>
      <c r="AID215" s="1"/>
      <c r="AIE215" s="1"/>
      <c r="AIF215" s="1"/>
      <c r="AIG215" s="1"/>
      <c r="AIH215" s="1"/>
      <c r="AII215" s="1"/>
      <c r="AIJ215" s="1"/>
      <c r="AIK215" s="1"/>
      <c r="AIL215" s="1"/>
      <c r="AIM215" s="1"/>
      <c r="AIN215" s="1"/>
      <c r="AIO215" s="1"/>
      <c r="AIP215" s="1"/>
      <c r="AIQ215" s="1"/>
      <c r="AIR215" s="1"/>
      <c r="AIS215" s="1"/>
      <c r="AIT215" s="1"/>
      <c r="AIU215" s="1"/>
      <c r="AIV215" s="1"/>
      <c r="AIW215" s="1"/>
      <c r="AIX215" s="1"/>
      <c r="AIY215" s="1"/>
      <c r="AIZ215" s="1"/>
      <c r="AJA215" s="1"/>
      <c r="AJB215" s="1"/>
      <c r="AJC215" s="1"/>
      <c r="AJD215" s="1"/>
      <c r="AJE215" s="1"/>
      <c r="AJF215" s="1"/>
      <c r="AJG215" s="1"/>
      <c r="AJH215" s="1"/>
      <c r="AJI215" s="1"/>
      <c r="AJJ215" s="1"/>
      <c r="AJK215" s="1"/>
      <c r="AJL215" s="1"/>
      <c r="AJM215" s="1"/>
      <c r="AJN215" s="1"/>
      <c r="AJO215" s="1"/>
      <c r="AJP215" s="1"/>
      <c r="AJQ215" s="1"/>
      <c r="AJR215" s="1"/>
      <c r="AJS215" s="1"/>
      <c r="AJT215" s="1"/>
      <c r="AJU215" s="1"/>
      <c r="AJV215" s="1"/>
      <c r="AJW215" s="1"/>
      <c r="AJX215" s="1"/>
      <c r="AJY215" s="1"/>
      <c r="AJZ215" s="1"/>
      <c r="AKA215" s="1"/>
      <c r="AKB215" s="1"/>
      <c r="AKC215" s="1"/>
      <c r="AKD215" s="1"/>
      <c r="AKE215" s="1"/>
      <c r="AKF215" s="1"/>
      <c r="AKG215" s="1"/>
      <c r="AKH215" s="1"/>
      <c r="AKI215" s="1"/>
      <c r="AKJ215" s="1"/>
      <c r="AKK215" s="1"/>
      <c r="AKL215" s="1"/>
      <c r="AKM215" s="1"/>
      <c r="AKN215" s="1"/>
      <c r="AKO215" s="1"/>
      <c r="AKP215" s="1"/>
      <c r="AKQ215" s="1"/>
      <c r="AKR215" s="1"/>
      <c r="AKS215" s="1"/>
      <c r="AKT215" s="1"/>
      <c r="AKU215" s="1"/>
      <c r="AKV215" s="1"/>
      <c r="AKW215" s="1"/>
      <c r="AKX215" s="1"/>
      <c r="AKY215" s="1"/>
      <c r="AKZ215" s="1"/>
      <c r="ALA215" s="1"/>
      <c r="ALB215" s="1"/>
      <c r="ALC215" s="1"/>
      <c r="ALD215" s="1"/>
      <c r="ALE215" s="1"/>
      <c r="ALF215" s="1"/>
      <c r="ALG215" s="1"/>
      <c r="ALH215" s="1"/>
      <c r="ALI215" s="1"/>
      <c r="ALJ215" s="1"/>
      <c r="ALK215" s="1"/>
      <c r="ALL215" s="1"/>
      <c r="ALM215" s="1"/>
      <c r="ALN215" s="1"/>
      <c r="ALO215" s="1"/>
      <c r="ALP215" s="1"/>
      <c r="ALQ215" s="1"/>
      <c r="ALR215" s="1"/>
      <c r="ALS215" s="1"/>
      <c r="ALT215" s="1"/>
      <c r="ALU215" s="1"/>
      <c r="ALV215" s="1"/>
      <c r="ALW215" s="1"/>
      <c r="ALX215" s="1"/>
      <c r="ALY215" s="1"/>
      <c r="ALZ215" s="1"/>
      <c r="AMA215" s="1"/>
      <c r="AMB215" s="1"/>
      <c r="AMC215" s="1"/>
      <c r="AMD215" s="1"/>
      <c r="AME215" s="1"/>
      <c r="AMF215" s="1"/>
      <c r="AMG215" s="1"/>
      <c r="AMH215" s="1"/>
      <c r="AMI215" s="1"/>
      <c r="AMJ215" s="1"/>
      <c r="AMK215" s="1"/>
      <c r="AML215" s="1"/>
      <c r="AMM215" s="1"/>
      <c r="AMN215" s="1"/>
      <c r="AMO215" s="1"/>
      <c r="AMP215" s="1"/>
      <c r="AMQ215" s="1"/>
      <c r="AMR215" s="1"/>
      <c r="AMS215" s="1"/>
      <c r="AMT215" s="1"/>
      <c r="AMU215" s="1"/>
      <c r="AMV215" s="1"/>
      <c r="AMW215" s="1"/>
      <c r="AMX215" s="1"/>
      <c r="AMY215" s="1"/>
      <c r="AMZ215" s="1"/>
      <c r="ANA215" s="1"/>
      <c r="ANB215" s="1"/>
      <c r="ANC215" s="1"/>
      <c r="AND215" s="1"/>
      <c r="ANE215" s="1"/>
      <c r="ANF215" s="1"/>
      <c r="ANG215" s="1"/>
      <c r="ANH215" s="1"/>
      <c r="ANI215" s="1"/>
      <c r="ANJ215" s="1"/>
      <c r="ANK215" s="1"/>
      <c r="ANL215" s="1"/>
      <c r="ANM215" s="1"/>
      <c r="ANN215" s="1"/>
      <c r="ANO215" s="1"/>
      <c r="ANP215" s="1"/>
      <c r="ANQ215" s="1"/>
      <c r="ANR215" s="1"/>
      <c r="ANS215" s="1"/>
      <c r="ANT215" s="1"/>
      <c r="ANU215" s="1"/>
      <c r="ANV215" s="1"/>
      <c r="ANW215" s="1"/>
      <c r="ANX215" s="1"/>
      <c r="ANY215" s="1"/>
      <c r="ANZ215" s="1"/>
      <c r="AOA215" s="1"/>
      <c r="AOB215" s="1"/>
      <c r="AOC215" s="1"/>
      <c r="AOD215" s="1"/>
      <c r="AOE215" s="1"/>
      <c r="AOF215" s="1"/>
      <c r="AOG215" s="1"/>
      <c r="AOH215" s="1"/>
      <c r="AOI215" s="1"/>
      <c r="AOJ215" s="1"/>
      <c r="AOK215" s="1"/>
      <c r="AOL215" s="1"/>
      <c r="AOM215" s="1"/>
      <c r="AON215" s="1"/>
      <c r="AOO215" s="1"/>
      <c r="AOP215" s="1"/>
      <c r="AOQ215" s="1"/>
      <c r="AOR215" s="1"/>
      <c r="AOS215" s="1"/>
      <c r="AOT215" s="1"/>
      <c r="AOU215" s="1"/>
      <c r="AOV215" s="1"/>
      <c r="AOW215" s="1"/>
      <c r="AOX215" s="1"/>
      <c r="AOY215" s="1"/>
      <c r="AOZ215" s="1"/>
      <c r="APA215" s="1"/>
      <c r="APB215" s="1"/>
      <c r="APC215" s="1"/>
      <c r="APD215" s="1"/>
      <c r="APE215" s="1"/>
      <c r="APF215" s="1"/>
      <c r="APG215" s="1"/>
      <c r="APH215" s="1"/>
      <c r="API215" s="1"/>
      <c r="APJ215" s="1"/>
      <c r="APK215" s="1"/>
      <c r="APL215" s="1"/>
      <c r="APM215" s="1"/>
      <c r="APN215" s="1"/>
      <c r="APO215" s="1"/>
      <c r="APP215" s="1"/>
      <c r="APQ215" s="1"/>
      <c r="APR215" s="1"/>
      <c r="APS215" s="1"/>
      <c r="APT215" s="1"/>
      <c r="APU215" s="1"/>
      <c r="APV215" s="1"/>
      <c r="APW215" s="1"/>
      <c r="APX215" s="1"/>
      <c r="APY215" s="1"/>
      <c r="APZ215" s="1"/>
      <c r="AQA215" s="1"/>
      <c r="AQB215" s="1"/>
      <c r="AQC215" s="1"/>
      <c r="AQD215" s="1"/>
      <c r="AQE215" s="1"/>
      <c r="AQF215" s="1"/>
      <c r="AQG215" s="1"/>
      <c r="AQH215" s="1"/>
      <c r="AQI215" s="1"/>
      <c r="AQJ215" s="1"/>
      <c r="AQK215" s="1"/>
      <c r="AQL215" s="1"/>
      <c r="AQM215" s="1"/>
      <c r="AQN215" s="1"/>
      <c r="AQO215" s="1"/>
      <c r="AQP215" s="1"/>
      <c r="AQQ215" s="1"/>
      <c r="AQR215" s="1"/>
      <c r="AQS215" s="1"/>
      <c r="AQT215" s="1"/>
      <c r="AQU215" s="1"/>
      <c r="AQV215" s="1"/>
      <c r="AQW215" s="1"/>
      <c r="AQX215" s="1"/>
      <c r="AQY215" s="1"/>
      <c r="AQZ215" s="1"/>
      <c r="ARA215" s="1"/>
      <c r="ARB215" s="1"/>
      <c r="ARC215" s="1"/>
      <c r="ARD215" s="1"/>
      <c r="ARE215" s="1"/>
      <c r="ARF215" s="1"/>
      <c r="ARG215" s="1"/>
      <c r="ARH215" s="1"/>
      <c r="ARI215" s="1"/>
      <c r="ARJ215" s="1"/>
      <c r="ARK215" s="1"/>
      <c r="ARL215" s="1"/>
      <c r="ARM215" s="1"/>
      <c r="ARN215" s="1"/>
      <c r="ARO215" s="1"/>
      <c r="ARP215" s="1"/>
      <c r="ARQ215" s="1"/>
      <c r="ARR215" s="1"/>
      <c r="ARS215" s="1"/>
      <c r="ART215" s="1"/>
      <c r="ARU215" s="1"/>
      <c r="ARV215" s="1"/>
      <c r="ARW215" s="1"/>
      <c r="ARX215" s="1"/>
      <c r="ARY215" s="1"/>
      <c r="ARZ215" s="1"/>
      <c r="ASA215" s="1"/>
      <c r="ASB215" s="1"/>
      <c r="ASC215" s="1"/>
      <c r="ASD215" s="1"/>
      <c r="ASE215" s="1"/>
      <c r="ASF215" s="1"/>
      <c r="ASG215" s="1"/>
      <c r="ASH215" s="1"/>
      <c r="ASI215" s="1"/>
      <c r="ASJ215" s="1"/>
      <c r="ASK215" s="1"/>
      <c r="ASL215" s="1"/>
      <c r="ASM215" s="1"/>
      <c r="ASN215" s="1"/>
      <c r="ASO215" s="1"/>
      <c r="ASP215" s="1"/>
      <c r="ASQ215" s="1"/>
      <c r="ASR215" s="1"/>
      <c r="ASS215" s="1"/>
      <c r="AST215" s="1"/>
      <c r="ASU215" s="1"/>
      <c r="ASV215" s="1"/>
      <c r="ASW215" s="1"/>
      <c r="ASX215" s="1"/>
      <c r="ASY215" s="1"/>
      <c r="ASZ215" s="1"/>
      <c r="ATA215" s="1"/>
      <c r="ATB215" s="1"/>
      <c r="ATC215" s="1"/>
      <c r="ATD215" s="1"/>
      <c r="ATE215" s="1"/>
      <c r="ATF215" s="1"/>
      <c r="ATG215" s="1"/>
      <c r="ATH215" s="1"/>
      <c r="ATI215" s="1"/>
      <c r="ATJ215" s="1"/>
      <c r="ATK215" s="1"/>
      <c r="ATL215" s="1"/>
      <c r="ATM215" s="1"/>
      <c r="ATN215" s="1"/>
      <c r="ATO215" s="1"/>
      <c r="ATP215" s="1"/>
      <c r="ATQ215" s="1"/>
      <c r="ATR215" s="1"/>
      <c r="ATS215" s="1"/>
      <c r="ATT215" s="1"/>
      <c r="ATU215" s="1"/>
      <c r="ATV215" s="1"/>
      <c r="ATW215" s="1"/>
      <c r="ATX215" s="1"/>
      <c r="ATY215" s="1"/>
      <c r="ATZ215" s="1"/>
      <c r="AUA215" s="1"/>
      <c r="AUB215" s="1"/>
      <c r="AUC215" s="1"/>
      <c r="AUD215" s="1"/>
      <c r="AUE215" s="1"/>
      <c r="AUF215" s="1"/>
      <c r="AUG215" s="1"/>
      <c r="AUH215" s="1"/>
      <c r="AUI215" s="1"/>
      <c r="AUJ215" s="1"/>
      <c r="AUK215" s="1"/>
    </row>
    <row r="216" spans="1:1233" s="519" customFormat="1" ht="14.25">
      <c r="A216" s="53"/>
      <c r="B216" s="95" t="str">
        <f>IF('Client Info'!$D$127="Yes",'Client Info'!$D$61,"N/A")</f>
        <v>N/A</v>
      </c>
      <c r="C216" s="96" t="str">
        <f>IF(B216="ISO 9001",'Client Info'!$B127,"N/A")</f>
        <v>N/A</v>
      </c>
      <c r="D216" s="180"/>
      <c r="E216" s="843">
        <f>'Effective Employees'!F202</f>
        <v>0</v>
      </c>
      <c r="F216" s="831"/>
      <c r="G216" s="832">
        <f>BO$345</f>
        <v>0</v>
      </c>
      <c r="H216" s="832">
        <f ca="1">(1/3)*BO345*T216*V216*X216*Z216</f>
        <v>0</v>
      </c>
      <c r="I216" s="832">
        <f ca="1">(2/3)*BO345*T216*V216*X216*Z216</f>
        <v>0</v>
      </c>
      <c r="J216" s="832" t="e">
        <f ca="1">BO346*T216*V216*X216*Z216/$AA$10</f>
        <v>#N/A</v>
      </c>
      <c r="K216" s="832">
        <f>IF($K$19="",0,BO346*T216*V216*X216*Z216/$AA$10)</f>
        <v>0</v>
      </c>
      <c r="L216" s="832">
        <f>IF($L$19="",0,BO346*T216*V216*X216*Z216/$AA$10)</f>
        <v>0</v>
      </c>
      <c r="M216" s="833" t="e">
        <f ca="1">IF($M$19="",0,BO346*T216*V216*X216*Z216/$AA$10)</f>
        <v>#N/A</v>
      </c>
      <c r="N216" s="844" t="e">
        <f ca="1">BO346*T216*V216*X216*Z216/$AA$10</f>
        <v>#N/A</v>
      </c>
      <c r="O216" s="436">
        <f ca="1">BO347*T216*V216*X216*Z216</f>
        <v>0</v>
      </c>
      <c r="P216" s="53"/>
      <c r="Q216" s="53"/>
      <c r="R216" s="67"/>
      <c r="S216" s="702">
        <f>1</f>
        <v>1</v>
      </c>
      <c r="T216" s="702">
        <f t="shared" si="142"/>
        <v>1</v>
      </c>
      <c r="U216" s="703">
        <f ca="1">'Adjustment Factors'!AA575</f>
        <v>0</v>
      </c>
      <c r="V216" s="704">
        <f t="shared" ca="1" si="143"/>
        <v>1</v>
      </c>
      <c r="W216" s="705">
        <f>-'Client Info'!$C$55/100</f>
        <v>0</v>
      </c>
      <c r="X216" s="705">
        <f t="shared" si="144"/>
        <v>1</v>
      </c>
      <c r="Y216" s="705">
        <f>IF(Overview!$C$13="Yes",1,0)</f>
        <v>0</v>
      </c>
      <c r="Z216" s="705">
        <f>IF(Y216=1,IF('Integrated Reduction'!$C$29="",1,('Integrated Reduction'!$C$29/100+1)),1)</f>
        <v>1</v>
      </c>
      <c r="AA216" s="705">
        <f>IF(Sampling!F224="Yes",1,0)</f>
        <v>0</v>
      </c>
      <c r="AB216" s="705">
        <f>IF(Sampling!L224="Yes",1,0)</f>
        <v>0</v>
      </c>
      <c r="AC216" s="705">
        <f>IF(Sampling!G224="Yes",1,0)</f>
        <v>0</v>
      </c>
      <c r="AD216" s="705">
        <f>IF(Sampling!H224="Yes",1,0)</f>
        <v>0</v>
      </c>
      <c r="AE216" s="705">
        <f>IF(Sampling!I224="Yes",1,0)</f>
        <v>0</v>
      </c>
      <c r="AF216" s="705">
        <f>IF(Sampling!J224="Yes",1,0)</f>
        <v>0</v>
      </c>
      <c r="AG216" s="706">
        <f>IF(Sampling!K224="Yes",1,0)</f>
        <v>0</v>
      </c>
      <c r="AH216" s="790">
        <f t="shared" ca="1" si="103"/>
        <v>0</v>
      </c>
      <c r="AI216" s="790">
        <f t="shared" ca="1" si="102"/>
        <v>0</v>
      </c>
      <c r="AJ216" s="790" t="e">
        <f t="shared" ca="1" si="14"/>
        <v>#N/A</v>
      </c>
      <c r="AK216" s="790">
        <f t="shared" ref="AK216:AK218" si="146">K216*AD216</f>
        <v>0</v>
      </c>
      <c r="AL216" s="790">
        <f t="shared" ref="AL216:AL218" si="147">L216*AE216</f>
        <v>0</v>
      </c>
      <c r="AM216" s="790" t="e">
        <f t="shared" ref="AM216:AM218" ca="1" si="148">M216*AF216</f>
        <v>#N/A</v>
      </c>
      <c r="AN216" s="790" t="e">
        <f t="shared" ref="AN216:AN218" ca="1" si="149">N216*AG216</f>
        <v>#N/A</v>
      </c>
      <c r="AO216" s="790">
        <f t="shared" ca="1" si="104"/>
        <v>0</v>
      </c>
      <c r="AP216" s="790">
        <f t="shared" ca="1" si="105"/>
        <v>0</v>
      </c>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c r="ADD216" s="1"/>
      <c r="ADE216" s="1"/>
      <c r="ADF216" s="1"/>
      <c r="ADG216" s="1"/>
      <c r="ADH216" s="1"/>
      <c r="ADI216" s="1"/>
      <c r="ADJ216" s="1"/>
      <c r="ADK216" s="1"/>
      <c r="ADL216" s="1"/>
      <c r="ADM216" s="1"/>
      <c r="ADN216" s="1"/>
      <c r="ADO216" s="1"/>
      <c r="ADP216" s="1"/>
      <c r="ADQ216" s="1"/>
      <c r="ADR216" s="1"/>
      <c r="ADS216" s="1"/>
      <c r="ADT216" s="1"/>
      <c r="ADU216" s="1"/>
      <c r="ADV216" s="1"/>
      <c r="ADW216" s="1"/>
      <c r="ADX216" s="1"/>
      <c r="ADY216" s="1"/>
      <c r="ADZ216" s="1"/>
      <c r="AEA216" s="1"/>
      <c r="AEB216" s="1"/>
      <c r="AEC216" s="1"/>
      <c r="AED216" s="1"/>
      <c r="AEE216" s="1"/>
      <c r="AEF216" s="1"/>
      <c r="AEG216" s="1"/>
      <c r="AEH216" s="1"/>
      <c r="AEI216" s="1"/>
      <c r="AEJ216" s="1"/>
      <c r="AEK216" s="1"/>
      <c r="AEL216" s="1"/>
      <c r="AEM216" s="1"/>
      <c r="AEN216" s="1"/>
      <c r="AEO216" s="1"/>
      <c r="AEP216" s="1"/>
      <c r="AEQ216" s="1"/>
      <c r="AER216" s="1"/>
      <c r="AES216" s="1"/>
      <c r="AET216" s="1"/>
      <c r="AEU216" s="1"/>
      <c r="AEV216" s="1"/>
      <c r="AEW216" s="1"/>
      <c r="AEX216" s="1"/>
      <c r="AEY216" s="1"/>
      <c r="AEZ216" s="1"/>
      <c r="AFA216" s="1"/>
      <c r="AFB216" s="1"/>
      <c r="AFC216" s="1"/>
      <c r="AFD216" s="1"/>
      <c r="AFE216" s="1"/>
      <c r="AFF216" s="1"/>
      <c r="AFG216" s="1"/>
      <c r="AFH216" s="1"/>
      <c r="AFI216" s="1"/>
      <c r="AFJ216" s="1"/>
      <c r="AFK216" s="1"/>
      <c r="AFL216" s="1"/>
      <c r="AFM216" s="1"/>
      <c r="AFN216" s="1"/>
      <c r="AFO216" s="1"/>
      <c r="AFP216" s="1"/>
      <c r="AFQ216" s="1"/>
      <c r="AFR216" s="1"/>
      <c r="AFS216" s="1"/>
      <c r="AFT216" s="1"/>
      <c r="AFU216" s="1"/>
      <c r="AFV216" s="1"/>
      <c r="AFW216" s="1"/>
      <c r="AFX216" s="1"/>
      <c r="AFY216" s="1"/>
      <c r="AFZ216" s="1"/>
      <c r="AGA216" s="1"/>
      <c r="AGB216" s="1"/>
      <c r="AGC216" s="1"/>
      <c r="AGD216" s="1"/>
      <c r="AGE216" s="1"/>
      <c r="AGF216" s="1"/>
      <c r="AGG216" s="1"/>
      <c r="AGH216" s="1"/>
      <c r="AGI216" s="1"/>
      <c r="AGJ216" s="1"/>
      <c r="AGK216" s="1"/>
      <c r="AGL216" s="1"/>
      <c r="AGM216" s="1"/>
      <c r="AGN216" s="1"/>
      <c r="AGO216" s="1"/>
      <c r="AGP216" s="1"/>
      <c r="AGQ216" s="1"/>
      <c r="AGR216" s="1"/>
      <c r="AGS216" s="1"/>
      <c r="AGT216" s="1"/>
      <c r="AGU216" s="1"/>
      <c r="AGV216" s="1"/>
      <c r="AGW216" s="1"/>
      <c r="AGX216" s="1"/>
      <c r="AGY216" s="1"/>
      <c r="AGZ216" s="1"/>
      <c r="AHA216" s="1"/>
      <c r="AHB216" s="1"/>
      <c r="AHC216" s="1"/>
      <c r="AHD216" s="1"/>
      <c r="AHE216" s="1"/>
      <c r="AHF216" s="1"/>
      <c r="AHG216" s="1"/>
      <c r="AHH216" s="1"/>
      <c r="AHI216" s="1"/>
      <c r="AHJ216" s="1"/>
      <c r="AHK216" s="1"/>
      <c r="AHL216" s="1"/>
      <c r="AHM216" s="1"/>
      <c r="AHN216" s="1"/>
      <c r="AHO216" s="1"/>
      <c r="AHP216" s="1"/>
      <c r="AHQ216" s="1"/>
      <c r="AHR216" s="1"/>
      <c r="AHS216" s="1"/>
      <c r="AHT216" s="1"/>
      <c r="AHU216" s="1"/>
      <c r="AHV216" s="1"/>
      <c r="AHW216" s="1"/>
      <c r="AHX216" s="1"/>
      <c r="AHY216" s="1"/>
      <c r="AHZ216" s="1"/>
      <c r="AIA216" s="1"/>
      <c r="AIB216" s="1"/>
      <c r="AIC216" s="1"/>
      <c r="AID216" s="1"/>
      <c r="AIE216" s="1"/>
      <c r="AIF216" s="1"/>
      <c r="AIG216" s="1"/>
      <c r="AIH216" s="1"/>
      <c r="AII216" s="1"/>
      <c r="AIJ216" s="1"/>
      <c r="AIK216" s="1"/>
      <c r="AIL216" s="1"/>
      <c r="AIM216" s="1"/>
      <c r="AIN216" s="1"/>
      <c r="AIO216" s="1"/>
      <c r="AIP216" s="1"/>
      <c r="AIQ216" s="1"/>
      <c r="AIR216" s="1"/>
      <c r="AIS216" s="1"/>
      <c r="AIT216" s="1"/>
      <c r="AIU216" s="1"/>
      <c r="AIV216" s="1"/>
      <c r="AIW216" s="1"/>
      <c r="AIX216" s="1"/>
      <c r="AIY216" s="1"/>
      <c r="AIZ216" s="1"/>
      <c r="AJA216" s="1"/>
      <c r="AJB216" s="1"/>
      <c r="AJC216" s="1"/>
      <c r="AJD216" s="1"/>
      <c r="AJE216" s="1"/>
      <c r="AJF216" s="1"/>
      <c r="AJG216" s="1"/>
      <c r="AJH216" s="1"/>
      <c r="AJI216" s="1"/>
      <c r="AJJ216" s="1"/>
      <c r="AJK216" s="1"/>
      <c r="AJL216" s="1"/>
      <c r="AJM216" s="1"/>
      <c r="AJN216" s="1"/>
      <c r="AJO216" s="1"/>
      <c r="AJP216" s="1"/>
      <c r="AJQ216" s="1"/>
      <c r="AJR216" s="1"/>
      <c r="AJS216" s="1"/>
      <c r="AJT216" s="1"/>
      <c r="AJU216" s="1"/>
      <c r="AJV216" s="1"/>
      <c r="AJW216" s="1"/>
      <c r="AJX216" s="1"/>
      <c r="AJY216" s="1"/>
      <c r="AJZ216" s="1"/>
      <c r="AKA216" s="1"/>
      <c r="AKB216" s="1"/>
      <c r="AKC216" s="1"/>
      <c r="AKD216" s="1"/>
      <c r="AKE216" s="1"/>
      <c r="AKF216" s="1"/>
      <c r="AKG216" s="1"/>
      <c r="AKH216" s="1"/>
      <c r="AKI216" s="1"/>
      <c r="AKJ216" s="1"/>
      <c r="AKK216" s="1"/>
      <c r="AKL216" s="1"/>
      <c r="AKM216" s="1"/>
      <c r="AKN216" s="1"/>
      <c r="AKO216" s="1"/>
      <c r="AKP216" s="1"/>
      <c r="AKQ216" s="1"/>
      <c r="AKR216" s="1"/>
      <c r="AKS216" s="1"/>
      <c r="AKT216" s="1"/>
      <c r="AKU216" s="1"/>
      <c r="AKV216" s="1"/>
      <c r="AKW216" s="1"/>
      <c r="AKX216" s="1"/>
      <c r="AKY216" s="1"/>
      <c r="AKZ216" s="1"/>
      <c r="ALA216" s="1"/>
      <c r="ALB216" s="1"/>
      <c r="ALC216" s="1"/>
      <c r="ALD216" s="1"/>
      <c r="ALE216" s="1"/>
      <c r="ALF216" s="1"/>
      <c r="ALG216" s="1"/>
      <c r="ALH216" s="1"/>
      <c r="ALI216" s="1"/>
      <c r="ALJ216" s="1"/>
      <c r="ALK216" s="1"/>
      <c r="ALL216" s="1"/>
      <c r="ALM216" s="1"/>
      <c r="ALN216" s="1"/>
      <c r="ALO216" s="1"/>
      <c r="ALP216" s="1"/>
      <c r="ALQ216" s="1"/>
      <c r="ALR216" s="1"/>
      <c r="ALS216" s="1"/>
      <c r="ALT216" s="1"/>
      <c r="ALU216" s="1"/>
      <c r="ALV216" s="1"/>
      <c r="ALW216" s="1"/>
      <c r="ALX216" s="1"/>
      <c r="ALY216" s="1"/>
      <c r="ALZ216" s="1"/>
      <c r="AMA216" s="1"/>
      <c r="AMB216" s="1"/>
      <c r="AMC216" s="1"/>
      <c r="AMD216" s="1"/>
      <c r="AME216" s="1"/>
      <c r="AMF216" s="1"/>
      <c r="AMG216" s="1"/>
      <c r="AMH216" s="1"/>
      <c r="AMI216" s="1"/>
      <c r="AMJ216" s="1"/>
      <c r="AMK216" s="1"/>
      <c r="AML216" s="1"/>
      <c r="AMM216" s="1"/>
      <c r="AMN216" s="1"/>
      <c r="AMO216" s="1"/>
      <c r="AMP216" s="1"/>
      <c r="AMQ216" s="1"/>
      <c r="AMR216" s="1"/>
      <c r="AMS216" s="1"/>
      <c r="AMT216" s="1"/>
      <c r="AMU216" s="1"/>
      <c r="AMV216" s="1"/>
      <c r="AMW216" s="1"/>
      <c r="AMX216" s="1"/>
      <c r="AMY216" s="1"/>
      <c r="AMZ216" s="1"/>
      <c r="ANA216" s="1"/>
      <c r="ANB216" s="1"/>
      <c r="ANC216" s="1"/>
      <c r="AND216" s="1"/>
      <c r="ANE216" s="1"/>
      <c r="ANF216" s="1"/>
      <c r="ANG216" s="1"/>
      <c r="ANH216" s="1"/>
      <c r="ANI216" s="1"/>
      <c r="ANJ216" s="1"/>
      <c r="ANK216" s="1"/>
      <c r="ANL216" s="1"/>
      <c r="ANM216" s="1"/>
      <c r="ANN216" s="1"/>
      <c r="ANO216" s="1"/>
      <c r="ANP216" s="1"/>
      <c r="ANQ216" s="1"/>
      <c r="ANR216" s="1"/>
      <c r="ANS216" s="1"/>
      <c r="ANT216" s="1"/>
      <c r="ANU216" s="1"/>
      <c r="ANV216" s="1"/>
      <c r="ANW216" s="1"/>
      <c r="ANX216" s="1"/>
      <c r="ANY216" s="1"/>
      <c r="ANZ216" s="1"/>
      <c r="AOA216" s="1"/>
      <c r="AOB216" s="1"/>
      <c r="AOC216" s="1"/>
      <c r="AOD216" s="1"/>
      <c r="AOE216" s="1"/>
      <c r="AOF216" s="1"/>
      <c r="AOG216" s="1"/>
      <c r="AOH216" s="1"/>
      <c r="AOI216" s="1"/>
      <c r="AOJ216" s="1"/>
      <c r="AOK216" s="1"/>
      <c r="AOL216" s="1"/>
      <c r="AOM216" s="1"/>
      <c r="AON216" s="1"/>
      <c r="AOO216" s="1"/>
      <c r="AOP216" s="1"/>
      <c r="AOQ216" s="1"/>
      <c r="AOR216" s="1"/>
      <c r="AOS216" s="1"/>
      <c r="AOT216" s="1"/>
      <c r="AOU216" s="1"/>
      <c r="AOV216" s="1"/>
      <c r="AOW216" s="1"/>
      <c r="AOX216" s="1"/>
      <c r="AOY216" s="1"/>
      <c r="AOZ216" s="1"/>
      <c r="APA216" s="1"/>
      <c r="APB216" s="1"/>
      <c r="APC216" s="1"/>
      <c r="APD216" s="1"/>
      <c r="APE216" s="1"/>
      <c r="APF216" s="1"/>
      <c r="APG216" s="1"/>
      <c r="APH216" s="1"/>
      <c r="API216" s="1"/>
      <c r="APJ216" s="1"/>
      <c r="APK216" s="1"/>
      <c r="APL216" s="1"/>
      <c r="APM216" s="1"/>
      <c r="APN216" s="1"/>
      <c r="APO216" s="1"/>
      <c r="APP216" s="1"/>
      <c r="APQ216" s="1"/>
      <c r="APR216" s="1"/>
      <c r="APS216" s="1"/>
      <c r="APT216" s="1"/>
      <c r="APU216" s="1"/>
      <c r="APV216" s="1"/>
      <c r="APW216" s="1"/>
      <c r="APX216" s="1"/>
      <c r="APY216" s="1"/>
      <c r="APZ216" s="1"/>
      <c r="AQA216" s="1"/>
      <c r="AQB216" s="1"/>
      <c r="AQC216" s="1"/>
      <c r="AQD216" s="1"/>
      <c r="AQE216" s="1"/>
      <c r="AQF216" s="1"/>
      <c r="AQG216" s="1"/>
      <c r="AQH216" s="1"/>
      <c r="AQI216" s="1"/>
      <c r="AQJ216" s="1"/>
      <c r="AQK216" s="1"/>
      <c r="AQL216" s="1"/>
      <c r="AQM216" s="1"/>
      <c r="AQN216" s="1"/>
      <c r="AQO216" s="1"/>
      <c r="AQP216" s="1"/>
      <c r="AQQ216" s="1"/>
      <c r="AQR216" s="1"/>
      <c r="AQS216" s="1"/>
      <c r="AQT216" s="1"/>
      <c r="AQU216" s="1"/>
      <c r="AQV216" s="1"/>
      <c r="AQW216" s="1"/>
      <c r="AQX216" s="1"/>
      <c r="AQY216" s="1"/>
      <c r="AQZ216" s="1"/>
      <c r="ARA216" s="1"/>
      <c r="ARB216" s="1"/>
      <c r="ARC216" s="1"/>
      <c r="ARD216" s="1"/>
      <c r="ARE216" s="1"/>
      <c r="ARF216" s="1"/>
      <c r="ARG216" s="1"/>
      <c r="ARH216" s="1"/>
      <c r="ARI216" s="1"/>
      <c r="ARJ216" s="1"/>
      <c r="ARK216" s="1"/>
      <c r="ARL216" s="1"/>
      <c r="ARM216" s="1"/>
      <c r="ARN216" s="1"/>
      <c r="ARO216" s="1"/>
      <c r="ARP216" s="1"/>
      <c r="ARQ216" s="1"/>
      <c r="ARR216" s="1"/>
      <c r="ARS216" s="1"/>
      <c r="ART216" s="1"/>
      <c r="ARU216" s="1"/>
      <c r="ARV216" s="1"/>
      <c r="ARW216" s="1"/>
      <c r="ARX216" s="1"/>
      <c r="ARY216" s="1"/>
      <c r="ARZ216" s="1"/>
      <c r="ASA216" s="1"/>
      <c r="ASB216" s="1"/>
      <c r="ASC216" s="1"/>
      <c r="ASD216" s="1"/>
      <c r="ASE216" s="1"/>
      <c r="ASF216" s="1"/>
      <c r="ASG216" s="1"/>
      <c r="ASH216" s="1"/>
      <c r="ASI216" s="1"/>
      <c r="ASJ216" s="1"/>
      <c r="ASK216" s="1"/>
      <c r="ASL216" s="1"/>
      <c r="ASM216" s="1"/>
      <c r="ASN216" s="1"/>
      <c r="ASO216" s="1"/>
      <c r="ASP216" s="1"/>
      <c r="ASQ216" s="1"/>
      <c r="ASR216" s="1"/>
      <c r="ASS216" s="1"/>
      <c r="AST216" s="1"/>
      <c r="ASU216" s="1"/>
      <c r="ASV216" s="1"/>
      <c r="ASW216" s="1"/>
      <c r="ASX216" s="1"/>
      <c r="ASY216" s="1"/>
      <c r="ASZ216" s="1"/>
      <c r="ATA216" s="1"/>
      <c r="ATB216" s="1"/>
      <c r="ATC216" s="1"/>
      <c r="ATD216" s="1"/>
      <c r="ATE216" s="1"/>
      <c r="ATF216" s="1"/>
      <c r="ATG216" s="1"/>
      <c r="ATH216" s="1"/>
      <c r="ATI216" s="1"/>
      <c r="ATJ216" s="1"/>
      <c r="ATK216" s="1"/>
      <c r="ATL216" s="1"/>
      <c r="ATM216" s="1"/>
      <c r="ATN216" s="1"/>
      <c r="ATO216" s="1"/>
      <c r="ATP216" s="1"/>
      <c r="ATQ216" s="1"/>
      <c r="ATR216" s="1"/>
      <c r="ATS216" s="1"/>
      <c r="ATT216" s="1"/>
      <c r="ATU216" s="1"/>
      <c r="ATV216" s="1"/>
      <c r="ATW216" s="1"/>
      <c r="ATX216" s="1"/>
      <c r="ATY216" s="1"/>
      <c r="ATZ216" s="1"/>
      <c r="AUA216" s="1"/>
      <c r="AUB216" s="1"/>
      <c r="AUC216" s="1"/>
      <c r="AUD216" s="1"/>
      <c r="AUE216" s="1"/>
      <c r="AUF216" s="1"/>
      <c r="AUG216" s="1"/>
      <c r="AUH216" s="1"/>
      <c r="AUI216" s="1"/>
      <c r="AUJ216" s="1"/>
      <c r="AUK216" s="1"/>
    </row>
    <row r="217" spans="1:1233" s="519" customFormat="1" ht="14.25">
      <c r="A217" s="53"/>
      <c r="B217" s="97" t="str">
        <f>IF('Client Info'!$E$127="Yes",'Client Info'!$E$61,"N/A")</f>
        <v>N/A</v>
      </c>
      <c r="C217" s="62" t="str">
        <f>IF(B217="ISO 14001",'Client Info'!$B127,"N/A")</f>
        <v>N/A</v>
      </c>
      <c r="D217" s="181"/>
      <c r="E217" s="834">
        <f>'Effective Employees'!F203</f>
        <v>0</v>
      </c>
      <c r="F217" s="831"/>
      <c r="G217" s="835">
        <f>BO$363</f>
        <v>0</v>
      </c>
      <c r="H217" s="835">
        <f ca="1">(1/3)*BO363*T217*V217*X217*Z217</f>
        <v>0</v>
      </c>
      <c r="I217" s="835">
        <f ca="1">(2/3)*BO363*T217*V217*X217*Z217</f>
        <v>0</v>
      </c>
      <c r="J217" s="835" t="e">
        <f ca="1">BO364*T217*V217*X217*Z217/$AA$10</f>
        <v>#N/A</v>
      </c>
      <c r="K217" s="835">
        <f>IF($K$19="",0,BO364*T217*V217*X217*Z217/$AA$10)</f>
        <v>0</v>
      </c>
      <c r="L217" s="835">
        <f>IF($L$19="",0,BO364*T217*V217*X217*Z217/$AA$10)</f>
        <v>0</v>
      </c>
      <c r="M217" s="836" t="e">
        <f ca="1">IF($M$19="",0,BO364*T217*V217*X217*Z217/$AA$10)</f>
        <v>#N/A</v>
      </c>
      <c r="N217" s="837" t="e">
        <f ca="1">BO364*T217*V217*X217*Z217/$AA$10</f>
        <v>#N/A</v>
      </c>
      <c r="O217" s="838">
        <f ca="1">BO365*T217*V217*X217*Z217</f>
        <v>0</v>
      </c>
      <c r="P217" s="53"/>
      <c r="Q217" s="53"/>
      <c r="R217" s="67"/>
      <c r="S217" s="386">
        <f>1</f>
        <v>1</v>
      </c>
      <c r="T217" s="386">
        <f t="shared" si="142"/>
        <v>1</v>
      </c>
      <c r="U217" s="707">
        <f ca="1">'Adjustment Factors'!AP575</f>
        <v>0</v>
      </c>
      <c r="V217" s="208">
        <f t="shared" ca="1" si="143"/>
        <v>1</v>
      </c>
      <c r="W217" s="67">
        <f>-'Client Info'!$C$55/100</f>
        <v>0</v>
      </c>
      <c r="X217" s="67">
        <f t="shared" si="144"/>
        <v>1</v>
      </c>
      <c r="Y217" s="67">
        <f>IF(Overview!$C$14="Yes",1,0)</f>
        <v>0</v>
      </c>
      <c r="Z217" s="67">
        <f>IF(Y217=1,IF('Integrated Reduction'!$C$29="",1,('Integrated Reduction'!$C$29/100+1)),1)</f>
        <v>1</v>
      </c>
      <c r="AA217" s="67">
        <f>IF(Sampling!F225="Yes",1,0)</f>
        <v>0</v>
      </c>
      <c r="AB217" s="67">
        <f>IF(Sampling!L225="Yes",1,0)</f>
        <v>0</v>
      </c>
      <c r="AC217" s="67">
        <f>IF(Sampling!G225="Yes",1,0)</f>
        <v>0</v>
      </c>
      <c r="AD217" s="67">
        <f>IF(Sampling!H225="Yes",1,0)</f>
        <v>0</v>
      </c>
      <c r="AE217" s="67">
        <f>IF(Sampling!I225="Yes",1,0)</f>
        <v>0</v>
      </c>
      <c r="AF217" s="67">
        <f>IF(Sampling!J225="Yes",1,0)</f>
        <v>0</v>
      </c>
      <c r="AG217" s="708">
        <f>IF(Sampling!K225="Yes",1,0)</f>
        <v>0</v>
      </c>
      <c r="AH217" s="791">
        <f t="shared" ca="1" si="103"/>
        <v>0</v>
      </c>
      <c r="AI217" s="791">
        <f t="shared" ca="1" si="102"/>
        <v>0</v>
      </c>
      <c r="AJ217" s="791" t="e">
        <f t="shared" ca="1" si="14"/>
        <v>#N/A</v>
      </c>
      <c r="AK217" s="791">
        <f t="shared" si="146"/>
        <v>0</v>
      </c>
      <c r="AL217" s="791">
        <f t="shared" si="147"/>
        <v>0</v>
      </c>
      <c r="AM217" s="791" t="e">
        <f t="shared" ca="1" si="148"/>
        <v>#N/A</v>
      </c>
      <c r="AN217" s="791" t="e">
        <f t="shared" ca="1" si="149"/>
        <v>#N/A</v>
      </c>
      <c r="AO217" s="791">
        <f t="shared" ca="1" si="104"/>
        <v>0</v>
      </c>
      <c r="AP217" s="791">
        <f t="shared" ca="1" si="105"/>
        <v>0</v>
      </c>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c r="ADD217" s="1"/>
      <c r="ADE217" s="1"/>
      <c r="ADF217" s="1"/>
      <c r="ADG217" s="1"/>
      <c r="ADH217" s="1"/>
      <c r="ADI217" s="1"/>
      <c r="ADJ217" s="1"/>
      <c r="ADK217" s="1"/>
      <c r="ADL217" s="1"/>
      <c r="ADM217" s="1"/>
      <c r="ADN217" s="1"/>
      <c r="ADO217" s="1"/>
      <c r="ADP217" s="1"/>
      <c r="ADQ217" s="1"/>
      <c r="ADR217" s="1"/>
      <c r="ADS217" s="1"/>
      <c r="ADT217" s="1"/>
      <c r="ADU217" s="1"/>
      <c r="ADV217" s="1"/>
      <c r="ADW217" s="1"/>
      <c r="ADX217" s="1"/>
      <c r="ADY217" s="1"/>
      <c r="ADZ217" s="1"/>
      <c r="AEA217" s="1"/>
      <c r="AEB217" s="1"/>
      <c r="AEC217" s="1"/>
      <c r="AED217" s="1"/>
      <c r="AEE217" s="1"/>
      <c r="AEF217" s="1"/>
      <c r="AEG217" s="1"/>
      <c r="AEH217" s="1"/>
      <c r="AEI217" s="1"/>
      <c r="AEJ217" s="1"/>
      <c r="AEK217" s="1"/>
      <c r="AEL217" s="1"/>
      <c r="AEM217" s="1"/>
      <c r="AEN217" s="1"/>
      <c r="AEO217" s="1"/>
      <c r="AEP217" s="1"/>
      <c r="AEQ217" s="1"/>
      <c r="AER217" s="1"/>
      <c r="AES217" s="1"/>
      <c r="AET217" s="1"/>
      <c r="AEU217" s="1"/>
      <c r="AEV217" s="1"/>
      <c r="AEW217" s="1"/>
      <c r="AEX217" s="1"/>
      <c r="AEY217" s="1"/>
      <c r="AEZ217" s="1"/>
      <c r="AFA217" s="1"/>
      <c r="AFB217" s="1"/>
      <c r="AFC217" s="1"/>
      <c r="AFD217" s="1"/>
      <c r="AFE217" s="1"/>
      <c r="AFF217" s="1"/>
      <c r="AFG217" s="1"/>
      <c r="AFH217" s="1"/>
      <c r="AFI217" s="1"/>
      <c r="AFJ217" s="1"/>
      <c r="AFK217" s="1"/>
      <c r="AFL217" s="1"/>
      <c r="AFM217" s="1"/>
      <c r="AFN217" s="1"/>
      <c r="AFO217" s="1"/>
      <c r="AFP217" s="1"/>
      <c r="AFQ217" s="1"/>
      <c r="AFR217" s="1"/>
      <c r="AFS217" s="1"/>
      <c r="AFT217" s="1"/>
      <c r="AFU217" s="1"/>
      <c r="AFV217" s="1"/>
      <c r="AFW217" s="1"/>
      <c r="AFX217" s="1"/>
      <c r="AFY217" s="1"/>
      <c r="AFZ217" s="1"/>
      <c r="AGA217" s="1"/>
      <c r="AGB217" s="1"/>
      <c r="AGC217" s="1"/>
      <c r="AGD217" s="1"/>
      <c r="AGE217" s="1"/>
      <c r="AGF217" s="1"/>
      <c r="AGG217" s="1"/>
      <c r="AGH217" s="1"/>
      <c r="AGI217" s="1"/>
      <c r="AGJ217" s="1"/>
      <c r="AGK217" s="1"/>
      <c r="AGL217" s="1"/>
      <c r="AGM217" s="1"/>
      <c r="AGN217" s="1"/>
      <c r="AGO217" s="1"/>
      <c r="AGP217" s="1"/>
      <c r="AGQ217" s="1"/>
      <c r="AGR217" s="1"/>
      <c r="AGS217" s="1"/>
      <c r="AGT217" s="1"/>
      <c r="AGU217" s="1"/>
      <c r="AGV217" s="1"/>
      <c r="AGW217" s="1"/>
      <c r="AGX217" s="1"/>
      <c r="AGY217" s="1"/>
      <c r="AGZ217" s="1"/>
      <c r="AHA217" s="1"/>
      <c r="AHB217" s="1"/>
      <c r="AHC217" s="1"/>
      <c r="AHD217" s="1"/>
      <c r="AHE217" s="1"/>
      <c r="AHF217" s="1"/>
      <c r="AHG217" s="1"/>
      <c r="AHH217" s="1"/>
      <c r="AHI217" s="1"/>
      <c r="AHJ217" s="1"/>
      <c r="AHK217" s="1"/>
      <c r="AHL217" s="1"/>
      <c r="AHM217" s="1"/>
      <c r="AHN217" s="1"/>
      <c r="AHO217" s="1"/>
      <c r="AHP217" s="1"/>
      <c r="AHQ217" s="1"/>
      <c r="AHR217" s="1"/>
      <c r="AHS217" s="1"/>
      <c r="AHT217" s="1"/>
      <c r="AHU217" s="1"/>
      <c r="AHV217" s="1"/>
      <c r="AHW217" s="1"/>
      <c r="AHX217" s="1"/>
      <c r="AHY217" s="1"/>
      <c r="AHZ217" s="1"/>
      <c r="AIA217" s="1"/>
      <c r="AIB217" s="1"/>
      <c r="AIC217" s="1"/>
      <c r="AID217" s="1"/>
      <c r="AIE217" s="1"/>
      <c r="AIF217" s="1"/>
      <c r="AIG217" s="1"/>
      <c r="AIH217" s="1"/>
      <c r="AII217" s="1"/>
      <c r="AIJ217" s="1"/>
      <c r="AIK217" s="1"/>
      <c r="AIL217" s="1"/>
      <c r="AIM217" s="1"/>
      <c r="AIN217" s="1"/>
      <c r="AIO217" s="1"/>
      <c r="AIP217" s="1"/>
      <c r="AIQ217" s="1"/>
      <c r="AIR217" s="1"/>
      <c r="AIS217" s="1"/>
      <c r="AIT217" s="1"/>
      <c r="AIU217" s="1"/>
      <c r="AIV217" s="1"/>
      <c r="AIW217" s="1"/>
      <c r="AIX217" s="1"/>
      <c r="AIY217" s="1"/>
      <c r="AIZ217" s="1"/>
      <c r="AJA217" s="1"/>
      <c r="AJB217" s="1"/>
      <c r="AJC217" s="1"/>
      <c r="AJD217" s="1"/>
      <c r="AJE217" s="1"/>
      <c r="AJF217" s="1"/>
      <c r="AJG217" s="1"/>
      <c r="AJH217" s="1"/>
      <c r="AJI217" s="1"/>
      <c r="AJJ217" s="1"/>
      <c r="AJK217" s="1"/>
      <c r="AJL217" s="1"/>
      <c r="AJM217" s="1"/>
      <c r="AJN217" s="1"/>
      <c r="AJO217" s="1"/>
      <c r="AJP217" s="1"/>
      <c r="AJQ217" s="1"/>
      <c r="AJR217" s="1"/>
      <c r="AJS217" s="1"/>
      <c r="AJT217" s="1"/>
      <c r="AJU217" s="1"/>
      <c r="AJV217" s="1"/>
      <c r="AJW217" s="1"/>
      <c r="AJX217" s="1"/>
      <c r="AJY217" s="1"/>
      <c r="AJZ217" s="1"/>
      <c r="AKA217" s="1"/>
      <c r="AKB217" s="1"/>
      <c r="AKC217" s="1"/>
      <c r="AKD217" s="1"/>
      <c r="AKE217" s="1"/>
      <c r="AKF217" s="1"/>
      <c r="AKG217" s="1"/>
      <c r="AKH217" s="1"/>
      <c r="AKI217" s="1"/>
      <c r="AKJ217" s="1"/>
      <c r="AKK217" s="1"/>
      <c r="AKL217" s="1"/>
      <c r="AKM217" s="1"/>
      <c r="AKN217" s="1"/>
      <c r="AKO217" s="1"/>
      <c r="AKP217" s="1"/>
      <c r="AKQ217" s="1"/>
      <c r="AKR217" s="1"/>
      <c r="AKS217" s="1"/>
      <c r="AKT217" s="1"/>
      <c r="AKU217" s="1"/>
      <c r="AKV217" s="1"/>
      <c r="AKW217" s="1"/>
      <c r="AKX217" s="1"/>
      <c r="AKY217" s="1"/>
      <c r="AKZ217" s="1"/>
      <c r="ALA217" s="1"/>
      <c r="ALB217" s="1"/>
      <c r="ALC217" s="1"/>
      <c r="ALD217" s="1"/>
      <c r="ALE217" s="1"/>
      <c r="ALF217" s="1"/>
      <c r="ALG217" s="1"/>
      <c r="ALH217" s="1"/>
      <c r="ALI217" s="1"/>
      <c r="ALJ217" s="1"/>
      <c r="ALK217" s="1"/>
      <c r="ALL217" s="1"/>
      <c r="ALM217" s="1"/>
      <c r="ALN217" s="1"/>
      <c r="ALO217" s="1"/>
      <c r="ALP217" s="1"/>
      <c r="ALQ217" s="1"/>
      <c r="ALR217" s="1"/>
      <c r="ALS217" s="1"/>
      <c r="ALT217" s="1"/>
      <c r="ALU217" s="1"/>
      <c r="ALV217" s="1"/>
      <c r="ALW217" s="1"/>
      <c r="ALX217" s="1"/>
      <c r="ALY217" s="1"/>
      <c r="ALZ217" s="1"/>
      <c r="AMA217" s="1"/>
      <c r="AMB217" s="1"/>
      <c r="AMC217" s="1"/>
      <c r="AMD217" s="1"/>
      <c r="AME217" s="1"/>
      <c r="AMF217" s="1"/>
      <c r="AMG217" s="1"/>
      <c r="AMH217" s="1"/>
      <c r="AMI217" s="1"/>
      <c r="AMJ217" s="1"/>
      <c r="AMK217" s="1"/>
      <c r="AML217" s="1"/>
      <c r="AMM217" s="1"/>
      <c r="AMN217" s="1"/>
      <c r="AMO217" s="1"/>
      <c r="AMP217" s="1"/>
      <c r="AMQ217" s="1"/>
      <c r="AMR217" s="1"/>
      <c r="AMS217" s="1"/>
      <c r="AMT217" s="1"/>
      <c r="AMU217" s="1"/>
      <c r="AMV217" s="1"/>
      <c r="AMW217" s="1"/>
      <c r="AMX217" s="1"/>
      <c r="AMY217" s="1"/>
      <c r="AMZ217" s="1"/>
      <c r="ANA217" s="1"/>
      <c r="ANB217" s="1"/>
      <c r="ANC217" s="1"/>
      <c r="AND217" s="1"/>
      <c r="ANE217" s="1"/>
      <c r="ANF217" s="1"/>
      <c r="ANG217" s="1"/>
      <c r="ANH217" s="1"/>
      <c r="ANI217" s="1"/>
      <c r="ANJ217" s="1"/>
      <c r="ANK217" s="1"/>
      <c r="ANL217" s="1"/>
      <c r="ANM217" s="1"/>
      <c r="ANN217" s="1"/>
      <c r="ANO217" s="1"/>
      <c r="ANP217" s="1"/>
      <c r="ANQ217" s="1"/>
      <c r="ANR217" s="1"/>
      <c r="ANS217" s="1"/>
      <c r="ANT217" s="1"/>
      <c r="ANU217" s="1"/>
      <c r="ANV217" s="1"/>
      <c r="ANW217" s="1"/>
      <c r="ANX217" s="1"/>
      <c r="ANY217" s="1"/>
      <c r="ANZ217" s="1"/>
      <c r="AOA217" s="1"/>
      <c r="AOB217" s="1"/>
      <c r="AOC217" s="1"/>
      <c r="AOD217" s="1"/>
      <c r="AOE217" s="1"/>
      <c r="AOF217" s="1"/>
      <c r="AOG217" s="1"/>
      <c r="AOH217" s="1"/>
      <c r="AOI217" s="1"/>
      <c r="AOJ217" s="1"/>
      <c r="AOK217" s="1"/>
      <c r="AOL217" s="1"/>
      <c r="AOM217" s="1"/>
      <c r="AON217" s="1"/>
      <c r="AOO217" s="1"/>
      <c r="AOP217" s="1"/>
      <c r="AOQ217" s="1"/>
      <c r="AOR217" s="1"/>
      <c r="AOS217" s="1"/>
      <c r="AOT217" s="1"/>
      <c r="AOU217" s="1"/>
      <c r="AOV217" s="1"/>
      <c r="AOW217" s="1"/>
      <c r="AOX217" s="1"/>
      <c r="AOY217" s="1"/>
      <c r="AOZ217" s="1"/>
      <c r="APA217" s="1"/>
      <c r="APB217" s="1"/>
      <c r="APC217" s="1"/>
      <c r="APD217" s="1"/>
      <c r="APE217" s="1"/>
      <c r="APF217" s="1"/>
      <c r="APG217" s="1"/>
      <c r="APH217" s="1"/>
      <c r="API217" s="1"/>
      <c r="APJ217" s="1"/>
      <c r="APK217" s="1"/>
      <c r="APL217" s="1"/>
      <c r="APM217" s="1"/>
      <c r="APN217" s="1"/>
      <c r="APO217" s="1"/>
      <c r="APP217" s="1"/>
      <c r="APQ217" s="1"/>
      <c r="APR217" s="1"/>
      <c r="APS217" s="1"/>
      <c r="APT217" s="1"/>
      <c r="APU217" s="1"/>
      <c r="APV217" s="1"/>
      <c r="APW217" s="1"/>
      <c r="APX217" s="1"/>
      <c r="APY217" s="1"/>
      <c r="APZ217" s="1"/>
      <c r="AQA217" s="1"/>
      <c r="AQB217" s="1"/>
      <c r="AQC217" s="1"/>
      <c r="AQD217" s="1"/>
      <c r="AQE217" s="1"/>
      <c r="AQF217" s="1"/>
      <c r="AQG217" s="1"/>
      <c r="AQH217" s="1"/>
      <c r="AQI217" s="1"/>
      <c r="AQJ217" s="1"/>
      <c r="AQK217" s="1"/>
      <c r="AQL217" s="1"/>
      <c r="AQM217" s="1"/>
      <c r="AQN217" s="1"/>
      <c r="AQO217" s="1"/>
      <c r="AQP217" s="1"/>
      <c r="AQQ217" s="1"/>
      <c r="AQR217" s="1"/>
      <c r="AQS217" s="1"/>
      <c r="AQT217" s="1"/>
      <c r="AQU217" s="1"/>
      <c r="AQV217" s="1"/>
      <c r="AQW217" s="1"/>
      <c r="AQX217" s="1"/>
      <c r="AQY217" s="1"/>
      <c r="AQZ217" s="1"/>
      <c r="ARA217" s="1"/>
      <c r="ARB217" s="1"/>
      <c r="ARC217" s="1"/>
      <c r="ARD217" s="1"/>
      <c r="ARE217" s="1"/>
      <c r="ARF217" s="1"/>
      <c r="ARG217" s="1"/>
      <c r="ARH217" s="1"/>
      <c r="ARI217" s="1"/>
      <c r="ARJ217" s="1"/>
      <c r="ARK217" s="1"/>
      <c r="ARL217" s="1"/>
      <c r="ARM217" s="1"/>
      <c r="ARN217" s="1"/>
      <c r="ARO217" s="1"/>
      <c r="ARP217" s="1"/>
      <c r="ARQ217" s="1"/>
      <c r="ARR217" s="1"/>
      <c r="ARS217" s="1"/>
      <c r="ART217" s="1"/>
      <c r="ARU217" s="1"/>
      <c r="ARV217" s="1"/>
      <c r="ARW217" s="1"/>
      <c r="ARX217" s="1"/>
      <c r="ARY217" s="1"/>
      <c r="ARZ217" s="1"/>
      <c r="ASA217" s="1"/>
      <c r="ASB217" s="1"/>
      <c r="ASC217" s="1"/>
      <c r="ASD217" s="1"/>
      <c r="ASE217" s="1"/>
      <c r="ASF217" s="1"/>
      <c r="ASG217" s="1"/>
      <c r="ASH217" s="1"/>
      <c r="ASI217" s="1"/>
      <c r="ASJ217" s="1"/>
      <c r="ASK217" s="1"/>
      <c r="ASL217" s="1"/>
      <c r="ASM217" s="1"/>
      <c r="ASN217" s="1"/>
      <c r="ASO217" s="1"/>
      <c r="ASP217" s="1"/>
      <c r="ASQ217" s="1"/>
      <c r="ASR217" s="1"/>
      <c r="ASS217" s="1"/>
      <c r="AST217" s="1"/>
      <c r="ASU217" s="1"/>
      <c r="ASV217" s="1"/>
      <c r="ASW217" s="1"/>
      <c r="ASX217" s="1"/>
      <c r="ASY217" s="1"/>
      <c r="ASZ217" s="1"/>
      <c r="ATA217" s="1"/>
      <c r="ATB217" s="1"/>
      <c r="ATC217" s="1"/>
      <c r="ATD217" s="1"/>
      <c r="ATE217" s="1"/>
      <c r="ATF217" s="1"/>
      <c r="ATG217" s="1"/>
      <c r="ATH217" s="1"/>
      <c r="ATI217" s="1"/>
      <c r="ATJ217" s="1"/>
      <c r="ATK217" s="1"/>
      <c r="ATL217" s="1"/>
      <c r="ATM217" s="1"/>
      <c r="ATN217" s="1"/>
      <c r="ATO217" s="1"/>
      <c r="ATP217" s="1"/>
      <c r="ATQ217" s="1"/>
      <c r="ATR217" s="1"/>
      <c r="ATS217" s="1"/>
      <c r="ATT217" s="1"/>
      <c r="ATU217" s="1"/>
      <c r="ATV217" s="1"/>
      <c r="ATW217" s="1"/>
      <c r="ATX217" s="1"/>
      <c r="ATY217" s="1"/>
      <c r="ATZ217" s="1"/>
      <c r="AUA217" s="1"/>
      <c r="AUB217" s="1"/>
      <c r="AUC217" s="1"/>
      <c r="AUD217" s="1"/>
      <c r="AUE217" s="1"/>
      <c r="AUF217" s="1"/>
      <c r="AUG217" s="1"/>
      <c r="AUH217" s="1"/>
      <c r="AUI217" s="1"/>
      <c r="AUJ217" s="1"/>
      <c r="AUK217" s="1"/>
    </row>
    <row r="218" spans="1:1233" s="519" customFormat="1" ht="14.25">
      <c r="A218" s="53"/>
      <c r="B218" s="98" t="str">
        <f>IF('Client Info'!$F$127="Yes",'Client Info'!$F$61,"N/A")</f>
        <v>N/A</v>
      </c>
      <c r="C218" s="99" t="str">
        <f>IF(B218="ISO 45001",'Client Info'!$B127,"N/A")</f>
        <v>N/A</v>
      </c>
      <c r="D218" s="182"/>
      <c r="E218" s="839">
        <f>'Effective Employees'!F204</f>
        <v>0</v>
      </c>
      <c r="F218" s="831"/>
      <c r="G218" s="840">
        <f>BO$378</f>
        <v>0</v>
      </c>
      <c r="H218" s="840">
        <f ca="1">(1/3)*BO378*T218*V218*X218*Z218</f>
        <v>0</v>
      </c>
      <c r="I218" s="840">
        <f ca="1">(2/3)*BO378*T218*V218*X218*Z218</f>
        <v>0</v>
      </c>
      <c r="J218" s="840" t="e">
        <f ca="1">BO379*T218*V218*X218*Z218/$AA$10</f>
        <v>#N/A</v>
      </c>
      <c r="K218" s="840">
        <f>IF($K$19="",0,BO379*T218*V218*X218*Z218/$AA$10)</f>
        <v>0</v>
      </c>
      <c r="L218" s="840">
        <f>IF($L$19="",0,BO379*T218*V218*X218*Z218/$AA$10)</f>
        <v>0</v>
      </c>
      <c r="M218" s="841" t="e">
        <f ca="1">IF($M$19="",0,BO379*T218*V218*X218*Z218/$AA$10)</f>
        <v>#N/A</v>
      </c>
      <c r="N218" s="841" t="e">
        <f ca="1">BO379*T218*V218*X218*Z218/$AA$10</f>
        <v>#N/A</v>
      </c>
      <c r="O218" s="842">
        <f ca="1">BO380*T218*V218*X218*Z218</f>
        <v>0</v>
      </c>
      <c r="P218" s="53"/>
      <c r="Q218" s="53"/>
      <c r="R218" s="67"/>
      <c r="S218" s="709">
        <f>1</f>
        <v>1</v>
      </c>
      <c r="T218" s="709">
        <f t="shared" si="142"/>
        <v>1</v>
      </c>
      <c r="U218" s="710">
        <f ca="1">'Adjustment Factors'!BC575</f>
        <v>0</v>
      </c>
      <c r="V218" s="711">
        <f t="shared" ca="1" si="143"/>
        <v>1</v>
      </c>
      <c r="W218" s="712">
        <f>-'Client Info'!$C$55/100</f>
        <v>0</v>
      </c>
      <c r="X218" s="712">
        <f t="shared" si="144"/>
        <v>1</v>
      </c>
      <c r="Y218" s="712">
        <f>IF(Overview!$C$15="Yes",1,0)</f>
        <v>0</v>
      </c>
      <c r="Z218" s="712">
        <f>IF(Y218=1,IF('Integrated Reduction'!$C$29="",1,('Integrated Reduction'!$C$29/100+1)),1)</f>
        <v>1</v>
      </c>
      <c r="AA218" s="712">
        <f>IF(Sampling!F226="Yes",1,0)</f>
        <v>0</v>
      </c>
      <c r="AB218" s="712">
        <f>IF(Sampling!L226="Yes",1,0)</f>
        <v>0</v>
      </c>
      <c r="AC218" s="712">
        <f>IF(Sampling!G226="Yes",1,0)</f>
        <v>0</v>
      </c>
      <c r="AD218" s="712">
        <f>IF(Sampling!H226="Yes",1,0)</f>
        <v>0</v>
      </c>
      <c r="AE218" s="712">
        <f>IF(Sampling!I226="Yes",1,0)</f>
        <v>0</v>
      </c>
      <c r="AF218" s="712">
        <f>IF(Sampling!J226="Yes",1,0)</f>
        <v>0</v>
      </c>
      <c r="AG218" s="713">
        <f>IF(Sampling!K226="Yes",1,0)</f>
        <v>0</v>
      </c>
      <c r="AH218" s="792">
        <f t="shared" ca="1" si="103"/>
        <v>0</v>
      </c>
      <c r="AI218" s="792">
        <f t="shared" ca="1" si="102"/>
        <v>0</v>
      </c>
      <c r="AJ218" s="792" t="e">
        <f t="shared" ca="1" si="14"/>
        <v>#N/A</v>
      </c>
      <c r="AK218" s="792">
        <f t="shared" si="146"/>
        <v>0</v>
      </c>
      <c r="AL218" s="792">
        <f t="shared" si="147"/>
        <v>0</v>
      </c>
      <c r="AM218" s="792" t="e">
        <f t="shared" ca="1" si="148"/>
        <v>#N/A</v>
      </c>
      <c r="AN218" s="792" t="e">
        <f t="shared" ca="1" si="149"/>
        <v>#N/A</v>
      </c>
      <c r="AO218" s="792">
        <f t="shared" ca="1" si="104"/>
        <v>0</v>
      </c>
      <c r="AP218" s="792">
        <f t="shared" ca="1" si="105"/>
        <v>0</v>
      </c>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c r="ADD218" s="1"/>
      <c r="ADE218" s="1"/>
      <c r="ADF218" s="1"/>
      <c r="ADG218" s="1"/>
      <c r="ADH218" s="1"/>
      <c r="ADI218" s="1"/>
      <c r="ADJ218" s="1"/>
      <c r="ADK218" s="1"/>
      <c r="ADL218" s="1"/>
      <c r="ADM218" s="1"/>
      <c r="ADN218" s="1"/>
      <c r="ADO218" s="1"/>
      <c r="ADP218" s="1"/>
      <c r="ADQ218" s="1"/>
      <c r="ADR218" s="1"/>
      <c r="ADS218" s="1"/>
      <c r="ADT218" s="1"/>
      <c r="ADU218" s="1"/>
      <c r="ADV218" s="1"/>
      <c r="ADW218" s="1"/>
      <c r="ADX218" s="1"/>
      <c r="ADY218" s="1"/>
      <c r="ADZ218" s="1"/>
      <c r="AEA218" s="1"/>
      <c r="AEB218" s="1"/>
      <c r="AEC218" s="1"/>
      <c r="AED218" s="1"/>
      <c r="AEE218" s="1"/>
      <c r="AEF218" s="1"/>
      <c r="AEG218" s="1"/>
      <c r="AEH218" s="1"/>
      <c r="AEI218" s="1"/>
      <c r="AEJ218" s="1"/>
      <c r="AEK218" s="1"/>
      <c r="AEL218" s="1"/>
      <c r="AEM218" s="1"/>
      <c r="AEN218" s="1"/>
      <c r="AEO218" s="1"/>
      <c r="AEP218" s="1"/>
      <c r="AEQ218" s="1"/>
      <c r="AER218" s="1"/>
      <c r="AES218" s="1"/>
      <c r="AET218" s="1"/>
      <c r="AEU218" s="1"/>
      <c r="AEV218" s="1"/>
      <c r="AEW218" s="1"/>
      <c r="AEX218" s="1"/>
      <c r="AEY218" s="1"/>
      <c r="AEZ218" s="1"/>
      <c r="AFA218" s="1"/>
      <c r="AFB218" s="1"/>
      <c r="AFC218" s="1"/>
      <c r="AFD218" s="1"/>
      <c r="AFE218" s="1"/>
      <c r="AFF218" s="1"/>
      <c r="AFG218" s="1"/>
      <c r="AFH218" s="1"/>
      <c r="AFI218" s="1"/>
      <c r="AFJ218" s="1"/>
      <c r="AFK218" s="1"/>
      <c r="AFL218" s="1"/>
      <c r="AFM218" s="1"/>
      <c r="AFN218" s="1"/>
      <c r="AFO218" s="1"/>
      <c r="AFP218" s="1"/>
      <c r="AFQ218" s="1"/>
      <c r="AFR218" s="1"/>
      <c r="AFS218" s="1"/>
      <c r="AFT218" s="1"/>
      <c r="AFU218" s="1"/>
      <c r="AFV218" s="1"/>
      <c r="AFW218" s="1"/>
      <c r="AFX218" s="1"/>
      <c r="AFY218" s="1"/>
      <c r="AFZ218" s="1"/>
      <c r="AGA218" s="1"/>
      <c r="AGB218" s="1"/>
      <c r="AGC218" s="1"/>
      <c r="AGD218" s="1"/>
      <c r="AGE218" s="1"/>
      <c r="AGF218" s="1"/>
      <c r="AGG218" s="1"/>
      <c r="AGH218" s="1"/>
      <c r="AGI218" s="1"/>
      <c r="AGJ218" s="1"/>
      <c r="AGK218" s="1"/>
      <c r="AGL218" s="1"/>
      <c r="AGM218" s="1"/>
      <c r="AGN218" s="1"/>
      <c r="AGO218" s="1"/>
      <c r="AGP218" s="1"/>
      <c r="AGQ218" s="1"/>
      <c r="AGR218" s="1"/>
      <c r="AGS218" s="1"/>
      <c r="AGT218" s="1"/>
      <c r="AGU218" s="1"/>
      <c r="AGV218" s="1"/>
      <c r="AGW218" s="1"/>
      <c r="AGX218" s="1"/>
      <c r="AGY218" s="1"/>
      <c r="AGZ218" s="1"/>
      <c r="AHA218" s="1"/>
      <c r="AHB218" s="1"/>
      <c r="AHC218" s="1"/>
      <c r="AHD218" s="1"/>
      <c r="AHE218" s="1"/>
      <c r="AHF218" s="1"/>
      <c r="AHG218" s="1"/>
      <c r="AHH218" s="1"/>
      <c r="AHI218" s="1"/>
      <c r="AHJ218" s="1"/>
      <c r="AHK218" s="1"/>
      <c r="AHL218" s="1"/>
      <c r="AHM218" s="1"/>
      <c r="AHN218" s="1"/>
      <c r="AHO218" s="1"/>
      <c r="AHP218" s="1"/>
      <c r="AHQ218" s="1"/>
      <c r="AHR218" s="1"/>
      <c r="AHS218" s="1"/>
      <c r="AHT218" s="1"/>
      <c r="AHU218" s="1"/>
      <c r="AHV218" s="1"/>
      <c r="AHW218" s="1"/>
      <c r="AHX218" s="1"/>
      <c r="AHY218" s="1"/>
      <c r="AHZ218" s="1"/>
      <c r="AIA218" s="1"/>
      <c r="AIB218" s="1"/>
      <c r="AIC218" s="1"/>
      <c r="AID218" s="1"/>
      <c r="AIE218" s="1"/>
      <c r="AIF218" s="1"/>
      <c r="AIG218" s="1"/>
      <c r="AIH218" s="1"/>
      <c r="AII218" s="1"/>
      <c r="AIJ218" s="1"/>
      <c r="AIK218" s="1"/>
      <c r="AIL218" s="1"/>
      <c r="AIM218" s="1"/>
      <c r="AIN218" s="1"/>
      <c r="AIO218" s="1"/>
      <c r="AIP218" s="1"/>
      <c r="AIQ218" s="1"/>
      <c r="AIR218" s="1"/>
      <c r="AIS218" s="1"/>
      <c r="AIT218" s="1"/>
      <c r="AIU218" s="1"/>
      <c r="AIV218" s="1"/>
      <c r="AIW218" s="1"/>
      <c r="AIX218" s="1"/>
      <c r="AIY218" s="1"/>
      <c r="AIZ218" s="1"/>
      <c r="AJA218" s="1"/>
      <c r="AJB218" s="1"/>
      <c r="AJC218" s="1"/>
      <c r="AJD218" s="1"/>
      <c r="AJE218" s="1"/>
      <c r="AJF218" s="1"/>
      <c r="AJG218" s="1"/>
      <c r="AJH218" s="1"/>
      <c r="AJI218" s="1"/>
      <c r="AJJ218" s="1"/>
      <c r="AJK218" s="1"/>
      <c r="AJL218" s="1"/>
      <c r="AJM218" s="1"/>
      <c r="AJN218" s="1"/>
      <c r="AJO218" s="1"/>
      <c r="AJP218" s="1"/>
      <c r="AJQ218" s="1"/>
      <c r="AJR218" s="1"/>
      <c r="AJS218" s="1"/>
      <c r="AJT218" s="1"/>
      <c r="AJU218" s="1"/>
      <c r="AJV218" s="1"/>
      <c r="AJW218" s="1"/>
      <c r="AJX218" s="1"/>
      <c r="AJY218" s="1"/>
      <c r="AJZ218" s="1"/>
      <c r="AKA218" s="1"/>
      <c r="AKB218" s="1"/>
      <c r="AKC218" s="1"/>
      <c r="AKD218" s="1"/>
      <c r="AKE218" s="1"/>
      <c r="AKF218" s="1"/>
      <c r="AKG218" s="1"/>
      <c r="AKH218" s="1"/>
      <c r="AKI218" s="1"/>
      <c r="AKJ218" s="1"/>
      <c r="AKK218" s="1"/>
      <c r="AKL218" s="1"/>
      <c r="AKM218" s="1"/>
      <c r="AKN218" s="1"/>
      <c r="AKO218" s="1"/>
      <c r="AKP218" s="1"/>
      <c r="AKQ218" s="1"/>
      <c r="AKR218" s="1"/>
      <c r="AKS218" s="1"/>
      <c r="AKT218" s="1"/>
      <c r="AKU218" s="1"/>
      <c r="AKV218" s="1"/>
      <c r="AKW218" s="1"/>
      <c r="AKX218" s="1"/>
      <c r="AKY218" s="1"/>
      <c r="AKZ218" s="1"/>
      <c r="ALA218" s="1"/>
      <c r="ALB218" s="1"/>
      <c r="ALC218" s="1"/>
      <c r="ALD218" s="1"/>
      <c r="ALE218" s="1"/>
      <c r="ALF218" s="1"/>
      <c r="ALG218" s="1"/>
      <c r="ALH218" s="1"/>
      <c r="ALI218" s="1"/>
      <c r="ALJ218" s="1"/>
      <c r="ALK218" s="1"/>
      <c r="ALL218" s="1"/>
      <c r="ALM218" s="1"/>
      <c r="ALN218" s="1"/>
      <c r="ALO218" s="1"/>
      <c r="ALP218" s="1"/>
      <c r="ALQ218" s="1"/>
      <c r="ALR218" s="1"/>
      <c r="ALS218" s="1"/>
      <c r="ALT218" s="1"/>
      <c r="ALU218" s="1"/>
      <c r="ALV218" s="1"/>
      <c r="ALW218" s="1"/>
      <c r="ALX218" s="1"/>
      <c r="ALY218" s="1"/>
      <c r="ALZ218" s="1"/>
      <c r="AMA218" s="1"/>
      <c r="AMB218" s="1"/>
      <c r="AMC218" s="1"/>
      <c r="AMD218" s="1"/>
      <c r="AME218" s="1"/>
      <c r="AMF218" s="1"/>
      <c r="AMG218" s="1"/>
      <c r="AMH218" s="1"/>
      <c r="AMI218" s="1"/>
      <c r="AMJ218" s="1"/>
      <c r="AMK218" s="1"/>
      <c r="AML218" s="1"/>
      <c r="AMM218" s="1"/>
      <c r="AMN218" s="1"/>
      <c r="AMO218" s="1"/>
      <c r="AMP218" s="1"/>
      <c r="AMQ218" s="1"/>
      <c r="AMR218" s="1"/>
      <c r="AMS218" s="1"/>
      <c r="AMT218" s="1"/>
      <c r="AMU218" s="1"/>
      <c r="AMV218" s="1"/>
      <c r="AMW218" s="1"/>
      <c r="AMX218" s="1"/>
      <c r="AMY218" s="1"/>
      <c r="AMZ218" s="1"/>
      <c r="ANA218" s="1"/>
      <c r="ANB218" s="1"/>
      <c r="ANC218" s="1"/>
      <c r="AND218" s="1"/>
      <c r="ANE218" s="1"/>
      <c r="ANF218" s="1"/>
      <c r="ANG218" s="1"/>
      <c r="ANH218" s="1"/>
      <c r="ANI218" s="1"/>
      <c r="ANJ218" s="1"/>
      <c r="ANK218" s="1"/>
      <c r="ANL218" s="1"/>
      <c r="ANM218" s="1"/>
      <c r="ANN218" s="1"/>
      <c r="ANO218" s="1"/>
      <c r="ANP218" s="1"/>
      <c r="ANQ218" s="1"/>
      <c r="ANR218" s="1"/>
      <c r="ANS218" s="1"/>
      <c r="ANT218" s="1"/>
      <c r="ANU218" s="1"/>
      <c r="ANV218" s="1"/>
      <c r="ANW218" s="1"/>
      <c r="ANX218" s="1"/>
      <c r="ANY218" s="1"/>
      <c r="ANZ218" s="1"/>
      <c r="AOA218" s="1"/>
      <c r="AOB218" s="1"/>
      <c r="AOC218" s="1"/>
      <c r="AOD218" s="1"/>
      <c r="AOE218" s="1"/>
      <c r="AOF218" s="1"/>
      <c r="AOG218" s="1"/>
      <c r="AOH218" s="1"/>
      <c r="AOI218" s="1"/>
      <c r="AOJ218" s="1"/>
      <c r="AOK218" s="1"/>
      <c r="AOL218" s="1"/>
      <c r="AOM218" s="1"/>
      <c r="AON218" s="1"/>
      <c r="AOO218" s="1"/>
      <c r="AOP218" s="1"/>
      <c r="AOQ218" s="1"/>
      <c r="AOR218" s="1"/>
      <c r="AOS218" s="1"/>
      <c r="AOT218" s="1"/>
      <c r="AOU218" s="1"/>
      <c r="AOV218" s="1"/>
      <c r="AOW218" s="1"/>
      <c r="AOX218" s="1"/>
      <c r="AOY218" s="1"/>
      <c r="AOZ218" s="1"/>
      <c r="APA218" s="1"/>
      <c r="APB218" s="1"/>
      <c r="APC218" s="1"/>
      <c r="APD218" s="1"/>
      <c r="APE218" s="1"/>
      <c r="APF218" s="1"/>
      <c r="APG218" s="1"/>
      <c r="APH218" s="1"/>
      <c r="API218" s="1"/>
      <c r="APJ218" s="1"/>
      <c r="APK218" s="1"/>
      <c r="APL218" s="1"/>
      <c r="APM218" s="1"/>
      <c r="APN218" s="1"/>
      <c r="APO218" s="1"/>
      <c r="APP218" s="1"/>
      <c r="APQ218" s="1"/>
      <c r="APR218" s="1"/>
      <c r="APS218" s="1"/>
      <c r="APT218" s="1"/>
      <c r="APU218" s="1"/>
      <c r="APV218" s="1"/>
      <c r="APW218" s="1"/>
      <c r="APX218" s="1"/>
      <c r="APY218" s="1"/>
      <c r="APZ218" s="1"/>
      <c r="AQA218" s="1"/>
      <c r="AQB218" s="1"/>
      <c r="AQC218" s="1"/>
      <c r="AQD218" s="1"/>
      <c r="AQE218" s="1"/>
      <c r="AQF218" s="1"/>
      <c r="AQG218" s="1"/>
      <c r="AQH218" s="1"/>
      <c r="AQI218" s="1"/>
      <c r="AQJ218" s="1"/>
      <c r="AQK218" s="1"/>
      <c r="AQL218" s="1"/>
      <c r="AQM218" s="1"/>
      <c r="AQN218" s="1"/>
      <c r="AQO218" s="1"/>
      <c r="AQP218" s="1"/>
      <c r="AQQ218" s="1"/>
      <c r="AQR218" s="1"/>
      <c r="AQS218" s="1"/>
      <c r="AQT218" s="1"/>
      <c r="AQU218" s="1"/>
      <c r="AQV218" s="1"/>
      <c r="AQW218" s="1"/>
      <c r="AQX218" s="1"/>
      <c r="AQY218" s="1"/>
      <c r="AQZ218" s="1"/>
      <c r="ARA218" s="1"/>
      <c r="ARB218" s="1"/>
      <c r="ARC218" s="1"/>
      <c r="ARD218" s="1"/>
      <c r="ARE218" s="1"/>
      <c r="ARF218" s="1"/>
      <c r="ARG218" s="1"/>
      <c r="ARH218" s="1"/>
      <c r="ARI218" s="1"/>
      <c r="ARJ218" s="1"/>
      <c r="ARK218" s="1"/>
      <c r="ARL218" s="1"/>
      <c r="ARM218" s="1"/>
      <c r="ARN218" s="1"/>
      <c r="ARO218" s="1"/>
      <c r="ARP218" s="1"/>
      <c r="ARQ218" s="1"/>
      <c r="ARR218" s="1"/>
      <c r="ARS218" s="1"/>
      <c r="ART218" s="1"/>
      <c r="ARU218" s="1"/>
      <c r="ARV218" s="1"/>
      <c r="ARW218" s="1"/>
      <c r="ARX218" s="1"/>
      <c r="ARY218" s="1"/>
      <c r="ARZ218" s="1"/>
      <c r="ASA218" s="1"/>
      <c r="ASB218" s="1"/>
      <c r="ASC218" s="1"/>
      <c r="ASD218" s="1"/>
      <c r="ASE218" s="1"/>
      <c r="ASF218" s="1"/>
      <c r="ASG218" s="1"/>
      <c r="ASH218" s="1"/>
      <c r="ASI218" s="1"/>
      <c r="ASJ218" s="1"/>
      <c r="ASK218" s="1"/>
      <c r="ASL218" s="1"/>
      <c r="ASM218" s="1"/>
      <c r="ASN218" s="1"/>
      <c r="ASO218" s="1"/>
      <c r="ASP218" s="1"/>
      <c r="ASQ218" s="1"/>
      <c r="ASR218" s="1"/>
      <c r="ASS218" s="1"/>
      <c r="AST218" s="1"/>
      <c r="ASU218" s="1"/>
      <c r="ASV218" s="1"/>
      <c r="ASW218" s="1"/>
      <c r="ASX218" s="1"/>
      <c r="ASY218" s="1"/>
      <c r="ASZ218" s="1"/>
      <c r="ATA218" s="1"/>
      <c r="ATB218" s="1"/>
      <c r="ATC218" s="1"/>
      <c r="ATD218" s="1"/>
      <c r="ATE218" s="1"/>
      <c r="ATF218" s="1"/>
      <c r="ATG218" s="1"/>
      <c r="ATH218" s="1"/>
      <c r="ATI218" s="1"/>
      <c r="ATJ218" s="1"/>
      <c r="ATK218" s="1"/>
      <c r="ATL218" s="1"/>
      <c r="ATM218" s="1"/>
      <c r="ATN218" s="1"/>
      <c r="ATO218" s="1"/>
      <c r="ATP218" s="1"/>
      <c r="ATQ218" s="1"/>
      <c r="ATR218" s="1"/>
      <c r="ATS218" s="1"/>
      <c r="ATT218" s="1"/>
      <c r="ATU218" s="1"/>
      <c r="ATV218" s="1"/>
      <c r="ATW218" s="1"/>
      <c r="ATX218" s="1"/>
      <c r="ATY218" s="1"/>
      <c r="ATZ218" s="1"/>
      <c r="AUA218" s="1"/>
      <c r="AUB218" s="1"/>
      <c r="AUC218" s="1"/>
      <c r="AUD218" s="1"/>
      <c r="AUE218" s="1"/>
      <c r="AUF218" s="1"/>
      <c r="AUG218" s="1"/>
      <c r="AUH218" s="1"/>
      <c r="AUI218" s="1"/>
      <c r="AUJ218" s="1"/>
      <c r="AUK218" s="1"/>
    </row>
    <row r="219" spans="1:1233" s="519" customFormat="1" ht="14.25">
      <c r="A219" s="53"/>
      <c r="B219" s="95" t="str">
        <f>IF('Client Info'!$D$128="Yes",'Client Info'!$D$61,"N/A")</f>
        <v>N/A</v>
      </c>
      <c r="C219" s="96" t="str">
        <f>IF(B219="ISO 9001",'Client Info'!$B128,"N/A")</f>
        <v>N/A</v>
      </c>
      <c r="D219" s="180"/>
      <c r="E219" s="843">
        <f>'Effective Employees'!F205</f>
        <v>0</v>
      </c>
      <c r="F219" s="831"/>
      <c r="G219" s="832">
        <f>BP$345</f>
        <v>0</v>
      </c>
      <c r="H219" s="832">
        <f ca="1">(1/3)*BP345*T219*V219*X219*Z219</f>
        <v>0</v>
      </c>
      <c r="I219" s="832">
        <f ca="1">(2/3)*BP345*T219*V219*X219*Z219</f>
        <v>0</v>
      </c>
      <c r="J219" s="832" t="e">
        <f ca="1">BP346*T219*V219*X219*Z219/$AA$10</f>
        <v>#N/A</v>
      </c>
      <c r="K219" s="832">
        <f>IF($K$19="",0,BP346*T219*V219*X219*Z219/$AA$10)</f>
        <v>0</v>
      </c>
      <c r="L219" s="832">
        <f>IF($L$19="",0,BP346*T219*V219*X219*Z219/$AA$10)</f>
        <v>0</v>
      </c>
      <c r="M219" s="833" t="e">
        <f ca="1">IF($M$19="",0,BP346*T219*V219*X219*Z219/$AA$10)</f>
        <v>#N/A</v>
      </c>
      <c r="N219" s="844" t="e">
        <f ca="1">BP346*T219*V219*X219*Z219/$AA$10</f>
        <v>#N/A</v>
      </c>
      <c r="O219" s="436">
        <f ca="1">BP347*T219*V219*X219*Z219</f>
        <v>0</v>
      </c>
      <c r="P219" s="53"/>
      <c r="Q219" s="53"/>
      <c r="R219" s="67"/>
      <c r="S219" s="702">
        <f>1</f>
        <v>1</v>
      </c>
      <c r="T219" s="702">
        <f t="shared" si="142"/>
        <v>1</v>
      </c>
      <c r="U219" s="703">
        <f ca="1">'Adjustment Factors'!AA576</f>
        <v>0</v>
      </c>
      <c r="V219" s="704">
        <f t="shared" ca="1" si="143"/>
        <v>1</v>
      </c>
      <c r="W219" s="705">
        <f>-'Client Info'!$C$55/100</f>
        <v>0</v>
      </c>
      <c r="X219" s="705">
        <f t="shared" si="144"/>
        <v>1</v>
      </c>
      <c r="Y219" s="705">
        <f>IF(Overview!$C$13="Yes",1,0)</f>
        <v>0</v>
      </c>
      <c r="Z219" s="705">
        <f>IF(Y219=1,IF('Integrated Reduction'!$C$29="",1,('Integrated Reduction'!$C$29/100+1)),1)</f>
        <v>1</v>
      </c>
      <c r="AA219" s="705">
        <f>IF(Sampling!F227="Yes",1,0)</f>
        <v>0</v>
      </c>
      <c r="AB219" s="705">
        <f>IF(Sampling!L227="Yes",1,0)</f>
        <v>0</v>
      </c>
      <c r="AC219" s="705">
        <f>IF(Sampling!G227="Yes",1,0)</f>
        <v>0</v>
      </c>
      <c r="AD219" s="705">
        <f>IF(Sampling!H227="Yes",1,0)</f>
        <v>0</v>
      </c>
      <c r="AE219" s="705">
        <f>IF(Sampling!I227="Yes",1,0)</f>
        <v>0</v>
      </c>
      <c r="AF219" s="705">
        <f>IF(Sampling!J227="Yes",1,0)</f>
        <v>0</v>
      </c>
      <c r="AG219" s="706">
        <f>IF(Sampling!K227="Yes",1,0)</f>
        <v>0</v>
      </c>
      <c r="AH219" s="790">
        <f t="shared" ca="1" si="103"/>
        <v>0</v>
      </c>
      <c r="AI219" s="790">
        <f t="shared" ref="AI219:AI282" ca="1" si="150">O219*AB219</f>
        <v>0</v>
      </c>
      <c r="AJ219" s="790" t="e">
        <f t="shared" ca="1" si="14"/>
        <v>#N/A</v>
      </c>
      <c r="AK219" s="790">
        <f t="shared" ref="AK219:AK239" si="151">K219*AD219</f>
        <v>0</v>
      </c>
      <c r="AL219" s="790">
        <f t="shared" ref="AL219:AL239" si="152">L219*AE219</f>
        <v>0</v>
      </c>
      <c r="AM219" s="790" t="e">
        <f t="shared" ref="AM219:AM239" ca="1" si="153">M219*AF219</f>
        <v>#N/A</v>
      </c>
      <c r="AN219" s="790" t="e">
        <f t="shared" ref="AN219:AN239" ca="1" si="154">N219*AG219</f>
        <v>#N/A</v>
      </c>
      <c r="AO219" s="790">
        <f t="shared" ca="1" si="104"/>
        <v>0</v>
      </c>
      <c r="AP219" s="790">
        <f t="shared" ca="1" si="105"/>
        <v>0</v>
      </c>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c r="ADD219" s="1"/>
      <c r="ADE219" s="1"/>
      <c r="ADF219" s="1"/>
      <c r="ADG219" s="1"/>
      <c r="ADH219" s="1"/>
      <c r="ADI219" s="1"/>
      <c r="ADJ219" s="1"/>
      <c r="ADK219" s="1"/>
      <c r="ADL219" s="1"/>
      <c r="ADM219" s="1"/>
      <c r="ADN219" s="1"/>
      <c r="ADO219" s="1"/>
      <c r="ADP219" s="1"/>
      <c r="ADQ219" s="1"/>
      <c r="ADR219" s="1"/>
      <c r="ADS219" s="1"/>
      <c r="ADT219" s="1"/>
      <c r="ADU219" s="1"/>
      <c r="ADV219" s="1"/>
      <c r="ADW219" s="1"/>
      <c r="ADX219" s="1"/>
      <c r="ADY219" s="1"/>
      <c r="ADZ219" s="1"/>
      <c r="AEA219" s="1"/>
      <c r="AEB219" s="1"/>
      <c r="AEC219" s="1"/>
      <c r="AED219" s="1"/>
      <c r="AEE219" s="1"/>
      <c r="AEF219" s="1"/>
      <c r="AEG219" s="1"/>
      <c r="AEH219" s="1"/>
      <c r="AEI219" s="1"/>
      <c r="AEJ219" s="1"/>
      <c r="AEK219" s="1"/>
      <c r="AEL219" s="1"/>
      <c r="AEM219" s="1"/>
      <c r="AEN219" s="1"/>
      <c r="AEO219" s="1"/>
      <c r="AEP219" s="1"/>
      <c r="AEQ219" s="1"/>
      <c r="AER219" s="1"/>
      <c r="AES219" s="1"/>
      <c r="AET219" s="1"/>
      <c r="AEU219" s="1"/>
      <c r="AEV219" s="1"/>
      <c r="AEW219" s="1"/>
      <c r="AEX219" s="1"/>
      <c r="AEY219" s="1"/>
      <c r="AEZ219" s="1"/>
      <c r="AFA219" s="1"/>
      <c r="AFB219" s="1"/>
      <c r="AFC219" s="1"/>
      <c r="AFD219" s="1"/>
      <c r="AFE219" s="1"/>
      <c r="AFF219" s="1"/>
      <c r="AFG219" s="1"/>
      <c r="AFH219" s="1"/>
      <c r="AFI219" s="1"/>
      <c r="AFJ219" s="1"/>
      <c r="AFK219" s="1"/>
      <c r="AFL219" s="1"/>
      <c r="AFM219" s="1"/>
      <c r="AFN219" s="1"/>
      <c r="AFO219" s="1"/>
      <c r="AFP219" s="1"/>
      <c r="AFQ219" s="1"/>
      <c r="AFR219" s="1"/>
      <c r="AFS219" s="1"/>
      <c r="AFT219" s="1"/>
      <c r="AFU219" s="1"/>
      <c r="AFV219" s="1"/>
      <c r="AFW219" s="1"/>
      <c r="AFX219" s="1"/>
      <c r="AFY219" s="1"/>
      <c r="AFZ219" s="1"/>
      <c r="AGA219" s="1"/>
      <c r="AGB219" s="1"/>
      <c r="AGC219" s="1"/>
      <c r="AGD219" s="1"/>
      <c r="AGE219" s="1"/>
      <c r="AGF219" s="1"/>
      <c r="AGG219" s="1"/>
      <c r="AGH219" s="1"/>
      <c r="AGI219" s="1"/>
      <c r="AGJ219" s="1"/>
      <c r="AGK219" s="1"/>
      <c r="AGL219" s="1"/>
      <c r="AGM219" s="1"/>
      <c r="AGN219" s="1"/>
      <c r="AGO219" s="1"/>
      <c r="AGP219" s="1"/>
      <c r="AGQ219" s="1"/>
      <c r="AGR219" s="1"/>
      <c r="AGS219" s="1"/>
      <c r="AGT219" s="1"/>
      <c r="AGU219" s="1"/>
      <c r="AGV219" s="1"/>
      <c r="AGW219" s="1"/>
      <c r="AGX219" s="1"/>
      <c r="AGY219" s="1"/>
      <c r="AGZ219" s="1"/>
      <c r="AHA219" s="1"/>
      <c r="AHB219" s="1"/>
      <c r="AHC219" s="1"/>
      <c r="AHD219" s="1"/>
      <c r="AHE219" s="1"/>
      <c r="AHF219" s="1"/>
      <c r="AHG219" s="1"/>
      <c r="AHH219" s="1"/>
      <c r="AHI219" s="1"/>
      <c r="AHJ219" s="1"/>
      <c r="AHK219" s="1"/>
      <c r="AHL219" s="1"/>
      <c r="AHM219" s="1"/>
      <c r="AHN219" s="1"/>
      <c r="AHO219" s="1"/>
      <c r="AHP219" s="1"/>
      <c r="AHQ219" s="1"/>
      <c r="AHR219" s="1"/>
      <c r="AHS219" s="1"/>
      <c r="AHT219" s="1"/>
      <c r="AHU219" s="1"/>
      <c r="AHV219" s="1"/>
      <c r="AHW219" s="1"/>
      <c r="AHX219" s="1"/>
      <c r="AHY219" s="1"/>
      <c r="AHZ219" s="1"/>
      <c r="AIA219" s="1"/>
      <c r="AIB219" s="1"/>
      <c r="AIC219" s="1"/>
      <c r="AID219" s="1"/>
      <c r="AIE219" s="1"/>
      <c r="AIF219" s="1"/>
      <c r="AIG219" s="1"/>
      <c r="AIH219" s="1"/>
      <c r="AII219" s="1"/>
      <c r="AIJ219" s="1"/>
      <c r="AIK219" s="1"/>
      <c r="AIL219" s="1"/>
      <c r="AIM219" s="1"/>
      <c r="AIN219" s="1"/>
      <c r="AIO219" s="1"/>
      <c r="AIP219" s="1"/>
      <c r="AIQ219" s="1"/>
      <c r="AIR219" s="1"/>
      <c r="AIS219" s="1"/>
      <c r="AIT219" s="1"/>
      <c r="AIU219" s="1"/>
      <c r="AIV219" s="1"/>
      <c r="AIW219" s="1"/>
      <c r="AIX219" s="1"/>
      <c r="AIY219" s="1"/>
      <c r="AIZ219" s="1"/>
      <c r="AJA219" s="1"/>
      <c r="AJB219" s="1"/>
      <c r="AJC219" s="1"/>
      <c r="AJD219" s="1"/>
      <c r="AJE219" s="1"/>
      <c r="AJF219" s="1"/>
      <c r="AJG219" s="1"/>
      <c r="AJH219" s="1"/>
      <c r="AJI219" s="1"/>
      <c r="AJJ219" s="1"/>
      <c r="AJK219" s="1"/>
      <c r="AJL219" s="1"/>
      <c r="AJM219" s="1"/>
      <c r="AJN219" s="1"/>
      <c r="AJO219" s="1"/>
      <c r="AJP219" s="1"/>
      <c r="AJQ219" s="1"/>
      <c r="AJR219" s="1"/>
      <c r="AJS219" s="1"/>
      <c r="AJT219" s="1"/>
      <c r="AJU219" s="1"/>
      <c r="AJV219" s="1"/>
      <c r="AJW219" s="1"/>
      <c r="AJX219" s="1"/>
      <c r="AJY219" s="1"/>
      <c r="AJZ219" s="1"/>
      <c r="AKA219" s="1"/>
      <c r="AKB219" s="1"/>
      <c r="AKC219" s="1"/>
      <c r="AKD219" s="1"/>
      <c r="AKE219" s="1"/>
      <c r="AKF219" s="1"/>
      <c r="AKG219" s="1"/>
      <c r="AKH219" s="1"/>
      <c r="AKI219" s="1"/>
      <c r="AKJ219" s="1"/>
      <c r="AKK219" s="1"/>
      <c r="AKL219" s="1"/>
      <c r="AKM219" s="1"/>
      <c r="AKN219" s="1"/>
      <c r="AKO219" s="1"/>
      <c r="AKP219" s="1"/>
      <c r="AKQ219" s="1"/>
      <c r="AKR219" s="1"/>
      <c r="AKS219" s="1"/>
      <c r="AKT219" s="1"/>
      <c r="AKU219" s="1"/>
      <c r="AKV219" s="1"/>
      <c r="AKW219" s="1"/>
      <c r="AKX219" s="1"/>
      <c r="AKY219" s="1"/>
      <c r="AKZ219" s="1"/>
      <c r="ALA219" s="1"/>
      <c r="ALB219" s="1"/>
      <c r="ALC219" s="1"/>
      <c r="ALD219" s="1"/>
      <c r="ALE219" s="1"/>
      <c r="ALF219" s="1"/>
      <c r="ALG219" s="1"/>
      <c r="ALH219" s="1"/>
      <c r="ALI219" s="1"/>
      <c r="ALJ219" s="1"/>
      <c r="ALK219" s="1"/>
      <c r="ALL219" s="1"/>
      <c r="ALM219" s="1"/>
      <c r="ALN219" s="1"/>
      <c r="ALO219" s="1"/>
      <c r="ALP219" s="1"/>
      <c r="ALQ219" s="1"/>
      <c r="ALR219" s="1"/>
      <c r="ALS219" s="1"/>
      <c r="ALT219" s="1"/>
      <c r="ALU219" s="1"/>
      <c r="ALV219" s="1"/>
      <c r="ALW219" s="1"/>
      <c r="ALX219" s="1"/>
      <c r="ALY219" s="1"/>
      <c r="ALZ219" s="1"/>
      <c r="AMA219" s="1"/>
      <c r="AMB219" s="1"/>
      <c r="AMC219" s="1"/>
      <c r="AMD219" s="1"/>
      <c r="AME219" s="1"/>
      <c r="AMF219" s="1"/>
      <c r="AMG219" s="1"/>
      <c r="AMH219" s="1"/>
      <c r="AMI219" s="1"/>
      <c r="AMJ219" s="1"/>
      <c r="AMK219" s="1"/>
      <c r="AML219" s="1"/>
      <c r="AMM219" s="1"/>
      <c r="AMN219" s="1"/>
      <c r="AMO219" s="1"/>
      <c r="AMP219" s="1"/>
      <c r="AMQ219" s="1"/>
      <c r="AMR219" s="1"/>
      <c r="AMS219" s="1"/>
      <c r="AMT219" s="1"/>
      <c r="AMU219" s="1"/>
      <c r="AMV219" s="1"/>
      <c r="AMW219" s="1"/>
      <c r="AMX219" s="1"/>
      <c r="AMY219" s="1"/>
      <c r="AMZ219" s="1"/>
      <c r="ANA219" s="1"/>
      <c r="ANB219" s="1"/>
      <c r="ANC219" s="1"/>
      <c r="AND219" s="1"/>
      <c r="ANE219" s="1"/>
      <c r="ANF219" s="1"/>
      <c r="ANG219" s="1"/>
      <c r="ANH219" s="1"/>
      <c r="ANI219" s="1"/>
      <c r="ANJ219" s="1"/>
      <c r="ANK219" s="1"/>
      <c r="ANL219" s="1"/>
      <c r="ANM219" s="1"/>
      <c r="ANN219" s="1"/>
      <c r="ANO219" s="1"/>
      <c r="ANP219" s="1"/>
      <c r="ANQ219" s="1"/>
      <c r="ANR219" s="1"/>
      <c r="ANS219" s="1"/>
      <c r="ANT219" s="1"/>
      <c r="ANU219" s="1"/>
      <c r="ANV219" s="1"/>
      <c r="ANW219" s="1"/>
      <c r="ANX219" s="1"/>
      <c r="ANY219" s="1"/>
      <c r="ANZ219" s="1"/>
      <c r="AOA219" s="1"/>
      <c r="AOB219" s="1"/>
      <c r="AOC219" s="1"/>
      <c r="AOD219" s="1"/>
      <c r="AOE219" s="1"/>
      <c r="AOF219" s="1"/>
      <c r="AOG219" s="1"/>
      <c r="AOH219" s="1"/>
      <c r="AOI219" s="1"/>
      <c r="AOJ219" s="1"/>
      <c r="AOK219" s="1"/>
      <c r="AOL219" s="1"/>
      <c r="AOM219" s="1"/>
      <c r="AON219" s="1"/>
      <c r="AOO219" s="1"/>
      <c r="AOP219" s="1"/>
      <c r="AOQ219" s="1"/>
      <c r="AOR219" s="1"/>
      <c r="AOS219" s="1"/>
      <c r="AOT219" s="1"/>
      <c r="AOU219" s="1"/>
      <c r="AOV219" s="1"/>
      <c r="AOW219" s="1"/>
      <c r="AOX219" s="1"/>
      <c r="AOY219" s="1"/>
      <c r="AOZ219" s="1"/>
      <c r="APA219" s="1"/>
      <c r="APB219" s="1"/>
      <c r="APC219" s="1"/>
      <c r="APD219" s="1"/>
      <c r="APE219" s="1"/>
      <c r="APF219" s="1"/>
      <c r="APG219" s="1"/>
      <c r="APH219" s="1"/>
      <c r="API219" s="1"/>
      <c r="APJ219" s="1"/>
      <c r="APK219" s="1"/>
      <c r="APL219" s="1"/>
      <c r="APM219" s="1"/>
      <c r="APN219" s="1"/>
      <c r="APO219" s="1"/>
      <c r="APP219" s="1"/>
      <c r="APQ219" s="1"/>
      <c r="APR219" s="1"/>
      <c r="APS219" s="1"/>
      <c r="APT219" s="1"/>
      <c r="APU219" s="1"/>
      <c r="APV219" s="1"/>
      <c r="APW219" s="1"/>
      <c r="APX219" s="1"/>
      <c r="APY219" s="1"/>
      <c r="APZ219" s="1"/>
      <c r="AQA219" s="1"/>
      <c r="AQB219" s="1"/>
      <c r="AQC219" s="1"/>
      <c r="AQD219" s="1"/>
      <c r="AQE219" s="1"/>
      <c r="AQF219" s="1"/>
      <c r="AQG219" s="1"/>
      <c r="AQH219" s="1"/>
      <c r="AQI219" s="1"/>
      <c r="AQJ219" s="1"/>
      <c r="AQK219" s="1"/>
      <c r="AQL219" s="1"/>
      <c r="AQM219" s="1"/>
      <c r="AQN219" s="1"/>
      <c r="AQO219" s="1"/>
      <c r="AQP219" s="1"/>
      <c r="AQQ219" s="1"/>
      <c r="AQR219" s="1"/>
      <c r="AQS219" s="1"/>
      <c r="AQT219" s="1"/>
      <c r="AQU219" s="1"/>
      <c r="AQV219" s="1"/>
      <c r="AQW219" s="1"/>
      <c r="AQX219" s="1"/>
      <c r="AQY219" s="1"/>
      <c r="AQZ219" s="1"/>
      <c r="ARA219" s="1"/>
      <c r="ARB219" s="1"/>
      <c r="ARC219" s="1"/>
      <c r="ARD219" s="1"/>
      <c r="ARE219" s="1"/>
      <c r="ARF219" s="1"/>
      <c r="ARG219" s="1"/>
      <c r="ARH219" s="1"/>
      <c r="ARI219" s="1"/>
      <c r="ARJ219" s="1"/>
      <c r="ARK219" s="1"/>
      <c r="ARL219" s="1"/>
      <c r="ARM219" s="1"/>
      <c r="ARN219" s="1"/>
      <c r="ARO219" s="1"/>
      <c r="ARP219" s="1"/>
      <c r="ARQ219" s="1"/>
      <c r="ARR219" s="1"/>
      <c r="ARS219" s="1"/>
      <c r="ART219" s="1"/>
      <c r="ARU219" s="1"/>
      <c r="ARV219" s="1"/>
      <c r="ARW219" s="1"/>
      <c r="ARX219" s="1"/>
      <c r="ARY219" s="1"/>
      <c r="ARZ219" s="1"/>
      <c r="ASA219" s="1"/>
      <c r="ASB219" s="1"/>
      <c r="ASC219" s="1"/>
      <c r="ASD219" s="1"/>
      <c r="ASE219" s="1"/>
      <c r="ASF219" s="1"/>
      <c r="ASG219" s="1"/>
      <c r="ASH219" s="1"/>
      <c r="ASI219" s="1"/>
      <c r="ASJ219" s="1"/>
      <c r="ASK219" s="1"/>
      <c r="ASL219" s="1"/>
      <c r="ASM219" s="1"/>
      <c r="ASN219" s="1"/>
      <c r="ASO219" s="1"/>
      <c r="ASP219" s="1"/>
      <c r="ASQ219" s="1"/>
      <c r="ASR219" s="1"/>
      <c r="ASS219" s="1"/>
      <c r="AST219" s="1"/>
      <c r="ASU219" s="1"/>
      <c r="ASV219" s="1"/>
      <c r="ASW219" s="1"/>
      <c r="ASX219" s="1"/>
      <c r="ASY219" s="1"/>
      <c r="ASZ219" s="1"/>
      <c r="ATA219" s="1"/>
      <c r="ATB219" s="1"/>
      <c r="ATC219" s="1"/>
      <c r="ATD219" s="1"/>
      <c r="ATE219" s="1"/>
      <c r="ATF219" s="1"/>
      <c r="ATG219" s="1"/>
      <c r="ATH219" s="1"/>
      <c r="ATI219" s="1"/>
      <c r="ATJ219" s="1"/>
      <c r="ATK219" s="1"/>
      <c r="ATL219" s="1"/>
      <c r="ATM219" s="1"/>
      <c r="ATN219" s="1"/>
      <c r="ATO219" s="1"/>
      <c r="ATP219" s="1"/>
      <c r="ATQ219" s="1"/>
      <c r="ATR219" s="1"/>
      <c r="ATS219" s="1"/>
      <c r="ATT219" s="1"/>
      <c r="ATU219" s="1"/>
      <c r="ATV219" s="1"/>
      <c r="ATW219" s="1"/>
      <c r="ATX219" s="1"/>
      <c r="ATY219" s="1"/>
      <c r="ATZ219" s="1"/>
      <c r="AUA219" s="1"/>
      <c r="AUB219" s="1"/>
      <c r="AUC219" s="1"/>
      <c r="AUD219" s="1"/>
      <c r="AUE219" s="1"/>
      <c r="AUF219" s="1"/>
      <c r="AUG219" s="1"/>
      <c r="AUH219" s="1"/>
      <c r="AUI219" s="1"/>
      <c r="AUJ219" s="1"/>
      <c r="AUK219" s="1"/>
    </row>
    <row r="220" spans="1:1233" s="519" customFormat="1" ht="14.25">
      <c r="A220" s="53"/>
      <c r="B220" s="97" t="str">
        <f>IF('Client Info'!$E$128="Yes",'Client Info'!$E$61,"N/A")</f>
        <v>N/A</v>
      </c>
      <c r="C220" s="62" t="str">
        <f>IF(B220="ISO 14001",'Client Info'!$B128,"N/A")</f>
        <v>N/A</v>
      </c>
      <c r="D220" s="181"/>
      <c r="E220" s="834">
        <f>'Effective Employees'!F206</f>
        <v>0</v>
      </c>
      <c r="F220" s="831"/>
      <c r="G220" s="835">
        <f>BP$363</f>
        <v>0</v>
      </c>
      <c r="H220" s="835">
        <f ca="1">(1/3)*BP363*T220*V220*X220*Z220</f>
        <v>0</v>
      </c>
      <c r="I220" s="835">
        <f ca="1">(2/3)*BP363*T220*V220*X220*Z220</f>
        <v>0</v>
      </c>
      <c r="J220" s="835" t="e">
        <f ca="1">BP364*T220*V220*X220*Z220/$AA$10</f>
        <v>#N/A</v>
      </c>
      <c r="K220" s="835">
        <f>IF($K$19="",0,BP364*T220*V220*X220*Z220/$AA$10)</f>
        <v>0</v>
      </c>
      <c r="L220" s="835">
        <f>IF($L$19="",0,BP364*T220*V220*X220*Z220/$AA$10)</f>
        <v>0</v>
      </c>
      <c r="M220" s="836" t="e">
        <f ca="1">IF($M$19="",0,BP364*T220*V220*X220*Z220/$AA$10)</f>
        <v>#N/A</v>
      </c>
      <c r="N220" s="837" t="e">
        <f ca="1">BP364*T220*V220*X220*Z220/$AA$10</f>
        <v>#N/A</v>
      </c>
      <c r="O220" s="838">
        <f ca="1">BP365*T220*V220*X220*Z220</f>
        <v>0</v>
      </c>
      <c r="P220" s="53"/>
      <c r="Q220" s="53"/>
      <c r="R220" s="67"/>
      <c r="S220" s="386">
        <f>1</f>
        <v>1</v>
      </c>
      <c r="T220" s="386">
        <f t="shared" si="142"/>
        <v>1</v>
      </c>
      <c r="U220" s="707">
        <f ca="1">'Adjustment Factors'!AP576</f>
        <v>0</v>
      </c>
      <c r="V220" s="208">
        <f t="shared" ca="1" si="143"/>
        <v>1</v>
      </c>
      <c r="W220" s="67">
        <f>-'Client Info'!$C$55/100</f>
        <v>0</v>
      </c>
      <c r="X220" s="67">
        <f t="shared" si="144"/>
        <v>1</v>
      </c>
      <c r="Y220" s="67">
        <f>IF(Overview!$C$14="Yes",1,0)</f>
        <v>0</v>
      </c>
      <c r="Z220" s="67">
        <f>IF(Y220=1,IF('Integrated Reduction'!$C$29="",1,('Integrated Reduction'!$C$29/100+1)),1)</f>
        <v>1</v>
      </c>
      <c r="AA220" s="67">
        <f>IF(Sampling!F228="Yes",1,0)</f>
        <v>0</v>
      </c>
      <c r="AB220" s="67">
        <f>IF(Sampling!L228="Yes",1,0)</f>
        <v>0</v>
      </c>
      <c r="AC220" s="67">
        <f>IF(Sampling!G228="Yes",1,0)</f>
        <v>0</v>
      </c>
      <c r="AD220" s="67">
        <f>IF(Sampling!H228="Yes",1,0)</f>
        <v>0</v>
      </c>
      <c r="AE220" s="67">
        <f>IF(Sampling!I228="Yes",1,0)</f>
        <v>0</v>
      </c>
      <c r="AF220" s="67">
        <f>IF(Sampling!J228="Yes",1,0)</f>
        <v>0</v>
      </c>
      <c r="AG220" s="708">
        <f>IF(Sampling!K228="Yes",1,0)</f>
        <v>0</v>
      </c>
      <c r="AH220" s="791">
        <f t="shared" ref="AH220:AH283" ca="1" si="155">H220*AA220/(1/3)</f>
        <v>0</v>
      </c>
      <c r="AI220" s="791">
        <f t="shared" ca="1" si="150"/>
        <v>0</v>
      </c>
      <c r="AJ220" s="791" t="e">
        <f t="shared" ca="1" si="14"/>
        <v>#N/A</v>
      </c>
      <c r="AK220" s="791">
        <f t="shared" si="151"/>
        <v>0</v>
      </c>
      <c r="AL220" s="791">
        <f t="shared" si="152"/>
        <v>0</v>
      </c>
      <c r="AM220" s="791" t="e">
        <f t="shared" ca="1" si="153"/>
        <v>#N/A</v>
      </c>
      <c r="AN220" s="791" t="e">
        <f t="shared" ca="1" si="154"/>
        <v>#N/A</v>
      </c>
      <c r="AO220" s="791">
        <f t="shared" ref="AO220:AO283" ca="1" si="156">(1/3)*AH220</f>
        <v>0</v>
      </c>
      <c r="AP220" s="791">
        <f t="shared" ref="AP220:AP283" ca="1" si="157">(2/3)*AH220</f>
        <v>0</v>
      </c>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c r="ADD220" s="1"/>
      <c r="ADE220" s="1"/>
      <c r="ADF220" s="1"/>
      <c r="ADG220" s="1"/>
      <c r="ADH220" s="1"/>
      <c r="ADI220" s="1"/>
      <c r="ADJ220" s="1"/>
      <c r="ADK220" s="1"/>
      <c r="ADL220" s="1"/>
      <c r="ADM220" s="1"/>
      <c r="ADN220" s="1"/>
      <c r="ADO220" s="1"/>
      <c r="ADP220" s="1"/>
      <c r="ADQ220" s="1"/>
      <c r="ADR220" s="1"/>
      <c r="ADS220" s="1"/>
      <c r="ADT220" s="1"/>
      <c r="ADU220" s="1"/>
      <c r="ADV220" s="1"/>
      <c r="ADW220" s="1"/>
      <c r="ADX220" s="1"/>
      <c r="ADY220" s="1"/>
      <c r="ADZ220" s="1"/>
      <c r="AEA220" s="1"/>
      <c r="AEB220" s="1"/>
      <c r="AEC220" s="1"/>
      <c r="AED220" s="1"/>
      <c r="AEE220" s="1"/>
      <c r="AEF220" s="1"/>
      <c r="AEG220" s="1"/>
      <c r="AEH220" s="1"/>
      <c r="AEI220" s="1"/>
      <c r="AEJ220" s="1"/>
      <c r="AEK220" s="1"/>
      <c r="AEL220" s="1"/>
      <c r="AEM220" s="1"/>
      <c r="AEN220" s="1"/>
      <c r="AEO220" s="1"/>
      <c r="AEP220" s="1"/>
      <c r="AEQ220" s="1"/>
      <c r="AER220" s="1"/>
      <c r="AES220" s="1"/>
      <c r="AET220" s="1"/>
      <c r="AEU220" s="1"/>
      <c r="AEV220" s="1"/>
      <c r="AEW220" s="1"/>
      <c r="AEX220" s="1"/>
      <c r="AEY220" s="1"/>
      <c r="AEZ220" s="1"/>
      <c r="AFA220" s="1"/>
      <c r="AFB220" s="1"/>
      <c r="AFC220" s="1"/>
      <c r="AFD220" s="1"/>
      <c r="AFE220" s="1"/>
      <c r="AFF220" s="1"/>
      <c r="AFG220" s="1"/>
      <c r="AFH220" s="1"/>
      <c r="AFI220" s="1"/>
      <c r="AFJ220" s="1"/>
      <c r="AFK220" s="1"/>
      <c r="AFL220" s="1"/>
      <c r="AFM220" s="1"/>
      <c r="AFN220" s="1"/>
      <c r="AFO220" s="1"/>
      <c r="AFP220" s="1"/>
      <c r="AFQ220" s="1"/>
      <c r="AFR220" s="1"/>
      <c r="AFS220" s="1"/>
      <c r="AFT220" s="1"/>
      <c r="AFU220" s="1"/>
      <c r="AFV220" s="1"/>
      <c r="AFW220" s="1"/>
      <c r="AFX220" s="1"/>
      <c r="AFY220" s="1"/>
      <c r="AFZ220" s="1"/>
      <c r="AGA220" s="1"/>
      <c r="AGB220" s="1"/>
      <c r="AGC220" s="1"/>
      <c r="AGD220" s="1"/>
      <c r="AGE220" s="1"/>
      <c r="AGF220" s="1"/>
      <c r="AGG220" s="1"/>
      <c r="AGH220" s="1"/>
      <c r="AGI220" s="1"/>
      <c r="AGJ220" s="1"/>
      <c r="AGK220" s="1"/>
      <c r="AGL220" s="1"/>
      <c r="AGM220" s="1"/>
      <c r="AGN220" s="1"/>
      <c r="AGO220" s="1"/>
      <c r="AGP220" s="1"/>
      <c r="AGQ220" s="1"/>
      <c r="AGR220" s="1"/>
      <c r="AGS220" s="1"/>
      <c r="AGT220" s="1"/>
      <c r="AGU220" s="1"/>
      <c r="AGV220" s="1"/>
      <c r="AGW220" s="1"/>
      <c r="AGX220" s="1"/>
      <c r="AGY220" s="1"/>
      <c r="AGZ220" s="1"/>
      <c r="AHA220" s="1"/>
      <c r="AHB220" s="1"/>
      <c r="AHC220" s="1"/>
      <c r="AHD220" s="1"/>
      <c r="AHE220" s="1"/>
      <c r="AHF220" s="1"/>
      <c r="AHG220" s="1"/>
      <c r="AHH220" s="1"/>
      <c r="AHI220" s="1"/>
      <c r="AHJ220" s="1"/>
      <c r="AHK220" s="1"/>
      <c r="AHL220" s="1"/>
      <c r="AHM220" s="1"/>
      <c r="AHN220" s="1"/>
      <c r="AHO220" s="1"/>
      <c r="AHP220" s="1"/>
      <c r="AHQ220" s="1"/>
      <c r="AHR220" s="1"/>
      <c r="AHS220" s="1"/>
      <c r="AHT220" s="1"/>
      <c r="AHU220" s="1"/>
      <c r="AHV220" s="1"/>
      <c r="AHW220" s="1"/>
      <c r="AHX220" s="1"/>
      <c r="AHY220" s="1"/>
      <c r="AHZ220" s="1"/>
      <c r="AIA220" s="1"/>
      <c r="AIB220" s="1"/>
      <c r="AIC220" s="1"/>
      <c r="AID220" s="1"/>
      <c r="AIE220" s="1"/>
      <c r="AIF220" s="1"/>
      <c r="AIG220" s="1"/>
      <c r="AIH220" s="1"/>
      <c r="AII220" s="1"/>
      <c r="AIJ220" s="1"/>
      <c r="AIK220" s="1"/>
      <c r="AIL220" s="1"/>
      <c r="AIM220" s="1"/>
      <c r="AIN220" s="1"/>
      <c r="AIO220" s="1"/>
      <c r="AIP220" s="1"/>
      <c r="AIQ220" s="1"/>
      <c r="AIR220" s="1"/>
      <c r="AIS220" s="1"/>
      <c r="AIT220" s="1"/>
      <c r="AIU220" s="1"/>
      <c r="AIV220" s="1"/>
      <c r="AIW220" s="1"/>
      <c r="AIX220" s="1"/>
      <c r="AIY220" s="1"/>
      <c r="AIZ220" s="1"/>
      <c r="AJA220" s="1"/>
      <c r="AJB220" s="1"/>
      <c r="AJC220" s="1"/>
      <c r="AJD220" s="1"/>
      <c r="AJE220" s="1"/>
      <c r="AJF220" s="1"/>
      <c r="AJG220" s="1"/>
      <c r="AJH220" s="1"/>
      <c r="AJI220" s="1"/>
      <c r="AJJ220" s="1"/>
      <c r="AJK220" s="1"/>
      <c r="AJL220" s="1"/>
      <c r="AJM220" s="1"/>
      <c r="AJN220" s="1"/>
      <c r="AJO220" s="1"/>
      <c r="AJP220" s="1"/>
      <c r="AJQ220" s="1"/>
      <c r="AJR220" s="1"/>
      <c r="AJS220" s="1"/>
      <c r="AJT220" s="1"/>
      <c r="AJU220" s="1"/>
      <c r="AJV220" s="1"/>
      <c r="AJW220" s="1"/>
      <c r="AJX220" s="1"/>
      <c r="AJY220" s="1"/>
      <c r="AJZ220" s="1"/>
      <c r="AKA220" s="1"/>
      <c r="AKB220" s="1"/>
      <c r="AKC220" s="1"/>
      <c r="AKD220" s="1"/>
      <c r="AKE220" s="1"/>
      <c r="AKF220" s="1"/>
      <c r="AKG220" s="1"/>
      <c r="AKH220" s="1"/>
      <c r="AKI220" s="1"/>
      <c r="AKJ220" s="1"/>
      <c r="AKK220" s="1"/>
      <c r="AKL220" s="1"/>
      <c r="AKM220" s="1"/>
      <c r="AKN220" s="1"/>
      <c r="AKO220" s="1"/>
      <c r="AKP220" s="1"/>
      <c r="AKQ220" s="1"/>
      <c r="AKR220" s="1"/>
      <c r="AKS220" s="1"/>
      <c r="AKT220" s="1"/>
      <c r="AKU220" s="1"/>
      <c r="AKV220" s="1"/>
      <c r="AKW220" s="1"/>
      <c r="AKX220" s="1"/>
      <c r="AKY220" s="1"/>
      <c r="AKZ220" s="1"/>
      <c r="ALA220" s="1"/>
      <c r="ALB220" s="1"/>
      <c r="ALC220" s="1"/>
      <c r="ALD220" s="1"/>
      <c r="ALE220" s="1"/>
      <c r="ALF220" s="1"/>
      <c r="ALG220" s="1"/>
      <c r="ALH220" s="1"/>
      <c r="ALI220" s="1"/>
      <c r="ALJ220" s="1"/>
      <c r="ALK220" s="1"/>
      <c r="ALL220" s="1"/>
      <c r="ALM220" s="1"/>
      <c r="ALN220" s="1"/>
      <c r="ALO220" s="1"/>
      <c r="ALP220" s="1"/>
      <c r="ALQ220" s="1"/>
      <c r="ALR220" s="1"/>
      <c r="ALS220" s="1"/>
      <c r="ALT220" s="1"/>
      <c r="ALU220" s="1"/>
      <c r="ALV220" s="1"/>
      <c r="ALW220" s="1"/>
      <c r="ALX220" s="1"/>
      <c r="ALY220" s="1"/>
      <c r="ALZ220" s="1"/>
      <c r="AMA220" s="1"/>
      <c r="AMB220" s="1"/>
      <c r="AMC220" s="1"/>
      <c r="AMD220" s="1"/>
      <c r="AME220" s="1"/>
      <c r="AMF220" s="1"/>
      <c r="AMG220" s="1"/>
      <c r="AMH220" s="1"/>
      <c r="AMI220" s="1"/>
      <c r="AMJ220" s="1"/>
      <c r="AMK220" s="1"/>
      <c r="AML220" s="1"/>
      <c r="AMM220" s="1"/>
      <c r="AMN220" s="1"/>
      <c r="AMO220" s="1"/>
      <c r="AMP220" s="1"/>
      <c r="AMQ220" s="1"/>
      <c r="AMR220" s="1"/>
      <c r="AMS220" s="1"/>
      <c r="AMT220" s="1"/>
      <c r="AMU220" s="1"/>
      <c r="AMV220" s="1"/>
      <c r="AMW220" s="1"/>
      <c r="AMX220" s="1"/>
      <c r="AMY220" s="1"/>
      <c r="AMZ220" s="1"/>
      <c r="ANA220" s="1"/>
      <c r="ANB220" s="1"/>
      <c r="ANC220" s="1"/>
      <c r="AND220" s="1"/>
      <c r="ANE220" s="1"/>
      <c r="ANF220" s="1"/>
      <c r="ANG220" s="1"/>
      <c r="ANH220" s="1"/>
      <c r="ANI220" s="1"/>
      <c r="ANJ220" s="1"/>
      <c r="ANK220" s="1"/>
      <c r="ANL220" s="1"/>
      <c r="ANM220" s="1"/>
      <c r="ANN220" s="1"/>
      <c r="ANO220" s="1"/>
      <c r="ANP220" s="1"/>
      <c r="ANQ220" s="1"/>
      <c r="ANR220" s="1"/>
      <c r="ANS220" s="1"/>
      <c r="ANT220" s="1"/>
      <c r="ANU220" s="1"/>
      <c r="ANV220" s="1"/>
      <c r="ANW220" s="1"/>
      <c r="ANX220" s="1"/>
      <c r="ANY220" s="1"/>
      <c r="ANZ220" s="1"/>
      <c r="AOA220" s="1"/>
      <c r="AOB220" s="1"/>
      <c r="AOC220" s="1"/>
      <c r="AOD220" s="1"/>
      <c r="AOE220" s="1"/>
      <c r="AOF220" s="1"/>
      <c r="AOG220" s="1"/>
      <c r="AOH220" s="1"/>
      <c r="AOI220" s="1"/>
      <c r="AOJ220" s="1"/>
      <c r="AOK220" s="1"/>
      <c r="AOL220" s="1"/>
      <c r="AOM220" s="1"/>
      <c r="AON220" s="1"/>
      <c r="AOO220" s="1"/>
      <c r="AOP220" s="1"/>
      <c r="AOQ220" s="1"/>
      <c r="AOR220" s="1"/>
      <c r="AOS220" s="1"/>
      <c r="AOT220" s="1"/>
      <c r="AOU220" s="1"/>
      <c r="AOV220" s="1"/>
      <c r="AOW220" s="1"/>
      <c r="AOX220" s="1"/>
      <c r="AOY220" s="1"/>
      <c r="AOZ220" s="1"/>
      <c r="APA220" s="1"/>
      <c r="APB220" s="1"/>
      <c r="APC220" s="1"/>
      <c r="APD220" s="1"/>
      <c r="APE220" s="1"/>
      <c r="APF220" s="1"/>
      <c r="APG220" s="1"/>
      <c r="APH220" s="1"/>
      <c r="API220" s="1"/>
      <c r="APJ220" s="1"/>
      <c r="APK220" s="1"/>
      <c r="APL220" s="1"/>
      <c r="APM220" s="1"/>
      <c r="APN220" s="1"/>
      <c r="APO220" s="1"/>
      <c r="APP220" s="1"/>
      <c r="APQ220" s="1"/>
      <c r="APR220" s="1"/>
      <c r="APS220" s="1"/>
      <c r="APT220" s="1"/>
      <c r="APU220" s="1"/>
      <c r="APV220" s="1"/>
      <c r="APW220" s="1"/>
      <c r="APX220" s="1"/>
      <c r="APY220" s="1"/>
      <c r="APZ220" s="1"/>
      <c r="AQA220" s="1"/>
      <c r="AQB220" s="1"/>
      <c r="AQC220" s="1"/>
      <c r="AQD220" s="1"/>
      <c r="AQE220" s="1"/>
      <c r="AQF220" s="1"/>
      <c r="AQG220" s="1"/>
      <c r="AQH220" s="1"/>
      <c r="AQI220" s="1"/>
      <c r="AQJ220" s="1"/>
      <c r="AQK220" s="1"/>
      <c r="AQL220" s="1"/>
      <c r="AQM220" s="1"/>
      <c r="AQN220" s="1"/>
      <c r="AQO220" s="1"/>
      <c r="AQP220" s="1"/>
      <c r="AQQ220" s="1"/>
      <c r="AQR220" s="1"/>
      <c r="AQS220" s="1"/>
      <c r="AQT220" s="1"/>
      <c r="AQU220" s="1"/>
      <c r="AQV220" s="1"/>
      <c r="AQW220" s="1"/>
      <c r="AQX220" s="1"/>
      <c r="AQY220" s="1"/>
      <c r="AQZ220" s="1"/>
      <c r="ARA220" s="1"/>
      <c r="ARB220" s="1"/>
      <c r="ARC220" s="1"/>
      <c r="ARD220" s="1"/>
      <c r="ARE220" s="1"/>
      <c r="ARF220" s="1"/>
      <c r="ARG220" s="1"/>
      <c r="ARH220" s="1"/>
      <c r="ARI220" s="1"/>
      <c r="ARJ220" s="1"/>
      <c r="ARK220" s="1"/>
      <c r="ARL220" s="1"/>
      <c r="ARM220" s="1"/>
      <c r="ARN220" s="1"/>
      <c r="ARO220" s="1"/>
      <c r="ARP220" s="1"/>
      <c r="ARQ220" s="1"/>
      <c r="ARR220" s="1"/>
      <c r="ARS220" s="1"/>
      <c r="ART220" s="1"/>
      <c r="ARU220" s="1"/>
      <c r="ARV220" s="1"/>
      <c r="ARW220" s="1"/>
      <c r="ARX220" s="1"/>
      <c r="ARY220" s="1"/>
      <c r="ARZ220" s="1"/>
      <c r="ASA220" s="1"/>
      <c r="ASB220" s="1"/>
      <c r="ASC220" s="1"/>
      <c r="ASD220" s="1"/>
      <c r="ASE220" s="1"/>
      <c r="ASF220" s="1"/>
      <c r="ASG220" s="1"/>
      <c r="ASH220" s="1"/>
      <c r="ASI220" s="1"/>
      <c r="ASJ220" s="1"/>
      <c r="ASK220" s="1"/>
      <c r="ASL220" s="1"/>
      <c r="ASM220" s="1"/>
      <c r="ASN220" s="1"/>
      <c r="ASO220" s="1"/>
      <c r="ASP220" s="1"/>
      <c r="ASQ220" s="1"/>
      <c r="ASR220" s="1"/>
      <c r="ASS220" s="1"/>
      <c r="AST220" s="1"/>
      <c r="ASU220" s="1"/>
      <c r="ASV220" s="1"/>
      <c r="ASW220" s="1"/>
      <c r="ASX220" s="1"/>
      <c r="ASY220" s="1"/>
      <c r="ASZ220" s="1"/>
      <c r="ATA220" s="1"/>
      <c r="ATB220" s="1"/>
      <c r="ATC220" s="1"/>
      <c r="ATD220" s="1"/>
      <c r="ATE220" s="1"/>
      <c r="ATF220" s="1"/>
      <c r="ATG220" s="1"/>
      <c r="ATH220" s="1"/>
      <c r="ATI220" s="1"/>
      <c r="ATJ220" s="1"/>
      <c r="ATK220" s="1"/>
      <c r="ATL220" s="1"/>
      <c r="ATM220" s="1"/>
      <c r="ATN220" s="1"/>
      <c r="ATO220" s="1"/>
      <c r="ATP220" s="1"/>
      <c r="ATQ220" s="1"/>
      <c r="ATR220" s="1"/>
      <c r="ATS220" s="1"/>
      <c r="ATT220" s="1"/>
      <c r="ATU220" s="1"/>
      <c r="ATV220" s="1"/>
      <c r="ATW220" s="1"/>
      <c r="ATX220" s="1"/>
      <c r="ATY220" s="1"/>
      <c r="ATZ220" s="1"/>
      <c r="AUA220" s="1"/>
      <c r="AUB220" s="1"/>
      <c r="AUC220" s="1"/>
      <c r="AUD220" s="1"/>
      <c r="AUE220" s="1"/>
      <c r="AUF220" s="1"/>
      <c r="AUG220" s="1"/>
      <c r="AUH220" s="1"/>
      <c r="AUI220" s="1"/>
      <c r="AUJ220" s="1"/>
      <c r="AUK220" s="1"/>
    </row>
    <row r="221" spans="1:1233" s="519" customFormat="1" ht="14.25">
      <c r="A221" s="53"/>
      <c r="B221" s="98" t="str">
        <f>IF('Client Info'!$F$128="Yes",'Client Info'!$F$61,"N/A")</f>
        <v>N/A</v>
      </c>
      <c r="C221" s="99" t="str">
        <f>IF(B221="ISO 45001",'Client Info'!$B128,"N/A")</f>
        <v>N/A</v>
      </c>
      <c r="D221" s="182"/>
      <c r="E221" s="839">
        <f>'Effective Employees'!F207</f>
        <v>0</v>
      </c>
      <c r="F221" s="831"/>
      <c r="G221" s="840">
        <f>BP$378</f>
        <v>0</v>
      </c>
      <c r="H221" s="840">
        <f ca="1">(1/3)*BP378*T221*V221*X221*Z221</f>
        <v>0</v>
      </c>
      <c r="I221" s="840">
        <f ca="1">(2/3)*BP378*T221*V221*X221*Z221</f>
        <v>0</v>
      </c>
      <c r="J221" s="840" t="e">
        <f ca="1">BP379*T221*V221*X221*Z221/$AA$10</f>
        <v>#N/A</v>
      </c>
      <c r="K221" s="840">
        <f>IF($K$19="",0,BP379*T221*V221*X221*Z221/$AA$10)</f>
        <v>0</v>
      </c>
      <c r="L221" s="840">
        <f>IF($L$19="",0,BP379*T221*V221*X221*Z221/$AA$10)</f>
        <v>0</v>
      </c>
      <c r="M221" s="841" t="e">
        <f ca="1">IF($M$19="",0,BP379*T221*V221*X221*Z221/$AA$10)</f>
        <v>#N/A</v>
      </c>
      <c r="N221" s="841" t="e">
        <f ca="1">BP379*T221*V221*X221*Z221/$AA$10</f>
        <v>#N/A</v>
      </c>
      <c r="O221" s="842">
        <f ca="1">BP380*T221*V221*X221*Z221</f>
        <v>0</v>
      </c>
      <c r="P221" s="53"/>
      <c r="Q221" s="53"/>
      <c r="R221" s="67"/>
      <c r="S221" s="709">
        <f>1</f>
        <v>1</v>
      </c>
      <c r="T221" s="709">
        <f t="shared" si="142"/>
        <v>1</v>
      </c>
      <c r="U221" s="710">
        <f ca="1">'Adjustment Factors'!BC576</f>
        <v>0</v>
      </c>
      <c r="V221" s="711">
        <f t="shared" ca="1" si="143"/>
        <v>1</v>
      </c>
      <c r="W221" s="712">
        <f>-'Client Info'!$C$55/100</f>
        <v>0</v>
      </c>
      <c r="X221" s="712">
        <f t="shared" si="144"/>
        <v>1</v>
      </c>
      <c r="Y221" s="712">
        <f>IF(Overview!$C$15="Yes",1,0)</f>
        <v>0</v>
      </c>
      <c r="Z221" s="712">
        <f>IF(Y221=1,IF('Integrated Reduction'!$C$29="",1,('Integrated Reduction'!$C$29/100+1)),1)</f>
        <v>1</v>
      </c>
      <c r="AA221" s="712">
        <f>IF(Sampling!F229="Yes",1,0)</f>
        <v>0</v>
      </c>
      <c r="AB221" s="712">
        <f>IF(Sampling!L229="Yes",1,0)</f>
        <v>0</v>
      </c>
      <c r="AC221" s="712">
        <f>IF(Sampling!G229="Yes",1,0)</f>
        <v>0</v>
      </c>
      <c r="AD221" s="712">
        <f>IF(Sampling!H229="Yes",1,0)</f>
        <v>0</v>
      </c>
      <c r="AE221" s="712">
        <f>IF(Sampling!I229="Yes",1,0)</f>
        <v>0</v>
      </c>
      <c r="AF221" s="712">
        <f>IF(Sampling!J229="Yes",1,0)</f>
        <v>0</v>
      </c>
      <c r="AG221" s="713">
        <f>IF(Sampling!K229="Yes",1,0)</f>
        <v>0</v>
      </c>
      <c r="AH221" s="792">
        <f t="shared" ca="1" si="155"/>
        <v>0</v>
      </c>
      <c r="AI221" s="792">
        <f t="shared" ca="1" si="150"/>
        <v>0</v>
      </c>
      <c r="AJ221" s="792" t="e">
        <f t="shared" ca="1" si="14"/>
        <v>#N/A</v>
      </c>
      <c r="AK221" s="792">
        <f t="shared" si="151"/>
        <v>0</v>
      </c>
      <c r="AL221" s="792">
        <f t="shared" si="152"/>
        <v>0</v>
      </c>
      <c r="AM221" s="792" t="e">
        <f t="shared" ca="1" si="153"/>
        <v>#N/A</v>
      </c>
      <c r="AN221" s="792" t="e">
        <f t="shared" ca="1" si="154"/>
        <v>#N/A</v>
      </c>
      <c r="AO221" s="792">
        <f t="shared" ca="1" si="156"/>
        <v>0</v>
      </c>
      <c r="AP221" s="792">
        <f t="shared" ca="1" si="157"/>
        <v>0</v>
      </c>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c r="ADD221" s="1"/>
      <c r="ADE221" s="1"/>
      <c r="ADF221" s="1"/>
      <c r="ADG221" s="1"/>
      <c r="ADH221" s="1"/>
      <c r="ADI221" s="1"/>
      <c r="ADJ221" s="1"/>
      <c r="ADK221" s="1"/>
      <c r="ADL221" s="1"/>
      <c r="ADM221" s="1"/>
      <c r="ADN221" s="1"/>
      <c r="ADO221" s="1"/>
      <c r="ADP221" s="1"/>
      <c r="ADQ221" s="1"/>
      <c r="ADR221" s="1"/>
      <c r="ADS221" s="1"/>
      <c r="ADT221" s="1"/>
      <c r="ADU221" s="1"/>
      <c r="ADV221" s="1"/>
      <c r="ADW221" s="1"/>
      <c r="ADX221" s="1"/>
      <c r="ADY221" s="1"/>
      <c r="ADZ221" s="1"/>
      <c r="AEA221" s="1"/>
      <c r="AEB221" s="1"/>
      <c r="AEC221" s="1"/>
      <c r="AED221" s="1"/>
      <c r="AEE221" s="1"/>
      <c r="AEF221" s="1"/>
      <c r="AEG221" s="1"/>
      <c r="AEH221" s="1"/>
      <c r="AEI221" s="1"/>
      <c r="AEJ221" s="1"/>
      <c r="AEK221" s="1"/>
      <c r="AEL221" s="1"/>
      <c r="AEM221" s="1"/>
      <c r="AEN221" s="1"/>
      <c r="AEO221" s="1"/>
      <c r="AEP221" s="1"/>
      <c r="AEQ221" s="1"/>
      <c r="AER221" s="1"/>
      <c r="AES221" s="1"/>
      <c r="AET221" s="1"/>
      <c r="AEU221" s="1"/>
      <c r="AEV221" s="1"/>
      <c r="AEW221" s="1"/>
      <c r="AEX221" s="1"/>
      <c r="AEY221" s="1"/>
      <c r="AEZ221" s="1"/>
      <c r="AFA221" s="1"/>
      <c r="AFB221" s="1"/>
      <c r="AFC221" s="1"/>
      <c r="AFD221" s="1"/>
      <c r="AFE221" s="1"/>
      <c r="AFF221" s="1"/>
      <c r="AFG221" s="1"/>
      <c r="AFH221" s="1"/>
      <c r="AFI221" s="1"/>
      <c r="AFJ221" s="1"/>
      <c r="AFK221" s="1"/>
      <c r="AFL221" s="1"/>
      <c r="AFM221" s="1"/>
      <c r="AFN221" s="1"/>
      <c r="AFO221" s="1"/>
      <c r="AFP221" s="1"/>
      <c r="AFQ221" s="1"/>
      <c r="AFR221" s="1"/>
      <c r="AFS221" s="1"/>
      <c r="AFT221" s="1"/>
      <c r="AFU221" s="1"/>
      <c r="AFV221" s="1"/>
      <c r="AFW221" s="1"/>
      <c r="AFX221" s="1"/>
      <c r="AFY221" s="1"/>
      <c r="AFZ221" s="1"/>
      <c r="AGA221" s="1"/>
      <c r="AGB221" s="1"/>
      <c r="AGC221" s="1"/>
      <c r="AGD221" s="1"/>
      <c r="AGE221" s="1"/>
      <c r="AGF221" s="1"/>
      <c r="AGG221" s="1"/>
      <c r="AGH221" s="1"/>
      <c r="AGI221" s="1"/>
      <c r="AGJ221" s="1"/>
      <c r="AGK221" s="1"/>
      <c r="AGL221" s="1"/>
      <c r="AGM221" s="1"/>
      <c r="AGN221" s="1"/>
      <c r="AGO221" s="1"/>
      <c r="AGP221" s="1"/>
      <c r="AGQ221" s="1"/>
      <c r="AGR221" s="1"/>
      <c r="AGS221" s="1"/>
      <c r="AGT221" s="1"/>
      <c r="AGU221" s="1"/>
      <c r="AGV221" s="1"/>
      <c r="AGW221" s="1"/>
      <c r="AGX221" s="1"/>
      <c r="AGY221" s="1"/>
      <c r="AGZ221" s="1"/>
      <c r="AHA221" s="1"/>
      <c r="AHB221" s="1"/>
      <c r="AHC221" s="1"/>
      <c r="AHD221" s="1"/>
      <c r="AHE221" s="1"/>
      <c r="AHF221" s="1"/>
      <c r="AHG221" s="1"/>
      <c r="AHH221" s="1"/>
      <c r="AHI221" s="1"/>
      <c r="AHJ221" s="1"/>
      <c r="AHK221" s="1"/>
      <c r="AHL221" s="1"/>
      <c r="AHM221" s="1"/>
      <c r="AHN221" s="1"/>
      <c r="AHO221" s="1"/>
      <c r="AHP221" s="1"/>
      <c r="AHQ221" s="1"/>
      <c r="AHR221" s="1"/>
      <c r="AHS221" s="1"/>
      <c r="AHT221" s="1"/>
      <c r="AHU221" s="1"/>
      <c r="AHV221" s="1"/>
      <c r="AHW221" s="1"/>
      <c r="AHX221" s="1"/>
      <c r="AHY221" s="1"/>
      <c r="AHZ221" s="1"/>
      <c r="AIA221" s="1"/>
      <c r="AIB221" s="1"/>
      <c r="AIC221" s="1"/>
      <c r="AID221" s="1"/>
      <c r="AIE221" s="1"/>
      <c r="AIF221" s="1"/>
      <c r="AIG221" s="1"/>
      <c r="AIH221" s="1"/>
      <c r="AII221" s="1"/>
      <c r="AIJ221" s="1"/>
      <c r="AIK221" s="1"/>
      <c r="AIL221" s="1"/>
      <c r="AIM221" s="1"/>
      <c r="AIN221" s="1"/>
      <c r="AIO221" s="1"/>
      <c r="AIP221" s="1"/>
      <c r="AIQ221" s="1"/>
      <c r="AIR221" s="1"/>
      <c r="AIS221" s="1"/>
      <c r="AIT221" s="1"/>
      <c r="AIU221" s="1"/>
      <c r="AIV221" s="1"/>
      <c r="AIW221" s="1"/>
      <c r="AIX221" s="1"/>
      <c r="AIY221" s="1"/>
      <c r="AIZ221" s="1"/>
      <c r="AJA221" s="1"/>
      <c r="AJB221" s="1"/>
      <c r="AJC221" s="1"/>
      <c r="AJD221" s="1"/>
      <c r="AJE221" s="1"/>
      <c r="AJF221" s="1"/>
      <c r="AJG221" s="1"/>
      <c r="AJH221" s="1"/>
      <c r="AJI221" s="1"/>
      <c r="AJJ221" s="1"/>
      <c r="AJK221" s="1"/>
      <c r="AJL221" s="1"/>
      <c r="AJM221" s="1"/>
      <c r="AJN221" s="1"/>
      <c r="AJO221" s="1"/>
      <c r="AJP221" s="1"/>
      <c r="AJQ221" s="1"/>
      <c r="AJR221" s="1"/>
      <c r="AJS221" s="1"/>
      <c r="AJT221" s="1"/>
      <c r="AJU221" s="1"/>
      <c r="AJV221" s="1"/>
      <c r="AJW221" s="1"/>
      <c r="AJX221" s="1"/>
      <c r="AJY221" s="1"/>
      <c r="AJZ221" s="1"/>
      <c r="AKA221" s="1"/>
      <c r="AKB221" s="1"/>
      <c r="AKC221" s="1"/>
      <c r="AKD221" s="1"/>
      <c r="AKE221" s="1"/>
      <c r="AKF221" s="1"/>
      <c r="AKG221" s="1"/>
      <c r="AKH221" s="1"/>
      <c r="AKI221" s="1"/>
      <c r="AKJ221" s="1"/>
      <c r="AKK221" s="1"/>
      <c r="AKL221" s="1"/>
      <c r="AKM221" s="1"/>
      <c r="AKN221" s="1"/>
      <c r="AKO221" s="1"/>
      <c r="AKP221" s="1"/>
      <c r="AKQ221" s="1"/>
      <c r="AKR221" s="1"/>
      <c r="AKS221" s="1"/>
      <c r="AKT221" s="1"/>
      <c r="AKU221" s="1"/>
      <c r="AKV221" s="1"/>
      <c r="AKW221" s="1"/>
      <c r="AKX221" s="1"/>
      <c r="AKY221" s="1"/>
      <c r="AKZ221" s="1"/>
      <c r="ALA221" s="1"/>
      <c r="ALB221" s="1"/>
      <c r="ALC221" s="1"/>
      <c r="ALD221" s="1"/>
      <c r="ALE221" s="1"/>
      <c r="ALF221" s="1"/>
      <c r="ALG221" s="1"/>
      <c r="ALH221" s="1"/>
      <c r="ALI221" s="1"/>
      <c r="ALJ221" s="1"/>
      <c r="ALK221" s="1"/>
      <c r="ALL221" s="1"/>
      <c r="ALM221" s="1"/>
      <c r="ALN221" s="1"/>
      <c r="ALO221" s="1"/>
      <c r="ALP221" s="1"/>
      <c r="ALQ221" s="1"/>
      <c r="ALR221" s="1"/>
      <c r="ALS221" s="1"/>
      <c r="ALT221" s="1"/>
      <c r="ALU221" s="1"/>
      <c r="ALV221" s="1"/>
      <c r="ALW221" s="1"/>
      <c r="ALX221" s="1"/>
      <c r="ALY221" s="1"/>
      <c r="ALZ221" s="1"/>
      <c r="AMA221" s="1"/>
      <c r="AMB221" s="1"/>
      <c r="AMC221" s="1"/>
      <c r="AMD221" s="1"/>
      <c r="AME221" s="1"/>
      <c r="AMF221" s="1"/>
      <c r="AMG221" s="1"/>
      <c r="AMH221" s="1"/>
      <c r="AMI221" s="1"/>
      <c r="AMJ221" s="1"/>
      <c r="AMK221" s="1"/>
      <c r="AML221" s="1"/>
      <c r="AMM221" s="1"/>
      <c r="AMN221" s="1"/>
      <c r="AMO221" s="1"/>
      <c r="AMP221" s="1"/>
      <c r="AMQ221" s="1"/>
      <c r="AMR221" s="1"/>
      <c r="AMS221" s="1"/>
      <c r="AMT221" s="1"/>
      <c r="AMU221" s="1"/>
      <c r="AMV221" s="1"/>
      <c r="AMW221" s="1"/>
      <c r="AMX221" s="1"/>
      <c r="AMY221" s="1"/>
      <c r="AMZ221" s="1"/>
      <c r="ANA221" s="1"/>
      <c r="ANB221" s="1"/>
      <c r="ANC221" s="1"/>
      <c r="AND221" s="1"/>
      <c r="ANE221" s="1"/>
      <c r="ANF221" s="1"/>
      <c r="ANG221" s="1"/>
      <c r="ANH221" s="1"/>
      <c r="ANI221" s="1"/>
      <c r="ANJ221" s="1"/>
      <c r="ANK221" s="1"/>
      <c r="ANL221" s="1"/>
      <c r="ANM221" s="1"/>
      <c r="ANN221" s="1"/>
      <c r="ANO221" s="1"/>
      <c r="ANP221" s="1"/>
      <c r="ANQ221" s="1"/>
      <c r="ANR221" s="1"/>
      <c r="ANS221" s="1"/>
      <c r="ANT221" s="1"/>
      <c r="ANU221" s="1"/>
      <c r="ANV221" s="1"/>
      <c r="ANW221" s="1"/>
      <c r="ANX221" s="1"/>
      <c r="ANY221" s="1"/>
      <c r="ANZ221" s="1"/>
      <c r="AOA221" s="1"/>
      <c r="AOB221" s="1"/>
      <c r="AOC221" s="1"/>
      <c r="AOD221" s="1"/>
      <c r="AOE221" s="1"/>
      <c r="AOF221" s="1"/>
      <c r="AOG221" s="1"/>
      <c r="AOH221" s="1"/>
      <c r="AOI221" s="1"/>
      <c r="AOJ221" s="1"/>
      <c r="AOK221" s="1"/>
      <c r="AOL221" s="1"/>
      <c r="AOM221" s="1"/>
      <c r="AON221" s="1"/>
      <c r="AOO221" s="1"/>
      <c r="AOP221" s="1"/>
      <c r="AOQ221" s="1"/>
      <c r="AOR221" s="1"/>
      <c r="AOS221" s="1"/>
      <c r="AOT221" s="1"/>
      <c r="AOU221" s="1"/>
      <c r="AOV221" s="1"/>
      <c r="AOW221" s="1"/>
      <c r="AOX221" s="1"/>
      <c r="AOY221" s="1"/>
      <c r="AOZ221" s="1"/>
      <c r="APA221" s="1"/>
      <c r="APB221" s="1"/>
      <c r="APC221" s="1"/>
      <c r="APD221" s="1"/>
      <c r="APE221" s="1"/>
      <c r="APF221" s="1"/>
      <c r="APG221" s="1"/>
      <c r="APH221" s="1"/>
      <c r="API221" s="1"/>
      <c r="APJ221" s="1"/>
      <c r="APK221" s="1"/>
      <c r="APL221" s="1"/>
      <c r="APM221" s="1"/>
      <c r="APN221" s="1"/>
      <c r="APO221" s="1"/>
      <c r="APP221" s="1"/>
      <c r="APQ221" s="1"/>
      <c r="APR221" s="1"/>
      <c r="APS221" s="1"/>
      <c r="APT221" s="1"/>
      <c r="APU221" s="1"/>
      <c r="APV221" s="1"/>
      <c r="APW221" s="1"/>
      <c r="APX221" s="1"/>
      <c r="APY221" s="1"/>
      <c r="APZ221" s="1"/>
      <c r="AQA221" s="1"/>
      <c r="AQB221" s="1"/>
      <c r="AQC221" s="1"/>
      <c r="AQD221" s="1"/>
      <c r="AQE221" s="1"/>
      <c r="AQF221" s="1"/>
      <c r="AQG221" s="1"/>
      <c r="AQH221" s="1"/>
      <c r="AQI221" s="1"/>
      <c r="AQJ221" s="1"/>
      <c r="AQK221" s="1"/>
      <c r="AQL221" s="1"/>
      <c r="AQM221" s="1"/>
      <c r="AQN221" s="1"/>
      <c r="AQO221" s="1"/>
      <c r="AQP221" s="1"/>
      <c r="AQQ221" s="1"/>
      <c r="AQR221" s="1"/>
      <c r="AQS221" s="1"/>
      <c r="AQT221" s="1"/>
      <c r="AQU221" s="1"/>
      <c r="AQV221" s="1"/>
      <c r="AQW221" s="1"/>
      <c r="AQX221" s="1"/>
      <c r="AQY221" s="1"/>
      <c r="AQZ221" s="1"/>
      <c r="ARA221" s="1"/>
      <c r="ARB221" s="1"/>
      <c r="ARC221" s="1"/>
      <c r="ARD221" s="1"/>
      <c r="ARE221" s="1"/>
      <c r="ARF221" s="1"/>
      <c r="ARG221" s="1"/>
      <c r="ARH221" s="1"/>
      <c r="ARI221" s="1"/>
      <c r="ARJ221" s="1"/>
      <c r="ARK221" s="1"/>
      <c r="ARL221" s="1"/>
      <c r="ARM221" s="1"/>
      <c r="ARN221" s="1"/>
      <c r="ARO221" s="1"/>
      <c r="ARP221" s="1"/>
      <c r="ARQ221" s="1"/>
      <c r="ARR221" s="1"/>
      <c r="ARS221" s="1"/>
      <c r="ART221" s="1"/>
      <c r="ARU221" s="1"/>
      <c r="ARV221" s="1"/>
      <c r="ARW221" s="1"/>
      <c r="ARX221" s="1"/>
      <c r="ARY221" s="1"/>
      <c r="ARZ221" s="1"/>
      <c r="ASA221" s="1"/>
      <c r="ASB221" s="1"/>
      <c r="ASC221" s="1"/>
      <c r="ASD221" s="1"/>
      <c r="ASE221" s="1"/>
      <c r="ASF221" s="1"/>
      <c r="ASG221" s="1"/>
      <c r="ASH221" s="1"/>
      <c r="ASI221" s="1"/>
      <c r="ASJ221" s="1"/>
      <c r="ASK221" s="1"/>
      <c r="ASL221" s="1"/>
      <c r="ASM221" s="1"/>
      <c r="ASN221" s="1"/>
      <c r="ASO221" s="1"/>
      <c r="ASP221" s="1"/>
      <c r="ASQ221" s="1"/>
      <c r="ASR221" s="1"/>
      <c r="ASS221" s="1"/>
      <c r="AST221" s="1"/>
      <c r="ASU221" s="1"/>
      <c r="ASV221" s="1"/>
      <c r="ASW221" s="1"/>
      <c r="ASX221" s="1"/>
      <c r="ASY221" s="1"/>
      <c r="ASZ221" s="1"/>
      <c r="ATA221" s="1"/>
      <c r="ATB221" s="1"/>
      <c r="ATC221" s="1"/>
      <c r="ATD221" s="1"/>
      <c r="ATE221" s="1"/>
      <c r="ATF221" s="1"/>
      <c r="ATG221" s="1"/>
      <c r="ATH221" s="1"/>
      <c r="ATI221" s="1"/>
      <c r="ATJ221" s="1"/>
      <c r="ATK221" s="1"/>
      <c r="ATL221" s="1"/>
      <c r="ATM221" s="1"/>
      <c r="ATN221" s="1"/>
      <c r="ATO221" s="1"/>
      <c r="ATP221" s="1"/>
      <c r="ATQ221" s="1"/>
      <c r="ATR221" s="1"/>
      <c r="ATS221" s="1"/>
      <c r="ATT221" s="1"/>
      <c r="ATU221" s="1"/>
      <c r="ATV221" s="1"/>
      <c r="ATW221" s="1"/>
      <c r="ATX221" s="1"/>
      <c r="ATY221" s="1"/>
      <c r="ATZ221" s="1"/>
      <c r="AUA221" s="1"/>
      <c r="AUB221" s="1"/>
      <c r="AUC221" s="1"/>
      <c r="AUD221" s="1"/>
      <c r="AUE221" s="1"/>
      <c r="AUF221" s="1"/>
      <c r="AUG221" s="1"/>
      <c r="AUH221" s="1"/>
      <c r="AUI221" s="1"/>
      <c r="AUJ221" s="1"/>
      <c r="AUK221" s="1"/>
    </row>
    <row r="222" spans="1:1233" s="519" customFormat="1" ht="14.25">
      <c r="A222" s="53"/>
      <c r="B222" s="95" t="str">
        <f>IF('Client Info'!$D$129="Yes",'Client Info'!$D$61,"N/A")</f>
        <v>N/A</v>
      </c>
      <c r="C222" s="96" t="str">
        <f>IF(B222="ISO 9001",'Client Info'!$B129,"N/A")</f>
        <v>N/A</v>
      </c>
      <c r="D222" s="180"/>
      <c r="E222" s="843">
        <f>'Effective Employees'!F208</f>
        <v>0</v>
      </c>
      <c r="F222" s="831"/>
      <c r="G222" s="832">
        <f>BQ$345</f>
        <v>0</v>
      </c>
      <c r="H222" s="832">
        <f ca="1">(1/3)*BQ345*T222*V222*X222*Z222</f>
        <v>0</v>
      </c>
      <c r="I222" s="832">
        <f ca="1">(2/3)*BQ345*T222*V222*X222*Z222</f>
        <v>0</v>
      </c>
      <c r="J222" s="832" t="e">
        <f ca="1">BQ346*T222*V222*X222*Z222/$AA$10</f>
        <v>#N/A</v>
      </c>
      <c r="K222" s="832">
        <f>IF($K$19="",0,BQ346*T222*V222*X222*Z222/$AA$10)</f>
        <v>0</v>
      </c>
      <c r="L222" s="832">
        <f>IF($L$19="",0,BQ346*T222*V222*X222*Z222/$AA$10)</f>
        <v>0</v>
      </c>
      <c r="M222" s="833" t="e">
        <f ca="1">IF($M$19="",0,BQ346*T222*V222*X222*Z222/$AA$10)</f>
        <v>#N/A</v>
      </c>
      <c r="N222" s="844" t="e">
        <f ca="1">BQ346*T222*V222*X222*Z222/$AA$10</f>
        <v>#N/A</v>
      </c>
      <c r="O222" s="436">
        <f ca="1">BQ347*T222*V222*X222*Z222</f>
        <v>0</v>
      </c>
      <c r="P222" s="53"/>
      <c r="Q222" s="53"/>
      <c r="R222" s="67"/>
      <c r="S222" s="702">
        <f>1</f>
        <v>1</v>
      </c>
      <c r="T222" s="702">
        <f t="shared" si="142"/>
        <v>1</v>
      </c>
      <c r="U222" s="703">
        <f ca="1">'Adjustment Factors'!AA577</f>
        <v>0</v>
      </c>
      <c r="V222" s="704">
        <f t="shared" ca="1" si="143"/>
        <v>1</v>
      </c>
      <c r="W222" s="705">
        <f>-'Client Info'!$C$55/100</f>
        <v>0</v>
      </c>
      <c r="X222" s="705">
        <f t="shared" si="144"/>
        <v>1</v>
      </c>
      <c r="Y222" s="705">
        <f>IF(Overview!$C$13="Yes",1,0)</f>
        <v>0</v>
      </c>
      <c r="Z222" s="705">
        <f>IF(Y222=1,IF('Integrated Reduction'!$C$29="",1,('Integrated Reduction'!$C$29/100+1)),1)</f>
        <v>1</v>
      </c>
      <c r="AA222" s="705">
        <f>IF(Sampling!F230="Yes",1,0)</f>
        <v>0</v>
      </c>
      <c r="AB222" s="705">
        <f>IF(Sampling!L230="Yes",1,0)</f>
        <v>0</v>
      </c>
      <c r="AC222" s="705">
        <f>IF(Sampling!G230="Yes",1,0)</f>
        <v>0</v>
      </c>
      <c r="AD222" s="705">
        <f>IF(Sampling!H230="Yes",1,0)</f>
        <v>0</v>
      </c>
      <c r="AE222" s="705">
        <f>IF(Sampling!I230="Yes",1,0)</f>
        <v>0</v>
      </c>
      <c r="AF222" s="705">
        <f>IF(Sampling!J230="Yes",1,0)</f>
        <v>0</v>
      </c>
      <c r="AG222" s="706">
        <f>IF(Sampling!K230="Yes",1,0)</f>
        <v>0</v>
      </c>
      <c r="AH222" s="790">
        <f t="shared" ca="1" si="155"/>
        <v>0</v>
      </c>
      <c r="AI222" s="790">
        <f t="shared" ca="1" si="150"/>
        <v>0</v>
      </c>
      <c r="AJ222" s="790" t="e">
        <f t="shared" ca="1" si="14"/>
        <v>#N/A</v>
      </c>
      <c r="AK222" s="790">
        <f t="shared" si="151"/>
        <v>0</v>
      </c>
      <c r="AL222" s="790">
        <f t="shared" si="152"/>
        <v>0</v>
      </c>
      <c r="AM222" s="790" t="e">
        <f t="shared" ca="1" si="153"/>
        <v>#N/A</v>
      </c>
      <c r="AN222" s="790" t="e">
        <f t="shared" ca="1" si="154"/>
        <v>#N/A</v>
      </c>
      <c r="AO222" s="790">
        <f t="shared" ca="1" si="156"/>
        <v>0</v>
      </c>
      <c r="AP222" s="790">
        <f t="shared" ca="1" si="157"/>
        <v>0</v>
      </c>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c r="ADD222" s="1"/>
      <c r="ADE222" s="1"/>
      <c r="ADF222" s="1"/>
      <c r="ADG222" s="1"/>
      <c r="ADH222" s="1"/>
      <c r="ADI222" s="1"/>
      <c r="ADJ222" s="1"/>
      <c r="ADK222" s="1"/>
      <c r="ADL222" s="1"/>
      <c r="ADM222" s="1"/>
      <c r="ADN222" s="1"/>
      <c r="ADO222" s="1"/>
      <c r="ADP222" s="1"/>
      <c r="ADQ222" s="1"/>
      <c r="ADR222" s="1"/>
      <c r="ADS222" s="1"/>
      <c r="ADT222" s="1"/>
      <c r="ADU222" s="1"/>
      <c r="ADV222" s="1"/>
      <c r="ADW222" s="1"/>
      <c r="ADX222" s="1"/>
      <c r="ADY222" s="1"/>
      <c r="ADZ222" s="1"/>
      <c r="AEA222" s="1"/>
      <c r="AEB222" s="1"/>
      <c r="AEC222" s="1"/>
      <c r="AED222" s="1"/>
      <c r="AEE222" s="1"/>
      <c r="AEF222" s="1"/>
      <c r="AEG222" s="1"/>
      <c r="AEH222" s="1"/>
      <c r="AEI222" s="1"/>
      <c r="AEJ222" s="1"/>
      <c r="AEK222" s="1"/>
      <c r="AEL222" s="1"/>
      <c r="AEM222" s="1"/>
      <c r="AEN222" s="1"/>
      <c r="AEO222" s="1"/>
      <c r="AEP222" s="1"/>
      <c r="AEQ222" s="1"/>
      <c r="AER222" s="1"/>
      <c r="AES222" s="1"/>
      <c r="AET222" s="1"/>
      <c r="AEU222" s="1"/>
      <c r="AEV222" s="1"/>
      <c r="AEW222" s="1"/>
      <c r="AEX222" s="1"/>
      <c r="AEY222" s="1"/>
      <c r="AEZ222" s="1"/>
      <c r="AFA222" s="1"/>
      <c r="AFB222" s="1"/>
      <c r="AFC222" s="1"/>
      <c r="AFD222" s="1"/>
      <c r="AFE222" s="1"/>
      <c r="AFF222" s="1"/>
      <c r="AFG222" s="1"/>
      <c r="AFH222" s="1"/>
      <c r="AFI222" s="1"/>
      <c r="AFJ222" s="1"/>
      <c r="AFK222" s="1"/>
      <c r="AFL222" s="1"/>
      <c r="AFM222" s="1"/>
      <c r="AFN222" s="1"/>
      <c r="AFO222" s="1"/>
      <c r="AFP222" s="1"/>
      <c r="AFQ222" s="1"/>
      <c r="AFR222" s="1"/>
      <c r="AFS222" s="1"/>
      <c r="AFT222" s="1"/>
      <c r="AFU222" s="1"/>
      <c r="AFV222" s="1"/>
      <c r="AFW222" s="1"/>
      <c r="AFX222" s="1"/>
      <c r="AFY222" s="1"/>
      <c r="AFZ222" s="1"/>
      <c r="AGA222" s="1"/>
      <c r="AGB222" s="1"/>
      <c r="AGC222" s="1"/>
      <c r="AGD222" s="1"/>
      <c r="AGE222" s="1"/>
      <c r="AGF222" s="1"/>
      <c r="AGG222" s="1"/>
      <c r="AGH222" s="1"/>
      <c r="AGI222" s="1"/>
      <c r="AGJ222" s="1"/>
      <c r="AGK222" s="1"/>
      <c r="AGL222" s="1"/>
      <c r="AGM222" s="1"/>
      <c r="AGN222" s="1"/>
      <c r="AGO222" s="1"/>
      <c r="AGP222" s="1"/>
      <c r="AGQ222" s="1"/>
      <c r="AGR222" s="1"/>
      <c r="AGS222" s="1"/>
      <c r="AGT222" s="1"/>
      <c r="AGU222" s="1"/>
      <c r="AGV222" s="1"/>
      <c r="AGW222" s="1"/>
      <c r="AGX222" s="1"/>
      <c r="AGY222" s="1"/>
      <c r="AGZ222" s="1"/>
      <c r="AHA222" s="1"/>
      <c r="AHB222" s="1"/>
      <c r="AHC222" s="1"/>
      <c r="AHD222" s="1"/>
      <c r="AHE222" s="1"/>
      <c r="AHF222" s="1"/>
      <c r="AHG222" s="1"/>
      <c r="AHH222" s="1"/>
      <c r="AHI222" s="1"/>
      <c r="AHJ222" s="1"/>
      <c r="AHK222" s="1"/>
      <c r="AHL222" s="1"/>
      <c r="AHM222" s="1"/>
      <c r="AHN222" s="1"/>
      <c r="AHO222" s="1"/>
      <c r="AHP222" s="1"/>
      <c r="AHQ222" s="1"/>
      <c r="AHR222" s="1"/>
      <c r="AHS222" s="1"/>
      <c r="AHT222" s="1"/>
      <c r="AHU222" s="1"/>
      <c r="AHV222" s="1"/>
      <c r="AHW222" s="1"/>
      <c r="AHX222" s="1"/>
      <c r="AHY222" s="1"/>
      <c r="AHZ222" s="1"/>
      <c r="AIA222" s="1"/>
      <c r="AIB222" s="1"/>
      <c r="AIC222" s="1"/>
      <c r="AID222" s="1"/>
      <c r="AIE222" s="1"/>
      <c r="AIF222" s="1"/>
      <c r="AIG222" s="1"/>
      <c r="AIH222" s="1"/>
      <c r="AII222" s="1"/>
      <c r="AIJ222" s="1"/>
      <c r="AIK222" s="1"/>
      <c r="AIL222" s="1"/>
      <c r="AIM222" s="1"/>
      <c r="AIN222" s="1"/>
      <c r="AIO222" s="1"/>
      <c r="AIP222" s="1"/>
      <c r="AIQ222" s="1"/>
      <c r="AIR222" s="1"/>
      <c r="AIS222" s="1"/>
      <c r="AIT222" s="1"/>
      <c r="AIU222" s="1"/>
      <c r="AIV222" s="1"/>
      <c r="AIW222" s="1"/>
      <c r="AIX222" s="1"/>
      <c r="AIY222" s="1"/>
      <c r="AIZ222" s="1"/>
      <c r="AJA222" s="1"/>
      <c r="AJB222" s="1"/>
      <c r="AJC222" s="1"/>
      <c r="AJD222" s="1"/>
      <c r="AJE222" s="1"/>
      <c r="AJF222" s="1"/>
      <c r="AJG222" s="1"/>
      <c r="AJH222" s="1"/>
      <c r="AJI222" s="1"/>
      <c r="AJJ222" s="1"/>
      <c r="AJK222" s="1"/>
      <c r="AJL222" s="1"/>
      <c r="AJM222" s="1"/>
      <c r="AJN222" s="1"/>
      <c r="AJO222" s="1"/>
      <c r="AJP222" s="1"/>
      <c r="AJQ222" s="1"/>
      <c r="AJR222" s="1"/>
      <c r="AJS222" s="1"/>
      <c r="AJT222" s="1"/>
      <c r="AJU222" s="1"/>
      <c r="AJV222" s="1"/>
      <c r="AJW222" s="1"/>
      <c r="AJX222" s="1"/>
      <c r="AJY222" s="1"/>
      <c r="AJZ222" s="1"/>
      <c r="AKA222" s="1"/>
      <c r="AKB222" s="1"/>
      <c r="AKC222" s="1"/>
      <c r="AKD222" s="1"/>
      <c r="AKE222" s="1"/>
      <c r="AKF222" s="1"/>
      <c r="AKG222" s="1"/>
      <c r="AKH222" s="1"/>
      <c r="AKI222" s="1"/>
      <c r="AKJ222" s="1"/>
      <c r="AKK222" s="1"/>
      <c r="AKL222" s="1"/>
      <c r="AKM222" s="1"/>
      <c r="AKN222" s="1"/>
      <c r="AKO222" s="1"/>
      <c r="AKP222" s="1"/>
      <c r="AKQ222" s="1"/>
      <c r="AKR222" s="1"/>
      <c r="AKS222" s="1"/>
      <c r="AKT222" s="1"/>
      <c r="AKU222" s="1"/>
      <c r="AKV222" s="1"/>
      <c r="AKW222" s="1"/>
      <c r="AKX222" s="1"/>
      <c r="AKY222" s="1"/>
      <c r="AKZ222" s="1"/>
      <c r="ALA222" s="1"/>
      <c r="ALB222" s="1"/>
      <c r="ALC222" s="1"/>
      <c r="ALD222" s="1"/>
      <c r="ALE222" s="1"/>
      <c r="ALF222" s="1"/>
      <c r="ALG222" s="1"/>
      <c r="ALH222" s="1"/>
      <c r="ALI222" s="1"/>
      <c r="ALJ222" s="1"/>
      <c r="ALK222" s="1"/>
      <c r="ALL222" s="1"/>
      <c r="ALM222" s="1"/>
      <c r="ALN222" s="1"/>
      <c r="ALO222" s="1"/>
      <c r="ALP222" s="1"/>
      <c r="ALQ222" s="1"/>
      <c r="ALR222" s="1"/>
      <c r="ALS222" s="1"/>
      <c r="ALT222" s="1"/>
      <c r="ALU222" s="1"/>
      <c r="ALV222" s="1"/>
      <c r="ALW222" s="1"/>
      <c r="ALX222" s="1"/>
      <c r="ALY222" s="1"/>
      <c r="ALZ222" s="1"/>
      <c r="AMA222" s="1"/>
      <c r="AMB222" s="1"/>
      <c r="AMC222" s="1"/>
      <c r="AMD222" s="1"/>
      <c r="AME222" s="1"/>
      <c r="AMF222" s="1"/>
      <c r="AMG222" s="1"/>
      <c r="AMH222" s="1"/>
      <c r="AMI222" s="1"/>
      <c r="AMJ222" s="1"/>
      <c r="AMK222" s="1"/>
      <c r="AML222" s="1"/>
      <c r="AMM222" s="1"/>
      <c r="AMN222" s="1"/>
      <c r="AMO222" s="1"/>
      <c r="AMP222" s="1"/>
      <c r="AMQ222" s="1"/>
      <c r="AMR222" s="1"/>
      <c r="AMS222" s="1"/>
      <c r="AMT222" s="1"/>
      <c r="AMU222" s="1"/>
      <c r="AMV222" s="1"/>
      <c r="AMW222" s="1"/>
      <c r="AMX222" s="1"/>
      <c r="AMY222" s="1"/>
      <c r="AMZ222" s="1"/>
      <c r="ANA222" s="1"/>
      <c r="ANB222" s="1"/>
      <c r="ANC222" s="1"/>
      <c r="AND222" s="1"/>
      <c r="ANE222" s="1"/>
      <c r="ANF222" s="1"/>
      <c r="ANG222" s="1"/>
      <c r="ANH222" s="1"/>
      <c r="ANI222" s="1"/>
      <c r="ANJ222" s="1"/>
      <c r="ANK222" s="1"/>
      <c r="ANL222" s="1"/>
      <c r="ANM222" s="1"/>
      <c r="ANN222" s="1"/>
      <c r="ANO222" s="1"/>
      <c r="ANP222" s="1"/>
      <c r="ANQ222" s="1"/>
      <c r="ANR222" s="1"/>
      <c r="ANS222" s="1"/>
      <c r="ANT222" s="1"/>
      <c r="ANU222" s="1"/>
      <c r="ANV222" s="1"/>
      <c r="ANW222" s="1"/>
      <c r="ANX222" s="1"/>
      <c r="ANY222" s="1"/>
      <c r="ANZ222" s="1"/>
      <c r="AOA222" s="1"/>
      <c r="AOB222" s="1"/>
      <c r="AOC222" s="1"/>
      <c r="AOD222" s="1"/>
      <c r="AOE222" s="1"/>
      <c r="AOF222" s="1"/>
      <c r="AOG222" s="1"/>
      <c r="AOH222" s="1"/>
      <c r="AOI222" s="1"/>
      <c r="AOJ222" s="1"/>
      <c r="AOK222" s="1"/>
      <c r="AOL222" s="1"/>
      <c r="AOM222" s="1"/>
      <c r="AON222" s="1"/>
      <c r="AOO222" s="1"/>
      <c r="AOP222" s="1"/>
      <c r="AOQ222" s="1"/>
      <c r="AOR222" s="1"/>
      <c r="AOS222" s="1"/>
      <c r="AOT222" s="1"/>
      <c r="AOU222" s="1"/>
      <c r="AOV222" s="1"/>
      <c r="AOW222" s="1"/>
      <c r="AOX222" s="1"/>
      <c r="AOY222" s="1"/>
      <c r="AOZ222" s="1"/>
      <c r="APA222" s="1"/>
      <c r="APB222" s="1"/>
      <c r="APC222" s="1"/>
      <c r="APD222" s="1"/>
      <c r="APE222" s="1"/>
      <c r="APF222" s="1"/>
      <c r="APG222" s="1"/>
      <c r="APH222" s="1"/>
      <c r="API222" s="1"/>
      <c r="APJ222" s="1"/>
      <c r="APK222" s="1"/>
      <c r="APL222" s="1"/>
      <c r="APM222" s="1"/>
      <c r="APN222" s="1"/>
      <c r="APO222" s="1"/>
      <c r="APP222" s="1"/>
      <c r="APQ222" s="1"/>
      <c r="APR222" s="1"/>
      <c r="APS222" s="1"/>
      <c r="APT222" s="1"/>
      <c r="APU222" s="1"/>
      <c r="APV222" s="1"/>
      <c r="APW222" s="1"/>
      <c r="APX222" s="1"/>
      <c r="APY222" s="1"/>
      <c r="APZ222" s="1"/>
      <c r="AQA222" s="1"/>
      <c r="AQB222" s="1"/>
      <c r="AQC222" s="1"/>
      <c r="AQD222" s="1"/>
      <c r="AQE222" s="1"/>
      <c r="AQF222" s="1"/>
      <c r="AQG222" s="1"/>
      <c r="AQH222" s="1"/>
      <c r="AQI222" s="1"/>
      <c r="AQJ222" s="1"/>
      <c r="AQK222" s="1"/>
      <c r="AQL222" s="1"/>
      <c r="AQM222" s="1"/>
      <c r="AQN222" s="1"/>
      <c r="AQO222" s="1"/>
      <c r="AQP222" s="1"/>
      <c r="AQQ222" s="1"/>
      <c r="AQR222" s="1"/>
      <c r="AQS222" s="1"/>
      <c r="AQT222" s="1"/>
      <c r="AQU222" s="1"/>
      <c r="AQV222" s="1"/>
      <c r="AQW222" s="1"/>
      <c r="AQX222" s="1"/>
      <c r="AQY222" s="1"/>
      <c r="AQZ222" s="1"/>
      <c r="ARA222" s="1"/>
      <c r="ARB222" s="1"/>
      <c r="ARC222" s="1"/>
      <c r="ARD222" s="1"/>
      <c r="ARE222" s="1"/>
      <c r="ARF222" s="1"/>
      <c r="ARG222" s="1"/>
      <c r="ARH222" s="1"/>
      <c r="ARI222" s="1"/>
      <c r="ARJ222" s="1"/>
      <c r="ARK222" s="1"/>
      <c r="ARL222" s="1"/>
      <c r="ARM222" s="1"/>
      <c r="ARN222" s="1"/>
      <c r="ARO222" s="1"/>
      <c r="ARP222" s="1"/>
      <c r="ARQ222" s="1"/>
      <c r="ARR222" s="1"/>
      <c r="ARS222" s="1"/>
      <c r="ART222" s="1"/>
      <c r="ARU222" s="1"/>
      <c r="ARV222" s="1"/>
      <c r="ARW222" s="1"/>
      <c r="ARX222" s="1"/>
      <c r="ARY222" s="1"/>
      <c r="ARZ222" s="1"/>
      <c r="ASA222" s="1"/>
      <c r="ASB222" s="1"/>
      <c r="ASC222" s="1"/>
      <c r="ASD222" s="1"/>
      <c r="ASE222" s="1"/>
      <c r="ASF222" s="1"/>
      <c r="ASG222" s="1"/>
      <c r="ASH222" s="1"/>
      <c r="ASI222" s="1"/>
      <c r="ASJ222" s="1"/>
      <c r="ASK222" s="1"/>
      <c r="ASL222" s="1"/>
      <c r="ASM222" s="1"/>
      <c r="ASN222" s="1"/>
      <c r="ASO222" s="1"/>
      <c r="ASP222" s="1"/>
      <c r="ASQ222" s="1"/>
      <c r="ASR222" s="1"/>
      <c r="ASS222" s="1"/>
      <c r="AST222" s="1"/>
      <c r="ASU222" s="1"/>
      <c r="ASV222" s="1"/>
      <c r="ASW222" s="1"/>
      <c r="ASX222" s="1"/>
      <c r="ASY222" s="1"/>
      <c r="ASZ222" s="1"/>
      <c r="ATA222" s="1"/>
      <c r="ATB222" s="1"/>
      <c r="ATC222" s="1"/>
      <c r="ATD222" s="1"/>
      <c r="ATE222" s="1"/>
      <c r="ATF222" s="1"/>
      <c r="ATG222" s="1"/>
      <c r="ATH222" s="1"/>
      <c r="ATI222" s="1"/>
      <c r="ATJ222" s="1"/>
      <c r="ATK222" s="1"/>
      <c r="ATL222" s="1"/>
      <c r="ATM222" s="1"/>
      <c r="ATN222" s="1"/>
      <c r="ATO222" s="1"/>
      <c r="ATP222" s="1"/>
      <c r="ATQ222" s="1"/>
      <c r="ATR222" s="1"/>
      <c r="ATS222" s="1"/>
      <c r="ATT222" s="1"/>
      <c r="ATU222" s="1"/>
      <c r="ATV222" s="1"/>
      <c r="ATW222" s="1"/>
      <c r="ATX222" s="1"/>
      <c r="ATY222" s="1"/>
      <c r="ATZ222" s="1"/>
      <c r="AUA222" s="1"/>
      <c r="AUB222" s="1"/>
      <c r="AUC222" s="1"/>
      <c r="AUD222" s="1"/>
      <c r="AUE222" s="1"/>
      <c r="AUF222" s="1"/>
      <c r="AUG222" s="1"/>
      <c r="AUH222" s="1"/>
      <c r="AUI222" s="1"/>
      <c r="AUJ222" s="1"/>
      <c r="AUK222" s="1"/>
    </row>
    <row r="223" spans="1:1233" s="519" customFormat="1" ht="14.25">
      <c r="A223" s="53"/>
      <c r="B223" s="97" t="str">
        <f>IF('Client Info'!$E$129="Yes",'Client Info'!$E$61,"N/A")</f>
        <v>N/A</v>
      </c>
      <c r="C223" s="62" t="str">
        <f>IF(B223="ISO 14001",'Client Info'!$B129,"N/A")</f>
        <v>N/A</v>
      </c>
      <c r="D223" s="181"/>
      <c r="E223" s="834">
        <f>'Effective Employees'!F209</f>
        <v>0</v>
      </c>
      <c r="F223" s="831"/>
      <c r="G223" s="835">
        <f>BQ$363</f>
        <v>0</v>
      </c>
      <c r="H223" s="835">
        <f ca="1">(1/3)*BQ363*T223*V223*X223*Z223</f>
        <v>0</v>
      </c>
      <c r="I223" s="835">
        <f ca="1">(2/3)*BQ363*T223*V223*X223*Z223</f>
        <v>0</v>
      </c>
      <c r="J223" s="835" t="e">
        <f ca="1">BQ364*T223*V223*X223*Z223/$AA$10</f>
        <v>#N/A</v>
      </c>
      <c r="K223" s="835">
        <f>IF($K$19="",0,BQ364*T223*V223*X223*Z223/$AA$10)</f>
        <v>0</v>
      </c>
      <c r="L223" s="835">
        <f>IF($L$19="",0,BQ364*T223*V223*X223*Z223/$AA$10)</f>
        <v>0</v>
      </c>
      <c r="M223" s="836" t="e">
        <f ca="1">IF($M$19="",0,BQ364*T223*V223*X223*Z223/$AA$10)</f>
        <v>#N/A</v>
      </c>
      <c r="N223" s="837" t="e">
        <f ca="1">BQ364*T223*V223*X223*Z223/$AA$10</f>
        <v>#N/A</v>
      </c>
      <c r="O223" s="838">
        <f ca="1">BQ365*T223*V223*X223*Z223</f>
        <v>0</v>
      </c>
      <c r="P223" s="53"/>
      <c r="Q223" s="53"/>
      <c r="R223" s="67"/>
      <c r="S223" s="386">
        <f>1</f>
        <v>1</v>
      </c>
      <c r="T223" s="386">
        <f t="shared" si="142"/>
        <v>1</v>
      </c>
      <c r="U223" s="707">
        <f ca="1">'Adjustment Factors'!AP577</f>
        <v>0</v>
      </c>
      <c r="V223" s="208">
        <f t="shared" ca="1" si="143"/>
        <v>1</v>
      </c>
      <c r="W223" s="67">
        <f>-'Client Info'!$C$55/100</f>
        <v>0</v>
      </c>
      <c r="X223" s="67">
        <f t="shared" si="144"/>
        <v>1</v>
      </c>
      <c r="Y223" s="67">
        <f>IF(Overview!$C$14="Yes",1,0)</f>
        <v>0</v>
      </c>
      <c r="Z223" s="67">
        <f>IF(Y223=1,IF('Integrated Reduction'!$C$29="",1,('Integrated Reduction'!$C$29/100+1)),1)</f>
        <v>1</v>
      </c>
      <c r="AA223" s="67">
        <f>IF(Sampling!F231="Yes",1,0)</f>
        <v>0</v>
      </c>
      <c r="AB223" s="67">
        <f>IF(Sampling!L231="Yes",1,0)</f>
        <v>0</v>
      </c>
      <c r="AC223" s="67">
        <f>IF(Sampling!G231="Yes",1,0)</f>
        <v>0</v>
      </c>
      <c r="AD223" s="67">
        <f>IF(Sampling!H231="Yes",1,0)</f>
        <v>0</v>
      </c>
      <c r="AE223" s="67">
        <f>IF(Sampling!I231="Yes",1,0)</f>
        <v>0</v>
      </c>
      <c r="AF223" s="67">
        <f>IF(Sampling!J231="Yes",1,0)</f>
        <v>0</v>
      </c>
      <c r="AG223" s="708">
        <f>IF(Sampling!K231="Yes",1,0)</f>
        <v>0</v>
      </c>
      <c r="AH223" s="791">
        <f t="shared" ca="1" si="155"/>
        <v>0</v>
      </c>
      <c r="AI223" s="791">
        <f t="shared" ca="1" si="150"/>
        <v>0</v>
      </c>
      <c r="AJ223" s="791" t="e">
        <f t="shared" ca="1" si="14"/>
        <v>#N/A</v>
      </c>
      <c r="AK223" s="791">
        <f t="shared" si="151"/>
        <v>0</v>
      </c>
      <c r="AL223" s="791">
        <f t="shared" si="152"/>
        <v>0</v>
      </c>
      <c r="AM223" s="791" t="e">
        <f t="shared" ca="1" si="153"/>
        <v>#N/A</v>
      </c>
      <c r="AN223" s="791" t="e">
        <f t="shared" ca="1" si="154"/>
        <v>#N/A</v>
      </c>
      <c r="AO223" s="791">
        <f t="shared" ca="1" si="156"/>
        <v>0</v>
      </c>
      <c r="AP223" s="791">
        <f t="shared" ca="1" si="157"/>
        <v>0</v>
      </c>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c r="ADD223" s="1"/>
      <c r="ADE223" s="1"/>
      <c r="ADF223" s="1"/>
      <c r="ADG223" s="1"/>
      <c r="ADH223" s="1"/>
      <c r="ADI223" s="1"/>
      <c r="ADJ223" s="1"/>
      <c r="ADK223" s="1"/>
      <c r="ADL223" s="1"/>
      <c r="ADM223" s="1"/>
      <c r="ADN223" s="1"/>
      <c r="ADO223" s="1"/>
      <c r="ADP223" s="1"/>
      <c r="ADQ223" s="1"/>
      <c r="ADR223" s="1"/>
      <c r="ADS223" s="1"/>
      <c r="ADT223" s="1"/>
      <c r="ADU223" s="1"/>
      <c r="ADV223" s="1"/>
      <c r="ADW223" s="1"/>
      <c r="ADX223" s="1"/>
      <c r="ADY223" s="1"/>
      <c r="ADZ223" s="1"/>
      <c r="AEA223" s="1"/>
      <c r="AEB223" s="1"/>
      <c r="AEC223" s="1"/>
      <c r="AED223" s="1"/>
      <c r="AEE223" s="1"/>
      <c r="AEF223" s="1"/>
      <c r="AEG223" s="1"/>
      <c r="AEH223" s="1"/>
      <c r="AEI223" s="1"/>
      <c r="AEJ223" s="1"/>
      <c r="AEK223" s="1"/>
      <c r="AEL223" s="1"/>
      <c r="AEM223" s="1"/>
      <c r="AEN223" s="1"/>
      <c r="AEO223" s="1"/>
      <c r="AEP223" s="1"/>
      <c r="AEQ223" s="1"/>
      <c r="AER223" s="1"/>
      <c r="AES223" s="1"/>
      <c r="AET223" s="1"/>
      <c r="AEU223" s="1"/>
      <c r="AEV223" s="1"/>
      <c r="AEW223" s="1"/>
      <c r="AEX223" s="1"/>
      <c r="AEY223" s="1"/>
      <c r="AEZ223" s="1"/>
      <c r="AFA223" s="1"/>
      <c r="AFB223" s="1"/>
      <c r="AFC223" s="1"/>
      <c r="AFD223" s="1"/>
      <c r="AFE223" s="1"/>
      <c r="AFF223" s="1"/>
      <c r="AFG223" s="1"/>
      <c r="AFH223" s="1"/>
      <c r="AFI223" s="1"/>
      <c r="AFJ223" s="1"/>
      <c r="AFK223" s="1"/>
      <c r="AFL223" s="1"/>
      <c r="AFM223" s="1"/>
      <c r="AFN223" s="1"/>
      <c r="AFO223" s="1"/>
      <c r="AFP223" s="1"/>
      <c r="AFQ223" s="1"/>
      <c r="AFR223" s="1"/>
      <c r="AFS223" s="1"/>
      <c r="AFT223" s="1"/>
      <c r="AFU223" s="1"/>
      <c r="AFV223" s="1"/>
      <c r="AFW223" s="1"/>
      <c r="AFX223" s="1"/>
      <c r="AFY223" s="1"/>
      <c r="AFZ223" s="1"/>
      <c r="AGA223" s="1"/>
      <c r="AGB223" s="1"/>
      <c r="AGC223" s="1"/>
      <c r="AGD223" s="1"/>
      <c r="AGE223" s="1"/>
      <c r="AGF223" s="1"/>
      <c r="AGG223" s="1"/>
      <c r="AGH223" s="1"/>
      <c r="AGI223" s="1"/>
      <c r="AGJ223" s="1"/>
      <c r="AGK223" s="1"/>
      <c r="AGL223" s="1"/>
      <c r="AGM223" s="1"/>
      <c r="AGN223" s="1"/>
      <c r="AGO223" s="1"/>
      <c r="AGP223" s="1"/>
      <c r="AGQ223" s="1"/>
      <c r="AGR223" s="1"/>
      <c r="AGS223" s="1"/>
      <c r="AGT223" s="1"/>
      <c r="AGU223" s="1"/>
      <c r="AGV223" s="1"/>
      <c r="AGW223" s="1"/>
      <c r="AGX223" s="1"/>
      <c r="AGY223" s="1"/>
      <c r="AGZ223" s="1"/>
      <c r="AHA223" s="1"/>
      <c r="AHB223" s="1"/>
      <c r="AHC223" s="1"/>
      <c r="AHD223" s="1"/>
      <c r="AHE223" s="1"/>
      <c r="AHF223" s="1"/>
      <c r="AHG223" s="1"/>
      <c r="AHH223" s="1"/>
      <c r="AHI223" s="1"/>
      <c r="AHJ223" s="1"/>
      <c r="AHK223" s="1"/>
      <c r="AHL223" s="1"/>
      <c r="AHM223" s="1"/>
      <c r="AHN223" s="1"/>
      <c r="AHO223" s="1"/>
      <c r="AHP223" s="1"/>
      <c r="AHQ223" s="1"/>
      <c r="AHR223" s="1"/>
      <c r="AHS223" s="1"/>
      <c r="AHT223" s="1"/>
      <c r="AHU223" s="1"/>
      <c r="AHV223" s="1"/>
      <c r="AHW223" s="1"/>
      <c r="AHX223" s="1"/>
      <c r="AHY223" s="1"/>
      <c r="AHZ223" s="1"/>
      <c r="AIA223" s="1"/>
      <c r="AIB223" s="1"/>
      <c r="AIC223" s="1"/>
      <c r="AID223" s="1"/>
      <c r="AIE223" s="1"/>
      <c r="AIF223" s="1"/>
      <c r="AIG223" s="1"/>
      <c r="AIH223" s="1"/>
      <c r="AII223" s="1"/>
      <c r="AIJ223" s="1"/>
      <c r="AIK223" s="1"/>
      <c r="AIL223" s="1"/>
      <c r="AIM223" s="1"/>
      <c r="AIN223" s="1"/>
      <c r="AIO223" s="1"/>
      <c r="AIP223" s="1"/>
      <c r="AIQ223" s="1"/>
      <c r="AIR223" s="1"/>
      <c r="AIS223" s="1"/>
      <c r="AIT223" s="1"/>
      <c r="AIU223" s="1"/>
      <c r="AIV223" s="1"/>
      <c r="AIW223" s="1"/>
      <c r="AIX223" s="1"/>
      <c r="AIY223" s="1"/>
      <c r="AIZ223" s="1"/>
      <c r="AJA223" s="1"/>
      <c r="AJB223" s="1"/>
      <c r="AJC223" s="1"/>
      <c r="AJD223" s="1"/>
      <c r="AJE223" s="1"/>
      <c r="AJF223" s="1"/>
      <c r="AJG223" s="1"/>
      <c r="AJH223" s="1"/>
      <c r="AJI223" s="1"/>
      <c r="AJJ223" s="1"/>
      <c r="AJK223" s="1"/>
      <c r="AJL223" s="1"/>
      <c r="AJM223" s="1"/>
      <c r="AJN223" s="1"/>
      <c r="AJO223" s="1"/>
      <c r="AJP223" s="1"/>
      <c r="AJQ223" s="1"/>
      <c r="AJR223" s="1"/>
      <c r="AJS223" s="1"/>
      <c r="AJT223" s="1"/>
      <c r="AJU223" s="1"/>
      <c r="AJV223" s="1"/>
      <c r="AJW223" s="1"/>
      <c r="AJX223" s="1"/>
      <c r="AJY223" s="1"/>
      <c r="AJZ223" s="1"/>
      <c r="AKA223" s="1"/>
      <c r="AKB223" s="1"/>
      <c r="AKC223" s="1"/>
      <c r="AKD223" s="1"/>
      <c r="AKE223" s="1"/>
      <c r="AKF223" s="1"/>
      <c r="AKG223" s="1"/>
      <c r="AKH223" s="1"/>
      <c r="AKI223" s="1"/>
      <c r="AKJ223" s="1"/>
      <c r="AKK223" s="1"/>
      <c r="AKL223" s="1"/>
      <c r="AKM223" s="1"/>
      <c r="AKN223" s="1"/>
      <c r="AKO223" s="1"/>
      <c r="AKP223" s="1"/>
      <c r="AKQ223" s="1"/>
      <c r="AKR223" s="1"/>
      <c r="AKS223" s="1"/>
      <c r="AKT223" s="1"/>
      <c r="AKU223" s="1"/>
      <c r="AKV223" s="1"/>
      <c r="AKW223" s="1"/>
      <c r="AKX223" s="1"/>
      <c r="AKY223" s="1"/>
      <c r="AKZ223" s="1"/>
      <c r="ALA223" s="1"/>
      <c r="ALB223" s="1"/>
      <c r="ALC223" s="1"/>
      <c r="ALD223" s="1"/>
      <c r="ALE223" s="1"/>
      <c r="ALF223" s="1"/>
      <c r="ALG223" s="1"/>
      <c r="ALH223" s="1"/>
      <c r="ALI223" s="1"/>
      <c r="ALJ223" s="1"/>
      <c r="ALK223" s="1"/>
      <c r="ALL223" s="1"/>
      <c r="ALM223" s="1"/>
      <c r="ALN223" s="1"/>
      <c r="ALO223" s="1"/>
      <c r="ALP223" s="1"/>
      <c r="ALQ223" s="1"/>
      <c r="ALR223" s="1"/>
      <c r="ALS223" s="1"/>
      <c r="ALT223" s="1"/>
      <c r="ALU223" s="1"/>
      <c r="ALV223" s="1"/>
      <c r="ALW223" s="1"/>
      <c r="ALX223" s="1"/>
      <c r="ALY223" s="1"/>
      <c r="ALZ223" s="1"/>
      <c r="AMA223" s="1"/>
      <c r="AMB223" s="1"/>
      <c r="AMC223" s="1"/>
      <c r="AMD223" s="1"/>
      <c r="AME223" s="1"/>
      <c r="AMF223" s="1"/>
      <c r="AMG223" s="1"/>
      <c r="AMH223" s="1"/>
      <c r="AMI223" s="1"/>
      <c r="AMJ223" s="1"/>
      <c r="AMK223" s="1"/>
      <c r="AML223" s="1"/>
      <c r="AMM223" s="1"/>
      <c r="AMN223" s="1"/>
      <c r="AMO223" s="1"/>
      <c r="AMP223" s="1"/>
      <c r="AMQ223" s="1"/>
      <c r="AMR223" s="1"/>
      <c r="AMS223" s="1"/>
      <c r="AMT223" s="1"/>
      <c r="AMU223" s="1"/>
      <c r="AMV223" s="1"/>
      <c r="AMW223" s="1"/>
      <c r="AMX223" s="1"/>
      <c r="AMY223" s="1"/>
      <c r="AMZ223" s="1"/>
      <c r="ANA223" s="1"/>
      <c r="ANB223" s="1"/>
      <c r="ANC223" s="1"/>
      <c r="AND223" s="1"/>
      <c r="ANE223" s="1"/>
      <c r="ANF223" s="1"/>
      <c r="ANG223" s="1"/>
      <c r="ANH223" s="1"/>
      <c r="ANI223" s="1"/>
      <c r="ANJ223" s="1"/>
      <c r="ANK223" s="1"/>
      <c r="ANL223" s="1"/>
      <c r="ANM223" s="1"/>
      <c r="ANN223" s="1"/>
      <c r="ANO223" s="1"/>
      <c r="ANP223" s="1"/>
      <c r="ANQ223" s="1"/>
      <c r="ANR223" s="1"/>
      <c r="ANS223" s="1"/>
      <c r="ANT223" s="1"/>
      <c r="ANU223" s="1"/>
      <c r="ANV223" s="1"/>
      <c r="ANW223" s="1"/>
      <c r="ANX223" s="1"/>
      <c r="ANY223" s="1"/>
      <c r="ANZ223" s="1"/>
      <c r="AOA223" s="1"/>
      <c r="AOB223" s="1"/>
      <c r="AOC223" s="1"/>
      <c r="AOD223" s="1"/>
      <c r="AOE223" s="1"/>
      <c r="AOF223" s="1"/>
      <c r="AOG223" s="1"/>
      <c r="AOH223" s="1"/>
      <c r="AOI223" s="1"/>
      <c r="AOJ223" s="1"/>
      <c r="AOK223" s="1"/>
      <c r="AOL223" s="1"/>
      <c r="AOM223" s="1"/>
      <c r="AON223" s="1"/>
      <c r="AOO223" s="1"/>
      <c r="AOP223" s="1"/>
      <c r="AOQ223" s="1"/>
      <c r="AOR223" s="1"/>
      <c r="AOS223" s="1"/>
      <c r="AOT223" s="1"/>
      <c r="AOU223" s="1"/>
      <c r="AOV223" s="1"/>
      <c r="AOW223" s="1"/>
      <c r="AOX223" s="1"/>
      <c r="AOY223" s="1"/>
      <c r="AOZ223" s="1"/>
      <c r="APA223" s="1"/>
      <c r="APB223" s="1"/>
      <c r="APC223" s="1"/>
      <c r="APD223" s="1"/>
      <c r="APE223" s="1"/>
      <c r="APF223" s="1"/>
      <c r="APG223" s="1"/>
      <c r="APH223" s="1"/>
      <c r="API223" s="1"/>
      <c r="APJ223" s="1"/>
      <c r="APK223" s="1"/>
      <c r="APL223" s="1"/>
      <c r="APM223" s="1"/>
      <c r="APN223" s="1"/>
      <c r="APO223" s="1"/>
      <c r="APP223" s="1"/>
      <c r="APQ223" s="1"/>
      <c r="APR223" s="1"/>
      <c r="APS223" s="1"/>
      <c r="APT223" s="1"/>
      <c r="APU223" s="1"/>
      <c r="APV223" s="1"/>
      <c r="APW223" s="1"/>
      <c r="APX223" s="1"/>
      <c r="APY223" s="1"/>
      <c r="APZ223" s="1"/>
      <c r="AQA223" s="1"/>
      <c r="AQB223" s="1"/>
      <c r="AQC223" s="1"/>
      <c r="AQD223" s="1"/>
      <c r="AQE223" s="1"/>
      <c r="AQF223" s="1"/>
      <c r="AQG223" s="1"/>
      <c r="AQH223" s="1"/>
      <c r="AQI223" s="1"/>
      <c r="AQJ223" s="1"/>
      <c r="AQK223" s="1"/>
      <c r="AQL223" s="1"/>
      <c r="AQM223" s="1"/>
      <c r="AQN223" s="1"/>
      <c r="AQO223" s="1"/>
      <c r="AQP223" s="1"/>
      <c r="AQQ223" s="1"/>
      <c r="AQR223" s="1"/>
      <c r="AQS223" s="1"/>
      <c r="AQT223" s="1"/>
      <c r="AQU223" s="1"/>
      <c r="AQV223" s="1"/>
      <c r="AQW223" s="1"/>
      <c r="AQX223" s="1"/>
      <c r="AQY223" s="1"/>
      <c r="AQZ223" s="1"/>
      <c r="ARA223" s="1"/>
      <c r="ARB223" s="1"/>
      <c r="ARC223" s="1"/>
      <c r="ARD223" s="1"/>
      <c r="ARE223" s="1"/>
      <c r="ARF223" s="1"/>
      <c r="ARG223" s="1"/>
      <c r="ARH223" s="1"/>
      <c r="ARI223" s="1"/>
      <c r="ARJ223" s="1"/>
      <c r="ARK223" s="1"/>
      <c r="ARL223" s="1"/>
      <c r="ARM223" s="1"/>
      <c r="ARN223" s="1"/>
      <c r="ARO223" s="1"/>
      <c r="ARP223" s="1"/>
      <c r="ARQ223" s="1"/>
      <c r="ARR223" s="1"/>
      <c r="ARS223" s="1"/>
      <c r="ART223" s="1"/>
      <c r="ARU223" s="1"/>
      <c r="ARV223" s="1"/>
      <c r="ARW223" s="1"/>
      <c r="ARX223" s="1"/>
      <c r="ARY223" s="1"/>
      <c r="ARZ223" s="1"/>
      <c r="ASA223" s="1"/>
      <c r="ASB223" s="1"/>
      <c r="ASC223" s="1"/>
      <c r="ASD223" s="1"/>
      <c r="ASE223" s="1"/>
      <c r="ASF223" s="1"/>
      <c r="ASG223" s="1"/>
      <c r="ASH223" s="1"/>
      <c r="ASI223" s="1"/>
      <c r="ASJ223" s="1"/>
      <c r="ASK223" s="1"/>
      <c r="ASL223" s="1"/>
      <c r="ASM223" s="1"/>
      <c r="ASN223" s="1"/>
      <c r="ASO223" s="1"/>
      <c r="ASP223" s="1"/>
      <c r="ASQ223" s="1"/>
      <c r="ASR223" s="1"/>
      <c r="ASS223" s="1"/>
      <c r="AST223" s="1"/>
      <c r="ASU223" s="1"/>
      <c r="ASV223" s="1"/>
      <c r="ASW223" s="1"/>
      <c r="ASX223" s="1"/>
      <c r="ASY223" s="1"/>
      <c r="ASZ223" s="1"/>
      <c r="ATA223" s="1"/>
      <c r="ATB223" s="1"/>
      <c r="ATC223" s="1"/>
      <c r="ATD223" s="1"/>
      <c r="ATE223" s="1"/>
      <c r="ATF223" s="1"/>
      <c r="ATG223" s="1"/>
      <c r="ATH223" s="1"/>
      <c r="ATI223" s="1"/>
      <c r="ATJ223" s="1"/>
      <c r="ATK223" s="1"/>
      <c r="ATL223" s="1"/>
      <c r="ATM223" s="1"/>
      <c r="ATN223" s="1"/>
      <c r="ATO223" s="1"/>
      <c r="ATP223" s="1"/>
      <c r="ATQ223" s="1"/>
      <c r="ATR223" s="1"/>
      <c r="ATS223" s="1"/>
      <c r="ATT223" s="1"/>
      <c r="ATU223" s="1"/>
      <c r="ATV223" s="1"/>
      <c r="ATW223" s="1"/>
      <c r="ATX223" s="1"/>
      <c r="ATY223" s="1"/>
      <c r="ATZ223" s="1"/>
      <c r="AUA223" s="1"/>
      <c r="AUB223" s="1"/>
      <c r="AUC223" s="1"/>
      <c r="AUD223" s="1"/>
      <c r="AUE223" s="1"/>
      <c r="AUF223" s="1"/>
      <c r="AUG223" s="1"/>
      <c r="AUH223" s="1"/>
      <c r="AUI223" s="1"/>
      <c r="AUJ223" s="1"/>
      <c r="AUK223" s="1"/>
    </row>
    <row r="224" spans="1:1233" s="519" customFormat="1" ht="14.25">
      <c r="A224" s="53"/>
      <c r="B224" s="98" t="str">
        <f>IF('Client Info'!$F$129="Yes",'Client Info'!$F$61,"N/A")</f>
        <v>N/A</v>
      </c>
      <c r="C224" s="99" t="str">
        <f>IF(B224="ISO 45001",'Client Info'!$B129,"N/A")</f>
        <v>N/A</v>
      </c>
      <c r="D224" s="182"/>
      <c r="E224" s="839">
        <f>'Effective Employees'!F210</f>
        <v>0</v>
      </c>
      <c r="F224" s="831"/>
      <c r="G224" s="840">
        <f>BQ$378</f>
        <v>0</v>
      </c>
      <c r="H224" s="840">
        <f ca="1">(1/3)*BQ378*T224*V224*X224*Z224</f>
        <v>0</v>
      </c>
      <c r="I224" s="840">
        <f ca="1">(2/3)*BQ378*T224*V224*X224*Z224</f>
        <v>0</v>
      </c>
      <c r="J224" s="840" t="e">
        <f ca="1">BQ379*T224*V224*X224*Z224/$AA$10</f>
        <v>#N/A</v>
      </c>
      <c r="K224" s="840">
        <f>IF($K$19="",0,BQ379*T224*V224*X224*Z224/$AA$10)</f>
        <v>0</v>
      </c>
      <c r="L224" s="840">
        <f>IF($L$19="",0,BQ379*T224*V224*X224*Z224/$AA$10)</f>
        <v>0</v>
      </c>
      <c r="M224" s="841" t="e">
        <f ca="1">IF($M$19="",0,BQ379*T224*V224*X224*Z224/$AA$10)</f>
        <v>#N/A</v>
      </c>
      <c r="N224" s="841" t="e">
        <f ca="1">BQ379*T224*V224*X224*Z224/$AA$10</f>
        <v>#N/A</v>
      </c>
      <c r="O224" s="842">
        <f ca="1">BQ380*T224*V224*X224*Z224</f>
        <v>0</v>
      </c>
      <c r="P224" s="53"/>
      <c r="Q224" s="53"/>
      <c r="R224" s="67"/>
      <c r="S224" s="709">
        <f>1</f>
        <v>1</v>
      </c>
      <c r="T224" s="709">
        <f t="shared" si="142"/>
        <v>1</v>
      </c>
      <c r="U224" s="710">
        <f ca="1">'Adjustment Factors'!BC577</f>
        <v>0</v>
      </c>
      <c r="V224" s="711">
        <f t="shared" ca="1" si="143"/>
        <v>1</v>
      </c>
      <c r="W224" s="712">
        <f>-'Client Info'!$C$55/100</f>
        <v>0</v>
      </c>
      <c r="X224" s="712">
        <f t="shared" si="144"/>
        <v>1</v>
      </c>
      <c r="Y224" s="712">
        <f>IF(Overview!$C$15="Yes",1,0)</f>
        <v>0</v>
      </c>
      <c r="Z224" s="712">
        <f>IF(Y224=1,IF('Integrated Reduction'!$C$29="",1,('Integrated Reduction'!$C$29/100+1)),1)</f>
        <v>1</v>
      </c>
      <c r="AA224" s="712">
        <f>IF(Sampling!F232="Yes",1,0)</f>
        <v>0</v>
      </c>
      <c r="AB224" s="712">
        <f>IF(Sampling!L232="Yes",1,0)</f>
        <v>0</v>
      </c>
      <c r="AC224" s="712">
        <f>IF(Sampling!G232="Yes",1,0)</f>
        <v>0</v>
      </c>
      <c r="AD224" s="712">
        <f>IF(Sampling!H232="Yes",1,0)</f>
        <v>0</v>
      </c>
      <c r="AE224" s="712">
        <f>IF(Sampling!I232="Yes",1,0)</f>
        <v>0</v>
      </c>
      <c r="AF224" s="712">
        <f>IF(Sampling!J232="Yes",1,0)</f>
        <v>0</v>
      </c>
      <c r="AG224" s="713">
        <f>IF(Sampling!K232="Yes",1,0)</f>
        <v>0</v>
      </c>
      <c r="AH224" s="792">
        <f t="shared" ca="1" si="155"/>
        <v>0</v>
      </c>
      <c r="AI224" s="792">
        <f t="shared" ca="1" si="150"/>
        <v>0</v>
      </c>
      <c r="AJ224" s="792" t="e">
        <f t="shared" ca="1" si="14"/>
        <v>#N/A</v>
      </c>
      <c r="AK224" s="792">
        <f t="shared" si="151"/>
        <v>0</v>
      </c>
      <c r="AL224" s="792">
        <f t="shared" si="152"/>
        <v>0</v>
      </c>
      <c r="AM224" s="792" t="e">
        <f t="shared" ca="1" si="153"/>
        <v>#N/A</v>
      </c>
      <c r="AN224" s="792" t="e">
        <f t="shared" ca="1" si="154"/>
        <v>#N/A</v>
      </c>
      <c r="AO224" s="792">
        <f t="shared" ca="1" si="156"/>
        <v>0</v>
      </c>
      <c r="AP224" s="792">
        <f t="shared" ca="1" si="157"/>
        <v>0</v>
      </c>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c r="ADD224" s="1"/>
      <c r="ADE224" s="1"/>
      <c r="ADF224" s="1"/>
      <c r="ADG224" s="1"/>
      <c r="ADH224" s="1"/>
      <c r="ADI224" s="1"/>
      <c r="ADJ224" s="1"/>
      <c r="ADK224" s="1"/>
      <c r="ADL224" s="1"/>
      <c r="ADM224" s="1"/>
      <c r="ADN224" s="1"/>
      <c r="ADO224" s="1"/>
      <c r="ADP224" s="1"/>
      <c r="ADQ224" s="1"/>
      <c r="ADR224" s="1"/>
      <c r="ADS224" s="1"/>
      <c r="ADT224" s="1"/>
      <c r="ADU224" s="1"/>
      <c r="ADV224" s="1"/>
      <c r="ADW224" s="1"/>
      <c r="ADX224" s="1"/>
      <c r="ADY224" s="1"/>
      <c r="ADZ224" s="1"/>
      <c r="AEA224" s="1"/>
      <c r="AEB224" s="1"/>
      <c r="AEC224" s="1"/>
      <c r="AED224" s="1"/>
      <c r="AEE224" s="1"/>
      <c r="AEF224" s="1"/>
      <c r="AEG224" s="1"/>
      <c r="AEH224" s="1"/>
      <c r="AEI224" s="1"/>
      <c r="AEJ224" s="1"/>
      <c r="AEK224" s="1"/>
      <c r="AEL224" s="1"/>
      <c r="AEM224" s="1"/>
      <c r="AEN224" s="1"/>
      <c r="AEO224" s="1"/>
      <c r="AEP224" s="1"/>
      <c r="AEQ224" s="1"/>
      <c r="AER224" s="1"/>
      <c r="AES224" s="1"/>
      <c r="AET224" s="1"/>
      <c r="AEU224" s="1"/>
      <c r="AEV224" s="1"/>
      <c r="AEW224" s="1"/>
      <c r="AEX224" s="1"/>
      <c r="AEY224" s="1"/>
      <c r="AEZ224" s="1"/>
      <c r="AFA224" s="1"/>
      <c r="AFB224" s="1"/>
      <c r="AFC224" s="1"/>
      <c r="AFD224" s="1"/>
      <c r="AFE224" s="1"/>
      <c r="AFF224" s="1"/>
      <c r="AFG224" s="1"/>
      <c r="AFH224" s="1"/>
      <c r="AFI224" s="1"/>
      <c r="AFJ224" s="1"/>
      <c r="AFK224" s="1"/>
      <c r="AFL224" s="1"/>
      <c r="AFM224" s="1"/>
      <c r="AFN224" s="1"/>
      <c r="AFO224" s="1"/>
      <c r="AFP224" s="1"/>
      <c r="AFQ224" s="1"/>
      <c r="AFR224" s="1"/>
      <c r="AFS224" s="1"/>
      <c r="AFT224" s="1"/>
      <c r="AFU224" s="1"/>
      <c r="AFV224" s="1"/>
      <c r="AFW224" s="1"/>
      <c r="AFX224" s="1"/>
      <c r="AFY224" s="1"/>
      <c r="AFZ224" s="1"/>
      <c r="AGA224" s="1"/>
      <c r="AGB224" s="1"/>
      <c r="AGC224" s="1"/>
      <c r="AGD224" s="1"/>
      <c r="AGE224" s="1"/>
      <c r="AGF224" s="1"/>
      <c r="AGG224" s="1"/>
      <c r="AGH224" s="1"/>
      <c r="AGI224" s="1"/>
      <c r="AGJ224" s="1"/>
      <c r="AGK224" s="1"/>
      <c r="AGL224" s="1"/>
      <c r="AGM224" s="1"/>
      <c r="AGN224" s="1"/>
      <c r="AGO224" s="1"/>
      <c r="AGP224" s="1"/>
      <c r="AGQ224" s="1"/>
      <c r="AGR224" s="1"/>
      <c r="AGS224" s="1"/>
      <c r="AGT224" s="1"/>
      <c r="AGU224" s="1"/>
      <c r="AGV224" s="1"/>
      <c r="AGW224" s="1"/>
      <c r="AGX224" s="1"/>
      <c r="AGY224" s="1"/>
      <c r="AGZ224" s="1"/>
      <c r="AHA224" s="1"/>
      <c r="AHB224" s="1"/>
      <c r="AHC224" s="1"/>
      <c r="AHD224" s="1"/>
      <c r="AHE224" s="1"/>
      <c r="AHF224" s="1"/>
      <c r="AHG224" s="1"/>
      <c r="AHH224" s="1"/>
      <c r="AHI224" s="1"/>
      <c r="AHJ224" s="1"/>
      <c r="AHK224" s="1"/>
      <c r="AHL224" s="1"/>
      <c r="AHM224" s="1"/>
      <c r="AHN224" s="1"/>
      <c r="AHO224" s="1"/>
      <c r="AHP224" s="1"/>
      <c r="AHQ224" s="1"/>
      <c r="AHR224" s="1"/>
      <c r="AHS224" s="1"/>
      <c r="AHT224" s="1"/>
      <c r="AHU224" s="1"/>
      <c r="AHV224" s="1"/>
      <c r="AHW224" s="1"/>
      <c r="AHX224" s="1"/>
      <c r="AHY224" s="1"/>
      <c r="AHZ224" s="1"/>
      <c r="AIA224" s="1"/>
      <c r="AIB224" s="1"/>
      <c r="AIC224" s="1"/>
      <c r="AID224" s="1"/>
      <c r="AIE224" s="1"/>
      <c r="AIF224" s="1"/>
      <c r="AIG224" s="1"/>
      <c r="AIH224" s="1"/>
      <c r="AII224" s="1"/>
      <c r="AIJ224" s="1"/>
      <c r="AIK224" s="1"/>
      <c r="AIL224" s="1"/>
      <c r="AIM224" s="1"/>
      <c r="AIN224" s="1"/>
      <c r="AIO224" s="1"/>
      <c r="AIP224" s="1"/>
      <c r="AIQ224" s="1"/>
      <c r="AIR224" s="1"/>
      <c r="AIS224" s="1"/>
      <c r="AIT224" s="1"/>
      <c r="AIU224" s="1"/>
      <c r="AIV224" s="1"/>
      <c r="AIW224" s="1"/>
      <c r="AIX224" s="1"/>
      <c r="AIY224" s="1"/>
      <c r="AIZ224" s="1"/>
      <c r="AJA224" s="1"/>
      <c r="AJB224" s="1"/>
      <c r="AJC224" s="1"/>
      <c r="AJD224" s="1"/>
      <c r="AJE224" s="1"/>
      <c r="AJF224" s="1"/>
      <c r="AJG224" s="1"/>
      <c r="AJH224" s="1"/>
      <c r="AJI224" s="1"/>
      <c r="AJJ224" s="1"/>
      <c r="AJK224" s="1"/>
      <c r="AJL224" s="1"/>
      <c r="AJM224" s="1"/>
      <c r="AJN224" s="1"/>
      <c r="AJO224" s="1"/>
      <c r="AJP224" s="1"/>
      <c r="AJQ224" s="1"/>
      <c r="AJR224" s="1"/>
      <c r="AJS224" s="1"/>
      <c r="AJT224" s="1"/>
      <c r="AJU224" s="1"/>
      <c r="AJV224" s="1"/>
      <c r="AJW224" s="1"/>
      <c r="AJX224" s="1"/>
      <c r="AJY224" s="1"/>
      <c r="AJZ224" s="1"/>
      <c r="AKA224" s="1"/>
      <c r="AKB224" s="1"/>
      <c r="AKC224" s="1"/>
      <c r="AKD224" s="1"/>
      <c r="AKE224" s="1"/>
      <c r="AKF224" s="1"/>
      <c r="AKG224" s="1"/>
      <c r="AKH224" s="1"/>
      <c r="AKI224" s="1"/>
      <c r="AKJ224" s="1"/>
      <c r="AKK224" s="1"/>
      <c r="AKL224" s="1"/>
      <c r="AKM224" s="1"/>
      <c r="AKN224" s="1"/>
      <c r="AKO224" s="1"/>
      <c r="AKP224" s="1"/>
      <c r="AKQ224" s="1"/>
      <c r="AKR224" s="1"/>
      <c r="AKS224" s="1"/>
      <c r="AKT224" s="1"/>
      <c r="AKU224" s="1"/>
      <c r="AKV224" s="1"/>
      <c r="AKW224" s="1"/>
      <c r="AKX224" s="1"/>
      <c r="AKY224" s="1"/>
      <c r="AKZ224" s="1"/>
      <c r="ALA224" s="1"/>
      <c r="ALB224" s="1"/>
      <c r="ALC224" s="1"/>
      <c r="ALD224" s="1"/>
      <c r="ALE224" s="1"/>
      <c r="ALF224" s="1"/>
      <c r="ALG224" s="1"/>
      <c r="ALH224" s="1"/>
      <c r="ALI224" s="1"/>
      <c r="ALJ224" s="1"/>
      <c r="ALK224" s="1"/>
      <c r="ALL224" s="1"/>
      <c r="ALM224" s="1"/>
      <c r="ALN224" s="1"/>
      <c r="ALO224" s="1"/>
      <c r="ALP224" s="1"/>
      <c r="ALQ224" s="1"/>
      <c r="ALR224" s="1"/>
      <c r="ALS224" s="1"/>
      <c r="ALT224" s="1"/>
      <c r="ALU224" s="1"/>
      <c r="ALV224" s="1"/>
      <c r="ALW224" s="1"/>
      <c r="ALX224" s="1"/>
      <c r="ALY224" s="1"/>
      <c r="ALZ224" s="1"/>
      <c r="AMA224" s="1"/>
      <c r="AMB224" s="1"/>
      <c r="AMC224" s="1"/>
      <c r="AMD224" s="1"/>
      <c r="AME224" s="1"/>
      <c r="AMF224" s="1"/>
      <c r="AMG224" s="1"/>
      <c r="AMH224" s="1"/>
      <c r="AMI224" s="1"/>
      <c r="AMJ224" s="1"/>
      <c r="AMK224" s="1"/>
      <c r="AML224" s="1"/>
      <c r="AMM224" s="1"/>
      <c r="AMN224" s="1"/>
      <c r="AMO224" s="1"/>
      <c r="AMP224" s="1"/>
      <c r="AMQ224" s="1"/>
      <c r="AMR224" s="1"/>
      <c r="AMS224" s="1"/>
      <c r="AMT224" s="1"/>
      <c r="AMU224" s="1"/>
      <c r="AMV224" s="1"/>
      <c r="AMW224" s="1"/>
      <c r="AMX224" s="1"/>
      <c r="AMY224" s="1"/>
      <c r="AMZ224" s="1"/>
      <c r="ANA224" s="1"/>
      <c r="ANB224" s="1"/>
      <c r="ANC224" s="1"/>
      <c r="AND224" s="1"/>
      <c r="ANE224" s="1"/>
      <c r="ANF224" s="1"/>
      <c r="ANG224" s="1"/>
      <c r="ANH224" s="1"/>
      <c r="ANI224" s="1"/>
      <c r="ANJ224" s="1"/>
      <c r="ANK224" s="1"/>
      <c r="ANL224" s="1"/>
      <c r="ANM224" s="1"/>
      <c r="ANN224" s="1"/>
      <c r="ANO224" s="1"/>
      <c r="ANP224" s="1"/>
      <c r="ANQ224" s="1"/>
      <c r="ANR224" s="1"/>
      <c r="ANS224" s="1"/>
      <c r="ANT224" s="1"/>
      <c r="ANU224" s="1"/>
      <c r="ANV224" s="1"/>
      <c r="ANW224" s="1"/>
      <c r="ANX224" s="1"/>
      <c r="ANY224" s="1"/>
      <c r="ANZ224" s="1"/>
      <c r="AOA224" s="1"/>
      <c r="AOB224" s="1"/>
      <c r="AOC224" s="1"/>
      <c r="AOD224" s="1"/>
      <c r="AOE224" s="1"/>
      <c r="AOF224" s="1"/>
      <c r="AOG224" s="1"/>
      <c r="AOH224" s="1"/>
      <c r="AOI224" s="1"/>
      <c r="AOJ224" s="1"/>
      <c r="AOK224" s="1"/>
      <c r="AOL224" s="1"/>
      <c r="AOM224" s="1"/>
      <c r="AON224" s="1"/>
      <c r="AOO224" s="1"/>
      <c r="AOP224" s="1"/>
      <c r="AOQ224" s="1"/>
      <c r="AOR224" s="1"/>
      <c r="AOS224" s="1"/>
      <c r="AOT224" s="1"/>
      <c r="AOU224" s="1"/>
      <c r="AOV224" s="1"/>
      <c r="AOW224" s="1"/>
      <c r="AOX224" s="1"/>
      <c r="AOY224" s="1"/>
      <c r="AOZ224" s="1"/>
      <c r="APA224" s="1"/>
      <c r="APB224" s="1"/>
      <c r="APC224" s="1"/>
      <c r="APD224" s="1"/>
      <c r="APE224" s="1"/>
      <c r="APF224" s="1"/>
      <c r="APG224" s="1"/>
      <c r="APH224" s="1"/>
      <c r="API224" s="1"/>
      <c r="APJ224" s="1"/>
      <c r="APK224" s="1"/>
      <c r="APL224" s="1"/>
      <c r="APM224" s="1"/>
      <c r="APN224" s="1"/>
      <c r="APO224" s="1"/>
      <c r="APP224" s="1"/>
      <c r="APQ224" s="1"/>
      <c r="APR224" s="1"/>
      <c r="APS224" s="1"/>
      <c r="APT224" s="1"/>
      <c r="APU224" s="1"/>
      <c r="APV224" s="1"/>
      <c r="APW224" s="1"/>
      <c r="APX224" s="1"/>
      <c r="APY224" s="1"/>
      <c r="APZ224" s="1"/>
      <c r="AQA224" s="1"/>
      <c r="AQB224" s="1"/>
      <c r="AQC224" s="1"/>
      <c r="AQD224" s="1"/>
      <c r="AQE224" s="1"/>
      <c r="AQF224" s="1"/>
      <c r="AQG224" s="1"/>
      <c r="AQH224" s="1"/>
      <c r="AQI224" s="1"/>
      <c r="AQJ224" s="1"/>
      <c r="AQK224" s="1"/>
      <c r="AQL224" s="1"/>
      <c r="AQM224" s="1"/>
      <c r="AQN224" s="1"/>
      <c r="AQO224" s="1"/>
      <c r="AQP224" s="1"/>
      <c r="AQQ224" s="1"/>
      <c r="AQR224" s="1"/>
      <c r="AQS224" s="1"/>
      <c r="AQT224" s="1"/>
      <c r="AQU224" s="1"/>
      <c r="AQV224" s="1"/>
      <c r="AQW224" s="1"/>
      <c r="AQX224" s="1"/>
      <c r="AQY224" s="1"/>
      <c r="AQZ224" s="1"/>
      <c r="ARA224" s="1"/>
      <c r="ARB224" s="1"/>
      <c r="ARC224" s="1"/>
      <c r="ARD224" s="1"/>
      <c r="ARE224" s="1"/>
      <c r="ARF224" s="1"/>
      <c r="ARG224" s="1"/>
      <c r="ARH224" s="1"/>
      <c r="ARI224" s="1"/>
      <c r="ARJ224" s="1"/>
      <c r="ARK224" s="1"/>
      <c r="ARL224" s="1"/>
      <c r="ARM224" s="1"/>
      <c r="ARN224" s="1"/>
      <c r="ARO224" s="1"/>
      <c r="ARP224" s="1"/>
      <c r="ARQ224" s="1"/>
      <c r="ARR224" s="1"/>
      <c r="ARS224" s="1"/>
      <c r="ART224" s="1"/>
      <c r="ARU224" s="1"/>
      <c r="ARV224" s="1"/>
      <c r="ARW224" s="1"/>
      <c r="ARX224" s="1"/>
      <c r="ARY224" s="1"/>
      <c r="ARZ224" s="1"/>
      <c r="ASA224" s="1"/>
      <c r="ASB224" s="1"/>
      <c r="ASC224" s="1"/>
      <c r="ASD224" s="1"/>
      <c r="ASE224" s="1"/>
      <c r="ASF224" s="1"/>
      <c r="ASG224" s="1"/>
      <c r="ASH224" s="1"/>
      <c r="ASI224" s="1"/>
      <c r="ASJ224" s="1"/>
      <c r="ASK224" s="1"/>
      <c r="ASL224" s="1"/>
      <c r="ASM224" s="1"/>
      <c r="ASN224" s="1"/>
      <c r="ASO224" s="1"/>
      <c r="ASP224" s="1"/>
      <c r="ASQ224" s="1"/>
      <c r="ASR224" s="1"/>
      <c r="ASS224" s="1"/>
      <c r="AST224" s="1"/>
      <c r="ASU224" s="1"/>
      <c r="ASV224" s="1"/>
      <c r="ASW224" s="1"/>
      <c r="ASX224" s="1"/>
      <c r="ASY224" s="1"/>
      <c r="ASZ224" s="1"/>
      <c r="ATA224" s="1"/>
      <c r="ATB224" s="1"/>
      <c r="ATC224" s="1"/>
      <c r="ATD224" s="1"/>
      <c r="ATE224" s="1"/>
      <c r="ATF224" s="1"/>
      <c r="ATG224" s="1"/>
      <c r="ATH224" s="1"/>
      <c r="ATI224" s="1"/>
      <c r="ATJ224" s="1"/>
      <c r="ATK224" s="1"/>
      <c r="ATL224" s="1"/>
      <c r="ATM224" s="1"/>
      <c r="ATN224" s="1"/>
      <c r="ATO224" s="1"/>
      <c r="ATP224" s="1"/>
      <c r="ATQ224" s="1"/>
      <c r="ATR224" s="1"/>
      <c r="ATS224" s="1"/>
      <c r="ATT224" s="1"/>
      <c r="ATU224" s="1"/>
      <c r="ATV224" s="1"/>
      <c r="ATW224" s="1"/>
      <c r="ATX224" s="1"/>
      <c r="ATY224" s="1"/>
      <c r="ATZ224" s="1"/>
      <c r="AUA224" s="1"/>
      <c r="AUB224" s="1"/>
      <c r="AUC224" s="1"/>
      <c r="AUD224" s="1"/>
      <c r="AUE224" s="1"/>
      <c r="AUF224" s="1"/>
      <c r="AUG224" s="1"/>
      <c r="AUH224" s="1"/>
      <c r="AUI224" s="1"/>
      <c r="AUJ224" s="1"/>
      <c r="AUK224" s="1"/>
    </row>
    <row r="225" spans="1:1233" s="519" customFormat="1" ht="14.25">
      <c r="A225" s="53"/>
      <c r="B225" s="95" t="str">
        <f>IF('Client Info'!$D$130="Yes",'Client Info'!$D$61,"N/A")</f>
        <v>N/A</v>
      </c>
      <c r="C225" s="96" t="str">
        <f>IF(B225="ISO 9001",'Client Info'!$B130,"N/A")</f>
        <v>N/A</v>
      </c>
      <c r="D225" s="180"/>
      <c r="E225" s="843">
        <f>'Effective Employees'!F211</f>
        <v>0</v>
      </c>
      <c r="F225" s="831"/>
      <c r="G225" s="832">
        <f>BR$345</f>
        <v>0</v>
      </c>
      <c r="H225" s="832">
        <f ca="1">(1/3)*BR345*T225*V225*X225*Z225</f>
        <v>0</v>
      </c>
      <c r="I225" s="832">
        <f ca="1">(2/3)*BR345*T225*V225*X225*Z225</f>
        <v>0</v>
      </c>
      <c r="J225" s="832" t="e">
        <f ca="1">BR346*T225*V225*X225*Z225/$AA$10</f>
        <v>#N/A</v>
      </c>
      <c r="K225" s="832">
        <f>IF($K$19="",0,BR346*T225*V225*X225*Z225/$AA$10)</f>
        <v>0</v>
      </c>
      <c r="L225" s="832">
        <f>IF($L$19="",0,BR346*T225*V225*X225*Z225/$AA$10)</f>
        <v>0</v>
      </c>
      <c r="M225" s="833" t="e">
        <f ca="1">IF($M$19="",0,BR346*T225*V225*X225*Z225/$AA$10)</f>
        <v>#N/A</v>
      </c>
      <c r="N225" s="844" t="e">
        <f ca="1">BR346*T225*V225*X225*Z225/$AA$10</f>
        <v>#N/A</v>
      </c>
      <c r="O225" s="436">
        <f ca="1">BR347*T225*V225*X225*Z225</f>
        <v>0</v>
      </c>
      <c r="P225" s="53"/>
      <c r="Q225" s="53"/>
      <c r="R225" s="67"/>
      <c r="S225" s="702">
        <f>1</f>
        <v>1</v>
      </c>
      <c r="T225" s="702">
        <f t="shared" si="142"/>
        <v>1</v>
      </c>
      <c r="U225" s="703">
        <f ca="1">'Adjustment Factors'!AA578</f>
        <v>0</v>
      </c>
      <c r="V225" s="704">
        <f t="shared" ca="1" si="143"/>
        <v>1</v>
      </c>
      <c r="W225" s="705">
        <f>-'Client Info'!$C$55/100</f>
        <v>0</v>
      </c>
      <c r="X225" s="705">
        <f t="shared" si="144"/>
        <v>1</v>
      </c>
      <c r="Y225" s="705">
        <f>IF(Overview!$C$13="Yes",1,0)</f>
        <v>0</v>
      </c>
      <c r="Z225" s="705">
        <f>IF(Y225=1,IF('Integrated Reduction'!$C$29="",1,('Integrated Reduction'!$C$29/100+1)),1)</f>
        <v>1</v>
      </c>
      <c r="AA225" s="705">
        <f>IF(Sampling!F233="Yes",1,0)</f>
        <v>0</v>
      </c>
      <c r="AB225" s="705">
        <f>IF(Sampling!L233="Yes",1,0)</f>
        <v>0</v>
      </c>
      <c r="AC225" s="705">
        <f>IF(Sampling!G233="Yes",1,0)</f>
        <v>0</v>
      </c>
      <c r="AD225" s="705">
        <f>IF(Sampling!H233="Yes",1,0)</f>
        <v>0</v>
      </c>
      <c r="AE225" s="705">
        <f>IF(Sampling!I233="Yes",1,0)</f>
        <v>0</v>
      </c>
      <c r="AF225" s="705">
        <f>IF(Sampling!J233="Yes",1,0)</f>
        <v>0</v>
      </c>
      <c r="AG225" s="706">
        <f>IF(Sampling!K233="Yes",1,0)</f>
        <v>0</v>
      </c>
      <c r="AH225" s="790">
        <f t="shared" ca="1" si="155"/>
        <v>0</v>
      </c>
      <c r="AI225" s="790">
        <f t="shared" ca="1" si="150"/>
        <v>0</v>
      </c>
      <c r="AJ225" s="790" t="e">
        <f t="shared" ca="1" si="14"/>
        <v>#N/A</v>
      </c>
      <c r="AK225" s="790">
        <f t="shared" si="151"/>
        <v>0</v>
      </c>
      <c r="AL225" s="790">
        <f t="shared" si="152"/>
        <v>0</v>
      </c>
      <c r="AM225" s="790" t="e">
        <f t="shared" ca="1" si="153"/>
        <v>#N/A</v>
      </c>
      <c r="AN225" s="790" t="e">
        <f t="shared" ca="1" si="154"/>
        <v>#N/A</v>
      </c>
      <c r="AO225" s="790">
        <f t="shared" ca="1" si="156"/>
        <v>0</v>
      </c>
      <c r="AP225" s="790">
        <f t="shared" ca="1" si="157"/>
        <v>0</v>
      </c>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c r="ADD225" s="1"/>
      <c r="ADE225" s="1"/>
      <c r="ADF225" s="1"/>
      <c r="ADG225" s="1"/>
      <c r="ADH225" s="1"/>
      <c r="ADI225" s="1"/>
      <c r="ADJ225" s="1"/>
      <c r="ADK225" s="1"/>
      <c r="ADL225" s="1"/>
      <c r="ADM225" s="1"/>
      <c r="ADN225" s="1"/>
      <c r="ADO225" s="1"/>
      <c r="ADP225" s="1"/>
      <c r="ADQ225" s="1"/>
      <c r="ADR225" s="1"/>
      <c r="ADS225" s="1"/>
      <c r="ADT225" s="1"/>
      <c r="ADU225" s="1"/>
      <c r="ADV225" s="1"/>
      <c r="ADW225" s="1"/>
      <c r="ADX225" s="1"/>
      <c r="ADY225" s="1"/>
      <c r="ADZ225" s="1"/>
      <c r="AEA225" s="1"/>
      <c r="AEB225" s="1"/>
      <c r="AEC225" s="1"/>
      <c r="AED225" s="1"/>
      <c r="AEE225" s="1"/>
      <c r="AEF225" s="1"/>
      <c r="AEG225" s="1"/>
      <c r="AEH225" s="1"/>
      <c r="AEI225" s="1"/>
      <c r="AEJ225" s="1"/>
      <c r="AEK225" s="1"/>
      <c r="AEL225" s="1"/>
      <c r="AEM225" s="1"/>
      <c r="AEN225" s="1"/>
      <c r="AEO225" s="1"/>
      <c r="AEP225" s="1"/>
      <c r="AEQ225" s="1"/>
      <c r="AER225" s="1"/>
      <c r="AES225" s="1"/>
      <c r="AET225" s="1"/>
      <c r="AEU225" s="1"/>
      <c r="AEV225" s="1"/>
      <c r="AEW225" s="1"/>
      <c r="AEX225" s="1"/>
      <c r="AEY225" s="1"/>
      <c r="AEZ225" s="1"/>
      <c r="AFA225" s="1"/>
      <c r="AFB225" s="1"/>
      <c r="AFC225" s="1"/>
      <c r="AFD225" s="1"/>
      <c r="AFE225" s="1"/>
      <c r="AFF225" s="1"/>
      <c r="AFG225" s="1"/>
      <c r="AFH225" s="1"/>
      <c r="AFI225" s="1"/>
      <c r="AFJ225" s="1"/>
      <c r="AFK225" s="1"/>
      <c r="AFL225" s="1"/>
      <c r="AFM225" s="1"/>
      <c r="AFN225" s="1"/>
      <c r="AFO225" s="1"/>
      <c r="AFP225" s="1"/>
      <c r="AFQ225" s="1"/>
      <c r="AFR225" s="1"/>
      <c r="AFS225" s="1"/>
      <c r="AFT225" s="1"/>
      <c r="AFU225" s="1"/>
      <c r="AFV225" s="1"/>
      <c r="AFW225" s="1"/>
      <c r="AFX225" s="1"/>
      <c r="AFY225" s="1"/>
      <c r="AFZ225" s="1"/>
      <c r="AGA225" s="1"/>
      <c r="AGB225" s="1"/>
      <c r="AGC225" s="1"/>
      <c r="AGD225" s="1"/>
      <c r="AGE225" s="1"/>
      <c r="AGF225" s="1"/>
      <c r="AGG225" s="1"/>
      <c r="AGH225" s="1"/>
      <c r="AGI225" s="1"/>
      <c r="AGJ225" s="1"/>
      <c r="AGK225" s="1"/>
      <c r="AGL225" s="1"/>
      <c r="AGM225" s="1"/>
      <c r="AGN225" s="1"/>
      <c r="AGO225" s="1"/>
      <c r="AGP225" s="1"/>
      <c r="AGQ225" s="1"/>
      <c r="AGR225" s="1"/>
      <c r="AGS225" s="1"/>
      <c r="AGT225" s="1"/>
      <c r="AGU225" s="1"/>
      <c r="AGV225" s="1"/>
      <c r="AGW225" s="1"/>
      <c r="AGX225" s="1"/>
      <c r="AGY225" s="1"/>
      <c r="AGZ225" s="1"/>
      <c r="AHA225" s="1"/>
      <c r="AHB225" s="1"/>
      <c r="AHC225" s="1"/>
      <c r="AHD225" s="1"/>
      <c r="AHE225" s="1"/>
      <c r="AHF225" s="1"/>
      <c r="AHG225" s="1"/>
      <c r="AHH225" s="1"/>
      <c r="AHI225" s="1"/>
      <c r="AHJ225" s="1"/>
      <c r="AHK225" s="1"/>
      <c r="AHL225" s="1"/>
      <c r="AHM225" s="1"/>
      <c r="AHN225" s="1"/>
      <c r="AHO225" s="1"/>
      <c r="AHP225" s="1"/>
      <c r="AHQ225" s="1"/>
      <c r="AHR225" s="1"/>
      <c r="AHS225" s="1"/>
      <c r="AHT225" s="1"/>
      <c r="AHU225" s="1"/>
      <c r="AHV225" s="1"/>
      <c r="AHW225" s="1"/>
      <c r="AHX225" s="1"/>
      <c r="AHY225" s="1"/>
      <c r="AHZ225" s="1"/>
      <c r="AIA225" s="1"/>
      <c r="AIB225" s="1"/>
      <c r="AIC225" s="1"/>
      <c r="AID225" s="1"/>
      <c r="AIE225" s="1"/>
      <c r="AIF225" s="1"/>
      <c r="AIG225" s="1"/>
      <c r="AIH225" s="1"/>
      <c r="AII225" s="1"/>
      <c r="AIJ225" s="1"/>
      <c r="AIK225" s="1"/>
      <c r="AIL225" s="1"/>
      <c r="AIM225" s="1"/>
      <c r="AIN225" s="1"/>
      <c r="AIO225" s="1"/>
      <c r="AIP225" s="1"/>
      <c r="AIQ225" s="1"/>
      <c r="AIR225" s="1"/>
      <c r="AIS225" s="1"/>
      <c r="AIT225" s="1"/>
      <c r="AIU225" s="1"/>
      <c r="AIV225" s="1"/>
      <c r="AIW225" s="1"/>
      <c r="AIX225" s="1"/>
      <c r="AIY225" s="1"/>
      <c r="AIZ225" s="1"/>
      <c r="AJA225" s="1"/>
      <c r="AJB225" s="1"/>
      <c r="AJC225" s="1"/>
      <c r="AJD225" s="1"/>
      <c r="AJE225" s="1"/>
      <c r="AJF225" s="1"/>
      <c r="AJG225" s="1"/>
      <c r="AJH225" s="1"/>
      <c r="AJI225" s="1"/>
      <c r="AJJ225" s="1"/>
      <c r="AJK225" s="1"/>
      <c r="AJL225" s="1"/>
      <c r="AJM225" s="1"/>
      <c r="AJN225" s="1"/>
      <c r="AJO225" s="1"/>
      <c r="AJP225" s="1"/>
      <c r="AJQ225" s="1"/>
      <c r="AJR225" s="1"/>
      <c r="AJS225" s="1"/>
      <c r="AJT225" s="1"/>
      <c r="AJU225" s="1"/>
      <c r="AJV225" s="1"/>
      <c r="AJW225" s="1"/>
      <c r="AJX225" s="1"/>
      <c r="AJY225" s="1"/>
      <c r="AJZ225" s="1"/>
      <c r="AKA225" s="1"/>
      <c r="AKB225" s="1"/>
      <c r="AKC225" s="1"/>
      <c r="AKD225" s="1"/>
      <c r="AKE225" s="1"/>
      <c r="AKF225" s="1"/>
      <c r="AKG225" s="1"/>
      <c r="AKH225" s="1"/>
      <c r="AKI225" s="1"/>
      <c r="AKJ225" s="1"/>
      <c r="AKK225" s="1"/>
      <c r="AKL225" s="1"/>
      <c r="AKM225" s="1"/>
      <c r="AKN225" s="1"/>
      <c r="AKO225" s="1"/>
      <c r="AKP225" s="1"/>
      <c r="AKQ225" s="1"/>
      <c r="AKR225" s="1"/>
      <c r="AKS225" s="1"/>
      <c r="AKT225" s="1"/>
      <c r="AKU225" s="1"/>
      <c r="AKV225" s="1"/>
      <c r="AKW225" s="1"/>
      <c r="AKX225" s="1"/>
      <c r="AKY225" s="1"/>
      <c r="AKZ225" s="1"/>
      <c r="ALA225" s="1"/>
      <c r="ALB225" s="1"/>
      <c r="ALC225" s="1"/>
      <c r="ALD225" s="1"/>
      <c r="ALE225" s="1"/>
      <c r="ALF225" s="1"/>
      <c r="ALG225" s="1"/>
      <c r="ALH225" s="1"/>
      <c r="ALI225" s="1"/>
      <c r="ALJ225" s="1"/>
      <c r="ALK225" s="1"/>
      <c r="ALL225" s="1"/>
      <c r="ALM225" s="1"/>
      <c r="ALN225" s="1"/>
      <c r="ALO225" s="1"/>
      <c r="ALP225" s="1"/>
      <c r="ALQ225" s="1"/>
      <c r="ALR225" s="1"/>
      <c r="ALS225" s="1"/>
      <c r="ALT225" s="1"/>
      <c r="ALU225" s="1"/>
      <c r="ALV225" s="1"/>
      <c r="ALW225" s="1"/>
      <c r="ALX225" s="1"/>
      <c r="ALY225" s="1"/>
      <c r="ALZ225" s="1"/>
      <c r="AMA225" s="1"/>
      <c r="AMB225" s="1"/>
      <c r="AMC225" s="1"/>
      <c r="AMD225" s="1"/>
      <c r="AME225" s="1"/>
      <c r="AMF225" s="1"/>
      <c r="AMG225" s="1"/>
      <c r="AMH225" s="1"/>
      <c r="AMI225" s="1"/>
      <c r="AMJ225" s="1"/>
      <c r="AMK225" s="1"/>
      <c r="AML225" s="1"/>
      <c r="AMM225" s="1"/>
      <c r="AMN225" s="1"/>
      <c r="AMO225" s="1"/>
      <c r="AMP225" s="1"/>
      <c r="AMQ225" s="1"/>
      <c r="AMR225" s="1"/>
      <c r="AMS225" s="1"/>
      <c r="AMT225" s="1"/>
      <c r="AMU225" s="1"/>
      <c r="AMV225" s="1"/>
      <c r="AMW225" s="1"/>
      <c r="AMX225" s="1"/>
      <c r="AMY225" s="1"/>
      <c r="AMZ225" s="1"/>
      <c r="ANA225" s="1"/>
      <c r="ANB225" s="1"/>
      <c r="ANC225" s="1"/>
      <c r="AND225" s="1"/>
      <c r="ANE225" s="1"/>
      <c r="ANF225" s="1"/>
      <c r="ANG225" s="1"/>
      <c r="ANH225" s="1"/>
      <c r="ANI225" s="1"/>
      <c r="ANJ225" s="1"/>
      <c r="ANK225" s="1"/>
      <c r="ANL225" s="1"/>
      <c r="ANM225" s="1"/>
      <c r="ANN225" s="1"/>
      <c r="ANO225" s="1"/>
      <c r="ANP225" s="1"/>
      <c r="ANQ225" s="1"/>
      <c r="ANR225" s="1"/>
      <c r="ANS225" s="1"/>
      <c r="ANT225" s="1"/>
      <c r="ANU225" s="1"/>
      <c r="ANV225" s="1"/>
      <c r="ANW225" s="1"/>
      <c r="ANX225" s="1"/>
      <c r="ANY225" s="1"/>
      <c r="ANZ225" s="1"/>
      <c r="AOA225" s="1"/>
      <c r="AOB225" s="1"/>
      <c r="AOC225" s="1"/>
      <c r="AOD225" s="1"/>
      <c r="AOE225" s="1"/>
      <c r="AOF225" s="1"/>
      <c r="AOG225" s="1"/>
      <c r="AOH225" s="1"/>
      <c r="AOI225" s="1"/>
      <c r="AOJ225" s="1"/>
      <c r="AOK225" s="1"/>
      <c r="AOL225" s="1"/>
      <c r="AOM225" s="1"/>
      <c r="AON225" s="1"/>
      <c r="AOO225" s="1"/>
      <c r="AOP225" s="1"/>
      <c r="AOQ225" s="1"/>
      <c r="AOR225" s="1"/>
      <c r="AOS225" s="1"/>
      <c r="AOT225" s="1"/>
      <c r="AOU225" s="1"/>
      <c r="AOV225" s="1"/>
      <c r="AOW225" s="1"/>
      <c r="AOX225" s="1"/>
      <c r="AOY225" s="1"/>
      <c r="AOZ225" s="1"/>
      <c r="APA225" s="1"/>
      <c r="APB225" s="1"/>
      <c r="APC225" s="1"/>
      <c r="APD225" s="1"/>
      <c r="APE225" s="1"/>
      <c r="APF225" s="1"/>
      <c r="APG225" s="1"/>
      <c r="APH225" s="1"/>
      <c r="API225" s="1"/>
      <c r="APJ225" s="1"/>
      <c r="APK225" s="1"/>
      <c r="APL225" s="1"/>
      <c r="APM225" s="1"/>
      <c r="APN225" s="1"/>
      <c r="APO225" s="1"/>
      <c r="APP225" s="1"/>
      <c r="APQ225" s="1"/>
      <c r="APR225" s="1"/>
      <c r="APS225" s="1"/>
      <c r="APT225" s="1"/>
      <c r="APU225" s="1"/>
      <c r="APV225" s="1"/>
      <c r="APW225" s="1"/>
      <c r="APX225" s="1"/>
      <c r="APY225" s="1"/>
      <c r="APZ225" s="1"/>
      <c r="AQA225" s="1"/>
      <c r="AQB225" s="1"/>
      <c r="AQC225" s="1"/>
      <c r="AQD225" s="1"/>
      <c r="AQE225" s="1"/>
      <c r="AQF225" s="1"/>
      <c r="AQG225" s="1"/>
      <c r="AQH225" s="1"/>
      <c r="AQI225" s="1"/>
      <c r="AQJ225" s="1"/>
      <c r="AQK225" s="1"/>
      <c r="AQL225" s="1"/>
      <c r="AQM225" s="1"/>
      <c r="AQN225" s="1"/>
      <c r="AQO225" s="1"/>
      <c r="AQP225" s="1"/>
      <c r="AQQ225" s="1"/>
      <c r="AQR225" s="1"/>
      <c r="AQS225" s="1"/>
      <c r="AQT225" s="1"/>
      <c r="AQU225" s="1"/>
      <c r="AQV225" s="1"/>
      <c r="AQW225" s="1"/>
      <c r="AQX225" s="1"/>
      <c r="AQY225" s="1"/>
      <c r="AQZ225" s="1"/>
      <c r="ARA225" s="1"/>
      <c r="ARB225" s="1"/>
      <c r="ARC225" s="1"/>
      <c r="ARD225" s="1"/>
      <c r="ARE225" s="1"/>
      <c r="ARF225" s="1"/>
      <c r="ARG225" s="1"/>
      <c r="ARH225" s="1"/>
      <c r="ARI225" s="1"/>
      <c r="ARJ225" s="1"/>
      <c r="ARK225" s="1"/>
      <c r="ARL225" s="1"/>
      <c r="ARM225" s="1"/>
      <c r="ARN225" s="1"/>
      <c r="ARO225" s="1"/>
      <c r="ARP225" s="1"/>
      <c r="ARQ225" s="1"/>
      <c r="ARR225" s="1"/>
      <c r="ARS225" s="1"/>
      <c r="ART225" s="1"/>
      <c r="ARU225" s="1"/>
      <c r="ARV225" s="1"/>
      <c r="ARW225" s="1"/>
      <c r="ARX225" s="1"/>
      <c r="ARY225" s="1"/>
      <c r="ARZ225" s="1"/>
      <c r="ASA225" s="1"/>
      <c r="ASB225" s="1"/>
      <c r="ASC225" s="1"/>
      <c r="ASD225" s="1"/>
      <c r="ASE225" s="1"/>
      <c r="ASF225" s="1"/>
      <c r="ASG225" s="1"/>
      <c r="ASH225" s="1"/>
      <c r="ASI225" s="1"/>
      <c r="ASJ225" s="1"/>
      <c r="ASK225" s="1"/>
      <c r="ASL225" s="1"/>
      <c r="ASM225" s="1"/>
      <c r="ASN225" s="1"/>
      <c r="ASO225" s="1"/>
      <c r="ASP225" s="1"/>
      <c r="ASQ225" s="1"/>
      <c r="ASR225" s="1"/>
      <c r="ASS225" s="1"/>
      <c r="AST225" s="1"/>
      <c r="ASU225" s="1"/>
      <c r="ASV225" s="1"/>
      <c r="ASW225" s="1"/>
      <c r="ASX225" s="1"/>
      <c r="ASY225" s="1"/>
      <c r="ASZ225" s="1"/>
      <c r="ATA225" s="1"/>
      <c r="ATB225" s="1"/>
      <c r="ATC225" s="1"/>
      <c r="ATD225" s="1"/>
      <c r="ATE225" s="1"/>
      <c r="ATF225" s="1"/>
      <c r="ATG225" s="1"/>
      <c r="ATH225" s="1"/>
      <c r="ATI225" s="1"/>
      <c r="ATJ225" s="1"/>
      <c r="ATK225" s="1"/>
      <c r="ATL225" s="1"/>
      <c r="ATM225" s="1"/>
      <c r="ATN225" s="1"/>
      <c r="ATO225" s="1"/>
      <c r="ATP225" s="1"/>
      <c r="ATQ225" s="1"/>
      <c r="ATR225" s="1"/>
      <c r="ATS225" s="1"/>
      <c r="ATT225" s="1"/>
      <c r="ATU225" s="1"/>
      <c r="ATV225" s="1"/>
      <c r="ATW225" s="1"/>
      <c r="ATX225" s="1"/>
      <c r="ATY225" s="1"/>
      <c r="ATZ225" s="1"/>
      <c r="AUA225" s="1"/>
      <c r="AUB225" s="1"/>
      <c r="AUC225" s="1"/>
      <c r="AUD225" s="1"/>
      <c r="AUE225" s="1"/>
      <c r="AUF225" s="1"/>
      <c r="AUG225" s="1"/>
      <c r="AUH225" s="1"/>
      <c r="AUI225" s="1"/>
      <c r="AUJ225" s="1"/>
      <c r="AUK225" s="1"/>
    </row>
    <row r="226" spans="1:1233" s="519" customFormat="1" ht="14.25">
      <c r="A226" s="53"/>
      <c r="B226" s="97" t="str">
        <f>IF('Client Info'!$E$130="Yes",'Client Info'!$E$61,"N/A")</f>
        <v>N/A</v>
      </c>
      <c r="C226" s="62" t="str">
        <f>IF(B226="ISO 14001",'Client Info'!$B130,"N/A")</f>
        <v>N/A</v>
      </c>
      <c r="D226" s="181"/>
      <c r="E226" s="834">
        <f>'Effective Employees'!F212</f>
        <v>0</v>
      </c>
      <c r="F226" s="831"/>
      <c r="G226" s="835">
        <f>BR$363</f>
        <v>0</v>
      </c>
      <c r="H226" s="835">
        <f ca="1">(1/3)*BR363*T226*V226*X226*Z226</f>
        <v>0</v>
      </c>
      <c r="I226" s="835">
        <f ca="1">(2/3)*BR363*T226*V226*X226*Z226</f>
        <v>0</v>
      </c>
      <c r="J226" s="835" t="e">
        <f ca="1">BR364*T226*V226*X226*Z226/$AA$10</f>
        <v>#N/A</v>
      </c>
      <c r="K226" s="835">
        <f>IF($K$19="",0,BR364*T226*V226*X226*Z226/$AA$10)</f>
        <v>0</v>
      </c>
      <c r="L226" s="835">
        <f>IF($L$19="",0,BR364*T226*V226*X226*Z226/$AA$10)</f>
        <v>0</v>
      </c>
      <c r="M226" s="836" t="e">
        <f ca="1">IF($M$19="",0,BR364*T226*V226*X226*Z226/$AA$10)</f>
        <v>#N/A</v>
      </c>
      <c r="N226" s="837" t="e">
        <f ca="1">BR364*T226*V226*X226*Z226/$AA$10</f>
        <v>#N/A</v>
      </c>
      <c r="O226" s="838">
        <f ca="1">BR365*T226*V226*X226*Z226</f>
        <v>0</v>
      </c>
      <c r="P226" s="53"/>
      <c r="Q226" s="53"/>
      <c r="R226" s="67"/>
      <c r="S226" s="386">
        <f>1</f>
        <v>1</v>
      </c>
      <c r="T226" s="386">
        <f t="shared" si="142"/>
        <v>1</v>
      </c>
      <c r="U226" s="707">
        <f ca="1">'Adjustment Factors'!AP578</f>
        <v>0</v>
      </c>
      <c r="V226" s="208">
        <f t="shared" ca="1" si="143"/>
        <v>1</v>
      </c>
      <c r="W226" s="67">
        <f>-'Client Info'!$C$55/100</f>
        <v>0</v>
      </c>
      <c r="X226" s="67">
        <f t="shared" si="144"/>
        <v>1</v>
      </c>
      <c r="Y226" s="67">
        <f>IF(Overview!$C$14="Yes",1,0)</f>
        <v>0</v>
      </c>
      <c r="Z226" s="67">
        <f>IF(Y226=1,IF('Integrated Reduction'!$C$29="",1,('Integrated Reduction'!$C$29/100+1)),1)</f>
        <v>1</v>
      </c>
      <c r="AA226" s="67">
        <f>IF(Sampling!F234="Yes",1,0)</f>
        <v>0</v>
      </c>
      <c r="AB226" s="67">
        <f>IF(Sampling!L234="Yes",1,0)</f>
        <v>0</v>
      </c>
      <c r="AC226" s="67">
        <f>IF(Sampling!G234="Yes",1,0)</f>
        <v>0</v>
      </c>
      <c r="AD226" s="67">
        <f>IF(Sampling!H234="Yes",1,0)</f>
        <v>0</v>
      </c>
      <c r="AE226" s="67">
        <f>IF(Sampling!I234="Yes",1,0)</f>
        <v>0</v>
      </c>
      <c r="AF226" s="67">
        <f>IF(Sampling!J234="Yes",1,0)</f>
        <v>0</v>
      </c>
      <c r="AG226" s="708">
        <f>IF(Sampling!K234="Yes",1,0)</f>
        <v>0</v>
      </c>
      <c r="AH226" s="791">
        <f t="shared" ca="1" si="155"/>
        <v>0</v>
      </c>
      <c r="AI226" s="791">
        <f t="shared" ca="1" si="150"/>
        <v>0</v>
      </c>
      <c r="AJ226" s="791" t="e">
        <f t="shared" ca="1" si="14"/>
        <v>#N/A</v>
      </c>
      <c r="AK226" s="791">
        <f t="shared" si="151"/>
        <v>0</v>
      </c>
      <c r="AL226" s="791">
        <f t="shared" si="152"/>
        <v>0</v>
      </c>
      <c r="AM226" s="791" t="e">
        <f t="shared" ca="1" si="153"/>
        <v>#N/A</v>
      </c>
      <c r="AN226" s="791" t="e">
        <f t="shared" ca="1" si="154"/>
        <v>#N/A</v>
      </c>
      <c r="AO226" s="791">
        <f t="shared" ca="1" si="156"/>
        <v>0</v>
      </c>
      <c r="AP226" s="791">
        <f t="shared" ca="1" si="157"/>
        <v>0</v>
      </c>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c r="ADD226" s="1"/>
      <c r="ADE226" s="1"/>
      <c r="ADF226" s="1"/>
      <c r="ADG226" s="1"/>
      <c r="ADH226" s="1"/>
      <c r="ADI226" s="1"/>
      <c r="ADJ226" s="1"/>
      <c r="ADK226" s="1"/>
      <c r="ADL226" s="1"/>
      <c r="ADM226" s="1"/>
      <c r="ADN226" s="1"/>
      <c r="ADO226" s="1"/>
      <c r="ADP226" s="1"/>
      <c r="ADQ226" s="1"/>
      <c r="ADR226" s="1"/>
      <c r="ADS226" s="1"/>
      <c r="ADT226" s="1"/>
      <c r="ADU226" s="1"/>
      <c r="ADV226" s="1"/>
      <c r="ADW226" s="1"/>
      <c r="ADX226" s="1"/>
      <c r="ADY226" s="1"/>
      <c r="ADZ226" s="1"/>
      <c r="AEA226" s="1"/>
      <c r="AEB226" s="1"/>
      <c r="AEC226" s="1"/>
      <c r="AED226" s="1"/>
      <c r="AEE226" s="1"/>
      <c r="AEF226" s="1"/>
      <c r="AEG226" s="1"/>
      <c r="AEH226" s="1"/>
      <c r="AEI226" s="1"/>
      <c r="AEJ226" s="1"/>
      <c r="AEK226" s="1"/>
      <c r="AEL226" s="1"/>
      <c r="AEM226" s="1"/>
      <c r="AEN226" s="1"/>
      <c r="AEO226" s="1"/>
      <c r="AEP226" s="1"/>
      <c r="AEQ226" s="1"/>
      <c r="AER226" s="1"/>
      <c r="AES226" s="1"/>
      <c r="AET226" s="1"/>
      <c r="AEU226" s="1"/>
      <c r="AEV226" s="1"/>
      <c r="AEW226" s="1"/>
      <c r="AEX226" s="1"/>
      <c r="AEY226" s="1"/>
      <c r="AEZ226" s="1"/>
      <c r="AFA226" s="1"/>
      <c r="AFB226" s="1"/>
      <c r="AFC226" s="1"/>
      <c r="AFD226" s="1"/>
      <c r="AFE226" s="1"/>
      <c r="AFF226" s="1"/>
      <c r="AFG226" s="1"/>
      <c r="AFH226" s="1"/>
      <c r="AFI226" s="1"/>
      <c r="AFJ226" s="1"/>
      <c r="AFK226" s="1"/>
      <c r="AFL226" s="1"/>
      <c r="AFM226" s="1"/>
      <c r="AFN226" s="1"/>
      <c r="AFO226" s="1"/>
      <c r="AFP226" s="1"/>
      <c r="AFQ226" s="1"/>
      <c r="AFR226" s="1"/>
      <c r="AFS226" s="1"/>
      <c r="AFT226" s="1"/>
      <c r="AFU226" s="1"/>
      <c r="AFV226" s="1"/>
      <c r="AFW226" s="1"/>
      <c r="AFX226" s="1"/>
      <c r="AFY226" s="1"/>
      <c r="AFZ226" s="1"/>
      <c r="AGA226" s="1"/>
      <c r="AGB226" s="1"/>
      <c r="AGC226" s="1"/>
      <c r="AGD226" s="1"/>
      <c r="AGE226" s="1"/>
      <c r="AGF226" s="1"/>
      <c r="AGG226" s="1"/>
      <c r="AGH226" s="1"/>
      <c r="AGI226" s="1"/>
      <c r="AGJ226" s="1"/>
      <c r="AGK226" s="1"/>
      <c r="AGL226" s="1"/>
      <c r="AGM226" s="1"/>
      <c r="AGN226" s="1"/>
      <c r="AGO226" s="1"/>
      <c r="AGP226" s="1"/>
      <c r="AGQ226" s="1"/>
      <c r="AGR226" s="1"/>
      <c r="AGS226" s="1"/>
      <c r="AGT226" s="1"/>
      <c r="AGU226" s="1"/>
      <c r="AGV226" s="1"/>
      <c r="AGW226" s="1"/>
      <c r="AGX226" s="1"/>
      <c r="AGY226" s="1"/>
      <c r="AGZ226" s="1"/>
      <c r="AHA226" s="1"/>
      <c r="AHB226" s="1"/>
      <c r="AHC226" s="1"/>
      <c r="AHD226" s="1"/>
      <c r="AHE226" s="1"/>
      <c r="AHF226" s="1"/>
      <c r="AHG226" s="1"/>
      <c r="AHH226" s="1"/>
      <c r="AHI226" s="1"/>
      <c r="AHJ226" s="1"/>
      <c r="AHK226" s="1"/>
      <c r="AHL226" s="1"/>
      <c r="AHM226" s="1"/>
      <c r="AHN226" s="1"/>
      <c r="AHO226" s="1"/>
      <c r="AHP226" s="1"/>
      <c r="AHQ226" s="1"/>
      <c r="AHR226" s="1"/>
      <c r="AHS226" s="1"/>
      <c r="AHT226" s="1"/>
      <c r="AHU226" s="1"/>
      <c r="AHV226" s="1"/>
      <c r="AHW226" s="1"/>
      <c r="AHX226" s="1"/>
      <c r="AHY226" s="1"/>
      <c r="AHZ226" s="1"/>
      <c r="AIA226" s="1"/>
      <c r="AIB226" s="1"/>
      <c r="AIC226" s="1"/>
      <c r="AID226" s="1"/>
      <c r="AIE226" s="1"/>
      <c r="AIF226" s="1"/>
      <c r="AIG226" s="1"/>
      <c r="AIH226" s="1"/>
      <c r="AII226" s="1"/>
      <c r="AIJ226" s="1"/>
      <c r="AIK226" s="1"/>
      <c r="AIL226" s="1"/>
      <c r="AIM226" s="1"/>
      <c r="AIN226" s="1"/>
      <c r="AIO226" s="1"/>
      <c r="AIP226" s="1"/>
      <c r="AIQ226" s="1"/>
      <c r="AIR226" s="1"/>
      <c r="AIS226" s="1"/>
      <c r="AIT226" s="1"/>
      <c r="AIU226" s="1"/>
      <c r="AIV226" s="1"/>
      <c r="AIW226" s="1"/>
      <c r="AIX226" s="1"/>
      <c r="AIY226" s="1"/>
      <c r="AIZ226" s="1"/>
      <c r="AJA226" s="1"/>
      <c r="AJB226" s="1"/>
      <c r="AJC226" s="1"/>
      <c r="AJD226" s="1"/>
      <c r="AJE226" s="1"/>
      <c r="AJF226" s="1"/>
      <c r="AJG226" s="1"/>
      <c r="AJH226" s="1"/>
      <c r="AJI226" s="1"/>
      <c r="AJJ226" s="1"/>
      <c r="AJK226" s="1"/>
      <c r="AJL226" s="1"/>
      <c r="AJM226" s="1"/>
      <c r="AJN226" s="1"/>
      <c r="AJO226" s="1"/>
      <c r="AJP226" s="1"/>
      <c r="AJQ226" s="1"/>
      <c r="AJR226" s="1"/>
      <c r="AJS226" s="1"/>
      <c r="AJT226" s="1"/>
      <c r="AJU226" s="1"/>
      <c r="AJV226" s="1"/>
      <c r="AJW226" s="1"/>
      <c r="AJX226" s="1"/>
      <c r="AJY226" s="1"/>
      <c r="AJZ226" s="1"/>
      <c r="AKA226" s="1"/>
      <c r="AKB226" s="1"/>
      <c r="AKC226" s="1"/>
      <c r="AKD226" s="1"/>
      <c r="AKE226" s="1"/>
      <c r="AKF226" s="1"/>
      <c r="AKG226" s="1"/>
      <c r="AKH226" s="1"/>
      <c r="AKI226" s="1"/>
      <c r="AKJ226" s="1"/>
      <c r="AKK226" s="1"/>
      <c r="AKL226" s="1"/>
      <c r="AKM226" s="1"/>
      <c r="AKN226" s="1"/>
      <c r="AKO226" s="1"/>
      <c r="AKP226" s="1"/>
      <c r="AKQ226" s="1"/>
      <c r="AKR226" s="1"/>
      <c r="AKS226" s="1"/>
      <c r="AKT226" s="1"/>
      <c r="AKU226" s="1"/>
      <c r="AKV226" s="1"/>
      <c r="AKW226" s="1"/>
      <c r="AKX226" s="1"/>
      <c r="AKY226" s="1"/>
      <c r="AKZ226" s="1"/>
      <c r="ALA226" s="1"/>
      <c r="ALB226" s="1"/>
      <c r="ALC226" s="1"/>
      <c r="ALD226" s="1"/>
      <c r="ALE226" s="1"/>
      <c r="ALF226" s="1"/>
      <c r="ALG226" s="1"/>
      <c r="ALH226" s="1"/>
      <c r="ALI226" s="1"/>
      <c r="ALJ226" s="1"/>
      <c r="ALK226" s="1"/>
      <c r="ALL226" s="1"/>
      <c r="ALM226" s="1"/>
      <c r="ALN226" s="1"/>
      <c r="ALO226" s="1"/>
      <c r="ALP226" s="1"/>
      <c r="ALQ226" s="1"/>
      <c r="ALR226" s="1"/>
      <c r="ALS226" s="1"/>
      <c r="ALT226" s="1"/>
      <c r="ALU226" s="1"/>
      <c r="ALV226" s="1"/>
      <c r="ALW226" s="1"/>
      <c r="ALX226" s="1"/>
      <c r="ALY226" s="1"/>
      <c r="ALZ226" s="1"/>
      <c r="AMA226" s="1"/>
      <c r="AMB226" s="1"/>
      <c r="AMC226" s="1"/>
      <c r="AMD226" s="1"/>
      <c r="AME226" s="1"/>
      <c r="AMF226" s="1"/>
      <c r="AMG226" s="1"/>
      <c r="AMH226" s="1"/>
      <c r="AMI226" s="1"/>
      <c r="AMJ226" s="1"/>
      <c r="AMK226" s="1"/>
      <c r="AML226" s="1"/>
      <c r="AMM226" s="1"/>
      <c r="AMN226" s="1"/>
      <c r="AMO226" s="1"/>
      <c r="AMP226" s="1"/>
      <c r="AMQ226" s="1"/>
      <c r="AMR226" s="1"/>
      <c r="AMS226" s="1"/>
      <c r="AMT226" s="1"/>
      <c r="AMU226" s="1"/>
      <c r="AMV226" s="1"/>
      <c r="AMW226" s="1"/>
      <c r="AMX226" s="1"/>
      <c r="AMY226" s="1"/>
      <c r="AMZ226" s="1"/>
      <c r="ANA226" s="1"/>
      <c r="ANB226" s="1"/>
      <c r="ANC226" s="1"/>
      <c r="AND226" s="1"/>
      <c r="ANE226" s="1"/>
      <c r="ANF226" s="1"/>
      <c r="ANG226" s="1"/>
      <c r="ANH226" s="1"/>
      <c r="ANI226" s="1"/>
      <c r="ANJ226" s="1"/>
      <c r="ANK226" s="1"/>
      <c r="ANL226" s="1"/>
      <c r="ANM226" s="1"/>
      <c r="ANN226" s="1"/>
      <c r="ANO226" s="1"/>
      <c r="ANP226" s="1"/>
      <c r="ANQ226" s="1"/>
      <c r="ANR226" s="1"/>
      <c r="ANS226" s="1"/>
      <c r="ANT226" s="1"/>
      <c r="ANU226" s="1"/>
      <c r="ANV226" s="1"/>
      <c r="ANW226" s="1"/>
      <c r="ANX226" s="1"/>
      <c r="ANY226" s="1"/>
      <c r="ANZ226" s="1"/>
      <c r="AOA226" s="1"/>
      <c r="AOB226" s="1"/>
      <c r="AOC226" s="1"/>
      <c r="AOD226" s="1"/>
      <c r="AOE226" s="1"/>
      <c r="AOF226" s="1"/>
      <c r="AOG226" s="1"/>
      <c r="AOH226" s="1"/>
      <c r="AOI226" s="1"/>
      <c r="AOJ226" s="1"/>
      <c r="AOK226" s="1"/>
      <c r="AOL226" s="1"/>
      <c r="AOM226" s="1"/>
      <c r="AON226" s="1"/>
      <c r="AOO226" s="1"/>
      <c r="AOP226" s="1"/>
      <c r="AOQ226" s="1"/>
      <c r="AOR226" s="1"/>
      <c r="AOS226" s="1"/>
      <c r="AOT226" s="1"/>
      <c r="AOU226" s="1"/>
      <c r="AOV226" s="1"/>
      <c r="AOW226" s="1"/>
      <c r="AOX226" s="1"/>
      <c r="AOY226" s="1"/>
      <c r="AOZ226" s="1"/>
      <c r="APA226" s="1"/>
      <c r="APB226" s="1"/>
      <c r="APC226" s="1"/>
      <c r="APD226" s="1"/>
      <c r="APE226" s="1"/>
      <c r="APF226" s="1"/>
      <c r="APG226" s="1"/>
      <c r="APH226" s="1"/>
      <c r="API226" s="1"/>
      <c r="APJ226" s="1"/>
      <c r="APK226" s="1"/>
      <c r="APL226" s="1"/>
      <c r="APM226" s="1"/>
      <c r="APN226" s="1"/>
      <c r="APO226" s="1"/>
      <c r="APP226" s="1"/>
      <c r="APQ226" s="1"/>
      <c r="APR226" s="1"/>
      <c r="APS226" s="1"/>
      <c r="APT226" s="1"/>
      <c r="APU226" s="1"/>
      <c r="APV226" s="1"/>
      <c r="APW226" s="1"/>
      <c r="APX226" s="1"/>
      <c r="APY226" s="1"/>
      <c r="APZ226" s="1"/>
      <c r="AQA226" s="1"/>
      <c r="AQB226" s="1"/>
      <c r="AQC226" s="1"/>
      <c r="AQD226" s="1"/>
      <c r="AQE226" s="1"/>
      <c r="AQF226" s="1"/>
      <c r="AQG226" s="1"/>
      <c r="AQH226" s="1"/>
      <c r="AQI226" s="1"/>
      <c r="AQJ226" s="1"/>
      <c r="AQK226" s="1"/>
      <c r="AQL226" s="1"/>
      <c r="AQM226" s="1"/>
      <c r="AQN226" s="1"/>
      <c r="AQO226" s="1"/>
      <c r="AQP226" s="1"/>
      <c r="AQQ226" s="1"/>
      <c r="AQR226" s="1"/>
      <c r="AQS226" s="1"/>
      <c r="AQT226" s="1"/>
      <c r="AQU226" s="1"/>
      <c r="AQV226" s="1"/>
      <c r="AQW226" s="1"/>
      <c r="AQX226" s="1"/>
      <c r="AQY226" s="1"/>
      <c r="AQZ226" s="1"/>
      <c r="ARA226" s="1"/>
      <c r="ARB226" s="1"/>
      <c r="ARC226" s="1"/>
      <c r="ARD226" s="1"/>
      <c r="ARE226" s="1"/>
      <c r="ARF226" s="1"/>
      <c r="ARG226" s="1"/>
      <c r="ARH226" s="1"/>
      <c r="ARI226" s="1"/>
      <c r="ARJ226" s="1"/>
      <c r="ARK226" s="1"/>
      <c r="ARL226" s="1"/>
      <c r="ARM226" s="1"/>
      <c r="ARN226" s="1"/>
      <c r="ARO226" s="1"/>
      <c r="ARP226" s="1"/>
      <c r="ARQ226" s="1"/>
      <c r="ARR226" s="1"/>
      <c r="ARS226" s="1"/>
      <c r="ART226" s="1"/>
      <c r="ARU226" s="1"/>
      <c r="ARV226" s="1"/>
      <c r="ARW226" s="1"/>
      <c r="ARX226" s="1"/>
      <c r="ARY226" s="1"/>
      <c r="ARZ226" s="1"/>
      <c r="ASA226" s="1"/>
      <c r="ASB226" s="1"/>
      <c r="ASC226" s="1"/>
      <c r="ASD226" s="1"/>
      <c r="ASE226" s="1"/>
      <c r="ASF226" s="1"/>
      <c r="ASG226" s="1"/>
      <c r="ASH226" s="1"/>
      <c r="ASI226" s="1"/>
      <c r="ASJ226" s="1"/>
      <c r="ASK226" s="1"/>
      <c r="ASL226" s="1"/>
      <c r="ASM226" s="1"/>
      <c r="ASN226" s="1"/>
      <c r="ASO226" s="1"/>
      <c r="ASP226" s="1"/>
      <c r="ASQ226" s="1"/>
      <c r="ASR226" s="1"/>
      <c r="ASS226" s="1"/>
      <c r="AST226" s="1"/>
      <c r="ASU226" s="1"/>
      <c r="ASV226" s="1"/>
      <c r="ASW226" s="1"/>
      <c r="ASX226" s="1"/>
      <c r="ASY226" s="1"/>
      <c r="ASZ226" s="1"/>
      <c r="ATA226" s="1"/>
      <c r="ATB226" s="1"/>
      <c r="ATC226" s="1"/>
      <c r="ATD226" s="1"/>
      <c r="ATE226" s="1"/>
      <c r="ATF226" s="1"/>
      <c r="ATG226" s="1"/>
      <c r="ATH226" s="1"/>
      <c r="ATI226" s="1"/>
      <c r="ATJ226" s="1"/>
      <c r="ATK226" s="1"/>
      <c r="ATL226" s="1"/>
      <c r="ATM226" s="1"/>
      <c r="ATN226" s="1"/>
      <c r="ATO226" s="1"/>
      <c r="ATP226" s="1"/>
      <c r="ATQ226" s="1"/>
      <c r="ATR226" s="1"/>
      <c r="ATS226" s="1"/>
      <c r="ATT226" s="1"/>
      <c r="ATU226" s="1"/>
      <c r="ATV226" s="1"/>
      <c r="ATW226" s="1"/>
      <c r="ATX226" s="1"/>
      <c r="ATY226" s="1"/>
      <c r="ATZ226" s="1"/>
      <c r="AUA226" s="1"/>
      <c r="AUB226" s="1"/>
      <c r="AUC226" s="1"/>
      <c r="AUD226" s="1"/>
      <c r="AUE226" s="1"/>
      <c r="AUF226" s="1"/>
      <c r="AUG226" s="1"/>
      <c r="AUH226" s="1"/>
      <c r="AUI226" s="1"/>
      <c r="AUJ226" s="1"/>
      <c r="AUK226" s="1"/>
    </row>
    <row r="227" spans="1:1233" s="519" customFormat="1" ht="14.25">
      <c r="A227" s="53"/>
      <c r="B227" s="98" t="str">
        <f>IF('Client Info'!$F$130="Yes",'Client Info'!$F$61,"N/A")</f>
        <v>N/A</v>
      </c>
      <c r="C227" s="99" t="str">
        <f>IF(B227="ISO 45001",'Client Info'!$B130,"N/A")</f>
        <v>N/A</v>
      </c>
      <c r="D227" s="182"/>
      <c r="E227" s="839">
        <f>'Effective Employees'!F213</f>
        <v>0</v>
      </c>
      <c r="F227" s="831"/>
      <c r="G227" s="840">
        <f>BR$378</f>
        <v>0</v>
      </c>
      <c r="H227" s="840">
        <f ca="1">(1/3)*BR378*T227*V227*X227*Z227</f>
        <v>0</v>
      </c>
      <c r="I227" s="840">
        <f ca="1">(2/3)*BR378*T227*V227*X227*Z227</f>
        <v>0</v>
      </c>
      <c r="J227" s="840" t="e">
        <f ca="1">BR379*T227*V227*X227*Z227/$AA$10</f>
        <v>#N/A</v>
      </c>
      <c r="K227" s="840">
        <f>IF($K$19="",0,BR379*T227*V227*X227*Z227/$AA$10)</f>
        <v>0</v>
      </c>
      <c r="L227" s="840">
        <f>IF($L$19="",0,BR379*T227*V227*X227*Z227/$AA$10)</f>
        <v>0</v>
      </c>
      <c r="M227" s="841" t="e">
        <f ca="1">IF($M$19="",0,BR379*T227*V227*X227*Z227/$AA$10)</f>
        <v>#N/A</v>
      </c>
      <c r="N227" s="841" t="e">
        <f ca="1">BR379*T227*V227*X227*Z227/$AA$10</f>
        <v>#N/A</v>
      </c>
      <c r="O227" s="842">
        <f ca="1">BR380*T227*V227*X227*Z227</f>
        <v>0</v>
      </c>
      <c r="P227" s="53"/>
      <c r="Q227" s="53"/>
      <c r="R227" s="67"/>
      <c r="S227" s="709">
        <f>1</f>
        <v>1</v>
      </c>
      <c r="T227" s="709">
        <f t="shared" si="142"/>
        <v>1</v>
      </c>
      <c r="U227" s="710">
        <f ca="1">'Adjustment Factors'!BC578</f>
        <v>0</v>
      </c>
      <c r="V227" s="711">
        <f t="shared" ca="1" si="143"/>
        <v>1</v>
      </c>
      <c r="W227" s="712">
        <f>-'Client Info'!$C$55/100</f>
        <v>0</v>
      </c>
      <c r="X227" s="712">
        <f t="shared" si="144"/>
        <v>1</v>
      </c>
      <c r="Y227" s="712">
        <f>IF(Overview!$C$15="Yes",1,0)</f>
        <v>0</v>
      </c>
      <c r="Z227" s="712">
        <f>IF(Y227=1,IF('Integrated Reduction'!$C$29="",1,('Integrated Reduction'!$C$29/100+1)),1)</f>
        <v>1</v>
      </c>
      <c r="AA227" s="712">
        <f>IF(Sampling!F235="Yes",1,0)</f>
        <v>0</v>
      </c>
      <c r="AB227" s="712">
        <f>IF(Sampling!L235="Yes",1,0)</f>
        <v>0</v>
      </c>
      <c r="AC227" s="712">
        <f>IF(Sampling!G235="Yes",1,0)</f>
        <v>0</v>
      </c>
      <c r="AD227" s="712">
        <f>IF(Sampling!H235="Yes",1,0)</f>
        <v>0</v>
      </c>
      <c r="AE227" s="712">
        <f>IF(Sampling!I235="Yes",1,0)</f>
        <v>0</v>
      </c>
      <c r="AF227" s="712">
        <f>IF(Sampling!J235="Yes",1,0)</f>
        <v>0</v>
      </c>
      <c r="AG227" s="713">
        <f>IF(Sampling!K235="Yes",1,0)</f>
        <v>0</v>
      </c>
      <c r="AH227" s="792">
        <f t="shared" ca="1" si="155"/>
        <v>0</v>
      </c>
      <c r="AI227" s="792">
        <f t="shared" ca="1" si="150"/>
        <v>0</v>
      </c>
      <c r="AJ227" s="792" t="e">
        <f t="shared" ca="1" si="14"/>
        <v>#N/A</v>
      </c>
      <c r="AK227" s="792">
        <f t="shared" si="151"/>
        <v>0</v>
      </c>
      <c r="AL227" s="792">
        <f t="shared" si="152"/>
        <v>0</v>
      </c>
      <c r="AM227" s="792" t="e">
        <f t="shared" ca="1" si="153"/>
        <v>#N/A</v>
      </c>
      <c r="AN227" s="792" t="e">
        <f t="shared" ca="1" si="154"/>
        <v>#N/A</v>
      </c>
      <c r="AO227" s="792">
        <f t="shared" ca="1" si="156"/>
        <v>0</v>
      </c>
      <c r="AP227" s="792">
        <f t="shared" ca="1" si="157"/>
        <v>0</v>
      </c>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c r="ADD227" s="1"/>
      <c r="ADE227" s="1"/>
      <c r="ADF227" s="1"/>
      <c r="ADG227" s="1"/>
      <c r="ADH227" s="1"/>
      <c r="ADI227" s="1"/>
      <c r="ADJ227" s="1"/>
      <c r="ADK227" s="1"/>
      <c r="ADL227" s="1"/>
      <c r="ADM227" s="1"/>
      <c r="ADN227" s="1"/>
      <c r="ADO227" s="1"/>
      <c r="ADP227" s="1"/>
      <c r="ADQ227" s="1"/>
      <c r="ADR227" s="1"/>
      <c r="ADS227" s="1"/>
      <c r="ADT227" s="1"/>
      <c r="ADU227" s="1"/>
      <c r="ADV227" s="1"/>
      <c r="ADW227" s="1"/>
      <c r="ADX227" s="1"/>
      <c r="ADY227" s="1"/>
      <c r="ADZ227" s="1"/>
      <c r="AEA227" s="1"/>
      <c r="AEB227" s="1"/>
      <c r="AEC227" s="1"/>
      <c r="AED227" s="1"/>
      <c r="AEE227" s="1"/>
      <c r="AEF227" s="1"/>
      <c r="AEG227" s="1"/>
      <c r="AEH227" s="1"/>
      <c r="AEI227" s="1"/>
      <c r="AEJ227" s="1"/>
      <c r="AEK227" s="1"/>
      <c r="AEL227" s="1"/>
      <c r="AEM227" s="1"/>
      <c r="AEN227" s="1"/>
      <c r="AEO227" s="1"/>
      <c r="AEP227" s="1"/>
      <c r="AEQ227" s="1"/>
      <c r="AER227" s="1"/>
      <c r="AES227" s="1"/>
      <c r="AET227" s="1"/>
      <c r="AEU227" s="1"/>
      <c r="AEV227" s="1"/>
      <c r="AEW227" s="1"/>
      <c r="AEX227" s="1"/>
      <c r="AEY227" s="1"/>
      <c r="AEZ227" s="1"/>
      <c r="AFA227" s="1"/>
      <c r="AFB227" s="1"/>
      <c r="AFC227" s="1"/>
      <c r="AFD227" s="1"/>
      <c r="AFE227" s="1"/>
      <c r="AFF227" s="1"/>
      <c r="AFG227" s="1"/>
      <c r="AFH227" s="1"/>
      <c r="AFI227" s="1"/>
      <c r="AFJ227" s="1"/>
      <c r="AFK227" s="1"/>
      <c r="AFL227" s="1"/>
      <c r="AFM227" s="1"/>
      <c r="AFN227" s="1"/>
      <c r="AFO227" s="1"/>
      <c r="AFP227" s="1"/>
      <c r="AFQ227" s="1"/>
      <c r="AFR227" s="1"/>
      <c r="AFS227" s="1"/>
      <c r="AFT227" s="1"/>
      <c r="AFU227" s="1"/>
      <c r="AFV227" s="1"/>
      <c r="AFW227" s="1"/>
      <c r="AFX227" s="1"/>
      <c r="AFY227" s="1"/>
      <c r="AFZ227" s="1"/>
      <c r="AGA227" s="1"/>
      <c r="AGB227" s="1"/>
      <c r="AGC227" s="1"/>
      <c r="AGD227" s="1"/>
      <c r="AGE227" s="1"/>
      <c r="AGF227" s="1"/>
      <c r="AGG227" s="1"/>
      <c r="AGH227" s="1"/>
      <c r="AGI227" s="1"/>
      <c r="AGJ227" s="1"/>
      <c r="AGK227" s="1"/>
      <c r="AGL227" s="1"/>
      <c r="AGM227" s="1"/>
      <c r="AGN227" s="1"/>
      <c r="AGO227" s="1"/>
      <c r="AGP227" s="1"/>
      <c r="AGQ227" s="1"/>
      <c r="AGR227" s="1"/>
      <c r="AGS227" s="1"/>
      <c r="AGT227" s="1"/>
      <c r="AGU227" s="1"/>
      <c r="AGV227" s="1"/>
      <c r="AGW227" s="1"/>
      <c r="AGX227" s="1"/>
      <c r="AGY227" s="1"/>
      <c r="AGZ227" s="1"/>
      <c r="AHA227" s="1"/>
      <c r="AHB227" s="1"/>
      <c r="AHC227" s="1"/>
      <c r="AHD227" s="1"/>
      <c r="AHE227" s="1"/>
      <c r="AHF227" s="1"/>
      <c r="AHG227" s="1"/>
      <c r="AHH227" s="1"/>
      <c r="AHI227" s="1"/>
      <c r="AHJ227" s="1"/>
      <c r="AHK227" s="1"/>
      <c r="AHL227" s="1"/>
      <c r="AHM227" s="1"/>
      <c r="AHN227" s="1"/>
      <c r="AHO227" s="1"/>
      <c r="AHP227" s="1"/>
      <c r="AHQ227" s="1"/>
      <c r="AHR227" s="1"/>
      <c r="AHS227" s="1"/>
      <c r="AHT227" s="1"/>
      <c r="AHU227" s="1"/>
      <c r="AHV227" s="1"/>
      <c r="AHW227" s="1"/>
      <c r="AHX227" s="1"/>
      <c r="AHY227" s="1"/>
      <c r="AHZ227" s="1"/>
      <c r="AIA227" s="1"/>
      <c r="AIB227" s="1"/>
      <c r="AIC227" s="1"/>
      <c r="AID227" s="1"/>
      <c r="AIE227" s="1"/>
      <c r="AIF227" s="1"/>
      <c r="AIG227" s="1"/>
      <c r="AIH227" s="1"/>
      <c r="AII227" s="1"/>
      <c r="AIJ227" s="1"/>
      <c r="AIK227" s="1"/>
      <c r="AIL227" s="1"/>
      <c r="AIM227" s="1"/>
      <c r="AIN227" s="1"/>
      <c r="AIO227" s="1"/>
      <c r="AIP227" s="1"/>
      <c r="AIQ227" s="1"/>
      <c r="AIR227" s="1"/>
      <c r="AIS227" s="1"/>
      <c r="AIT227" s="1"/>
      <c r="AIU227" s="1"/>
      <c r="AIV227" s="1"/>
      <c r="AIW227" s="1"/>
      <c r="AIX227" s="1"/>
      <c r="AIY227" s="1"/>
      <c r="AIZ227" s="1"/>
      <c r="AJA227" s="1"/>
      <c r="AJB227" s="1"/>
      <c r="AJC227" s="1"/>
      <c r="AJD227" s="1"/>
      <c r="AJE227" s="1"/>
      <c r="AJF227" s="1"/>
      <c r="AJG227" s="1"/>
      <c r="AJH227" s="1"/>
      <c r="AJI227" s="1"/>
      <c r="AJJ227" s="1"/>
      <c r="AJK227" s="1"/>
      <c r="AJL227" s="1"/>
      <c r="AJM227" s="1"/>
      <c r="AJN227" s="1"/>
      <c r="AJO227" s="1"/>
      <c r="AJP227" s="1"/>
      <c r="AJQ227" s="1"/>
      <c r="AJR227" s="1"/>
      <c r="AJS227" s="1"/>
      <c r="AJT227" s="1"/>
      <c r="AJU227" s="1"/>
      <c r="AJV227" s="1"/>
      <c r="AJW227" s="1"/>
      <c r="AJX227" s="1"/>
      <c r="AJY227" s="1"/>
      <c r="AJZ227" s="1"/>
      <c r="AKA227" s="1"/>
      <c r="AKB227" s="1"/>
      <c r="AKC227" s="1"/>
      <c r="AKD227" s="1"/>
      <c r="AKE227" s="1"/>
      <c r="AKF227" s="1"/>
      <c r="AKG227" s="1"/>
      <c r="AKH227" s="1"/>
      <c r="AKI227" s="1"/>
      <c r="AKJ227" s="1"/>
      <c r="AKK227" s="1"/>
      <c r="AKL227" s="1"/>
      <c r="AKM227" s="1"/>
      <c r="AKN227" s="1"/>
      <c r="AKO227" s="1"/>
      <c r="AKP227" s="1"/>
      <c r="AKQ227" s="1"/>
      <c r="AKR227" s="1"/>
      <c r="AKS227" s="1"/>
      <c r="AKT227" s="1"/>
      <c r="AKU227" s="1"/>
      <c r="AKV227" s="1"/>
      <c r="AKW227" s="1"/>
      <c r="AKX227" s="1"/>
      <c r="AKY227" s="1"/>
      <c r="AKZ227" s="1"/>
      <c r="ALA227" s="1"/>
      <c r="ALB227" s="1"/>
      <c r="ALC227" s="1"/>
      <c r="ALD227" s="1"/>
      <c r="ALE227" s="1"/>
      <c r="ALF227" s="1"/>
      <c r="ALG227" s="1"/>
      <c r="ALH227" s="1"/>
      <c r="ALI227" s="1"/>
      <c r="ALJ227" s="1"/>
      <c r="ALK227" s="1"/>
      <c r="ALL227" s="1"/>
      <c r="ALM227" s="1"/>
      <c r="ALN227" s="1"/>
      <c r="ALO227" s="1"/>
      <c r="ALP227" s="1"/>
      <c r="ALQ227" s="1"/>
      <c r="ALR227" s="1"/>
      <c r="ALS227" s="1"/>
      <c r="ALT227" s="1"/>
      <c r="ALU227" s="1"/>
      <c r="ALV227" s="1"/>
      <c r="ALW227" s="1"/>
      <c r="ALX227" s="1"/>
      <c r="ALY227" s="1"/>
      <c r="ALZ227" s="1"/>
      <c r="AMA227" s="1"/>
      <c r="AMB227" s="1"/>
      <c r="AMC227" s="1"/>
      <c r="AMD227" s="1"/>
      <c r="AME227" s="1"/>
      <c r="AMF227" s="1"/>
      <c r="AMG227" s="1"/>
      <c r="AMH227" s="1"/>
      <c r="AMI227" s="1"/>
      <c r="AMJ227" s="1"/>
      <c r="AMK227" s="1"/>
      <c r="AML227" s="1"/>
      <c r="AMM227" s="1"/>
      <c r="AMN227" s="1"/>
      <c r="AMO227" s="1"/>
      <c r="AMP227" s="1"/>
      <c r="AMQ227" s="1"/>
      <c r="AMR227" s="1"/>
      <c r="AMS227" s="1"/>
      <c r="AMT227" s="1"/>
      <c r="AMU227" s="1"/>
      <c r="AMV227" s="1"/>
      <c r="AMW227" s="1"/>
      <c r="AMX227" s="1"/>
      <c r="AMY227" s="1"/>
      <c r="AMZ227" s="1"/>
      <c r="ANA227" s="1"/>
      <c r="ANB227" s="1"/>
      <c r="ANC227" s="1"/>
      <c r="AND227" s="1"/>
      <c r="ANE227" s="1"/>
      <c r="ANF227" s="1"/>
      <c r="ANG227" s="1"/>
      <c r="ANH227" s="1"/>
      <c r="ANI227" s="1"/>
      <c r="ANJ227" s="1"/>
      <c r="ANK227" s="1"/>
      <c r="ANL227" s="1"/>
      <c r="ANM227" s="1"/>
      <c r="ANN227" s="1"/>
      <c r="ANO227" s="1"/>
      <c r="ANP227" s="1"/>
      <c r="ANQ227" s="1"/>
      <c r="ANR227" s="1"/>
      <c r="ANS227" s="1"/>
      <c r="ANT227" s="1"/>
      <c r="ANU227" s="1"/>
      <c r="ANV227" s="1"/>
      <c r="ANW227" s="1"/>
      <c r="ANX227" s="1"/>
      <c r="ANY227" s="1"/>
      <c r="ANZ227" s="1"/>
      <c r="AOA227" s="1"/>
      <c r="AOB227" s="1"/>
      <c r="AOC227" s="1"/>
      <c r="AOD227" s="1"/>
      <c r="AOE227" s="1"/>
      <c r="AOF227" s="1"/>
      <c r="AOG227" s="1"/>
      <c r="AOH227" s="1"/>
      <c r="AOI227" s="1"/>
      <c r="AOJ227" s="1"/>
      <c r="AOK227" s="1"/>
      <c r="AOL227" s="1"/>
      <c r="AOM227" s="1"/>
      <c r="AON227" s="1"/>
      <c r="AOO227" s="1"/>
      <c r="AOP227" s="1"/>
      <c r="AOQ227" s="1"/>
      <c r="AOR227" s="1"/>
      <c r="AOS227" s="1"/>
      <c r="AOT227" s="1"/>
      <c r="AOU227" s="1"/>
      <c r="AOV227" s="1"/>
      <c r="AOW227" s="1"/>
      <c r="AOX227" s="1"/>
      <c r="AOY227" s="1"/>
      <c r="AOZ227" s="1"/>
      <c r="APA227" s="1"/>
      <c r="APB227" s="1"/>
      <c r="APC227" s="1"/>
      <c r="APD227" s="1"/>
      <c r="APE227" s="1"/>
      <c r="APF227" s="1"/>
      <c r="APG227" s="1"/>
      <c r="APH227" s="1"/>
      <c r="API227" s="1"/>
      <c r="APJ227" s="1"/>
      <c r="APK227" s="1"/>
      <c r="APL227" s="1"/>
      <c r="APM227" s="1"/>
      <c r="APN227" s="1"/>
      <c r="APO227" s="1"/>
      <c r="APP227" s="1"/>
      <c r="APQ227" s="1"/>
      <c r="APR227" s="1"/>
      <c r="APS227" s="1"/>
      <c r="APT227" s="1"/>
      <c r="APU227" s="1"/>
      <c r="APV227" s="1"/>
      <c r="APW227" s="1"/>
      <c r="APX227" s="1"/>
      <c r="APY227" s="1"/>
      <c r="APZ227" s="1"/>
      <c r="AQA227" s="1"/>
      <c r="AQB227" s="1"/>
      <c r="AQC227" s="1"/>
      <c r="AQD227" s="1"/>
      <c r="AQE227" s="1"/>
      <c r="AQF227" s="1"/>
      <c r="AQG227" s="1"/>
      <c r="AQH227" s="1"/>
      <c r="AQI227" s="1"/>
      <c r="AQJ227" s="1"/>
      <c r="AQK227" s="1"/>
      <c r="AQL227" s="1"/>
      <c r="AQM227" s="1"/>
      <c r="AQN227" s="1"/>
      <c r="AQO227" s="1"/>
      <c r="AQP227" s="1"/>
      <c r="AQQ227" s="1"/>
      <c r="AQR227" s="1"/>
      <c r="AQS227" s="1"/>
      <c r="AQT227" s="1"/>
      <c r="AQU227" s="1"/>
      <c r="AQV227" s="1"/>
      <c r="AQW227" s="1"/>
      <c r="AQX227" s="1"/>
      <c r="AQY227" s="1"/>
      <c r="AQZ227" s="1"/>
      <c r="ARA227" s="1"/>
      <c r="ARB227" s="1"/>
      <c r="ARC227" s="1"/>
      <c r="ARD227" s="1"/>
      <c r="ARE227" s="1"/>
      <c r="ARF227" s="1"/>
      <c r="ARG227" s="1"/>
      <c r="ARH227" s="1"/>
      <c r="ARI227" s="1"/>
      <c r="ARJ227" s="1"/>
      <c r="ARK227" s="1"/>
      <c r="ARL227" s="1"/>
      <c r="ARM227" s="1"/>
      <c r="ARN227" s="1"/>
      <c r="ARO227" s="1"/>
      <c r="ARP227" s="1"/>
      <c r="ARQ227" s="1"/>
      <c r="ARR227" s="1"/>
      <c r="ARS227" s="1"/>
      <c r="ART227" s="1"/>
      <c r="ARU227" s="1"/>
      <c r="ARV227" s="1"/>
      <c r="ARW227" s="1"/>
      <c r="ARX227" s="1"/>
      <c r="ARY227" s="1"/>
      <c r="ARZ227" s="1"/>
      <c r="ASA227" s="1"/>
      <c r="ASB227" s="1"/>
      <c r="ASC227" s="1"/>
      <c r="ASD227" s="1"/>
      <c r="ASE227" s="1"/>
      <c r="ASF227" s="1"/>
      <c r="ASG227" s="1"/>
      <c r="ASH227" s="1"/>
      <c r="ASI227" s="1"/>
      <c r="ASJ227" s="1"/>
      <c r="ASK227" s="1"/>
      <c r="ASL227" s="1"/>
      <c r="ASM227" s="1"/>
      <c r="ASN227" s="1"/>
      <c r="ASO227" s="1"/>
      <c r="ASP227" s="1"/>
      <c r="ASQ227" s="1"/>
      <c r="ASR227" s="1"/>
      <c r="ASS227" s="1"/>
      <c r="AST227" s="1"/>
      <c r="ASU227" s="1"/>
      <c r="ASV227" s="1"/>
      <c r="ASW227" s="1"/>
      <c r="ASX227" s="1"/>
      <c r="ASY227" s="1"/>
      <c r="ASZ227" s="1"/>
      <c r="ATA227" s="1"/>
      <c r="ATB227" s="1"/>
      <c r="ATC227" s="1"/>
      <c r="ATD227" s="1"/>
      <c r="ATE227" s="1"/>
      <c r="ATF227" s="1"/>
      <c r="ATG227" s="1"/>
      <c r="ATH227" s="1"/>
      <c r="ATI227" s="1"/>
      <c r="ATJ227" s="1"/>
      <c r="ATK227" s="1"/>
      <c r="ATL227" s="1"/>
      <c r="ATM227" s="1"/>
      <c r="ATN227" s="1"/>
      <c r="ATO227" s="1"/>
      <c r="ATP227" s="1"/>
      <c r="ATQ227" s="1"/>
      <c r="ATR227" s="1"/>
      <c r="ATS227" s="1"/>
      <c r="ATT227" s="1"/>
      <c r="ATU227" s="1"/>
      <c r="ATV227" s="1"/>
      <c r="ATW227" s="1"/>
      <c r="ATX227" s="1"/>
      <c r="ATY227" s="1"/>
      <c r="ATZ227" s="1"/>
      <c r="AUA227" s="1"/>
      <c r="AUB227" s="1"/>
      <c r="AUC227" s="1"/>
      <c r="AUD227" s="1"/>
      <c r="AUE227" s="1"/>
      <c r="AUF227" s="1"/>
      <c r="AUG227" s="1"/>
      <c r="AUH227" s="1"/>
      <c r="AUI227" s="1"/>
      <c r="AUJ227" s="1"/>
      <c r="AUK227" s="1"/>
    </row>
    <row r="228" spans="1:1233" s="519" customFormat="1" ht="14.25">
      <c r="A228" s="53"/>
      <c r="B228" s="95" t="str">
        <f>IF('Client Info'!$D$131="Yes",'Client Info'!$D$61,"N/A")</f>
        <v>N/A</v>
      </c>
      <c r="C228" s="96" t="str">
        <f>IF(B228="ISO 9001",'Client Info'!$B131,"N/A")</f>
        <v>N/A</v>
      </c>
      <c r="D228" s="180"/>
      <c r="E228" s="843">
        <f>'Effective Employees'!F214</f>
        <v>0</v>
      </c>
      <c r="F228" s="831"/>
      <c r="G228" s="832">
        <f>BS$345</f>
        <v>0</v>
      </c>
      <c r="H228" s="832">
        <f ca="1">(1/3)*BS345*T228*V228*X228*Z228</f>
        <v>0</v>
      </c>
      <c r="I228" s="832">
        <f ca="1">(2/3)*BS345*T228*V228*X228*Z228</f>
        <v>0</v>
      </c>
      <c r="J228" s="832" t="e">
        <f ca="1">BS346*T228*V228*X228*Z228/$AA$10</f>
        <v>#N/A</v>
      </c>
      <c r="K228" s="832">
        <f>IF($K$19="",0,BS346*T228*V228*X228*Z228/$AA$10)</f>
        <v>0</v>
      </c>
      <c r="L228" s="832">
        <f>IF($L$19="",0,BS346*T228*V228*X228*Z228/$AA$10)</f>
        <v>0</v>
      </c>
      <c r="M228" s="833" t="e">
        <f ca="1">IF($M$19="",0,BS346*T228*V228*X228*Z228/$AA$10)</f>
        <v>#N/A</v>
      </c>
      <c r="N228" s="844" t="e">
        <f ca="1">BS346*T228*V228*X228*Z228/$AA$10</f>
        <v>#N/A</v>
      </c>
      <c r="O228" s="436">
        <f ca="1">BS347*T228*V228*X228*Z228</f>
        <v>0</v>
      </c>
      <c r="P228" s="53"/>
      <c r="Q228" s="53"/>
      <c r="R228" s="67"/>
      <c r="S228" s="702">
        <f>1</f>
        <v>1</v>
      </c>
      <c r="T228" s="702">
        <f t="shared" si="142"/>
        <v>1</v>
      </c>
      <c r="U228" s="703">
        <f ca="1">'Adjustment Factors'!AA579</f>
        <v>0</v>
      </c>
      <c r="V228" s="704">
        <f t="shared" ca="1" si="143"/>
        <v>1</v>
      </c>
      <c r="W228" s="705">
        <f>-'Client Info'!$C$55/100</f>
        <v>0</v>
      </c>
      <c r="X228" s="705">
        <f t="shared" si="144"/>
        <v>1</v>
      </c>
      <c r="Y228" s="705">
        <f>IF(Overview!$C$13="Yes",1,0)</f>
        <v>0</v>
      </c>
      <c r="Z228" s="705">
        <f>IF(Y228=1,IF('Integrated Reduction'!$C$29="",1,('Integrated Reduction'!$C$29/100+1)),1)</f>
        <v>1</v>
      </c>
      <c r="AA228" s="705">
        <f>IF(Sampling!F236="Yes",1,0)</f>
        <v>0</v>
      </c>
      <c r="AB228" s="705">
        <f>IF(Sampling!L236="Yes",1,0)</f>
        <v>0</v>
      </c>
      <c r="AC228" s="705">
        <f>IF(Sampling!G236="Yes",1,0)</f>
        <v>0</v>
      </c>
      <c r="AD228" s="705">
        <f>IF(Sampling!H236="Yes",1,0)</f>
        <v>0</v>
      </c>
      <c r="AE228" s="705">
        <f>IF(Sampling!I236="Yes",1,0)</f>
        <v>0</v>
      </c>
      <c r="AF228" s="705">
        <f>IF(Sampling!J236="Yes",1,0)</f>
        <v>0</v>
      </c>
      <c r="AG228" s="706">
        <f>IF(Sampling!K236="Yes",1,0)</f>
        <v>0</v>
      </c>
      <c r="AH228" s="790">
        <f t="shared" ca="1" si="155"/>
        <v>0</v>
      </c>
      <c r="AI228" s="790">
        <f t="shared" ca="1" si="150"/>
        <v>0</v>
      </c>
      <c r="AJ228" s="790" t="e">
        <f t="shared" ca="1" si="14"/>
        <v>#N/A</v>
      </c>
      <c r="AK228" s="790">
        <f t="shared" si="151"/>
        <v>0</v>
      </c>
      <c r="AL228" s="790">
        <f t="shared" si="152"/>
        <v>0</v>
      </c>
      <c r="AM228" s="790" t="e">
        <f t="shared" ca="1" si="153"/>
        <v>#N/A</v>
      </c>
      <c r="AN228" s="790" t="e">
        <f t="shared" ca="1" si="154"/>
        <v>#N/A</v>
      </c>
      <c r="AO228" s="790">
        <f t="shared" ca="1" si="156"/>
        <v>0</v>
      </c>
      <c r="AP228" s="790">
        <f t="shared" ca="1" si="157"/>
        <v>0</v>
      </c>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c r="ADD228" s="1"/>
      <c r="ADE228" s="1"/>
      <c r="ADF228" s="1"/>
      <c r="ADG228" s="1"/>
      <c r="ADH228" s="1"/>
      <c r="ADI228" s="1"/>
      <c r="ADJ228" s="1"/>
      <c r="ADK228" s="1"/>
      <c r="ADL228" s="1"/>
      <c r="ADM228" s="1"/>
      <c r="ADN228" s="1"/>
      <c r="ADO228" s="1"/>
      <c r="ADP228" s="1"/>
      <c r="ADQ228" s="1"/>
      <c r="ADR228" s="1"/>
      <c r="ADS228" s="1"/>
      <c r="ADT228" s="1"/>
      <c r="ADU228" s="1"/>
      <c r="ADV228" s="1"/>
      <c r="ADW228" s="1"/>
      <c r="ADX228" s="1"/>
      <c r="ADY228" s="1"/>
      <c r="ADZ228" s="1"/>
      <c r="AEA228" s="1"/>
      <c r="AEB228" s="1"/>
      <c r="AEC228" s="1"/>
      <c r="AED228" s="1"/>
      <c r="AEE228" s="1"/>
      <c r="AEF228" s="1"/>
      <c r="AEG228" s="1"/>
      <c r="AEH228" s="1"/>
      <c r="AEI228" s="1"/>
      <c r="AEJ228" s="1"/>
      <c r="AEK228" s="1"/>
      <c r="AEL228" s="1"/>
      <c r="AEM228" s="1"/>
      <c r="AEN228" s="1"/>
      <c r="AEO228" s="1"/>
      <c r="AEP228" s="1"/>
      <c r="AEQ228" s="1"/>
      <c r="AER228" s="1"/>
      <c r="AES228" s="1"/>
      <c r="AET228" s="1"/>
      <c r="AEU228" s="1"/>
      <c r="AEV228" s="1"/>
      <c r="AEW228" s="1"/>
      <c r="AEX228" s="1"/>
      <c r="AEY228" s="1"/>
      <c r="AEZ228" s="1"/>
      <c r="AFA228" s="1"/>
      <c r="AFB228" s="1"/>
      <c r="AFC228" s="1"/>
      <c r="AFD228" s="1"/>
      <c r="AFE228" s="1"/>
      <c r="AFF228" s="1"/>
      <c r="AFG228" s="1"/>
      <c r="AFH228" s="1"/>
      <c r="AFI228" s="1"/>
      <c r="AFJ228" s="1"/>
      <c r="AFK228" s="1"/>
      <c r="AFL228" s="1"/>
      <c r="AFM228" s="1"/>
      <c r="AFN228" s="1"/>
      <c r="AFO228" s="1"/>
      <c r="AFP228" s="1"/>
      <c r="AFQ228" s="1"/>
      <c r="AFR228" s="1"/>
      <c r="AFS228" s="1"/>
      <c r="AFT228" s="1"/>
      <c r="AFU228" s="1"/>
      <c r="AFV228" s="1"/>
      <c r="AFW228" s="1"/>
      <c r="AFX228" s="1"/>
      <c r="AFY228" s="1"/>
      <c r="AFZ228" s="1"/>
      <c r="AGA228" s="1"/>
      <c r="AGB228" s="1"/>
      <c r="AGC228" s="1"/>
      <c r="AGD228" s="1"/>
      <c r="AGE228" s="1"/>
      <c r="AGF228" s="1"/>
      <c r="AGG228" s="1"/>
      <c r="AGH228" s="1"/>
      <c r="AGI228" s="1"/>
      <c r="AGJ228" s="1"/>
      <c r="AGK228" s="1"/>
      <c r="AGL228" s="1"/>
      <c r="AGM228" s="1"/>
      <c r="AGN228" s="1"/>
      <c r="AGO228" s="1"/>
      <c r="AGP228" s="1"/>
      <c r="AGQ228" s="1"/>
      <c r="AGR228" s="1"/>
      <c r="AGS228" s="1"/>
      <c r="AGT228" s="1"/>
      <c r="AGU228" s="1"/>
      <c r="AGV228" s="1"/>
      <c r="AGW228" s="1"/>
      <c r="AGX228" s="1"/>
      <c r="AGY228" s="1"/>
      <c r="AGZ228" s="1"/>
      <c r="AHA228" s="1"/>
      <c r="AHB228" s="1"/>
      <c r="AHC228" s="1"/>
      <c r="AHD228" s="1"/>
      <c r="AHE228" s="1"/>
      <c r="AHF228" s="1"/>
      <c r="AHG228" s="1"/>
      <c r="AHH228" s="1"/>
      <c r="AHI228" s="1"/>
      <c r="AHJ228" s="1"/>
      <c r="AHK228" s="1"/>
      <c r="AHL228" s="1"/>
      <c r="AHM228" s="1"/>
      <c r="AHN228" s="1"/>
      <c r="AHO228" s="1"/>
      <c r="AHP228" s="1"/>
      <c r="AHQ228" s="1"/>
      <c r="AHR228" s="1"/>
      <c r="AHS228" s="1"/>
      <c r="AHT228" s="1"/>
      <c r="AHU228" s="1"/>
      <c r="AHV228" s="1"/>
      <c r="AHW228" s="1"/>
      <c r="AHX228" s="1"/>
      <c r="AHY228" s="1"/>
      <c r="AHZ228" s="1"/>
      <c r="AIA228" s="1"/>
      <c r="AIB228" s="1"/>
      <c r="AIC228" s="1"/>
      <c r="AID228" s="1"/>
      <c r="AIE228" s="1"/>
      <c r="AIF228" s="1"/>
      <c r="AIG228" s="1"/>
      <c r="AIH228" s="1"/>
      <c r="AII228" s="1"/>
      <c r="AIJ228" s="1"/>
      <c r="AIK228" s="1"/>
      <c r="AIL228" s="1"/>
      <c r="AIM228" s="1"/>
      <c r="AIN228" s="1"/>
      <c r="AIO228" s="1"/>
      <c r="AIP228" s="1"/>
      <c r="AIQ228" s="1"/>
      <c r="AIR228" s="1"/>
      <c r="AIS228" s="1"/>
      <c r="AIT228" s="1"/>
      <c r="AIU228" s="1"/>
      <c r="AIV228" s="1"/>
      <c r="AIW228" s="1"/>
      <c r="AIX228" s="1"/>
      <c r="AIY228" s="1"/>
      <c r="AIZ228" s="1"/>
      <c r="AJA228" s="1"/>
      <c r="AJB228" s="1"/>
      <c r="AJC228" s="1"/>
      <c r="AJD228" s="1"/>
      <c r="AJE228" s="1"/>
      <c r="AJF228" s="1"/>
      <c r="AJG228" s="1"/>
      <c r="AJH228" s="1"/>
      <c r="AJI228" s="1"/>
      <c r="AJJ228" s="1"/>
      <c r="AJK228" s="1"/>
      <c r="AJL228" s="1"/>
      <c r="AJM228" s="1"/>
      <c r="AJN228" s="1"/>
      <c r="AJO228" s="1"/>
      <c r="AJP228" s="1"/>
      <c r="AJQ228" s="1"/>
      <c r="AJR228" s="1"/>
      <c r="AJS228" s="1"/>
      <c r="AJT228" s="1"/>
      <c r="AJU228" s="1"/>
      <c r="AJV228" s="1"/>
      <c r="AJW228" s="1"/>
      <c r="AJX228" s="1"/>
      <c r="AJY228" s="1"/>
      <c r="AJZ228" s="1"/>
      <c r="AKA228" s="1"/>
      <c r="AKB228" s="1"/>
      <c r="AKC228" s="1"/>
      <c r="AKD228" s="1"/>
      <c r="AKE228" s="1"/>
      <c r="AKF228" s="1"/>
      <c r="AKG228" s="1"/>
      <c r="AKH228" s="1"/>
      <c r="AKI228" s="1"/>
      <c r="AKJ228" s="1"/>
      <c r="AKK228" s="1"/>
      <c r="AKL228" s="1"/>
      <c r="AKM228" s="1"/>
      <c r="AKN228" s="1"/>
      <c r="AKO228" s="1"/>
      <c r="AKP228" s="1"/>
      <c r="AKQ228" s="1"/>
      <c r="AKR228" s="1"/>
      <c r="AKS228" s="1"/>
      <c r="AKT228" s="1"/>
      <c r="AKU228" s="1"/>
      <c r="AKV228" s="1"/>
      <c r="AKW228" s="1"/>
      <c r="AKX228" s="1"/>
      <c r="AKY228" s="1"/>
      <c r="AKZ228" s="1"/>
      <c r="ALA228" s="1"/>
      <c r="ALB228" s="1"/>
      <c r="ALC228" s="1"/>
      <c r="ALD228" s="1"/>
      <c r="ALE228" s="1"/>
      <c r="ALF228" s="1"/>
      <c r="ALG228" s="1"/>
      <c r="ALH228" s="1"/>
      <c r="ALI228" s="1"/>
      <c r="ALJ228" s="1"/>
      <c r="ALK228" s="1"/>
      <c r="ALL228" s="1"/>
      <c r="ALM228" s="1"/>
      <c r="ALN228" s="1"/>
      <c r="ALO228" s="1"/>
      <c r="ALP228" s="1"/>
      <c r="ALQ228" s="1"/>
      <c r="ALR228" s="1"/>
      <c r="ALS228" s="1"/>
      <c r="ALT228" s="1"/>
      <c r="ALU228" s="1"/>
      <c r="ALV228" s="1"/>
      <c r="ALW228" s="1"/>
      <c r="ALX228" s="1"/>
      <c r="ALY228" s="1"/>
      <c r="ALZ228" s="1"/>
      <c r="AMA228" s="1"/>
      <c r="AMB228" s="1"/>
      <c r="AMC228" s="1"/>
      <c r="AMD228" s="1"/>
      <c r="AME228" s="1"/>
      <c r="AMF228" s="1"/>
      <c r="AMG228" s="1"/>
      <c r="AMH228" s="1"/>
      <c r="AMI228" s="1"/>
      <c r="AMJ228" s="1"/>
      <c r="AMK228" s="1"/>
      <c r="AML228" s="1"/>
      <c r="AMM228" s="1"/>
      <c r="AMN228" s="1"/>
      <c r="AMO228" s="1"/>
      <c r="AMP228" s="1"/>
      <c r="AMQ228" s="1"/>
      <c r="AMR228" s="1"/>
      <c r="AMS228" s="1"/>
      <c r="AMT228" s="1"/>
      <c r="AMU228" s="1"/>
      <c r="AMV228" s="1"/>
      <c r="AMW228" s="1"/>
      <c r="AMX228" s="1"/>
      <c r="AMY228" s="1"/>
      <c r="AMZ228" s="1"/>
      <c r="ANA228" s="1"/>
      <c r="ANB228" s="1"/>
      <c r="ANC228" s="1"/>
      <c r="AND228" s="1"/>
      <c r="ANE228" s="1"/>
      <c r="ANF228" s="1"/>
      <c r="ANG228" s="1"/>
      <c r="ANH228" s="1"/>
      <c r="ANI228" s="1"/>
      <c r="ANJ228" s="1"/>
      <c r="ANK228" s="1"/>
      <c r="ANL228" s="1"/>
      <c r="ANM228" s="1"/>
      <c r="ANN228" s="1"/>
      <c r="ANO228" s="1"/>
      <c r="ANP228" s="1"/>
      <c r="ANQ228" s="1"/>
      <c r="ANR228" s="1"/>
      <c r="ANS228" s="1"/>
      <c r="ANT228" s="1"/>
      <c r="ANU228" s="1"/>
      <c r="ANV228" s="1"/>
      <c r="ANW228" s="1"/>
      <c r="ANX228" s="1"/>
      <c r="ANY228" s="1"/>
      <c r="ANZ228" s="1"/>
      <c r="AOA228" s="1"/>
      <c r="AOB228" s="1"/>
      <c r="AOC228" s="1"/>
      <c r="AOD228" s="1"/>
      <c r="AOE228" s="1"/>
      <c r="AOF228" s="1"/>
      <c r="AOG228" s="1"/>
      <c r="AOH228" s="1"/>
      <c r="AOI228" s="1"/>
      <c r="AOJ228" s="1"/>
      <c r="AOK228" s="1"/>
      <c r="AOL228" s="1"/>
      <c r="AOM228" s="1"/>
      <c r="AON228" s="1"/>
      <c r="AOO228" s="1"/>
      <c r="AOP228" s="1"/>
      <c r="AOQ228" s="1"/>
      <c r="AOR228" s="1"/>
      <c r="AOS228" s="1"/>
      <c r="AOT228" s="1"/>
      <c r="AOU228" s="1"/>
      <c r="AOV228" s="1"/>
      <c r="AOW228" s="1"/>
      <c r="AOX228" s="1"/>
      <c r="AOY228" s="1"/>
      <c r="AOZ228" s="1"/>
      <c r="APA228" s="1"/>
      <c r="APB228" s="1"/>
      <c r="APC228" s="1"/>
      <c r="APD228" s="1"/>
      <c r="APE228" s="1"/>
      <c r="APF228" s="1"/>
      <c r="APG228" s="1"/>
      <c r="APH228" s="1"/>
      <c r="API228" s="1"/>
      <c r="APJ228" s="1"/>
      <c r="APK228" s="1"/>
      <c r="APL228" s="1"/>
      <c r="APM228" s="1"/>
      <c r="APN228" s="1"/>
      <c r="APO228" s="1"/>
      <c r="APP228" s="1"/>
      <c r="APQ228" s="1"/>
      <c r="APR228" s="1"/>
      <c r="APS228" s="1"/>
      <c r="APT228" s="1"/>
      <c r="APU228" s="1"/>
      <c r="APV228" s="1"/>
      <c r="APW228" s="1"/>
      <c r="APX228" s="1"/>
      <c r="APY228" s="1"/>
      <c r="APZ228" s="1"/>
      <c r="AQA228" s="1"/>
      <c r="AQB228" s="1"/>
      <c r="AQC228" s="1"/>
      <c r="AQD228" s="1"/>
      <c r="AQE228" s="1"/>
      <c r="AQF228" s="1"/>
      <c r="AQG228" s="1"/>
      <c r="AQH228" s="1"/>
      <c r="AQI228" s="1"/>
      <c r="AQJ228" s="1"/>
      <c r="AQK228" s="1"/>
      <c r="AQL228" s="1"/>
      <c r="AQM228" s="1"/>
      <c r="AQN228" s="1"/>
      <c r="AQO228" s="1"/>
      <c r="AQP228" s="1"/>
      <c r="AQQ228" s="1"/>
      <c r="AQR228" s="1"/>
      <c r="AQS228" s="1"/>
      <c r="AQT228" s="1"/>
      <c r="AQU228" s="1"/>
      <c r="AQV228" s="1"/>
      <c r="AQW228" s="1"/>
      <c r="AQX228" s="1"/>
      <c r="AQY228" s="1"/>
      <c r="AQZ228" s="1"/>
      <c r="ARA228" s="1"/>
      <c r="ARB228" s="1"/>
      <c r="ARC228" s="1"/>
      <c r="ARD228" s="1"/>
      <c r="ARE228" s="1"/>
      <c r="ARF228" s="1"/>
      <c r="ARG228" s="1"/>
      <c r="ARH228" s="1"/>
      <c r="ARI228" s="1"/>
      <c r="ARJ228" s="1"/>
      <c r="ARK228" s="1"/>
      <c r="ARL228" s="1"/>
      <c r="ARM228" s="1"/>
      <c r="ARN228" s="1"/>
      <c r="ARO228" s="1"/>
      <c r="ARP228" s="1"/>
      <c r="ARQ228" s="1"/>
      <c r="ARR228" s="1"/>
      <c r="ARS228" s="1"/>
      <c r="ART228" s="1"/>
      <c r="ARU228" s="1"/>
      <c r="ARV228" s="1"/>
      <c r="ARW228" s="1"/>
      <c r="ARX228" s="1"/>
      <c r="ARY228" s="1"/>
      <c r="ARZ228" s="1"/>
      <c r="ASA228" s="1"/>
      <c r="ASB228" s="1"/>
      <c r="ASC228" s="1"/>
      <c r="ASD228" s="1"/>
      <c r="ASE228" s="1"/>
      <c r="ASF228" s="1"/>
      <c r="ASG228" s="1"/>
      <c r="ASH228" s="1"/>
      <c r="ASI228" s="1"/>
      <c r="ASJ228" s="1"/>
      <c r="ASK228" s="1"/>
      <c r="ASL228" s="1"/>
      <c r="ASM228" s="1"/>
      <c r="ASN228" s="1"/>
      <c r="ASO228" s="1"/>
      <c r="ASP228" s="1"/>
      <c r="ASQ228" s="1"/>
      <c r="ASR228" s="1"/>
      <c r="ASS228" s="1"/>
      <c r="AST228" s="1"/>
      <c r="ASU228" s="1"/>
      <c r="ASV228" s="1"/>
      <c r="ASW228" s="1"/>
      <c r="ASX228" s="1"/>
      <c r="ASY228" s="1"/>
      <c r="ASZ228" s="1"/>
      <c r="ATA228" s="1"/>
      <c r="ATB228" s="1"/>
      <c r="ATC228" s="1"/>
      <c r="ATD228" s="1"/>
      <c r="ATE228" s="1"/>
      <c r="ATF228" s="1"/>
      <c r="ATG228" s="1"/>
      <c r="ATH228" s="1"/>
      <c r="ATI228" s="1"/>
      <c r="ATJ228" s="1"/>
      <c r="ATK228" s="1"/>
      <c r="ATL228" s="1"/>
      <c r="ATM228" s="1"/>
      <c r="ATN228" s="1"/>
      <c r="ATO228" s="1"/>
      <c r="ATP228" s="1"/>
      <c r="ATQ228" s="1"/>
      <c r="ATR228" s="1"/>
      <c r="ATS228" s="1"/>
      <c r="ATT228" s="1"/>
      <c r="ATU228" s="1"/>
      <c r="ATV228" s="1"/>
      <c r="ATW228" s="1"/>
      <c r="ATX228" s="1"/>
      <c r="ATY228" s="1"/>
      <c r="ATZ228" s="1"/>
      <c r="AUA228" s="1"/>
      <c r="AUB228" s="1"/>
      <c r="AUC228" s="1"/>
      <c r="AUD228" s="1"/>
      <c r="AUE228" s="1"/>
      <c r="AUF228" s="1"/>
      <c r="AUG228" s="1"/>
      <c r="AUH228" s="1"/>
      <c r="AUI228" s="1"/>
      <c r="AUJ228" s="1"/>
      <c r="AUK228" s="1"/>
    </row>
    <row r="229" spans="1:1233" s="519" customFormat="1" ht="14.25">
      <c r="A229" s="53"/>
      <c r="B229" s="97" t="str">
        <f>IF('Client Info'!$E$131="Yes",'Client Info'!$E$61,"N/A")</f>
        <v>N/A</v>
      </c>
      <c r="C229" s="62" t="str">
        <f>IF(B229="ISO 14001",'Client Info'!$B131,"N/A")</f>
        <v>N/A</v>
      </c>
      <c r="D229" s="181"/>
      <c r="E229" s="834">
        <f>'Effective Employees'!F215</f>
        <v>0</v>
      </c>
      <c r="F229" s="831"/>
      <c r="G229" s="835">
        <f>BS$363</f>
        <v>0</v>
      </c>
      <c r="H229" s="835">
        <f ca="1">(1/3)*BS363*T229*V229*X229*Z229</f>
        <v>0</v>
      </c>
      <c r="I229" s="835">
        <f ca="1">(2/3)*BS363*T229*V229*X229*Z229</f>
        <v>0</v>
      </c>
      <c r="J229" s="835" t="e">
        <f ca="1">BS364*T229*V229*X229*Z229/$AA$10</f>
        <v>#N/A</v>
      </c>
      <c r="K229" s="835">
        <f>IF($K$19="",0,BS364*T229*V229*X229*Z229/$AA$10)</f>
        <v>0</v>
      </c>
      <c r="L229" s="835">
        <f>IF($L$19="",0,BS364*T229*V229*X229*Z229/$AA$10)</f>
        <v>0</v>
      </c>
      <c r="M229" s="836" t="e">
        <f ca="1">IF($M$19="",0,BS364*T229*V229*X229*Z229/$AA$10)</f>
        <v>#N/A</v>
      </c>
      <c r="N229" s="837" t="e">
        <f ca="1">BS364*T229*V229*X229*Z229/$AA$10</f>
        <v>#N/A</v>
      </c>
      <c r="O229" s="838">
        <f ca="1">BS365*T229*V229*X229*Z229</f>
        <v>0</v>
      </c>
      <c r="P229" s="53"/>
      <c r="Q229" s="53"/>
      <c r="R229" s="67"/>
      <c r="S229" s="386">
        <f>1</f>
        <v>1</v>
      </c>
      <c r="T229" s="386">
        <f t="shared" si="142"/>
        <v>1</v>
      </c>
      <c r="U229" s="707">
        <f ca="1">'Adjustment Factors'!AP579</f>
        <v>0</v>
      </c>
      <c r="V229" s="208">
        <f t="shared" ca="1" si="143"/>
        <v>1</v>
      </c>
      <c r="W229" s="67">
        <f>-'Client Info'!$C$55/100</f>
        <v>0</v>
      </c>
      <c r="X229" s="67">
        <f t="shared" si="144"/>
        <v>1</v>
      </c>
      <c r="Y229" s="67">
        <f>IF(Overview!$C$14="Yes",1,0)</f>
        <v>0</v>
      </c>
      <c r="Z229" s="67">
        <f>IF(Y229=1,IF('Integrated Reduction'!$C$29="",1,('Integrated Reduction'!$C$29/100+1)),1)</f>
        <v>1</v>
      </c>
      <c r="AA229" s="67">
        <f>IF(Sampling!F237="Yes",1,0)</f>
        <v>0</v>
      </c>
      <c r="AB229" s="67">
        <f>IF(Sampling!L237="Yes",1,0)</f>
        <v>0</v>
      </c>
      <c r="AC229" s="67">
        <f>IF(Sampling!G237="Yes",1,0)</f>
        <v>0</v>
      </c>
      <c r="AD229" s="67">
        <f>IF(Sampling!H237="Yes",1,0)</f>
        <v>0</v>
      </c>
      <c r="AE229" s="67">
        <f>IF(Sampling!I237="Yes",1,0)</f>
        <v>0</v>
      </c>
      <c r="AF229" s="67">
        <f>IF(Sampling!J237="Yes",1,0)</f>
        <v>0</v>
      </c>
      <c r="AG229" s="708">
        <f>IF(Sampling!K237="Yes",1,0)</f>
        <v>0</v>
      </c>
      <c r="AH229" s="791">
        <f t="shared" ca="1" si="155"/>
        <v>0</v>
      </c>
      <c r="AI229" s="791">
        <f t="shared" ca="1" si="150"/>
        <v>0</v>
      </c>
      <c r="AJ229" s="791" t="e">
        <f t="shared" ca="1" si="14"/>
        <v>#N/A</v>
      </c>
      <c r="AK229" s="791">
        <f t="shared" si="151"/>
        <v>0</v>
      </c>
      <c r="AL229" s="791">
        <f t="shared" si="152"/>
        <v>0</v>
      </c>
      <c r="AM229" s="791" t="e">
        <f t="shared" ca="1" si="153"/>
        <v>#N/A</v>
      </c>
      <c r="AN229" s="791" t="e">
        <f t="shared" ca="1" si="154"/>
        <v>#N/A</v>
      </c>
      <c r="AO229" s="791">
        <f t="shared" ca="1" si="156"/>
        <v>0</v>
      </c>
      <c r="AP229" s="791">
        <f t="shared" ca="1" si="157"/>
        <v>0</v>
      </c>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c r="ADD229" s="1"/>
      <c r="ADE229" s="1"/>
      <c r="ADF229" s="1"/>
      <c r="ADG229" s="1"/>
      <c r="ADH229" s="1"/>
      <c r="ADI229" s="1"/>
      <c r="ADJ229" s="1"/>
      <c r="ADK229" s="1"/>
      <c r="ADL229" s="1"/>
      <c r="ADM229" s="1"/>
      <c r="ADN229" s="1"/>
      <c r="ADO229" s="1"/>
      <c r="ADP229" s="1"/>
      <c r="ADQ229" s="1"/>
      <c r="ADR229" s="1"/>
      <c r="ADS229" s="1"/>
      <c r="ADT229" s="1"/>
      <c r="ADU229" s="1"/>
      <c r="ADV229" s="1"/>
      <c r="ADW229" s="1"/>
      <c r="ADX229" s="1"/>
      <c r="ADY229" s="1"/>
      <c r="ADZ229" s="1"/>
      <c r="AEA229" s="1"/>
      <c r="AEB229" s="1"/>
      <c r="AEC229" s="1"/>
      <c r="AED229" s="1"/>
      <c r="AEE229" s="1"/>
      <c r="AEF229" s="1"/>
      <c r="AEG229" s="1"/>
      <c r="AEH229" s="1"/>
      <c r="AEI229" s="1"/>
      <c r="AEJ229" s="1"/>
      <c r="AEK229" s="1"/>
      <c r="AEL229" s="1"/>
      <c r="AEM229" s="1"/>
      <c r="AEN229" s="1"/>
      <c r="AEO229" s="1"/>
      <c r="AEP229" s="1"/>
      <c r="AEQ229" s="1"/>
      <c r="AER229" s="1"/>
      <c r="AES229" s="1"/>
      <c r="AET229" s="1"/>
      <c r="AEU229" s="1"/>
      <c r="AEV229" s="1"/>
      <c r="AEW229" s="1"/>
      <c r="AEX229" s="1"/>
      <c r="AEY229" s="1"/>
      <c r="AEZ229" s="1"/>
      <c r="AFA229" s="1"/>
      <c r="AFB229" s="1"/>
      <c r="AFC229" s="1"/>
      <c r="AFD229" s="1"/>
      <c r="AFE229" s="1"/>
      <c r="AFF229" s="1"/>
      <c r="AFG229" s="1"/>
      <c r="AFH229" s="1"/>
      <c r="AFI229" s="1"/>
      <c r="AFJ229" s="1"/>
      <c r="AFK229" s="1"/>
      <c r="AFL229" s="1"/>
      <c r="AFM229" s="1"/>
      <c r="AFN229" s="1"/>
      <c r="AFO229" s="1"/>
      <c r="AFP229" s="1"/>
      <c r="AFQ229" s="1"/>
      <c r="AFR229" s="1"/>
      <c r="AFS229" s="1"/>
      <c r="AFT229" s="1"/>
      <c r="AFU229" s="1"/>
      <c r="AFV229" s="1"/>
      <c r="AFW229" s="1"/>
      <c r="AFX229" s="1"/>
      <c r="AFY229" s="1"/>
      <c r="AFZ229" s="1"/>
      <c r="AGA229" s="1"/>
      <c r="AGB229" s="1"/>
      <c r="AGC229" s="1"/>
      <c r="AGD229" s="1"/>
      <c r="AGE229" s="1"/>
      <c r="AGF229" s="1"/>
      <c r="AGG229" s="1"/>
      <c r="AGH229" s="1"/>
      <c r="AGI229" s="1"/>
      <c r="AGJ229" s="1"/>
      <c r="AGK229" s="1"/>
      <c r="AGL229" s="1"/>
      <c r="AGM229" s="1"/>
      <c r="AGN229" s="1"/>
      <c r="AGO229" s="1"/>
      <c r="AGP229" s="1"/>
      <c r="AGQ229" s="1"/>
      <c r="AGR229" s="1"/>
      <c r="AGS229" s="1"/>
      <c r="AGT229" s="1"/>
      <c r="AGU229" s="1"/>
      <c r="AGV229" s="1"/>
      <c r="AGW229" s="1"/>
      <c r="AGX229" s="1"/>
      <c r="AGY229" s="1"/>
      <c r="AGZ229" s="1"/>
      <c r="AHA229" s="1"/>
      <c r="AHB229" s="1"/>
      <c r="AHC229" s="1"/>
      <c r="AHD229" s="1"/>
      <c r="AHE229" s="1"/>
      <c r="AHF229" s="1"/>
      <c r="AHG229" s="1"/>
      <c r="AHH229" s="1"/>
      <c r="AHI229" s="1"/>
      <c r="AHJ229" s="1"/>
      <c r="AHK229" s="1"/>
      <c r="AHL229" s="1"/>
      <c r="AHM229" s="1"/>
      <c r="AHN229" s="1"/>
      <c r="AHO229" s="1"/>
      <c r="AHP229" s="1"/>
      <c r="AHQ229" s="1"/>
      <c r="AHR229" s="1"/>
      <c r="AHS229" s="1"/>
      <c r="AHT229" s="1"/>
      <c r="AHU229" s="1"/>
      <c r="AHV229" s="1"/>
      <c r="AHW229" s="1"/>
      <c r="AHX229" s="1"/>
      <c r="AHY229" s="1"/>
      <c r="AHZ229" s="1"/>
      <c r="AIA229" s="1"/>
      <c r="AIB229" s="1"/>
      <c r="AIC229" s="1"/>
      <c r="AID229" s="1"/>
      <c r="AIE229" s="1"/>
      <c r="AIF229" s="1"/>
      <c r="AIG229" s="1"/>
      <c r="AIH229" s="1"/>
      <c r="AII229" s="1"/>
      <c r="AIJ229" s="1"/>
      <c r="AIK229" s="1"/>
      <c r="AIL229" s="1"/>
      <c r="AIM229" s="1"/>
      <c r="AIN229" s="1"/>
      <c r="AIO229" s="1"/>
      <c r="AIP229" s="1"/>
      <c r="AIQ229" s="1"/>
      <c r="AIR229" s="1"/>
      <c r="AIS229" s="1"/>
      <c r="AIT229" s="1"/>
      <c r="AIU229" s="1"/>
      <c r="AIV229" s="1"/>
      <c r="AIW229" s="1"/>
      <c r="AIX229" s="1"/>
      <c r="AIY229" s="1"/>
      <c r="AIZ229" s="1"/>
      <c r="AJA229" s="1"/>
      <c r="AJB229" s="1"/>
      <c r="AJC229" s="1"/>
      <c r="AJD229" s="1"/>
      <c r="AJE229" s="1"/>
      <c r="AJF229" s="1"/>
      <c r="AJG229" s="1"/>
      <c r="AJH229" s="1"/>
      <c r="AJI229" s="1"/>
      <c r="AJJ229" s="1"/>
      <c r="AJK229" s="1"/>
      <c r="AJL229" s="1"/>
      <c r="AJM229" s="1"/>
      <c r="AJN229" s="1"/>
      <c r="AJO229" s="1"/>
      <c r="AJP229" s="1"/>
      <c r="AJQ229" s="1"/>
      <c r="AJR229" s="1"/>
      <c r="AJS229" s="1"/>
      <c r="AJT229" s="1"/>
      <c r="AJU229" s="1"/>
      <c r="AJV229" s="1"/>
      <c r="AJW229" s="1"/>
      <c r="AJX229" s="1"/>
      <c r="AJY229" s="1"/>
      <c r="AJZ229" s="1"/>
      <c r="AKA229" s="1"/>
      <c r="AKB229" s="1"/>
      <c r="AKC229" s="1"/>
      <c r="AKD229" s="1"/>
      <c r="AKE229" s="1"/>
      <c r="AKF229" s="1"/>
      <c r="AKG229" s="1"/>
      <c r="AKH229" s="1"/>
      <c r="AKI229" s="1"/>
      <c r="AKJ229" s="1"/>
      <c r="AKK229" s="1"/>
      <c r="AKL229" s="1"/>
      <c r="AKM229" s="1"/>
      <c r="AKN229" s="1"/>
      <c r="AKO229" s="1"/>
      <c r="AKP229" s="1"/>
      <c r="AKQ229" s="1"/>
      <c r="AKR229" s="1"/>
      <c r="AKS229" s="1"/>
      <c r="AKT229" s="1"/>
      <c r="AKU229" s="1"/>
      <c r="AKV229" s="1"/>
      <c r="AKW229" s="1"/>
      <c r="AKX229" s="1"/>
      <c r="AKY229" s="1"/>
      <c r="AKZ229" s="1"/>
      <c r="ALA229" s="1"/>
      <c r="ALB229" s="1"/>
      <c r="ALC229" s="1"/>
      <c r="ALD229" s="1"/>
      <c r="ALE229" s="1"/>
      <c r="ALF229" s="1"/>
      <c r="ALG229" s="1"/>
      <c r="ALH229" s="1"/>
      <c r="ALI229" s="1"/>
      <c r="ALJ229" s="1"/>
      <c r="ALK229" s="1"/>
      <c r="ALL229" s="1"/>
      <c r="ALM229" s="1"/>
      <c r="ALN229" s="1"/>
      <c r="ALO229" s="1"/>
      <c r="ALP229" s="1"/>
      <c r="ALQ229" s="1"/>
      <c r="ALR229" s="1"/>
      <c r="ALS229" s="1"/>
      <c r="ALT229" s="1"/>
      <c r="ALU229" s="1"/>
      <c r="ALV229" s="1"/>
      <c r="ALW229" s="1"/>
      <c r="ALX229" s="1"/>
      <c r="ALY229" s="1"/>
      <c r="ALZ229" s="1"/>
      <c r="AMA229" s="1"/>
      <c r="AMB229" s="1"/>
      <c r="AMC229" s="1"/>
      <c r="AMD229" s="1"/>
      <c r="AME229" s="1"/>
      <c r="AMF229" s="1"/>
      <c r="AMG229" s="1"/>
      <c r="AMH229" s="1"/>
      <c r="AMI229" s="1"/>
      <c r="AMJ229" s="1"/>
      <c r="AMK229" s="1"/>
      <c r="AML229" s="1"/>
      <c r="AMM229" s="1"/>
      <c r="AMN229" s="1"/>
      <c r="AMO229" s="1"/>
      <c r="AMP229" s="1"/>
      <c r="AMQ229" s="1"/>
      <c r="AMR229" s="1"/>
      <c r="AMS229" s="1"/>
      <c r="AMT229" s="1"/>
      <c r="AMU229" s="1"/>
      <c r="AMV229" s="1"/>
      <c r="AMW229" s="1"/>
      <c r="AMX229" s="1"/>
      <c r="AMY229" s="1"/>
      <c r="AMZ229" s="1"/>
      <c r="ANA229" s="1"/>
      <c r="ANB229" s="1"/>
      <c r="ANC229" s="1"/>
      <c r="AND229" s="1"/>
      <c r="ANE229" s="1"/>
      <c r="ANF229" s="1"/>
      <c r="ANG229" s="1"/>
      <c r="ANH229" s="1"/>
      <c r="ANI229" s="1"/>
      <c r="ANJ229" s="1"/>
      <c r="ANK229" s="1"/>
      <c r="ANL229" s="1"/>
      <c r="ANM229" s="1"/>
      <c r="ANN229" s="1"/>
      <c r="ANO229" s="1"/>
      <c r="ANP229" s="1"/>
      <c r="ANQ229" s="1"/>
      <c r="ANR229" s="1"/>
      <c r="ANS229" s="1"/>
      <c r="ANT229" s="1"/>
      <c r="ANU229" s="1"/>
      <c r="ANV229" s="1"/>
      <c r="ANW229" s="1"/>
      <c r="ANX229" s="1"/>
      <c r="ANY229" s="1"/>
      <c r="ANZ229" s="1"/>
      <c r="AOA229" s="1"/>
      <c r="AOB229" s="1"/>
      <c r="AOC229" s="1"/>
      <c r="AOD229" s="1"/>
      <c r="AOE229" s="1"/>
      <c r="AOF229" s="1"/>
      <c r="AOG229" s="1"/>
      <c r="AOH229" s="1"/>
      <c r="AOI229" s="1"/>
      <c r="AOJ229" s="1"/>
      <c r="AOK229" s="1"/>
      <c r="AOL229" s="1"/>
      <c r="AOM229" s="1"/>
      <c r="AON229" s="1"/>
      <c r="AOO229" s="1"/>
      <c r="AOP229" s="1"/>
      <c r="AOQ229" s="1"/>
      <c r="AOR229" s="1"/>
      <c r="AOS229" s="1"/>
      <c r="AOT229" s="1"/>
      <c r="AOU229" s="1"/>
      <c r="AOV229" s="1"/>
      <c r="AOW229" s="1"/>
      <c r="AOX229" s="1"/>
      <c r="AOY229" s="1"/>
      <c r="AOZ229" s="1"/>
      <c r="APA229" s="1"/>
      <c r="APB229" s="1"/>
      <c r="APC229" s="1"/>
      <c r="APD229" s="1"/>
      <c r="APE229" s="1"/>
      <c r="APF229" s="1"/>
      <c r="APG229" s="1"/>
      <c r="APH229" s="1"/>
      <c r="API229" s="1"/>
      <c r="APJ229" s="1"/>
      <c r="APK229" s="1"/>
      <c r="APL229" s="1"/>
      <c r="APM229" s="1"/>
      <c r="APN229" s="1"/>
      <c r="APO229" s="1"/>
      <c r="APP229" s="1"/>
      <c r="APQ229" s="1"/>
      <c r="APR229" s="1"/>
      <c r="APS229" s="1"/>
      <c r="APT229" s="1"/>
      <c r="APU229" s="1"/>
      <c r="APV229" s="1"/>
      <c r="APW229" s="1"/>
      <c r="APX229" s="1"/>
      <c r="APY229" s="1"/>
      <c r="APZ229" s="1"/>
      <c r="AQA229" s="1"/>
      <c r="AQB229" s="1"/>
      <c r="AQC229" s="1"/>
      <c r="AQD229" s="1"/>
      <c r="AQE229" s="1"/>
      <c r="AQF229" s="1"/>
      <c r="AQG229" s="1"/>
      <c r="AQH229" s="1"/>
      <c r="AQI229" s="1"/>
      <c r="AQJ229" s="1"/>
      <c r="AQK229" s="1"/>
      <c r="AQL229" s="1"/>
      <c r="AQM229" s="1"/>
      <c r="AQN229" s="1"/>
      <c r="AQO229" s="1"/>
      <c r="AQP229" s="1"/>
      <c r="AQQ229" s="1"/>
      <c r="AQR229" s="1"/>
      <c r="AQS229" s="1"/>
      <c r="AQT229" s="1"/>
      <c r="AQU229" s="1"/>
      <c r="AQV229" s="1"/>
      <c r="AQW229" s="1"/>
      <c r="AQX229" s="1"/>
      <c r="AQY229" s="1"/>
      <c r="AQZ229" s="1"/>
      <c r="ARA229" s="1"/>
      <c r="ARB229" s="1"/>
      <c r="ARC229" s="1"/>
      <c r="ARD229" s="1"/>
      <c r="ARE229" s="1"/>
      <c r="ARF229" s="1"/>
      <c r="ARG229" s="1"/>
      <c r="ARH229" s="1"/>
      <c r="ARI229" s="1"/>
      <c r="ARJ229" s="1"/>
      <c r="ARK229" s="1"/>
      <c r="ARL229" s="1"/>
      <c r="ARM229" s="1"/>
      <c r="ARN229" s="1"/>
      <c r="ARO229" s="1"/>
      <c r="ARP229" s="1"/>
      <c r="ARQ229" s="1"/>
      <c r="ARR229" s="1"/>
      <c r="ARS229" s="1"/>
      <c r="ART229" s="1"/>
      <c r="ARU229" s="1"/>
      <c r="ARV229" s="1"/>
      <c r="ARW229" s="1"/>
      <c r="ARX229" s="1"/>
      <c r="ARY229" s="1"/>
      <c r="ARZ229" s="1"/>
      <c r="ASA229" s="1"/>
      <c r="ASB229" s="1"/>
      <c r="ASC229" s="1"/>
      <c r="ASD229" s="1"/>
      <c r="ASE229" s="1"/>
      <c r="ASF229" s="1"/>
      <c r="ASG229" s="1"/>
      <c r="ASH229" s="1"/>
      <c r="ASI229" s="1"/>
      <c r="ASJ229" s="1"/>
      <c r="ASK229" s="1"/>
      <c r="ASL229" s="1"/>
      <c r="ASM229" s="1"/>
      <c r="ASN229" s="1"/>
      <c r="ASO229" s="1"/>
      <c r="ASP229" s="1"/>
      <c r="ASQ229" s="1"/>
      <c r="ASR229" s="1"/>
      <c r="ASS229" s="1"/>
      <c r="AST229" s="1"/>
      <c r="ASU229" s="1"/>
      <c r="ASV229" s="1"/>
      <c r="ASW229" s="1"/>
      <c r="ASX229" s="1"/>
      <c r="ASY229" s="1"/>
      <c r="ASZ229" s="1"/>
      <c r="ATA229" s="1"/>
      <c r="ATB229" s="1"/>
      <c r="ATC229" s="1"/>
      <c r="ATD229" s="1"/>
      <c r="ATE229" s="1"/>
      <c r="ATF229" s="1"/>
      <c r="ATG229" s="1"/>
      <c r="ATH229" s="1"/>
      <c r="ATI229" s="1"/>
      <c r="ATJ229" s="1"/>
      <c r="ATK229" s="1"/>
      <c r="ATL229" s="1"/>
      <c r="ATM229" s="1"/>
      <c r="ATN229" s="1"/>
      <c r="ATO229" s="1"/>
      <c r="ATP229" s="1"/>
      <c r="ATQ229" s="1"/>
      <c r="ATR229" s="1"/>
      <c r="ATS229" s="1"/>
      <c r="ATT229" s="1"/>
      <c r="ATU229" s="1"/>
      <c r="ATV229" s="1"/>
      <c r="ATW229" s="1"/>
      <c r="ATX229" s="1"/>
      <c r="ATY229" s="1"/>
      <c r="ATZ229" s="1"/>
      <c r="AUA229" s="1"/>
      <c r="AUB229" s="1"/>
      <c r="AUC229" s="1"/>
      <c r="AUD229" s="1"/>
      <c r="AUE229" s="1"/>
      <c r="AUF229" s="1"/>
      <c r="AUG229" s="1"/>
      <c r="AUH229" s="1"/>
      <c r="AUI229" s="1"/>
      <c r="AUJ229" s="1"/>
      <c r="AUK229" s="1"/>
    </row>
    <row r="230" spans="1:1233" s="519" customFormat="1" ht="14.25">
      <c r="A230" s="53"/>
      <c r="B230" s="98" t="str">
        <f>IF('Client Info'!$F$131="Yes",'Client Info'!$F$61,"N/A")</f>
        <v>N/A</v>
      </c>
      <c r="C230" s="99" t="str">
        <f>IF(B230="ISO 45001",'Client Info'!$B131,"N/A")</f>
        <v>N/A</v>
      </c>
      <c r="D230" s="182"/>
      <c r="E230" s="839">
        <f>'Effective Employees'!F216</f>
        <v>0</v>
      </c>
      <c r="F230" s="831"/>
      <c r="G230" s="840">
        <f>BS$378</f>
        <v>0</v>
      </c>
      <c r="H230" s="840">
        <f ca="1">(1/3)*BS378*T230*V230*X230*Z230</f>
        <v>0</v>
      </c>
      <c r="I230" s="840">
        <f ca="1">(2/3)*BS378*T230*V230*X230*Z230</f>
        <v>0</v>
      </c>
      <c r="J230" s="840" t="e">
        <f ca="1">BS379*T230*V230*X230*Z230/$AA$10</f>
        <v>#N/A</v>
      </c>
      <c r="K230" s="840">
        <f>IF($K$19="",0,BS379*T230*V230*X230*Z230/$AA$10)</f>
        <v>0</v>
      </c>
      <c r="L230" s="840">
        <f>IF($L$19="",0,BS379*T230*V230*X230*Z230/$AA$10)</f>
        <v>0</v>
      </c>
      <c r="M230" s="841" t="e">
        <f ca="1">IF($M$19="",0,BS379*T230*V230*X230*Z230/$AA$10)</f>
        <v>#N/A</v>
      </c>
      <c r="N230" s="841" t="e">
        <f ca="1">BS379*T230*V230*X230*Z230/$AA$10</f>
        <v>#N/A</v>
      </c>
      <c r="O230" s="842">
        <f ca="1">BS380*T230*V230*X230*Z230</f>
        <v>0</v>
      </c>
      <c r="P230" s="53"/>
      <c r="Q230" s="53"/>
      <c r="R230" s="67"/>
      <c r="S230" s="709">
        <f>1</f>
        <v>1</v>
      </c>
      <c r="T230" s="709">
        <f t="shared" si="142"/>
        <v>1</v>
      </c>
      <c r="U230" s="710">
        <f ca="1">'Adjustment Factors'!BC579</f>
        <v>0</v>
      </c>
      <c r="V230" s="711">
        <f t="shared" ca="1" si="143"/>
        <v>1</v>
      </c>
      <c r="W230" s="712">
        <f>-'Client Info'!$C$55/100</f>
        <v>0</v>
      </c>
      <c r="X230" s="712">
        <f t="shared" si="144"/>
        <v>1</v>
      </c>
      <c r="Y230" s="712">
        <f>IF(Overview!$C$15="Yes",1,0)</f>
        <v>0</v>
      </c>
      <c r="Z230" s="712">
        <f>IF(Y230=1,IF('Integrated Reduction'!$C$29="",1,('Integrated Reduction'!$C$29/100+1)),1)</f>
        <v>1</v>
      </c>
      <c r="AA230" s="712">
        <f>IF(Sampling!F238="Yes",1,0)</f>
        <v>0</v>
      </c>
      <c r="AB230" s="712">
        <f>IF(Sampling!L238="Yes",1,0)</f>
        <v>0</v>
      </c>
      <c r="AC230" s="712">
        <f>IF(Sampling!G238="Yes",1,0)</f>
        <v>0</v>
      </c>
      <c r="AD230" s="712">
        <f>IF(Sampling!H238="Yes",1,0)</f>
        <v>0</v>
      </c>
      <c r="AE230" s="712">
        <f>IF(Sampling!I238="Yes",1,0)</f>
        <v>0</v>
      </c>
      <c r="AF230" s="712">
        <f>IF(Sampling!J238="Yes",1,0)</f>
        <v>0</v>
      </c>
      <c r="AG230" s="713">
        <f>IF(Sampling!K238="Yes",1,0)</f>
        <v>0</v>
      </c>
      <c r="AH230" s="792">
        <f t="shared" ca="1" si="155"/>
        <v>0</v>
      </c>
      <c r="AI230" s="792">
        <f t="shared" ca="1" si="150"/>
        <v>0</v>
      </c>
      <c r="AJ230" s="792" t="e">
        <f t="shared" ca="1" si="14"/>
        <v>#N/A</v>
      </c>
      <c r="AK230" s="792">
        <f t="shared" si="151"/>
        <v>0</v>
      </c>
      <c r="AL230" s="792">
        <f t="shared" si="152"/>
        <v>0</v>
      </c>
      <c r="AM230" s="792" t="e">
        <f t="shared" ca="1" si="153"/>
        <v>#N/A</v>
      </c>
      <c r="AN230" s="792" t="e">
        <f t="shared" ca="1" si="154"/>
        <v>#N/A</v>
      </c>
      <c r="AO230" s="792">
        <f t="shared" ca="1" si="156"/>
        <v>0</v>
      </c>
      <c r="AP230" s="792">
        <f t="shared" ca="1" si="157"/>
        <v>0</v>
      </c>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c r="ADD230" s="1"/>
      <c r="ADE230" s="1"/>
      <c r="ADF230" s="1"/>
      <c r="ADG230" s="1"/>
      <c r="ADH230" s="1"/>
      <c r="ADI230" s="1"/>
      <c r="ADJ230" s="1"/>
      <c r="ADK230" s="1"/>
      <c r="ADL230" s="1"/>
      <c r="ADM230" s="1"/>
      <c r="ADN230" s="1"/>
      <c r="ADO230" s="1"/>
      <c r="ADP230" s="1"/>
      <c r="ADQ230" s="1"/>
      <c r="ADR230" s="1"/>
      <c r="ADS230" s="1"/>
      <c r="ADT230" s="1"/>
      <c r="ADU230" s="1"/>
      <c r="ADV230" s="1"/>
      <c r="ADW230" s="1"/>
      <c r="ADX230" s="1"/>
      <c r="ADY230" s="1"/>
      <c r="ADZ230" s="1"/>
      <c r="AEA230" s="1"/>
      <c r="AEB230" s="1"/>
      <c r="AEC230" s="1"/>
      <c r="AED230" s="1"/>
      <c r="AEE230" s="1"/>
      <c r="AEF230" s="1"/>
      <c r="AEG230" s="1"/>
      <c r="AEH230" s="1"/>
      <c r="AEI230" s="1"/>
      <c r="AEJ230" s="1"/>
      <c r="AEK230" s="1"/>
      <c r="AEL230" s="1"/>
      <c r="AEM230" s="1"/>
      <c r="AEN230" s="1"/>
      <c r="AEO230" s="1"/>
      <c r="AEP230" s="1"/>
      <c r="AEQ230" s="1"/>
      <c r="AER230" s="1"/>
      <c r="AES230" s="1"/>
      <c r="AET230" s="1"/>
      <c r="AEU230" s="1"/>
      <c r="AEV230" s="1"/>
      <c r="AEW230" s="1"/>
      <c r="AEX230" s="1"/>
      <c r="AEY230" s="1"/>
      <c r="AEZ230" s="1"/>
      <c r="AFA230" s="1"/>
      <c r="AFB230" s="1"/>
      <c r="AFC230" s="1"/>
      <c r="AFD230" s="1"/>
      <c r="AFE230" s="1"/>
      <c r="AFF230" s="1"/>
      <c r="AFG230" s="1"/>
      <c r="AFH230" s="1"/>
      <c r="AFI230" s="1"/>
      <c r="AFJ230" s="1"/>
      <c r="AFK230" s="1"/>
      <c r="AFL230" s="1"/>
      <c r="AFM230" s="1"/>
      <c r="AFN230" s="1"/>
      <c r="AFO230" s="1"/>
      <c r="AFP230" s="1"/>
      <c r="AFQ230" s="1"/>
      <c r="AFR230" s="1"/>
      <c r="AFS230" s="1"/>
      <c r="AFT230" s="1"/>
      <c r="AFU230" s="1"/>
      <c r="AFV230" s="1"/>
      <c r="AFW230" s="1"/>
      <c r="AFX230" s="1"/>
      <c r="AFY230" s="1"/>
      <c r="AFZ230" s="1"/>
      <c r="AGA230" s="1"/>
      <c r="AGB230" s="1"/>
      <c r="AGC230" s="1"/>
      <c r="AGD230" s="1"/>
      <c r="AGE230" s="1"/>
      <c r="AGF230" s="1"/>
      <c r="AGG230" s="1"/>
      <c r="AGH230" s="1"/>
      <c r="AGI230" s="1"/>
      <c r="AGJ230" s="1"/>
      <c r="AGK230" s="1"/>
      <c r="AGL230" s="1"/>
      <c r="AGM230" s="1"/>
      <c r="AGN230" s="1"/>
      <c r="AGO230" s="1"/>
      <c r="AGP230" s="1"/>
      <c r="AGQ230" s="1"/>
      <c r="AGR230" s="1"/>
      <c r="AGS230" s="1"/>
      <c r="AGT230" s="1"/>
      <c r="AGU230" s="1"/>
      <c r="AGV230" s="1"/>
      <c r="AGW230" s="1"/>
      <c r="AGX230" s="1"/>
      <c r="AGY230" s="1"/>
      <c r="AGZ230" s="1"/>
      <c r="AHA230" s="1"/>
      <c r="AHB230" s="1"/>
      <c r="AHC230" s="1"/>
      <c r="AHD230" s="1"/>
      <c r="AHE230" s="1"/>
      <c r="AHF230" s="1"/>
      <c r="AHG230" s="1"/>
      <c r="AHH230" s="1"/>
      <c r="AHI230" s="1"/>
      <c r="AHJ230" s="1"/>
      <c r="AHK230" s="1"/>
      <c r="AHL230" s="1"/>
      <c r="AHM230" s="1"/>
      <c r="AHN230" s="1"/>
      <c r="AHO230" s="1"/>
      <c r="AHP230" s="1"/>
      <c r="AHQ230" s="1"/>
      <c r="AHR230" s="1"/>
      <c r="AHS230" s="1"/>
      <c r="AHT230" s="1"/>
      <c r="AHU230" s="1"/>
      <c r="AHV230" s="1"/>
      <c r="AHW230" s="1"/>
      <c r="AHX230" s="1"/>
      <c r="AHY230" s="1"/>
      <c r="AHZ230" s="1"/>
      <c r="AIA230" s="1"/>
      <c r="AIB230" s="1"/>
      <c r="AIC230" s="1"/>
      <c r="AID230" s="1"/>
      <c r="AIE230" s="1"/>
      <c r="AIF230" s="1"/>
      <c r="AIG230" s="1"/>
      <c r="AIH230" s="1"/>
      <c r="AII230" s="1"/>
      <c r="AIJ230" s="1"/>
      <c r="AIK230" s="1"/>
      <c r="AIL230" s="1"/>
      <c r="AIM230" s="1"/>
      <c r="AIN230" s="1"/>
      <c r="AIO230" s="1"/>
      <c r="AIP230" s="1"/>
      <c r="AIQ230" s="1"/>
      <c r="AIR230" s="1"/>
      <c r="AIS230" s="1"/>
      <c r="AIT230" s="1"/>
      <c r="AIU230" s="1"/>
      <c r="AIV230" s="1"/>
      <c r="AIW230" s="1"/>
      <c r="AIX230" s="1"/>
      <c r="AIY230" s="1"/>
      <c r="AIZ230" s="1"/>
      <c r="AJA230" s="1"/>
      <c r="AJB230" s="1"/>
      <c r="AJC230" s="1"/>
      <c r="AJD230" s="1"/>
      <c r="AJE230" s="1"/>
      <c r="AJF230" s="1"/>
      <c r="AJG230" s="1"/>
      <c r="AJH230" s="1"/>
      <c r="AJI230" s="1"/>
      <c r="AJJ230" s="1"/>
      <c r="AJK230" s="1"/>
      <c r="AJL230" s="1"/>
      <c r="AJM230" s="1"/>
      <c r="AJN230" s="1"/>
      <c r="AJO230" s="1"/>
      <c r="AJP230" s="1"/>
      <c r="AJQ230" s="1"/>
      <c r="AJR230" s="1"/>
      <c r="AJS230" s="1"/>
      <c r="AJT230" s="1"/>
      <c r="AJU230" s="1"/>
      <c r="AJV230" s="1"/>
      <c r="AJW230" s="1"/>
      <c r="AJX230" s="1"/>
      <c r="AJY230" s="1"/>
      <c r="AJZ230" s="1"/>
      <c r="AKA230" s="1"/>
      <c r="AKB230" s="1"/>
      <c r="AKC230" s="1"/>
      <c r="AKD230" s="1"/>
      <c r="AKE230" s="1"/>
      <c r="AKF230" s="1"/>
      <c r="AKG230" s="1"/>
      <c r="AKH230" s="1"/>
      <c r="AKI230" s="1"/>
      <c r="AKJ230" s="1"/>
      <c r="AKK230" s="1"/>
      <c r="AKL230" s="1"/>
      <c r="AKM230" s="1"/>
      <c r="AKN230" s="1"/>
      <c r="AKO230" s="1"/>
      <c r="AKP230" s="1"/>
      <c r="AKQ230" s="1"/>
      <c r="AKR230" s="1"/>
      <c r="AKS230" s="1"/>
      <c r="AKT230" s="1"/>
      <c r="AKU230" s="1"/>
      <c r="AKV230" s="1"/>
      <c r="AKW230" s="1"/>
      <c r="AKX230" s="1"/>
      <c r="AKY230" s="1"/>
      <c r="AKZ230" s="1"/>
      <c r="ALA230" s="1"/>
      <c r="ALB230" s="1"/>
      <c r="ALC230" s="1"/>
      <c r="ALD230" s="1"/>
      <c r="ALE230" s="1"/>
      <c r="ALF230" s="1"/>
      <c r="ALG230" s="1"/>
      <c r="ALH230" s="1"/>
      <c r="ALI230" s="1"/>
      <c r="ALJ230" s="1"/>
      <c r="ALK230" s="1"/>
      <c r="ALL230" s="1"/>
      <c r="ALM230" s="1"/>
      <c r="ALN230" s="1"/>
      <c r="ALO230" s="1"/>
      <c r="ALP230" s="1"/>
      <c r="ALQ230" s="1"/>
      <c r="ALR230" s="1"/>
      <c r="ALS230" s="1"/>
      <c r="ALT230" s="1"/>
      <c r="ALU230" s="1"/>
      <c r="ALV230" s="1"/>
      <c r="ALW230" s="1"/>
      <c r="ALX230" s="1"/>
      <c r="ALY230" s="1"/>
      <c r="ALZ230" s="1"/>
      <c r="AMA230" s="1"/>
      <c r="AMB230" s="1"/>
      <c r="AMC230" s="1"/>
      <c r="AMD230" s="1"/>
      <c r="AME230" s="1"/>
      <c r="AMF230" s="1"/>
      <c r="AMG230" s="1"/>
      <c r="AMH230" s="1"/>
      <c r="AMI230" s="1"/>
      <c r="AMJ230" s="1"/>
      <c r="AMK230" s="1"/>
      <c r="AML230" s="1"/>
      <c r="AMM230" s="1"/>
      <c r="AMN230" s="1"/>
      <c r="AMO230" s="1"/>
      <c r="AMP230" s="1"/>
      <c r="AMQ230" s="1"/>
      <c r="AMR230" s="1"/>
      <c r="AMS230" s="1"/>
      <c r="AMT230" s="1"/>
      <c r="AMU230" s="1"/>
      <c r="AMV230" s="1"/>
      <c r="AMW230" s="1"/>
      <c r="AMX230" s="1"/>
      <c r="AMY230" s="1"/>
      <c r="AMZ230" s="1"/>
      <c r="ANA230" s="1"/>
      <c r="ANB230" s="1"/>
      <c r="ANC230" s="1"/>
      <c r="AND230" s="1"/>
      <c r="ANE230" s="1"/>
      <c r="ANF230" s="1"/>
      <c r="ANG230" s="1"/>
      <c r="ANH230" s="1"/>
      <c r="ANI230" s="1"/>
      <c r="ANJ230" s="1"/>
      <c r="ANK230" s="1"/>
      <c r="ANL230" s="1"/>
      <c r="ANM230" s="1"/>
      <c r="ANN230" s="1"/>
      <c r="ANO230" s="1"/>
      <c r="ANP230" s="1"/>
      <c r="ANQ230" s="1"/>
      <c r="ANR230" s="1"/>
      <c r="ANS230" s="1"/>
      <c r="ANT230" s="1"/>
      <c r="ANU230" s="1"/>
      <c r="ANV230" s="1"/>
      <c r="ANW230" s="1"/>
      <c r="ANX230" s="1"/>
      <c r="ANY230" s="1"/>
      <c r="ANZ230" s="1"/>
      <c r="AOA230" s="1"/>
      <c r="AOB230" s="1"/>
      <c r="AOC230" s="1"/>
      <c r="AOD230" s="1"/>
      <c r="AOE230" s="1"/>
      <c r="AOF230" s="1"/>
      <c r="AOG230" s="1"/>
      <c r="AOH230" s="1"/>
      <c r="AOI230" s="1"/>
      <c r="AOJ230" s="1"/>
      <c r="AOK230" s="1"/>
      <c r="AOL230" s="1"/>
      <c r="AOM230" s="1"/>
      <c r="AON230" s="1"/>
      <c r="AOO230" s="1"/>
      <c r="AOP230" s="1"/>
      <c r="AOQ230" s="1"/>
      <c r="AOR230" s="1"/>
      <c r="AOS230" s="1"/>
      <c r="AOT230" s="1"/>
      <c r="AOU230" s="1"/>
      <c r="AOV230" s="1"/>
      <c r="AOW230" s="1"/>
      <c r="AOX230" s="1"/>
      <c r="AOY230" s="1"/>
      <c r="AOZ230" s="1"/>
      <c r="APA230" s="1"/>
      <c r="APB230" s="1"/>
      <c r="APC230" s="1"/>
      <c r="APD230" s="1"/>
      <c r="APE230" s="1"/>
      <c r="APF230" s="1"/>
      <c r="APG230" s="1"/>
      <c r="APH230" s="1"/>
      <c r="API230" s="1"/>
      <c r="APJ230" s="1"/>
      <c r="APK230" s="1"/>
      <c r="APL230" s="1"/>
      <c r="APM230" s="1"/>
      <c r="APN230" s="1"/>
      <c r="APO230" s="1"/>
      <c r="APP230" s="1"/>
      <c r="APQ230" s="1"/>
      <c r="APR230" s="1"/>
      <c r="APS230" s="1"/>
      <c r="APT230" s="1"/>
      <c r="APU230" s="1"/>
      <c r="APV230" s="1"/>
      <c r="APW230" s="1"/>
      <c r="APX230" s="1"/>
      <c r="APY230" s="1"/>
      <c r="APZ230" s="1"/>
      <c r="AQA230" s="1"/>
      <c r="AQB230" s="1"/>
      <c r="AQC230" s="1"/>
      <c r="AQD230" s="1"/>
      <c r="AQE230" s="1"/>
      <c r="AQF230" s="1"/>
      <c r="AQG230" s="1"/>
      <c r="AQH230" s="1"/>
      <c r="AQI230" s="1"/>
      <c r="AQJ230" s="1"/>
      <c r="AQK230" s="1"/>
      <c r="AQL230" s="1"/>
      <c r="AQM230" s="1"/>
      <c r="AQN230" s="1"/>
      <c r="AQO230" s="1"/>
      <c r="AQP230" s="1"/>
      <c r="AQQ230" s="1"/>
      <c r="AQR230" s="1"/>
      <c r="AQS230" s="1"/>
      <c r="AQT230" s="1"/>
      <c r="AQU230" s="1"/>
      <c r="AQV230" s="1"/>
      <c r="AQW230" s="1"/>
      <c r="AQX230" s="1"/>
      <c r="AQY230" s="1"/>
      <c r="AQZ230" s="1"/>
      <c r="ARA230" s="1"/>
      <c r="ARB230" s="1"/>
      <c r="ARC230" s="1"/>
      <c r="ARD230" s="1"/>
      <c r="ARE230" s="1"/>
      <c r="ARF230" s="1"/>
      <c r="ARG230" s="1"/>
      <c r="ARH230" s="1"/>
      <c r="ARI230" s="1"/>
      <c r="ARJ230" s="1"/>
      <c r="ARK230" s="1"/>
      <c r="ARL230" s="1"/>
      <c r="ARM230" s="1"/>
      <c r="ARN230" s="1"/>
      <c r="ARO230" s="1"/>
      <c r="ARP230" s="1"/>
      <c r="ARQ230" s="1"/>
      <c r="ARR230" s="1"/>
      <c r="ARS230" s="1"/>
      <c r="ART230" s="1"/>
      <c r="ARU230" s="1"/>
      <c r="ARV230" s="1"/>
      <c r="ARW230" s="1"/>
      <c r="ARX230" s="1"/>
      <c r="ARY230" s="1"/>
      <c r="ARZ230" s="1"/>
      <c r="ASA230" s="1"/>
      <c r="ASB230" s="1"/>
      <c r="ASC230" s="1"/>
      <c r="ASD230" s="1"/>
      <c r="ASE230" s="1"/>
      <c r="ASF230" s="1"/>
      <c r="ASG230" s="1"/>
      <c r="ASH230" s="1"/>
      <c r="ASI230" s="1"/>
      <c r="ASJ230" s="1"/>
      <c r="ASK230" s="1"/>
      <c r="ASL230" s="1"/>
      <c r="ASM230" s="1"/>
      <c r="ASN230" s="1"/>
      <c r="ASO230" s="1"/>
      <c r="ASP230" s="1"/>
      <c r="ASQ230" s="1"/>
      <c r="ASR230" s="1"/>
      <c r="ASS230" s="1"/>
      <c r="AST230" s="1"/>
      <c r="ASU230" s="1"/>
      <c r="ASV230" s="1"/>
      <c r="ASW230" s="1"/>
      <c r="ASX230" s="1"/>
      <c r="ASY230" s="1"/>
      <c r="ASZ230" s="1"/>
      <c r="ATA230" s="1"/>
      <c r="ATB230" s="1"/>
      <c r="ATC230" s="1"/>
      <c r="ATD230" s="1"/>
      <c r="ATE230" s="1"/>
      <c r="ATF230" s="1"/>
      <c r="ATG230" s="1"/>
      <c r="ATH230" s="1"/>
      <c r="ATI230" s="1"/>
      <c r="ATJ230" s="1"/>
      <c r="ATK230" s="1"/>
      <c r="ATL230" s="1"/>
      <c r="ATM230" s="1"/>
      <c r="ATN230" s="1"/>
      <c r="ATO230" s="1"/>
      <c r="ATP230" s="1"/>
      <c r="ATQ230" s="1"/>
      <c r="ATR230" s="1"/>
      <c r="ATS230" s="1"/>
      <c r="ATT230" s="1"/>
      <c r="ATU230" s="1"/>
      <c r="ATV230" s="1"/>
      <c r="ATW230" s="1"/>
      <c r="ATX230" s="1"/>
      <c r="ATY230" s="1"/>
      <c r="ATZ230" s="1"/>
      <c r="AUA230" s="1"/>
      <c r="AUB230" s="1"/>
      <c r="AUC230" s="1"/>
      <c r="AUD230" s="1"/>
      <c r="AUE230" s="1"/>
      <c r="AUF230" s="1"/>
      <c r="AUG230" s="1"/>
      <c r="AUH230" s="1"/>
      <c r="AUI230" s="1"/>
      <c r="AUJ230" s="1"/>
      <c r="AUK230" s="1"/>
    </row>
    <row r="231" spans="1:1233" s="519" customFormat="1" ht="14.25">
      <c r="A231" s="53"/>
      <c r="B231" s="95" t="str">
        <f>IF('Client Info'!$D$132="Yes",'Client Info'!$D$61,"N/A")</f>
        <v>N/A</v>
      </c>
      <c r="C231" s="96" t="str">
        <f>IF(B231="ISO 9001",'Client Info'!$B132,"N/A")</f>
        <v>N/A</v>
      </c>
      <c r="D231" s="180"/>
      <c r="E231" s="843">
        <f>'Effective Employees'!F217</f>
        <v>0</v>
      </c>
      <c r="F231" s="831"/>
      <c r="G231" s="832">
        <f>BT$345</f>
        <v>0</v>
      </c>
      <c r="H231" s="832">
        <f ca="1">(1/3)*BT345*T231*V231*X231*Z231</f>
        <v>0</v>
      </c>
      <c r="I231" s="832">
        <f ca="1">(2/3)*BT345*T231*V231*X231*Z231</f>
        <v>0</v>
      </c>
      <c r="J231" s="832" t="e">
        <f ca="1">BT346*T231*V231*X231*Z231/$AA$10</f>
        <v>#N/A</v>
      </c>
      <c r="K231" s="832">
        <f>IF($K$19="",0,BT346*T231*V231*X231*Z231/$AA$10)</f>
        <v>0</v>
      </c>
      <c r="L231" s="832">
        <f>IF($L$19="",0,BT346*T231*V231*X231*Z231/$AA$10)</f>
        <v>0</v>
      </c>
      <c r="M231" s="833" t="e">
        <f ca="1">IF($M$19="",0,BT346*T231*V231*X231*Z231/$AA$10)</f>
        <v>#N/A</v>
      </c>
      <c r="N231" s="844" t="e">
        <f ca="1">BT346*T231*V231*X231*Z231/$AA$10</f>
        <v>#N/A</v>
      </c>
      <c r="O231" s="436">
        <f ca="1">BT347*T231*V231*X231*Z231</f>
        <v>0</v>
      </c>
      <c r="P231" s="53"/>
      <c r="Q231" s="53"/>
      <c r="R231" s="67"/>
      <c r="S231" s="702">
        <f>1</f>
        <v>1</v>
      </c>
      <c r="T231" s="702">
        <f t="shared" si="142"/>
        <v>1</v>
      </c>
      <c r="U231" s="703">
        <f ca="1">'Adjustment Factors'!AA580</f>
        <v>0</v>
      </c>
      <c r="V231" s="704">
        <f t="shared" ca="1" si="143"/>
        <v>1</v>
      </c>
      <c r="W231" s="705">
        <f>-'Client Info'!$C$55/100</f>
        <v>0</v>
      </c>
      <c r="X231" s="705">
        <f t="shared" si="144"/>
        <v>1</v>
      </c>
      <c r="Y231" s="705">
        <f>IF(Overview!$C$13="Yes",1,0)</f>
        <v>0</v>
      </c>
      <c r="Z231" s="705">
        <f>IF(Y231=1,IF('Integrated Reduction'!$C$29="",1,('Integrated Reduction'!$C$29/100+1)),1)</f>
        <v>1</v>
      </c>
      <c r="AA231" s="705">
        <f>IF(Sampling!F239="Yes",1,0)</f>
        <v>0</v>
      </c>
      <c r="AB231" s="705">
        <f>IF(Sampling!L239="Yes",1,0)</f>
        <v>0</v>
      </c>
      <c r="AC231" s="705">
        <f>IF(Sampling!G239="Yes",1,0)</f>
        <v>0</v>
      </c>
      <c r="AD231" s="705">
        <f>IF(Sampling!H239="Yes",1,0)</f>
        <v>0</v>
      </c>
      <c r="AE231" s="705">
        <f>IF(Sampling!I239="Yes",1,0)</f>
        <v>0</v>
      </c>
      <c r="AF231" s="705">
        <f>IF(Sampling!J239="Yes",1,0)</f>
        <v>0</v>
      </c>
      <c r="AG231" s="706">
        <f>IF(Sampling!K239="Yes",1,0)</f>
        <v>0</v>
      </c>
      <c r="AH231" s="790">
        <f t="shared" ca="1" si="155"/>
        <v>0</v>
      </c>
      <c r="AI231" s="790">
        <f t="shared" ca="1" si="150"/>
        <v>0</v>
      </c>
      <c r="AJ231" s="790" t="e">
        <f t="shared" ca="1" si="14"/>
        <v>#N/A</v>
      </c>
      <c r="AK231" s="790">
        <f t="shared" si="151"/>
        <v>0</v>
      </c>
      <c r="AL231" s="790">
        <f t="shared" si="152"/>
        <v>0</v>
      </c>
      <c r="AM231" s="790" t="e">
        <f t="shared" ca="1" si="153"/>
        <v>#N/A</v>
      </c>
      <c r="AN231" s="790" t="e">
        <f t="shared" ca="1" si="154"/>
        <v>#N/A</v>
      </c>
      <c r="AO231" s="790">
        <f t="shared" ca="1" si="156"/>
        <v>0</v>
      </c>
      <c r="AP231" s="790">
        <f t="shared" ca="1" si="157"/>
        <v>0</v>
      </c>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c r="ADD231" s="1"/>
      <c r="ADE231" s="1"/>
      <c r="ADF231" s="1"/>
      <c r="ADG231" s="1"/>
      <c r="ADH231" s="1"/>
      <c r="ADI231" s="1"/>
      <c r="ADJ231" s="1"/>
      <c r="ADK231" s="1"/>
      <c r="ADL231" s="1"/>
      <c r="ADM231" s="1"/>
      <c r="ADN231" s="1"/>
      <c r="ADO231" s="1"/>
      <c r="ADP231" s="1"/>
      <c r="ADQ231" s="1"/>
      <c r="ADR231" s="1"/>
      <c r="ADS231" s="1"/>
      <c r="ADT231" s="1"/>
      <c r="ADU231" s="1"/>
      <c r="ADV231" s="1"/>
      <c r="ADW231" s="1"/>
      <c r="ADX231" s="1"/>
      <c r="ADY231" s="1"/>
      <c r="ADZ231" s="1"/>
      <c r="AEA231" s="1"/>
      <c r="AEB231" s="1"/>
      <c r="AEC231" s="1"/>
      <c r="AED231" s="1"/>
      <c r="AEE231" s="1"/>
      <c r="AEF231" s="1"/>
      <c r="AEG231" s="1"/>
      <c r="AEH231" s="1"/>
      <c r="AEI231" s="1"/>
      <c r="AEJ231" s="1"/>
      <c r="AEK231" s="1"/>
      <c r="AEL231" s="1"/>
      <c r="AEM231" s="1"/>
      <c r="AEN231" s="1"/>
      <c r="AEO231" s="1"/>
      <c r="AEP231" s="1"/>
      <c r="AEQ231" s="1"/>
      <c r="AER231" s="1"/>
      <c r="AES231" s="1"/>
      <c r="AET231" s="1"/>
      <c r="AEU231" s="1"/>
      <c r="AEV231" s="1"/>
      <c r="AEW231" s="1"/>
      <c r="AEX231" s="1"/>
      <c r="AEY231" s="1"/>
      <c r="AEZ231" s="1"/>
      <c r="AFA231" s="1"/>
      <c r="AFB231" s="1"/>
      <c r="AFC231" s="1"/>
      <c r="AFD231" s="1"/>
      <c r="AFE231" s="1"/>
      <c r="AFF231" s="1"/>
      <c r="AFG231" s="1"/>
      <c r="AFH231" s="1"/>
      <c r="AFI231" s="1"/>
      <c r="AFJ231" s="1"/>
      <c r="AFK231" s="1"/>
      <c r="AFL231" s="1"/>
      <c r="AFM231" s="1"/>
      <c r="AFN231" s="1"/>
      <c r="AFO231" s="1"/>
      <c r="AFP231" s="1"/>
      <c r="AFQ231" s="1"/>
      <c r="AFR231" s="1"/>
      <c r="AFS231" s="1"/>
      <c r="AFT231" s="1"/>
      <c r="AFU231" s="1"/>
      <c r="AFV231" s="1"/>
      <c r="AFW231" s="1"/>
      <c r="AFX231" s="1"/>
      <c r="AFY231" s="1"/>
      <c r="AFZ231" s="1"/>
      <c r="AGA231" s="1"/>
      <c r="AGB231" s="1"/>
      <c r="AGC231" s="1"/>
      <c r="AGD231" s="1"/>
      <c r="AGE231" s="1"/>
      <c r="AGF231" s="1"/>
      <c r="AGG231" s="1"/>
      <c r="AGH231" s="1"/>
      <c r="AGI231" s="1"/>
      <c r="AGJ231" s="1"/>
      <c r="AGK231" s="1"/>
      <c r="AGL231" s="1"/>
      <c r="AGM231" s="1"/>
      <c r="AGN231" s="1"/>
      <c r="AGO231" s="1"/>
      <c r="AGP231" s="1"/>
      <c r="AGQ231" s="1"/>
      <c r="AGR231" s="1"/>
      <c r="AGS231" s="1"/>
      <c r="AGT231" s="1"/>
      <c r="AGU231" s="1"/>
      <c r="AGV231" s="1"/>
      <c r="AGW231" s="1"/>
      <c r="AGX231" s="1"/>
      <c r="AGY231" s="1"/>
      <c r="AGZ231" s="1"/>
      <c r="AHA231" s="1"/>
      <c r="AHB231" s="1"/>
      <c r="AHC231" s="1"/>
      <c r="AHD231" s="1"/>
      <c r="AHE231" s="1"/>
      <c r="AHF231" s="1"/>
      <c r="AHG231" s="1"/>
      <c r="AHH231" s="1"/>
      <c r="AHI231" s="1"/>
      <c r="AHJ231" s="1"/>
      <c r="AHK231" s="1"/>
      <c r="AHL231" s="1"/>
      <c r="AHM231" s="1"/>
      <c r="AHN231" s="1"/>
      <c r="AHO231" s="1"/>
      <c r="AHP231" s="1"/>
      <c r="AHQ231" s="1"/>
      <c r="AHR231" s="1"/>
      <c r="AHS231" s="1"/>
      <c r="AHT231" s="1"/>
      <c r="AHU231" s="1"/>
      <c r="AHV231" s="1"/>
      <c r="AHW231" s="1"/>
      <c r="AHX231" s="1"/>
      <c r="AHY231" s="1"/>
      <c r="AHZ231" s="1"/>
      <c r="AIA231" s="1"/>
      <c r="AIB231" s="1"/>
      <c r="AIC231" s="1"/>
      <c r="AID231" s="1"/>
      <c r="AIE231" s="1"/>
      <c r="AIF231" s="1"/>
      <c r="AIG231" s="1"/>
      <c r="AIH231" s="1"/>
      <c r="AII231" s="1"/>
      <c r="AIJ231" s="1"/>
      <c r="AIK231" s="1"/>
      <c r="AIL231" s="1"/>
      <c r="AIM231" s="1"/>
      <c r="AIN231" s="1"/>
      <c r="AIO231" s="1"/>
      <c r="AIP231" s="1"/>
      <c r="AIQ231" s="1"/>
      <c r="AIR231" s="1"/>
      <c r="AIS231" s="1"/>
      <c r="AIT231" s="1"/>
      <c r="AIU231" s="1"/>
      <c r="AIV231" s="1"/>
      <c r="AIW231" s="1"/>
      <c r="AIX231" s="1"/>
      <c r="AIY231" s="1"/>
      <c r="AIZ231" s="1"/>
      <c r="AJA231" s="1"/>
      <c r="AJB231" s="1"/>
      <c r="AJC231" s="1"/>
      <c r="AJD231" s="1"/>
      <c r="AJE231" s="1"/>
      <c r="AJF231" s="1"/>
      <c r="AJG231" s="1"/>
      <c r="AJH231" s="1"/>
      <c r="AJI231" s="1"/>
      <c r="AJJ231" s="1"/>
      <c r="AJK231" s="1"/>
      <c r="AJL231" s="1"/>
      <c r="AJM231" s="1"/>
      <c r="AJN231" s="1"/>
      <c r="AJO231" s="1"/>
      <c r="AJP231" s="1"/>
      <c r="AJQ231" s="1"/>
      <c r="AJR231" s="1"/>
      <c r="AJS231" s="1"/>
      <c r="AJT231" s="1"/>
      <c r="AJU231" s="1"/>
      <c r="AJV231" s="1"/>
      <c r="AJW231" s="1"/>
      <c r="AJX231" s="1"/>
      <c r="AJY231" s="1"/>
      <c r="AJZ231" s="1"/>
      <c r="AKA231" s="1"/>
      <c r="AKB231" s="1"/>
      <c r="AKC231" s="1"/>
      <c r="AKD231" s="1"/>
      <c r="AKE231" s="1"/>
      <c r="AKF231" s="1"/>
      <c r="AKG231" s="1"/>
      <c r="AKH231" s="1"/>
      <c r="AKI231" s="1"/>
      <c r="AKJ231" s="1"/>
      <c r="AKK231" s="1"/>
      <c r="AKL231" s="1"/>
      <c r="AKM231" s="1"/>
      <c r="AKN231" s="1"/>
      <c r="AKO231" s="1"/>
      <c r="AKP231" s="1"/>
      <c r="AKQ231" s="1"/>
      <c r="AKR231" s="1"/>
      <c r="AKS231" s="1"/>
      <c r="AKT231" s="1"/>
      <c r="AKU231" s="1"/>
      <c r="AKV231" s="1"/>
      <c r="AKW231" s="1"/>
      <c r="AKX231" s="1"/>
      <c r="AKY231" s="1"/>
      <c r="AKZ231" s="1"/>
      <c r="ALA231" s="1"/>
      <c r="ALB231" s="1"/>
      <c r="ALC231" s="1"/>
      <c r="ALD231" s="1"/>
      <c r="ALE231" s="1"/>
      <c r="ALF231" s="1"/>
      <c r="ALG231" s="1"/>
      <c r="ALH231" s="1"/>
      <c r="ALI231" s="1"/>
      <c r="ALJ231" s="1"/>
      <c r="ALK231" s="1"/>
      <c r="ALL231" s="1"/>
      <c r="ALM231" s="1"/>
      <c r="ALN231" s="1"/>
      <c r="ALO231" s="1"/>
      <c r="ALP231" s="1"/>
      <c r="ALQ231" s="1"/>
      <c r="ALR231" s="1"/>
      <c r="ALS231" s="1"/>
      <c r="ALT231" s="1"/>
      <c r="ALU231" s="1"/>
      <c r="ALV231" s="1"/>
      <c r="ALW231" s="1"/>
      <c r="ALX231" s="1"/>
      <c r="ALY231" s="1"/>
      <c r="ALZ231" s="1"/>
      <c r="AMA231" s="1"/>
      <c r="AMB231" s="1"/>
      <c r="AMC231" s="1"/>
      <c r="AMD231" s="1"/>
      <c r="AME231" s="1"/>
      <c r="AMF231" s="1"/>
      <c r="AMG231" s="1"/>
      <c r="AMH231" s="1"/>
      <c r="AMI231" s="1"/>
      <c r="AMJ231" s="1"/>
      <c r="AMK231" s="1"/>
      <c r="AML231" s="1"/>
      <c r="AMM231" s="1"/>
      <c r="AMN231" s="1"/>
      <c r="AMO231" s="1"/>
      <c r="AMP231" s="1"/>
      <c r="AMQ231" s="1"/>
      <c r="AMR231" s="1"/>
      <c r="AMS231" s="1"/>
      <c r="AMT231" s="1"/>
      <c r="AMU231" s="1"/>
      <c r="AMV231" s="1"/>
      <c r="AMW231" s="1"/>
      <c r="AMX231" s="1"/>
      <c r="AMY231" s="1"/>
      <c r="AMZ231" s="1"/>
      <c r="ANA231" s="1"/>
      <c r="ANB231" s="1"/>
      <c r="ANC231" s="1"/>
      <c r="AND231" s="1"/>
      <c r="ANE231" s="1"/>
      <c r="ANF231" s="1"/>
      <c r="ANG231" s="1"/>
      <c r="ANH231" s="1"/>
      <c r="ANI231" s="1"/>
      <c r="ANJ231" s="1"/>
      <c r="ANK231" s="1"/>
      <c r="ANL231" s="1"/>
      <c r="ANM231" s="1"/>
      <c r="ANN231" s="1"/>
      <c r="ANO231" s="1"/>
      <c r="ANP231" s="1"/>
      <c r="ANQ231" s="1"/>
      <c r="ANR231" s="1"/>
      <c r="ANS231" s="1"/>
      <c r="ANT231" s="1"/>
      <c r="ANU231" s="1"/>
      <c r="ANV231" s="1"/>
      <c r="ANW231" s="1"/>
      <c r="ANX231" s="1"/>
      <c r="ANY231" s="1"/>
      <c r="ANZ231" s="1"/>
      <c r="AOA231" s="1"/>
      <c r="AOB231" s="1"/>
      <c r="AOC231" s="1"/>
      <c r="AOD231" s="1"/>
      <c r="AOE231" s="1"/>
      <c r="AOF231" s="1"/>
      <c r="AOG231" s="1"/>
      <c r="AOH231" s="1"/>
      <c r="AOI231" s="1"/>
      <c r="AOJ231" s="1"/>
      <c r="AOK231" s="1"/>
      <c r="AOL231" s="1"/>
      <c r="AOM231" s="1"/>
      <c r="AON231" s="1"/>
      <c r="AOO231" s="1"/>
      <c r="AOP231" s="1"/>
      <c r="AOQ231" s="1"/>
      <c r="AOR231" s="1"/>
      <c r="AOS231" s="1"/>
      <c r="AOT231" s="1"/>
      <c r="AOU231" s="1"/>
      <c r="AOV231" s="1"/>
      <c r="AOW231" s="1"/>
      <c r="AOX231" s="1"/>
      <c r="AOY231" s="1"/>
      <c r="AOZ231" s="1"/>
      <c r="APA231" s="1"/>
      <c r="APB231" s="1"/>
      <c r="APC231" s="1"/>
      <c r="APD231" s="1"/>
      <c r="APE231" s="1"/>
      <c r="APF231" s="1"/>
      <c r="APG231" s="1"/>
      <c r="APH231" s="1"/>
      <c r="API231" s="1"/>
      <c r="APJ231" s="1"/>
      <c r="APK231" s="1"/>
      <c r="APL231" s="1"/>
      <c r="APM231" s="1"/>
      <c r="APN231" s="1"/>
      <c r="APO231" s="1"/>
      <c r="APP231" s="1"/>
      <c r="APQ231" s="1"/>
      <c r="APR231" s="1"/>
      <c r="APS231" s="1"/>
      <c r="APT231" s="1"/>
      <c r="APU231" s="1"/>
      <c r="APV231" s="1"/>
      <c r="APW231" s="1"/>
      <c r="APX231" s="1"/>
      <c r="APY231" s="1"/>
      <c r="APZ231" s="1"/>
      <c r="AQA231" s="1"/>
      <c r="AQB231" s="1"/>
      <c r="AQC231" s="1"/>
      <c r="AQD231" s="1"/>
      <c r="AQE231" s="1"/>
      <c r="AQF231" s="1"/>
      <c r="AQG231" s="1"/>
      <c r="AQH231" s="1"/>
      <c r="AQI231" s="1"/>
      <c r="AQJ231" s="1"/>
      <c r="AQK231" s="1"/>
      <c r="AQL231" s="1"/>
      <c r="AQM231" s="1"/>
      <c r="AQN231" s="1"/>
      <c r="AQO231" s="1"/>
      <c r="AQP231" s="1"/>
      <c r="AQQ231" s="1"/>
      <c r="AQR231" s="1"/>
      <c r="AQS231" s="1"/>
      <c r="AQT231" s="1"/>
      <c r="AQU231" s="1"/>
      <c r="AQV231" s="1"/>
      <c r="AQW231" s="1"/>
      <c r="AQX231" s="1"/>
      <c r="AQY231" s="1"/>
      <c r="AQZ231" s="1"/>
      <c r="ARA231" s="1"/>
      <c r="ARB231" s="1"/>
      <c r="ARC231" s="1"/>
      <c r="ARD231" s="1"/>
      <c r="ARE231" s="1"/>
      <c r="ARF231" s="1"/>
      <c r="ARG231" s="1"/>
      <c r="ARH231" s="1"/>
      <c r="ARI231" s="1"/>
      <c r="ARJ231" s="1"/>
      <c r="ARK231" s="1"/>
      <c r="ARL231" s="1"/>
      <c r="ARM231" s="1"/>
      <c r="ARN231" s="1"/>
      <c r="ARO231" s="1"/>
      <c r="ARP231" s="1"/>
      <c r="ARQ231" s="1"/>
      <c r="ARR231" s="1"/>
      <c r="ARS231" s="1"/>
      <c r="ART231" s="1"/>
      <c r="ARU231" s="1"/>
      <c r="ARV231" s="1"/>
      <c r="ARW231" s="1"/>
      <c r="ARX231" s="1"/>
      <c r="ARY231" s="1"/>
      <c r="ARZ231" s="1"/>
      <c r="ASA231" s="1"/>
      <c r="ASB231" s="1"/>
      <c r="ASC231" s="1"/>
      <c r="ASD231" s="1"/>
      <c r="ASE231" s="1"/>
      <c r="ASF231" s="1"/>
      <c r="ASG231" s="1"/>
      <c r="ASH231" s="1"/>
      <c r="ASI231" s="1"/>
      <c r="ASJ231" s="1"/>
      <c r="ASK231" s="1"/>
      <c r="ASL231" s="1"/>
      <c r="ASM231" s="1"/>
      <c r="ASN231" s="1"/>
      <c r="ASO231" s="1"/>
      <c r="ASP231" s="1"/>
      <c r="ASQ231" s="1"/>
      <c r="ASR231" s="1"/>
      <c r="ASS231" s="1"/>
      <c r="AST231" s="1"/>
      <c r="ASU231" s="1"/>
      <c r="ASV231" s="1"/>
      <c r="ASW231" s="1"/>
      <c r="ASX231" s="1"/>
      <c r="ASY231" s="1"/>
      <c r="ASZ231" s="1"/>
      <c r="ATA231" s="1"/>
      <c r="ATB231" s="1"/>
      <c r="ATC231" s="1"/>
      <c r="ATD231" s="1"/>
      <c r="ATE231" s="1"/>
      <c r="ATF231" s="1"/>
      <c r="ATG231" s="1"/>
      <c r="ATH231" s="1"/>
      <c r="ATI231" s="1"/>
      <c r="ATJ231" s="1"/>
      <c r="ATK231" s="1"/>
      <c r="ATL231" s="1"/>
      <c r="ATM231" s="1"/>
      <c r="ATN231" s="1"/>
      <c r="ATO231" s="1"/>
      <c r="ATP231" s="1"/>
      <c r="ATQ231" s="1"/>
      <c r="ATR231" s="1"/>
      <c r="ATS231" s="1"/>
      <c r="ATT231" s="1"/>
      <c r="ATU231" s="1"/>
      <c r="ATV231" s="1"/>
      <c r="ATW231" s="1"/>
      <c r="ATX231" s="1"/>
      <c r="ATY231" s="1"/>
      <c r="ATZ231" s="1"/>
      <c r="AUA231" s="1"/>
      <c r="AUB231" s="1"/>
      <c r="AUC231" s="1"/>
      <c r="AUD231" s="1"/>
      <c r="AUE231" s="1"/>
      <c r="AUF231" s="1"/>
      <c r="AUG231" s="1"/>
      <c r="AUH231" s="1"/>
      <c r="AUI231" s="1"/>
      <c r="AUJ231" s="1"/>
      <c r="AUK231" s="1"/>
    </row>
    <row r="232" spans="1:1233" s="519" customFormat="1" ht="14.25">
      <c r="A232" s="53"/>
      <c r="B232" s="97" t="str">
        <f>IF('Client Info'!$E$132="Yes",'Client Info'!$E$61,"N/A")</f>
        <v>N/A</v>
      </c>
      <c r="C232" s="62" t="str">
        <f>IF(B232="ISO 14001",'Client Info'!$B132,"N/A")</f>
        <v>N/A</v>
      </c>
      <c r="D232" s="181"/>
      <c r="E232" s="834">
        <f>'Effective Employees'!F218</f>
        <v>0</v>
      </c>
      <c r="F232" s="831"/>
      <c r="G232" s="835">
        <f>BT$363</f>
        <v>0</v>
      </c>
      <c r="H232" s="835">
        <f ca="1">(1/3)*BT363*T232*V232*X232*Z232</f>
        <v>0</v>
      </c>
      <c r="I232" s="835">
        <f ca="1">(2/3)*BT363*T232*V232*X232*Z232</f>
        <v>0</v>
      </c>
      <c r="J232" s="835" t="e">
        <f ca="1">BT364*T232*V232*X232*Z232/$AA$10</f>
        <v>#N/A</v>
      </c>
      <c r="K232" s="835">
        <f>IF($K$19="",0,BT364*T232*V232*X232*Z232/$AA$10)</f>
        <v>0</v>
      </c>
      <c r="L232" s="835">
        <f>IF($L$19="",0,BT364*T232*V232*X232*Z232/$AA$10)</f>
        <v>0</v>
      </c>
      <c r="M232" s="836" t="e">
        <f ca="1">IF($M$19="",0,BT364*T232*V232*X232*Z232/$AA$10)</f>
        <v>#N/A</v>
      </c>
      <c r="N232" s="837" t="e">
        <f ca="1">BT364*T232*V232*X232*Z232/$AA$10</f>
        <v>#N/A</v>
      </c>
      <c r="O232" s="838">
        <f ca="1">BT365*T232*V232*X232*Z232</f>
        <v>0</v>
      </c>
      <c r="P232" s="53"/>
      <c r="Q232" s="53"/>
      <c r="R232" s="67"/>
      <c r="S232" s="386">
        <f>1</f>
        <v>1</v>
      </c>
      <c r="T232" s="386">
        <f t="shared" si="142"/>
        <v>1</v>
      </c>
      <c r="U232" s="707">
        <f ca="1">'Adjustment Factors'!AP580</f>
        <v>0</v>
      </c>
      <c r="V232" s="208">
        <f t="shared" ca="1" si="143"/>
        <v>1</v>
      </c>
      <c r="W232" s="67">
        <f>-'Client Info'!$C$55/100</f>
        <v>0</v>
      </c>
      <c r="X232" s="67">
        <f t="shared" si="144"/>
        <v>1</v>
      </c>
      <c r="Y232" s="67">
        <f>IF(Overview!$C$14="Yes",1,0)</f>
        <v>0</v>
      </c>
      <c r="Z232" s="67">
        <f>IF(Y232=1,IF('Integrated Reduction'!$C$29="",1,('Integrated Reduction'!$C$29/100+1)),1)</f>
        <v>1</v>
      </c>
      <c r="AA232" s="67">
        <f>IF(Sampling!F240="Yes",1,0)</f>
        <v>0</v>
      </c>
      <c r="AB232" s="67">
        <f>IF(Sampling!L240="Yes",1,0)</f>
        <v>0</v>
      </c>
      <c r="AC232" s="67">
        <f>IF(Sampling!G240="Yes",1,0)</f>
        <v>0</v>
      </c>
      <c r="AD232" s="67">
        <f>IF(Sampling!H240="Yes",1,0)</f>
        <v>0</v>
      </c>
      <c r="AE232" s="67">
        <f>IF(Sampling!I240="Yes",1,0)</f>
        <v>0</v>
      </c>
      <c r="AF232" s="67">
        <f>IF(Sampling!J240="Yes",1,0)</f>
        <v>0</v>
      </c>
      <c r="AG232" s="708">
        <f>IF(Sampling!K240="Yes",1,0)</f>
        <v>0</v>
      </c>
      <c r="AH232" s="791">
        <f t="shared" ca="1" si="155"/>
        <v>0</v>
      </c>
      <c r="AI232" s="791">
        <f t="shared" ca="1" si="150"/>
        <v>0</v>
      </c>
      <c r="AJ232" s="791" t="e">
        <f t="shared" ca="1" si="14"/>
        <v>#N/A</v>
      </c>
      <c r="AK232" s="791">
        <f t="shared" si="151"/>
        <v>0</v>
      </c>
      <c r="AL232" s="791">
        <f t="shared" si="152"/>
        <v>0</v>
      </c>
      <c r="AM232" s="791" t="e">
        <f t="shared" ca="1" si="153"/>
        <v>#N/A</v>
      </c>
      <c r="AN232" s="791" t="e">
        <f t="shared" ca="1" si="154"/>
        <v>#N/A</v>
      </c>
      <c r="AO232" s="791">
        <f t="shared" ca="1" si="156"/>
        <v>0</v>
      </c>
      <c r="AP232" s="791">
        <f t="shared" ca="1" si="157"/>
        <v>0</v>
      </c>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c r="ADD232" s="1"/>
      <c r="ADE232" s="1"/>
      <c r="ADF232" s="1"/>
      <c r="ADG232" s="1"/>
      <c r="ADH232" s="1"/>
      <c r="ADI232" s="1"/>
      <c r="ADJ232" s="1"/>
      <c r="ADK232" s="1"/>
      <c r="ADL232" s="1"/>
      <c r="ADM232" s="1"/>
      <c r="ADN232" s="1"/>
      <c r="ADO232" s="1"/>
      <c r="ADP232" s="1"/>
      <c r="ADQ232" s="1"/>
      <c r="ADR232" s="1"/>
      <c r="ADS232" s="1"/>
      <c r="ADT232" s="1"/>
      <c r="ADU232" s="1"/>
      <c r="ADV232" s="1"/>
      <c r="ADW232" s="1"/>
      <c r="ADX232" s="1"/>
      <c r="ADY232" s="1"/>
      <c r="ADZ232" s="1"/>
      <c r="AEA232" s="1"/>
      <c r="AEB232" s="1"/>
      <c r="AEC232" s="1"/>
      <c r="AED232" s="1"/>
      <c r="AEE232" s="1"/>
      <c r="AEF232" s="1"/>
      <c r="AEG232" s="1"/>
      <c r="AEH232" s="1"/>
      <c r="AEI232" s="1"/>
      <c r="AEJ232" s="1"/>
      <c r="AEK232" s="1"/>
      <c r="AEL232" s="1"/>
      <c r="AEM232" s="1"/>
      <c r="AEN232" s="1"/>
      <c r="AEO232" s="1"/>
      <c r="AEP232" s="1"/>
      <c r="AEQ232" s="1"/>
      <c r="AER232" s="1"/>
      <c r="AES232" s="1"/>
      <c r="AET232" s="1"/>
      <c r="AEU232" s="1"/>
      <c r="AEV232" s="1"/>
      <c r="AEW232" s="1"/>
      <c r="AEX232" s="1"/>
      <c r="AEY232" s="1"/>
      <c r="AEZ232" s="1"/>
      <c r="AFA232" s="1"/>
      <c r="AFB232" s="1"/>
      <c r="AFC232" s="1"/>
      <c r="AFD232" s="1"/>
      <c r="AFE232" s="1"/>
      <c r="AFF232" s="1"/>
      <c r="AFG232" s="1"/>
      <c r="AFH232" s="1"/>
      <c r="AFI232" s="1"/>
      <c r="AFJ232" s="1"/>
      <c r="AFK232" s="1"/>
      <c r="AFL232" s="1"/>
      <c r="AFM232" s="1"/>
      <c r="AFN232" s="1"/>
      <c r="AFO232" s="1"/>
      <c r="AFP232" s="1"/>
      <c r="AFQ232" s="1"/>
      <c r="AFR232" s="1"/>
      <c r="AFS232" s="1"/>
      <c r="AFT232" s="1"/>
      <c r="AFU232" s="1"/>
      <c r="AFV232" s="1"/>
      <c r="AFW232" s="1"/>
      <c r="AFX232" s="1"/>
      <c r="AFY232" s="1"/>
      <c r="AFZ232" s="1"/>
      <c r="AGA232" s="1"/>
      <c r="AGB232" s="1"/>
      <c r="AGC232" s="1"/>
      <c r="AGD232" s="1"/>
      <c r="AGE232" s="1"/>
      <c r="AGF232" s="1"/>
      <c r="AGG232" s="1"/>
      <c r="AGH232" s="1"/>
      <c r="AGI232" s="1"/>
      <c r="AGJ232" s="1"/>
      <c r="AGK232" s="1"/>
      <c r="AGL232" s="1"/>
      <c r="AGM232" s="1"/>
      <c r="AGN232" s="1"/>
      <c r="AGO232" s="1"/>
      <c r="AGP232" s="1"/>
      <c r="AGQ232" s="1"/>
      <c r="AGR232" s="1"/>
      <c r="AGS232" s="1"/>
      <c r="AGT232" s="1"/>
      <c r="AGU232" s="1"/>
      <c r="AGV232" s="1"/>
      <c r="AGW232" s="1"/>
      <c r="AGX232" s="1"/>
      <c r="AGY232" s="1"/>
      <c r="AGZ232" s="1"/>
      <c r="AHA232" s="1"/>
      <c r="AHB232" s="1"/>
      <c r="AHC232" s="1"/>
      <c r="AHD232" s="1"/>
      <c r="AHE232" s="1"/>
      <c r="AHF232" s="1"/>
      <c r="AHG232" s="1"/>
      <c r="AHH232" s="1"/>
      <c r="AHI232" s="1"/>
      <c r="AHJ232" s="1"/>
      <c r="AHK232" s="1"/>
      <c r="AHL232" s="1"/>
      <c r="AHM232" s="1"/>
      <c r="AHN232" s="1"/>
      <c r="AHO232" s="1"/>
      <c r="AHP232" s="1"/>
      <c r="AHQ232" s="1"/>
      <c r="AHR232" s="1"/>
      <c r="AHS232" s="1"/>
      <c r="AHT232" s="1"/>
      <c r="AHU232" s="1"/>
      <c r="AHV232" s="1"/>
      <c r="AHW232" s="1"/>
      <c r="AHX232" s="1"/>
      <c r="AHY232" s="1"/>
      <c r="AHZ232" s="1"/>
      <c r="AIA232" s="1"/>
      <c r="AIB232" s="1"/>
      <c r="AIC232" s="1"/>
      <c r="AID232" s="1"/>
      <c r="AIE232" s="1"/>
      <c r="AIF232" s="1"/>
      <c r="AIG232" s="1"/>
      <c r="AIH232" s="1"/>
      <c r="AII232" s="1"/>
      <c r="AIJ232" s="1"/>
      <c r="AIK232" s="1"/>
      <c r="AIL232" s="1"/>
      <c r="AIM232" s="1"/>
      <c r="AIN232" s="1"/>
      <c r="AIO232" s="1"/>
      <c r="AIP232" s="1"/>
      <c r="AIQ232" s="1"/>
      <c r="AIR232" s="1"/>
      <c r="AIS232" s="1"/>
      <c r="AIT232" s="1"/>
      <c r="AIU232" s="1"/>
      <c r="AIV232" s="1"/>
      <c r="AIW232" s="1"/>
      <c r="AIX232" s="1"/>
      <c r="AIY232" s="1"/>
      <c r="AIZ232" s="1"/>
      <c r="AJA232" s="1"/>
      <c r="AJB232" s="1"/>
      <c r="AJC232" s="1"/>
      <c r="AJD232" s="1"/>
      <c r="AJE232" s="1"/>
      <c r="AJF232" s="1"/>
      <c r="AJG232" s="1"/>
      <c r="AJH232" s="1"/>
      <c r="AJI232" s="1"/>
      <c r="AJJ232" s="1"/>
      <c r="AJK232" s="1"/>
      <c r="AJL232" s="1"/>
      <c r="AJM232" s="1"/>
      <c r="AJN232" s="1"/>
      <c r="AJO232" s="1"/>
      <c r="AJP232" s="1"/>
      <c r="AJQ232" s="1"/>
      <c r="AJR232" s="1"/>
      <c r="AJS232" s="1"/>
      <c r="AJT232" s="1"/>
      <c r="AJU232" s="1"/>
      <c r="AJV232" s="1"/>
      <c r="AJW232" s="1"/>
      <c r="AJX232" s="1"/>
      <c r="AJY232" s="1"/>
      <c r="AJZ232" s="1"/>
      <c r="AKA232" s="1"/>
      <c r="AKB232" s="1"/>
      <c r="AKC232" s="1"/>
      <c r="AKD232" s="1"/>
      <c r="AKE232" s="1"/>
      <c r="AKF232" s="1"/>
      <c r="AKG232" s="1"/>
      <c r="AKH232" s="1"/>
      <c r="AKI232" s="1"/>
      <c r="AKJ232" s="1"/>
      <c r="AKK232" s="1"/>
      <c r="AKL232" s="1"/>
      <c r="AKM232" s="1"/>
      <c r="AKN232" s="1"/>
      <c r="AKO232" s="1"/>
      <c r="AKP232" s="1"/>
      <c r="AKQ232" s="1"/>
      <c r="AKR232" s="1"/>
      <c r="AKS232" s="1"/>
      <c r="AKT232" s="1"/>
      <c r="AKU232" s="1"/>
      <c r="AKV232" s="1"/>
      <c r="AKW232" s="1"/>
      <c r="AKX232" s="1"/>
      <c r="AKY232" s="1"/>
      <c r="AKZ232" s="1"/>
      <c r="ALA232" s="1"/>
      <c r="ALB232" s="1"/>
      <c r="ALC232" s="1"/>
      <c r="ALD232" s="1"/>
      <c r="ALE232" s="1"/>
      <c r="ALF232" s="1"/>
      <c r="ALG232" s="1"/>
      <c r="ALH232" s="1"/>
      <c r="ALI232" s="1"/>
      <c r="ALJ232" s="1"/>
      <c r="ALK232" s="1"/>
      <c r="ALL232" s="1"/>
      <c r="ALM232" s="1"/>
      <c r="ALN232" s="1"/>
      <c r="ALO232" s="1"/>
      <c r="ALP232" s="1"/>
      <c r="ALQ232" s="1"/>
      <c r="ALR232" s="1"/>
      <c r="ALS232" s="1"/>
      <c r="ALT232" s="1"/>
      <c r="ALU232" s="1"/>
      <c r="ALV232" s="1"/>
      <c r="ALW232" s="1"/>
      <c r="ALX232" s="1"/>
      <c r="ALY232" s="1"/>
      <c r="ALZ232" s="1"/>
      <c r="AMA232" s="1"/>
      <c r="AMB232" s="1"/>
      <c r="AMC232" s="1"/>
      <c r="AMD232" s="1"/>
      <c r="AME232" s="1"/>
      <c r="AMF232" s="1"/>
      <c r="AMG232" s="1"/>
      <c r="AMH232" s="1"/>
      <c r="AMI232" s="1"/>
      <c r="AMJ232" s="1"/>
      <c r="AMK232" s="1"/>
      <c r="AML232" s="1"/>
      <c r="AMM232" s="1"/>
      <c r="AMN232" s="1"/>
      <c r="AMO232" s="1"/>
      <c r="AMP232" s="1"/>
      <c r="AMQ232" s="1"/>
      <c r="AMR232" s="1"/>
      <c r="AMS232" s="1"/>
      <c r="AMT232" s="1"/>
      <c r="AMU232" s="1"/>
      <c r="AMV232" s="1"/>
      <c r="AMW232" s="1"/>
      <c r="AMX232" s="1"/>
      <c r="AMY232" s="1"/>
      <c r="AMZ232" s="1"/>
      <c r="ANA232" s="1"/>
      <c r="ANB232" s="1"/>
      <c r="ANC232" s="1"/>
      <c r="AND232" s="1"/>
      <c r="ANE232" s="1"/>
      <c r="ANF232" s="1"/>
      <c r="ANG232" s="1"/>
      <c r="ANH232" s="1"/>
      <c r="ANI232" s="1"/>
      <c r="ANJ232" s="1"/>
      <c r="ANK232" s="1"/>
      <c r="ANL232" s="1"/>
      <c r="ANM232" s="1"/>
      <c r="ANN232" s="1"/>
      <c r="ANO232" s="1"/>
      <c r="ANP232" s="1"/>
      <c r="ANQ232" s="1"/>
      <c r="ANR232" s="1"/>
      <c r="ANS232" s="1"/>
      <c r="ANT232" s="1"/>
      <c r="ANU232" s="1"/>
      <c r="ANV232" s="1"/>
      <c r="ANW232" s="1"/>
      <c r="ANX232" s="1"/>
      <c r="ANY232" s="1"/>
      <c r="ANZ232" s="1"/>
      <c r="AOA232" s="1"/>
      <c r="AOB232" s="1"/>
      <c r="AOC232" s="1"/>
      <c r="AOD232" s="1"/>
      <c r="AOE232" s="1"/>
      <c r="AOF232" s="1"/>
      <c r="AOG232" s="1"/>
      <c r="AOH232" s="1"/>
      <c r="AOI232" s="1"/>
      <c r="AOJ232" s="1"/>
      <c r="AOK232" s="1"/>
      <c r="AOL232" s="1"/>
      <c r="AOM232" s="1"/>
      <c r="AON232" s="1"/>
      <c r="AOO232" s="1"/>
      <c r="AOP232" s="1"/>
      <c r="AOQ232" s="1"/>
      <c r="AOR232" s="1"/>
      <c r="AOS232" s="1"/>
      <c r="AOT232" s="1"/>
      <c r="AOU232" s="1"/>
      <c r="AOV232" s="1"/>
      <c r="AOW232" s="1"/>
      <c r="AOX232" s="1"/>
      <c r="AOY232" s="1"/>
      <c r="AOZ232" s="1"/>
      <c r="APA232" s="1"/>
      <c r="APB232" s="1"/>
      <c r="APC232" s="1"/>
      <c r="APD232" s="1"/>
      <c r="APE232" s="1"/>
      <c r="APF232" s="1"/>
      <c r="APG232" s="1"/>
      <c r="APH232" s="1"/>
      <c r="API232" s="1"/>
      <c r="APJ232" s="1"/>
      <c r="APK232" s="1"/>
      <c r="APL232" s="1"/>
      <c r="APM232" s="1"/>
      <c r="APN232" s="1"/>
      <c r="APO232" s="1"/>
      <c r="APP232" s="1"/>
      <c r="APQ232" s="1"/>
      <c r="APR232" s="1"/>
      <c r="APS232" s="1"/>
      <c r="APT232" s="1"/>
      <c r="APU232" s="1"/>
      <c r="APV232" s="1"/>
      <c r="APW232" s="1"/>
      <c r="APX232" s="1"/>
      <c r="APY232" s="1"/>
      <c r="APZ232" s="1"/>
      <c r="AQA232" s="1"/>
      <c r="AQB232" s="1"/>
      <c r="AQC232" s="1"/>
      <c r="AQD232" s="1"/>
      <c r="AQE232" s="1"/>
      <c r="AQF232" s="1"/>
      <c r="AQG232" s="1"/>
      <c r="AQH232" s="1"/>
      <c r="AQI232" s="1"/>
      <c r="AQJ232" s="1"/>
      <c r="AQK232" s="1"/>
      <c r="AQL232" s="1"/>
      <c r="AQM232" s="1"/>
      <c r="AQN232" s="1"/>
      <c r="AQO232" s="1"/>
      <c r="AQP232" s="1"/>
      <c r="AQQ232" s="1"/>
      <c r="AQR232" s="1"/>
      <c r="AQS232" s="1"/>
      <c r="AQT232" s="1"/>
      <c r="AQU232" s="1"/>
      <c r="AQV232" s="1"/>
      <c r="AQW232" s="1"/>
      <c r="AQX232" s="1"/>
      <c r="AQY232" s="1"/>
      <c r="AQZ232" s="1"/>
      <c r="ARA232" s="1"/>
      <c r="ARB232" s="1"/>
      <c r="ARC232" s="1"/>
      <c r="ARD232" s="1"/>
      <c r="ARE232" s="1"/>
      <c r="ARF232" s="1"/>
      <c r="ARG232" s="1"/>
      <c r="ARH232" s="1"/>
      <c r="ARI232" s="1"/>
      <c r="ARJ232" s="1"/>
      <c r="ARK232" s="1"/>
      <c r="ARL232" s="1"/>
      <c r="ARM232" s="1"/>
      <c r="ARN232" s="1"/>
      <c r="ARO232" s="1"/>
      <c r="ARP232" s="1"/>
      <c r="ARQ232" s="1"/>
      <c r="ARR232" s="1"/>
      <c r="ARS232" s="1"/>
      <c r="ART232" s="1"/>
      <c r="ARU232" s="1"/>
      <c r="ARV232" s="1"/>
      <c r="ARW232" s="1"/>
      <c r="ARX232" s="1"/>
      <c r="ARY232" s="1"/>
      <c r="ARZ232" s="1"/>
      <c r="ASA232" s="1"/>
      <c r="ASB232" s="1"/>
      <c r="ASC232" s="1"/>
      <c r="ASD232" s="1"/>
      <c r="ASE232" s="1"/>
      <c r="ASF232" s="1"/>
      <c r="ASG232" s="1"/>
      <c r="ASH232" s="1"/>
      <c r="ASI232" s="1"/>
      <c r="ASJ232" s="1"/>
      <c r="ASK232" s="1"/>
      <c r="ASL232" s="1"/>
      <c r="ASM232" s="1"/>
      <c r="ASN232" s="1"/>
      <c r="ASO232" s="1"/>
      <c r="ASP232" s="1"/>
      <c r="ASQ232" s="1"/>
      <c r="ASR232" s="1"/>
      <c r="ASS232" s="1"/>
      <c r="AST232" s="1"/>
      <c r="ASU232" s="1"/>
      <c r="ASV232" s="1"/>
      <c r="ASW232" s="1"/>
      <c r="ASX232" s="1"/>
      <c r="ASY232" s="1"/>
      <c r="ASZ232" s="1"/>
      <c r="ATA232" s="1"/>
      <c r="ATB232" s="1"/>
      <c r="ATC232" s="1"/>
      <c r="ATD232" s="1"/>
      <c r="ATE232" s="1"/>
      <c r="ATF232" s="1"/>
      <c r="ATG232" s="1"/>
      <c r="ATH232" s="1"/>
      <c r="ATI232" s="1"/>
      <c r="ATJ232" s="1"/>
      <c r="ATK232" s="1"/>
      <c r="ATL232" s="1"/>
      <c r="ATM232" s="1"/>
      <c r="ATN232" s="1"/>
      <c r="ATO232" s="1"/>
      <c r="ATP232" s="1"/>
      <c r="ATQ232" s="1"/>
      <c r="ATR232" s="1"/>
      <c r="ATS232" s="1"/>
      <c r="ATT232" s="1"/>
      <c r="ATU232" s="1"/>
      <c r="ATV232" s="1"/>
      <c r="ATW232" s="1"/>
      <c r="ATX232" s="1"/>
      <c r="ATY232" s="1"/>
      <c r="ATZ232" s="1"/>
      <c r="AUA232" s="1"/>
      <c r="AUB232" s="1"/>
      <c r="AUC232" s="1"/>
      <c r="AUD232" s="1"/>
      <c r="AUE232" s="1"/>
      <c r="AUF232" s="1"/>
      <c r="AUG232" s="1"/>
      <c r="AUH232" s="1"/>
      <c r="AUI232" s="1"/>
      <c r="AUJ232" s="1"/>
      <c r="AUK232" s="1"/>
    </row>
    <row r="233" spans="1:1233" s="519" customFormat="1" ht="14.25">
      <c r="A233" s="53"/>
      <c r="B233" s="98" t="str">
        <f>IF('Client Info'!$F$132="Yes",'Client Info'!$F$61,"N/A")</f>
        <v>N/A</v>
      </c>
      <c r="C233" s="99" t="str">
        <f>IF(B233="ISO 45001",'Client Info'!$B132,"N/A")</f>
        <v>N/A</v>
      </c>
      <c r="D233" s="182"/>
      <c r="E233" s="839">
        <f>'Effective Employees'!F219</f>
        <v>0</v>
      </c>
      <c r="F233" s="831"/>
      <c r="G233" s="840">
        <f>BT$378</f>
        <v>0</v>
      </c>
      <c r="H233" s="840">
        <f ca="1">(1/3)*BT378*T233*V233*X233*Z233</f>
        <v>0</v>
      </c>
      <c r="I233" s="840">
        <f ca="1">(2/3)*BT378*T233*V233*X233*Z233</f>
        <v>0</v>
      </c>
      <c r="J233" s="840" t="e">
        <f ca="1">BT379*T233*V233*X233*Z233/$AA$10</f>
        <v>#N/A</v>
      </c>
      <c r="K233" s="840">
        <f>IF($K$19="",0,BT379*T233*V233*X233*Z233/$AA$10)</f>
        <v>0</v>
      </c>
      <c r="L233" s="840">
        <f>IF($L$19="",0,BT379*T233*V233*X233*Z233/$AA$10)</f>
        <v>0</v>
      </c>
      <c r="M233" s="841" t="e">
        <f ca="1">IF($M$19="",0,BT379*T233*V233*X233*Z233/$AA$10)</f>
        <v>#N/A</v>
      </c>
      <c r="N233" s="841" t="e">
        <f ca="1">BT379*T233*V233*X233*Z233/$AA$10</f>
        <v>#N/A</v>
      </c>
      <c r="O233" s="842">
        <f ca="1">BT380*T233*V233*X233*Z233</f>
        <v>0</v>
      </c>
      <c r="P233" s="53"/>
      <c r="Q233" s="53"/>
      <c r="R233" s="67"/>
      <c r="S233" s="709">
        <f>1</f>
        <v>1</v>
      </c>
      <c r="T233" s="709">
        <f t="shared" si="142"/>
        <v>1</v>
      </c>
      <c r="U233" s="710">
        <f ca="1">'Adjustment Factors'!BC580</f>
        <v>0</v>
      </c>
      <c r="V233" s="711">
        <f t="shared" ca="1" si="143"/>
        <v>1</v>
      </c>
      <c r="W233" s="712">
        <f>-'Client Info'!$C$55/100</f>
        <v>0</v>
      </c>
      <c r="X233" s="712">
        <f t="shared" si="144"/>
        <v>1</v>
      </c>
      <c r="Y233" s="712">
        <f>IF(Overview!$C$15="Yes",1,0)</f>
        <v>0</v>
      </c>
      <c r="Z233" s="712">
        <f>IF(Y233=1,IF('Integrated Reduction'!$C$29="",1,('Integrated Reduction'!$C$29/100+1)),1)</f>
        <v>1</v>
      </c>
      <c r="AA233" s="712">
        <f>IF(Sampling!F241="Yes",1,0)</f>
        <v>0</v>
      </c>
      <c r="AB233" s="712">
        <f>IF(Sampling!L241="Yes",1,0)</f>
        <v>0</v>
      </c>
      <c r="AC233" s="712">
        <f>IF(Sampling!G241="Yes",1,0)</f>
        <v>0</v>
      </c>
      <c r="AD233" s="712">
        <f>IF(Sampling!H241="Yes",1,0)</f>
        <v>0</v>
      </c>
      <c r="AE233" s="712">
        <f>IF(Sampling!I241="Yes",1,0)</f>
        <v>0</v>
      </c>
      <c r="AF233" s="712">
        <f>IF(Sampling!J241="Yes",1,0)</f>
        <v>0</v>
      </c>
      <c r="AG233" s="713">
        <f>IF(Sampling!K241="Yes",1,0)</f>
        <v>0</v>
      </c>
      <c r="AH233" s="792">
        <f t="shared" ca="1" si="155"/>
        <v>0</v>
      </c>
      <c r="AI233" s="792">
        <f t="shared" ca="1" si="150"/>
        <v>0</v>
      </c>
      <c r="AJ233" s="792" t="e">
        <f t="shared" ca="1" si="14"/>
        <v>#N/A</v>
      </c>
      <c r="AK233" s="792">
        <f t="shared" si="151"/>
        <v>0</v>
      </c>
      <c r="AL233" s="792">
        <f t="shared" si="152"/>
        <v>0</v>
      </c>
      <c r="AM233" s="792" t="e">
        <f t="shared" ca="1" si="153"/>
        <v>#N/A</v>
      </c>
      <c r="AN233" s="792" t="e">
        <f t="shared" ca="1" si="154"/>
        <v>#N/A</v>
      </c>
      <c r="AO233" s="792">
        <f t="shared" ca="1" si="156"/>
        <v>0</v>
      </c>
      <c r="AP233" s="792">
        <f t="shared" ca="1" si="157"/>
        <v>0</v>
      </c>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c r="ADD233" s="1"/>
      <c r="ADE233" s="1"/>
      <c r="ADF233" s="1"/>
      <c r="ADG233" s="1"/>
      <c r="ADH233" s="1"/>
      <c r="ADI233" s="1"/>
      <c r="ADJ233" s="1"/>
      <c r="ADK233" s="1"/>
      <c r="ADL233" s="1"/>
      <c r="ADM233" s="1"/>
      <c r="ADN233" s="1"/>
      <c r="ADO233" s="1"/>
      <c r="ADP233" s="1"/>
      <c r="ADQ233" s="1"/>
      <c r="ADR233" s="1"/>
      <c r="ADS233" s="1"/>
      <c r="ADT233" s="1"/>
      <c r="ADU233" s="1"/>
      <c r="ADV233" s="1"/>
      <c r="ADW233" s="1"/>
      <c r="ADX233" s="1"/>
      <c r="ADY233" s="1"/>
      <c r="ADZ233" s="1"/>
      <c r="AEA233" s="1"/>
      <c r="AEB233" s="1"/>
      <c r="AEC233" s="1"/>
      <c r="AED233" s="1"/>
      <c r="AEE233" s="1"/>
      <c r="AEF233" s="1"/>
      <c r="AEG233" s="1"/>
      <c r="AEH233" s="1"/>
      <c r="AEI233" s="1"/>
      <c r="AEJ233" s="1"/>
      <c r="AEK233" s="1"/>
      <c r="AEL233" s="1"/>
      <c r="AEM233" s="1"/>
      <c r="AEN233" s="1"/>
      <c r="AEO233" s="1"/>
      <c r="AEP233" s="1"/>
      <c r="AEQ233" s="1"/>
      <c r="AER233" s="1"/>
      <c r="AES233" s="1"/>
      <c r="AET233" s="1"/>
      <c r="AEU233" s="1"/>
      <c r="AEV233" s="1"/>
      <c r="AEW233" s="1"/>
      <c r="AEX233" s="1"/>
      <c r="AEY233" s="1"/>
      <c r="AEZ233" s="1"/>
      <c r="AFA233" s="1"/>
      <c r="AFB233" s="1"/>
      <c r="AFC233" s="1"/>
      <c r="AFD233" s="1"/>
      <c r="AFE233" s="1"/>
      <c r="AFF233" s="1"/>
      <c r="AFG233" s="1"/>
      <c r="AFH233" s="1"/>
      <c r="AFI233" s="1"/>
      <c r="AFJ233" s="1"/>
      <c r="AFK233" s="1"/>
      <c r="AFL233" s="1"/>
      <c r="AFM233" s="1"/>
      <c r="AFN233" s="1"/>
      <c r="AFO233" s="1"/>
      <c r="AFP233" s="1"/>
      <c r="AFQ233" s="1"/>
      <c r="AFR233" s="1"/>
      <c r="AFS233" s="1"/>
      <c r="AFT233" s="1"/>
      <c r="AFU233" s="1"/>
      <c r="AFV233" s="1"/>
      <c r="AFW233" s="1"/>
      <c r="AFX233" s="1"/>
      <c r="AFY233" s="1"/>
      <c r="AFZ233" s="1"/>
      <c r="AGA233" s="1"/>
      <c r="AGB233" s="1"/>
      <c r="AGC233" s="1"/>
      <c r="AGD233" s="1"/>
      <c r="AGE233" s="1"/>
      <c r="AGF233" s="1"/>
      <c r="AGG233" s="1"/>
      <c r="AGH233" s="1"/>
      <c r="AGI233" s="1"/>
      <c r="AGJ233" s="1"/>
      <c r="AGK233" s="1"/>
      <c r="AGL233" s="1"/>
      <c r="AGM233" s="1"/>
      <c r="AGN233" s="1"/>
      <c r="AGO233" s="1"/>
      <c r="AGP233" s="1"/>
      <c r="AGQ233" s="1"/>
      <c r="AGR233" s="1"/>
      <c r="AGS233" s="1"/>
      <c r="AGT233" s="1"/>
      <c r="AGU233" s="1"/>
      <c r="AGV233" s="1"/>
      <c r="AGW233" s="1"/>
      <c r="AGX233" s="1"/>
      <c r="AGY233" s="1"/>
      <c r="AGZ233" s="1"/>
      <c r="AHA233" s="1"/>
      <c r="AHB233" s="1"/>
      <c r="AHC233" s="1"/>
      <c r="AHD233" s="1"/>
      <c r="AHE233" s="1"/>
      <c r="AHF233" s="1"/>
      <c r="AHG233" s="1"/>
      <c r="AHH233" s="1"/>
      <c r="AHI233" s="1"/>
      <c r="AHJ233" s="1"/>
      <c r="AHK233" s="1"/>
      <c r="AHL233" s="1"/>
      <c r="AHM233" s="1"/>
      <c r="AHN233" s="1"/>
      <c r="AHO233" s="1"/>
      <c r="AHP233" s="1"/>
      <c r="AHQ233" s="1"/>
      <c r="AHR233" s="1"/>
      <c r="AHS233" s="1"/>
      <c r="AHT233" s="1"/>
      <c r="AHU233" s="1"/>
      <c r="AHV233" s="1"/>
      <c r="AHW233" s="1"/>
      <c r="AHX233" s="1"/>
      <c r="AHY233" s="1"/>
      <c r="AHZ233" s="1"/>
      <c r="AIA233" s="1"/>
      <c r="AIB233" s="1"/>
      <c r="AIC233" s="1"/>
      <c r="AID233" s="1"/>
      <c r="AIE233" s="1"/>
      <c r="AIF233" s="1"/>
      <c r="AIG233" s="1"/>
      <c r="AIH233" s="1"/>
      <c r="AII233" s="1"/>
      <c r="AIJ233" s="1"/>
      <c r="AIK233" s="1"/>
      <c r="AIL233" s="1"/>
      <c r="AIM233" s="1"/>
      <c r="AIN233" s="1"/>
      <c r="AIO233" s="1"/>
      <c r="AIP233" s="1"/>
      <c r="AIQ233" s="1"/>
      <c r="AIR233" s="1"/>
      <c r="AIS233" s="1"/>
      <c r="AIT233" s="1"/>
      <c r="AIU233" s="1"/>
      <c r="AIV233" s="1"/>
      <c r="AIW233" s="1"/>
      <c r="AIX233" s="1"/>
      <c r="AIY233" s="1"/>
      <c r="AIZ233" s="1"/>
      <c r="AJA233" s="1"/>
      <c r="AJB233" s="1"/>
      <c r="AJC233" s="1"/>
      <c r="AJD233" s="1"/>
      <c r="AJE233" s="1"/>
      <c r="AJF233" s="1"/>
      <c r="AJG233" s="1"/>
      <c r="AJH233" s="1"/>
      <c r="AJI233" s="1"/>
      <c r="AJJ233" s="1"/>
      <c r="AJK233" s="1"/>
      <c r="AJL233" s="1"/>
      <c r="AJM233" s="1"/>
      <c r="AJN233" s="1"/>
      <c r="AJO233" s="1"/>
      <c r="AJP233" s="1"/>
      <c r="AJQ233" s="1"/>
      <c r="AJR233" s="1"/>
      <c r="AJS233" s="1"/>
      <c r="AJT233" s="1"/>
      <c r="AJU233" s="1"/>
      <c r="AJV233" s="1"/>
      <c r="AJW233" s="1"/>
      <c r="AJX233" s="1"/>
      <c r="AJY233" s="1"/>
      <c r="AJZ233" s="1"/>
      <c r="AKA233" s="1"/>
      <c r="AKB233" s="1"/>
      <c r="AKC233" s="1"/>
      <c r="AKD233" s="1"/>
      <c r="AKE233" s="1"/>
      <c r="AKF233" s="1"/>
      <c r="AKG233" s="1"/>
      <c r="AKH233" s="1"/>
      <c r="AKI233" s="1"/>
      <c r="AKJ233" s="1"/>
      <c r="AKK233" s="1"/>
      <c r="AKL233" s="1"/>
      <c r="AKM233" s="1"/>
      <c r="AKN233" s="1"/>
      <c r="AKO233" s="1"/>
      <c r="AKP233" s="1"/>
      <c r="AKQ233" s="1"/>
      <c r="AKR233" s="1"/>
      <c r="AKS233" s="1"/>
      <c r="AKT233" s="1"/>
      <c r="AKU233" s="1"/>
      <c r="AKV233" s="1"/>
      <c r="AKW233" s="1"/>
      <c r="AKX233" s="1"/>
      <c r="AKY233" s="1"/>
      <c r="AKZ233" s="1"/>
      <c r="ALA233" s="1"/>
      <c r="ALB233" s="1"/>
      <c r="ALC233" s="1"/>
      <c r="ALD233" s="1"/>
      <c r="ALE233" s="1"/>
      <c r="ALF233" s="1"/>
      <c r="ALG233" s="1"/>
      <c r="ALH233" s="1"/>
      <c r="ALI233" s="1"/>
      <c r="ALJ233" s="1"/>
      <c r="ALK233" s="1"/>
      <c r="ALL233" s="1"/>
      <c r="ALM233" s="1"/>
      <c r="ALN233" s="1"/>
      <c r="ALO233" s="1"/>
      <c r="ALP233" s="1"/>
      <c r="ALQ233" s="1"/>
      <c r="ALR233" s="1"/>
      <c r="ALS233" s="1"/>
      <c r="ALT233" s="1"/>
      <c r="ALU233" s="1"/>
      <c r="ALV233" s="1"/>
      <c r="ALW233" s="1"/>
      <c r="ALX233" s="1"/>
      <c r="ALY233" s="1"/>
      <c r="ALZ233" s="1"/>
      <c r="AMA233" s="1"/>
      <c r="AMB233" s="1"/>
      <c r="AMC233" s="1"/>
      <c r="AMD233" s="1"/>
      <c r="AME233" s="1"/>
      <c r="AMF233" s="1"/>
      <c r="AMG233" s="1"/>
      <c r="AMH233" s="1"/>
      <c r="AMI233" s="1"/>
      <c r="AMJ233" s="1"/>
      <c r="AMK233" s="1"/>
      <c r="AML233" s="1"/>
      <c r="AMM233" s="1"/>
      <c r="AMN233" s="1"/>
      <c r="AMO233" s="1"/>
      <c r="AMP233" s="1"/>
      <c r="AMQ233" s="1"/>
      <c r="AMR233" s="1"/>
      <c r="AMS233" s="1"/>
      <c r="AMT233" s="1"/>
      <c r="AMU233" s="1"/>
      <c r="AMV233" s="1"/>
      <c r="AMW233" s="1"/>
      <c r="AMX233" s="1"/>
      <c r="AMY233" s="1"/>
      <c r="AMZ233" s="1"/>
      <c r="ANA233" s="1"/>
      <c r="ANB233" s="1"/>
      <c r="ANC233" s="1"/>
      <c r="AND233" s="1"/>
      <c r="ANE233" s="1"/>
      <c r="ANF233" s="1"/>
      <c r="ANG233" s="1"/>
      <c r="ANH233" s="1"/>
      <c r="ANI233" s="1"/>
      <c r="ANJ233" s="1"/>
      <c r="ANK233" s="1"/>
      <c r="ANL233" s="1"/>
      <c r="ANM233" s="1"/>
      <c r="ANN233" s="1"/>
      <c r="ANO233" s="1"/>
      <c r="ANP233" s="1"/>
      <c r="ANQ233" s="1"/>
      <c r="ANR233" s="1"/>
      <c r="ANS233" s="1"/>
      <c r="ANT233" s="1"/>
      <c r="ANU233" s="1"/>
      <c r="ANV233" s="1"/>
      <c r="ANW233" s="1"/>
      <c r="ANX233" s="1"/>
      <c r="ANY233" s="1"/>
      <c r="ANZ233" s="1"/>
      <c r="AOA233" s="1"/>
      <c r="AOB233" s="1"/>
      <c r="AOC233" s="1"/>
      <c r="AOD233" s="1"/>
      <c r="AOE233" s="1"/>
      <c r="AOF233" s="1"/>
      <c r="AOG233" s="1"/>
      <c r="AOH233" s="1"/>
      <c r="AOI233" s="1"/>
      <c r="AOJ233" s="1"/>
      <c r="AOK233" s="1"/>
      <c r="AOL233" s="1"/>
      <c r="AOM233" s="1"/>
      <c r="AON233" s="1"/>
      <c r="AOO233" s="1"/>
      <c r="AOP233" s="1"/>
      <c r="AOQ233" s="1"/>
      <c r="AOR233" s="1"/>
      <c r="AOS233" s="1"/>
      <c r="AOT233" s="1"/>
      <c r="AOU233" s="1"/>
      <c r="AOV233" s="1"/>
      <c r="AOW233" s="1"/>
      <c r="AOX233" s="1"/>
      <c r="AOY233" s="1"/>
      <c r="AOZ233" s="1"/>
      <c r="APA233" s="1"/>
      <c r="APB233" s="1"/>
      <c r="APC233" s="1"/>
      <c r="APD233" s="1"/>
      <c r="APE233" s="1"/>
      <c r="APF233" s="1"/>
      <c r="APG233" s="1"/>
      <c r="APH233" s="1"/>
      <c r="API233" s="1"/>
      <c r="APJ233" s="1"/>
      <c r="APK233" s="1"/>
      <c r="APL233" s="1"/>
      <c r="APM233" s="1"/>
      <c r="APN233" s="1"/>
      <c r="APO233" s="1"/>
      <c r="APP233" s="1"/>
      <c r="APQ233" s="1"/>
      <c r="APR233" s="1"/>
      <c r="APS233" s="1"/>
      <c r="APT233" s="1"/>
      <c r="APU233" s="1"/>
      <c r="APV233" s="1"/>
      <c r="APW233" s="1"/>
      <c r="APX233" s="1"/>
      <c r="APY233" s="1"/>
      <c r="APZ233" s="1"/>
      <c r="AQA233" s="1"/>
      <c r="AQB233" s="1"/>
      <c r="AQC233" s="1"/>
      <c r="AQD233" s="1"/>
      <c r="AQE233" s="1"/>
      <c r="AQF233" s="1"/>
      <c r="AQG233" s="1"/>
      <c r="AQH233" s="1"/>
      <c r="AQI233" s="1"/>
      <c r="AQJ233" s="1"/>
      <c r="AQK233" s="1"/>
      <c r="AQL233" s="1"/>
      <c r="AQM233" s="1"/>
      <c r="AQN233" s="1"/>
      <c r="AQO233" s="1"/>
      <c r="AQP233" s="1"/>
      <c r="AQQ233" s="1"/>
      <c r="AQR233" s="1"/>
      <c r="AQS233" s="1"/>
      <c r="AQT233" s="1"/>
      <c r="AQU233" s="1"/>
      <c r="AQV233" s="1"/>
      <c r="AQW233" s="1"/>
      <c r="AQX233" s="1"/>
      <c r="AQY233" s="1"/>
      <c r="AQZ233" s="1"/>
      <c r="ARA233" s="1"/>
      <c r="ARB233" s="1"/>
      <c r="ARC233" s="1"/>
      <c r="ARD233" s="1"/>
      <c r="ARE233" s="1"/>
      <c r="ARF233" s="1"/>
      <c r="ARG233" s="1"/>
      <c r="ARH233" s="1"/>
      <c r="ARI233" s="1"/>
      <c r="ARJ233" s="1"/>
      <c r="ARK233" s="1"/>
      <c r="ARL233" s="1"/>
      <c r="ARM233" s="1"/>
      <c r="ARN233" s="1"/>
      <c r="ARO233" s="1"/>
      <c r="ARP233" s="1"/>
      <c r="ARQ233" s="1"/>
      <c r="ARR233" s="1"/>
      <c r="ARS233" s="1"/>
      <c r="ART233" s="1"/>
      <c r="ARU233" s="1"/>
      <c r="ARV233" s="1"/>
      <c r="ARW233" s="1"/>
      <c r="ARX233" s="1"/>
      <c r="ARY233" s="1"/>
      <c r="ARZ233" s="1"/>
      <c r="ASA233" s="1"/>
      <c r="ASB233" s="1"/>
      <c r="ASC233" s="1"/>
      <c r="ASD233" s="1"/>
      <c r="ASE233" s="1"/>
      <c r="ASF233" s="1"/>
      <c r="ASG233" s="1"/>
      <c r="ASH233" s="1"/>
      <c r="ASI233" s="1"/>
      <c r="ASJ233" s="1"/>
      <c r="ASK233" s="1"/>
      <c r="ASL233" s="1"/>
      <c r="ASM233" s="1"/>
      <c r="ASN233" s="1"/>
      <c r="ASO233" s="1"/>
      <c r="ASP233" s="1"/>
      <c r="ASQ233" s="1"/>
      <c r="ASR233" s="1"/>
      <c r="ASS233" s="1"/>
      <c r="AST233" s="1"/>
      <c r="ASU233" s="1"/>
      <c r="ASV233" s="1"/>
      <c r="ASW233" s="1"/>
      <c r="ASX233" s="1"/>
      <c r="ASY233" s="1"/>
      <c r="ASZ233" s="1"/>
      <c r="ATA233" s="1"/>
      <c r="ATB233" s="1"/>
      <c r="ATC233" s="1"/>
      <c r="ATD233" s="1"/>
      <c r="ATE233" s="1"/>
      <c r="ATF233" s="1"/>
      <c r="ATG233" s="1"/>
      <c r="ATH233" s="1"/>
      <c r="ATI233" s="1"/>
      <c r="ATJ233" s="1"/>
      <c r="ATK233" s="1"/>
      <c r="ATL233" s="1"/>
      <c r="ATM233" s="1"/>
      <c r="ATN233" s="1"/>
      <c r="ATO233" s="1"/>
      <c r="ATP233" s="1"/>
      <c r="ATQ233" s="1"/>
      <c r="ATR233" s="1"/>
      <c r="ATS233" s="1"/>
      <c r="ATT233" s="1"/>
      <c r="ATU233" s="1"/>
      <c r="ATV233" s="1"/>
      <c r="ATW233" s="1"/>
      <c r="ATX233" s="1"/>
      <c r="ATY233" s="1"/>
      <c r="ATZ233" s="1"/>
      <c r="AUA233" s="1"/>
      <c r="AUB233" s="1"/>
      <c r="AUC233" s="1"/>
      <c r="AUD233" s="1"/>
      <c r="AUE233" s="1"/>
      <c r="AUF233" s="1"/>
      <c r="AUG233" s="1"/>
      <c r="AUH233" s="1"/>
      <c r="AUI233" s="1"/>
      <c r="AUJ233" s="1"/>
      <c r="AUK233" s="1"/>
    </row>
    <row r="234" spans="1:1233" s="519" customFormat="1" ht="14.25">
      <c r="A234" s="53"/>
      <c r="B234" s="95" t="str">
        <f>IF('Client Info'!$D$133="Yes",'Client Info'!$D$61,"N/A")</f>
        <v>N/A</v>
      </c>
      <c r="C234" s="96" t="str">
        <f>IF(B234="ISO 9001",'Client Info'!$B133,"N/A")</f>
        <v>N/A</v>
      </c>
      <c r="D234" s="180"/>
      <c r="E234" s="843">
        <f>'Effective Employees'!F220</f>
        <v>0</v>
      </c>
      <c r="F234" s="831"/>
      <c r="G234" s="832">
        <f>BU$345</f>
        <v>0</v>
      </c>
      <c r="H234" s="832">
        <f ca="1">(1/3)*BU345*T234*V234*X234*Z234</f>
        <v>0</v>
      </c>
      <c r="I234" s="832">
        <f ca="1">(2/3)*BU345*T234*V234*X234*Z234</f>
        <v>0</v>
      </c>
      <c r="J234" s="832" t="e">
        <f ca="1">BU346*T234*V234*X234*Z234/$AA$10</f>
        <v>#N/A</v>
      </c>
      <c r="K234" s="832">
        <f>IF($K$19="",0,BU346*T234*V234*X234*Z234/$AA$10)</f>
        <v>0</v>
      </c>
      <c r="L234" s="832">
        <f>IF($L$19="",0,BU346*T234*V234*X234*Z234/$AA$10)</f>
        <v>0</v>
      </c>
      <c r="M234" s="833" t="e">
        <f ca="1">IF($M$19="",0,BU346*T234*V234*X234*Z234/$AA$10)</f>
        <v>#N/A</v>
      </c>
      <c r="N234" s="844" t="e">
        <f ca="1">BU346*T234*V234*X234*Z234/$AA$10</f>
        <v>#N/A</v>
      </c>
      <c r="O234" s="436">
        <f ca="1">BU347*T234*V234*X234*Z234</f>
        <v>0</v>
      </c>
      <c r="P234" s="53"/>
      <c r="Q234" s="53"/>
      <c r="R234" s="67"/>
      <c r="S234" s="702">
        <f>1</f>
        <v>1</v>
      </c>
      <c r="T234" s="702">
        <f t="shared" si="142"/>
        <v>1</v>
      </c>
      <c r="U234" s="703">
        <f ca="1">'Adjustment Factors'!AA581</f>
        <v>0</v>
      </c>
      <c r="V234" s="704">
        <f t="shared" ca="1" si="143"/>
        <v>1</v>
      </c>
      <c r="W234" s="705">
        <f>-'Client Info'!$C$55/100</f>
        <v>0</v>
      </c>
      <c r="X234" s="705">
        <f t="shared" si="144"/>
        <v>1</v>
      </c>
      <c r="Y234" s="705">
        <f>IF(Overview!$C$13="Yes",1,0)</f>
        <v>0</v>
      </c>
      <c r="Z234" s="705">
        <f>IF(Y234=1,IF('Integrated Reduction'!$C$29="",1,('Integrated Reduction'!$C$29/100+1)),1)</f>
        <v>1</v>
      </c>
      <c r="AA234" s="705">
        <f>IF(Sampling!F242="Yes",1,0)</f>
        <v>0</v>
      </c>
      <c r="AB234" s="705">
        <f>IF(Sampling!L242="Yes",1,0)</f>
        <v>0</v>
      </c>
      <c r="AC234" s="705">
        <f>IF(Sampling!G242="Yes",1,0)</f>
        <v>0</v>
      </c>
      <c r="AD234" s="705">
        <f>IF(Sampling!H242="Yes",1,0)</f>
        <v>0</v>
      </c>
      <c r="AE234" s="705">
        <f>IF(Sampling!I242="Yes",1,0)</f>
        <v>0</v>
      </c>
      <c r="AF234" s="705">
        <f>IF(Sampling!J242="Yes",1,0)</f>
        <v>0</v>
      </c>
      <c r="AG234" s="706">
        <f>IF(Sampling!K242="Yes",1,0)</f>
        <v>0</v>
      </c>
      <c r="AH234" s="790">
        <f t="shared" ca="1" si="155"/>
        <v>0</v>
      </c>
      <c r="AI234" s="790">
        <f t="shared" ca="1" si="150"/>
        <v>0</v>
      </c>
      <c r="AJ234" s="790" t="e">
        <f t="shared" ca="1" si="14"/>
        <v>#N/A</v>
      </c>
      <c r="AK234" s="790">
        <f t="shared" si="151"/>
        <v>0</v>
      </c>
      <c r="AL234" s="790">
        <f t="shared" si="152"/>
        <v>0</v>
      </c>
      <c r="AM234" s="790" t="e">
        <f t="shared" ca="1" si="153"/>
        <v>#N/A</v>
      </c>
      <c r="AN234" s="790" t="e">
        <f t="shared" ca="1" si="154"/>
        <v>#N/A</v>
      </c>
      <c r="AO234" s="790">
        <f t="shared" ca="1" si="156"/>
        <v>0</v>
      </c>
      <c r="AP234" s="790">
        <f t="shared" ca="1" si="157"/>
        <v>0</v>
      </c>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c r="ADD234" s="1"/>
      <c r="ADE234" s="1"/>
      <c r="ADF234" s="1"/>
      <c r="ADG234" s="1"/>
      <c r="ADH234" s="1"/>
      <c r="ADI234" s="1"/>
      <c r="ADJ234" s="1"/>
      <c r="ADK234" s="1"/>
      <c r="ADL234" s="1"/>
      <c r="ADM234" s="1"/>
      <c r="ADN234" s="1"/>
      <c r="ADO234" s="1"/>
      <c r="ADP234" s="1"/>
      <c r="ADQ234" s="1"/>
      <c r="ADR234" s="1"/>
      <c r="ADS234" s="1"/>
      <c r="ADT234" s="1"/>
      <c r="ADU234" s="1"/>
      <c r="ADV234" s="1"/>
      <c r="ADW234" s="1"/>
      <c r="ADX234" s="1"/>
      <c r="ADY234" s="1"/>
      <c r="ADZ234" s="1"/>
      <c r="AEA234" s="1"/>
      <c r="AEB234" s="1"/>
      <c r="AEC234" s="1"/>
      <c r="AED234" s="1"/>
      <c r="AEE234" s="1"/>
      <c r="AEF234" s="1"/>
      <c r="AEG234" s="1"/>
      <c r="AEH234" s="1"/>
      <c r="AEI234" s="1"/>
      <c r="AEJ234" s="1"/>
      <c r="AEK234" s="1"/>
      <c r="AEL234" s="1"/>
      <c r="AEM234" s="1"/>
      <c r="AEN234" s="1"/>
      <c r="AEO234" s="1"/>
      <c r="AEP234" s="1"/>
      <c r="AEQ234" s="1"/>
      <c r="AER234" s="1"/>
      <c r="AES234" s="1"/>
      <c r="AET234" s="1"/>
      <c r="AEU234" s="1"/>
      <c r="AEV234" s="1"/>
      <c r="AEW234" s="1"/>
      <c r="AEX234" s="1"/>
      <c r="AEY234" s="1"/>
      <c r="AEZ234" s="1"/>
      <c r="AFA234" s="1"/>
      <c r="AFB234" s="1"/>
      <c r="AFC234" s="1"/>
      <c r="AFD234" s="1"/>
      <c r="AFE234" s="1"/>
      <c r="AFF234" s="1"/>
      <c r="AFG234" s="1"/>
      <c r="AFH234" s="1"/>
      <c r="AFI234" s="1"/>
      <c r="AFJ234" s="1"/>
      <c r="AFK234" s="1"/>
      <c r="AFL234" s="1"/>
      <c r="AFM234" s="1"/>
      <c r="AFN234" s="1"/>
      <c r="AFO234" s="1"/>
      <c r="AFP234" s="1"/>
      <c r="AFQ234" s="1"/>
      <c r="AFR234" s="1"/>
      <c r="AFS234" s="1"/>
      <c r="AFT234" s="1"/>
      <c r="AFU234" s="1"/>
      <c r="AFV234" s="1"/>
      <c r="AFW234" s="1"/>
      <c r="AFX234" s="1"/>
      <c r="AFY234" s="1"/>
      <c r="AFZ234" s="1"/>
      <c r="AGA234" s="1"/>
      <c r="AGB234" s="1"/>
      <c r="AGC234" s="1"/>
      <c r="AGD234" s="1"/>
      <c r="AGE234" s="1"/>
      <c r="AGF234" s="1"/>
      <c r="AGG234" s="1"/>
      <c r="AGH234" s="1"/>
      <c r="AGI234" s="1"/>
      <c r="AGJ234" s="1"/>
      <c r="AGK234" s="1"/>
      <c r="AGL234" s="1"/>
      <c r="AGM234" s="1"/>
      <c r="AGN234" s="1"/>
      <c r="AGO234" s="1"/>
      <c r="AGP234" s="1"/>
      <c r="AGQ234" s="1"/>
      <c r="AGR234" s="1"/>
      <c r="AGS234" s="1"/>
      <c r="AGT234" s="1"/>
      <c r="AGU234" s="1"/>
      <c r="AGV234" s="1"/>
      <c r="AGW234" s="1"/>
      <c r="AGX234" s="1"/>
      <c r="AGY234" s="1"/>
      <c r="AGZ234" s="1"/>
      <c r="AHA234" s="1"/>
      <c r="AHB234" s="1"/>
      <c r="AHC234" s="1"/>
      <c r="AHD234" s="1"/>
      <c r="AHE234" s="1"/>
      <c r="AHF234" s="1"/>
      <c r="AHG234" s="1"/>
      <c r="AHH234" s="1"/>
      <c r="AHI234" s="1"/>
      <c r="AHJ234" s="1"/>
      <c r="AHK234" s="1"/>
      <c r="AHL234" s="1"/>
      <c r="AHM234" s="1"/>
      <c r="AHN234" s="1"/>
      <c r="AHO234" s="1"/>
      <c r="AHP234" s="1"/>
      <c r="AHQ234" s="1"/>
      <c r="AHR234" s="1"/>
      <c r="AHS234" s="1"/>
      <c r="AHT234" s="1"/>
      <c r="AHU234" s="1"/>
      <c r="AHV234" s="1"/>
      <c r="AHW234" s="1"/>
      <c r="AHX234" s="1"/>
      <c r="AHY234" s="1"/>
      <c r="AHZ234" s="1"/>
      <c r="AIA234" s="1"/>
      <c r="AIB234" s="1"/>
      <c r="AIC234" s="1"/>
      <c r="AID234" s="1"/>
      <c r="AIE234" s="1"/>
      <c r="AIF234" s="1"/>
      <c r="AIG234" s="1"/>
      <c r="AIH234" s="1"/>
      <c r="AII234" s="1"/>
      <c r="AIJ234" s="1"/>
      <c r="AIK234" s="1"/>
      <c r="AIL234" s="1"/>
      <c r="AIM234" s="1"/>
      <c r="AIN234" s="1"/>
      <c r="AIO234" s="1"/>
      <c r="AIP234" s="1"/>
      <c r="AIQ234" s="1"/>
      <c r="AIR234" s="1"/>
      <c r="AIS234" s="1"/>
      <c r="AIT234" s="1"/>
      <c r="AIU234" s="1"/>
      <c r="AIV234" s="1"/>
      <c r="AIW234" s="1"/>
      <c r="AIX234" s="1"/>
      <c r="AIY234" s="1"/>
      <c r="AIZ234" s="1"/>
      <c r="AJA234" s="1"/>
      <c r="AJB234" s="1"/>
      <c r="AJC234" s="1"/>
      <c r="AJD234" s="1"/>
      <c r="AJE234" s="1"/>
      <c r="AJF234" s="1"/>
      <c r="AJG234" s="1"/>
      <c r="AJH234" s="1"/>
      <c r="AJI234" s="1"/>
      <c r="AJJ234" s="1"/>
      <c r="AJK234" s="1"/>
      <c r="AJL234" s="1"/>
      <c r="AJM234" s="1"/>
      <c r="AJN234" s="1"/>
      <c r="AJO234" s="1"/>
      <c r="AJP234" s="1"/>
      <c r="AJQ234" s="1"/>
      <c r="AJR234" s="1"/>
      <c r="AJS234" s="1"/>
      <c r="AJT234" s="1"/>
      <c r="AJU234" s="1"/>
      <c r="AJV234" s="1"/>
      <c r="AJW234" s="1"/>
      <c r="AJX234" s="1"/>
      <c r="AJY234" s="1"/>
      <c r="AJZ234" s="1"/>
      <c r="AKA234" s="1"/>
      <c r="AKB234" s="1"/>
      <c r="AKC234" s="1"/>
      <c r="AKD234" s="1"/>
      <c r="AKE234" s="1"/>
      <c r="AKF234" s="1"/>
      <c r="AKG234" s="1"/>
      <c r="AKH234" s="1"/>
      <c r="AKI234" s="1"/>
      <c r="AKJ234" s="1"/>
      <c r="AKK234" s="1"/>
      <c r="AKL234" s="1"/>
      <c r="AKM234" s="1"/>
      <c r="AKN234" s="1"/>
      <c r="AKO234" s="1"/>
      <c r="AKP234" s="1"/>
      <c r="AKQ234" s="1"/>
      <c r="AKR234" s="1"/>
      <c r="AKS234" s="1"/>
      <c r="AKT234" s="1"/>
      <c r="AKU234" s="1"/>
      <c r="AKV234" s="1"/>
      <c r="AKW234" s="1"/>
      <c r="AKX234" s="1"/>
      <c r="AKY234" s="1"/>
      <c r="AKZ234" s="1"/>
      <c r="ALA234" s="1"/>
      <c r="ALB234" s="1"/>
      <c r="ALC234" s="1"/>
      <c r="ALD234" s="1"/>
      <c r="ALE234" s="1"/>
      <c r="ALF234" s="1"/>
      <c r="ALG234" s="1"/>
      <c r="ALH234" s="1"/>
      <c r="ALI234" s="1"/>
      <c r="ALJ234" s="1"/>
      <c r="ALK234" s="1"/>
      <c r="ALL234" s="1"/>
      <c r="ALM234" s="1"/>
      <c r="ALN234" s="1"/>
      <c r="ALO234" s="1"/>
      <c r="ALP234" s="1"/>
      <c r="ALQ234" s="1"/>
      <c r="ALR234" s="1"/>
      <c r="ALS234" s="1"/>
      <c r="ALT234" s="1"/>
      <c r="ALU234" s="1"/>
      <c r="ALV234" s="1"/>
      <c r="ALW234" s="1"/>
      <c r="ALX234" s="1"/>
      <c r="ALY234" s="1"/>
      <c r="ALZ234" s="1"/>
      <c r="AMA234" s="1"/>
      <c r="AMB234" s="1"/>
      <c r="AMC234" s="1"/>
      <c r="AMD234" s="1"/>
      <c r="AME234" s="1"/>
      <c r="AMF234" s="1"/>
      <c r="AMG234" s="1"/>
      <c r="AMH234" s="1"/>
      <c r="AMI234" s="1"/>
      <c r="AMJ234" s="1"/>
      <c r="AMK234" s="1"/>
      <c r="AML234" s="1"/>
      <c r="AMM234" s="1"/>
      <c r="AMN234" s="1"/>
      <c r="AMO234" s="1"/>
      <c r="AMP234" s="1"/>
      <c r="AMQ234" s="1"/>
      <c r="AMR234" s="1"/>
      <c r="AMS234" s="1"/>
      <c r="AMT234" s="1"/>
      <c r="AMU234" s="1"/>
      <c r="AMV234" s="1"/>
      <c r="AMW234" s="1"/>
      <c r="AMX234" s="1"/>
      <c r="AMY234" s="1"/>
      <c r="AMZ234" s="1"/>
      <c r="ANA234" s="1"/>
      <c r="ANB234" s="1"/>
      <c r="ANC234" s="1"/>
      <c r="AND234" s="1"/>
      <c r="ANE234" s="1"/>
      <c r="ANF234" s="1"/>
      <c r="ANG234" s="1"/>
      <c r="ANH234" s="1"/>
      <c r="ANI234" s="1"/>
      <c r="ANJ234" s="1"/>
      <c r="ANK234" s="1"/>
      <c r="ANL234" s="1"/>
      <c r="ANM234" s="1"/>
      <c r="ANN234" s="1"/>
      <c r="ANO234" s="1"/>
      <c r="ANP234" s="1"/>
      <c r="ANQ234" s="1"/>
      <c r="ANR234" s="1"/>
      <c r="ANS234" s="1"/>
      <c r="ANT234" s="1"/>
      <c r="ANU234" s="1"/>
      <c r="ANV234" s="1"/>
      <c r="ANW234" s="1"/>
      <c r="ANX234" s="1"/>
      <c r="ANY234" s="1"/>
      <c r="ANZ234" s="1"/>
      <c r="AOA234" s="1"/>
      <c r="AOB234" s="1"/>
      <c r="AOC234" s="1"/>
      <c r="AOD234" s="1"/>
      <c r="AOE234" s="1"/>
      <c r="AOF234" s="1"/>
      <c r="AOG234" s="1"/>
      <c r="AOH234" s="1"/>
      <c r="AOI234" s="1"/>
      <c r="AOJ234" s="1"/>
      <c r="AOK234" s="1"/>
      <c r="AOL234" s="1"/>
      <c r="AOM234" s="1"/>
      <c r="AON234" s="1"/>
      <c r="AOO234" s="1"/>
      <c r="AOP234" s="1"/>
      <c r="AOQ234" s="1"/>
      <c r="AOR234" s="1"/>
      <c r="AOS234" s="1"/>
      <c r="AOT234" s="1"/>
      <c r="AOU234" s="1"/>
      <c r="AOV234" s="1"/>
      <c r="AOW234" s="1"/>
      <c r="AOX234" s="1"/>
      <c r="AOY234" s="1"/>
      <c r="AOZ234" s="1"/>
      <c r="APA234" s="1"/>
      <c r="APB234" s="1"/>
      <c r="APC234" s="1"/>
      <c r="APD234" s="1"/>
      <c r="APE234" s="1"/>
      <c r="APF234" s="1"/>
      <c r="APG234" s="1"/>
      <c r="APH234" s="1"/>
      <c r="API234" s="1"/>
      <c r="APJ234" s="1"/>
      <c r="APK234" s="1"/>
      <c r="APL234" s="1"/>
      <c r="APM234" s="1"/>
      <c r="APN234" s="1"/>
      <c r="APO234" s="1"/>
      <c r="APP234" s="1"/>
      <c r="APQ234" s="1"/>
      <c r="APR234" s="1"/>
      <c r="APS234" s="1"/>
      <c r="APT234" s="1"/>
      <c r="APU234" s="1"/>
      <c r="APV234" s="1"/>
      <c r="APW234" s="1"/>
      <c r="APX234" s="1"/>
      <c r="APY234" s="1"/>
      <c r="APZ234" s="1"/>
      <c r="AQA234" s="1"/>
      <c r="AQB234" s="1"/>
      <c r="AQC234" s="1"/>
      <c r="AQD234" s="1"/>
      <c r="AQE234" s="1"/>
      <c r="AQF234" s="1"/>
      <c r="AQG234" s="1"/>
      <c r="AQH234" s="1"/>
      <c r="AQI234" s="1"/>
      <c r="AQJ234" s="1"/>
      <c r="AQK234" s="1"/>
      <c r="AQL234" s="1"/>
      <c r="AQM234" s="1"/>
      <c r="AQN234" s="1"/>
      <c r="AQO234" s="1"/>
      <c r="AQP234" s="1"/>
      <c r="AQQ234" s="1"/>
      <c r="AQR234" s="1"/>
      <c r="AQS234" s="1"/>
      <c r="AQT234" s="1"/>
      <c r="AQU234" s="1"/>
      <c r="AQV234" s="1"/>
      <c r="AQW234" s="1"/>
      <c r="AQX234" s="1"/>
      <c r="AQY234" s="1"/>
      <c r="AQZ234" s="1"/>
      <c r="ARA234" s="1"/>
      <c r="ARB234" s="1"/>
      <c r="ARC234" s="1"/>
      <c r="ARD234" s="1"/>
      <c r="ARE234" s="1"/>
      <c r="ARF234" s="1"/>
      <c r="ARG234" s="1"/>
      <c r="ARH234" s="1"/>
      <c r="ARI234" s="1"/>
      <c r="ARJ234" s="1"/>
      <c r="ARK234" s="1"/>
      <c r="ARL234" s="1"/>
      <c r="ARM234" s="1"/>
      <c r="ARN234" s="1"/>
      <c r="ARO234" s="1"/>
      <c r="ARP234" s="1"/>
      <c r="ARQ234" s="1"/>
      <c r="ARR234" s="1"/>
      <c r="ARS234" s="1"/>
      <c r="ART234" s="1"/>
      <c r="ARU234" s="1"/>
      <c r="ARV234" s="1"/>
      <c r="ARW234" s="1"/>
      <c r="ARX234" s="1"/>
      <c r="ARY234" s="1"/>
      <c r="ARZ234" s="1"/>
      <c r="ASA234" s="1"/>
      <c r="ASB234" s="1"/>
      <c r="ASC234" s="1"/>
      <c r="ASD234" s="1"/>
      <c r="ASE234" s="1"/>
      <c r="ASF234" s="1"/>
      <c r="ASG234" s="1"/>
      <c r="ASH234" s="1"/>
      <c r="ASI234" s="1"/>
      <c r="ASJ234" s="1"/>
      <c r="ASK234" s="1"/>
      <c r="ASL234" s="1"/>
      <c r="ASM234" s="1"/>
      <c r="ASN234" s="1"/>
      <c r="ASO234" s="1"/>
      <c r="ASP234" s="1"/>
      <c r="ASQ234" s="1"/>
      <c r="ASR234" s="1"/>
      <c r="ASS234" s="1"/>
      <c r="AST234" s="1"/>
      <c r="ASU234" s="1"/>
      <c r="ASV234" s="1"/>
      <c r="ASW234" s="1"/>
      <c r="ASX234" s="1"/>
      <c r="ASY234" s="1"/>
      <c r="ASZ234" s="1"/>
      <c r="ATA234" s="1"/>
      <c r="ATB234" s="1"/>
      <c r="ATC234" s="1"/>
      <c r="ATD234" s="1"/>
      <c r="ATE234" s="1"/>
      <c r="ATF234" s="1"/>
      <c r="ATG234" s="1"/>
      <c r="ATH234" s="1"/>
      <c r="ATI234" s="1"/>
      <c r="ATJ234" s="1"/>
      <c r="ATK234" s="1"/>
      <c r="ATL234" s="1"/>
      <c r="ATM234" s="1"/>
      <c r="ATN234" s="1"/>
      <c r="ATO234" s="1"/>
      <c r="ATP234" s="1"/>
      <c r="ATQ234" s="1"/>
      <c r="ATR234" s="1"/>
      <c r="ATS234" s="1"/>
      <c r="ATT234" s="1"/>
      <c r="ATU234" s="1"/>
      <c r="ATV234" s="1"/>
      <c r="ATW234" s="1"/>
      <c r="ATX234" s="1"/>
      <c r="ATY234" s="1"/>
      <c r="ATZ234" s="1"/>
      <c r="AUA234" s="1"/>
      <c r="AUB234" s="1"/>
      <c r="AUC234" s="1"/>
      <c r="AUD234" s="1"/>
      <c r="AUE234" s="1"/>
      <c r="AUF234" s="1"/>
      <c r="AUG234" s="1"/>
      <c r="AUH234" s="1"/>
      <c r="AUI234" s="1"/>
      <c r="AUJ234" s="1"/>
      <c r="AUK234" s="1"/>
    </row>
    <row r="235" spans="1:1233" s="519" customFormat="1" ht="14.25">
      <c r="A235" s="53"/>
      <c r="B235" s="97" t="str">
        <f>IF('Client Info'!$E$133="Yes",'Client Info'!$E$61,"N/A")</f>
        <v>N/A</v>
      </c>
      <c r="C235" s="62" t="str">
        <f>IF(B235="ISO 14001",'Client Info'!$B133,"N/A")</f>
        <v>N/A</v>
      </c>
      <c r="D235" s="181"/>
      <c r="E235" s="834">
        <f>'Effective Employees'!F221</f>
        <v>0</v>
      </c>
      <c r="F235" s="831"/>
      <c r="G235" s="835">
        <f>BU$363</f>
        <v>0</v>
      </c>
      <c r="H235" s="835">
        <f ca="1">(1/3)*BU363*T235*V235*X235*Z235</f>
        <v>0</v>
      </c>
      <c r="I235" s="835">
        <f ca="1">(2/3)*BU363*T235*V235*X235*Z235</f>
        <v>0</v>
      </c>
      <c r="J235" s="835" t="e">
        <f ca="1">BU364*T235*V235*X235*Z235/$AA$10</f>
        <v>#N/A</v>
      </c>
      <c r="K235" s="835">
        <f>IF($K$19="",0,BU364*T235*V235*X235*Z235/$AA$10)</f>
        <v>0</v>
      </c>
      <c r="L235" s="835">
        <f>IF($L$19="",0,BU364*T235*V235*X235*Z235/$AA$10)</f>
        <v>0</v>
      </c>
      <c r="M235" s="836" t="e">
        <f ca="1">IF($M$19="",0,BU364*T235*V235*X235*Z235/$AA$10)</f>
        <v>#N/A</v>
      </c>
      <c r="N235" s="837" t="e">
        <f ca="1">BU364*T235*V235*X235*Z235/$AA$10</f>
        <v>#N/A</v>
      </c>
      <c r="O235" s="838">
        <f ca="1">BU365*T235*V235*X235*Z235</f>
        <v>0</v>
      </c>
      <c r="P235" s="53"/>
      <c r="Q235" s="53"/>
      <c r="R235" s="67"/>
      <c r="S235" s="386">
        <f>1</f>
        <v>1</v>
      </c>
      <c r="T235" s="386">
        <f t="shared" si="142"/>
        <v>1</v>
      </c>
      <c r="U235" s="707">
        <f ca="1">'Adjustment Factors'!AP581</f>
        <v>0</v>
      </c>
      <c r="V235" s="208">
        <f t="shared" ca="1" si="143"/>
        <v>1</v>
      </c>
      <c r="W235" s="67">
        <f>-'Client Info'!$C$55/100</f>
        <v>0</v>
      </c>
      <c r="X235" s="67">
        <f t="shared" si="144"/>
        <v>1</v>
      </c>
      <c r="Y235" s="67">
        <f>IF(Overview!$C$14="Yes",1,0)</f>
        <v>0</v>
      </c>
      <c r="Z235" s="67">
        <f>IF(Y235=1,IF('Integrated Reduction'!$C$29="",1,('Integrated Reduction'!$C$29/100+1)),1)</f>
        <v>1</v>
      </c>
      <c r="AA235" s="67">
        <f>IF(Sampling!F243="Yes",1,0)</f>
        <v>0</v>
      </c>
      <c r="AB235" s="67">
        <f>IF(Sampling!L243="Yes",1,0)</f>
        <v>0</v>
      </c>
      <c r="AC235" s="67">
        <f>IF(Sampling!G243="Yes",1,0)</f>
        <v>0</v>
      </c>
      <c r="AD235" s="67">
        <f>IF(Sampling!H243="Yes",1,0)</f>
        <v>0</v>
      </c>
      <c r="AE235" s="67">
        <f>IF(Sampling!I243="Yes",1,0)</f>
        <v>0</v>
      </c>
      <c r="AF235" s="67">
        <f>IF(Sampling!J243="Yes",1,0)</f>
        <v>0</v>
      </c>
      <c r="AG235" s="708">
        <f>IF(Sampling!K243="Yes",1,0)</f>
        <v>0</v>
      </c>
      <c r="AH235" s="791">
        <f t="shared" ca="1" si="155"/>
        <v>0</v>
      </c>
      <c r="AI235" s="791">
        <f t="shared" ca="1" si="150"/>
        <v>0</v>
      </c>
      <c r="AJ235" s="791" t="e">
        <f t="shared" ca="1" si="14"/>
        <v>#N/A</v>
      </c>
      <c r="AK235" s="791">
        <f t="shared" si="151"/>
        <v>0</v>
      </c>
      <c r="AL235" s="791">
        <f t="shared" si="152"/>
        <v>0</v>
      </c>
      <c r="AM235" s="791" t="e">
        <f t="shared" ca="1" si="153"/>
        <v>#N/A</v>
      </c>
      <c r="AN235" s="791" t="e">
        <f t="shared" ca="1" si="154"/>
        <v>#N/A</v>
      </c>
      <c r="AO235" s="791">
        <f t="shared" ca="1" si="156"/>
        <v>0</v>
      </c>
      <c r="AP235" s="791">
        <f t="shared" ca="1" si="157"/>
        <v>0</v>
      </c>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c r="ADD235" s="1"/>
      <c r="ADE235" s="1"/>
      <c r="ADF235" s="1"/>
      <c r="ADG235" s="1"/>
      <c r="ADH235" s="1"/>
      <c r="ADI235" s="1"/>
      <c r="ADJ235" s="1"/>
      <c r="ADK235" s="1"/>
      <c r="ADL235" s="1"/>
      <c r="ADM235" s="1"/>
      <c r="ADN235" s="1"/>
      <c r="ADO235" s="1"/>
      <c r="ADP235" s="1"/>
      <c r="ADQ235" s="1"/>
      <c r="ADR235" s="1"/>
      <c r="ADS235" s="1"/>
      <c r="ADT235" s="1"/>
      <c r="ADU235" s="1"/>
      <c r="ADV235" s="1"/>
      <c r="ADW235" s="1"/>
      <c r="ADX235" s="1"/>
      <c r="ADY235" s="1"/>
      <c r="ADZ235" s="1"/>
      <c r="AEA235" s="1"/>
      <c r="AEB235" s="1"/>
      <c r="AEC235" s="1"/>
      <c r="AED235" s="1"/>
      <c r="AEE235" s="1"/>
      <c r="AEF235" s="1"/>
      <c r="AEG235" s="1"/>
      <c r="AEH235" s="1"/>
      <c r="AEI235" s="1"/>
      <c r="AEJ235" s="1"/>
      <c r="AEK235" s="1"/>
      <c r="AEL235" s="1"/>
      <c r="AEM235" s="1"/>
      <c r="AEN235" s="1"/>
      <c r="AEO235" s="1"/>
      <c r="AEP235" s="1"/>
      <c r="AEQ235" s="1"/>
      <c r="AER235" s="1"/>
      <c r="AES235" s="1"/>
      <c r="AET235" s="1"/>
      <c r="AEU235" s="1"/>
      <c r="AEV235" s="1"/>
      <c r="AEW235" s="1"/>
      <c r="AEX235" s="1"/>
      <c r="AEY235" s="1"/>
      <c r="AEZ235" s="1"/>
      <c r="AFA235" s="1"/>
      <c r="AFB235" s="1"/>
      <c r="AFC235" s="1"/>
      <c r="AFD235" s="1"/>
      <c r="AFE235" s="1"/>
      <c r="AFF235" s="1"/>
      <c r="AFG235" s="1"/>
      <c r="AFH235" s="1"/>
      <c r="AFI235" s="1"/>
      <c r="AFJ235" s="1"/>
      <c r="AFK235" s="1"/>
      <c r="AFL235" s="1"/>
      <c r="AFM235" s="1"/>
      <c r="AFN235" s="1"/>
      <c r="AFO235" s="1"/>
      <c r="AFP235" s="1"/>
      <c r="AFQ235" s="1"/>
      <c r="AFR235" s="1"/>
      <c r="AFS235" s="1"/>
      <c r="AFT235" s="1"/>
      <c r="AFU235" s="1"/>
      <c r="AFV235" s="1"/>
      <c r="AFW235" s="1"/>
      <c r="AFX235" s="1"/>
      <c r="AFY235" s="1"/>
      <c r="AFZ235" s="1"/>
      <c r="AGA235" s="1"/>
      <c r="AGB235" s="1"/>
      <c r="AGC235" s="1"/>
      <c r="AGD235" s="1"/>
      <c r="AGE235" s="1"/>
      <c r="AGF235" s="1"/>
      <c r="AGG235" s="1"/>
      <c r="AGH235" s="1"/>
      <c r="AGI235" s="1"/>
      <c r="AGJ235" s="1"/>
      <c r="AGK235" s="1"/>
      <c r="AGL235" s="1"/>
      <c r="AGM235" s="1"/>
      <c r="AGN235" s="1"/>
      <c r="AGO235" s="1"/>
      <c r="AGP235" s="1"/>
      <c r="AGQ235" s="1"/>
      <c r="AGR235" s="1"/>
      <c r="AGS235" s="1"/>
      <c r="AGT235" s="1"/>
      <c r="AGU235" s="1"/>
      <c r="AGV235" s="1"/>
      <c r="AGW235" s="1"/>
      <c r="AGX235" s="1"/>
      <c r="AGY235" s="1"/>
      <c r="AGZ235" s="1"/>
      <c r="AHA235" s="1"/>
      <c r="AHB235" s="1"/>
      <c r="AHC235" s="1"/>
      <c r="AHD235" s="1"/>
      <c r="AHE235" s="1"/>
      <c r="AHF235" s="1"/>
      <c r="AHG235" s="1"/>
      <c r="AHH235" s="1"/>
      <c r="AHI235" s="1"/>
      <c r="AHJ235" s="1"/>
      <c r="AHK235" s="1"/>
      <c r="AHL235" s="1"/>
      <c r="AHM235" s="1"/>
      <c r="AHN235" s="1"/>
      <c r="AHO235" s="1"/>
      <c r="AHP235" s="1"/>
      <c r="AHQ235" s="1"/>
      <c r="AHR235" s="1"/>
      <c r="AHS235" s="1"/>
      <c r="AHT235" s="1"/>
      <c r="AHU235" s="1"/>
      <c r="AHV235" s="1"/>
      <c r="AHW235" s="1"/>
      <c r="AHX235" s="1"/>
      <c r="AHY235" s="1"/>
      <c r="AHZ235" s="1"/>
      <c r="AIA235" s="1"/>
      <c r="AIB235" s="1"/>
      <c r="AIC235" s="1"/>
      <c r="AID235" s="1"/>
      <c r="AIE235" s="1"/>
      <c r="AIF235" s="1"/>
      <c r="AIG235" s="1"/>
      <c r="AIH235" s="1"/>
      <c r="AII235" s="1"/>
      <c r="AIJ235" s="1"/>
      <c r="AIK235" s="1"/>
      <c r="AIL235" s="1"/>
      <c r="AIM235" s="1"/>
      <c r="AIN235" s="1"/>
      <c r="AIO235" s="1"/>
      <c r="AIP235" s="1"/>
      <c r="AIQ235" s="1"/>
      <c r="AIR235" s="1"/>
      <c r="AIS235" s="1"/>
      <c r="AIT235" s="1"/>
      <c r="AIU235" s="1"/>
      <c r="AIV235" s="1"/>
      <c r="AIW235" s="1"/>
      <c r="AIX235" s="1"/>
      <c r="AIY235" s="1"/>
      <c r="AIZ235" s="1"/>
      <c r="AJA235" s="1"/>
      <c r="AJB235" s="1"/>
      <c r="AJC235" s="1"/>
      <c r="AJD235" s="1"/>
      <c r="AJE235" s="1"/>
      <c r="AJF235" s="1"/>
      <c r="AJG235" s="1"/>
      <c r="AJH235" s="1"/>
      <c r="AJI235" s="1"/>
      <c r="AJJ235" s="1"/>
      <c r="AJK235" s="1"/>
      <c r="AJL235" s="1"/>
      <c r="AJM235" s="1"/>
      <c r="AJN235" s="1"/>
      <c r="AJO235" s="1"/>
      <c r="AJP235" s="1"/>
      <c r="AJQ235" s="1"/>
      <c r="AJR235" s="1"/>
      <c r="AJS235" s="1"/>
      <c r="AJT235" s="1"/>
      <c r="AJU235" s="1"/>
      <c r="AJV235" s="1"/>
      <c r="AJW235" s="1"/>
      <c r="AJX235" s="1"/>
      <c r="AJY235" s="1"/>
      <c r="AJZ235" s="1"/>
      <c r="AKA235" s="1"/>
      <c r="AKB235" s="1"/>
      <c r="AKC235" s="1"/>
      <c r="AKD235" s="1"/>
      <c r="AKE235" s="1"/>
      <c r="AKF235" s="1"/>
      <c r="AKG235" s="1"/>
      <c r="AKH235" s="1"/>
      <c r="AKI235" s="1"/>
      <c r="AKJ235" s="1"/>
      <c r="AKK235" s="1"/>
      <c r="AKL235" s="1"/>
      <c r="AKM235" s="1"/>
      <c r="AKN235" s="1"/>
      <c r="AKO235" s="1"/>
      <c r="AKP235" s="1"/>
      <c r="AKQ235" s="1"/>
      <c r="AKR235" s="1"/>
      <c r="AKS235" s="1"/>
      <c r="AKT235" s="1"/>
      <c r="AKU235" s="1"/>
      <c r="AKV235" s="1"/>
      <c r="AKW235" s="1"/>
      <c r="AKX235" s="1"/>
      <c r="AKY235" s="1"/>
      <c r="AKZ235" s="1"/>
      <c r="ALA235" s="1"/>
      <c r="ALB235" s="1"/>
      <c r="ALC235" s="1"/>
      <c r="ALD235" s="1"/>
      <c r="ALE235" s="1"/>
      <c r="ALF235" s="1"/>
      <c r="ALG235" s="1"/>
      <c r="ALH235" s="1"/>
      <c r="ALI235" s="1"/>
      <c r="ALJ235" s="1"/>
      <c r="ALK235" s="1"/>
      <c r="ALL235" s="1"/>
      <c r="ALM235" s="1"/>
      <c r="ALN235" s="1"/>
      <c r="ALO235" s="1"/>
      <c r="ALP235" s="1"/>
      <c r="ALQ235" s="1"/>
      <c r="ALR235" s="1"/>
      <c r="ALS235" s="1"/>
      <c r="ALT235" s="1"/>
      <c r="ALU235" s="1"/>
      <c r="ALV235" s="1"/>
      <c r="ALW235" s="1"/>
      <c r="ALX235" s="1"/>
      <c r="ALY235" s="1"/>
      <c r="ALZ235" s="1"/>
      <c r="AMA235" s="1"/>
      <c r="AMB235" s="1"/>
      <c r="AMC235" s="1"/>
      <c r="AMD235" s="1"/>
      <c r="AME235" s="1"/>
      <c r="AMF235" s="1"/>
      <c r="AMG235" s="1"/>
      <c r="AMH235" s="1"/>
      <c r="AMI235" s="1"/>
      <c r="AMJ235" s="1"/>
      <c r="AMK235" s="1"/>
      <c r="AML235" s="1"/>
      <c r="AMM235" s="1"/>
      <c r="AMN235" s="1"/>
      <c r="AMO235" s="1"/>
      <c r="AMP235" s="1"/>
      <c r="AMQ235" s="1"/>
      <c r="AMR235" s="1"/>
      <c r="AMS235" s="1"/>
      <c r="AMT235" s="1"/>
      <c r="AMU235" s="1"/>
      <c r="AMV235" s="1"/>
      <c r="AMW235" s="1"/>
      <c r="AMX235" s="1"/>
      <c r="AMY235" s="1"/>
      <c r="AMZ235" s="1"/>
      <c r="ANA235" s="1"/>
      <c r="ANB235" s="1"/>
      <c r="ANC235" s="1"/>
      <c r="AND235" s="1"/>
      <c r="ANE235" s="1"/>
      <c r="ANF235" s="1"/>
      <c r="ANG235" s="1"/>
      <c r="ANH235" s="1"/>
      <c r="ANI235" s="1"/>
      <c r="ANJ235" s="1"/>
      <c r="ANK235" s="1"/>
      <c r="ANL235" s="1"/>
      <c r="ANM235" s="1"/>
      <c r="ANN235" s="1"/>
      <c r="ANO235" s="1"/>
      <c r="ANP235" s="1"/>
      <c r="ANQ235" s="1"/>
      <c r="ANR235" s="1"/>
      <c r="ANS235" s="1"/>
      <c r="ANT235" s="1"/>
      <c r="ANU235" s="1"/>
      <c r="ANV235" s="1"/>
      <c r="ANW235" s="1"/>
      <c r="ANX235" s="1"/>
      <c r="ANY235" s="1"/>
      <c r="ANZ235" s="1"/>
      <c r="AOA235" s="1"/>
      <c r="AOB235" s="1"/>
      <c r="AOC235" s="1"/>
      <c r="AOD235" s="1"/>
      <c r="AOE235" s="1"/>
      <c r="AOF235" s="1"/>
      <c r="AOG235" s="1"/>
      <c r="AOH235" s="1"/>
      <c r="AOI235" s="1"/>
      <c r="AOJ235" s="1"/>
      <c r="AOK235" s="1"/>
      <c r="AOL235" s="1"/>
      <c r="AOM235" s="1"/>
      <c r="AON235" s="1"/>
      <c r="AOO235" s="1"/>
      <c r="AOP235" s="1"/>
      <c r="AOQ235" s="1"/>
      <c r="AOR235" s="1"/>
      <c r="AOS235" s="1"/>
      <c r="AOT235" s="1"/>
      <c r="AOU235" s="1"/>
      <c r="AOV235" s="1"/>
      <c r="AOW235" s="1"/>
      <c r="AOX235" s="1"/>
      <c r="AOY235" s="1"/>
      <c r="AOZ235" s="1"/>
      <c r="APA235" s="1"/>
      <c r="APB235" s="1"/>
      <c r="APC235" s="1"/>
      <c r="APD235" s="1"/>
      <c r="APE235" s="1"/>
      <c r="APF235" s="1"/>
      <c r="APG235" s="1"/>
      <c r="APH235" s="1"/>
      <c r="API235" s="1"/>
      <c r="APJ235" s="1"/>
      <c r="APK235" s="1"/>
      <c r="APL235" s="1"/>
      <c r="APM235" s="1"/>
      <c r="APN235" s="1"/>
      <c r="APO235" s="1"/>
      <c r="APP235" s="1"/>
      <c r="APQ235" s="1"/>
      <c r="APR235" s="1"/>
      <c r="APS235" s="1"/>
      <c r="APT235" s="1"/>
      <c r="APU235" s="1"/>
      <c r="APV235" s="1"/>
      <c r="APW235" s="1"/>
      <c r="APX235" s="1"/>
      <c r="APY235" s="1"/>
      <c r="APZ235" s="1"/>
      <c r="AQA235" s="1"/>
      <c r="AQB235" s="1"/>
      <c r="AQC235" s="1"/>
      <c r="AQD235" s="1"/>
      <c r="AQE235" s="1"/>
      <c r="AQF235" s="1"/>
      <c r="AQG235" s="1"/>
      <c r="AQH235" s="1"/>
      <c r="AQI235" s="1"/>
      <c r="AQJ235" s="1"/>
      <c r="AQK235" s="1"/>
      <c r="AQL235" s="1"/>
      <c r="AQM235" s="1"/>
      <c r="AQN235" s="1"/>
      <c r="AQO235" s="1"/>
      <c r="AQP235" s="1"/>
      <c r="AQQ235" s="1"/>
      <c r="AQR235" s="1"/>
      <c r="AQS235" s="1"/>
      <c r="AQT235" s="1"/>
      <c r="AQU235" s="1"/>
      <c r="AQV235" s="1"/>
      <c r="AQW235" s="1"/>
      <c r="AQX235" s="1"/>
      <c r="AQY235" s="1"/>
      <c r="AQZ235" s="1"/>
      <c r="ARA235" s="1"/>
      <c r="ARB235" s="1"/>
      <c r="ARC235" s="1"/>
      <c r="ARD235" s="1"/>
      <c r="ARE235" s="1"/>
      <c r="ARF235" s="1"/>
      <c r="ARG235" s="1"/>
      <c r="ARH235" s="1"/>
      <c r="ARI235" s="1"/>
      <c r="ARJ235" s="1"/>
      <c r="ARK235" s="1"/>
      <c r="ARL235" s="1"/>
      <c r="ARM235" s="1"/>
      <c r="ARN235" s="1"/>
      <c r="ARO235" s="1"/>
      <c r="ARP235" s="1"/>
      <c r="ARQ235" s="1"/>
      <c r="ARR235" s="1"/>
      <c r="ARS235" s="1"/>
      <c r="ART235" s="1"/>
      <c r="ARU235" s="1"/>
      <c r="ARV235" s="1"/>
      <c r="ARW235" s="1"/>
      <c r="ARX235" s="1"/>
      <c r="ARY235" s="1"/>
      <c r="ARZ235" s="1"/>
      <c r="ASA235" s="1"/>
      <c r="ASB235" s="1"/>
      <c r="ASC235" s="1"/>
      <c r="ASD235" s="1"/>
      <c r="ASE235" s="1"/>
      <c r="ASF235" s="1"/>
      <c r="ASG235" s="1"/>
      <c r="ASH235" s="1"/>
      <c r="ASI235" s="1"/>
      <c r="ASJ235" s="1"/>
      <c r="ASK235" s="1"/>
      <c r="ASL235" s="1"/>
      <c r="ASM235" s="1"/>
      <c r="ASN235" s="1"/>
      <c r="ASO235" s="1"/>
      <c r="ASP235" s="1"/>
      <c r="ASQ235" s="1"/>
      <c r="ASR235" s="1"/>
      <c r="ASS235" s="1"/>
      <c r="AST235" s="1"/>
      <c r="ASU235" s="1"/>
      <c r="ASV235" s="1"/>
      <c r="ASW235" s="1"/>
      <c r="ASX235" s="1"/>
      <c r="ASY235" s="1"/>
      <c r="ASZ235" s="1"/>
      <c r="ATA235" s="1"/>
      <c r="ATB235" s="1"/>
      <c r="ATC235" s="1"/>
      <c r="ATD235" s="1"/>
      <c r="ATE235" s="1"/>
      <c r="ATF235" s="1"/>
      <c r="ATG235" s="1"/>
      <c r="ATH235" s="1"/>
      <c r="ATI235" s="1"/>
      <c r="ATJ235" s="1"/>
      <c r="ATK235" s="1"/>
      <c r="ATL235" s="1"/>
      <c r="ATM235" s="1"/>
      <c r="ATN235" s="1"/>
      <c r="ATO235" s="1"/>
      <c r="ATP235" s="1"/>
      <c r="ATQ235" s="1"/>
      <c r="ATR235" s="1"/>
      <c r="ATS235" s="1"/>
      <c r="ATT235" s="1"/>
      <c r="ATU235" s="1"/>
      <c r="ATV235" s="1"/>
      <c r="ATW235" s="1"/>
      <c r="ATX235" s="1"/>
      <c r="ATY235" s="1"/>
      <c r="ATZ235" s="1"/>
      <c r="AUA235" s="1"/>
      <c r="AUB235" s="1"/>
      <c r="AUC235" s="1"/>
      <c r="AUD235" s="1"/>
      <c r="AUE235" s="1"/>
      <c r="AUF235" s="1"/>
      <c r="AUG235" s="1"/>
      <c r="AUH235" s="1"/>
      <c r="AUI235" s="1"/>
      <c r="AUJ235" s="1"/>
      <c r="AUK235" s="1"/>
    </row>
    <row r="236" spans="1:1233" s="519" customFormat="1" ht="14.25">
      <c r="A236" s="53"/>
      <c r="B236" s="98" t="str">
        <f>IF('Client Info'!$F$133="Yes",'Client Info'!$F$61,"N/A")</f>
        <v>N/A</v>
      </c>
      <c r="C236" s="99" t="str">
        <f>IF(B236="ISO 45001",'Client Info'!$B133,"N/A")</f>
        <v>N/A</v>
      </c>
      <c r="D236" s="182"/>
      <c r="E236" s="839">
        <f>'Effective Employees'!F222</f>
        <v>0</v>
      </c>
      <c r="F236" s="831"/>
      <c r="G236" s="840">
        <f>BU$378</f>
        <v>0</v>
      </c>
      <c r="H236" s="840">
        <f ca="1">(1/3)*BU378*T236*V236*X236*Z236</f>
        <v>0</v>
      </c>
      <c r="I236" s="840">
        <f ca="1">(2/3)*BU378*T236*V236*X236*Z236</f>
        <v>0</v>
      </c>
      <c r="J236" s="840" t="e">
        <f ca="1">BU379*T236*V236*X236*Z236/$AA$10</f>
        <v>#N/A</v>
      </c>
      <c r="K236" s="840">
        <f>IF($K$19="",0,BU379*T236*V236*X236*Z236/$AA$10)</f>
        <v>0</v>
      </c>
      <c r="L236" s="840">
        <f>IF($L$19="",0,BU379*T236*V236*X236*Z236/$AA$10)</f>
        <v>0</v>
      </c>
      <c r="M236" s="841" t="e">
        <f ca="1">IF($M$19="",0,BU379*T236*V236*X236*Z236/$AA$10)</f>
        <v>#N/A</v>
      </c>
      <c r="N236" s="841" t="e">
        <f ca="1">BU379*T236*V236*X236*Z236/$AA$10</f>
        <v>#N/A</v>
      </c>
      <c r="O236" s="842">
        <f ca="1">BU380*T236*V236*X236*Z236</f>
        <v>0</v>
      </c>
      <c r="P236" s="53"/>
      <c r="Q236" s="53"/>
      <c r="R236" s="67"/>
      <c r="S236" s="709">
        <f>1</f>
        <v>1</v>
      </c>
      <c r="T236" s="709">
        <f t="shared" si="142"/>
        <v>1</v>
      </c>
      <c r="U236" s="710">
        <f ca="1">'Adjustment Factors'!BC581</f>
        <v>0</v>
      </c>
      <c r="V236" s="711">
        <f t="shared" ca="1" si="143"/>
        <v>1</v>
      </c>
      <c r="W236" s="712">
        <f>-'Client Info'!$C$55/100</f>
        <v>0</v>
      </c>
      <c r="X236" s="712">
        <f t="shared" si="144"/>
        <v>1</v>
      </c>
      <c r="Y236" s="712">
        <f>IF(Overview!$C$15="Yes",1,0)</f>
        <v>0</v>
      </c>
      <c r="Z236" s="712">
        <f>IF(Y236=1,IF('Integrated Reduction'!$C$29="",1,('Integrated Reduction'!$C$29/100+1)),1)</f>
        <v>1</v>
      </c>
      <c r="AA236" s="712">
        <f>IF(Sampling!F244="Yes",1,0)</f>
        <v>0</v>
      </c>
      <c r="AB236" s="712">
        <f>IF(Sampling!L244="Yes",1,0)</f>
        <v>0</v>
      </c>
      <c r="AC236" s="712">
        <f>IF(Sampling!G244="Yes",1,0)</f>
        <v>0</v>
      </c>
      <c r="AD236" s="712">
        <f>IF(Sampling!H244="Yes",1,0)</f>
        <v>0</v>
      </c>
      <c r="AE236" s="712">
        <f>IF(Sampling!I244="Yes",1,0)</f>
        <v>0</v>
      </c>
      <c r="AF236" s="712">
        <f>IF(Sampling!J244="Yes",1,0)</f>
        <v>0</v>
      </c>
      <c r="AG236" s="713">
        <f>IF(Sampling!K244="Yes",1,0)</f>
        <v>0</v>
      </c>
      <c r="AH236" s="792">
        <f t="shared" ca="1" si="155"/>
        <v>0</v>
      </c>
      <c r="AI236" s="792">
        <f t="shared" ca="1" si="150"/>
        <v>0</v>
      </c>
      <c r="AJ236" s="792" t="e">
        <f t="shared" ca="1" si="14"/>
        <v>#N/A</v>
      </c>
      <c r="AK236" s="792">
        <f t="shared" si="151"/>
        <v>0</v>
      </c>
      <c r="AL236" s="792">
        <f t="shared" si="152"/>
        <v>0</v>
      </c>
      <c r="AM236" s="792" t="e">
        <f t="shared" ca="1" si="153"/>
        <v>#N/A</v>
      </c>
      <c r="AN236" s="792" t="e">
        <f t="shared" ca="1" si="154"/>
        <v>#N/A</v>
      </c>
      <c r="AO236" s="792">
        <f t="shared" ca="1" si="156"/>
        <v>0</v>
      </c>
      <c r="AP236" s="792">
        <f t="shared" ca="1" si="157"/>
        <v>0</v>
      </c>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c r="ADD236" s="1"/>
      <c r="ADE236" s="1"/>
      <c r="ADF236" s="1"/>
      <c r="ADG236" s="1"/>
      <c r="ADH236" s="1"/>
      <c r="ADI236" s="1"/>
      <c r="ADJ236" s="1"/>
      <c r="ADK236" s="1"/>
      <c r="ADL236" s="1"/>
      <c r="ADM236" s="1"/>
      <c r="ADN236" s="1"/>
      <c r="ADO236" s="1"/>
      <c r="ADP236" s="1"/>
      <c r="ADQ236" s="1"/>
      <c r="ADR236" s="1"/>
      <c r="ADS236" s="1"/>
      <c r="ADT236" s="1"/>
      <c r="ADU236" s="1"/>
      <c r="ADV236" s="1"/>
      <c r="ADW236" s="1"/>
      <c r="ADX236" s="1"/>
      <c r="ADY236" s="1"/>
      <c r="ADZ236" s="1"/>
      <c r="AEA236" s="1"/>
      <c r="AEB236" s="1"/>
      <c r="AEC236" s="1"/>
      <c r="AED236" s="1"/>
      <c r="AEE236" s="1"/>
      <c r="AEF236" s="1"/>
      <c r="AEG236" s="1"/>
      <c r="AEH236" s="1"/>
      <c r="AEI236" s="1"/>
      <c r="AEJ236" s="1"/>
      <c r="AEK236" s="1"/>
      <c r="AEL236" s="1"/>
      <c r="AEM236" s="1"/>
      <c r="AEN236" s="1"/>
      <c r="AEO236" s="1"/>
      <c r="AEP236" s="1"/>
      <c r="AEQ236" s="1"/>
      <c r="AER236" s="1"/>
      <c r="AES236" s="1"/>
      <c r="AET236" s="1"/>
      <c r="AEU236" s="1"/>
      <c r="AEV236" s="1"/>
      <c r="AEW236" s="1"/>
      <c r="AEX236" s="1"/>
      <c r="AEY236" s="1"/>
      <c r="AEZ236" s="1"/>
      <c r="AFA236" s="1"/>
      <c r="AFB236" s="1"/>
      <c r="AFC236" s="1"/>
      <c r="AFD236" s="1"/>
      <c r="AFE236" s="1"/>
      <c r="AFF236" s="1"/>
      <c r="AFG236" s="1"/>
      <c r="AFH236" s="1"/>
      <c r="AFI236" s="1"/>
      <c r="AFJ236" s="1"/>
      <c r="AFK236" s="1"/>
      <c r="AFL236" s="1"/>
      <c r="AFM236" s="1"/>
      <c r="AFN236" s="1"/>
      <c r="AFO236" s="1"/>
      <c r="AFP236" s="1"/>
      <c r="AFQ236" s="1"/>
      <c r="AFR236" s="1"/>
      <c r="AFS236" s="1"/>
      <c r="AFT236" s="1"/>
      <c r="AFU236" s="1"/>
      <c r="AFV236" s="1"/>
      <c r="AFW236" s="1"/>
      <c r="AFX236" s="1"/>
      <c r="AFY236" s="1"/>
      <c r="AFZ236" s="1"/>
      <c r="AGA236" s="1"/>
      <c r="AGB236" s="1"/>
      <c r="AGC236" s="1"/>
      <c r="AGD236" s="1"/>
      <c r="AGE236" s="1"/>
      <c r="AGF236" s="1"/>
      <c r="AGG236" s="1"/>
      <c r="AGH236" s="1"/>
      <c r="AGI236" s="1"/>
      <c r="AGJ236" s="1"/>
      <c r="AGK236" s="1"/>
      <c r="AGL236" s="1"/>
      <c r="AGM236" s="1"/>
      <c r="AGN236" s="1"/>
      <c r="AGO236" s="1"/>
      <c r="AGP236" s="1"/>
      <c r="AGQ236" s="1"/>
      <c r="AGR236" s="1"/>
      <c r="AGS236" s="1"/>
      <c r="AGT236" s="1"/>
      <c r="AGU236" s="1"/>
      <c r="AGV236" s="1"/>
      <c r="AGW236" s="1"/>
      <c r="AGX236" s="1"/>
      <c r="AGY236" s="1"/>
      <c r="AGZ236" s="1"/>
      <c r="AHA236" s="1"/>
      <c r="AHB236" s="1"/>
      <c r="AHC236" s="1"/>
      <c r="AHD236" s="1"/>
      <c r="AHE236" s="1"/>
      <c r="AHF236" s="1"/>
      <c r="AHG236" s="1"/>
      <c r="AHH236" s="1"/>
      <c r="AHI236" s="1"/>
      <c r="AHJ236" s="1"/>
      <c r="AHK236" s="1"/>
      <c r="AHL236" s="1"/>
      <c r="AHM236" s="1"/>
      <c r="AHN236" s="1"/>
      <c r="AHO236" s="1"/>
      <c r="AHP236" s="1"/>
      <c r="AHQ236" s="1"/>
      <c r="AHR236" s="1"/>
      <c r="AHS236" s="1"/>
      <c r="AHT236" s="1"/>
      <c r="AHU236" s="1"/>
      <c r="AHV236" s="1"/>
      <c r="AHW236" s="1"/>
      <c r="AHX236" s="1"/>
      <c r="AHY236" s="1"/>
      <c r="AHZ236" s="1"/>
      <c r="AIA236" s="1"/>
      <c r="AIB236" s="1"/>
      <c r="AIC236" s="1"/>
      <c r="AID236" s="1"/>
      <c r="AIE236" s="1"/>
      <c r="AIF236" s="1"/>
      <c r="AIG236" s="1"/>
      <c r="AIH236" s="1"/>
      <c r="AII236" s="1"/>
      <c r="AIJ236" s="1"/>
      <c r="AIK236" s="1"/>
      <c r="AIL236" s="1"/>
      <c r="AIM236" s="1"/>
      <c r="AIN236" s="1"/>
      <c r="AIO236" s="1"/>
      <c r="AIP236" s="1"/>
      <c r="AIQ236" s="1"/>
      <c r="AIR236" s="1"/>
      <c r="AIS236" s="1"/>
      <c r="AIT236" s="1"/>
      <c r="AIU236" s="1"/>
      <c r="AIV236" s="1"/>
      <c r="AIW236" s="1"/>
      <c r="AIX236" s="1"/>
      <c r="AIY236" s="1"/>
      <c r="AIZ236" s="1"/>
      <c r="AJA236" s="1"/>
      <c r="AJB236" s="1"/>
      <c r="AJC236" s="1"/>
      <c r="AJD236" s="1"/>
      <c r="AJE236" s="1"/>
      <c r="AJF236" s="1"/>
      <c r="AJG236" s="1"/>
      <c r="AJH236" s="1"/>
      <c r="AJI236" s="1"/>
      <c r="AJJ236" s="1"/>
      <c r="AJK236" s="1"/>
      <c r="AJL236" s="1"/>
      <c r="AJM236" s="1"/>
      <c r="AJN236" s="1"/>
      <c r="AJO236" s="1"/>
      <c r="AJP236" s="1"/>
      <c r="AJQ236" s="1"/>
      <c r="AJR236" s="1"/>
      <c r="AJS236" s="1"/>
      <c r="AJT236" s="1"/>
      <c r="AJU236" s="1"/>
      <c r="AJV236" s="1"/>
      <c r="AJW236" s="1"/>
      <c r="AJX236" s="1"/>
      <c r="AJY236" s="1"/>
      <c r="AJZ236" s="1"/>
      <c r="AKA236" s="1"/>
      <c r="AKB236" s="1"/>
      <c r="AKC236" s="1"/>
      <c r="AKD236" s="1"/>
      <c r="AKE236" s="1"/>
      <c r="AKF236" s="1"/>
      <c r="AKG236" s="1"/>
      <c r="AKH236" s="1"/>
      <c r="AKI236" s="1"/>
      <c r="AKJ236" s="1"/>
      <c r="AKK236" s="1"/>
      <c r="AKL236" s="1"/>
      <c r="AKM236" s="1"/>
      <c r="AKN236" s="1"/>
      <c r="AKO236" s="1"/>
      <c r="AKP236" s="1"/>
      <c r="AKQ236" s="1"/>
      <c r="AKR236" s="1"/>
      <c r="AKS236" s="1"/>
      <c r="AKT236" s="1"/>
      <c r="AKU236" s="1"/>
      <c r="AKV236" s="1"/>
      <c r="AKW236" s="1"/>
      <c r="AKX236" s="1"/>
      <c r="AKY236" s="1"/>
      <c r="AKZ236" s="1"/>
      <c r="ALA236" s="1"/>
      <c r="ALB236" s="1"/>
      <c r="ALC236" s="1"/>
      <c r="ALD236" s="1"/>
      <c r="ALE236" s="1"/>
      <c r="ALF236" s="1"/>
      <c r="ALG236" s="1"/>
      <c r="ALH236" s="1"/>
      <c r="ALI236" s="1"/>
      <c r="ALJ236" s="1"/>
      <c r="ALK236" s="1"/>
      <c r="ALL236" s="1"/>
      <c r="ALM236" s="1"/>
      <c r="ALN236" s="1"/>
      <c r="ALO236" s="1"/>
      <c r="ALP236" s="1"/>
      <c r="ALQ236" s="1"/>
      <c r="ALR236" s="1"/>
      <c r="ALS236" s="1"/>
      <c r="ALT236" s="1"/>
      <c r="ALU236" s="1"/>
      <c r="ALV236" s="1"/>
      <c r="ALW236" s="1"/>
      <c r="ALX236" s="1"/>
      <c r="ALY236" s="1"/>
      <c r="ALZ236" s="1"/>
      <c r="AMA236" s="1"/>
      <c r="AMB236" s="1"/>
      <c r="AMC236" s="1"/>
      <c r="AMD236" s="1"/>
      <c r="AME236" s="1"/>
      <c r="AMF236" s="1"/>
      <c r="AMG236" s="1"/>
      <c r="AMH236" s="1"/>
      <c r="AMI236" s="1"/>
      <c r="AMJ236" s="1"/>
      <c r="AMK236" s="1"/>
      <c r="AML236" s="1"/>
      <c r="AMM236" s="1"/>
      <c r="AMN236" s="1"/>
      <c r="AMO236" s="1"/>
      <c r="AMP236" s="1"/>
      <c r="AMQ236" s="1"/>
      <c r="AMR236" s="1"/>
      <c r="AMS236" s="1"/>
      <c r="AMT236" s="1"/>
      <c r="AMU236" s="1"/>
      <c r="AMV236" s="1"/>
      <c r="AMW236" s="1"/>
      <c r="AMX236" s="1"/>
      <c r="AMY236" s="1"/>
      <c r="AMZ236" s="1"/>
      <c r="ANA236" s="1"/>
      <c r="ANB236" s="1"/>
      <c r="ANC236" s="1"/>
      <c r="AND236" s="1"/>
      <c r="ANE236" s="1"/>
      <c r="ANF236" s="1"/>
      <c r="ANG236" s="1"/>
      <c r="ANH236" s="1"/>
      <c r="ANI236" s="1"/>
      <c r="ANJ236" s="1"/>
      <c r="ANK236" s="1"/>
      <c r="ANL236" s="1"/>
      <c r="ANM236" s="1"/>
      <c r="ANN236" s="1"/>
      <c r="ANO236" s="1"/>
      <c r="ANP236" s="1"/>
      <c r="ANQ236" s="1"/>
      <c r="ANR236" s="1"/>
      <c r="ANS236" s="1"/>
      <c r="ANT236" s="1"/>
      <c r="ANU236" s="1"/>
      <c r="ANV236" s="1"/>
      <c r="ANW236" s="1"/>
      <c r="ANX236" s="1"/>
      <c r="ANY236" s="1"/>
      <c r="ANZ236" s="1"/>
      <c r="AOA236" s="1"/>
      <c r="AOB236" s="1"/>
      <c r="AOC236" s="1"/>
      <c r="AOD236" s="1"/>
      <c r="AOE236" s="1"/>
      <c r="AOF236" s="1"/>
      <c r="AOG236" s="1"/>
      <c r="AOH236" s="1"/>
      <c r="AOI236" s="1"/>
      <c r="AOJ236" s="1"/>
      <c r="AOK236" s="1"/>
      <c r="AOL236" s="1"/>
      <c r="AOM236" s="1"/>
      <c r="AON236" s="1"/>
      <c r="AOO236" s="1"/>
      <c r="AOP236" s="1"/>
      <c r="AOQ236" s="1"/>
      <c r="AOR236" s="1"/>
      <c r="AOS236" s="1"/>
      <c r="AOT236" s="1"/>
      <c r="AOU236" s="1"/>
      <c r="AOV236" s="1"/>
      <c r="AOW236" s="1"/>
      <c r="AOX236" s="1"/>
      <c r="AOY236" s="1"/>
      <c r="AOZ236" s="1"/>
      <c r="APA236" s="1"/>
      <c r="APB236" s="1"/>
      <c r="APC236" s="1"/>
      <c r="APD236" s="1"/>
      <c r="APE236" s="1"/>
      <c r="APF236" s="1"/>
      <c r="APG236" s="1"/>
      <c r="APH236" s="1"/>
      <c r="API236" s="1"/>
      <c r="APJ236" s="1"/>
      <c r="APK236" s="1"/>
      <c r="APL236" s="1"/>
      <c r="APM236" s="1"/>
      <c r="APN236" s="1"/>
      <c r="APO236" s="1"/>
      <c r="APP236" s="1"/>
      <c r="APQ236" s="1"/>
      <c r="APR236" s="1"/>
      <c r="APS236" s="1"/>
      <c r="APT236" s="1"/>
      <c r="APU236" s="1"/>
      <c r="APV236" s="1"/>
      <c r="APW236" s="1"/>
      <c r="APX236" s="1"/>
      <c r="APY236" s="1"/>
      <c r="APZ236" s="1"/>
      <c r="AQA236" s="1"/>
      <c r="AQB236" s="1"/>
      <c r="AQC236" s="1"/>
      <c r="AQD236" s="1"/>
      <c r="AQE236" s="1"/>
      <c r="AQF236" s="1"/>
      <c r="AQG236" s="1"/>
      <c r="AQH236" s="1"/>
      <c r="AQI236" s="1"/>
      <c r="AQJ236" s="1"/>
      <c r="AQK236" s="1"/>
      <c r="AQL236" s="1"/>
      <c r="AQM236" s="1"/>
      <c r="AQN236" s="1"/>
      <c r="AQO236" s="1"/>
      <c r="AQP236" s="1"/>
      <c r="AQQ236" s="1"/>
      <c r="AQR236" s="1"/>
      <c r="AQS236" s="1"/>
      <c r="AQT236" s="1"/>
      <c r="AQU236" s="1"/>
      <c r="AQV236" s="1"/>
      <c r="AQW236" s="1"/>
      <c r="AQX236" s="1"/>
      <c r="AQY236" s="1"/>
      <c r="AQZ236" s="1"/>
      <c r="ARA236" s="1"/>
      <c r="ARB236" s="1"/>
      <c r="ARC236" s="1"/>
      <c r="ARD236" s="1"/>
      <c r="ARE236" s="1"/>
      <c r="ARF236" s="1"/>
      <c r="ARG236" s="1"/>
      <c r="ARH236" s="1"/>
      <c r="ARI236" s="1"/>
      <c r="ARJ236" s="1"/>
      <c r="ARK236" s="1"/>
      <c r="ARL236" s="1"/>
      <c r="ARM236" s="1"/>
      <c r="ARN236" s="1"/>
      <c r="ARO236" s="1"/>
      <c r="ARP236" s="1"/>
      <c r="ARQ236" s="1"/>
      <c r="ARR236" s="1"/>
      <c r="ARS236" s="1"/>
      <c r="ART236" s="1"/>
      <c r="ARU236" s="1"/>
      <c r="ARV236" s="1"/>
      <c r="ARW236" s="1"/>
      <c r="ARX236" s="1"/>
      <c r="ARY236" s="1"/>
      <c r="ARZ236" s="1"/>
      <c r="ASA236" s="1"/>
      <c r="ASB236" s="1"/>
      <c r="ASC236" s="1"/>
      <c r="ASD236" s="1"/>
      <c r="ASE236" s="1"/>
      <c r="ASF236" s="1"/>
      <c r="ASG236" s="1"/>
      <c r="ASH236" s="1"/>
      <c r="ASI236" s="1"/>
      <c r="ASJ236" s="1"/>
      <c r="ASK236" s="1"/>
      <c r="ASL236" s="1"/>
      <c r="ASM236" s="1"/>
      <c r="ASN236" s="1"/>
      <c r="ASO236" s="1"/>
      <c r="ASP236" s="1"/>
      <c r="ASQ236" s="1"/>
      <c r="ASR236" s="1"/>
      <c r="ASS236" s="1"/>
      <c r="AST236" s="1"/>
      <c r="ASU236" s="1"/>
      <c r="ASV236" s="1"/>
      <c r="ASW236" s="1"/>
      <c r="ASX236" s="1"/>
      <c r="ASY236" s="1"/>
      <c r="ASZ236" s="1"/>
      <c r="ATA236" s="1"/>
      <c r="ATB236" s="1"/>
      <c r="ATC236" s="1"/>
      <c r="ATD236" s="1"/>
      <c r="ATE236" s="1"/>
      <c r="ATF236" s="1"/>
      <c r="ATG236" s="1"/>
      <c r="ATH236" s="1"/>
      <c r="ATI236" s="1"/>
      <c r="ATJ236" s="1"/>
      <c r="ATK236" s="1"/>
      <c r="ATL236" s="1"/>
      <c r="ATM236" s="1"/>
      <c r="ATN236" s="1"/>
      <c r="ATO236" s="1"/>
      <c r="ATP236" s="1"/>
      <c r="ATQ236" s="1"/>
      <c r="ATR236" s="1"/>
      <c r="ATS236" s="1"/>
      <c r="ATT236" s="1"/>
      <c r="ATU236" s="1"/>
      <c r="ATV236" s="1"/>
      <c r="ATW236" s="1"/>
      <c r="ATX236" s="1"/>
      <c r="ATY236" s="1"/>
      <c r="ATZ236" s="1"/>
      <c r="AUA236" s="1"/>
      <c r="AUB236" s="1"/>
      <c r="AUC236" s="1"/>
      <c r="AUD236" s="1"/>
      <c r="AUE236" s="1"/>
      <c r="AUF236" s="1"/>
      <c r="AUG236" s="1"/>
      <c r="AUH236" s="1"/>
      <c r="AUI236" s="1"/>
      <c r="AUJ236" s="1"/>
      <c r="AUK236" s="1"/>
    </row>
    <row r="237" spans="1:1233" s="519" customFormat="1" ht="14.25">
      <c r="A237" s="53"/>
      <c r="B237" s="95" t="str">
        <f>IF('Client Info'!$D$134="Yes",'Client Info'!$D$61,"N/A")</f>
        <v>N/A</v>
      </c>
      <c r="C237" s="96" t="str">
        <f>IF(B237="ISO 9001",'Client Info'!$B134,"N/A")</f>
        <v>N/A</v>
      </c>
      <c r="D237" s="180"/>
      <c r="E237" s="843">
        <f>'Effective Employees'!F223</f>
        <v>0</v>
      </c>
      <c r="F237" s="831"/>
      <c r="G237" s="832">
        <f>BV$345</f>
        <v>0</v>
      </c>
      <c r="H237" s="832">
        <f ca="1">(1/3)*BV345*T237*V237*X237*Z237</f>
        <v>0</v>
      </c>
      <c r="I237" s="832">
        <f ca="1">(2/3)*BV345*T237*V237*X237*Z237</f>
        <v>0</v>
      </c>
      <c r="J237" s="832" t="e">
        <f ca="1">BV346*T237*V237*X237*Z237/$AA$10</f>
        <v>#N/A</v>
      </c>
      <c r="K237" s="832">
        <f>IF($K$19="",0,BV346*T237*V237*X237*Z237/$AA$10)</f>
        <v>0</v>
      </c>
      <c r="L237" s="832">
        <f>IF($L$19="",0,BV346*T237*V237*X237*Z237/$AA$10)</f>
        <v>0</v>
      </c>
      <c r="M237" s="833" t="e">
        <f ca="1">IF($M$19="",0,BV346*T237*V237*X237*Z237/$AA$10)</f>
        <v>#N/A</v>
      </c>
      <c r="N237" s="844" t="e">
        <f ca="1">BV346*T237*V237*X237*Z237/$AA$10</f>
        <v>#N/A</v>
      </c>
      <c r="O237" s="436">
        <f ca="1">BV347*T237*V237*X237*Z237</f>
        <v>0</v>
      </c>
      <c r="P237" s="53"/>
      <c r="Q237" s="53"/>
      <c r="R237" s="67"/>
      <c r="S237" s="702">
        <f>1</f>
        <v>1</v>
      </c>
      <c r="T237" s="702">
        <f t="shared" si="142"/>
        <v>1</v>
      </c>
      <c r="U237" s="703">
        <f ca="1">'Adjustment Factors'!AA582</f>
        <v>0</v>
      </c>
      <c r="V237" s="704">
        <f t="shared" ca="1" si="143"/>
        <v>1</v>
      </c>
      <c r="W237" s="705">
        <f>-'Client Info'!$C$55/100</f>
        <v>0</v>
      </c>
      <c r="X237" s="705">
        <f t="shared" si="144"/>
        <v>1</v>
      </c>
      <c r="Y237" s="705">
        <f>IF(Overview!$C$13="Yes",1,0)</f>
        <v>0</v>
      </c>
      <c r="Z237" s="705">
        <f>IF(Y237=1,IF('Integrated Reduction'!$C$29="",1,('Integrated Reduction'!$C$29/100+1)),1)</f>
        <v>1</v>
      </c>
      <c r="AA237" s="705">
        <f>IF(Sampling!F245="Yes",1,0)</f>
        <v>0</v>
      </c>
      <c r="AB237" s="705">
        <f>IF(Sampling!L245="Yes",1,0)</f>
        <v>0</v>
      </c>
      <c r="AC237" s="705">
        <f>IF(Sampling!G245="Yes",1,0)</f>
        <v>0</v>
      </c>
      <c r="AD237" s="705">
        <f>IF(Sampling!H245="Yes",1,0)</f>
        <v>0</v>
      </c>
      <c r="AE237" s="705">
        <f>IF(Sampling!I245="Yes",1,0)</f>
        <v>0</v>
      </c>
      <c r="AF237" s="705">
        <f>IF(Sampling!J245="Yes",1,0)</f>
        <v>0</v>
      </c>
      <c r="AG237" s="706">
        <f>IF(Sampling!K245="Yes",1,0)</f>
        <v>0</v>
      </c>
      <c r="AH237" s="790">
        <f t="shared" ca="1" si="155"/>
        <v>0</v>
      </c>
      <c r="AI237" s="790">
        <f t="shared" ca="1" si="150"/>
        <v>0</v>
      </c>
      <c r="AJ237" s="790" t="e">
        <f t="shared" ca="1" si="14"/>
        <v>#N/A</v>
      </c>
      <c r="AK237" s="790">
        <f t="shared" si="151"/>
        <v>0</v>
      </c>
      <c r="AL237" s="790">
        <f t="shared" si="152"/>
        <v>0</v>
      </c>
      <c r="AM237" s="790" t="e">
        <f t="shared" ca="1" si="153"/>
        <v>#N/A</v>
      </c>
      <c r="AN237" s="790" t="e">
        <f t="shared" ca="1" si="154"/>
        <v>#N/A</v>
      </c>
      <c r="AO237" s="790">
        <f t="shared" ca="1" si="156"/>
        <v>0</v>
      </c>
      <c r="AP237" s="790">
        <f t="shared" ca="1" si="157"/>
        <v>0</v>
      </c>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c r="ADD237" s="1"/>
      <c r="ADE237" s="1"/>
      <c r="ADF237" s="1"/>
      <c r="ADG237" s="1"/>
      <c r="ADH237" s="1"/>
      <c r="ADI237" s="1"/>
      <c r="ADJ237" s="1"/>
      <c r="ADK237" s="1"/>
      <c r="ADL237" s="1"/>
      <c r="ADM237" s="1"/>
      <c r="ADN237" s="1"/>
      <c r="ADO237" s="1"/>
      <c r="ADP237" s="1"/>
      <c r="ADQ237" s="1"/>
      <c r="ADR237" s="1"/>
      <c r="ADS237" s="1"/>
      <c r="ADT237" s="1"/>
      <c r="ADU237" s="1"/>
      <c r="ADV237" s="1"/>
      <c r="ADW237" s="1"/>
      <c r="ADX237" s="1"/>
      <c r="ADY237" s="1"/>
      <c r="ADZ237" s="1"/>
      <c r="AEA237" s="1"/>
      <c r="AEB237" s="1"/>
      <c r="AEC237" s="1"/>
      <c r="AED237" s="1"/>
      <c r="AEE237" s="1"/>
      <c r="AEF237" s="1"/>
      <c r="AEG237" s="1"/>
      <c r="AEH237" s="1"/>
      <c r="AEI237" s="1"/>
      <c r="AEJ237" s="1"/>
      <c r="AEK237" s="1"/>
      <c r="AEL237" s="1"/>
      <c r="AEM237" s="1"/>
      <c r="AEN237" s="1"/>
      <c r="AEO237" s="1"/>
      <c r="AEP237" s="1"/>
      <c r="AEQ237" s="1"/>
      <c r="AER237" s="1"/>
      <c r="AES237" s="1"/>
      <c r="AET237" s="1"/>
      <c r="AEU237" s="1"/>
      <c r="AEV237" s="1"/>
      <c r="AEW237" s="1"/>
      <c r="AEX237" s="1"/>
      <c r="AEY237" s="1"/>
      <c r="AEZ237" s="1"/>
      <c r="AFA237" s="1"/>
      <c r="AFB237" s="1"/>
      <c r="AFC237" s="1"/>
      <c r="AFD237" s="1"/>
      <c r="AFE237" s="1"/>
      <c r="AFF237" s="1"/>
      <c r="AFG237" s="1"/>
      <c r="AFH237" s="1"/>
      <c r="AFI237" s="1"/>
      <c r="AFJ237" s="1"/>
      <c r="AFK237" s="1"/>
      <c r="AFL237" s="1"/>
      <c r="AFM237" s="1"/>
      <c r="AFN237" s="1"/>
      <c r="AFO237" s="1"/>
      <c r="AFP237" s="1"/>
      <c r="AFQ237" s="1"/>
      <c r="AFR237" s="1"/>
      <c r="AFS237" s="1"/>
      <c r="AFT237" s="1"/>
      <c r="AFU237" s="1"/>
      <c r="AFV237" s="1"/>
      <c r="AFW237" s="1"/>
      <c r="AFX237" s="1"/>
      <c r="AFY237" s="1"/>
      <c r="AFZ237" s="1"/>
      <c r="AGA237" s="1"/>
      <c r="AGB237" s="1"/>
      <c r="AGC237" s="1"/>
      <c r="AGD237" s="1"/>
      <c r="AGE237" s="1"/>
      <c r="AGF237" s="1"/>
      <c r="AGG237" s="1"/>
      <c r="AGH237" s="1"/>
      <c r="AGI237" s="1"/>
      <c r="AGJ237" s="1"/>
      <c r="AGK237" s="1"/>
      <c r="AGL237" s="1"/>
      <c r="AGM237" s="1"/>
      <c r="AGN237" s="1"/>
      <c r="AGO237" s="1"/>
      <c r="AGP237" s="1"/>
      <c r="AGQ237" s="1"/>
      <c r="AGR237" s="1"/>
      <c r="AGS237" s="1"/>
      <c r="AGT237" s="1"/>
      <c r="AGU237" s="1"/>
      <c r="AGV237" s="1"/>
      <c r="AGW237" s="1"/>
      <c r="AGX237" s="1"/>
      <c r="AGY237" s="1"/>
      <c r="AGZ237" s="1"/>
      <c r="AHA237" s="1"/>
      <c r="AHB237" s="1"/>
      <c r="AHC237" s="1"/>
      <c r="AHD237" s="1"/>
      <c r="AHE237" s="1"/>
      <c r="AHF237" s="1"/>
      <c r="AHG237" s="1"/>
      <c r="AHH237" s="1"/>
      <c r="AHI237" s="1"/>
      <c r="AHJ237" s="1"/>
      <c r="AHK237" s="1"/>
      <c r="AHL237" s="1"/>
      <c r="AHM237" s="1"/>
      <c r="AHN237" s="1"/>
      <c r="AHO237" s="1"/>
      <c r="AHP237" s="1"/>
      <c r="AHQ237" s="1"/>
      <c r="AHR237" s="1"/>
      <c r="AHS237" s="1"/>
      <c r="AHT237" s="1"/>
      <c r="AHU237" s="1"/>
      <c r="AHV237" s="1"/>
      <c r="AHW237" s="1"/>
      <c r="AHX237" s="1"/>
      <c r="AHY237" s="1"/>
      <c r="AHZ237" s="1"/>
      <c r="AIA237" s="1"/>
      <c r="AIB237" s="1"/>
      <c r="AIC237" s="1"/>
      <c r="AID237" s="1"/>
      <c r="AIE237" s="1"/>
      <c r="AIF237" s="1"/>
      <c r="AIG237" s="1"/>
      <c r="AIH237" s="1"/>
      <c r="AII237" s="1"/>
      <c r="AIJ237" s="1"/>
      <c r="AIK237" s="1"/>
      <c r="AIL237" s="1"/>
      <c r="AIM237" s="1"/>
      <c r="AIN237" s="1"/>
      <c r="AIO237" s="1"/>
      <c r="AIP237" s="1"/>
      <c r="AIQ237" s="1"/>
      <c r="AIR237" s="1"/>
      <c r="AIS237" s="1"/>
      <c r="AIT237" s="1"/>
      <c r="AIU237" s="1"/>
      <c r="AIV237" s="1"/>
      <c r="AIW237" s="1"/>
      <c r="AIX237" s="1"/>
      <c r="AIY237" s="1"/>
      <c r="AIZ237" s="1"/>
      <c r="AJA237" s="1"/>
      <c r="AJB237" s="1"/>
      <c r="AJC237" s="1"/>
      <c r="AJD237" s="1"/>
      <c r="AJE237" s="1"/>
      <c r="AJF237" s="1"/>
      <c r="AJG237" s="1"/>
      <c r="AJH237" s="1"/>
      <c r="AJI237" s="1"/>
      <c r="AJJ237" s="1"/>
      <c r="AJK237" s="1"/>
      <c r="AJL237" s="1"/>
      <c r="AJM237" s="1"/>
      <c r="AJN237" s="1"/>
      <c r="AJO237" s="1"/>
      <c r="AJP237" s="1"/>
      <c r="AJQ237" s="1"/>
      <c r="AJR237" s="1"/>
      <c r="AJS237" s="1"/>
      <c r="AJT237" s="1"/>
      <c r="AJU237" s="1"/>
      <c r="AJV237" s="1"/>
      <c r="AJW237" s="1"/>
      <c r="AJX237" s="1"/>
      <c r="AJY237" s="1"/>
      <c r="AJZ237" s="1"/>
      <c r="AKA237" s="1"/>
      <c r="AKB237" s="1"/>
      <c r="AKC237" s="1"/>
      <c r="AKD237" s="1"/>
      <c r="AKE237" s="1"/>
      <c r="AKF237" s="1"/>
      <c r="AKG237" s="1"/>
      <c r="AKH237" s="1"/>
      <c r="AKI237" s="1"/>
      <c r="AKJ237" s="1"/>
      <c r="AKK237" s="1"/>
      <c r="AKL237" s="1"/>
      <c r="AKM237" s="1"/>
      <c r="AKN237" s="1"/>
      <c r="AKO237" s="1"/>
      <c r="AKP237" s="1"/>
      <c r="AKQ237" s="1"/>
      <c r="AKR237" s="1"/>
      <c r="AKS237" s="1"/>
      <c r="AKT237" s="1"/>
      <c r="AKU237" s="1"/>
      <c r="AKV237" s="1"/>
      <c r="AKW237" s="1"/>
      <c r="AKX237" s="1"/>
      <c r="AKY237" s="1"/>
      <c r="AKZ237" s="1"/>
      <c r="ALA237" s="1"/>
      <c r="ALB237" s="1"/>
      <c r="ALC237" s="1"/>
      <c r="ALD237" s="1"/>
      <c r="ALE237" s="1"/>
      <c r="ALF237" s="1"/>
      <c r="ALG237" s="1"/>
      <c r="ALH237" s="1"/>
      <c r="ALI237" s="1"/>
      <c r="ALJ237" s="1"/>
      <c r="ALK237" s="1"/>
      <c r="ALL237" s="1"/>
      <c r="ALM237" s="1"/>
      <c r="ALN237" s="1"/>
      <c r="ALO237" s="1"/>
      <c r="ALP237" s="1"/>
      <c r="ALQ237" s="1"/>
      <c r="ALR237" s="1"/>
      <c r="ALS237" s="1"/>
      <c r="ALT237" s="1"/>
      <c r="ALU237" s="1"/>
      <c r="ALV237" s="1"/>
      <c r="ALW237" s="1"/>
      <c r="ALX237" s="1"/>
      <c r="ALY237" s="1"/>
      <c r="ALZ237" s="1"/>
      <c r="AMA237" s="1"/>
      <c r="AMB237" s="1"/>
      <c r="AMC237" s="1"/>
      <c r="AMD237" s="1"/>
      <c r="AME237" s="1"/>
      <c r="AMF237" s="1"/>
      <c r="AMG237" s="1"/>
      <c r="AMH237" s="1"/>
      <c r="AMI237" s="1"/>
      <c r="AMJ237" s="1"/>
      <c r="AMK237" s="1"/>
      <c r="AML237" s="1"/>
      <c r="AMM237" s="1"/>
      <c r="AMN237" s="1"/>
      <c r="AMO237" s="1"/>
      <c r="AMP237" s="1"/>
      <c r="AMQ237" s="1"/>
      <c r="AMR237" s="1"/>
      <c r="AMS237" s="1"/>
      <c r="AMT237" s="1"/>
      <c r="AMU237" s="1"/>
      <c r="AMV237" s="1"/>
      <c r="AMW237" s="1"/>
      <c r="AMX237" s="1"/>
      <c r="AMY237" s="1"/>
      <c r="AMZ237" s="1"/>
      <c r="ANA237" s="1"/>
      <c r="ANB237" s="1"/>
      <c r="ANC237" s="1"/>
      <c r="AND237" s="1"/>
      <c r="ANE237" s="1"/>
      <c r="ANF237" s="1"/>
      <c r="ANG237" s="1"/>
      <c r="ANH237" s="1"/>
      <c r="ANI237" s="1"/>
      <c r="ANJ237" s="1"/>
      <c r="ANK237" s="1"/>
      <c r="ANL237" s="1"/>
      <c r="ANM237" s="1"/>
      <c r="ANN237" s="1"/>
      <c r="ANO237" s="1"/>
      <c r="ANP237" s="1"/>
      <c r="ANQ237" s="1"/>
      <c r="ANR237" s="1"/>
      <c r="ANS237" s="1"/>
      <c r="ANT237" s="1"/>
      <c r="ANU237" s="1"/>
      <c r="ANV237" s="1"/>
      <c r="ANW237" s="1"/>
      <c r="ANX237" s="1"/>
      <c r="ANY237" s="1"/>
      <c r="ANZ237" s="1"/>
      <c r="AOA237" s="1"/>
      <c r="AOB237" s="1"/>
      <c r="AOC237" s="1"/>
      <c r="AOD237" s="1"/>
      <c r="AOE237" s="1"/>
      <c r="AOF237" s="1"/>
      <c r="AOG237" s="1"/>
      <c r="AOH237" s="1"/>
      <c r="AOI237" s="1"/>
      <c r="AOJ237" s="1"/>
      <c r="AOK237" s="1"/>
      <c r="AOL237" s="1"/>
      <c r="AOM237" s="1"/>
      <c r="AON237" s="1"/>
      <c r="AOO237" s="1"/>
      <c r="AOP237" s="1"/>
      <c r="AOQ237" s="1"/>
      <c r="AOR237" s="1"/>
      <c r="AOS237" s="1"/>
      <c r="AOT237" s="1"/>
      <c r="AOU237" s="1"/>
      <c r="AOV237" s="1"/>
      <c r="AOW237" s="1"/>
      <c r="AOX237" s="1"/>
      <c r="AOY237" s="1"/>
      <c r="AOZ237" s="1"/>
      <c r="APA237" s="1"/>
      <c r="APB237" s="1"/>
      <c r="APC237" s="1"/>
      <c r="APD237" s="1"/>
      <c r="APE237" s="1"/>
      <c r="APF237" s="1"/>
      <c r="APG237" s="1"/>
      <c r="APH237" s="1"/>
      <c r="API237" s="1"/>
      <c r="APJ237" s="1"/>
      <c r="APK237" s="1"/>
      <c r="APL237" s="1"/>
      <c r="APM237" s="1"/>
      <c r="APN237" s="1"/>
      <c r="APO237" s="1"/>
      <c r="APP237" s="1"/>
      <c r="APQ237" s="1"/>
      <c r="APR237" s="1"/>
      <c r="APS237" s="1"/>
      <c r="APT237" s="1"/>
      <c r="APU237" s="1"/>
      <c r="APV237" s="1"/>
      <c r="APW237" s="1"/>
      <c r="APX237" s="1"/>
      <c r="APY237" s="1"/>
      <c r="APZ237" s="1"/>
      <c r="AQA237" s="1"/>
      <c r="AQB237" s="1"/>
      <c r="AQC237" s="1"/>
      <c r="AQD237" s="1"/>
      <c r="AQE237" s="1"/>
      <c r="AQF237" s="1"/>
      <c r="AQG237" s="1"/>
      <c r="AQH237" s="1"/>
      <c r="AQI237" s="1"/>
      <c r="AQJ237" s="1"/>
      <c r="AQK237" s="1"/>
      <c r="AQL237" s="1"/>
      <c r="AQM237" s="1"/>
      <c r="AQN237" s="1"/>
      <c r="AQO237" s="1"/>
      <c r="AQP237" s="1"/>
      <c r="AQQ237" s="1"/>
      <c r="AQR237" s="1"/>
      <c r="AQS237" s="1"/>
      <c r="AQT237" s="1"/>
      <c r="AQU237" s="1"/>
      <c r="AQV237" s="1"/>
      <c r="AQW237" s="1"/>
      <c r="AQX237" s="1"/>
      <c r="AQY237" s="1"/>
      <c r="AQZ237" s="1"/>
      <c r="ARA237" s="1"/>
      <c r="ARB237" s="1"/>
      <c r="ARC237" s="1"/>
      <c r="ARD237" s="1"/>
      <c r="ARE237" s="1"/>
      <c r="ARF237" s="1"/>
      <c r="ARG237" s="1"/>
      <c r="ARH237" s="1"/>
      <c r="ARI237" s="1"/>
      <c r="ARJ237" s="1"/>
      <c r="ARK237" s="1"/>
      <c r="ARL237" s="1"/>
      <c r="ARM237" s="1"/>
      <c r="ARN237" s="1"/>
      <c r="ARO237" s="1"/>
      <c r="ARP237" s="1"/>
      <c r="ARQ237" s="1"/>
      <c r="ARR237" s="1"/>
      <c r="ARS237" s="1"/>
      <c r="ART237" s="1"/>
      <c r="ARU237" s="1"/>
      <c r="ARV237" s="1"/>
      <c r="ARW237" s="1"/>
      <c r="ARX237" s="1"/>
      <c r="ARY237" s="1"/>
      <c r="ARZ237" s="1"/>
      <c r="ASA237" s="1"/>
      <c r="ASB237" s="1"/>
      <c r="ASC237" s="1"/>
      <c r="ASD237" s="1"/>
      <c r="ASE237" s="1"/>
      <c r="ASF237" s="1"/>
      <c r="ASG237" s="1"/>
      <c r="ASH237" s="1"/>
      <c r="ASI237" s="1"/>
      <c r="ASJ237" s="1"/>
      <c r="ASK237" s="1"/>
      <c r="ASL237" s="1"/>
      <c r="ASM237" s="1"/>
      <c r="ASN237" s="1"/>
      <c r="ASO237" s="1"/>
      <c r="ASP237" s="1"/>
      <c r="ASQ237" s="1"/>
      <c r="ASR237" s="1"/>
      <c r="ASS237" s="1"/>
      <c r="AST237" s="1"/>
      <c r="ASU237" s="1"/>
      <c r="ASV237" s="1"/>
      <c r="ASW237" s="1"/>
      <c r="ASX237" s="1"/>
      <c r="ASY237" s="1"/>
      <c r="ASZ237" s="1"/>
      <c r="ATA237" s="1"/>
      <c r="ATB237" s="1"/>
      <c r="ATC237" s="1"/>
      <c r="ATD237" s="1"/>
      <c r="ATE237" s="1"/>
      <c r="ATF237" s="1"/>
      <c r="ATG237" s="1"/>
      <c r="ATH237" s="1"/>
      <c r="ATI237" s="1"/>
      <c r="ATJ237" s="1"/>
      <c r="ATK237" s="1"/>
      <c r="ATL237" s="1"/>
      <c r="ATM237" s="1"/>
      <c r="ATN237" s="1"/>
      <c r="ATO237" s="1"/>
      <c r="ATP237" s="1"/>
      <c r="ATQ237" s="1"/>
      <c r="ATR237" s="1"/>
      <c r="ATS237" s="1"/>
      <c r="ATT237" s="1"/>
      <c r="ATU237" s="1"/>
      <c r="ATV237" s="1"/>
      <c r="ATW237" s="1"/>
      <c r="ATX237" s="1"/>
      <c r="ATY237" s="1"/>
      <c r="ATZ237" s="1"/>
      <c r="AUA237" s="1"/>
      <c r="AUB237" s="1"/>
      <c r="AUC237" s="1"/>
      <c r="AUD237" s="1"/>
      <c r="AUE237" s="1"/>
      <c r="AUF237" s="1"/>
      <c r="AUG237" s="1"/>
      <c r="AUH237" s="1"/>
      <c r="AUI237" s="1"/>
      <c r="AUJ237" s="1"/>
      <c r="AUK237" s="1"/>
    </row>
    <row r="238" spans="1:1233" s="519" customFormat="1" ht="14.25">
      <c r="A238" s="53"/>
      <c r="B238" s="97" t="str">
        <f>IF('Client Info'!$E$134="Yes",'Client Info'!$E$61,"N/A")</f>
        <v>N/A</v>
      </c>
      <c r="C238" s="62" t="str">
        <f>IF(B238="ISO 14001",'Client Info'!$B134,"N/A")</f>
        <v>N/A</v>
      </c>
      <c r="D238" s="181"/>
      <c r="E238" s="834">
        <f>'Effective Employees'!F224</f>
        <v>0</v>
      </c>
      <c r="F238" s="831"/>
      <c r="G238" s="835">
        <f>BV$363</f>
        <v>0</v>
      </c>
      <c r="H238" s="835">
        <f ca="1">(1/3)*BV363*T238*V238*X238*Z238</f>
        <v>0</v>
      </c>
      <c r="I238" s="835">
        <f ca="1">(2/3)*BV363*T238*V238*X238*Z238</f>
        <v>0</v>
      </c>
      <c r="J238" s="835" t="e">
        <f ca="1">BV364*T238*V238*X238*Z238/$AA$10</f>
        <v>#N/A</v>
      </c>
      <c r="K238" s="835">
        <f>IF($K$19="",0,BV364*T238*V238*X238*Z238/$AA$10)</f>
        <v>0</v>
      </c>
      <c r="L238" s="835">
        <f>IF($L$19="",0,BV364*T238*V238*X238*Z238/$AA$10)</f>
        <v>0</v>
      </c>
      <c r="M238" s="836" t="e">
        <f ca="1">IF($M$19="",0,BV364*T238*V238*X238*Z238/$AA$10)</f>
        <v>#N/A</v>
      </c>
      <c r="N238" s="837" t="e">
        <f ca="1">BV364*T238*V238*X238*Z238/$AA$10</f>
        <v>#N/A</v>
      </c>
      <c r="O238" s="838">
        <f ca="1">BV365*T238*V238*X238*Z238</f>
        <v>0</v>
      </c>
      <c r="P238" s="53"/>
      <c r="Q238" s="53"/>
      <c r="R238" s="67"/>
      <c r="S238" s="386">
        <f>1</f>
        <v>1</v>
      </c>
      <c r="T238" s="386">
        <f t="shared" si="142"/>
        <v>1</v>
      </c>
      <c r="U238" s="707">
        <f ca="1">'Adjustment Factors'!AP582</f>
        <v>0</v>
      </c>
      <c r="V238" s="208">
        <f t="shared" ca="1" si="143"/>
        <v>1</v>
      </c>
      <c r="W238" s="67">
        <f>-'Client Info'!$C$55/100</f>
        <v>0</v>
      </c>
      <c r="X238" s="67">
        <f t="shared" si="144"/>
        <v>1</v>
      </c>
      <c r="Y238" s="67">
        <f>IF(Overview!$C$14="Yes",1,0)</f>
        <v>0</v>
      </c>
      <c r="Z238" s="67">
        <f>IF(Y238=1,IF('Integrated Reduction'!$C$29="",1,('Integrated Reduction'!$C$29/100+1)),1)</f>
        <v>1</v>
      </c>
      <c r="AA238" s="67">
        <f>IF(Sampling!F246="Yes",1,0)</f>
        <v>0</v>
      </c>
      <c r="AB238" s="67">
        <f>IF(Sampling!L246="Yes",1,0)</f>
        <v>0</v>
      </c>
      <c r="AC238" s="67">
        <f>IF(Sampling!G246="Yes",1,0)</f>
        <v>0</v>
      </c>
      <c r="AD238" s="67">
        <f>IF(Sampling!H246="Yes",1,0)</f>
        <v>0</v>
      </c>
      <c r="AE238" s="67">
        <f>IF(Sampling!I246="Yes",1,0)</f>
        <v>0</v>
      </c>
      <c r="AF238" s="67">
        <f>IF(Sampling!J246="Yes",1,0)</f>
        <v>0</v>
      </c>
      <c r="AG238" s="708">
        <f>IF(Sampling!K246="Yes",1,0)</f>
        <v>0</v>
      </c>
      <c r="AH238" s="791">
        <f t="shared" ca="1" si="155"/>
        <v>0</v>
      </c>
      <c r="AI238" s="791">
        <f t="shared" ca="1" si="150"/>
        <v>0</v>
      </c>
      <c r="AJ238" s="791" t="e">
        <f t="shared" ca="1" si="14"/>
        <v>#N/A</v>
      </c>
      <c r="AK238" s="791">
        <f t="shared" si="151"/>
        <v>0</v>
      </c>
      <c r="AL238" s="791">
        <f t="shared" si="152"/>
        <v>0</v>
      </c>
      <c r="AM238" s="791" t="e">
        <f t="shared" ca="1" si="153"/>
        <v>#N/A</v>
      </c>
      <c r="AN238" s="791" t="e">
        <f t="shared" ca="1" si="154"/>
        <v>#N/A</v>
      </c>
      <c r="AO238" s="791">
        <f t="shared" ca="1" si="156"/>
        <v>0</v>
      </c>
      <c r="AP238" s="791">
        <f t="shared" ca="1" si="157"/>
        <v>0</v>
      </c>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c r="ADD238" s="1"/>
      <c r="ADE238" s="1"/>
      <c r="ADF238" s="1"/>
      <c r="ADG238" s="1"/>
      <c r="ADH238" s="1"/>
      <c r="ADI238" s="1"/>
      <c r="ADJ238" s="1"/>
      <c r="ADK238" s="1"/>
      <c r="ADL238" s="1"/>
      <c r="ADM238" s="1"/>
      <c r="ADN238" s="1"/>
      <c r="ADO238" s="1"/>
      <c r="ADP238" s="1"/>
      <c r="ADQ238" s="1"/>
      <c r="ADR238" s="1"/>
      <c r="ADS238" s="1"/>
      <c r="ADT238" s="1"/>
      <c r="ADU238" s="1"/>
      <c r="ADV238" s="1"/>
      <c r="ADW238" s="1"/>
      <c r="ADX238" s="1"/>
      <c r="ADY238" s="1"/>
      <c r="ADZ238" s="1"/>
      <c r="AEA238" s="1"/>
      <c r="AEB238" s="1"/>
      <c r="AEC238" s="1"/>
      <c r="AED238" s="1"/>
      <c r="AEE238" s="1"/>
      <c r="AEF238" s="1"/>
      <c r="AEG238" s="1"/>
      <c r="AEH238" s="1"/>
      <c r="AEI238" s="1"/>
      <c r="AEJ238" s="1"/>
      <c r="AEK238" s="1"/>
      <c r="AEL238" s="1"/>
      <c r="AEM238" s="1"/>
      <c r="AEN238" s="1"/>
      <c r="AEO238" s="1"/>
      <c r="AEP238" s="1"/>
      <c r="AEQ238" s="1"/>
      <c r="AER238" s="1"/>
      <c r="AES238" s="1"/>
      <c r="AET238" s="1"/>
      <c r="AEU238" s="1"/>
      <c r="AEV238" s="1"/>
      <c r="AEW238" s="1"/>
      <c r="AEX238" s="1"/>
      <c r="AEY238" s="1"/>
      <c r="AEZ238" s="1"/>
      <c r="AFA238" s="1"/>
      <c r="AFB238" s="1"/>
      <c r="AFC238" s="1"/>
      <c r="AFD238" s="1"/>
      <c r="AFE238" s="1"/>
      <c r="AFF238" s="1"/>
      <c r="AFG238" s="1"/>
      <c r="AFH238" s="1"/>
      <c r="AFI238" s="1"/>
      <c r="AFJ238" s="1"/>
      <c r="AFK238" s="1"/>
      <c r="AFL238" s="1"/>
      <c r="AFM238" s="1"/>
      <c r="AFN238" s="1"/>
      <c r="AFO238" s="1"/>
      <c r="AFP238" s="1"/>
      <c r="AFQ238" s="1"/>
      <c r="AFR238" s="1"/>
      <c r="AFS238" s="1"/>
      <c r="AFT238" s="1"/>
      <c r="AFU238" s="1"/>
      <c r="AFV238" s="1"/>
      <c r="AFW238" s="1"/>
      <c r="AFX238" s="1"/>
      <c r="AFY238" s="1"/>
      <c r="AFZ238" s="1"/>
      <c r="AGA238" s="1"/>
      <c r="AGB238" s="1"/>
      <c r="AGC238" s="1"/>
      <c r="AGD238" s="1"/>
      <c r="AGE238" s="1"/>
      <c r="AGF238" s="1"/>
      <c r="AGG238" s="1"/>
      <c r="AGH238" s="1"/>
      <c r="AGI238" s="1"/>
      <c r="AGJ238" s="1"/>
      <c r="AGK238" s="1"/>
      <c r="AGL238" s="1"/>
      <c r="AGM238" s="1"/>
      <c r="AGN238" s="1"/>
      <c r="AGO238" s="1"/>
      <c r="AGP238" s="1"/>
      <c r="AGQ238" s="1"/>
      <c r="AGR238" s="1"/>
      <c r="AGS238" s="1"/>
      <c r="AGT238" s="1"/>
      <c r="AGU238" s="1"/>
      <c r="AGV238" s="1"/>
      <c r="AGW238" s="1"/>
      <c r="AGX238" s="1"/>
      <c r="AGY238" s="1"/>
      <c r="AGZ238" s="1"/>
      <c r="AHA238" s="1"/>
      <c r="AHB238" s="1"/>
      <c r="AHC238" s="1"/>
      <c r="AHD238" s="1"/>
      <c r="AHE238" s="1"/>
      <c r="AHF238" s="1"/>
      <c r="AHG238" s="1"/>
      <c r="AHH238" s="1"/>
      <c r="AHI238" s="1"/>
      <c r="AHJ238" s="1"/>
      <c r="AHK238" s="1"/>
      <c r="AHL238" s="1"/>
      <c r="AHM238" s="1"/>
      <c r="AHN238" s="1"/>
      <c r="AHO238" s="1"/>
      <c r="AHP238" s="1"/>
      <c r="AHQ238" s="1"/>
      <c r="AHR238" s="1"/>
      <c r="AHS238" s="1"/>
      <c r="AHT238" s="1"/>
      <c r="AHU238" s="1"/>
      <c r="AHV238" s="1"/>
      <c r="AHW238" s="1"/>
      <c r="AHX238" s="1"/>
      <c r="AHY238" s="1"/>
      <c r="AHZ238" s="1"/>
      <c r="AIA238" s="1"/>
      <c r="AIB238" s="1"/>
      <c r="AIC238" s="1"/>
      <c r="AID238" s="1"/>
      <c r="AIE238" s="1"/>
      <c r="AIF238" s="1"/>
      <c r="AIG238" s="1"/>
      <c r="AIH238" s="1"/>
      <c r="AII238" s="1"/>
      <c r="AIJ238" s="1"/>
      <c r="AIK238" s="1"/>
      <c r="AIL238" s="1"/>
      <c r="AIM238" s="1"/>
      <c r="AIN238" s="1"/>
      <c r="AIO238" s="1"/>
      <c r="AIP238" s="1"/>
      <c r="AIQ238" s="1"/>
      <c r="AIR238" s="1"/>
      <c r="AIS238" s="1"/>
      <c r="AIT238" s="1"/>
      <c r="AIU238" s="1"/>
      <c r="AIV238" s="1"/>
      <c r="AIW238" s="1"/>
      <c r="AIX238" s="1"/>
      <c r="AIY238" s="1"/>
      <c r="AIZ238" s="1"/>
      <c r="AJA238" s="1"/>
      <c r="AJB238" s="1"/>
      <c r="AJC238" s="1"/>
      <c r="AJD238" s="1"/>
      <c r="AJE238" s="1"/>
      <c r="AJF238" s="1"/>
      <c r="AJG238" s="1"/>
      <c r="AJH238" s="1"/>
      <c r="AJI238" s="1"/>
      <c r="AJJ238" s="1"/>
      <c r="AJK238" s="1"/>
      <c r="AJL238" s="1"/>
      <c r="AJM238" s="1"/>
      <c r="AJN238" s="1"/>
      <c r="AJO238" s="1"/>
      <c r="AJP238" s="1"/>
      <c r="AJQ238" s="1"/>
      <c r="AJR238" s="1"/>
      <c r="AJS238" s="1"/>
      <c r="AJT238" s="1"/>
      <c r="AJU238" s="1"/>
      <c r="AJV238" s="1"/>
      <c r="AJW238" s="1"/>
      <c r="AJX238" s="1"/>
      <c r="AJY238" s="1"/>
      <c r="AJZ238" s="1"/>
      <c r="AKA238" s="1"/>
      <c r="AKB238" s="1"/>
      <c r="AKC238" s="1"/>
      <c r="AKD238" s="1"/>
      <c r="AKE238" s="1"/>
      <c r="AKF238" s="1"/>
      <c r="AKG238" s="1"/>
      <c r="AKH238" s="1"/>
      <c r="AKI238" s="1"/>
      <c r="AKJ238" s="1"/>
      <c r="AKK238" s="1"/>
      <c r="AKL238" s="1"/>
      <c r="AKM238" s="1"/>
      <c r="AKN238" s="1"/>
      <c r="AKO238" s="1"/>
      <c r="AKP238" s="1"/>
      <c r="AKQ238" s="1"/>
      <c r="AKR238" s="1"/>
      <c r="AKS238" s="1"/>
      <c r="AKT238" s="1"/>
      <c r="AKU238" s="1"/>
      <c r="AKV238" s="1"/>
      <c r="AKW238" s="1"/>
      <c r="AKX238" s="1"/>
      <c r="AKY238" s="1"/>
      <c r="AKZ238" s="1"/>
      <c r="ALA238" s="1"/>
      <c r="ALB238" s="1"/>
      <c r="ALC238" s="1"/>
      <c r="ALD238" s="1"/>
      <c r="ALE238" s="1"/>
      <c r="ALF238" s="1"/>
      <c r="ALG238" s="1"/>
      <c r="ALH238" s="1"/>
      <c r="ALI238" s="1"/>
      <c r="ALJ238" s="1"/>
      <c r="ALK238" s="1"/>
      <c r="ALL238" s="1"/>
      <c r="ALM238" s="1"/>
      <c r="ALN238" s="1"/>
      <c r="ALO238" s="1"/>
      <c r="ALP238" s="1"/>
      <c r="ALQ238" s="1"/>
      <c r="ALR238" s="1"/>
      <c r="ALS238" s="1"/>
      <c r="ALT238" s="1"/>
      <c r="ALU238" s="1"/>
      <c r="ALV238" s="1"/>
      <c r="ALW238" s="1"/>
      <c r="ALX238" s="1"/>
      <c r="ALY238" s="1"/>
      <c r="ALZ238" s="1"/>
      <c r="AMA238" s="1"/>
      <c r="AMB238" s="1"/>
      <c r="AMC238" s="1"/>
      <c r="AMD238" s="1"/>
      <c r="AME238" s="1"/>
      <c r="AMF238" s="1"/>
      <c r="AMG238" s="1"/>
      <c r="AMH238" s="1"/>
      <c r="AMI238" s="1"/>
      <c r="AMJ238" s="1"/>
      <c r="AMK238" s="1"/>
      <c r="AML238" s="1"/>
      <c r="AMM238" s="1"/>
      <c r="AMN238" s="1"/>
      <c r="AMO238" s="1"/>
      <c r="AMP238" s="1"/>
      <c r="AMQ238" s="1"/>
      <c r="AMR238" s="1"/>
      <c r="AMS238" s="1"/>
      <c r="AMT238" s="1"/>
      <c r="AMU238" s="1"/>
      <c r="AMV238" s="1"/>
      <c r="AMW238" s="1"/>
      <c r="AMX238" s="1"/>
      <c r="AMY238" s="1"/>
      <c r="AMZ238" s="1"/>
      <c r="ANA238" s="1"/>
      <c r="ANB238" s="1"/>
      <c r="ANC238" s="1"/>
      <c r="AND238" s="1"/>
      <c r="ANE238" s="1"/>
      <c r="ANF238" s="1"/>
      <c r="ANG238" s="1"/>
      <c r="ANH238" s="1"/>
      <c r="ANI238" s="1"/>
      <c r="ANJ238" s="1"/>
      <c r="ANK238" s="1"/>
      <c r="ANL238" s="1"/>
      <c r="ANM238" s="1"/>
      <c r="ANN238" s="1"/>
      <c r="ANO238" s="1"/>
      <c r="ANP238" s="1"/>
      <c r="ANQ238" s="1"/>
      <c r="ANR238" s="1"/>
      <c r="ANS238" s="1"/>
      <c r="ANT238" s="1"/>
      <c r="ANU238" s="1"/>
      <c r="ANV238" s="1"/>
      <c r="ANW238" s="1"/>
      <c r="ANX238" s="1"/>
      <c r="ANY238" s="1"/>
      <c r="ANZ238" s="1"/>
      <c r="AOA238" s="1"/>
      <c r="AOB238" s="1"/>
      <c r="AOC238" s="1"/>
      <c r="AOD238" s="1"/>
      <c r="AOE238" s="1"/>
      <c r="AOF238" s="1"/>
      <c r="AOG238" s="1"/>
      <c r="AOH238" s="1"/>
      <c r="AOI238" s="1"/>
      <c r="AOJ238" s="1"/>
      <c r="AOK238" s="1"/>
      <c r="AOL238" s="1"/>
      <c r="AOM238" s="1"/>
      <c r="AON238" s="1"/>
      <c r="AOO238" s="1"/>
      <c r="AOP238" s="1"/>
      <c r="AOQ238" s="1"/>
      <c r="AOR238" s="1"/>
      <c r="AOS238" s="1"/>
      <c r="AOT238" s="1"/>
      <c r="AOU238" s="1"/>
      <c r="AOV238" s="1"/>
      <c r="AOW238" s="1"/>
      <c r="AOX238" s="1"/>
      <c r="AOY238" s="1"/>
      <c r="AOZ238" s="1"/>
      <c r="APA238" s="1"/>
      <c r="APB238" s="1"/>
      <c r="APC238" s="1"/>
      <c r="APD238" s="1"/>
      <c r="APE238" s="1"/>
      <c r="APF238" s="1"/>
      <c r="APG238" s="1"/>
      <c r="APH238" s="1"/>
      <c r="API238" s="1"/>
      <c r="APJ238" s="1"/>
      <c r="APK238" s="1"/>
      <c r="APL238" s="1"/>
      <c r="APM238" s="1"/>
      <c r="APN238" s="1"/>
      <c r="APO238" s="1"/>
      <c r="APP238" s="1"/>
      <c r="APQ238" s="1"/>
      <c r="APR238" s="1"/>
      <c r="APS238" s="1"/>
      <c r="APT238" s="1"/>
      <c r="APU238" s="1"/>
      <c r="APV238" s="1"/>
      <c r="APW238" s="1"/>
      <c r="APX238" s="1"/>
      <c r="APY238" s="1"/>
      <c r="APZ238" s="1"/>
      <c r="AQA238" s="1"/>
      <c r="AQB238" s="1"/>
      <c r="AQC238" s="1"/>
      <c r="AQD238" s="1"/>
      <c r="AQE238" s="1"/>
      <c r="AQF238" s="1"/>
      <c r="AQG238" s="1"/>
      <c r="AQH238" s="1"/>
      <c r="AQI238" s="1"/>
      <c r="AQJ238" s="1"/>
      <c r="AQK238" s="1"/>
      <c r="AQL238" s="1"/>
      <c r="AQM238" s="1"/>
      <c r="AQN238" s="1"/>
      <c r="AQO238" s="1"/>
      <c r="AQP238" s="1"/>
      <c r="AQQ238" s="1"/>
      <c r="AQR238" s="1"/>
      <c r="AQS238" s="1"/>
      <c r="AQT238" s="1"/>
      <c r="AQU238" s="1"/>
      <c r="AQV238" s="1"/>
      <c r="AQW238" s="1"/>
      <c r="AQX238" s="1"/>
      <c r="AQY238" s="1"/>
      <c r="AQZ238" s="1"/>
      <c r="ARA238" s="1"/>
      <c r="ARB238" s="1"/>
      <c r="ARC238" s="1"/>
      <c r="ARD238" s="1"/>
      <c r="ARE238" s="1"/>
      <c r="ARF238" s="1"/>
      <c r="ARG238" s="1"/>
      <c r="ARH238" s="1"/>
      <c r="ARI238" s="1"/>
      <c r="ARJ238" s="1"/>
      <c r="ARK238" s="1"/>
      <c r="ARL238" s="1"/>
      <c r="ARM238" s="1"/>
      <c r="ARN238" s="1"/>
      <c r="ARO238" s="1"/>
      <c r="ARP238" s="1"/>
      <c r="ARQ238" s="1"/>
      <c r="ARR238" s="1"/>
      <c r="ARS238" s="1"/>
      <c r="ART238" s="1"/>
      <c r="ARU238" s="1"/>
      <c r="ARV238" s="1"/>
      <c r="ARW238" s="1"/>
      <c r="ARX238" s="1"/>
      <c r="ARY238" s="1"/>
      <c r="ARZ238" s="1"/>
      <c r="ASA238" s="1"/>
      <c r="ASB238" s="1"/>
      <c r="ASC238" s="1"/>
      <c r="ASD238" s="1"/>
      <c r="ASE238" s="1"/>
      <c r="ASF238" s="1"/>
      <c r="ASG238" s="1"/>
      <c r="ASH238" s="1"/>
      <c r="ASI238" s="1"/>
      <c r="ASJ238" s="1"/>
      <c r="ASK238" s="1"/>
      <c r="ASL238" s="1"/>
      <c r="ASM238" s="1"/>
      <c r="ASN238" s="1"/>
      <c r="ASO238" s="1"/>
      <c r="ASP238" s="1"/>
      <c r="ASQ238" s="1"/>
      <c r="ASR238" s="1"/>
      <c r="ASS238" s="1"/>
      <c r="AST238" s="1"/>
      <c r="ASU238" s="1"/>
      <c r="ASV238" s="1"/>
      <c r="ASW238" s="1"/>
      <c r="ASX238" s="1"/>
      <c r="ASY238" s="1"/>
      <c r="ASZ238" s="1"/>
      <c r="ATA238" s="1"/>
      <c r="ATB238" s="1"/>
      <c r="ATC238" s="1"/>
      <c r="ATD238" s="1"/>
      <c r="ATE238" s="1"/>
      <c r="ATF238" s="1"/>
      <c r="ATG238" s="1"/>
      <c r="ATH238" s="1"/>
      <c r="ATI238" s="1"/>
      <c r="ATJ238" s="1"/>
      <c r="ATK238" s="1"/>
      <c r="ATL238" s="1"/>
      <c r="ATM238" s="1"/>
      <c r="ATN238" s="1"/>
      <c r="ATO238" s="1"/>
      <c r="ATP238" s="1"/>
      <c r="ATQ238" s="1"/>
      <c r="ATR238" s="1"/>
      <c r="ATS238" s="1"/>
      <c r="ATT238" s="1"/>
      <c r="ATU238" s="1"/>
      <c r="ATV238" s="1"/>
      <c r="ATW238" s="1"/>
      <c r="ATX238" s="1"/>
      <c r="ATY238" s="1"/>
      <c r="ATZ238" s="1"/>
      <c r="AUA238" s="1"/>
      <c r="AUB238" s="1"/>
      <c r="AUC238" s="1"/>
      <c r="AUD238" s="1"/>
      <c r="AUE238" s="1"/>
      <c r="AUF238" s="1"/>
      <c r="AUG238" s="1"/>
      <c r="AUH238" s="1"/>
      <c r="AUI238" s="1"/>
      <c r="AUJ238" s="1"/>
      <c r="AUK238" s="1"/>
    </row>
    <row r="239" spans="1:1233" s="519" customFormat="1" ht="14.25">
      <c r="A239" s="53"/>
      <c r="B239" s="98" t="str">
        <f>IF('Client Info'!$F$134="Yes",'Client Info'!$F$61,"N/A")</f>
        <v>N/A</v>
      </c>
      <c r="C239" s="99" t="str">
        <f>IF(B239="ISO 45001",'Client Info'!$B134,"N/A")</f>
        <v>N/A</v>
      </c>
      <c r="D239" s="182"/>
      <c r="E239" s="839">
        <f>'Effective Employees'!F225</f>
        <v>0</v>
      </c>
      <c r="F239" s="831"/>
      <c r="G239" s="840">
        <f>BV$378</f>
        <v>0</v>
      </c>
      <c r="H239" s="840">
        <f ca="1">(1/3)*BV378*T239*V239*X239*Z239</f>
        <v>0</v>
      </c>
      <c r="I239" s="840">
        <f ca="1">(2/3)*BV378*T239*V239*X239*Z239</f>
        <v>0</v>
      </c>
      <c r="J239" s="840" t="e">
        <f ca="1">BV379*T239*V239*X239*Z239/$AA$10</f>
        <v>#N/A</v>
      </c>
      <c r="K239" s="840">
        <f>IF($K$19="",0,BV379*T239*V239*X239*Z239/$AA$10)</f>
        <v>0</v>
      </c>
      <c r="L239" s="840">
        <f>IF($L$19="",0,BV379*T239*V239*X239*Z239/$AA$10)</f>
        <v>0</v>
      </c>
      <c r="M239" s="841" t="e">
        <f ca="1">IF($M$19="",0,BV379*T239*V239*X239*Z239/$AA$10)</f>
        <v>#N/A</v>
      </c>
      <c r="N239" s="841" t="e">
        <f ca="1">BV379*T239*V239*X239*Z239/$AA$10</f>
        <v>#N/A</v>
      </c>
      <c r="O239" s="842">
        <f ca="1">BV380*T239*V239*X239*Z239</f>
        <v>0</v>
      </c>
      <c r="P239" s="53"/>
      <c r="Q239" s="53"/>
      <c r="R239" s="67"/>
      <c r="S239" s="709">
        <f>1</f>
        <v>1</v>
      </c>
      <c r="T239" s="709">
        <f t="shared" si="142"/>
        <v>1</v>
      </c>
      <c r="U239" s="710">
        <f ca="1">'Adjustment Factors'!BC582</f>
        <v>0</v>
      </c>
      <c r="V239" s="711">
        <f t="shared" ca="1" si="143"/>
        <v>1</v>
      </c>
      <c r="W239" s="712">
        <f>-'Client Info'!$C$55/100</f>
        <v>0</v>
      </c>
      <c r="X239" s="712">
        <f t="shared" si="144"/>
        <v>1</v>
      </c>
      <c r="Y239" s="712">
        <f>IF(Overview!$C$15="Yes",1,0)</f>
        <v>0</v>
      </c>
      <c r="Z239" s="712">
        <f>IF(Y239=1,IF('Integrated Reduction'!$C$29="",1,('Integrated Reduction'!$C$29/100+1)),1)</f>
        <v>1</v>
      </c>
      <c r="AA239" s="712">
        <f>IF(Sampling!F247="Yes",1,0)</f>
        <v>0</v>
      </c>
      <c r="AB239" s="712">
        <f>IF(Sampling!L247="Yes",1,0)</f>
        <v>0</v>
      </c>
      <c r="AC239" s="712">
        <f>IF(Sampling!G247="Yes",1,0)</f>
        <v>0</v>
      </c>
      <c r="AD239" s="712">
        <f>IF(Sampling!H247="Yes",1,0)</f>
        <v>0</v>
      </c>
      <c r="AE239" s="712">
        <f>IF(Sampling!I247="Yes",1,0)</f>
        <v>0</v>
      </c>
      <c r="AF239" s="712">
        <f>IF(Sampling!J247="Yes",1,0)</f>
        <v>0</v>
      </c>
      <c r="AG239" s="713">
        <f>IF(Sampling!K247="Yes",1,0)</f>
        <v>0</v>
      </c>
      <c r="AH239" s="792">
        <f t="shared" ca="1" si="155"/>
        <v>0</v>
      </c>
      <c r="AI239" s="792">
        <f t="shared" ca="1" si="150"/>
        <v>0</v>
      </c>
      <c r="AJ239" s="792" t="e">
        <f t="shared" ca="1" si="14"/>
        <v>#N/A</v>
      </c>
      <c r="AK239" s="792">
        <f t="shared" si="151"/>
        <v>0</v>
      </c>
      <c r="AL239" s="792">
        <f t="shared" si="152"/>
        <v>0</v>
      </c>
      <c r="AM239" s="792" t="e">
        <f t="shared" ca="1" si="153"/>
        <v>#N/A</v>
      </c>
      <c r="AN239" s="792" t="e">
        <f t="shared" ca="1" si="154"/>
        <v>#N/A</v>
      </c>
      <c r="AO239" s="792">
        <f t="shared" ca="1" si="156"/>
        <v>0</v>
      </c>
      <c r="AP239" s="792">
        <f t="shared" ca="1" si="157"/>
        <v>0</v>
      </c>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c r="ADD239" s="1"/>
      <c r="ADE239" s="1"/>
      <c r="ADF239" s="1"/>
      <c r="ADG239" s="1"/>
      <c r="ADH239" s="1"/>
      <c r="ADI239" s="1"/>
      <c r="ADJ239" s="1"/>
      <c r="ADK239" s="1"/>
      <c r="ADL239" s="1"/>
      <c r="ADM239" s="1"/>
      <c r="ADN239" s="1"/>
      <c r="ADO239" s="1"/>
      <c r="ADP239" s="1"/>
      <c r="ADQ239" s="1"/>
      <c r="ADR239" s="1"/>
      <c r="ADS239" s="1"/>
      <c r="ADT239" s="1"/>
      <c r="ADU239" s="1"/>
      <c r="ADV239" s="1"/>
      <c r="ADW239" s="1"/>
      <c r="ADX239" s="1"/>
      <c r="ADY239" s="1"/>
      <c r="ADZ239" s="1"/>
      <c r="AEA239" s="1"/>
      <c r="AEB239" s="1"/>
      <c r="AEC239" s="1"/>
      <c r="AED239" s="1"/>
      <c r="AEE239" s="1"/>
      <c r="AEF239" s="1"/>
      <c r="AEG239" s="1"/>
      <c r="AEH239" s="1"/>
      <c r="AEI239" s="1"/>
      <c r="AEJ239" s="1"/>
      <c r="AEK239" s="1"/>
      <c r="AEL239" s="1"/>
      <c r="AEM239" s="1"/>
      <c r="AEN239" s="1"/>
      <c r="AEO239" s="1"/>
      <c r="AEP239" s="1"/>
      <c r="AEQ239" s="1"/>
      <c r="AER239" s="1"/>
      <c r="AES239" s="1"/>
      <c r="AET239" s="1"/>
      <c r="AEU239" s="1"/>
      <c r="AEV239" s="1"/>
      <c r="AEW239" s="1"/>
      <c r="AEX239" s="1"/>
      <c r="AEY239" s="1"/>
      <c r="AEZ239" s="1"/>
      <c r="AFA239" s="1"/>
      <c r="AFB239" s="1"/>
      <c r="AFC239" s="1"/>
      <c r="AFD239" s="1"/>
      <c r="AFE239" s="1"/>
      <c r="AFF239" s="1"/>
      <c r="AFG239" s="1"/>
      <c r="AFH239" s="1"/>
      <c r="AFI239" s="1"/>
      <c r="AFJ239" s="1"/>
      <c r="AFK239" s="1"/>
      <c r="AFL239" s="1"/>
      <c r="AFM239" s="1"/>
      <c r="AFN239" s="1"/>
      <c r="AFO239" s="1"/>
      <c r="AFP239" s="1"/>
      <c r="AFQ239" s="1"/>
      <c r="AFR239" s="1"/>
      <c r="AFS239" s="1"/>
      <c r="AFT239" s="1"/>
      <c r="AFU239" s="1"/>
      <c r="AFV239" s="1"/>
      <c r="AFW239" s="1"/>
      <c r="AFX239" s="1"/>
      <c r="AFY239" s="1"/>
      <c r="AFZ239" s="1"/>
      <c r="AGA239" s="1"/>
      <c r="AGB239" s="1"/>
      <c r="AGC239" s="1"/>
      <c r="AGD239" s="1"/>
      <c r="AGE239" s="1"/>
      <c r="AGF239" s="1"/>
      <c r="AGG239" s="1"/>
      <c r="AGH239" s="1"/>
      <c r="AGI239" s="1"/>
      <c r="AGJ239" s="1"/>
      <c r="AGK239" s="1"/>
      <c r="AGL239" s="1"/>
      <c r="AGM239" s="1"/>
      <c r="AGN239" s="1"/>
      <c r="AGO239" s="1"/>
      <c r="AGP239" s="1"/>
      <c r="AGQ239" s="1"/>
      <c r="AGR239" s="1"/>
      <c r="AGS239" s="1"/>
      <c r="AGT239" s="1"/>
      <c r="AGU239" s="1"/>
      <c r="AGV239" s="1"/>
      <c r="AGW239" s="1"/>
      <c r="AGX239" s="1"/>
      <c r="AGY239" s="1"/>
      <c r="AGZ239" s="1"/>
      <c r="AHA239" s="1"/>
      <c r="AHB239" s="1"/>
      <c r="AHC239" s="1"/>
      <c r="AHD239" s="1"/>
      <c r="AHE239" s="1"/>
      <c r="AHF239" s="1"/>
      <c r="AHG239" s="1"/>
      <c r="AHH239" s="1"/>
      <c r="AHI239" s="1"/>
      <c r="AHJ239" s="1"/>
      <c r="AHK239" s="1"/>
      <c r="AHL239" s="1"/>
      <c r="AHM239" s="1"/>
      <c r="AHN239" s="1"/>
      <c r="AHO239" s="1"/>
      <c r="AHP239" s="1"/>
      <c r="AHQ239" s="1"/>
      <c r="AHR239" s="1"/>
      <c r="AHS239" s="1"/>
      <c r="AHT239" s="1"/>
      <c r="AHU239" s="1"/>
      <c r="AHV239" s="1"/>
      <c r="AHW239" s="1"/>
      <c r="AHX239" s="1"/>
      <c r="AHY239" s="1"/>
      <c r="AHZ239" s="1"/>
      <c r="AIA239" s="1"/>
      <c r="AIB239" s="1"/>
      <c r="AIC239" s="1"/>
      <c r="AID239" s="1"/>
      <c r="AIE239" s="1"/>
      <c r="AIF239" s="1"/>
      <c r="AIG239" s="1"/>
      <c r="AIH239" s="1"/>
      <c r="AII239" s="1"/>
      <c r="AIJ239" s="1"/>
      <c r="AIK239" s="1"/>
      <c r="AIL239" s="1"/>
      <c r="AIM239" s="1"/>
      <c r="AIN239" s="1"/>
      <c r="AIO239" s="1"/>
      <c r="AIP239" s="1"/>
      <c r="AIQ239" s="1"/>
      <c r="AIR239" s="1"/>
      <c r="AIS239" s="1"/>
      <c r="AIT239" s="1"/>
      <c r="AIU239" s="1"/>
      <c r="AIV239" s="1"/>
      <c r="AIW239" s="1"/>
      <c r="AIX239" s="1"/>
      <c r="AIY239" s="1"/>
      <c r="AIZ239" s="1"/>
      <c r="AJA239" s="1"/>
      <c r="AJB239" s="1"/>
      <c r="AJC239" s="1"/>
      <c r="AJD239" s="1"/>
      <c r="AJE239" s="1"/>
      <c r="AJF239" s="1"/>
      <c r="AJG239" s="1"/>
      <c r="AJH239" s="1"/>
      <c r="AJI239" s="1"/>
      <c r="AJJ239" s="1"/>
      <c r="AJK239" s="1"/>
      <c r="AJL239" s="1"/>
      <c r="AJM239" s="1"/>
      <c r="AJN239" s="1"/>
      <c r="AJO239" s="1"/>
      <c r="AJP239" s="1"/>
      <c r="AJQ239" s="1"/>
      <c r="AJR239" s="1"/>
      <c r="AJS239" s="1"/>
      <c r="AJT239" s="1"/>
      <c r="AJU239" s="1"/>
      <c r="AJV239" s="1"/>
      <c r="AJW239" s="1"/>
      <c r="AJX239" s="1"/>
      <c r="AJY239" s="1"/>
      <c r="AJZ239" s="1"/>
      <c r="AKA239" s="1"/>
      <c r="AKB239" s="1"/>
      <c r="AKC239" s="1"/>
      <c r="AKD239" s="1"/>
      <c r="AKE239" s="1"/>
      <c r="AKF239" s="1"/>
      <c r="AKG239" s="1"/>
      <c r="AKH239" s="1"/>
      <c r="AKI239" s="1"/>
      <c r="AKJ239" s="1"/>
      <c r="AKK239" s="1"/>
      <c r="AKL239" s="1"/>
      <c r="AKM239" s="1"/>
      <c r="AKN239" s="1"/>
      <c r="AKO239" s="1"/>
      <c r="AKP239" s="1"/>
      <c r="AKQ239" s="1"/>
      <c r="AKR239" s="1"/>
      <c r="AKS239" s="1"/>
      <c r="AKT239" s="1"/>
      <c r="AKU239" s="1"/>
      <c r="AKV239" s="1"/>
      <c r="AKW239" s="1"/>
      <c r="AKX239" s="1"/>
      <c r="AKY239" s="1"/>
      <c r="AKZ239" s="1"/>
      <c r="ALA239" s="1"/>
      <c r="ALB239" s="1"/>
      <c r="ALC239" s="1"/>
      <c r="ALD239" s="1"/>
      <c r="ALE239" s="1"/>
      <c r="ALF239" s="1"/>
      <c r="ALG239" s="1"/>
      <c r="ALH239" s="1"/>
      <c r="ALI239" s="1"/>
      <c r="ALJ239" s="1"/>
      <c r="ALK239" s="1"/>
      <c r="ALL239" s="1"/>
      <c r="ALM239" s="1"/>
      <c r="ALN239" s="1"/>
      <c r="ALO239" s="1"/>
      <c r="ALP239" s="1"/>
      <c r="ALQ239" s="1"/>
      <c r="ALR239" s="1"/>
      <c r="ALS239" s="1"/>
      <c r="ALT239" s="1"/>
      <c r="ALU239" s="1"/>
      <c r="ALV239" s="1"/>
      <c r="ALW239" s="1"/>
      <c r="ALX239" s="1"/>
      <c r="ALY239" s="1"/>
      <c r="ALZ239" s="1"/>
      <c r="AMA239" s="1"/>
      <c r="AMB239" s="1"/>
      <c r="AMC239" s="1"/>
      <c r="AMD239" s="1"/>
      <c r="AME239" s="1"/>
      <c r="AMF239" s="1"/>
      <c r="AMG239" s="1"/>
      <c r="AMH239" s="1"/>
      <c r="AMI239" s="1"/>
      <c r="AMJ239" s="1"/>
      <c r="AMK239" s="1"/>
      <c r="AML239" s="1"/>
      <c r="AMM239" s="1"/>
      <c r="AMN239" s="1"/>
      <c r="AMO239" s="1"/>
      <c r="AMP239" s="1"/>
      <c r="AMQ239" s="1"/>
      <c r="AMR239" s="1"/>
      <c r="AMS239" s="1"/>
      <c r="AMT239" s="1"/>
      <c r="AMU239" s="1"/>
      <c r="AMV239" s="1"/>
      <c r="AMW239" s="1"/>
      <c r="AMX239" s="1"/>
      <c r="AMY239" s="1"/>
      <c r="AMZ239" s="1"/>
      <c r="ANA239" s="1"/>
      <c r="ANB239" s="1"/>
      <c r="ANC239" s="1"/>
      <c r="AND239" s="1"/>
      <c r="ANE239" s="1"/>
      <c r="ANF239" s="1"/>
      <c r="ANG239" s="1"/>
      <c r="ANH239" s="1"/>
      <c r="ANI239" s="1"/>
      <c r="ANJ239" s="1"/>
      <c r="ANK239" s="1"/>
      <c r="ANL239" s="1"/>
      <c r="ANM239" s="1"/>
      <c r="ANN239" s="1"/>
      <c r="ANO239" s="1"/>
      <c r="ANP239" s="1"/>
      <c r="ANQ239" s="1"/>
      <c r="ANR239" s="1"/>
      <c r="ANS239" s="1"/>
      <c r="ANT239" s="1"/>
      <c r="ANU239" s="1"/>
      <c r="ANV239" s="1"/>
      <c r="ANW239" s="1"/>
      <c r="ANX239" s="1"/>
      <c r="ANY239" s="1"/>
      <c r="ANZ239" s="1"/>
      <c r="AOA239" s="1"/>
      <c r="AOB239" s="1"/>
      <c r="AOC239" s="1"/>
      <c r="AOD239" s="1"/>
      <c r="AOE239" s="1"/>
      <c r="AOF239" s="1"/>
      <c r="AOG239" s="1"/>
      <c r="AOH239" s="1"/>
      <c r="AOI239" s="1"/>
      <c r="AOJ239" s="1"/>
      <c r="AOK239" s="1"/>
      <c r="AOL239" s="1"/>
      <c r="AOM239" s="1"/>
      <c r="AON239" s="1"/>
      <c r="AOO239" s="1"/>
      <c r="AOP239" s="1"/>
      <c r="AOQ239" s="1"/>
      <c r="AOR239" s="1"/>
      <c r="AOS239" s="1"/>
      <c r="AOT239" s="1"/>
      <c r="AOU239" s="1"/>
      <c r="AOV239" s="1"/>
      <c r="AOW239" s="1"/>
      <c r="AOX239" s="1"/>
      <c r="AOY239" s="1"/>
      <c r="AOZ239" s="1"/>
      <c r="APA239" s="1"/>
      <c r="APB239" s="1"/>
      <c r="APC239" s="1"/>
      <c r="APD239" s="1"/>
      <c r="APE239" s="1"/>
      <c r="APF239" s="1"/>
      <c r="APG239" s="1"/>
      <c r="APH239" s="1"/>
      <c r="API239" s="1"/>
      <c r="APJ239" s="1"/>
      <c r="APK239" s="1"/>
      <c r="APL239" s="1"/>
      <c r="APM239" s="1"/>
      <c r="APN239" s="1"/>
      <c r="APO239" s="1"/>
      <c r="APP239" s="1"/>
      <c r="APQ239" s="1"/>
      <c r="APR239" s="1"/>
      <c r="APS239" s="1"/>
      <c r="APT239" s="1"/>
      <c r="APU239" s="1"/>
      <c r="APV239" s="1"/>
      <c r="APW239" s="1"/>
      <c r="APX239" s="1"/>
      <c r="APY239" s="1"/>
      <c r="APZ239" s="1"/>
      <c r="AQA239" s="1"/>
      <c r="AQB239" s="1"/>
      <c r="AQC239" s="1"/>
      <c r="AQD239" s="1"/>
      <c r="AQE239" s="1"/>
      <c r="AQF239" s="1"/>
      <c r="AQG239" s="1"/>
      <c r="AQH239" s="1"/>
      <c r="AQI239" s="1"/>
      <c r="AQJ239" s="1"/>
      <c r="AQK239" s="1"/>
      <c r="AQL239" s="1"/>
      <c r="AQM239" s="1"/>
      <c r="AQN239" s="1"/>
      <c r="AQO239" s="1"/>
      <c r="AQP239" s="1"/>
      <c r="AQQ239" s="1"/>
      <c r="AQR239" s="1"/>
      <c r="AQS239" s="1"/>
      <c r="AQT239" s="1"/>
      <c r="AQU239" s="1"/>
      <c r="AQV239" s="1"/>
      <c r="AQW239" s="1"/>
      <c r="AQX239" s="1"/>
      <c r="AQY239" s="1"/>
      <c r="AQZ239" s="1"/>
      <c r="ARA239" s="1"/>
      <c r="ARB239" s="1"/>
      <c r="ARC239" s="1"/>
      <c r="ARD239" s="1"/>
      <c r="ARE239" s="1"/>
      <c r="ARF239" s="1"/>
      <c r="ARG239" s="1"/>
      <c r="ARH239" s="1"/>
      <c r="ARI239" s="1"/>
      <c r="ARJ239" s="1"/>
      <c r="ARK239" s="1"/>
      <c r="ARL239" s="1"/>
      <c r="ARM239" s="1"/>
      <c r="ARN239" s="1"/>
      <c r="ARO239" s="1"/>
      <c r="ARP239" s="1"/>
      <c r="ARQ239" s="1"/>
      <c r="ARR239" s="1"/>
      <c r="ARS239" s="1"/>
      <c r="ART239" s="1"/>
      <c r="ARU239" s="1"/>
      <c r="ARV239" s="1"/>
      <c r="ARW239" s="1"/>
      <c r="ARX239" s="1"/>
      <c r="ARY239" s="1"/>
      <c r="ARZ239" s="1"/>
      <c r="ASA239" s="1"/>
      <c r="ASB239" s="1"/>
      <c r="ASC239" s="1"/>
      <c r="ASD239" s="1"/>
      <c r="ASE239" s="1"/>
      <c r="ASF239" s="1"/>
      <c r="ASG239" s="1"/>
      <c r="ASH239" s="1"/>
      <c r="ASI239" s="1"/>
      <c r="ASJ239" s="1"/>
      <c r="ASK239" s="1"/>
      <c r="ASL239" s="1"/>
      <c r="ASM239" s="1"/>
      <c r="ASN239" s="1"/>
      <c r="ASO239" s="1"/>
      <c r="ASP239" s="1"/>
      <c r="ASQ239" s="1"/>
      <c r="ASR239" s="1"/>
      <c r="ASS239" s="1"/>
      <c r="AST239" s="1"/>
      <c r="ASU239" s="1"/>
      <c r="ASV239" s="1"/>
      <c r="ASW239" s="1"/>
      <c r="ASX239" s="1"/>
      <c r="ASY239" s="1"/>
      <c r="ASZ239" s="1"/>
      <c r="ATA239" s="1"/>
      <c r="ATB239" s="1"/>
      <c r="ATC239" s="1"/>
      <c r="ATD239" s="1"/>
      <c r="ATE239" s="1"/>
      <c r="ATF239" s="1"/>
      <c r="ATG239" s="1"/>
      <c r="ATH239" s="1"/>
      <c r="ATI239" s="1"/>
      <c r="ATJ239" s="1"/>
      <c r="ATK239" s="1"/>
      <c r="ATL239" s="1"/>
      <c r="ATM239" s="1"/>
      <c r="ATN239" s="1"/>
      <c r="ATO239" s="1"/>
      <c r="ATP239" s="1"/>
      <c r="ATQ239" s="1"/>
      <c r="ATR239" s="1"/>
      <c r="ATS239" s="1"/>
      <c r="ATT239" s="1"/>
      <c r="ATU239" s="1"/>
      <c r="ATV239" s="1"/>
      <c r="ATW239" s="1"/>
      <c r="ATX239" s="1"/>
      <c r="ATY239" s="1"/>
      <c r="ATZ239" s="1"/>
      <c r="AUA239" s="1"/>
      <c r="AUB239" s="1"/>
      <c r="AUC239" s="1"/>
      <c r="AUD239" s="1"/>
      <c r="AUE239" s="1"/>
      <c r="AUF239" s="1"/>
      <c r="AUG239" s="1"/>
      <c r="AUH239" s="1"/>
      <c r="AUI239" s="1"/>
      <c r="AUJ239" s="1"/>
      <c r="AUK239" s="1"/>
    </row>
    <row r="240" spans="1:1233" s="519" customFormat="1" ht="14.25">
      <c r="A240" s="53"/>
      <c r="B240" s="95" t="str">
        <f>IF('Client Info'!$D$135="Yes",'Client Info'!$D$61,"N/A")</f>
        <v>N/A</v>
      </c>
      <c r="C240" s="96" t="str">
        <f>IF(B240="ISO 9001",'Client Info'!$B135,"N/A")</f>
        <v>N/A</v>
      </c>
      <c r="D240" s="180"/>
      <c r="E240" s="843">
        <f>'Effective Employees'!F226</f>
        <v>0</v>
      </c>
      <c r="F240" s="831"/>
      <c r="G240" s="832">
        <f>BW$345</f>
        <v>0</v>
      </c>
      <c r="H240" s="832">
        <f ca="1">(1/3)*BW345*T240*V240*X240*Z240</f>
        <v>0</v>
      </c>
      <c r="I240" s="832">
        <f ca="1">(2/3)*BW345*T240*V240*X240*Z240</f>
        <v>0</v>
      </c>
      <c r="J240" s="832" t="e">
        <f ca="1">BW346*T240*V240*X240*Z240/$AA$10</f>
        <v>#N/A</v>
      </c>
      <c r="K240" s="832">
        <f>IF($K$19="",0,BW346*T240*V240*X240*Z240/$AA$10)</f>
        <v>0</v>
      </c>
      <c r="L240" s="832">
        <f>IF($L$19="",0,BW346*T240*V240*X240*Z240/$AA$10)</f>
        <v>0</v>
      </c>
      <c r="M240" s="833" t="e">
        <f ca="1">IF($M$19="",0,BW346*T240*V240*X240*Z240/$AA$10)</f>
        <v>#N/A</v>
      </c>
      <c r="N240" s="844" t="e">
        <f ca="1">BW346*T240*V240*X240*Z240/$AA$10</f>
        <v>#N/A</v>
      </c>
      <c r="O240" s="436">
        <f ca="1">BW347*T240*V240*X240*Z240</f>
        <v>0</v>
      </c>
      <c r="P240" s="53"/>
      <c r="Q240" s="53"/>
      <c r="R240" s="67"/>
      <c r="S240" s="702">
        <f>1</f>
        <v>1</v>
      </c>
      <c r="T240" s="702">
        <f t="shared" si="142"/>
        <v>1</v>
      </c>
      <c r="U240" s="703">
        <f ca="1">'Adjustment Factors'!AA583</f>
        <v>0</v>
      </c>
      <c r="V240" s="704">
        <f t="shared" ca="1" si="143"/>
        <v>1</v>
      </c>
      <c r="W240" s="705">
        <f>-'Client Info'!$C$55/100</f>
        <v>0</v>
      </c>
      <c r="X240" s="705">
        <f t="shared" si="144"/>
        <v>1</v>
      </c>
      <c r="Y240" s="705">
        <f>IF(Overview!$C$13="Yes",1,0)</f>
        <v>0</v>
      </c>
      <c r="Z240" s="705">
        <f>IF(Y240=1,IF('Integrated Reduction'!$C$29="",1,('Integrated Reduction'!$C$29/100+1)),1)</f>
        <v>1</v>
      </c>
      <c r="AA240" s="705">
        <f>IF(Sampling!F248="Yes",1,0)</f>
        <v>0</v>
      </c>
      <c r="AB240" s="705">
        <f>IF(Sampling!L248="Yes",1,0)</f>
        <v>0</v>
      </c>
      <c r="AC240" s="705">
        <f>IF(Sampling!G248="Yes",1,0)</f>
        <v>0</v>
      </c>
      <c r="AD240" s="705">
        <f>IF(Sampling!H248="Yes",1,0)</f>
        <v>0</v>
      </c>
      <c r="AE240" s="705">
        <f>IF(Sampling!I248="Yes",1,0)</f>
        <v>0</v>
      </c>
      <c r="AF240" s="705">
        <f>IF(Sampling!J248="Yes",1,0)</f>
        <v>0</v>
      </c>
      <c r="AG240" s="706">
        <f>IF(Sampling!K248="Yes",1,0)</f>
        <v>0</v>
      </c>
      <c r="AH240" s="790">
        <f t="shared" ca="1" si="155"/>
        <v>0</v>
      </c>
      <c r="AI240" s="790">
        <f t="shared" ca="1" si="150"/>
        <v>0</v>
      </c>
      <c r="AJ240" s="790" t="e">
        <f t="shared" ca="1" si="14"/>
        <v>#N/A</v>
      </c>
      <c r="AK240" s="790">
        <f t="shared" ref="AK240:AK245" si="158">K240*AD240</f>
        <v>0</v>
      </c>
      <c r="AL240" s="790">
        <f t="shared" ref="AL240:AL245" si="159">L240*AE240</f>
        <v>0</v>
      </c>
      <c r="AM240" s="790" t="e">
        <f t="shared" ref="AM240:AM245" ca="1" si="160">M240*AF240</f>
        <v>#N/A</v>
      </c>
      <c r="AN240" s="790" t="e">
        <f t="shared" ref="AN240:AN245" ca="1" si="161">N240*AG240</f>
        <v>#N/A</v>
      </c>
      <c r="AO240" s="790">
        <f t="shared" ca="1" si="156"/>
        <v>0</v>
      </c>
      <c r="AP240" s="790">
        <f t="shared" ca="1" si="157"/>
        <v>0</v>
      </c>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c r="ADD240" s="1"/>
      <c r="ADE240" s="1"/>
      <c r="ADF240" s="1"/>
      <c r="ADG240" s="1"/>
      <c r="ADH240" s="1"/>
      <c r="ADI240" s="1"/>
      <c r="ADJ240" s="1"/>
      <c r="ADK240" s="1"/>
      <c r="ADL240" s="1"/>
      <c r="ADM240" s="1"/>
      <c r="ADN240" s="1"/>
      <c r="ADO240" s="1"/>
      <c r="ADP240" s="1"/>
      <c r="ADQ240" s="1"/>
      <c r="ADR240" s="1"/>
      <c r="ADS240" s="1"/>
      <c r="ADT240" s="1"/>
      <c r="ADU240" s="1"/>
      <c r="ADV240" s="1"/>
      <c r="ADW240" s="1"/>
      <c r="ADX240" s="1"/>
      <c r="ADY240" s="1"/>
      <c r="ADZ240" s="1"/>
      <c r="AEA240" s="1"/>
      <c r="AEB240" s="1"/>
      <c r="AEC240" s="1"/>
      <c r="AED240" s="1"/>
      <c r="AEE240" s="1"/>
      <c r="AEF240" s="1"/>
      <c r="AEG240" s="1"/>
      <c r="AEH240" s="1"/>
      <c r="AEI240" s="1"/>
      <c r="AEJ240" s="1"/>
      <c r="AEK240" s="1"/>
      <c r="AEL240" s="1"/>
      <c r="AEM240" s="1"/>
      <c r="AEN240" s="1"/>
      <c r="AEO240" s="1"/>
      <c r="AEP240" s="1"/>
      <c r="AEQ240" s="1"/>
      <c r="AER240" s="1"/>
      <c r="AES240" s="1"/>
      <c r="AET240" s="1"/>
      <c r="AEU240" s="1"/>
      <c r="AEV240" s="1"/>
      <c r="AEW240" s="1"/>
      <c r="AEX240" s="1"/>
      <c r="AEY240" s="1"/>
      <c r="AEZ240" s="1"/>
      <c r="AFA240" s="1"/>
      <c r="AFB240" s="1"/>
      <c r="AFC240" s="1"/>
      <c r="AFD240" s="1"/>
      <c r="AFE240" s="1"/>
      <c r="AFF240" s="1"/>
      <c r="AFG240" s="1"/>
      <c r="AFH240" s="1"/>
      <c r="AFI240" s="1"/>
      <c r="AFJ240" s="1"/>
      <c r="AFK240" s="1"/>
      <c r="AFL240" s="1"/>
      <c r="AFM240" s="1"/>
      <c r="AFN240" s="1"/>
      <c r="AFO240" s="1"/>
      <c r="AFP240" s="1"/>
      <c r="AFQ240" s="1"/>
      <c r="AFR240" s="1"/>
      <c r="AFS240" s="1"/>
      <c r="AFT240" s="1"/>
      <c r="AFU240" s="1"/>
      <c r="AFV240" s="1"/>
      <c r="AFW240" s="1"/>
      <c r="AFX240" s="1"/>
      <c r="AFY240" s="1"/>
      <c r="AFZ240" s="1"/>
      <c r="AGA240" s="1"/>
      <c r="AGB240" s="1"/>
      <c r="AGC240" s="1"/>
      <c r="AGD240" s="1"/>
      <c r="AGE240" s="1"/>
      <c r="AGF240" s="1"/>
      <c r="AGG240" s="1"/>
      <c r="AGH240" s="1"/>
      <c r="AGI240" s="1"/>
      <c r="AGJ240" s="1"/>
      <c r="AGK240" s="1"/>
      <c r="AGL240" s="1"/>
      <c r="AGM240" s="1"/>
      <c r="AGN240" s="1"/>
      <c r="AGO240" s="1"/>
      <c r="AGP240" s="1"/>
      <c r="AGQ240" s="1"/>
      <c r="AGR240" s="1"/>
      <c r="AGS240" s="1"/>
      <c r="AGT240" s="1"/>
      <c r="AGU240" s="1"/>
      <c r="AGV240" s="1"/>
      <c r="AGW240" s="1"/>
      <c r="AGX240" s="1"/>
      <c r="AGY240" s="1"/>
      <c r="AGZ240" s="1"/>
      <c r="AHA240" s="1"/>
      <c r="AHB240" s="1"/>
      <c r="AHC240" s="1"/>
      <c r="AHD240" s="1"/>
      <c r="AHE240" s="1"/>
      <c r="AHF240" s="1"/>
      <c r="AHG240" s="1"/>
      <c r="AHH240" s="1"/>
      <c r="AHI240" s="1"/>
      <c r="AHJ240" s="1"/>
      <c r="AHK240" s="1"/>
      <c r="AHL240" s="1"/>
      <c r="AHM240" s="1"/>
      <c r="AHN240" s="1"/>
      <c r="AHO240" s="1"/>
      <c r="AHP240" s="1"/>
      <c r="AHQ240" s="1"/>
      <c r="AHR240" s="1"/>
      <c r="AHS240" s="1"/>
      <c r="AHT240" s="1"/>
      <c r="AHU240" s="1"/>
      <c r="AHV240" s="1"/>
      <c r="AHW240" s="1"/>
      <c r="AHX240" s="1"/>
      <c r="AHY240" s="1"/>
      <c r="AHZ240" s="1"/>
      <c r="AIA240" s="1"/>
      <c r="AIB240" s="1"/>
      <c r="AIC240" s="1"/>
      <c r="AID240" s="1"/>
      <c r="AIE240" s="1"/>
      <c r="AIF240" s="1"/>
      <c r="AIG240" s="1"/>
      <c r="AIH240" s="1"/>
      <c r="AII240" s="1"/>
      <c r="AIJ240" s="1"/>
      <c r="AIK240" s="1"/>
      <c r="AIL240" s="1"/>
      <c r="AIM240" s="1"/>
      <c r="AIN240" s="1"/>
      <c r="AIO240" s="1"/>
      <c r="AIP240" s="1"/>
      <c r="AIQ240" s="1"/>
      <c r="AIR240" s="1"/>
      <c r="AIS240" s="1"/>
      <c r="AIT240" s="1"/>
      <c r="AIU240" s="1"/>
      <c r="AIV240" s="1"/>
      <c r="AIW240" s="1"/>
      <c r="AIX240" s="1"/>
      <c r="AIY240" s="1"/>
      <c r="AIZ240" s="1"/>
      <c r="AJA240" s="1"/>
      <c r="AJB240" s="1"/>
      <c r="AJC240" s="1"/>
      <c r="AJD240" s="1"/>
      <c r="AJE240" s="1"/>
      <c r="AJF240" s="1"/>
      <c r="AJG240" s="1"/>
      <c r="AJH240" s="1"/>
      <c r="AJI240" s="1"/>
      <c r="AJJ240" s="1"/>
      <c r="AJK240" s="1"/>
      <c r="AJL240" s="1"/>
      <c r="AJM240" s="1"/>
      <c r="AJN240" s="1"/>
      <c r="AJO240" s="1"/>
      <c r="AJP240" s="1"/>
      <c r="AJQ240" s="1"/>
      <c r="AJR240" s="1"/>
      <c r="AJS240" s="1"/>
      <c r="AJT240" s="1"/>
      <c r="AJU240" s="1"/>
      <c r="AJV240" s="1"/>
      <c r="AJW240" s="1"/>
      <c r="AJX240" s="1"/>
      <c r="AJY240" s="1"/>
      <c r="AJZ240" s="1"/>
      <c r="AKA240" s="1"/>
      <c r="AKB240" s="1"/>
      <c r="AKC240" s="1"/>
      <c r="AKD240" s="1"/>
      <c r="AKE240" s="1"/>
      <c r="AKF240" s="1"/>
      <c r="AKG240" s="1"/>
      <c r="AKH240" s="1"/>
      <c r="AKI240" s="1"/>
      <c r="AKJ240" s="1"/>
      <c r="AKK240" s="1"/>
      <c r="AKL240" s="1"/>
      <c r="AKM240" s="1"/>
      <c r="AKN240" s="1"/>
      <c r="AKO240" s="1"/>
      <c r="AKP240" s="1"/>
      <c r="AKQ240" s="1"/>
      <c r="AKR240" s="1"/>
      <c r="AKS240" s="1"/>
      <c r="AKT240" s="1"/>
      <c r="AKU240" s="1"/>
      <c r="AKV240" s="1"/>
      <c r="AKW240" s="1"/>
      <c r="AKX240" s="1"/>
      <c r="AKY240" s="1"/>
      <c r="AKZ240" s="1"/>
      <c r="ALA240" s="1"/>
      <c r="ALB240" s="1"/>
      <c r="ALC240" s="1"/>
      <c r="ALD240" s="1"/>
      <c r="ALE240" s="1"/>
      <c r="ALF240" s="1"/>
      <c r="ALG240" s="1"/>
      <c r="ALH240" s="1"/>
      <c r="ALI240" s="1"/>
      <c r="ALJ240" s="1"/>
      <c r="ALK240" s="1"/>
      <c r="ALL240" s="1"/>
      <c r="ALM240" s="1"/>
      <c r="ALN240" s="1"/>
      <c r="ALO240" s="1"/>
      <c r="ALP240" s="1"/>
      <c r="ALQ240" s="1"/>
      <c r="ALR240" s="1"/>
      <c r="ALS240" s="1"/>
      <c r="ALT240" s="1"/>
      <c r="ALU240" s="1"/>
      <c r="ALV240" s="1"/>
      <c r="ALW240" s="1"/>
      <c r="ALX240" s="1"/>
      <c r="ALY240" s="1"/>
      <c r="ALZ240" s="1"/>
      <c r="AMA240" s="1"/>
      <c r="AMB240" s="1"/>
      <c r="AMC240" s="1"/>
      <c r="AMD240" s="1"/>
      <c r="AME240" s="1"/>
      <c r="AMF240" s="1"/>
      <c r="AMG240" s="1"/>
      <c r="AMH240" s="1"/>
      <c r="AMI240" s="1"/>
      <c r="AMJ240" s="1"/>
      <c r="AMK240" s="1"/>
      <c r="AML240" s="1"/>
      <c r="AMM240" s="1"/>
      <c r="AMN240" s="1"/>
      <c r="AMO240" s="1"/>
      <c r="AMP240" s="1"/>
      <c r="AMQ240" s="1"/>
      <c r="AMR240" s="1"/>
      <c r="AMS240" s="1"/>
      <c r="AMT240" s="1"/>
      <c r="AMU240" s="1"/>
      <c r="AMV240" s="1"/>
      <c r="AMW240" s="1"/>
      <c r="AMX240" s="1"/>
      <c r="AMY240" s="1"/>
      <c r="AMZ240" s="1"/>
      <c r="ANA240" s="1"/>
      <c r="ANB240" s="1"/>
      <c r="ANC240" s="1"/>
      <c r="AND240" s="1"/>
      <c r="ANE240" s="1"/>
      <c r="ANF240" s="1"/>
      <c r="ANG240" s="1"/>
      <c r="ANH240" s="1"/>
      <c r="ANI240" s="1"/>
      <c r="ANJ240" s="1"/>
      <c r="ANK240" s="1"/>
      <c r="ANL240" s="1"/>
      <c r="ANM240" s="1"/>
      <c r="ANN240" s="1"/>
      <c r="ANO240" s="1"/>
      <c r="ANP240" s="1"/>
      <c r="ANQ240" s="1"/>
      <c r="ANR240" s="1"/>
      <c r="ANS240" s="1"/>
      <c r="ANT240" s="1"/>
      <c r="ANU240" s="1"/>
      <c r="ANV240" s="1"/>
      <c r="ANW240" s="1"/>
      <c r="ANX240" s="1"/>
      <c r="ANY240" s="1"/>
      <c r="ANZ240" s="1"/>
      <c r="AOA240" s="1"/>
      <c r="AOB240" s="1"/>
      <c r="AOC240" s="1"/>
      <c r="AOD240" s="1"/>
      <c r="AOE240" s="1"/>
      <c r="AOF240" s="1"/>
      <c r="AOG240" s="1"/>
      <c r="AOH240" s="1"/>
      <c r="AOI240" s="1"/>
      <c r="AOJ240" s="1"/>
      <c r="AOK240" s="1"/>
      <c r="AOL240" s="1"/>
      <c r="AOM240" s="1"/>
      <c r="AON240" s="1"/>
      <c r="AOO240" s="1"/>
      <c r="AOP240" s="1"/>
      <c r="AOQ240" s="1"/>
      <c r="AOR240" s="1"/>
      <c r="AOS240" s="1"/>
      <c r="AOT240" s="1"/>
      <c r="AOU240" s="1"/>
      <c r="AOV240" s="1"/>
      <c r="AOW240" s="1"/>
      <c r="AOX240" s="1"/>
      <c r="AOY240" s="1"/>
      <c r="AOZ240" s="1"/>
      <c r="APA240" s="1"/>
      <c r="APB240" s="1"/>
      <c r="APC240" s="1"/>
      <c r="APD240" s="1"/>
      <c r="APE240" s="1"/>
      <c r="APF240" s="1"/>
      <c r="APG240" s="1"/>
      <c r="APH240" s="1"/>
      <c r="API240" s="1"/>
      <c r="APJ240" s="1"/>
      <c r="APK240" s="1"/>
      <c r="APL240" s="1"/>
      <c r="APM240" s="1"/>
      <c r="APN240" s="1"/>
      <c r="APO240" s="1"/>
      <c r="APP240" s="1"/>
      <c r="APQ240" s="1"/>
      <c r="APR240" s="1"/>
      <c r="APS240" s="1"/>
      <c r="APT240" s="1"/>
      <c r="APU240" s="1"/>
      <c r="APV240" s="1"/>
      <c r="APW240" s="1"/>
      <c r="APX240" s="1"/>
      <c r="APY240" s="1"/>
      <c r="APZ240" s="1"/>
      <c r="AQA240" s="1"/>
      <c r="AQB240" s="1"/>
      <c r="AQC240" s="1"/>
      <c r="AQD240" s="1"/>
      <c r="AQE240" s="1"/>
      <c r="AQF240" s="1"/>
      <c r="AQG240" s="1"/>
      <c r="AQH240" s="1"/>
      <c r="AQI240" s="1"/>
      <c r="AQJ240" s="1"/>
      <c r="AQK240" s="1"/>
      <c r="AQL240" s="1"/>
      <c r="AQM240" s="1"/>
      <c r="AQN240" s="1"/>
      <c r="AQO240" s="1"/>
      <c r="AQP240" s="1"/>
      <c r="AQQ240" s="1"/>
      <c r="AQR240" s="1"/>
      <c r="AQS240" s="1"/>
      <c r="AQT240" s="1"/>
      <c r="AQU240" s="1"/>
      <c r="AQV240" s="1"/>
      <c r="AQW240" s="1"/>
      <c r="AQX240" s="1"/>
      <c r="AQY240" s="1"/>
      <c r="AQZ240" s="1"/>
      <c r="ARA240" s="1"/>
      <c r="ARB240" s="1"/>
      <c r="ARC240" s="1"/>
      <c r="ARD240" s="1"/>
      <c r="ARE240" s="1"/>
      <c r="ARF240" s="1"/>
      <c r="ARG240" s="1"/>
      <c r="ARH240" s="1"/>
      <c r="ARI240" s="1"/>
      <c r="ARJ240" s="1"/>
      <c r="ARK240" s="1"/>
      <c r="ARL240" s="1"/>
      <c r="ARM240" s="1"/>
      <c r="ARN240" s="1"/>
      <c r="ARO240" s="1"/>
      <c r="ARP240" s="1"/>
      <c r="ARQ240" s="1"/>
      <c r="ARR240" s="1"/>
      <c r="ARS240" s="1"/>
      <c r="ART240" s="1"/>
      <c r="ARU240" s="1"/>
      <c r="ARV240" s="1"/>
      <c r="ARW240" s="1"/>
      <c r="ARX240" s="1"/>
      <c r="ARY240" s="1"/>
      <c r="ARZ240" s="1"/>
      <c r="ASA240" s="1"/>
      <c r="ASB240" s="1"/>
      <c r="ASC240" s="1"/>
      <c r="ASD240" s="1"/>
      <c r="ASE240" s="1"/>
      <c r="ASF240" s="1"/>
      <c r="ASG240" s="1"/>
      <c r="ASH240" s="1"/>
      <c r="ASI240" s="1"/>
      <c r="ASJ240" s="1"/>
      <c r="ASK240" s="1"/>
      <c r="ASL240" s="1"/>
      <c r="ASM240" s="1"/>
      <c r="ASN240" s="1"/>
      <c r="ASO240" s="1"/>
      <c r="ASP240" s="1"/>
      <c r="ASQ240" s="1"/>
      <c r="ASR240" s="1"/>
      <c r="ASS240" s="1"/>
      <c r="AST240" s="1"/>
      <c r="ASU240" s="1"/>
      <c r="ASV240" s="1"/>
      <c r="ASW240" s="1"/>
      <c r="ASX240" s="1"/>
      <c r="ASY240" s="1"/>
      <c r="ASZ240" s="1"/>
      <c r="ATA240" s="1"/>
      <c r="ATB240" s="1"/>
      <c r="ATC240" s="1"/>
      <c r="ATD240" s="1"/>
      <c r="ATE240" s="1"/>
      <c r="ATF240" s="1"/>
      <c r="ATG240" s="1"/>
      <c r="ATH240" s="1"/>
      <c r="ATI240" s="1"/>
      <c r="ATJ240" s="1"/>
      <c r="ATK240" s="1"/>
      <c r="ATL240" s="1"/>
      <c r="ATM240" s="1"/>
      <c r="ATN240" s="1"/>
      <c r="ATO240" s="1"/>
      <c r="ATP240" s="1"/>
      <c r="ATQ240" s="1"/>
      <c r="ATR240" s="1"/>
      <c r="ATS240" s="1"/>
      <c r="ATT240" s="1"/>
      <c r="ATU240" s="1"/>
      <c r="ATV240" s="1"/>
      <c r="ATW240" s="1"/>
      <c r="ATX240" s="1"/>
      <c r="ATY240" s="1"/>
      <c r="ATZ240" s="1"/>
      <c r="AUA240" s="1"/>
      <c r="AUB240" s="1"/>
      <c r="AUC240" s="1"/>
      <c r="AUD240" s="1"/>
      <c r="AUE240" s="1"/>
      <c r="AUF240" s="1"/>
      <c r="AUG240" s="1"/>
      <c r="AUH240" s="1"/>
      <c r="AUI240" s="1"/>
      <c r="AUJ240" s="1"/>
      <c r="AUK240" s="1"/>
    </row>
    <row r="241" spans="1:1233" s="519" customFormat="1" ht="14.25">
      <c r="A241" s="53"/>
      <c r="B241" s="97" t="str">
        <f>IF('Client Info'!$E$135="Yes",'Client Info'!$E$61,"N/A")</f>
        <v>N/A</v>
      </c>
      <c r="C241" s="62" t="str">
        <f>IF(B241="ISO 14001",'Client Info'!$B135,"N/A")</f>
        <v>N/A</v>
      </c>
      <c r="D241" s="181"/>
      <c r="E241" s="834">
        <f>'Effective Employees'!F227</f>
        <v>0</v>
      </c>
      <c r="F241" s="831"/>
      <c r="G241" s="835">
        <f>BW$363</f>
        <v>0</v>
      </c>
      <c r="H241" s="835">
        <f ca="1">(1/3)*BW363*T241*V241*X241*Z241</f>
        <v>0</v>
      </c>
      <c r="I241" s="835">
        <f ca="1">(2/3)*BW363*T241*V241*X241*Z241</f>
        <v>0</v>
      </c>
      <c r="J241" s="835" t="e">
        <f ca="1">BW364*T241*V241*X241*Z241/$AA$10</f>
        <v>#N/A</v>
      </c>
      <c r="K241" s="835">
        <f>IF($K$19="",0,BW364*T241*V241*X241*Z241/$AA$10)</f>
        <v>0</v>
      </c>
      <c r="L241" s="835">
        <f>IF($L$19="",0,BW364*T241*V241*X241*Z241/$AA$10)</f>
        <v>0</v>
      </c>
      <c r="M241" s="836" t="e">
        <f ca="1">IF($M$19="",0,BW364*T241*V241*X241*Z241/$AA$10)</f>
        <v>#N/A</v>
      </c>
      <c r="N241" s="837" t="e">
        <f ca="1">BW364*T241*V241*X241*Z241/$AA$10</f>
        <v>#N/A</v>
      </c>
      <c r="O241" s="838">
        <f ca="1">BW365*T241*V241*X241*Z241</f>
        <v>0</v>
      </c>
      <c r="P241" s="53"/>
      <c r="Q241" s="53"/>
      <c r="R241" s="67"/>
      <c r="S241" s="386">
        <f>1</f>
        <v>1</v>
      </c>
      <c r="T241" s="386">
        <f t="shared" si="142"/>
        <v>1</v>
      </c>
      <c r="U241" s="707">
        <f ca="1">'Adjustment Factors'!AP583</f>
        <v>0</v>
      </c>
      <c r="V241" s="208">
        <f t="shared" ca="1" si="143"/>
        <v>1</v>
      </c>
      <c r="W241" s="67">
        <f>-'Client Info'!$C$55/100</f>
        <v>0</v>
      </c>
      <c r="X241" s="67">
        <f t="shared" si="144"/>
        <v>1</v>
      </c>
      <c r="Y241" s="67">
        <f>IF(Overview!$C$14="Yes",1,0)</f>
        <v>0</v>
      </c>
      <c r="Z241" s="67">
        <f>IF(Y241=1,IF('Integrated Reduction'!$C$29="",1,('Integrated Reduction'!$C$29/100+1)),1)</f>
        <v>1</v>
      </c>
      <c r="AA241" s="67">
        <f>IF(Sampling!F249="Yes",1,0)</f>
        <v>0</v>
      </c>
      <c r="AB241" s="67">
        <f>IF(Sampling!L249="Yes",1,0)</f>
        <v>0</v>
      </c>
      <c r="AC241" s="67">
        <f>IF(Sampling!G249="Yes",1,0)</f>
        <v>0</v>
      </c>
      <c r="AD241" s="67">
        <f>IF(Sampling!H249="Yes",1,0)</f>
        <v>0</v>
      </c>
      <c r="AE241" s="67">
        <f>IF(Sampling!I249="Yes",1,0)</f>
        <v>0</v>
      </c>
      <c r="AF241" s="67">
        <f>IF(Sampling!J249="Yes",1,0)</f>
        <v>0</v>
      </c>
      <c r="AG241" s="708">
        <f>IF(Sampling!K249="Yes",1,0)</f>
        <v>0</v>
      </c>
      <c r="AH241" s="791">
        <f t="shared" ca="1" si="155"/>
        <v>0</v>
      </c>
      <c r="AI241" s="791">
        <f t="shared" ca="1" si="150"/>
        <v>0</v>
      </c>
      <c r="AJ241" s="791" t="e">
        <f t="shared" ca="1" si="14"/>
        <v>#N/A</v>
      </c>
      <c r="AK241" s="791">
        <f t="shared" si="158"/>
        <v>0</v>
      </c>
      <c r="AL241" s="791">
        <f t="shared" si="159"/>
        <v>0</v>
      </c>
      <c r="AM241" s="791" t="e">
        <f t="shared" ca="1" si="160"/>
        <v>#N/A</v>
      </c>
      <c r="AN241" s="791" t="e">
        <f t="shared" ca="1" si="161"/>
        <v>#N/A</v>
      </c>
      <c r="AO241" s="791">
        <f t="shared" ca="1" si="156"/>
        <v>0</v>
      </c>
      <c r="AP241" s="791">
        <f t="shared" ca="1" si="157"/>
        <v>0</v>
      </c>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c r="ADD241" s="1"/>
      <c r="ADE241" s="1"/>
      <c r="ADF241" s="1"/>
      <c r="ADG241" s="1"/>
      <c r="ADH241" s="1"/>
      <c r="ADI241" s="1"/>
      <c r="ADJ241" s="1"/>
      <c r="ADK241" s="1"/>
      <c r="ADL241" s="1"/>
      <c r="ADM241" s="1"/>
      <c r="ADN241" s="1"/>
      <c r="ADO241" s="1"/>
      <c r="ADP241" s="1"/>
      <c r="ADQ241" s="1"/>
      <c r="ADR241" s="1"/>
      <c r="ADS241" s="1"/>
      <c r="ADT241" s="1"/>
      <c r="ADU241" s="1"/>
      <c r="ADV241" s="1"/>
      <c r="ADW241" s="1"/>
      <c r="ADX241" s="1"/>
      <c r="ADY241" s="1"/>
      <c r="ADZ241" s="1"/>
      <c r="AEA241" s="1"/>
      <c r="AEB241" s="1"/>
      <c r="AEC241" s="1"/>
      <c r="AED241" s="1"/>
      <c r="AEE241" s="1"/>
      <c r="AEF241" s="1"/>
      <c r="AEG241" s="1"/>
      <c r="AEH241" s="1"/>
      <c r="AEI241" s="1"/>
      <c r="AEJ241" s="1"/>
      <c r="AEK241" s="1"/>
      <c r="AEL241" s="1"/>
      <c r="AEM241" s="1"/>
      <c r="AEN241" s="1"/>
      <c r="AEO241" s="1"/>
      <c r="AEP241" s="1"/>
      <c r="AEQ241" s="1"/>
      <c r="AER241" s="1"/>
      <c r="AES241" s="1"/>
      <c r="AET241" s="1"/>
      <c r="AEU241" s="1"/>
      <c r="AEV241" s="1"/>
      <c r="AEW241" s="1"/>
      <c r="AEX241" s="1"/>
      <c r="AEY241" s="1"/>
      <c r="AEZ241" s="1"/>
      <c r="AFA241" s="1"/>
      <c r="AFB241" s="1"/>
      <c r="AFC241" s="1"/>
      <c r="AFD241" s="1"/>
      <c r="AFE241" s="1"/>
      <c r="AFF241" s="1"/>
      <c r="AFG241" s="1"/>
      <c r="AFH241" s="1"/>
      <c r="AFI241" s="1"/>
      <c r="AFJ241" s="1"/>
      <c r="AFK241" s="1"/>
      <c r="AFL241" s="1"/>
      <c r="AFM241" s="1"/>
      <c r="AFN241" s="1"/>
      <c r="AFO241" s="1"/>
      <c r="AFP241" s="1"/>
      <c r="AFQ241" s="1"/>
      <c r="AFR241" s="1"/>
      <c r="AFS241" s="1"/>
      <c r="AFT241" s="1"/>
      <c r="AFU241" s="1"/>
      <c r="AFV241" s="1"/>
      <c r="AFW241" s="1"/>
      <c r="AFX241" s="1"/>
      <c r="AFY241" s="1"/>
      <c r="AFZ241" s="1"/>
      <c r="AGA241" s="1"/>
      <c r="AGB241" s="1"/>
      <c r="AGC241" s="1"/>
      <c r="AGD241" s="1"/>
      <c r="AGE241" s="1"/>
      <c r="AGF241" s="1"/>
      <c r="AGG241" s="1"/>
      <c r="AGH241" s="1"/>
      <c r="AGI241" s="1"/>
      <c r="AGJ241" s="1"/>
      <c r="AGK241" s="1"/>
      <c r="AGL241" s="1"/>
      <c r="AGM241" s="1"/>
      <c r="AGN241" s="1"/>
      <c r="AGO241" s="1"/>
      <c r="AGP241" s="1"/>
      <c r="AGQ241" s="1"/>
      <c r="AGR241" s="1"/>
      <c r="AGS241" s="1"/>
      <c r="AGT241" s="1"/>
      <c r="AGU241" s="1"/>
      <c r="AGV241" s="1"/>
      <c r="AGW241" s="1"/>
      <c r="AGX241" s="1"/>
      <c r="AGY241" s="1"/>
      <c r="AGZ241" s="1"/>
      <c r="AHA241" s="1"/>
      <c r="AHB241" s="1"/>
      <c r="AHC241" s="1"/>
      <c r="AHD241" s="1"/>
      <c r="AHE241" s="1"/>
      <c r="AHF241" s="1"/>
      <c r="AHG241" s="1"/>
      <c r="AHH241" s="1"/>
      <c r="AHI241" s="1"/>
      <c r="AHJ241" s="1"/>
      <c r="AHK241" s="1"/>
      <c r="AHL241" s="1"/>
      <c r="AHM241" s="1"/>
      <c r="AHN241" s="1"/>
      <c r="AHO241" s="1"/>
      <c r="AHP241" s="1"/>
      <c r="AHQ241" s="1"/>
      <c r="AHR241" s="1"/>
      <c r="AHS241" s="1"/>
      <c r="AHT241" s="1"/>
      <c r="AHU241" s="1"/>
      <c r="AHV241" s="1"/>
      <c r="AHW241" s="1"/>
      <c r="AHX241" s="1"/>
      <c r="AHY241" s="1"/>
      <c r="AHZ241" s="1"/>
      <c r="AIA241" s="1"/>
      <c r="AIB241" s="1"/>
      <c r="AIC241" s="1"/>
      <c r="AID241" s="1"/>
      <c r="AIE241" s="1"/>
      <c r="AIF241" s="1"/>
      <c r="AIG241" s="1"/>
      <c r="AIH241" s="1"/>
      <c r="AII241" s="1"/>
      <c r="AIJ241" s="1"/>
      <c r="AIK241" s="1"/>
      <c r="AIL241" s="1"/>
      <c r="AIM241" s="1"/>
      <c r="AIN241" s="1"/>
      <c r="AIO241" s="1"/>
      <c r="AIP241" s="1"/>
      <c r="AIQ241" s="1"/>
      <c r="AIR241" s="1"/>
      <c r="AIS241" s="1"/>
      <c r="AIT241" s="1"/>
      <c r="AIU241" s="1"/>
      <c r="AIV241" s="1"/>
      <c r="AIW241" s="1"/>
      <c r="AIX241" s="1"/>
      <c r="AIY241" s="1"/>
      <c r="AIZ241" s="1"/>
      <c r="AJA241" s="1"/>
      <c r="AJB241" s="1"/>
      <c r="AJC241" s="1"/>
      <c r="AJD241" s="1"/>
      <c r="AJE241" s="1"/>
      <c r="AJF241" s="1"/>
      <c r="AJG241" s="1"/>
      <c r="AJH241" s="1"/>
      <c r="AJI241" s="1"/>
      <c r="AJJ241" s="1"/>
      <c r="AJK241" s="1"/>
      <c r="AJL241" s="1"/>
      <c r="AJM241" s="1"/>
      <c r="AJN241" s="1"/>
      <c r="AJO241" s="1"/>
      <c r="AJP241" s="1"/>
      <c r="AJQ241" s="1"/>
      <c r="AJR241" s="1"/>
      <c r="AJS241" s="1"/>
      <c r="AJT241" s="1"/>
      <c r="AJU241" s="1"/>
      <c r="AJV241" s="1"/>
      <c r="AJW241" s="1"/>
      <c r="AJX241" s="1"/>
      <c r="AJY241" s="1"/>
      <c r="AJZ241" s="1"/>
      <c r="AKA241" s="1"/>
      <c r="AKB241" s="1"/>
      <c r="AKC241" s="1"/>
      <c r="AKD241" s="1"/>
      <c r="AKE241" s="1"/>
      <c r="AKF241" s="1"/>
      <c r="AKG241" s="1"/>
      <c r="AKH241" s="1"/>
      <c r="AKI241" s="1"/>
      <c r="AKJ241" s="1"/>
      <c r="AKK241" s="1"/>
      <c r="AKL241" s="1"/>
      <c r="AKM241" s="1"/>
      <c r="AKN241" s="1"/>
      <c r="AKO241" s="1"/>
      <c r="AKP241" s="1"/>
      <c r="AKQ241" s="1"/>
      <c r="AKR241" s="1"/>
      <c r="AKS241" s="1"/>
      <c r="AKT241" s="1"/>
      <c r="AKU241" s="1"/>
      <c r="AKV241" s="1"/>
      <c r="AKW241" s="1"/>
      <c r="AKX241" s="1"/>
      <c r="AKY241" s="1"/>
      <c r="AKZ241" s="1"/>
      <c r="ALA241" s="1"/>
      <c r="ALB241" s="1"/>
      <c r="ALC241" s="1"/>
      <c r="ALD241" s="1"/>
      <c r="ALE241" s="1"/>
      <c r="ALF241" s="1"/>
      <c r="ALG241" s="1"/>
      <c r="ALH241" s="1"/>
      <c r="ALI241" s="1"/>
      <c r="ALJ241" s="1"/>
      <c r="ALK241" s="1"/>
      <c r="ALL241" s="1"/>
      <c r="ALM241" s="1"/>
      <c r="ALN241" s="1"/>
      <c r="ALO241" s="1"/>
      <c r="ALP241" s="1"/>
      <c r="ALQ241" s="1"/>
      <c r="ALR241" s="1"/>
      <c r="ALS241" s="1"/>
      <c r="ALT241" s="1"/>
      <c r="ALU241" s="1"/>
      <c r="ALV241" s="1"/>
      <c r="ALW241" s="1"/>
      <c r="ALX241" s="1"/>
      <c r="ALY241" s="1"/>
      <c r="ALZ241" s="1"/>
      <c r="AMA241" s="1"/>
      <c r="AMB241" s="1"/>
      <c r="AMC241" s="1"/>
      <c r="AMD241" s="1"/>
      <c r="AME241" s="1"/>
      <c r="AMF241" s="1"/>
      <c r="AMG241" s="1"/>
      <c r="AMH241" s="1"/>
      <c r="AMI241" s="1"/>
      <c r="AMJ241" s="1"/>
      <c r="AMK241" s="1"/>
      <c r="AML241" s="1"/>
      <c r="AMM241" s="1"/>
      <c r="AMN241" s="1"/>
      <c r="AMO241" s="1"/>
      <c r="AMP241" s="1"/>
      <c r="AMQ241" s="1"/>
      <c r="AMR241" s="1"/>
      <c r="AMS241" s="1"/>
      <c r="AMT241" s="1"/>
      <c r="AMU241" s="1"/>
      <c r="AMV241" s="1"/>
      <c r="AMW241" s="1"/>
      <c r="AMX241" s="1"/>
      <c r="AMY241" s="1"/>
      <c r="AMZ241" s="1"/>
      <c r="ANA241" s="1"/>
      <c r="ANB241" s="1"/>
      <c r="ANC241" s="1"/>
      <c r="AND241" s="1"/>
      <c r="ANE241" s="1"/>
      <c r="ANF241" s="1"/>
      <c r="ANG241" s="1"/>
      <c r="ANH241" s="1"/>
      <c r="ANI241" s="1"/>
      <c r="ANJ241" s="1"/>
      <c r="ANK241" s="1"/>
      <c r="ANL241" s="1"/>
      <c r="ANM241" s="1"/>
      <c r="ANN241" s="1"/>
      <c r="ANO241" s="1"/>
      <c r="ANP241" s="1"/>
      <c r="ANQ241" s="1"/>
      <c r="ANR241" s="1"/>
      <c r="ANS241" s="1"/>
      <c r="ANT241" s="1"/>
      <c r="ANU241" s="1"/>
      <c r="ANV241" s="1"/>
      <c r="ANW241" s="1"/>
      <c r="ANX241" s="1"/>
      <c r="ANY241" s="1"/>
      <c r="ANZ241" s="1"/>
      <c r="AOA241" s="1"/>
      <c r="AOB241" s="1"/>
      <c r="AOC241" s="1"/>
      <c r="AOD241" s="1"/>
      <c r="AOE241" s="1"/>
      <c r="AOF241" s="1"/>
      <c r="AOG241" s="1"/>
      <c r="AOH241" s="1"/>
      <c r="AOI241" s="1"/>
      <c r="AOJ241" s="1"/>
      <c r="AOK241" s="1"/>
      <c r="AOL241" s="1"/>
      <c r="AOM241" s="1"/>
      <c r="AON241" s="1"/>
      <c r="AOO241" s="1"/>
      <c r="AOP241" s="1"/>
      <c r="AOQ241" s="1"/>
      <c r="AOR241" s="1"/>
      <c r="AOS241" s="1"/>
      <c r="AOT241" s="1"/>
      <c r="AOU241" s="1"/>
      <c r="AOV241" s="1"/>
      <c r="AOW241" s="1"/>
      <c r="AOX241" s="1"/>
      <c r="AOY241" s="1"/>
      <c r="AOZ241" s="1"/>
      <c r="APA241" s="1"/>
      <c r="APB241" s="1"/>
      <c r="APC241" s="1"/>
      <c r="APD241" s="1"/>
      <c r="APE241" s="1"/>
      <c r="APF241" s="1"/>
      <c r="APG241" s="1"/>
      <c r="APH241" s="1"/>
      <c r="API241" s="1"/>
      <c r="APJ241" s="1"/>
      <c r="APK241" s="1"/>
      <c r="APL241" s="1"/>
      <c r="APM241" s="1"/>
      <c r="APN241" s="1"/>
      <c r="APO241" s="1"/>
      <c r="APP241" s="1"/>
      <c r="APQ241" s="1"/>
      <c r="APR241" s="1"/>
      <c r="APS241" s="1"/>
      <c r="APT241" s="1"/>
      <c r="APU241" s="1"/>
      <c r="APV241" s="1"/>
      <c r="APW241" s="1"/>
      <c r="APX241" s="1"/>
      <c r="APY241" s="1"/>
      <c r="APZ241" s="1"/>
      <c r="AQA241" s="1"/>
      <c r="AQB241" s="1"/>
      <c r="AQC241" s="1"/>
      <c r="AQD241" s="1"/>
      <c r="AQE241" s="1"/>
      <c r="AQF241" s="1"/>
      <c r="AQG241" s="1"/>
      <c r="AQH241" s="1"/>
      <c r="AQI241" s="1"/>
      <c r="AQJ241" s="1"/>
      <c r="AQK241" s="1"/>
      <c r="AQL241" s="1"/>
      <c r="AQM241" s="1"/>
      <c r="AQN241" s="1"/>
      <c r="AQO241" s="1"/>
      <c r="AQP241" s="1"/>
      <c r="AQQ241" s="1"/>
      <c r="AQR241" s="1"/>
      <c r="AQS241" s="1"/>
      <c r="AQT241" s="1"/>
      <c r="AQU241" s="1"/>
      <c r="AQV241" s="1"/>
      <c r="AQW241" s="1"/>
      <c r="AQX241" s="1"/>
      <c r="AQY241" s="1"/>
      <c r="AQZ241" s="1"/>
      <c r="ARA241" s="1"/>
      <c r="ARB241" s="1"/>
      <c r="ARC241" s="1"/>
      <c r="ARD241" s="1"/>
      <c r="ARE241" s="1"/>
      <c r="ARF241" s="1"/>
      <c r="ARG241" s="1"/>
      <c r="ARH241" s="1"/>
      <c r="ARI241" s="1"/>
      <c r="ARJ241" s="1"/>
      <c r="ARK241" s="1"/>
      <c r="ARL241" s="1"/>
      <c r="ARM241" s="1"/>
      <c r="ARN241" s="1"/>
      <c r="ARO241" s="1"/>
      <c r="ARP241" s="1"/>
      <c r="ARQ241" s="1"/>
      <c r="ARR241" s="1"/>
      <c r="ARS241" s="1"/>
      <c r="ART241" s="1"/>
      <c r="ARU241" s="1"/>
      <c r="ARV241" s="1"/>
      <c r="ARW241" s="1"/>
      <c r="ARX241" s="1"/>
      <c r="ARY241" s="1"/>
      <c r="ARZ241" s="1"/>
      <c r="ASA241" s="1"/>
      <c r="ASB241" s="1"/>
      <c r="ASC241" s="1"/>
      <c r="ASD241" s="1"/>
      <c r="ASE241" s="1"/>
      <c r="ASF241" s="1"/>
      <c r="ASG241" s="1"/>
      <c r="ASH241" s="1"/>
      <c r="ASI241" s="1"/>
      <c r="ASJ241" s="1"/>
      <c r="ASK241" s="1"/>
      <c r="ASL241" s="1"/>
      <c r="ASM241" s="1"/>
      <c r="ASN241" s="1"/>
      <c r="ASO241" s="1"/>
      <c r="ASP241" s="1"/>
      <c r="ASQ241" s="1"/>
      <c r="ASR241" s="1"/>
      <c r="ASS241" s="1"/>
      <c r="AST241" s="1"/>
      <c r="ASU241" s="1"/>
      <c r="ASV241" s="1"/>
      <c r="ASW241" s="1"/>
      <c r="ASX241" s="1"/>
      <c r="ASY241" s="1"/>
      <c r="ASZ241" s="1"/>
      <c r="ATA241" s="1"/>
      <c r="ATB241" s="1"/>
      <c r="ATC241" s="1"/>
      <c r="ATD241" s="1"/>
      <c r="ATE241" s="1"/>
      <c r="ATF241" s="1"/>
      <c r="ATG241" s="1"/>
      <c r="ATH241" s="1"/>
      <c r="ATI241" s="1"/>
      <c r="ATJ241" s="1"/>
      <c r="ATK241" s="1"/>
      <c r="ATL241" s="1"/>
      <c r="ATM241" s="1"/>
      <c r="ATN241" s="1"/>
      <c r="ATO241" s="1"/>
      <c r="ATP241" s="1"/>
      <c r="ATQ241" s="1"/>
      <c r="ATR241" s="1"/>
      <c r="ATS241" s="1"/>
      <c r="ATT241" s="1"/>
      <c r="ATU241" s="1"/>
      <c r="ATV241" s="1"/>
      <c r="ATW241" s="1"/>
      <c r="ATX241" s="1"/>
      <c r="ATY241" s="1"/>
      <c r="ATZ241" s="1"/>
      <c r="AUA241" s="1"/>
      <c r="AUB241" s="1"/>
      <c r="AUC241" s="1"/>
      <c r="AUD241" s="1"/>
      <c r="AUE241" s="1"/>
      <c r="AUF241" s="1"/>
      <c r="AUG241" s="1"/>
      <c r="AUH241" s="1"/>
      <c r="AUI241" s="1"/>
      <c r="AUJ241" s="1"/>
      <c r="AUK241" s="1"/>
    </row>
    <row r="242" spans="1:1233" s="519" customFormat="1" ht="14.25">
      <c r="A242" s="53"/>
      <c r="B242" s="98" t="str">
        <f>IF('Client Info'!$F$135="Yes",'Client Info'!$F$61,"N/A")</f>
        <v>N/A</v>
      </c>
      <c r="C242" s="99" t="str">
        <f>IF(B242="ISO 45001",'Client Info'!$B135,"N/A")</f>
        <v>N/A</v>
      </c>
      <c r="D242" s="182"/>
      <c r="E242" s="839">
        <f>'Effective Employees'!F228</f>
        <v>0</v>
      </c>
      <c r="F242" s="831"/>
      <c r="G242" s="840">
        <f>BW$378</f>
        <v>0</v>
      </c>
      <c r="H242" s="840">
        <f ca="1">(1/3)*BW378*T242*V242*X242*Z242</f>
        <v>0</v>
      </c>
      <c r="I242" s="840">
        <f ca="1">(2/3)*BW378*T242*V242*X242*Z242</f>
        <v>0</v>
      </c>
      <c r="J242" s="840" t="e">
        <f ca="1">BW379*T242*V242*X242*Z242/$AA$10</f>
        <v>#N/A</v>
      </c>
      <c r="K242" s="840">
        <f>IF($K$19="",0,BW379*T242*V242*X242*Z242/$AA$10)</f>
        <v>0</v>
      </c>
      <c r="L242" s="840">
        <f>IF($L$19="",0,BW379*T242*V242*X242*Z242/$AA$10)</f>
        <v>0</v>
      </c>
      <c r="M242" s="841" t="e">
        <f ca="1">IF($M$19="",0,BW379*T242*V242*X242*Z242/$AA$10)</f>
        <v>#N/A</v>
      </c>
      <c r="N242" s="841" t="e">
        <f ca="1">BW379*T242*V242*X242*Z242/$AA$10</f>
        <v>#N/A</v>
      </c>
      <c r="O242" s="842">
        <f ca="1">BW380*T242*V242*X242*Z242</f>
        <v>0</v>
      </c>
      <c r="P242" s="53"/>
      <c r="Q242" s="53"/>
      <c r="R242" s="67"/>
      <c r="S242" s="709">
        <f>1</f>
        <v>1</v>
      </c>
      <c r="T242" s="709">
        <f t="shared" ref="T242:T273" si="162">IF(S242=0.2,S242+1,1)</f>
        <v>1</v>
      </c>
      <c r="U242" s="710">
        <f ca="1">'Adjustment Factors'!BC583</f>
        <v>0</v>
      </c>
      <c r="V242" s="711">
        <f t="shared" ref="V242:V273" ca="1" si="163">U242+1</f>
        <v>1</v>
      </c>
      <c r="W242" s="712">
        <f>-'Client Info'!$C$55/100</f>
        <v>0</v>
      </c>
      <c r="X242" s="712">
        <f t="shared" ref="X242:X273" si="164">W242+1</f>
        <v>1</v>
      </c>
      <c r="Y242" s="712">
        <f>IF(Overview!$C$15="Yes",1,0)</f>
        <v>0</v>
      </c>
      <c r="Z242" s="712">
        <f>IF(Y242=1,IF('Integrated Reduction'!$C$29="",1,('Integrated Reduction'!$C$29/100+1)),1)</f>
        <v>1</v>
      </c>
      <c r="AA242" s="712">
        <f>IF(Sampling!F250="Yes",1,0)</f>
        <v>0</v>
      </c>
      <c r="AB242" s="712">
        <f>IF(Sampling!L250="Yes",1,0)</f>
        <v>0</v>
      </c>
      <c r="AC242" s="712">
        <f>IF(Sampling!G250="Yes",1,0)</f>
        <v>0</v>
      </c>
      <c r="AD242" s="712">
        <f>IF(Sampling!H250="Yes",1,0)</f>
        <v>0</v>
      </c>
      <c r="AE242" s="712">
        <f>IF(Sampling!I250="Yes",1,0)</f>
        <v>0</v>
      </c>
      <c r="AF242" s="712">
        <f>IF(Sampling!J250="Yes",1,0)</f>
        <v>0</v>
      </c>
      <c r="AG242" s="713">
        <f>IF(Sampling!K250="Yes",1,0)</f>
        <v>0</v>
      </c>
      <c r="AH242" s="792">
        <f t="shared" ca="1" si="155"/>
        <v>0</v>
      </c>
      <c r="AI242" s="792">
        <f t="shared" ca="1" si="150"/>
        <v>0</v>
      </c>
      <c r="AJ242" s="792" t="e">
        <f t="shared" ca="1" si="14"/>
        <v>#N/A</v>
      </c>
      <c r="AK242" s="792">
        <f t="shared" si="158"/>
        <v>0</v>
      </c>
      <c r="AL242" s="792">
        <f t="shared" si="159"/>
        <v>0</v>
      </c>
      <c r="AM242" s="792" t="e">
        <f t="shared" ca="1" si="160"/>
        <v>#N/A</v>
      </c>
      <c r="AN242" s="792" t="e">
        <f t="shared" ca="1" si="161"/>
        <v>#N/A</v>
      </c>
      <c r="AO242" s="792">
        <f t="shared" ca="1" si="156"/>
        <v>0</v>
      </c>
      <c r="AP242" s="792">
        <f t="shared" ca="1" si="157"/>
        <v>0</v>
      </c>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c r="ADD242" s="1"/>
      <c r="ADE242" s="1"/>
      <c r="ADF242" s="1"/>
      <c r="ADG242" s="1"/>
      <c r="ADH242" s="1"/>
      <c r="ADI242" s="1"/>
      <c r="ADJ242" s="1"/>
      <c r="ADK242" s="1"/>
      <c r="ADL242" s="1"/>
      <c r="ADM242" s="1"/>
      <c r="ADN242" s="1"/>
      <c r="ADO242" s="1"/>
      <c r="ADP242" s="1"/>
      <c r="ADQ242" s="1"/>
      <c r="ADR242" s="1"/>
      <c r="ADS242" s="1"/>
      <c r="ADT242" s="1"/>
      <c r="ADU242" s="1"/>
      <c r="ADV242" s="1"/>
      <c r="ADW242" s="1"/>
      <c r="ADX242" s="1"/>
      <c r="ADY242" s="1"/>
      <c r="ADZ242" s="1"/>
      <c r="AEA242" s="1"/>
      <c r="AEB242" s="1"/>
      <c r="AEC242" s="1"/>
      <c r="AED242" s="1"/>
      <c r="AEE242" s="1"/>
      <c r="AEF242" s="1"/>
      <c r="AEG242" s="1"/>
      <c r="AEH242" s="1"/>
      <c r="AEI242" s="1"/>
      <c r="AEJ242" s="1"/>
      <c r="AEK242" s="1"/>
      <c r="AEL242" s="1"/>
      <c r="AEM242" s="1"/>
      <c r="AEN242" s="1"/>
      <c r="AEO242" s="1"/>
      <c r="AEP242" s="1"/>
      <c r="AEQ242" s="1"/>
      <c r="AER242" s="1"/>
      <c r="AES242" s="1"/>
      <c r="AET242" s="1"/>
      <c r="AEU242" s="1"/>
      <c r="AEV242" s="1"/>
      <c r="AEW242" s="1"/>
      <c r="AEX242" s="1"/>
      <c r="AEY242" s="1"/>
      <c r="AEZ242" s="1"/>
      <c r="AFA242" s="1"/>
      <c r="AFB242" s="1"/>
      <c r="AFC242" s="1"/>
      <c r="AFD242" s="1"/>
      <c r="AFE242" s="1"/>
      <c r="AFF242" s="1"/>
      <c r="AFG242" s="1"/>
      <c r="AFH242" s="1"/>
      <c r="AFI242" s="1"/>
      <c r="AFJ242" s="1"/>
      <c r="AFK242" s="1"/>
      <c r="AFL242" s="1"/>
      <c r="AFM242" s="1"/>
      <c r="AFN242" s="1"/>
      <c r="AFO242" s="1"/>
      <c r="AFP242" s="1"/>
      <c r="AFQ242" s="1"/>
      <c r="AFR242" s="1"/>
      <c r="AFS242" s="1"/>
      <c r="AFT242" s="1"/>
      <c r="AFU242" s="1"/>
      <c r="AFV242" s="1"/>
      <c r="AFW242" s="1"/>
      <c r="AFX242" s="1"/>
      <c r="AFY242" s="1"/>
      <c r="AFZ242" s="1"/>
      <c r="AGA242" s="1"/>
      <c r="AGB242" s="1"/>
      <c r="AGC242" s="1"/>
      <c r="AGD242" s="1"/>
      <c r="AGE242" s="1"/>
      <c r="AGF242" s="1"/>
      <c r="AGG242" s="1"/>
      <c r="AGH242" s="1"/>
      <c r="AGI242" s="1"/>
      <c r="AGJ242" s="1"/>
      <c r="AGK242" s="1"/>
      <c r="AGL242" s="1"/>
      <c r="AGM242" s="1"/>
      <c r="AGN242" s="1"/>
      <c r="AGO242" s="1"/>
      <c r="AGP242" s="1"/>
      <c r="AGQ242" s="1"/>
      <c r="AGR242" s="1"/>
      <c r="AGS242" s="1"/>
      <c r="AGT242" s="1"/>
      <c r="AGU242" s="1"/>
      <c r="AGV242" s="1"/>
      <c r="AGW242" s="1"/>
      <c r="AGX242" s="1"/>
      <c r="AGY242" s="1"/>
      <c r="AGZ242" s="1"/>
      <c r="AHA242" s="1"/>
      <c r="AHB242" s="1"/>
      <c r="AHC242" s="1"/>
      <c r="AHD242" s="1"/>
      <c r="AHE242" s="1"/>
      <c r="AHF242" s="1"/>
      <c r="AHG242" s="1"/>
      <c r="AHH242" s="1"/>
      <c r="AHI242" s="1"/>
      <c r="AHJ242" s="1"/>
      <c r="AHK242" s="1"/>
      <c r="AHL242" s="1"/>
      <c r="AHM242" s="1"/>
      <c r="AHN242" s="1"/>
      <c r="AHO242" s="1"/>
      <c r="AHP242" s="1"/>
      <c r="AHQ242" s="1"/>
      <c r="AHR242" s="1"/>
      <c r="AHS242" s="1"/>
      <c r="AHT242" s="1"/>
      <c r="AHU242" s="1"/>
      <c r="AHV242" s="1"/>
      <c r="AHW242" s="1"/>
      <c r="AHX242" s="1"/>
      <c r="AHY242" s="1"/>
      <c r="AHZ242" s="1"/>
      <c r="AIA242" s="1"/>
      <c r="AIB242" s="1"/>
      <c r="AIC242" s="1"/>
      <c r="AID242" s="1"/>
      <c r="AIE242" s="1"/>
      <c r="AIF242" s="1"/>
      <c r="AIG242" s="1"/>
      <c r="AIH242" s="1"/>
      <c r="AII242" s="1"/>
      <c r="AIJ242" s="1"/>
      <c r="AIK242" s="1"/>
      <c r="AIL242" s="1"/>
      <c r="AIM242" s="1"/>
      <c r="AIN242" s="1"/>
      <c r="AIO242" s="1"/>
      <c r="AIP242" s="1"/>
      <c r="AIQ242" s="1"/>
      <c r="AIR242" s="1"/>
      <c r="AIS242" s="1"/>
      <c r="AIT242" s="1"/>
      <c r="AIU242" s="1"/>
      <c r="AIV242" s="1"/>
      <c r="AIW242" s="1"/>
      <c r="AIX242" s="1"/>
      <c r="AIY242" s="1"/>
      <c r="AIZ242" s="1"/>
      <c r="AJA242" s="1"/>
      <c r="AJB242" s="1"/>
      <c r="AJC242" s="1"/>
      <c r="AJD242" s="1"/>
      <c r="AJE242" s="1"/>
      <c r="AJF242" s="1"/>
      <c r="AJG242" s="1"/>
      <c r="AJH242" s="1"/>
      <c r="AJI242" s="1"/>
      <c r="AJJ242" s="1"/>
      <c r="AJK242" s="1"/>
      <c r="AJL242" s="1"/>
      <c r="AJM242" s="1"/>
      <c r="AJN242" s="1"/>
      <c r="AJO242" s="1"/>
      <c r="AJP242" s="1"/>
      <c r="AJQ242" s="1"/>
      <c r="AJR242" s="1"/>
      <c r="AJS242" s="1"/>
      <c r="AJT242" s="1"/>
      <c r="AJU242" s="1"/>
      <c r="AJV242" s="1"/>
      <c r="AJW242" s="1"/>
      <c r="AJX242" s="1"/>
      <c r="AJY242" s="1"/>
      <c r="AJZ242" s="1"/>
      <c r="AKA242" s="1"/>
      <c r="AKB242" s="1"/>
      <c r="AKC242" s="1"/>
      <c r="AKD242" s="1"/>
      <c r="AKE242" s="1"/>
      <c r="AKF242" s="1"/>
      <c r="AKG242" s="1"/>
      <c r="AKH242" s="1"/>
      <c r="AKI242" s="1"/>
      <c r="AKJ242" s="1"/>
      <c r="AKK242" s="1"/>
      <c r="AKL242" s="1"/>
      <c r="AKM242" s="1"/>
      <c r="AKN242" s="1"/>
      <c r="AKO242" s="1"/>
      <c r="AKP242" s="1"/>
      <c r="AKQ242" s="1"/>
      <c r="AKR242" s="1"/>
      <c r="AKS242" s="1"/>
      <c r="AKT242" s="1"/>
      <c r="AKU242" s="1"/>
      <c r="AKV242" s="1"/>
      <c r="AKW242" s="1"/>
      <c r="AKX242" s="1"/>
      <c r="AKY242" s="1"/>
      <c r="AKZ242" s="1"/>
      <c r="ALA242" s="1"/>
      <c r="ALB242" s="1"/>
      <c r="ALC242" s="1"/>
      <c r="ALD242" s="1"/>
      <c r="ALE242" s="1"/>
      <c r="ALF242" s="1"/>
      <c r="ALG242" s="1"/>
      <c r="ALH242" s="1"/>
      <c r="ALI242" s="1"/>
      <c r="ALJ242" s="1"/>
      <c r="ALK242" s="1"/>
      <c r="ALL242" s="1"/>
      <c r="ALM242" s="1"/>
      <c r="ALN242" s="1"/>
      <c r="ALO242" s="1"/>
      <c r="ALP242" s="1"/>
      <c r="ALQ242" s="1"/>
      <c r="ALR242" s="1"/>
      <c r="ALS242" s="1"/>
      <c r="ALT242" s="1"/>
      <c r="ALU242" s="1"/>
      <c r="ALV242" s="1"/>
      <c r="ALW242" s="1"/>
      <c r="ALX242" s="1"/>
      <c r="ALY242" s="1"/>
      <c r="ALZ242" s="1"/>
      <c r="AMA242" s="1"/>
      <c r="AMB242" s="1"/>
      <c r="AMC242" s="1"/>
      <c r="AMD242" s="1"/>
      <c r="AME242" s="1"/>
      <c r="AMF242" s="1"/>
      <c r="AMG242" s="1"/>
      <c r="AMH242" s="1"/>
      <c r="AMI242" s="1"/>
      <c r="AMJ242" s="1"/>
      <c r="AMK242" s="1"/>
      <c r="AML242" s="1"/>
      <c r="AMM242" s="1"/>
      <c r="AMN242" s="1"/>
      <c r="AMO242" s="1"/>
      <c r="AMP242" s="1"/>
      <c r="AMQ242" s="1"/>
      <c r="AMR242" s="1"/>
      <c r="AMS242" s="1"/>
      <c r="AMT242" s="1"/>
      <c r="AMU242" s="1"/>
      <c r="AMV242" s="1"/>
      <c r="AMW242" s="1"/>
      <c r="AMX242" s="1"/>
      <c r="AMY242" s="1"/>
      <c r="AMZ242" s="1"/>
      <c r="ANA242" s="1"/>
      <c r="ANB242" s="1"/>
      <c r="ANC242" s="1"/>
      <c r="AND242" s="1"/>
      <c r="ANE242" s="1"/>
      <c r="ANF242" s="1"/>
      <c r="ANG242" s="1"/>
      <c r="ANH242" s="1"/>
      <c r="ANI242" s="1"/>
      <c r="ANJ242" s="1"/>
      <c r="ANK242" s="1"/>
      <c r="ANL242" s="1"/>
      <c r="ANM242" s="1"/>
      <c r="ANN242" s="1"/>
      <c r="ANO242" s="1"/>
      <c r="ANP242" s="1"/>
      <c r="ANQ242" s="1"/>
      <c r="ANR242" s="1"/>
      <c r="ANS242" s="1"/>
      <c r="ANT242" s="1"/>
      <c r="ANU242" s="1"/>
      <c r="ANV242" s="1"/>
      <c r="ANW242" s="1"/>
      <c r="ANX242" s="1"/>
      <c r="ANY242" s="1"/>
      <c r="ANZ242" s="1"/>
      <c r="AOA242" s="1"/>
      <c r="AOB242" s="1"/>
      <c r="AOC242" s="1"/>
      <c r="AOD242" s="1"/>
      <c r="AOE242" s="1"/>
      <c r="AOF242" s="1"/>
      <c r="AOG242" s="1"/>
      <c r="AOH242" s="1"/>
      <c r="AOI242" s="1"/>
      <c r="AOJ242" s="1"/>
      <c r="AOK242" s="1"/>
      <c r="AOL242" s="1"/>
      <c r="AOM242" s="1"/>
      <c r="AON242" s="1"/>
      <c r="AOO242" s="1"/>
      <c r="AOP242" s="1"/>
      <c r="AOQ242" s="1"/>
      <c r="AOR242" s="1"/>
      <c r="AOS242" s="1"/>
      <c r="AOT242" s="1"/>
      <c r="AOU242" s="1"/>
      <c r="AOV242" s="1"/>
      <c r="AOW242" s="1"/>
      <c r="AOX242" s="1"/>
      <c r="AOY242" s="1"/>
      <c r="AOZ242" s="1"/>
      <c r="APA242" s="1"/>
      <c r="APB242" s="1"/>
      <c r="APC242" s="1"/>
      <c r="APD242" s="1"/>
      <c r="APE242" s="1"/>
      <c r="APF242" s="1"/>
      <c r="APG242" s="1"/>
      <c r="APH242" s="1"/>
      <c r="API242" s="1"/>
      <c r="APJ242" s="1"/>
      <c r="APK242" s="1"/>
      <c r="APL242" s="1"/>
      <c r="APM242" s="1"/>
      <c r="APN242" s="1"/>
      <c r="APO242" s="1"/>
      <c r="APP242" s="1"/>
      <c r="APQ242" s="1"/>
      <c r="APR242" s="1"/>
      <c r="APS242" s="1"/>
      <c r="APT242" s="1"/>
      <c r="APU242" s="1"/>
      <c r="APV242" s="1"/>
      <c r="APW242" s="1"/>
      <c r="APX242" s="1"/>
      <c r="APY242" s="1"/>
      <c r="APZ242" s="1"/>
      <c r="AQA242" s="1"/>
      <c r="AQB242" s="1"/>
      <c r="AQC242" s="1"/>
      <c r="AQD242" s="1"/>
      <c r="AQE242" s="1"/>
      <c r="AQF242" s="1"/>
      <c r="AQG242" s="1"/>
      <c r="AQH242" s="1"/>
      <c r="AQI242" s="1"/>
      <c r="AQJ242" s="1"/>
      <c r="AQK242" s="1"/>
      <c r="AQL242" s="1"/>
      <c r="AQM242" s="1"/>
      <c r="AQN242" s="1"/>
      <c r="AQO242" s="1"/>
      <c r="AQP242" s="1"/>
      <c r="AQQ242" s="1"/>
      <c r="AQR242" s="1"/>
      <c r="AQS242" s="1"/>
      <c r="AQT242" s="1"/>
      <c r="AQU242" s="1"/>
      <c r="AQV242" s="1"/>
      <c r="AQW242" s="1"/>
      <c r="AQX242" s="1"/>
      <c r="AQY242" s="1"/>
      <c r="AQZ242" s="1"/>
      <c r="ARA242" s="1"/>
      <c r="ARB242" s="1"/>
      <c r="ARC242" s="1"/>
      <c r="ARD242" s="1"/>
      <c r="ARE242" s="1"/>
      <c r="ARF242" s="1"/>
      <c r="ARG242" s="1"/>
      <c r="ARH242" s="1"/>
      <c r="ARI242" s="1"/>
      <c r="ARJ242" s="1"/>
      <c r="ARK242" s="1"/>
      <c r="ARL242" s="1"/>
      <c r="ARM242" s="1"/>
      <c r="ARN242" s="1"/>
      <c r="ARO242" s="1"/>
      <c r="ARP242" s="1"/>
      <c r="ARQ242" s="1"/>
      <c r="ARR242" s="1"/>
      <c r="ARS242" s="1"/>
      <c r="ART242" s="1"/>
      <c r="ARU242" s="1"/>
      <c r="ARV242" s="1"/>
      <c r="ARW242" s="1"/>
      <c r="ARX242" s="1"/>
      <c r="ARY242" s="1"/>
      <c r="ARZ242" s="1"/>
      <c r="ASA242" s="1"/>
      <c r="ASB242" s="1"/>
      <c r="ASC242" s="1"/>
      <c r="ASD242" s="1"/>
      <c r="ASE242" s="1"/>
      <c r="ASF242" s="1"/>
      <c r="ASG242" s="1"/>
      <c r="ASH242" s="1"/>
      <c r="ASI242" s="1"/>
      <c r="ASJ242" s="1"/>
      <c r="ASK242" s="1"/>
      <c r="ASL242" s="1"/>
      <c r="ASM242" s="1"/>
      <c r="ASN242" s="1"/>
      <c r="ASO242" s="1"/>
      <c r="ASP242" s="1"/>
      <c r="ASQ242" s="1"/>
      <c r="ASR242" s="1"/>
      <c r="ASS242" s="1"/>
      <c r="AST242" s="1"/>
      <c r="ASU242" s="1"/>
      <c r="ASV242" s="1"/>
      <c r="ASW242" s="1"/>
      <c r="ASX242" s="1"/>
      <c r="ASY242" s="1"/>
      <c r="ASZ242" s="1"/>
      <c r="ATA242" s="1"/>
      <c r="ATB242" s="1"/>
      <c r="ATC242" s="1"/>
      <c r="ATD242" s="1"/>
      <c r="ATE242" s="1"/>
      <c r="ATF242" s="1"/>
      <c r="ATG242" s="1"/>
      <c r="ATH242" s="1"/>
      <c r="ATI242" s="1"/>
      <c r="ATJ242" s="1"/>
      <c r="ATK242" s="1"/>
      <c r="ATL242" s="1"/>
      <c r="ATM242" s="1"/>
      <c r="ATN242" s="1"/>
      <c r="ATO242" s="1"/>
      <c r="ATP242" s="1"/>
      <c r="ATQ242" s="1"/>
      <c r="ATR242" s="1"/>
      <c r="ATS242" s="1"/>
      <c r="ATT242" s="1"/>
      <c r="ATU242" s="1"/>
      <c r="ATV242" s="1"/>
      <c r="ATW242" s="1"/>
      <c r="ATX242" s="1"/>
      <c r="ATY242" s="1"/>
      <c r="ATZ242" s="1"/>
      <c r="AUA242" s="1"/>
      <c r="AUB242" s="1"/>
      <c r="AUC242" s="1"/>
      <c r="AUD242" s="1"/>
      <c r="AUE242" s="1"/>
      <c r="AUF242" s="1"/>
      <c r="AUG242" s="1"/>
      <c r="AUH242" s="1"/>
      <c r="AUI242" s="1"/>
      <c r="AUJ242" s="1"/>
      <c r="AUK242" s="1"/>
    </row>
    <row r="243" spans="1:1233" s="519" customFormat="1" ht="14.25">
      <c r="A243" s="53"/>
      <c r="B243" s="95" t="str">
        <f>IF('Client Info'!$D$136="Yes",'Client Info'!$D$61,"N/A")</f>
        <v>N/A</v>
      </c>
      <c r="C243" s="96" t="str">
        <f>IF(B243="ISO 9001",'Client Info'!$B136,"N/A")</f>
        <v>N/A</v>
      </c>
      <c r="D243" s="180"/>
      <c r="E243" s="843">
        <f>'Effective Employees'!F229</f>
        <v>0</v>
      </c>
      <c r="F243" s="831"/>
      <c r="G243" s="832">
        <f>BX$345</f>
        <v>0</v>
      </c>
      <c r="H243" s="832">
        <f ca="1">(1/3)*BX345*T243*V243*X243*Z243</f>
        <v>0</v>
      </c>
      <c r="I243" s="832">
        <f ca="1">(2/3)*BX345*T243*V243*X243*Z243</f>
        <v>0</v>
      </c>
      <c r="J243" s="832" t="e">
        <f ca="1">BX346*T243*V243*X243*Z243/$AA$10</f>
        <v>#N/A</v>
      </c>
      <c r="K243" s="832">
        <f>IF($K$19="",0,BX346*T243*V243*X243*Z243/$AA$10)</f>
        <v>0</v>
      </c>
      <c r="L243" s="832">
        <f>IF($L$19="",0,BX346*T243*V243*X243*Z243/$AA$10)</f>
        <v>0</v>
      </c>
      <c r="M243" s="833" t="e">
        <f ca="1">IF($M$19="",0,BX346*T243*V243*X243*Z243/$AA$10)</f>
        <v>#N/A</v>
      </c>
      <c r="N243" s="844" t="e">
        <f ca="1">BX346*T243*V243*X243*Z243/$AA$10</f>
        <v>#N/A</v>
      </c>
      <c r="O243" s="436">
        <f ca="1">BX347*T243*V243*X243*Z243</f>
        <v>0</v>
      </c>
      <c r="P243" s="53"/>
      <c r="Q243" s="53"/>
      <c r="R243" s="67"/>
      <c r="S243" s="702">
        <f>1</f>
        <v>1</v>
      </c>
      <c r="T243" s="702">
        <f t="shared" si="162"/>
        <v>1</v>
      </c>
      <c r="U243" s="703">
        <f ca="1">'Adjustment Factors'!AA584</f>
        <v>0</v>
      </c>
      <c r="V243" s="704">
        <f t="shared" ca="1" si="163"/>
        <v>1</v>
      </c>
      <c r="W243" s="705">
        <f>-'Client Info'!$C$55/100</f>
        <v>0</v>
      </c>
      <c r="X243" s="705">
        <f t="shared" si="164"/>
        <v>1</v>
      </c>
      <c r="Y243" s="705">
        <f>IF(Overview!$C$13="Yes",1,0)</f>
        <v>0</v>
      </c>
      <c r="Z243" s="705">
        <f>IF(Y243=1,IF('Integrated Reduction'!$C$29="",1,('Integrated Reduction'!$C$29/100+1)),1)</f>
        <v>1</v>
      </c>
      <c r="AA243" s="705">
        <f>IF(Sampling!F251="Yes",1,0)</f>
        <v>0</v>
      </c>
      <c r="AB243" s="705">
        <f>IF(Sampling!L251="Yes",1,0)</f>
        <v>0</v>
      </c>
      <c r="AC243" s="705">
        <f>IF(Sampling!G251="Yes",1,0)</f>
        <v>0</v>
      </c>
      <c r="AD243" s="705">
        <f>IF(Sampling!H251="Yes",1,0)</f>
        <v>0</v>
      </c>
      <c r="AE243" s="705">
        <f>IF(Sampling!I251="Yes",1,0)</f>
        <v>0</v>
      </c>
      <c r="AF243" s="705">
        <f>IF(Sampling!J251="Yes",1,0)</f>
        <v>0</v>
      </c>
      <c r="AG243" s="706">
        <f>IF(Sampling!K251="Yes",1,0)</f>
        <v>0</v>
      </c>
      <c r="AH243" s="790">
        <f t="shared" ca="1" si="155"/>
        <v>0</v>
      </c>
      <c r="AI243" s="790">
        <f t="shared" ca="1" si="150"/>
        <v>0</v>
      </c>
      <c r="AJ243" s="790" t="e">
        <f t="shared" ca="1" si="14"/>
        <v>#N/A</v>
      </c>
      <c r="AK243" s="790">
        <f t="shared" si="158"/>
        <v>0</v>
      </c>
      <c r="AL243" s="790">
        <f t="shared" si="159"/>
        <v>0</v>
      </c>
      <c r="AM243" s="790" t="e">
        <f t="shared" ca="1" si="160"/>
        <v>#N/A</v>
      </c>
      <c r="AN243" s="790" t="e">
        <f t="shared" ca="1" si="161"/>
        <v>#N/A</v>
      </c>
      <c r="AO243" s="790">
        <f t="shared" ca="1" si="156"/>
        <v>0</v>
      </c>
      <c r="AP243" s="790">
        <f t="shared" ca="1" si="157"/>
        <v>0</v>
      </c>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c r="ADD243" s="1"/>
      <c r="ADE243" s="1"/>
      <c r="ADF243" s="1"/>
      <c r="ADG243" s="1"/>
      <c r="ADH243" s="1"/>
      <c r="ADI243" s="1"/>
      <c r="ADJ243" s="1"/>
      <c r="ADK243" s="1"/>
      <c r="ADL243" s="1"/>
      <c r="ADM243" s="1"/>
      <c r="ADN243" s="1"/>
      <c r="ADO243" s="1"/>
      <c r="ADP243" s="1"/>
      <c r="ADQ243" s="1"/>
      <c r="ADR243" s="1"/>
      <c r="ADS243" s="1"/>
      <c r="ADT243" s="1"/>
      <c r="ADU243" s="1"/>
      <c r="ADV243" s="1"/>
      <c r="ADW243" s="1"/>
      <c r="ADX243" s="1"/>
      <c r="ADY243" s="1"/>
      <c r="ADZ243" s="1"/>
      <c r="AEA243" s="1"/>
      <c r="AEB243" s="1"/>
      <c r="AEC243" s="1"/>
      <c r="AED243" s="1"/>
      <c r="AEE243" s="1"/>
      <c r="AEF243" s="1"/>
      <c r="AEG243" s="1"/>
      <c r="AEH243" s="1"/>
      <c r="AEI243" s="1"/>
      <c r="AEJ243" s="1"/>
      <c r="AEK243" s="1"/>
      <c r="AEL243" s="1"/>
      <c r="AEM243" s="1"/>
      <c r="AEN243" s="1"/>
      <c r="AEO243" s="1"/>
      <c r="AEP243" s="1"/>
      <c r="AEQ243" s="1"/>
      <c r="AER243" s="1"/>
      <c r="AES243" s="1"/>
      <c r="AET243" s="1"/>
      <c r="AEU243" s="1"/>
      <c r="AEV243" s="1"/>
      <c r="AEW243" s="1"/>
      <c r="AEX243" s="1"/>
      <c r="AEY243" s="1"/>
      <c r="AEZ243" s="1"/>
      <c r="AFA243" s="1"/>
      <c r="AFB243" s="1"/>
      <c r="AFC243" s="1"/>
      <c r="AFD243" s="1"/>
      <c r="AFE243" s="1"/>
      <c r="AFF243" s="1"/>
      <c r="AFG243" s="1"/>
      <c r="AFH243" s="1"/>
      <c r="AFI243" s="1"/>
      <c r="AFJ243" s="1"/>
      <c r="AFK243" s="1"/>
      <c r="AFL243" s="1"/>
      <c r="AFM243" s="1"/>
      <c r="AFN243" s="1"/>
      <c r="AFO243" s="1"/>
      <c r="AFP243" s="1"/>
      <c r="AFQ243" s="1"/>
      <c r="AFR243" s="1"/>
      <c r="AFS243" s="1"/>
      <c r="AFT243" s="1"/>
      <c r="AFU243" s="1"/>
      <c r="AFV243" s="1"/>
      <c r="AFW243" s="1"/>
      <c r="AFX243" s="1"/>
      <c r="AFY243" s="1"/>
      <c r="AFZ243" s="1"/>
      <c r="AGA243" s="1"/>
      <c r="AGB243" s="1"/>
      <c r="AGC243" s="1"/>
      <c r="AGD243" s="1"/>
      <c r="AGE243" s="1"/>
      <c r="AGF243" s="1"/>
      <c r="AGG243" s="1"/>
      <c r="AGH243" s="1"/>
      <c r="AGI243" s="1"/>
      <c r="AGJ243" s="1"/>
      <c r="AGK243" s="1"/>
      <c r="AGL243" s="1"/>
      <c r="AGM243" s="1"/>
      <c r="AGN243" s="1"/>
      <c r="AGO243" s="1"/>
      <c r="AGP243" s="1"/>
      <c r="AGQ243" s="1"/>
      <c r="AGR243" s="1"/>
      <c r="AGS243" s="1"/>
      <c r="AGT243" s="1"/>
      <c r="AGU243" s="1"/>
      <c r="AGV243" s="1"/>
      <c r="AGW243" s="1"/>
      <c r="AGX243" s="1"/>
      <c r="AGY243" s="1"/>
      <c r="AGZ243" s="1"/>
      <c r="AHA243" s="1"/>
      <c r="AHB243" s="1"/>
      <c r="AHC243" s="1"/>
      <c r="AHD243" s="1"/>
      <c r="AHE243" s="1"/>
      <c r="AHF243" s="1"/>
      <c r="AHG243" s="1"/>
      <c r="AHH243" s="1"/>
      <c r="AHI243" s="1"/>
      <c r="AHJ243" s="1"/>
      <c r="AHK243" s="1"/>
      <c r="AHL243" s="1"/>
      <c r="AHM243" s="1"/>
      <c r="AHN243" s="1"/>
      <c r="AHO243" s="1"/>
      <c r="AHP243" s="1"/>
      <c r="AHQ243" s="1"/>
      <c r="AHR243" s="1"/>
      <c r="AHS243" s="1"/>
      <c r="AHT243" s="1"/>
      <c r="AHU243" s="1"/>
      <c r="AHV243" s="1"/>
      <c r="AHW243" s="1"/>
      <c r="AHX243" s="1"/>
      <c r="AHY243" s="1"/>
      <c r="AHZ243" s="1"/>
      <c r="AIA243" s="1"/>
      <c r="AIB243" s="1"/>
      <c r="AIC243" s="1"/>
      <c r="AID243" s="1"/>
      <c r="AIE243" s="1"/>
      <c r="AIF243" s="1"/>
      <c r="AIG243" s="1"/>
      <c r="AIH243" s="1"/>
      <c r="AII243" s="1"/>
      <c r="AIJ243" s="1"/>
      <c r="AIK243" s="1"/>
      <c r="AIL243" s="1"/>
      <c r="AIM243" s="1"/>
      <c r="AIN243" s="1"/>
      <c r="AIO243" s="1"/>
      <c r="AIP243" s="1"/>
      <c r="AIQ243" s="1"/>
      <c r="AIR243" s="1"/>
      <c r="AIS243" s="1"/>
      <c r="AIT243" s="1"/>
      <c r="AIU243" s="1"/>
      <c r="AIV243" s="1"/>
      <c r="AIW243" s="1"/>
      <c r="AIX243" s="1"/>
      <c r="AIY243" s="1"/>
      <c r="AIZ243" s="1"/>
      <c r="AJA243" s="1"/>
      <c r="AJB243" s="1"/>
      <c r="AJC243" s="1"/>
      <c r="AJD243" s="1"/>
      <c r="AJE243" s="1"/>
      <c r="AJF243" s="1"/>
      <c r="AJG243" s="1"/>
      <c r="AJH243" s="1"/>
      <c r="AJI243" s="1"/>
      <c r="AJJ243" s="1"/>
      <c r="AJK243" s="1"/>
      <c r="AJL243" s="1"/>
      <c r="AJM243" s="1"/>
      <c r="AJN243" s="1"/>
      <c r="AJO243" s="1"/>
      <c r="AJP243" s="1"/>
      <c r="AJQ243" s="1"/>
      <c r="AJR243" s="1"/>
      <c r="AJS243" s="1"/>
      <c r="AJT243" s="1"/>
      <c r="AJU243" s="1"/>
      <c r="AJV243" s="1"/>
      <c r="AJW243" s="1"/>
      <c r="AJX243" s="1"/>
      <c r="AJY243" s="1"/>
      <c r="AJZ243" s="1"/>
      <c r="AKA243" s="1"/>
      <c r="AKB243" s="1"/>
      <c r="AKC243" s="1"/>
      <c r="AKD243" s="1"/>
      <c r="AKE243" s="1"/>
      <c r="AKF243" s="1"/>
      <c r="AKG243" s="1"/>
      <c r="AKH243" s="1"/>
      <c r="AKI243" s="1"/>
      <c r="AKJ243" s="1"/>
      <c r="AKK243" s="1"/>
      <c r="AKL243" s="1"/>
      <c r="AKM243" s="1"/>
      <c r="AKN243" s="1"/>
      <c r="AKO243" s="1"/>
      <c r="AKP243" s="1"/>
      <c r="AKQ243" s="1"/>
      <c r="AKR243" s="1"/>
      <c r="AKS243" s="1"/>
      <c r="AKT243" s="1"/>
      <c r="AKU243" s="1"/>
      <c r="AKV243" s="1"/>
      <c r="AKW243" s="1"/>
      <c r="AKX243" s="1"/>
      <c r="AKY243" s="1"/>
      <c r="AKZ243" s="1"/>
      <c r="ALA243" s="1"/>
      <c r="ALB243" s="1"/>
      <c r="ALC243" s="1"/>
      <c r="ALD243" s="1"/>
      <c r="ALE243" s="1"/>
      <c r="ALF243" s="1"/>
      <c r="ALG243" s="1"/>
      <c r="ALH243" s="1"/>
      <c r="ALI243" s="1"/>
      <c r="ALJ243" s="1"/>
      <c r="ALK243" s="1"/>
      <c r="ALL243" s="1"/>
      <c r="ALM243" s="1"/>
      <c r="ALN243" s="1"/>
      <c r="ALO243" s="1"/>
      <c r="ALP243" s="1"/>
      <c r="ALQ243" s="1"/>
      <c r="ALR243" s="1"/>
      <c r="ALS243" s="1"/>
      <c r="ALT243" s="1"/>
      <c r="ALU243" s="1"/>
      <c r="ALV243" s="1"/>
      <c r="ALW243" s="1"/>
      <c r="ALX243" s="1"/>
      <c r="ALY243" s="1"/>
      <c r="ALZ243" s="1"/>
      <c r="AMA243" s="1"/>
      <c r="AMB243" s="1"/>
      <c r="AMC243" s="1"/>
      <c r="AMD243" s="1"/>
      <c r="AME243" s="1"/>
      <c r="AMF243" s="1"/>
      <c r="AMG243" s="1"/>
      <c r="AMH243" s="1"/>
      <c r="AMI243" s="1"/>
      <c r="AMJ243" s="1"/>
      <c r="AMK243" s="1"/>
      <c r="AML243" s="1"/>
      <c r="AMM243" s="1"/>
      <c r="AMN243" s="1"/>
      <c r="AMO243" s="1"/>
      <c r="AMP243" s="1"/>
      <c r="AMQ243" s="1"/>
      <c r="AMR243" s="1"/>
      <c r="AMS243" s="1"/>
      <c r="AMT243" s="1"/>
      <c r="AMU243" s="1"/>
      <c r="AMV243" s="1"/>
      <c r="AMW243" s="1"/>
      <c r="AMX243" s="1"/>
      <c r="AMY243" s="1"/>
      <c r="AMZ243" s="1"/>
      <c r="ANA243" s="1"/>
      <c r="ANB243" s="1"/>
      <c r="ANC243" s="1"/>
      <c r="AND243" s="1"/>
      <c r="ANE243" s="1"/>
      <c r="ANF243" s="1"/>
      <c r="ANG243" s="1"/>
      <c r="ANH243" s="1"/>
      <c r="ANI243" s="1"/>
      <c r="ANJ243" s="1"/>
      <c r="ANK243" s="1"/>
      <c r="ANL243" s="1"/>
      <c r="ANM243" s="1"/>
      <c r="ANN243" s="1"/>
      <c r="ANO243" s="1"/>
      <c r="ANP243" s="1"/>
      <c r="ANQ243" s="1"/>
      <c r="ANR243" s="1"/>
      <c r="ANS243" s="1"/>
      <c r="ANT243" s="1"/>
      <c r="ANU243" s="1"/>
      <c r="ANV243" s="1"/>
      <c r="ANW243" s="1"/>
      <c r="ANX243" s="1"/>
      <c r="ANY243" s="1"/>
      <c r="ANZ243" s="1"/>
      <c r="AOA243" s="1"/>
      <c r="AOB243" s="1"/>
      <c r="AOC243" s="1"/>
      <c r="AOD243" s="1"/>
      <c r="AOE243" s="1"/>
      <c r="AOF243" s="1"/>
      <c r="AOG243" s="1"/>
      <c r="AOH243" s="1"/>
      <c r="AOI243" s="1"/>
      <c r="AOJ243" s="1"/>
      <c r="AOK243" s="1"/>
      <c r="AOL243" s="1"/>
      <c r="AOM243" s="1"/>
      <c r="AON243" s="1"/>
      <c r="AOO243" s="1"/>
      <c r="AOP243" s="1"/>
      <c r="AOQ243" s="1"/>
      <c r="AOR243" s="1"/>
      <c r="AOS243" s="1"/>
      <c r="AOT243" s="1"/>
      <c r="AOU243" s="1"/>
      <c r="AOV243" s="1"/>
      <c r="AOW243" s="1"/>
      <c r="AOX243" s="1"/>
      <c r="AOY243" s="1"/>
      <c r="AOZ243" s="1"/>
      <c r="APA243" s="1"/>
      <c r="APB243" s="1"/>
      <c r="APC243" s="1"/>
      <c r="APD243" s="1"/>
      <c r="APE243" s="1"/>
      <c r="APF243" s="1"/>
      <c r="APG243" s="1"/>
      <c r="APH243" s="1"/>
      <c r="API243" s="1"/>
      <c r="APJ243" s="1"/>
      <c r="APK243" s="1"/>
      <c r="APL243" s="1"/>
      <c r="APM243" s="1"/>
      <c r="APN243" s="1"/>
      <c r="APO243" s="1"/>
      <c r="APP243" s="1"/>
      <c r="APQ243" s="1"/>
      <c r="APR243" s="1"/>
      <c r="APS243" s="1"/>
      <c r="APT243" s="1"/>
      <c r="APU243" s="1"/>
      <c r="APV243" s="1"/>
      <c r="APW243" s="1"/>
      <c r="APX243" s="1"/>
      <c r="APY243" s="1"/>
      <c r="APZ243" s="1"/>
      <c r="AQA243" s="1"/>
      <c r="AQB243" s="1"/>
      <c r="AQC243" s="1"/>
      <c r="AQD243" s="1"/>
      <c r="AQE243" s="1"/>
      <c r="AQF243" s="1"/>
      <c r="AQG243" s="1"/>
      <c r="AQH243" s="1"/>
      <c r="AQI243" s="1"/>
      <c r="AQJ243" s="1"/>
      <c r="AQK243" s="1"/>
      <c r="AQL243" s="1"/>
      <c r="AQM243" s="1"/>
      <c r="AQN243" s="1"/>
      <c r="AQO243" s="1"/>
      <c r="AQP243" s="1"/>
      <c r="AQQ243" s="1"/>
      <c r="AQR243" s="1"/>
      <c r="AQS243" s="1"/>
      <c r="AQT243" s="1"/>
      <c r="AQU243" s="1"/>
      <c r="AQV243" s="1"/>
      <c r="AQW243" s="1"/>
      <c r="AQX243" s="1"/>
      <c r="AQY243" s="1"/>
      <c r="AQZ243" s="1"/>
      <c r="ARA243" s="1"/>
      <c r="ARB243" s="1"/>
      <c r="ARC243" s="1"/>
      <c r="ARD243" s="1"/>
      <c r="ARE243" s="1"/>
      <c r="ARF243" s="1"/>
      <c r="ARG243" s="1"/>
      <c r="ARH243" s="1"/>
      <c r="ARI243" s="1"/>
      <c r="ARJ243" s="1"/>
      <c r="ARK243" s="1"/>
      <c r="ARL243" s="1"/>
      <c r="ARM243" s="1"/>
      <c r="ARN243" s="1"/>
      <c r="ARO243" s="1"/>
      <c r="ARP243" s="1"/>
      <c r="ARQ243" s="1"/>
      <c r="ARR243" s="1"/>
      <c r="ARS243" s="1"/>
      <c r="ART243" s="1"/>
      <c r="ARU243" s="1"/>
      <c r="ARV243" s="1"/>
      <c r="ARW243" s="1"/>
      <c r="ARX243" s="1"/>
      <c r="ARY243" s="1"/>
      <c r="ARZ243" s="1"/>
      <c r="ASA243" s="1"/>
      <c r="ASB243" s="1"/>
      <c r="ASC243" s="1"/>
      <c r="ASD243" s="1"/>
      <c r="ASE243" s="1"/>
      <c r="ASF243" s="1"/>
      <c r="ASG243" s="1"/>
      <c r="ASH243" s="1"/>
      <c r="ASI243" s="1"/>
      <c r="ASJ243" s="1"/>
      <c r="ASK243" s="1"/>
      <c r="ASL243" s="1"/>
      <c r="ASM243" s="1"/>
      <c r="ASN243" s="1"/>
      <c r="ASO243" s="1"/>
      <c r="ASP243" s="1"/>
      <c r="ASQ243" s="1"/>
      <c r="ASR243" s="1"/>
      <c r="ASS243" s="1"/>
      <c r="AST243" s="1"/>
      <c r="ASU243" s="1"/>
      <c r="ASV243" s="1"/>
      <c r="ASW243" s="1"/>
      <c r="ASX243" s="1"/>
      <c r="ASY243" s="1"/>
      <c r="ASZ243" s="1"/>
      <c r="ATA243" s="1"/>
      <c r="ATB243" s="1"/>
      <c r="ATC243" s="1"/>
      <c r="ATD243" s="1"/>
      <c r="ATE243" s="1"/>
      <c r="ATF243" s="1"/>
      <c r="ATG243" s="1"/>
      <c r="ATH243" s="1"/>
      <c r="ATI243" s="1"/>
      <c r="ATJ243" s="1"/>
      <c r="ATK243" s="1"/>
      <c r="ATL243" s="1"/>
      <c r="ATM243" s="1"/>
      <c r="ATN243" s="1"/>
      <c r="ATO243" s="1"/>
      <c r="ATP243" s="1"/>
      <c r="ATQ243" s="1"/>
      <c r="ATR243" s="1"/>
      <c r="ATS243" s="1"/>
      <c r="ATT243" s="1"/>
      <c r="ATU243" s="1"/>
      <c r="ATV243" s="1"/>
      <c r="ATW243" s="1"/>
      <c r="ATX243" s="1"/>
      <c r="ATY243" s="1"/>
      <c r="ATZ243" s="1"/>
      <c r="AUA243" s="1"/>
      <c r="AUB243" s="1"/>
      <c r="AUC243" s="1"/>
      <c r="AUD243" s="1"/>
      <c r="AUE243" s="1"/>
      <c r="AUF243" s="1"/>
      <c r="AUG243" s="1"/>
      <c r="AUH243" s="1"/>
      <c r="AUI243" s="1"/>
      <c r="AUJ243" s="1"/>
      <c r="AUK243" s="1"/>
    </row>
    <row r="244" spans="1:1233" s="519" customFormat="1" ht="14.25">
      <c r="A244" s="53"/>
      <c r="B244" s="97" t="str">
        <f>IF('Client Info'!$E$136="Yes",'Client Info'!$E$61,"N/A")</f>
        <v>N/A</v>
      </c>
      <c r="C244" s="62" t="str">
        <f>IF(B244="ISO 14001",'Client Info'!$B136,"N/A")</f>
        <v>N/A</v>
      </c>
      <c r="D244" s="181"/>
      <c r="E244" s="834">
        <f>'Effective Employees'!F230</f>
        <v>0</v>
      </c>
      <c r="F244" s="831"/>
      <c r="G244" s="835">
        <f>BX$363</f>
        <v>0</v>
      </c>
      <c r="H244" s="835">
        <f ca="1">(1/3)*BX363*T244*V244*X244*Z244</f>
        <v>0</v>
      </c>
      <c r="I244" s="835">
        <f ca="1">(2/3)*BX363*T244*V244*X244*Z244</f>
        <v>0</v>
      </c>
      <c r="J244" s="835" t="e">
        <f ca="1">BX364*T244*V244*X244*Z244/$AA$10</f>
        <v>#N/A</v>
      </c>
      <c r="K244" s="835">
        <f>IF($K$19="",0,BX364*T244*V244*X244*Z244/$AA$10)</f>
        <v>0</v>
      </c>
      <c r="L244" s="835">
        <f>IF($L$19="",0,BX364*T244*V244*X244*Z244/$AA$10)</f>
        <v>0</v>
      </c>
      <c r="M244" s="836" t="e">
        <f ca="1">IF($M$19="",0,BX364*T244*V244*X244*Z244/$AA$10)</f>
        <v>#N/A</v>
      </c>
      <c r="N244" s="837" t="e">
        <f ca="1">BX364*T244*V244*X244*Z244/$AA$10</f>
        <v>#N/A</v>
      </c>
      <c r="O244" s="838">
        <f ca="1">BX365*T244*V244*X244*Z244</f>
        <v>0</v>
      </c>
      <c r="P244" s="53"/>
      <c r="Q244" s="53"/>
      <c r="R244" s="67"/>
      <c r="S244" s="386">
        <f>1</f>
        <v>1</v>
      </c>
      <c r="T244" s="386">
        <f t="shared" si="162"/>
        <v>1</v>
      </c>
      <c r="U244" s="707">
        <f ca="1">'Adjustment Factors'!AP584</f>
        <v>0</v>
      </c>
      <c r="V244" s="208">
        <f t="shared" ca="1" si="163"/>
        <v>1</v>
      </c>
      <c r="W244" s="67">
        <f>-'Client Info'!$C$55/100</f>
        <v>0</v>
      </c>
      <c r="X244" s="67">
        <f t="shared" si="164"/>
        <v>1</v>
      </c>
      <c r="Y244" s="67">
        <f>IF(Overview!$C$14="Yes",1,0)</f>
        <v>0</v>
      </c>
      <c r="Z244" s="67">
        <f>IF(Y244=1,IF('Integrated Reduction'!$C$29="",1,('Integrated Reduction'!$C$29/100+1)),1)</f>
        <v>1</v>
      </c>
      <c r="AA244" s="67">
        <f>IF(Sampling!F252="Yes",1,0)</f>
        <v>0</v>
      </c>
      <c r="AB244" s="67">
        <f>IF(Sampling!L252="Yes",1,0)</f>
        <v>0</v>
      </c>
      <c r="AC244" s="67">
        <f>IF(Sampling!G252="Yes",1,0)</f>
        <v>0</v>
      </c>
      <c r="AD244" s="67">
        <f>IF(Sampling!H252="Yes",1,0)</f>
        <v>0</v>
      </c>
      <c r="AE244" s="67">
        <f>IF(Sampling!I252="Yes",1,0)</f>
        <v>0</v>
      </c>
      <c r="AF244" s="67">
        <f>IF(Sampling!J252="Yes",1,0)</f>
        <v>0</v>
      </c>
      <c r="AG244" s="708">
        <f>IF(Sampling!K252="Yes",1,0)</f>
        <v>0</v>
      </c>
      <c r="AH244" s="791">
        <f t="shared" ca="1" si="155"/>
        <v>0</v>
      </c>
      <c r="AI244" s="791">
        <f t="shared" ca="1" si="150"/>
        <v>0</v>
      </c>
      <c r="AJ244" s="791" t="e">
        <f t="shared" ca="1" si="14"/>
        <v>#N/A</v>
      </c>
      <c r="AK244" s="791">
        <f t="shared" si="158"/>
        <v>0</v>
      </c>
      <c r="AL244" s="791">
        <f t="shared" si="159"/>
        <v>0</v>
      </c>
      <c r="AM244" s="791" t="e">
        <f t="shared" ca="1" si="160"/>
        <v>#N/A</v>
      </c>
      <c r="AN244" s="791" t="e">
        <f t="shared" ca="1" si="161"/>
        <v>#N/A</v>
      </c>
      <c r="AO244" s="791">
        <f t="shared" ca="1" si="156"/>
        <v>0</v>
      </c>
      <c r="AP244" s="791">
        <f t="shared" ca="1" si="157"/>
        <v>0</v>
      </c>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c r="ADD244" s="1"/>
      <c r="ADE244" s="1"/>
      <c r="ADF244" s="1"/>
      <c r="ADG244" s="1"/>
      <c r="ADH244" s="1"/>
      <c r="ADI244" s="1"/>
      <c r="ADJ244" s="1"/>
      <c r="ADK244" s="1"/>
      <c r="ADL244" s="1"/>
      <c r="ADM244" s="1"/>
      <c r="ADN244" s="1"/>
      <c r="ADO244" s="1"/>
      <c r="ADP244" s="1"/>
      <c r="ADQ244" s="1"/>
      <c r="ADR244" s="1"/>
      <c r="ADS244" s="1"/>
      <c r="ADT244" s="1"/>
      <c r="ADU244" s="1"/>
      <c r="ADV244" s="1"/>
      <c r="ADW244" s="1"/>
      <c r="ADX244" s="1"/>
      <c r="ADY244" s="1"/>
      <c r="ADZ244" s="1"/>
      <c r="AEA244" s="1"/>
      <c r="AEB244" s="1"/>
      <c r="AEC244" s="1"/>
      <c r="AED244" s="1"/>
      <c r="AEE244" s="1"/>
      <c r="AEF244" s="1"/>
      <c r="AEG244" s="1"/>
      <c r="AEH244" s="1"/>
      <c r="AEI244" s="1"/>
      <c r="AEJ244" s="1"/>
      <c r="AEK244" s="1"/>
      <c r="AEL244" s="1"/>
      <c r="AEM244" s="1"/>
      <c r="AEN244" s="1"/>
      <c r="AEO244" s="1"/>
      <c r="AEP244" s="1"/>
      <c r="AEQ244" s="1"/>
      <c r="AER244" s="1"/>
      <c r="AES244" s="1"/>
      <c r="AET244" s="1"/>
      <c r="AEU244" s="1"/>
      <c r="AEV244" s="1"/>
      <c r="AEW244" s="1"/>
      <c r="AEX244" s="1"/>
      <c r="AEY244" s="1"/>
      <c r="AEZ244" s="1"/>
      <c r="AFA244" s="1"/>
      <c r="AFB244" s="1"/>
      <c r="AFC244" s="1"/>
      <c r="AFD244" s="1"/>
      <c r="AFE244" s="1"/>
      <c r="AFF244" s="1"/>
      <c r="AFG244" s="1"/>
      <c r="AFH244" s="1"/>
      <c r="AFI244" s="1"/>
      <c r="AFJ244" s="1"/>
      <c r="AFK244" s="1"/>
      <c r="AFL244" s="1"/>
      <c r="AFM244" s="1"/>
      <c r="AFN244" s="1"/>
      <c r="AFO244" s="1"/>
      <c r="AFP244" s="1"/>
      <c r="AFQ244" s="1"/>
      <c r="AFR244" s="1"/>
      <c r="AFS244" s="1"/>
      <c r="AFT244" s="1"/>
      <c r="AFU244" s="1"/>
      <c r="AFV244" s="1"/>
      <c r="AFW244" s="1"/>
      <c r="AFX244" s="1"/>
      <c r="AFY244" s="1"/>
      <c r="AFZ244" s="1"/>
      <c r="AGA244" s="1"/>
      <c r="AGB244" s="1"/>
      <c r="AGC244" s="1"/>
      <c r="AGD244" s="1"/>
      <c r="AGE244" s="1"/>
      <c r="AGF244" s="1"/>
      <c r="AGG244" s="1"/>
      <c r="AGH244" s="1"/>
      <c r="AGI244" s="1"/>
      <c r="AGJ244" s="1"/>
      <c r="AGK244" s="1"/>
      <c r="AGL244" s="1"/>
      <c r="AGM244" s="1"/>
      <c r="AGN244" s="1"/>
      <c r="AGO244" s="1"/>
      <c r="AGP244" s="1"/>
      <c r="AGQ244" s="1"/>
      <c r="AGR244" s="1"/>
      <c r="AGS244" s="1"/>
      <c r="AGT244" s="1"/>
      <c r="AGU244" s="1"/>
      <c r="AGV244" s="1"/>
      <c r="AGW244" s="1"/>
      <c r="AGX244" s="1"/>
      <c r="AGY244" s="1"/>
      <c r="AGZ244" s="1"/>
      <c r="AHA244" s="1"/>
      <c r="AHB244" s="1"/>
      <c r="AHC244" s="1"/>
      <c r="AHD244" s="1"/>
      <c r="AHE244" s="1"/>
      <c r="AHF244" s="1"/>
      <c r="AHG244" s="1"/>
      <c r="AHH244" s="1"/>
      <c r="AHI244" s="1"/>
      <c r="AHJ244" s="1"/>
      <c r="AHK244" s="1"/>
      <c r="AHL244" s="1"/>
      <c r="AHM244" s="1"/>
      <c r="AHN244" s="1"/>
      <c r="AHO244" s="1"/>
      <c r="AHP244" s="1"/>
      <c r="AHQ244" s="1"/>
      <c r="AHR244" s="1"/>
      <c r="AHS244" s="1"/>
      <c r="AHT244" s="1"/>
      <c r="AHU244" s="1"/>
      <c r="AHV244" s="1"/>
      <c r="AHW244" s="1"/>
      <c r="AHX244" s="1"/>
      <c r="AHY244" s="1"/>
      <c r="AHZ244" s="1"/>
      <c r="AIA244" s="1"/>
      <c r="AIB244" s="1"/>
      <c r="AIC244" s="1"/>
      <c r="AID244" s="1"/>
      <c r="AIE244" s="1"/>
      <c r="AIF244" s="1"/>
      <c r="AIG244" s="1"/>
      <c r="AIH244" s="1"/>
      <c r="AII244" s="1"/>
      <c r="AIJ244" s="1"/>
      <c r="AIK244" s="1"/>
      <c r="AIL244" s="1"/>
      <c r="AIM244" s="1"/>
      <c r="AIN244" s="1"/>
      <c r="AIO244" s="1"/>
      <c r="AIP244" s="1"/>
      <c r="AIQ244" s="1"/>
      <c r="AIR244" s="1"/>
      <c r="AIS244" s="1"/>
      <c r="AIT244" s="1"/>
      <c r="AIU244" s="1"/>
      <c r="AIV244" s="1"/>
      <c r="AIW244" s="1"/>
      <c r="AIX244" s="1"/>
      <c r="AIY244" s="1"/>
      <c r="AIZ244" s="1"/>
      <c r="AJA244" s="1"/>
      <c r="AJB244" s="1"/>
      <c r="AJC244" s="1"/>
      <c r="AJD244" s="1"/>
      <c r="AJE244" s="1"/>
      <c r="AJF244" s="1"/>
      <c r="AJG244" s="1"/>
      <c r="AJH244" s="1"/>
      <c r="AJI244" s="1"/>
      <c r="AJJ244" s="1"/>
      <c r="AJK244" s="1"/>
      <c r="AJL244" s="1"/>
      <c r="AJM244" s="1"/>
      <c r="AJN244" s="1"/>
      <c r="AJO244" s="1"/>
      <c r="AJP244" s="1"/>
      <c r="AJQ244" s="1"/>
      <c r="AJR244" s="1"/>
      <c r="AJS244" s="1"/>
      <c r="AJT244" s="1"/>
      <c r="AJU244" s="1"/>
      <c r="AJV244" s="1"/>
      <c r="AJW244" s="1"/>
      <c r="AJX244" s="1"/>
      <c r="AJY244" s="1"/>
      <c r="AJZ244" s="1"/>
      <c r="AKA244" s="1"/>
      <c r="AKB244" s="1"/>
      <c r="AKC244" s="1"/>
      <c r="AKD244" s="1"/>
      <c r="AKE244" s="1"/>
      <c r="AKF244" s="1"/>
      <c r="AKG244" s="1"/>
      <c r="AKH244" s="1"/>
      <c r="AKI244" s="1"/>
      <c r="AKJ244" s="1"/>
      <c r="AKK244" s="1"/>
      <c r="AKL244" s="1"/>
      <c r="AKM244" s="1"/>
      <c r="AKN244" s="1"/>
      <c r="AKO244" s="1"/>
      <c r="AKP244" s="1"/>
      <c r="AKQ244" s="1"/>
      <c r="AKR244" s="1"/>
      <c r="AKS244" s="1"/>
      <c r="AKT244" s="1"/>
      <c r="AKU244" s="1"/>
      <c r="AKV244" s="1"/>
      <c r="AKW244" s="1"/>
      <c r="AKX244" s="1"/>
      <c r="AKY244" s="1"/>
      <c r="AKZ244" s="1"/>
      <c r="ALA244" s="1"/>
      <c r="ALB244" s="1"/>
      <c r="ALC244" s="1"/>
      <c r="ALD244" s="1"/>
      <c r="ALE244" s="1"/>
      <c r="ALF244" s="1"/>
      <c r="ALG244" s="1"/>
      <c r="ALH244" s="1"/>
      <c r="ALI244" s="1"/>
      <c r="ALJ244" s="1"/>
      <c r="ALK244" s="1"/>
      <c r="ALL244" s="1"/>
      <c r="ALM244" s="1"/>
      <c r="ALN244" s="1"/>
      <c r="ALO244" s="1"/>
      <c r="ALP244" s="1"/>
      <c r="ALQ244" s="1"/>
      <c r="ALR244" s="1"/>
      <c r="ALS244" s="1"/>
      <c r="ALT244" s="1"/>
      <c r="ALU244" s="1"/>
      <c r="ALV244" s="1"/>
      <c r="ALW244" s="1"/>
      <c r="ALX244" s="1"/>
      <c r="ALY244" s="1"/>
      <c r="ALZ244" s="1"/>
      <c r="AMA244" s="1"/>
      <c r="AMB244" s="1"/>
      <c r="AMC244" s="1"/>
      <c r="AMD244" s="1"/>
      <c r="AME244" s="1"/>
      <c r="AMF244" s="1"/>
      <c r="AMG244" s="1"/>
      <c r="AMH244" s="1"/>
      <c r="AMI244" s="1"/>
      <c r="AMJ244" s="1"/>
      <c r="AMK244" s="1"/>
      <c r="AML244" s="1"/>
      <c r="AMM244" s="1"/>
      <c r="AMN244" s="1"/>
      <c r="AMO244" s="1"/>
      <c r="AMP244" s="1"/>
      <c r="AMQ244" s="1"/>
      <c r="AMR244" s="1"/>
      <c r="AMS244" s="1"/>
      <c r="AMT244" s="1"/>
      <c r="AMU244" s="1"/>
      <c r="AMV244" s="1"/>
      <c r="AMW244" s="1"/>
      <c r="AMX244" s="1"/>
      <c r="AMY244" s="1"/>
      <c r="AMZ244" s="1"/>
      <c r="ANA244" s="1"/>
      <c r="ANB244" s="1"/>
      <c r="ANC244" s="1"/>
      <c r="AND244" s="1"/>
      <c r="ANE244" s="1"/>
      <c r="ANF244" s="1"/>
      <c r="ANG244" s="1"/>
      <c r="ANH244" s="1"/>
      <c r="ANI244" s="1"/>
      <c r="ANJ244" s="1"/>
      <c r="ANK244" s="1"/>
      <c r="ANL244" s="1"/>
      <c r="ANM244" s="1"/>
      <c r="ANN244" s="1"/>
      <c r="ANO244" s="1"/>
      <c r="ANP244" s="1"/>
      <c r="ANQ244" s="1"/>
      <c r="ANR244" s="1"/>
      <c r="ANS244" s="1"/>
      <c r="ANT244" s="1"/>
      <c r="ANU244" s="1"/>
      <c r="ANV244" s="1"/>
      <c r="ANW244" s="1"/>
      <c r="ANX244" s="1"/>
      <c r="ANY244" s="1"/>
      <c r="ANZ244" s="1"/>
      <c r="AOA244" s="1"/>
      <c r="AOB244" s="1"/>
      <c r="AOC244" s="1"/>
      <c r="AOD244" s="1"/>
      <c r="AOE244" s="1"/>
      <c r="AOF244" s="1"/>
      <c r="AOG244" s="1"/>
      <c r="AOH244" s="1"/>
      <c r="AOI244" s="1"/>
      <c r="AOJ244" s="1"/>
      <c r="AOK244" s="1"/>
      <c r="AOL244" s="1"/>
      <c r="AOM244" s="1"/>
      <c r="AON244" s="1"/>
      <c r="AOO244" s="1"/>
      <c r="AOP244" s="1"/>
      <c r="AOQ244" s="1"/>
      <c r="AOR244" s="1"/>
      <c r="AOS244" s="1"/>
      <c r="AOT244" s="1"/>
      <c r="AOU244" s="1"/>
      <c r="AOV244" s="1"/>
      <c r="AOW244" s="1"/>
      <c r="AOX244" s="1"/>
      <c r="AOY244" s="1"/>
      <c r="AOZ244" s="1"/>
      <c r="APA244" s="1"/>
      <c r="APB244" s="1"/>
      <c r="APC244" s="1"/>
      <c r="APD244" s="1"/>
      <c r="APE244" s="1"/>
      <c r="APF244" s="1"/>
      <c r="APG244" s="1"/>
      <c r="APH244" s="1"/>
      <c r="API244" s="1"/>
      <c r="APJ244" s="1"/>
      <c r="APK244" s="1"/>
      <c r="APL244" s="1"/>
      <c r="APM244" s="1"/>
      <c r="APN244" s="1"/>
      <c r="APO244" s="1"/>
      <c r="APP244" s="1"/>
      <c r="APQ244" s="1"/>
      <c r="APR244" s="1"/>
      <c r="APS244" s="1"/>
      <c r="APT244" s="1"/>
      <c r="APU244" s="1"/>
      <c r="APV244" s="1"/>
      <c r="APW244" s="1"/>
      <c r="APX244" s="1"/>
      <c r="APY244" s="1"/>
      <c r="APZ244" s="1"/>
      <c r="AQA244" s="1"/>
      <c r="AQB244" s="1"/>
      <c r="AQC244" s="1"/>
      <c r="AQD244" s="1"/>
      <c r="AQE244" s="1"/>
      <c r="AQF244" s="1"/>
      <c r="AQG244" s="1"/>
      <c r="AQH244" s="1"/>
      <c r="AQI244" s="1"/>
      <c r="AQJ244" s="1"/>
      <c r="AQK244" s="1"/>
      <c r="AQL244" s="1"/>
      <c r="AQM244" s="1"/>
      <c r="AQN244" s="1"/>
      <c r="AQO244" s="1"/>
      <c r="AQP244" s="1"/>
      <c r="AQQ244" s="1"/>
      <c r="AQR244" s="1"/>
      <c r="AQS244" s="1"/>
      <c r="AQT244" s="1"/>
      <c r="AQU244" s="1"/>
      <c r="AQV244" s="1"/>
      <c r="AQW244" s="1"/>
      <c r="AQX244" s="1"/>
      <c r="AQY244" s="1"/>
      <c r="AQZ244" s="1"/>
      <c r="ARA244" s="1"/>
      <c r="ARB244" s="1"/>
      <c r="ARC244" s="1"/>
      <c r="ARD244" s="1"/>
      <c r="ARE244" s="1"/>
      <c r="ARF244" s="1"/>
      <c r="ARG244" s="1"/>
      <c r="ARH244" s="1"/>
      <c r="ARI244" s="1"/>
      <c r="ARJ244" s="1"/>
      <c r="ARK244" s="1"/>
      <c r="ARL244" s="1"/>
      <c r="ARM244" s="1"/>
      <c r="ARN244" s="1"/>
      <c r="ARO244" s="1"/>
      <c r="ARP244" s="1"/>
      <c r="ARQ244" s="1"/>
      <c r="ARR244" s="1"/>
      <c r="ARS244" s="1"/>
      <c r="ART244" s="1"/>
      <c r="ARU244" s="1"/>
      <c r="ARV244" s="1"/>
      <c r="ARW244" s="1"/>
      <c r="ARX244" s="1"/>
      <c r="ARY244" s="1"/>
      <c r="ARZ244" s="1"/>
      <c r="ASA244" s="1"/>
      <c r="ASB244" s="1"/>
      <c r="ASC244" s="1"/>
      <c r="ASD244" s="1"/>
      <c r="ASE244" s="1"/>
      <c r="ASF244" s="1"/>
      <c r="ASG244" s="1"/>
      <c r="ASH244" s="1"/>
      <c r="ASI244" s="1"/>
      <c r="ASJ244" s="1"/>
      <c r="ASK244" s="1"/>
      <c r="ASL244" s="1"/>
      <c r="ASM244" s="1"/>
      <c r="ASN244" s="1"/>
      <c r="ASO244" s="1"/>
      <c r="ASP244" s="1"/>
      <c r="ASQ244" s="1"/>
      <c r="ASR244" s="1"/>
      <c r="ASS244" s="1"/>
      <c r="AST244" s="1"/>
      <c r="ASU244" s="1"/>
      <c r="ASV244" s="1"/>
      <c r="ASW244" s="1"/>
      <c r="ASX244" s="1"/>
      <c r="ASY244" s="1"/>
      <c r="ASZ244" s="1"/>
      <c r="ATA244" s="1"/>
      <c r="ATB244" s="1"/>
      <c r="ATC244" s="1"/>
      <c r="ATD244" s="1"/>
      <c r="ATE244" s="1"/>
      <c r="ATF244" s="1"/>
      <c r="ATG244" s="1"/>
      <c r="ATH244" s="1"/>
      <c r="ATI244" s="1"/>
      <c r="ATJ244" s="1"/>
      <c r="ATK244" s="1"/>
      <c r="ATL244" s="1"/>
      <c r="ATM244" s="1"/>
      <c r="ATN244" s="1"/>
      <c r="ATO244" s="1"/>
      <c r="ATP244" s="1"/>
      <c r="ATQ244" s="1"/>
      <c r="ATR244" s="1"/>
      <c r="ATS244" s="1"/>
      <c r="ATT244" s="1"/>
      <c r="ATU244" s="1"/>
      <c r="ATV244" s="1"/>
      <c r="ATW244" s="1"/>
      <c r="ATX244" s="1"/>
      <c r="ATY244" s="1"/>
      <c r="ATZ244" s="1"/>
      <c r="AUA244" s="1"/>
      <c r="AUB244" s="1"/>
      <c r="AUC244" s="1"/>
      <c r="AUD244" s="1"/>
      <c r="AUE244" s="1"/>
      <c r="AUF244" s="1"/>
      <c r="AUG244" s="1"/>
      <c r="AUH244" s="1"/>
      <c r="AUI244" s="1"/>
      <c r="AUJ244" s="1"/>
      <c r="AUK244" s="1"/>
    </row>
    <row r="245" spans="1:1233" s="519" customFormat="1" ht="14.25">
      <c r="A245" s="53"/>
      <c r="B245" s="98" t="str">
        <f>IF('Client Info'!$F$136="Yes",'Client Info'!$F$61,"N/A")</f>
        <v>N/A</v>
      </c>
      <c r="C245" s="99" t="str">
        <f>IF(B245="ISO 45001",'Client Info'!$B136,"N/A")</f>
        <v>N/A</v>
      </c>
      <c r="D245" s="182"/>
      <c r="E245" s="839">
        <f>'Effective Employees'!F231</f>
        <v>0</v>
      </c>
      <c r="F245" s="831"/>
      <c r="G245" s="840">
        <f>BX$378</f>
        <v>0</v>
      </c>
      <c r="H245" s="840">
        <f ca="1">(1/3)*BX378*T245*V245*X245*Z245</f>
        <v>0</v>
      </c>
      <c r="I245" s="840">
        <f ca="1">(2/3)*BX378*T245*V245*X245*Z245</f>
        <v>0</v>
      </c>
      <c r="J245" s="840" t="e">
        <f ca="1">BX379*T245*V245*X245*Z245/$AA$10</f>
        <v>#N/A</v>
      </c>
      <c r="K245" s="840">
        <f>IF($K$19="",0,BX379*T245*V245*X245*Z245/$AA$10)</f>
        <v>0</v>
      </c>
      <c r="L245" s="840">
        <f>IF($L$19="",0,BX379*T245*V245*X245*Z245/$AA$10)</f>
        <v>0</v>
      </c>
      <c r="M245" s="841" t="e">
        <f ca="1">IF($M$19="",0,BX379*T245*V245*X245*Z245/$AA$10)</f>
        <v>#N/A</v>
      </c>
      <c r="N245" s="841" t="e">
        <f ca="1">BX379*T245*V245*X245*Z245/$AA$10</f>
        <v>#N/A</v>
      </c>
      <c r="O245" s="842">
        <f ca="1">BX380*T245*V245*X245*Z245</f>
        <v>0</v>
      </c>
      <c r="P245" s="53"/>
      <c r="Q245" s="53"/>
      <c r="R245" s="67"/>
      <c r="S245" s="709">
        <f>1</f>
        <v>1</v>
      </c>
      <c r="T245" s="709">
        <f t="shared" si="162"/>
        <v>1</v>
      </c>
      <c r="U245" s="710">
        <f ca="1">'Adjustment Factors'!BC584</f>
        <v>0</v>
      </c>
      <c r="V245" s="711">
        <f t="shared" ca="1" si="163"/>
        <v>1</v>
      </c>
      <c r="W245" s="712">
        <f>-'Client Info'!$C$55/100</f>
        <v>0</v>
      </c>
      <c r="X245" s="712">
        <f t="shared" si="164"/>
        <v>1</v>
      </c>
      <c r="Y245" s="712">
        <f>IF(Overview!$C$15="Yes",1,0)</f>
        <v>0</v>
      </c>
      <c r="Z245" s="712">
        <f>IF(Y245=1,IF('Integrated Reduction'!$C$29="",1,('Integrated Reduction'!$C$29/100+1)),1)</f>
        <v>1</v>
      </c>
      <c r="AA245" s="712">
        <f>IF(Sampling!F253="Yes",1,0)</f>
        <v>0</v>
      </c>
      <c r="AB245" s="712">
        <f>IF(Sampling!L253="Yes",1,0)</f>
        <v>0</v>
      </c>
      <c r="AC245" s="712">
        <f>IF(Sampling!G253="Yes",1,0)</f>
        <v>0</v>
      </c>
      <c r="AD245" s="712">
        <f>IF(Sampling!H253="Yes",1,0)</f>
        <v>0</v>
      </c>
      <c r="AE245" s="712">
        <f>IF(Sampling!I253="Yes",1,0)</f>
        <v>0</v>
      </c>
      <c r="AF245" s="712">
        <f>IF(Sampling!J253="Yes",1,0)</f>
        <v>0</v>
      </c>
      <c r="AG245" s="713">
        <f>IF(Sampling!K253="Yes",1,0)</f>
        <v>0</v>
      </c>
      <c r="AH245" s="792">
        <f t="shared" ca="1" si="155"/>
        <v>0</v>
      </c>
      <c r="AI245" s="792">
        <f t="shared" ca="1" si="150"/>
        <v>0</v>
      </c>
      <c r="AJ245" s="792" t="e">
        <f t="shared" ca="1" si="14"/>
        <v>#N/A</v>
      </c>
      <c r="AK245" s="792">
        <f t="shared" si="158"/>
        <v>0</v>
      </c>
      <c r="AL245" s="792">
        <f t="shared" si="159"/>
        <v>0</v>
      </c>
      <c r="AM245" s="792" t="e">
        <f t="shared" ca="1" si="160"/>
        <v>#N/A</v>
      </c>
      <c r="AN245" s="792" t="e">
        <f t="shared" ca="1" si="161"/>
        <v>#N/A</v>
      </c>
      <c r="AO245" s="792">
        <f t="shared" ca="1" si="156"/>
        <v>0</v>
      </c>
      <c r="AP245" s="792">
        <f t="shared" ca="1" si="157"/>
        <v>0</v>
      </c>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c r="ADD245" s="1"/>
      <c r="ADE245" s="1"/>
      <c r="ADF245" s="1"/>
      <c r="ADG245" s="1"/>
      <c r="ADH245" s="1"/>
      <c r="ADI245" s="1"/>
      <c r="ADJ245" s="1"/>
      <c r="ADK245" s="1"/>
      <c r="ADL245" s="1"/>
      <c r="ADM245" s="1"/>
      <c r="ADN245" s="1"/>
      <c r="ADO245" s="1"/>
      <c r="ADP245" s="1"/>
      <c r="ADQ245" s="1"/>
      <c r="ADR245" s="1"/>
      <c r="ADS245" s="1"/>
      <c r="ADT245" s="1"/>
      <c r="ADU245" s="1"/>
      <c r="ADV245" s="1"/>
      <c r="ADW245" s="1"/>
      <c r="ADX245" s="1"/>
      <c r="ADY245" s="1"/>
      <c r="ADZ245" s="1"/>
      <c r="AEA245" s="1"/>
      <c r="AEB245" s="1"/>
      <c r="AEC245" s="1"/>
      <c r="AED245" s="1"/>
      <c r="AEE245" s="1"/>
      <c r="AEF245" s="1"/>
      <c r="AEG245" s="1"/>
      <c r="AEH245" s="1"/>
      <c r="AEI245" s="1"/>
      <c r="AEJ245" s="1"/>
      <c r="AEK245" s="1"/>
      <c r="AEL245" s="1"/>
      <c r="AEM245" s="1"/>
      <c r="AEN245" s="1"/>
      <c r="AEO245" s="1"/>
      <c r="AEP245" s="1"/>
      <c r="AEQ245" s="1"/>
      <c r="AER245" s="1"/>
      <c r="AES245" s="1"/>
      <c r="AET245" s="1"/>
      <c r="AEU245" s="1"/>
      <c r="AEV245" s="1"/>
      <c r="AEW245" s="1"/>
      <c r="AEX245" s="1"/>
      <c r="AEY245" s="1"/>
      <c r="AEZ245" s="1"/>
      <c r="AFA245" s="1"/>
      <c r="AFB245" s="1"/>
      <c r="AFC245" s="1"/>
      <c r="AFD245" s="1"/>
      <c r="AFE245" s="1"/>
      <c r="AFF245" s="1"/>
      <c r="AFG245" s="1"/>
      <c r="AFH245" s="1"/>
      <c r="AFI245" s="1"/>
      <c r="AFJ245" s="1"/>
      <c r="AFK245" s="1"/>
      <c r="AFL245" s="1"/>
      <c r="AFM245" s="1"/>
      <c r="AFN245" s="1"/>
      <c r="AFO245" s="1"/>
      <c r="AFP245" s="1"/>
      <c r="AFQ245" s="1"/>
      <c r="AFR245" s="1"/>
      <c r="AFS245" s="1"/>
      <c r="AFT245" s="1"/>
      <c r="AFU245" s="1"/>
      <c r="AFV245" s="1"/>
      <c r="AFW245" s="1"/>
      <c r="AFX245" s="1"/>
      <c r="AFY245" s="1"/>
      <c r="AFZ245" s="1"/>
      <c r="AGA245" s="1"/>
      <c r="AGB245" s="1"/>
      <c r="AGC245" s="1"/>
      <c r="AGD245" s="1"/>
      <c r="AGE245" s="1"/>
      <c r="AGF245" s="1"/>
      <c r="AGG245" s="1"/>
      <c r="AGH245" s="1"/>
      <c r="AGI245" s="1"/>
      <c r="AGJ245" s="1"/>
      <c r="AGK245" s="1"/>
      <c r="AGL245" s="1"/>
      <c r="AGM245" s="1"/>
      <c r="AGN245" s="1"/>
      <c r="AGO245" s="1"/>
      <c r="AGP245" s="1"/>
      <c r="AGQ245" s="1"/>
      <c r="AGR245" s="1"/>
      <c r="AGS245" s="1"/>
      <c r="AGT245" s="1"/>
      <c r="AGU245" s="1"/>
      <c r="AGV245" s="1"/>
      <c r="AGW245" s="1"/>
      <c r="AGX245" s="1"/>
      <c r="AGY245" s="1"/>
      <c r="AGZ245" s="1"/>
      <c r="AHA245" s="1"/>
      <c r="AHB245" s="1"/>
      <c r="AHC245" s="1"/>
      <c r="AHD245" s="1"/>
      <c r="AHE245" s="1"/>
      <c r="AHF245" s="1"/>
      <c r="AHG245" s="1"/>
      <c r="AHH245" s="1"/>
      <c r="AHI245" s="1"/>
      <c r="AHJ245" s="1"/>
      <c r="AHK245" s="1"/>
      <c r="AHL245" s="1"/>
      <c r="AHM245" s="1"/>
      <c r="AHN245" s="1"/>
      <c r="AHO245" s="1"/>
      <c r="AHP245" s="1"/>
      <c r="AHQ245" s="1"/>
      <c r="AHR245" s="1"/>
      <c r="AHS245" s="1"/>
      <c r="AHT245" s="1"/>
      <c r="AHU245" s="1"/>
      <c r="AHV245" s="1"/>
      <c r="AHW245" s="1"/>
      <c r="AHX245" s="1"/>
      <c r="AHY245" s="1"/>
      <c r="AHZ245" s="1"/>
      <c r="AIA245" s="1"/>
      <c r="AIB245" s="1"/>
      <c r="AIC245" s="1"/>
      <c r="AID245" s="1"/>
      <c r="AIE245" s="1"/>
      <c r="AIF245" s="1"/>
      <c r="AIG245" s="1"/>
      <c r="AIH245" s="1"/>
      <c r="AII245" s="1"/>
      <c r="AIJ245" s="1"/>
      <c r="AIK245" s="1"/>
      <c r="AIL245" s="1"/>
      <c r="AIM245" s="1"/>
      <c r="AIN245" s="1"/>
      <c r="AIO245" s="1"/>
      <c r="AIP245" s="1"/>
      <c r="AIQ245" s="1"/>
      <c r="AIR245" s="1"/>
      <c r="AIS245" s="1"/>
      <c r="AIT245" s="1"/>
      <c r="AIU245" s="1"/>
      <c r="AIV245" s="1"/>
      <c r="AIW245" s="1"/>
      <c r="AIX245" s="1"/>
      <c r="AIY245" s="1"/>
      <c r="AIZ245" s="1"/>
      <c r="AJA245" s="1"/>
      <c r="AJB245" s="1"/>
      <c r="AJC245" s="1"/>
      <c r="AJD245" s="1"/>
      <c r="AJE245" s="1"/>
      <c r="AJF245" s="1"/>
      <c r="AJG245" s="1"/>
      <c r="AJH245" s="1"/>
      <c r="AJI245" s="1"/>
      <c r="AJJ245" s="1"/>
      <c r="AJK245" s="1"/>
      <c r="AJL245" s="1"/>
      <c r="AJM245" s="1"/>
      <c r="AJN245" s="1"/>
      <c r="AJO245" s="1"/>
      <c r="AJP245" s="1"/>
      <c r="AJQ245" s="1"/>
      <c r="AJR245" s="1"/>
      <c r="AJS245" s="1"/>
      <c r="AJT245" s="1"/>
      <c r="AJU245" s="1"/>
      <c r="AJV245" s="1"/>
      <c r="AJW245" s="1"/>
      <c r="AJX245" s="1"/>
      <c r="AJY245" s="1"/>
      <c r="AJZ245" s="1"/>
      <c r="AKA245" s="1"/>
      <c r="AKB245" s="1"/>
      <c r="AKC245" s="1"/>
      <c r="AKD245" s="1"/>
      <c r="AKE245" s="1"/>
      <c r="AKF245" s="1"/>
      <c r="AKG245" s="1"/>
      <c r="AKH245" s="1"/>
      <c r="AKI245" s="1"/>
      <c r="AKJ245" s="1"/>
      <c r="AKK245" s="1"/>
      <c r="AKL245" s="1"/>
      <c r="AKM245" s="1"/>
      <c r="AKN245" s="1"/>
      <c r="AKO245" s="1"/>
      <c r="AKP245" s="1"/>
      <c r="AKQ245" s="1"/>
      <c r="AKR245" s="1"/>
      <c r="AKS245" s="1"/>
      <c r="AKT245" s="1"/>
      <c r="AKU245" s="1"/>
      <c r="AKV245" s="1"/>
      <c r="AKW245" s="1"/>
      <c r="AKX245" s="1"/>
      <c r="AKY245" s="1"/>
      <c r="AKZ245" s="1"/>
      <c r="ALA245" s="1"/>
      <c r="ALB245" s="1"/>
      <c r="ALC245" s="1"/>
      <c r="ALD245" s="1"/>
      <c r="ALE245" s="1"/>
      <c r="ALF245" s="1"/>
      <c r="ALG245" s="1"/>
      <c r="ALH245" s="1"/>
      <c r="ALI245" s="1"/>
      <c r="ALJ245" s="1"/>
      <c r="ALK245" s="1"/>
      <c r="ALL245" s="1"/>
      <c r="ALM245" s="1"/>
      <c r="ALN245" s="1"/>
      <c r="ALO245" s="1"/>
      <c r="ALP245" s="1"/>
      <c r="ALQ245" s="1"/>
      <c r="ALR245" s="1"/>
      <c r="ALS245" s="1"/>
      <c r="ALT245" s="1"/>
      <c r="ALU245" s="1"/>
      <c r="ALV245" s="1"/>
      <c r="ALW245" s="1"/>
      <c r="ALX245" s="1"/>
      <c r="ALY245" s="1"/>
      <c r="ALZ245" s="1"/>
      <c r="AMA245" s="1"/>
      <c r="AMB245" s="1"/>
      <c r="AMC245" s="1"/>
      <c r="AMD245" s="1"/>
      <c r="AME245" s="1"/>
      <c r="AMF245" s="1"/>
      <c r="AMG245" s="1"/>
      <c r="AMH245" s="1"/>
      <c r="AMI245" s="1"/>
      <c r="AMJ245" s="1"/>
      <c r="AMK245" s="1"/>
      <c r="AML245" s="1"/>
      <c r="AMM245" s="1"/>
      <c r="AMN245" s="1"/>
      <c r="AMO245" s="1"/>
      <c r="AMP245" s="1"/>
      <c r="AMQ245" s="1"/>
      <c r="AMR245" s="1"/>
      <c r="AMS245" s="1"/>
      <c r="AMT245" s="1"/>
      <c r="AMU245" s="1"/>
      <c r="AMV245" s="1"/>
      <c r="AMW245" s="1"/>
      <c r="AMX245" s="1"/>
      <c r="AMY245" s="1"/>
      <c r="AMZ245" s="1"/>
      <c r="ANA245" s="1"/>
      <c r="ANB245" s="1"/>
      <c r="ANC245" s="1"/>
      <c r="AND245" s="1"/>
      <c r="ANE245" s="1"/>
      <c r="ANF245" s="1"/>
      <c r="ANG245" s="1"/>
      <c r="ANH245" s="1"/>
      <c r="ANI245" s="1"/>
      <c r="ANJ245" s="1"/>
      <c r="ANK245" s="1"/>
      <c r="ANL245" s="1"/>
      <c r="ANM245" s="1"/>
      <c r="ANN245" s="1"/>
      <c r="ANO245" s="1"/>
      <c r="ANP245" s="1"/>
      <c r="ANQ245" s="1"/>
      <c r="ANR245" s="1"/>
      <c r="ANS245" s="1"/>
      <c r="ANT245" s="1"/>
      <c r="ANU245" s="1"/>
      <c r="ANV245" s="1"/>
      <c r="ANW245" s="1"/>
      <c r="ANX245" s="1"/>
      <c r="ANY245" s="1"/>
      <c r="ANZ245" s="1"/>
      <c r="AOA245" s="1"/>
      <c r="AOB245" s="1"/>
      <c r="AOC245" s="1"/>
      <c r="AOD245" s="1"/>
      <c r="AOE245" s="1"/>
      <c r="AOF245" s="1"/>
      <c r="AOG245" s="1"/>
      <c r="AOH245" s="1"/>
      <c r="AOI245" s="1"/>
      <c r="AOJ245" s="1"/>
      <c r="AOK245" s="1"/>
      <c r="AOL245" s="1"/>
      <c r="AOM245" s="1"/>
      <c r="AON245" s="1"/>
      <c r="AOO245" s="1"/>
      <c r="AOP245" s="1"/>
      <c r="AOQ245" s="1"/>
      <c r="AOR245" s="1"/>
      <c r="AOS245" s="1"/>
      <c r="AOT245" s="1"/>
      <c r="AOU245" s="1"/>
      <c r="AOV245" s="1"/>
      <c r="AOW245" s="1"/>
      <c r="AOX245" s="1"/>
      <c r="AOY245" s="1"/>
      <c r="AOZ245" s="1"/>
      <c r="APA245" s="1"/>
      <c r="APB245" s="1"/>
      <c r="APC245" s="1"/>
      <c r="APD245" s="1"/>
      <c r="APE245" s="1"/>
      <c r="APF245" s="1"/>
      <c r="APG245" s="1"/>
      <c r="APH245" s="1"/>
      <c r="API245" s="1"/>
      <c r="APJ245" s="1"/>
      <c r="APK245" s="1"/>
      <c r="APL245" s="1"/>
      <c r="APM245" s="1"/>
      <c r="APN245" s="1"/>
      <c r="APO245" s="1"/>
      <c r="APP245" s="1"/>
      <c r="APQ245" s="1"/>
      <c r="APR245" s="1"/>
      <c r="APS245" s="1"/>
      <c r="APT245" s="1"/>
      <c r="APU245" s="1"/>
      <c r="APV245" s="1"/>
      <c r="APW245" s="1"/>
      <c r="APX245" s="1"/>
      <c r="APY245" s="1"/>
      <c r="APZ245" s="1"/>
      <c r="AQA245" s="1"/>
      <c r="AQB245" s="1"/>
      <c r="AQC245" s="1"/>
      <c r="AQD245" s="1"/>
      <c r="AQE245" s="1"/>
      <c r="AQF245" s="1"/>
      <c r="AQG245" s="1"/>
      <c r="AQH245" s="1"/>
      <c r="AQI245" s="1"/>
      <c r="AQJ245" s="1"/>
      <c r="AQK245" s="1"/>
      <c r="AQL245" s="1"/>
      <c r="AQM245" s="1"/>
      <c r="AQN245" s="1"/>
      <c r="AQO245" s="1"/>
      <c r="AQP245" s="1"/>
      <c r="AQQ245" s="1"/>
      <c r="AQR245" s="1"/>
      <c r="AQS245" s="1"/>
      <c r="AQT245" s="1"/>
      <c r="AQU245" s="1"/>
      <c r="AQV245" s="1"/>
      <c r="AQW245" s="1"/>
      <c r="AQX245" s="1"/>
      <c r="AQY245" s="1"/>
      <c r="AQZ245" s="1"/>
      <c r="ARA245" s="1"/>
      <c r="ARB245" s="1"/>
      <c r="ARC245" s="1"/>
      <c r="ARD245" s="1"/>
      <c r="ARE245" s="1"/>
      <c r="ARF245" s="1"/>
      <c r="ARG245" s="1"/>
      <c r="ARH245" s="1"/>
      <c r="ARI245" s="1"/>
      <c r="ARJ245" s="1"/>
      <c r="ARK245" s="1"/>
      <c r="ARL245" s="1"/>
      <c r="ARM245" s="1"/>
      <c r="ARN245" s="1"/>
      <c r="ARO245" s="1"/>
      <c r="ARP245" s="1"/>
      <c r="ARQ245" s="1"/>
      <c r="ARR245" s="1"/>
      <c r="ARS245" s="1"/>
      <c r="ART245" s="1"/>
      <c r="ARU245" s="1"/>
      <c r="ARV245" s="1"/>
      <c r="ARW245" s="1"/>
      <c r="ARX245" s="1"/>
      <c r="ARY245" s="1"/>
      <c r="ARZ245" s="1"/>
      <c r="ASA245" s="1"/>
      <c r="ASB245" s="1"/>
      <c r="ASC245" s="1"/>
      <c r="ASD245" s="1"/>
      <c r="ASE245" s="1"/>
      <c r="ASF245" s="1"/>
      <c r="ASG245" s="1"/>
      <c r="ASH245" s="1"/>
      <c r="ASI245" s="1"/>
      <c r="ASJ245" s="1"/>
      <c r="ASK245" s="1"/>
      <c r="ASL245" s="1"/>
      <c r="ASM245" s="1"/>
      <c r="ASN245" s="1"/>
      <c r="ASO245" s="1"/>
      <c r="ASP245" s="1"/>
      <c r="ASQ245" s="1"/>
      <c r="ASR245" s="1"/>
      <c r="ASS245" s="1"/>
      <c r="AST245" s="1"/>
      <c r="ASU245" s="1"/>
      <c r="ASV245" s="1"/>
      <c r="ASW245" s="1"/>
      <c r="ASX245" s="1"/>
      <c r="ASY245" s="1"/>
      <c r="ASZ245" s="1"/>
      <c r="ATA245" s="1"/>
      <c r="ATB245" s="1"/>
      <c r="ATC245" s="1"/>
      <c r="ATD245" s="1"/>
      <c r="ATE245" s="1"/>
      <c r="ATF245" s="1"/>
      <c r="ATG245" s="1"/>
      <c r="ATH245" s="1"/>
      <c r="ATI245" s="1"/>
      <c r="ATJ245" s="1"/>
      <c r="ATK245" s="1"/>
      <c r="ATL245" s="1"/>
      <c r="ATM245" s="1"/>
      <c r="ATN245" s="1"/>
      <c r="ATO245" s="1"/>
      <c r="ATP245" s="1"/>
      <c r="ATQ245" s="1"/>
      <c r="ATR245" s="1"/>
      <c r="ATS245" s="1"/>
      <c r="ATT245" s="1"/>
      <c r="ATU245" s="1"/>
      <c r="ATV245" s="1"/>
      <c r="ATW245" s="1"/>
      <c r="ATX245" s="1"/>
      <c r="ATY245" s="1"/>
      <c r="ATZ245" s="1"/>
      <c r="AUA245" s="1"/>
      <c r="AUB245" s="1"/>
      <c r="AUC245" s="1"/>
      <c r="AUD245" s="1"/>
      <c r="AUE245" s="1"/>
      <c r="AUF245" s="1"/>
      <c r="AUG245" s="1"/>
      <c r="AUH245" s="1"/>
      <c r="AUI245" s="1"/>
      <c r="AUJ245" s="1"/>
      <c r="AUK245" s="1"/>
    </row>
    <row r="246" spans="1:1233" s="519" customFormat="1" ht="14.25">
      <c r="A246" s="53"/>
      <c r="B246" s="95" t="str">
        <f>IF('Client Info'!$D$137="Yes",'Client Info'!$D$61,"N/A")</f>
        <v>N/A</v>
      </c>
      <c r="C246" s="96" t="str">
        <f>IF(B246="ISO 9001",'Client Info'!$B137,"N/A")</f>
        <v>N/A</v>
      </c>
      <c r="D246" s="180"/>
      <c r="E246" s="843">
        <f>'Effective Employees'!F232</f>
        <v>0</v>
      </c>
      <c r="F246" s="831"/>
      <c r="G246" s="832">
        <f>BY$345</f>
        <v>0</v>
      </c>
      <c r="H246" s="832">
        <f ca="1">(1/3)*BY345*T246*V246*X246*Z246</f>
        <v>0</v>
      </c>
      <c r="I246" s="832">
        <f ca="1">(2/3)*BY345*T246*V246*X246*Z246</f>
        <v>0</v>
      </c>
      <c r="J246" s="832" t="e">
        <f ca="1">BY346*T246*V246*X246*Z246/$AA$10</f>
        <v>#N/A</v>
      </c>
      <c r="K246" s="832">
        <f>IF($K$19="",0,BY346*T246*V246*X246*Z246/$AA$10)</f>
        <v>0</v>
      </c>
      <c r="L246" s="832">
        <f>IF($L$19="",0,BY346*T246*V246*X246*Z246/$AA$10)</f>
        <v>0</v>
      </c>
      <c r="M246" s="833" t="e">
        <f ca="1">IF($M$19="",0,BY346*T246*V246*X246*Z246/$AA$10)</f>
        <v>#N/A</v>
      </c>
      <c r="N246" s="844" t="e">
        <f ca="1">BY346*T246*V246*X246*Z246/$AA$10</f>
        <v>#N/A</v>
      </c>
      <c r="O246" s="436">
        <f ca="1">BY347*T246*V246*X246*Z246</f>
        <v>0</v>
      </c>
      <c r="P246" s="53"/>
      <c r="Q246" s="53"/>
      <c r="R246" s="67"/>
      <c r="S246" s="702">
        <f>1</f>
        <v>1</v>
      </c>
      <c r="T246" s="702">
        <f t="shared" si="162"/>
        <v>1</v>
      </c>
      <c r="U246" s="703">
        <f ca="1">'Adjustment Factors'!AA585</f>
        <v>0</v>
      </c>
      <c r="V246" s="704">
        <f t="shared" ca="1" si="163"/>
        <v>1</v>
      </c>
      <c r="W246" s="705">
        <f>-'Client Info'!$C$55/100</f>
        <v>0</v>
      </c>
      <c r="X246" s="705">
        <f t="shared" si="164"/>
        <v>1</v>
      </c>
      <c r="Y246" s="705">
        <f>IF(Overview!$C$13="Yes",1,0)</f>
        <v>0</v>
      </c>
      <c r="Z246" s="705">
        <f>IF(Y246=1,IF('Integrated Reduction'!$C$29="",1,('Integrated Reduction'!$C$29/100+1)),1)</f>
        <v>1</v>
      </c>
      <c r="AA246" s="705">
        <f>IF(Sampling!F254="Yes",1,0)</f>
        <v>0</v>
      </c>
      <c r="AB246" s="705">
        <f>IF(Sampling!L254="Yes",1,0)</f>
        <v>0</v>
      </c>
      <c r="AC246" s="705">
        <f>IF(Sampling!G254="Yes",1,0)</f>
        <v>0</v>
      </c>
      <c r="AD246" s="705">
        <f>IF(Sampling!H254="Yes",1,0)</f>
        <v>0</v>
      </c>
      <c r="AE246" s="705">
        <f>IF(Sampling!I254="Yes",1,0)</f>
        <v>0</v>
      </c>
      <c r="AF246" s="705">
        <f>IF(Sampling!J254="Yes",1,0)</f>
        <v>0</v>
      </c>
      <c r="AG246" s="706">
        <f>IF(Sampling!K254="Yes",1,0)</f>
        <v>0</v>
      </c>
      <c r="AH246" s="790">
        <f t="shared" ca="1" si="155"/>
        <v>0</v>
      </c>
      <c r="AI246" s="790">
        <f t="shared" ca="1" si="150"/>
        <v>0</v>
      </c>
      <c r="AJ246" s="790" t="e">
        <f t="shared" ca="1" si="14"/>
        <v>#N/A</v>
      </c>
      <c r="AK246" s="790">
        <f t="shared" ref="AK246:AN251" si="165">K246*AD246</f>
        <v>0</v>
      </c>
      <c r="AL246" s="790">
        <f t="shared" si="165"/>
        <v>0</v>
      </c>
      <c r="AM246" s="790" t="e">
        <f t="shared" ca="1" si="165"/>
        <v>#N/A</v>
      </c>
      <c r="AN246" s="790" t="e">
        <f t="shared" ca="1" si="165"/>
        <v>#N/A</v>
      </c>
      <c r="AO246" s="790">
        <f t="shared" ca="1" si="156"/>
        <v>0</v>
      </c>
      <c r="AP246" s="790">
        <f t="shared" ca="1" si="157"/>
        <v>0</v>
      </c>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c r="ADD246" s="1"/>
      <c r="ADE246" s="1"/>
      <c r="ADF246" s="1"/>
      <c r="ADG246" s="1"/>
      <c r="ADH246" s="1"/>
      <c r="ADI246" s="1"/>
      <c r="ADJ246" s="1"/>
      <c r="ADK246" s="1"/>
      <c r="ADL246" s="1"/>
      <c r="ADM246" s="1"/>
      <c r="ADN246" s="1"/>
      <c r="ADO246" s="1"/>
      <c r="ADP246" s="1"/>
      <c r="ADQ246" s="1"/>
      <c r="ADR246" s="1"/>
      <c r="ADS246" s="1"/>
      <c r="ADT246" s="1"/>
      <c r="ADU246" s="1"/>
      <c r="ADV246" s="1"/>
      <c r="ADW246" s="1"/>
      <c r="ADX246" s="1"/>
      <c r="ADY246" s="1"/>
      <c r="ADZ246" s="1"/>
      <c r="AEA246" s="1"/>
      <c r="AEB246" s="1"/>
      <c r="AEC246" s="1"/>
      <c r="AED246" s="1"/>
      <c r="AEE246" s="1"/>
      <c r="AEF246" s="1"/>
      <c r="AEG246" s="1"/>
      <c r="AEH246" s="1"/>
      <c r="AEI246" s="1"/>
      <c r="AEJ246" s="1"/>
      <c r="AEK246" s="1"/>
      <c r="AEL246" s="1"/>
      <c r="AEM246" s="1"/>
      <c r="AEN246" s="1"/>
      <c r="AEO246" s="1"/>
      <c r="AEP246" s="1"/>
      <c r="AEQ246" s="1"/>
      <c r="AER246" s="1"/>
      <c r="AES246" s="1"/>
      <c r="AET246" s="1"/>
      <c r="AEU246" s="1"/>
      <c r="AEV246" s="1"/>
      <c r="AEW246" s="1"/>
      <c r="AEX246" s="1"/>
      <c r="AEY246" s="1"/>
      <c r="AEZ246" s="1"/>
      <c r="AFA246" s="1"/>
      <c r="AFB246" s="1"/>
      <c r="AFC246" s="1"/>
      <c r="AFD246" s="1"/>
      <c r="AFE246" s="1"/>
      <c r="AFF246" s="1"/>
      <c r="AFG246" s="1"/>
      <c r="AFH246" s="1"/>
      <c r="AFI246" s="1"/>
      <c r="AFJ246" s="1"/>
      <c r="AFK246" s="1"/>
      <c r="AFL246" s="1"/>
      <c r="AFM246" s="1"/>
      <c r="AFN246" s="1"/>
      <c r="AFO246" s="1"/>
      <c r="AFP246" s="1"/>
      <c r="AFQ246" s="1"/>
      <c r="AFR246" s="1"/>
      <c r="AFS246" s="1"/>
      <c r="AFT246" s="1"/>
      <c r="AFU246" s="1"/>
      <c r="AFV246" s="1"/>
      <c r="AFW246" s="1"/>
      <c r="AFX246" s="1"/>
      <c r="AFY246" s="1"/>
      <c r="AFZ246" s="1"/>
      <c r="AGA246" s="1"/>
      <c r="AGB246" s="1"/>
      <c r="AGC246" s="1"/>
      <c r="AGD246" s="1"/>
      <c r="AGE246" s="1"/>
      <c r="AGF246" s="1"/>
      <c r="AGG246" s="1"/>
      <c r="AGH246" s="1"/>
      <c r="AGI246" s="1"/>
      <c r="AGJ246" s="1"/>
      <c r="AGK246" s="1"/>
      <c r="AGL246" s="1"/>
      <c r="AGM246" s="1"/>
      <c r="AGN246" s="1"/>
      <c r="AGO246" s="1"/>
      <c r="AGP246" s="1"/>
      <c r="AGQ246" s="1"/>
      <c r="AGR246" s="1"/>
      <c r="AGS246" s="1"/>
      <c r="AGT246" s="1"/>
      <c r="AGU246" s="1"/>
      <c r="AGV246" s="1"/>
      <c r="AGW246" s="1"/>
      <c r="AGX246" s="1"/>
      <c r="AGY246" s="1"/>
      <c r="AGZ246" s="1"/>
      <c r="AHA246" s="1"/>
      <c r="AHB246" s="1"/>
      <c r="AHC246" s="1"/>
      <c r="AHD246" s="1"/>
      <c r="AHE246" s="1"/>
      <c r="AHF246" s="1"/>
      <c r="AHG246" s="1"/>
      <c r="AHH246" s="1"/>
      <c r="AHI246" s="1"/>
      <c r="AHJ246" s="1"/>
      <c r="AHK246" s="1"/>
      <c r="AHL246" s="1"/>
      <c r="AHM246" s="1"/>
      <c r="AHN246" s="1"/>
      <c r="AHO246" s="1"/>
      <c r="AHP246" s="1"/>
      <c r="AHQ246" s="1"/>
      <c r="AHR246" s="1"/>
      <c r="AHS246" s="1"/>
      <c r="AHT246" s="1"/>
      <c r="AHU246" s="1"/>
      <c r="AHV246" s="1"/>
      <c r="AHW246" s="1"/>
      <c r="AHX246" s="1"/>
      <c r="AHY246" s="1"/>
      <c r="AHZ246" s="1"/>
      <c r="AIA246" s="1"/>
      <c r="AIB246" s="1"/>
      <c r="AIC246" s="1"/>
      <c r="AID246" s="1"/>
      <c r="AIE246" s="1"/>
      <c r="AIF246" s="1"/>
      <c r="AIG246" s="1"/>
      <c r="AIH246" s="1"/>
      <c r="AII246" s="1"/>
      <c r="AIJ246" s="1"/>
      <c r="AIK246" s="1"/>
      <c r="AIL246" s="1"/>
      <c r="AIM246" s="1"/>
      <c r="AIN246" s="1"/>
      <c r="AIO246" s="1"/>
      <c r="AIP246" s="1"/>
      <c r="AIQ246" s="1"/>
      <c r="AIR246" s="1"/>
      <c r="AIS246" s="1"/>
      <c r="AIT246" s="1"/>
      <c r="AIU246" s="1"/>
      <c r="AIV246" s="1"/>
      <c r="AIW246" s="1"/>
      <c r="AIX246" s="1"/>
      <c r="AIY246" s="1"/>
      <c r="AIZ246" s="1"/>
      <c r="AJA246" s="1"/>
      <c r="AJB246" s="1"/>
      <c r="AJC246" s="1"/>
      <c r="AJD246" s="1"/>
      <c r="AJE246" s="1"/>
      <c r="AJF246" s="1"/>
      <c r="AJG246" s="1"/>
      <c r="AJH246" s="1"/>
      <c r="AJI246" s="1"/>
      <c r="AJJ246" s="1"/>
      <c r="AJK246" s="1"/>
      <c r="AJL246" s="1"/>
      <c r="AJM246" s="1"/>
      <c r="AJN246" s="1"/>
      <c r="AJO246" s="1"/>
      <c r="AJP246" s="1"/>
      <c r="AJQ246" s="1"/>
      <c r="AJR246" s="1"/>
      <c r="AJS246" s="1"/>
      <c r="AJT246" s="1"/>
      <c r="AJU246" s="1"/>
      <c r="AJV246" s="1"/>
      <c r="AJW246" s="1"/>
      <c r="AJX246" s="1"/>
      <c r="AJY246" s="1"/>
      <c r="AJZ246" s="1"/>
      <c r="AKA246" s="1"/>
      <c r="AKB246" s="1"/>
      <c r="AKC246" s="1"/>
      <c r="AKD246" s="1"/>
      <c r="AKE246" s="1"/>
      <c r="AKF246" s="1"/>
      <c r="AKG246" s="1"/>
      <c r="AKH246" s="1"/>
      <c r="AKI246" s="1"/>
      <c r="AKJ246" s="1"/>
      <c r="AKK246" s="1"/>
      <c r="AKL246" s="1"/>
      <c r="AKM246" s="1"/>
      <c r="AKN246" s="1"/>
      <c r="AKO246" s="1"/>
      <c r="AKP246" s="1"/>
      <c r="AKQ246" s="1"/>
      <c r="AKR246" s="1"/>
      <c r="AKS246" s="1"/>
      <c r="AKT246" s="1"/>
      <c r="AKU246" s="1"/>
      <c r="AKV246" s="1"/>
      <c r="AKW246" s="1"/>
      <c r="AKX246" s="1"/>
      <c r="AKY246" s="1"/>
      <c r="AKZ246" s="1"/>
      <c r="ALA246" s="1"/>
      <c r="ALB246" s="1"/>
      <c r="ALC246" s="1"/>
      <c r="ALD246" s="1"/>
      <c r="ALE246" s="1"/>
      <c r="ALF246" s="1"/>
      <c r="ALG246" s="1"/>
      <c r="ALH246" s="1"/>
      <c r="ALI246" s="1"/>
      <c r="ALJ246" s="1"/>
      <c r="ALK246" s="1"/>
      <c r="ALL246" s="1"/>
      <c r="ALM246" s="1"/>
      <c r="ALN246" s="1"/>
      <c r="ALO246" s="1"/>
      <c r="ALP246" s="1"/>
      <c r="ALQ246" s="1"/>
      <c r="ALR246" s="1"/>
      <c r="ALS246" s="1"/>
      <c r="ALT246" s="1"/>
      <c r="ALU246" s="1"/>
      <c r="ALV246" s="1"/>
      <c r="ALW246" s="1"/>
      <c r="ALX246" s="1"/>
      <c r="ALY246" s="1"/>
      <c r="ALZ246" s="1"/>
      <c r="AMA246" s="1"/>
      <c r="AMB246" s="1"/>
      <c r="AMC246" s="1"/>
      <c r="AMD246" s="1"/>
      <c r="AME246" s="1"/>
      <c r="AMF246" s="1"/>
      <c r="AMG246" s="1"/>
      <c r="AMH246" s="1"/>
      <c r="AMI246" s="1"/>
      <c r="AMJ246" s="1"/>
      <c r="AMK246" s="1"/>
      <c r="AML246" s="1"/>
      <c r="AMM246" s="1"/>
      <c r="AMN246" s="1"/>
      <c r="AMO246" s="1"/>
      <c r="AMP246" s="1"/>
      <c r="AMQ246" s="1"/>
      <c r="AMR246" s="1"/>
      <c r="AMS246" s="1"/>
      <c r="AMT246" s="1"/>
      <c r="AMU246" s="1"/>
      <c r="AMV246" s="1"/>
      <c r="AMW246" s="1"/>
      <c r="AMX246" s="1"/>
      <c r="AMY246" s="1"/>
      <c r="AMZ246" s="1"/>
      <c r="ANA246" s="1"/>
      <c r="ANB246" s="1"/>
      <c r="ANC246" s="1"/>
      <c r="AND246" s="1"/>
      <c r="ANE246" s="1"/>
      <c r="ANF246" s="1"/>
      <c r="ANG246" s="1"/>
      <c r="ANH246" s="1"/>
      <c r="ANI246" s="1"/>
      <c r="ANJ246" s="1"/>
      <c r="ANK246" s="1"/>
      <c r="ANL246" s="1"/>
      <c r="ANM246" s="1"/>
      <c r="ANN246" s="1"/>
      <c r="ANO246" s="1"/>
      <c r="ANP246" s="1"/>
      <c r="ANQ246" s="1"/>
      <c r="ANR246" s="1"/>
      <c r="ANS246" s="1"/>
      <c r="ANT246" s="1"/>
      <c r="ANU246" s="1"/>
      <c r="ANV246" s="1"/>
      <c r="ANW246" s="1"/>
      <c r="ANX246" s="1"/>
      <c r="ANY246" s="1"/>
      <c r="ANZ246" s="1"/>
      <c r="AOA246" s="1"/>
      <c r="AOB246" s="1"/>
      <c r="AOC246" s="1"/>
      <c r="AOD246" s="1"/>
      <c r="AOE246" s="1"/>
      <c r="AOF246" s="1"/>
      <c r="AOG246" s="1"/>
      <c r="AOH246" s="1"/>
      <c r="AOI246" s="1"/>
      <c r="AOJ246" s="1"/>
      <c r="AOK246" s="1"/>
      <c r="AOL246" s="1"/>
      <c r="AOM246" s="1"/>
      <c r="AON246" s="1"/>
      <c r="AOO246" s="1"/>
      <c r="AOP246" s="1"/>
      <c r="AOQ246" s="1"/>
      <c r="AOR246" s="1"/>
      <c r="AOS246" s="1"/>
      <c r="AOT246" s="1"/>
      <c r="AOU246" s="1"/>
      <c r="AOV246" s="1"/>
      <c r="AOW246" s="1"/>
      <c r="AOX246" s="1"/>
      <c r="AOY246" s="1"/>
      <c r="AOZ246" s="1"/>
      <c r="APA246" s="1"/>
      <c r="APB246" s="1"/>
      <c r="APC246" s="1"/>
      <c r="APD246" s="1"/>
      <c r="APE246" s="1"/>
      <c r="APF246" s="1"/>
      <c r="APG246" s="1"/>
      <c r="APH246" s="1"/>
      <c r="API246" s="1"/>
      <c r="APJ246" s="1"/>
      <c r="APK246" s="1"/>
      <c r="APL246" s="1"/>
      <c r="APM246" s="1"/>
      <c r="APN246" s="1"/>
      <c r="APO246" s="1"/>
      <c r="APP246" s="1"/>
      <c r="APQ246" s="1"/>
      <c r="APR246" s="1"/>
      <c r="APS246" s="1"/>
      <c r="APT246" s="1"/>
      <c r="APU246" s="1"/>
      <c r="APV246" s="1"/>
      <c r="APW246" s="1"/>
      <c r="APX246" s="1"/>
      <c r="APY246" s="1"/>
      <c r="APZ246" s="1"/>
      <c r="AQA246" s="1"/>
      <c r="AQB246" s="1"/>
      <c r="AQC246" s="1"/>
      <c r="AQD246" s="1"/>
      <c r="AQE246" s="1"/>
      <c r="AQF246" s="1"/>
      <c r="AQG246" s="1"/>
      <c r="AQH246" s="1"/>
      <c r="AQI246" s="1"/>
      <c r="AQJ246" s="1"/>
      <c r="AQK246" s="1"/>
      <c r="AQL246" s="1"/>
      <c r="AQM246" s="1"/>
      <c r="AQN246" s="1"/>
      <c r="AQO246" s="1"/>
      <c r="AQP246" s="1"/>
      <c r="AQQ246" s="1"/>
      <c r="AQR246" s="1"/>
      <c r="AQS246" s="1"/>
      <c r="AQT246" s="1"/>
      <c r="AQU246" s="1"/>
      <c r="AQV246" s="1"/>
      <c r="AQW246" s="1"/>
      <c r="AQX246" s="1"/>
      <c r="AQY246" s="1"/>
      <c r="AQZ246" s="1"/>
      <c r="ARA246" s="1"/>
      <c r="ARB246" s="1"/>
      <c r="ARC246" s="1"/>
      <c r="ARD246" s="1"/>
      <c r="ARE246" s="1"/>
      <c r="ARF246" s="1"/>
      <c r="ARG246" s="1"/>
      <c r="ARH246" s="1"/>
      <c r="ARI246" s="1"/>
      <c r="ARJ246" s="1"/>
      <c r="ARK246" s="1"/>
      <c r="ARL246" s="1"/>
      <c r="ARM246" s="1"/>
      <c r="ARN246" s="1"/>
      <c r="ARO246" s="1"/>
      <c r="ARP246" s="1"/>
      <c r="ARQ246" s="1"/>
      <c r="ARR246" s="1"/>
      <c r="ARS246" s="1"/>
      <c r="ART246" s="1"/>
      <c r="ARU246" s="1"/>
      <c r="ARV246" s="1"/>
      <c r="ARW246" s="1"/>
      <c r="ARX246" s="1"/>
      <c r="ARY246" s="1"/>
      <c r="ARZ246" s="1"/>
      <c r="ASA246" s="1"/>
      <c r="ASB246" s="1"/>
      <c r="ASC246" s="1"/>
      <c r="ASD246" s="1"/>
      <c r="ASE246" s="1"/>
      <c r="ASF246" s="1"/>
      <c r="ASG246" s="1"/>
      <c r="ASH246" s="1"/>
      <c r="ASI246" s="1"/>
      <c r="ASJ246" s="1"/>
      <c r="ASK246" s="1"/>
      <c r="ASL246" s="1"/>
      <c r="ASM246" s="1"/>
      <c r="ASN246" s="1"/>
      <c r="ASO246" s="1"/>
      <c r="ASP246" s="1"/>
      <c r="ASQ246" s="1"/>
      <c r="ASR246" s="1"/>
      <c r="ASS246" s="1"/>
      <c r="AST246" s="1"/>
      <c r="ASU246" s="1"/>
      <c r="ASV246" s="1"/>
      <c r="ASW246" s="1"/>
      <c r="ASX246" s="1"/>
      <c r="ASY246" s="1"/>
      <c r="ASZ246" s="1"/>
      <c r="ATA246" s="1"/>
      <c r="ATB246" s="1"/>
      <c r="ATC246" s="1"/>
      <c r="ATD246" s="1"/>
      <c r="ATE246" s="1"/>
      <c r="ATF246" s="1"/>
      <c r="ATG246" s="1"/>
      <c r="ATH246" s="1"/>
      <c r="ATI246" s="1"/>
      <c r="ATJ246" s="1"/>
      <c r="ATK246" s="1"/>
      <c r="ATL246" s="1"/>
      <c r="ATM246" s="1"/>
      <c r="ATN246" s="1"/>
      <c r="ATO246" s="1"/>
      <c r="ATP246" s="1"/>
      <c r="ATQ246" s="1"/>
      <c r="ATR246" s="1"/>
      <c r="ATS246" s="1"/>
      <c r="ATT246" s="1"/>
      <c r="ATU246" s="1"/>
      <c r="ATV246" s="1"/>
      <c r="ATW246" s="1"/>
      <c r="ATX246" s="1"/>
      <c r="ATY246" s="1"/>
      <c r="ATZ246" s="1"/>
      <c r="AUA246" s="1"/>
      <c r="AUB246" s="1"/>
      <c r="AUC246" s="1"/>
      <c r="AUD246" s="1"/>
      <c r="AUE246" s="1"/>
      <c r="AUF246" s="1"/>
      <c r="AUG246" s="1"/>
      <c r="AUH246" s="1"/>
      <c r="AUI246" s="1"/>
      <c r="AUJ246" s="1"/>
      <c r="AUK246" s="1"/>
    </row>
    <row r="247" spans="1:1233" s="519" customFormat="1" ht="14.25">
      <c r="A247" s="53"/>
      <c r="B247" s="97" t="str">
        <f>IF('Client Info'!$E$137="Yes",'Client Info'!$E$61,"N/A")</f>
        <v>N/A</v>
      </c>
      <c r="C247" s="62" t="str">
        <f>IF(B247="ISO 14001",'Client Info'!$B137,"N/A")</f>
        <v>N/A</v>
      </c>
      <c r="D247" s="181"/>
      <c r="E247" s="834">
        <f>'Effective Employees'!F233</f>
        <v>0</v>
      </c>
      <c r="F247" s="831"/>
      <c r="G247" s="835">
        <f>BY$363</f>
        <v>0</v>
      </c>
      <c r="H247" s="835">
        <f ca="1">(1/3)*BY363*T247*V247*X247*Z247</f>
        <v>0</v>
      </c>
      <c r="I247" s="835">
        <f ca="1">(2/3)*BY363*T247*V247*X247*Z247</f>
        <v>0</v>
      </c>
      <c r="J247" s="835" t="e">
        <f ca="1">BY364*T247*V247*X247*Z247/$AA$10</f>
        <v>#N/A</v>
      </c>
      <c r="K247" s="835">
        <f>IF($K$19="",0,BY364*T247*V247*X247*Z247/$AA$10)</f>
        <v>0</v>
      </c>
      <c r="L247" s="835">
        <f>IF($L$19="",0,BY364*T247*V247*X247*Z247/$AA$10)</f>
        <v>0</v>
      </c>
      <c r="M247" s="836" t="e">
        <f ca="1">IF($M$19="",0,BY364*T247*V247*X247*Z247/$AA$10)</f>
        <v>#N/A</v>
      </c>
      <c r="N247" s="837" t="e">
        <f ca="1">BY364*T247*V247*X247*Z247/$AA$10</f>
        <v>#N/A</v>
      </c>
      <c r="O247" s="838">
        <f ca="1">BY365*T247*V247*X247*Z247</f>
        <v>0</v>
      </c>
      <c r="P247" s="53"/>
      <c r="Q247" s="53"/>
      <c r="R247" s="67"/>
      <c r="S247" s="386">
        <f>1</f>
        <v>1</v>
      </c>
      <c r="T247" s="386">
        <f t="shared" si="162"/>
        <v>1</v>
      </c>
      <c r="U247" s="707">
        <f ca="1">'Adjustment Factors'!AP585</f>
        <v>0</v>
      </c>
      <c r="V247" s="208">
        <f t="shared" ca="1" si="163"/>
        <v>1</v>
      </c>
      <c r="W247" s="67">
        <f>-'Client Info'!$C$55/100</f>
        <v>0</v>
      </c>
      <c r="X247" s="67">
        <f t="shared" si="164"/>
        <v>1</v>
      </c>
      <c r="Y247" s="67">
        <f>IF(Overview!$C$14="Yes",1,0)</f>
        <v>0</v>
      </c>
      <c r="Z247" s="67">
        <f>IF(Y247=1,IF('Integrated Reduction'!$C$29="",1,('Integrated Reduction'!$C$29/100+1)),1)</f>
        <v>1</v>
      </c>
      <c r="AA247" s="67">
        <f>IF(Sampling!F255="Yes",1,0)</f>
        <v>0</v>
      </c>
      <c r="AB247" s="67">
        <f>IF(Sampling!L255="Yes",1,0)</f>
        <v>0</v>
      </c>
      <c r="AC247" s="67">
        <f>IF(Sampling!G255="Yes",1,0)</f>
        <v>0</v>
      </c>
      <c r="AD247" s="67">
        <f>IF(Sampling!H255="Yes",1,0)</f>
        <v>0</v>
      </c>
      <c r="AE247" s="67">
        <f>IF(Sampling!I255="Yes",1,0)</f>
        <v>0</v>
      </c>
      <c r="AF247" s="67">
        <f>IF(Sampling!J255="Yes",1,0)</f>
        <v>0</v>
      </c>
      <c r="AG247" s="708">
        <f>IF(Sampling!K255="Yes",1,0)</f>
        <v>0</v>
      </c>
      <c r="AH247" s="791">
        <f t="shared" ca="1" si="155"/>
        <v>0</v>
      </c>
      <c r="AI247" s="791">
        <f t="shared" ca="1" si="150"/>
        <v>0</v>
      </c>
      <c r="AJ247" s="791" t="e">
        <f t="shared" ca="1" si="14"/>
        <v>#N/A</v>
      </c>
      <c r="AK247" s="791">
        <f t="shared" si="165"/>
        <v>0</v>
      </c>
      <c r="AL247" s="791">
        <f t="shared" si="165"/>
        <v>0</v>
      </c>
      <c r="AM247" s="791" t="e">
        <f t="shared" ca="1" si="165"/>
        <v>#N/A</v>
      </c>
      <c r="AN247" s="791" t="e">
        <f t="shared" ca="1" si="165"/>
        <v>#N/A</v>
      </c>
      <c r="AO247" s="791">
        <f t="shared" ca="1" si="156"/>
        <v>0</v>
      </c>
      <c r="AP247" s="791">
        <f t="shared" ca="1" si="157"/>
        <v>0</v>
      </c>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c r="ADD247" s="1"/>
      <c r="ADE247" s="1"/>
      <c r="ADF247" s="1"/>
      <c r="ADG247" s="1"/>
      <c r="ADH247" s="1"/>
      <c r="ADI247" s="1"/>
      <c r="ADJ247" s="1"/>
      <c r="ADK247" s="1"/>
      <c r="ADL247" s="1"/>
      <c r="ADM247" s="1"/>
      <c r="ADN247" s="1"/>
      <c r="ADO247" s="1"/>
      <c r="ADP247" s="1"/>
      <c r="ADQ247" s="1"/>
      <c r="ADR247" s="1"/>
      <c r="ADS247" s="1"/>
      <c r="ADT247" s="1"/>
      <c r="ADU247" s="1"/>
      <c r="ADV247" s="1"/>
      <c r="ADW247" s="1"/>
      <c r="ADX247" s="1"/>
      <c r="ADY247" s="1"/>
      <c r="ADZ247" s="1"/>
      <c r="AEA247" s="1"/>
      <c r="AEB247" s="1"/>
      <c r="AEC247" s="1"/>
      <c r="AED247" s="1"/>
      <c r="AEE247" s="1"/>
      <c r="AEF247" s="1"/>
      <c r="AEG247" s="1"/>
      <c r="AEH247" s="1"/>
      <c r="AEI247" s="1"/>
      <c r="AEJ247" s="1"/>
      <c r="AEK247" s="1"/>
      <c r="AEL247" s="1"/>
      <c r="AEM247" s="1"/>
      <c r="AEN247" s="1"/>
      <c r="AEO247" s="1"/>
      <c r="AEP247" s="1"/>
      <c r="AEQ247" s="1"/>
      <c r="AER247" s="1"/>
      <c r="AES247" s="1"/>
      <c r="AET247" s="1"/>
      <c r="AEU247" s="1"/>
      <c r="AEV247" s="1"/>
      <c r="AEW247" s="1"/>
      <c r="AEX247" s="1"/>
      <c r="AEY247" s="1"/>
      <c r="AEZ247" s="1"/>
      <c r="AFA247" s="1"/>
      <c r="AFB247" s="1"/>
      <c r="AFC247" s="1"/>
      <c r="AFD247" s="1"/>
      <c r="AFE247" s="1"/>
      <c r="AFF247" s="1"/>
      <c r="AFG247" s="1"/>
      <c r="AFH247" s="1"/>
      <c r="AFI247" s="1"/>
      <c r="AFJ247" s="1"/>
      <c r="AFK247" s="1"/>
      <c r="AFL247" s="1"/>
      <c r="AFM247" s="1"/>
      <c r="AFN247" s="1"/>
      <c r="AFO247" s="1"/>
      <c r="AFP247" s="1"/>
      <c r="AFQ247" s="1"/>
      <c r="AFR247" s="1"/>
      <c r="AFS247" s="1"/>
      <c r="AFT247" s="1"/>
      <c r="AFU247" s="1"/>
      <c r="AFV247" s="1"/>
      <c r="AFW247" s="1"/>
      <c r="AFX247" s="1"/>
      <c r="AFY247" s="1"/>
      <c r="AFZ247" s="1"/>
      <c r="AGA247" s="1"/>
      <c r="AGB247" s="1"/>
      <c r="AGC247" s="1"/>
      <c r="AGD247" s="1"/>
      <c r="AGE247" s="1"/>
      <c r="AGF247" s="1"/>
      <c r="AGG247" s="1"/>
      <c r="AGH247" s="1"/>
      <c r="AGI247" s="1"/>
      <c r="AGJ247" s="1"/>
      <c r="AGK247" s="1"/>
      <c r="AGL247" s="1"/>
      <c r="AGM247" s="1"/>
      <c r="AGN247" s="1"/>
      <c r="AGO247" s="1"/>
      <c r="AGP247" s="1"/>
      <c r="AGQ247" s="1"/>
      <c r="AGR247" s="1"/>
      <c r="AGS247" s="1"/>
      <c r="AGT247" s="1"/>
      <c r="AGU247" s="1"/>
      <c r="AGV247" s="1"/>
      <c r="AGW247" s="1"/>
      <c r="AGX247" s="1"/>
      <c r="AGY247" s="1"/>
      <c r="AGZ247" s="1"/>
      <c r="AHA247" s="1"/>
      <c r="AHB247" s="1"/>
      <c r="AHC247" s="1"/>
      <c r="AHD247" s="1"/>
      <c r="AHE247" s="1"/>
      <c r="AHF247" s="1"/>
      <c r="AHG247" s="1"/>
      <c r="AHH247" s="1"/>
      <c r="AHI247" s="1"/>
      <c r="AHJ247" s="1"/>
      <c r="AHK247" s="1"/>
      <c r="AHL247" s="1"/>
      <c r="AHM247" s="1"/>
      <c r="AHN247" s="1"/>
      <c r="AHO247" s="1"/>
      <c r="AHP247" s="1"/>
      <c r="AHQ247" s="1"/>
      <c r="AHR247" s="1"/>
      <c r="AHS247" s="1"/>
      <c r="AHT247" s="1"/>
      <c r="AHU247" s="1"/>
      <c r="AHV247" s="1"/>
      <c r="AHW247" s="1"/>
      <c r="AHX247" s="1"/>
      <c r="AHY247" s="1"/>
      <c r="AHZ247" s="1"/>
      <c r="AIA247" s="1"/>
      <c r="AIB247" s="1"/>
      <c r="AIC247" s="1"/>
      <c r="AID247" s="1"/>
      <c r="AIE247" s="1"/>
      <c r="AIF247" s="1"/>
      <c r="AIG247" s="1"/>
      <c r="AIH247" s="1"/>
      <c r="AII247" s="1"/>
      <c r="AIJ247" s="1"/>
      <c r="AIK247" s="1"/>
      <c r="AIL247" s="1"/>
      <c r="AIM247" s="1"/>
      <c r="AIN247" s="1"/>
      <c r="AIO247" s="1"/>
      <c r="AIP247" s="1"/>
      <c r="AIQ247" s="1"/>
      <c r="AIR247" s="1"/>
      <c r="AIS247" s="1"/>
      <c r="AIT247" s="1"/>
      <c r="AIU247" s="1"/>
      <c r="AIV247" s="1"/>
      <c r="AIW247" s="1"/>
      <c r="AIX247" s="1"/>
      <c r="AIY247" s="1"/>
      <c r="AIZ247" s="1"/>
      <c r="AJA247" s="1"/>
      <c r="AJB247" s="1"/>
      <c r="AJC247" s="1"/>
      <c r="AJD247" s="1"/>
      <c r="AJE247" s="1"/>
      <c r="AJF247" s="1"/>
      <c r="AJG247" s="1"/>
      <c r="AJH247" s="1"/>
      <c r="AJI247" s="1"/>
      <c r="AJJ247" s="1"/>
      <c r="AJK247" s="1"/>
      <c r="AJL247" s="1"/>
      <c r="AJM247" s="1"/>
      <c r="AJN247" s="1"/>
      <c r="AJO247" s="1"/>
      <c r="AJP247" s="1"/>
      <c r="AJQ247" s="1"/>
      <c r="AJR247" s="1"/>
      <c r="AJS247" s="1"/>
      <c r="AJT247" s="1"/>
      <c r="AJU247" s="1"/>
      <c r="AJV247" s="1"/>
      <c r="AJW247" s="1"/>
      <c r="AJX247" s="1"/>
      <c r="AJY247" s="1"/>
      <c r="AJZ247" s="1"/>
      <c r="AKA247" s="1"/>
      <c r="AKB247" s="1"/>
      <c r="AKC247" s="1"/>
      <c r="AKD247" s="1"/>
      <c r="AKE247" s="1"/>
      <c r="AKF247" s="1"/>
      <c r="AKG247" s="1"/>
      <c r="AKH247" s="1"/>
      <c r="AKI247" s="1"/>
      <c r="AKJ247" s="1"/>
      <c r="AKK247" s="1"/>
      <c r="AKL247" s="1"/>
      <c r="AKM247" s="1"/>
      <c r="AKN247" s="1"/>
      <c r="AKO247" s="1"/>
      <c r="AKP247" s="1"/>
      <c r="AKQ247" s="1"/>
      <c r="AKR247" s="1"/>
      <c r="AKS247" s="1"/>
      <c r="AKT247" s="1"/>
      <c r="AKU247" s="1"/>
      <c r="AKV247" s="1"/>
      <c r="AKW247" s="1"/>
      <c r="AKX247" s="1"/>
      <c r="AKY247" s="1"/>
      <c r="AKZ247" s="1"/>
      <c r="ALA247" s="1"/>
      <c r="ALB247" s="1"/>
      <c r="ALC247" s="1"/>
      <c r="ALD247" s="1"/>
      <c r="ALE247" s="1"/>
      <c r="ALF247" s="1"/>
      <c r="ALG247" s="1"/>
      <c r="ALH247" s="1"/>
      <c r="ALI247" s="1"/>
      <c r="ALJ247" s="1"/>
      <c r="ALK247" s="1"/>
      <c r="ALL247" s="1"/>
      <c r="ALM247" s="1"/>
      <c r="ALN247" s="1"/>
      <c r="ALO247" s="1"/>
      <c r="ALP247" s="1"/>
      <c r="ALQ247" s="1"/>
      <c r="ALR247" s="1"/>
      <c r="ALS247" s="1"/>
      <c r="ALT247" s="1"/>
      <c r="ALU247" s="1"/>
      <c r="ALV247" s="1"/>
      <c r="ALW247" s="1"/>
      <c r="ALX247" s="1"/>
      <c r="ALY247" s="1"/>
      <c r="ALZ247" s="1"/>
      <c r="AMA247" s="1"/>
      <c r="AMB247" s="1"/>
      <c r="AMC247" s="1"/>
      <c r="AMD247" s="1"/>
      <c r="AME247" s="1"/>
      <c r="AMF247" s="1"/>
      <c r="AMG247" s="1"/>
      <c r="AMH247" s="1"/>
      <c r="AMI247" s="1"/>
      <c r="AMJ247" s="1"/>
      <c r="AMK247" s="1"/>
      <c r="AML247" s="1"/>
      <c r="AMM247" s="1"/>
      <c r="AMN247" s="1"/>
      <c r="AMO247" s="1"/>
      <c r="AMP247" s="1"/>
      <c r="AMQ247" s="1"/>
      <c r="AMR247" s="1"/>
      <c r="AMS247" s="1"/>
      <c r="AMT247" s="1"/>
      <c r="AMU247" s="1"/>
      <c r="AMV247" s="1"/>
      <c r="AMW247" s="1"/>
      <c r="AMX247" s="1"/>
      <c r="AMY247" s="1"/>
      <c r="AMZ247" s="1"/>
      <c r="ANA247" s="1"/>
      <c r="ANB247" s="1"/>
      <c r="ANC247" s="1"/>
      <c r="AND247" s="1"/>
      <c r="ANE247" s="1"/>
      <c r="ANF247" s="1"/>
      <c r="ANG247" s="1"/>
      <c r="ANH247" s="1"/>
      <c r="ANI247" s="1"/>
      <c r="ANJ247" s="1"/>
      <c r="ANK247" s="1"/>
      <c r="ANL247" s="1"/>
      <c r="ANM247" s="1"/>
      <c r="ANN247" s="1"/>
      <c r="ANO247" s="1"/>
      <c r="ANP247" s="1"/>
      <c r="ANQ247" s="1"/>
      <c r="ANR247" s="1"/>
      <c r="ANS247" s="1"/>
      <c r="ANT247" s="1"/>
      <c r="ANU247" s="1"/>
      <c r="ANV247" s="1"/>
      <c r="ANW247" s="1"/>
      <c r="ANX247" s="1"/>
      <c r="ANY247" s="1"/>
      <c r="ANZ247" s="1"/>
      <c r="AOA247" s="1"/>
      <c r="AOB247" s="1"/>
      <c r="AOC247" s="1"/>
      <c r="AOD247" s="1"/>
      <c r="AOE247" s="1"/>
      <c r="AOF247" s="1"/>
      <c r="AOG247" s="1"/>
      <c r="AOH247" s="1"/>
      <c r="AOI247" s="1"/>
      <c r="AOJ247" s="1"/>
      <c r="AOK247" s="1"/>
      <c r="AOL247" s="1"/>
      <c r="AOM247" s="1"/>
      <c r="AON247" s="1"/>
      <c r="AOO247" s="1"/>
      <c r="AOP247" s="1"/>
      <c r="AOQ247" s="1"/>
      <c r="AOR247" s="1"/>
      <c r="AOS247" s="1"/>
      <c r="AOT247" s="1"/>
      <c r="AOU247" s="1"/>
      <c r="AOV247" s="1"/>
      <c r="AOW247" s="1"/>
      <c r="AOX247" s="1"/>
      <c r="AOY247" s="1"/>
      <c r="AOZ247" s="1"/>
      <c r="APA247" s="1"/>
      <c r="APB247" s="1"/>
      <c r="APC247" s="1"/>
      <c r="APD247" s="1"/>
      <c r="APE247" s="1"/>
      <c r="APF247" s="1"/>
      <c r="APG247" s="1"/>
      <c r="APH247" s="1"/>
      <c r="API247" s="1"/>
      <c r="APJ247" s="1"/>
      <c r="APK247" s="1"/>
      <c r="APL247" s="1"/>
      <c r="APM247" s="1"/>
      <c r="APN247" s="1"/>
      <c r="APO247" s="1"/>
      <c r="APP247" s="1"/>
      <c r="APQ247" s="1"/>
      <c r="APR247" s="1"/>
      <c r="APS247" s="1"/>
      <c r="APT247" s="1"/>
      <c r="APU247" s="1"/>
      <c r="APV247" s="1"/>
      <c r="APW247" s="1"/>
      <c r="APX247" s="1"/>
      <c r="APY247" s="1"/>
      <c r="APZ247" s="1"/>
      <c r="AQA247" s="1"/>
      <c r="AQB247" s="1"/>
      <c r="AQC247" s="1"/>
      <c r="AQD247" s="1"/>
      <c r="AQE247" s="1"/>
      <c r="AQF247" s="1"/>
      <c r="AQG247" s="1"/>
      <c r="AQH247" s="1"/>
      <c r="AQI247" s="1"/>
      <c r="AQJ247" s="1"/>
      <c r="AQK247" s="1"/>
      <c r="AQL247" s="1"/>
      <c r="AQM247" s="1"/>
      <c r="AQN247" s="1"/>
      <c r="AQO247" s="1"/>
      <c r="AQP247" s="1"/>
      <c r="AQQ247" s="1"/>
      <c r="AQR247" s="1"/>
      <c r="AQS247" s="1"/>
      <c r="AQT247" s="1"/>
      <c r="AQU247" s="1"/>
      <c r="AQV247" s="1"/>
      <c r="AQW247" s="1"/>
      <c r="AQX247" s="1"/>
      <c r="AQY247" s="1"/>
      <c r="AQZ247" s="1"/>
      <c r="ARA247" s="1"/>
      <c r="ARB247" s="1"/>
      <c r="ARC247" s="1"/>
      <c r="ARD247" s="1"/>
      <c r="ARE247" s="1"/>
      <c r="ARF247" s="1"/>
      <c r="ARG247" s="1"/>
      <c r="ARH247" s="1"/>
      <c r="ARI247" s="1"/>
      <c r="ARJ247" s="1"/>
      <c r="ARK247" s="1"/>
      <c r="ARL247" s="1"/>
      <c r="ARM247" s="1"/>
      <c r="ARN247" s="1"/>
      <c r="ARO247" s="1"/>
      <c r="ARP247" s="1"/>
      <c r="ARQ247" s="1"/>
      <c r="ARR247" s="1"/>
      <c r="ARS247" s="1"/>
      <c r="ART247" s="1"/>
      <c r="ARU247" s="1"/>
      <c r="ARV247" s="1"/>
      <c r="ARW247" s="1"/>
      <c r="ARX247" s="1"/>
      <c r="ARY247" s="1"/>
      <c r="ARZ247" s="1"/>
      <c r="ASA247" s="1"/>
      <c r="ASB247" s="1"/>
      <c r="ASC247" s="1"/>
      <c r="ASD247" s="1"/>
      <c r="ASE247" s="1"/>
      <c r="ASF247" s="1"/>
      <c r="ASG247" s="1"/>
      <c r="ASH247" s="1"/>
      <c r="ASI247" s="1"/>
      <c r="ASJ247" s="1"/>
      <c r="ASK247" s="1"/>
      <c r="ASL247" s="1"/>
      <c r="ASM247" s="1"/>
      <c r="ASN247" s="1"/>
      <c r="ASO247" s="1"/>
      <c r="ASP247" s="1"/>
      <c r="ASQ247" s="1"/>
      <c r="ASR247" s="1"/>
      <c r="ASS247" s="1"/>
      <c r="AST247" s="1"/>
      <c r="ASU247" s="1"/>
      <c r="ASV247" s="1"/>
      <c r="ASW247" s="1"/>
      <c r="ASX247" s="1"/>
      <c r="ASY247" s="1"/>
      <c r="ASZ247" s="1"/>
      <c r="ATA247" s="1"/>
      <c r="ATB247" s="1"/>
      <c r="ATC247" s="1"/>
      <c r="ATD247" s="1"/>
      <c r="ATE247" s="1"/>
      <c r="ATF247" s="1"/>
      <c r="ATG247" s="1"/>
      <c r="ATH247" s="1"/>
      <c r="ATI247" s="1"/>
      <c r="ATJ247" s="1"/>
      <c r="ATK247" s="1"/>
      <c r="ATL247" s="1"/>
      <c r="ATM247" s="1"/>
      <c r="ATN247" s="1"/>
      <c r="ATO247" s="1"/>
      <c r="ATP247" s="1"/>
      <c r="ATQ247" s="1"/>
      <c r="ATR247" s="1"/>
      <c r="ATS247" s="1"/>
      <c r="ATT247" s="1"/>
      <c r="ATU247" s="1"/>
      <c r="ATV247" s="1"/>
      <c r="ATW247" s="1"/>
      <c r="ATX247" s="1"/>
      <c r="ATY247" s="1"/>
      <c r="ATZ247" s="1"/>
      <c r="AUA247" s="1"/>
      <c r="AUB247" s="1"/>
      <c r="AUC247" s="1"/>
      <c r="AUD247" s="1"/>
      <c r="AUE247" s="1"/>
      <c r="AUF247" s="1"/>
      <c r="AUG247" s="1"/>
      <c r="AUH247" s="1"/>
      <c r="AUI247" s="1"/>
      <c r="AUJ247" s="1"/>
      <c r="AUK247" s="1"/>
    </row>
    <row r="248" spans="1:1233" s="519" customFormat="1" ht="14.25">
      <c r="A248" s="53"/>
      <c r="B248" s="98" t="str">
        <f>IF('Client Info'!$F$137="Yes",'Client Info'!$F$61,"N/A")</f>
        <v>N/A</v>
      </c>
      <c r="C248" s="99" t="str">
        <f>IF(B248="ISO 45001",'Client Info'!$B137,"N/A")</f>
        <v>N/A</v>
      </c>
      <c r="D248" s="182"/>
      <c r="E248" s="839">
        <f>'Effective Employees'!F234</f>
        <v>0</v>
      </c>
      <c r="F248" s="831"/>
      <c r="G248" s="840">
        <f>BY$378</f>
        <v>0</v>
      </c>
      <c r="H248" s="840">
        <f ca="1">(1/3)*BY378*T248*V248*X248*Z248</f>
        <v>0</v>
      </c>
      <c r="I248" s="840">
        <f ca="1">(2/3)*BY378*T248*V248*X248*Z248</f>
        <v>0</v>
      </c>
      <c r="J248" s="840" t="e">
        <f ca="1">BY379*T248*V248*X248*Z248/$AA$10</f>
        <v>#N/A</v>
      </c>
      <c r="K248" s="840">
        <f>IF($K$19="",0,BY379*T248*V248*X248*Z248/$AA$10)</f>
        <v>0</v>
      </c>
      <c r="L248" s="840">
        <f>IF($L$19="",0,BY379*T248*V248*X248*Z248/$AA$10)</f>
        <v>0</v>
      </c>
      <c r="M248" s="841" t="e">
        <f ca="1">IF($M$19="",0,BY379*T248*V248*X248*Z248/$AA$10)</f>
        <v>#N/A</v>
      </c>
      <c r="N248" s="841" t="e">
        <f ca="1">BY379*T248*V248*X248*Z248/$AA$10</f>
        <v>#N/A</v>
      </c>
      <c r="O248" s="842">
        <f ca="1">BY380*T248*V248*X248*Z248</f>
        <v>0</v>
      </c>
      <c r="P248" s="53"/>
      <c r="Q248" s="53"/>
      <c r="R248" s="67"/>
      <c r="S248" s="709">
        <f>1</f>
        <v>1</v>
      </c>
      <c r="T248" s="709">
        <f t="shared" si="162"/>
        <v>1</v>
      </c>
      <c r="U248" s="710">
        <f ca="1">'Adjustment Factors'!BC585</f>
        <v>0</v>
      </c>
      <c r="V248" s="711">
        <f t="shared" ca="1" si="163"/>
        <v>1</v>
      </c>
      <c r="W248" s="712">
        <f>-'Client Info'!$C$55/100</f>
        <v>0</v>
      </c>
      <c r="X248" s="712">
        <f t="shared" si="164"/>
        <v>1</v>
      </c>
      <c r="Y248" s="712">
        <f>IF(Overview!$C$15="Yes",1,0)</f>
        <v>0</v>
      </c>
      <c r="Z248" s="712">
        <f>IF(Y248=1,IF('Integrated Reduction'!$C$29="",1,('Integrated Reduction'!$C$29/100+1)),1)</f>
        <v>1</v>
      </c>
      <c r="AA248" s="712">
        <f>IF(Sampling!F256="Yes",1,0)</f>
        <v>0</v>
      </c>
      <c r="AB248" s="712">
        <f>IF(Sampling!L256="Yes",1,0)</f>
        <v>0</v>
      </c>
      <c r="AC248" s="712">
        <f>IF(Sampling!G256="Yes",1,0)</f>
        <v>0</v>
      </c>
      <c r="AD248" s="712">
        <f>IF(Sampling!H256="Yes",1,0)</f>
        <v>0</v>
      </c>
      <c r="AE248" s="712">
        <f>IF(Sampling!I256="Yes",1,0)</f>
        <v>0</v>
      </c>
      <c r="AF248" s="712">
        <f>IF(Sampling!J256="Yes",1,0)</f>
        <v>0</v>
      </c>
      <c r="AG248" s="713">
        <f>IF(Sampling!K256="Yes",1,0)</f>
        <v>0</v>
      </c>
      <c r="AH248" s="792">
        <f t="shared" ca="1" si="155"/>
        <v>0</v>
      </c>
      <c r="AI248" s="792">
        <f t="shared" ca="1" si="150"/>
        <v>0</v>
      </c>
      <c r="AJ248" s="792" t="e">
        <f t="shared" ca="1" si="14"/>
        <v>#N/A</v>
      </c>
      <c r="AK248" s="792">
        <f t="shared" si="165"/>
        <v>0</v>
      </c>
      <c r="AL248" s="792">
        <f t="shared" si="165"/>
        <v>0</v>
      </c>
      <c r="AM248" s="792" t="e">
        <f t="shared" ca="1" si="165"/>
        <v>#N/A</v>
      </c>
      <c r="AN248" s="792" t="e">
        <f t="shared" ca="1" si="165"/>
        <v>#N/A</v>
      </c>
      <c r="AO248" s="792">
        <f t="shared" ca="1" si="156"/>
        <v>0</v>
      </c>
      <c r="AP248" s="792">
        <f t="shared" ca="1" si="157"/>
        <v>0</v>
      </c>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c r="ADD248" s="1"/>
      <c r="ADE248" s="1"/>
      <c r="ADF248" s="1"/>
      <c r="ADG248" s="1"/>
      <c r="ADH248" s="1"/>
      <c r="ADI248" s="1"/>
      <c r="ADJ248" s="1"/>
      <c r="ADK248" s="1"/>
      <c r="ADL248" s="1"/>
      <c r="ADM248" s="1"/>
      <c r="ADN248" s="1"/>
      <c r="ADO248" s="1"/>
      <c r="ADP248" s="1"/>
      <c r="ADQ248" s="1"/>
      <c r="ADR248" s="1"/>
      <c r="ADS248" s="1"/>
      <c r="ADT248" s="1"/>
      <c r="ADU248" s="1"/>
      <c r="ADV248" s="1"/>
      <c r="ADW248" s="1"/>
      <c r="ADX248" s="1"/>
      <c r="ADY248" s="1"/>
      <c r="ADZ248" s="1"/>
      <c r="AEA248" s="1"/>
      <c r="AEB248" s="1"/>
      <c r="AEC248" s="1"/>
      <c r="AED248" s="1"/>
      <c r="AEE248" s="1"/>
      <c r="AEF248" s="1"/>
      <c r="AEG248" s="1"/>
      <c r="AEH248" s="1"/>
      <c r="AEI248" s="1"/>
      <c r="AEJ248" s="1"/>
      <c r="AEK248" s="1"/>
      <c r="AEL248" s="1"/>
      <c r="AEM248" s="1"/>
      <c r="AEN248" s="1"/>
      <c r="AEO248" s="1"/>
      <c r="AEP248" s="1"/>
      <c r="AEQ248" s="1"/>
      <c r="AER248" s="1"/>
      <c r="AES248" s="1"/>
      <c r="AET248" s="1"/>
      <c r="AEU248" s="1"/>
      <c r="AEV248" s="1"/>
      <c r="AEW248" s="1"/>
      <c r="AEX248" s="1"/>
      <c r="AEY248" s="1"/>
      <c r="AEZ248" s="1"/>
      <c r="AFA248" s="1"/>
      <c r="AFB248" s="1"/>
      <c r="AFC248" s="1"/>
      <c r="AFD248" s="1"/>
      <c r="AFE248" s="1"/>
      <c r="AFF248" s="1"/>
      <c r="AFG248" s="1"/>
      <c r="AFH248" s="1"/>
      <c r="AFI248" s="1"/>
      <c r="AFJ248" s="1"/>
      <c r="AFK248" s="1"/>
      <c r="AFL248" s="1"/>
      <c r="AFM248" s="1"/>
      <c r="AFN248" s="1"/>
      <c r="AFO248" s="1"/>
      <c r="AFP248" s="1"/>
      <c r="AFQ248" s="1"/>
      <c r="AFR248" s="1"/>
      <c r="AFS248" s="1"/>
      <c r="AFT248" s="1"/>
      <c r="AFU248" s="1"/>
      <c r="AFV248" s="1"/>
      <c r="AFW248" s="1"/>
      <c r="AFX248" s="1"/>
      <c r="AFY248" s="1"/>
      <c r="AFZ248" s="1"/>
      <c r="AGA248" s="1"/>
      <c r="AGB248" s="1"/>
      <c r="AGC248" s="1"/>
      <c r="AGD248" s="1"/>
      <c r="AGE248" s="1"/>
      <c r="AGF248" s="1"/>
      <c r="AGG248" s="1"/>
      <c r="AGH248" s="1"/>
      <c r="AGI248" s="1"/>
      <c r="AGJ248" s="1"/>
      <c r="AGK248" s="1"/>
      <c r="AGL248" s="1"/>
      <c r="AGM248" s="1"/>
      <c r="AGN248" s="1"/>
      <c r="AGO248" s="1"/>
      <c r="AGP248" s="1"/>
      <c r="AGQ248" s="1"/>
      <c r="AGR248" s="1"/>
      <c r="AGS248" s="1"/>
      <c r="AGT248" s="1"/>
      <c r="AGU248" s="1"/>
      <c r="AGV248" s="1"/>
      <c r="AGW248" s="1"/>
      <c r="AGX248" s="1"/>
      <c r="AGY248" s="1"/>
      <c r="AGZ248" s="1"/>
      <c r="AHA248" s="1"/>
      <c r="AHB248" s="1"/>
      <c r="AHC248" s="1"/>
      <c r="AHD248" s="1"/>
      <c r="AHE248" s="1"/>
      <c r="AHF248" s="1"/>
      <c r="AHG248" s="1"/>
      <c r="AHH248" s="1"/>
      <c r="AHI248" s="1"/>
      <c r="AHJ248" s="1"/>
      <c r="AHK248" s="1"/>
      <c r="AHL248" s="1"/>
      <c r="AHM248" s="1"/>
      <c r="AHN248" s="1"/>
      <c r="AHO248" s="1"/>
      <c r="AHP248" s="1"/>
      <c r="AHQ248" s="1"/>
      <c r="AHR248" s="1"/>
      <c r="AHS248" s="1"/>
      <c r="AHT248" s="1"/>
      <c r="AHU248" s="1"/>
      <c r="AHV248" s="1"/>
      <c r="AHW248" s="1"/>
      <c r="AHX248" s="1"/>
      <c r="AHY248" s="1"/>
      <c r="AHZ248" s="1"/>
      <c r="AIA248" s="1"/>
      <c r="AIB248" s="1"/>
      <c r="AIC248" s="1"/>
      <c r="AID248" s="1"/>
      <c r="AIE248" s="1"/>
      <c r="AIF248" s="1"/>
      <c r="AIG248" s="1"/>
      <c r="AIH248" s="1"/>
      <c r="AII248" s="1"/>
      <c r="AIJ248" s="1"/>
      <c r="AIK248" s="1"/>
      <c r="AIL248" s="1"/>
      <c r="AIM248" s="1"/>
      <c r="AIN248" s="1"/>
      <c r="AIO248" s="1"/>
      <c r="AIP248" s="1"/>
      <c r="AIQ248" s="1"/>
      <c r="AIR248" s="1"/>
      <c r="AIS248" s="1"/>
      <c r="AIT248" s="1"/>
      <c r="AIU248" s="1"/>
      <c r="AIV248" s="1"/>
      <c r="AIW248" s="1"/>
      <c r="AIX248" s="1"/>
      <c r="AIY248" s="1"/>
      <c r="AIZ248" s="1"/>
      <c r="AJA248" s="1"/>
      <c r="AJB248" s="1"/>
      <c r="AJC248" s="1"/>
      <c r="AJD248" s="1"/>
      <c r="AJE248" s="1"/>
      <c r="AJF248" s="1"/>
      <c r="AJG248" s="1"/>
      <c r="AJH248" s="1"/>
      <c r="AJI248" s="1"/>
      <c r="AJJ248" s="1"/>
      <c r="AJK248" s="1"/>
      <c r="AJL248" s="1"/>
      <c r="AJM248" s="1"/>
      <c r="AJN248" s="1"/>
      <c r="AJO248" s="1"/>
      <c r="AJP248" s="1"/>
      <c r="AJQ248" s="1"/>
      <c r="AJR248" s="1"/>
      <c r="AJS248" s="1"/>
      <c r="AJT248" s="1"/>
      <c r="AJU248" s="1"/>
      <c r="AJV248" s="1"/>
      <c r="AJW248" s="1"/>
      <c r="AJX248" s="1"/>
      <c r="AJY248" s="1"/>
      <c r="AJZ248" s="1"/>
      <c r="AKA248" s="1"/>
      <c r="AKB248" s="1"/>
      <c r="AKC248" s="1"/>
      <c r="AKD248" s="1"/>
      <c r="AKE248" s="1"/>
      <c r="AKF248" s="1"/>
      <c r="AKG248" s="1"/>
      <c r="AKH248" s="1"/>
      <c r="AKI248" s="1"/>
      <c r="AKJ248" s="1"/>
      <c r="AKK248" s="1"/>
      <c r="AKL248" s="1"/>
      <c r="AKM248" s="1"/>
      <c r="AKN248" s="1"/>
      <c r="AKO248" s="1"/>
      <c r="AKP248" s="1"/>
      <c r="AKQ248" s="1"/>
      <c r="AKR248" s="1"/>
      <c r="AKS248" s="1"/>
      <c r="AKT248" s="1"/>
      <c r="AKU248" s="1"/>
      <c r="AKV248" s="1"/>
      <c r="AKW248" s="1"/>
      <c r="AKX248" s="1"/>
      <c r="AKY248" s="1"/>
      <c r="AKZ248" s="1"/>
      <c r="ALA248" s="1"/>
      <c r="ALB248" s="1"/>
      <c r="ALC248" s="1"/>
      <c r="ALD248" s="1"/>
      <c r="ALE248" s="1"/>
      <c r="ALF248" s="1"/>
      <c r="ALG248" s="1"/>
      <c r="ALH248" s="1"/>
      <c r="ALI248" s="1"/>
      <c r="ALJ248" s="1"/>
      <c r="ALK248" s="1"/>
      <c r="ALL248" s="1"/>
      <c r="ALM248" s="1"/>
      <c r="ALN248" s="1"/>
      <c r="ALO248" s="1"/>
      <c r="ALP248" s="1"/>
      <c r="ALQ248" s="1"/>
      <c r="ALR248" s="1"/>
      <c r="ALS248" s="1"/>
      <c r="ALT248" s="1"/>
      <c r="ALU248" s="1"/>
      <c r="ALV248" s="1"/>
      <c r="ALW248" s="1"/>
      <c r="ALX248" s="1"/>
      <c r="ALY248" s="1"/>
      <c r="ALZ248" s="1"/>
      <c r="AMA248" s="1"/>
      <c r="AMB248" s="1"/>
      <c r="AMC248" s="1"/>
      <c r="AMD248" s="1"/>
      <c r="AME248" s="1"/>
      <c r="AMF248" s="1"/>
      <c r="AMG248" s="1"/>
      <c r="AMH248" s="1"/>
      <c r="AMI248" s="1"/>
      <c r="AMJ248" s="1"/>
      <c r="AMK248" s="1"/>
      <c r="AML248" s="1"/>
      <c r="AMM248" s="1"/>
      <c r="AMN248" s="1"/>
      <c r="AMO248" s="1"/>
      <c r="AMP248" s="1"/>
      <c r="AMQ248" s="1"/>
      <c r="AMR248" s="1"/>
      <c r="AMS248" s="1"/>
      <c r="AMT248" s="1"/>
      <c r="AMU248" s="1"/>
      <c r="AMV248" s="1"/>
      <c r="AMW248" s="1"/>
      <c r="AMX248" s="1"/>
      <c r="AMY248" s="1"/>
      <c r="AMZ248" s="1"/>
      <c r="ANA248" s="1"/>
      <c r="ANB248" s="1"/>
      <c r="ANC248" s="1"/>
      <c r="AND248" s="1"/>
      <c r="ANE248" s="1"/>
      <c r="ANF248" s="1"/>
      <c r="ANG248" s="1"/>
      <c r="ANH248" s="1"/>
      <c r="ANI248" s="1"/>
      <c r="ANJ248" s="1"/>
      <c r="ANK248" s="1"/>
      <c r="ANL248" s="1"/>
      <c r="ANM248" s="1"/>
      <c r="ANN248" s="1"/>
      <c r="ANO248" s="1"/>
      <c r="ANP248" s="1"/>
      <c r="ANQ248" s="1"/>
      <c r="ANR248" s="1"/>
      <c r="ANS248" s="1"/>
      <c r="ANT248" s="1"/>
      <c r="ANU248" s="1"/>
      <c r="ANV248" s="1"/>
      <c r="ANW248" s="1"/>
      <c r="ANX248" s="1"/>
      <c r="ANY248" s="1"/>
      <c r="ANZ248" s="1"/>
      <c r="AOA248" s="1"/>
      <c r="AOB248" s="1"/>
      <c r="AOC248" s="1"/>
      <c r="AOD248" s="1"/>
      <c r="AOE248" s="1"/>
      <c r="AOF248" s="1"/>
      <c r="AOG248" s="1"/>
      <c r="AOH248" s="1"/>
      <c r="AOI248" s="1"/>
      <c r="AOJ248" s="1"/>
      <c r="AOK248" s="1"/>
      <c r="AOL248" s="1"/>
      <c r="AOM248" s="1"/>
      <c r="AON248" s="1"/>
      <c r="AOO248" s="1"/>
      <c r="AOP248" s="1"/>
      <c r="AOQ248" s="1"/>
      <c r="AOR248" s="1"/>
      <c r="AOS248" s="1"/>
      <c r="AOT248" s="1"/>
      <c r="AOU248" s="1"/>
      <c r="AOV248" s="1"/>
      <c r="AOW248" s="1"/>
      <c r="AOX248" s="1"/>
      <c r="AOY248" s="1"/>
      <c r="AOZ248" s="1"/>
      <c r="APA248" s="1"/>
      <c r="APB248" s="1"/>
      <c r="APC248" s="1"/>
      <c r="APD248" s="1"/>
      <c r="APE248" s="1"/>
      <c r="APF248" s="1"/>
      <c r="APG248" s="1"/>
      <c r="APH248" s="1"/>
      <c r="API248" s="1"/>
      <c r="APJ248" s="1"/>
      <c r="APK248" s="1"/>
      <c r="APL248" s="1"/>
      <c r="APM248" s="1"/>
      <c r="APN248" s="1"/>
      <c r="APO248" s="1"/>
      <c r="APP248" s="1"/>
      <c r="APQ248" s="1"/>
      <c r="APR248" s="1"/>
      <c r="APS248" s="1"/>
      <c r="APT248" s="1"/>
      <c r="APU248" s="1"/>
      <c r="APV248" s="1"/>
      <c r="APW248" s="1"/>
      <c r="APX248" s="1"/>
      <c r="APY248" s="1"/>
      <c r="APZ248" s="1"/>
      <c r="AQA248" s="1"/>
      <c r="AQB248" s="1"/>
      <c r="AQC248" s="1"/>
      <c r="AQD248" s="1"/>
      <c r="AQE248" s="1"/>
      <c r="AQF248" s="1"/>
      <c r="AQG248" s="1"/>
      <c r="AQH248" s="1"/>
      <c r="AQI248" s="1"/>
      <c r="AQJ248" s="1"/>
      <c r="AQK248" s="1"/>
      <c r="AQL248" s="1"/>
      <c r="AQM248" s="1"/>
      <c r="AQN248" s="1"/>
      <c r="AQO248" s="1"/>
      <c r="AQP248" s="1"/>
      <c r="AQQ248" s="1"/>
      <c r="AQR248" s="1"/>
      <c r="AQS248" s="1"/>
      <c r="AQT248" s="1"/>
      <c r="AQU248" s="1"/>
      <c r="AQV248" s="1"/>
      <c r="AQW248" s="1"/>
      <c r="AQX248" s="1"/>
      <c r="AQY248" s="1"/>
      <c r="AQZ248" s="1"/>
      <c r="ARA248" s="1"/>
      <c r="ARB248" s="1"/>
      <c r="ARC248" s="1"/>
      <c r="ARD248" s="1"/>
      <c r="ARE248" s="1"/>
      <c r="ARF248" s="1"/>
      <c r="ARG248" s="1"/>
      <c r="ARH248" s="1"/>
      <c r="ARI248" s="1"/>
      <c r="ARJ248" s="1"/>
      <c r="ARK248" s="1"/>
      <c r="ARL248" s="1"/>
      <c r="ARM248" s="1"/>
      <c r="ARN248" s="1"/>
      <c r="ARO248" s="1"/>
      <c r="ARP248" s="1"/>
      <c r="ARQ248" s="1"/>
      <c r="ARR248" s="1"/>
      <c r="ARS248" s="1"/>
      <c r="ART248" s="1"/>
      <c r="ARU248" s="1"/>
      <c r="ARV248" s="1"/>
      <c r="ARW248" s="1"/>
      <c r="ARX248" s="1"/>
      <c r="ARY248" s="1"/>
      <c r="ARZ248" s="1"/>
      <c r="ASA248" s="1"/>
      <c r="ASB248" s="1"/>
      <c r="ASC248" s="1"/>
      <c r="ASD248" s="1"/>
      <c r="ASE248" s="1"/>
      <c r="ASF248" s="1"/>
      <c r="ASG248" s="1"/>
      <c r="ASH248" s="1"/>
      <c r="ASI248" s="1"/>
      <c r="ASJ248" s="1"/>
      <c r="ASK248" s="1"/>
      <c r="ASL248" s="1"/>
      <c r="ASM248" s="1"/>
      <c r="ASN248" s="1"/>
      <c r="ASO248" s="1"/>
      <c r="ASP248" s="1"/>
      <c r="ASQ248" s="1"/>
      <c r="ASR248" s="1"/>
      <c r="ASS248" s="1"/>
      <c r="AST248" s="1"/>
      <c r="ASU248" s="1"/>
      <c r="ASV248" s="1"/>
      <c r="ASW248" s="1"/>
      <c r="ASX248" s="1"/>
      <c r="ASY248" s="1"/>
      <c r="ASZ248" s="1"/>
      <c r="ATA248" s="1"/>
      <c r="ATB248" s="1"/>
      <c r="ATC248" s="1"/>
      <c r="ATD248" s="1"/>
      <c r="ATE248" s="1"/>
      <c r="ATF248" s="1"/>
      <c r="ATG248" s="1"/>
      <c r="ATH248" s="1"/>
      <c r="ATI248" s="1"/>
      <c r="ATJ248" s="1"/>
      <c r="ATK248" s="1"/>
      <c r="ATL248" s="1"/>
      <c r="ATM248" s="1"/>
      <c r="ATN248" s="1"/>
      <c r="ATO248" s="1"/>
      <c r="ATP248" s="1"/>
      <c r="ATQ248" s="1"/>
      <c r="ATR248" s="1"/>
      <c r="ATS248" s="1"/>
      <c r="ATT248" s="1"/>
      <c r="ATU248" s="1"/>
      <c r="ATV248" s="1"/>
      <c r="ATW248" s="1"/>
      <c r="ATX248" s="1"/>
      <c r="ATY248" s="1"/>
      <c r="ATZ248" s="1"/>
      <c r="AUA248" s="1"/>
      <c r="AUB248" s="1"/>
      <c r="AUC248" s="1"/>
      <c r="AUD248" s="1"/>
      <c r="AUE248" s="1"/>
      <c r="AUF248" s="1"/>
      <c r="AUG248" s="1"/>
      <c r="AUH248" s="1"/>
      <c r="AUI248" s="1"/>
      <c r="AUJ248" s="1"/>
      <c r="AUK248" s="1"/>
    </row>
    <row r="249" spans="1:1233" s="519" customFormat="1" ht="14.25">
      <c r="A249" s="53"/>
      <c r="B249" s="95" t="str">
        <f>IF('Client Info'!$D$138="Yes",'Client Info'!$D$61,"N/A")</f>
        <v>N/A</v>
      </c>
      <c r="C249" s="96" t="str">
        <f>IF(B249="ISO 9001",'Client Info'!$B138,"N/A")</f>
        <v>N/A</v>
      </c>
      <c r="D249" s="180"/>
      <c r="E249" s="843">
        <f>'Effective Employees'!F235</f>
        <v>0</v>
      </c>
      <c r="F249" s="831"/>
      <c r="G249" s="832">
        <f>BZ$345</f>
        <v>0</v>
      </c>
      <c r="H249" s="832">
        <f ca="1">(1/3)*BZ345*T249*V249*X249*Z249</f>
        <v>0</v>
      </c>
      <c r="I249" s="832">
        <f ca="1">(2/3)*BZ345*T249*V249*X249*Z249</f>
        <v>0</v>
      </c>
      <c r="J249" s="832" t="e">
        <f ca="1">BZ346*T249*V249*X249*Z249/$AA$10</f>
        <v>#N/A</v>
      </c>
      <c r="K249" s="832">
        <f>IF($K$19="",0,BZ346*T249*V249*X249*Z249/$AA$10)</f>
        <v>0</v>
      </c>
      <c r="L249" s="832">
        <f>IF($L$19="",0,BZ346*T249*V249*X249*Z249/$AA$10)</f>
        <v>0</v>
      </c>
      <c r="M249" s="833" t="e">
        <f ca="1">IF($M$19="",0,BZ346*T249*V249*X249*Z249/$AA$10)</f>
        <v>#N/A</v>
      </c>
      <c r="N249" s="844" t="e">
        <f ca="1">BZ346*T249*V249*X249*Z249/$AA$10</f>
        <v>#N/A</v>
      </c>
      <c r="O249" s="436">
        <f ca="1">BZ347*T249*V249*X249*Z249</f>
        <v>0</v>
      </c>
      <c r="P249" s="53"/>
      <c r="Q249" s="53"/>
      <c r="R249" s="67"/>
      <c r="S249" s="702">
        <f>1</f>
        <v>1</v>
      </c>
      <c r="T249" s="702">
        <f t="shared" si="162"/>
        <v>1</v>
      </c>
      <c r="U249" s="703">
        <f ca="1">'Adjustment Factors'!AA586</f>
        <v>0</v>
      </c>
      <c r="V249" s="704">
        <f t="shared" ca="1" si="163"/>
        <v>1</v>
      </c>
      <c r="W249" s="705">
        <f>-'Client Info'!$C$55/100</f>
        <v>0</v>
      </c>
      <c r="X249" s="705">
        <f t="shared" si="164"/>
        <v>1</v>
      </c>
      <c r="Y249" s="705">
        <f>IF(Overview!$C$13="Yes",1,0)</f>
        <v>0</v>
      </c>
      <c r="Z249" s="705">
        <f>IF(Y249=1,IF('Integrated Reduction'!$C$29="",1,('Integrated Reduction'!$C$29/100+1)),1)</f>
        <v>1</v>
      </c>
      <c r="AA249" s="705">
        <f>IF(Sampling!F257="Yes",1,0)</f>
        <v>0</v>
      </c>
      <c r="AB249" s="705">
        <f>IF(Sampling!L257="Yes",1,0)</f>
        <v>0</v>
      </c>
      <c r="AC249" s="705">
        <f>IF(Sampling!G257="Yes",1,0)</f>
        <v>0</v>
      </c>
      <c r="AD249" s="705">
        <f>IF(Sampling!H257="Yes",1,0)</f>
        <v>0</v>
      </c>
      <c r="AE249" s="705">
        <f>IF(Sampling!I257="Yes",1,0)</f>
        <v>0</v>
      </c>
      <c r="AF249" s="705">
        <f>IF(Sampling!J257="Yes",1,0)</f>
        <v>0</v>
      </c>
      <c r="AG249" s="706">
        <f>IF(Sampling!K257="Yes",1,0)</f>
        <v>0</v>
      </c>
      <c r="AH249" s="790">
        <f t="shared" ca="1" si="155"/>
        <v>0</v>
      </c>
      <c r="AI249" s="790">
        <f t="shared" ca="1" si="150"/>
        <v>0</v>
      </c>
      <c r="AJ249" s="790" t="e">
        <f t="shared" ca="1" si="14"/>
        <v>#N/A</v>
      </c>
      <c r="AK249" s="790">
        <f t="shared" si="165"/>
        <v>0</v>
      </c>
      <c r="AL249" s="790">
        <f t="shared" si="165"/>
        <v>0</v>
      </c>
      <c r="AM249" s="790" t="e">
        <f t="shared" ca="1" si="165"/>
        <v>#N/A</v>
      </c>
      <c r="AN249" s="790" t="e">
        <f t="shared" ca="1" si="165"/>
        <v>#N/A</v>
      </c>
      <c r="AO249" s="790">
        <f t="shared" ca="1" si="156"/>
        <v>0</v>
      </c>
      <c r="AP249" s="790">
        <f t="shared" ca="1" si="157"/>
        <v>0</v>
      </c>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c r="ADD249" s="1"/>
      <c r="ADE249" s="1"/>
      <c r="ADF249" s="1"/>
      <c r="ADG249" s="1"/>
      <c r="ADH249" s="1"/>
      <c r="ADI249" s="1"/>
      <c r="ADJ249" s="1"/>
      <c r="ADK249" s="1"/>
      <c r="ADL249" s="1"/>
      <c r="ADM249" s="1"/>
      <c r="ADN249" s="1"/>
      <c r="ADO249" s="1"/>
      <c r="ADP249" s="1"/>
      <c r="ADQ249" s="1"/>
      <c r="ADR249" s="1"/>
      <c r="ADS249" s="1"/>
      <c r="ADT249" s="1"/>
      <c r="ADU249" s="1"/>
      <c r="ADV249" s="1"/>
      <c r="ADW249" s="1"/>
      <c r="ADX249" s="1"/>
      <c r="ADY249" s="1"/>
      <c r="ADZ249" s="1"/>
      <c r="AEA249" s="1"/>
      <c r="AEB249" s="1"/>
      <c r="AEC249" s="1"/>
      <c r="AED249" s="1"/>
      <c r="AEE249" s="1"/>
      <c r="AEF249" s="1"/>
      <c r="AEG249" s="1"/>
      <c r="AEH249" s="1"/>
      <c r="AEI249" s="1"/>
      <c r="AEJ249" s="1"/>
      <c r="AEK249" s="1"/>
      <c r="AEL249" s="1"/>
      <c r="AEM249" s="1"/>
      <c r="AEN249" s="1"/>
      <c r="AEO249" s="1"/>
      <c r="AEP249" s="1"/>
      <c r="AEQ249" s="1"/>
      <c r="AER249" s="1"/>
      <c r="AES249" s="1"/>
      <c r="AET249" s="1"/>
      <c r="AEU249" s="1"/>
      <c r="AEV249" s="1"/>
      <c r="AEW249" s="1"/>
      <c r="AEX249" s="1"/>
      <c r="AEY249" s="1"/>
      <c r="AEZ249" s="1"/>
      <c r="AFA249" s="1"/>
      <c r="AFB249" s="1"/>
      <c r="AFC249" s="1"/>
      <c r="AFD249" s="1"/>
      <c r="AFE249" s="1"/>
      <c r="AFF249" s="1"/>
      <c r="AFG249" s="1"/>
      <c r="AFH249" s="1"/>
      <c r="AFI249" s="1"/>
      <c r="AFJ249" s="1"/>
      <c r="AFK249" s="1"/>
      <c r="AFL249" s="1"/>
      <c r="AFM249" s="1"/>
      <c r="AFN249" s="1"/>
      <c r="AFO249" s="1"/>
      <c r="AFP249" s="1"/>
      <c r="AFQ249" s="1"/>
      <c r="AFR249" s="1"/>
      <c r="AFS249" s="1"/>
      <c r="AFT249" s="1"/>
      <c r="AFU249" s="1"/>
      <c r="AFV249" s="1"/>
      <c r="AFW249" s="1"/>
      <c r="AFX249" s="1"/>
      <c r="AFY249" s="1"/>
      <c r="AFZ249" s="1"/>
      <c r="AGA249" s="1"/>
      <c r="AGB249" s="1"/>
      <c r="AGC249" s="1"/>
      <c r="AGD249" s="1"/>
      <c r="AGE249" s="1"/>
      <c r="AGF249" s="1"/>
      <c r="AGG249" s="1"/>
      <c r="AGH249" s="1"/>
      <c r="AGI249" s="1"/>
      <c r="AGJ249" s="1"/>
      <c r="AGK249" s="1"/>
      <c r="AGL249" s="1"/>
      <c r="AGM249" s="1"/>
      <c r="AGN249" s="1"/>
      <c r="AGO249" s="1"/>
      <c r="AGP249" s="1"/>
      <c r="AGQ249" s="1"/>
      <c r="AGR249" s="1"/>
      <c r="AGS249" s="1"/>
      <c r="AGT249" s="1"/>
      <c r="AGU249" s="1"/>
      <c r="AGV249" s="1"/>
      <c r="AGW249" s="1"/>
      <c r="AGX249" s="1"/>
      <c r="AGY249" s="1"/>
      <c r="AGZ249" s="1"/>
      <c r="AHA249" s="1"/>
      <c r="AHB249" s="1"/>
      <c r="AHC249" s="1"/>
      <c r="AHD249" s="1"/>
      <c r="AHE249" s="1"/>
      <c r="AHF249" s="1"/>
      <c r="AHG249" s="1"/>
      <c r="AHH249" s="1"/>
      <c r="AHI249" s="1"/>
      <c r="AHJ249" s="1"/>
      <c r="AHK249" s="1"/>
      <c r="AHL249" s="1"/>
      <c r="AHM249" s="1"/>
      <c r="AHN249" s="1"/>
      <c r="AHO249" s="1"/>
      <c r="AHP249" s="1"/>
      <c r="AHQ249" s="1"/>
      <c r="AHR249" s="1"/>
      <c r="AHS249" s="1"/>
      <c r="AHT249" s="1"/>
      <c r="AHU249" s="1"/>
      <c r="AHV249" s="1"/>
      <c r="AHW249" s="1"/>
      <c r="AHX249" s="1"/>
      <c r="AHY249" s="1"/>
      <c r="AHZ249" s="1"/>
      <c r="AIA249" s="1"/>
      <c r="AIB249" s="1"/>
      <c r="AIC249" s="1"/>
      <c r="AID249" s="1"/>
      <c r="AIE249" s="1"/>
      <c r="AIF249" s="1"/>
      <c r="AIG249" s="1"/>
      <c r="AIH249" s="1"/>
      <c r="AII249" s="1"/>
      <c r="AIJ249" s="1"/>
      <c r="AIK249" s="1"/>
      <c r="AIL249" s="1"/>
      <c r="AIM249" s="1"/>
      <c r="AIN249" s="1"/>
      <c r="AIO249" s="1"/>
      <c r="AIP249" s="1"/>
      <c r="AIQ249" s="1"/>
      <c r="AIR249" s="1"/>
      <c r="AIS249" s="1"/>
      <c r="AIT249" s="1"/>
      <c r="AIU249" s="1"/>
      <c r="AIV249" s="1"/>
      <c r="AIW249" s="1"/>
      <c r="AIX249" s="1"/>
      <c r="AIY249" s="1"/>
      <c r="AIZ249" s="1"/>
      <c r="AJA249" s="1"/>
      <c r="AJB249" s="1"/>
      <c r="AJC249" s="1"/>
      <c r="AJD249" s="1"/>
      <c r="AJE249" s="1"/>
      <c r="AJF249" s="1"/>
      <c r="AJG249" s="1"/>
      <c r="AJH249" s="1"/>
      <c r="AJI249" s="1"/>
      <c r="AJJ249" s="1"/>
      <c r="AJK249" s="1"/>
      <c r="AJL249" s="1"/>
      <c r="AJM249" s="1"/>
      <c r="AJN249" s="1"/>
      <c r="AJO249" s="1"/>
      <c r="AJP249" s="1"/>
      <c r="AJQ249" s="1"/>
      <c r="AJR249" s="1"/>
      <c r="AJS249" s="1"/>
      <c r="AJT249" s="1"/>
      <c r="AJU249" s="1"/>
      <c r="AJV249" s="1"/>
      <c r="AJW249" s="1"/>
      <c r="AJX249" s="1"/>
      <c r="AJY249" s="1"/>
      <c r="AJZ249" s="1"/>
      <c r="AKA249" s="1"/>
      <c r="AKB249" s="1"/>
      <c r="AKC249" s="1"/>
      <c r="AKD249" s="1"/>
      <c r="AKE249" s="1"/>
      <c r="AKF249" s="1"/>
      <c r="AKG249" s="1"/>
      <c r="AKH249" s="1"/>
      <c r="AKI249" s="1"/>
      <c r="AKJ249" s="1"/>
      <c r="AKK249" s="1"/>
      <c r="AKL249" s="1"/>
      <c r="AKM249" s="1"/>
      <c r="AKN249" s="1"/>
      <c r="AKO249" s="1"/>
      <c r="AKP249" s="1"/>
      <c r="AKQ249" s="1"/>
      <c r="AKR249" s="1"/>
      <c r="AKS249" s="1"/>
      <c r="AKT249" s="1"/>
      <c r="AKU249" s="1"/>
      <c r="AKV249" s="1"/>
      <c r="AKW249" s="1"/>
      <c r="AKX249" s="1"/>
      <c r="AKY249" s="1"/>
      <c r="AKZ249" s="1"/>
      <c r="ALA249" s="1"/>
      <c r="ALB249" s="1"/>
      <c r="ALC249" s="1"/>
      <c r="ALD249" s="1"/>
      <c r="ALE249" s="1"/>
      <c r="ALF249" s="1"/>
      <c r="ALG249" s="1"/>
      <c r="ALH249" s="1"/>
      <c r="ALI249" s="1"/>
      <c r="ALJ249" s="1"/>
      <c r="ALK249" s="1"/>
      <c r="ALL249" s="1"/>
      <c r="ALM249" s="1"/>
      <c r="ALN249" s="1"/>
      <c r="ALO249" s="1"/>
      <c r="ALP249" s="1"/>
      <c r="ALQ249" s="1"/>
      <c r="ALR249" s="1"/>
      <c r="ALS249" s="1"/>
      <c r="ALT249" s="1"/>
      <c r="ALU249" s="1"/>
      <c r="ALV249" s="1"/>
      <c r="ALW249" s="1"/>
      <c r="ALX249" s="1"/>
      <c r="ALY249" s="1"/>
      <c r="ALZ249" s="1"/>
      <c r="AMA249" s="1"/>
      <c r="AMB249" s="1"/>
      <c r="AMC249" s="1"/>
      <c r="AMD249" s="1"/>
      <c r="AME249" s="1"/>
      <c r="AMF249" s="1"/>
      <c r="AMG249" s="1"/>
      <c r="AMH249" s="1"/>
      <c r="AMI249" s="1"/>
      <c r="AMJ249" s="1"/>
      <c r="AMK249" s="1"/>
      <c r="AML249" s="1"/>
      <c r="AMM249" s="1"/>
      <c r="AMN249" s="1"/>
      <c r="AMO249" s="1"/>
      <c r="AMP249" s="1"/>
      <c r="AMQ249" s="1"/>
      <c r="AMR249" s="1"/>
      <c r="AMS249" s="1"/>
      <c r="AMT249" s="1"/>
      <c r="AMU249" s="1"/>
      <c r="AMV249" s="1"/>
      <c r="AMW249" s="1"/>
      <c r="AMX249" s="1"/>
      <c r="AMY249" s="1"/>
      <c r="AMZ249" s="1"/>
      <c r="ANA249" s="1"/>
      <c r="ANB249" s="1"/>
      <c r="ANC249" s="1"/>
      <c r="AND249" s="1"/>
      <c r="ANE249" s="1"/>
      <c r="ANF249" s="1"/>
      <c r="ANG249" s="1"/>
      <c r="ANH249" s="1"/>
      <c r="ANI249" s="1"/>
      <c r="ANJ249" s="1"/>
      <c r="ANK249" s="1"/>
      <c r="ANL249" s="1"/>
      <c r="ANM249" s="1"/>
      <c r="ANN249" s="1"/>
      <c r="ANO249" s="1"/>
      <c r="ANP249" s="1"/>
      <c r="ANQ249" s="1"/>
      <c r="ANR249" s="1"/>
      <c r="ANS249" s="1"/>
      <c r="ANT249" s="1"/>
      <c r="ANU249" s="1"/>
      <c r="ANV249" s="1"/>
      <c r="ANW249" s="1"/>
      <c r="ANX249" s="1"/>
      <c r="ANY249" s="1"/>
      <c r="ANZ249" s="1"/>
      <c r="AOA249" s="1"/>
      <c r="AOB249" s="1"/>
      <c r="AOC249" s="1"/>
      <c r="AOD249" s="1"/>
      <c r="AOE249" s="1"/>
      <c r="AOF249" s="1"/>
      <c r="AOG249" s="1"/>
      <c r="AOH249" s="1"/>
      <c r="AOI249" s="1"/>
      <c r="AOJ249" s="1"/>
      <c r="AOK249" s="1"/>
      <c r="AOL249" s="1"/>
      <c r="AOM249" s="1"/>
      <c r="AON249" s="1"/>
      <c r="AOO249" s="1"/>
      <c r="AOP249" s="1"/>
      <c r="AOQ249" s="1"/>
      <c r="AOR249" s="1"/>
      <c r="AOS249" s="1"/>
      <c r="AOT249" s="1"/>
      <c r="AOU249" s="1"/>
      <c r="AOV249" s="1"/>
      <c r="AOW249" s="1"/>
      <c r="AOX249" s="1"/>
      <c r="AOY249" s="1"/>
      <c r="AOZ249" s="1"/>
      <c r="APA249" s="1"/>
      <c r="APB249" s="1"/>
      <c r="APC249" s="1"/>
      <c r="APD249" s="1"/>
      <c r="APE249" s="1"/>
      <c r="APF249" s="1"/>
      <c r="APG249" s="1"/>
      <c r="APH249" s="1"/>
      <c r="API249" s="1"/>
      <c r="APJ249" s="1"/>
      <c r="APK249" s="1"/>
      <c r="APL249" s="1"/>
      <c r="APM249" s="1"/>
      <c r="APN249" s="1"/>
      <c r="APO249" s="1"/>
      <c r="APP249" s="1"/>
      <c r="APQ249" s="1"/>
      <c r="APR249" s="1"/>
      <c r="APS249" s="1"/>
      <c r="APT249" s="1"/>
      <c r="APU249" s="1"/>
      <c r="APV249" s="1"/>
      <c r="APW249" s="1"/>
      <c r="APX249" s="1"/>
      <c r="APY249" s="1"/>
      <c r="APZ249" s="1"/>
      <c r="AQA249" s="1"/>
      <c r="AQB249" s="1"/>
      <c r="AQC249" s="1"/>
      <c r="AQD249" s="1"/>
      <c r="AQE249" s="1"/>
      <c r="AQF249" s="1"/>
      <c r="AQG249" s="1"/>
      <c r="AQH249" s="1"/>
      <c r="AQI249" s="1"/>
      <c r="AQJ249" s="1"/>
      <c r="AQK249" s="1"/>
      <c r="AQL249" s="1"/>
      <c r="AQM249" s="1"/>
      <c r="AQN249" s="1"/>
      <c r="AQO249" s="1"/>
      <c r="AQP249" s="1"/>
      <c r="AQQ249" s="1"/>
      <c r="AQR249" s="1"/>
      <c r="AQS249" s="1"/>
      <c r="AQT249" s="1"/>
      <c r="AQU249" s="1"/>
      <c r="AQV249" s="1"/>
      <c r="AQW249" s="1"/>
      <c r="AQX249" s="1"/>
      <c r="AQY249" s="1"/>
      <c r="AQZ249" s="1"/>
      <c r="ARA249" s="1"/>
      <c r="ARB249" s="1"/>
      <c r="ARC249" s="1"/>
      <c r="ARD249" s="1"/>
      <c r="ARE249" s="1"/>
      <c r="ARF249" s="1"/>
      <c r="ARG249" s="1"/>
      <c r="ARH249" s="1"/>
      <c r="ARI249" s="1"/>
      <c r="ARJ249" s="1"/>
      <c r="ARK249" s="1"/>
      <c r="ARL249" s="1"/>
      <c r="ARM249" s="1"/>
      <c r="ARN249" s="1"/>
      <c r="ARO249" s="1"/>
      <c r="ARP249" s="1"/>
      <c r="ARQ249" s="1"/>
      <c r="ARR249" s="1"/>
      <c r="ARS249" s="1"/>
      <c r="ART249" s="1"/>
      <c r="ARU249" s="1"/>
      <c r="ARV249" s="1"/>
      <c r="ARW249" s="1"/>
      <c r="ARX249" s="1"/>
      <c r="ARY249" s="1"/>
      <c r="ARZ249" s="1"/>
      <c r="ASA249" s="1"/>
      <c r="ASB249" s="1"/>
      <c r="ASC249" s="1"/>
      <c r="ASD249" s="1"/>
      <c r="ASE249" s="1"/>
      <c r="ASF249" s="1"/>
      <c r="ASG249" s="1"/>
      <c r="ASH249" s="1"/>
      <c r="ASI249" s="1"/>
      <c r="ASJ249" s="1"/>
      <c r="ASK249" s="1"/>
      <c r="ASL249" s="1"/>
      <c r="ASM249" s="1"/>
      <c r="ASN249" s="1"/>
      <c r="ASO249" s="1"/>
      <c r="ASP249" s="1"/>
      <c r="ASQ249" s="1"/>
      <c r="ASR249" s="1"/>
      <c r="ASS249" s="1"/>
      <c r="AST249" s="1"/>
      <c r="ASU249" s="1"/>
      <c r="ASV249" s="1"/>
      <c r="ASW249" s="1"/>
      <c r="ASX249" s="1"/>
      <c r="ASY249" s="1"/>
      <c r="ASZ249" s="1"/>
      <c r="ATA249" s="1"/>
      <c r="ATB249" s="1"/>
      <c r="ATC249" s="1"/>
      <c r="ATD249" s="1"/>
      <c r="ATE249" s="1"/>
      <c r="ATF249" s="1"/>
      <c r="ATG249" s="1"/>
      <c r="ATH249" s="1"/>
      <c r="ATI249" s="1"/>
      <c r="ATJ249" s="1"/>
      <c r="ATK249" s="1"/>
      <c r="ATL249" s="1"/>
      <c r="ATM249" s="1"/>
      <c r="ATN249" s="1"/>
      <c r="ATO249" s="1"/>
      <c r="ATP249" s="1"/>
      <c r="ATQ249" s="1"/>
      <c r="ATR249" s="1"/>
      <c r="ATS249" s="1"/>
      <c r="ATT249" s="1"/>
      <c r="ATU249" s="1"/>
      <c r="ATV249" s="1"/>
      <c r="ATW249" s="1"/>
      <c r="ATX249" s="1"/>
      <c r="ATY249" s="1"/>
      <c r="ATZ249" s="1"/>
      <c r="AUA249" s="1"/>
      <c r="AUB249" s="1"/>
      <c r="AUC249" s="1"/>
      <c r="AUD249" s="1"/>
      <c r="AUE249" s="1"/>
      <c r="AUF249" s="1"/>
      <c r="AUG249" s="1"/>
      <c r="AUH249" s="1"/>
      <c r="AUI249" s="1"/>
      <c r="AUJ249" s="1"/>
      <c r="AUK249" s="1"/>
    </row>
    <row r="250" spans="1:1233" s="519" customFormat="1" ht="14.25">
      <c r="A250" s="53"/>
      <c r="B250" s="97" t="str">
        <f>IF('Client Info'!$E$138="Yes",'Client Info'!$E$61,"N/A")</f>
        <v>N/A</v>
      </c>
      <c r="C250" s="62" t="str">
        <f>IF(B250="ISO 14001",'Client Info'!$B138,"N/A")</f>
        <v>N/A</v>
      </c>
      <c r="D250" s="181"/>
      <c r="E250" s="834">
        <f>'Effective Employees'!F236</f>
        <v>0</v>
      </c>
      <c r="F250" s="831"/>
      <c r="G250" s="835">
        <f>BZ$363</f>
        <v>0</v>
      </c>
      <c r="H250" s="835">
        <f ca="1">(1/3)*BZ363*T250*V250*X250*Z250</f>
        <v>0</v>
      </c>
      <c r="I250" s="835">
        <f ca="1">(2/3)*BZ363*T250*V250*X250*Z250</f>
        <v>0</v>
      </c>
      <c r="J250" s="835" t="e">
        <f ca="1">BZ364*T250*V250*X250*Z250/$AA$10</f>
        <v>#N/A</v>
      </c>
      <c r="K250" s="835">
        <f>IF($K$19="",0,BZ364*T250*V250*X250*Z250/$AA$10)</f>
        <v>0</v>
      </c>
      <c r="L250" s="835">
        <f>IF($L$19="",0,BZ364*T250*V250*X250*Z250/$AA$10)</f>
        <v>0</v>
      </c>
      <c r="M250" s="836" t="e">
        <f ca="1">IF($M$19="",0,BZ364*T250*V250*X250*Z250/$AA$10)</f>
        <v>#N/A</v>
      </c>
      <c r="N250" s="837" t="e">
        <f ca="1">BZ364*T250*V250*X250*Z250/$AA$10</f>
        <v>#N/A</v>
      </c>
      <c r="O250" s="838">
        <f ca="1">BZ365*T250*V250*X250*Z250</f>
        <v>0</v>
      </c>
      <c r="P250" s="53"/>
      <c r="Q250" s="53"/>
      <c r="R250" s="67"/>
      <c r="S250" s="386">
        <f>1</f>
        <v>1</v>
      </c>
      <c r="T250" s="386">
        <f t="shared" si="162"/>
        <v>1</v>
      </c>
      <c r="U250" s="707">
        <f ca="1">'Adjustment Factors'!AP586</f>
        <v>0</v>
      </c>
      <c r="V250" s="208">
        <f t="shared" ca="1" si="163"/>
        <v>1</v>
      </c>
      <c r="W250" s="67">
        <f>-'Client Info'!$C$55/100</f>
        <v>0</v>
      </c>
      <c r="X250" s="67">
        <f t="shared" si="164"/>
        <v>1</v>
      </c>
      <c r="Y250" s="67">
        <f>IF(Overview!$C$14="Yes",1,0)</f>
        <v>0</v>
      </c>
      <c r="Z250" s="67">
        <f>IF(Y250=1,IF('Integrated Reduction'!$C$29="",1,('Integrated Reduction'!$C$29/100+1)),1)</f>
        <v>1</v>
      </c>
      <c r="AA250" s="67">
        <f>IF(Sampling!F258="Yes",1,0)</f>
        <v>0</v>
      </c>
      <c r="AB250" s="67">
        <f>IF(Sampling!L258="Yes",1,0)</f>
        <v>0</v>
      </c>
      <c r="AC250" s="67">
        <f>IF(Sampling!G258="Yes",1,0)</f>
        <v>0</v>
      </c>
      <c r="AD250" s="67">
        <f>IF(Sampling!H258="Yes",1,0)</f>
        <v>0</v>
      </c>
      <c r="AE250" s="67">
        <f>IF(Sampling!I258="Yes",1,0)</f>
        <v>0</v>
      </c>
      <c r="AF250" s="67">
        <f>IF(Sampling!J258="Yes",1,0)</f>
        <v>0</v>
      </c>
      <c r="AG250" s="708">
        <f>IF(Sampling!K258="Yes",1,0)</f>
        <v>0</v>
      </c>
      <c r="AH250" s="791">
        <f t="shared" ca="1" si="155"/>
        <v>0</v>
      </c>
      <c r="AI250" s="791">
        <f t="shared" ca="1" si="150"/>
        <v>0</v>
      </c>
      <c r="AJ250" s="791" t="e">
        <f t="shared" ca="1" si="14"/>
        <v>#N/A</v>
      </c>
      <c r="AK250" s="791">
        <f t="shared" si="165"/>
        <v>0</v>
      </c>
      <c r="AL250" s="791">
        <f t="shared" si="165"/>
        <v>0</v>
      </c>
      <c r="AM250" s="791" t="e">
        <f t="shared" ca="1" si="165"/>
        <v>#N/A</v>
      </c>
      <c r="AN250" s="791" t="e">
        <f t="shared" ca="1" si="165"/>
        <v>#N/A</v>
      </c>
      <c r="AO250" s="791">
        <f t="shared" ca="1" si="156"/>
        <v>0</v>
      </c>
      <c r="AP250" s="791">
        <f t="shared" ca="1" si="157"/>
        <v>0</v>
      </c>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c r="ADD250" s="1"/>
      <c r="ADE250" s="1"/>
      <c r="ADF250" s="1"/>
      <c r="ADG250" s="1"/>
      <c r="ADH250" s="1"/>
      <c r="ADI250" s="1"/>
      <c r="ADJ250" s="1"/>
      <c r="ADK250" s="1"/>
      <c r="ADL250" s="1"/>
      <c r="ADM250" s="1"/>
      <c r="ADN250" s="1"/>
      <c r="ADO250" s="1"/>
      <c r="ADP250" s="1"/>
      <c r="ADQ250" s="1"/>
      <c r="ADR250" s="1"/>
      <c r="ADS250" s="1"/>
      <c r="ADT250" s="1"/>
      <c r="ADU250" s="1"/>
      <c r="ADV250" s="1"/>
      <c r="ADW250" s="1"/>
      <c r="ADX250" s="1"/>
      <c r="ADY250" s="1"/>
      <c r="ADZ250" s="1"/>
      <c r="AEA250" s="1"/>
      <c r="AEB250" s="1"/>
      <c r="AEC250" s="1"/>
      <c r="AED250" s="1"/>
      <c r="AEE250" s="1"/>
      <c r="AEF250" s="1"/>
      <c r="AEG250" s="1"/>
      <c r="AEH250" s="1"/>
      <c r="AEI250" s="1"/>
      <c r="AEJ250" s="1"/>
      <c r="AEK250" s="1"/>
      <c r="AEL250" s="1"/>
      <c r="AEM250" s="1"/>
      <c r="AEN250" s="1"/>
      <c r="AEO250" s="1"/>
      <c r="AEP250" s="1"/>
      <c r="AEQ250" s="1"/>
      <c r="AER250" s="1"/>
      <c r="AES250" s="1"/>
      <c r="AET250" s="1"/>
      <c r="AEU250" s="1"/>
      <c r="AEV250" s="1"/>
      <c r="AEW250" s="1"/>
      <c r="AEX250" s="1"/>
      <c r="AEY250" s="1"/>
      <c r="AEZ250" s="1"/>
      <c r="AFA250" s="1"/>
      <c r="AFB250" s="1"/>
      <c r="AFC250" s="1"/>
      <c r="AFD250" s="1"/>
      <c r="AFE250" s="1"/>
      <c r="AFF250" s="1"/>
      <c r="AFG250" s="1"/>
      <c r="AFH250" s="1"/>
      <c r="AFI250" s="1"/>
      <c r="AFJ250" s="1"/>
      <c r="AFK250" s="1"/>
      <c r="AFL250" s="1"/>
      <c r="AFM250" s="1"/>
      <c r="AFN250" s="1"/>
      <c r="AFO250" s="1"/>
      <c r="AFP250" s="1"/>
      <c r="AFQ250" s="1"/>
      <c r="AFR250" s="1"/>
      <c r="AFS250" s="1"/>
      <c r="AFT250" s="1"/>
      <c r="AFU250" s="1"/>
      <c r="AFV250" s="1"/>
      <c r="AFW250" s="1"/>
      <c r="AFX250" s="1"/>
      <c r="AFY250" s="1"/>
      <c r="AFZ250" s="1"/>
      <c r="AGA250" s="1"/>
      <c r="AGB250" s="1"/>
      <c r="AGC250" s="1"/>
      <c r="AGD250" s="1"/>
      <c r="AGE250" s="1"/>
      <c r="AGF250" s="1"/>
      <c r="AGG250" s="1"/>
      <c r="AGH250" s="1"/>
      <c r="AGI250" s="1"/>
      <c r="AGJ250" s="1"/>
      <c r="AGK250" s="1"/>
      <c r="AGL250" s="1"/>
      <c r="AGM250" s="1"/>
      <c r="AGN250" s="1"/>
      <c r="AGO250" s="1"/>
      <c r="AGP250" s="1"/>
      <c r="AGQ250" s="1"/>
      <c r="AGR250" s="1"/>
      <c r="AGS250" s="1"/>
      <c r="AGT250" s="1"/>
      <c r="AGU250" s="1"/>
      <c r="AGV250" s="1"/>
      <c r="AGW250" s="1"/>
      <c r="AGX250" s="1"/>
      <c r="AGY250" s="1"/>
      <c r="AGZ250" s="1"/>
      <c r="AHA250" s="1"/>
      <c r="AHB250" s="1"/>
      <c r="AHC250" s="1"/>
      <c r="AHD250" s="1"/>
      <c r="AHE250" s="1"/>
      <c r="AHF250" s="1"/>
      <c r="AHG250" s="1"/>
      <c r="AHH250" s="1"/>
      <c r="AHI250" s="1"/>
      <c r="AHJ250" s="1"/>
      <c r="AHK250" s="1"/>
      <c r="AHL250" s="1"/>
      <c r="AHM250" s="1"/>
      <c r="AHN250" s="1"/>
      <c r="AHO250" s="1"/>
      <c r="AHP250" s="1"/>
      <c r="AHQ250" s="1"/>
      <c r="AHR250" s="1"/>
      <c r="AHS250" s="1"/>
      <c r="AHT250" s="1"/>
      <c r="AHU250" s="1"/>
      <c r="AHV250" s="1"/>
      <c r="AHW250" s="1"/>
      <c r="AHX250" s="1"/>
      <c r="AHY250" s="1"/>
      <c r="AHZ250" s="1"/>
      <c r="AIA250" s="1"/>
      <c r="AIB250" s="1"/>
      <c r="AIC250" s="1"/>
      <c r="AID250" s="1"/>
      <c r="AIE250" s="1"/>
      <c r="AIF250" s="1"/>
      <c r="AIG250" s="1"/>
      <c r="AIH250" s="1"/>
      <c r="AII250" s="1"/>
      <c r="AIJ250" s="1"/>
      <c r="AIK250" s="1"/>
      <c r="AIL250" s="1"/>
      <c r="AIM250" s="1"/>
      <c r="AIN250" s="1"/>
      <c r="AIO250" s="1"/>
      <c r="AIP250" s="1"/>
      <c r="AIQ250" s="1"/>
      <c r="AIR250" s="1"/>
      <c r="AIS250" s="1"/>
      <c r="AIT250" s="1"/>
      <c r="AIU250" s="1"/>
      <c r="AIV250" s="1"/>
      <c r="AIW250" s="1"/>
      <c r="AIX250" s="1"/>
      <c r="AIY250" s="1"/>
      <c r="AIZ250" s="1"/>
      <c r="AJA250" s="1"/>
      <c r="AJB250" s="1"/>
      <c r="AJC250" s="1"/>
      <c r="AJD250" s="1"/>
      <c r="AJE250" s="1"/>
      <c r="AJF250" s="1"/>
      <c r="AJG250" s="1"/>
      <c r="AJH250" s="1"/>
      <c r="AJI250" s="1"/>
      <c r="AJJ250" s="1"/>
      <c r="AJK250" s="1"/>
      <c r="AJL250" s="1"/>
      <c r="AJM250" s="1"/>
      <c r="AJN250" s="1"/>
      <c r="AJO250" s="1"/>
      <c r="AJP250" s="1"/>
      <c r="AJQ250" s="1"/>
      <c r="AJR250" s="1"/>
      <c r="AJS250" s="1"/>
      <c r="AJT250" s="1"/>
      <c r="AJU250" s="1"/>
      <c r="AJV250" s="1"/>
      <c r="AJW250" s="1"/>
      <c r="AJX250" s="1"/>
      <c r="AJY250" s="1"/>
      <c r="AJZ250" s="1"/>
      <c r="AKA250" s="1"/>
      <c r="AKB250" s="1"/>
      <c r="AKC250" s="1"/>
      <c r="AKD250" s="1"/>
      <c r="AKE250" s="1"/>
      <c r="AKF250" s="1"/>
      <c r="AKG250" s="1"/>
      <c r="AKH250" s="1"/>
      <c r="AKI250" s="1"/>
      <c r="AKJ250" s="1"/>
      <c r="AKK250" s="1"/>
      <c r="AKL250" s="1"/>
      <c r="AKM250" s="1"/>
      <c r="AKN250" s="1"/>
      <c r="AKO250" s="1"/>
      <c r="AKP250" s="1"/>
      <c r="AKQ250" s="1"/>
      <c r="AKR250" s="1"/>
      <c r="AKS250" s="1"/>
      <c r="AKT250" s="1"/>
      <c r="AKU250" s="1"/>
      <c r="AKV250" s="1"/>
      <c r="AKW250" s="1"/>
      <c r="AKX250" s="1"/>
      <c r="AKY250" s="1"/>
      <c r="AKZ250" s="1"/>
      <c r="ALA250" s="1"/>
      <c r="ALB250" s="1"/>
      <c r="ALC250" s="1"/>
      <c r="ALD250" s="1"/>
      <c r="ALE250" s="1"/>
      <c r="ALF250" s="1"/>
      <c r="ALG250" s="1"/>
      <c r="ALH250" s="1"/>
      <c r="ALI250" s="1"/>
      <c r="ALJ250" s="1"/>
      <c r="ALK250" s="1"/>
      <c r="ALL250" s="1"/>
      <c r="ALM250" s="1"/>
      <c r="ALN250" s="1"/>
      <c r="ALO250" s="1"/>
      <c r="ALP250" s="1"/>
      <c r="ALQ250" s="1"/>
      <c r="ALR250" s="1"/>
      <c r="ALS250" s="1"/>
      <c r="ALT250" s="1"/>
      <c r="ALU250" s="1"/>
      <c r="ALV250" s="1"/>
      <c r="ALW250" s="1"/>
      <c r="ALX250" s="1"/>
      <c r="ALY250" s="1"/>
      <c r="ALZ250" s="1"/>
      <c r="AMA250" s="1"/>
      <c r="AMB250" s="1"/>
      <c r="AMC250" s="1"/>
      <c r="AMD250" s="1"/>
      <c r="AME250" s="1"/>
      <c r="AMF250" s="1"/>
      <c r="AMG250" s="1"/>
      <c r="AMH250" s="1"/>
      <c r="AMI250" s="1"/>
      <c r="AMJ250" s="1"/>
      <c r="AMK250" s="1"/>
      <c r="AML250" s="1"/>
      <c r="AMM250" s="1"/>
      <c r="AMN250" s="1"/>
      <c r="AMO250" s="1"/>
      <c r="AMP250" s="1"/>
      <c r="AMQ250" s="1"/>
      <c r="AMR250" s="1"/>
      <c r="AMS250" s="1"/>
      <c r="AMT250" s="1"/>
      <c r="AMU250" s="1"/>
      <c r="AMV250" s="1"/>
      <c r="AMW250" s="1"/>
      <c r="AMX250" s="1"/>
      <c r="AMY250" s="1"/>
      <c r="AMZ250" s="1"/>
      <c r="ANA250" s="1"/>
      <c r="ANB250" s="1"/>
      <c r="ANC250" s="1"/>
      <c r="AND250" s="1"/>
      <c r="ANE250" s="1"/>
      <c r="ANF250" s="1"/>
      <c r="ANG250" s="1"/>
      <c r="ANH250" s="1"/>
      <c r="ANI250" s="1"/>
      <c r="ANJ250" s="1"/>
      <c r="ANK250" s="1"/>
      <c r="ANL250" s="1"/>
      <c r="ANM250" s="1"/>
      <c r="ANN250" s="1"/>
      <c r="ANO250" s="1"/>
      <c r="ANP250" s="1"/>
      <c r="ANQ250" s="1"/>
      <c r="ANR250" s="1"/>
      <c r="ANS250" s="1"/>
      <c r="ANT250" s="1"/>
      <c r="ANU250" s="1"/>
      <c r="ANV250" s="1"/>
      <c r="ANW250" s="1"/>
      <c r="ANX250" s="1"/>
      <c r="ANY250" s="1"/>
      <c r="ANZ250" s="1"/>
      <c r="AOA250" s="1"/>
      <c r="AOB250" s="1"/>
      <c r="AOC250" s="1"/>
      <c r="AOD250" s="1"/>
      <c r="AOE250" s="1"/>
      <c r="AOF250" s="1"/>
      <c r="AOG250" s="1"/>
      <c r="AOH250" s="1"/>
      <c r="AOI250" s="1"/>
      <c r="AOJ250" s="1"/>
      <c r="AOK250" s="1"/>
      <c r="AOL250" s="1"/>
      <c r="AOM250" s="1"/>
      <c r="AON250" s="1"/>
      <c r="AOO250" s="1"/>
      <c r="AOP250" s="1"/>
      <c r="AOQ250" s="1"/>
      <c r="AOR250" s="1"/>
      <c r="AOS250" s="1"/>
      <c r="AOT250" s="1"/>
      <c r="AOU250" s="1"/>
      <c r="AOV250" s="1"/>
      <c r="AOW250" s="1"/>
      <c r="AOX250" s="1"/>
      <c r="AOY250" s="1"/>
      <c r="AOZ250" s="1"/>
      <c r="APA250" s="1"/>
      <c r="APB250" s="1"/>
      <c r="APC250" s="1"/>
      <c r="APD250" s="1"/>
      <c r="APE250" s="1"/>
      <c r="APF250" s="1"/>
      <c r="APG250" s="1"/>
      <c r="APH250" s="1"/>
      <c r="API250" s="1"/>
      <c r="APJ250" s="1"/>
      <c r="APK250" s="1"/>
      <c r="APL250" s="1"/>
      <c r="APM250" s="1"/>
      <c r="APN250" s="1"/>
      <c r="APO250" s="1"/>
      <c r="APP250" s="1"/>
      <c r="APQ250" s="1"/>
      <c r="APR250" s="1"/>
      <c r="APS250" s="1"/>
      <c r="APT250" s="1"/>
      <c r="APU250" s="1"/>
      <c r="APV250" s="1"/>
      <c r="APW250" s="1"/>
      <c r="APX250" s="1"/>
      <c r="APY250" s="1"/>
      <c r="APZ250" s="1"/>
      <c r="AQA250" s="1"/>
      <c r="AQB250" s="1"/>
      <c r="AQC250" s="1"/>
      <c r="AQD250" s="1"/>
      <c r="AQE250" s="1"/>
      <c r="AQF250" s="1"/>
      <c r="AQG250" s="1"/>
      <c r="AQH250" s="1"/>
      <c r="AQI250" s="1"/>
      <c r="AQJ250" s="1"/>
      <c r="AQK250" s="1"/>
      <c r="AQL250" s="1"/>
      <c r="AQM250" s="1"/>
      <c r="AQN250" s="1"/>
      <c r="AQO250" s="1"/>
      <c r="AQP250" s="1"/>
      <c r="AQQ250" s="1"/>
      <c r="AQR250" s="1"/>
      <c r="AQS250" s="1"/>
      <c r="AQT250" s="1"/>
      <c r="AQU250" s="1"/>
      <c r="AQV250" s="1"/>
      <c r="AQW250" s="1"/>
      <c r="AQX250" s="1"/>
      <c r="AQY250" s="1"/>
      <c r="AQZ250" s="1"/>
      <c r="ARA250" s="1"/>
      <c r="ARB250" s="1"/>
      <c r="ARC250" s="1"/>
      <c r="ARD250" s="1"/>
      <c r="ARE250" s="1"/>
      <c r="ARF250" s="1"/>
      <c r="ARG250" s="1"/>
      <c r="ARH250" s="1"/>
      <c r="ARI250" s="1"/>
      <c r="ARJ250" s="1"/>
      <c r="ARK250" s="1"/>
      <c r="ARL250" s="1"/>
      <c r="ARM250" s="1"/>
      <c r="ARN250" s="1"/>
      <c r="ARO250" s="1"/>
      <c r="ARP250" s="1"/>
      <c r="ARQ250" s="1"/>
      <c r="ARR250" s="1"/>
      <c r="ARS250" s="1"/>
      <c r="ART250" s="1"/>
      <c r="ARU250" s="1"/>
      <c r="ARV250" s="1"/>
      <c r="ARW250" s="1"/>
      <c r="ARX250" s="1"/>
      <c r="ARY250" s="1"/>
      <c r="ARZ250" s="1"/>
      <c r="ASA250" s="1"/>
      <c r="ASB250" s="1"/>
      <c r="ASC250" s="1"/>
      <c r="ASD250" s="1"/>
      <c r="ASE250" s="1"/>
      <c r="ASF250" s="1"/>
      <c r="ASG250" s="1"/>
      <c r="ASH250" s="1"/>
      <c r="ASI250" s="1"/>
      <c r="ASJ250" s="1"/>
      <c r="ASK250" s="1"/>
      <c r="ASL250" s="1"/>
      <c r="ASM250" s="1"/>
      <c r="ASN250" s="1"/>
      <c r="ASO250" s="1"/>
      <c r="ASP250" s="1"/>
      <c r="ASQ250" s="1"/>
      <c r="ASR250" s="1"/>
      <c r="ASS250" s="1"/>
      <c r="AST250" s="1"/>
      <c r="ASU250" s="1"/>
      <c r="ASV250" s="1"/>
      <c r="ASW250" s="1"/>
      <c r="ASX250" s="1"/>
      <c r="ASY250" s="1"/>
      <c r="ASZ250" s="1"/>
      <c r="ATA250" s="1"/>
      <c r="ATB250" s="1"/>
      <c r="ATC250" s="1"/>
      <c r="ATD250" s="1"/>
      <c r="ATE250" s="1"/>
      <c r="ATF250" s="1"/>
      <c r="ATG250" s="1"/>
      <c r="ATH250" s="1"/>
      <c r="ATI250" s="1"/>
      <c r="ATJ250" s="1"/>
      <c r="ATK250" s="1"/>
      <c r="ATL250" s="1"/>
      <c r="ATM250" s="1"/>
      <c r="ATN250" s="1"/>
      <c r="ATO250" s="1"/>
      <c r="ATP250" s="1"/>
      <c r="ATQ250" s="1"/>
      <c r="ATR250" s="1"/>
      <c r="ATS250" s="1"/>
      <c r="ATT250" s="1"/>
      <c r="ATU250" s="1"/>
      <c r="ATV250" s="1"/>
      <c r="ATW250" s="1"/>
      <c r="ATX250" s="1"/>
      <c r="ATY250" s="1"/>
      <c r="ATZ250" s="1"/>
      <c r="AUA250" s="1"/>
      <c r="AUB250" s="1"/>
      <c r="AUC250" s="1"/>
      <c r="AUD250" s="1"/>
      <c r="AUE250" s="1"/>
      <c r="AUF250" s="1"/>
      <c r="AUG250" s="1"/>
      <c r="AUH250" s="1"/>
      <c r="AUI250" s="1"/>
      <c r="AUJ250" s="1"/>
      <c r="AUK250" s="1"/>
    </row>
    <row r="251" spans="1:1233" s="519" customFormat="1" ht="14.25">
      <c r="A251" s="53"/>
      <c r="B251" s="98" t="str">
        <f>IF('Client Info'!$F$138="Yes",'Client Info'!$F$61,"N/A")</f>
        <v>N/A</v>
      </c>
      <c r="C251" s="99" t="str">
        <f>IF(B251="ISO 45001",'Client Info'!$B138,"N/A")</f>
        <v>N/A</v>
      </c>
      <c r="D251" s="182"/>
      <c r="E251" s="839">
        <f>'Effective Employees'!F237</f>
        <v>0</v>
      </c>
      <c r="F251" s="831"/>
      <c r="G251" s="840">
        <f>BZ$378</f>
        <v>0</v>
      </c>
      <c r="H251" s="840">
        <f ca="1">(1/3)*BZ378*T251*V251*X251*Z251</f>
        <v>0</v>
      </c>
      <c r="I251" s="840">
        <f ca="1">(2/3)*BZ378*T251*V251*X251*Z251</f>
        <v>0</v>
      </c>
      <c r="J251" s="840" t="e">
        <f ca="1">BZ379*T251*V251*X251*Z251/$AA$10</f>
        <v>#N/A</v>
      </c>
      <c r="K251" s="840">
        <f>IF($K$19="",0,BZ379*T251*V251*X251*Z251/$AA$10)</f>
        <v>0</v>
      </c>
      <c r="L251" s="840">
        <f>IF($L$19="",0,BZ379*T251*V251*X251*Z251/$AA$10)</f>
        <v>0</v>
      </c>
      <c r="M251" s="841" t="e">
        <f ca="1">IF($M$19="",0,BZ379*T251*V251*X251*Z251/$AA$10)</f>
        <v>#N/A</v>
      </c>
      <c r="N251" s="841" t="e">
        <f ca="1">BZ379*T251*V251*X251*Z251/$AA$10</f>
        <v>#N/A</v>
      </c>
      <c r="O251" s="842">
        <f ca="1">BZ380*T251*V251*X251*Z251</f>
        <v>0</v>
      </c>
      <c r="P251" s="53"/>
      <c r="Q251" s="53"/>
      <c r="R251" s="67"/>
      <c r="S251" s="709">
        <f>1</f>
        <v>1</v>
      </c>
      <c r="T251" s="709">
        <f t="shared" si="162"/>
        <v>1</v>
      </c>
      <c r="U251" s="710">
        <f ca="1">'Adjustment Factors'!BC586</f>
        <v>0</v>
      </c>
      <c r="V251" s="711">
        <f t="shared" ca="1" si="163"/>
        <v>1</v>
      </c>
      <c r="W251" s="712">
        <f>-'Client Info'!$C$55/100</f>
        <v>0</v>
      </c>
      <c r="X251" s="712">
        <f t="shared" si="164"/>
        <v>1</v>
      </c>
      <c r="Y251" s="712">
        <f>IF(Overview!$C$15="Yes",1,0)</f>
        <v>0</v>
      </c>
      <c r="Z251" s="712">
        <f>IF(Y251=1,IF('Integrated Reduction'!$C$29="",1,('Integrated Reduction'!$C$29/100+1)),1)</f>
        <v>1</v>
      </c>
      <c r="AA251" s="712">
        <f>IF(Sampling!F259="Yes",1,0)</f>
        <v>0</v>
      </c>
      <c r="AB251" s="712">
        <f>IF(Sampling!L259="Yes",1,0)</f>
        <v>0</v>
      </c>
      <c r="AC251" s="712">
        <f>IF(Sampling!G259="Yes",1,0)</f>
        <v>0</v>
      </c>
      <c r="AD251" s="712">
        <f>IF(Sampling!H259="Yes",1,0)</f>
        <v>0</v>
      </c>
      <c r="AE251" s="712">
        <f>IF(Sampling!I259="Yes",1,0)</f>
        <v>0</v>
      </c>
      <c r="AF251" s="712">
        <f>IF(Sampling!J259="Yes",1,0)</f>
        <v>0</v>
      </c>
      <c r="AG251" s="713">
        <f>IF(Sampling!K259="Yes",1,0)</f>
        <v>0</v>
      </c>
      <c r="AH251" s="792">
        <f t="shared" ca="1" si="155"/>
        <v>0</v>
      </c>
      <c r="AI251" s="792">
        <f t="shared" ca="1" si="150"/>
        <v>0</v>
      </c>
      <c r="AJ251" s="792" t="e">
        <f t="shared" ca="1" si="14"/>
        <v>#N/A</v>
      </c>
      <c r="AK251" s="792">
        <f t="shared" si="165"/>
        <v>0</v>
      </c>
      <c r="AL251" s="792">
        <f t="shared" si="165"/>
        <v>0</v>
      </c>
      <c r="AM251" s="792" t="e">
        <f t="shared" ca="1" si="165"/>
        <v>#N/A</v>
      </c>
      <c r="AN251" s="792" t="e">
        <f t="shared" ca="1" si="165"/>
        <v>#N/A</v>
      </c>
      <c r="AO251" s="792">
        <f t="shared" ca="1" si="156"/>
        <v>0</v>
      </c>
      <c r="AP251" s="792">
        <f t="shared" ca="1" si="157"/>
        <v>0</v>
      </c>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c r="ADD251" s="1"/>
      <c r="ADE251" s="1"/>
      <c r="ADF251" s="1"/>
      <c r="ADG251" s="1"/>
      <c r="ADH251" s="1"/>
      <c r="ADI251" s="1"/>
      <c r="ADJ251" s="1"/>
      <c r="ADK251" s="1"/>
      <c r="ADL251" s="1"/>
      <c r="ADM251" s="1"/>
      <c r="ADN251" s="1"/>
      <c r="ADO251" s="1"/>
      <c r="ADP251" s="1"/>
      <c r="ADQ251" s="1"/>
      <c r="ADR251" s="1"/>
      <c r="ADS251" s="1"/>
      <c r="ADT251" s="1"/>
      <c r="ADU251" s="1"/>
      <c r="ADV251" s="1"/>
      <c r="ADW251" s="1"/>
      <c r="ADX251" s="1"/>
      <c r="ADY251" s="1"/>
      <c r="ADZ251" s="1"/>
      <c r="AEA251" s="1"/>
      <c r="AEB251" s="1"/>
      <c r="AEC251" s="1"/>
      <c r="AED251" s="1"/>
      <c r="AEE251" s="1"/>
      <c r="AEF251" s="1"/>
      <c r="AEG251" s="1"/>
      <c r="AEH251" s="1"/>
      <c r="AEI251" s="1"/>
      <c r="AEJ251" s="1"/>
      <c r="AEK251" s="1"/>
      <c r="AEL251" s="1"/>
      <c r="AEM251" s="1"/>
      <c r="AEN251" s="1"/>
      <c r="AEO251" s="1"/>
      <c r="AEP251" s="1"/>
      <c r="AEQ251" s="1"/>
      <c r="AER251" s="1"/>
      <c r="AES251" s="1"/>
      <c r="AET251" s="1"/>
      <c r="AEU251" s="1"/>
      <c r="AEV251" s="1"/>
      <c r="AEW251" s="1"/>
      <c r="AEX251" s="1"/>
      <c r="AEY251" s="1"/>
      <c r="AEZ251" s="1"/>
      <c r="AFA251" s="1"/>
      <c r="AFB251" s="1"/>
      <c r="AFC251" s="1"/>
      <c r="AFD251" s="1"/>
      <c r="AFE251" s="1"/>
      <c r="AFF251" s="1"/>
      <c r="AFG251" s="1"/>
      <c r="AFH251" s="1"/>
      <c r="AFI251" s="1"/>
      <c r="AFJ251" s="1"/>
      <c r="AFK251" s="1"/>
      <c r="AFL251" s="1"/>
      <c r="AFM251" s="1"/>
      <c r="AFN251" s="1"/>
      <c r="AFO251" s="1"/>
      <c r="AFP251" s="1"/>
      <c r="AFQ251" s="1"/>
      <c r="AFR251" s="1"/>
      <c r="AFS251" s="1"/>
      <c r="AFT251" s="1"/>
      <c r="AFU251" s="1"/>
      <c r="AFV251" s="1"/>
      <c r="AFW251" s="1"/>
      <c r="AFX251" s="1"/>
      <c r="AFY251" s="1"/>
      <c r="AFZ251" s="1"/>
      <c r="AGA251" s="1"/>
      <c r="AGB251" s="1"/>
      <c r="AGC251" s="1"/>
      <c r="AGD251" s="1"/>
      <c r="AGE251" s="1"/>
      <c r="AGF251" s="1"/>
      <c r="AGG251" s="1"/>
      <c r="AGH251" s="1"/>
      <c r="AGI251" s="1"/>
      <c r="AGJ251" s="1"/>
      <c r="AGK251" s="1"/>
      <c r="AGL251" s="1"/>
      <c r="AGM251" s="1"/>
      <c r="AGN251" s="1"/>
      <c r="AGO251" s="1"/>
      <c r="AGP251" s="1"/>
      <c r="AGQ251" s="1"/>
      <c r="AGR251" s="1"/>
      <c r="AGS251" s="1"/>
      <c r="AGT251" s="1"/>
      <c r="AGU251" s="1"/>
      <c r="AGV251" s="1"/>
      <c r="AGW251" s="1"/>
      <c r="AGX251" s="1"/>
      <c r="AGY251" s="1"/>
      <c r="AGZ251" s="1"/>
      <c r="AHA251" s="1"/>
      <c r="AHB251" s="1"/>
      <c r="AHC251" s="1"/>
      <c r="AHD251" s="1"/>
      <c r="AHE251" s="1"/>
      <c r="AHF251" s="1"/>
      <c r="AHG251" s="1"/>
      <c r="AHH251" s="1"/>
      <c r="AHI251" s="1"/>
      <c r="AHJ251" s="1"/>
      <c r="AHK251" s="1"/>
      <c r="AHL251" s="1"/>
      <c r="AHM251" s="1"/>
      <c r="AHN251" s="1"/>
      <c r="AHO251" s="1"/>
      <c r="AHP251" s="1"/>
      <c r="AHQ251" s="1"/>
      <c r="AHR251" s="1"/>
      <c r="AHS251" s="1"/>
      <c r="AHT251" s="1"/>
      <c r="AHU251" s="1"/>
      <c r="AHV251" s="1"/>
      <c r="AHW251" s="1"/>
      <c r="AHX251" s="1"/>
      <c r="AHY251" s="1"/>
      <c r="AHZ251" s="1"/>
      <c r="AIA251" s="1"/>
      <c r="AIB251" s="1"/>
      <c r="AIC251" s="1"/>
      <c r="AID251" s="1"/>
      <c r="AIE251" s="1"/>
      <c r="AIF251" s="1"/>
      <c r="AIG251" s="1"/>
      <c r="AIH251" s="1"/>
      <c r="AII251" s="1"/>
      <c r="AIJ251" s="1"/>
      <c r="AIK251" s="1"/>
      <c r="AIL251" s="1"/>
      <c r="AIM251" s="1"/>
      <c r="AIN251" s="1"/>
      <c r="AIO251" s="1"/>
      <c r="AIP251" s="1"/>
      <c r="AIQ251" s="1"/>
      <c r="AIR251" s="1"/>
      <c r="AIS251" s="1"/>
      <c r="AIT251" s="1"/>
      <c r="AIU251" s="1"/>
      <c r="AIV251" s="1"/>
      <c r="AIW251" s="1"/>
      <c r="AIX251" s="1"/>
      <c r="AIY251" s="1"/>
      <c r="AIZ251" s="1"/>
      <c r="AJA251" s="1"/>
      <c r="AJB251" s="1"/>
      <c r="AJC251" s="1"/>
      <c r="AJD251" s="1"/>
      <c r="AJE251" s="1"/>
      <c r="AJF251" s="1"/>
      <c r="AJG251" s="1"/>
      <c r="AJH251" s="1"/>
      <c r="AJI251" s="1"/>
      <c r="AJJ251" s="1"/>
      <c r="AJK251" s="1"/>
      <c r="AJL251" s="1"/>
      <c r="AJM251" s="1"/>
      <c r="AJN251" s="1"/>
      <c r="AJO251" s="1"/>
      <c r="AJP251" s="1"/>
      <c r="AJQ251" s="1"/>
      <c r="AJR251" s="1"/>
      <c r="AJS251" s="1"/>
      <c r="AJT251" s="1"/>
      <c r="AJU251" s="1"/>
      <c r="AJV251" s="1"/>
      <c r="AJW251" s="1"/>
      <c r="AJX251" s="1"/>
      <c r="AJY251" s="1"/>
      <c r="AJZ251" s="1"/>
      <c r="AKA251" s="1"/>
      <c r="AKB251" s="1"/>
      <c r="AKC251" s="1"/>
      <c r="AKD251" s="1"/>
      <c r="AKE251" s="1"/>
      <c r="AKF251" s="1"/>
      <c r="AKG251" s="1"/>
      <c r="AKH251" s="1"/>
      <c r="AKI251" s="1"/>
      <c r="AKJ251" s="1"/>
      <c r="AKK251" s="1"/>
      <c r="AKL251" s="1"/>
      <c r="AKM251" s="1"/>
      <c r="AKN251" s="1"/>
      <c r="AKO251" s="1"/>
      <c r="AKP251" s="1"/>
      <c r="AKQ251" s="1"/>
      <c r="AKR251" s="1"/>
      <c r="AKS251" s="1"/>
      <c r="AKT251" s="1"/>
      <c r="AKU251" s="1"/>
      <c r="AKV251" s="1"/>
      <c r="AKW251" s="1"/>
      <c r="AKX251" s="1"/>
      <c r="AKY251" s="1"/>
      <c r="AKZ251" s="1"/>
      <c r="ALA251" s="1"/>
      <c r="ALB251" s="1"/>
      <c r="ALC251" s="1"/>
      <c r="ALD251" s="1"/>
      <c r="ALE251" s="1"/>
      <c r="ALF251" s="1"/>
      <c r="ALG251" s="1"/>
      <c r="ALH251" s="1"/>
      <c r="ALI251" s="1"/>
      <c r="ALJ251" s="1"/>
      <c r="ALK251" s="1"/>
      <c r="ALL251" s="1"/>
      <c r="ALM251" s="1"/>
      <c r="ALN251" s="1"/>
      <c r="ALO251" s="1"/>
      <c r="ALP251" s="1"/>
      <c r="ALQ251" s="1"/>
      <c r="ALR251" s="1"/>
      <c r="ALS251" s="1"/>
      <c r="ALT251" s="1"/>
      <c r="ALU251" s="1"/>
      <c r="ALV251" s="1"/>
      <c r="ALW251" s="1"/>
      <c r="ALX251" s="1"/>
      <c r="ALY251" s="1"/>
      <c r="ALZ251" s="1"/>
      <c r="AMA251" s="1"/>
      <c r="AMB251" s="1"/>
      <c r="AMC251" s="1"/>
      <c r="AMD251" s="1"/>
      <c r="AME251" s="1"/>
      <c r="AMF251" s="1"/>
      <c r="AMG251" s="1"/>
      <c r="AMH251" s="1"/>
      <c r="AMI251" s="1"/>
      <c r="AMJ251" s="1"/>
      <c r="AMK251" s="1"/>
      <c r="AML251" s="1"/>
      <c r="AMM251" s="1"/>
      <c r="AMN251" s="1"/>
      <c r="AMO251" s="1"/>
      <c r="AMP251" s="1"/>
      <c r="AMQ251" s="1"/>
      <c r="AMR251" s="1"/>
      <c r="AMS251" s="1"/>
      <c r="AMT251" s="1"/>
      <c r="AMU251" s="1"/>
      <c r="AMV251" s="1"/>
      <c r="AMW251" s="1"/>
      <c r="AMX251" s="1"/>
      <c r="AMY251" s="1"/>
      <c r="AMZ251" s="1"/>
      <c r="ANA251" s="1"/>
      <c r="ANB251" s="1"/>
      <c r="ANC251" s="1"/>
      <c r="AND251" s="1"/>
      <c r="ANE251" s="1"/>
      <c r="ANF251" s="1"/>
      <c r="ANG251" s="1"/>
      <c r="ANH251" s="1"/>
      <c r="ANI251" s="1"/>
      <c r="ANJ251" s="1"/>
      <c r="ANK251" s="1"/>
      <c r="ANL251" s="1"/>
      <c r="ANM251" s="1"/>
      <c r="ANN251" s="1"/>
      <c r="ANO251" s="1"/>
      <c r="ANP251" s="1"/>
      <c r="ANQ251" s="1"/>
      <c r="ANR251" s="1"/>
      <c r="ANS251" s="1"/>
      <c r="ANT251" s="1"/>
      <c r="ANU251" s="1"/>
      <c r="ANV251" s="1"/>
      <c r="ANW251" s="1"/>
      <c r="ANX251" s="1"/>
      <c r="ANY251" s="1"/>
      <c r="ANZ251" s="1"/>
      <c r="AOA251" s="1"/>
      <c r="AOB251" s="1"/>
      <c r="AOC251" s="1"/>
      <c r="AOD251" s="1"/>
      <c r="AOE251" s="1"/>
      <c r="AOF251" s="1"/>
      <c r="AOG251" s="1"/>
      <c r="AOH251" s="1"/>
      <c r="AOI251" s="1"/>
      <c r="AOJ251" s="1"/>
      <c r="AOK251" s="1"/>
      <c r="AOL251" s="1"/>
      <c r="AOM251" s="1"/>
      <c r="AON251" s="1"/>
      <c r="AOO251" s="1"/>
      <c r="AOP251" s="1"/>
      <c r="AOQ251" s="1"/>
      <c r="AOR251" s="1"/>
      <c r="AOS251" s="1"/>
      <c r="AOT251" s="1"/>
      <c r="AOU251" s="1"/>
      <c r="AOV251" s="1"/>
      <c r="AOW251" s="1"/>
      <c r="AOX251" s="1"/>
      <c r="AOY251" s="1"/>
      <c r="AOZ251" s="1"/>
      <c r="APA251" s="1"/>
      <c r="APB251" s="1"/>
      <c r="APC251" s="1"/>
      <c r="APD251" s="1"/>
      <c r="APE251" s="1"/>
      <c r="APF251" s="1"/>
      <c r="APG251" s="1"/>
      <c r="APH251" s="1"/>
      <c r="API251" s="1"/>
      <c r="APJ251" s="1"/>
      <c r="APK251" s="1"/>
      <c r="APL251" s="1"/>
      <c r="APM251" s="1"/>
      <c r="APN251" s="1"/>
      <c r="APO251" s="1"/>
      <c r="APP251" s="1"/>
      <c r="APQ251" s="1"/>
      <c r="APR251" s="1"/>
      <c r="APS251" s="1"/>
      <c r="APT251" s="1"/>
      <c r="APU251" s="1"/>
      <c r="APV251" s="1"/>
      <c r="APW251" s="1"/>
      <c r="APX251" s="1"/>
      <c r="APY251" s="1"/>
      <c r="APZ251" s="1"/>
      <c r="AQA251" s="1"/>
      <c r="AQB251" s="1"/>
      <c r="AQC251" s="1"/>
      <c r="AQD251" s="1"/>
      <c r="AQE251" s="1"/>
      <c r="AQF251" s="1"/>
      <c r="AQG251" s="1"/>
      <c r="AQH251" s="1"/>
      <c r="AQI251" s="1"/>
      <c r="AQJ251" s="1"/>
      <c r="AQK251" s="1"/>
      <c r="AQL251" s="1"/>
      <c r="AQM251" s="1"/>
      <c r="AQN251" s="1"/>
      <c r="AQO251" s="1"/>
      <c r="AQP251" s="1"/>
      <c r="AQQ251" s="1"/>
      <c r="AQR251" s="1"/>
      <c r="AQS251" s="1"/>
      <c r="AQT251" s="1"/>
      <c r="AQU251" s="1"/>
      <c r="AQV251" s="1"/>
      <c r="AQW251" s="1"/>
      <c r="AQX251" s="1"/>
      <c r="AQY251" s="1"/>
      <c r="AQZ251" s="1"/>
      <c r="ARA251" s="1"/>
      <c r="ARB251" s="1"/>
      <c r="ARC251" s="1"/>
      <c r="ARD251" s="1"/>
      <c r="ARE251" s="1"/>
      <c r="ARF251" s="1"/>
      <c r="ARG251" s="1"/>
      <c r="ARH251" s="1"/>
      <c r="ARI251" s="1"/>
      <c r="ARJ251" s="1"/>
      <c r="ARK251" s="1"/>
      <c r="ARL251" s="1"/>
      <c r="ARM251" s="1"/>
      <c r="ARN251" s="1"/>
      <c r="ARO251" s="1"/>
      <c r="ARP251" s="1"/>
      <c r="ARQ251" s="1"/>
      <c r="ARR251" s="1"/>
      <c r="ARS251" s="1"/>
      <c r="ART251" s="1"/>
      <c r="ARU251" s="1"/>
      <c r="ARV251" s="1"/>
      <c r="ARW251" s="1"/>
      <c r="ARX251" s="1"/>
      <c r="ARY251" s="1"/>
      <c r="ARZ251" s="1"/>
      <c r="ASA251" s="1"/>
      <c r="ASB251" s="1"/>
      <c r="ASC251" s="1"/>
      <c r="ASD251" s="1"/>
      <c r="ASE251" s="1"/>
      <c r="ASF251" s="1"/>
      <c r="ASG251" s="1"/>
      <c r="ASH251" s="1"/>
      <c r="ASI251" s="1"/>
      <c r="ASJ251" s="1"/>
      <c r="ASK251" s="1"/>
      <c r="ASL251" s="1"/>
      <c r="ASM251" s="1"/>
      <c r="ASN251" s="1"/>
      <c r="ASO251" s="1"/>
      <c r="ASP251" s="1"/>
      <c r="ASQ251" s="1"/>
      <c r="ASR251" s="1"/>
      <c r="ASS251" s="1"/>
      <c r="AST251" s="1"/>
      <c r="ASU251" s="1"/>
      <c r="ASV251" s="1"/>
      <c r="ASW251" s="1"/>
      <c r="ASX251" s="1"/>
      <c r="ASY251" s="1"/>
      <c r="ASZ251" s="1"/>
      <c r="ATA251" s="1"/>
      <c r="ATB251" s="1"/>
      <c r="ATC251" s="1"/>
      <c r="ATD251" s="1"/>
      <c r="ATE251" s="1"/>
      <c r="ATF251" s="1"/>
      <c r="ATG251" s="1"/>
      <c r="ATH251" s="1"/>
      <c r="ATI251" s="1"/>
      <c r="ATJ251" s="1"/>
      <c r="ATK251" s="1"/>
      <c r="ATL251" s="1"/>
      <c r="ATM251" s="1"/>
      <c r="ATN251" s="1"/>
      <c r="ATO251" s="1"/>
      <c r="ATP251" s="1"/>
      <c r="ATQ251" s="1"/>
      <c r="ATR251" s="1"/>
      <c r="ATS251" s="1"/>
      <c r="ATT251" s="1"/>
      <c r="ATU251" s="1"/>
      <c r="ATV251" s="1"/>
      <c r="ATW251" s="1"/>
      <c r="ATX251" s="1"/>
      <c r="ATY251" s="1"/>
      <c r="ATZ251" s="1"/>
      <c r="AUA251" s="1"/>
      <c r="AUB251" s="1"/>
      <c r="AUC251" s="1"/>
      <c r="AUD251" s="1"/>
      <c r="AUE251" s="1"/>
      <c r="AUF251" s="1"/>
      <c r="AUG251" s="1"/>
      <c r="AUH251" s="1"/>
      <c r="AUI251" s="1"/>
      <c r="AUJ251" s="1"/>
      <c r="AUK251" s="1"/>
    </row>
    <row r="252" spans="1:1233" s="519" customFormat="1" ht="14.25">
      <c r="A252" s="53"/>
      <c r="B252" s="95" t="str">
        <f>IF('Client Info'!$D$139="Yes",'Client Info'!$D$61,"N/A")</f>
        <v>N/A</v>
      </c>
      <c r="C252" s="96" t="str">
        <f>IF(B252="ISO 9001",'Client Info'!$B139,"N/A")</f>
        <v>N/A</v>
      </c>
      <c r="D252" s="180"/>
      <c r="E252" s="843">
        <f>'Effective Employees'!F238</f>
        <v>0</v>
      </c>
      <c r="F252" s="831"/>
      <c r="G252" s="832">
        <f>CA$345</f>
        <v>0</v>
      </c>
      <c r="H252" s="832">
        <f ca="1">(1/3)*CA345*T252*V252*X252*Z252</f>
        <v>0</v>
      </c>
      <c r="I252" s="832">
        <f ca="1">(2/3)*CA345*T252*V252*X252*Z252</f>
        <v>0</v>
      </c>
      <c r="J252" s="832" t="e">
        <f ca="1">CA346*T252*V252*X252*Z252/$AA$10</f>
        <v>#N/A</v>
      </c>
      <c r="K252" s="832">
        <f>IF($K$19="",0,CA346*T252*V252*X252*Z252/$AA$10)</f>
        <v>0</v>
      </c>
      <c r="L252" s="832">
        <f>IF($L$19="",0,CA346*T252*V252*X252*Z252/$AA$10)</f>
        <v>0</v>
      </c>
      <c r="M252" s="833" t="e">
        <f ca="1">IF($M$19="",0,CA346*T252*V252*X252*Z252/$AA$10)</f>
        <v>#N/A</v>
      </c>
      <c r="N252" s="844" t="e">
        <f ca="1">CA346*T252*V252*X252*Z252/$AA$10</f>
        <v>#N/A</v>
      </c>
      <c r="O252" s="436">
        <f ca="1">CA347*T252*V252*X252*Z252</f>
        <v>0</v>
      </c>
      <c r="P252" s="53"/>
      <c r="Q252" s="53"/>
      <c r="R252" s="67"/>
      <c r="S252" s="702">
        <f>1</f>
        <v>1</v>
      </c>
      <c r="T252" s="702">
        <f t="shared" si="162"/>
        <v>1</v>
      </c>
      <c r="U252" s="703">
        <f ca="1">'Adjustment Factors'!AA587</f>
        <v>0</v>
      </c>
      <c r="V252" s="704">
        <f t="shared" ca="1" si="163"/>
        <v>1</v>
      </c>
      <c r="W252" s="705">
        <f>-'Client Info'!$C$55/100</f>
        <v>0</v>
      </c>
      <c r="X252" s="705">
        <f t="shared" si="164"/>
        <v>1</v>
      </c>
      <c r="Y252" s="705">
        <f>IF(Overview!$C$13="Yes",1,0)</f>
        <v>0</v>
      </c>
      <c r="Z252" s="705">
        <f>IF(Y252=1,IF('Integrated Reduction'!$C$29="",1,('Integrated Reduction'!$C$29/100+1)),1)</f>
        <v>1</v>
      </c>
      <c r="AA252" s="705">
        <f>IF(Sampling!F260="Yes",1,0)</f>
        <v>0</v>
      </c>
      <c r="AB252" s="705">
        <f>IF(Sampling!L260="Yes",1,0)</f>
        <v>0</v>
      </c>
      <c r="AC252" s="705">
        <f>IF(Sampling!G260="Yes",1,0)</f>
        <v>0</v>
      </c>
      <c r="AD252" s="705">
        <f>IF(Sampling!H260="Yes",1,0)</f>
        <v>0</v>
      </c>
      <c r="AE252" s="705">
        <f>IF(Sampling!I260="Yes",1,0)</f>
        <v>0</v>
      </c>
      <c r="AF252" s="705">
        <f>IF(Sampling!J260="Yes",1,0)</f>
        <v>0</v>
      </c>
      <c r="AG252" s="706">
        <f>IF(Sampling!K260="Yes",1,0)</f>
        <v>0</v>
      </c>
      <c r="AH252" s="790">
        <f t="shared" ca="1" si="155"/>
        <v>0</v>
      </c>
      <c r="AI252" s="790">
        <f t="shared" ca="1" si="150"/>
        <v>0</v>
      </c>
      <c r="AJ252" s="790" t="e">
        <f t="shared" ca="1" si="14"/>
        <v>#N/A</v>
      </c>
      <c r="AK252" s="790">
        <f t="shared" ref="AK252:AK263" si="166">K252*AD252</f>
        <v>0</v>
      </c>
      <c r="AL252" s="790">
        <f t="shared" ref="AL252:AL263" si="167">L252*AE252</f>
        <v>0</v>
      </c>
      <c r="AM252" s="790" t="e">
        <f t="shared" ref="AM252:AM263" ca="1" si="168">M252*AF252</f>
        <v>#N/A</v>
      </c>
      <c r="AN252" s="790" t="e">
        <f t="shared" ref="AN252:AN263" ca="1" si="169">N252*AG252</f>
        <v>#N/A</v>
      </c>
      <c r="AO252" s="790">
        <f t="shared" ca="1" si="156"/>
        <v>0</v>
      </c>
      <c r="AP252" s="790">
        <f t="shared" ca="1" si="157"/>
        <v>0</v>
      </c>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c r="ADD252" s="1"/>
      <c r="ADE252" s="1"/>
      <c r="ADF252" s="1"/>
      <c r="ADG252" s="1"/>
      <c r="ADH252" s="1"/>
      <c r="ADI252" s="1"/>
      <c r="ADJ252" s="1"/>
      <c r="ADK252" s="1"/>
      <c r="ADL252" s="1"/>
      <c r="ADM252" s="1"/>
      <c r="ADN252" s="1"/>
      <c r="ADO252" s="1"/>
      <c r="ADP252" s="1"/>
      <c r="ADQ252" s="1"/>
      <c r="ADR252" s="1"/>
      <c r="ADS252" s="1"/>
      <c r="ADT252" s="1"/>
      <c r="ADU252" s="1"/>
      <c r="ADV252" s="1"/>
      <c r="ADW252" s="1"/>
      <c r="ADX252" s="1"/>
      <c r="ADY252" s="1"/>
      <c r="ADZ252" s="1"/>
      <c r="AEA252" s="1"/>
      <c r="AEB252" s="1"/>
      <c r="AEC252" s="1"/>
      <c r="AED252" s="1"/>
      <c r="AEE252" s="1"/>
      <c r="AEF252" s="1"/>
      <c r="AEG252" s="1"/>
      <c r="AEH252" s="1"/>
      <c r="AEI252" s="1"/>
      <c r="AEJ252" s="1"/>
      <c r="AEK252" s="1"/>
      <c r="AEL252" s="1"/>
      <c r="AEM252" s="1"/>
      <c r="AEN252" s="1"/>
      <c r="AEO252" s="1"/>
      <c r="AEP252" s="1"/>
      <c r="AEQ252" s="1"/>
      <c r="AER252" s="1"/>
      <c r="AES252" s="1"/>
      <c r="AET252" s="1"/>
      <c r="AEU252" s="1"/>
      <c r="AEV252" s="1"/>
      <c r="AEW252" s="1"/>
      <c r="AEX252" s="1"/>
      <c r="AEY252" s="1"/>
      <c r="AEZ252" s="1"/>
      <c r="AFA252" s="1"/>
      <c r="AFB252" s="1"/>
      <c r="AFC252" s="1"/>
      <c r="AFD252" s="1"/>
      <c r="AFE252" s="1"/>
      <c r="AFF252" s="1"/>
      <c r="AFG252" s="1"/>
      <c r="AFH252" s="1"/>
      <c r="AFI252" s="1"/>
      <c r="AFJ252" s="1"/>
      <c r="AFK252" s="1"/>
      <c r="AFL252" s="1"/>
      <c r="AFM252" s="1"/>
      <c r="AFN252" s="1"/>
      <c r="AFO252" s="1"/>
      <c r="AFP252" s="1"/>
      <c r="AFQ252" s="1"/>
      <c r="AFR252" s="1"/>
      <c r="AFS252" s="1"/>
      <c r="AFT252" s="1"/>
      <c r="AFU252" s="1"/>
      <c r="AFV252" s="1"/>
      <c r="AFW252" s="1"/>
      <c r="AFX252" s="1"/>
      <c r="AFY252" s="1"/>
      <c r="AFZ252" s="1"/>
      <c r="AGA252" s="1"/>
      <c r="AGB252" s="1"/>
      <c r="AGC252" s="1"/>
      <c r="AGD252" s="1"/>
      <c r="AGE252" s="1"/>
      <c r="AGF252" s="1"/>
      <c r="AGG252" s="1"/>
      <c r="AGH252" s="1"/>
      <c r="AGI252" s="1"/>
      <c r="AGJ252" s="1"/>
      <c r="AGK252" s="1"/>
      <c r="AGL252" s="1"/>
      <c r="AGM252" s="1"/>
      <c r="AGN252" s="1"/>
      <c r="AGO252" s="1"/>
      <c r="AGP252" s="1"/>
      <c r="AGQ252" s="1"/>
      <c r="AGR252" s="1"/>
      <c r="AGS252" s="1"/>
      <c r="AGT252" s="1"/>
      <c r="AGU252" s="1"/>
      <c r="AGV252" s="1"/>
      <c r="AGW252" s="1"/>
      <c r="AGX252" s="1"/>
      <c r="AGY252" s="1"/>
      <c r="AGZ252" s="1"/>
      <c r="AHA252" s="1"/>
      <c r="AHB252" s="1"/>
      <c r="AHC252" s="1"/>
      <c r="AHD252" s="1"/>
      <c r="AHE252" s="1"/>
      <c r="AHF252" s="1"/>
      <c r="AHG252" s="1"/>
      <c r="AHH252" s="1"/>
      <c r="AHI252" s="1"/>
      <c r="AHJ252" s="1"/>
      <c r="AHK252" s="1"/>
      <c r="AHL252" s="1"/>
      <c r="AHM252" s="1"/>
      <c r="AHN252" s="1"/>
      <c r="AHO252" s="1"/>
      <c r="AHP252" s="1"/>
      <c r="AHQ252" s="1"/>
      <c r="AHR252" s="1"/>
      <c r="AHS252" s="1"/>
      <c r="AHT252" s="1"/>
      <c r="AHU252" s="1"/>
      <c r="AHV252" s="1"/>
      <c r="AHW252" s="1"/>
      <c r="AHX252" s="1"/>
      <c r="AHY252" s="1"/>
      <c r="AHZ252" s="1"/>
      <c r="AIA252" s="1"/>
      <c r="AIB252" s="1"/>
      <c r="AIC252" s="1"/>
      <c r="AID252" s="1"/>
      <c r="AIE252" s="1"/>
      <c r="AIF252" s="1"/>
      <c r="AIG252" s="1"/>
      <c r="AIH252" s="1"/>
      <c r="AII252" s="1"/>
      <c r="AIJ252" s="1"/>
      <c r="AIK252" s="1"/>
      <c r="AIL252" s="1"/>
      <c r="AIM252" s="1"/>
      <c r="AIN252" s="1"/>
      <c r="AIO252" s="1"/>
      <c r="AIP252" s="1"/>
      <c r="AIQ252" s="1"/>
      <c r="AIR252" s="1"/>
      <c r="AIS252" s="1"/>
      <c r="AIT252" s="1"/>
      <c r="AIU252" s="1"/>
      <c r="AIV252" s="1"/>
      <c r="AIW252" s="1"/>
      <c r="AIX252" s="1"/>
      <c r="AIY252" s="1"/>
      <c r="AIZ252" s="1"/>
      <c r="AJA252" s="1"/>
      <c r="AJB252" s="1"/>
      <c r="AJC252" s="1"/>
      <c r="AJD252" s="1"/>
      <c r="AJE252" s="1"/>
      <c r="AJF252" s="1"/>
      <c r="AJG252" s="1"/>
      <c r="AJH252" s="1"/>
      <c r="AJI252" s="1"/>
      <c r="AJJ252" s="1"/>
      <c r="AJK252" s="1"/>
      <c r="AJL252" s="1"/>
      <c r="AJM252" s="1"/>
      <c r="AJN252" s="1"/>
      <c r="AJO252" s="1"/>
      <c r="AJP252" s="1"/>
      <c r="AJQ252" s="1"/>
      <c r="AJR252" s="1"/>
      <c r="AJS252" s="1"/>
      <c r="AJT252" s="1"/>
      <c r="AJU252" s="1"/>
      <c r="AJV252" s="1"/>
      <c r="AJW252" s="1"/>
      <c r="AJX252" s="1"/>
      <c r="AJY252" s="1"/>
      <c r="AJZ252" s="1"/>
      <c r="AKA252" s="1"/>
      <c r="AKB252" s="1"/>
      <c r="AKC252" s="1"/>
      <c r="AKD252" s="1"/>
      <c r="AKE252" s="1"/>
      <c r="AKF252" s="1"/>
      <c r="AKG252" s="1"/>
      <c r="AKH252" s="1"/>
      <c r="AKI252" s="1"/>
      <c r="AKJ252" s="1"/>
      <c r="AKK252" s="1"/>
      <c r="AKL252" s="1"/>
      <c r="AKM252" s="1"/>
      <c r="AKN252" s="1"/>
      <c r="AKO252" s="1"/>
      <c r="AKP252" s="1"/>
      <c r="AKQ252" s="1"/>
      <c r="AKR252" s="1"/>
      <c r="AKS252" s="1"/>
      <c r="AKT252" s="1"/>
      <c r="AKU252" s="1"/>
      <c r="AKV252" s="1"/>
      <c r="AKW252" s="1"/>
      <c r="AKX252" s="1"/>
      <c r="AKY252" s="1"/>
      <c r="AKZ252" s="1"/>
      <c r="ALA252" s="1"/>
      <c r="ALB252" s="1"/>
      <c r="ALC252" s="1"/>
      <c r="ALD252" s="1"/>
      <c r="ALE252" s="1"/>
      <c r="ALF252" s="1"/>
      <c r="ALG252" s="1"/>
      <c r="ALH252" s="1"/>
      <c r="ALI252" s="1"/>
      <c r="ALJ252" s="1"/>
      <c r="ALK252" s="1"/>
      <c r="ALL252" s="1"/>
      <c r="ALM252" s="1"/>
      <c r="ALN252" s="1"/>
      <c r="ALO252" s="1"/>
      <c r="ALP252" s="1"/>
      <c r="ALQ252" s="1"/>
      <c r="ALR252" s="1"/>
      <c r="ALS252" s="1"/>
      <c r="ALT252" s="1"/>
      <c r="ALU252" s="1"/>
      <c r="ALV252" s="1"/>
      <c r="ALW252" s="1"/>
      <c r="ALX252" s="1"/>
      <c r="ALY252" s="1"/>
      <c r="ALZ252" s="1"/>
      <c r="AMA252" s="1"/>
      <c r="AMB252" s="1"/>
      <c r="AMC252" s="1"/>
      <c r="AMD252" s="1"/>
      <c r="AME252" s="1"/>
      <c r="AMF252" s="1"/>
      <c r="AMG252" s="1"/>
      <c r="AMH252" s="1"/>
      <c r="AMI252" s="1"/>
      <c r="AMJ252" s="1"/>
      <c r="AMK252" s="1"/>
      <c r="AML252" s="1"/>
      <c r="AMM252" s="1"/>
      <c r="AMN252" s="1"/>
      <c r="AMO252" s="1"/>
      <c r="AMP252" s="1"/>
      <c r="AMQ252" s="1"/>
      <c r="AMR252" s="1"/>
      <c r="AMS252" s="1"/>
      <c r="AMT252" s="1"/>
      <c r="AMU252" s="1"/>
      <c r="AMV252" s="1"/>
      <c r="AMW252" s="1"/>
      <c r="AMX252" s="1"/>
      <c r="AMY252" s="1"/>
      <c r="AMZ252" s="1"/>
      <c r="ANA252" s="1"/>
      <c r="ANB252" s="1"/>
      <c r="ANC252" s="1"/>
      <c r="AND252" s="1"/>
      <c r="ANE252" s="1"/>
      <c r="ANF252" s="1"/>
      <c r="ANG252" s="1"/>
      <c r="ANH252" s="1"/>
      <c r="ANI252" s="1"/>
      <c r="ANJ252" s="1"/>
      <c r="ANK252" s="1"/>
      <c r="ANL252" s="1"/>
      <c r="ANM252" s="1"/>
      <c r="ANN252" s="1"/>
      <c r="ANO252" s="1"/>
      <c r="ANP252" s="1"/>
      <c r="ANQ252" s="1"/>
      <c r="ANR252" s="1"/>
      <c r="ANS252" s="1"/>
      <c r="ANT252" s="1"/>
      <c r="ANU252" s="1"/>
      <c r="ANV252" s="1"/>
      <c r="ANW252" s="1"/>
      <c r="ANX252" s="1"/>
      <c r="ANY252" s="1"/>
      <c r="ANZ252" s="1"/>
      <c r="AOA252" s="1"/>
      <c r="AOB252" s="1"/>
      <c r="AOC252" s="1"/>
      <c r="AOD252" s="1"/>
      <c r="AOE252" s="1"/>
      <c r="AOF252" s="1"/>
      <c r="AOG252" s="1"/>
      <c r="AOH252" s="1"/>
      <c r="AOI252" s="1"/>
      <c r="AOJ252" s="1"/>
      <c r="AOK252" s="1"/>
      <c r="AOL252" s="1"/>
      <c r="AOM252" s="1"/>
      <c r="AON252" s="1"/>
      <c r="AOO252" s="1"/>
      <c r="AOP252" s="1"/>
      <c r="AOQ252" s="1"/>
      <c r="AOR252" s="1"/>
      <c r="AOS252" s="1"/>
      <c r="AOT252" s="1"/>
      <c r="AOU252" s="1"/>
      <c r="AOV252" s="1"/>
      <c r="AOW252" s="1"/>
      <c r="AOX252" s="1"/>
      <c r="AOY252" s="1"/>
      <c r="AOZ252" s="1"/>
      <c r="APA252" s="1"/>
      <c r="APB252" s="1"/>
      <c r="APC252" s="1"/>
      <c r="APD252" s="1"/>
      <c r="APE252" s="1"/>
      <c r="APF252" s="1"/>
      <c r="APG252" s="1"/>
      <c r="APH252" s="1"/>
      <c r="API252" s="1"/>
      <c r="APJ252" s="1"/>
      <c r="APK252" s="1"/>
      <c r="APL252" s="1"/>
      <c r="APM252" s="1"/>
      <c r="APN252" s="1"/>
      <c r="APO252" s="1"/>
      <c r="APP252" s="1"/>
      <c r="APQ252" s="1"/>
      <c r="APR252" s="1"/>
      <c r="APS252" s="1"/>
      <c r="APT252" s="1"/>
      <c r="APU252" s="1"/>
      <c r="APV252" s="1"/>
      <c r="APW252" s="1"/>
      <c r="APX252" s="1"/>
      <c r="APY252" s="1"/>
      <c r="APZ252" s="1"/>
      <c r="AQA252" s="1"/>
      <c r="AQB252" s="1"/>
      <c r="AQC252" s="1"/>
      <c r="AQD252" s="1"/>
      <c r="AQE252" s="1"/>
      <c r="AQF252" s="1"/>
      <c r="AQG252" s="1"/>
      <c r="AQH252" s="1"/>
      <c r="AQI252" s="1"/>
      <c r="AQJ252" s="1"/>
      <c r="AQK252" s="1"/>
      <c r="AQL252" s="1"/>
      <c r="AQM252" s="1"/>
      <c r="AQN252" s="1"/>
      <c r="AQO252" s="1"/>
      <c r="AQP252" s="1"/>
      <c r="AQQ252" s="1"/>
      <c r="AQR252" s="1"/>
      <c r="AQS252" s="1"/>
      <c r="AQT252" s="1"/>
      <c r="AQU252" s="1"/>
      <c r="AQV252" s="1"/>
      <c r="AQW252" s="1"/>
      <c r="AQX252" s="1"/>
      <c r="AQY252" s="1"/>
      <c r="AQZ252" s="1"/>
      <c r="ARA252" s="1"/>
      <c r="ARB252" s="1"/>
      <c r="ARC252" s="1"/>
      <c r="ARD252" s="1"/>
      <c r="ARE252" s="1"/>
      <c r="ARF252" s="1"/>
      <c r="ARG252" s="1"/>
      <c r="ARH252" s="1"/>
      <c r="ARI252" s="1"/>
      <c r="ARJ252" s="1"/>
      <c r="ARK252" s="1"/>
      <c r="ARL252" s="1"/>
      <c r="ARM252" s="1"/>
      <c r="ARN252" s="1"/>
      <c r="ARO252" s="1"/>
      <c r="ARP252" s="1"/>
      <c r="ARQ252" s="1"/>
      <c r="ARR252" s="1"/>
      <c r="ARS252" s="1"/>
      <c r="ART252" s="1"/>
      <c r="ARU252" s="1"/>
      <c r="ARV252" s="1"/>
      <c r="ARW252" s="1"/>
      <c r="ARX252" s="1"/>
      <c r="ARY252" s="1"/>
      <c r="ARZ252" s="1"/>
      <c r="ASA252" s="1"/>
      <c r="ASB252" s="1"/>
      <c r="ASC252" s="1"/>
      <c r="ASD252" s="1"/>
      <c r="ASE252" s="1"/>
      <c r="ASF252" s="1"/>
      <c r="ASG252" s="1"/>
      <c r="ASH252" s="1"/>
      <c r="ASI252" s="1"/>
      <c r="ASJ252" s="1"/>
      <c r="ASK252" s="1"/>
      <c r="ASL252" s="1"/>
      <c r="ASM252" s="1"/>
      <c r="ASN252" s="1"/>
      <c r="ASO252" s="1"/>
      <c r="ASP252" s="1"/>
      <c r="ASQ252" s="1"/>
      <c r="ASR252" s="1"/>
      <c r="ASS252" s="1"/>
      <c r="AST252" s="1"/>
      <c r="ASU252" s="1"/>
      <c r="ASV252" s="1"/>
      <c r="ASW252" s="1"/>
      <c r="ASX252" s="1"/>
      <c r="ASY252" s="1"/>
      <c r="ASZ252" s="1"/>
      <c r="ATA252" s="1"/>
      <c r="ATB252" s="1"/>
      <c r="ATC252" s="1"/>
      <c r="ATD252" s="1"/>
      <c r="ATE252" s="1"/>
      <c r="ATF252" s="1"/>
      <c r="ATG252" s="1"/>
      <c r="ATH252" s="1"/>
      <c r="ATI252" s="1"/>
      <c r="ATJ252" s="1"/>
      <c r="ATK252" s="1"/>
      <c r="ATL252" s="1"/>
      <c r="ATM252" s="1"/>
      <c r="ATN252" s="1"/>
      <c r="ATO252" s="1"/>
      <c r="ATP252" s="1"/>
      <c r="ATQ252" s="1"/>
      <c r="ATR252" s="1"/>
      <c r="ATS252" s="1"/>
      <c r="ATT252" s="1"/>
      <c r="ATU252" s="1"/>
      <c r="ATV252" s="1"/>
      <c r="ATW252" s="1"/>
      <c r="ATX252" s="1"/>
      <c r="ATY252" s="1"/>
      <c r="ATZ252" s="1"/>
      <c r="AUA252" s="1"/>
      <c r="AUB252" s="1"/>
      <c r="AUC252" s="1"/>
      <c r="AUD252" s="1"/>
      <c r="AUE252" s="1"/>
      <c r="AUF252" s="1"/>
      <c r="AUG252" s="1"/>
      <c r="AUH252" s="1"/>
      <c r="AUI252" s="1"/>
      <c r="AUJ252" s="1"/>
      <c r="AUK252" s="1"/>
    </row>
    <row r="253" spans="1:1233" s="519" customFormat="1" ht="14.25">
      <c r="A253" s="53"/>
      <c r="B253" s="97" t="str">
        <f>IF('Client Info'!$E$139="Yes",'Client Info'!$E$61,"N/A")</f>
        <v>N/A</v>
      </c>
      <c r="C253" s="62" t="str">
        <f>IF(B253="ISO 14001",'Client Info'!$B139,"N/A")</f>
        <v>N/A</v>
      </c>
      <c r="D253" s="181"/>
      <c r="E253" s="834">
        <f>'Effective Employees'!F239</f>
        <v>0</v>
      </c>
      <c r="F253" s="831"/>
      <c r="G253" s="835">
        <f>CA$363</f>
        <v>0</v>
      </c>
      <c r="H253" s="835">
        <f ca="1">(1/3)*CA363*T253*V253*X253*Z253</f>
        <v>0</v>
      </c>
      <c r="I253" s="835">
        <f ca="1">(2/3)*CA363*T253*V253*X253*Z253</f>
        <v>0</v>
      </c>
      <c r="J253" s="835" t="e">
        <f ca="1">CA364*T253*V253*X253*Z253/$AA$10</f>
        <v>#N/A</v>
      </c>
      <c r="K253" s="835">
        <f>IF($K$19="",0,CA364*T253*V253*X253*Z253/$AA$10)</f>
        <v>0</v>
      </c>
      <c r="L253" s="835">
        <f>IF($L$19="",0,CA364*T253*V253*X253*Z253/$AA$10)</f>
        <v>0</v>
      </c>
      <c r="M253" s="836" t="e">
        <f ca="1">IF($M$19="",0,CA364*T253*V253*X253*Z253/$AA$10)</f>
        <v>#N/A</v>
      </c>
      <c r="N253" s="837" t="e">
        <f ca="1">CA364*T253*V253*X253*Z253/$AA$10</f>
        <v>#N/A</v>
      </c>
      <c r="O253" s="838">
        <f ca="1">CA365*T253*V253*X253*Z253</f>
        <v>0</v>
      </c>
      <c r="P253" s="53"/>
      <c r="Q253" s="53"/>
      <c r="R253" s="67"/>
      <c r="S253" s="386">
        <f>1</f>
        <v>1</v>
      </c>
      <c r="T253" s="386">
        <f t="shared" si="162"/>
        <v>1</v>
      </c>
      <c r="U253" s="707">
        <f ca="1">'Adjustment Factors'!AP587</f>
        <v>0</v>
      </c>
      <c r="V253" s="208">
        <f t="shared" ca="1" si="163"/>
        <v>1</v>
      </c>
      <c r="W253" s="67">
        <f>-'Client Info'!$C$55/100</f>
        <v>0</v>
      </c>
      <c r="X253" s="67">
        <f t="shared" si="164"/>
        <v>1</v>
      </c>
      <c r="Y253" s="67">
        <f>IF(Overview!$C$14="Yes",1,0)</f>
        <v>0</v>
      </c>
      <c r="Z253" s="67">
        <f>IF(Y253=1,IF('Integrated Reduction'!$C$29="",1,('Integrated Reduction'!$C$29/100+1)),1)</f>
        <v>1</v>
      </c>
      <c r="AA253" s="67">
        <f>IF(Sampling!F261="Yes",1,0)</f>
        <v>0</v>
      </c>
      <c r="AB253" s="67">
        <f>IF(Sampling!L261="Yes",1,0)</f>
        <v>0</v>
      </c>
      <c r="AC253" s="67">
        <f>IF(Sampling!G261="Yes",1,0)</f>
        <v>0</v>
      </c>
      <c r="AD253" s="67">
        <f>IF(Sampling!H261="Yes",1,0)</f>
        <v>0</v>
      </c>
      <c r="AE253" s="67">
        <f>IF(Sampling!I261="Yes",1,0)</f>
        <v>0</v>
      </c>
      <c r="AF253" s="67">
        <f>IF(Sampling!J261="Yes",1,0)</f>
        <v>0</v>
      </c>
      <c r="AG253" s="708">
        <f>IF(Sampling!K261="Yes",1,0)</f>
        <v>0</v>
      </c>
      <c r="AH253" s="791">
        <f t="shared" ca="1" si="155"/>
        <v>0</v>
      </c>
      <c r="AI253" s="791">
        <f t="shared" ca="1" si="150"/>
        <v>0</v>
      </c>
      <c r="AJ253" s="791" t="e">
        <f t="shared" ca="1" si="14"/>
        <v>#N/A</v>
      </c>
      <c r="AK253" s="791">
        <f t="shared" si="166"/>
        <v>0</v>
      </c>
      <c r="AL253" s="791">
        <f t="shared" si="167"/>
        <v>0</v>
      </c>
      <c r="AM253" s="791" t="e">
        <f t="shared" ca="1" si="168"/>
        <v>#N/A</v>
      </c>
      <c r="AN253" s="791" t="e">
        <f t="shared" ca="1" si="169"/>
        <v>#N/A</v>
      </c>
      <c r="AO253" s="791">
        <f t="shared" ca="1" si="156"/>
        <v>0</v>
      </c>
      <c r="AP253" s="791">
        <f t="shared" ca="1" si="157"/>
        <v>0</v>
      </c>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c r="ADD253" s="1"/>
      <c r="ADE253" s="1"/>
      <c r="ADF253" s="1"/>
      <c r="ADG253" s="1"/>
      <c r="ADH253" s="1"/>
      <c r="ADI253" s="1"/>
      <c r="ADJ253" s="1"/>
      <c r="ADK253" s="1"/>
      <c r="ADL253" s="1"/>
      <c r="ADM253" s="1"/>
      <c r="ADN253" s="1"/>
      <c r="ADO253" s="1"/>
      <c r="ADP253" s="1"/>
      <c r="ADQ253" s="1"/>
      <c r="ADR253" s="1"/>
      <c r="ADS253" s="1"/>
      <c r="ADT253" s="1"/>
      <c r="ADU253" s="1"/>
      <c r="ADV253" s="1"/>
      <c r="ADW253" s="1"/>
      <c r="ADX253" s="1"/>
      <c r="ADY253" s="1"/>
      <c r="ADZ253" s="1"/>
      <c r="AEA253" s="1"/>
      <c r="AEB253" s="1"/>
      <c r="AEC253" s="1"/>
      <c r="AED253" s="1"/>
      <c r="AEE253" s="1"/>
      <c r="AEF253" s="1"/>
      <c r="AEG253" s="1"/>
      <c r="AEH253" s="1"/>
      <c r="AEI253" s="1"/>
      <c r="AEJ253" s="1"/>
      <c r="AEK253" s="1"/>
      <c r="AEL253" s="1"/>
      <c r="AEM253" s="1"/>
      <c r="AEN253" s="1"/>
      <c r="AEO253" s="1"/>
      <c r="AEP253" s="1"/>
      <c r="AEQ253" s="1"/>
      <c r="AER253" s="1"/>
      <c r="AES253" s="1"/>
      <c r="AET253" s="1"/>
      <c r="AEU253" s="1"/>
      <c r="AEV253" s="1"/>
      <c r="AEW253" s="1"/>
      <c r="AEX253" s="1"/>
      <c r="AEY253" s="1"/>
      <c r="AEZ253" s="1"/>
      <c r="AFA253" s="1"/>
      <c r="AFB253" s="1"/>
      <c r="AFC253" s="1"/>
      <c r="AFD253" s="1"/>
      <c r="AFE253" s="1"/>
      <c r="AFF253" s="1"/>
      <c r="AFG253" s="1"/>
      <c r="AFH253" s="1"/>
      <c r="AFI253" s="1"/>
      <c r="AFJ253" s="1"/>
      <c r="AFK253" s="1"/>
      <c r="AFL253" s="1"/>
      <c r="AFM253" s="1"/>
      <c r="AFN253" s="1"/>
      <c r="AFO253" s="1"/>
      <c r="AFP253" s="1"/>
      <c r="AFQ253" s="1"/>
      <c r="AFR253" s="1"/>
      <c r="AFS253" s="1"/>
      <c r="AFT253" s="1"/>
      <c r="AFU253" s="1"/>
      <c r="AFV253" s="1"/>
      <c r="AFW253" s="1"/>
      <c r="AFX253" s="1"/>
      <c r="AFY253" s="1"/>
      <c r="AFZ253" s="1"/>
      <c r="AGA253" s="1"/>
      <c r="AGB253" s="1"/>
      <c r="AGC253" s="1"/>
      <c r="AGD253" s="1"/>
      <c r="AGE253" s="1"/>
      <c r="AGF253" s="1"/>
      <c r="AGG253" s="1"/>
      <c r="AGH253" s="1"/>
      <c r="AGI253" s="1"/>
      <c r="AGJ253" s="1"/>
      <c r="AGK253" s="1"/>
      <c r="AGL253" s="1"/>
      <c r="AGM253" s="1"/>
      <c r="AGN253" s="1"/>
      <c r="AGO253" s="1"/>
      <c r="AGP253" s="1"/>
      <c r="AGQ253" s="1"/>
      <c r="AGR253" s="1"/>
      <c r="AGS253" s="1"/>
      <c r="AGT253" s="1"/>
      <c r="AGU253" s="1"/>
      <c r="AGV253" s="1"/>
      <c r="AGW253" s="1"/>
      <c r="AGX253" s="1"/>
      <c r="AGY253" s="1"/>
      <c r="AGZ253" s="1"/>
      <c r="AHA253" s="1"/>
      <c r="AHB253" s="1"/>
      <c r="AHC253" s="1"/>
      <c r="AHD253" s="1"/>
      <c r="AHE253" s="1"/>
      <c r="AHF253" s="1"/>
      <c r="AHG253" s="1"/>
      <c r="AHH253" s="1"/>
      <c r="AHI253" s="1"/>
      <c r="AHJ253" s="1"/>
      <c r="AHK253" s="1"/>
      <c r="AHL253" s="1"/>
      <c r="AHM253" s="1"/>
      <c r="AHN253" s="1"/>
      <c r="AHO253" s="1"/>
      <c r="AHP253" s="1"/>
      <c r="AHQ253" s="1"/>
      <c r="AHR253" s="1"/>
      <c r="AHS253" s="1"/>
      <c r="AHT253" s="1"/>
      <c r="AHU253" s="1"/>
      <c r="AHV253" s="1"/>
      <c r="AHW253" s="1"/>
      <c r="AHX253" s="1"/>
      <c r="AHY253" s="1"/>
      <c r="AHZ253" s="1"/>
      <c r="AIA253" s="1"/>
      <c r="AIB253" s="1"/>
      <c r="AIC253" s="1"/>
      <c r="AID253" s="1"/>
      <c r="AIE253" s="1"/>
      <c r="AIF253" s="1"/>
      <c r="AIG253" s="1"/>
      <c r="AIH253" s="1"/>
      <c r="AII253" s="1"/>
      <c r="AIJ253" s="1"/>
      <c r="AIK253" s="1"/>
      <c r="AIL253" s="1"/>
      <c r="AIM253" s="1"/>
      <c r="AIN253" s="1"/>
      <c r="AIO253" s="1"/>
      <c r="AIP253" s="1"/>
      <c r="AIQ253" s="1"/>
      <c r="AIR253" s="1"/>
      <c r="AIS253" s="1"/>
      <c r="AIT253" s="1"/>
      <c r="AIU253" s="1"/>
      <c r="AIV253" s="1"/>
      <c r="AIW253" s="1"/>
      <c r="AIX253" s="1"/>
      <c r="AIY253" s="1"/>
      <c r="AIZ253" s="1"/>
      <c r="AJA253" s="1"/>
      <c r="AJB253" s="1"/>
      <c r="AJC253" s="1"/>
      <c r="AJD253" s="1"/>
      <c r="AJE253" s="1"/>
      <c r="AJF253" s="1"/>
      <c r="AJG253" s="1"/>
      <c r="AJH253" s="1"/>
      <c r="AJI253" s="1"/>
      <c r="AJJ253" s="1"/>
      <c r="AJK253" s="1"/>
      <c r="AJL253" s="1"/>
      <c r="AJM253" s="1"/>
      <c r="AJN253" s="1"/>
      <c r="AJO253" s="1"/>
      <c r="AJP253" s="1"/>
      <c r="AJQ253" s="1"/>
      <c r="AJR253" s="1"/>
      <c r="AJS253" s="1"/>
      <c r="AJT253" s="1"/>
      <c r="AJU253" s="1"/>
      <c r="AJV253" s="1"/>
      <c r="AJW253" s="1"/>
      <c r="AJX253" s="1"/>
      <c r="AJY253" s="1"/>
      <c r="AJZ253" s="1"/>
      <c r="AKA253" s="1"/>
      <c r="AKB253" s="1"/>
      <c r="AKC253" s="1"/>
      <c r="AKD253" s="1"/>
      <c r="AKE253" s="1"/>
      <c r="AKF253" s="1"/>
      <c r="AKG253" s="1"/>
      <c r="AKH253" s="1"/>
      <c r="AKI253" s="1"/>
      <c r="AKJ253" s="1"/>
      <c r="AKK253" s="1"/>
      <c r="AKL253" s="1"/>
      <c r="AKM253" s="1"/>
      <c r="AKN253" s="1"/>
      <c r="AKO253" s="1"/>
      <c r="AKP253" s="1"/>
      <c r="AKQ253" s="1"/>
      <c r="AKR253" s="1"/>
      <c r="AKS253" s="1"/>
      <c r="AKT253" s="1"/>
      <c r="AKU253" s="1"/>
      <c r="AKV253" s="1"/>
      <c r="AKW253" s="1"/>
      <c r="AKX253" s="1"/>
      <c r="AKY253" s="1"/>
      <c r="AKZ253" s="1"/>
      <c r="ALA253" s="1"/>
      <c r="ALB253" s="1"/>
      <c r="ALC253" s="1"/>
      <c r="ALD253" s="1"/>
      <c r="ALE253" s="1"/>
      <c r="ALF253" s="1"/>
      <c r="ALG253" s="1"/>
      <c r="ALH253" s="1"/>
      <c r="ALI253" s="1"/>
      <c r="ALJ253" s="1"/>
      <c r="ALK253" s="1"/>
      <c r="ALL253" s="1"/>
      <c r="ALM253" s="1"/>
      <c r="ALN253" s="1"/>
      <c r="ALO253" s="1"/>
      <c r="ALP253" s="1"/>
      <c r="ALQ253" s="1"/>
      <c r="ALR253" s="1"/>
      <c r="ALS253" s="1"/>
      <c r="ALT253" s="1"/>
      <c r="ALU253" s="1"/>
      <c r="ALV253" s="1"/>
      <c r="ALW253" s="1"/>
      <c r="ALX253" s="1"/>
      <c r="ALY253" s="1"/>
      <c r="ALZ253" s="1"/>
      <c r="AMA253" s="1"/>
      <c r="AMB253" s="1"/>
      <c r="AMC253" s="1"/>
      <c r="AMD253" s="1"/>
      <c r="AME253" s="1"/>
      <c r="AMF253" s="1"/>
      <c r="AMG253" s="1"/>
      <c r="AMH253" s="1"/>
      <c r="AMI253" s="1"/>
      <c r="AMJ253" s="1"/>
      <c r="AMK253" s="1"/>
      <c r="AML253" s="1"/>
      <c r="AMM253" s="1"/>
      <c r="AMN253" s="1"/>
      <c r="AMO253" s="1"/>
      <c r="AMP253" s="1"/>
      <c r="AMQ253" s="1"/>
      <c r="AMR253" s="1"/>
      <c r="AMS253" s="1"/>
      <c r="AMT253" s="1"/>
      <c r="AMU253" s="1"/>
      <c r="AMV253" s="1"/>
      <c r="AMW253" s="1"/>
      <c r="AMX253" s="1"/>
      <c r="AMY253" s="1"/>
      <c r="AMZ253" s="1"/>
      <c r="ANA253" s="1"/>
      <c r="ANB253" s="1"/>
      <c r="ANC253" s="1"/>
      <c r="AND253" s="1"/>
      <c r="ANE253" s="1"/>
      <c r="ANF253" s="1"/>
      <c r="ANG253" s="1"/>
      <c r="ANH253" s="1"/>
      <c r="ANI253" s="1"/>
      <c r="ANJ253" s="1"/>
      <c r="ANK253" s="1"/>
      <c r="ANL253" s="1"/>
      <c r="ANM253" s="1"/>
      <c r="ANN253" s="1"/>
      <c r="ANO253" s="1"/>
      <c r="ANP253" s="1"/>
      <c r="ANQ253" s="1"/>
      <c r="ANR253" s="1"/>
      <c r="ANS253" s="1"/>
      <c r="ANT253" s="1"/>
      <c r="ANU253" s="1"/>
      <c r="ANV253" s="1"/>
      <c r="ANW253" s="1"/>
      <c r="ANX253" s="1"/>
      <c r="ANY253" s="1"/>
      <c r="ANZ253" s="1"/>
      <c r="AOA253" s="1"/>
      <c r="AOB253" s="1"/>
      <c r="AOC253" s="1"/>
      <c r="AOD253" s="1"/>
      <c r="AOE253" s="1"/>
      <c r="AOF253" s="1"/>
      <c r="AOG253" s="1"/>
      <c r="AOH253" s="1"/>
      <c r="AOI253" s="1"/>
      <c r="AOJ253" s="1"/>
      <c r="AOK253" s="1"/>
      <c r="AOL253" s="1"/>
      <c r="AOM253" s="1"/>
      <c r="AON253" s="1"/>
      <c r="AOO253" s="1"/>
      <c r="AOP253" s="1"/>
      <c r="AOQ253" s="1"/>
      <c r="AOR253" s="1"/>
      <c r="AOS253" s="1"/>
      <c r="AOT253" s="1"/>
      <c r="AOU253" s="1"/>
      <c r="AOV253" s="1"/>
      <c r="AOW253" s="1"/>
      <c r="AOX253" s="1"/>
      <c r="AOY253" s="1"/>
      <c r="AOZ253" s="1"/>
      <c r="APA253" s="1"/>
      <c r="APB253" s="1"/>
      <c r="APC253" s="1"/>
      <c r="APD253" s="1"/>
      <c r="APE253" s="1"/>
      <c r="APF253" s="1"/>
      <c r="APG253" s="1"/>
      <c r="APH253" s="1"/>
      <c r="API253" s="1"/>
      <c r="APJ253" s="1"/>
      <c r="APK253" s="1"/>
      <c r="APL253" s="1"/>
      <c r="APM253" s="1"/>
      <c r="APN253" s="1"/>
      <c r="APO253" s="1"/>
      <c r="APP253" s="1"/>
      <c r="APQ253" s="1"/>
      <c r="APR253" s="1"/>
      <c r="APS253" s="1"/>
      <c r="APT253" s="1"/>
      <c r="APU253" s="1"/>
      <c r="APV253" s="1"/>
      <c r="APW253" s="1"/>
      <c r="APX253" s="1"/>
      <c r="APY253" s="1"/>
      <c r="APZ253" s="1"/>
      <c r="AQA253" s="1"/>
      <c r="AQB253" s="1"/>
      <c r="AQC253" s="1"/>
      <c r="AQD253" s="1"/>
      <c r="AQE253" s="1"/>
      <c r="AQF253" s="1"/>
      <c r="AQG253" s="1"/>
      <c r="AQH253" s="1"/>
      <c r="AQI253" s="1"/>
      <c r="AQJ253" s="1"/>
      <c r="AQK253" s="1"/>
      <c r="AQL253" s="1"/>
      <c r="AQM253" s="1"/>
      <c r="AQN253" s="1"/>
      <c r="AQO253" s="1"/>
      <c r="AQP253" s="1"/>
      <c r="AQQ253" s="1"/>
      <c r="AQR253" s="1"/>
      <c r="AQS253" s="1"/>
      <c r="AQT253" s="1"/>
      <c r="AQU253" s="1"/>
      <c r="AQV253" s="1"/>
      <c r="AQW253" s="1"/>
      <c r="AQX253" s="1"/>
      <c r="AQY253" s="1"/>
      <c r="AQZ253" s="1"/>
      <c r="ARA253" s="1"/>
      <c r="ARB253" s="1"/>
      <c r="ARC253" s="1"/>
      <c r="ARD253" s="1"/>
      <c r="ARE253" s="1"/>
      <c r="ARF253" s="1"/>
      <c r="ARG253" s="1"/>
      <c r="ARH253" s="1"/>
      <c r="ARI253" s="1"/>
      <c r="ARJ253" s="1"/>
      <c r="ARK253" s="1"/>
      <c r="ARL253" s="1"/>
      <c r="ARM253" s="1"/>
      <c r="ARN253" s="1"/>
      <c r="ARO253" s="1"/>
      <c r="ARP253" s="1"/>
      <c r="ARQ253" s="1"/>
      <c r="ARR253" s="1"/>
      <c r="ARS253" s="1"/>
      <c r="ART253" s="1"/>
      <c r="ARU253" s="1"/>
      <c r="ARV253" s="1"/>
      <c r="ARW253" s="1"/>
      <c r="ARX253" s="1"/>
      <c r="ARY253" s="1"/>
      <c r="ARZ253" s="1"/>
      <c r="ASA253" s="1"/>
      <c r="ASB253" s="1"/>
      <c r="ASC253" s="1"/>
      <c r="ASD253" s="1"/>
      <c r="ASE253" s="1"/>
      <c r="ASF253" s="1"/>
      <c r="ASG253" s="1"/>
      <c r="ASH253" s="1"/>
      <c r="ASI253" s="1"/>
      <c r="ASJ253" s="1"/>
      <c r="ASK253" s="1"/>
      <c r="ASL253" s="1"/>
      <c r="ASM253" s="1"/>
      <c r="ASN253" s="1"/>
      <c r="ASO253" s="1"/>
      <c r="ASP253" s="1"/>
      <c r="ASQ253" s="1"/>
      <c r="ASR253" s="1"/>
      <c r="ASS253" s="1"/>
      <c r="AST253" s="1"/>
      <c r="ASU253" s="1"/>
      <c r="ASV253" s="1"/>
      <c r="ASW253" s="1"/>
      <c r="ASX253" s="1"/>
      <c r="ASY253" s="1"/>
      <c r="ASZ253" s="1"/>
      <c r="ATA253" s="1"/>
      <c r="ATB253" s="1"/>
      <c r="ATC253" s="1"/>
      <c r="ATD253" s="1"/>
      <c r="ATE253" s="1"/>
      <c r="ATF253" s="1"/>
      <c r="ATG253" s="1"/>
      <c r="ATH253" s="1"/>
      <c r="ATI253" s="1"/>
      <c r="ATJ253" s="1"/>
      <c r="ATK253" s="1"/>
      <c r="ATL253" s="1"/>
      <c r="ATM253" s="1"/>
      <c r="ATN253" s="1"/>
      <c r="ATO253" s="1"/>
      <c r="ATP253" s="1"/>
      <c r="ATQ253" s="1"/>
      <c r="ATR253" s="1"/>
      <c r="ATS253" s="1"/>
      <c r="ATT253" s="1"/>
      <c r="ATU253" s="1"/>
      <c r="ATV253" s="1"/>
      <c r="ATW253" s="1"/>
      <c r="ATX253" s="1"/>
      <c r="ATY253" s="1"/>
      <c r="ATZ253" s="1"/>
      <c r="AUA253" s="1"/>
      <c r="AUB253" s="1"/>
      <c r="AUC253" s="1"/>
      <c r="AUD253" s="1"/>
      <c r="AUE253" s="1"/>
      <c r="AUF253" s="1"/>
      <c r="AUG253" s="1"/>
      <c r="AUH253" s="1"/>
      <c r="AUI253" s="1"/>
      <c r="AUJ253" s="1"/>
      <c r="AUK253" s="1"/>
    </row>
    <row r="254" spans="1:1233" s="519" customFormat="1" ht="14.25">
      <c r="A254" s="53"/>
      <c r="B254" s="98" t="str">
        <f>IF('Client Info'!$F$139="Yes",'Client Info'!$F$61,"N/A")</f>
        <v>N/A</v>
      </c>
      <c r="C254" s="99" t="str">
        <f>IF(B254="ISO 45001",'Client Info'!$B139,"N/A")</f>
        <v>N/A</v>
      </c>
      <c r="D254" s="182"/>
      <c r="E254" s="839">
        <f>'Effective Employees'!F240</f>
        <v>0</v>
      </c>
      <c r="F254" s="831"/>
      <c r="G254" s="840">
        <f>CA$378</f>
        <v>0</v>
      </c>
      <c r="H254" s="840">
        <f ca="1">(1/3)*CA378*T254*V254*X254*Z254</f>
        <v>0</v>
      </c>
      <c r="I254" s="840">
        <f ca="1">(2/3)*CA378*T254*V254*X254*Z254</f>
        <v>0</v>
      </c>
      <c r="J254" s="840" t="e">
        <f ca="1">CA379*T254*V254*X254*Z254/$AA$10</f>
        <v>#N/A</v>
      </c>
      <c r="K254" s="840">
        <f>IF($K$19="",0,CA379*T254*V254*X254*Z254/$AA$10)</f>
        <v>0</v>
      </c>
      <c r="L254" s="840">
        <f>IF($L$19="",0,CA379*T254*V254*X254*Z254/$AA$10)</f>
        <v>0</v>
      </c>
      <c r="M254" s="841" t="e">
        <f ca="1">IF($M$19="",0,CA379*T254*V254*X254*Z254/$AA$10)</f>
        <v>#N/A</v>
      </c>
      <c r="N254" s="841" t="e">
        <f ca="1">CA379*T254*V254*X254*Z254/$AA$10</f>
        <v>#N/A</v>
      </c>
      <c r="O254" s="842">
        <f ca="1">CA380*T254*V254*X254*Z254</f>
        <v>0</v>
      </c>
      <c r="P254" s="53"/>
      <c r="Q254" s="53"/>
      <c r="R254" s="67"/>
      <c r="S254" s="709">
        <f>1</f>
        <v>1</v>
      </c>
      <c r="T254" s="709">
        <f t="shared" si="162"/>
        <v>1</v>
      </c>
      <c r="U254" s="710">
        <f ca="1">'Adjustment Factors'!BC587</f>
        <v>0</v>
      </c>
      <c r="V254" s="711">
        <f t="shared" ca="1" si="163"/>
        <v>1</v>
      </c>
      <c r="W254" s="712">
        <f>-'Client Info'!$C$55/100</f>
        <v>0</v>
      </c>
      <c r="X254" s="712">
        <f t="shared" si="164"/>
        <v>1</v>
      </c>
      <c r="Y254" s="712">
        <f>IF(Overview!$C$15="Yes",1,0)</f>
        <v>0</v>
      </c>
      <c r="Z254" s="712">
        <f>IF(Y254=1,IF('Integrated Reduction'!$C$29="",1,('Integrated Reduction'!$C$29/100+1)),1)</f>
        <v>1</v>
      </c>
      <c r="AA254" s="712">
        <f>IF(Sampling!F262="Yes",1,0)</f>
        <v>0</v>
      </c>
      <c r="AB254" s="712">
        <f>IF(Sampling!L262="Yes",1,0)</f>
        <v>0</v>
      </c>
      <c r="AC254" s="712">
        <f>IF(Sampling!G262="Yes",1,0)</f>
        <v>0</v>
      </c>
      <c r="AD254" s="712">
        <f>IF(Sampling!H262="Yes",1,0)</f>
        <v>0</v>
      </c>
      <c r="AE254" s="712">
        <f>IF(Sampling!I262="Yes",1,0)</f>
        <v>0</v>
      </c>
      <c r="AF254" s="712">
        <f>IF(Sampling!J262="Yes",1,0)</f>
        <v>0</v>
      </c>
      <c r="AG254" s="713">
        <f>IF(Sampling!K262="Yes",1,0)</f>
        <v>0</v>
      </c>
      <c r="AH254" s="792">
        <f t="shared" ca="1" si="155"/>
        <v>0</v>
      </c>
      <c r="AI254" s="792">
        <f t="shared" ca="1" si="150"/>
        <v>0</v>
      </c>
      <c r="AJ254" s="792" t="e">
        <f t="shared" ca="1" si="14"/>
        <v>#N/A</v>
      </c>
      <c r="AK254" s="792">
        <f t="shared" si="166"/>
        <v>0</v>
      </c>
      <c r="AL254" s="792">
        <f t="shared" si="167"/>
        <v>0</v>
      </c>
      <c r="AM254" s="792" t="e">
        <f t="shared" ca="1" si="168"/>
        <v>#N/A</v>
      </c>
      <c r="AN254" s="792" t="e">
        <f t="shared" ca="1" si="169"/>
        <v>#N/A</v>
      </c>
      <c r="AO254" s="792">
        <f t="shared" ca="1" si="156"/>
        <v>0</v>
      </c>
      <c r="AP254" s="792">
        <f t="shared" ca="1" si="157"/>
        <v>0</v>
      </c>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c r="ADD254" s="1"/>
      <c r="ADE254" s="1"/>
      <c r="ADF254" s="1"/>
      <c r="ADG254" s="1"/>
      <c r="ADH254" s="1"/>
      <c r="ADI254" s="1"/>
      <c r="ADJ254" s="1"/>
      <c r="ADK254" s="1"/>
      <c r="ADL254" s="1"/>
      <c r="ADM254" s="1"/>
      <c r="ADN254" s="1"/>
      <c r="ADO254" s="1"/>
      <c r="ADP254" s="1"/>
      <c r="ADQ254" s="1"/>
      <c r="ADR254" s="1"/>
      <c r="ADS254" s="1"/>
      <c r="ADT254" s="1"/>
      <c r="ADU254" s="1"/>
      <c r="ADV254" s="1"/>
      <c r="ADW254" s="1"/>
      <c r="ADX254" s="1"/>
      <c r="ADY254" s="1"/>
      <c r="ADZ254" s="1"/>
      <c r="AEA254" s="1"/>
      <c r="AEB254" s="1"/>
      <c r="AEC254" s="1"/>
      <c r="AED254" s="1"/>
      <c r="AEE254" s="1"/>
      <c r="AEF254" s="1"/>
      <c r="AEG254" s="1"/>
      <c r="AEH254" s="1"/>
      <c r="AEI254" s="1"/>
      <c r="AEJ254" s="1"/>
      <c r="AEK254" s="1"/>
      <c r="AEL254" s="1"/>
      <c r="AEM254" s="1"/>
      <c r="AEN254" s="1"/>
      <c r="AEO254" s="1"/>
      <c r="AEP254" s="1"/>
      <c r="AEQ254" s="1"/>
      <c r="AER254" s="1"/>
      <c r="AES254" s="1"/>
      <c r="AET254" s="1"/>
      <c r="AEU254" s="1"/>
      <c r="AEV254" s="1"/>
      <c r="AEW254" s="1"/>
      <c r="AEX254" s="1"/>
      <c r="AEY254" s="1"/>
      <c r="AEZ254" s="1"/>
      <c r="AFA254" s="1"/>
      <c r="AFB254" s="1"/>
      <c r="AFC254" s="1"/>
      <c r="AFD254" s="1"/>
      <c r="AFE254" s="1"/>
      <c r="AFF254" s="1"/>
      <c r="AFG254" s="1"/>
      <c r="AFH254" s="1"/>
      <c r="AFI254" s="1"/>
      <c r="AFJ254" s="1"/>
      <c r="AFK254" s="1"/>
      <c r="AFL254" s="1"/>
      <c r="AFM254" s="1"/>
      <c r="AFN254" s="1"/>
      <c r="AFO254" s="1"/>
      <c r="AFP254" s="1"/>
      <c r="AFQ254" s="1"/>
      <c r="AFR254" s="1"/>
      <c r="AFS254" s="1"/>
      <c r="AFT254" s="1"/>
      <c r="AFU254" s="1"/>
      <c r="AFV254" s="1"/>
      <c r="AFW254" s="1"/>
      <c r="AFX254" s="1"/>
      <c r="AFY254" s="1"/>
      <c r="AFZ254" s="1"/>
      <c r="AGA254" s="1"/>
      <c r="AGB254" s="1"/>
      <c r="AGC254" s="1"/>
      <c r="AGD254" s="1"/>
      <c r="AGE254" s="1"/>
      <c r="AGF254" s="1"/>
      <c r="AGG254" s="1"/>
      <c r="AGH254" s="1"/>
      <c r="AGI254" s="1"/>
      <c r="AGJ254" s="1"/>
      <c r="AGK254" s="1"/>
      <c r="AGL254" s="1"/>
      <c r="AGM254" s="1"/>
      <c r="AGN254" s="1"/>
      <c r="AGO254" s="1"/>
      <c r="AGP254" s="1"/>
      <c r="AGQ254" s="1"/>
      <c r="AGR254" s="1"/>
      <c r="AGS254" s="1"/>
      <c r="AGT254" s="1"/>
      <c r="AGU254" s="1"/>
      <c r="AGV254" s="1"/>
      <c r="AGW254" s="1"/>
      <c r="AGX254" s="1"/>
      <c r="AGY254" s="1"/>
      <c r="AGZ254" s="1"/>
      <c r="AHA254" s="1"/>
      <c r="AHB254" s="1"/>
      <c r="AHC254" s="1"/>
      <c r="AHD254" s="1"/>
      <c r="AHE254" s="1"/>
      <c r="AHF254" s="1"/>
      <c r="AHG254" s="1"/>
      <c r="AHH254" s="1"/>
      <c r="AHI254" s="1"/>
      <c r="AHJ254" s="1"/>
      <c r="AHK254" s="1"/>
      <c r="AHL254" s="1"/>
      <c r="AHM254" s="1"/>
      <c r="AHN254" s="1"/>
      <c r="AHO254" s="1"/>
      <c r="AHP254" s="1"/>
      <c r="AHQ254" s="1"/>
      <c r="AHR254" s="1"/>
      <c r="AHS254" s="1"/>
      <c r="AHT254" s="1"/>
      <c r="AHU254" s="1"/>
      <c r="AHV254" s="1"/>
      <c r="AHW254" s="1"/>
      <c r="AHX254" s="1"/>
      <c r="AHY254" s="1"/>
      <c r="AHZ254" s="1"/>
      <c r="AIA254" s="1"/>
      <c r="AIB254" s="1"/>
      <c r="AIC254" s="1"/>
      <c r="AID254" s="1"/>
      <c r="AIE254" s="1"/>
      <c r="AIF254" s="1"/>
      <c r="AIG254" s="1"/>
      <c r="AIH254" s="1"/>
      <c r="AII254" s="1"/>
      <c r="AIJ254" s="1"/>
      <c r="AIK254" s="1"/>
      <c r="AIL254" s="1"/>
      <c r="AIM254" s="1"/>
      <c r="AIN254" s="1"/>
      <c r="AIO254" s="1"/>
      <c r="AIP254" s="1"/>
      <c r="AIQ254" s="1"/>
      <c r="AIR254" s="1"/>
      <c r="AIS254" s="1"/>
      <c r="AIT254" s="1"/>
      <c r="AIU254" s="1"/>
      <c r="AIV254" s="1"/>
      <c r="AIW254" s="1"/>
      <c r="AIX254" s="1"/>
      <c r="AIY254" s="1"/>
      <c r="AIZ254" s="1"/>
      <c r="AJA254" s="1"/>
      <c r="AJB254" s="1"/>
      <c r="AJC254" s="1"/>
      <c r="AJD254" s="1"/>
      <c r="AJE254" s="1"/>
      <c r="AJF254" s="1"/>
      <c r="AJG254" s="1"/>
      <c r="AJH254" s="1"/>
      <c r="AJI254" s="1"/>
      <c r="AJJ254" s="1"/>
      <c r="AJK254" s="1"/>
      <c r="AJL254" s="1"/>
      <c r="AJM254" s="1"/>
      <c r="AJN254" s="1"/>
      <c r="AJO254" s="1"/>
      <c r="AJP254" s="1"/>
      <c r="AJQ254" s="1"/>
      <c r="AJR254" s="1"/>
      <c r="AJS254" s="1"/>
      <c r="AJT254" s="1"/>
      <c r="AJU254" s="1"/>
      <c r="AJV254" s="1"/>
      <c r="AJW254" s="1"/>
      <c r="AJX254" s="1"/>
      <c r="AJY254" s="1"/>
      <c r="AJZ254" s="1"/>
      <c r="AKA254" s="1"/>
      <c r="AKB254" s="1"/>
      <c r="AKC254" s="1"/>
      <c r="AKD254" s="1"/>
      <c r="AKE254" s="1"/>
      <c r="AKF254" s="1"/>
      <c r="AKG254" s="1"/>
      <c r="AKH254" s="1"/>
      <c r="AKI254" s="1"/>
      <c r="AKJ254" s="1"/>
      <c r="AKK254" s="1"/>
      <c r="AKL254" s="1"/>
      <c r="AKM254" s="1"/>
      <c r="AKN254" s="1"/>
      <c r="AKO254" s="1"/>
      <c r="AKP254" s="1"/>
      <c r="AKQ254" s="1"/>
      <c r="AKR254" s="1"/>
      <c r="AKS254" s="1"/>
      <c r="AKT254" s="1"/>
      <c r="AKU254" s="1"/>
      <c r="AKV254" s="1"/>
      <c r="AKW254" s="1"/>
      <c r="AKX254" s="1"/>
      <c r="AKY254" s="1"/>
      <c r="AKZ254" s="1"/>
      <c r="ALA254" s="1"/>
      <c r="ALB254" s="1"/>
      <c r="ALC254" s="1"/>
      <c r="ALD254" s="1"/>
      <c r="ALE254" s="1"/>
      <c r="ALF254" s="1"/>
      <c r="ALG254" s="1"/>
      <c r="ALH254" s="1"/>
      <c r="ALI254" s="1"/>
      <c r="ALJ254" s="1"/>
      <c r="ALK254" s="1"/>
      <c r="ALL254" s="1"/>
      <c r="ALM254" s="1"/>
      <c r="ALN254" s="1"/>
      <c r="ALO254" s="1"/>
      <c r="ALP254" s="1"/>
      <c r="ALQ254" s="1"/>
      <c r="ALR254" s="1"/>
      <c r="ALS254" s="1"/>
      <c r="ALT254" s="1"/>
      <c r="ALU254" s="1"/>
      <c r="ALV254" s="1"/>
      <c r="ALW254" s="1"/>
      <c r="ALX254" s="1"/>
      <c r="ALY254" s="1"/>
      <c r="ALZ254" s="1"/>
      <c r="AMA254" s="1"/>
      <c r="AMB254" s="1"/>
      <c r="AMC254" s="1"/>
      <c r="AMD254" s="1"/>
      <c r="AME254" s="1"/>
      <c r="AMF254" s="1"/>
      <c r="AMG254" s="1"/>
      <c r="AMH254" s="1"/>
      <c r="AMI254" s="1"/>
      <c r="AMJ254" s="1"/>
      <c r="AMK254" s="1"/>
      <c r="AML254" s="1"/>
      <c r="AMM254" s="1"/>
      <c r="AMN254" s="1"/>
      <c r="AMO254" s="1"/>
      <c r="AMP254" s="1"/>
      <c r="AMQ254" s="1"/>
      <c r="AMR254" s="1"/>
      <c r="AMS254" s="1"/>
      <c r="AMT254" s="1"/>
      <c r="AMU254" s="1"/>
      <c r="AMV254" s="1"/>
      <c r="AMW254" s="1"/>
      <c r="AMX254" s="1"/>
      <c r="AMY254" s="1"/>
      <c r="AMZ254" s="1"/>
      <c r="ANA254" s="1"/>
      <c r="ANB254" s="1"/>
      <c r="ANC254" s="1"/>
      <c r="AND254" s="1"/>
      <c r="ANE254" s="1"/>
      <c r="ANF254" s="1"/>
      <c r="ANG254" s="1"/>
      <c r="ANH254" s="1"/>
      <c r="ANI254" s="1"/>
      <c r="ANJ254" s="1"/>
      <c r="ANK254" s="1"/>
      <c r="ANL254" s="1"/>
      <c r="ANM254" s="1"/>
      <c r="ANN254" s="1"/>
      <c r="ANO254" s="1"/>
      <c r="ANP254" s="1"/>
      <c r="ANQ254" s="1"/>
      <c r="ANR254" s="1"/>
      <c r="ANS254" s="1"/>
      <c r="ANT254" s="1"/>
      <c r="ANU254" s="1"/>
      <c r="ANV254" s="1"/>
      <c r="ANW254" s="1"/>
      <c r="ANX254" s="1"/>
      <c r="ANY254" s="1"/>
      <c r="ANZ254" s="1"/>
      <c r="AOA254" s="1"/>
      <c r="AOB254" s="1"/>
      <c r="AOC254" s="1"/>
      <c r="AOD254" s="1"/>
      <c r="AOE254" s="1"/>
      <c r="AOF254" s="1"/>
      <c r="AOG254" s="1"/>
      <c r="AOH254" s="1"/>
      <c r="AOI254" s="1"/>
      <c r="AOJ254" s="1"/>
      <c r="AOK254" s="1"/>
      <c r="AOL254" s="1"/>
      <c r="AOM254" s="1"/>
      <c r="AON254" s="1"/>
      <c r="AOO254" s="1"/>
      <c r="AOP254" s="1"/>
      <c r="AOQ254" s="1"/>
      <c r="AOR254" s="1"/>
      <c r="AOS254" s="1"/>
      <c r="AOT254" s="1"/>
      <c r="AOU254" s="1"/>
      <c r="AOV254" s="1"/>
      <c r="AOW254" s="1"/>
      <c r="AOX254" s="1"/>
      <c r="AOY254" s="1"/>
      <c r="AOZ254" s="1"/>
      <c r="APA254" s="1"/>
      <c r="APB254" s="1"/>
      <c r="APC254" s="1"/>
      <c r="APD254" s="1"/>
      <c r="APE254" s="1"/>
      <c r="APF254" s="1"/>
      <c r="APG254" s="1"/>
      <c r="APH254" s="1"/>
      <c r="API254" s="1"/>
      <c r="APJ254" s="1"/>
      <c r="APK254" s="1"/>
      <c r="APL254" s="1"/>
      <c r="APM254" s="1"/>
      <c r="APN254" s="1"/>
      <c r="APO254" s="1"/>
      <c r="APP254" s="1"/>
      <c r="APQ254" s="1"/>
      <c r="APR254" s="1"/>
      <c r="APS254" s="1"/>
      <c r="APT254" s="1"/>
      <c r="APU254" s="1"/>
      <c r="APV254" s="1"/>
      <c r="APW254" s="1"/>
      <c r="APX254" s="1"/>
      <c r="APY254" s="1"/>
      <c r="APZ254" s="1"/>
      <c r="AQA254" s="1"/>
      <c r="AQB254" s="1"/>
      <c r="AQC254" s="1"/>
      <c r="AQD254" s="1"/>
      <c r="AQE254" s="1"/>
      <c r="AQF254" s="1"/>
      <c r="AQG254" s="1"/>
      <c r="AQH254" s="1"/>
      <c r="AQI254" s="1"/>
      <c r="AQJ254" s="1"/>
      <c r="AQK254" s="1"/>
      <c r="AQL254" s="1"/>
      <c r="AQM254" s="1"/>
      <c r="AQN254" s="1"/>
      <c r="AQO254" s="1"/>
      <c r="AQP254" s="1"/>
      <c r="AQQ254" s="1"/>
      <c r="AQR254" s="1"/>
      <c r="AQS254" s="1"/>
      <c r="AQT254" s="1"/>
      <c r="AQU254" s="1"/>
      <c r="AQV254" s="1"/>
      <c r="AQW254" s="1"/>
      <c r="AQX254" s="1"/>
      <c r="AQY254" s="1"/>
      <c r="AQZ254" s="1"/>
      <c r="ARA254" s="1"/>
      <c r="ARB254" s="1"/>
      <c r="ARC254" s="1"/>
      <c r="ARD254" s="1"/>
      <c r="ARE254" s="1"/>
      <c r="ARF254" s="1"/>
      <c r="ARG254" s="1"/>
      <c r="ARH254" s="1"/>
      <c r="ARI254" s="1"/>
      <c r="ARJ254" s="1"/>
      <c r="ARK254" s="1"/>
      <c r="ARL254" s="1"/>
      <c r="ARM254" s="1"/>
      <c r="ARN254" s="1"/>
      <c r="ARO254" s="1"/>
      <c r="ARP254" s="1"/>
      <c r="ARQ254" s="1"/>
      <c r="ARR254" s="1"/>
      <c r="ARS254" s="1"/>
      <c r="ART254" s="1"/>
      <c r="ARU254" s="1"/>
      <c r="ARV254" s="1"/>
      <c r="ARW254" s="1"/>
      <c r="ARX254" s="1"/>
      <c r="ARY254" s="1"/>
      <c r="ARZ254" s="1"/>
      <c r="ASA254" s="1"/>
      <c r="ASB254" s="1"/>
      <c r="ASC254" s="1"/>
      <c r="ASD254" s="1"/>
      <c r="ASE254" s="1"/>
      <c r="ASF254" s="1"/>
      <c r="ASG254" s="1"/>
      <c r="ASH254" s="1"/>
      <c r="ASI254" s="1"/>
      <c r="ASJ254" s="1"/>
      <c r="ASK254" s="1"/>
      <c r="ASL254" s="1"/>
      <c r="ASM254" s="1"/>
      <c r="ASN254" s="1"/>
      <c r="ASO254" s="1"/>
      <c r="ASP254" s="1"/>
      <c r="ASQ254" s="1"/>
      <c r="ASR254" s="1"/>
      <c r="ASS254" s="1"/>
      <c r="AST254" s="1"/>
      <c r="ASU254" s="1"/>
      <c r="ASV254" s="1"/>
      <c r="ASW254" s="1"/>
      <c r="ASX254" s="1"/>
      <c r="ASY254" s="1"/>
      <c r="ASZ254" s="1"/>
      <c r="ATA254" s="1"/>
      <c r="ATB254" s="1"/>
      <c r="ATC254" s="1"/>
      <c r="ATD254" s="1"/>
      <c r="ATE254" s="1"/>
      <c r="ATF254" s="1"/>
      <c r="ATG254" s="1"/>
      <c r="ATH254" s="1"/>
      <c r="ATI254" s="1"/>
      <c r="ATJ254" s="1"/>
      <c r="ATK254" s="1"/>
      <c r="ATL254" s="1"/>
      <c r="ATM254" s="1"/>
      <c r="ATN254" s="1"/>
      <c r="ATO254" s="1"/>
      <c r="ATP254" s="1"/>
      <c r="ATQ254" s="1"/>
      <c r="ATR254" s="1"/>
      <c r="ATS254" s="1"/>
      <c r="ATT254" s="1"/>
      <c r="ATU254" s="1"/>
      <c r="ATV254" s="1"/>
      <c r="ATW254" s="1"/>
      <c r="ATX254" s="1"/>
      <c r="ATY254" s="1"/>
      <c r="ATZ254" s="1"/>
      <c r="AUA254" s="1"/>
      <c r="AUB254" s="1"/>
      <c r="AUC254" s="1"/>
      <c r="AUD254" s="1"/>
      <c r="AUE254" s="1"/>
      <c r="AUF254" s="1"/>
      <c r="AUG254" s="1"/>
      <c r="AUH254" s="1"/>
      <c r="AUI254" s="1"/>
      <c r="AUJ254" s="1"/>
      <c r="AUK254" s="1"/>
    </row>
    <row r="255" spans="1:1233" s="519" customFormat="1" ht="14.25">
      <c r="A255" s="53"/>
      <c r="B255" s="95" t="str">
        <f>IF('Client Info'!$D$140="Yes",'Client Info'!$D$61,"N/A")</f>
        <v>N/A</v>
      </c>
      <c r="C255" s="96" t="str">
        <f>IF(B255="ISO 9001",'Client Info'!$B140,"N/A")</f>
        <v>N/A</v>
      </c>
      <c r="D255" s="180"/>
      <c r="E255" s="843">
        <f>'Effective Employees'!F241</f>
        <v>0</v>
      </c>
      <c r="F255" s="831"/>
      <c r="G255" s="832">
        <f>CB$345</f>
        <v>0</v>
      </c>
      <c r="H255" s="832">
        <f ca="1">(1/3)*CB345*T255*V255*X255*Z255</f>
        <v>0</v>
      </c>
      <c r="I255" s="832">
        <f ca="1">(2/3)*CB345*T255*V255*X255*Z255</f>
        <v>0</v>
      </c>
      <c r="J255" s="832" t="e">
        <f ca="1">CB346*T255*V255*X255*Z255/$AA$10</f>
        <v>#N/A</v>
      </c>
      <c r="K255" s="832">
        <f>IF($K$19="",0,CB346*T255*V255*X255*Z255/$AA$10)</f>
        <v>0</v>
      </c>
      <c r="L255" s="832">
        <f>IF($L$19="",0,CB346*T255*V255*X255*Z255/$AA$10)</f>
        <v>0</v>
      </c>
      <c r="M255" s="833" t="e">
        <f ca="1">IF($M$19="",0,CB346*T255*V255*X255*Z255/$AA$10)</f>
        <v>#N/A</v>
      </c>
      <c r="N255" s="844" t="e">
        <f ca="1">CB346*T255*V255*X255*Z255/$AA$10</f>
        <v>#N/A</v>
      </c>
      <c r="O255" s="436">
        <f ca="1">CB347*T255*V255*X255*Z255</f>
        <v>0</v>
      </c>
      <c r="P255" s="53"/>
      <c r="Q255" s="53"/>
      <c r="R255" s="67"/>
      <c r="S255" s="702">
        <f>1</f>
        <v>1</v>
      </c>
      <c r="T255" s="702">
        <f t="shared" si="162"/>
        <v>1</v>
      </c>
      <c r="U255" s="703">
        <f ca="1">'Adjustment Factors'!AA588</f>
        <v>0</v>
      </c>
      <c r="V255" s="704">
        <f t="shared" ca="1" si="163"/>
        <v>1</v>
      </c>
      <c r="W255" s="705">
        <f>-'Client Info'!$C$55/100</f>
        <v>0</v>
      </c>
      <c r="X255" s="705">
        <f t="shared" si="164"/>
        <v>1</v>
      </c>
      <c r="Y255" s="705">
        <f>IF(Overview!$C$13="Yes",1,0)</f>
        <v>0</v>
      </c>
      <c r="Z255" s="705">
        <f>IF(Y255=1,IF('Integrated Reduction'!$C$29="",1,('Integrated Reduction'!$C$29/100+1)),1)</f>
        <v>1</v>
      </c>
      <c r="AA255" s="705">
        <f>IF(Sampling!F263="Yes",1,0)</f>
        <v>0</v>
      </c>
      <c r="AB255" s="705">
        <f>IF(Sampling!L263="Yes",1,0)</f>
        <v>0</v>
      </c>
      <c r="AC255" s="705">
        <f>IF(Sampling!G263="Yes",1,0)</f>
        <v>0</v>
      </c>
      <c r="AD255" s="705">
        <f>IF(Sampling!H263="Yes",1,0)</f>
        <v>0</v>
      </c>
      <c r="AE255" s="705">
        <f>IF(Sampling!I263="Yes",1,0)</f>
        <v>0</v>
      </c>
      <c r="AF255" s="705">
        <f>IF(Sampling!J263="Yes",1,0)</f>
        <v>0</v>
      </c>
      <c r="AG255" s="706">
        <f>IF(Sampling!K263="Yes",1,0)</f>
        <v>0</v>
      </c>
      <c r="AH255" s="790">
        <f t="shared" ca="1" si="155"/>
        <v>0</v>
      </c>
      <c r="AI255" s="790">
        <f t="shared" ca="1" si="150"/>
        <v>0</v>
      </c>
      <c r="AJ255" s="790" t="e">
        <f t="shared" ca="1" si="14"/>
        <v>#N/A</v>
      </c>
      <c r="AK255" s="790">
        <f t="shared" si="166"/>
        <v>0</v>
      </c>
      <c r="AL255" s="790">
        <f t="shared" si="167"/>
        <v>0</v>
      </c>
      <c r="AM255" s="790" t="e">
        <f t="shared" ca="1" si="168"/>
        <v>#N/A</v>
      </c>
      <c r="AN255" s="790" t="e">
        <f t="shared" ca="1" si="169"/>
        <v>#N/A</v>
      </c>
      <c r="AO255" s="790">
        <f t="shared" ca="1" si="156"/>
        <v>0</v>
      </c>
      <c r="AP255" s="790">
        <f t="shared" ca="1" si="157"/>
        <v>0</v>
      </c>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c r="ADD255" s="1"/>
      <c r="ADE255" s="1"/>
      <c r="ADF255" s="1"/>
      <c r="ADG255" s="1"/>
      <c r="ADH255" s="1"/>
      <c r="ADI255" s="1"/>
      <c r="ADJ255" s="1"/>
      <c r="ADK255" s="1"/>
      <c r="ADL255" s="1"/>
      <c r="ADM255" s="1"/>
      <c r="ADN255" s="1"/>
      <c r="ADO255" s="1"/>
      <c r="ADP255" s="1"/>
      <c r="ADQ255" s="1"/>
      <c r="ADR255" s="1"/>
      <c r="ADS255" s="1"/>
      <c r="ADT255" s="1"/>
      <c r="ADU255" s="1"/>
      <c r="ADV255" s="1"/>
      <c r="ADW255" s="1"/>
      <c r="ADX255" s="1"/>
      <c r="ADY255" s="1"/>
      <c r="ADZ255" s="1"/>
      <c r="AEA255" s="1"/>
      <c r="AEB255" s="1"/>
      <c r="AEC255" s="1"/>
      <c r="AED255" s="1"/>
      <c r="AEE255" s="1"/>
      <c r="AEF255" s="1"/>
      <c r="AEG255" s="1"/>
      <c r="AEH255" s="1"/>
      <c r="AEI255" s="1"/>
      <c r="AEJ255" s="1"/>
      <c r="AEK255" s="1"/>
      <c r="AEL255" s="1"/>
      <c r="AEM255" s="1"/>
      <c r="AEN255" s="1"/>
      <c r="AEO255" s="1"/>
      <c r="AEP255" s="1"/>
      <c r="AEQ255" s="1"/>
      <c r="AER255" s="1"/>
      <c r="AES255" s="1"/>
      <c r="AET255" s="1"/>
      <c r="AEU255" s="1"/>
      <c r="AEV255" s="1"/>
      <c r="AEW255" s="1"/>
      <c r="AEX255" s="1"/>
      <c r="AEY255" s="1"/>
      <c r="AEZ255" s="1"/>
      <c r="AFA255" s="1"/>
      <c r="AFB255" s="1"/>
      <c r="AFC255" s="1"/>
      <c r="AFD255" s="1"/>
      <c r="AFE255" s="1"/>
      <c r="AFF255" s="1"/>
      <c r="AFG255" s="1"/>
      <c r="AFH255" s="1"/>
      <c r="AFI255" s="1"/>
      <c r="AFJ255" s="1"/>
      <c r="AFK255" s="1"/>
      <c r="AFL255" s="1"/>
      <c r="AFM255" s="1"/>
      <c r="AFN255" s="1"/>
      <c r="AFO255" s="1"/>
      <c r="AFP255" s="1"/>
      <c r="AFQ255" s="1"/>
      <c r="AFR255" s="1"/>
      <c r="AFS255" s="1"/>
      <c r="AFT255" s="1"/>
      <c r="AFU255" s="1"/>
      <c r="AFV255" s="1"/>
      <c r="AFW255" s="1"/>
      <c r="AFX255" s="1"/>
      <c r="AFY255" s="1"/>
      <c r="AFZ255" s="1"/>
      <c r="AGA255" s="1"/>
      <c r="AGB255" s="1"/>
      <c r="AGC255" s="1"/>
      <c r="AGD255" s="1"/>
      <c r="AGE255" s="1"/>
      <c r="AGF255" s="1"/>
      <c r="AGG255" s="1"/>
      <c r="AGH255" s="1"/>
      <c r="AGI255" s="1"/>
      <c r="AGJ255" s="1"/>
      <c r="AGK255" s="1"/>
      <c r="AGL255" s="1"/>
      <c r="AGM255" s="1"/>
      <c r="AGN255" s="1"/>
      <c r="AGO255" s="1"/>
      <c r="AGP255" s="1"/>
      <c r="AGQ255" s="1"/>
      <c r="AGR255" s="1"/>
      <c r="AGS255" s="1"/>
      <c r="AGT255" s="1"/>
      <c r="AGU255" s="1"/>
      <c r="AGV255" s="1"/>
      <c r="AGW255" s="1"/>
      <c r="AGX255" s="1"/>
      <c r="AGY255" s="1"/>
      <c r="AGZ255" s="1"/>
      <c r="AHA255" s="1"/>
      <c r="AHB255" s="1"/>
      <c r="AHC255" s="1"/>
      <c r="AHD255" s="1"/>
      <c r="AHE255" s="1"/>
      <c r="AHF255" s="1"/>
      <c r="AHG255" s="1"/>
      <c r="AHH255" s="1"/>
      <c r="AHI255" s="1"/>
      <c r="AHJ255" s="1"/>
      <c r="AHK255" s="1"/>
      <c r="AHL255" s="1"/>
      <c r="AHM255" s="1"/>
      <c r="AHN255" s="1"/>
      <c r="AHO255" s="1"/>
      <c r="AHP255" s="1"/>
      <c r="AHQ255" s="1"/>
      <c r="AHR255" s="1"/>
      <c r="AHS255" s="1"/>
      <c r="AHT255" s="1"/>
      <c r="AHU255" s="1"/>
      <c r="AHV255" s="1"/>
      <c r="AHW255" s="1"/>
      <c r="AHX255" s="1"/>
      <c r="AHY255" s="1"/>
      <c r="AHZ255" s="1"/>
      <c r="AIA255" s="1"/>
      <c r="AIB255" s="1"/>
      <c r="AIC255" s="1"/>
      <c r="AID255" s="1"/>
      <c r="AIE255" s="1"/>
      <c r="AIF255" s="1"/>
      <c r="AIG255" s="1"/>
      <c r="AIH255" s="1"/>
      <c r="AII255" s="1"/>
      <c r="AIJ255" s="1"/>
      <c r="AIK255" s="1"/>
      <c r="AIL255" s="1"/>
      <c r="AIM255" s="1"/>
      <c r="AIN255" s="1"/>
      <c r="AIO255" s="1"/>
      <c r="AIP255" s="1"/>
      <c r="AIQ255" s="1"/>
      <c r="AIR255" s="1"/>
      <c r="AIS255" s="1"/>
      <c r="AIT255" s="1"/>
      <c r="AIU255" s="1"/>
      <c r="AIV255" s="1"/>
      <c r="AIW255" s="1"/>
      <c r="AIX255" s="1"/>
      <c r="AIY255" s="1"/>
      <c r="AIZ255" s="1"/>
      <c r="AJA255" s="1"/>
      <c r="AJB255" s="1"/>
      <c r="AJC255" s="1"/>
      <c r="AJD255" s="1"/>
      <c r="AJE255" s="1"/>
      <c r="AJF255" s="1"/>
      <c r="AJG255" s="1"/>
      <c r="AJH255" s="1"/>
      <c r="AJI255" s="1"/>
      <c r="AJJ255" s="1"/>
      <c r="AJK255" s="1"/>
      <c r="AJL255" s="1"/>
      <c r="AJM255" s="1"/>
      <c r="AJN255" s="1"/>
      <c r="AJO255" s="1"/>
      <c r="AJP255" s="1"/>
      <c r="AJQ255" s="1"/>
      <c r="AJR255" s="1"/>
      <c r="AJS255" s="1"/>
      <c r="AJT255" s="1"/>
      <c r="AJU255" s="1"/>
      <c r="AJV255" s="1"/>
      <c r="AJW255" s="1"/>
      <c r="AJX255" s="1"/>
      <c r="AJY255" s="1"/>
      <c r="AJZ255" s="1"/>
      <c r="AKA255" s="1"/>
      <c r="AKB255" s="1"/>
      <c r="AKC255" s="1"/>
      <c r="AKD255" s="1"/>
      <c r="AKE255" s="1"/>
      <c r="AKF255" s="1"/>
      <c r="AKG255" s="1"/>
      <c r="AKH255" s="1"/>
      <c r="AKI255" s="1"/>
      <c r="AKJ255" s="1"/>
      <c r="AKK255" s="1"/>
      <c r="AKL255" s="1"/>
      <c r="AKM255" s="1"/>
      <c r="AKN255" s="1"/>
      <c r="AKO255" s="1"/>
      <c r="AKP255" s="1"/>
      <c r="AKQ255" s="1"/>
      <c r="AKR255" s="1"/>
      <c r="AKS255" s="1"/>
      <c r="AKT255" s="1"/>
      <c r="AKU255" s="1"/>
      <c r="AKV255" s="1"/>
      <c r="AKW255" s="1"/>
      <c r="AKX255" s="1"/>
      <c r="AKY255" s="1"/>
      <c r="AKZ255" s="1"/>
      <c r="ALA255" s="1"/>
      <c r="ALB255" s="1"/>
      <c r="ALC255" s="1"/>
      <c r="ALD255" s="1"/>
      <c r="ALE255" s="1"/>
      <c r="ALF255" s="1"/>
      <c r="ALG255" s="1"/>
      <c r="ALH255" s="1"/>
      <c r="ALI255" s="1"/>
      <c r="ALJ255" s="1"/>
      <c r="ALK255" s="1"/>
      <c r="ALL255" s="1"/>
      <c r="ALM255" s="1"/>
      <c r="ALN255" s="1"/>
      <c r="ALO255" s="1"/>
      <c r="ALP255" s="1"/>
      <c r="ALQ255" s="1"/>
      <c r="ALR255" s="1"/>
      <c r="ALS255" s="1"/>
      <c r="ALT255" s="1"/>
      <c r="ALU255" s="1"/>
      <c r="ALV255" s="1"/>
      <c r="ALW255" s="1"/>
      <c r="ALX255" s="1"/>
      <c r="ALY255" s="1"/>
      <c r="ALZ255" s="1"/>
      <c r="AMA255" s="1"/>
      <c r="AMB255" s="1"/>
      <c r="AMC255" s="1"/>
      <c r="AMD255" s="1"/>
      <c r="AME255" s="1"/>
      <c r="AMF255" s="1"/>
      <c r="AMG255" s="1"/>
      <c r="AMH255" s="1"/>
      <c r="AMI255" s="1"/>
      <c r="AMJ255" s="1"/>
      <c r="AMK255" s="1"/>
      <c r="AML255" s="1"/>
      <c r="AMM255" s="1"/>
      <c r="AMN255" s="1"/>
      <c r="AMO255" s="1"/>
      <c r="AMP255" s="1"/>
      <c r="AMQ255" s="1"/>
      <c r="AMR255" s="1"/>
      <c r="AMS255" s="1"/>
      <c r="AMT255" s="1"/>
      <c r="AMU255" s="1"/>
      <c r="AMV255" s="1"/>
      <c r="AMW255" s="1"/>
      <c r="AMX255" s="1"/>
      <c r="AMY255" s="1"/>
      <c r="AMZ255" s="1"/>
      <c r="ANA255" s="1"/>
      <c r="ANB255" s="1"/>
      <c r="ANC255" s="1"/>
      <c r="AND255" s="1"/>
      <c r="ANE255" s="1"/>
      <c r="ANF255" s="1"/>
      <c r="ANG255" s="1"/>
      <c r="ANH255" s="1"/>
      <c r="ANI255" s="1"/>
      <c r="ANJ255" s="1"/>
      <c r="ANK255" s="1"/>
      <c r="ANL255" s="1"/>
      <c r="ANM255" s="1"/>
      <c r="ANN255" s="1"/>
      <c r="ANO255" s="1"/>
      <c r="ANP255" s="1"/>
      <c r="ANQ255" s="1"/>
      <c r="ANR255" s="1"/>
      <c r="ANS255" s="1"/>
      <c r="ANT255" s="1"/>
      <c r="ANU255" s="1"/>
      <c r="ANV255" s="1"/>
      <c r="ANW255" s="1"/>
      <c r="ANX255" s="1"/>
      <c r="ANY255" s="1"/>
      <c r="ANZ255" s="1"/>
      <c r="AOA255" s="1"/>
      <c r="AOB255" s="1"/>
      <c r="AOC255" s="1"/>
      <c r="AOD255" s="1"/>
      <c r="AOE255" s="1"/>
      <c r="AOF255" s="1"/>
      <c r="AOG255" s="1"/>
      <c r="AOH255" s="1"/>
      <c r="AOI255" s="1"/>
      <c r="AOJ255" s="1"/>
      <c r="AOK255" s="1"/>
      <c r="AOL255" s="1"/>
      <c r="AOM255" s="1"/>
      <c r="AON255" s="1"/>
      <c r="AOO255" s="1"/>
      <c r="AOP255" s="1"/>
      <c r="AOQ255" s="1"/>
      <c r="AOR255" s="1"/>
      <c r="AOS255" s="1"/>
      <c r="AOT255" s="1"/>
      <c r="AOU255" s="1"/>
      <c r="AOV255" s="1"/>
      <c r="AOW255" s="1"/>
      <c r="AOX255" s="1"/>
      <c r="AOY255" s="1"/>
      <c r="AOZ255" s="1"/>
      <c r="APA255" s="1"/>
      <c r="APB255" s="1"/>
      <c r="APC255" s="1"/>
      <c r="APD255" s="1"/>
      <c r="APE255" s="1"/>
      <c r="APF255" s="1"/>
      <c r="APG255" s="1"/>
      <c r="APH255" s="1"/>
      <c r="API255" s="1"/>
      <c r="APJ255" s="1"/>
      <c r="APK255" s="1"/>
      <c r="APL255" s="1"/>
      <c r="APM255" s="1"/>
      <c r="APN255" s="1"/>
      <c r="APO255" s="1"/>
      <c r="APP255" s="1"/>
      <c r="APQ255" s="1"/>
      <c r="APR255" s="1"/>
      <c r="APS255" s="1"/>
      <c r="APT255" s="1"/>
      <c r="APU255" s="1"/>
      <c r="APV255" s="1"/>
      <c r="APW255" s="1"/>
      <c r="APX255" s="1"/>
      <c r="APY255" s="1"/>
      <c r="APZ255" s="1"/>
      <c r="AQA255" s="1"/>
      <c r="AQB255" s="1"/>
      <c r="AQC255" s="1"/>
      <c r="AQD255" s="1"/>
      <c r="AQE255" s="1"/>
      <c r="AQF255" s="1"/>
      <c r="AQG255" s="1"/>
      <c r="AQH255" s="1"/>
      <c r="AQI255" s="1"/>
      <c r="AQJ255" s="1"/>
      <c r="AQK255" s="1"/>
      <c r="AQL255" s="1"/>
      <c r="AQM255" s="1"/>
      <c r="AQN255" s="1"/>
      <c r="AQO255" s="1"/>
      <c r="AQP255" s="1"/>
      <c r="AQQ255" s="1"/>
      <c r="AQR255" s="1"/>
      <c r="AQS255" s="1"/>
      <c r="AQT255" s="1"/>
      <c r="AQU255" s="1"/>
      <c r="AQV255" s="1"/>
      <c r="AQW255" s="1"/>
      <c r="AQX255" s="1"/>
      <c r="AQY255" s="1"/>
      <c r="AQZ255" s="1"/>
      <c r="ARA255" s="1"/>
      <c r="ARB255" s="1"/>
      <c r="ARC255" s="1"/>
      <c r="ARD255" s="1"/>
      <c r="ARE255" s="1"/>
      <c r="ARF255" s="1"/>
      <c r="ARG255" s="1"/>
      <c r="ARH255" s="1"/>
      <c r="ARI255" s="1"/>
      <c r="ARJ255" s="1"/>
      <c r="ARK255" s="1"/>
      <c r="ARL255" s="1"/>
      <c r="ARM255" s="1"/>
      <c r="ARN255" s="1"/>
      <c r="ARO255" s="1"/>
      <c r="ARP255" s="1"/>
      <c r="ARQ255" s="1"/>
      <c r="ARR255" s="1"/>
      <c r="ARS255" s="1"/>
      <c r="ART255" s="1"/>
      <c r="ARU255" s="1"/>
      <c r="ARV255" s="1"/>
      <c r="ARW255" s="1"/>
      <c r="ARX255" s="1"/>
      <c r="ARY255" s="1"/>
      <c r="ARZ255" s="1"/>
      <c r="ASA255" s="1"/>
      <c r="ASB255" s="1"/>
      <c r="ASC255" s="1"/>
      <c r="ASD255" s="1"/>
      <c r="ASE255" s="1"/>
      <c r="ASF255" s="1"/>
      <c r="ASG255" s="1"/>
      <c r="ASH255" s="1"/>
      <c r="ASI255" s="1"/>
      <c r="ASJ255" s="1"/>
      <c r="ASK255" s="1"/>
      <c r="ASL255" s="1"/>
      <c r="ASM255" s="1"/>
      <c r="ASN255" s="1"/>
      <c r="ASO255" s="1"/>
      <c r="ASP255" s="1"/>
      <c r="ASQ255" s="1"/>
      <c r="ASR255" s="1"/>
      <c r="ASS255" s="1"/>
      <c r="AST255" s="1"/>
      <c r="ASU255" s="1"/>
      <c r="ASV255" s="1"/>
      <c r="ASW255" s="1"/>
      <c r="ASX255" s="1"/>
      <c r="ASY255" s="1"/>
      <c r="ASZ255" s="1"/>
      <c r="ATA255" s="1"/>
      <c r="ATB255" s="1"/>
      <c r="ATC255" s="1"/>
      <c r="ATD255" s="1"/>
      <c r="ATE255" s="1"/>
      <c r="ATF255" s="1"/>
      <c r="ATG255" s="1"/>
      <c r="ATH255" s="1"/>
      <c r="ATI255" s="1"/>
      <c r="ATJ255" s="1"/>
      <c r="ATK255" s="1"/>
      <c r="ATL255" s="1"/>
      <c r="ATM255" s="1"/>
      <c r="ATN255" s="1"/>
      <c r="ATO255" s="1"/>
      <c r="ATP255" s="1"/>
      <c r="ATQ255" s="1"/>
      <c r="ATR255" s="1"/>
      <c r="ATS255" s="1"/>
      <c r="ATT255" s="1"/>
      <c r="ATU255" s="1"/>
      <c r="ATV255" s="1"/>
      <c r="ATW255" s="1"/>
      <c r="ATX255" s="1"/>
      <c r="ATY255" s="1"/>
      <c r="ATZ255" s="1"/>
      <c r="AUA255" s="1"/>
      <c r="AUB255" s="1"/>
      <c r="AUC255" s="1"/>
      <c r="AUD255" s="1"/>
      <c r="AUE255" s="1"/>
      <c r="AUF255" s="1"/>
      <c r="AUG255" s="1"/>
      <c r="AUH255" s="1"/>
      <c r="AUI255" s="1"/>
      <c r="AUJ255" s="1"/>
      <c r="AUK255" s="1"/>
    </row>
    <row r="256" spans="1:1233" s="519" customFormat="1" ht="14.25">
      <c r="A256" s="53"/>
      <c r="B256" s="97" t="str">
        <f>IF('Client Info'!$E$140="Yes",'Client Info'!$E$61,"N/A")</f>
        <v>N/A</v>
      </c>
      <c r="C256" s="62" t="str">
        <f>IF(B256="ISO 14001",'Client Info'!$B140,"N/A")</f>
        <v>N/A</v>
      </c>
      <c r="D256" s="181"/>
      <c r="E256" s="834">
        <f>'Effective Employees'!F242</f>
        <v>0</v>
      </c>
      <c r="F256" s="831"/>
      <c r="G256" s="835">
        <f>CB$363</f>
        <v>0</v>
      </c>
      <c r="H256" s="835">
        <f ca="1">(1/3)*CB363*T256*V256*X256*Z256</f>
        <v>0</v>
      </c>
      <c r="I256" s="835">
        <f ca="1">(2/3)*CB363*T256*V256*X256*Z256</f>
        <v>0</v>
      </c>
      <c r="J256" s="835" t="e">
        <f ca="1">CB364*T256*V256*X256*Z256/$AA$10</f>
        <v>#N/A</v>
      </c>
      <c r="K256" s="835">
        <f>IF($K$19="",0,CB364*T256*V256*X256*Z256/$AA$10)</f>
        <v>0</v>
      </c>
      <c r="L256" s="835">
        <f>IF($L$19="",0,CB364*T256*V256*X256*Z256/$AA$10)</f>
        <v>0</v>
      </c>
      <c r="M256" s="836" t="e">
        <f ca="1">IF($M$19="",0,CB364*T256*V256*X256*Z256/$AA$10)</f>
        <v>#N/A</v>
      </c>
      <c r="N256" s="837" t="e">
        <f ca="1">CB364*T256*V256*X256*Z256/$AA$10</f>
        <v>#N/A</v>
      </c>
      <c r="O256" s="838">
        <f ca="1">CB365*T256*V256*X256*Z256</f>
        <v>0</v>
      </c>
      <c r="P256" s="53"/>
      <c r="Q256" s="53"/>
      <c r="R256" s="67"/>
      <c r="S256" s="386">
        <f>1</f>
        <v>1</v>
      </c>
      <c r="T256" s="386">
        <f t="shared" si="162"/>
        <v>1</v>
      </c>
      <c r="U256" s="707">
        <f ca="1">'Adjustment Factors'!AP588</f>
        <v>0</v>
      </c>
      <c r="V256" s="208">
        <f t="shared" ca="1" si="163"/>
        <v>1</v>
      </c>
      <c r="W256" s="67">
        <f>-'Client Info'!$C$55/100</f>
        <v>0</v>
      </c>
      <c r="X256" s="67">
        <f t="shared" si="164"/>
        <v>1</v>
      </c>
      <c r="Y256" s="67">
        <f>IF(Overview!$C$14="Yes",1,0)</f>
        <v>0</v>
      </c>
      <c r="Z256" s="67">
        <f>IF(Y256=1,IF('Integrated Reduction'!$C$29="",1,('Integrated Reduction'!$C$29/100+1)),1)</f>
        <v>1</v>
      </c>
      <c r="AA256" s="67">
        <f>IF(Sampling!F264="Yes",1,0)</f>
        <v>0</v>
      </c>
      <c r="AB256" s="67">
        <f>IF(Sampling!L264="Yes",1,0)</f>
        <v>0</v>
      </c>
      <c r="AC256" s="67">
        <f>IF(Sampling!G264="Yes",1,0)</f>
        <v>0</v>
      </c>
      <c r="AD256" s="67">
        <f>IF(Sampling!H264="Yes",1,0)</f>
        <v>0</v>
      </c>
      <c r="AE256" s="67">
        <f>IF(Sampling!I264="Yes",1,0)</f>
        <v>0</v>
      </c>
      <c r="AF256" s="67">
        <f>IF(Sampling!J264="Yes",1,0)</f>
        <v>0</v>
      </c>
      <c r="AG256" s="708">
        <f>IF(Sampling!K264="Yes",1,0)</f>
        <v>0</v>
      </c>
      <c r="AH256" s="791">
        <f t="shared" ca="1" si="155"/>
        <v>0</v>
      </c>
      <c r="AI256" s="791">
        <f t="shared" ca="1" si="150"/>
        <v>0</v>
      </c>
      <c r="AJ256" s="791" t="e">
        <f t="shared" ca="1" si="14"/>
        <v>#N/A</v>
      </c>
      <c r="AK256" s="791">
        <f t="shared" si="166"/>
        <v>0</v>
      </c>
      <c r="AL256" s="791">
        <f t="shared" si="167"/>
        <v>0</v>
      </c>
      <c r="AM256" s="791" t="e">
        <f t="shared" ca="1" si="168"/>
        <v>#N/A</v>
      </c>
      <c r="AN256" s="791" t="e">
        <f t="shared" ca="1" si="169"/>
        <v>#N/A</v>
      </c>
      <c r="AO256" s="791">
        <f t="shared" ca="1" si="156"/>
        <v>0</v>
      </c>
      <c r="AP256" s="791">
        <f t="shared" ca="1" si="157"/>
        <v>0</v>
      </c>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c r="ADD256" s="1"/>
      <c r="ADE256" s="1"/>
      <c r="ADF256" s="1"/>
      <c r="ADG256" s="1"/>
      <c r="ADH256" s="1"/>
      <c r="ADI256" s="1"/>
      <c r="ADJ256" s="1"/>
      <c r="ADK256" s="1"/>
      <c r="ADL256" s="1"/>
      <c r="ADM256" s="1"/>
      <c r="ADN256" s="1"/>
      <c r="ADO256" s="1"/>
      <c r="ADP256" s="1"/>
      <c r="ADQ256" s="1"/>
      <c r="ADR256" s="1"/>
      <c r="ADS256" s="1"/>
      <c r="ADT256" s="1"/>
      <c r="ADU256" s="1"/>
      <c r="ADV256" s="1"/>
      <c r="ADW256" s="1"/>
      <c r="ADX256" s="1"/>
      <c r="ADY256" s="1"/>
      <c r="ADZ256" s="1"/>
      <c r="AEA256" s="1"/>
      <c r="AEB256" s="1"/>
      <c r="AEC256" s="1"/>
      <c r="AED256" s="1"/>
      <c r="AEE256" s="1"/>
      <c r="AEF256" s="1"/>
      <c r="AEG256" s="1"/>
      <c r="AEH256" s="1"/>
      <c r="AEI256" s="1"/>
      <c r="AEJ256" s="1"/>
      <c r="AEK256" s="1"/>
      <c r="AEL256" s="1"/>
      <c r="AEM256" s="1"/>
      <c r="AEN256" s="1"/>
      <c r="AEO256" s="1"/>
      <c r="AEP256" s="1"/>
      <c r="AEQ256" s="1"/>
      <c r="AER256" s="1"/>
      <c r="AES256" s="1"/>
      <c r="AET256" s="1"/>
      <c r="AEU256" s="1"/>
      <c r="AEV256" s="1"/>
      <c r="AEW256" s="1"/>
      <c r="AEX256" s="1"/>
      <c r="AEY256" s="1"/>
      <c r="AEZ256" s="1"/>
      <c r="AFA256" s="1"/>
      <c r="AFB256" s="1"/>
      <c r="AFC256" s="1"/>
      <c r="AFD256" s="1"/>
      <c r="AFE256" s="1"/>
      <c r="AFF256" s="1"/>
      <c r="AFG256" s="1"/>
      <c r="AFH256" s="1"/>
      <c r="AFI256" s="1"/>
      <c r="AFJ256" s="1"/>
      <c r="AFK256" s="1"/>
      <c r="AFL256" s="1"/>
      <c r="AFM256" s="1"/>
      <c r="AFN256" s="1"/>
      <c r="AFO256" s="1"/>
      <c r="AFP256" s="1"/>
      <c r="AFQ256" s="1"/>
      <c r="AFR256" s="1"/>
      <c r="AFS256" s="1"/>
      <c r="AFT256" s="1"/>
      <c r="AFU256" s="1"/>
      <c r="AFV256" s="1"/>
      <c r="AFW256" s="1"/>
      <c r="AFX256" s="1"/>
      <c r="AFY256" s="1"/>
      <c r="AFZ256" s="1"/>
      <c r="AGA256" s="1"/>
      <c r="AGB256" s="1"/>
      <c r="AGC256" s="1"/>
      <c r="AGD256" s="1"/>
      <c r="AGE256" s="1"/>
      <c r="AGF256" s="1"/>
      <c r="AGG256" s="1"/>
      <c r="AGH256" s="1"/>
      <c r="AGI256" s="1"/>
      <c r="AGJ256" s="1"/>
      <c r="AGK256" s="1"/>
      <c r="AGL256" s="1"/>
      <c r="AGM256" s="1"/>
      <c r="AGN256" s="1"/>
      <c r="AGO256" s="1"/>
      <c r="AGP256" s="1"/>
      <c r="AGQ256" s="1"/>
      <c r="AGR256" s="1"/>
      <c r="AGS256" s="1"/>
      <c r="AGT256" s="1"/>
      <c r="AGU256" s="1"/>
      <c r="AGV256" s="1"/>
      <c r="AGW256" s="1"/>
      <c r="AGX256" s="1"/>
      <c r="AGY256" s="1"/>
      <c r="AGZ256" s="1"/>
      <c r="AHA256" s="1"/>
      <c r="AHB256" s="1"/>
      <c r="AHC256" s="1"/>
      <c r="AHD256" s="1"/>
      <c r="AHE256" s="1"/>
      <c r="AHF256" s="1"/>
      <c r="AHG256" s="1"/>
      <c r="AHH256" s="1"/>
      <c r="AHI256" s="1"/>
      <c r="AHJ256" s="1"/>
      <c r="AHK256" s="1"/>
      <c r="AHL256" s="1"/>
      <c r="AHM256" s="1"/>
      <c r="AHN256" s="1"/>
      <c r="AHO256" s="1"/>
      <c r="AHP256" s="1"/>
      <c r="AHQ256" s="1"/>
      <c r="AHR256" s="1"/>
      <c r="AHS256" s="1"/>
      <c r="AHT256" s="1"/>
      <c r="AHU256" s="1"/>
      <c r="AHV256" s="1"/>
      <c r="AHW256" s="1"/>
      <c r="AHX256" s="1"/>
      <c r="AHY256" s="1"/>
      <c r="AHZ256" s="1"/>
      <c r="AIA256" s="1"/>
      <c r="AIB256" s="1"/>
      <c r="AIC256" s="1"/>
      <c r="AID256" s="1"/>
      <c r="AIE256" s="1"/>
      <c r="AIF256" s="1"/>
      <c r="AIG256" s="1"/>
      <c r="AIH256" s="1"/>
      <c r="AII256" s="1"/>
      <c r="AIJ256" s="1"/>
      <c r="AIK256" s="1"/>
      <c r="AIL256" s="1"/>
      <c r="AIM256" s="1"/>
      <c r="AIN256" s="1"/>
      <c r="AIO256" s="1"/>
      <c r="AIP256" s="1"/>
      <c r="AIQ256" s="1"/>
      <c r="AIR256" s="1"/>
      <c r="AIS256" s="1"/>
      <c r="AIT256" s="1"/>
      <c r="AIU256" s="1"/>
      <c r="AIV256" s="1"/>
      <c r="AIW256" s="1"/>
      <c r="AIX256" s="1"/>
      <c r="AIY256" s="1"/>
      <c r="AIZ256" s="1"/>
      <c r="AJA256" s="1"/>
      <c r="AJB256" s="1"/>
      <c r="AJC256" s="1"/>
      <c r="AJD256" s="1"/>
      <c r="AJE256" s="1"/>
      <c r="AJF256" s="1"/>
      <c r="AJG256" s="1"/>
      <c r="AJH256" s="1"/>
      <c r="AJI256" s="1"/>
      <c r="AJJ256" s="1"/>
      <c r="AJK256" s="1"/>
      <c r="AJL256" s="1"/>
      <c r="AJM256" s="1"/>
      <c r="AJN256" s="1"/>
      <c r="AJO256" s="1"/>
      <c r="AJP256" s="1"/>
      <c r="AJQ256" s="1"/>
      <c r="AJR256" s="1"/>
      <c r="AJS256" s="1"/>
      <c r="AJT256" s="1"/>
      <c r="AJU256" s="1"/>
      <c r="AJV256" s="1"/>
      <c r="AJW256" s="1"/>
      <c r="AJX256" s="1"/>
      <c r="AJY256" s="1"/>
      <c r="AJZ256" s="1"/>
      <c r="AKA256" s="1"/>
      <c r="AKB256" s="1"/>
      <c r="AKC256" s="1"/>
      <c r="AKD256" s="1"/>
      <c r="AKE256" s="1"/>
      <c r="AKF256" s="1"/>
      <c r="AKG256" s="1"/>
      <c r="AKH256" s="1"/>
      <c r="AKI256" s="1"/>
      <c r="AKJ256" s="1"/>
      <c r="AKK256" s="1"/>
      <c r="AKL256" s="1"/>
      <c r="AKM256" s="1"/>
      <c r="AKN256" s="1"/>
      <c r="AKO256" s="1"/>
      <c r="AKP256" s="1"/>
      <c r="AKQ256" s="1"/>
      <c r="AKR256" s="1"/>
      <c r="AKS256" s="1"/>
      <c r="AKT256" s="1"/>
      <c r="AKU256" s="1"/>
      <c r="AKV256" s="1"/>
      <c r="AKW256" s="1"/>
      <c r="AKX256" s="1"/>
      <c r="AKY256" s="1"/>
      <c r="AKZ256" s="1"/>
      <c r="ALA256" s="1"/>
      <c r="ALB256" s="1"/>
      <c r="ALC256" s="1"/>
      <c r="ALD256" s="1"/>
      <c r="ALE256" s="1"/>
      <c r="ALF256" s="1"/>
      <c r="ALG256" s="1"/>
      <c r="ALH256" s="1"/>
      <c r="ALI256" s="1"/>
      <c r="ALJ256" s="1"/>
      <c r="ALK256" s="1"/>
      <c r="ALL256" s="1"/>
      <c r="ALM256" s="1"/>
      <c r="ALN256" s="1"/>
      <c r="ALO256" s="1"/>
      <c r="ALP256" s="1"/>
      <c r="ALQ256" s="1"/>
      <c r="ALR256" s="1"/>
      <c r="ALS256" s="1"/>
      <c r="ALT256" s="1"/>
      <c r="ALU256" s="1"/>
      <c r="ALV256" s="1"/>
      <c r="ALW256" s="1"/>
      <c r="ALX256" s="1"/>
      <c r="ALY256" s="1"/>
      <c r="ALZ256" s="1"/>
      <c r="AMA256" s="1"/>
      <c r="AMB256" s="1"/>
      <c r="AMC256" s="1"/>
      <c r="AMD256" s="1"/>
      <c r="AME256" s="1"/>
      <c r="AMF256" s="1"/>
      <c r="AMG256" s="1"/>
      <c r="AMH256" s="1"/>
      <c r="AMI256" s="1"/>
      <c r="AMJ256" s="1"/>
      <c r="AMK256" s="1"/>
      <c r="AML256" s="1"/>
      <c r="AMM256" s="1"/>
      <c r="AMN256" s="1"/>
      <c r="AMO256" s="1"/>
      <c r="AMP256" s="1"/>
      <c r="AMQ256" s="1"/>
      <c r="AMR256" s="1"/>
      <c r="AMS256" s="1"/>
      <c r="AMT256" s="1"/>
      <c r="AMU256" s="1"/>
      <c r="AMV256" s="1"/>
      <c r="AMW256" s="1"/>
      <c r="AMX256" s="1"/>
      <c r="AMY256" s="1"/>
      <c r="AMZ256" s="1"/>
      <c r="ANA256" s="1"/>
      <c r="ANB256" s="1"/>
      <c r="ANC256" s="1"/>
      <c r="AND256" s="1"/>
      <c r="ANE256" s="1"/>
      <c r="ANF256" s="1"/>
      <c r="ANG256" s="1"/>
      <c r="ANH256" s="1"/>
      <c r="ANI256" s="1"/>
      <c r="ANJ256" s="1"/>
      <c r="ANK256" s="1"/>
      <c r="ANL256" s="1"/>
      <c r="ANM256" s="1"/>
      <c r="ANN256" s="1"/>
      <c r="ANO256" s="1"/>
      <c r="ANP256" s="1"/>
      <c r="ANQ256" s="1"/>
      <c r="ANR256" s="1"/>
      <c r="ANS256" s="1"/>
      <c r="ANT256" s="1"/>
      <c r="ANU256" s="1"/>
      <c r="ANV256" s="1"/>
      <c r="ANW256" s="1"/>
      <c r="ANX256" s="1"/>
      <c r="ANY256" s="1"/>
      <c r="ANZ256" s="1"/>
      <c r="AOA256" s="1"/>
      <c r="AOB256" s="1"/>
      <c r="AOC256" s="1"/>
      <c r="AOD256" s="1"/>
      <c r="AOE256" s="1"/>
      <c r="AOF256" s="1"/>
      <c r="AOG256" s="1"/>
      <c r="AOH256" s="1"/>
      <c r="AOI256" s="1"/>
      <c r="AOJ256" s="1"/>
      <c r="AOK256" s="1"/>
      <c r="AOL256" s="1"/>
      <c r="AOM256" s="1"/>
      <c r="AON256" s="1"/>
      <c r="AOO256" s="1"/>
      <c r="AOP256" s="1"/>
      <c r="AOQ256" s="1"/>
      <c r="AOR256" s="1"/>
      <c r="AOS256" s="1"/>
      <c r="AOT256" s="1"/>
      <c r="AOU256" s="1"/>
      <c r="AOV256" s="1"/>
      <c r="AOW256" s="1"/>
      <c r="AOX256" s="1"/>
      <c r="AOY256" s="1"/>
      <c r="AOZ256" s="1"/>
      <c r="APA256" s="1"/>
      <c r="APB256" s="1"/>
      <c r="APC256" s="1"/>
      <c r="APD256" s="1"/>
      <c r="APE256" s="1"/>
      <c r="APF256" s="1"/>
      <c r="APG256" s="1"/>
      <c r="APH256" s="1"/>
      <c r="API256" s="1"/>
      <c r="APJ256" s="1"/>
      <c r="APK256" s="1"/>
      <c r="APL256" s="1"/>
      <c r="APM256" s="1"/>
      <c r="APN256" s="1"/>
      <c r="APO256" s="1"/>
      <c r="APP256" s="1"/>
      <c r="APQ256" s="1"/>
      <c r="APR256" s="1"/>
      <c r="APS256" s="1"/>
      <c r="APT256" s="1"/>
      <c r="APU256" s="1"/>
      <c r="APV256" s="1"/>
      <c r="APW256" s="1"/>
      <c r="APX256" s="1"/>
      <c r="APY256" s="1"/>
      <c r="APZ256" s="1"/>
      <c r="AQA256" s="1"/>
      <c r="AQB256" s="1"/>
      <c r="AQC256" s="1"/>
      <c r="AQD256" s="1"/>
      <c r="AQE256" s="1"/>
      <c r="AQF256" s="1"/>
      <c r="AQG256" s="1"/>
      <c r="AQH256" s="1"/>
      <c r="AQI256" s="1"/>
      <c r="AQJ256" s="1"/>
      <c r="AQK256" s="1"/>
      <c r="AQL256" s="1"/>
      <c r="AQM256" s="1"/>
      <c r="AQN256" s="1"/>
      <c r="AQO256" s="1"/>
      <c r="AQP256" s="1"/>
      <c r="AQQ256" s="1"/>
      <c r="AQR256" s="1"/>
      <c r="AQS256" s="1"/>
      <c r="AQT256" s="1"/>
      <c r="AQU256" s="1"/>
      <c r="AQV256" s="1"/>
      <c r="AQW256" s="1"/>
      <c r="AQX256" s="1"/>
      <c r="AQY256" s="1"/>
      <c r="AQZ256" s="1"/>
      <c r="ARA256" s="1"/>
      <c r="ARB256" s="1"/>
      <c r="ARC256" s="1"/>
      <c r="ARD256" s="1"/>
      <c r="ARE256" s="1"/>
      <c r="ARF256" s="1"/>
      <c r="ARG256" s="1"/>
      <c r="ARH256" s="1"/>
      <c r="ARI256" s="1"/>
      <c r="ARJ256" s="1"/>
      <c r="ARK256" s="1"/>
      <c r="ARL256" s="1"/>
      <c r="ARM256" s="1"/>
      <c r="ARN256" s="1"/>
      <c r="ARO256" s="1"/>
      <c r="ARP256" s="1"/>
      <c r="ARQ256" s="1"/>
      <c r="ARR256" s="1"/>
      <c r="ARS256" s="1"/>
      <c r="ART256" s="1"/>
      <c r="ARU256" s="1"/>
      <c r="ARV256" s="1"/>
      <c r="ARW256" s="1"/>
      <c r="ARX256" s="1"/>
      <c r="ARY256" s="1"/>
      <c r="ARZ256" s="1"/>
      <c r="ASA256" s="1"/>
      <c r="ASB256" s="1"/>
      <c r="ASC256" s="1"/>
      <c r="ASD256" s="1"/>
      <c r="ASE256" s="1"/>
      <c r="ASF256" s="1"/>
      <c r="ASG256" s="1"/>
      <c r="ASH256" s="1"/>
      <c r="ASI256" s="1"/>
      <c r="ASJ256" s="1"/>
      <c r="ASK256" s="1"/>
      <c r="ASL256" s="1"/>
      <c r="ASM256" s="1"/>
      <c r="ASN256" s="1"/>
      <c r="ASO256" s="1"/>
      <c r="ASP256" s="1"/>
      <c r="ASQ256" s="1"/>
      <c r="ASR256" s="1"/>
      <c r="ASS256" s="1"/>
      <c r="AST256" s="1"/>
      <c r="ASU256" s="1"/>
      <c r="ASV256" s="1"/>
      <c r="ASW256" s="1"/>
      <c r="ASX256" s="1"/>
      <c r="ASY256" s="1"/>
      <c r="ASZ256" s="1"/>
      <c r="ATA256" s="1"/>
      <c r="ATB256" s="1"/>
      <c r="ATC256" s="1"/>
      <c r="ATD256" s="1"/>
      <c r="ATE256" s="1"/>
      <c r="ATF256" s="1"/>
      <c r="ATG256" s="1"/>
      <c r="ATH256" s="1"/>
      <c r="ATI256" s="1"/>
      <c r="ATJ256" s="1"/>
      <c r="ATK256" s="1"/>
      <c r="ATL256" s="1"/>
      <c r="ATM256" s="1"/>
      <c r="ATN256" s="1"/>
      <c r="ATO256" s="1"/>
      <c r="ATP256" s="1"/>
      <c r="ATQ256" s="1"/>
      <c r="ATR256" s="1"/>
      <c r="ATS256" s="1"/>
      <c r="ATT256" s="1"/>
      <c r="ATU256" s="1"/>
      <c r="ATV256" s="1"/>
      <c r="ATW256" s="1"/>
      <c r="ATX256" s="1"/>
      <c r="ATY256" s="1"/>
      <c r="ATZ256" s="1"/>
      <c r="AUA256" s="1"/>
      <c r="AUB256" s="1"/>
      <c r="AUC256" s="1"/>
      <c r="AUD256" s="1"/>
      <c r="AUE256" s="1"/>
      <c r="AUF256" s="1"/>
      <c r="AUG256" s="1"/>
      <c r="AUH256" s="1"/>
      <c r="AUI256" s="1"/>
      <c r="AUJ256" s="1"/>
      <c r="AUK256" s="1"/>
    </row>
    <row r="257" spans="1:1233" s="519" customFormat="1" ht="14.25">
      <c r="A257" s="53"/>
      <c r="B257" s="98" t="str">
        <f>IF('Client Info'!$F$140="Yes",'Client Info'!$F$61,"N/A")</f>
        <v>N/A</v>
      </c>
      <c r="C257" s="99" t="str">
        <f>IF(B257="ISO 45001",'Client Info'!$B140,"N/A")</f>
        <v>N/A</v>
      </c>
      <c r="D257" s="182"/>
      <c r="E257" s="839">
        <f>'Effective Employees'!F243</f>
        <v>0</v>
      </c>
      <c r="F257" s="831"/>
      <c r="G257" s="840">
        <f>CB$378</f>
        <v>0</v>
      </c>
      <c r="H257" s="840">
        <f ca="1">(1/3)*CB378*T257*V257*X257*Z257</f>
        <v>0</v>
      </c>
      <c r="I257" s="840">
        <f ca="1">(2/3)*CB378*T257*V257*X257*Z257</f>
        <v>0</v>
      </c>
      <c r="J257" s="840" t="e">
        <f ca="1">CB379*T257*V257*X257*Z257/$AA$10</f>
        <v>#N/A</v>
      </c>
      <c r="K257" s="840">
        <f>IF($K$19="",0,CB379*T257*V257*X257*Z257/$AA$10)</f>
        <v>0</v>
      </c>
      <c r="L257" s="840">
        <f>IF($L$19="",0,CB379*T257*V257*X257*Z257/$AA$10)</f>
        <v>0</v>
      </c>
      <c r="M257" s="841" t="e">
        <f ca="1">IF($M$19="",0,CB379*T257*V257*X257*Z257/$AA$10)</f>
        <v>#N/A</v>
      </c>
      <c r="N257" s="841" t="e">
        <f ca="1">CB379*T257*V257*X257*Z257/$AA$10</f>
        <v>#N/A</v>
      </c>
      <c r="O257" s="842">
        <f ca="1">CB380*T257*V257*X257*Z257</f>
        <v>0</v>
      </c>
      <c r="P257" s="53"/>
      <c r="Q257" s="53"/>
      <c r="R257" s="67"/>
      <c r="S257" s="709">
        <f>1</f>
        <v>1</v>
      </c>
      <c r="T257" s="709">
        <f t="shared" si="162"/>
        <v>1</v>
      </c>
      <c r="U257" s="710">
        <f ca="1">'Adjustment Factors'!BC588</f>
        <v>0</v>
      </c>
      <c r="V257" s="711">
        <f t="shared" ca="1" si="163"/>
        <v>1</v>
      </c>
      <c r="W257" s="712">
        <f>-'Client Info'!$C$55/100</f>
        <v>0</v>
      </c>
      <c r="X257" s="712">
        <f t="shared" si="164"/>
        <v>1</v>
      </c>
      <c r="Y257" s="712">
        <f>IF(Overview!$C$15="Yes",1,0)</f>
        <v>0</v>
      </c>
      <c r="Z257" s="712">
        <f>IF(Y257=1,IF('Integrated Reduction'!$C$29="",1,('Integrated Reduction'!$C$29/100+1)),1)</f>
        <v>1</v>
      </c>
      <c r="AA257" s="712">
        <f>IF(Sampling!F265="Yes",1,0)</f>
        <v>0</v>
      </c>
      <c r="AB257" s="712">
        <f>IF(Sampling!L265="Yes",1,0)</f>
        <v>0</v>
      </c>
      <c r="AC257" s="712">
        <f>IF(Sampling!G265="Yes",1,0)</f>
        <v>0</v>
      </c>
      <c r="AD257" s="712">
        <f>IF(Sampling!H265="Yes",1,0)</f>
        <v>0</v>
      </c>
      <c r="AE257" s="712">
        <f>IF(Sampling!I265="Yes",1,0)</f>
        <v>0</v>
      </c>
      <c r="AF257" s="712">
        <f>IF(Sampling!J265="Yes",1,0)</f>
        <v>0</v>
      </c>
      <c r="AG257" s="713">
        <f>IF(Sampling!K265="Yes",1,0)</f>
        <v>0</v>
      </c>
      <c r="AH257" s="792">
        <f t="shared" ca="1" si="155"/>
        <v>0</v>
      </c>
      <c r="AI257" s="792">
        <f t="shared" ca="1" si="150"/>
        <v>0</v>
      </c>
      <c r="AJ257" s="792" t="e">
        <f t="shared" ca="1" si="14"/>
        <v>#N/A</v>
      </c>
      <c r="AK257" s="792">
        <f t="shared" si="166"/>
        <v>0</v>
      </c>
      <c r="AL257" s="792">
        <f t="shared" si="167"/>
        <v>0</v>
      </c>
      <c r="AM257" s="792" t="e">
        <f t="shared" ca="1" si="168"/>
        <v>#N/A</v>
      </c>
      <c r="AN257" s="792" t="e">
        <f t="shared" ca="1" si="169"/>
        <v>#N/A</v>
      </c>
      <c r="AO257" s="792">
        <f t="shared" ca="1" si="156"/>
        <v>0</v>
      </c>
      <c r="AP257" s="792">
        <f t="shared" ca="1" si="157"/>
        <v>0</v>
      </c>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c r="ADD257" s="1"/>
      <c r="ADE257" s="1"/>
      <c r="ADF257" s="1"/>
      <c r="ADG257" s="1"/>
      <c r="ADH257" s="1"/>
      <c r="ADI257" s="1"/>
      <c r="ADJ257" s="1"/>
      <c r="ADK257" s="1"/>
      <c r="ADL257" s="1"/>
      <c r="ADM257" s="1"/>
      <c r="ADN257" s="1"/>
      <c r="ADO257" s="1"/>
      <c r="ADP257" s="1"/>
      <c r="ADQ257" s="1"/>
      <c r="ADR257" s="1"/>
      <c r="ADS257" s="1"/>
      <c r="ADT257" s="1"/>
      <c r="ADU257" s="1"/>
      <c r="ADV257" s="1"/>
      <c r="ADW257" s="1"/>
      <c r="ADX257" s="1"/>
      <c r="ADY257" s="1"/>
      <c r="ADZ257" s="1"/>
      <c r="AEA257" s="1"/>
      <c r="AEB257" s="1"/>
      <c r="AEC257" s="1"/>
      <c r="AED257" s="1"/>
      <c r="AEE257" s="1"/>
      <c r="AEF257" s="1"/>
      <c r="AEG257" s="1"/>
      <c r="AEH257" s="1"/>
      <c r="AEI257" s="1"/>
      <c r="AEJ257" s="1"/>
      <c r="AEK257" s="1"/>
      <c r="AEL257" s="1"/>
      <c r="AEM257" s="1"/>
      <c r="AEN257" s="1"/>
      <c r="AEO257" s="1"/>
      <c r="AEP257" s="1"/>
      <c r="AEQ257" s="1"/>
      <c r="AER257" s="1"/>
      <c r="AES257" s="1"/>
      <c r="AET257" s="1"/>
      <c r="AEU257" s="1"/>
      <c r="AEV257" s="1"/>
      <c r="AEW257" s="1"/>
      <c r="AEX257" s="1"/>
      <c r="AEY257" s="1"/>
      <c r="AEZ257" s="1"/>
      <c r="AFA257" s="1"/>
      <c r="AFB257" s="1"/>
      <c r="AFC257" s="1"/>
      <c r="AFD257" s="1"/>
      <c r="AFE257" s="1"/>
      <c r="AFF257" s="1"/>
      <c r="AFG257" s="1"/>
      <c r="AFH257" s="1"/>
      <c r="AFI257" s="1"/>
      <c r="AFJ257" s="1"/>
      <c r="AFK257" s="1"/>
      <c r="AFL257" s="1"/>
      <c r="AFM257" s="1"/>
      <c r="AFN257" s="1"/>
      <c r="AFO257" s="1"/>
      <c r="AFP257" s="1"/>
      <c r="AFQ257" s="1"/>
      <c r="AFR257" s="1"/>
      <c r="AFS257" s="1"/>
      <c r="AFT257" s="1"/>
      <c r="AFU257" s="1"/>
      <c r="AFV257" s="1"/>
      <c r="AFW257" s="1"/>
      <c r="AFX257" s="1"/>
      <c r="AFY257" s="1"/>
      <c r="AFZ257" s="1"/>
      <c r="AGA257" s="1"/>
      <c r="AGB257" s="1"/>
      <c r="AGC257" s="1"/>
      <c r="AGD257" s="1"/>
      <c r="AGE257" s="1"/>
      <c r="AGF257" s="1"/>
      <c r="AGG257" s="1"/>
      <c r="AGH257" s="1"/>
      <c r="AGI257" s="1"/>
      <c r="AGJ257" s="1"/>
      <c r="AGK257" s="1"/>
      <c r="AGL257" s="1"/>
      <c r="AGM257" s="1"/>
      <c r="AGN257" s="1"/>
      <c r="AGO257" s="1"/>
      <c r="AGP257" s="1"/>
      <c r="AGQ257" s="1"/>
      <c r="AGR257" s="1"/>
      <c r="AGS257" s="1"/>
      <c r="AGT257" s="1"/>
      <c r="AGU257" s="1"/>
      <c r="AGV257" s="1"/>
      <c r="AGW257" s="1"/>
      <c r="AGX257" s="1"/>
      <c r="AGY257" s="1"/>
      <c r="AGZ257" s="1"/>
      <c r="AHA257" s="1"/>
      <c r="AHB257" s="1"/>
      <c r="AHC257" s="1"/>
      <c r="AHD257" s="1"/>
      <c r="AHE257" s="1"/>
      <c r="AHF257" s="1"/>
      <c r="AHG257" s="1"/>
      <c r="AHH257" s="1"/>
      <c r="AHI257" s="1"/>
      <c r="AHJ257" s="1"/>
      <c r="AHK257" s="1"/>
      <c r="AHL257" s="1"/>
      <c r="AHM257" s="1"/>
      <c r="AHN257" s="1"/>
      <c r="AHO257" s="1"/>
      <c r="AHP257" s="1"/>
      <c r="AHQ257" s="1"/>
      <c r="AHR257" s="1"/>
      <c r="AHS257" s="1"/>
      <c r="AHT257" s="1"/>
      <c r="AHU257" s="1"/>
      <c r="AHV257" s="1"/>
      <c r="AHW257" s="1"/>
      <c r="AHX257" s="1"/>
      <c r="AHY257" s="1"/>
      <c r="AHZ257" s="1"/>
      <c r="AIA257" s="1"/>
      <c r="AIB257" s="1"/>
      <c r="AIC257" s="1"/>
      <c r="AID257" s="1"/>
      <c r="AIE257" s="1"/>
      <c r="AIF257" s="1"/>
      <c r="AIG257" s="1"/>
      <c r="AIH257" s="1"/>
      <c r="AII257" s="1"/>
      <c r="AIJ257" s="1"/>
      <c r="AIK257" s="1"/>
      <c r="AIL257" s="1"/>
      <c r="AIM257" s="1"/>
      <c r="AIN257" s="1"/>
      <c r="AIO257" s="1"/>
      <c r="AIP257" s="1"/>
      <c r="AIQ257" s="1"/>
      <c r="AIR257" s="1"/>
      <c r="AIS257" s="1"/>
      <c r="AIT257" s="1"/>
      <c r="AIU257" s="1"/>
      <c r="AIV257" s="1"/>
      <c r="AIW257" s="1"/>
      <c r="AIX257" s="1"/>
      <c r="AIY257" s="1"/>
      <c r="AIZ257" s="1"/>
      <c r="AJA257" s="1"/>
      <c r="AJB257" s="1"/>
      <c r="AJC257" s="1"/>
      <c r="AJD257" s="1"/>
      <c r="AJE257" s="1"/>
      <c r="AJF257" s="1"/>
      <c r="AJG257" s="1"/>
      <c r="AJH257" s="1"/>
      <c r="AJI257" s="1"/>
      <c r="AJJ257" s="1"/>
      <c r="AJK257" s="1"/>
      <c r="AJL257" s="1"/>
      <c r="AJM257" s="1"/>
      <c r="AJN257" s="1"/>
      <c r="AJO257" s="1"/>
      <c r="AJP257" s="1"/>
      <c r="AJQ257" s="1"/>
      <c r="AJR257" s="1"/>
      <c r="AJS257" s="1"/>
      <c r="AJT257" s="1"/>
      <c r="AJU257" s="1"/>
      <c r="AJV257" s="1"/>
      <c r="AJW257" s="1"/>
      <c r="AJX257" s="1"/>
      <c r="AJY257" s="1"/>
      <c r="AJZ257" s="1"/>
      <c r="AKA257" s="1"/>
      <c r="AKB257" s="1"/>
      <c r="AKC257" s="1"/>
      <c r="AKD257" s="1"/>
      <c r="AKE257" s="1"/>
      <c r="AKF257" s="1"/>
      <c r="AKG257" s="1"/>
      <c r="AKH257" s="1"/>
      <c r="AKI257" s="1"/>
      <c r="AKJ257" s="1"/>
      <c r="AKK257" s="1"/>
      <c r="AKL257" s="1"/>
      <c r="AKM257" s="1"/>
      <c r="AKN257" s="1"/>
      <c r="AKO257" s="1"/>
      <c r="AKP257" s="1"/>
      <c r="AKQ257" s="1"/>
      <c r="AKR257" s="1"/>
      <c r="AKS257" s="1"/>
      <c r="AKT257" s="1"/>
      <c r="AKU257" s="1"/>
      <c r="AKV257" s="1"/>
      <c r="AKW257" s="1"/>
      <c r="AKX257" s="1"/>
      <c r="AKY257" s="1"/>
      <c r="AKZ257" s="1"/>
      <c r="ALA257" s="1"/>
      <c r="ALB257" s="1"/>
      <c r="ALC257" s="1"/>
      <c r="ALD257" s="1"/>
      <c r="ALE257" s="1"/>
      <c r="ALF257" s="1"/>
      <c r="ALG257" s="1"/>
      <c r="ALH257" s="1"/>
      <c r="ALI257" s="1"/>
      <c r="ALJ257" s="1"/>
      <c r="ALK257" s="1"/>
      <c r="ALL257" s="1"/>
      <c r="ALM257" s="1"/>
      <c r="ALN257" s="1"/>
      <c r="ALO257" s="1"/>
      <c r="ALP257" s="1"/>
      <c r="ALQ257" s="1"/>
      <c r="ALR257" s="1"/>
      <c r="ALS257" s="1"/>
      <c r="ALT257" s="1"/>
      <c r="ALU257" s="1"/>
      <c r="ALV257" s="1"/>
      <c r="ALW257" s="1"/>
      <c r="ALX257" s="1"/>
      <c r="ALY257" s="1"/>
      <c r="ALZ257" s="1"/>
      <c r="AMA257" s="1"/>
      <c r="AMB257" s="1"/>
      <c r="AMC257" s="1"/>
      <c r="AMD257" s="1"/>
      <c r="AME257" s="1"/>
      <c r="AMF257" s="1"/>
      <c r="AMG257" s="1"/>
      <c r="AMH257" s="1"/>
      <c r="AMI257" s="1"/>
      <c r="AMJ257" s="1"/>
      <c r="AMK257" s="1"/>
      <c r="AML257" s="1"/>
      <c r="AMM257" s="1"/>
      <c r="AMN257" s="1"/>
      <c r="AMO257" s="1"/>
      <c r="AMP257" s="1"/>
      <c r="AMQ257" s="1"/>
      <c r="AMR257" s="1"/>
      <c r="AMS257" s="1"/>
      <c r="AMT257" s="1"/>
      <c r="AMU257" s="1"/>
      <c r="AMV257" s="1"/>
      <c r="AMW257" s="1"/>
      <c r="AMX257" s="1"/>
      <c r="AMY257" s="1"/>
      <c r="AMZ257" s="1"/>
      <c r="ANA257" s="1"/>
      <c r="ANB257" s="1"/>
      <c r="ANC257" s="1"/>
      <c r="AND257" s="1"/>
      <c r="ANE257" s="1"/>
      <c r="ANF257" s="1"/>
      <c r="ANG257" s="1"/>
      <c r="ANH257" s="1"/>
      <c r="ANI257" s="1"/>
      <c r="ANJ257" s="1"/>
      <c r="ANK257" s="1"/>
      <c r="ANL257" s="1"/>
      <c r="ANM257" s="1"/>
      <c r="ANN257" s="1"/>
      <c r="ANO257" s="1"/>
      <c r="ANP257" s="1"/>
      <c r="ANQ257" s="1"/>
      <c r="ANR257" s="1"/>
      <c r="ANS257" s="1"/>
      <c r="ANT257" s="1"/>
      <c r="ANU257" s="1"/>
      <c r="ANV257" s="1"/>
      <c r="ANW257" s="1"/>
      <c r="ANX257" s="1"/>
      <c r="ANY257" s="1"/>
      <c r="ANZ257" s="1"/>
      <c r="AOA257" s="1"/>
      <c r="AOB257" s="1"/>
      <c r="AOC257" s="1"/>
      <c r="AOD257" s="1"/>
      <c r="AOE257" s="1"/>
      <c r="AOF257" s="1"/>
      <c r="AOG257" s="1"/>
      <c r="AOH257" s="1"/>
      <c r="AOI257" s="1"/>
      <c r="AOJ257" s="1"/>
      <c r="AOK257" s="1"/>
      <c r="AOL257" s="1"/>
      <c r="AOM257" s="1"/>
      <c r="AON257" s="1"/>
      <c r="AOO257" s="1"/>
      <c r="AOP257" s="1"/>
      <c r="AOQ257" s="1"/>
      <c r="AOR257" s="1"/>
      <c r="AOS257" s="1"/>
      <c r="AOT257" s="1"/>
      <c r="AOU257" s="1"/>
      <c r="AOV257" s="1"/>
      <c r="AOW257" s="1"/>
      <c r="AOX257" s="1"/>
      <c r="AOY257" s="1"/>
      <c r="AOZ257" s="1"/>
      <c r="APA257" s="1"/>
      <c r="APB257" s="1"/>
      <c r="APC257" s="1"/>
      <c r="APD257" s="1"/>
      <c r="APE257" s="1"/>
      <c r="APF257" s="1"/>
      <c r="APG257" s="1"/>
      <c r="APH257" s="1"/>
      <c r="API257" s="1"/>
      <c r="APJ257" s="1"/>
      <c r="APK257" s="1"/>
      <c r="APL257" s="1"/>
      <c r="APM257" s="1"/>
      <c r="APN257" s="1"/>
      <c r="APO257" s="1"/>
      <c r="APP257" s="1"/>
      <c r="APQ257" s="1"/>
      <c r="APR257" s="1"/>
      <c r="APS257" s="1"/>
      <c r="APT257" s="1"/>
      <c r="APU257" s="1"/>
      <c r="APV257" s="1"/>
      <c r="APW257" s="1"/>
      <c r="APX257" s="1"/>
      <c r="APY257" s="1"/>
      <c r="APZ257" s="1"/>
      <c r="AQA257" s="1"/>
      <c r="AQB257" s="1"/>
      <c r="AQC257" s="1"/>
      <c r="AQD257" s="1"/>
      <c r="AQE257" s="1"/>
      <c r="AQF257" s="1"/>
      <c r="AQG257" s="1"/>
      <c r="AQH257" s="1"/>
      <c r="AQI257" s="1"/>
      <c r="AQJ257" s="1"/>
      <c r="AQK257" s="1"/>
      <c r="AQL257" s="1"/>
      <c r="AQM257" s="1"/>
      <c r="AQN257" s="1"/>
      <c r="AQO257" s="1"/>
      <c r="AQP257" s="1"/>
      <c r="AQQ257" s="1"/>
      <c r="AQR257" s="1"/>
      <c r="AQS257" s="1"/>
      <c r="AQT257" s="1"/>
      <c r="AQU257" s="1"/>
      <c r="AQV257" s="1"/>
      <c r="AQW257" s="1"/>
      <c r="AQX257" s="1"/>
      <c r="AQY257" s="1"/>
      <c r="AQZ257" s="1"/>
      <c r="ARA257" s="1"/>
      <c r="ARB257" s="1"/>
      <c r="ARC257" s="1"/>
      <c r="ARD257" s="1"/>
      <c r="ARE257" s="1"/>
      <c r="ARF257" s="1"/>
      <c r="ARG257" s="1"/>
      <c r="ARH257" s="1"/>
      <c r="ARI257" s="1"/>
      <c r="ARJ257" s="1"/>
      <c r="ARK257" s="1"/>
      <c r="ARL257" s="1"/>
      <c r="ARM257" s="1"/>
      <c r="ARN257" s="1"/>
      <c r="ARO257" s="1"/>
      <c r="ARP257" s="1"/>
      <c r="ARQ257" s="1"/>
      <c r="ARR257" s="1"/>
      <c r="ARS257" s="1"/>
      <c r="ART257" s="1"/>
      <c r="ARU257" s="1"/>
      <c r="ARV257" s="1"/>
      <c r="ARW257" s="1"/>
      <c r="ARX257" s="1"/>
      <c r="ARY257" s="1"/>
      <c r="ARZ257" s="1"/>
      <c r="ASA257" s="1"/>
      <c r="ASB257" s="1"/>
      <c r="ASC257" s="1"/>
      <c r="ASD257" s="1"/>
      <c r="ASE257" s="1"/>
      <c r="ASF257" s="1"/>
      <c r="ASG257" s="1"/>
      <c r="ASH257" s="1"/>
      <c r="ASI257" s="1"/>
      <c r="ASJ257" s="1"/>
      <c r="ASK257" s="1"/>
      <c r="ASL257" s="1"/>
      <c r="ASM257" s="1"/>
      <c r="ASN257" s="1"/>
      <c r="ASO257" s="1"/>
      <c r="ASP257" s="1"/>
      <c r="ASQ257" s="1"/>
      <c r="ASR257" s="1"/>
      <c r="ASS257" s="1"/>
      <c r="AST257" s="1"/>
      <c r="ASU257" s="1"/>
      <c r="ASV257" s="1"/>
      <c r="ASW257" s="1"/>
      <c r="ASX257" s="1"/>
      <c r="ASY257" s="1"/>
      <c r="ASZ257" s="1"/>
      <c r="ATA257" s="1"/>
      <c r="ATB257" s="1"/>
      <c r="ATC257" s="1"/>
      <c r="ATD257" s="1"/>
      <c r="ATE257" s="1"/>
      <c r="ATF257" s="1"/>
      <c r="ATG257" s="1"/>
      <c r="ATH257" s="1"/>
      <c r="ATI257" s="1"/>
      <c r="ATJ257" s="1"/>
      <c r="ATK257" s="1"/>
      <c r="ATL257" s="1"/>
      <c r="ATM257" s="1"/>
      <c r="ATN257" s="1"/>
      <c r="ATO257" s="1"/>
      <c r="ATP257" s="1"/>
      <c r="ATQ257" s="1"/>
      <c r="ATR257" s="1"/>
      <c r="ATS257" s="1"/>
      <c r="ATT257" s="1"/>
      <c r="ATU257" s="1"/>
      <c r="ATV257" s="1"/>
      <c r="ATW257" s="1"/>
      <c r="ATX257" s="1"/>
      <c r="ATY257" s="1"/>
      <c r="ATZ257" s="1"/>
      <c r="AUA257" s="1"/>
      <c r="AUB257" s="1"/>
      <c r="AUC257" s="1"/>
      <c r="AUD257" s="1"/>
      <c r="AUE257" s="1"/>
      <c r="AUF257" s="1"/>
      <c r="AUG257" s="1"/>
      <c r="AUH257" s="1"/>
      <c r="AUI257" s="1"/>
      <c r="AUJ257" s="1"/>
      <c r="AUK257" s="1"/>
    </row>
    <row r="258" spans="1:1233" s="519" customFormat="1" ht="14.25">
      <c r="A258" s="53"/>
      <c r="B258" s="95" t="str">
        <f>IF('Client Info'!$D$141="Yes",'Client Info'!$D$61,"N/A")</f>
        <v>N/A</v>
      </c>
      <c r="C258" s="96" t="str">
        <f>IF(B258="ISO 9001",'Client Info'!$B141,"N/A")</f>
        <v>N/A</v>
      </c>
      <c r="D258" s="180"/>
      <c r="E258" s="843">
        <f>'Effective Employees'!F244</f>
        <v>0</v>
      </c>
      <c r="F258" s="831"/>
      <c r="G258" s="832">
        <f>CC$345</f>
        <v>0</v>
      </c>
      <c r="H258" s="832">
        <f ca="1">(1/3)*CC345*T258*V258*X258*Z258</f>
        <v>0</v>
      </c>
      <c r="I258" s="832">
        <f ca="1">(2/3)*CC345*T258*V258*X258*Z258</f>
        <v>0</v>
      </c>
      <c r="J258" s="832" t="e">
        <f ca="1">CC346*T258*V258*X258*Z258/$AA$10</f>
        <v>#N/A</v>
      </c>
      <c r="K258" s="832">
        <f>IF($K$19="",0,CC346*T258*V258*X258*Z258/$AA$10)</f>
        <v>0</v>
      </c>
      <c r="L258" s="832">
        <f>IF($L$19="",0,CC346*T258*V258*X258*Z258/$AA$10)</f>
        <v>0</v>
      </c>
      <c r="M258" s="833" t="e">
        <f ca="1">IF($M$19="",0,CC346*T258*V258*X258*Z258/$AA$10)</f>
        <v>#N/A</v>
      </c>
      <c r="N258" s="844" t="e">
        <f ca="1">CC346*T258*V258*X258*Z258/$AA$10</f>
        <v>#N/A</v>
      </c>
      <c r="O258" s="436">
        <f ca="1">CC347*T258*V258*X258*Z258</f>
        <v>0</v>
      </c>
      <c r="P258" s="53"/>
      <c r="Q258" s="53"/>
      <c r="R258" s="67"/>
      <c r="S258" s="702">
        <f>1</f>
        <v>1</v>
      </c>
      <c r="T258" s="702">
        <f t="shared" si="162"/>
        <v>1</v>
      </c>
      <c r="U258" s="703">
        <f ca="1">'Adjustment Factors'!AA589</f>
        <v>0</v>
      </c>
      <c r="V258" s="704">
        <f t="shared" ca="1" si="163"/>
        <v>1</v>
      </c>
      <c r="W258" s="705">
        <f>-'Client Info'!$C$55/100</f>
        <v>0</v>
      </c>
      <c r="X258" s="705">
        <f t="shared" si="164"/>
        <v>1</v>
      </c>
      <c r="Y258" s="705">
        <f>IF(Overview!$C$13="Yes",1,0)</f>
        <v>0</v>
      </c>
      <c r="Z258" s="705">
        <f>IF(Y258=1,IF('Integrated Reduction'!$C$29="",1,('Integrated Reduction'!$C$29/100+1)),1)</f>
        <v>1</v>
      </c>
      <c r="AA258" s="705">
        <f>IF(Sampling!F266="Yes",1,0)</f>
        <v>0</v>
      </c>
      <c r="AB258" s="705">
        <f>IF(Sampling!L266="Yes",1,0)</f>
        <v>0</v>
      </c>
      <c r="AC258" s="705">
        <f>IF(Sampling!G266="Yes",1,0)</f>
        <v>0</v>
      </c>
      <c r="AD258" s="705">
        <f>IF(Sampling!H266="Yes",1,0)</f>
        <v>0</v>
      </c>
      <c r="AE258" s="705">
        <f>IF(Sampling!I266="Yes",1,0)</f>
        <v>0</v>
      </c>
      <c r="AF258" s="705">
        <f>IF(Sampling!J266="Yes",1,0)</f>
        <v>0</v>
      </c>
      <c r="AG258" s="706">
        <f>IF(Sampling!K266="Yes",1,0)</f>
        <v>0</v>
      </c>
      <c r="AH258" s="790">
        <f t="shared" ca="1" si="155"/>
        <v>0</v>
      </c>
      <c r="AI258" s="790">
        <f t="shared" ca="1" si="150"/>
        <v>0</v>
      </c>
      <c r="AJ258" s="790" t="e">
        <f t="shared" ca="1" si="14"/>
        <v>#N/A</v>
      </c>
      <c r="AK258" s="790">
        <f t="shared" si="166"/>
        <v>0</v>
      </c>
      <c r="AL258" s="790">
        <f t="shared" si="167"/>
        <v>0</v>
      </c>
      <c r="AM258" s="790" t="e">
        <f t="shared" ca="1" si="168"/>
        <v>#N/A</v>
      </c>
      <c r="AN258" s="790" t="e">
        <f t="shared" ca="1" si="169"/>
        <v>#N/A</v>
      </c>
      <c r="AO258" s="790">
        <f t="shared" ca="1" si="156"/>
        <v>0</v>
      </c>
      <c r="AP258" s="790">
        <f t="shared" ca="1" si="157"/>
        <v>0</v>
      </c>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c r="ADD258" s="1"/>
      <c r="ADE258" s="1"/>
      <c r="ADF258" s="1"/>
      <c r="ADG258" s="1"/>
      <c r="ADH258" s="1"/>
      <c r="ADI258" s="1"/>
      <c r="ADJ258" s="1"/>
      <c r="ADK258" s="1"/>
      <c r="ADL258" s="1"/>
      <c r="ADM258" s="1"/>
      <c r="ADN258" s="1"/>
      <c r="ADO258" s="1"/>
      <c r="ADP258" s="1"/>
      <c r="ADQ258" s="1"/>
      <c r="ADR258" s="1"/>
      <c r="ADS258" s="1"/>
      <c r="ADT258" s="1"/>
      <c r="ADU258" s="1"/>
      <c r="ADV258" s="1"/>
      <c r="ADW258" s="1"/>
      <c r="ADX258" s="1"/>
      <c r="ADY258" s="1"/>
      <c r="ADZ258" s="1"/>
      <c r="AEA258" s="1"/>
      <c r="AEB258" s="1"/>
      <c r="AEC258" s="1"/>
      <c r="AED258" s="1"/>
      <c r="AEE258" s="1"/>
      <c r="AEF258" s="1"/>
      <c r="AEG258" s="1"/>
      <c r="AEH258" s="1"/>
      <c r="AEI258" s="1"/>
      <c r="AEJ258" s="1"/>
      <c r="AEK258" s="1"/>
      <c r="AEL258" s="1"/>
      <c r="AEM258" s="1"/>
      <c r="AEN258" s="1"/>
      <c r="AEO258" s="1"/>
      <c r="AEP258" s="1"/>
      <c r="AEQ258" s="1"/>
      <c r="AER258" s="1"/>
      <c r="AES258" s="1"/>
      <c r="AET258" s="1"/>
      <c r="AEU258" s="1"/>
      <c r="AEV258" s="1"/>
      <c r="AEW258" s="1"/>
      <c r="AEX258" s="1"/>
      <c r="AEY258" s="1"/>
      <c r="AEZ258" s="1"/>
      <c r="AFA258" s="1"/>
      <c r="AFB258" s="1"/>
      <c r="AFC258" s="1"/>
      <c r="AFD258" s="1"/>
      <c r="AFE258" s="1"/>
      <c r="AFF258" s="1"/>
      <c r="AFG258" s="1"/>
      <c r="AFH258" s="1"/>
      <c r="AFI258" s="1"/>
      <c r="AFJ258" s="1"/>
      <c r="AFK258" s="1"/>
      <c r="AFL258" s="1"/>
      <c r="AFM258" s="1"/>
      <c r="AFN258" s="1"/>
      <c r="AFO258" s="1"/>
      <c r="AFP258" s="1"/>
      <c r="AFQ258" s="1"/>
      <c r="AFR258" s="1"/>
      <c r="AFS258" s="1"/>
      <c r="AFT258" s="1"/>
      <c r="AFU258" s="1"/>
      <c r="AFV258" s="1"/>
      <c r="AFW258" s="1"/>
      <c r="AFX258" s="1"/>
      <c r="AFY258" s="1"/>
      <c r="AFZ258" s="1"/>
      <c r="AGA258" s="1"/>
      <c r="AGB258" s="1"/>
      <c r="AGC258" s="1"/>
      <c r="AGD258" s="1"/>
      <c r="AGE258" s="1"/>
      <c r="AGF258" s="1"/>
      <c r="AGG258" s="1"/>
      <c r="AGH258" s="1"/>
      <c r="AGI258" s="1"/>
      <c r="AGJ258" s="1"/>
      <c r="AGK258" s="1"/>
      <c r="AGL258" s="1"/>
      <c r="AGM258" s="1"/>
      <c r="AGN258" s="1"/>
      <c r="AGO258" s="1"/>
      <c r="AGP258" s="1"/>
      <c r="AGQ258" s="1"/>
      <c r="AGR258" s="1"/>
      <c r="AGS258" s="1"/>
      <c r="AGT258" s="1"/>
      <c r="AGU258" s="1"/>
      <c r="AGV258" s="1"/>
      <c r="AGW258" s="1"/>
      <c r="AGX258" s="1"/>
      <c r="AGY258" s="1"/>
      <c r="AGZ258" s="1"/>
      <c r="AHA258" s="1"/>
      <c r="AHB258" s="1"/>
      <c r="AHC258" s="1"/>
      <c r="AHD258" s="1"/>
      <c r="AHE258" s="1"/>
      <c r="AHF258" s="1"/>
      <c r="AHG258" s="1"/>
      <c r="AHH258" s="1"/>
      <c r="AHI258" s="1"/>
      <c r="AHJ258" s="1"/>
      <c r="AHK258" s="1"/>
      <c r="AHL258" s="1"/>
      <c r="AHM258" s="1"/>
      <c r="AHN258" s="1"/>
      <c r="AHO258" s="1"/>
      <c r="AHP258" s="1"/>
      <c r="AHQ258" s="1"/>
      <c r="AHR258" s="1"/>
      <c r="AHS258" s="1"/>
      <c r="AHT258" s="1"/>
      <c r="AHU258" s="1"/>
      <c r="AHV258" s="1"/>
      <c r="AHW258" s="1"/>
      <c r="AHX258" s="1"/>
      <c r="AHY258" s="1"/>
      <c r="AHZ258" s="1"/>
      <c r="AIA258" s="1"/>
      <c r="AIB258" s="1"/>
      <c r="AIC258" s="1"/>
      <c r="AID258" s="1"/>
      <c r="AIE258" s="1"/>
      <c r="AIF258" s="1"/>
      <c r="AIG258" s="1"/>
      <c r="AIH258" s="1"/>
      <c r="AII258" s="1"/>
      <c r="AIJ258" s="1"/>
      <c r="AIK258" s="1"/>
      <c r="AIL258" s="1"/>
      <c r="AIM258" s="1"/>
      <c r="AIN258" s="1"/>
      <c r="AIO258" s="1"/>
      <c r="AIP258" s="1"/>
      <c r="AIQ258" s="1"/>
      <c r="AIR258" s="1"/>
      <c r="AIS258" s="1"/>
      <c r="AIT258" s="1"/>
      <c r="AIU258" s="1"/>
      <c r="AIV258" s="1"/>
      <c r="AIW258" s="1"/>
      <c r="AIX258" s="1"/>
      <c r="AIY258" s="1"/>
      <c r="AIZ258" s="1"/>
      <c r="AJA258" s="1"/>
      <c r="AJB258" s="1"/>
      <c r="AJC258" s="1"/>
      <c r="AJD258" s="1"/>
      <c r="AJE258" s="1"/>
      <c r="AJF258" s="1"/>
      <c r="AJG258" s="1"/>
      <c r="AJH258" s="1"/>
      <c r="AJI258" s="1"/>
      <c r="AJJ258" s="1"/>
      <c r="AJK258" s="1"/>
      <c r="AJL258" s="1"/>
      <c r="AJM258" s="1"/>
      <c r="AJN258" s="1"/>
      <c r="AJO258" s="1"/>
      <c r="AJP258" s="1"/>
      <c r="AJQ258" s="1"/>
      <c r="AJR258" s="1"/>
      <c r="AJS258" s="1"/>
      <c r="AJT258" s="1"/>
      <c r="AJU258" s="1"/>
      <c r="AJV258" s="1"/>
      <c r="AJW258" s="1"/>
      <c r="AJX258" s="1"/>
      <c r="AJY258" s="1"/>
      <c r="AJZ258" s="1"/>
      <c r="AKA258" s="1"/>
      <c r="AKB258" s="1"/>
      <c r="AKC258" s="1"/>
      <c r="AKD258" s="1"/>
      <c r="AKE258" s="1"/>
      <c r="AKF258" s="1"/>
      <c r="AKG258" s="1"/>
      <c r="AKH258" s="1"/>
      <c r="AKI258" s="1"/>
      <c r="AKJ258" s="1"/>
      <c r="AKK258" s="1"/>
      <c r="AKL258" s="1"/>
      <c r="AKM258" s="1"/>
      <c r="AKN258" s="1"/>
      <c r="AKO258" s="1"/>
      <c r="AKP258" s="1"/>
      <c r="AKQ258" s="1"/>
      <c r="AKR258" s="1"/>
      <c r="AKS258" s="1"/>
      <c r="AKT258" s="1"/>
      <c r="AKU258" s="1"/>
      <c r="AKV258" s="1"/>
      <c r="AKW258" s="1"/>
      <c r="AKX258" s="1"/>
      <c r="AKY258" s="1"/>
      <c r="AKZ258" s="1"/>
      <c r="ALA258" s="1"/>
      <c r="ALB258" s="1"/>
      <c r="ALC258" s="1"/>
      <c r="ALD258" s="1"/>
      <c r="ALE258" s="1"/>
      <c r="ALF258" s="1"/>
      <c r="ALG258" s="1"/>
      <c r="ALH258" s="1"/>
      <c r="ALI258" s="1"/>
      <c r="ALJ258" s="1"/>
      <c r="ALK258" s="1"/>
      <c r="ALL258" s="1"/>
      <c r="ALM258" s="1"/>
      <c r="ALN258" s="1"/>
      <c r="ALO258" s="1"/>
      <c r="ALP258" s="1"/>
      <c r="ALQ258" s="1"/>
      <c r="ALR258" s="1"/>
      <c r="ALS258" s="1"/>
      <c r="ALT258" s="1"/>
      <c r="ALU258" s="1"/>
      <c r="ALV258" s="1"/>
      <c r="ALW258" s="1"/>
      <c r="ALX258" s="1"/>
      <c r="ALY258" s="1"/>
      <c r="ALZ258" s="1"/>
      <c r="AMA258" s="1"/>
      <c r="AMB258" s="1"/>
      <c r="AMC258" s="1"/>
      <c r="AMD258" s="1"/>
      <c r="AME258" s="1"/>
      <c r="AMF258" s="1"/>
      <c r="AMG258" s="1"/>
      <c r="AMH258" s="1"/>
      <c r="AMI258" s="1"/>
      <c r="AMJ258" s="1"/>
      <c r="AMK258" s="1"/>
      <c r="AML258" s="1"/>
      <c r="AMM258" s="1"/>
      <c r="AMN258" s="1"/>
      <c r="AMO258" s="1"/>
      <c r="AMP258" s="1"/>
      <c r="AMQ258" s="1"/>
      <c r="AMR258" s="1"/>
      <c r="AMS258" s="1"/>
      <c r="AMT258" s="1"/>
      <c r="AMU258" s="1"/>
      <c r="AMV258" s="1"/>
      <c r="AMW258" s="1"/>
      <c r="AMX258" s="1"/>
      <c r="AMY258" s="1"/>
      <c r="AMZ258" s="1"/>
      <c r="ANA258" s="1"/>
      <c r="ANB258" s="1"/>
      <c r="ANC258" s="1"/>
      <c r="AND258" s="1"/>
      <c r="ANE258" s="1"/>
      <c r="ANF258" s="1"/>
      <c r="ANG258" s="1"/>
      <c r="ANH258" s="1"/>
      <c r="ANI258" s="1"/>
      <c r="ANJ258" s="1"/>
      <c r="ANK258" s="1"/>
      <c r="ANL258" s="1"/>
      <c r="ANM258" s="1"/>
      <c r="ANN258" s="1"/>
      <c r="ANO258" s="1"/>
      <c r="ANP258" s="1"/>
      <c r="ANQ258" s="1"/>
      <c r="ANR258" s="1"/>
      <c r="ANS258" s="1"/>
      <c r="ANT258" s="1"/>
      <c r="ANU258" s="1"/>
      <c r="ANV258" s="1"/>
      <c r="ANW258" s="1"/>
      <c r="ANX258" s="1"/>
      <c r="ANY258" s="1"/>
      <c r="ANZ258" s="1"/>
      <c r="AOA258" s="1"/>
      <c r="AOB258" s="1"/>
      <c r="AOC258" s="1"/>
      <c r="AOD258" s="1"/>
      <c r="AOE258" s="1"/>
      <c r="AOF258" s="1"/>
      <c r="AOG258" s="1"/>
      <c r="AOH258" s="1"/>
      <c r="AOI258" s="1"/>
      <c r="AOJ258" s="1"/>
      <c r="AOK258" s="1"/>
      <c r="AOL258" s="1"/>
      <c r="AOM258" s="1"/>
      <c r="AON258" s="1"/>
      <c r="AOO258" s="1"/>
      <c r="AOP258" s="1"/>
      <c r="AOQ258" s="1"/>
      <c r="AOR258" s="1"/>
      <c r="AOS258" s="1"/>
      <c r="AOT258" s="1"/>
      <c r="AOU258" s="1"/>
      <c r="AOV258" s="1"/>
      <c r="AOW258" s="1"/>
      <c r="AOX258" s="1"/>
      <c r="AOY258" s="1"/>
      <c r="AOZ258" s="1"/>
      <c r="APA258" s="1"/>
      <c r="APB258" s="1"/>
      <c r="APC258" s="1"/>
      <c r="APD258" s="1"/>
      <c r="APE258" s="1"/>
      <c r="APF258" s="1"/>
      <c r="APG258" s="1"/>
      <c r="APH258" s="1"/>
      <c r="API258" s="1"/>
      <c r="APJ258" s="1"/>
      <c r="APK258" s="1"/>
      <c r="APL258" s="1"/>
      <c r="APM258" s="1"/>
      <c r="APN258" s="1"/>
      <c r="APO258" s="1"/>
      <c r="APP258" s="1"/>
      <c r="APQ258" s="1"/>
      <c r="APR258" s="1"/>
      <c r="APS258" s="1"/>
      <c r="APT258" s="1"/>
      <c r="APU258" s="1"/>
      <c r="APV258" s="1"/>
      <c r="APW258" s="1"/>
      <c r="APX258" s="1"/>
      <c r="APY258" s="1"/>
      <c r="APZ258" s="1"/>
      <c r="AQA258" s="1"/>
      <c r="AQB258" s="1"/>
      <c r="AQC258" s="1"/>
      <c r="AQD258" s="1"/>
      <c r="AQE258" s="1"/>
      <c r="AQF258" s="1"/>
      <c r="AQG258" s="1"/>
      <c r="AQH258" s="1"/>
      <c r="AQI258" s="1"/>
      <c r="AQJ258" s="1"/>
      <c r="AQK258" s="1"/>
      <c r="AQL258" s="1"/>
      <c r="AQM258" s="1"/>
      <c r="AQN258" s="1"/>
      <c r="AQO258" s="1"/>
      <c r="AQP258" s="1"/>
      <c r="AQQ258" s="1"/>
      <c r="AQR258" s="1"/>
      <c r="AQS258" s="1"/>
      <c r="AQT258" s="1"/>
      <c r="AQU258" s="1"/>
      <c r="AQV258" s="1"/>
      <c r="AQW258" s="1"/>
      <c r="AQX258" s="1"/>
      <c r="AQY258" s="1"/>
      <c r="AQZ258" s="1"/>
      <c r="ARA258" s="1"/>
      <c r="ARB258" s="1"/>
      <c r="ARC258" s="1"/>
      <c r="ARD258" s="1"/>
      <c r="ARE258" s="1"/>
      <c r="ARF258" s="1"/>
      <c r="ARG258" s="1"/>
      <c r="ARH258" s="1"/>
      <c r="ARI258" s="1"/>
      <c r="ARJ258" s="1"/>
      <c r="ARK258" s="1"/>
      <c r="ARL258" s="1"/>
      <c r="ARM258" s="1"/>
      <c r="ARN258" s="1"/>
      <c r="ARO258" s="1"/>
      <c r="ARP258" s="1"/>
      <c r="ARQ258" s="1"/>
      <c r="ARR258" s="1"/>
      <c r="ARS258" s="1"/>
      <c r="ART258" s="1"/>
      <c r="ARU258" s="1"/>
      <c r="ARV258" s="1"/>
      <c r="ARW258" s="1"/>
      <c r="ARX258" s="1"/>
      <c r="ARY258" s="1"/>
      <c r="ARZ258" s="1"/>
      <c r="ASA258" s="1"/>
      <c r="ASB258" s="1"/>
      <c r="ASC258" s="1"/>
      <c r="ASD258" s="1"/>
      <c r="ASE258" s="1"/>
      <c r="ASF258" s="1"/>
      <c r="ASG258" s="1"/>
      <c r="ASH258" s="1"/>
      <c r="ASI258" s="1"/>
      <c r="ASJ258" s="1"/>
      <c r="ASK258" s="1"/>
      <c r="ASL258" s="1"/>
      <c r="ASM258" s="1"/>
      <c r="ASN258" s="1"/>
      <c r="ASO258" s="1"/>
      <c r="ASP258" s="1"/>
      <c r="ASQ258" s="1"/>
      <c r="ASR258" s="1"/>
      <c r="ASS258" s="1"/>
      <c r="AST258" s="1"/>
      <c r="ASU258" s="1"/>
      <c r="ASV258" s="1"/>
      <c r="ASW258" s="1"/>
      <c r="ASX258" s="1"/>
      <c r="ASY258" s="1"/>
      <c r="ASZ258" s="1"/>
      <c r="ATA258" s="1"/>
      <c r="ATB258" s="1"/>
      <c r="ATC258" s="1"/>
      <c r="ATD258" s="1"/>
      <c r="ATE258" s="1"/>
      <c r="ATF258" s="1"/>
      <c r="ATG258" s="1"/>
      <c r="ATH258" s="1"/>
      <c r="ATI258" s="1"/>
      <c r="ATJ258" s="1"/>
      <c r="ATK258" s="1"/>
      <c r="ATL258" s="1"/>
      <c r="ATM258" s="1"/>
      <c r="ATN258" s="1"/>
      <c r="ATO258" s="1"/>
      <c r="ATP258" s="1"/>
      <c r="ATQ258" s="1"/>
      <c r="ATR258" s="1"/>
      <c r="ATS258" s="1"/>
      <c r="ATT258" s="1"/>
      <c r="ATU258" s="1"/>
      <c r="ATV258" s="1"/>
      <c r="ATW258" s="1"/>
      <c r="ATX258" s="1"/>
      <c r="ATY258" s="1"/>
      <c r="ATZ258" s="1"/>
      <c r="AUA258" s="1"/>
      <c r="AUB258" s="1"/>
      <c r="AUC258" s="1"/>
      <c r="AUD258" s="1"/>
      <c r="AUE258" s="1"/>
      <c r="AUF258" s="1"/>
      <c r="AUG258" s="1"/>
      <c r="AUH258" s="1"/>
      <c r="AUI258" s="1"/>
      <c r="AUJ258" s="1"/>
      <c r="AUK258" s="1"/>
    </row>
    <row r="259" spans="1:1233" s="519" customFormat="1" ht="14.25">
      <c r="A259" s="53"/>
      <c r="B259" s="97" t="str">
        <f>IF('Client Info'!$E$141="Yes",'Client Info'!$E$61,"N/A")</f>
        <v>N/A</v>
      </c>
      <c r="C259" s="62" t="str">
        <f>IF(B259="ISO 14001",'Client Info'!$B141,"N/A")</f>
        <v>N/A</v>
      </c>
      <c r="D259" s="181"/>
      <c r="E259" s="834">
        <f>'Effective Employees'!F245</f>
        <v>0</v>
      </c>
      <c r="F259" s="831"/>
      <c r="G259" s="835">
        <f>CC$363</f>
        <v>0</v>
      </c>
      <c r="H259" s="835">
        <f ca="1">(1/3)*CC363*T259*V259*X259*Z259</f>
        <v>0</v>
      </c>
      <c r="I259" s="835">
        <f ca="1">(2/3)*CC363*T259*V259*X259*Z259</f>
        <v>0</v>
      </c>
      <c r="J259" s="835" t="e">
        <f ca="1">CC364*T259*V259*X259*Z259/$AA$10</f>
        <v>#N/A</v>
      </c>
      <c r="K259" s="835">
        <f>IF($K$19="",0,CC364*T259*V259*X259*Z259/$AA$10)</f>
        <v>0</v>
      </c>
      <c r="L259" s="835">
        <f>IF($L$19="",0,CC364*T259*V259*X259*Z259/$AA$10)</f>
        <v>0</v>
      </c>
      <c r="M259" s="836" t="e">
        <f ca="1">IF($M$19="",0,CC364*T259*V259*X259*Z259/$AA$10)</f>
        <v>#N/A</v>
      </c>
      <c r="N259" s="837" t="e">
        <f ca="1">CC364*T259*V259*X259*Z259/$AA$10</f>
        <v>#N/A</v>
      </c>
      <c r="O259" s="838">
        <f ca="1">CC365*T259*V259*X259*Z259</f>
        <v>0</v>
      </c>
      <c r="P259" s="53"/>
      <c r="Q259" s="53"/>
      <c r="R259" s="67"/>
      <c r="S259" s="386">
        <f>1</f>
        <v>1</v>
      </c>
      <c r="T259" s="386">
        <f t="shared" si="162"/>
        <v>1</v>
      </c>
      <c r="U259" s="707">
        <f ca="1">'Adjustment Factors'!AP589</f>
        <v>0</v>
      </c>
      <c r="V259" s="208">
        <f t="shared" ca="1" si="163"/>
        <v>1</v>
      </c>
      <c r="W259" s="67">
        <f>-'Client Info'!$C$55/100</f>
        <v>0</v>
      </c>
      <c r="X259" s="67">
        <f t="shared" si="164"/>
        <v>1</v>
      </c>
      <c r="Y259" s="67">
        <f>IF(Overview!$C$14="Yes",1,0)</f>
        <v>0</v>
      </c>
      <c r="Z259" s="67">
        <f>IF(Y259=1,IF('Integrated Reduction'!$C$29="",1,('Integrated Reduction'!$C$29/100+1)),1)</f>
        <v>1</v>
      </c>
      <c r="AA259" s="67">
        <f>IF(Sampling!F267="Yes",1,0)</f>
        <v>0</v>
      </c>
      <c r="AB259" s="67">
        <f>IF(Sampling!L267="Yes",1,0)</f>
        <v>0</v>
      </c>
      <c r="AC259" s="67">
        <f>IF(Sampling!G267="Yes",1,0)</f>
        <v>0</v>
      </c>
      <c r="AD259" s="67">
        <f>IF(Sampling!H267="Yes",1,0)</f>
        <v>0</v>
      </c>
      <c r="AE259" s="67">
        <f>IF(Sampling!I267="Yes",1,0)</f>
        <v>0</v>
      </c>
      <c r="AF259" s="67">
        <f>IF(Sampling!J267="Yes",1,0)</f>
        <v>0</v>
      </c>
      <c r="AG259" s="708">
        <f>IF(Sampling!K267="Yes",1,0)</f>
        <v>0</v>
      </c>
      <c r="AH259" s="791">
        <f t="shared" ca="1" si="155"/>
        <v>0</v>
      </c>
      <c r="AI259" s="791">
        <f t="shared" ca="1" si="150"/>
        <v>0</v>
      </c>
      <c r="AJ259" s="791" t="e">
        <f t="shared" ca="1" si="14"/>
        <v>#N/A</v>
      </c>
      <c r="AK259" s="791">
        <f t="shared" si="166"/>
        <v>0</v>
      </c>
      <c r="AL259" s="791">
        <f t="shared" si="167"/>
        <v>0</v>
      </c>
      <c r="AM259" s="791" t="e">
        <f t="shared" ca="1" si="168"/>
        <v>#N/A</v>
      </c>
      <c r="AN259" s="791" t="e">
        <f t="shared" ca="1" si="169"/>
        <v>#N/A</v>
      </c>
      <c r="AO259" s="791">
        <f t="shared" ca="1" si="156"/>
        <v>0</v>
      </c>
      <c r="AP259" s="791">
        <f t="shared" ca="1" si="157"/>
        <v>0</v>
      </c>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c r="ADD259" s="1"/>
      <c r="ADE259" s="1"/>
      <c r="ADF259" s="1"/>
      <c r="ADG259" s="1"/>
      <c r="ADH259" s="1"/>
      <c r="ADI259" s="1"/>
      <c r="ADJ259" s="1"/>
      <c r="ADK259" s="1"/>
      <c r="ADL259" s="1"/>
      <c r="ADM259" s="1"/>
      <c r="ADN259" s="1"/>
      <c r="ADO259" s="1"/>
      <c r="ADP259" s="1"/>
      <c r="ADQ259" s="1"/>
      <c r="ADR259" s="1"/>
      <c r="ADS259" s="1"/>
      <c r="ADT259" s="1"/>
      <c r="ADU259" s="1"/>
      <c r="ADV259" s="1"/>
      <c r="ADW259" s="1"/>
      <c r="ADX259" s="1"/>
      <c r="ADY259" s="1"/>
      <c r="ADZ259" s="1"/>
      <c r="AEA259" s="1"/>
      <c r="AEB259" s="1"/>
      <c r="AEC259" s="1"/>
      <c r="AED259" s="1"/>
      <c r="AEE259" s="1"/>
      <c r="AEF259" s="1"/>
      <c r="AEG259" s="1"/>
      <c r="AEH259" s="1"/>
      <c r="AEI259" s="1"/>
      <c r="AEJ259" s="1"/>
      <c r="AEK259" s="1"/>
      <c r="AEL259" s="1"/>
      <c r="AEM259" s="1"/>
      <c r="AEN259" s="1"/>
      <c r="AEO259" s="1"/>
      <c r="AEP259" s="1"/>
      <c r="AEQ259" s="1"/>
      <c r="AER259" s="1"/>
      <c r="AES259" s="1"/>
      <c r="AET259" s="1"/>
      <c r="AEU259" s="1"/>
      <c r="AEV259" s="1"/>
      <c r="AEW259" s="1"/>
      <c r="AEX259" s="1"/>
      <c r="AEY259" s="1"/>
      <c r="AEZ259" s="1"/>
      <c r="AFA259" s="1"/>
      <c r="AFB259" s="1"/>
      <c r="AFC259" s="1"/>
      <c r="AFD259" s="1"/>
      <c r="AFE259" s="1"/>
      <c r="AFF259" s="1"/>
      <c r="AFG259" s="1"/>
      <c r="AFH259" s="1"/>
      <c r="AFI259" s="1"/>
      <c r="AFJ259" s="1"/>
      <c r="AFK259" s="1"/>
      <c r="AFL259" s="1"/>
      <c r="AFM259" s="1"/>
      <c r="AFN259" s="1"/>
      <c r="AFO259" s="1"/>
      <c r="AFP259" s="1"/>
      <c r="AFQ259" s="1"/>
      <c r="AFR259" s="1"/>
      <c r="AFS259" s="1"/>
      <c r="AFT259" s="1"/>
      <c r="AFU259" s="1"/>
      <c r="AFV259" s="1"/>
      <c r="AFW259" s="1"/>
      <c r="AFX259" s="1"/>
      <c r="AFY259" s="1"/>
      <c r="AFZ259" s="1"/>
      <c r="AGA259" s="1"/>
      <c r="AGB259" s="1"/>
      <c r="AGC259" s="1"/>
      <c r="AGD259" s="1"/>
      <c r="AGE259" s="1"/>
      <c r="AGF259" s="1"/>
      <c r="AGG259" s="1"/>
      <c r="AGH259" s="1"/>
      <c r="AGI259" s="1"/>
      <c r="AGJ259" s="1"/>
      <c r="AGK259" s="1"/>
      <c r="AGL259" s="1"/>
      <c r="AGM259" s="1"/>
      <c r="AGN259" s="1"/>
      <c r="AGO259" s="1"/>
      <c r="AGP259" s="1"/>
      <c r="AGQ259" s="1"/>
      <c r="AGR259" s="1"/>
      <c r="AGS259" s="1"/>
      <c r="AGT259" s="1"/>
      <c r="AGU259" s="1"/>
      <c r="AGV259" s="1"/>
      <c r="AGW259" s="1"/>
      <c r="AGX259" s="1"/>
      <c r="AGY259" s="1"/>
      <c r="AGZ259" s="1"/>
      <c r="AHA259" s="1"/>
      <c r="AHB259" s="1"/>
      <c r="AHC259" s="1"/>
      <c r="AHD259" s="1"/>
      <c r="AHE259" s="1"/>
      <c r="AHF259" s="1"/>
      <c r="AHG259" s="1"/>
      <c r="AHH259" s="1"/>
      <c r="AHI259" s="1"/>
      <c r="AHJ259" s="1"/>
      <c r="AHK259" s="1"/>
      <c r="AHL259" s="1"/>
      <c r="AHM259" s="1"/>
      <c r="AHN259" s="1"/>
      <c r="AHO259" s="1"/>
      <c r="AHP259" s="1"/>
      <c r="AHQ259" s="1"/>
      <c r="AHR259" s="1"/>
      <c r="AHS259" s="1"/>
      <c r="AHT259" s="1"/>
      <c r="AHU259" s="1"/>
      <c r="AHV259" s="1"/>
      <c r="AHW259" s="1"/>
      <c r="AHX259" s="1"/>
      <c r="AHY259" s="1"/>
      <c r="AHZ259" s="1"/>
      <c r="AIA259" s="1"/>
      <c r="AIB259" s="1"/>
      <c r="AIC259" s="1"/>
      <c r="AID259" s="1"/>
      <c r="AIE259" s="1"/>
      <c r="AIF259" s="1"/>
      <c r="AIG259" s="1"/>
      <c r="AIH259" s="1"/>
      <c r="AII259" s="1"/>
      <c r="AIJ259" s="1"/>
      <c r="AIK259" s="1"/>
      <c r="AIL259" s="1"/>
      <c r="AIM259" s="1"/>
      <c r="AIN259" s="1"/>
      <c r="AIO259" s="1"/>
      <c r="AIP259" s="1"/>
      <c r="AIQ259" s="1"/>
      <c r="AIR259" s="1"/>
      <c r="AIS259" s="1"/>
      <c r="AIT259" s="1"/>
      <c r="AIU259" s="1"/>
      <c r="AIV259" s="1"/>
      <c r="AIW259" s="1"/>
      <c r="AIX259" s="1"/>
      <c r="AIY259" s="1"/>
      <c r="AIZ259" s="1"/>
      <c r="AJA259" s="1"/>
      <c r="AJB259" s="1"/>
      <c r="AJC259" s="1"/>
      <c r="AJD259" s="1"/>
      <c r="AJE259" s="1"/>
      <c r="AJF259" s="1"/>
      <c r="AJG259" s="1"/>
      <c r="AJH259" s="1"/>
      <c r="AJI259" s="1"/>
      <c r="AJJ259" s="1"/>
      <c r="AJK259" s="1"/>
      <c r="AJL259" s="1"/>
      <c r="AJM259" s="1"/>
      <c r="AJN259" s="1"/>
      <c r="AJO259" s="1"/>
      <c r="AJP259" s="1"/>
      <c r="AJQ259" s="1"/>
      <c r="AJR259" s="1"/>
      <c r="AJS259" s="1"/>
      <c r="AJT259" s="1"/>
      <c r="AJU259" s="1"/>
      <c r="AJV259" s="1"/>
      <c r="AJW259" s="1"/>
      <c r="AJX259" s="1"/>
      <c r="AJY259" s="1"/>
      <c r="AJZ259" s="1"/>
      <c r="AKA259" s="1"/>
      <c r="AKB259" s="1"/>
      <c r="AKC259" s="1"/>
      <c r="AKD259" s="1"/>
      <c r="AKE259" s="1"/>
      <c r="AKF259" s="1"/>
      <c r="AKG259" s="1"/>
      <c r="AKH259" s="1"/>
      <c r="AKI259" s="1"/>
      <c r="AKJ259" s="1"/>
      <c r="AKK259" s="1"/>
      <c r="AKL259" s="1"/>
      <c r="AKM259" s="1"/>
      <c r="AKN259" s="1"/>
      <c r="AKO259" s="1"/>
      <c r="AKP259" s="1"/>
      <c r="AKQ259" s="1"/>
      <c r="AKR259" s="1"/>
      <c r="AKS259" s="1"/>
      <c r="AKT259" s="1"/>
      <c r="AKU259" s="1"/>
      <c r="AKV259" s="1"/>
      <c r="AKW259" s="1"/>
      <c r="AKX259" s="1"/>
      <c r="AKY259" s="1"/>
      <c r="AKZ259" s="1"/>
      <c r="ALA259" s="1"/>
      <c r="ALB259" s="1"/>
      <c r="ALC259" s="1"/>
      <c r="ALD259" s="1"/>
      <c r="ALE259" s="1"/>
      <c r="ALF259" s="1"/>
      <c r="ALG259" s="1"/>
      <c r="ALH259" s="1"/>
      <c r="ALI259" s="1"/>
      <c r="ALJ259" s="1"/>
      <c r="ALK259" s="1"/>
      <c r="ALL259" s="1"/>
      <c r="ALM259" s="1"/>
      <c r="ALN259" s="1"/>
      <c r="ALO259" s="1"/>
      <c r="ALP259" s="1"/>
      <c r="ALQ259" s="1"/>
      <c r="ALR259" s="1"/>
      <c r="ALS259" s="1"/>
      <c r="ALT259" s="1"/>
      <c r="ALU259" s="1"/>
      <c r="ALV259" s="1"/>
      <c r="ALW259" s="1"/>
      <c r="ALX259" s="1"/>
      <c r="ALY259" s="1"/>
      <c r="ALZ259" s="1"/>
      <c r="AMA259" s="1"/>
      <c r="AMB259" s="1"/>
      <c r="AMC259" s="1"/>
      <c r="AMD259" s="1"/>
      <c r="AME259" s="1"/>
      <c r="AMF259" s="1"/>
      <c r="AMG259" s="1"/>
      <c r="AMH259" s="1"/>
      <c r="AMI259" s="1"/>
      <c r="AMJ259" s="1"/>
      <c r="AMK259" s="1"/>
      <c r="AML259" s="1"/>
      <c r="AMM259" s="1"/>
      <c r="AMN259" s="1"/>
      <c r="AMO259" s="1"/>
      <c r="AMP259" s="1"/>
      <c r="AMQ259" s="1"/>
      <c r="AMR259" s="1"/>
      <c r="AMS259" s="1"/>
      <c r="AMT259" s="1"/>
      <c r="AMU259" s="1"/>
      <c r="AMV259" s="1"/>
      <c r="AMW259" s="1"/>
      <c r="AMX259" s="1"/>
      <c r="AMY259" s="1"/>
      <c r="AMZ259" s="1"/>
      <c r="ANA259" s="1"/>
      <c r="ANB259" s="1"/>
      <c r="ANC259" s="1"/>
      <c r="AND259" s="1"/>
      <c r="ANE259" s="1"/>
      <c r="ANF259" s="1"/>
      <c r="ANG259" s="1"/>
      <c r="ANH259" s="1"/>
      <c r="ANI259" s="1"/>
      <c r="ANJ259" s="1"/>
      <c r="ANK259" s="1"/>
      <c r="ANL259" s="1"/>
      <c r="ANM259" s="1"/>
      <c r="ANN259" s="1"/>
      <c r="ANO259" s="1"/>
      <c r="ANP259" s="1"/>
      <c r="ANQ259" s="1"/>
      <c r="ANR259" s="1"/>
      <c r="ANS259" s="1"/>
      <c r="ANT259" s="1"/>
      <c r="ANU259" s="1"/>
      <c r="ANV259" s="1"/>
      <c r="ANW259" s="1"/>
      <c r="ANX259" s="1"/>
      <c r="ANY259" s="1"/>
      <c r="ANZ259" s="1"/>
      <c r="AOA259" s="1"/>
      <c r="AOB259" s="1"/>
      <c r="AOC259" s="1"/>
      <c r="AOD259" s="1"/>
      <c r="AOE259" s="1"/>
      <c r="AOF259" s="1"/>
      <c r="AOG259" s="1"/>
      <c r="AOH259" s="1"/>
      <c r="AOI259" s="1"/>
      <c r="AOJ259" s="1"/>
      <c r="AOK259" s="1"/>
      <c r="AOL259" s="1"/>
      <c r="AOM259" s="1"/>
      <c r="AON259" s="1"/>
      <c r="AOO259" s="1"/>
      <c r="AOP259" s="1"/>
      <c r="AOQ259" s="1"/>
      <c r="AOR259" s="1"/>
      <c r="AOS259" s="1"/>
      <c r="AOT259" s="1"/>
      <c r="AOU259" s="1"/>
      <c r="AOV259" s="1"/>
      <c r="AOW259" s="1"/>
      <c r="AOX259" s="1"/>
      <c r="AOY259" s="1"/>
      <c r="AOZ259" s="1"/>
      <c r="APA259" s="1"/>
      <c r="APB259" s="1"/>
      <c r="APC259" s="1"/>
      <c r="APD259" s="1"/>
      <c r="APE259" s="1"/>
      <c r="APF259" s="1"/>
      <c r="APG259" s="1"/>
      <c r="APH259" s="1"/>
      <c r="API259" s="1"/>
      <c r="APJ259" s="1"/>
      <c r="APK259" s="1"/>
      <c r="APL259" s="1"/>
      <c r="APM259" s="1"/>
      <c r="APN259" s="1"/>
      <c r="APO259" s="1"/>
      <c r="APP259" s="1"/>
      <c r="APQ259" s="1"/>
      <c r="APR259" s="1"/>
      <c r="APS259" s="1"/>
      <c r="APT259" s="1"/>
      <c r="APU259" s="1"/>
      <c r="APV259" s="1"/>
      <c r="APW259" s="1"/>
      <c r="APX259" s="1"/>
      <c r="APY259" s="1"/>
      <c r="APZ259" s="1"/>
      <c r="AQA259" s="1"/>
      <c r="AQB259" s="1"/>
      <c r="AQC259" s="1"/>
      <c r="AQD259" s="1"/>
      <c r="AQE259" s="1"/>
      <c r="AQF259" s="1"/>
      <c r="AQG259" s="1"/>
      <c r="AQH259" s="1"/>
      <c r="AQI259" s="1"/>
      <c r="AQJ259" s="1"/>
      <c r="AQK259" s="1"/>
      <c r="AQL259" s="1"/>
      <c r="AQM259" s="1"/>
      <c r="AQN259" s="1"/>
      <c r="AQO259" s="1"/>
      <c r="AQP259" s="1"/>
      <c r="AQQ259" s="1"/>
      <c r="AQR259" s="1"/>
      <c r="AQS259" s="1"/>
      <c r="AQT259" s="1"/>
      <c r="AQU259" s="1"/>
      <c r="AQV259" s="1"/>
      <c r="AQW259" s="1"/>
      <c r="AQX259" s="1"/>
      <c r="AQY259" s="1"/>
      <c r="AQZ259" s="1"/>
      <c r="ARA259" s="1"/>
      <c r="ARB259" s="1"/>
      <c r="ARC259" s="1"/>
      <c r="ARD259" s="1"/>
      <c r="ARE259" s="1"/>
      <c r="ARF259" s="1"/>
      <c r="ARG259" s="1"/>
      <c r="ARH259" s="1"/>
      <c r="ARI259" s="1"/>
      <c r="ARJ259" s="1"/>
      <c r="ARK259" s="1"/>
      <c r="ARL259" s="1"/>
      <c r="ARM259" s="1"/>
      <c r="ARN259" s="1"/>
      <c r="ARO259" s="1"/>
      <c r="ARP259" s="1"/>
      <c r="ARQ259" s="1"/>
      <c r="ARR259" s="1"/>
      <c r="ARS259" s="1"/>
      <c r="ART259" s="1"/>
      <c r="ARU259" s="1"/>
      <c r="ARV259" s="1"/>
      <c r="ARW259" s="1"/>
      <c r="ARX259" s="1"/>
      <c r="ARY259" s="1"/>
      <c r="ARZ259" s="1"/>
      <c r="ASA259" s="1"/>
      <c r="ASB259" s="1"/>
      <c r="ASC259" s="1"/>
      <c r="ASD259" s="1"/>
      <c r="ASE259" s="1"/>
      <c r="ASF259" s="1"/>
      <c r="ASG259" s="1"/>
      <c r="ASH259" s="1"/>
      <c r="ASI259" s="1"/>
      <c r="ASJ259" s="1"/>
      <c r="ASK259" s="1"/>
      <c r="ASL259" s="1"/>
      <c r="ASM259" s="1"/>
      <c r="ASN259" s="1"/>
      <c r="ASO259" s="1"/>
      <c r="ASP259" s="1"/>
      <c r="ASQ259" s="1"/>
      <c r="ASR259" s="1"/>
      <c r="ASS259" s="1"/>
      <c r="AST259" s="1"/>
      <c r="ASU259" s="1"/>
      <c r="ASV259" s="1"/>
      <c r="ASW259" s="1"/>
      <c r="ASX259" s="1"/>
      <c r="ASY259" s="1"/>
      <c r="ASZ259" s="1"/>
      <c r="ATA259" s="1"/>
      <c r="ATB259" s="1"/>
      <c r="ATC259" s="1"/>
      <c r="ATD259" s="1"/>
      <c r="ATE259" s="1"/>
      <c r="ATF259" s="1"/>
      <c r="ATG259" s="1"/>
      <c r="ATH259" s="1"/>
      <c r="ATI259" s="1"/>
      <c r="ATJ259" s="1"/>
      <c r="ATK259" s="1"/>
      <c r="ATL259" s="1"/>
      <c r="ATM259" s="1"/>
      <c r="ATN259" s="1"/>
      <c r="ATO259" s="1"/>
      <c r="ATP259" s="1"/>
      <c r="ATQ259" s="1"/>
      <c r="ATR259" s="1"/>
      <c r="ATS259" s="1"/>
      <c r="ATT259" s="1"/>
      <c r="ATU259" s="1"/>
      <c r="ATV259" s="1"/>
      <c r="ATW259" s="1"/>
      <c r="ATX259" s="1"/>
      <c r="ATY259" s="1"/>
      <c r="ATZ259" s="1"/>
      <c r="AUA259" s="1"/>
      <c r="AUB259" s="1"/>
      <c r="AUC259" s="1"/>
      <c r="AUD259" s="1"/>
      <c r="AUE259" s="1"/>
      <c r="AUF259" s="1"/>
      <c r="AUG259" s="1"/>
      <c r="AUH259" s="1"/>
      <c r="AUI259" s="1"/>
      <c r="AUJ259" s="1"/>
      <c r="AUK259" s="1"/>
    </row>
    <row r="260" spans="1:1233" s="519" customFormat="1" ht="14.25">
      <c r="A260" s="53"/>
      <c r="B260" s="98" t="str">
        <f>IF('Client Info'!$F$141="Yes",'Client Info'!$F$61,"N/A")</f>
        <v>N/A</v>
      </c>
      <c r="C260" s="99" t="str">
        <f>IF(B260="ISO 45001",'Client Info'!$B141,"N/A")</f>
        <v>N/A</v>
      </c>
      <c r="D260" s="182"/>
      <c r="E260" s="839">
        <f>'Effective Employees'!F246</f>
        <v>0</v>
      </c>
      <c r="F260" s="831"/>
      <c r="G260" s="840">
        <f>CC$378</f>
        <v>0</v>
      </c>
      <c r="H260" s="840">
        <f ca="1">(1/3)*CC378*T260*V260*X260*Z260</f>
        <v>0</v>
      </c>
      <c r="I260" s="840">
        <f ca="1">(2/3)*CC378*T260*V260*X260*Z260</f>
        <v>0</v>
      </c>
      <c r="J260" s="840" t="e">
        <f ca="1">CC379*T260*V260*X260*Z260/$AA$10</f>
        <v>#N/A</v>
      </c>
      <c r="K260" s="840">
        <f>IF($K$19="",0,CC379*T260*V260*X260*Z260/$AA$10)</f>
        <v>0</v>
      </c>
      <c r="L260" s="840">
        <f>IF($L$19="",0,CC379*T260*V260*X260*Z260/$AA$10)</f>
        <v>0</v>
      </c>
      <c r="M260" s="841" t="e">
        <f ca="1">IF($M$19="",0,CC379*T260*V260*X260*Z260/$AA$10)</f>
        <v>#N/A</v>
      </c>
      <c r="N260" s="841" t="e">
        <f ca="1">CC379*T260*V260*X260*Z260/$AA$10</f>
        <v>#N/A</v>
      </c>
      <c r="O260" s="842">
        <f ca="1">CC380*T260*V260*X260*Z260</f>
        <v>0</v>
      </c>
      <c r="P260" s="53"/>
      <c r="Q260" s="53"/>
      <c r="R260" s="67"/>
      <c r="S260" s="709">
        <f>1</f>
        <v>1</v>
      </c>
      <c r="T260" s="709">
        <f t="shared" si="162"/>
        <v>1</v>
      </c>
      <c r="U260" s="710">
        <f ca="1">'Adjustment Factors'!BC589</f>
        <v>0</v>
      </c>
      <c r="V260" s="711">
        <f t="shared" ca="1" si="163"/>
        <v>1</v>
      </c>
      <c r="W260" s="712">
        <f>-'Client Info'!$C$55/100</f>
        <v>0</v>
      </c>
      <c r="X260" s="712">
        <f t="shared" si="164"/>
        <v>1</v>
      </c>
      <c r="Y260" s="712">
        <f>IF(Overview!$C$15="Yes",1,0)</f>
        <v>0</v>
      </c>
      <c r="Z260" s="712">
        <f>IF(Y260=1,IF('Integrated Reduction'!$C$29="",1,('Integrated Reduction'!$C$29/100+1)),1)</f>
        <v>1</v>
      </c>
      <c r="AA260" s="712">
        <f>IF(Sampling!F268="Yes",1,0)</f>
        <v>0</v>
      </c>
      <c r="AB260" s="712">
        <f>IF(Sampling!L268="Yes",1,0)</f>
        <v>0</v>
      </c>
      <c r="AC260" s="712">
        <f>IF(Sampling!G268="Yes",1,0)</f>
        <v>0</v>
      </c>
      <c r="AD260" s="712">
        <f>IF(Sampling!H268="Yes",1,0)</f>
        <v>0</v>
      </c>
      <c r="AE260" s="712">
        <f>IF(Sampling!I268="Yes",1,0)</f>
        <v>0</v>
      </c>
      <c r="AF260" s="712">
        <f>IF(Sampling!J268="Yes",1,0)</f>
        <v>0</v>
      </c>
      <c r="AG260" s="713">
        <f>IF(Sampling!K268="Yes",1,0)</f>
        <v>0</v>
      </c>
      <c r="AH260" s="792">
        <f t="shared" ca="1" si="155"/>
        <v>0</v>
      </c>
      <c r="AI260" s="792">
        <f t="shared" ca="1" si="150"/>
        <v>0</v>
      </c>
      <c r="AJ260" s="792" t="e">
        <f t="shared" ca="1" si="14"/>
        <v>#N/A</v>
      </c>
      <c r="AK260" s="792">
        <f t="shared" si="166"/>
        <v>0</v>
      </c>
      <c r="AL260" s="792">
        <f t="shared" si="167"/>
        <v>0</v>
      </c>
      <c r="AM260" s="792" t="e">
        <f t="shared" ca="1" si="168"/>
        <v>#N/A</v>
      </c>
      <c r="AN260" s="792" t="e">
        <f t="shared" ca="1" si="169"/>
        <v>#N/A</v>
      </c>
      <c r="AO260" s="792">
        <f t="shared" ca="1" si="156"/>
        <v>0</v>
      </c>
      <c r="AP260" s="792">
        <f t="shared" ca="1" si="157"/>
        <v>0</v>
      </c>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c r="ADD260" s="1"/>
      <c r="ADE260" s="1"/>
      <c r="ADF260" s="1"/>
      <c r="ADG260" s="1"/>
      <c r="ADH260" s="1"/>
      <c r="ADI260" s="1"/>
      <c r="ADJ260" s="1"/>
      <c r="ADK260" s="1"/>
      <c r="ADL260" s="1"/>
      <c r="ADM260" s="1"/>
      <c r="ADN260" s="1"/>
      <c r="ADO260" s="1"/>
      <c r="ADP260" s="1"/>
      <c r="ADQ260" s="1"/>
      <c r="ADR260" s="1"/>
      <c r="ADS260" s="1"/>
      <c r="ADT260" s="1"/>
      <c r="ADU260" s="1"/>
      <c r="ADV260" s="1"/>
      <c r="ADW260" s="1"/>
      <c r="ADX260" s="1"/>
      <c r="ADY260" s="1"/>
      <c r="ADZ260" s="1"/>
      <c r="AEA260" s="1"/>
      <c r="AEB260" s="1"/>
      <c r="AEC260" s="1"/>
      <c r="AED260" s="1"/>
      <c r="AEE260" s="1"/>
      <c r="AEF260" s="1"/>
      <c r="AEG260" s="1"/>
      <c r="AEH260" s="1"/>
      <c r="AEI260" s="1"/>
      <c r="AEJ260" s="1"/>
      <c r="AEK260" s="1"/>
      <c r="AEL260" s="1"/>
      <c r="AEM260" s="1"/>
      <c r="AEN260" s="1"/>
      <c r="AEO260" s="1"/>
      <c r="AEP260" s="1"/>
      <c r="AEQ260" s="1"/>
      <c r="AER260" s="1"/>
      <c r="AES260" s="1"/>
      <c r="AET260" s="1"/>
      <c r="AEU260" s="1"/>
      <c r="AEV260" s="1"/>
      <c r="AEW260" s="1"/>
      <c r="AEX260" s="1"/>
      <c r="AEY260" s="1"/>
      <c r="AEZ260" s="1"/>
      <c r="AFA260" s="1"/>
      <c r="AFB260" s="1"/>
      <c r="AFC260" s="1"/>
      <c r="AFD260" s="1"/>
      <c r="AFE260" s="1"/>
      <c r="AFF260" s="1"/>
      <c r="AFG260" s="1"/>
      <c r="AFH260" s="1"/>
      <c r="AFI260" s="1"/>
      <c r="AFJ260" s="1"/>
      <c r="AFK260" s="1"/>
      <c r="AFL260" s="1"/>
      <c r="AFM260" s="1"/>
      <c r="AFN260" s="1"/>
      <c r="AFO260" s="1"/>
      <c r="AFP260" s="1"/>
      <c r="AFQ260" s="1"/>
      <c r="AFR260" s="1"/>
      <c r="AFS260" s="1"/>
      <c r="AFT260" s="1"/>
      <c r="AFU260" s="1"/>
      <c r="AFV260" s="1"/>
      <c r="AFW260" s="1"/>
      <c r="AFX260" s="1"/>
      <c r="AFY260" s="1"/>
      <c r="AFZ260" s="1"/>
      <c r="AGA260" s="1"/>
      <c r="AGB260" s="1"/>
      <c r="AGC260" s="1"/>
      <c r="AGD260" s="1"/>
      <c r="AGE260" s="1"/>
      <c r="AGF260" s="1"/>
      <c r="AGG260" s="1"/>
      <c r="AGH260" s="1"/>
      <c r="AGI260" s="1"/>
      <c r="AGJ260" s="1"/>
      <c r="AGK260" s="1"/>
      <c r="AGL260" s="1"/>
      <c r="AGM260" s="1"/>
      <c r="AGN260" s="1"/>
      <c r="AGO260" s="1"/>
      <c r="AGP260" s="1"/>
      <c r="AGQ260" s="1"/>
      <c r="AGR260" s="1"/>
      <c r="AGS260" s="1"/>
      <c r="AGT260" s="1"/>
      <c r="AGU260" s="1"/>
      <c r="AGV260" s="1"/>
      <c r="AGW260" s="1"/>
      <c r="AGX260" s="1"/>
      <c r="AGY260" s="1"/>
      <c r="AGZ260" s="1"/>
      <c r="AHA260" s="1"/>
      <c r="AHB260" s="1"/>
      <c r="AHC260" s="1"/>
      <c r="AHD260" s="1"/>
      <c r="AHE260" s="1"/>
      <c r="AHF260" s="1"/>
      <c r="AHG260" s="1"/>
      <c r="AHH260" s="1"/>
      <c r="AHI260" s="1"/>
      <c r="AHJ260" s="1"/>
      <c r="AHK260" s="1"/>
      <c r="AHL260" s="1"/>
      <c r="AHM260" s="1"/>
      <c r="AHN260" s="1"/>
      <c r="AHO260" s="1"/>
      <c r="AHP260" s="1"/>
      <c r="AHQ260" s="1"/>
      <c r="AHR260" s="1"/>
      <c r="AHS260" s="1"/>
      <c r="AHT260" s="1"/>
      <c r="AHU260" s="1"/>
      <c r="AHV260" s="1"/>
      <c r="AHW260" s="1"/>
      <c r="AHX260" s="1"/>
      <c r="AHY260" s="1"/>
      <c r="AHZ260" s="1"/>
      <c r="AIA260" s="1"/>
      <c r="AIB260" s="1"/>
      <c r="AIC260" s="1"/>
      <c r="AID260" s="1"/>
      <c r="AIE260" s="1"/>
      <c r="AIF260" s="1"/>
      <c r="AIG260" s="1"/>
      <c r="AIH260" s="1"/>
      <c r="AII260" s="1"/>
      <c r="AIJ260" s="1"/>
      <c r="AIK260" s="1"/>
      <c r="AIL260" s="1"/>
      <c r="AIM260" s="1"/>
      <c r="AIN260" s="1"/>
      <c r="AIO260" s="1"/>
      <c r="AIP260" s="1"/>
      <c r="AIQ260" s="1"/>
      <c r="AIR260" s="1"/>
      <c r="AIS260" s="1"/>
      <c r="AIT260" s="1"/>
      <c r="AIU260" s="1"/>
      <c r="AIV260" s="1"/>
      <c r="AIW260" s="1"/>
      <c r="AIX260" s="1"/>
      <c r="AIY260" s="1"/>
      <c r="AIZ260" s="1"/>
      <c r="AJA260" s="1"/>
      <c r="AJB260" s="1"/>
      <c r="AJC260" s="1"/>
      <c r="AJD260" s="1"/>
      <c r="AJE260" s="1"/>
      <c r="AJF260" s="1"/>
      <c r="AJG260" s="1"/>
      <c r="AJH260" s="1"/>
      <c r="AJI260" s="1"/>
      <c r="AJJ260" s="1"/>
      <c r="AJK260" s="1"/>
      <c r="AJL260" s="1"/>
      <c r="AJM260" s="1"/>
      <c r="AJN260" s="1"/>
      <c r="AJO260" s="1"/>
      <c r="AJP260" s="1"/>
      <c r="AJQ260" s="1"/>
      <c r="AJR260" s="1"/>
      <c r="AJS260" s="1"/>
      <c r="AJT260" s="1"/>
      <c r="AJU260" s="1"/>
      <c r="AJV260" s="1"/>
      <c r="AJW260" s="1"/>
      <c r="AJX260" s="1"/>
      <c r="AJY260" s="1"/>
      <c r="AJZ260" s="1"/>
      <c r="AKA260" s="1"/>
      <c r="AKB260" s="1"/>
      <c r="AKC260" s="1"/>
      <c r="AKD260" s="1"/>
      <c r="AKE260" s="1"/>
      <c r="AKF260" s="1"/>
      <c r="AKG260" s="1"/>
      <c r="AKH260" s="1"/>
      <c r="AKI260" s="1"/>
      <c r="AKJ260" s="1"/>
      <c r="AKK260" s="1"/>
      <c r="AKL260" s="1"/>
      <c r="AKM260" s="1"/>
      <c r="AKN260" s="1"/>
      <c r="AKO260" s="1"/>
      <c r="AKP260" s="1"/>
      <c r="AKQ260" s="1"/>
      <c r="AKR260" s="1"/>
      <c r="AKS260" s="1"/>
      <c r="AKT260" s="1"/>
      <c r="AKU260" s="1"/>
      <c r="AKV260" s="1"/>
      <c r="AKW260" s="1"/>
      <c r="AKX260" s="1"/>
      <c r="AKY260" s="1"/>
      <c r="AKZ260" s="1"/>
      <c r="ALA260" s="1"/>
      <c r="ALB260" s="1"/>
      <c r="ALC260" s="1"/>
      <c r="ALD260" s="1"/>
      <c r="ALE260" s="1"/>
      <c r="ALF260" s="1"/>
      <c r="ALG260" s="1"/>
      <c r="ALH260" s="1"/>
      <c r="ALI260" s="1"/>
      <c r="ALJ260" s="1"/>
      <c r="ALK260" s="1"/>
      <c r="ALL260" s="1"/>
      <c r="ALM260" s="1"/>
      <c r="ALN260" s="1"/>
      <c r="ALO260" s="1"/>
      <c r="ALP260" s="1"/>
      <c r="ALQ260" s="1"/>
      <c r="ALR260" s="1"/>
      <c r="ALS260" s="1"/>
      <c r="ALT260" s="1"/>
      <c r="ALU260" s="1"/>
      <c r="ALV260" s="1"/>
      <c r="ALW260" s="1"/>
      <c r="ALX260" s="1"/>
      <c r="ALY260" s="1"/>
      <c r="ALZ260" s="1"/>
      <c r="AMA260" s="1"/>
      <c r="AMB260" s="1"/>
      <c r="AMC260" s="1"/>
      <c r="AMD260" s="1"/>
      <c r="AME260" s="1"/>
      <c r="AMF260" s="1"/>
      <c r="AMG260" s="1"/>
      <c r="AMH260" s="1"/>
      <c r="AMI260" s="1"/>
      <c r="AMJ260" s="1"/>
      <c r="AMK260" s="1"/>
      <c r="AML260" s="1"/>
      <c r="AMM260" s="1"/>
      <c r="AMN260" s="1"/>
      <c r="AMO260" s="1"/>
      <c r="AMP260" s="1"/>
      <c r="AMQ260" s="1"/>
      <c r="AMR260" s="1"/>
      <c r="AMS260" s="1"/>
      <c r="AMT260" s="1"/>
      <c r="AMU260" s="1"/>
      <c r="AMV260" s="1"/>
      <c r="AMW260" s="1"/>
      <c r="AMX260" s="1"/>
      <c r="AMY260" s="1"/>
      <c r="AMZ260" s="1"/>
      <c r="ANA260" s="1"/>
      <c r="ANB260" s="1"/>
      <c r="ANC260" s="1"/>
      <c r="AND260" s="1"/>
      <c r="ANE260" s="1"/>
      <c r="ANF260" s="1"/>
      <c r="ANG260" s="1"/>
      <c r="ANH260" s="1"/>
      <c r="ANI260" s="1"/>
      <c r="ANJ260" s="1"/>
      <c r="ANK260" s="1"/>
      <c r="ANL260" s="1"/>
      <c r="ANM260" s="1"/>
      <c r="ANN260" s="1"/>
      <c r="ANO260" s="1"/>
      <c r="ANP260" s="1"/>
      <c r="ANQ260" s="1"/>
      <c r="ANR260" s="1"/>
      <c r="ANS260" s="1"/>
      <c r="ANT260" s="1"/>
      <c r="ANU260" s="1"/>
      <c r="ANV260" s="1"/>
      <c r="ANW260" s="1"/>
      <c r="ANX260" s="1"/>
      <c r="ANY260" s="1"/>
      <c r="ANZ260" s="1"/>
      <c r="AOA260" s="1"/>
      <c r="AOB260" s="1"/>
      <c r="AOC260" s="1"/>
      <c r="AOD260" s="1"/>
      <c r="AOE260" s="1"/>
      <c r="AOF260" s="1"/>
      <c r="AOG260" s="1"/>
      <c r="AOH260" s="1"/>
      <c r="AOI260" s="1"/>
      <c r="AOJ260" s="1"/>
      <c r="AOK260" s="1"/>
      <c r="AOL260" s="1"/>
      <c r="AOM260" s="1"/>
      <c r="AON260" s="1"/>
      <c r="AOO260" s="1"/>
      <c r="AOP260" s="1"/>
      <c r="AOQ260" s="1"/>
      <c r="AOR260" s="1"/>
      <c r="AOS260" s="1"/>
      <c r="AOT260" s="1"/>
      <c r="AOU260" s="1"/>
      <c r="AOV260" s="1"/>
      <c r="AOW260" s="1"/>
      <c r="AOX260" s="1"/>
      <c r="AOY260" s="1"/>
      <c r="AOZ260" s="1"/>
      <c r="APA260" s="1"/>
      <c r="APB260" s="1"/>
      <c r="APC260" s="1"/>
      <c r="APD260" s="1"/>
      <c r="APE260" s="1"/>
      <c r="APF260" s="1"/>
      <c r="APG260" s="1"/>
      <c r="APH260" s="1"/>
      <c r="API260" s="1"/>
      <c r="APJ260" s="1"/>
      <c r="APK260" s="1"/>
      <c r="APL260" s="1"/>
      <c r="APM260" s="1"/>
      <c r="APN260" s="1"/>
      <c r="APO260" s="1"/>
      <c r="APP260" s="1"/>
      <c r="APQ260" s="1"/>
      <c r="APR260" s="1"/>
      <c r="APS260" s="1"/>
      <c r="APT260" s="1"/>
      <c r="APU260" s="1"/>
      <c r="APV260" s="1"/>
      <c r="APW260" s="1"/>
      <c r="APX260" s="1"/>
      <c r="APY260" s="1"/>
      <c r="APZ260" s="1"/>
      <c r="AQA260" s="1"/>
      <c r="AQB260" s="1"/>
      <c r="AQC260" s="1"/>
      <c r="AQD260" s="1"/>
      <c r="AQE260" s="1"/>
      <c r="AQF260" s="1"/>
      <c r="AQG260" s="1"/>
      <c r="AQH260" s="1"/>
      <c r="AQI260" s="1"/>
      <c r="AQJ260" s="1"/>
      <c r="AQK260" s="1"/>
      <c r="AQL260" s="1"/>
      <c r="AQM260" s="1"/>
      <c r="AQN260" s="1"/>
      <c r="AQO260" s="1"/>
      <c r="AQP260" s="1"/>
      <c r="AQQ260" s="1"/>
      <c r="AQR260" s="1"/>
      <c r="AQS260" s="1"/>
      <c r="AQT260" s="1"/>
      <c r="AQU260" s="1"/>
      <c r="AQV260" s="1"/>
      <c r="AQW260" s="1"/>
      <c r="AQX260" s="1"/>
      <c r="AQY260" s="1"/>
      <c r="AQZ260" s="1"/>
      <c r="ARA260" s="1"/>
      <c r="ARB260" s="1"/>
      <c r="ARC260" s="1"/>
      <c r="ARD260" s="1"/>
      <c r="ARE260" s="1"/>
      <c r="ARF260" s="1"/>
      <c r="ARG260" s="1"/>
      <c r="ARH260" s="1"/>
      <c r="ARI260" s="1"/>
      <c r="ARJ260" s="1"/>
      <c r="ARK260" s="1"/>
      <c r="ARL260" s="1"/>
      <c r="ARM260" s="1"/>
      <c r="ARN260" s="1"/>
      <c r="ARO260" s="1"/>
      <c r="ARP260" s="1"/>
      <c r="ARQ260" s="1"/>
      <c r="ARR260" s="1"/>
      <c r="ARS260" s="1"/>
      <c r="ART260" s="1"/>
      <c r="ARU260" s="1"/>
      <c r="ARV260" s="1"/>
      <c r="ARW260" s="1"/>
      <c r="ARX260" s="1"/>
      <c r="ARY260" s="1"/>
      <c r="ARZ260" s="1"/>
      <c r="ASA260" s="1"/>
      <c r="ASB260" s="1"/>
      <c r="ASC260" s="1"/>
      <c r="ASD260" s="1"/>
      <c r="ASE260" s="1"/>
      <c r="ASF260" s="1"/>
      <c r="ASG260" s="1"/>
      <c r="ASH260" s="1"/>
      <c r="ASI260" s="1"/>
      <c r="ASJ260" s="1"/>
      <c r="ASK260" s="1"/>
      <c r="ASL260" s="1"/>
      <c r="ASM260" s="1"/>
      <c r="ASN260" s="1"/>
      <c r="ASO260" s="1"/>
      <c r="ASP260" s="1"/>
      <c r="ASQ260" s="1"/>
      <c r="ASR260" s="1"/>
      <c r="ASS260" s="1"/>
      <c r="AST260" s="1"/>
      <c r="ASU260" s="1"/>
      <c r="ASV260" s="1"/>
      <c r="ASW260" s="1"/>
      <c r="ASX260" s="1"/>
      <c r="ASY260" s="1"/>
      <c r="ASZ260" s="1"/>
      <c r="ATA260" s="1"/>
      <c r="ATB260" s="1"/>
      <c r="ATC260" s="1"/>
      <c r="ATD260" s="1"/>
      <c r="ATE260" s="1"/>
      <c r="ATF260" s="1"/>
      <c r="ATG260" s="1"/>
      <c r="ATH260" s="1"/>
      <c r="ATI260" s="1"/>
      <c r="ATJ260" s="1"/>
      <c r="ATK260" s="1"/>
      <c r="ATL260" s="1"/>
      <c r="ATM260" s="1"/>
      <c r="ATN260" s="1"/>
      <c r="ATO260" s="1"/>
      <c r="ATP260" s="1"/>
      <c r="ATQ260" s="1"/>
      <c r="ATR260" s="1"/>
      <c r="ATS260" s="1"/>
      <c r="ATT260" s="1"/>
      <c r="ATU260" s="1"/>
      <c r="ATV260" s="1"/>
      <c r="ATW260" s="1"/>
      <c r="ATX260" s="1"/>
      <c r="ATY260" s="1"/>
      <c r="ATZ260" s="1"/>
      <c r="AUA260" s="1"/>
      <c r="AUB260" s="1"/>
      <c r="AUC260" s="1"/>
      <c r="AUD260" s="1"/>
      <c r="AUE260" s="1"/>
      <c r="AUF260" s="1"/>
      <c r="AUG260" s="1"/>
      <c r="AUH260" s="1"/>
      <c r="AUI260" s="1"/>
      <c r="AUJ260" s="1"/>
      <c r="AUK260" s="1"/>
    </row>
    <row r="261" spans="1:1233" s="519" customFormat="1" ht="14.25">
      <c r="A261" s="53"/>
      <c r="B261" s="95" t="str">
        <f>IF('Client Info'!$D$142="Yes",'Client Info'!$D$61,"N/A")</f>
        <v>N/A</v>
      </c>
      <c r="C261" s="96" t="str">
        <f>IF(B261="ISO 9001",'Client Info'!$B142,"N/A")</f>
        <v>N/A</v>
      </c>
      <c r="D261" s="180"/>
      <c r="E261" s="843">
        <f>'Effective Employees'!F247</f>
        <v>0</v>
      </c>
      <c r="F261" s="831"/>
      <c r="G261" s="832">
        <f>CD$345</f>
        <v>0</v>
      </c>
      <c r="H261" s="832">
        <f ca="1">(1/3)*CD345*T261*V261*X261*Z261</f>
        <v>0</v>
      </c>
      <c r="I261" s="832">
        <f ca="1">(2/3)*CD345*T261*V261*X261*Z261</f>
        <v>0</v>
      </c>
      <c r="J261" s="832" t="e">
        <f ca="1">CD346*T261*V261*X261*Z261/$AA$10</f>
        <v>#N/A</v>
      </c>
      <c r="K261" s="832">
        <f>IF($K$19="",0,CD346*T261*V261*X261*Z261/$AA$10)</f>
        <v>0</v>
      </c>
      <c r="L261" s="832">
        <f>IF($L$19="",0,CD346*T261*V261*X261*Z261/$AA$10)</f>
        <v>0</v>
      </c>
      <c r="M261" s="833" t="e">
        <f ca="1">IF($M$19="",0,CD346*T261*V261*X261*Z261/$AA$10)</f>
        <v>#N/A</v>
      </c>
      <c r="N261" s="844" t="e">
        <f ca="1">CD346*T261*V261*X261*Z261/$AA$10</f>
        <v>#N/A</v>
      </c>
      <c r="O261" s="436">
        <f ca="1">CD347*T261*V261*X261*Z261</f>
        <v>0</v>
      </c>
      <c r="P261" s="53"/>
      <c r="Q261" s="53"/>
      <c r="R261" s="67"/>
      <c r="S261" s="702">
        <f>1</f>
        <v>1</v>
      </c>
      <c r="T261" s="702">
        <f t="shared" si="162"/>
        <v>1</v>
      </c>
      <c r="U261" s="703">
        <f ca="1">'Adjustment Factors'!AA590</f>
        <v>0</v>
      </c>
      <c r="V261" s="704">
        <f t="shared" ca="1" si="163"/>
        <v>1</v>
      </c>
      <c r="W261" s="705">
        <f>-'Client Info'!$C$55/100</f>
        <v>0</v>
      </c>
      <c r="X261" s="705">
        <f t="shared" si="164"/>
        <v>1</v>
      </c>
      <c r="Y261" s="705">
        <f>IF(Overview!$C$13="Yes",1,0)</f>
        <v>0</v>
      </c>
      <c r="Z261" s="705">
        <f>IF(Y261=1,IF('Integrated Reduction'!$C$29="",1,('Integrated Reduction'!$C$29/100+1)),1)</f>
        <v>1</v>
      </c>
      <c r="AA261" s="705">
        <f>IF(Sampling!F269="Yes",1,0)</f>
        <v>0</v>
      </c>
      <c r="AB261" s="705">
        <f>IF(Sampling!L269="Yes",1,0)</f>
        <v>0</v>
      </c>
      <c r="AC261" s="705">
        <f>IF(Sampling!G269="Yes",1,0)</f>
        <v>0</v>
      </c>
      <c r="AD261" s="705">
        <f>IF(Sampling!H269="Yes",1,0)</f>
        <v>0</v>
      </c>
      <c r="AE261" s="705">
        <f>IF(Sampling!I269="Yes",1,0)</f>
        <v>0</v>
      </c>
      <c r="AF261" s="705">
        <f>IF(Sampling!J269="Yes",1,0)</f>
        <v>0</v>
      </c>
      <c r="AG261" s="706">
        <f>IF(Sampling!K269="Yes",1,0)</f>
        <v>0</v>
      </c>
      <c r="AH261" s="790">
        <f t="shared" ca="1" si="155"/>
        <v>0</v>
      </c>
      <c r="AI261" s="790">
        <f t="shared" ca="1" si="150"/>
        <v>0</v>
      </c>
      <c r="AJ261" s="790" t="e">
        <f t="shared" ca="1" si="14"/>
        <v>#N/A</v>
      </c>
      <c r="AK261" s="790">
        <f t="shared" si="166"/>
        <v>0</v>
      </c>
      <c r="AL261" s="790">
        <f t="shared" si="167"/>
        <v>0</v>
      </c>
      <c r="AM261" s="790" t="e">
        <f t="shared" ca="1" si="168"/>
        <v>#N/A</v>
      </c>
      <c r="AN261" s="790" t="e">
        <f t="shared" ca="1" si="169"/>
        <v>#N/A</v>
      </c>
      <c r="AO261" s="790">
        <f t="shared" ca="1" si="156"/>
        <v>0</v>
      </c>
      <c r="AP261" s="790">
        <f t="shared" ca="1" si="157"/>
        <v>0</v>
      </c>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c r="ADD261" s="1"/>
      <c r="ADE261" s="1"/>
      <c r="ADF261" s="1"/>
      <c r="ADG261" s="1"/>
      <c r="ADH261" s="1"/>
      <c r="ADI261" s="1"/>
      <c r="ADJ261" s="1"/>
      <c r="ADK261" s="1"/>
      <c r="ADL261" s="1"/>
      <c r="ADM261" s="1"/>
      <c r="ADN261" s="1"/>
      <c r="ADO261" s="1"/>
      <c r="ADP261" s="1"/>
      <c r="ADQ261" s="1"/>
      <c r="ADR261" s="1"/>
      <c r="ADS261" s="1"/>
      <c r="ADT261" s="1"/>
      <c r="ADU261" s="1"/>
      <c r="ADV261" s="1"/>
      <c r="ADW261" s="1"/>
      <c r="ADX261" s="1"/>
      <c r="ADY261" s="1"/>
      <c r="ADZ261" s="1"/>
      <c r="AEA261" s="1"/>
      <c r="AEB261" s="1"/>
      <c r="AEC261" s="1"/>
      <c r="AED261" s="1"/>
      <c r="AEE261" s="1"/>
      <c r="AEF261" s="1"/>
      <c r="AEG261" s="1"/>
      <c r="AEH261" s="1"/>
      <c r="AEI261" s="1"/>
      <c r="AEJ261" s="1"/>
      <c r="AEK261" s="1"/>
      <c r="AEL261" s="1"/>
      <c r="AEM261" s="1"/>
      <c r="AEN261" s="1"/>
      <c r="AEO261" s="1"/>
      <c r="AEP261" s="1"/>
      <c r="AEQ261" s="1"/>
      <c r="AER261" s="1"/>
      <c r="AES261" s="1"/>
      <c r="AET261" s="1"/>
      <c r="AEU261" s="1"/>
      <c r="AEV261" s="1"/>
      <c r="AEW261" s="1"/>
      <c r="AEX261" s="1"/>
      <c r="AEY261" s="1"/>
      <c r="AEZ261" s="1"/>
      <c r="AFA261" s="1"/>
      <c r="AFB261" s="1"/>
      <c r="AFC261" s="1"/>
      <c r="AFD261" s="1"/>
      <c r="AFE261" s="1"/>
      <c r="AFF261" s="1"/>
      <c r="AFG261" s="1"/>
      <c r="AFH261" s="1"/>
      <c r="AFI261" s="1"/>
      <c r="AFJ261" s="1"/>
      <c r="AFK261" s="1"/>
      <c r="AFL261" s="1"/>
      <c r="AFM261" s="1"/>
      <c r="AFN261" s="1"/>
      <c r="AFO261" s="1"/>
      <c r="AFP261" s="1"/>
      <c r="AFQ261" s="1"/>
      <c r="AFR261" s="1"/>
      <c r="AFS261" s="1"/>
      <c r="AFT261" s="1"/>
      <c r="AFU261" s="1"/>
      <c r="AFV261" s="1"/>
      <c r="AFW261" s="1"/>
      <c r="AFX261" s="1"/>
      <c r="AFY261" s="1"/>
      <c r="AFZ261" s="1"/>
      <c r="AGA261" s="1"/>
      <c r="AGB261" s="1"/>
      <c r="AGC261" s="1"/>
      <c r="AGD261" s="1"/>
      <c r="AGE261" s="1"/>
      <c r="AGF261" s="1"/>
      <c r="AGG261" s="1"/>
      <c r="AGH261" s="1"/>
      <c r="AGI261" s="1"/>
      <c r="AGJ261" s="1"/>
      <c r="AGK261" s="1"/>
      <c r="AGL261" s="1"/>
      <c r="AGM261" s="1"/>
      <c r="AGN261" s="1"/>
      <c r="AGO261" s="1"/>
      <c r="AGP261" s="1"/>
      <c r="AGQ261" s="1"/>
      <c r="AGR261" s="1"/>
      <c r="AGS261" s="1"/>
      <c r="AGT261" s="1"/>
      <c r="AGU261" s="1"/>
      <c r="AGV261" s="1"/>
      <c r="AGW261" s="1"/>
      <c r="AGX261" s="1"/>
      <c r="AGY261" s="1"/>
      <c r="AGZ261" s="1"/>
      <c r="AHA261" s="1"/>
      <c r="AHB261" s="1"/>
      <c r="AHC261" s="1"/>
      <c r="AHD261" s="1"/>
      <c r="AHE261" s="1"/>
      <c r="AHF261" s="1"/>
      <c r="AHG261" s="1"/>
      <c r="AHH261" s="1"/>
      <c r="AHI261" s="1"/>
      <c r="AHJ261" s="1"/>
      <c r="AHK261" s="1"/>
      <c r="AHL261" s="1"/>
      <c r="AHM261" s="1"/>
      <c r="AHN261" s="1"/>
      <c r="AHO261" s="1"/>
      <c r="AHP261" s="1"/>
      <c r="AHQ261" s="1"/>
      <c r="AHR261" s="1"/>
      <c r="AHS261" s="1"/>
      <c r="AHT261" s="1"/>
      <c r="AHU261" s="1"/>
      <c r="AHV261" s="1"/>
      <c r="AHW261" s="1"/>
      <c r="AHX261" s="1"/>
      <c r="AHY261" s="1"/>
      <c r="AHZ261" s="1"/>
      <c r="AIA261" s="1"/>
      <c r="AIB261" s="1"/>
      <c r="AIC261" s="1"/>
      <c r="AID261" s="1"/>
      <c r="AIE261" s="1"/>
      <c r="AIF261" s="1"/>
      <c r="AIG261" s="1"/>
      <c r="AIH261" s="1"/>
      <c r="AII261" s="1"/>
      <c r="AIJ261" s="1"/>
      <c r="AIK261" s="1"/>
      <c r="AIL261" s="1"/>
      <c r="AIM261" s="1"/>
      <c r="AIN261" s="1"/>
      <c r="AIO261" s="1"/>
      <c r="AIP261" s="1"/>
      <c r="AIQ261" s="1"/>
      <c r="AIR261" s="1"/>
      <c r="AIS261" s="1"/>
      <c r="AIT261" s="1"/>
      <c r="AIU261" s="1"/>
      <c r="AIV261" s="1"/>
      <c r="AIW261" s="1"/>
      <c r="AIX261" s="1"/>
      <c r="AIY261" s="1"/>
      <c r="AIZ261" s="1"/>
      <c r="AJA261" s="1"/>
      <c r="AJB261" s="1"/>
      <c r="AJC261" s="1"/>
      <c r="AJD261" s="1"/>
      <c r="AJE261" s="1"/>
      <c r="AJF261" s="1"/>
      <c r="AJG261" s="1"/>
      <c r="AJH261" s="1"/>
      <c r="AJI261" s="1"/>
      <c r="AJJ261" s="1"/>
      <c r="AJK261" s="1"/>
      <c r="AJL261" s="1"/>
      <c r="AJM261" s="1"/>
      <c r="AJN261" s="1"/>
      <c r="AJO261" s="1"/>
      <c r="AJP261" s="1"/>
      <c r="AJQ261" s="1"/>
      <c r="AJR261" s="1"/>
      <c r="AJS261" s="1"/>
      <c r="AJT261" s="1"/>
      <c r="AJU261" s="1"/>
      <c r="AJV261" s="1"/>
      <c r="AJW261" s="1"/>
      <c r="AJX261" s="1"/>
      <c r="AJY261" s="1"/>
      <c r="AJZ261" s="1"/>
      <c r="AKA261" s="1"/>
      <c r="AKB261" s="1"/>
      <c r="AKC261" s="1"/>
      <c r="AKD261" s="1"/>
      <c r="AKE261" s="1"/>
      <c r="AKF261" s="1"/>
      <c r="AKG261" s="1"/>
      <c r="AKH261" s="1"/>
      <c r="AKI261" s="1"/>
      <c r="AKJ261" s="1"/>
      <c r="AKK261" s="1"/>
      <c r="AKL261" s="1"/>
      <c r="AKM261" s="1"/>
      <c r="AKN261" s="1"/>
      <c r="AKO261" s="1"/>
      <c r="AKP261" s="1"/>
      <c r="AKQ261" s="1"/>
      <c r="AKR261" s="1"/>
      <c r="AKS261" s="1"/>
      <c r="AKT261" s="1"/>
      <c r="AKU261" s="1"/>
      <c r="AKV261" s="1"/>
      <c r="AKW261" s="1"/>
      <c r="AKX261" s="1"/>
      <c r="AKY261" s="1"/>
      <c r="AKZ261" s="1"/>
      <c r="ALA261" s="1"/>
      <c r="ALB261" s="1"/>
      <c r="ALC261" s="1"/>
      <c r="ALD261" s="1"/>
      <c r="ALE261" s="1"/>
      <c r="ALF261" s="1"/>
      <c r="ALG261" s="1"/>
      <c r="ALH261" s="1"/>
      <c r="ALI261" s="1"/>
      <c r="ALJ261" s="1"/>
      <c r="ALK261" s="1"/>
      <c r="ALL261" s="1"/>
      <c r="ALM261" s="1"/>
      <c r="ALN261" s="1"/>
      <c r="ALO261" s="1"/>
      <c r="ALP261" s="1"/>
      <c r="ALQ261" s="1"/>
      <c r="ALR261" s="1"/>
      <c r="ALS261" s="1"/>
      <c r="ALT261" s="1"/>
      <c r="ALU261" s="1"/>
      <c r="ALV261" s="1"/>
      <c r="ALW261" s="1"/>
      <c r="ALX261" s="1"/>
      <c r="ALY261" s="1"/>
      <c r="ALZ261" s="1"/>
      <c r="AMA261" s="1"/>
      <c r="AMB261" s="1"/>
      <c r="AMC261" s="1"/>
      <c r="AMD261" s="1"/>
      <c r="AME261" s="1"/>
      <c r="AMF261" s="1"/>
      <c r="AMG261" s="1"/>
      <c r="AMH261" s="1"/>
      <c r="AMI261" s="1"/>
      <c r="AMJ261" s="1"/>
      <c r="AMK261" s="1"/>
      <c r="AML261" s="1"/>
      <c r="AMM261" s="1"/>
      <c r="AMN261" s="1"/>
      <c r="AMO261" s="1"/>
      <c r="AMP261" s="1"/>
      <c r="AMQ261" s="1"/>
      <c r="AMR261" s="1"/>
      <c r="AMS261" s="1"/>
      <c r="AMT261" s="1"/>
      <c r="AMU261" s="1"/>
      <c r="AMV261" s="1"/>
      <c r="AMW261" s="1"/>
      <c r="AMX261" s="1"/>
      <c r="AMY261" s="1"/>
      <c r="AMZ261" s="1"/>
      <c r="ANA261" s="1"/>
      <c r="ANB261" s="1"/>
      <c r="ANC261" s="1"/>
      <c r="AND261" s="1"/>
      <c r="ANE261" s="1"/>
      <c r="ANF261" s="1"/>
      <c r="ANG261" s="1"/>
      <c r="ANH261" s="1"/>
      <c r="ANI261" s="1"/>
      <c r="ANJ261" s="1"/>
      <c r="ANK261" s="1"/>
      <c r="ANL261" s="1"/>
      <c r="ANM261" s="1"/>
      <c r="ANN261" s="1"/>
      <c r="ANO261" s="1"/>
      <c r="ANP261" s="1"/>
      <c r="ANQ261" s="1"/>
      <c r="ANR261" s="1"/>
      <c r="ANS261" s="1"/>
      <c r="ANT261" s="1"/>
      <c r="ANU261" s="1"/>
      <c r="ANV261" s="1"/>
      <c r="ANW261" s="1"/>
      <c r="ANX261" s="1"/>
      <c r="ANY261" s="1"/>
      <c r="ANZ261" s="1"/>
      <c r="AOA261" s="1"/>
      <c r="AOB261" s="1"/>
      <c r="AOC261" s="1"/>
      <c r="AOD261" s="1"/>
      <c r="AOE261" s="1"/>
      <c r="AOF261" s="1"/>
      <c r="AOG261" s="1"/>
      <c r="AOH261" s="1"/>
      <c r="AOI261" s="1"/>
      <c r="AOJ261" s="1"/>
      <c r="AOK261" s="1"/>
      <c r="AOL261" s="1"/>
      <c r="AOM261" s="1"/>
      <c r="AON261" s="1"/>
      <c r="AOO261" s="1"/>
      <c r="AOP261" s="1"/>
      <c r="AOQ261" s="1"/>
      <c r="AOR261" s="1"/>
      <c r="AOS261" s="1"/>
      <c r="AOT261" s="1"/>
      <c r="AOU261" s="1"/>
      <c r="AOV261" s="1"/>
      <c r="AOW261" s="1"/>
      <c r="AOX261" s="1"/>
      <c r="AOY261" s="1"/>
      <c r="AOZ261" s="1"/>
      <c r="APA261" s="1"/>
      <c r="APB261" s="1"/>
      <c r="APC261" s="1"/>
      <c r="APD261" s="1"/>
      <c r="APE261" s="1"/>
      <c r="APF261" s="1"/>
      <c r="APG261" s="1"/>
      <c r="APH261" s="1"/>
      <c r="API261" s="1"/>
      <c r="APJ261" s="1"/>
      <c r="APK261" s="1"/>
      <c r="APL261" s="1"/>
      <c r="APM261" s="1"/>
      <c r="APN261" s="1"/>
      <c r="APO261" s="1"/>
      <c r="APP261" s="1"/>
      <c r="APQ261" s="1"/>
      <c r="APR261" s="1"/>
      <c r="APS261" s="1"/>
      <c r="APT261" s="1"/>
      <c r="APU261" s="1"/>
      <c r="APV261" s="1"/>
      <c r="APW261" s="1"/>
      <c r="APX261" s="1"/>
      <c r="APY261" s="1"/>
      <c r="APZ261" s="1"/>
      <c r="AQA261" s="1"/>
      <c r="AQB261" s="1"/>
      <c r="AQC261" s="1"/>
      <c r="AQD261" s="1"/>
      <c r="AQE261" s="1"/>
      <c r="AQF261" s="1"/>
      <c r="AQG261" s="1"/>
      <c r="AQH261" s="1"/>
      <c r="AQI261" s="1"/>
      <c r="AQJ261" s="1"/>
      <c r="AQK261" s="1"/>
      <c r="AQL261" s="1"/>
      <c r="AQM261" s="1"/>
      <c r="AQN261" s="1"/>
      <c r="AQO261" s="1"/>
      <c r="AQP261" s="1"/>
      <c r="AQQ261" s="1"/>
      <c r="AQR261" s="1"/>
      <c r="AQS261" s="1"/>
      <c r="AQT261" s="1"/>
      <c r="AQU261" s="1"/>
      <c r="AQV261" s="1"/>
      <c r="AQW261" s="1"/>
      <c r="AQX261" s="1"/>
      <c r="AQY261" s="1"/>
      <c r="AQZ261" s="1"/>
      <c r="ARA261" s="1"/>
      <c r="ARB261" s="1"/>
      <c r="ARC261" s="1"/>
      <c r="ARD261" s="1"/>
      <c r="ARE261" s="1"/>
      <c r="ARF261" s="1"/>
      <c r="ARG261" s="1"/>
      <c r="ARH261" s="1"/>
      <c r="ARI261" s="1"/>
      <c r="ARJ261" s="1"/>
      <c r="ARK261" s="1"/>
      <c r="ARL261" s="1"/>
      <c r="ARM261" s="1"/>
      <c r="ARN261" s="1"/>
      <c r="ARO261" s="1"/>
      <c r="ARP261" s="1"/>
      <c r="ARQ261" s="1"/>
      <c r="ARR261" s="1"/>
      <c r="ARS261" s="1"/>
      <c r="ART261" s="1"/>
      <c r="ARU261" s="1"/>
      <c r="ARV261" s="1"/>
      <c r="ARW261" s="1"/>
      <c r="ARX261" s="1"/>
      <c r="ARY261" s="1"/>
      <c r="ARZ261" s="1"/>
      <c r="ASA261" s="1"/>
      <c r="ASB261" s="1"/>
      <c r="ASC261" s="1"/>
      <c r="ASD261" s="1"/>
      <c r="ASE261" s="1"/>
      <c r="ASF261" s="1"/>
      <c r="ASG261" s="1"/>
      <c r="ASH261" s="1"/>
      <c r="ASI261" s="1"/>
      <c r="ASJ261" s="1"/>
      <c r="ASK261" s="1"/>
      <c r="ASL261" s="1"/>
      <c r="ASM261" s="1"/>
      <c r="ASN261" s="1"/>
      <c r="ASO261" s="1"/>
      <c r="ASP261" s="1"/>
      <c r="ASQ261" s="1"/>
      <c r="ASR261" s="1"/>
      <c r="ASS261" s="1"/>
      <c r="AST261" s="1"/>
      <c r="ASU261" s="1"/>
      <c r="ASV261" s="1"/>
      <c r="ASW261" s="1"/>
      <c r="ASX261" s="1"/>
      <c r="ASY261" s="1"/>
      <c r="ASZ261" s="1"/>
      <c r="ATA261" s="1"/>
      <c r="ATB261" s="1"/>
      <c r="ATC261" s="1"/>
      <c r="ATD261" s="1"/>
      <c r="ATE261" s="1"/>
      <c r="ATF261" s="1"/>
      <c r="ATG261" s="1"/>
      <c r="ATH261" s="1"/>
      <c r="ATI261" s="1"/>
      <c r="ATJ261" s="1"/>
      <c r="ATK261" s="1"/>
      <c r="ATL261" s="1"/>
      <c r="ATM261" s="1"/>
      <c r="ATN261" s="1"/>
      <c r="ATO261" s="1"/>
      <c r="ATP261" s="1"/>
      <c r="ATQ261" s="1"/>
      <c r="ATR261" s="1"/>
      <c r="ATS261" s="1"/>
      <c r="ATT261" s="1"/>
      <c r="ATU261" s="1"/>
      <c r="ATV261" s="1"/>
      <c r="ATW261" s="1"/>
      <c r="ATX261" s="1"/>
      <c r="ATY261" s="1"/>
      <c r="ATZ261" s="1"/>
      <c r="AUA261" s="1"/>
      <c r="AUB261" s="1"/>
      <c r="AUC261" s="1"/>
      <c r="AUD261" s="1"/>
      <c r="AUE261" s="1"/>
      <c r="AUF261" s="1"/>
      <c r="AUG261" s="1"/>
      <c r="AUH261" s="1"/>
      <c r="AUI261" s="1"/>
      <c r="AUJ261" s="1"/>
      <c r="AUK261" s="1"/>
    </row>
    <row r="262" spans="1:1233" s="519" customFormat="1" ht="14.25">
      <c r="A262" s="53"/>
      <c r="B262" s="97" t="str">
        <f>IF('Client Info'!$E$142="Yes",'Client Info'!$E$61,"N/A")</f>
        <v>N/A</v>
      </c>
      <c r="C262" s="62" t="str">
        <f>IF(B262="ISO 14001",'Client Info'!$B142,"N/A")</f>
        <v>N/A</v>
      </c>
      <c r="D262" s="181"/>
      <c r="E262" s="834">
        <f>'Effective Employees'!F248</f>
        <v>0</v>
      </c>
      <c r="F262" s="831"/>
      <c r="G262" s="835">
        <f>CD$363</f>
        <v>0</v>
      </c>
      <c r="H262" s="835">
        <f ca="1">(1/3)*CD363*T262*V262*X262*Z262</f>
        <v>0</v>
      </c>
      <c r="I262" s="835">
        <f ca="1">(2/3)*CD363*T262*V262*X262*Z262</f>
        <v>0</v>
      </c>
      <c r="J262" s="835" t="e">
        <f ca="1">CD364*T262*V262*X262*Z262/$AA$10</f>
        <v>#N/A</v>
      </c>
      <c r="K262" s="835">
        <f>IF($K$19="",0,CD364*T262*V262*X262*Z262/$AA$10)</f>
        <v>0</v>
      </c>
      <c r="L262" s="835">
        <f>IF($L$19="",0,CD364*T262*V262*X262*Z262/$AA$10)</f>
        <v>0</v>
      </c>
      <c r="M262" s="836" t="e">
        <f ca="1">IF($M$19="",0,CD364*T262*V262*X262*Z262/$AA$10)</f>
        <v>#N/A</v>
      </c>
      <c r="N262" s="837" t="e">
        <f ca="1">CD364*T262*V262*X262*Z262/$AA$10</f>
        <v>#N/A</v>
      </c>
      <c r="O262" s="838">
        <f ca="1">CD365*T262*V262*X262*Z262</f>
        <v>0</v>
      </c>
      <c r="P262" s="53"/>
      <c r="Q262" s="53"/>
      <c r="R262" s="67"/>
      <c r="S262" s="386">
        <f>1</f>
        <v>1</v>
      </c>
      <c r="T262" s="386">
        <f t="shared" si="162"/>
        <v>1</v>
      </c>
      <c r="U262" s="707">
        <f ca="1">'Adjustment Factors'!AP590</f>
        <v>0</v>
      </c>
      <c r="V262" s="208">
        <f t="shared" ca="1" si="163"/>
        <v>1</v>
      </c>
      <c r="W262" s="67">
        <f>-'Client Info'!$C$55/100</f>
        <v>0</v>
      </c>
      <c r="X262" s="67">
        <f t="shared" si="164"/>
        <v>1</v>
      </c>
      <c r="Y262" s="67">
        <f>IF(Overview!$C$14="Yes",1,0)</f>
        <v>0</v>
      </c>
      <c r="Z262" s="67">
        <f>IF(Y262=1,IF('Integrated Reduction'!$C$29="",1,('Integrated Reduction'!$C$29/100+1)),1)</f>
        <v>1</v>
      </c>
      <c r="AA262" s="67">
        <f>IF(Sampling!F270="Yes",1,0)</f>
        <v>0</v>
      </c>
      <c r="AB262" s="67">
        <f>IF(Sampling!L270="Yes",1,0)</f>
        <v>0</v>
      </c>
      <c r="AC262" s="67">
        <f>IF(Sampling!G270="Yes",1,0)</f>
        <v>0</v>
      </c>
      <c r="AD262" s="67">
        <f>IF(Sampling!H270="Yes",1,0)</f>
        <v>0</v>
      </c>
      <c r="AE262" s="67">
        <f>IF(Sampling!I270="Yes",1,0)</f>
        <v>0</v>
      </c>
      <c r="AF262" s="67">
        <f>IF(Sampling!J270="Yes",1,0)</f>
        <v>0</v>
      </c>
      <c r="AG262" s="708">
        <f>IF(Sampling!K270="Yes",1,0)</f>
        <v>0</v>
      </c>
      <c r="AH262" s="791">
        <f t="shared" ca="1" si="155"/>
        <v>0</v>
      </c>
      <c r="AI262" s="791">
        <f t="shared" ca="1" si="150"/>
        <v>0</v>
      </c>
      <c r="AJ262" s="791" t="e">
        <f t="shared" ca="1" si="14"/>
        <v>#N/A</v>
      </c>
      <c r="AK262" s="791">
        <f t="shared" si="166"/>
        <v>0</v>
      </c>
      <c r="AL262" s="791">
        <f t="shared" si="167"/>
        <v>0</v>
      </c>
      <c r="AM262" s="791" t="e">
        <f t="shared" ca="1" si="168"/>
        <v>#N/A</v>
      </c>
      <c r="AN262" s="791" t="e">
        <f t="shared" ca="1" si="169"/>
        <v>#N/A</v>
      </c>
      <c r="AO262" s="791">
        <f t="shared" ca="1" si="156"/>
        <v>0</v>
      </c>
      <c r="AP262" s="791">
        <f t="shared" ca="1" si="157"/>
        <v>0</v>
      </c>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c r="ADD262" s="1"/>
      <c r="ADE262" s="1"/>
      <c r="ADF262" s="1"/>
      <c r="ADG262" s="1"/>
      <c r="ADH262" s="1"/>
      <c r="ADI262" s="1"/>
      <c r="ADJ262" s="1"/>
      <c r="ADK262" s="1"/>
      <c r="ADL262" s="1"/>
      <c r="ADM262" s="1"/>
      <c r="ADN262" s="1"/>
      <c r="ADO262" s="1"/>
      <c r="ADP262" s="1"/>
      <c r="ADQ262" s="1"/>
      <c r="ADR262" s="1"/>
      <c r="ADS262" s="1"/>
      <c r="ADT262" s="1"/>
      <c r="ADU262" s="1"/>
      <c r="ADV262" s="1"/>
      <c r="ADW262" s="1"/>
      <c r="ADX262" s="1"/>
      <c r="ADY262" s="1"/>
      <c r="ADZ262" s="1"/>
      <c r="AEA262" s="1"/>
      <c r="AEB262" s="1"/>
      <c r="AEC262" s="1"/>
      <c r="AED262" s="1"/>
      <c r="AEE262" s="1"/>
      <c r="AEF262" s="1"/>
      <c r="AEG262" s="1"/>
      <c r="AEH262" s="1"/>
      <c r="AEI262" s="1"/>
      <c r="AEJ262" s="1"/>
      <c r="AEK262" s="1"/>
      <c r="AEL262" s="1"/>
      <c r="AEM262" s="1"/>
      <c r="AEN262" s="1"/>
      <c r="AEO262" s="1"/>
      <c r="AEP262" s="1"/>
      <c r="AEQ262" s="1"/>
      <c r="AER262" s="1"/>
      <c r="AES262" s="1"/>
      <c r="AET262" s="1"/>
      <c r="AEU262" s="1"/>
      <c r="AEV262" s="1"/>
      <c r="AEW262" s="1"/>
      <c r="AEX262" s="1"/>
      <c r="AEY262" s="1"/>
      <c r="AEZ262" s="1"/>
      <c r="AFA262" s="1"/>
      <c r="AFB262" s="1"/>
      <c r="AFC262" s="1"/>
      <c r="AFD262" s="1"/>
      <c r="AFE262" s="1"/>
      <c r="AFF262" s="1"/>
      <c r="AFG262" s="1"/>
      <c r="AFH262" s="1"/>
      <c r="AFI262" s="1"/>
      <c r="AFJ262" s="1"/>
      <c r="AFK262" s="1"/>
      <c r="AFL262" s="1"/>
      <c r="AFM262" s="1"/>
      <c r="AFN262" s="1"/>
      <c r="AFO262" s="1"/>
      <c r="AFP262" s="1"/>
      <c r="AFQ262" s="1"/>
      <c r="AFR262" s="1"/>
      <c r="AFS262" s="1"/>
      <c r="AFT262" s="1"/>
      <c r="AFU262" s="1"/>
      <c r="AFV262" s="1"/>
      <c r="AFW262" s="1"/>
      <c r="AFX262" s="1"/>
      <c r="AFY262" s="1"/>
      <c r="AFZ262" s="1"/>
      <c r="AGA262" s="1"/>
      <c r="AGB262" s="1"/>
      <c r="AGC262" s="1"/>
      <c r="AGD262" s="1"/>
      <c r="AGE262" s="1"/>
      <c r="AGF262" s="1"/>
      <c r="AGG262" s="1"/>
      <c r="AGH262" s="1"/>
      <c r="AGI262" s="1"/>
      <c r="AGJ262" s="1"/>
      <c r="AGK262" s="1"/>
      <c r="AGL262" s="1"/>
      <c r="AGM262" s="1"/>
      <c r="AGN262" s="1"/>
      <c r="AGO262" s="1"/>
      <c r="AGP262" s="1"/>
      <c r="AGQ262" s="1"/>
      <c r="AGR262" s="1"/>
      <c r="AGS262" s="1"/>
      <c r="AGT262" s="1"/>
      <c r="AGU262" s="1"/>
      <c r="AGV262" s="1"/>
      <c r="AGW262" s="1"/>
      <c r="AGX262" s="1"/>
      <c r="AGY262" s="1"/>
      <c r="AGZ262" s="1"/>
      <c r="AHA262" s="1"/>
      <c r="AHB262" s="1"/>
      <c r="AHC262" s="1"/>
      <c r="AHD262" s="1"/>
      <c r="AHE262" s="1"/>
      <c r="AHF262" s="1"/>
      <c r="AHG262" s="1"/>
      <c r="AHH262" s="1"/>
      <c r="AHI262" s="1"/>
      <c r="AHJ262" s="1"/>
      <c r="AHK262" s="1"/>
      <c r="AHL262" s="1"/>
      <c r="AHM262" s="1"/>
      <c r="AHN262" s="1"/>
      <c r="AHO262" s="1"/>
      <c r="AHP262" s="1"/>
      <c r="AHQ262" s="1"/>
      <c r="AHR262" s="1"/>
      <c r="AHS262" s="1"/>
      <c r="AHT262" s="1"/>
      <c r="AHU262" s="1"/>
      <c r="AHV262" s="1"/>
      <c r="AHW262" s="1"/>
      <c r="AHX262" s="1"/>
      <c r="AHY262" s="1"/>
      <c r="AHZ262" s="1"/>
      <c r="AIA262" s="1"/>
      <c r="AIB262" s="1"/>
      <c r="AIC262" s="1"/>
      <c r="AID262" s="1"/>
      <c r="AIE262" s="1"/>
      <c r="AIF262" s="1"/>
      <c r="AIG262" s="1"/>
      <c r="AIH262" s="1"/>
      <c r="AII262" s="1"/>
      <c r="AIJ262" s="1"/>
      <c r="AIK262" s="1"/>
      <c r="AIL262" s="1"/>
      <c r="AIM262" s="1"/>
      <c r="AIN262" s="1"/>
      <c r="AIO262" s="1"/>
      <c r="AIP262" s="1"/>
      <c r="AIQ262" s="1"/>
      <c r="AIR262" s="1"/>
      <c r="AIS262" s="1"/>
      <c r="AIT262" s="1"/>
      <c r="AIU262" s="1"/>
      <c r="AIV262" s="1"/>
      <c r="AIW262" s="1"/>
      <c r="AIX262" s="1"/>
      <c r="AIY262" s="1"/>
      <c r="AIZ262" s="1"/>
      <c r="AJA262" s="1"/>
      <c r="AJB262" s="1"/>
      <c r="AJC262" s="1"/>
      <c r="AJD262" s="1"/>
      <c r="AJE262" s="1"/>
      <c r="AJF262" s="1"/>
      <c r="AJG262" s="1"/>
      <c r="AJH262" s="1"/>
      <c r="AJI262" s="1"/>
      <c r="AJJ262" s="1"/>
      <c r="AJK262" s="1"/>
      <c r="AJL262" s="1"/>
      <c r="AJM262" s="1"/>
      <c r="AJN262" s="1"/>
      <c r="AJO262" s="1"/>
      <c r="AJP262" s="1"/>
      <c r="AJQ262" s="1"/>
      <c r="AJR262" s="1"/>
      <c r="AJS262" s="1"/>
      <c r="AJT262" s="1"/>
      <c r="AJU262" s="1"/>
      <c r="AJV262" s="1"/>
      <c r="AJW262" s="1"/>
      <c r="AJX262" s="1"/>
      <c r="AJY262" s="1"/>
      <c r="AJZ262" s="1"/>
      <c r="AKA262" s="1"/>
      <c r="AKB262" s="1"/>
      <c r="AKC262" s="1"/>
      <c r="AKD262" s="1"/>
      <c r="AKE262" s="1"/>
      <c r="AKF262" s="1"/>
      <c r="AKG262" s="1"/>
      <c r="AKH262" s="1"/>
      <c r="AKI262" s="1"/>
      <c r="AKJ262" s="1"/>
      <c r="AKK262" s="1"/>
      <c r="AKL262" s="1"/>
      <c r="AKM262" s="1"/>
      <c r="AKN262" s="1"/>
      <c r="AKO262" s="1"/>
      <c r="AKP262" s="1"/>
      <c r="AKQ262" s="1"/>
      <c r="AKR262" s="1"/>
      <c r="AKS262" s="1"/>
      <c r="AKT262" s="1"/>
      <c r="AKU262" s="1"/>
      <c r="AKV262" s="1"/>
      <c r="AKW262" s="1"/>
      <c r="AKX262" s="1"/>
      <c r="AKY262" s="1"/>
      <c r="AKZ262" s="1"/>
      <c r="ALA262" s="1"/>
      <c r="ALB262" s="1"/>
      <c r="ALC262" s="1"/>
      <c r="ALD262" s="1"/>
      <c r="ALE262" s="1"/>
      <c r="ALF262" s="1"/>
      <c r="ALG262" s="1"/>
      <c r="ALH262" s="1"/>
      <c r="ALI262" s="1"/>
      <c r="ALJ262" s="1"/>
      <c r="ALK262" s="1"/>
      <c r="ALL262" s="1"/>
      <c r="ALM262" s="1"/>
      <c r="ALN262" s="1"/>
      <c r="ALO262" s="1"/>
      <c r="ALP262" s="1"/>
      <c r="ALQ262" s="1"/>
      <c r="ALR262" s="1"/>
      <c r="ALS262" s="1"/>
      <c r="ALT262" s="1"/>
      <c r="ALU262" s="1"/>
      <c r="ALV262" s="1"/>
      <c r="ALW262" s="1"/>
      <c r="ALX262" s="1"/>
      <c r="ALY262" s="1"/>
      <c r="ALZ262" s="1"/>
      <c r="AMA262" s="1"/>
      <c r="AMB262" s="1"/>
      <c r="AMC262" s="1"/>
      <c r="AMD262" s="1"/>
      <c r="AME262" s="1"/>
      <c r="AMF262" s="1"/>
      <c r="AMG262" s="1"/>
      <c r="AMH262" s="1"/>
      <c r="AMI262" s="1"/>
      <c r="AMJ262" s="1"/>
      <c r="AMK262" s="1"/>
      <c r="AML262" s="1"/>
      <c r="AMM262" s="1"/>
      <c r="AMN262" s="1"/>
      <c r="AMO262" s="1"/>
      <c r="AMP262" s="1"/>
      <c r="AMQ262" s="1"/>
      <c r="AMR262" s="1"/>
      <c r="AMS262" s="1"/>
      <c r="AMT262" s="1"/>
      <c r="AMU262" s="1"/>
      <c r="AMV262" s="1"/>
      <c r="AMW262" s="1"/>
      <c r="AMX262" s="1"/>
      <c r="AMY262" s="1"/>
      <c r="AMZ262" s="1"/>
      <c r="ANA262" s="1"/>
      <c r="ANB262" s="1"/>
      <c r="ANC262" s="1"/>
      <c r="AND262" s="1"/>
      <c r="ANE262" s="1"/>
      <c r="ANF262" s="1"/>
      <c r="ANG262" s="1"/>
      <c r="ANH262" s="1"/>
      <c r="ANI262" s="1"/>
      <c r="ANJ262" s="1"/>
      <c r="ANK262" s="1"/>
      <c r="ANL262" s="1"/>
      <c r="ANM262" s="1"/>
      <c r="ANN262" s="1"/>
      <c r="ANO262" s="1"/>
      <c r="ANP262" s="1"/>
      <c r="ANQ262" s="1"/>
      <c r="ANR262" s="1"/>
      <c r="ANS262" s="1"/>
      <c r="ANT262" s="1"/>
      <c r="ANU262" s="1"/>
      <c r="ANV262" s="1"/>
      <c r="ANW262" s="1"/>
      <c r="ANX262" s="1"/>
      <c r="ANY262" s="1"/>
      <c r="ANZ262" s="1"/>
      <c r="AOA262" s="1"/>
      <c r="AOB262" s="1"/>
      <c r="AOC262" s="1"/>
      <c r="AOD262" s="1"/>
      <c r="AOE262" s="1"/>
      <c r="AOF262" s="1"/>
      <c r="AOG262" s="1"/>
      <c r="AOH262" s="1"/>
      <c r="AOI262" s="1"/>
      <c r="AOJ262" s="1"/>
      <c r="AOK262" s="1"/>
      <c r="AOL262" s="1"/>
      <c r="AOM262" s="1"/>
      <c r="AON262" s="1"/>
      <c r="AOO262" s="1"/>
      <c r="AOP262" s="1"/>
      <c r="AOQ262" s="1"/>
      <c r="AOR262" s="1"/>
      <c r="AOS262" s="1"/>
      <c r="AOT262" s="1"/>
      <c r="AOU262" s="1"/>
      <c r="AOV262" s="1"/>
      <c r="AOW262" s="1"/>
      <c r="AOX262" s="1"/>
      <c r="AOY262" s="1"/>
      <c r="AOZ262" s="1"/>
      <c r="APA262" s="1"/>
      <c r="APB262" s="1"/>
      <c r="APC262" s="1"/>
      <c r="APD262" s="1"/>
      <c r="APE262" s="1"/>
      <c r="APF262" s="1"/>
      <c r="APG262" s="1"/>
      <c r="APH262" s="1"/>
      <c r="API262" s="1"/>
      <c r="APJ262" s="1"/>
      <c r="APK262" s="1"/>
      <c r="APL262" s="1"/>
      <c r="APM262" s="1"/>
      <c r="APN262" s="1"/>
      <c r="APO262" s="1"/>
      <c r="APP262" s="1"/>
      <c r="APQ262" s="1"/>
      <c r="APR262" s="1"/>
      <c r="APS262" s="1"/>
      <c r="APT262" s="1"/>
      <c r="APU262" s="1"/>
      <c r="APV262" s="1"/>
      <c r="APW262" s="1"/>
      <c r="APX262" s="1"/>
      <c r="APY262" s="1"/>
      <c r="APZ262" s="1"/>
      <c r="AQA262" s="1"/>
      <c r="AQB262" s="1"/>
      <c r="AQC262" s="1"/>
      <c r="AQD262" s="1"/>
      <c r="AQE262" s="1"/>
      <c r="AQF262" s="1"/>
      <c r="AQG262" s="1"/>
      <c r="AQH262" s="1"/>
      <c r="AQI262" s="1"/>
      <c r="AQJ262" s="1"/>
      <c r="AQK262" s="1"/>
      <c r="AQL262" s="1"/>
      <c r="AQM262" s="1"/>
      <c r="AQN262" s="1"/>
      <c r="AQO262" s="1"/>
      <c r="AQP262" s="1"/>
      <c r="AQQ262" s="1"/>
      <c r="AQR262" s="1"/>
      <c r="AQS262" s="1"/>
      <c r="AQT262" s="1"/>
      <c r="AQU262" s="1"/>
      <c r="AQV262" s="1"/>
      <c r="AQW262" s="1"/>
      <c r="AQX262" s="1"/>
      <c r="AQY262" s="1"/>
      <c r="AQZ262" s="1"/>
      <c r="ARA262" s="1"/>
      <c r="ARB262" s="1"/>
      <c r="ARC262" s="1"/>
      <c r="ARD262" s="1"/>
      <c r="ARE262" s="1"/>
      <c r="ARF262" s="1"/>
      <c r="ARG262" s="1"/>
      <c r="ARH262" s="1"/>
      <c r="ARI262" s="1"/>
      <c r="ARJ262" s="1"/>
      <c r="ARK262" s="1"/>
      <c r="ARL262" s="1"/>
      <c r="ARM262" s="1"/>
      <c r="ARN262" s="1"/>
      <c r="ARO262" s="1"/>
      <c r="ARP262" s="1"/>
      <c r="ARQ262" s="1"/>
      <c r="ARR262" s="1"/>
      <c r="ARS262" s="1"/>
      <c r="ART262" s="1"/>
      <c r="ARU262" s="1"/>
      <c r="ARV262" s="1"/>
      <c r="ARW262" s="1"/>
      <c r="ARX262" s="1"/>
      <c r="ARY262" s="1"/>
      <c r="ARZ262" s="1"/>
      <c r="ASA262" s="1"/>
      <c r="ASB262" s="1"/>
      <c r="ASC262" s="1"/>
      <c r="ASD262" s="1"/>
      <c r="ASE262" s="1"/>
      <c r="ASF262" s="1"/>
      <c r="ASG262" s="1"/>
      <c r="ASH262" s="1"/>
      <c r="ASI262" s="1"/>
      <c r="ASJ262" s="1"/>
      <c r="ASK262" s="1"/>
      <c r="ASL262" s="1"/>
      <c r="ASM262" s="1"/>
      <c r="ASN262" s="1"/>
      <c r="ASO262" s="1"/>
      <c r="ASP262" s="1"/>
      <c r="ASQ262" s="1"/>
      <c r="ASR262" s="1"/>
      <c r="ASS262" s="1"/>
      <c r="AST262" s="1"/>
      <c r="ASU262" s="1"/>
      <c r="ASV262" s="1"/>
      <c r="ASW262" s="1"/>
      <c r="ASX262" s="1"/>
      <c r="ASY262" s="1"/>
      <c r="ASZ262" s="1"/>
      <c r="ATA262" s="1"/>
      <c r="ATB262" s="1"/>
      <c r="ATC262" s="1"/>
      <c r="ATD262" s="1"/>
      <c r="ATE262" s="1"/>
      <c r="ATF262" s="1"/>
      <c r="ATG262" s="1"/>
      <c r="ATH262" s="1"/>
      <c r="ATI262" s="1"/>
      <c r="ATJ262" s="1"/>
      <c r="ATK262" s="1"/>
      <c r="ATL262" s="1"/>
      <c r="ATM262" s="1"/>
      <c r="ATN262" s="1"/>
      <c r="ATO262" s="1"/>
      <c r="ATP262" s="1"/>
      <c r="ATQ262" s="1"/>
      <c r="ATR262" s="1"/>
      <c r="ATS262" s="1"/>
      <c r="ATT262" s="1"/>
      <c r="ATU262" s="1"/>
      <c r="ATV262" s="1"/>
      <c r="ATW262" s="1"/>
      <c r="ATX262" s="1"/>
      <c r="ATY262" s="1"/>
      <c r="ATZ262" s="1"/>
      <c r="AUA262" s="1"/>
      <c r="AUB262" s="1"/>
      <c r="AUC262" s="1"/>
      <c r="AUD262" s="1"/>
      <c r="AUE262" s="1"/>
      <c r="AUF262" s="1"/>
      <c r="AUG262" s="1"/>
      <c r="AUH262" s="1"/>
      <c r="AUI262" s="1"/>
      <c r="AUJ262" s="1"/>
      <c r="AUK262" s="1"/>
    </row>
    <row r="263" spans="1:1233" s="519" customFormat="1" ht="14.25">
      <c r="A263" s="53"/>
      <c r="B263" s="98" t="str">
        <f>IF('Client Info'!$F$142="Yes",'Client Info'!$F$61,"N/A")</f>
        <v>N/A</v>
      </c>
      <c r="C263" s="99" t="str">
        <f>IF(B263="ISO 45001",'Client Info'!$B142,"N/A")</f>
        <v>N/A</v>
      </c>
      <c r="D263" s="182"/>
      <c r="E263" s="839">
        <f>'Effective Employees'!F249</f>
        <v>0</v>
      </c>
      <c r="F263" s="831"/>
      <c r="G263" s="840">
        <f>CD$378</f>
        <v>0</v>
      </c>
      <c r="H263" s="840">
        <f ca="1">(1/3)*CD378*T263*V263*X263*Z263</f>
        <v>0</v>
      </c>
      <c r="I263" s="840">
        <f ca="1">(2/3)*CD378*T263*V263*X263*Z263</f>
        <v>0</v>
      </c>
      <c r="J263" s="840" t="e">
        <f ca="1">CD379*T263*V263*X263*Z263/$AA$10</f>
        <v>#N/A</v>
      </c>
      <c r="K263" s="840">
        <f>IF($K$19="",0,CD379*T263*V263*X263*Z263/$AA$10)</f>
        <v>0</v>
      </c>
      <c r="L263" s="840">
        <f>IF($L$19="",0,CD379*T263*V263*X263*Z263/$AA$10)</f>
        <v>0</v>
      </c>
      <c r="M263" s="841" t="e">
        <f ca="1">IF($M$19="",0,CD379*T263*V263*X263*Z263/$AA$10)</f>
        <v>#N/A</v>
      </c>
      <c r="N263" s="841" t="e">
        <f ca="1">CD379*T263*V263*X263*Z263/$AA$10</f>
        <v>#N/A</v>
      </c>
      <c r="O263" s="842">
        <f ca="1">CD380*T263*V263*X263*Z263</f>
        <v>0</v>
      </c>
      <c r="P263" s="53"/>
      <c r="Q263" s="53"/>
      <c r="R263" s="67"/>
      <c r="S263" s="709">
        <f>1</f>
        <v>1</v>
      </c>
      <c r="T263" s="709">
        <f t="shared" si="162"/>
        <v>1</v>
      </c>
      <c r="U263" s="710">
        <f ca="1">'Adjustment Factors'!BC590</f>
        <v>0</v>
      </c>
      <c r="V263" s="711">
        <f t="shared" ca="1" si="163"/>
        <v>1</v>
      </c>
      <c r="W263" s="712">
        <f>-'Client Info'!$C$55/100</f>
        <v>0</v>
      </c>
      <c r="X263" s="712">
        <f t="shared" si="164"/>
        <v>1</v>
      </c>
      <c r="Y263" s="712">
        <f>IF(Overview!$C$15="Yes",1,0)</f>
        <v>0</v>
      </c>
      <c r="Z263" s="712">
        <f>IF(Y263=1,IF('Integrated Reduction'!$C$29="",1,('Integrated Reduction'!$C$29/100+1)),1)</f>
        <v>1</v>
      </c>
      <c r="AA263" s="712">
        <f>IF(Sampling!F271="Yes",1,0)</f>
        <v>0</v>
      </c>
      <c r="AB263" s="712">
        <f>IF(Sampling!L271="Yes",1,0)</f>
        <v>0</v>
      </c>
      <c r="AC263" s="712">
        <f>IF(Sampling!G271="Yes",1,0)</f>
        <v>0</v>
      </c>
      <c r="AD263" s="712">
        <f>IF(Sampling!H271="Yes",1,0)</f>
        <v>0</v>
      </c>
      <c r="AE263" s="712">
        <f>IF(Sampling!I271="Yes",1,0)</f>
        <v>0</v>
      </c>
      <c r="AF263" s="712">
        <f>IF(Sampling!J271="Yes",1,0)</f>
        <v>0</v>
      </c>
      <c r="AG263" s="713">
        <f>IF(Sampling!K271="Yes",1,0)</f>
        <v>0</v>
      </c>
      <c r="AH263" s="792">
        <f t="shared" ca="1" si="155"/>
        <v>0</v>
      </c>
      <c r="AI263" s="792">
        <f t="shared" ca="1" si="150"/>
        <v>0</v>
      </c>
      <c r="AJ263" s="792" t="e">
        <f t="shared" ca="1" si="14"/>
        <v>#N/A</v>
      </c>
      <c r="AK263" s="792">
        <f t="shared" si="166"/>
        <v>0</v>
      </c>
      <c r="AL263" s="792">
        <f t="shared" si="167"/>
        <v>0</v>
      </c>
      <c r="AM263" s="792" t="e">
        <f t="shared" ca="1" si="168"/>
        <v>#N/A</v>
      </c>
      <c r="AN263" s="792" t="e">
        <f t="shared" ca="1" si="169"/>
        <v>#N/A</v>
      </c>
      <c r="AO263" s="792">
        <f t="shared" ca="1" si="156"/>
        <v>0</v>
      </c>
      <c r="AP263" s="792">
        <f t="shared" ca="1" si="157"/>
        <v>0</v>
      </c>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c r="ADD263" s="1"/>
      <c r="ADE263" s="1"/>
      <c r="ADF263" s="1"/>
      <c r="ADG263" s="1"/>
      <c r="ADH263" s="1"/>
      <c r="ADI263" s="1"/>
      <c r="ADJ263" s="1"/>
      <c r="ADK263" s="1"/>
      <c r="ADL263" s="1"/>
      <c r="ADM263" s="1"/>
      <c r="ADN263" s="1"/>
      <c r="ADO263" s="1"/>
      <c r="ADP263" s="1"/>
      <c r="ADQ263" s="1"/>
      <c r="ADR263" s="1"/>
      <c r="ADS263" s="1"/>
      <c r="ADT263" s="1"/>
      <c r="ADU263" s="1"/>
      <c r="ADV263" s="1"/>
      <c r="ADW263" s="1"/>
      <c r="ADX263" s="1"/>
      <c r="ADY263" s="1"/>
      <c r="ADZ263" s="1"/>
      <c r="AEA263" s="1"/>
      <c r="AEB263" s="1"/>
      <c r="AEC263" s="1"/>
      <c r="AED263" s="1"/>
      <c r="AEE263" s="1"/>
      <c r="AEF263" s="1"/>
      <c r="AEG263" s="1"/>
      <c r="AEH263" s="1"/>
      <c r="AEI263" s="1"/>
      <c r="AEJ263" s="1"/>
      <c r="AEK263" s="1"/>
      <c r="AEL263" s="1"/>
      <c r="AEM263" s="1"/>
      <c r="AEN263" s="1"/>
      <c r="AEO263" s="1"/>
      <c r="AEP263" s="1"/>
      <c r="AEQ263" s="1"/>
      <c r="AER263" s="1"/>
      <c r="AES263" s="1"/>
      <c r="AET263" s="1"/>
      <c r="AEU263" s="1"/>
      <c r="AEV263" s="1"/>
      <c r="AEW263" s="1"/>
      <c r="AEX263" s="1"/>
      <c r="AEY263" s="1"/>
      <c r="AEZ263" s="1"/>
      <c r="AFA263" s="1"/>
      <c r="AFB263" s="1"/>
      <c r="AFC263" s="1"/>
      <c r="AFD263" s="1"/>
      <c r="AFE263" s="1"/>
      <c r="AFF263" s="1"/>
      <c r="AFG263" s="1"/>
      <c r="AFH263" s="1"/>
      <c r="AFI263" s="1"/>
      <c r="AFJ263" s="1"/>
      <c r="AFK263" s="1"/>
      <c r="AFL263" s="1"/>
      <c r="AFM263" s="1"/>
      <c r="AFN263" s="1"/>
      <c r="AFO263" s="1"/>
      <c r="AFP263" s="1"/>
      <c r="AFQ263" s="1"/>
      <c r="AFR263" s="1"/>
      <c r="AFS263" s="1"/>
      <c r="AFT263" s="1"/>
      <c r="AFU263" s="1"/>
      <c r="AFV263" s="1"/>
      <c r="AFW263" s="1"/>
      <c r="AFX263" s="1"/>
      <c r="AFY263" s="1"/>
      <c r="AFZ263" s="1"/>
      <c r="AGA263" s="1"/>
      <c r="AGB263" s="1"/>
      <c r="AGC263" s="1"/>
      <c r="AGD263" s="1"/>
      <c r="AGE263" s="1"/>
      <c r="AGF263" s="1"/>
      <c r="AGG263" s="1"/>
      <c r="AGH263" s="1"/>
      <c r="AGI263" s="1"/>
      <c r="AGJ263" s="1"/>
      <c r="AGK263" s="1"/>
      <c r="AGL263" s="1"/>
      <c r="AGM263" s="1"/>
      <c r="AGN263" s="1"/>
      <c r="AGO263" s="1"/>
      <c r="AGP263" s="1"/>
      <c r="AGQ263" s="1"/>
      <c r="AGR263" s="1"/>
      <c r="AGS263" s="1"/>
      <c r="AGT263" s="1"/>
      <c r="AGU263" s="1"/>
      <c r="AGV263" s="1"/>
      <c r="AGW263" s="1"/>
      <c r="AGX263" s="1"/>
      <c r="AGY263" s="1"/>
      <c r="AGZ263" s="1"/>
      <c r="AHA263" s="1"/>
      <c r="AHB263" s="1"/>
      <c r="AHC263" s="1"/>
      <c r="AHD263" s="1"/>
      <c r="AHE263" s="1"/>
      <c r="AHF263" s="1"/>
      <c r="AHG263" s="1"/>
      <c r="AHH263" s="1"/>
      <c r="AHI263" s="1"/>
      <c r="AHJ263" s="1"/>
      <c r="AHK263" s="1"/>
      <c r="AHL263" s="1"/>
      <c r="AHM263" s="1"/>
      <c r="AHN263" s="1"/>
      <c r="AHO263" s="1"/>
      <c r="AHP263" s="1"/>
      <c r="AHQ263" s="1"/>
      <c r="AHR263" s="1"/>
      <c r="AHS263" s="1"/>
      <c r="AHT263" s="1"/>
      <c r="AHU263" s="1"/>
      <c r="AHV263" s="1"/>
      <c r="AHW263" s="1"/>
      <c r="AHX263" s="1"/>
      <c r="AHY263" s="1"/>
      <c r="AHZ263" s="1"/>
      <c r="AIA263" s="1"/>
      <c r="AIB263" s="1"/>
      <c r="AIC263" s="1"/>
      <c r="AID263" s="1"/>
      <c r="AIE263" s="1"/>
      <c r="AIF263" s="1"/>
      <c r="AIG263" s="1"/>
      <c r="AIH263" s="1"/>
      <c r="AII263" s="1"/>
      <c r="AIJ263" s="1"/>
      <c r="AIK263" s="1"/>
      <c r="AIL263" s="1"/>
      <c r="AIM263" s="1"/>
      <c r="AIN263" s="1"/>
      <c r="AIO263" s="1"/>
      <c r="AIP263" s="1"/>
      <c r="AIQ263" s="1"/>
      <c r="AIR263" s="1"/>
      <c r="AIS263" s="1"/>
      <c r="AIT263" s="1"/>
      <c r="AIU263" s="1"/>
      <c r="AIV263" s="1"/>
      <c r="AIW263" s="1"/>
      <c r="AIX263" s="1"/>
      <c r="AIY263" s="1"/>
      <c r="AIZ263" s="1"/>
      <c r="AJA263" s="1"/>
      <c r="AJB263" s="1"/>
      <c r="AJC263" s="1"/>
      <c r="AJD263" s="1"/>
      <c r="AJE263" s="1"/>
      <c r="AJF263" s="1"/>
      <c r="AJG263" s="1"/>
      <c r="AJH263" s="1"/>
      <c r="AJI263" s="1"/>
      <c r="AJJ263" s="1"/>
      <c r="AJK263" s="1"/>
      <c r="AJL263" s="1"/>
      <c r="AJM263" s="1"/>
      <c r="AJN263" s="1"/>
      <c r="AJO263" s="1"/>
      <c r="AJP263" s="1"/>
      <c r="AJQ263" s="1"/>
      <c r="AJR263" s="1"/>
      <c r="AJS263" s="1"/>
      <c r="AJT263" s="1"/>
      <c r="AJU263" s="1"/>
      <c r="AJV263" s="1"/>
      <c r="AJW263" s="1"/>
      <c r="AJX263" s="1"/>
      <c r="AJY263" s="1"/>
      <c r="AJZ263" s="1"/>
      <c r="AKA263" s="1"/>
      <c r="AKB263" s="1"/>
      <c r="AKC263" s="1"/>
      <c r="AKD263" s="1"/>
      <c r="AKE263" s="1"/>
      <c r="AKF263" s="1"/>
      <c r="AKG263" s="1"/>
      <c r="AKH263" s="1"/>
      <c r="AKI263" s="1"/>
      <c r="AKJ263" s="1"/>
      <c r="AKK263" s="1"/>
      <c r="AKL263" s="1"/>
      <c r="AKM263" s="1"/>
      <c r="AKN263" s="1"/>
      <c r="AKO263" s="1"/>
      <c r="AKP263" s="1"/>
      <c r="AKQ263" s="1"/>
      <c r="AKR263" s="1"/>
      <c r="AKS263" s="1"/>
      <c r="AKT263" s="1"/>
      <c r="AKU263" s="1"/>
      <c r="AKV263" s="1"/>
      <c r="AKW263" s="1"/>
      <c r="AKX263" s="1"/>
      <c r="AKY263" s="1"/>
      <c r="AKZ263" s="1"/>
      <c r="ALA263" s="1"/>
      <c r="ALB263" s="1"/>
      <c r="ALC263" s="1"/>
      <c r="ALD263" s="1"/>
      <c r="ALE263" s="1"/>
      <c r="ALF263" s="1"/>
      <c r="ALG263" s="1"/>
      <c r="ALH263" s="1"/>
      <c r="ALI263" s="1"/>
      <c r="ALJ263" s="1"/>
      <c r="ALK263" s="1"/>
      <c r="ALL263" s="1"/>
      <c r="ALM263" s="1"/>
      <c r="ALN263" s="1"/>
      <c r="ALO263" s="1"/>
      <c r="ALP263" s="1"/>
      <c r="ALQ263" s="1"/>
      <c r="ALR263" s="1"/>
      <c r="ALS263" s="1"/>
      <c r="ALT263" s="1"/>
      <c r="ALU263" s="1"/>
      <c r="ALV263" s="1"/>
      <c r="ALW263" s="1"/>
      <c r="ALX263" s="1"/>
      <c r="ALY263" s="1"/>
      <c r="ALZ263" s="1"/>
      <c r="AMA263" s="1"/>
      <c r="AMB263" s="1"/>
      <c r="AMC263" s="1"/>
      <c r="AMD263" s="1"/>
      <c r="AME263" s="1"/>
      <c r="AMF263" s="1"/>
      <c r="AMG263" s="1"/>
      <c r="AMH263" s="1"/>
      <c r="AMI263" s="1"/>
      <c r="AMJ263" s="1"/>
      <c r="AMK263" s="1"/>
      <c r="AML263" s="1"/>
      <c r="AMM263" s="1"/>
      <c r="AMN263" s="1"/>
      <c r="AMO263" s="1"/>
      <c r="AMP263" s="1"/>
      <c r="AMQ263" s="1"/>
      <c r="AMR263" s="1"/>
      <c r="AMS263" s="1"/>
      <c r="AMT263" s="1"/>
      <c r="AMU263" s="1"/>
      <c r="AMV263" s="1"/>
      <c r="AMW263" s="1"/>
      <c r="AMX263" s="1"/>
      <c r="AMY263" s="1"/>
      <c r="AMZ263" s="1"/>
      <c r="ANA263" s="1"/>
      <c r="ANB263" s="1"/>
      <c r="ANC263" s="1"/>
      <c r="AND263" s="1"/>
      <c r="ANE263" s="1"/>
      <c r="ANF263" s="1"/>
      <c r="ANG263" s="1"/>
      <c r="ANH263" s="1"/>
      <c r="ANI263" s="1"/>
      <c r="ANJ263" s="1"/>
      <c r="ANK263" s="1"/>
      <c r="ANL263" s="1"/>
      <c r="ANM263" s="1"/>
      <c r="ANN263" s="1"/>
      <c r="ANO263" s="1"/>
      <c r="ANP263" s="1"/>
      <c r="ANQ263" s="1"/>
      <c r="ANR263" s="1"/>
      <c r="ANS263" s="1"/>
      <c r="ANT263" s="1"/>
      <c r="ANU263" s="1"/>
      <c r="ANV263" s="1"/>
      <c r="ANW263" s="1"/>
      <c r="ANX263" s="1"/>
      <c r="ANY263" s="1"/>
      <c r="ANZ263" s="1"/>
      <c r="AOA263" s="1"/>
      <c r="AOB263" s="1"/>
      <c r="AOC263" s="1"/>
      <c r="AOD263" s="1"/>
      <c r="AOE263" s="1"/>
      <c r="AOF263" s="1"/>
      <c r="AOG263" s="1"/>
      <c r="AOH263" s="1"/>
      <c r="AOI263" s="1"/>
      <c r="AOJ263" s="1"/>
      <c r="AOK263" s="1"/>
      <c r="AOL263" s="1"/>
      <c r="AOM263" s="1"/>
      <c r="AON263" s="1"/>
      <c r="AOO263" s="1"/>
      <c r="AOP263" s="1"/>
      <c r="AOQ263" s="1"/>
      <c r="AOR263" s="1"/>
      <c r="AOS263" s="1"/>
      <c r="AOT263" s="1"/>
      <c r="AOU263" s="1"/>
      <c r="AOV263" s="1"/>
      <c r="AOW263" s="1"/>
      <c r="AOX263" s="1"/>
      <c r="AOY263" s="1"/>
      <c r="AOZ263" s="1"/>
      <c r="APA263" s="1"/>
      <c r="APB263" s="1"/>
      <c r="APC263" s="1"/>
      <c r="APD263" s="1"/>
      <c r="APE263" s="1"/>
      <c r="APF263" s="1"/>
      <c r="APG263" s="1"/>
      <c r="APH263" s="1"/>
      <c r="API263" s="1"/>
      <c r="APJ263" s="1"/>
      <c r="APK263" s="1"/>
      <c r="APL263" s="1"/>
      <c r="APM263" s="1"/>
      <c r="APN263" s="1"/>
      <c r="APO263" s="1"/>
      <c r="APP263" s="1"/>
      <c r="APQ263" s="1"/>
      <c r="APR263" s="1"/>
      <c r="APS263" s="1"/>
      <c r="APT263" s="1"/>
      <c r="APU263" s="1"/>
      <c r="APV263" s="1"/>
      <c r="APW263" s="1"/>
      <c r="APX263" s="1"/>
      <c r="APY263" s="1"/>
      <c r="APZ263" s="1"/>
      <c r="AQA263" s="1"/>
      <c r="AQB263" s="1"/>
      <c r="AQC263" s="1"/>
      <c r="AQD263" s="1"/>
      <c r="AQE263" s="1"/>
      <c r="AQF263" s="1"/>
      <c r="AQG263" s="1"/>
      <c r="AQH263" s="1"/>
      <c r="AQI263" s="1"/>
      <c r="AQJ263" s="1"/>
      <c r="AQK263" s="1"/>
      <c r="AQL263" s="1"/>
      <c r="AQM263" s="1"/>
      <c r="AQN263" s="1"/>
      <c r="AQO263" s="1"/>
      <c r="AQP263" s="1"/>
      <c r="AQQ263" s="1"/>
      <c r="AQR263" s="1"/>
      <c r="AQS263" s="1"/>
      <c r="AQT263" s="1"/>
      <c r="AQU263" s="1"/>
      <c r="AQV263" s="1"/>
      <c r="AQW263" s="1"/>
      <c r="AQX263" s="1"/>
      <c r="AQY263" s="1"/>
      <c r="AQZ263" s="1"/>
      <c r="ARA263" s="1"/>
      <c r="ARB263" s="1"/>
      <c r="ARC263" s="1"/>
      <c r="ARD263" s="1"/>
      <c r="ARE263" s="1"/>
      <c r="ARF263" s="1"/>
      <c r="ARG263" s="1"/>
      <c r="ARH263" s="1"/>
      <c r="ARI263" s="1"/>
      <c r="ARJ263" s="1"/>
      <c r="ARK263" s="1"/>
      <c r="ARL263" s="1"/>
      <c r="ARM263" s="1"/>
      <c r="ARN263" s="1"/>
      <c r="ARO263" s="1"/>
      <c r="ARP263" s="1"/>
      <c r="ARQ263" s="1"/>
      <c r="ARR263" s="1"/>
      <c r="ARS263" s="1"/>
      <c r="ART263" s="1"/>
      <c r="ARU263" s="1"/>
      <c r="ARV263" s="1"/>
      <c r="ARW263" s="1"/>
      <c r="ARX263" s="1"/>
      <c r="ARY263" s="1"/>
      <c r="ARZ263" s="1"/>
      <c r="ASA263" s="1"/>
      <c r="ASB263" s="1"/>
      <c r="ASC263" s="1"/>
      <c r="ASD263" s="1"/>
      <c r="ASE263" s="1"/>
      <c r="ASF263" s="1"/>
      <c r="ASG263" s="1"/>
      <c r="ASH263" s="1"/>
      <c r="ASI263" s="1"/>
      <c r="ASJ263" s="1"/>
      <c r="ASK263" s="1"/>
      <c r="ASL263" s="1"/>
      <c r="ASM263" s="1"/>
      <c r="ASN263" s="1"/>
      <c r="ASO263" s="1"/>
      <c r="ASP263" s="1"/>
      <c r="ASQ263" s="1"/>
      <c r="ASR263" s="1"/>
      <c r="ASS263" s="1"/>
      <c r="AST263" s="1"/>
      <c r="ASU263" s="1"/>
      <c r="ASV263" s="1"/>
      <c r="ASW263" s="1"/>
      <c r="ASX263" s="1"/>
      <c r="ASY263" s="1"/>
      <c r="ASZ263" s="1"/>
      <c r="ATA263" s="1"/>
      <c r="ATB263" s="1"/>
      <c r="ATC263" s="1"/>
      <c r="ATD263" s="1"/>
      <c r="ATE263" s="1"/>
      <c r="ATF263" s="1"/>
      <c r="ATG263" s="1"/>
      <c r="ATH263" s="1"/>
      <c r="ATI263" s="1"/>
      <c r="ATJ263" s="1"/>
      <c r="ATK263" s="1"/>
      <c r="ATL263" s="1"/>
      <c r="ATM263" s="1"/>
      <c r="ATN263" s="1"/>
      <c r="ATO263" s="1"/>
      <c r="ATP263" s="1"/>
      <c r="ATQ263" s="1"/>
      <c r="ATR263" s="1"/>
      <c r="ATS263" s="1"/>
      <c r="ATT263" s="1"/>
      <c r="ATU263" s="1"/>
      <c r="ATV263" s="1"/>
      <c r="ATW263" s="1"/>
      <c r="ATX263" s="1"/>
      <c r="ATY263" s="1"/>
      <c r="ATZ263" s="1"/>
      <c r="AUA263" s="1"/>
      <c r="AUB263" s="1"/>
      <c r="AUC263" s="1"/>
      <c r="AUD263" s="1"/>
      <c r="AUE263" s="1"/>
      <c r="AUF263" s="1"/>
      <c r="AUG263" s="1"/>
      <c r="AUH263" s="1"/>
      <c r="AUI263" s="1"/>
      <c r="AUJ263" s="1"/>
      <c r="AUK263" s="1"/>
    </row>
    <row r="264" spans="1:1233" s="519" customFormat="1" ht="14.25">
      <c r="A264" s="53"/>
      <c r="B264" s="95" t="str">
        <f>IF('Client Info'!$D$143="Yes",'Client Info'!$D$61,"N/A")</f>
        <v>N/A</v>
      </c>
      <c r="C264" s="96" t="str">
        <f>IF(B264="ISO 9001",'Client Info'!$B143,"N/A")</f>
        <v>N/A</v>
      </c>
      <c r="D264" s="180"/>
      <c r="E264" s="843">
        <f>'Effective Employees'!F250</f>
        <v>0</v>
      </c>
      <c r="F264" s="831"/>
      <c r="G264" s="832">
        <f>CE$345</f>
        <v>0</v>
      </c>
      <c r="H264" s="832">
        <f ca="1">(1/3)*CE345*T264*V264*X264*Z264</f>
        <v>0</v>
      </c>
      <c r="I264" s="832">
        <f ca="1">(2/3)*CE345*T264*V264*X264*Z264</f>
        <v>0</v>
      </c>
      <c r="J264" s="832" t="e">
        <f ca="1">CE346*T264*V264*X264*Z264/$AA$10</f>
        <v>#N/A</v>
      </c>
      <c r="K264" s="832">
        <f>IF($K$19="",0,CE346*T264*V264*X264*Z264/$AA$10)</f>
        <v>0</v>
      </c>
      <c r="L264" s="832">
        <f>IF($L$19="",0,CE346*T264*V264*X264*Z264/$AA$10)</f>
        <v>0</v>
      </c>
      <c r="M264" s="833" t="e">
        <f ca="1">IF($M$19="",0,CE346*T264*V264*X264*Z264/$AA$10)</f>
        <v>#N/A</v>
      </c>
      <c r="N264" s="844" t="e">
        <f ca="1">CE346*T264*V264*X264*Z264/$AA$10</f>
        <v>#N/A</v>
      </c>
      <c r="O264" s="436">
        <f ca="1">CE347*T264*V264*X264*Z264</f>
        <v>0</v>
      </c>
      <c r="P264" s="53"/>
      <c r="Q264" s="53"/>
      <c r="R264" s="67"/>
      <c r="S264" s="702">
        <f>1</f>
        <v>1</v>
      </c>
      <c r="T264" s="702">
        <f t="shared" si="162"/>
        <v>1</v>
      </c>
      <c r="U264" s="703">
        <f ca="1">'Adjustment Factors'!AA591</f>
        <v>0</v>
      </c>
      <c r="V264" s="704">
        <f t="shared" ca="1" si="163"/>
        <v>1</v>
      </c>
      <c r="W264" s="705">
        <f>-'Client Info'!$C$55/100</f>
        <v>0</v>
      </c>
      <c r="X264" s="705">
        <f t="shared" si="164"/>
        <v>1</v>
      </c>
      <c r="Y264" s="705">
        <f>IF(Overview!$C$13="Yes",1,0)</f>
        <v>0</v>
      </c>
      <c r="Z264" s="705">
        <f>IF(Y264=1,IF('Integrated Reduction'!$C$29="",1,('Integrated Reduction'!$C$29/100+1)),1)</f>
        <v>1</v>
      </c>
      <c r="AA264" s="705">
        <f>IF(Sampling!F272="Yes",1,0)</f>
        <v>0</v>
      </c>
      <c r="AB264" s="705">
        <f>IF(Sampling!L272="Yes",1,0)</f>
        <v>0</v>
      </c>
      <c r="AC264" s="705">
        <f>IF(Sampling!G272="Yes",1,0)</f>
        <v>0</v>
      </c>
      <c r="AD264" s="705">
        <f>IF(Sampling!H272="Yes",1,0)</f>
        <v>0</v>
      </c>
      <c r="AE264" s="705">
        <f>IF(Sampling!I272="Yes",1,0)</f>
        <v>0</v>
      </c>
      <c r="AF264" s="705">
        <f>IF(Sampling!J272="Yes",1,0)</f>
        <v>0</v>
      </c>
      <c r="AG264" s="706">
        <f>IF(Sampling!K272="Yes",1,0)</f>
        <v>0</v>
      </c>
      <c r="AH264" s="790">
        <f t="shared" ca="1" si="155"/>
        <v>0</v>
      </c>
      <c r="AI264" s="790">
        <f t="shared" ca="1" si="150"/>
        <v>0</v>
      </c>
      <c r="AJ264" s="790" t="e">
        <f t="shared" ca="1" si="14"/>
        <v>#N/A</v>
      </c>
      <c r="AK264" s="790">
        <f t="shared" ref="AK264:AK278" si="170">K264*AD264</f>
        <v>0</v>
      </c>
      <c r="AL264" s="790">
        <f t="shared" ref="AL264:AL278" si="171">L264*AE264</f>
        <v>0</v>
      </c>
      <c r="AM264" s="790" t="e">
        <f t="shared" ref="AM264:AM278" ca="1" si="172">M264*AF264</f>
        <v>#N/A</v>
      </c>
      <c r="AN264" s="790" t="e">
        <f t="shared" ref="AN264:AN278" ca="1" si="173">N264*AG264</f>
        <v>#N/A</v>
      </c>
      <c r="AO264" s="790">
        <f t="shared" ca="1" si="156"/>
        <v>0</v>
      </c>
      <c r="AP264" s="790">
        <f t="shared" ca="1" si="157"/>
        <v>0</v>
      </c>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c r="ADD264" s="1"/>
      <c r="ADE264" s="1"/>
      <c r="ADF264" s="1"/>
      <c r="ADG264" s="1"/>
      <c r="ADH264" s="1"/>
      <c r="ADI264" s="1"/>
      <c r="ADJ264" s="1"/>
      <c r="ADK264" s="1"/>
      <c r="ADL264" s="1"/>
      <c r="ADM264" s="1"/>
      <c r="ADN264" s="1"/>
      <c r="ADO264" s="1"/>
      <c r="ADP264" s="1"/>
      <c r="ADQ264" s="1"/>
      <c r="ADR264" s="1"/>
      <c r="ADS264" s="1"/>
      <c r="ADT264" s="1"/>
      <c r="ADU264" s="1"/>
      <c r="ADV264" s="1"/>
      <c r="ADW264" s="1"/>
      <c r="ADX264" s="1"/>
      <c r="ADY264" s="1"/>
      <c r="ADZ264" s="1"/>
      <c r="AEA264" s="1"/>
      <c r="AEB264" s="1"/>
      <c r="AEC264" s="1"/>
      <c r="AED264" s="1"/>
      <c r="AEE264" s="1"/>
      <c r="AEF264" s="1"/>
      <c r="AEG264" s="1"/>
      <c r="AEH264" s="1"/>
      <c r="AEI264" s="1"/>
      <c r="AEJ264" s="1"/>
      <c r="AEK264" s="1"/>
      <c r="AEL264" s="1"/>
      <c r="AEM264" s="1"/>
      <c r="AEN264" s="1"/>
      <c r="AEO264" s="1"/>
      <c r="AEP264" s="1"/>
      <c r="AEQ264" s="1"/>
      <c r="AER264" s="1"/>
      <c r="AES264" s="1"/>
      <c r="AET264" s="1"/>
      <c r="AEU264" s="1"/>
      <c r="AEV264" s="1"/>
      <c r="AEW264" s="1"/>
      <c r="AEX264" s="1"/>
      <c r="AEY264" s="1"/>
      <c r="AEZ264" s="1"/>
      <c r="AFA264" s="1"/>
      <c r="AFB264" s="1"/>
      <c r="AFC264" s="1"/>
      <c r="AFD264" s="1"/>
      <c r="AFE264" s="1"/>
      <c r="AFF264" s="1"/>
      <c r="AFG264" s="1"/>
      <c r="AFH264" s="1"/>
      <c r="AFI264" s="1"/>
      <c r="AFJ264" s="1"/>
      <c r="AFK264" s="1"/>
      <c r="AFL264" s="1"/>
      <c r="AFM264" s="1"/>
      <c r="AFN264" s="1"/>
      <c r="AFO264" s="1"/>
      <c r="AFP264" s="1"/>
      <c r="AFQ264" s="1"/>
      <c r="AFR264" s="1"/>
      <c r="AFS264" s="1"/>
      <c r="AFT264" s="1"/>
      <c r="AFU264" s="1"/>
      <c r="AFV264" s="1"/>
      <c r="AFW264" s="1"/>
      <c r="AFX264" s="1"/>
      <c r="AFY264" s="1"/>
      <c r="AFZ264" s="1"/>
      <c r="AGA264" s="1"/>
      <c r="AGB264" s="1"/>
      <c r="AGC264" s="1"/>
      <c r="AGD264" s="1"/>
      <c r="AGE264" s="1"/>
      <c r="AGF264" s="1"/>
      <c r="AGG264" s="1"/>
      <c r="AGH264" s="1"/>
      <c r="AGI264" s="1"/>
      <c r="AGJ264" s="1"/>
      <c r="AGK264" s="1"/>
      <c r="AGL264" s="1"/>
      <c r="AGM264" s="1"/>
      <c r="AGN264" s="1"/>
      <c r="AGO264" s="1"/>
      <c r="AGP264" s="1"/>
      <c r="AGQ264" s="1"/>
      <c r="AGR264" s="1"/>
      <c r="AGS264" s="1"/>
      <c r="AGT264" s="1"/>
      <c r="AGU264" s="1"/>
      <c r="AGV264" s="1"/>
      <c r="AGW264" s="1"/>
      <c r="AGX264" s="1"/>
      <c r="AGY264" s="1"/>
      <c r="AGZ264" s="1"/>
      <c r="AHA264" s="1"/>
      <c r="AHB264" s="1"/>
      <c r="AHC264" s="1"/>
      <c r="AHD264" s="1"/>
      <c r="AHE264" s="1"/>
      <c r="AHF264" s="1"/>
      <c r="AHG264" s="1"/>
      <c r="AHH264" s="1"/>
      <c r="AHI264" s="1"/>
      <c r="AHJ264" s="1"/>
      <c r="AHK264" s="1"/>
      <c r="AHL264" s="1"/>
      <c r="AHM264" s="1"/>
      <c r="AHN264" s="1"/>
      <c r="AHO264" s="1"/>
      <c r="AHP264" s="1"/>
      <c r="AHQ264" s="1"/>
      <c r="AHR264" s="1"/>
      <c r="AHS264" s="1"/>
      <c r="AHT264" s="1"/>
      <c r="AHU264" s="1"/>
      <c r="AHV264" s="1"/>
      <c r="AHW264" s="1"/>
      <c r="AHX264" s="1"/>
      <c r="AHY264" s="1"/>
      <c r="AHZ264" s="1"/>
      <c r="AIA264" s="1"/>
      <c r="AIB264" s="1"/>
      <c r="AIC264" s="1"/>
      <c r="AID264" s="1"/>
      <c r="AIE264" s="1"/>
      <c r="AIF264" s="1"/>
      <c r="AIG264" s="1"/>
      <c r="AIH264" s="1"/>
      <c r="AII264" s="1"/>
      <c r="AIJ264" s="1"/>
      <c r="AIK264" s="1"/>
      <c r="AIL264" s="1"/>
      <c r="AIM264" s="1"/>
      <c r="AIN264" s="1"/>
      <c r="AIO264" s="1"/>
      <c r="AIP264" s="1"/>
      <c r="AIQ264" s="1"/>
      <c r="AIR264" s="1"/>
      <c r="AIS264" s="1"/>
      <c r="AIT264" s="1"/>
      <c r="AIU264" s="1"/>
      <c r="AIV264" s="1"/>
      <c r="AIW264" s="1"/>
      <c r="AIX264" s="1"/>
      <c r="AIY264" s="1"/>
      <c r="AIZ264" s="1"/>
      <c r="AJA264" s="1"/>
      <c r="AJB264" s="1"/>
      <c r="AJC264" s="1"/>
      <c r="AJD264" s="1"/>
      <c r="AJE264" s="1"/>
      <c r="AJF264" s="1"/>
      <c r="AJG264" s="1"/>
      <c r="AJH264" s="1"/>
      <c r="AJI264" s="1"/>
      <c r="AJJ264" s="1"/>
      <c r="AJK264" s="1"/>
      <c r="AJL264" s="1"/>
      <c r="AJM264" s="1"/>
      <c r="AJN264" s="1"/>
      <c r="AJO264" s="1"/>
      <c r="AJP264" s="1"/>
      <c r="AJQ264" s="1"/>
      <c r="AJR264" s="1"/>
      <c r="AJS264" s="1"/>
      <c r="AJT264" s="1"/>
      <c r="AJU264" s="1"/>
      <c r="AJV264" s="1"/>
      <c r="AJW264" s="1"/>
      <c r="AJX264" s="1"/>
      <c r="AJY264" s="1"/>
      <c r="AJZ264" s="1"/>
      <c r="AKA264" s="1"/>
      <c r="AKB264" s="1"/>
      <c r="AKC264" s="1"/>
      <c r="AKD264" s="1"/>
      <c r="AKE264" s="1"/>
      <c r="AKF264" s="1"/>
      <c r="AKG264" s="1"/>
      <c r="AKH264" s="1"/>
      <c r="AKI264" s="1"/>
      <c r="AKJ264" s="1"/>
      <c r="AKK264" s="1"/>
      <c r="AKL264" s="1"/>
      <c r="AKM264" s="1"/>
      <c r="AKN264" s="1"/>
      <c r="AKO264" s="1"/>
      <c r="AKP264" s="1"/>
      <c r="AKQ264" s="1"/>
      <c r="AKR264" s="1"/>
      <c r="AKS264" s="1"/>
      <c r="AKT264" s="1"/>
      <c r="AKU264" s="1"/>
      <c r="AKV264" s="1"/>
      <c r="AKW264" s="1"/>
      <c r="AKX264" s="1"/>
      <c r="AKY264" s="1"/>
      <c r="AKZ264" s="1"/>
      <c r="ALA264" s="1"/>
      <c r="ALB264" s="1"/>
      <c r="ALC264" s="1"/>
      <c r="ALD264" s="1"/>
      <c r="ALE264" s="1"/>
      <c r="ALF264" s="1"/>
      <c r="ALG264" s="1"/>
      <c r="ALH264" s="1"/>
      <c r="ALI264" s="1"/>
      <c r="ALJ264" s="1"/>
      <c r="ALK264" s="1"/>
      <c r="ALL264" s="1"/>
      <c r="ALM264" s="1"/>
      <c r="ALN264" s="1"/>
      <c r="ALO264" s="1"/>
      <c r="ALP264" s="1"/>
      <c r="ALQ264" s="1"/>
      <c r="ALR264" s="1"/>
      <c r="ALS264" s="1"/>
      <c r="ALT264" s="1"/>
      <c r="ALU264" s="1"/>
      <c r="ALV264" s="1"/>
      <c r="ALW264" s="1"/>
      <c r="ALX264" s="1"/>
      <c r="ALY264" s="1"/>
      <c r="ALZ264" s="1"/>
      <c r="AMA264" s="1"/>
      <c r="AMB264" s="1"/>
      <c r="AMC264" s="1"/>
      <c r="AMD264" s="1"/>
      <c r="AME264" s="1"/>
      <c r="AMF264" s="1"/>
      <c r="AMG264" s="1"/>
      <c r="AMH264" s="1"/>
      <c r="AMI264" s="1"/>
      <c r="AMJ264" s="1"/>
      <c r="AMK264" s="1"/>
      <c r="AML264" s="1"/>
      <c r="AMM264" s="1"/>
      <c r="AMN264" s="1"/>
      <c r="AMO264" s="1"/>
      <c r="AMP264" s="1"/>
      <c r="AMQ264" s="1"/>
      <c r="AMR264" s="1"/>
      <c r="AMS264" s="1"/>
      <c r="AMT264" s="1"/>
      <c r="AMU264" s="1"/>
      <c r="AMV264" s="1"/>
      <c r="AMW264" s="1"/>
      <c r="AMX264" s="1"/>
      <c r="AMY264" s="1"/>
      <c r="AMZ264" s="1"/>
      <c r="ANA264" s="1"/>
      <c r="ANB264" s="1"/>
      <c r="ANC264" s="1"/>
      <c r="AND264" s="1"/>
      <c r="ANE264" s="1"/>
      <c r="ANF264" s="1"/>
      <c r="ANG264" s="1"/>
      <c r="ANH264" s="1"/>
      <c r="ANI264" s="1"/>
      <c r="ANJ264" s="1"/>
      <c r="ANK264" s="1"/>
      <c r="ANL264" s="1"/>
      <c r="ANM264" s="1"/>
      <c r="ANN264" s="1"/>
      <c r="ANO264" s="1"/>
      <c r="ANP264" s="1"/>
      <c r="ANQ264" s="1"/>
      <c r="ANR264" s="1"/>
      <c r="ANS264" s="1"/>
      <c r="ANT264" s="1"/>
      <c r="ANU264" s="1"/>
      <c r="ANV264" s="1"/>
      <c r="ANW264" s="1"/>
      <c r="ANX264" s="1"/>
      <c r="ANY264" s="1"/>
      <c r="ANZ264" s="1"/>
      <c r="AOA264" s="1"/>
      <c r="AOB264" s="1"/>
      <c r="AOC264" s="1"/>
      <c r="AOD264" s="1"/>
      <c r="AOE264" s="1"/>
      <c r="AOF264" s="1"/>
      <c r="AOG264" s="1"/>
      <c r="AOH264" s="1"/>
      <c r="AOI264" s="1"/>
      <c r="AOJ264" s="1"/>
      <c r="AOK264" s="1"/>
      <c r="AOL264" s="1"/>
      <c r="AOM264" s="1"/>
      <c r="AON264" s="1"/>
      <c r="AOO264" s="1"/>
      <c r="AOP264" s="1"/>
      <c r="AOQ264" s="1"/>
      <c r="AOR264" s="1"/>
      <c r="AOS264" s="1"/>
      <c r="AOT264" s="1"/>
      <c r="AOU264" s="1"/>
      <c r="AOV264" s="1"/>
      <c r="AOW264" s="1"/>
      <c r="AOX264" s="1"/>
      <c r="AOY264" s="1"/>
      <c r="AOZ264" s="1"/>
      <c r="APA264" s="1"/>
      <c r="APB264" s="1"/>
      <c r="APC264" s="1"/>
      <c r="APD264" s="1"/>
      <c r="APE264" s="1"/>
      <c r="APF264" s="1"/>
      <c r="APG264" s="1"/>
      <c r="APH264" s="1"/>
      <c r="API264" s="1"/>
      <c r="APJ264" s="1"/>
      <c r="APK264" s="1"/>
      <c r="APL264" s="1"/>
      <c r="APM264" s="1"/>
      <c r="APN264" s="1"/>
      <c r="APO264" s="1"/>
      <c r="APP264" s="1"/>
      <c r="APQ264" s="1"/>
      <c r="APR264" s="1"/>
      <c r="APS264" s="1"/>
      <c r="APT264" s="1"/>
      <c r="APU264" s="1"/>
      <c r="APV264" s="1"/>
      <c r="APW264" s="1"/>
      <c r="APX264" s="1"/>
      <c r="APY264" s="1"/>
      <c r="APZ264" s="1"/>
      <c r="AQA264" s="1"/>
      <c r="AQB264" s="1"/>
      <c r="AQC264" s="1"/>
      <c r="AQD264" s="1"/>
      <c r="AQE264" s="1"/>
      <c r="AQF264" s="1"/>
      <c r="AQG264" s="1"/>
      <c r="AQH264" s="1"/>
      <c r="AQI264" s="1"/>
      <c r="AQJ264" s="1"/>
      <c r="AQK264" s="1"/>
      <c r="AQL264" s="1"/>
      <c r="AQM264" s="1"/>
      <c r="AQN264" s="1"/>
      <c r="AQO264" s="1"/>
      <c r="AQP264" s="1"/>
      <c r="AQQ264" s="1"/>
      <c r="AQR264" s="1"/>
      <c r="AQS264" s="1"/>
      <c r="AQT264" s="1"/>
      <c r="AQU264" s="1"/>
      <c r="AQV264" s="1"/>
      <c r="AQW264" s="1"/>
      <c r="AQX264" s="1"/>
      <c r="AQY264" s="1"/>
      <c r="AQZ264" s="1"/>
      <c r="ARA264" s="1"/>
      <c r="ARB264" s="1"/>
      <c r="ARC264" s="1"/>
      <c r="ARD264" s="1"/>
      <c r="ARE264" s="1"/>
      <c r="ARF264" s="1"/>
      <c r="ARG264" s="1"/>
      <c r="ARH264" s="1"/>
      <c r="ARI264" s="1"/>
      <c r="ARJ264" s="1"/>
      <c r="ARK264" s="1"/>
      <c r="ARL264" s="1"/>
      <c r="ARM264" s="1"/>
      <c r="ARN264" s="1"/>
      <c r="ARO264" s="1"/>
      <c r="ARP264" s="1"/>
      <c r="ARQ264" s="1"/>
      <c r="ARR264" s="1"/>
      <c r="ARS264" s="1"/>
      <c r="ART264" s="1"/>
      <c r="ARU264" s="1"/>
      <c r="ARV264" s="1"/>
      <c r="ARW264" s="1"/>
      <c r="ARX264" s="1"/>
      <c r="ARY264" s="1"/>
      <c r="ARZ264" s="1"/>
      <c r="ASA264" s="1"/>
      <c r="ASB264" s="1"/>
      <c r="ASC264" s="1"/>
      <c r="ASD264" s="1"/>
      <c r="ASE264" s="1"/>
      <c r="ASF264" s="1"/>
      <c r="ASG264" s="1"/>
      <c r="ASH264" s="1"/>
      <c r="ASI264" s="1"/>
      <c r="ASJ264" s="1"/>
      <c r="ASK264" s="1"/>
      <c r="ASL264" s="1"/>
      <c r="ASM264" s="1"/>
      <c r="ASN264" s="1"/>
      <c r="ASO264" s="1"/>
      <c r="ASP264" s="1"/>
      <c r="ASQ264" s="1"/>
      <c r="ASR264" s="1"/>
      <c r="ASS264" s="1"/>
      <c r="AST264" s="1"/>
      <c r="ASU264" s="1"/>
      <c r="ASV264" s="1"/>
      <c r="ASW264" s="1"/>
      <c r="ASX264" s="1"/>
      <c r="ASY264" s="1"/>
      <c r="ASZ264" s="1"/>
      <c r="ATA264" s="1"/>
      <c r="ATB264" s="1"/>
      <c r="ATC264" s="1"/>
      <c r="ATD264" s="1"/>
      <c r="ATE264" s="1"/>
      <c r="ATF264" s="1"/>
      <c r="ATG264" s="1"/>
      <c r="ATH264" s="1"/>
      <c r="ATI264" s="1"/>
      <c r="ATJ264" s="1"/>
      <c r="ATK264" s="1"/>
      <c r="ATL264" s="1"/>
      <c r="ATM264" s="1"/>
      <c r="ATN264" s="1"/>
      <c r="ATO264" s="1"/>
      <c r="ATP264" s="1"/>
      <c r="ATQ264" s="1"/>
      <c r="ATR264" s="1"/>
      <c r="ATS264" s="1"/>
      <c r="ATT264" s="1"/>
      <c r="ATU264" s="1"/>
      <c r="ATV264" s="1"/>
      <c r="ATW264" s="1"/>
      <c r="ATX264" s="1"/>
      <c r="ATY264" s="1"/>
      <c r="ATZ264" s="1"/>
      <c r="AUA264" s="1"/>
      <c r="AUB264" s="1"/>
      <c r="AUC264" s="1"/>
      <c r="AUD264" s="1"/>
      <c r="AUE264" s="1"/>
      <c r="AUF264" s="1"/>
      <c r="AUG264" s="1"/>
      <c r="AUH264" s="1"/>
      <c r="AUI264" s="1"/>
      <c r="AUJ264" s="1"/>
      <c r="AUK264" s="1"/>
    </row>
    <row r="265" spans="1:1233" s="519" customFormat="1" ht="14.25">
      <c r="A265" s="53"/>
      <c r="B265" s="97" t="str">
        <f>IF('Client Info'!$E$143="Yes",'Client Info'!$E$61,"N/A")</f>
        <v>N/A</v>
      </c>
      <c r="C265" s="62" t="str">
        <f>IF(B265="ISO 14001",'Client Info'!$B143,"N/A")</f>
        <v>N/A</v>
      </c>
      <c r="D265" s="181"/>
      <c r="E265" s="834">
        <f>'Effective Employees'!F251</f>
        <v>0</v>
      </c>
      <c r="F265" s="831"/>
      <c r="G265" s="835">
        <f>CE$363</f>
        <v>0</v>
      </c>
      <c r="H265" s="835">
        <f ca="1">(1/3)*CE363*T265*V265*X265*Z265</f>
        <v>0</v>
      </c>
      <c r="I265" s="835">
        <f ca="1">(2/3)*CE363*T265*V265*X265*Z265</f>
        <v>0</v>
      </c>
      <c r="J265" s="835" t="e">
        <f ca="1">CE364*T265*V265*X265*Z265/$AA$10</f>
        <v>#N/A</v>
      </c>
      <c r="K265" s="835">
        <f>IF($K$19="",0,CE364*T265*V265*X265*Z265/$AA$10)</f>
        <v>0</v>
      </c>
      <c r="L265" s="835">
        <f>IF($L$19="",0,CE364*T265*V265*X265*Z265/$AA$10)</f>
        <v>0</v>
      </c>
      <c r="M265" s="836" t="e">
        <f ca="1">IF($M$19="",0,CE364*T265*V265*X265*Z265/$AA$10)</f>
        <v>#N/A</v>
      </c>
      <c r="N265" s="837" t="e">
        <f ca="1">CE364*T265*V265*X265*Z265/$AA$10</f>
        <v>#N/A</v>
      </c>
      <c r="O265" s="838">
        <f ca="1">CE365*T265*V265*X265*Z265</f>
        <v>0</v>
      </c>
      <c r="P265" s="53"/>
      <c r="Q265" s="53"/>
      <c r="R265" s="67"/>
      <c r="S265" s="386">
        <f>1</f>
        <v>1</v>
      </c>
      <c r="T265" s="386">
        <f t="shared" si="162"/>
        <v>1</v>
      </c>
      <c r="U265" s="707">
        <f ca="1">'Adjustment Factors'!AP591</f>
        <v>0</v>
      </c>
      <c r="V265" s="208">
        <f ca="1">U265+1</f>
        <v>1</v>
      </c>
      <c r="W265" s="67">
        <f>-'Client Info'!$C$55/100</f>
        <v>0</v>
      </c>
      <c r="X265" s="67">
        <f t="shared" si="164"/>
        <v>1</v>
      </c>
      <c r="Y265" s="67">
        <f>IF(Overview!$C$14="Yes",1,0)</f>
        <v>0</v>
      </c>
      <c r="Z265" s="67">
        <f>IF(Y265=1,IF('Integrated Reduction'!$C$29="",1,('Integrated Reduction'!$C$29/100+1)),1)</f>
        <v>1</v>
      </c>
      <c r="AA265" s="67">
        <f>IF(Sampling!F273="Yes",1,0)</f>
        <v>0</v>
      </c>
      <c r="AB265" s="67">
        <f>IF(Sampling!L273="Yes",1,0)</f>
        <v>0</v>
      </c>
      <c r="AC265" s="67">
        <f>IF(Sampling!G273="Yes",1,0)</f>
        <v>0</v>
      </c>
      <c r="AD265" s="67">
        <f>IF(Sampling!H273="Yes",1,0)</f>
        <v>0</v>
      </c>
      <c r="AE265" s="67">
        <f>IF(Sampling!I273="Yes",1,0)</f>
        <v>0</v>
      </c>
      <c r="AF265" s="67">
        <f>IF(Sampling!J273="Yes",1,0)</f>
        <v>0</v>
      </c>
      <c r="AG265" s="708">
        <f>IF(Sampling!K273="Yes",1,0)</f>
        <v>0</v>
      </c>
      <c r="AH265" s="791">
        <f t="shared" ca="1" si="155"/>
        <v>0</v>
      </c>
      <c r="AI265" s="791">
        <f t="shared" ca="1" si="150"/>
        <v>0</v>
      </c>
      <c r="AJ265" s="791" t="e">
        <f t="shared" ca="1" si="14"/>
        <v>#N/A</v>
      </c>
      <c r="AK265" s="791">
        <f t="shared" si="170"/>
        <v>0</v>
      </c>
      <c r="AL265" s="791">
        <f t="shared" si="171"/>
        <v>0</v>
      </c>
      <c r="AM265" s="791" t="e">
        <f t="shared" ca="1" si="172"/>
        <v>#N/A</v>
      </c>
      <c r="AN265" s="791" t="e">
        <f t="shared" ca="1" si="173"/>
        <v>#N/A</v>
      </c>
      <c r="AO265" s="791">
        <f t="shared" ca="1" si="156"/>
        <v>0</v>
      </c>
      <c r="AP265" s="791">
        <f t="shared" ca="1" si="157"/>
        <v>0</v>
      </c>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c r="ADD265" s="1"/>
      <c r="ADE265" s="1"/>
      <c r="ADF265" s="1"/>
      <c r="ADG265" s="1"/>
      <c r="ADH265" s="1"/>
      <c r="ADI265" s="1"/>
      <c r="ADJ265" s="1"/>
      <c r="ADK265" s="1"/>
      <c r="ADL265" s="1"/>
      <c r="ADM265" s="1"/>
      <c r="ADN265" s="1"/>
      <c r="ADO265" s="1"/>
      <c r="ADP265" s="1"/>
      <c r="ADQ265" s="1"/>
      <c r="ADR265" s="1"/>
      <c r="ADS265" s="1"/>
      <c r="ADT265" s="1"/>
      <c r="ADU265" s="1"/>
      <c r="ADV265" s="1"/>
      <c r="ADW265" s="1"/>
      <c r="ADX265" s="1"/>
      <c r="ADY265" s="1"/>
      <c r="ADZ265" s="1"/>
      <c r="AEA265" s="1"/>
      <c r="AEB265" s="1"/>
      <c r="AEC265" s="1"/>
      <c r="AED265" s="1"/>
      <c r="AEE265" s="1"/>
      <c r="AEF265" s="1"/>
      <c r="AEG265" s="1"/>
      <c r="AEH265" s="1"/>
      <c r="AEI265" s="1"/>
      <c r="AEJ265" s="1"/>
      <c r="AEK265" s="1"/>
      <c r="AEL265" s="1"/>
      <c r="AEM265" s="1"/>
      <c r="AEN265" s="1"/>
      <c r="AEO265" s="1"/>
      <c r="AEP265" s="1"/>
      <c r="AEQ265" s="1"/>
      <c r="AER265" s="1"/>
      <c r="AES265" s="1"/>
      <c r="AET265" s="1"/>
      <c r="AEU265" s="1"/>
      <c r="AEV265" s="1"/>
      <c r="AEW265" s="1"/>
      <c r="AEX265" s="1"/>
      <c r="AEY265" s="1"/>
      <c r="AEZ265" s="1"/>
      <c r="AFA265" s="1"/>
      <c r="AFB265" s="1"/>
      <c r="AFC265" s="1"/>
      <c r="AFD265" s="1"/>
      <c r="AFE265" s="1"/>
      <c r="AFF265" s="1"/>
      <c r="AFG265" s="1"/>
      <c r="AFH265" s="1"/>
      <c r="AFI265" s="1"/>
      <c r="AFJ265" s="1"/>
      <c r="AFK265" s="1"/>
      <c r="AFL265" s="1"/>
      <c r="AFM265" s="1"/>
      <c r="AFN265" s="1"/>
      <c r="AFO265" s="1"/>
      <c r="AFP265" s="1"/>
      <c r="AFQ265" s="1"/>
      <c r="AFR265" s="1"/>
      <c r="AFS265" s="1"/>
      <c r="AFT265" s="1"/>
      <c r="AFU265" s="1"/>
      <c r="AFV265" s="1"/>
      <c r="AFW265" s="1"/>
      <c r="AFX265" s="1"/>
      <c r="AFY265" s="1"/>
      <c r="AFZ265" s="1"/>
      <c r="AGA265" s="1"/>
      <c r="AGB265" s="1"/>
      <c r="AGC265" s="1"/>
      <c r="AGD265" s="1"/>
      <c r="AGE265" s="1"/>
      <c r="AGF265" s="1"/>
      <c r="AGG265" s="1"/>
      <c r="AGH265" s="1"/>
      <c r="AGI265" s="1"/>
      <c r="AGJ265" s="1"/>
      <c r="AGK265" s="1"/>
      <c r="AGL265" s="1"/>
      <c r="AGM265" s="1"/>
      <c r="AGN265" s="1"/>
      <c r="AGO265" s="1"/>
      <c r="AGP265" s="1"/>
      <c r="AGQ265" s="1"/>
      <c r="AGR265" s="1"/>
      <c r="AGS265" s="1"/>
      <c r="AGT265" s="1"/>
      <c r="AGU265" s="1"/>
      <c r="AGV265" s="1"/>
      <c r="AGW265" s="1"/>
      <c r="AGX265" s="1"/>
      <c r="AGY265" s="1"/>
      <c r="AGZ265" s="1"/>
      <c r="AHA265" s="1"/>
      <c r="AHB265" s="1"/>
      <c r="AHC265" s="1"/>
      <c r="AHD265" s="1"/>
      <c r="AHE265" s="1"/>
      <c r="AHF265" s="1"/>
      <c r="AHG265" s="1"/>
      <c r="AHH265" s="1"/>
      <c r="AHI265" s="1"/>
      <c r="AHJ265" s="1"/>
      <c r="AHK265" s="1"/>
      <c r="AHL265" s="1"/>
      <c r="AHM265" s="1"/>
      <c r="AHN265" s="1"/>
      <c r="AHO265" s="1"/>
      <c r="AHP265" s="1"/>
      <c r="AHQ265" s="1"/>
      <c r="AHR265" s="1"/>
      <c r="AHS265" s="1"/>
      <c r="AHT265" s="1"/>
      <c r="AHU265" s="1"/>
      <c r="AHV265" s="1"/>
      <c r="AHW265" s="1"/>
      <c r="AHX265" s="1"/>
      <c r="AHY265" s="1"/>
      <c r="AHZ265" s="1"/>
      <c r="AIA265" s="1"/>
      <c r="AIB265" s="1"/>
      <c r="AIC265" s="1"/>
      <c r="AID265" s="1"/>
      <c r="AIE265" s="1"/>
      <c r="AIF265" s="1"/>
      <c r="AIG265" s="1"/>
      <c r="AIH265" s="1"/>
      <c r="AII265" s="1"/>
      <c r="AIJ265" s="1"/>
      <c r="AIK265" s="1"/>
      <c r="AIL265" s="1"/>
      <c r="AIM265" s="1"/>
      <c r="AIN265" s="1"/>
      <c r="AIO265" s="1"/>
      <c r="AIP265" s="1"/>
      <c r="AIQ265" s="1"/>
      <c r="AIR265" s="1"/>
      <c r="AIS265" s="1"/>
      <c r="AIT265" s="1"/>
      <c r="AIU265" s="1"/>
      <c r="AIV265" s="1"/>
      <c r="AIW265" s="1"/>
      <c r="AIX265" s="1"/>
      <c r="AIY265" s="1"/>
      <c r="AIZ265" s="1"/>
      <c r="AJA265" s="1"/>
      <c r="AJB265" s="1"/>
      <c r="AJC265" s="1"/>
      <c r="AJD265" s="1"/>
      <c r="AJE265" s="1"/>
      <c r="AJF265" s="1"/>
      <c r="AJG265" s="1"/>
      <c r="AJH265" s="1"/>
      <c r="AJI265" s="1"/>
      <c r="AJJ265" s="1"/>
      <c r="AJK265" s="1"/>
      <c r="AJL265" s="1"/>
      <c r="AJM265" s="1"/>
      <c r="AJN265" s="1"/>
      <c r="AJO265" s="1"/>
      <c r="AJP265" s="1"/>
      <c r="AJQ265" s="1"/>
      <c r="AJR265" s="1"/>
      <c r="AJS265" s="1"/>
      <c r="AJT265" s="1"/>
      <c r="AJU265" s="1"/>
      <c r="AJV265" s="1"/>
      <c r="AJW265" s="1"/>
      <c r="AJX265" s="1"/>
      <c r="AJY265" s="1"/>
      <c r="AJZ265" s="1"/>
      <c r="AKA265" s="1"/>
      <c r="AKB265" s="1"/>
      <c r="AKC265" s="1"/>
      <c r="AKD265" s="1"/>
      <c r="AKE265" s="1"/>
      <c r="AKF265" s="1"/>
      <c r="AKG265" s="1"/>
      <c r="AKH265" s="1"/>
      <c r="AKI265" s="1"/>
      <c r="AKJ265" s="1"/>
      <c r="AKK265" s="1"/>
      <c r="AKL265" s="1"/>
      <c r="AKM265" s="1"/>
      <c r="AKN265" s="1"/>
      <c r="AKO265" s="1"/>
      <c r="AKP265" s="1"/>
      <c r="AKQ265" s="1"/>
      <c r="AKR265" s="1"/>
      <c r="AKS265" s="1"/>
      <c r="AKT265" s="1"/>
      <c r="AKU265" s="1"/>
      <c r="AKV265" s="1"/>
      <c r="AKW265" s="1"/>
      <c r="AKX265" s="1"/>
      <c r="AKY265" s="1"/>
      <c r="AKZ265" s="1"/>
      <c r="ALA265" s="1"/>
      <c r="ALB265" s="1"/>
      <c r="ALC265" s="1"/>
      <c r="ALD265" s="1"/>
      <c r="ALE265" s="1"/>
      <c r="ALF265" s="1"/>
      <c r="ALG265" s="1"/>
      <c r="ALH265" s="1"/>
      <c r="ALI265" s="1"/>
      <c r="ALJ265" s="1"/>
      <c r="ALK265" s="1"/>
      <c r="ALL265" s="1"/>
      <c r="ALM265" s="1"/>
      <c r="ALN265" s="1"/>
      <c r="ALO265" s="1"/>
      <c r="ALP265" s="1"/>
      <c r="ALQ265" s="1"/>
      <c r="ALR265" s="1"/>
      <c r="ALS265" s="1"/>
      <c r="ALT265" s="1"/>
      <c r="ALU265" s="1"/>
      <c r="ALV265" s="1"/>
      <c r="ALW265" s="1"/>
      <c r="ALX265" s="1"/>
      <c r="ALY265" s="1"/>
      <c r="ALZ265" s="1"/>
      <c r="AMA265" s="1"/>
      <c r="AMB265" s="1"/>
      <c r="AMC265" s="1"/>
      <c r="AMD265" s="1"/>
      <c r="AME265" s="1"/>
      <c r="AMF265" s="1"/>
      <c r="AMG265" s="1"/>
      <c r="AMH265" s="1"/>
      <c r="AMI265" s="1"/>
      <c r="AMJ265" s="1"/>
      <c r="AMK265" s="1"/>
      <c r="AML265" s="1"/>
      <c r="AMM265" s="1"/>
      <c r="AMN265" s="1"/>
      <c r="AMO265" s="1"/>
      <c r="AMP265" s="1"/>
      <c r="AMQ265" s="1"/>
      <c r="AMR265" s="1"/>
      <c r="AMS265" s="1"/>
      <c r="AMT265" s="1"/>
      <c r="AMU265" s="1"/>
      <c r="AMV265" s="1"/>
      <c r="AMW265" s="1"/>
      <c r="AMX265" s="1"/>
      <c r="AMY265" s="1"/>
      <c r="AMZ265" s="1"/>
      <c r="ANA265" s="1"/>
      <c r="ANB265" s="1"/>
      <c r="ANC265" s="1"/>
      <c r="AND265" s="1"/>
      <c r="ANE265" s="1"/>
      <c r="ANF265" s="1"/>
      <c r="ANG265" s="1"/>
      <c r="ANH265" s="1"/>
      <c r="ANI265" s="1"/>
      <c r="ANJ265" s="1"/>
      <c r="ANK265" s="1"/>
      <c r="ANL265" s="1"/>
      <c r="ANM265" s="1"/>
      <c r="ANN265" s="1"/>
      <c r="ANO265" s="1"/>
      <c r="ANP265" s="1"/>
      <c r="ANQ265" s="1"/>
      <c r="ANR265" s="1"/>
      <c r="ANS265" s="1"/>
      <c r="ANT265" s="1"/>
      <c r="ANU265" s="1"/>
      <c r="ANV265" s="1"/>
      <c r="ANW265" s="1"/>
      <c r="ANX265" s="1"/>
      <c r="ANY265" s="1"/>
      <c r="ANZ265" s="1"/>
      <c r="AOA265" s="1"/>
      <c r="AOB265" s="1"/>
      <c r="AOC265" s="1"/>
      <c r="AOD265" s="1"/>
      <c r="AOE265" s="1"/>
      <c r="AOF265" s="1"/>
      <c r="AOG265" s="1"/>
      <c r="AOH265" s="1"/>
      <c r="AOI265" s="1"/>
      <c r="AOJ265" s="1"/>
      <c r="AOK265" s="1"/>
      <c r="AOL265" s="1"/>
      <c r="AOM265" s="1"/>
      <c r="AON265" s="1"/>
      <c r="AOO265" s="1"/>
      <c r="AOP265" s="1"/>
      <c r="AOQ265" s="1"/>
      <c r="AOR265" s="1"/>
      <c r="AOS265" s="1"/>
      <c r="AOT265" s="1"/>
      <c r="AOU265" s="1"/>
      <c r="AOV265" s="1"/>
      <c r="AOW265" s="1"/>
      <c r="AOX265" s="1"/>
      <c r="AOY265" s="1"/>
      <c r="AOZ265" s="1"/>
      <c r="APA265" s="1"/>
      <c r="APB265" s="1"/>
      <c r="APC265" s="1"/>
      <c r="APD265" s="1"/>
      <c r="APE265" s="1"/>
      <c r="APF265" s="1"/>
      <c r="APG265" s="1"/>
      <c r="APH265" s="1"/>
      <c r="API265" s="1"/>
      <c r="APJ265" s="1"/>
      <c r="APK265" s="1"/>
      <c r="APL265" s="1"/>
      <c r="APM265" s="1"/>
      <c r="APN265" s="1"/>
      <c r="APO265" s="1"/>
      <c r="APP265" s="1"/>
      <c r="APQ265" s="1"/>
      <c r="APR265" s="1"/>
      <c r="APS265" s="1"/>
      <c r="APT265" s="1"/>
      <c r="APU265" s="1"/>
      <c r="APV265" s="1"/>
      <c r="APW265" s="1"/>
      <c r="APX265" s="1"/>
      <c r="APY265" s="1"/>
      <c r="APZ265" s="1"/>
      <c r="AQA265" s="1"/>
      <c r="AQB265" s="1"/>
      <c r="AQC265" s="1"/>
      <c r="AQD265" s="1"/>
      <c r="AQE265" s="1"/>
      <c r="AQF265" s="1"/>
      <c r="AQG265" s="1"/>
      <c r="AQH265" s="1"/>
      <c r="AQI265" s="1"/>
      <c r="AQJ265" s="1"/>
      <c r="AQK265" s="1"/>
      <c r="AQL265" s="1"/>
      <c r="AQM265" s="1"/>
      <c r="AQN265" s="1"/>
      <c r="AQO265" s="1"/>
      <c r="AQP265" s="1"/>
      <c r="AQQ265" s="1"/>
      <c r="AQR265" s="1"/>
      <c r="AQS265" s="1"/>
      <c r="AQT265" s="1"/>
      <c r="AQU265" s="1"/>
      <c r="AQV265" s="1"/>
      <c r="AQW265" s="1"/>
      <c r="AQX265" s="1"/>
      <c r="AQY265" s="1"/>
      <c r="AQZ265" s="1"/>
      <c r="ARA265" s="1"/>
      <c r="ARB265" s="1"/>
      <c r="ARC265" s="1"/>
      <c r="ARD265" s="1"/>
      <c r="ARE265" s="1"/>
      <c r="ARF265" s="1"/>
      <c r="ARG265" s="1"/>
      <c r="ARH265" s="1"/>
      <c r="ARI265" s="1"/>
      <c r="ARJ265" s="1"/>
      <c r="ARK265" s="1"/>
      <c r="ARL265" s="1"/>
      <c r="ARM265" s="1"/>
      <c r="ARN265" s="1"/>
      <c r="ARO265" s="1"/>
      <c r="ARP265" s="1"/>
      <c r="ARQ265" s="1"/>
      <c r="ARR265" s="1"/>
      <c r="ARS265" s="1"/>
      <c r="ART265" s="1"/>
      <c r="ARU265" s="1"/>
      <c r="ARV265" s="1"/>
      <c r="ARW265" s="1"/>
      <c r="ARX265" s="1"/>
      <c r="ARY265" s="1"/>
      <c r="ARZ265" s="1"/>
      <c r="ASA265" s="1"/>
      <c r="ASB265" s="1"/>
      <c r="ASC265" s="1"/>
      <c r="ASD265" s="1"/>
      <c r="ASE265" s="1"/>
      <c r="ASF265" s="1"/>
      <c r="ASG265" s="1"/>
      <c r="ASH265" s="1"/>
      <c r="ASI265" s="1"/>
      <c r="ASJ265" s="1"/>
      <c r="ASK265" s="1"/>
      <c r="ASL265" s="1"/>
      <c r="ASM265" s="1"/>
      <c r="ASN265" s="1"/>
      <c r="ASO265" s="1"/>
      <c r="ASP265" s="1"/>
      <c r="ASQ265" s="1"/>
      <c r="ASR265" s="1"/>
      <c r="ASS265" s="1"/>
      <c r="AST265" s="1"/>
      <c r="ASU265" s="1"/>
      <c r="ASV265" s="1"/>
      <c r="ASW265" s="1"/>
      <c r="ASX265" s="1"/>
      <c r="ASY265" s="1"/>
      <c r="ASZ265" s="1"/>
      <c r="ATA265" s="1"/>
      <c r="ATB265" s="1"/>
      <c r="ATC265" s="1"/>
      <c r="ATD265" s="1"/>
      <c r="ATE265" s="1"/>
      <c r="ATF265" s="1"/>
      <c r="ATG265" s="1"/>
      <c r="ATH265" s="1"/>
      <c r="ATI265" s="1"/>
      <c r="ATJ265" s="1"/>
      <c r="ATK265" s="1"/>
      <c r="ATL265" s="1"/>
      <c r="ATM265" s="1"/>
      <c r="ATN265" s="1"/>
      <c r="ATO265" s="1"/>
      <c r="ATP265" s="1"/>
      <c r="ATQ265" s="1"/>
      <c r="ATR265" s="1"/>
      <c r="ATS265" s="1"/>
      <c r="ATT265" s="1"/>
      <c r="ATU265" s="1"/>
      <c r="ATV265" s="1"/>
      <c r="ATW265" s="1"/>
      <c r="ATX265" s="1"/>
      <c r="ATY265" s="1"/>
      <c r="ATZ265" s="1"/>
      <c r="AUA265" s="1"/>
      <c r="AUB265" s="1"/>
      <c r="AUC265" s="1"/>
      <c r="AUD265" s="1"/>
      <c r="AUE265" s="1"/>
      <c r="AUF265" s="1"/>
      <c r="AUG265" s="1"/>
      <c r="AUH265" s="1"/>
      <c r="AUI265" s="1"/>
      <c r="AUJ265" s="1"/>
      <c r="AUK265" s="1"/>
    </row>
    <row r="266" spans="1:1233" s="519" customFormat="1" ht="14.25">
      <c r="A266" s="53"/>
      <c r="B266" s="98" t="str">
        <f>IF('Client Info'!$F$143="Yes",'Client Info'!$F$61,"N/A")</f>
        <v>N/A</v>
      </c>
      <c r="C266" s="99" t="str">
        <f>IF(B266="ISO 45001",'Client Info'!$B143,"N/A")</f>
        <v>N/A</v>
      </c>
      <c r="D266" s="182"/>
      <c r="E266" s="839">
        <f>'Effective Employees'!F252</f>
        <v>0</v>
      </c>
      <c r="F266" s="831"/>
      <c r="G266" s="840">
        <f>CE$378</f>
        <v>0</v>
      </c>
      <c r="H266" s="840">
        <f ca="1">(1/3)*CE378*T266*V266*X266*Z266</f>
        <v>0</v>
      </c>
      <c r="I266" s="840">
        <f ca="1">(2/3)*CE378*T266*V266*X266*Z266</f>
        <v>0</v>
      </c>
      <c r="J266" s="840" t="e">
        <f ca="1">CE379*T266*V266*X266*Z266/$AA$10</f>
        <v>#N/A</v>
      </c>
      <c r="K266" s="840">
        <f>IF($K$19="",0,CE379*T266*V266*X266*Z266/$AA$10)</f>
        <v>0</v>
      </c>
      <c r="L266" s="840">
        <f>IF($L$19="",0,CE379*T266*V266*X266*Z266/$AA$10)</f>
        <v>0</v>
      </c>
      <c r="M266" s="841" t="e">
        <f ca="1">IF($M$19="",0,CE379*T266*V266*X266*Z266/$AA$10)</f>
        <v>#N/A</v>
      </c>
      <c r="N266" s="841" t="e">
        <f ca="1">CE379*T266*V266*X266*Z266/$AA$10</f>
        <v>#N/A</v>
      </c>
      <c r="O266" s="842">
        <f ca="1">CE380*T266*V266*X266*Z266</f>
        <v>0</v>
      </c>
      <c r="P266" s="53"/>
      <c r="Q266" s="53"/>
      <c r="R266" s="67"/>
      <c r="S266" s="709">
        <f>1</f>
        <v>1</v>
      </c>
      <c r="T266" s="709">
        <f t="shared" si="162"/>
        <v>1</v>
      </c>
      <c r="U266" s="710">
        <f ca="1">'Adjustment Factors'!BC591</f>
        <v>0</v>
      </c>
      <c r="V266" s="711">
        <f t="shared" ca="1" si="163"/>
        <v>1</v>
      </c>
      <c r="W266" s="712">
        <f>-'Client Info'!$C$55/100</f>
        <v>0</v>
      </c>
      <c r="X266" s="712">
        <f t="shared" si="164"/>
        <v>1</v>
      </c>
      <c r="Y266" s="712">
        <f>IF(Overview!$C$15="Yes",1,0)</f>
        <v>0</v>
      </c>
      <c r="Z266" s="712">
        <f>IF(Y266=1,IF('Integrated Reduction'!$C$29="",1,('Integrated Reduction'!$C$29/100+1)),1)</f>
        <v>1</v>
      </c>
      <c r="AA266" s="712">
        <f>IF(Sampling!F274="Yes",1,0)</f>
        <v>0</v>
      </c>
      <c r="AB266" s="712">
        <f>IF(Sampling!L274="Yes",1,0)</f>
        <v>0</v>
      </c>
      <c r="AC266" s="712">
        <f>IF(Sampling!G274="Yes",1,0)</f>
        <v>0</v>
      </c>
      <c r="AD266" s="712">
        <f>IF(Sampling!H274="Yes",1,0)</f>
        <v>0</v>
      </c>
      <c r="AE266" s="712">
        <f>IF(Sampling!I274="Yes",1,0)</f>
        <v>0</v>
      </c>
      <c r="AF266" s="712">
        <f>IF(Sampling!J274="Yes",1,0)</f>
        <v>0</v>
      </c>
      <c r="AG266" s="713">
        <f>IF(Sampling!K274="Yes",1,0)</f>
        <v>0</v>
      </c>
      <c r="AH266" s="792">
        <f t="shared" ca="1" si="155"/>
        <v>0</v>
      </c>
      <c r="AI266" s="792">
        <f t="shared" ca="1" si="150"/>
        <v>0</v>
      </c>
      <c r="AJ266" s="792" t="e">
        <f t="shared" ca="1" si="14"/>
        <v>#N/A</v>
      </c>
      <c r="AK266" s="792">
        <f t="shared" si="170"/>
        <v>0</v>
      </c>
      <c r="AL266" s="792">
        <f t="shared" si="171"/>
        <v>0</v>
      </c>
      <c r="AM266" s="792" t="e">
        <f t="shared" ca="1" si="172"/>
        <v>#N/A</v>
      </c>
      <c r="AN266" s="792" t="e">
        <f t="shared" ca="1" si="173"/>
        <v>#N/A</v>
      </c>
      <c r="AO266" s="792">
        <f t="shared" ca="1" si="156"/>
        <v>0</v>
      </c>
      <c r="AP266" s="792">
        <f t="shared" ca="1" si="157"/>
        <v>0</v>
      </c>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c r="ADD266" s="1"/>
      <c r="ADE266" s="1"/>
      <c r="ADF266" s="1"/>
      <c r="ADG266" s="1"/>
      <c r="ADH266" s="1"/>
      <c r="ADI266" s="1"/>
      <c r="ADJ266" s="1"/>
      <c r="ADK266" s="1"/>
      <c r="ADL266" s="1"/>
      <c r="ADM266" s="1"/>
      <c r="ADN266" s="1"/>
      <c r="ADO266" s="1"/>
      <c r="ADP266" s="1"/>
      <c r="ADQ266" s="1"/>
      <c r="ADR266" s="1"/>
      <c r="ADS266" s="1"/>
      <c r="ADT266" s="1"/>
      <c r="ADU266" s="1"/>
      <c r="ADV266" s="1"/>
      <c r="ADW266" s="1"/>
      <c r="ADX266" s="1"/>
      <c r="ADY266" s="1"/>
      <c r="ADZ266" s="1"/>
      <c r="AEA266" s="1"/>
      <c r="AEB266" s="1"/>
      <c r="AEC266" s="1"/>
      <c r="AED266" s="1"/>
      <c r="AEE266" s="1"/>
      <c r="AEF266" s="1"/>
      <c r="AEG266" s="1"/>
      <c r="AEH266" s="1"/>
      <c r="AEI266" s="1"/>
      <c r="AEJ266" s="1"/>
      <c r="AEK266" s="1"/>
      <c r="AEL266" s="1"/>
      <c r="AEM266" s="1"/>
      <c r="AEN266" s="1"/>
      <c r="AEO266" s="1"/>
      <c r="AEP266" s="1"/>
      <c r="AEQ266" s="1"/>
      <c r="AER266" s="1"/>
      <c r="AES266" s="1"/>
      <c r="AET266" s="1"/>
      <c r="AEU266" s="1"/>
      <c r="AEV266" s="1"/>
      <c r="AEW266" s="1"/>
      <c r="AEX266" s="1"/>
      <c r="AEY266" s="1"/>
      <c r="AEZ266" s="1"/>
      <c r="AFA266" s="1"/>
      <c r="AFB266" s="1"/>
      <c r="AFC266" s="1"/>
      <c r="AFD266" s="1"/>
      <c r="AFE266" s="1"/>
      <c r="AFF266" s="1"/>
      <c r="AFG266" s="1"/>
      <c r="AFH266" s="1"/>
      <c r="AFI266" s="1"/>
      <c r="AFJ266" s="1"/>
      <c r="AFK266" s="1"/>
      <c r="AFL266" s="1"/>
      <c r="AFM266" s="1"/>
      <c r="AFN266" s="1"/>
      <c r="AFO266" s="1"/>
      <c r="AFP266" s="1"/>
      <c r="AFQ266" s="1"/>
      <c r="AFR266" s="1"/>
      <c r="AFS266" s="1"/>
      <c r="AFT266" s="1"/>
      <c r="AFU266" s="1"/>
      <c r="AFV266" s="1"/>
      <c r="AFW266" s="1"/>
      <c r="AFX266" s="1"/>
      <c r="AFY266" s="1"/>
      <c r="AFZ266" s="1"/>
      <c r="AGA266" s="1"/>
      <c r="AGB266" s="1"/>
      <c r="AGC266" s="1"/>
      <c r="AGD266" s="1"/>
      <c r="AGE266" s="1"/>
      <c r="AGF266" s="1"/>
      <c r="AGG266" s="1"/>
      <c r="AGH266" s="1"/>
      <c r="AGI266" s="1"/>
      <c r="AGJ266" s="1"/>
      <c r="AGK266" s="1"/>
      <c r="AGL266" s="1"/>
      <c r="AGM266" s="1"/>
      <c r="AGN266" s="1"/>
      <c r="AGO266" s="1"/>
      <c r="AGP266" s="1"/>
      <c r="AGQ266" s="1"/>
      <c r="AGR266" s="1"/>
      <c r="AGS266" s="1"/>
      <c r="AGT266" s="1"/>
      <c r="AGU266" s="1"/>
      <c r="AGV266" s="1"/>
      <c r="AGW266" s="1"/>
      <c r="AGX266" s="1"/>
      <c r="AGY266" s="1"/>
      <c r="AGZ266" s="1"/>
      <c r="AHA266" s="1"/>
      <c r="AHB266" s="1"/>
      <c r="AHC266" s="1"/>
      <c r="AHD266" s="1"/>
      <c r="AHE266" s="1"/>
      <c r="AHF266" s="1"/>
      <c r="AHG266" s="1"/>
      <c r="AHH266" s="1"/>
      <c r="AHI266" s="1"/>
      <c r="AHJ266" s="1"/>
      <c r="AHK266" s="1"/>
      <c r="AHL266" s="1"/>
      <c r="AHM266" s="1"/>
      <c r="AHN266" s="1"/>
      <c r="AHO266" s="1"/>
      <c r="AHP266" s="1"/>
      <c r="AHQ266" s="1"/>
      <c r="AHR266" s="1"/>
      <c r="AHS266" s="1"/>
      <c r="AHT266" s="1"/>
      <c r="AHU266" s="1"/>
      <c r="AHV266" s="1"/>
      <c r="AHW266" s="1"/>
      <c r="AHX266" s="1"/>
      <c r="AHY266" s="1"/>
      <c r="AHZ266" s="1"/>
      <c r="AIA266" s="1"/>
      <c r="AIB266" s="1"/>
      <c r="AIC266" s="1"/>
      <c r="AID266" s="1"/>
      <c r="AIE266" s="1"/>
      <c r="AIF266" s="1"/>
      <c r="AIG266" s="1"/>
      <c r="AIH266" s="1"/>
      <c r="AII266" s="1"/>
      <c r="AIJ266" s="1"/>
      <c r="AIK266" s="1"/>
      <c r="AIL266" s="1"/>
      <c r="AIM266" s="1"/>
      <c r="AIN266" s="1"/>
      <c r="AIO266" s="1"/>
      <c r="AIP266" s="1"/>
      <c r="AIQ266" s="1"/>
      <c r="AIR266" s="1"/>
      <c r="AIS266" s="1"/>
      <c r="AIT266" s="1"/>
      <c r="AIU266" s="1"/>
      <c r="AIV266" s="1"/>
      <c r="AIW266" s="1"/>
      <c r="AIX266" s="1"/>
      <c r="AIY266" s="1"/>
      <c r="AIZ266" s="1"/>
      <c r="AJA266" s="1"/>
      <c r="AJB266" s="1"/>
      <c r="AJC266" s="1"/>
      <c r="AJD266" s="1"/>
      <c r="AJE266" s="1"/>
      <c r="AJF266" s="1"/>
      <c r="AJG266" s="1"/>
      <c r="AJH266" s="1"/>
      <c r="AJI266" s="1"/>
      <c r="AJJ266" s="1"/>
      <c r="AJK266" s="1"/>
      <c r="AJL266" s="1"/>
      <c r="AJM266" s="1"/>
      <c r="AJN266" s="1"/>
      <c r="AJO266" s="1"/>
      <c r="AJP266" s="1"/>
      <c r="AJQ266" s="1"/>
      <c r="AJR266" s="1"/>
      <c r="AJS266" s="1"/>
      <c r="AJT266" s="1"/>
      <c r="AJU266" s="1"/>
      <c r="AJV266" s="1"/>
      <c r="AJW266" s="1"/>
      <c r="AJX266" s="1"/>
      <c r="AJY266" s="1"/>
      <c r="AJZ266" s="1"/>
      <c r="AKA266" s="1"/>
      <c r="AKB266" s="1"/>
      <c r="AKC266" s="1"/>
      <c r="AKD266" s="1"/>
      <c r="AKE266" s="1"/>
      <c r="AKF266" s="1"/>
      <c r="AKG266" s="1"/>
      <c r="AKH266" s="1"/>
      <c r="AKI266" s="1"/>
      <c r="AKJ266" s="1"/>
      <c r="AKK266" s="1"/>
      <c r="AKL266" s="1"/>
      <c r="AKM266" s="1"/>
      <c r="AKN266" s="1"/>
      <c r="AKO266" s="1"/>
      <c r="AKP266" s="1"/>
      <c r="AKQ266" s="1"/>
      <c r="AKR266" s="1"/>
      <c r="AKS266" s="1"/>
      <c r="AKT266" s="1"/>
      <c r="AKU266" s="1"/>
      <c r="AKV266" s="1"/>
      <c r="AKW266" s="1"/>
      <c r="AKX266" s="1"/>
      <c r="AKY266" s="1"/>
      <c r="AKZ266" s="1"/>
      <c r="ALA266" s="1"/>
      <c r="ALB266" s="1"/>
      <c r="ALC266" s="1"/>
      <c r="ALD266" s="1"/>
      <c r="ALE266" s="1"/>
      <c r="ALF266" s="1"/>
      <c r="ALG266" s="1"/>
      <c r="ALH266" s="1"/>
      <c r="ALI266" s="1"/>
      <c r="ALJ266" s="1"/>
      <c r="ALK266" s="1"/>
      <c r="ALL266" s="1"/>
      <c r="ALM266" s="1"/>
      <c r="ALN266" s="1"/>
      <c r="ALO266" s="1"/>
      <c r="ALP266" s="1"/>
      <c r="ALQ266" s="1"/>
      <c r="ALR266" s="1"/>
      <c r="ALS266" s="1"/>
      <c r="ALT266" s="1"/>
      <c r="ALU266" s="1"/>
      <c r="ALV266" s="1"/>
      <c r="ALW266" s="1"/>
      <c r="ALX266" s="1"/>
      <c r="ALY266" s="1"/>
      <c r="ALZ266" s="1"/>
      <c r="AMA266" s="1"/>
      <c r="AMB266" s="1"/>
      <c r="AMC266" s="1"/>
      <c r="AMD266" s="1"/>
      <c r="AME266" s="1"/>
      <c r="AMF266" s="1"/>
      <c r="AMG266" s="1"/>
      <c r="AMH266" s="1"/>
      <c r="AMI266" s="1"/>
      <c r="AMJ266" s="1"/>
      <c r="AMK266" s="1"/>
      <c r="AML266" s="1"/>
      <c r="AMM266" s="1"/>
      <c r="AMN266" s="1"/>
      <c r="AMO266" s="1"/>
      <c r="AMP266" s="1"/>
      <c r="AMQ266" s="1"/>
      <c r="AMR266" s="1"/>
      <c r="AMS266" s="1"/>
      <c r="AMT266" s="1"/>
      <c r="AMU266" s="1"/>
      <c r="AMV266" s="1"/>
      <c r="AMW266" s="1"/>
      <c r="AMX266" s="1"/>
      <c r="AMY266" s="1"/>
      <c r="AMZ266" s="1"/>
      <c r="ANA266" s="1"/>
      <c r="ANB266" s="1"/>
      <c r="ANC266" s="1"/>
      <c r="AND266" s="1"/>
      <c r="ANE266" s="1"/>
      <c r="ANF266" s="1"/>
      <c r="ANG266" s="1"/>
      <c r="ANH266" s="1"/>
      <c r="ANI266" s="1"/>
      <c r="ANJ266" s="1"/>
      <c r="ANK266" s="1"/>
      <c r="ANL266" s="1"/>
      <c r="ANM266" s="1"/>
      <c r="ANN266" s="1"/>
      <c r="ANO266" s="1"/>
      <c r="ANP266" s="1"/>
      <c r="ANQ266" s="1"/>
      <c r="ANR266" s="1"/>
      <c r="ANS266" s="1"/>
      <c r="ANT266" s="1"/>
      <c r="ANU266" s="1"/>
      <c r="ANV266" s="1"/>
      <c r="ANW266" s="1"/>
      <c r="ANX266" s="1"/>
      <c r="ANY266" s="1"/>
      <c r="ANZ266" s="1"/>
      <c r="AOA266" s="1"/>
      <c r="AOB266" s="1"/>
      <c r="AOC266" s="1"/>
      <c r="AOD266" s="1"/>
      <c r="AOE266" s="1"/>
      <c r="AOF266" s="1"/>
      <c r="AOG266" s="1"/>
      <c r="AOH266" s="1"/>
      <c r="AOI266" s="1"/>
      <c r="AOJ266" s="1"/>
      <c r="AOK266" s="1"/>
      <c r="AOL266" s="1"/>
      <c r="AOM266" s="1"/>
      <c r="AON266" s="1"/>
      <c r="AOO266" s="1"/>
      <c r="AOP266" s="1"/>
      <c r="AOQ266" s="1"/>
      <c r="AOR266" s="1"/>
      <c r="AOS266" s="1"/>
      <c r="AOT266" s="1"/>
      <c r="AOU266" s="1"/>
      <c r="AOV266" s="1"/>
      <c r="AOW266" s="1"/>
      <c r="AOX266" s="1"/>
      <c r="AOY266" s="1"/>
      <c r="AOZ266" s="1"/>
      <c r="APA266" s="1"/>
      <c r="APB266" s="1"/>
      <c r="APC266" s="1"/>
      <c r="APD266" s="1"/>
      <c r="APE266" s="1"/>
      <c r="APF266" s="1"/>
      <c r="APG266" s="1"/>
      <c r="APH266" s="1"/>
      <c r="API266" s="1"/>
      <c r="APJ266" s="1"/>
      <c r="APK266" s="1"/>
      <c r="APL266" s="1"/>
      <c r="APM266" s="1"/>
      <c r="APN266" s="1"/>
      <c r="APO266" s="1"/>
      <c r="APP266" s="1"/>
      <c r="APQ266" s="1"/>
      <c r="APR266" s="1"/>
      <c r="APS266" s="1"/>
      <c r="APT266" s="1"/>
      <c r="APU266" s="1"/>
      <c r="APV266" s="1"/>
      <c r="APW266" s="1"/>
      <c r="APX266" s="1"/>
      <c r="APY266" s="1"/>
      <c r="APZ266" s="1"/>
      <c r="AQA266" s="1"/>
      <c r="AQB266" s="1"/>
      <c r="AQC266" s="1"/>
      <c r="AQD266" s="1"/>
      <c r="AQE266" s="1"/>
      <c r="AQF266" s="1"/>
      <c r="AQG266" s="1"/>
      <c r="AQH266" s="1"/>
      <c r="AQI266" s="1"/>
      <c r="AQJ266" s="1"/>
      <c r="AQK266" s="1"/>
      <c r="AQL266" s="1"/>
      <c r="AQM266" s="1"/>
      <c r="AQN266" s="1"/>
      <c r="AQO266" s="1"/>
      <c r="AQP266" s="1"/>
      <c r="AQQ266" s="1"/>
      <c r="AQR266" s="1"/>
      <c r="AQS266" s="1"/>
      <c r="AQT266" s="1"/>
      <c r="AQU266" s="1"/>
      <c r="AQV266" s="1"/>
      <c r="AQW266" s="1"/>
      <c r="AQX266" s="1"/>
      <c r="AQY266" s="1"/>
      <c r="AQZ266" s="1"/>
      <c r="ARA266" s="1"/>
      <c r="ARB266" s="1"/>
      <c r="ARC266" s="1"/>
      <c r="ARD266" s="1"/>
      <c r="ARE266" s="1"/>
      <c r="ARF266" s="1"/>
      <c r="ARG266" s="1"/>
      <c r="ARH266" s="1"/>
      <c r="ARI266" s="1"/>
      <c r="ARJ266" s="1"/>
      <c r="ARK266" s="1"/>
      <c r="ARL266" s="1"/>
      <c r="ARM266" s="1"/>
      <c r="ARN266" s="1"/>
      <c r="ARO266" s="1"/>
      <c r="ARP266" s="1"/>
      <c r="ARQ266" s="1"/>
      <c r="ARR266" s="1"/>
      <c r="ARS266" s="1"/>
      <c r="ART266" s="1"/>
      <c r="ARU266" s="1"/>
      <c r="ARV266" s="1"/>
      <c r="ARW266" s="1"/>
      <c r="ARX266" s="1"/>
      <c r="ARY266" s="1"/>
      <c r="ARZ266" s="1"/>
      <c r="ASA266" s="1"/>
      <c r="ASB266" s="1"/>
      <c r="ASC266" s="1"/>
      <c r="ASD266" s="1"/>
      <c r="ASE266" s="1"/>
      <c r="ASF266" s="1"/>
      <c r="ASG266" s="1"/>
      <c r="ASH266" s="1"/>
      <c r="ASI266" s="1"/>
      <c r="ASJ266" s="1"/>
      <c r="ASK266" s="1"/>
      <c r="ASL266" s="1"/>
      <c r="ASM266" s="1"/>
      <c r="ASN266" s="1"/>
      <c r="ASO266" s="1"/>
      <c r="ASP266" s="1"/>
      <c r="ASQ266" s="1"/>
      <c r="ASR266" s="1"/>
      <c r="ASS266" s="1"/>
      <c r="AST266" s="1"/>
      <c r="ASU266" s="1"/>
      <c r="ASV266" s="1"/>
      <c r="ASW266" s="1"/>
      <c r="ASX266" s="1"/>
      <c r="ASY266" s="1"/>
      <c r="ASZ266" s="1"/>
      <c r="ATA266" s="1"/>
      <c r="ATB266" s="1"/>
      <c r="ATC266" s="1"/>
      <c r="ATD266" s="1"/>
      <c r="ATE266" s="1"/>
      <c r="ATF266" s="1"/>
      <c r="ATG266" s="1"/>
      <c r="ATH266" s="1"/>
      <c r="ATI266" s="1"/>
      <c r="ATJ266" s="1"/>
      <c r="ATK266" s="1"/>
      <c r="ATL266" s="1"/>
      <c r="ATM266" s="1"/>
      <c r="ATN266" s="1"/>
      <c r="ATO266" s="1"/>
      <c r="ATP266" s="1"/>
      <c r="ATQ266" s="1"/>
      <c r="ATR266" s="1"/>
      <c r="ATS266" s="1"/>
      <c r="ATT266" s="1"/>
      <c r="ATU266" s="1"/>
      <c r="ATV266" s="1"/>
      <c r="ATW266" s="1"/>
      <c r="ATX266" s="1"/>
      <c r="ATY266" s="1"/>
      <c r="ATZ266" s="1"/>
      <c r="AUA266" s="1"/>
      <c r="AUB266" s="1"/>
      <c r="AUC266" s="1"/>
      <c r="AUD266" s="1"/>
      <c r="AUE266" s="1"/>
      <c r="AUF266" s="1"/>
      <c r="AUG266" s="1"/>
      <c r="AUH266" s="1"/>
      <c r="AUI266" s="1"/>
      <c r="AUJ266" s="1"/>
      <c r="AUK266" s="1"/>
    </row>
    <row r="267" spans="1:1233" s="519" customFormat="1" ht="14.25">
      <c r="A267" s="53"/>
      <c r="B267" s="95" t="str">
        <f>IF('Client Info'!$D$144="Yes",'Client Info'!$D$61,"N/A")</f>
        <v>N/A</v>
      </c>
      <c r="C267" s="96" t="str">
        <f>IF(B267="ISO 9001",'Client Info'!$B144,"N/A")</f>
        <v>N/A</v>
      </c>
      <c r="D267" s="180"/>
      <c r="E267" s="843">
        <f>'Effective Employees'!F253</f>
        <v>0</v>
      </c>
      <c r="F267" s="831"/>
      <c r="G267" s="832">
        <f>CF$345</f>
        <v>0</v>
      </c>
      <c r="H267" s="832">
        <f ca="1">(1/3)*CF345*T267*V267*X267*Z267</f>
        <v>0</v>
      </c>
      <c r="I267" s="832">
        <f ca="1">(2/3)*CF345*T267*V267*X267*Z267</f>
        <v>0</v>
      </c>
      <c r="J267" s="832" t="e">
        <f ca="1">CF346*T267*V267*X267*Z267/$AA$10</f>
        <v>#N/A</v>
      </c>
      <c r="K267" s="832">
        <f>IF($K$19="",0,CF346*T267*V267*X267*Z267/$AA$10)</f>
        <v>0</v>
      </c>
      <c r="L267" s="832">
        <f>IF($L$19="",0,CF346*T267*V267*X267*Z267/$AA$10)</f>
        <v>0</v>
      </c>
      <c r="M267" s="833" t="e">
        <f ca="1">IF($M$19="",0,CF346*T267*V267*X267*Z267/$AA$10)</f>
        <v>#N/A</v>
      </c>
      <c r="N267" s="844" t="e">
        <f ca="1">CF346*T267*V267*X267*Z267/$AA$10</f>
        <v>#N/A</v>
      </c>
      <c r="O267" s="436">
        <f ca="1">CF347*T267*V267*X267*Z267</f>
        <v>0</v>
      </c>
      <c r="P267" s="53"/>
      <c r="Q267" s="53"/>
      <c r="R267" s="67"/>
      <c r="S267" s="702">
        <f>1</f>
        <v>1</v>
      </c>
      <c r="T267" s="702">
        <f t="shared" si="162"/>
        <v>1</v>
      </c>
      <c r="U267" s="703">
        <f ca="1">'Adjustment Factors'!AA592</f>
        <v>0</v>
      </c>
      <c r="V267" s="704">
        <f t="shared" ca="1" si="163"/>
        <v>1</v>
      </c>
      <c r="W267" s="705">
        <f>-'Client Info'!$C$55/100</f>
        <v>0</v>
      </c>
      <c r="X267" s="705">
        <f t="shared" si="164"/>
        <v>1</v>
      </c>
      <c r="Y267" s="705">
        <f>IF(Overview!$C$13="Yes",1,0)</f>
        <v>0</v>
      </c>
      <c r="Z267" s="705">
        <f>IF(Y267=1,IF('Integrated Reduction'!$C$29="",1,('Integrated Reduction'!$C$29/100+1)),1)</f>
        <v>1</v>
      </c>
      <c r="AA267" s="705">
        <f>IF(Sampling!F275="Yes",1,0)</f>
        <v>0</v>
      </c>
      <c r="AB267" s="705">
        <f>IF(Sampling!L275="Yes",1,0)</f>
        <v>0</v>
      </c>
      <c r="AC267" s="705">
        <f>IF(Sampling!G275="Yes",1,0)</f>
        <v>0</v>
      </c>
      <c r="AD267" s="705">
        <f>IF(Sampling!H275="Yes",1,0)</f>
        <v>0</v>
      </c>
      <c r="AE267" s="705">
        <f>IF(Sampling!I275="Yes",1,0)</f>
        <v>0</v>
      </c>
      <c r="AF267" s="705">
        <f>IF(Sampling!J275="Yes",1,0)</f>
        <v>0</v>
      </c>
      <c r="AG267" s="706">
        <f>IF(Sampling!K275="Yes",1,0)</f>
        <v>0</v>
      </c>
      <c r="AH267" s="790">
        <f t="shared" ca="1" si="155"/>
        <v>0</v>
      </c>
      <c r="AI267" s="790">
        <f t="shared" ca="1" si="150"/>
        <v>0</v>
      </c>
      <c r="AJ267" s="790" t="e">
        <f t="shared" ca="1" si="14"/>
        <v>#N/A</v>
      </c>
      <c r="AK267" s="790">
        <f t="shared" si="170"/>
        <v>0</v>
      </c>
      <c r="AL267" s="790">
        <f t="shared" si="171"/>
        <v>0</v>
      </c>
      <c r="AM267" s="790" t="e">
        <f t="shared" ca="1" si="172"/>
        <v>#N/A</v>
      </c>
      <c r="AN267" s="790" t="e">
        <f t="shared" ca="1" si="173"/>
        <v>#N/A</v>
      </c>
      <c r="AO267" s="790">
        <f t="shared" ca="1" si="156"/>
        <v>0</v>
      </c>
      <c r="AP267" s="790">
        <f t="shared" ca="1" si="157"/>
        <v>0</v>
      </c>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c r="ADD267" s="1"/>
      <c r="ADE267" s="1"/>
      <c r="ADF267" s="1"/>
      <c r="ADG267" s="1"/>
      <c r="ADH267" s="1"/>
      <c r="ADI267" s="1"/>
      <c r="ADJ267" s="1"/>
      <c r="ADK267" s="1"/>
      <c r="ADL267" s="1"/>
      <c r="ADM267" s="1"/>
      <c r="ADN267" s="1"/>
      <c r="ADO267" s="1"/>
      <c r="ADP267" s="1"/>
      <c r="ADQ267" s="1"/>
      <c r="ADR267" s="1"/>
      <c r="ADS267" s="1"/>
      <c r="ADT267" s="1"/>
      <c r="ADU267" s="1"/>
      <c r="ADV267" s="1"/>
      <c r="ADW267" s="1"/>
      <c r="ADX267" s="1"/>
      <c r="ADY267" s="1"/>
      <c r="ADZ267" s="1"/>
      <c r="AEA267" s="1"/>
      <c r="AEB267" s="1"/>
      <c r="AEC267" s="1"/>
      <c r="AED267" s="1"/>
      <c r="AEE267" s="1"/>
      <c r="AEF267" s="1"/>
      <c r="AEG267" s="1"/>
      <c r="AEH267" s="1"/>
      <c r="AEI267" s="1"/>
      <c r="AEJ267" s="1"/>
      <c r="AEK267" s="1"/>
      <c r="AEL267" s="1"/>
      <c r="AEM267" s="1"/>
      <c r="AEN267" s="1"/>
      <c r="AEO267" s="1"/>
      <c r="AEP267" s="1"/>
      <c r="AEQ267" s="1"/>
      <c r="AER267" s="1"/>
      <c r="AES267" s="1"/>
      <c r="AET267" s="1"/>
      <c r="AEU267" s="1"/>
      <c r="AEV267" s="1"/>
      <c r="AEW267" s="1"/>
      <c r="AEX267" s="1"/>
      <c r="AEY267" s="1"/>
      <c r="AEZ267" s="1"/>
      <c r="AFA267" s="1"/>
      <c r="AFB267" s="1"/>
      <c r="AFC267" s="1"/>
      <c r="AFD267" s="1"/>
      <c r="AFE267" s="1"/>
      <c r="AFF267" s="1"/>
      <c r="AFG267" s="1"/>
      <c r="AFH267" s="1"/>
      <c r="AFI267" s="1"/>
      <c r="AFJ267" s="1"/>
      <c r="AFK267" s="1"/>
      <c r="AFL267" s="1"/>
      <c r="AFM267" s="1"/>
      <c r="AFN267" s="1"/>
      <c r="AFO267" s="1"/>
      <c r="AFP267" s="1"/>
      <c r="AFQ267" s="1"/>
      <c r="AFR267" s="1"/>
      <c r="AFS267" s="1"/>
      <c r="AFT267" s="1"/>
      <c r="AFU267" s="1"/>
      <c r="AFV267" s="1"/>
      <c r="AFW267" s="1"/>
      <c r="AFX267" s="1"/>
      <c r="AFY267" s="1"/>
      <c r="AFZ267" s="1"/>
      <c r="AGA267" s="1"/>
      <c r="AGB267" s="1"/>
      <c r="AGC267" s="1"/>
      <c r="AGD267" s="1"/>
      <c r="AGE267" s="1"/>
      <c r="AGF267" s="1"/>
      <c r="AGG267" s="1"/>
      <c r="AGH267" s="1"/>
      <c r="AGI267" s="1"/>
      <c r="AGJ267" s="1"/>
      <c r="AGK267" s="1"/>
      <c r="AGL267" s="1"/>
      <c r="AGM267" s="1"/>
      <c r="AGN267" s="1"/>
      <c r="AGO267" s="1"/>
      <c r="AGP267" s="1"/>
      <c r="AGQ267" s="1"/>
      <c r="AGR267" s="1"/>
      <c r="AGS267" s="1"/>
      <c r="AGT267" s="1"/>
      <c r="AGU267" s="1"/>
      <c r="AGV267" s="1"/>
      <c r="AGW267" s="1"/>
      <c r="AGX267" s="1"/>
      <c r="AGY267" s="1"/>
      <c r="AGZ267" s="1"/>
      <c r="AHA267" s="1"/>
      <c r="AHB267" s="1"/>
      <c r="AHC267" s="1"/>
      <c r="AHD267" s="1"/>
      <c r="AHE267" s="1"/>
      <c r="AHF267" s="1"/>
      <c r="AHG267" s="1"/>
      <c r="AHH267" s="1"/>
      <c r="AHI267" s="1"/>
      <c r="AHJ267" s="1"/>
      <c r="AHK267" s="1"/>
      <c r="AHL267" s="1"/>
      <c r="AHM267" s="1"/>
      <c r="AHN267" s="1"/>
      <c r="AHO267" s="1"/>
      <c r="AHP267" s="1"/>
      <c r="AHQ267" s="1"/>
      <c r="AHR267" s="1"/>
      <c r="AHS267" s="1"/>
      <c r="AHT267" s="1"/>
      <c r="AHU267" s="1"/>
      <c r="AHV267" s="1"/>
      <c r="AHW267" s="1"/>
      <c r="AHX267" s="1"/>
      <c r="AHY267" s="1"/>
      <c r="AHZ267" s="1"/>
      <c r="AIA267" s="1"/>
      <c r="AIB267" s="1"/>
      <c r="AIC267" s="1"/>
      <c r="AID267" s="1"/>
      <c r="AIE267" s="1"/>
      <c r="AIF267" s="1"/>
      <c r="AIG267" s="1"/>
      <c r="AIH267" s="1"/>
      <c r="AII267" s="1"/>
      <c r="AIJ267" s="1"/>
      <c r="AIK267" s="1"/>
      <c r="AIL267" s="1"/>
      <c r="AIM267" s="1"/>
      <c r="AIN267" s="1"/>
      <c r="AIO267" s="1"/>
      <c r="AIP267" s="1"/>
      <c r="AIQ267" s="1"/>
      <c r="AIR267" s="1"/>
      <c r="AIS267" s="1"/>
      <c r="AIT267" s="1"/>
      <c r="AIU267" s="1"/>
      <c r="AIV267" s="1"/>
      <c r="AIW267" s="1"/>
      <c r="AIX267" s="1"/>
      <c r="AIY267" s="1"/>
      <c r="AIZ267" s="1"/>
      <c r="AJA267" s="1"/>
      <c r="AJB267" s="1"/>
      <c r="AJC267" s="1"/>
      <c r="AJD267" s="1"/>
      <c r="AJE267" s="1"/>
      <c r="AJF267" s="1"/>
      <c r="AJG267" s="1"/>
      <c r="AJH267" s="1"/>
      <c r="AJI267" s="1"/>
      <c r="AJJ267" s="1"/>
      <c r="AJK267" s="1"/>
      <c r="AJL267" s="1"/>
      <c r="AJM267" s="1"/>
      <c r="AJN267" s="1"/>
      <c r="AJO267" s="1"/>
      <c r="AJP267" s="1"/>
      <c r="AJQ267" s="1"/>
      <c r="AJR267" s="1"/>
      <c r="AJS267" s="1"/>
      <c r="AJT267" s="1"/>
      <c r="AJU267" s="1"/>
      <c r="AJV267" s="1"/>
      <c r="AJW267" s="1"/>
      <c r="AJX267" s="1"/>
      <c r="AJY267" s="1"/>
      <c r="AJZ267" s="1"/>
      <c r="AKA267" s="1"/>
      <c r="AKB267" s="1"/>
      <c r="AKC267" s="1"/>
      <c r="AKD267" s="1"/>
      <c r="AKE267" s="1"/>
      <c r="AKF267" s="1"/>
      <c r="AKG267" s="1"/>
      <c r="AKH267" s="1"/>
      <c r="AKI267" s="1"/>
      <c r="AKJ267" s="1"/>
      <c r="AKK267" s="1"/>
      <c r="AKL267" s="1"/>
      <c r="AKM267" s="1"/>
      <c r="AKN267" s="1"/>
      <c r="AKO267" s="1"/>
      <c r="AKP267" s="1"/>
      <c r="AKQ267" s="1"/>
      <c r="AKR267" s="1"/>
      <c r="AKS267" s="1"/>
      <c r="AKT267" s="1"/>
      <c r="AKU267" s="1"/>
      <c r="AKV267" s="1"/>
      <c r="AKW267" s="1"/>
      <c r="AKX267" s="1"/>
      <c r="AKY267" s="1"/>
      <c r="AKZ267" s="1"/>
      <c r="ALA267" s="1"/>
      <c r="ALB267" s="1"/>
      <c r="ALC267" s="1"/>
      <c r="ALD267" s="1"/>
      <c r="ALE267" s="1"/>
      <c r="ALF267" s="1"/>
      <c r="ALG267" s="1"/>
      <c r="ALH267" s="1"/>
      <c r="ALI267" s="1"/>
      <c r="ALJ267" s="1"/>
      <c r="ALK267" s="1"/>
      <c r="ALL267" s="1"/>
      <c r="ALM267" s="1"/>
      <c r="ALN267" s="1"/>
      <c r="ALO267" s="1"/>
      <c r="ALP267" s="1"/>
      <c r="ALQ267" s="1"/>
      <c r="ALR267" s="1"/>
      <c r="ALS267" s="1"/>
      <c r="ALT267" s="1"/>
      <c r="ALU267" s="1"/>
      <c r="ALV267" s="1"/>
      <c r="ALW267" s="1"/>
      <c r="ALX267" s="1"/>
      <c r="ALY267" s="1"/>
      <c r="ALZ267" s="1"/>
      <c r="AMA267" s="1"/>
      <c r="AMB267" s="1"/>
      <c r="AMC267" s="1"/>
      <c r="AMD267" s="1"/>
      <c r="AME267" s="1"/>
      <c r="AMF267" s="1"/>
      <c r="AMG267" s="1"/>
      <c r="AMH267" s="1"/>
      <c r="AMI267" s="1"/>
      <c r="AMJ267" s="1"/>
      <c r="AMK267" s="1"/>
      <c r="AML267" s="1"/>
      <c r="AMM267" s="1"/>
      <c r="AMN267" s="1"/>
      <c r="AMO267" s="1"/>
      <c r="AMP267" s="1"/>
      <c r="AMQ267" s="1"/>
      <c r="AMR267" s="1"/>
      <c r="AMS267" s="1"/>
      <c r="AMT267" s="1"/>
      <c r="AMU267" s="1"/>
      <c r="AMV267" s="1"/>
      <c r="AMW267" s="1"/>
      <c r="AMX267" s="1"/>
      <c r="AMY267" s="1"/>
      <c r="AMZ267" s="1"/>
      <c r="ANA267" s="1"/>
      <c r="ANB267" s="1"/>
      <c r="ANC267" s="1"/>
      <c r="AND267" s="1"/>
      <c r="ANE267" s="1"/>
      <c r="ANF267" s="1"/>
      <c r="ANG267" s="1"/>
      <c r="ANH267" s="1"/>
      <c r="ANI267" s="1"/>
      <c r="ANJ267" s="1"/>
      <c r="ANK267" s="1"/>
      <c r="ANL267" s="1"/>
      <c r="ANM267" s="1"/>
      <c r="ANN267" s="1"/>
      <c r="ANO267" s="1"/>
      <c r="ANP267" s="1"/>
      <c r="ANQ267" s="1"/>
      <c r="ANR267" s="1"/>
      <c r="ANS267" s="1"/>
      <c r="ANT267" s="1"/>
      <c r="ANU267" s="1"/>
      <c r="ANV267" s="1"/>
      <c r="ANW267" s="1"/>
      <c r="ANX267" s="1"/>
      <c r="ANY267" s="1"/>
      <c r="ANZ267" s="1"/>
      <c r="AOA267" s="1"/>
      <c r="AOB267" s="1"/>
      <c r="AOC267" s="1"/>
      <c r="AOD267" s="1"/>
      <c r="AOE267" s="1"/>
      <c r="AOF267" s="1"/>
      <c r="AOG267" s="1"/>
      <c r="AOH267" s="1"/>
      <c r="AOI267" s="1"/>
      <c r="AOJ267" s="1"/>
      <c r="AOK267" s="1"/>
      <c r="AOL267" s="1"/>
      <c r="AOM267" s="1"/>
      <c r="AON267" s="1"/>
      <c r="AOO267" s="1"/>
      <c r="AOP267" s="1"/>
      <c r="AOQ267" s="1"/>
      <c r="AOR267" s="1"/>
      <c r="AOS267" s="1"/>
      <c r="AOT267" s="1"/>
      <c r="AOU267" s="1"/>
      <c r="AOV267" s="1"/>
      <c r="AOW267" s="1"/>
      <c r="AOX267" s="1"/>
      <c r="AOY267" s="1"/>
      <c r="AOZ267" s="1"/>
      <c r="APA267" s="1"/>
      <c r="APB267" s="1"/>
      <c r="APC267" s="1"/>
      <c r="APD267" s="1"/>
      <c r="APE267" s="1"/>
      <c r="APF267" s="1"/>
      <c r="APG267" s="1"/>
      <c r="APH267" s="1"/>
      <c r="API267" s="1"/>
      <c r="APJ267" s="1"/>
      <c r="APK267" s="1"/>
      <c r="APL267" s="1"/>
      <c r="APM267" s="1"/>
      <c r="APN267" s="1"/>
      <c r="APO267" s="1"/>
      <c r="APP267" s="1"/>
      <c r="APQ267" s="1"/>
      <c r="APR267" s="1"/>
      <c r="APS267" s="1"/>
      <c r="APT267" s="1"/>
      <c r="APU267" s="1"/>
      <c r="APV267" s="1"/>
      <c r="APW267" s="1"/>
      <c r="APX267" s="1"/>
      <c r="APY267" s="1"/>
      <c r="APZ267" s="1"/>
      <c r="AQA267" s="1"/>
      <c r="AQB267" s="1"/>
      <c r="AQC267" s="1"/>
      <c r="AQD267" s="1"/>
      <c r="AQE267" s="1"/>
      <c r="AQF267" s="1"/>
      <c r="AQG267" s="1"/>
      <c r="AQH267" s="1"/>
      <c r="AQI267" s="1"/>
      <c r="AQJ267" s="1"/>
      <c r="AQK267" s="1"/>
      <c r="AQL267" s="1"/>
      <c r="AQM267" s="1"/>
      <c r="AQN267" s="1"/>
      <c r="AQO267" s="1"/>
      <c r="AQP267" s="1"/>
      <c r="AQQ267" s="1"/>
      <c r="AQR267" s="1"/>
      <c r="AQS267" s="1"/>
      <c r="AQT267" s="1"/>
      <c r="AQU267" s="1"/>
      <c r="AQV267" s="1"/>
      <c r="AQW267" s="1"/>
      <c r="AQX267" s="1"/>
      <c r="AQY267" s="1"/>
      <c r="AQZ267" s="1"/>
      <c r="ARA267" s="1"/>
      <c r="ARB267" s="1"/>
      <c r="ARC267" s="1"/>
      <c r="ARD267" s="1"/>
      <c r="ARE267" s="1"/>
      <c r="ARF267" s="1"/>
      <c r="ARG267" s="1"/>
      <c r="ARH267" s="1"/>
      <c r="ARI267" s="1"/>
      <c r="ARJ267" s="1"/>
      <c r="ARK267" s="1"/>
      <c r="ARL267" s="1"/>
      <c r="ARM267" s="1"/>
      <c r="ARN267" s="1"/>
      <c r="ARO267" s="1"/>
      <c r="ARP267" s="1"/>
      <c r="ARQ267" s="1"/>
      <c r="ARR267" s="1"/>
      <c r="ARS267" s="1"/>
      <c r="ART267" s="1"/>
      <c r="ARU267" s="1"/>
      <c r="ARV267" s="1"/>
      <c r="ARW267" s="1"/>
      <c r="ARX267" s="1"/>
      <c r="ARY267" s="1"/>
      <c r="ARZ267" s="1"/>
      <c r="ASA267" s="1"/>
      <c r="ASB267" s="1"/>
      <c r="ASC267" s="1"/>
      <c r="ASD267" s="1"/>
      <c r="ASE267" s="1"/>
      <c r="ASF267" s="1"/>
      <c r="ASG267" s="1"/>
      <c r="ASH267" s="1"/>
      <c r="ASI267" s="1"/>
      <c r="ASJ267" s="1"/>
      <c r="ASK267" s="1"/>
      <c r="ASL267" s="1"/>
      <c r="ASM267" s="1"/>
      <c r="ASN267" s="1"/>
      <c r="ASO267" s="1"/>
      <c r="ASP267" s="1"/>
      <c r="ASQ267" s="1"/>
      <c r="ASR267" s="1"/>
      <c r="ASS267" s="1"/>
      <c r="AST267" s="1"/>
      <c r="ASU267" s="1"/>
      <c r="ASV267" s="1"/>
      <c r="ASW267" s="1"/>
      <c r="ASX267" s="1"/>
      <c r="ASY267" s="1"/>
      <c r="ASZ267" s="1"/>
      <c r="ATA267" s="1"/>
      <c r="ATB267" s="1"/>
      <c r="ATC267" s="1"/>
      <c r="ATD267" s="1"/>
      <c r="ATE267" s="1"/>
      <c r="ATF267" s="1"/>
      <c r="ATG267" s="1"/>
      <c r="ATH267" s="1"/>
      <c r="ATI267" s="1"/>
      <c r="ATJ267" s="1"/>
      <c r="ATK267" s="1"/>
      <c r="ATL267" s="1"/>
      <c r="ATM267" s="1"/>
      <c r="ATN267" s="1"/>
      <c r="ATO267" s="1"/>
      <c r="ATP267" s="1"/>
      <c r="ATQ267" s="1"/>
      <c r="ATR267" s="1"/>
      <c r="ATS267" s="1"/>
      <c r="ATT267" s="1"/>
      <c r="ATU267" s="1"/>
      <c r="ATV267" s="1"/>
      <c r="ATW267" s="1"/>
      <c r="ATX267" s="1"/>
      <c r="ATY267" s="1"/>
      <c r="ATZ267" s="1"/>
      <c r="AUA267" s="1"/>
      <c r="AUB267" s="1"/>
      <c r="AUC267" s="1"/>
      <c r="AUD267" s="1"/>
      <c r="AUE267" s="1"/>
      <c r="AUF267" s="1"/>
      <c r="AUG267" s="1"/>
      <c r="AUH267" s="1"/>
      <c r="AUI267" s="1"/>
      <c r="AUJ267" s="1"/>
      <c r="AUK267" s="1"/>
    </row>
    <row r="268" spans="1:1233" s="519" customFormat="1" ht="14.25">
      <c r="A268" s="53"/>
      <c r="B268" s="97" t="str">
        <f>IF('Client Info'!$E$144="Yes",'Client Info'!$E$61,"N/A")</f>
        <v>N/A</v>
      </c>
      <c r="C268" s="62" t="str">
        <f>IF(B268="ISO 14001",'Client Info'!$B144,"N/A")</f>
        <v>N/A</v>
      </c>
      <c r="D268" s="181"/>
      <c r="E268" s="834">
        <f>'Effective Employees'!F254</f>
        <v>0</v>
      </c>
      <c r="F268" s="831"/>
      <c r="G268" s="835">
        <f>CF$363</f>
        <v>0</v>
      </c>
      <c r="H268" s="835">
        <f ca="1">(1/3)*CF363*T268*V268*X268*Z268</f>
        <v>0</v>
      </c>
      <c r="I268" s="835">
        <f ca="1">(2/3)*CF363*T268*V268*X268*Z268</f>
        <v>0</v>
      </c>
      <c r="J268" s="835" t="e">
        <f ca="1">CF364*T268*V268*X268*Z268/$AA$10</f>
        <v>#N/A</v>
      </c>
      <c r="K268" s="835">
        <f>IF($K$19="",0,CF364*T268*V268*X268*Z268/$AA$10)</f>
        <v>0</v>
      </c>
      <c r="L268" s="835">
        <f>IF($L$19="",0,CF364*T268*V268*X268*Z268/$AA$10)</f>
        <v>0</v>
      </c>
      <c r="M268" s="836" t="e">
        <f ca="1">IF($M$19="",0,CF364*T268*V268*X268*Z268/$AA$10)</f>
        <v>#N/A</v>
      </c>
      <c r="N268" s="837" t="e">
        <f ca="1">CF364*T268*V268*X268*Z268/$AA$10</f>
        <v>#N/A</v>
      </c>
      <c r="O268" s="838">
        <f ca="1">CF365*T268*V268*X268*Z268</f>
        <v>0</v>
      </c>
      <c r="P268" s="53"/>
      <c r="Q268" s="53"/>
      <c r="R268" s="67"/>
      <c r="S268" s="386">
        <f>1</f>
        <v>1</v>
      </c>
      <c r="T268" s="386">
        <f t="shared" si="162"/>
        <v>1</v>
      </c>
      <c r="U268" s="707">
        <f ca="1">'Adjustment Factors'!AP592</f>
        <v>0</v>
      </c>
      <c r="V268" s="208">
        <f t="shared" ca="1" si="163"/>
        <v>1</v>
      </c>
      <c r="W268" s="67">
        <f>-'Client Info'!$C$55/100</f>
        <v>0</v>
      </c>
      <c r="X268" s="67">
        <f t="shared" si="164"/>
        <v>1</v>
      </c>
      <c r="Y268" s="67">
        <f>IF(Overview!$C$14="Yes",1,0)</f>
        <v>0</v>
      </c>
      <c r="Z268" s="67">
        <f>IF(Y268=1,IF('Integrated Reduction'!$C$29="",1,('Integrated Reduction'!$C$29/100+1)),1)</f>
        <v>1</v>
      </c>
      <c r="AA268" s="67">
        <f>IF(Sampling!F276="Yes",1,0)</f>
        <v>0</v>
      </c>
      <c r="AB268" s="67">
        <f>IF(Sampling!L276="Yes",1,0)</f>
        <v>0</v>
      </c>
      <c r="AC268" s="67">
        <f>IF(Sampling!G276="Yes",1,0)</f>
        <v>0</v>
      </c>
      <c r="AD268" s="67">
        <f>IF(Sampling!H276="Yes",1,0)</f>
        <v>0</v>
      </c>
      <c r="AE268" s="67">
        <f>IF(Sampling!I276="Yes",1,0)</f>
        <v>0</v>
      </c>
      <c r="AF268" s="67">
        <f>IF(Sampling!J276="Yes",1,0)</f>
        <v>0</v>
      </c>
      <c r="AG268" s="708">
        <f>IF(Sampling!K276="Yes",1,0)</f>
        <v>0</v>
      </c>
      <c r="AH268" s="791">
        <f t="shared" ca="1" si="155"/>
        <v>0</v>
      </c>
      <c r="AI268" s="791">
        <f t="shared" ca="1" si="150"/>
        <v>0</v>
      </c>
      <c r="AJ268" s="791" t="e">
        <f t="shared" ca="1" si="14"/>
        <v>#N/A</v>
      </c>
      <c r="AK268" s="791">
        <f t="shared" si="170"/>
        <v>0</v>
      </c>
      <c r="AL268" s="791">
        <f t="shared" si="171"/>
        <v>0</v>
      </c>
      <c r="AM268" s="791" t="e">
        <f t="shared" ca="1" si="172"/>
        <v>#N/A</v>
      </c>
      <c r="AN268" s="791" t="e">
        <f t="shared" ca="1" si="173"/>
        <v>#N/A</v>
      </c>
      <c r="AO268" s="791">
        <f t="shared" ca="1" si="156"/>
        <v>0</v>
      </c>
      <c r="AP268" s="791">
        <f t="shared" ca="1" si="157"/>
        <v>0</v>
      </c>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c r="ADD268" s="1"/>
      <c r="ADE268" s="1"/>
      <c r="ADF268" s="1"/>
      <c r="ADG268" s="1"/>
      <c r="ADH268" s="1"/>
      <c r="ADI268" s="1"/>
      <c r="ADJ268" s="1"/>
      <c r="ADK268" s="1"/>
      <c r="ADL268" s="1"/>
      <c r="ADM268" s="1"/>
      <c r="ADN268" s="1"/>
      <c r="ADO268" s="1"/>
      <c r="ADP268" s="1"/>
      <c r="ADQ268" s="1"/>
      <c r="ADR268" s="1"/>
      <c r="ADS268" s="1"/>
      <c r="ADT268" s="1"/>
      <c r="ADU268" s="1"/>
      <c r="ADV268" s="1"/>
      <c r="ADW268" s="1"/>
      <c r="ADX268" s="1"/>
      <c r="ADY268" s="1"/>
      <c r="ADZ268" s="1"/>
      <c r="AEA268" s="1"/>
      <c r="AEB268" s="1"/>
      <c r="AEC268" s="1"/>
      <c r="AED268" s="1"/>
      <c r="AEE268" s="1"/>
      <c r="AEF268" s="1"/>
      <c r="AEG268" s="1"/>
      <c r="AEH268" s="1"/>
      <c r="AEI268" s="1"/>
      <c r="AEJ268" s="1"/>
      <c r="AEK268" s="1"/>
      <c r="AEL268" s="1"/>
      <c r="AEM268" s="1"/>
      <c r="AEN268" s="1"/>
      <c r="AEO268" s="1"/>
      <c r="AEP268" s="1"/>
      <c r="AEQ268" s="1"/>
      <c r="AER268" s="1"/>
      <c r="AES268" s="1"/>
      <c r="AET268" s="1"/>
      <c r="AEU268" s="1"/>
      <c r="AEV268" s="1"/>
      <c r="AEW268" s="1"/>
      <c r="AEX268" s="1"/>
      <c r="AEY268" s="1"/>
      <c r="AEZ268" s="1"/>
      <c r="AFA268" s="1"/>
      <c r="AFB268" s="1"/>
      <c r="AFC268" s="1"/>
      <c r="AFD268" s="1"/>
      <c r="AFE268" s="1"/>
      <c r="AFF268" s="1"/>
      <c r="AFG268" s="1"/>
      <c r="AFH268" s="1"/>
      <c r="AFI268" s="1"/>
      <c r="AFJ268" s="1"/>
      <c r="AFK268" s="1"/>
      <c r="AFL268" s="1"/>
      <c r="AFM268" s="1"/>
      <c r="AFN268" s="1"/>
      <c r="AFO268" s="1"/>
      <c r="AFP268" s="1"/>
      <c r="AFQ268" s="1"/>
      <c r="AFR268" s="1"/>
      <c r="AFS268" s="1"/>
      <c r="AFT268" s="1"/>
      <c r="AFU268" s="1"/>
      <c r="AFV268" s="1"/>
      <c r="AFW268" s="1"/>
      <c r="AFX268" s="1"/>
      <c r="AFY268" s="1"/>
      <c r="AFZ268" s="1"/>
      <c r="AGA268" s="1"/>
      <c r="AGB268" s="1"/>
      <c r="AGC268" s="1"/>
      <c r="AGD268" s="1"/>
      <c r="AGE268" s="1"/>
      <c r="AGF268" s="1"/>
      <c r="AGG268" s="1"/>
      <c r="AGH268" s="1"/>
      <c r="AGI268" s="1"/>
      <c r="AGJ268" s="1"/>
      <c r="AGK268" s="1"/>
      <c r="AGL268" s="1"/>
      <c r="AGM268" s="1"/>
      <c r="AGN268" s="1"/>
      <c r="AGO268" s="1"/>
      <c r="AGP268" s="1"/>
      <c r="AGQ268" s="1"/>
      <c r="AGR268" s="1"/>
      <c r="AGS268" s="1"/>
      <c r="AGT268" s="1"/>
      <c r="AGU268" s="1"/>
      <c r="AGV268" s="1"/>
      <c r="AGW268" s="1"/>
      <c r="AGX268" s="1"/>
      <c r="AGY268" s="1"/>
      <c r="AGZ268" s="1"/>
      <c r="AHA268" s="1"/>
      <c r="AHB268" s="1"/>
      <c r="AHC268" s="1"/>
      <c r="AHD268" s="1"/>
      <c r="AHE268" s="1"/>
      <c r="AHF268" s="1"/>
      <c r="AHG268" s="1"/>
      <c r="AHH268" s="1"/>
      <c r="AHI268" s="1"/>
      <c r="AHJ268" s="1"/>
      <c r="AHK268" s="1"/>
      <c r="AHL268" s="1"/>
      <c r="AHM268" s="1"/>
      <c r="AHN268" s="1"/>
      <c r="AHO268" s="1"/>
      <c r="AHP268" s="1"/>
      <c r="AHQ268" s="1"/>
      <c r="AHR268" s="1"/>
      <c r="AHS268" s="1"/>
      <c r="AHT268" s="1"/>
      <c r="AHU268" s="1"/>
      <c r="AHV268" s="1"/>
      <c r="AHW268" s="1"/>
      <c r="AHX268" s="1"/>
      <c r="AHY268" s="1"/>
      <c r="AHZ268" s="1"/>
      <c r="AIA268" s="1"/>
      <c r="AIB268" s="1"/>
      <c r="AIC268" s="1"/>
      <c r="AID268" s="1"/>
      <c r="AIE268" s="1"/>
      <c r="AIF268" s="1"/>
      <c r="AIG268" s="1"/>
      <c r="AIH268" s="1"/>
      <c r="AII268" s="1"/>
      <c r="AIJ268" s="1"/>
      <c r="AIK268" s="1"/>
      <c r="AIL268" s="1"/>
      <c r="AIM268" s="1"/>
      <c r="AIN268" s="1"/>
      <c r="AIO268" s="1"/>
      <c r="AIP268" s="1"/>
      <c r="AIQ268" s="1"/>
      <c r="AIR268" s="1"/>
      <c r="AIS268" s="1"/>
      <c r="AIT268" s="1"/>
      <c r="AIU268" s="1"/>
      <c r="AIV268" s="1"/>
      <c r="AIW268" s="1"/>
      <c r="AIX268" s="1"/>
      <c r="AIY268" s="1"/>
      <c r="AIZ268" s="1"/>
      <c r="AJA268" s="1"/>
      <c r="AJB268" s="1"/>
      <c r="AJC268" s="1"/>
      <c r="AJD268" s="1"/>
      <c r="AJE268" s="1"/>
      <c r="AJF268" s="1"/>
      <c r="AJG268" s="1"/>
      <c r="AJH268" s="1"/>
      <c r="AJI268" s="1"/>
      <c r="AJJ268" s="1"/>
      <c r="AJK268" s="1"/>
      <c r="AJL268" s="1"/>
      <c r="AJM268" s="1"/>
      <c r="AJN268" s="1"/>
      <c r="AJO268" s="1"/>
      <c r="AJP268" s="1"/>
      <c r="AJQ268" s="1"/>
      <c r="AJR268" s="1"/>
      <c r="AJS268" s="1"/>
      <c r="AJT268" s="1"/>
      <c r="AJU268" s="1"/>
      <c r="AJV268" s="1"/>
      <c r="AJW268" s="1"/>
      <c r="AJX268" s="1"/>
      <c r="AJY268" s="1"/>
      <c r="AJZ268" s="1"/>
      <c r="AKA268" s="1"/>
      <c r="AKB268" s="1"/>
      <c r="AKC268" s="1"/>
      <c r="AKD268" s="1"/>
      <c r="AKE268" s="1"/>
      <c r="AKF268" s="1"/>
      <c r="AKG268" s="1"/>
      <c r="AKH268" s="1"/>
      <c r="AKI268" s="1"/>
      <c r="AKJ268" s="1"/>
      <c r="AKK268" s="1"/>
      <c r="AKL268" s="1"/>
      <c r="AKM268" s="1"/>
      <c r="AKN268" s="1"/>
      <c r="AKO268" s="1"/>
      <c r="AKP268" s="1"/>
      <c r="AKQ268" s="1"/>
      <c r="AKR268" s="1"/>
      <c r="AKS268" s="1"/>
      <c r="AKT268" s="1"/>
      <c r="AKU268" s="1"/>
      <c r="AKV268" s="1"/>
      <c r="AKW268" s="1"/>
      <c r="AKX268" s="1"/>
      <c r="AKY268" s="1"/>
      <c r="AKZ268" s="1"/>
      <c r="ALA268" s="1"/>
      <c r="ALB268" s="1"/>
      <c r="ALC268" s="1"/>
      <c r="ALD268" s="1"/>
      <c r="ALE268" s="1"/>
      <c r="ALF268" s="1"/>
      <c r="ALG268" s="1"/>
      <c r="ALH268" s="1"/>
      <c r="ALI268" s="1"/>
      <c r="ALJ268" s="1"/>
      <c r="ALK268" s="1"/>
      <c r="ALL268" s="1"/>
      <c r="ALM268" s="1"/>
      <c r="ALN268" s="1"/>
      <c r="ALO268" s="1"/>
      <c r="ALP268" s="1"/>
      <c r="ALQ268" s="1"/>
      <c r="ALR268" s="1"/>
      <c r="ALS268" s="1"/>
      <c r="ALT268" s="1"/>
      <c r="ALU268" s="1"/>
      <c r="ALV268" s="1"/>
      <c r="ALW268" s="1"/>
      <c r="ALX268" s="1"/>
      <c r="ALY268" s="1"/>
      <c r="ALZ268" s="1"/>
      <c r="AMA268" s="1"/>
      <c r="AMB268" s="1"/>
      <c r="AMC268" s="1"/>
      <c r="AMD268" s="1"/>
      <c r="AME268" s="1"/>
      <c r="AMF268" s="1"/>
      <c r="AMG268" s="1"/>
      <c r="AMH268" s="1"/>
      <c r="AMI268" s="1"/>
      <c r="AMJ268" s="1"/>
      <c r="AMK268" s="1"/>
      <c r="AML268" s="1"/>
      <c r="AMM268" s="1"/>
      <c r="AMN268" s="1"/>
      <c r="AMO268" s="1"/>
      <c r="AMP268" s="1"/>
      <c r="AMQ268" s="1"/>
      <c r="AMR268" s="1"/>
      <c r="AMS268" s="1"/>
      <c r="AMT268" s="1"/>
      <c r="AMU268" s="1"/>
      <c r="AMV268" s="1"/>
      <c r="AMW268" s="1"/>
      <c r="AMX268" s="1"/>
      <c r="AMY268" s="1"/>
      <c r="AMZ268" s="1"/>
      <c r="ANA268" s="1"/>
      <c r="ANB268" s="1"/>
      <c r="ANC268" s="1"/>
      <c r="AND268" s="1"/>
      <c r="ANE268" s="1"/>
      <c r="ANF268" s="1"/>
      <c r="ANG268" s="1"/>
      <c r="ANH268" s="1"/>
      <c r="ANI268" s="1"/>
      <c r="ANJ268" s="1"/>
      <c r="ANK268" s="1"/>
      <c r="ANL268" s="1"/>
      <c r="ANM268" s="1"/>
      <c r="ANN268" s="1"/>
      <c r="ANO268" s="1"/>
      <c r="ANP268" s="1"/>
      <c r="ANQ268" s="1"/>
      <c r="ANR268" s="1"/>
      <c r="ANS268" s="1"/>
      <c r="ANT268" s="1"/>
      <c r="ANU268" s="1"/>
      <c r="ANV268" s="1"/>
      <c r="ANW268" s="1"/>
      <c r="ANX268" s="1"/>
      <c r="ANY268" s="1"/>
      <c r="ANZ268" s="1"/>
      <c r="AOA268" s="1"/>
      <c r="AOB268" s="1"/>
      <c r="AOC268" s="1"/>
      <c r="AOD268" s="1"/>
      <c r="AOE268" s="1"/>
      <c r="AOF268" s="1"/>
      <c r="AOG268" s="1"/>
      <c r="AOH268" s="1"/>
      <c r="AOI268" s="1"/>
      <c r="AOJ268" s="1"/>
      <c r="AOK268" s="1"/>
      <c r="AOL268" s="1"/>
      <c r="AOM268" s="1"/>
      <c r="AON268" s="1"/>
      <c r="AOO268" s="1"/>
      <c r="AOP268" s="1"/>
      <c r="AOQ268" s="1"/>
      <c r="AOR268" s="1"/>
      <c r="AOS268" s="1"/>
      <c r="AOT268" s="1"/>
      <c r="AOU268" s="1"/>
      <c r="AOV268" s="1"/>
      <c r="AOW268" s="1"/>
      <c r="AOX268" s="1"/>
      <c r="AOY268" s="1"/>
      <c r="AOZ268" s="1"/>
      <c r="APA268" s="1"/>
      <c r="APB268" s="1"/>
      <c r="APC268" s="1"/>
      <c r="APD268" s="1"/>
      <c r="APE268" s="1"/>
      <c r="APF268" s="1"/>
      <c r="APG268" s="1"/>
      <c r="APH268" s="1"/>
      <c r="API268" s="1"/>
      <c r="APJ268" s="1"/>
      <c r="APK268" s="1"/>
      <c r="APL268" s="1"/>
      <c r="APM268" s="1"/>
      <c r="APN268" s="1"/>
      <c r="APO268" s="1"/>
      <c r="APP268" s="1"/>
      <c r="APQ268" s="1"/>
      <c r="APR268" s="1"/>
      <c r="APS268" s="1"/>
      <c r="APT268" s="1"/>
      <c r="APU268" s="1"/>
      <c r="APV268" s="1"/>
      <c r="APW268" s="1"/>
      <c r="APX268" s="1"/>
      <c r="APY268" s="1"/>
      <c r="APZ268" s="1"/>
      <c r="AQA268" s="1"/>
      <c r="AQB268" s="1"/>
      <c r="AQC268" s="1"/>
      <c r="AQD268" s="1"/>
      <c r="AQE268" s="1"/>
      <c r="AQF268" s="1"/>
      <c r="AQG268" s="1"/>
      <c r="AQH268" s="1"/>
      <c r="AQI268" s="1"/>
      <c r="AQJ268" s="1"/>
      <c r="AQK268" s="1"/>
      <c r="AQL268" s="1"/>
      <c r="AQM268" s="1"/>
      <c r="AQN268" s="1"/>
      <c r="AQO268" s="1"/>
      <c r="AQP268" s="1"/>
      <c r="AQQ268" s="1"/>
      <c r="AQR268" s="1"/>
      <c r="AQS268" s="1"/>
      <c r="AQT268" s="1"/>
      <c r="AQU268" s="1"/>
      <c r="AQV268" s="1"/>
      <c r="AQW268" s="1"/>
      <c r="AQX268" s="1"/>
      <c r="AQY268" s="1"/>
      <c r="AQZ268" s="1"/>
      <c r="ARA268" s="1"/>
      <c r="ARB268" s="1"/>
      <c r="ARC268" s="1"/>
      <c r="ARD268" s="1"/>
      <c r="ARE268" s="1"/>
      <c r="ARF268" s="1"/>
      <c r="ARG268" s="1"/>
      <c r="ARH268" s="1"/>
      <c r="ARI268" s="1"/>
      <c r="ARJ268" s="1"/>
      <c r="ARK268" s="1"/>
      <c r="ARL268" s="1"/>
      <c r="ARM268" s="1"/>
      <c r="ARN268" s="1"/>
      <c r="ARO268" s="1"/>
      <c r="ARP268" s="1"/>
      <c r="ARQ268" s="1"/>
      <c r="ARR268" s="1"/>
      <c r="ARS268" s="1"/>
      <c r="ART268" s="1"/>
      <c r="ARU268" s="1"/>
      <c r="ARV268" s="1"/>
      <c r="ARW268" s="1"/>
      <c r="ARX268" s="1"/>
      <c r="ARY268" s="1"/>
      <c r="ARZ268" s="1"/>
      <c r="ASA268" s="1"/>
      <c r="ASB268" s="1"/>
      <c r="ASC268" s="1"/>
      <c r="ASD268" s="1"/>
      <c r="ASE268" s="1"/>
      <c r="ASF268" s="1"/>
      <c r="ASG268" s="1"/>
      <c r="ASH268" s="1"/>
      <c r="ASI268" s="1"/>
      <c r="ASJ268" s="1"/>
      <c r="ASK268" s="1"/>
      <c r="ASL268" s="1"/>
      <c r="ASM268" s="1"/>
      <c r="ASN268" s="1"/>
      <c r="ASO268" s="1"/>
      <c r="ASP268" s="1"/>
      <c r="ASQ268" s="1"/>
      <c r="ASR268" s="1"/>
      <c r="ASS268" s="1"/>
      <c r="AST268" s="1"/>
      <c r="ASU268" s="1"/>
      <c r="ASV268" s="1"/>
      <c r="ASW268" s="1"/>
      <c r="ASX268" s="1"/>
      <c r="ASY268" s="1"/>
      <c r="ASZ268" s="1"/>
      <c r="ATA268" s="1"/>
      <c r="ATB268" s="1"/>
      <c r="ATC268" s="1"/>
      <c r="ATD268" s="1"/>
      <c r="ATE268" s="1"/>
      <c r="ATF268" s="1"/>
      <c r="ATG268" s="1"/>
      <c r="ATH268" s="1"/>
      <c r="ATI268" s="1"/>
      <c r="ATJ268" s="1"/>
      <c r="ATK268" s="1"/>
      <c r="ATL268" s="1"/>
      <c r="ATM268" s="1"/>
      <c r="ATN268" s="1"/>
      <c r="ATO268" s="1"/>
      <c r="ATP268" s="1"/>
      <c r="ATQ268" s="1"/>
      <c r="ATR268" s="1"/>
      <c r="ATS268" s="1"/>
      <c r="ATT268" s="1"/>
      <c r="ATU268" s="1"/>
      <c r="ATV268" s="1"/>
      <c r="ATW268" s="1"/>
      <c r="ATX268" s="1"/>
      <c r="ATY268" s="1"/>
      <c r="ATZ268" s="1"/>
      <c r="AUA268" s="1"/>
      <c r="AUB268" s="1"/>
      <c r="AUC268" s="1"/>
      <c r="AUD268" s="1"/>
      <c r="AUE268" s="1"/>
      <c r="AUF268" s="1"/>
      <c r="AUG268" s="1"/>
      <c r="AUH268" s="1"/>
      <c r="AUI268" s="1"/>
      <c r="AUJ268" s="1"/>
      <c r="AUK268" s="1"/>
    </row>
    <row r="269" spans="1:1233" s="519" customFormat="1" ht="14.25">
      <c r="A269" s="53"/>
      <c r="B269" s="98" t="str">
        <f>IF('Client Info'!$F$144="Yes",'Client Info'!$F$61,"N/A")</f>
        <v>N/A</v>
      </c>
      <c r="C269" s="99" t="str">
        <f>IF(B269="ISO 45001",'Client Info'!$B144,"N/A")</f>
        <v>N/A</v>
      </c>
      <c r="D269" s="182"/>
      <c r="E269" s="839">
        <f>'Effective Employees'!F255</f>
        <v>0</v>
      </c>
      <c r="F269" s="831"/>
      <c r="G269" s="840">
        <f>CF$378</f>
        <v>0</v>
      </c>
      <c r="H269" s="840">
        <f ca="1">(1/3)*CF378*T269*V269*X269*Z269</f>
        <v>0</v>
      </c>
      <c r="I269" s="840">
        <f ca="1">(2/3)*CF378*T269*V269*X269*Z269</f>
        <v>0</v>
      </c>
      <c r="J269" s="840" t="e">
        <f ca="1">CF379*T269*V269*X269*Z269/$AA$10</f>
        <v>#N/A</v>
      </c>
      <c r="K269" s="840">
        <f>IF($K$19="",0,CF379*T269*V269*X269*Z269/$AA$10)</f>
        <v>0</v>
      </c>
      <c r="L269" s="840">
        <f>IF($L$19="",0,CF379*T269*V269*X269*Z269/$AA$10)</f>
        <v>0</v>
      </c>
      <c r="M269" s="841" t="e">
        <f ca="1">IF($M$19="",0,CF379*T269*V269*X269*Z269/$AA$10)</f>
        <v>#N/A</v>
      </c>
      <c r="N269" s="841" t="e">
        <f ca="1">CF379*T269*V269*X269*Z269/$AA$10</f>
        <v>#N/A</v>
      </c>
      <c r="O269" s="842">
        <f ca="1">CF380*T269*V269*X269*Z269</f>
        <v>0</v>
      </c>
      <c r="P269" s="53"/>
      <c r="Q269" s="53"/>
      <c r="R269" s="67"/>
      <c r="S269" s="709">
        <f>1</f>
        <v>1</v>
      </c>
      <c r="T269" s="709">
        <f t="shared" si="162"/>
        <v>1</v>
      </c>
      <c r="U269" s="710">
        <f ca="1">'Adjustment Factors'!BC592</f>
        <v>0</v>
      </c>
      <c r="V269" s="711">
        <f t="shared" ca="1" si="163"/>
        <v>1</v>
      </c>
      <c r="W269" s="712">
        <f>-'Client Info'!$C$55/100</f>
        <v>0</v>
      </c>
      <c r="X269" s="712">
        <f t="shared" si="164"/>
        <v>1</v>
      </c>
      <c r="Y269" s="712">
        <f>IF(Overview!$C$15="Yes",1,0)</f>
        <v>0</v>
      </c>
      <c r="Z269" s="712">
        <f>IF(Y269=1,IF('Integrated Reduction'!$C$29="",1,('Integrated Reduction'!$C$29/100+1)),1)</f>
        <v>1</v>
      </c>
      <c r="AA269" s="712">
        <f>IF(Sampling!F277="Yes",1,0)</f>
        <v>0</v>
      </c>
      <c r="AB269" s="712">
        <f>IF(Sampling!L277="Yes",1,0)</f>
        <v>0</v>
      </c>
      <c r="AC269" s="712">
        <f>IF(Sampling!G277="Yes",1,0)</f>
        <v>0</v>
      </c>
      <c r="AD269" s="712">
        <f>IF(Sampling!H277="Yes",1,0)</f>
        <v>0</v>
      </c>
      <c r="AE269" s="712">
        <f>IF(Sampling!I277="Yes",1,0)</f>
        <v>0</v>
      </c>
      <c r="AF269" s="712">
        <f>IF(Sampling!J277="Yes",1,0)</f>
        <v>0</v>
      </c>
      <c r="AG269" s="713">
        <f>IF(Sampling!K277="Yes",1,0)</f>
        <v>0</v>
      </c>
      <c r="AH269" s="792">
        <f t="shared" ca="1" si="155"/>
        <v>0</v>
      </c>
      <c r="AI269" s="792">
        <f t="shared" ca="1" si="150"/>
        <v>0</v>
      </c>
      <c r="AJ269" s="792" t="e">
        <f t="shared" ca="1" si="14"/>
        <v>#N/A</v>
      </c>
      <c r="AK269" s="792">
        <f t="shared" si="170"/>
        <v>0</v>
      </c>
      <c r="AL269" s="792">
        <f t="shared" si="171"/>
        <v>0</v>
      </c>
      <c r="AM269" s="792" t="e">
        <f t="shared" ca="1" si="172"/>
        <v>#N/A</v>
      </c>
      <c r="AN269" s="792" t="e">
        <f t="shared" ca="1" si="173"/>
        <v>#N/A</v>
      </c>
      <c r="AO269" s="792">
        <f t="shared" ca="1" si="156"/>
        <v>0</v>
      </c>
      <c r="AP269" s="792">
        <f t="shared" ca="1" si="157"/>
        <v>0</v>
      </c>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c r="ADD269" s="1"/>
      <c r="ADE269" s="1"/>
      <c r="ADF269" s="1"/>
      <c r="ADG269" s="1"/>
      <c r="ADH269" s="1"/>
      <c r="ADI269" s="1"/>
      <c r="ADJ269" s="1"/>
      <c r="ADK269" s="1"/>
      <c r="ADL269" s="1"/>
      <c r="ADM269" s="1"/>
      <c r="ADN269" s="1"/>
      <c r="ADO269" s="1"/>
      <c r="ADP269" s="1"/>
      <c r="ADQ269" s="1"/>
      <c r="ADR269" s="1"/>
      <c r="ADS269" s="1"/>
      <c r="ADT269" s="1"/>
      <c r="ADU269" s="1"/>
      <c r="ADV269" s="1"/>
      <c r="ADW269" s="1"/>
      <c r="ADX269" s="1"/>
      <c r="ADY269" s="1"/>
      <c r="ADZ269" s="1"/>
      <c r="AEA269" s="1"/>
      <c r="AEB269" s="1"/>
      <c r="AEC269" s="1"/>
      <c r="AED269" s="1"/>
      <c r="AEE269" s="1"/>
      <c r="AEF269" s="1"/>
      <c r="AEG269" s="1"/>
      <c r="AEH269" s="1"/>
      <c r="AEI269" s="1"/>
      <c r="AEJ269" s="1"/>
      <c r="AEK269" s="1"/>
      <c r="AEL269" s="1"/>
      <c r="AEM269" s="1"/>
      <c r="AEN269" s="1"/>
      <c r="AEO269" s="1"/>
      <c r="AEP269" s="1"/>
      <c r="AEQ269" s="1"/>
      <c r="AER269" s="1"/>
      <c r="AES269" s="1"/>
      <c r="AET269" s="1"/>
      <c r="AEU269" s="1"/>
      <c r="AEV269" s="1"/>
      <c r="AEW269" s="1"/>
      <c r="AEX269" s="1"/>
      <c r="AEY269" s="1"/>
      <c r="AEZ269" s="1"/>
      <c r="AFA269" s="1"/>
      <c r="AFB269" s="1"/>
      <c r="AFC269" s="1"/>
      <c r="AFD269" s="1"/>
      <c r="AFE269" s="1"/>
      <c r="AFF269" s="1"/>
      <c r="AFG269" s="1"/>
      <c r="AFH269" s="1"/>
      <c r="AFI269" s="1"/>
      <c r="AFJ269" s="1"/>
      <c r="AFK269" s="1"/>
      <c r="AFL269" s="1"/>
      <c r="AFM269" s="1"/>
      <c r="AFN269" s="1"/>
      <c r="AFO269" s="1"/>
      <c r="AFP269" s="1"/>
      <c r="AFQ269" s="1"/>
      <c r="AFR269" s="1"/>
      <c r="AFS269" s="1"/>
      <c r="AFT269" s="1"/>
      <c r="AFU269" s="1"/>
      <c r="AFV269" s="1"/>
      <c r="AFW269" s="1"/>
      <c r="AFX269" s="1"/>
      <c r="AFY269" s="1"/>
      <c r="AFZ269" s="1"/>
      <c r="AGA269" s="1"/>
      <c r="AGB269" s="1"/>
      <c r="AGC269" s="1"/>
      <c r="AGD269" s="1"/>
      <c r="AGE269" s="1"/>
      <c r="AGF269" s="1"/>
      <c r="AGG269" s="1"/>
      <c r="AGH269" s="1"/>
      <c r="AGI269" s="1"/>
      <c r="AGJ269" s="1"/>
      <c r="AGK269" s="1"/>
      <c r="AGL269" s="1"/>
      <c r="AGM269" s="1"/>
      <c r="AGN269" s="1"/>
      <c r="AGO269" s="1"/>
      <c r="AGP269" s="1"/>
      <c r="AGQ269" s="1"/>
      <c r="AGR269" s="1"/>
      <c r="AGS269" s="1"/>
      <c r="AGT269" s="1"/>
      <c r="AGU269" s="1"/>
      <c r="AGV269" s="1"/>
      <c r="AGW269" s="1"/>
      <c r="AGX269" s="1"/>
      <c r="AGY269" s="1"/>
      <c r="AGZ269" s="1"/>
      <c r="AHA269" s="1"/>
      <c r="AHB269" s="1"/>
      <c r="AHC269" s="1"/>
      <c r="AHD269" s="1"/>
      <c r="AHE269" s="1"/>
      <c r="AHF269" s="1"/>
      <c r="AHG269" s="1"/>
      <c r="AHH269" s="1"/>
      <c r="AHI269" s="1"/>
      <c r="AHJ269" s="1"/>
      <c r="AHK269" s="1"/>
      <c r="AHL269" s="1"/>
      <c r="AHM269" s="1"/>
      <c r="AHN269" s="1"/>
      <c r="AHO269" s="1"/>
      <c r="AHP269" s="1"/>
      <c r="AHQ269" s="1"/>
      <c r="AHR269" s="1"/>
      <c r="AHS269" s="1"/>
      <c r="AHT269" s="1"/>
      <c r="AHU269" s="1"/>
      <c r="AHV269" s="1"/>
      <c r="AHW269" s="1"/>
      <c r="AHX269" s="1"/>
      <c r="AHY269" s="1"/>
      <c r="AHZ269" s="1"/>
      <c r="AIA269" s="1"/>
      <c r="AIB269" s="1"/>
      <c r="AIC269" s="1"/>
      <c r="AID269" s="1"/>
      <c r="AIE269" s="1"/>
      <c r="AIF269" s="1"/>
      <c r="AIG269" s="1"/>
      <c r="AIH269" s="1"/>
      <c r="AII269" s="1"/>
      <c r="AIJ269" s="1"/>
      <c r="AIK269" s="1"/>
      <c r="AIL269" s="1"/>
      <c r="AIM269" s="1"/>
      <c r="AIN269" s="1"/>
      <c r="AIO269" s="1"/>
      <c r="AIP269" s="1"/>
      <c r="AIQ269" s="1"/>
      <c r="AIR269" s="1"/>
      <c r="AIS269" s="1"/>
      <c r="AIT269" s="1"/>
      <c r="AIU269" s="1"/>
      <c r="AIV269" s="1"/>
      <c r="AIW269" s="1"/>
      <c r="AIX269" s="1"/>
      <c r="AIY269" s="1"/>
      <c r="AIZ269" s="1"/>
      <c r="AJA269" s="1"/>
      <c r="AJB269" s="1"/>
      <c r="AJC269" s="1"/>
      <c r="AJD269" s="1"/>
      <c r="AJE269" s="1"/>
      <c r="AJF269" s="1"/>
      <c r="AJG269" s="1"/>
      <c r="AJH269" s="1"/>
      <c r="AJI269" s="1"/>
      <c r="AJJ269" s="1"/>
      <c r="AJK269" s="1"/>
      <c r="AJL269" s="1"/>
      <c r="AJM269" s="1"/>
      <c r="AJN269" s="1"/>
      <c r="AJO269" s="1"/>
      <c r="AJP269" s="1"/>
      <c r="AJQ269" s="1"/>
      <c r="AJR269" s="1"/>
      <c r="AJS269" s="1"/>
      <c r="AJT269" s="1"/>
      <c r="AJU269" s="1"/>
      <c r="AJV269" s="1"/>
      <c r="AJW269" s="1"/>
      <c r="AJX269" s="1"/>
      <c r="AJY269" s="1"/>
      <c r="AJZ269" s="1"/>
      <c r="AKA269" s="1"/>
      <c r="AKB269" s="1"/>
      <c r="AKC269" s="1"/>
      <c r="AKD269" s="1"/>
      <c r="AKE269" s="1"/>
      <c r="AKF269" s="1"/>
      <c r="AKG269" s="1"/>
      <c r="AKH269" s="1"/>
      <c r="AKI269" s="1"/>
      <c r="AKJ269" s="1"/>
      <c r="AKK269" s="1"/>
      <c r="AKL269" s="1"/>
      <c r="AKM269" s="1"/>
      <c r="AKN269" s="1"/>
      <c r="AKO269" s="1"/>
      <c r="AKP269" s="1"/>
      <c r="AKQ269" s="1"/>
      <c r="AKR269" s="1"/>
      <c r="AKS269" s="1"/>
      <c r="AKT269" s="1"/>
      <c r="AKU269" s="1"/>
      <c r="AKV269" s="1"/>
      <c r="AKW269" s="1"/>
      <c r="AKX269" s="1"/>
      <c r="AKY269" s="1"/>
      <c r="AKZ269" s="1"/>
      <c r="ALA269" s="1"/>
      <c r="ALB269" s="1"/>
      <c r="ALC269" s="1"/>
      <c r="ALD269" s="1"/>
      <c r="ALE269" s="1"/>
      <c r="ALF269" s="1"/>
      <c r="ALG269" s="1"/>
      <c r="ALH269" s="1"/>
      <c r="ALI269" s="1"/>
      <c r="ALJ269" s="1"/>
      <c r="ALK269" s="1"/>
      <c r="ALL269" s="1"/>
      <c r="ALM269" s="1"/>
      <c r="ALN269" s="1"/>
      <c r="ALO269" s="1"/>
      <c r="ALP269" s="1"/>
      <c r="ALQ269" s="1"/>
      <c r="ALR269" s="1"/>
      <c r="ALS269" s="1"/>
      <c r="ALT269" s="1"/>
      <c r="ALU269" s="1"/>
      <c r="ALV269" s="1"/>
      <c r="ALW269" s="1"/>
      <c r="ALX269" s="1"/>
      <c r="ALY269" s="1"/>
      <c r="ALZ269" s="1"/>
      <c r="AMA269" s="1"/>
      <c r="AMB269" s="1"/>
      <c r="AMC269" s="1"/>
      <c r="AMD269" s="1"/>
      <c r="AME269" s="1"/>
      <c r="AMF269" s="1"/>
      <c r="AMG269" s="1"/>
      <c r="AMH269" s="1"/>
      <c r="AMI269" s="1"/>
      <c r="AMJ269" s="1"/>
      <c r="AMK269" s="1"/>
      <c r="AML269" s="1"/>
      <c r="AMM269" s="1"/>
      <c r="AMN269" s="1"/>
      <c r="AMO269" s="1"/>
      <c r="AMP269" s="1"/>
      <c r="AMQ269" s="1"/>
      <c r="AMR269" s="1"/>
      <c r="AMS269" s="1"/>
      <c r="AMT269" s="1"/>
      <c r="AMU269" s="1"/>
      <c r="AMV269" s="1"/>
      <c r="AMW269" s="1"/>
      <c r="AMX269" s="1"/>
      <c r="AMY269" s="1"/>
      <c r="AMZ269" s="1"/>
      <c r="ANA269" s="1"/>
      <c r="ANB269" s="1"/>
      <c r="ANC269" s="1"/>
      <c r="AND269" s="1"/>
      <c r="ANE269" s="1"/>
      <c r="ANF269" s="1"/>
      <c r="ANG269" s="1"/>
      <c r="ANH269" s="1"/>
      <c r="ANI269" s="1"/>
      <c r="ANJ269" s="1"/>
      <c r="ANK269" s="1"/>
      <c r="ANL269" s="1"/>
      <c r="ANM269" s="1"/>
      <c r="ANN269" s="1"/>
      <c r="ANO269" s="1"/>
      <c r="ANP269" s="1"/>
      <c r="ANQ269" s="1"/>
      <c r="ANR269" s="1"/>
      <c r="ANS269" s="1"/>
      <c r="ANT269" s="1"/>
      <c r="ANU269" s="1"/>
      <c r="ANV269" s="1"/>
      <c r="ANW269" s="1"/>
      <c r="ANX269" s="1"/>
      <c r="ANY269" s="1"/>
      <c r="ANZ269" s="1"/>
      <c r="AOA269" s="1"/>
      <c r="AOB269" s="1"/>
      <c r="AOC269" s="1"/>
      <c r="AOD269" s="1"/>
      <c r="AOE269" s="1"/>
      <c r="AOF269" s="1"/>
      <c r="AOG269" s="1"/>
      <c r="AOH269" s="1"/>
      <c r="AOI269" s="1"/>
      <c r="AOJ269" s="1"/>
      <c r="AOK269" s="1"/>
      <c r="AOL269" s="1"/>
      <c r="AOM269" s="1"/>
      <c r="AON269" s="1"/>
      <c r="AOO269" s="1"/>
      <c r="AOP269" s="1"/>
      <c r="AOQ269" s="1"/>
      <c r="AOR269" s="1"/>
      <c r="AOS269" s="1"/>
      <c r="AOT269" s="1"/>
      <c r="AOU269" s="1"/>
      <c r="AOV269" s="1"/>
      <c r="AOW269" s="1"/>
      <c r="AOX269" s="1"/>
      <c r="AOY269" s="1"/>
      <c r="AOZ269" s="1"/>
      <c r="APA269" s="1"/>
      <c r="APB269" s="1"/>
      <c r="APC269" s="1"/>
      <c r="APD269" s="1"/>
      <c r="APE269" s="1"/>
      <c r="APF269" s="1"/>
      <c r="APG269" s="1"/>
      <c r="APH269" s="1"/>
      <c r="API269" s="1"/>
      <c r="APJ269" s="1"/>
      <c r="APK269" s="1"/>
      <c r="APL269" s="1"/>
      <c r="APM269" s="1"/>
      <c r="APN269" s="1"/>
      <c r="APO269" s="1"/>
      <c r="APP269" s="1"/>
      <c r="APQ269" s="1"/>
      <c r="APR269" s="1"/>
      <c r="APS269" s="1"/>
      <c r="APT269" s="1"/>
      <c r="APU269" s="1"/>
      <c r="APV269" s="1"/>
      <c r="APW269" s="1"/>
      <c r="APX269" s="1"/>
      <c r="APY269" s="1"/>
      <c r="APZ269" s="1"/>
      <c r="AQA269" s="1"/>
      <c r="AQB269" s="1"/>
      <c r="AQC269" s="1"/>
      <c r="AQD269" s="1"/>
      <c r="AQE269" s="1"/>
      <c r="AQF269" s="1"/>
      <c r="AQG269" s="1"/>
      <c r="AQH269" s="1"/>
      <c r="AQI269" s="1"/>
      <c r="AQJ269" s="1"/>
      <c r="AQK269" s="1"/>
      <c r="AQL269" s="1"/>
      <c r="AQM269" s="1"/>
      <c r="AQN269" s="1"/>
      <c r="AQO269" s="1"/>
      <c r="AQP269" s="1"/>
      <c r="AQQ269" s="1"/>
      <c r="AQR269" s="1"/>
      <c r="AQS269" s="1"/>
      <c r="AQT269" s="1"/>
      <c r="AQU269" s="1"/>
      <c r="AQV269" s="1"/>
      <c r="AQW269" s="1"/>
      <c r="AQX269" s="1"/>
      <c r="AQY269" s="1"/>
      <c r="AQZ269" s="1"/>
      <c r="ARA269" s="1"/>
      <c r="ARB269" s="1"/>
      <c r="ARC269" s="1"/>
      <c r="ARD269" s="1"/>
      <c r="ARE269" s="1"/>
      <c r="ARF269" s="1"/>
      <c r="ARG269" s="1"/>
      <c r="ARH269" s="1"/>
      <c r="ARI269" s="1"/>
      <c r="ARJ269" s="1"/>
      <c r="ARK269" s="1"/>
      <c r="ARL269" s="1"/>
      <c r="ARM269" s="1"/>
      <c r="ARN269" s="1"/>
      <c r="ARO269" s="1"/>
      <c r="ARP269" s="1"/>
      <c r="ARQ269" s="1"/>
      <c r="ARR269" s="1"/>
      <c r="ARS269" s="1"/>
      <c r="ART269" s="1"/>
      <c r="ARU269" s="1"/>
      <c r="ARV269" s="1"/>
      <c r="ARW269" s="1"/>
      <c r="ARX269" s="1"/>
      <c r="ARY269" s="1"/>
      <c r="ARZ269" s="1"/>
      <c r="ASA269" s="1"/>
      <c r="ASB269" s="1"/>
      <c r="ASC269" s="1"/>
      <c r="ASD269" s="1"/>
      <c r="ASE269" s="1"/>
      <c r="ASF269" s="1"/>
      <c r="ASG269" s="1"/>
      <c r="ASH269" s="1"/>
      <c r="ASI269" s="1"/>
      <c r="ASJ269" s="1"/>
      <c r="ASK269" s="1"/>
      <c r="ASL269" s="1"/>
      <c r="ASM269" s="1"/>
      <c r="ASN269" s="1"/>
      <c r="ASO269" s="1"/>
      <c r="ASP269" s="1"/>
      <c r="ASQ269" s="1"/>
      <c r="ASR269" s="1"/>
      <c r="ASS269" s="1"/>
      <c r="AST269" s="1"/>
      <c r="ASU269" s="1"/>
      <c r="ASV269" s="1"/>
      <c r="ASW269" s="1"/>
      <c r="ASX269" s="1"/>
      <c r="ASY269" s="1"/>
      <c r="ASZ269" s="1"/>
      <c r="ATA269" s="1"/>
      <c r="ATB269" s="1"/>
      <c r="ATC269" s="1"/>
      <c r="ATD269" s="1"/>
      <c r="ATE269" s="1"/>
      <c r="ATF269" s="1"/>
      <c r="ATG269" s="1"/>
      <c r="ATH269" s="1"/>
      <c r="ATI269" s="1"/>
      <c r="ATJ269" s="1"/>
      <c r="ATK269" s="1"/>
      <c r="ATL269" s="1"/>
      <c r="ATM269" s="1"/>
      <c r="ATN269" s="1"/>
      <c r="ATO269" s="1"/>
      <c r="ATP269" s="1"/>
      <c r="ATQ269" s="1"/>
      <c r="ATR269" s="1"/>
      <c r="ATS269" s="1"/>
      <c r="ATT269" s="1"/>
      <c r="ATU269" s="1"/>
      <c r="ATV269" s="1"/>
      <c r="ATW269" s="1"/>
      <c r="ATX269" s="1"/>
      <c r="ATY269" s="1"/>
      <c r="ATZ269" s="1"/>
      <c r="AUA269" s="1"/>
      <c r="AUB269" s="1"/>
      <c r="AUC269" s="1"/>
      <c r="AUD269" s="1"/>
      <c r="AUE269" s="1"/>
      <c r="AUF269" s="1"/>
      <c r="AUG269" s="1"/>
      <c r="AUH269" s="1"/>
      <c r="AUI269" s="1"/>
      <c r="AUJ269" s="1"/>
      <c r="AUK269" s="1"/>
    </row>
    <row r="270" spans="1:1233" s="519" customFormat="1" ht="14.25">
      <c r="A270" s="53"/>
      <c r="B270" s="95" t="str">
        <f>IF('Client Info'!$D$145="Yes",'Client Info'!$D$61,"N/A")</f>
        <v>N/A</v>
      </c>
      <c r="C270" s="96" t="str">
        <f>IF(B270="ISO 9001",'Client Info'!$B145,"N/A")</f>
        <v>N/A</v>
      </c>
      <c r="D270" s="180"/>
      <c r="E270" s="843">
        <f>'Effective Employees'!F256</f>
        <v>0</v>
      </c>
      <c r="F270" s="831"/>
      <c r="G270" s="832">
        <f>CG$345</f>
        <v>0</v>
      </c>
      <c r="H270" s="832">
        <f ca="1">(1/3)*CG345*T270*V270*X270*Z270</f>
        <v>0</v>
      </c>
      <c r="I270" s="832">
        <f ca="1">(2/3)*CG345*T270*V270*X270*Z270</f>
        <v>0</v>
      </c>
      <c r="J270" s="832" t="e">
        <f ca="1">CG346*T270*V270*X270*Z270/$AA$10</f>
        <v>#N/A</v>
      </c>
      <c r="K270" s="832">
        <f>IF($K$19="",0,CG346*T270*V270*X270*Z270/$AA$10)</f>
        <v>0</v>
      </c>
      <c r="L270" s="832">
        <f>IF($L$19="",0,CG346*T270*V270*X270*Z270/$AA$10)</f>
        <v>0</v>
      </c>
      <c r="M270" s="833" t="e">
        <f ca="1">IF($M$19="",0,CG346*T270*V270*X270*Z270/$AA$10)</f>
        <v>#N/A</v>
      </c>
      <c r="N270" s="844" t="e">
        <f ca="1">CG346*T270*V270*X270*Z270/$AA$10</f>
        <v>#N/A</v>
      </c>
      <c r="O270" s="436">
        <f ca="1">CG347*T270*V270*X270*Z270</f>
        <v>0</v>
      </c>
      <c r="P270" s="53"/>
      <c r="Q270" s="53"/>
      <c r="R270" s="67"/>
      <c r="S270" s="702">
        <f>1</f>
        <v>1</v>
      </c>
      <c r="T270" s="702">
        <f t="shared" si="162"/>
        <v>1</v>
      </c>
      <c r="U270" s="703">
        <f ca="1">'Adjustment Factors'!AA593</f>
        <v>0</v>
      </c>
      <c r="V270" s="704">
        <f t="shared" ca="1" si="163"/>
        <v>1</v>
      </c>
      <c r="W270" s="705">
        <f>-'Client Info'!$C$55/100</f>
        <v>0</v>
      </c>
      <c r="X270" s="705">
        <f t="shared" si="164"/>
        <v>1</v>
      </c>
      <c r="Y270" s="705">
        <f>IF(Overview!$C$13="Yes",1,0)</f>
        <v>0</v>
      </c>
      <c r="Z270" s="705">
        <f>IF(Y270=1,IF('Integrated Reduction'!$C$29="",1,('Integrated Reduction'!$C$29/100+1)),1)</f>
        <v>1</v>
      </c>
      <c r="AA270" s="705">
        <f>IF(Sampling!F278="Yes",1,0)</f>
        <v>0</v>
      </c>
      <c r="AB270" s="705">
        <f>IF(Sampling!L278="Yes",1,0)</f>
        <v>0</v>
      </c>
      <c r="AC270" s="705">
        <f>IF(Sampling!G278="Yes",1,0)</f>
        <v>0</v>
      </c>
      <c r="AD270" s="705">
        <f>IF(Sampling!H278="Yes",1,0)</f>
        <v>0</v>
      </c>
      <c r="AE270" s="705">
        <f>IF(Sampling!I278="Yes",1,0)</f>
        <v>0</v>
      </c>
      <c r="AF270" s="705">
        <f>IF(Sampling!J278="Yes",1,0)</f>
        <v>0</v>
      </c>
      <c r="AG270" s="706">
        <f>IF(Sampling!K278="Yes",1,0)</f>
        <v>0</v>
      </c>
      <c r="AH270" s="790">
        <f t="shared" ca="1" si="155"/>
        <v>0</v>
      </c>
      <c r="AI270" s="790">
        <f t="shared" ca="1" si="150"/>
        <v>0</v>
      </c>
      <c r="AJ270" s="790" t="e">
        <f t="shared" ca="1" si="14"/>
        <v>#N/A</v>
      </c>
      <c r="AK270" s="790">
        <f t="shared" si="170"/>
        <v>0</v>
      </c>
      <c r="AL270" s="790">
        <f t="shared" si="171"/>
        <v>0</v>
      </c>
      <c r="AM270" s="790" t="e">
        <f t="shared" ca="1" si="172"/>
        <v>#N/A</v>
      </c>
      <c r="AN270" s="790" t="e">
        <f t="shared" ca="1" si="173"/>
        <v>#N/A</v>
      </c>
      <c r="AO270" s="790">
        <f t="shared" ca="1" si="156"/>
        <v>0</v>
      </c>
      <c r="AP270" s="790">
        <f t="shared" ca="1" si="157"/>
        <v>0</v>
      </c>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c r="ADD270" s="1"/>
      <c r="ADE270" s="1"/>
      <c r="ADF270" s="1"/>
      <c r="ADG270" s="1"/>
      <c r="ADH270" s="1"/>
      <c r="ADI270" s="1"/>
      <c r="ADJ270" s="1"/>
      <c r="ADK270" s="1"/>
      <c r="ADL270" s="1"/>
      <c r="ADM270" s="1"/>
      <c r="ADN270" s="1"/>
      <c r="ADO270" s="1"/>
      <c r="ADP270" s="1"/>
      <c r="ADQ270" s="1"/>
      <c r="ADR270" s="1"/>
      <c r="ADS270" s="1"/>
      <c r="ADT270" s="1"/>
      <c r="ADU270" s="1"/>
      <c r="ADV270" s="1"/>
      <c r="ADW270" s="1"/>
      <c r="ADX270" s="1"/>
      <c r="ADY270" s="1"/>
      <c r="ADZ270" s="1"/>
      <c r="AEA270" s="1"/>
      <c r="AEB270" s="1"/>
      <c r="AEC270" s="1"/>
      <c r="AED270" s="1"/>
      <c r="AEE270" s="1"/>
      <c r="AEF270" s="1"/>
      <c r="AEG270" s="1"/>
      <c r="AEH270" s="1"/>
      <c r="AEI270" s="1"/>
      <c r="AEJ270" s="1"/>
      <c r="AEK270" s="1"/>
      <c r="AEL270" s="1"/>
      <c r="AEM270" s="1"/>
      <c r="AEN270" s="1"/>
      <c r="AEO270" s="1"/>
      <c r="AEP270" s="1"/>
      <c r="AEQ270" s="1"/>
      <c r="AER270" s="1"/>
      <c r="AES270" s="1"/>
      <c r="AET270" s="1"/>
      <c r="AEU270" s="1"/>
      <c r="AEV270" s="1"/>
      <c r="AEW270" s="1"/>
      <c r="AEX270" s="1"/>
      <c r="AEY270" s="1"/>
      <c r="AEZ270" s="1"/>
      <c r="AFA270" s="1"/>
      <c r="AFB270" s="1"/>
      <c r="AFC270" s="1"/>
      <c r="AFD270" s="1"/>
      <c r="AFE270" s="1"/>
      <c r="AFF270" s="1"/>
      <c r="AFG270" s="1"/>
      <c r="AFH270" s="1"/>
      <c r="AFI270" s="1"/>
      <c r="AFJ270" s="1"/>
      <c r="AFK270" s="1"/>
      <c r="AFL270" s="1"/>
      <c r="AFM270" s="1"/>
      <c r="AFN270" s="1"/>
      <c r="AFO270" s="1"/>
      <c r="AFP270" s="1"/>
      <c r="AFQ270" s="1"/>
      <c r="AFR270" s="1"/>
      <c r="AFS270" s="1"/>
      <c r="AFT270" s="1"/>
      <c r="AFU270" s="1"/>
      <c r="AFV270" s="1"/>
      <c r="AFW270" s="1"/>
      <c r="AFX270" s="1"/>
      <c r="AFY270" s="1"/>
      <c r="AFZ270" s="1"/>
      <c r="AGA270" s="1"/>
      <c r="AGB270" s="1"/>
      <c r="AGC270" s="1"/>
      <c r="AGD270" s="1"/>
      <c r="AGE270" s="1"/>
      <c r="AGF270" s="1"/>
      <c r="AGG270" s="1"/>
      <c r="AGH270" s="1"/>
      <c r="AGI270" s="1"/>
      <c r="AGJ270" s="1"/>
      <c r="AGK270" s="1"/>
      <c r="AGL270" s="1"/>
      <c r="AGM270" s="1"/>
      <c r="AGN270" s="1"/>
      <c r="AGO270" s="1"/>
      <c r="AGP270" s="1"/>
      <c r="AGQ270" s="1"/>
      <c r="AGR270" s="1"/>
      <c r="AGS270" s="1"/>
      <c r="AGT270" s="1"/>
      <c r="AGU270" s="1"/>
      <c r="AGV270" s="1"/>
      <c r="AGW270" s="1"/>
      <c r="AGX270" s="1"/>
      <c r="AGY270" s="1"/>
      <c r="AGZ270" s="1"/>
      <c r="AHA270" s="1"/>
      <c r="AHB270" s="1"/>
      <c r="AHC270" s="1"/>
      <c r="AHD270" s="1"/>
      <c r="AHE270" s="1"/>
      <c r="AHF270" s="1"/>
      <c r="AHG270" s="1"/>
      <c r="AHH270" s="1"/>
      <c r="AHI270" s="1"/>
      <c r="AHJ270" s="1"/>
      <c r="AHK270" s="1"/>
      <c r="AHL270" s="1"/>
      <c r="AHM270" s="1"/>
      <c r="AHN270" s="1"/>
      <c r="AHO270" s="1"/>
      <c r="AHP270" s="1"/>
      <c r="AHQ270" s="1"/>
      <c r="AHR270" s="1"/>
      <c r="AHS270" s="1"/>
      <c r="AHT270" s="1"/>
      <c r="AHU270" s="1"/>
      <c r="AHV270" s="1"/>
      <c r="AHW270" s="1"/>
      <c r="AHX270" s="1"/>
      <c r="AHY270" s="1"/>
      <c r="AHZ270" s="1"/>
      <c r="AIA270" s="1"/>
      <c r="AIB270" s="1"/>
      <c r="AIC270" s="1"/>
      <c r="AID270" s="1"/>
      <c r="AIE270" s="1"/>
      <c r="AIF270" s="1"/>
      <c r="AIG270" s="1"/>
      <c r="AIH270" s="1"/>
      <c r="AII270" s="1"/>
      <c r="AIJ270" s="1"/>
      <c r="AIK270" s="1"/>
      <c r="AIL270" s="1"/>
      <c r="AIM270" s="1"/>
      <c r="AIN270" s="1"/>
      <c r="AIO270" s="1"/>
      <c r="AIP270" s="1"/>
      <c r="AIQ270" s="1"/>
      <c r="AIR270" s="1"/>
      <c r="AIS270" s="1"/>
      <c r="AIT270" s="1"/>
      <c r="AIU270" s="1"/>
      <c r="AIV270" s="1"/>
      <c r="AIW270" s="1"/>
      <c r="AIX270" s="1"/>
      <c r="AIY270" s="1"/>
      <c r="AIZ270" s="1"/>
      <c r="AJA270" s="1"/>
      <c r="AJB270" s="1"/>
      <c r="AJC270" s="1"/>
      <c r="AJD270" s="1"/>
      <c r="AJE270" s="1"/>
      <c r="AJF270" s="1"/>
      <c r="AJG270" s="1"/>
      <c r="AJH270" s="1"/>
      <c r="AJI270" s="1"/>
      <c r="AJJ270" s="1"/>
      <c r="AJK270" s="1"/>
      <c r="AJL270" s="1"/>
      <c r="AJM270" s="1"/>
      <c r="AJN270" s="1"/>
      <c r="AJO270" s="1"/>
      <c r="AJP270" s="1"/>
      <c r="AJQ270" s="1"/>
      <c r="AJR270" s="1"/>
      <c r="AJS270" s="1"/>
      <c r="AJT270" s="1"/>
      <c r="AJU270" s="1"/>
      <c r="AJV270" s="1"/>
      <c r="AJW270" s="1"/>
      <c r="AJX270" s="1"/>
      <c r="AJY270" s="1"/>
      <c r="AJZ270" s="1"/>
      <c r="AKA270" s="1"/>
      <c r="AKB270" s="1"/>
      <c r="AKC270" s="1"/>
      <c r="AKD270" s="1"/>
      <c r="AKE270" s="1"/>
      <c r="AKF270" s="1"/>
      <c r="AKG270" s="1"/>
      <c r="AKH270" s="1"/>
      <c r="AKI270" s="1"/>
      <c r="AKJ270" s="1"/>
      <c r="AKK270" s="1"/>
      <c r="AKL270" s="1"/>
      <c r="AKM270" s="1"/>
      <c r="AKN270" s="1"/>
      <c r="AKO270" s="1"/>
      <c r="AKP270" s="1"/>
      <c r="AKQ270" s="1"/>
      <c r="AKR270" s="1"/>
      <c r="AKS270" s="1"/>
      <c r="AKT270" s="1"/>
      <c r="AKU270" s="1"/>
      <c r="AKV270" s="1"/>
      <c r="AKW270" s="1"/>
      <c r="AKX270" s="1"/>
      <c r="AKY270" s="1"/>
      <c r="AKZ270" s="1"/>
      <c r="ALA270" s="1"/>
      <c r="ALB270" s="1"/>
      <c r="ALC270" s="1"/>
      <c r="ALD270" s="1"/>
      <c r="ALE270" s="1"/>
      <c r="ALF270" s="1"/>
      <c r="ALG270" s="1"/>
      <c r="ALH270" s="1"/>
      <c r="ALI270" s="1"/>
      <c r="ALJ270" s="1"/>
      <c r="ALK270" s="1"/>
      <c r="ALL270" s="1"/>
      <c r="ALM270" s="1"/>
      <c r="ALN270" s="1"/>
      <c r="ALO270" s="1"/>
      <c r="ALP270" s="1"/>
      <c r="ALQ270" s="1"/>
      <c r="ALR270" s="1"/>
      <c r="ALS270" s="1"/>
      <c r="ALT270" s="1"/>
      <c r="ALU270" s="1"/>
      <c r="ALV270" s="1"/>
      <c r="ALW270" s="1"/>
      <c r="ALX270" s="1"/>
      <c r="ALY270" s="1"/>
      <c r="ALZ270" s="1"/>
      <c r="AMA270" s="1"/>
      <c r="AMB270" s="1"/>
      <c r="AMC270" s="1"/>
      <c r="AMD270" s="1"/>
      <c r="AME270" s="1"/>
      <c r="AMF270" s="1"/>
      <c r="AMG270" s="1"/>
      <c r="AMH270" s="1"/>
      <c r="AMI270" s="1"/>
      <c r="AMJ270" s="1"/>
      <c r="AMK270" s="1"/>
      <c r="AML270" s="1"/>
      <c r="AMM270" s="1"/>
      <c r="AMN270" s="1"/>
      <c r="AMO270" s="1"/>
      <c r="AMP270" s="1"/>
      <c r="AMQ270" s="1"/>
      <c r="AMR270" s="1"/>
      <c r="AMS270" s="1"/>
      <c r="AMT270" s="1"/>
      <c r="AMU270" s="1"/>
      <c r="AMV270" s="1"/>
      <c r="AMW270" s="1"/>
      <c r="AMX270" s="1"/>
      <c r="AMY270" s="1"/>
      <c r="AMZ270" s="1"/>
      <c r="ANA270" s="1"/>
      <c r="ANB270" s="1"/>
      <c r="ANC270" s="1"/>
      <c r="AND270" s="1"/>
      <c r="ANE270" s="1"/>
      <c r="ANF270" s="1"/>
      <c r="ANG270" s="1"/>
      <c r="ANH270" s="1"/>
      <c r="ANI270" s="1"/>
      <c r="ANJ270" s="1"/>
      <c r="ANK270" s="1"/>
      <c r="ANL270" s="1"/>
      <c r="ANM270" s="1"/>
      <c r="ANN270" s="1"/>
      <c r="ANO270" s="1"/>
      <c r="ANP270" s="1"/>
      <c r="ANQ270" s="1"/>
      <c r="ANR270" s="1"/>
      <c r="ANS270" s="1"/>
      <c r="ANT270" s="1"/>
      <c r="ANU270" s="1"/>
      <c r="ANV270" s="1"/>
      <c r="ANW270" s="1"/>
      <c r="ANX270" s="1"/>
      <c r="ANY270" s="1"/>
      <c r="ANZ270" s="1"/>
      <c r="AOA270" s="1"/>
      <c r="AOB270" s="1"/>
      <c r="AOC270" s="1"/>
      <c r="AOD270" s="1"/>
      <c r="AOE270" s="1"/>
      <c r="AOF270" s="1"/>
      <c r="AOG270" s="1"/>
      <c r="AOH270" s="1"/>
      <c r="AOI270" s="1"/>
      <c r="AOJ270" s="1"/>
      <c r="AOK270" s="1"/>
      <c r="AOL270" s="1"/>
      <c r="AOM270" s="1"/>
      <c r="AON270" s="1"/>
      <c r="AOO270" s="1"/>
      <c r="AOP270" s="1"/>
      <c r="AOQ270" s="1"/>
      <c r="AOR270" s="1"/>
      <c r="AOS270" s="1"/>
      <c r="AOT270" s="1"/>
      <c r="AOU270" s="1"/>
      <c r="AOV270" s="1"/>
      <c r="AOW270" s="1"/>
      <c r="AOX270" s="1"/>
      <c r="AOY270" s="1"/>
      <c r="AOZ270" s="1"/>
      <c r="APA270" s="1"/>
      <c r="APB270" s="1"/>
      <c r="APC270" s="1"/>
      <c r="APD270" s="1"/>
      <c r="APE270" s="1"/>
      <c r="APF270" s="1"/>
      <c r="APG270" s="1"/>
      <c r="APH270" s="1"/>
      <c r="API270" s="1"/>
      <c r="APJ270" s="1"/>
      <c r="APK270" s="1"/>
      <c r="APL270" s="1"/>
      <c r="APM270" s="1"/>
      <c r="APN270" s="1"/>
      <c r="APO270" s="1"/>
      <c r="APP270" s="1"/>
      <c r="APQ270" s="1"/>
      <c r="APR270" s="1"/>
      <c r="APS270" s="1"/>
      <c r="APT270" s="1"/>
      <c r="APU270" s="1"/>
      <c r="APV270" s="1"/>
      <c r="APW270" s="1"/>
      <c r="APX270" s="1"/>
      <c r="APY270" s="1"/>
      <c r="APZ270" s="1"/>
      <c r="AQA270" s="1"/>
      <c r="AQB270" s="1"/>
      <c r="AQC270" s="1"/>
      <c r="AQD270" s="1"/>
      <c r="AQE270" s="1"/>
      <c r="AQF270" s="1"/>
      <c r="AQG270" s="1"/>
      <c r="AQH270" s="1"/>
      <c r="AQI270" s="1"/>
      <c r="AQJ270" s="1"/>
      <c r="AQK270" s="1"/>
      <c r="AQL270" s="1"/>
      <c r="AQM270" s="1"/>
      <c r="AQN270" s="1"/>
      <c r="AQO270" s="1"/>
      <c r="AQP270" s="1"/>
      <c r="AQQ270" s="1"/>
      <c r="AQR270" s="1"/>
      <c r="AQS270" s="1"/>
      <c r="AQT270" s="1"/>
      <c r="AQU270" s="1"/>
      <c r="AQV270" s="1"/>
      <c r="AQW270" s="1"/>
      <c r="AQX270" s="1"/>
      <c r="AQY270" s="1"/>
      <c r="AQZ270" s="1"/>
      <c r="ARA270" s="1"/>
      <c r="ARB270" s="1"/>
      <c r="ARC270" s="1"/>
      <c r="ARD270" s="1"/>
      <c r="ARE270" s="1"/>
      <c r="ARF270" s="1"/>
      <c r="ARG270" s="1"/>
      <c r="ARH270" s="1"/>
      <c r="ARI270" s="1"/>
      <c r="ARJ270" s="1"/>
      <c r="ARK270" s="1"/>
      <c r="ARL270" s="1"/>
      <c r="ARM270" s="1"/>
      <c r="ARN270" s="1"/>
      <c r="ARO270" s="1"/>
      <c r="ARP270" s="1"/>
      <c r="ARQ270" s="1"/>
      <c r="ARR270" s="1"/>
      <c r="ARS270" s="1"/>
      <c r="ART270" s="1"/>
      <c r="ARU270" s="1"/>
      <c r="ARV270" s="1"/>
      <c r="ARW270" s="1"/>
      <c r="ARX270" s="1"/>
      <c r="ARY270" s="1"/>
      <c r="ARZ270" s="1"/>
      <c r="ASA270" s="1"/>
      <c r="ASB270" s="1"/>
      <c r="ASC270" s="1"/>
      <c r="ASD270" s="1"/>
      <c r="ASE270" s="1"/>
      <c r="ASF270" s="1"/>
      <c r="ASG270" s="1"/>
      <c r="ASH270" s="1"/>
      <c r="ASI270" s="1"/>
      <c r="ASJ270" s="1"/>
      <c r="ASK270" s="1"/>
      <c r="ASL270" s="1"/>
      <c r="ASM270" s="1"/>
      <c r="ASN270" s="1"/>
      <c r="ASO270" s="1"/>
      <c r="ASP270" s="1"/>
      <c r="ASQ270" s="1"/>
      <c r="ASR270" s="1"/>
      <c r="ASS270" s="1"/>
      <c r="AST270" s="1"/>
      <c r="ASU270" s="1"/>
      <c r="ASV270" s="1"/>
      <c r="ASW270" s="1"/>
      <c r="ASX270" s="1"/>
      <c r="ASY270" s="1"/>
      <c r="ASZ270" s="1"/>
      <c r="ATA270" s="1"/>
      <c r="ATB270" s="1"/>
      <c r="ATC270" s="1"/>
      <c r="ATD270" s="1"/>
      <c r="ATE270" s="1"/>
      <c r="ATF270" s="1"/>
      <c r="ATG270" s="1"/>
      <c r="ATH270" s="1"/>
      <c r="ATI270" s="1"/>
      <c r="ATJ270" s="1"/>
      <c r="ATK270" s="1"/>
      <c r="ATL270" s="1"/>
      <c r="ATM270" s="1"/>
      <c r="ATN270" s="1"/>
      <c r="ATO270" s="1"/>
      <c r="ATP270" s="1"/>
      <c r="ATQ270" s="1"/>
      <c r="ATR270" s="1"/>
      <c r="ATS270" s="1"/>
      <c r="ATT270" s="1"/>
      <c r="ATU270" s="1"/>
      <c r="ATV270" s="1"/>
      <c r="ATW270" s="1"/>
      <c r="ATX270" s="1"/>
      <c r="ATY270" s="1"/>
      <c r="ATZ270" s="1"/>
      <c r="AUA270" s="1"/>
      <c r="AUB270" s="1"/>
      <c r="AUC270" s="1"/>
      <c r="AUD270" s="1"/>
      <c r="AUE270" s="1"/>
      <c r="AUF270" s="1"/>
      <c r="AUG270" s="1"/>
      <c r="AUH270" s="1"/>
      <c r="AUI270" s="1"/>
      <c r="AUJ270" s="1"/>
      <c r="AUK270" s="1"/>
    </row>
    <row r="271" spans="1:1233" s="519" customFormat="1" ht="14.25">
      <c r="A271" s="53"/>
      <c r="B271" s="97" t="str">
        <f>IF('Client Info'!$E$145="Yes",'Client Info'!$E$61,"N/A")</f>
        <v>N/A</v>
      </c>
      <c r="C271" s="62" t="str">
        <f>IF(B271="ISO 14001",'Client Info'!$B145,"N/A")</f>
        <v>N/A</v>
      </c>
      <c r="D271" s="181"/>
      <c r="E271" s="834">
        <f>'Effective Employees'!F257</f>
        <v>0</v>
      </c>
      <c r="F271" s="831"/>
      <c r="G271" s="835">
        <f>CG$363</f>
        <v>0</v>
      </c>
      <c r="H271" s="835">
        <f ca="1">(1/3)*CG363*T271*V271*X271*Z271</f>
        <v>0</v>
      </c>
      <c r="I271" s="835">
        <f ca="1">(2/3)*CG363*T271*V271*X271*Z271</f>
        <v>0</v>
      </c>
      <c r="J271" s="835" t="e">
        <f ca="1">CG364*T271*V271*X271*Z271/$AA$10</f>
        <v>#N/A</v>
      </c>
      <c r="K271" s="835">
        <f>IF($K$19="",0,CG364*T271*V271*X271*Z271/$AA$10)</f>
        <v>0</v>
      </c>
      <c r="L271" s="835">
        <f>IF($L$19="",0,CG364*T271*V271*X271*Z271/$AA$10)</f>
        <v>0</v>
      </c>
      <c r="M271" s="836" t="e">
        <f ca="1">IF($M$19="",0,CG364*T271*V271*X271*Z271/$AA$10)</f>
        <v>#N/A</v>
      </c>
      <c r="N271" s="837" t="e">
        <f ca="1">CG364*T271*V271*X271*Z271/$AA$10</f>
        <v>#N/A</v>
      </c>
      <c r="O271" s="838">
        <f ca="1">CG365*T271*V271*X271*Z271</f>
        <v>0</v>
      </c>
      <c r="P271" s="53"/>
      <c r="Q271" s="53"/>
      <c r="R271" s="67"/>
      <c r="S271" s="386">
        <f>1</f>
        <v>1</v>
      </c>
      <c r="T271" s="386">
        <f t="shared" si="162"/>
        <v>1</v>
      </c>
      <c r="U271" s="707">
        <f ca="1">'Adjustment Factors'!AP593</f>
        <v>0</v>
      </c>
      <c r="V271" s="208">
        <f t="shared" ca="1" si="163"/>
        <v>1</v>
      </c>
      <c r="W271" s="67">
        <f>-'Client Info'!$C$55/100</f>
        <v>0</v>
      </c>
      <c r="X271" s="67">
        <f t="shared" si="164"/>
        <v>1</v>
      </c>
      <c r="Y271" s="67">
        <f>IF(Overview!$C$14="Yes",1,0)</f>
        <v>0</v>
      </c>
      <c r="Z271" s="67">
        <f>IF(Y271=1,IF('Integrated Reduction'!$C$29="",1,('Integrated Reduction'!$C$29/100+1)),1)</f>
        <v>1</v>
      </c>
      <c r="AA271" s="67">
        <f>IF(Sampling!F279="Yes",1,0)</f>
        <v>0</v>
      </c>
      <c r="AB271" s="67">
        <f>IF(Sampling!L279="Yes",1,0)</f>
        <v>0</v>
      </c>
      <c r="AC271" s="67">
        <f>IF(Sampling!G279="Yes",1,0)</f>
        <v>0</v>
      </c>
      <c r="AD271" s="67">
        <f>IF(Sampling!H279="Yes",1,0)</f>
        <v>0</v>
      </c>
      <c r="AE271" s="67">
        <f>IF(Sampling!I279="Yes",1,0)</f>
        <v>0</v>
      </c>
      <c r="AF271" s="67">
        <f>IF(Sampling!J279="Yes",1,0)</f>
        <v>0</v>
      </c>
      <c r="AG271" s="708">
        <f>IF(Sampling!K279="Yes",1,0)</f>
        <v>0</v>
      </c>
      <c r="AH271" s="791">
        <f t="shared" ca="1" si="155"/>
        <v>0</v>
      </c>
      <c r="AI271" s="791">
        <f t="shared" ca="1" si="150"/>
        <v>0</v>
      </c>
      <c r="AJ271" s="791" t="e">
        <f t="shared" ca="1" si="14"/>
        <v>#N/A</v>
      </c>
      <c r="AK271" s="791">
        <f t="shared" si="170"/>
        <v>0</v>
      </c>
      <c r="AL271" s="791">
        <f t="shared" si="171"/>
        <v>0</v>
      </c>
      <c r="AM271" s="791" t="e">
        <f t="shared" ca="1" si="172"/>
        <v>#N/A</v>
      </c>
      <c r="AN271" s="791" t="e">
        <f t="shared" ca="1" si="173"/>
        <v>#N/A</v>
      </c>
      <c r="AO271" s="791">
        <f t="shared" ca="1" si="156"/>
        <v>0</v>
      </c>
      <c r="AP271" s="791">
        <f t="shared" ca="1" si="157"/>
        <v>0</v>
      </c>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c r="ADD271" s="1"/>
      <c r="ADE271" s="1"/>
      <c r="ADF271" s="1"/>
      <c r="ADG271" s="1"/>
      <c r="ADH271" s="1"/>
      <c r="ADI271" s="1"/>
      <c r="ADJ271" s="1"/>
      <c r="ADK271" s="1"/>
      <c r="ADL271" s="1"/>
      <c r="ADM271" s="1"/>
      <c r="ADN271" s="1"/>
      <c r="ADO271" s="1"/>
      <c r="ADP271" s="1"/>
      <c r="ADQ271" s="1"/>
      <c r="ADR271" s="1"/>
      <c r="ADS271" s="1"/>
      <c r="ADT271" s="1"/>
      <c r="ADU271" s="1"/>
      <c r="ADV271" s="1"/>
      <c r="ADW271" s="1"/>
      <c r="ADX271" s="1"/>
      <c r="ADY271" s="1"/>
      <c r="ADZ271" s="1"/>
      <c r="AEA271" s="1"/>
      <c r="AEB271" s="1"/>
      <c r="AEC271" s="1"/>
      <c r="AED271" s="1"/>
      <c r="AEE271" s="1"/>
      <c r="AEF271" s="1"/>
      <c r="AEG271" s="1"/>
      <c r="AEH271" s="1"/>
      <c r="AEI271" s="1"/>
      <c r="AEJ271" s="1"/>
      <c r="AEK271" s="1"/>
      <c r="AEL271" s="1"/>
      <c r="AEM271" s="1"/>
      <c r="AEN271" s="1"/>
      <c r="AEO271" s="1"/>
      <c r="AEP271" s="1"/>
      <c r="AEQ271" s="1"/>
      <c r="AER271" s="1"/>
      <c r="AES271" s="1"/>
      <c r="AET271" s="1"/>
      <c r="AEU271" s="1"/>
      <c r="AEV271" s="1"/>
      <c r="AEW271" s="1"/>
      <c r="AEX271" s="1"/>
      <c r="AEY271" s="1"/>
      <c r="AEZ271" s="1"/>
      <c r="AFA271" s="1"/>
      <c r="AFB271" s="1"/>
      <c r="AFC271" s="1"/>
      <c r="AFD271" s="1"/>
      <c r="AFE271" s="1"/>
      <c r="AFF271" s="1"/>
      <c r="AFG271" s="1"/>
      <c r="AFH271" s="1"/>
      <c r="AFI271" s="1"/>
      <c r="AFJ271" s="1"/>
      <c r="AFK271" s="1"/>
      <c r="AFL271" s="1"/>
      <c r="AFM271" s="1"/>
      <c r="AFN271" s="1"/>
      <c r="AFO271" s="1"/>
      <c r="AFP271" s="1"/>
      <c r="AFQ271" s="1"/>
      <c r="AFR271" s="1"/>
      <c r="AFS271" s="1"/>
      <c r="AFT271" s="1"/>
      <c r="AFU271" s="1"/>
      <c r="AFV271" s="1"/>
      <c r="AFW271" s="1"/>
      <c r="AFX271" s="1"/>
      <c r="AFY271" s="1"/>
      <c r="AFZ271" s="1"/>
      <c r="AGA271" s="1"/>
      <c r="AGB271" s="1"/>
      <c r="AGC271" s="1"/>
      <c r="AGD271" s="1"/>
      <c r="AGE271" s="1"/>
      <c r="AGF271" s="1"/>
      <c r="AGG271" s="1"/>
      <c r="AGH271" s="1"/>
      <c r="AGI271" s="1"/>
      <c r="AGJ271" s="1"/>
      <c r="AGK271" s="1"/>
      <c r="AGL271" s="1"/>
      <c r="AGM271" s="1"/>
      <c r="AGN271" s="1"/>
      <c r="AGO271" s="1"/>
      <c r="AGP271" s="1"/>
      <c r="AGQ271" s="1"/>
      <c r="AGR271" s="1"/>
      <c r="AGS271" s="1"/>
      <c r="AGT271" s="1"/>
      <c r="AGU271" s="1"/>
      <c r="AGV271" s="1"/>
      <c r="AGW271" s="1"/>
      <c r="AGX271" s="1"/>
      <c r="AGY271" s="1"/>
      <c r="AGZ271" s="1"/>
      <c r="AHA271" s="1"/>
      <c r="AHB271" s="1"/>
      <c r="AHC271" s="1"/>
      <c r="AHD271" s="1"/>
      <c r="AHE271" s="1"/>
      <c r="AHF271" s="1"/>
      <c r="AHG271" s="1"/>
      <c r="AHH271" s="1"/>
      <c r="AHI271" s="1"/>
      <c r="AHJ271" s="1"/>
      <c r="AHK271" s="1"/>
      <c r="AHL271" s="1"/>
      <c r="AHM271" s="1"/>
      <c r="AHN271" s="1"/>
      <c r="AHO271" s="1"/>
      <c r="AHP271" s="1"/>
      <c r="AHQ271" s="1"/>
      <c r="AHR271" s="1"/>
      <c r="AHS271" s="1"/>
      <c r="AHT271" s="1"/>
      <c r="AHU271" s="1"/>
      <c r="AHV271" s="1"/>
      <c r="AHW271" s="1"/>
      <c r="AHX271" s="1"/>
      <c r="AHY271" s="1"/>
      <c r="AHZ271" s="1"/>
      <c r="AIA271" s="1"/>
      <c r="AIB271" s="1"/>
      <c r="AIC271" s="1"/>
      <c r="AID271" s="1"/>
      <c r="AIE271" s="1"/>
      <c r="AIF271" s="1"/>
      <c r="AIG271" s="1"/>
      <c r="AIH271" s="1"/>
      <c r="AII271" s="1"/>
      <c r="AIJ271" s="1"/>
      <c r="AIK271" s="1"/>
      <c r="AIL271" s="1"/>
      <c r="AIM271" s="1"/>
      <c r="AIN271" s="1"/>
      <c r="AIO271" s="1"/>
      <c r="AIP271" s="1"/>
      <c r="AIQ271" s="1"/>
      <c r="AIR271" s="1"/>
      <c r="AIS271" s="1"/>
      <c r="AIT271" s="1"/>
      <c r="AIU271" s="1"/>
      <c r="AIV271" s="1"/>
      <c r="AIW271" s="1"/>
      <c r="AIX271" s="1"/>
      <c r="AIY271" s="1"/>
      <c r="AIZ271" s="1"/>
      <c r="AJA271" s="1"/>
      <c r="AJB271" s="1"/>
      <c r="AJC271" s="1"/>
      <c r="AJD271" s="1"/>
      <c r="AJE271" s="1"/>
      <c r="AJF271" s="1"/>
      <c r="AJG271" s="1"/>
      <c r="AJH271" s="1"/>
      <c r="AJI271" s="1"/>
      <c r="AJJ271" s="1"/>
      <c r="AJK271" s="1"/>
      <c r="AJL271" s="1"/>
      <c r="AJM271" s="1"/>
      <c r="AJN271" s="1"/>
      <c r="AJO271" s="1"/>
      <c r="AJP271" s="1"/>
      <c r="AJQ271" s="1"/>
      <c r="AJR271" s="1"/>
      <c r="AJS271" s="1"/>
      <c r="AJT271" s="1"/>
      <c r="AJU271" s="1"/>
      <c r="AJV271" s="1"/>
      <c r="AJW271" s="1"/>
      <c r="AJX271" s="1"/>
      <c r="AJY271" s="1"/>
      <c r="AJZ271" s="1"/>
      <c r="AKA271" s="1"/>
      <c r="AKB271" s="1"/>
      <c r="AKC271" s="1"/>
      <c r="AKD271" s="1"/>
      <c r="AKE271" s="1"/>
      <c r="AKF271" s="1"/>
      <c r="AKG271" s="1"/>
      <c r="AKH271" s="1"/>
      <c r="AKI271" s="1"/>
      <c r="AKJ271" s="1"/>
      <c r="AKK271" s="1"/>
      <c r="AKL271" s="1"/>
      <c r="AKM271" s="1"/>
      <c r="AKN271" s="1"/>
      <c r="AKO271" s="1"/>
      <c r="AKP271" s="1"/>
      <c r="AKQ271" s="1"/>
      <c r="AKR271" s="1"/>
      <c r="AKS271" s="1"/>
      <c r="AKT271" s="1"/>
      <c r="AKU271" s="1"/>
      <c r="AKV271" s="1"/>
      <c r="AKW271" s="1"/>
      <c r="AKX271" s="1"/>
      <c r="AKY271" s="1"/>
      <c r="AKZ271" s="1"/>
      <c r="ALA271" s="1"/>
      <c r="ALB271" s="1"/>
      <c r="ALC271" s="1"/>
      <c r="ALD271" s="1"/>
      <c r="ALE271" s="1"/>
      <c r="ALF271" s="1"/>
      <c r="ALG271" s="1"/>
      <c r="ALH271" s="1"/>
      <c r="ALI271" s="1"/>
      <c r="ALJ271" s="1"/>
      <c r="ALK271" s="1"/>
      <c r="ALL271" s="1"/>
      <c r="ALM271" s="1"/>
      <c r="ALN271" s="1"/>
      <c r="ALO271" s="1"/>
      <c r="ALP271" s="1"/>
      <c r="ALQ271" s="1"/>
      <c r="ALR271" s="1"/>
      <c r="ALS271" s="1"/>
      <c r="ALT271" s="1"/>
      <c r="ALU271" s="1"/>
      <c r="ALV271" s="1"/>
      <c r="ALW271" s="1"/>
      <c r="ALX271" s="1"/>
      <c r="ALY271" s="1"/>
      <c r="ALZ271" s="1"/>
      <c r="AMA271" s="1"/>
      <c r="AMB271" s="1"/>
      <c r="AMC271" s="1"/>
      <c r="AMD271" s="1"/>
      <c r="AME271" s="1"/>
      <c r="AMF271" s="1"/>
      <c r="AMG271" s="1"/>
      <c r="AMH271" s="1"/>
      <c r="AMI271" s="1"/>
      <c r="AMJ271" s="1"/>
      <c r="AMK271" s="1"/>
      <c r="AML271" s="1"/>
      <c r="AMM271" s="1"/>
      <c r="AMN271" s="1"/>
      <c r="AMO271" s="1"/>
      <c r="AMP271" s="1"/>
      <c r="AMQ271" s="1"/>
      <c r="AMR271" s="1"/>
      <c r="AMS271" s="1"/>
      <c r="AMT271" s="1"/>
      <c r="AMU271" s="1"/>
      <c r="AMV271" s="1"/>
      <c r="AMW271" s="1"/>
      <c r="AMX271" s="1"/>
      <c r="AMY271" s="1"/>
      <c r="AMZ271" s="1"/>
      <c r="ANA271" s="1"/>
      <c r="ANB271" s="1"/>
      <c r="ANC271" s="1"/>
      <c r="AND271" s="1"/>
      <c r="ANE271" s="1"/>
      <c r="ANF271" s="1"/>
      <c r="ANG271" s="1"/>
      <c r="ANH271" s="1"/>
      <c r="ANI271" s="1"/>
      <c r="ANJ271" s="1"/>
      <c r="ANK271" s="1"/>
      <c r="ANL271" s="1"/>
      <c r="ANM271" s="1"/>
      <c r="ANN271" s="1"/>
      <c r="ANO271" s="1"/>
      <c r="ANP271" s="1"/>
      <c r="ANQ271" s="1"/>
      <c r="ANR271" s="1"/>
      <c r="ANS271" s="1"/>
      <c r="ANT271" s="1"/>
      <c r="ANU271" s="1"/>
      <c r="ANV271" s="1"/>
      <c r="ANW271" s="1"/>
      <c r="ANX271" s="1"/>
      <c r="ANY271" s="1"/>
      <c r="ANZ271" s="1"/>
      <c r="AOA271" s="1"/>
      <c r="AOB271" s="1"/>
      <c r="AOC271" s="1"/>
      <c r="AOD271" s="1"/>
      <c r="AOE271" s="1"/>
      <c r="AOF271" s="1"/>
      <c r="AOG271" s="1"/>
      <c r="AOH271" s="1"/>
      <c r="AOI271" s="1"/>
      <c r="AOJ271" s="1"/>
      <c r="AOK271" s="1"/>
      <c r="AOL271" s="1"/>
      <c r="AOM271" s="1"/>
      <c r="AON271" s="1"/>
      <c r="AOO271" s="1"/>
      <c r="AOP271" s="1"/>
      <c r="AOQ271" s="1"/>
      <c r="AOR271" s="1"/>
      <c r="AOS271" s="1"/>
      <c r="AOT271" s="1"/>
      <c r="AOU271" s="1"/>
      <c r="AOV271" s="1"/>
      <c r="AOW271" s="1"/>
      <c r="AOX271" s="1"/>
      <c r="AOY271" s="1"/>
      <c r="AOZ271" s="1"/>
      <c r="APA271" s="1"/>
      <c r="APB271" s="1"/>
      <c r="APC271" s="1"/>
      <c r="APD271" s="1"/>
      <c r="APE271" s="1"/>
      <c r="APF271" s="1"/>
      <c r="APG271" s="1"/>
      <c r="APH271" s="1"/>
      <c r="API271" s="1"/>
      <c r="APJ271" s="1"/>
      <c r="APK271" s="1"/>
      <c r="APL271" s="1"/>
      <c r="APM271" s="1"/>
      <c r="APN271" s="1"/>
      <c r="APO271" s="1"/>
      <c r="APP271" s="1"/>
      <c r="APQ271" s="1"/>
      <c r="APR271" s="1"/>
      <c r="APS271" s="1"/>
      <c r="APT271" s="1"/>
      <c r="APU271" s="1"/>
      <c r="APV271" s="1"/>
      <c r="APW271" s="1"/>
      <c r="APX271" s="1"/>
      <c r="APY271" s="1"/>
      <c r="APZ271" s="1"/>
      <c r="AQA271" s="1"/>
      <c r="AQB271" s="1"/>
      <c r="AQC271" s="1"/>
      <c r="AQD271" s="1"/>
      <c r="AQE271" s="1"/>
      <c r="AQF271" s="1"/>
      <c r="AQG271" s="1"/>
      <c r="AQH271" s="1"/>
      <c r="AQI271" s="1"/>
      <c r="AQJ271" s="1"/>
      <c r="AQK271" s="1"/>
      <c r="AQL271" s="1"/>
      <c r="AQM271" s="1"/>
      <c r="AQN271" s="1"/>
      <c r="AQO271" s="1"/>
      <c r="AQP271" s="1"/>
      <c r="AQQ271" s="1"/>
      <c r="AQR271" s="1"/>
      <c r="AQS271" s="1"/>
      <c r="AQT271" s="1"/>
      <c r="AQU271" s="1"/>
      <c r="AQV271" s="1"/>
      <c r="AQW271" s="1"/>
      <c r="AQX271" s="1"/>
      <c r="AQY271" s="1"/>
      <c r="AQZ271" s="1"/>
      <c r="ARA271" s="1"/>
      <c r="ARB271" s="1"/>
      <c r="ARC271" s="1"/>
      <c r="ARD271" s="1"/>
      <c r="ARE271" s="1"/>
      <c r="ARF271" s="1"/>
      <c r="ARG271" s="1"/>
      <c r="ARH271" s="1"/>
      <c r="ARI271" s="1"/>
      <c r="ARJ271" s="1"/>
      <c r="ARK271" s="1"/>
      <c r="ARL271" s="1"/>
      <c r="ARM271" s="1"/>
      <c r="ARN271" s="1"/>
      <c r="ARO271" s="1"/>
      <c r="ARP271" s="1"/>
      <c r="ARQ271" s="1"/>
      <c r="ARR271" s="1"/>
      <c r="ARS271" s="1"/>
      <c r="ART271" s="1"/>
      <c r="ARU271" s="1"/>
      <c r="ARV271" s="1"/>
      <c r="ARW271" s="1"/>
      <c r="ARX271" s="1"/>
      <c r="ARY271" s="1"/>
      <c r="ARZ271" s="1"/>
      <c r="ASA271" s="1"/>
      <c r="ASB271" s="1"/>
      <c r="ASC271" s="1"/>
      <c r="ASD271" s="1"/>
      <c r="ASE271" s="1"/>
      <c r="ASF271" s="1"/>
      <c r="ASG271" s="1"/>
      <c r="ASH271" s="1"/>
      <c r="ASI271" s="1"/>
      <c r="ASJ271" s="1"/>
      <c r="ASK271" s="1"/>
      <c r="ASL271" s="1"/>
      <c r="ASM271" s="1"/>
      <c r="ASN271" s="1"/>
      <c r="ASO271" s="1"/>
      <c r="ASP271" s="1"/>
      <c r="ASQ271" s="1"/>
      <c r="ASR271" s="1"/>
      <c r="ASS271" s="1"/>
      <c r="AST271" s="1"/>
      <c r="ASU271" s="1"/>
      <c r="ASV271" s="1"/>
      <c r="ASW271" s="1"/>
      <c r="ASX271" s="1"/>
      <c r="ASY271" s="1"/>
      <c r="ASZ271" s="1"/>
      <c r="ATA271" s="1"/>
      <c r="ATB271" s="1"/>
      <c r="ATC271" s="1"/>
      <c r="ATD271" s="1"/>
      <c r="ATE271" s="1"/>
      <c r="ATF271" s="1"/>
      <c r="ATG271" s="1"/>
      <c r="ATH271" s="1"/>
      <c r="ATI271" s="1"/>
      <c r="ATJ271" s="1"/>
      <c r="ATK271" s="1"/>
      <c r="ATL271" s="1"/>
      <c r="ATM271" s="1"/>
      <c r="ATN271" s="1"/>
      <c r="ATO271" s="1"/>
      <c r="ATP271" s="1"/>
      <c r="ATQ271" s="1"/>
      <c r="ATR271" s="1"/>
      <c r="ATS271" s="1"/>
      <c r="ATT271" s="1"/>
      <c r="ATU271" s="1"/>
      <c r="ATV271" s="1"/>
      <c r="ATW271" s="1"/>
      <c r="ATX271" s="1"/>
      <c r="ATY271" s="1"/>
      <c r="ATZ271" s="1"/>
      <c r="AUA271" s="1"/>
      <c r="AUB271" s="1"/>
      <c r="AUC271" s="1"/>
      <c r="AUD271" s="1"/>
      <c r="AUE271" s="1"/>
      <c r="AUF271" s="1"/>
      <c r="AUG271" s="1"/>
      <c r="AUH271" s="1"/>
      <c r="AUI271" s="1"/>
      <c r="AUJ271" s="1"/>
      <c r="AUK271" s="1"/>
    </row>
    <row r="272" spans="1:1233" s="519" customFormat="1" ht="14.25">
      <c r="A272" s="53"/>
      <c r="B272" s="98" t="str">
        <f>IF('Client Info'!$F$145="Yes",'Client Info'!$F$61,"N/A")</f>
        <v>N/A</v>
      </c>
      <c r="C272" s="99" t="str">
        <f>IF(B272="ISO 45001",'Client Info'!$B145,"N/A")</f>
        <v>N/A</v>
      </c>
      <c r="D272" s="182"/>
      <c r="E272" s="839">
        <f>'Effective Employees'!F258</f>
        <v>0</v>
      </c>
      <c r="F272" s="831"/>
      <c r="G272" s="840">
        <f>CG$378</f>
        <v>0</v>
      </c>
      <c r="H272" s="840">
        <f ca="1">(1/3)*CG378*T272*V272*X272*Z272</f>
        <v>0</v>
      </c>
      <c r="I272" s="840">
        <f ca="1">(2/3)*CG378*T272*V272*X272*Z272</f>
        <v>0</v>
      </c>
      <c r="J272" s="840" t="e">
        <f ca="1">CG379*T272*V272*X272*Z272/$AA$10</f>
        <v>#N/A</v>
      </c>
      <c r="K272" s="840">
        <f>IF($K$19="",0,CG379*T272*V272*X272*Z272/$AA$10)</f>
        <v>0</v>
      </c>
      <c r="L272" s="840">
        <f>IF($L$19="",0,CG379*T272*V272*X272*Z272/$AA$10)</f>
        <v>0</v>
      </c>
      <c r="M272" s="841" t="e">
        <f ca="1">IF($M$19="",0,CG379*T272*V272*X272*Z272/$AA$10)</f>
        <v>#N/A</v>
      </c>
      <c r="N272" s="841" t="e">
        <f ca="1">CG379*T272*V272*X272*Z272/$AA$10</f>
        <v>#N/A</v>
      </c>
      <c r="O272" s="842">
        <f ca="1">CG380*T272*V272*X272*Z272</f>
        <v>0</v>
      </c>
      <c r="P272" s="53"/>
      <c r="Q272" s="53"/>
      <c r="R272" s="67"/>
      <c r="S272" s="709">
        <f>1</f>
        <v>1</v>
      </c>
      <c r="T272" s="709">
        <f t="shared" si="162"/>
        <v>1</v>
      </c>
      <c r="U272" s="710">
        <f ca="1">'Adjustment Factors'!BC593</f>
        <v>0</v>
      </c>
      <c r="V272" s="711">
        <f t="shared" ca="1" si="163"/>
        <v>1</v>
      </c>
      <c r="W272" s="712">
        <f>-'Client Info'!$C$55/100</f>
        <v>0</v>
      </c>
      <c r="X272" s="712">
        <f t="shared" si="164"/>
        <v>1</v>
      </c>
      <c r="Y272" s="712">
        <f>IF(Overview!$C$15="Yes",1,0)</f>
        <v>0</v>
      </c>
      <c r="Z272" s="712">
        <f>IF(Y272=1,IF('Integrated Reduction'!$C$29="",1,('Integrated Reduction'!$C$29/100+1)),1)</f>
        <v>1</v>
      </c>
      <c r="AA272" s="712">
        <f>IF(Sampling!F280="Yes",1,0)</f>
        <v>0</v>
      </c>
      <c r="AB272" s="712">
        <f>IF(Sampling!L280="Yes",1,0)</f>
        <v>0</v>
      </c>
      <c r="AC272" s="712">
        <f>IF(Sampling!G280="Yes",1,0)</f>
        <v>0</v>
      </c>
      <c r="AD272" s="712">
        <f>IF(Sampling!H280="Yes",1,0)</f>
        <v>0</v>
      </c>
      <c r="AE272" s="712">
        <f>IF(Sampling!I280="Yes",1,0)</f>
        <v>0</v>
      </c>
      <c r="AF272" s="712">
        <f>IF(Sampling!J280="Yes",1,0)</f>
        <v>0</v>
      </c>
      <c r="AG272" s="713">
        <f>IF(Sampling!K280="Yes",1,0)</f>
        <v>0</v>
      </c>
      <c r="AH272" s="792">
        <f t="shared" ca="1" si="155"/>
        <v>0</v>
      </c>
      <c r="AI272" s="792">
        <f t="shared" ca="1" si="150"/>
        <v>0</v>
      </c>
      <c r="AJ272" s="792" t="e">
        <f t="shared" ca="1" si="14"/>
        <v>#N/A</v>
      </c>
      <c r="AK272" s="792">
        <f t="shared" si="170"/>
        <v>0</v>
      </c>
      <c r="AL272" s="792">
        <f t="shared" si="171"/>
        <v>0</v>
      </c>
      <c r="AM272" s="792" t="e">
        <f t="shared" ca="1" si="172"/>
        <v>#N/A</v>
      </c>
      <c r="AN272" s="792" t="e">
        <f t="shared" ca="1" si="173"/>
        <v>#N/A</v>
      </c>
      <c r="AO272" s="792">
        <f t="shared" ca="1" si="156"/>
        <v>0</v>
      </c>
      <c r="AP272" s="792">
        <f t="shared" ca="1" si="157"/>
        <v>0</v>
      </c>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c r="ADD272" s="1"/>
      <c r="ADE272" s="1"/>
      <c r="ADF272" s="1"/>
      <c r="ADG272" s="1"/>
      <c r="ADH272" s="1"/>
      <c r="ADI272" s="1"/>
      <c r="ADJ272" s="1"/>
      <c r="ADK272" s="1"/>
      <c r="ADL272" s="1"/>
      <c r="ADM272" s="1"/>
      <c r="ADN272" s="1"/>
      <c r="ADO272" s="1"/>
      <c r="ADP272" s="1"/>
      <c r="ADQ272" s="1"/>
      <c r="ADR272" s="1"/>
      <c r="ADS272" s="1"/>
      <c r="ADT272" s="1"/>
      <c r="ADU272" s="1"/>
      <c r="ADV272" s="1"/>
      <c r="ADW272" s="1"/>
      <c r="ADX272" s="1"/>
      <c r="ADY272" s="1"/>
      <c r="ADZ272" s="1"/>
      <c r="AEA272" s="1"/>
      <c r="AEB272" s="1"/>
      <c r="AEC272" s="1"/>
      <c r="AED272" s="1"/>
      <c r="AEE272" s="1"/>
      <c r="AEF272" s="1"/>
      <c r="AEG272" s="1"/>
      <c r="AEH272" s="1"/>
      <c r="AEI272" s="1"/>
      <c r="AEJ272" s="1"/>
      <c r="AEK272" s="1"/>
      <c r="AEL272" s="1"/>
      <c r="AEM272" s="1"/>
      <c r="AEN272" s="1"/>
      <c r="AEO272" s="1"/>
      <c r="AEP272" s="1"/>
      <c r="AEQ272" s="1"/>
      <c r="AER272" s="1"/>
      <c r="AES272" s="1"/>
      <c r="AET272" s="1"/>
      <c r="AEU272" s="1"/>
      <c r="AEV272" s="1"/>
      <c r="AEW272" s="1"/>
      <c r="AEX272" s="1"/>
      <c r="AEY272" s="1"/>
      <c r="AEZ272" s="1"/>
      <c r="AFA272" s="1"/>
      <c r="AFB272" s="1"/>
      <c r="AFC272" s="1"/>
      <c r="AFD272" s="1"/>
      <c r="AFE272" s="1"/>
      <c r="AFF272" s="1"/>
      <c r="AFG272" s="1"/>
      <c r="AFH272" s="1"/>
      <c r="AFI272" s="1"/>
      <c r="AFJ272" s="1"/>
      <c r="AFK272" s="1"/>
      <c r="AFL272" s="1"/>
      <c r="AFM272" s="1"/>
      <c r="AFN272" s="1"/>
      <c r="AFO272" s="1"/>
      <c r="AFP272" s="1"/>
      <c r="AFQ272" s="1"/>
      <c r="AFR272" s="1"/>
      <c r="AFS272" s="1"/>
      <c r="AFT272" s="1"/>
      <c r="AFU272" s="1"/>
      <c r="AFV272" s="1"/>
      <c r="AFW272" s="1"/>
      <c r="AFX272" s="1"/>
      <c r="AFY272" s="1"/>
      <c r="AFZ272" s="1"/>
      <c r="AGA272" s="1"/>
      <c r="AGB272" s="1"/>
      <c r="AGC272" s="1"/>
      <c r="AGD272" s="1"/>
      <c r="AGE272" s="1"/>
      <c r="AGF272" s="1"/>
      <c r="AGG272" s="1"/>
      <c r="AGH272" s="1"/>
      <c r="AGI272" s="1"/>
      <c r="AGJ272" s="1"/>
      <c r="AGK272" s="1"/>
      <c r="AGL272" s="1"/>
      <c r="AGM272" s="1"/>
      <c r="AGN272" s="1"/>
      <c r="AGO272" s="1"/>
      <c r="AGP272" s="1"/>
      <c r="AGQ272" s="1"/>
      <c r="AGR272" s="1"/>
      <c r="AGS272" s="1"/>
      <c r="AGT272" s="1"/>
      <c r="AGU272" s="1"/>
      <c r="AGV272" s="1"/>
      <c r="AGW272" s="1"/>
      <c r="AGX272" s="1"/>
      <c r="AGY272" s="1"/>
      <c r="AGZ272" s="1"/>
      <c r="AHA272" s="1"/>
      <c r="AHB272" s="1"/>
      <c r="AHC272" s="1"/>
      <c r="AHD272" s="1"/>
      <c r="AHE272" s="1"/>
      <c r="AHF272" s="1"/>
      <c r="AHG272" s="1"/>
      <c r="AHH272" s="1"/>
      <c r="AHI272" s="1"/>
      <c r="AHJ272" s="1"/>
      <c r="AHK272" s="1"/>
      <c r="AHL272" s="1"/>
      <c r="AHM272" s="1"/>
      <c r="AHN272" s="1"/>
      <c r="AHO272" s="1"/>
      <c r="AHP272" s="1"/>
      <c r="AHQ272" s="1"/>
      <c r="AHR272" s="1"/>
      <c r="AHS272" s="1"/>
      <c r="AHT272" s="1"/>
      <c r="AHU272" s="1"/>
      <c r="AHV272" s="1"/>
      <c r="AHW272" s="1"/>
      <c r="AHX272" s="1"/>
      <c r="AHY272" s="1"/>
      <c r="AHZ272" s="1"/>
      <c r="AIA272" s="1"/>
      <c r="AIB272" s="1"/>
      <c r="AIC272" s="1"/>
      <c r="AID272" s="1"/>
      <c r="AIE272" s="1"/>
      <c r="AIF272" s="1"/>
      <c r="AIG272" s="1"/>
      <c r="AIH272" s="1"/>
      <c r="AII272" s="1"/>
      <c r="AIJ272" s="1"/>
      <c r="AIK272" s="1"/>
      <c r="AIL272" s="1"/>
      <c r="AIM272" s="1"/>
      <c r="AIN272" s="1"/>
      <c r="AIO272" s="1"/>
      <c r="AIP272" s="1"/>
      <c r="AIQ272" s="1"/>
      <c r="AIR272" s="1"/>
      <c r="AIS272" s="1"/>
      <c r="AIT272" s="1"/>
      <c r="AIU272" s="1"/>
      <c r="AIV272" s="1"/>
      <c r="AIW272" s="1"/>
      <c r="AIX272" s="1"/>
      <c r="AIY272" s="1"/>
      <c r="AIZ272" s="1"/>
      <c r="AJA272" s="1"/>
      <c r="AJB272" s="1"/>
      <c r="AJC272" s="1"/>
      <c r="AJD272" s="1"/>
      <c r="AJE272" s="1"/>
      <c r="AJF272" s="1"/>
      <c r="AJG272" s="1"/>
      <c r="AJH272" s="1"/>
      <c r="AJI272" s="1"/>
      <c r="AJJ272" s="1"/>
      <c r="AJK272" s="1"/>
      <c r="AJL272" s="1"/>
      <c r="AJM272" s="1"/>
      <c r="AJN272" s="1"/>
      <c r="AJO272" s="1"/>
      <c r="AJP272" s="1"/>
      <c r="AJQ272" s="1"/>
      <c r="AJR272" s="1"/>
      <c r="AJS272" s="1"/>
      <c r="AJT272" s="1"/>
      <c r="AJU272" s="1"/>
      <c r="AJV272" s="1"/>
      <c r="AJW272" s="1"/>
      <c r="AJX272" s="1"/>
      <c r="AJY272" s="1"/>
      <c r="AJZ272" s="1"/>
      <c r="AKA272" s="1"/>
      <c r="AKB272" s="1"/>
      <c r="AKC272" s="1"/>
      <c r="AKD272" s="1"/>
      <c r="AKE272" s="1"/>
      <c r="AKF272" s="1"/>
      <c r="AKG272" s="1"/>
      <c r="AKH272" s="1"/>
      <c r="AKI272" s="1"/>
      <c r="AKJ272" s="1"/>
      <c r="AKK272" s="1"/>
      <c r="AKL272" s="1"/>
      <c r="AKM272" s="1"/>
      <c r="AKN272" s="1"/>
      <c r="AKO272" s="1"/>
      <c r="AKP272" s="1"/>
      <c r="AKQ272" s="1"/>
      <c r="AKR272" s="1"/>
      <c r="AKS272" s="1"/>
      <c r="AKT272" s="1"/>
      <c r="AKU272" s="1"/>
      <c r="AKV272" s="1"/>
      <c r="AKW272" s="1"/>
      <c r="AKX272" s="1"/>
      <c r="AKY272" s="1"/>
      <c r="AKZ272" s="1"/>
      <c r="ALA272" s="1"/>
      <c r="ALB272" s="1"/>
      <c r="ALC272" s="1"/>
      <c r="ALD272" s="1"/>
      <c r="ALE272" s="1"/>
      <c r="ALF272" s="1"/>
      <c r="ALG272" s="1"/>
      <c r="ALH272" s="1"/>
      <c r="ALI272" s="1"/>
      <c r="ALJ272" s="1"/>
      <c r="ALK272" s="1"/>
      <c r="ALL272" s="1"/>
      <c r="ALM272" s="1"/>
      <c r="ALN272" s="1"/>
      <c r="ALO272" s="1"/>
      <c r="ALP272" s="1"/>
      <c r="ALQ272" s="1"/>
      <c r="ALR272" s="1"/>
      <c r="ALS272" s="1"/>
      <c r="ALT272" s="1"/>
      <c r="ALU272" s="1"/>
      <c r="ALV272" s="1"/>
      <c r="ALW272" s="1"/>
      <c r="ALX272" s="1"/>
      <c r="ALY272" s="1"/>
      <c r="ALZ272" s="1"/>
      <c r="AMA272" s="1"/>
      <c r="AMB272" s="1"/>
      <c r="AMC272" s="1"/>
      <c r="AMD272" s="1"/>
      <c r="AME272" s="1"/>
      <c r="AMF272" s="1"/>
      <c r="AMG272" s="1"/>
      <c r="AMH272" s="1"/>
      <c r="AMI272" s="1"/>
      <c r="AMJ272" s="1"/>
      <c r="AMK272" s="1"/>
      <c r="AML272" s="1"/>
      <c r="AMM272" s="1"/>
      <c r="AMN272" s="1"/>
      <c r="AMO272" s="1"/>
      <c r="AMP272" s="1"/>
      <c r="AMQ272" s="1"/>
      <c r="AMR272" s="1"/>
      <c r="AMS272" s="1"/>
      <c r="AMT272" s="1"/>
      <c r="AMU272" s="1"/>
      <c r="AMV272" s="1"/>
      <c r="AMW272" s="1"/>
      <c r="AMX272" s="1"/>
      <c r="AMY272" s="1"/>
      <c r="AMZ272" s="1"/>
      <c r="ANA272" s="1"/>
      <c r="ANB272" s="1"/>
      <c r="ANC272" s="1"/>
      <c r="AND272" s="1"/>
      <c r="ANE272" s="1"/>
      <c r="ANF272" s="1"/>
      <c r="ANG272" s="1"/>
      <c r="ANH272" s="1"/>
      <c r="ANI272" s="1"/>
      <c r="ANJ272" s="1"/>
      <c r="ANK272" s="1"/>
      <c r="ANL272" s="1"/>
      <c r="ANM272" s="1"/>
      <c r="ANN272" s="1"/>
      <c r="ANO272" s="1"/>
      <c r="ANP272" s="1"/>
      <c r="ANQ272" s="1"/>
      <c r="ANR272" s="1"/>
      <c r="ANS272" s="1"/>
      <c r="ANT272" s="1"/>
      <c r="ANU272" s="1"/>
      <c r="ANV272" s="1"/>
      <c r="ANW272" s="1"/>
      <c r="ANX272" s="1"/>
      <c r="ANY272" s="1"/>
      <c r="ANZ272" s="1"/>
      <c r="AOA272" s="1"/>
      <c r="AOB272" s="1"/>
      <c r="AOC272" s="1"/>
      <c r="AOD272" s="1"/>
      <c r="AOE272" s="1"/>
      <c r="AOF272" s="1"/>
      <c r="AOG272" s="1"/>
      <c r="AOH272" s="1"/>
      <c r="AOI272" s="1"/>
      <c r="AOJ272" s="1"/>
      <c r="AOK272" s="1"/>
      <c r="AOL272" s="1"/>
      <c r="AOM272" s="1"/>
      <c r="AON272" s="1"/>
      <c r="AOO272" s="1"/>
      <c r="AOP272" s="1"/>
      <c r="AOQ272" s="1"/>
      <c r="AOR272" s="1"/>
      <c r="AOS272" s="1"/>
      <c r="AOT272" s="1"/>
      <c r="AOU272" s="1"/>
      <c r="AOV272" s="1"/>
      <c r="AOW272" s="1"/>
      <c r="AOX272" s="1"/>
      <c r="AOY272" s="1"/>
      <c r="AOZ272" s="1"/>
      <c r="APA272" s="1"/>
      <c r="APB272" s="1"/>
      <c r="APC272" s="1"/>
      <c r="APD272" s="1"/>
      <c r="APE272" s="1"/>
      <c r="APF272" s="1"/>
      <c r="APG272" s="1"/>
      <c r="APH272" s="1"/>
      <c r="API272" s="1"/>
      <c r="APJ272" s="1"/>
      <c r="APK272" s="1"/>
      <c r="APL272" s="1"/>
      <c r="APM272" s="1"/>
      <c r="APN272" s="1"/>
      <c r="APO272" s="1"/>
      <c r="APP272" s="1"/>
      <c r="APQ272" s="1"/>
      <c r="APR272" s="1"/>
      <c r="APS272" s="1"/>
      <c r="APT272" s="1"/>
      <c r="APU272" s="1"/>
      <c r="APV272" s="1"/>
      <c r="APW272" s="1"/>
      <c r="APX272" s="1"/>
      <c r="APY272" s="1"/>
      <c r="APZ272" s="1"/>
      <c r="AQA272" s="1"/>
      <c r="AQB272" s="1"/>
      <c r="AQC272" s="1"/>
      <c r="AQD272" s="1"/>
      <c r="AQE272" s="1"/>
      <c r="AQF272" s="1"/>
      <c r="AQG272" s="1"/>
      <c r="AQH272" s="1"/>
      <c r="AQI272" s="1"/>
      <c r="AQJ272" s="1"/>
      <c r="AQK272" s="1"/>
      <c r="AQL272" s="1"/>
      <c r="AQM272" s="1"/>
      <c r="AQN272" s="1"/>
      <c r="AQO272" s="1"/>
      <c r="AQP272" s="1"/>
      <c r="AQQ272" s="1"/>
      <c r="AQR272" s="1"/>
      <c r="AQS272" s="1"/>
      <c r="AQT272" s="1"/>
      <c r="AQU272" s="1"/>
      <c r="AQV272" s="1"/>
      <c r="AQW272" s="1"/>
      <c r="AQX272" s="1"/>
      <c r="AQY272" s="1"/>
      <c r="AQZ272" s="1"/>
      <c r="ARA272" s="1"/>
      <c r="ARB272" s="1"/>
      <c r="ARC272" s="1"/>
      <c r="ARD272" s="1"/>
      <c r="ARE272" s="1"/>
      <c r="ARF272" s="1"/>
      <c r="ARG272" s="1"/>
      <c r="ARH272" s="1"/>
      <c r="ARI272" s="1"/>
      <c r="ARJ272" s="1"/>
      <c r="ARK272" s="1"/>
      <c r="ARL272" s="1"/>
      <c r="ARM272" s="1"/>
      <c r="ARN272" s="1"/>
      <c r="ARO272" s="1"/>
      <c r="ARP272" s="1"/>
      <c r="ARQ272" s="1"/>
      <c r="ARR272" s="1"/>
      <c r="ARS272" s="1"/>
      <c r="ART272" s="1"/>
      <c r="ARU272" s="1"/>
      <c r="ARV272" s="1"/>
      <c r="ARW272" s="1"/>
      <c r="ARX272" s="1"/>
      <c r="ARY272" s="1"/>
      <c r="ARZ272" s="1"/>
      <c r="ASA272" s="1"/>
      <c r="ASB272" s="1"/>
      <c r="ASC272" s="1"/>
      <c r="ASD272" s="1"/>
      <c r="ASE272" s="1"/>
      <c r="ASF272" s="1"/>
      <c r="ASG272" s="1"/>
      <c r="ASH272" s="1"/>
      <c r="ASI272" s="1"/>
      <c r="ASJ272" s="1"/>
      <c r="ASK272" s="1"/>
      <c r="ASL272" s="1"/>
      <c r="ASM272" s="1"/>
      <c r="ASN272" s="1"/>
      <c r="ASO272" s="1"/>
      <c r="ASP272" s="1"/>
      <c r="ASQ272" s="1"/>
      <c r="ASR272" s="1"/>
      <c r="ASS272" s="1"/>
      <c r="AST272" s="1"/>
      <c r="ASU272" s="1"/>
      <c r="ASV272" s="1"/>
      <c r="ASW272" s="1"/>
      <c r="ASX272" s="1"/>
      <c r="ASY272" s="1"/>
      <c r="ASZ272" s="1"/>
      <c r="ATA272" s="1"/>
      <c r="ATB272" s="1"/>
      <c r="ATC272" s="1"/>
      <c r="ATD272" s="1"/>
      <c r="ATE272" s="1"/>
      <c r="ATF272" s="1"/>
      <c r="ATG272" s="1"/>
      <c r="ATH272" s="1"/>
      <c r="ATI272" s="1"/>
      <c r="ATJ272" s="1"/>
      <c r="ATK272" s="1"/>
      <c r="ATL272" s="1"/>
      <c r="ATM272" s="1"/>
      <c r="ATN272" s="1"/>
      <c r="ATO272" s="1"/>
      <c r="ATP272" s="1"/>
      <c r="ATQ272" s="1"/>
      <c r="ATR272" s="1"/>
      <c r="ATS272" s="1"/>
      <c r="ATT272" s="1"/>
      <c r="ATU272" s="1"/>
      <c r="ATV272" s="1"/>
      <c r="ATW272" s="1"/>
      <c r="ATX272" s="1"/>
      <c r="ATY272" s="1"/>
      <c r="ATZ272" s="1"/>
      <c r="AUA272" s="1"/>
      <c r="AUB272" s="1"/>
      <c r="AUC272" s="1"/>
      <c r="AUD272" s="1"/>
      <c r="AUE272" s="1"/>
      <c r="AUF272" s="1"/>
      <c r="AUG272" s="1"/>
      <c r="AUH272" s="1"/>
      <c r="AUI272" s="1"/>
      <c r="AUJ272" s="1"/>
      <c r="AUK272" s="1"/>
    </row>
    <row r="273" spans="1:1233" s="519" customFormat="1" ht="14.25">
      <c r="A273" s="53"/>
      <c r="B273" s="95" t="str">
        <f>IF('Client Info'!$D$146="Yes",'Client Info'!$D$61,"N/A")</f>
        <v>N/A</v>
      </c>
      <c r="C273" s="96" t="str">
        <f>IF(B273="ISO 9001",'Client Info'!$B146,"N/A")</f>
        <v>N/A</v>
      </c>
      <c r="D273" s="180"/>
      <c r="E273" s="843">
        <f>'Effective Employees'!F259</f>
        <v>0</v>
      </c>
      <c r="F273" s="831"/>
      <c r="G273" s="832">
        <f>CH$345</f>
        <v>0</v>
      </c>
      <c r="H273" s="832">
        <f ca="1">(1/3)*CH345*T273*V273*X273*Z273</f>
        <v>0</v>
      </c>
      <c r="I273" s="832">
        <f ca="1">(2/3)*CH345*T273*V273*X273*Z273</f>
        <v>0</v>
      </c>
      <c r="J273" s="832" t="e">
        <f ca="1">CH346*T273*V273*X273*Z273/$AA$10</f>
        <v>#N/A</v>
      </c>
      <c r="K273" s="832">
        <f>IF($K$19="",0,CH346*T273*V273*X273*Z273/$AA$10)</f>
        <v>0</v>
      </c>
      <c r="L273" s="832">
        <f>IF($L$19="",0,CH346*T273*V273*X273*Z273/$AA$10)</f>
        <v>0</v>
      </c>
      <c r="M273" s="833" t="e">
        <f ca="1">IF($M$19="",0,CH346*T273*V273*X273*Z273/$AA$10)</f>
        <v>#N/A</v>
      </c>
      <c r="N273" s="844" t="e">
        <f ca="1">CH346*T273*V273*X273*Z273/$AA$10</f>
        <v>#N/A</v>
      </c>
      <c r="O273" s="436">
        <f ca="1">CH347*T273*V273*X273*Z273</f>
        <v>0</v>
      </c>
      <c r="P273" s="53"/>
      <c r="Q273" s="53"/>
      <c r="R273" s="67"/>
      <c r="S273" s="702">
        <f>1</f>
        <v>1</v>
      </c>
      <c r="T273" s="702">
        <f t="shared" si="162"/>
        <v>1</v>
      </c>
      <c r="U273" s="703">
        <f ca="1">'Adjustment Factors'!AA594</f>
        <v>0</v>
      </c>
      <c r="V273" s="704">
        <f t="shared" ca="1" si="163"/>
        <v>1</v>
      </c>
      <c r="W273" s="705">
        <f>-'Client Info'!$C$55/100</f>
        <v>0</v>
      </c>
      <c r="X273" s="705">
        <f t="shared" si="164"/>
        <v>1</v>
      </c>
      <c r="Y273" s="705">
        <f>IF(Overview!$C$13="Yes",1,0)</f>
        <v>0</v>
      </c>
      <c r="Z273" s="705">
        <f>IF(Y273=1,IF('Integrated Reduction'!$C$29="",1,('Integrated Reduction'!$C$29/100+1)),1)</f>
        <v>1</v>
      </c>
      <c r="AA273" s="705">
        <f>IF(Sampling!F281="Yes",1,0)</f>
        <v>0</v>
      </c>
      <c r="AB273" s="705">
        <f>IF(Sampling!L281="Yes",1,0)</f>
        <v>0</v>
      </c>
      <c r="AC273" s="705">
        <f>IF(Sampling!G281="Yes",1,0)</f>
        <v>0</v>
      </c>
      <c r="AD273" s="705">
        <f>IF(Sampling!H281="Yes",1,0)</f>
        <v>0</v>
      </c>
      <c r="AE273" s="705">
        <f>IF(Sampling!I281="Yes",1,0)</f>
        <v>0</v>
      </c>
      <c r="AF273" s="705">
        <f>IF(Sampling!J281="Yes",1,0)</f>
        <v>0</v>
      </c>
      <c r="AG273" s="706">
        <f>IF(Sampling!K281="Yes",1,0)</f>
        <v>0</v>
      </c>
      <c r="AH273" s="790">
        <f t="shared" ca="1" si="155"/>
        <v>0</v>
      </c>
      <c r="AI273" s="790">
        <f t="shared" ca="1" si="150"/>
        <v>0</v>
      </c>
      <c r="AJ273" s="790" t="e">
        <f t="shared" ca="1" si="14"/>
        <v>#N/A</v>
      </c>
      <c r="AK273" s="790">
        <f t="shared" si="170"/>
        <v>0</v>
      </c>
      <c r="AL273" s="790">
        <f t="shared" si="171"/>
        <v>0</v>
      </c>
      <c r="AM273" s="790" t="e">
        <f t="shared" ca="1" si="172"/>
        <v>#N/A</v>
      </c>
      <c r="AN273" s="790" t="e">
        <f t="shared" ca="1" si="173"/>
        <v>#N/A</v>
      </c>
      <c r="AO273" s="790">
        <f t="shared" ca="1" si="156"/>
        <v>0</v>
      </c>
      <c r="AP273" s="790">
        <f t="shared" ca="1" si="157"/>
        <v>0</v>
      </c>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c r="ADD273" s="1"/>
      <c r="ADE273" s="1"/>
      <c r="ADF273" s="1"/>
      <c r="ADG273" s="1"/>
      <c r="ADH273" s="1"/>
      <c r="ADI273" s="1"/>
      <c r="ADJ273" s="1"/>
      <c r="ADK273" s="1"/>
      <c r="ADL273" s="1"/>
      <c r="ADM273" s="1"/>
      <c r="ADN273" s="1"/>
      <c r="ADO273" s="1"/>
      <c r="ADP273" s="1"/>
      <c r="ADQ273" s="1"/>
      <c r="ADR273" s="1"/>
      <c r="ADS273" s="1"/>
      <c r="ADT273" s="1"/>
      <c r="ADU273" s="1"/>
      <c r="ADV273" s="1"/>
      <c r="ADW273" s="1"/>
      <c r="ADX273" s="1"/>
      <c r="ADY273" s="1"/>
      <c r="ADZ273" s="1"/>
      <c r="AEA273" s="1"/>
      <c r="AEB273" s="1"/>
      <c r="AEC273" s="1"/>
      <c r="AED273" s="1"/>
      <c r="AEE273" s="1"/>
      <c r="AEF273" s="1"/>
      <c r="AEG273" s="1"/>
      <c r="AEH273" s="1"/>
      <c r="AEI273" s="1"/>
      <c r="AEJ273" s="1"/>
      <c r="AEK273" s="1"/>
      <c r="AEL273" s="1"/>
      <c r="AEM273" s="1"/>
      <c r="AEN273" s="1"/>
      <c r="AEO273" s="1"/>
      <c r="AEP273" s="1"/>
      <c r="AEQ273" s="1"/>
      <c r="AER273" s="1"/>
      <c r="AES273" s="1"/>
      <c r="AET273" s="1"/>
      <c r="AEU273" s="1"/>
      <c r="AEV273" s="1"/>
      <c r="AEW273" s="1"/>
      <c r="AEX273" s="1"/>
      <c r="AEY273" s="1"/>
      <c r="AEZ273" s="1"/>
      <c r="AFA273" s="1"/>
      <c r="AFB273" s="1"/>
      <c r="AFC273" s="1"/>
      <c r="AFD273" s="1"/>
      <c r="AFE273" s="1"/>
      <c r="AFF273" s="1"/>
      <c r="AFG273" s="1"/>
      <c r="AFH273" s="1"/>
      <c r="AFI273" s="1"/>
      <c r="AFJ273" s="1"/>
      <c r="AFK273" s="1"/>
      <c r="AFL273" s="1"/>
      <c r="AFM273" s="1"/>
      <c r="AFN273" s="1"/>
      <c r="AFO273" s="1"/>
      <c r="AFP273" s="1"/>
      <c r="AFQ273" s="1"/>
      <c r="AFR273" s="1"/>
      <c r="AFS273" s="1"/>
      <c r="AFT273" s="1"/>
      <c r="AFU273" s="1"/>
      <c r="AFV273" s="1"/>
      <c r="AFW273" s="1"/>
      <c r="AFX273" s="1"/>
      <c r="AFY273" s="1"/>
      <c r="AFZ273" s="1"/>
      <c r="AGA273" s="1"/>
      <c r="AGB273" s="1"/>
      <c r="AGC273" s="1"/>
      <c r="AGD273" s="1"/>
      <c r="AGE273" s="1"/>
      <c r="AGF273" s="1"/>
      <c r="AGG273" s="1"/>
      <c r="AGH273" s="1"/>
      <c r="AGI273" s="1"/>
      <c r="AGJ273" s="1"/>
      <c r="AGK273" s="1"/>
      <c r="AGL273" s="1"/>
      <c r="AGM273" s="1"/>
      <c r="AGN273" s="1"/>
      <c r="AGO273" s="1"/>
      <c r="AGP273" s="1"/>
      <c r="AGQ273" s="1"/>
      <c r="AGR273" s="1"/>
      <c r="AGS273" s="1"/>
      <c r="AGT273" s="1"/>
      <c r="AGU273" s="1"/>
      <c r="AGV273" s="1"/>
      <c r="AGW273" s="1"/>
      <c r="AGX273" s="1"/>
      <c r="AGY273" s="1"/>
      <c r="AGZ273" s="1"/>
      <c r="AHA273" s="1"/>
      <c r="AHB273" s="1"/>
      <c r="AHC273" s="1"/>
      <c r="AHD273" s="1"/>
      <c r="AHE273" s="1"/>
      <c r="AHF273" s="1"/>
      <c r="AHG273" s="1"/>
      <c r="AHH273" s="1"/>
      <c r="AHI273" s="1"/>
      <c r="AHJ273" s="1"/>
      <c r="AHK273" s="1"/>
      <c r="AHL273" s="1"/>
      <c r="AHM273" s="1"/>
      <c r="AHN273" s="1"/>
      <c r="AHO273" s="1"/>
      <c r="AHP273" s="1"/>
      <c r="AHQ273" s="1"/>
      <c r="AHR273" s="1"/>
      <c r="AHS273" s="1"/>
      <c r="AHT273" s="1"/>
      <c r="AHU273" s="1"/>
      <c r="AHV273" s="1"/>
      <c r="AHW273" s="1"/>
      <c r="AHX273" s="1"/>
      <c r="AHY273" s="1"/>
      <c r="AHZ273" s="1"/>
      <c r="AIA273" s="1"/>
      <c r="AIB273" s="1"/>
      <c r="AIC273" s="1"/>
      <c r="AID273" s="1"/>
      <c r="AIE273" s="1"/>
      <c r="AIF273" s="1"/>
      <c r="AIG273" s="1"/>
      <c r="AIH273" s="1"/>
      <c r="AII273" s="1"/>
      <c r="AIJ273" s="1"/>
      <c r="AIK273" s="1"/>
      <c r="AIL273" s="1"/>
      <c r="AIM273" s="1"/>
      <c r="AIN273" s="1"/>
      <c r="AIO273" s="1"/>
      <c r="AIP273" s="1"/>
      <c r="AIQ273" s="1"/>
      <c r="AIR273" s="1"/>
      <c r="AIS273" s="1"/>
      <c r="AIT273" s="1"/>
      <c r="AIU273" s="1"/>
      <c r="AIV273" s="1"/>
      <c r="AIW273" s="1"/>
      <c r="AIX273" s="1"/>
      <c r="AIY273" s="1"/>
      <c r="AIZ273" s="1"/>
      <c r="AJA273" s="1"/>
      <c r="AJB273" s="1"/>
      <c r="AJC273" s="1"/>
      <c r="AJD273" s="1"/>
      <c r="AJE273" s="1"/>
      <c r="AJF273" s="1"/>
      <c r="AJG273" s="1"/>
      <c r="AJH273" s="1"/>
      <c r="AJI273" s="1"/>
      <c r="AJJ273" s="1"/>
      <c r="AJK273" s="1"/>
      <c r="AJL273" s="1"/>
      <c r="AJM273" s="1"/>
      <c r="AJN273" s="1"/>
      <c r="AJO273" s="1"/>
      <c r="AJP273" s="1"/>
      <c r="AJQ273" s="1"/>
      <c r="AJR273" s="1"/>
      <c r="AJS273" s="1"/>
      <c r="AJT273" s="1"/>
      <c r="AJU273" s="1"/>
      <c r="AJV273" s="1"/>
      <c r="AJW273" s="1"/>
      <c r="AJX273" s="1"/>
      <c r="AJY273" s="1"/>
      <c r="AJZ273" s="1"/>
      <c r="AKA273" s="1"/>
      <c r="AKB273" s="1"/>
      <c r="AKC273" s="1"/>
      <c r="AKD273" s="1"/>
      <c r="AKE273" s="1"/>
      <c r="AKF273" s="1"/>
      <c r="AKG273" s="1"/>
      <c r="AKH273" s="1"/>
      <c r="AKI273" s="1"/>
      <c r="AKJ273" s="1"/>
      <c r="AKK273" s="1"/>
      <c r="AKL273" s="1"/>
      <c r="AKM273" s="1"/>
      <c r="AKN273" s="1"/>
      <c r="AKO273" s="1"/>
      <c r="AKP273" s="1"/>
      <c r="AKQ273" s="1"/>
      <c r="AKR273" s="1"/>
      <c r="AKS273" s="1"/>
      <c r="AKT273" s="1"/>
      <c r="AKU273" s="1"/>
      <c r="AKV273" s="1"/>
      <c r="AKW273" s="1"/>
      <c r="AKX273" s="1"/>
      <c r="AKY273" s="1"/>
      <c r="AKZ273" s="1"/>
      <c r="ALA273" s="1"/>
      <c r="ALB273" s="1"/>
      <c r="ALC273" s="1"/>
      <c r="ALD273" s="1"/>
      <c r="ALE273" s="1"/>
      <c r="ALF273" s="1"/>
      <c r="ALG273" s="1"/>
      <c r="ALH273" s="1"/>
      <c r="ALI273" s="1"/>
      <c r="ALJ273" s="1"/>
      <c r="ALK273" s="1"/>
      <c r="ALL273" s="1"/>
      <c r="ALM273" s="1"/>
      <c r="ALN273" s="1"/>
      <c r="ALO273" s="1"/>
      <c r="ALP273" s="1"/>
      <c r="ALQ273" s="1"/>
      <c r="ALR273" s="1"/>
      <c r="ALS273" s="1"/>
      <c r="ALT273" s="1"/>
      <c r="ALU273" s="1"/>
      <c r="ALV273" s="1"/>
      <c r="ALW273" s="1"/>
      <c r="ALX273" s="1"/>
      <c r="ALY273" s="1"/>
      <c r="ALZ273" s="1"/>
      <c r="AMA273" s="1"/>
      <c r="AMB273" s="1"/>
      <c r="AMC273" s="1"/>
      <c r="AMD273" s="1"/>
      <c r="AME273" s="1"/>
      <c r="AMF273" s="1"/>
      <c r="AMG273" s="1"/>
      <c r="AMH273" s="1"/>
      <c r="AMI273" s="1"/>
      <c r="AMJ273" s="1"/>
      <c r="AMK273" s="1"/>
      <c r="AML273" s="1"/>
      <c r="AMM273" s="1"/>
      <c r="AMN273" s="1"/>
      <c r="AMO273" s="1"/>
      <c r="AMP273" s="1"/>
      <c r="AMQ273" s="1"/>
      <c r="AMR273" s="1"/>
      <c r="AMS273" s="1"/>
      <c r="AMT273" s="1"/>
      <c r="AMU273" s="1"/>
      <c r="AMV273" s="1"/>
      <c r="AMW273" s="1"/>
      <c r="AMX273" s="1"/>
      <c r="AMY273" s="1"/>
      <c r="AMZ273" s="1"/>
      <c r="ANA273" s="1"/>
      <c r="ANB273" s="1"/>
      <c r="ANC273" s="1"/>
      <c r="AND273" s="1"/>
      <c r="ANE273" s="1"/>
      <c r="ANF273" s="1"/>
      <c r="ANG273" s="1"/>
      <c r="ANH273" s="1"/>
      <c r="ANI273" s="1"/>
      <c r="ANJ273" s="1"/>
      <c r="ANK273" s="1"/>
      <c r="ANL273" s="1"/>
      <c r="ANM273" s="1"/>
      <c r="ANN273" s="1"/>
      <c r="ANO273" s="1"/>
      <c r="ANP273" s="1"/>
      <c r="ANQ273" s="1"/>
      <c r="ANR273" s="1"/>
      <c r="ANS273" s="1"/>
      <c r="ANT273" s="1"/>
      <c r="ANU273" s="1"/>
      <c r="ANV273" s="1"/>
      <c r="ANW273" s="1"/>
      <c r="ANX273" s="1"/>
      <c r="ANY273" s="1"/>
      <c r="ANZ273" s="1"/>
      <c r="AOA273" s="1"/>
      <c r="AOB273" s="1"/>
      <c r="AOC273" s="1"/>
      <c r="AOD273" s="1"/>
      <c r="AOE273" s="1"/>
      <c r="AOF273" s="1"/>
      <c r="AOG273" s="1"/>
      <c r="AOH273" s="1"/>
      <c r="AOI273" s="1"/>
      <c r="AOJ273" s="1"/>
      <c r="AOK273" s="1"/>
      <c r="AOL273" s="1"/>
      <c r="AOM273" s="1"/>
      <c r="AON273" s="1"/>
      <c r="AOO273" s="1"/>
      <c r="AOP273" s="1"/>
      <c r="AOQ273" s="1"/>
      <c r="AOR273" s="1"/>
      <c r="AOS273" s="1"/>
      <c r="AOT273" s="1"/>
      <c r="AOU273" s="1"/>
      <c r="AOV273" s="1"/>
      <c r="AOW273" s="1"/>
      <c r="AOX273" s="1"/>
      <c r="AOY273" s="1"/>
      <c r="AOZ273" s="1"/>
      <c r="APA273" s="1"/>
      <c r="APB273" s="1"/>
      <c r="APC273" s="1"/>
      <c r="APD273" s="1"/>
      <c r="APE273" s="1"/>
      <c r="APF273" s="1"/>
      <c r="APG273" s="1"/>
      <c r="APH273" s="1"/>
      <c r="API273" s="1"/>
      <c r="APJ273" s="1"/>
      <c r="APK273" s="1"/>
      <c r="APL273" s="1"/>
      <c r="APM273" s="1"/>
      <c r="APN273" s="1"/>
      <c r="APO273" s="1"/>
      <c r="APP273" s="1"/>
      <c r="APQ273" s="1"/>
      <c r="APR273" s="1"/>
      <c r="APS273" s="1"/>
      <c r="APT273" s="1"/>
      <c r="APU273" s="1"/>
      <c r="APV273" s="1"/>
      <c r="APW273" s="1"/>
      <c r="APX273" s="1"/>
      <c r="APY273" s="1"/>
      <c r="APZ273" s="1"/>
      <c r="AQA273" s="1"/>
      <c r="AQB273" s="1"/>
      <c r="AQC273" s="1"/>
      <c r="AQD273" s="1"/>
      <c r="AQE273" s="1"/>
      <c r="AQF273" s="1"/>
      <c r="AQG273" s="1"/>
      <c r="AQH273" s="1"/>
      <c r="AQI273" s="1"/>
      <c r="AQJ273" s="1"/>
      <c r="AQK273" s="1"/>
      <c r="AQL273" s="1"/>
      <c r="AQM273" s="1"/>
      <c r="AQN273" s="1"/>
      <c r="AQO273" s="1"/>
      <c r="AQP273" s="1"/>
      <c r="AQQ273" s="1"/>
      <c r="AQR273" s="1"/>
      <c r="AQS273" s="1"/>
      <c r="AQT273" s="1"/>
      <c r="AQU273" s="1"/>
      <c r="AQV273" s="1"/>
      <c r="AQW273" s="1"/>
      <c r="AQX273" s="1"/>
      <c r="AQY273" s="1"/>
      <c r="AQZ273" s="1"/>
      <c r="ARA273" s="1"/>
      <c r="ARB273" s="1"/>
      <c r="ARC273" s="1"/>
      <c r="ARD273" s="1"/>
      <c r="ARE273" s="1"/>
      <c r="ARF273" s="1"/>
      <c r="ARG273" s="1"/>
      <c r="ARH273" s="1"/>
      <c r="ARI273" s="1"/>
      <c r="ARJ273" s="1"/>
      <c r="ARK273" s="1"/>
      <c r="ARL273" s="1"/>
      <c r="ARM273" s="1"/>
      <c r="ARN273" s="1"/>
      <c r="ARO273" s="1"/>
      <c r="ARP273" s="1"/>
      <c r="ARQ273" s="1"/>
      <c r="ARR273" s="1"/>
      <c r="ARS273" s="1"/>
      <c r="ART273" s="1"/>
      <c r="ARU273" s="1"/>
      <c r="ARV273" s="1"/>
      <c r="ARW273" s="1"/>
      <c r="ARX273" s="1"/>
      <c r="ARY273" s="1"/>
      <c r="ARZ273" s="1"/>
      <c r="ASA273" s="1"/>
      <c r="ASB273" s="1"/>
      <c r="ASC273" s="1"/>
      <c r="ASD273" s="1"/>
      <c r="ASE273" s="1"/>
      <c r="ASF273" s="1"/>
      <c r="ASG273" s="1"/>
      <c r="ASH273" s="1"/>
      <c r="ASI273" s="1"/>
      <c r="ASJ273" s="1"/>
      <c r="ASK273" s="1"/>
      <c r="ASL273" s="1"/>
      <c r="ASM273" s="1"/>
      <c r="ASN273" s="1"/>
      <c r="ASO273" s="1"/>
      <c r="ASP273" s="1"/>
      <c r="ASQ273" s="1"/>
      <c r="ASR273" s="1"/>
      <c r="ASS273" s="1"/>
      <c r="AST273" s="1"/>
      <c r="ASU273" s="1"/>
      <c r="ASV273" s="1"/>
      <c r="ASW273" s="1"/>
      <c r="ASX273" s="1"/>
      <c r="ASY273" s="1"/>
      <c r="ASZ273" s="1"/>
      <c r="ATA273" s="1"/>
      <c r="ATB273" s="1"/>
      <c r="ATC273" s="1"/>
      <c r="ATD273" s="1"/>
      <c r="ATE273" s="1"/>
      <c r="ATF273" s="1"/>
      <c r="ATG273" s="1"/>
      <c r="ATH273" s="1"/>
      <c r="ATI273" s="1"/>
      <c r="ATJ273" s="1"/>
      <c r="ATK273" s="1"/>
      <c r="ATL273" s="1"/>
      <c r="ATM273" s="1"/>
      <c r="ATN273" s="1"/>
      <c r="ATO273" s="1"/>
      <c r="ATP273" s="1"/>
      <c r="ATQ273" s="1"/>
      <c r="ATR273" s="1"/>
      <c r="ATS273" s="1"/>
      <c r="ATT273" s="1"/>
      <c r="ATU273" s="1"/>
      <c r="ATV273" s="1"/>
      <c r="ATW273" s="1"/>
      <c r="ATX273" s="1"/>
      <c r="ATY273" s="1"/>
      <c r="ATZ273" s="1"/>
      <c r="AUA273" s="1"/>
      <c r="AUB273" s="1"/>
      <c r="AUC273" s="1"/>
      <c r="AUD273" s="1"/>
      <c r="AUE273" s="1"/>
      <c r="AUF273" s="1"/>
      <c r="AUG273" s="1"/>
      <c r="AUH273" s="1"/>
      <c r="AUI273" s="1"/>
      <c r="AUJ273" s="1"/>
      <c r="AUK273" s="1"/>
    </row>
    <row r="274" spans="1:1233" s="519" customFormat="1" ht="14.25">
      <c r="A274" s="53"/>
      <c r="B274" s="97" t="str">
        <f>IF('Client Info'!$E$146="Yes",'Client Info'!$E$61,"N/A")</f>
        <v>N/A</v>
      </c>
      <c r="C274" s="62" t="str">
        <f>IF(B274="ISO 14001",'Client Info'!$B146,"N/A")</f>
        <v>N/A</v>
      </c>
      <c r="D274" s="181"/>
      <c r="E274" s="834">
        <f>'Effective Employees'!F260</f>
        <v>0</v>
      </c>
      <c r="F274" s="831"/>
      <c r="G274" s="835">
        <f>CH$363</f>
        <v>0</v>
      </c>
      <c r="H274" s="835">
        <f ca="1">(1/3)*CH363*T274*V274*X274*Z274</f>
        <v>0</v>
      </c>
      <c r="I274" s="835">
        <f ca="1">(2/3)*CH363*T274*V274*X274*Z274</f>
        <v>0</v>
      </c>
      <c r="J274" s="835" t="e">
        <f ca="1">CH364*T274*V274*X274*Z274/$AA$10</f>
        <v>#N/A</v>
      </c>
      <c r="K274" s="835">
        <f>IF($K$19="",0,CH364*T274*V274*X274*Z274/$AA$10)</f>
        <v>0</v>
      </c>
      <c r="L274" s="835">
        <f>IF($L$19="",0,CH364*T274*V274*X274*Z274/$AA$10)</f>
        <v>0</v>
      </c>
      <c r="M274" s="836" t="e">
        <f ca="1">IF($M$19="",0,CH364*T274*V274*X274*Z274/$AA$10)</f>
        <v>#N/A</v>
      </c>
      <c r="N274" s="837" t="e">
        <f ca="1">CH364*T274*V274*X274*Z274/$AA$10</f>
        <v>#N/A</v>
      </c>
      <c r="O274" s="838">
        <f ca="1">CH365*T274*V274*X274*Z274</f>
        <v>0</v>
      </c>
      <c r="P274" s="53"/>
      <c r="Q274" s="53"/>
      <c r="R274" s="67"/>
      <c r="S274" s="386">
        <f>1</f>
        <v>1</v>
      </c>
      <c r="T274" s="386">
        <f t="shared" ref="T274:T305" si="174">IF(S274=0.2,S274+1,1)</f>
        <v>1</v>
      </c>
      <c r="U274" s="707">
        <f ca="1">'Adjustment Factors'!AP594</f>
        <v>0</v>
      </c>
      <c r="V274" s="208">
        <f t="shared" ref="V274:V305" ca="1" si="175">U274+1</f>
        <v>1</v>
      </c>
      <c r="W274" s="67">
        <f>-'Client Info'!$C$55/100</f>
        <v>0</v>
      </c>
      <c r="X274" s="67">
        <f t="shared" ref="X274:X305" si="176">W274+1</f>
        <v>1</v>
      </c>
      <c r="Y274" s="67">
        <f>IF(Overview!$C$14="Yes",1,0)</f>
        <v>0</v>
      </c>
      <c r="Z274" s="67">
        <f>IF(Y274=1,IF('Integrated Reduction'!$C$29="",1,('Integrated Reduction'!$C$29/100+1)),1)</f>
        <v>1</v>
      </c>
      <c r="AA274" s="67">
        <f>IF(Sampling!F282="Yes",1,0)</f>
        <v>0</v>
      </c>
      <c r="AB274" s="67">
        <f>IF(Sampling!L282="Yes",1,0)</f>
        <v>0</v>
      </c>
      <c r="AC274" s="67">
        <f>IF(Sampling!G282="Yes",1,0)</f>
        <v>0</v>
      </c>
      <c r="AD274" s="67">
        <f>IF(Sampling!H282="Yes",1,0)</f>
        <v>0</v>
      </c>
      <c r="AE274" s="67">
        <f>IF(Sampling!I282="Yes",1,0)</f>
        <v>0</v>
      </c>
      <c r="AF274" s="67">
        <f>IF(Sampling!J282="Yes",1,0)</f>
        <v>0</v>
      </c>
      <c r="AG274" s="708">
        <f>IF(Sampling!K282="Yes",1,0)</f>
        <v>0</v>
      </c>
      <c r="AH274" s="791">
        <f t="shared" ca="1" si="155"/>
        <v>0</v>
      </c>
      <c r="AI274" s="791">
        <f t="shared" ca="1" si="150"/>
        <v>0</v>
      </c>
      <c r="AJ274" s="791" t="e">
        <f t="shared" ca="1" si="14"/>
        <v>#N/A</v>
      </c>
      <c r="AK274" s="791">
        <f t="shared" si="170"/>
        <v>0</v>
      </c>
      <c r="AL274" s="791">
        <f t="shared" si="171"/>
        <v>0</v>
      </c>
      <c r="AM274" s="791" t="e">
        <f t="shared" ca="1" si="172"/>
        <v>#N/A</v>
      </c>
      <c r="AN274" s="791" t="e">
        <f t="shared" ca="1" si="173"/>
        <v>#N/A</v>
      </c>
      <c r="AO274" s="791">
        <f t="shared" ca="1" si="156"/>
        <v>0</v>
      </c>
      <c r="AP274" s="791">
        <f t="shared" ca="1" si="157"/>
        <v>0</v>
      </c>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c r="ADD274" s="1"/>
      <c r="ADE274" s="1"/>
      <c r="ADF274" s="1"/>
      <c r="ADG274" s="1"/>
      <c r="ADH274" s="1"/>
      <c r="ADI274" s="1"/>
      <c r="ADJ274" s="1"/>
      <c r="ADK274" s="1"/>
      <c r="ADL274" s="1"/>
      <c r="ADM274" s="1"/>
      <c r="ADN274" s="1"/>
      <c r="ADO274" s="1"/>
      <c r="ADP274" s="1"/>
      <c r="ADQ274" s="1"/>
      <c r="ADR274" s="1"/>
      <c r="ADS274" s="1"/>
      <c r="ADT274" s="1"/>
      <c r="ADU274" s="1"/>
      <c r="ADV274" s="1"/>
      <c r="ADW274" s="1"/>
      <c r="ADX274" s="1"/>
      <c r="ADY274" s="1"/>
      <c r="ADZ274" s="1"/>
      <c r="AEA274" s="1"/>
      <c r="AEB274" s="1"/>
      <c r="AEC274" s="1"/>
      <c r="AED274" s="1"/>
      <c r="AEE274" s="1"/>
      <c r="AEF274" s="1"/>
      <c r="AEG274" s="1"/>
      <c r="AEH274" s="1"/>
      <c r="AEI274" s="1"/>
      <c r="AEJ274" s="1"/>
      <c r="AEK274" s="1"/>
      <c r="AEL274" s="1"/>
      <c r="AEM274" s="1"/>
      <c r="AEN274" s="1"/>
      <c r="AEO274" s="1"/>
      <c r="AEP274" s="1"/>
      <c r="AEQ274" s="1"/>
      <c r="AER274" s="1"/>
      <c r="AES274" s="1"/>
      <c r="AET274" s="1"/>
      <c r="AEU274" s="1"/>
      <c r="AEV274" s="1"/>
      <c r="AEW274" s="1"/>
      <c r="AEX274" s="1"/>
      <c r="AEY274" s="1"/>
      <c r="AEZ274" s="1"/>
      <c r="AFA274" s="1"/>
      <c r="AFB274" s="1"/>
      <c r="AFC274" s="1"/>
      <c r="AFD274" s="1"/>
      <c r="AFE274" s="1"/>
      <c r="AFF274" s="1"/>
      <c r="AFG274" s="1"/>
      <c r="AFH274" s="1"/>
      <c r="AFI274" s="1"/>
      <c r="AFJ274" s="1"/>
      <c r="AFK274" s="1"/>
      <c r="AFL274" s="1"/>
      <c r="AFM274" s="1"/>
      <c r="AFN274" s="1"/>
      <c r="AFO274" s="1"/>
      <c r="AFP274" s="1"/>
      <c r="AFQ274" s="1"/>
      <c r="AFR274" s="1"/>
      <c r="AFS274" s="1"/>
      <c r="AFT274" s="1"/>
      <c r="AFU274" s="1"/>
      <c r="AFV274" s="1"/>
      <c r="AFW274" s="1"/>
      <c r="AFX274" s="1"/>
      <c r="AFY274" s="1"/>
      <c r="AFZ274" s="1"/>
      <c r="AGA274" s="1"/>
      <c r="AGB274" s="1"/>
      <c r="AGC274" s="1"/>
      <c r="AGD274" s="1"/>
      <c r="AGE274" s="1"/>
      <c r="AGF274" s="1"/>
      <c r="AGG274" s="1"/>
      <c r="AGH274" s="1"/>
      <c r="AGI274" s="1"/>
      <c r="AGJ274" s="1"/>
      <c r="AGK274" s="1"/>
      <c r="AGL274" s="1"/>
      <c r="AGM274" s="1"/>
      <c r="AGN274" s="1"/>
      <c r="AGO274" s="1"/>
      <c r="AGP274" s="1"/>
      <c r="AGQ274" s="1"/>
      <c r="AGR274" s="1"/>
      <c r="AGS274" s="1"/>
      <c r="AGT274" s="1"/>
      <c r="AGU274" s="1"/>
      <c r="AGV274" s="1"/>
      <c r="AGW274" s="1"/>
      <c r="AGX274" s="1"/>
      <c r="AGY274" s="1"/>
      <c r="AGZ274" s="1"/>
      <c r="AHA274" s="1"/>
      <c r="AHB274" s="1"/>
      <c r="AHC274" s="1"/>
      <c r="AHD274" s="1"/>
      <c r="AHE274" s="1"/>
      <c r="AHF274" s="1"/>
      <c r="AHG274" s="1"/>
      <c r="AHH274" s="1"/>
      <c r="AHI274" s="1"/>
      <c r="AHJ274" s="1"/>
      <c r="AHK274" s="1"/>
      <c r="AHL274" s="1"/>
      <c r="AHM274" s="1"/>
      <c r="AHN274" s="1"/>
      <c r="AHO274" s="1"/>
      <c r="AHP274" s="1"/>
      <c r="AHQ274" s="1"/>
      <c r="AHR274" s="1"/>
      <c r="AHS274" s="1"/>
      <c r="AHT274" s="1"/>
      <c r="AHU274" s="1"/>
      <c r="AHV274" s="1"/>
      <c r="AHW274" s="1"/>
      <c r="AHX274" s="1"/>
      <c r="AHY274" s="1"/>
      <c r="AHZ274" s="1"/>
      <c r="AIA274" s="1"/>
      <c r="AIB274" s="1"/>
      <c r="AIC274" s="1"/>
      <c r="AID274" s="1"/>
      <c r="AIE274" s="1"/>
      <c r="AIF274" s="1"/>
      <c r="AIG274" s="1"/>
      <c r="AIH274" s="1"/>
      <c r="AII274" s="1"/>
      <c r="AIJ274" s="1"/>
      <c r="AIK274" s="1"/>
      <c r="AIL274" s="1"/>
      <c r="AIM274" s="1"/>
      <c r="AIN274" s="1"/>
      <c r="AIO274" s="1"/>
      <c r="AIP274" s="1"/>
      <c r="AIQ274" s="1"/>
      <c r="AIR274" s="1"/>
      <c r="AIS274" s="1"/>
      <c r="AIT274" s="1"/>
      <c r="AIU274" s="1"/>
      <c r="AIV274" s="1"/>
      <c r="AIW274" s="1"/>
      <c r="AIX274" s="1"/>
      <c r="AIY274" s="1"/>
      <c r="AIZ274" s="1"/>
      <c r="AJA274" s="1"/>
      <c r="AJB274" s="1"/>
      <c r="AJC274" s="1"/>
      <c r="AJD274" s="1"/>
      <c r="AJE274" s="1"/>
      <c r="AJF274" s="1"/>
      <c r="AJG274" s="1"/>
      <c r="AJH274" s="1"/>
      <c r="AJI274" s="1"/>
      <c r="AJJ274" s="1"/>
      <c r="AJK274" s="1"/>
      <c r="AJL274" s="1"/>
      <c r="AJM274" s="1"/>
      <c r="AJN274" s="1"/>
      <c r="AJO274" s="1"/>
      <c r="AJP274" s="1"/>
      <c r="AJQ274" s="1"/>
      <c r="AJR274" s="1"/>
      <c r="AJS274" s="1"/>
      <c r="AJT274" s="1"/>
      <c r="AJU274" s="1"/>
      <c r="AJV274" s="1"/>
      <c r="AJW274" s="1"/>
      <c r="AJX274" s="1"/>
      <c r="AJY274" s="1"/>
      <c r="AJZ274" s="1"/>
      <c r="AKA274" s="1"/>
      <c r="AKB274" s="1"/>
      <c r="AKC274" s="1"/>
      <c r="AKD274" s="1"/>
      <c r="AKE274" s="1"/>
      <c r="AKF274" s="1"/>
      <c r="AKG274" s="1"/>
      <c r="AKH274" s="1"/>
      <c r="AKI274" s="1"/>
      <c r="AKJ274" s="1"/>
      <c r="AKK274" s="1"/>
      <c r="AKL274" s="1"/>
      <c r="AKM274" s="1"/>
      <c r="AKN274" s="1"/>
      <c r="AKO274" s="1"/>
      <c r="AKP274" s="1"/>
      <c r="AKQ274" s="1"/>
      <c r="AKR274" s="1"/>
      <c r="AKS274" s="1"/>
      <c r="AKT274" s="1"/>
      <c r="AKU274" s="1"/>
      <c r="AKV274" s="1"/>
      <c r="AKW274" s="1"/>
      <c r="AKX274" s="1"/>
      <c r="AKY274" s="1"/>
      <c r="AKZ274" s="1"/>
      <c r="ALA274" s="1"/>
      <c r="ALB274" s="1"/>
      <c r="ALC274" s="1"/>
      <c r="ALD274" s="1"/>
      <c r="ALE274" s="1"/>
      <c r="ALF274" s="1"/>
      <c r="ALG274" s="1"/>
      <c r="ALH274" s="1"/>
      <c r="ALI274" s="1"/>
      <c r="ALJ274" s="1"/>
      <c r="ALK274" s="1"/>
      <c r="ALL274" s="1"/>
      <c r="ALM274" s="1"/>
      <c r="ALN274" s="1"/>
      <c r="ALO274" s="1"/>
      <c r="ALP274" s="1"/>
      <c r="ALQ274" s="1"/>
      <c r="ALR274" s="1"/>
      <c r="ALS274" s="1"/>
      <c r="ALT274" s="1"/>
      <c r="ALU274" s="1"/>
      <c r="ALV274" s="1"/>
      <c r="ALW274" s="1"/>
      <c r="ALX274" s="1"/>
      <c r="ALY274" s="1"/>
      <c r="ALZ274" s="1"/>
      <c r="AMA274" s="1"/>
      <c r="AMB274" s="1"/>
      <c r="AMC274" s="1"/>
      <c r="AMD274" s="1"/>
      <c r="AME274" s="1"/>
      <c r="AMF274" s="1"/>
      <c r="AMG274" s="1"/>
      <c r="AMH274" s="1"/>
      <c r="AMI274" s="1"/>
      <c r="AMJ274" s="1"/>
      <c r="AMK274" s="1"/>
      <c r="AML274" s="1"/>
      <c r="AMM274" s="1"/>
      <c r="AMN274" s="1"/>
      <c r="AMO274" s="1"/>
      <c r="AMP274" s="1"/>
      <c r="AMQ274" s="1"/>
      <c r="AMR274" s="1"/>
      <c r="AMS274" s="1"/>
      <c r="AMT274" s="1"/>
      <c r="AMU274" s="1"/>
      <c r="AMV274" s="1"/>
      <c r="AMW274" s="1"/>
      <c r="AMX274" s="1"/>
      <c r="AMY274" s="1"/>
      <c r="AMZ274" s="1"/>
      <c r="ANA274" s="1"/>
      <c r="ANB274" s="1"/>
      <c r="ANC274" s="1"/>
      <c r="AND274" s="1"/>
      <c r="ANE274" s="1"/>
      <c r="ANF274" s="1"/>
      <c r="ANG274" s="1"/>
      <c r="ANH274" s="1"/>
      <c r="ANI274" s="1"/>
      <c r="ANJ274" s="1"/>
      <c r="ANK274" s="1"/>
      <c r="ANL274" s="1"/>
      <c r="ANM274" s="1"/>
      <c r="ANN274" s="1"/>
      <c r="ANO274" s="1"/>
      <c r="ANP274" s="1"/>
      <c r="ANQ274" s="1"/>
      <c r="ANR274" s="1"/>
      <c r="ANS274" s="1"/>
      <c r="ANT274" s="1"/>
      <c r="ANU274" s="1"/>
      <c r="ANV274" s="1"/>
      <c r="ANW274" s="1"/>
      <c r="ANX274" s="1"/>
      <c r="ANY274" s="1"/>
      <c r="ANZ274" s="1"/>
      <c r="AOA274" s="1"/>
      <c r="AOB274" s="1"/>
      <c r="AOC274" s="1"/>
      <c r="AOD274" s="1"/>
      <c r="AOE274" s="1"/>
      <c r="AOF274" s="1"/>
      <c r="AOG274" s="1"/>
      <c r="AOH274" s="1"/>
      <c r="AOI274" s="1"/>
      <c r="AOJ274" s="1"/>
      <c r="AOK274" s="1"/>
      <c r="AOL274" s="1"/>
      <c r="AOM274" s="1"/>
      <c r="AON274" s="1"/>
      <c r="AOO274" s="1"/>
      <c r="AOP274" s="1"/>
      <c r="AOQ274" s="1"/>
      <c r="AOR274" s="1"/>
      <c r="AOS274" s="1"/>
      <c r="AOT274" s="1"/>
      <c r="AOU274" s="1"/>
      <c r="AOV274" s="1"/>
      <c r="AOW274" s="1"/>
      <c r="AOX274" s="1"/>
      <c r="AOY274" s="1"/>
      <c r="AOZ274" s="1"/>
      <c r="APA274" s="1"/>
      <c r="APB274" s="1"/>
      <c r="APC274" s="1"/>
      <c r="APD274" s="1"/>
      <c r="APE274" s="1"/>
      <c r="APF274" s="1"/>
      <c r="APG274" s="1"/>
      <c r="APH274" s="1"/>
      <c r="API274" s="1"/>
      <c r="APJ274" s="1"/>
      <c r="APK274" s="1"/>
      <c r="APL274" s="1"/>
      <c r="APM274" s="1"/>
      <c r="APN274" s="1"/>
      <c r="APO274" s="1"/>
      <c r="APP274" s="1"/>
      <c r="APQ274" s="1"/>
      <c r="APR274" s="1"/>
      <c r="APS274" s="1"/>
      <c r="APT274" s="1"/>
      <c r="APU274" s="1"/>
      <c r="APV274" s="1"/>
      <c r="APW274" s="1"/>
      <c r="APX274" s="1"/>
      <c r="APY274" s="1"/>
      <c r="APZ274" s="1"/>
      <c r="AQA274" s="1"/>
      <c r="AQB274" s="1"/>
      <c r="AQC274" s="1"/>
      <c r="AQD274" s="1"/>
      <c r="AQE274" s="1"/>
      <c r="AQF274" s="1"/>
      <c r="AQG274" s="1"/>
      <c r="AQH274" s="1"/>
      <c r="AQI274" s="1"/>
      <c r="AQJ274" s="1"/>
      <c r="AQK274" s="1"/>
      <c r="AQL274" s="1"/>
      <c r="AQM274" s="1"/>
      <c r="AQN274" s="1"/>
      <c r="AQO274" s="1"/>
      <c r="AQP274" s="1"/>
      <c r="AQQ274" s="1"/>
      <c r="AQR274" s="1"/>
      <c r="AQS274" s="1"/>
      <c r="AQT274" s="1"/>
      <c r="AQU274" s="1"/>
      <c r="AQV274" s="1"/>
      <c r="AQW274" s="1"/>
      <c r="AQX274" s="1"/>
      <c r="AQY274" s="1"/>
      <c r="AQZ274" s="1"/>
      <c r="ARA274" s="1"/>
      <c r="ARB274" s="1"/>
      <c r="ARC274" s="1"/>
      <c r="ARD274" s="1"/>
      <c r="ARE274" s="1"/>
      <c r="ARF274" s="1"/>
      <c r="ARG274" s="1"/>
      <c r="ARH274" s="1"/>
      <c r="ARI274" s="1"/>
      <c r="ARJ274" s="1"/>
      <c r="ARK274" s="1"/>
      <c r="ARL274" s="1"/>
      <c r="ARM274" s="1"/>
      <c r="ARN274" s="1"/>
      <c r="ARO274" s="1"/>
      <c r="ARP274" s="1"/>
      <c r="ARQ274" s="1"/>
      <c r="ARR274" s="1"/>
      <c r="ARS274" s="1"/>
      <c r="ART274" s="1"/>
      <c r="ARU274" s="1"/>
      <c r="ARV274" s="1"/>
      <c r="ARW274" s="1"/>
      <c r="ARX274" s="1"/>
      <c r="ARY274" s="1"/>
      <c r="ARZ274" s="1"/>
      <c r="ASA274" s="1"/>
      <c r="ASB274" s="1"/>
      <c r="ASC274" s="1"/>
      <c r="ASD274" s="1"/>
      <c r="ASE274" s="1"/>
      <c r="ASF274" s="1"/>
      <c r="ASG274" s="1"/>
      <c r="ASH274" s="1"/>
      <c r="ASI274" s="1"/>
      <c r="ASJ274" s="1"/>
      <c r="ASK274" s="1"/>
      <c r="ASL274" s="1"/>
      <c r="ASM274" s="1"/>
      <c r="ASN274" s="1"/>
      <c r="ASO274" s="1"/>
      <c r="ASP274" s="1"/>
      <c r="ASQ274" s="1"/>
      <c r="ASR274" s="1"/>
      <c r="ASS274" s="1"/>
      <c r="AST274" s="1"/>
      <c r="ASU274" s="1"/>
      <c r="ASV274" s="1"/>
      <c r="ASW274" s="1"/>
      <c r="ASX274" s="1"/>
      <c r="ASY274" s="1"/>
      <c r="ASZ274" s="1"/>
      <c r="ATA274" s="1"/>
      <c r="ATB274" s="1"/>
      <c r="ATC274" s="1"/>
      <c r="ATD274" s="1"/>
      <c r="ATE274" s="1"/>
      <c r="ATF274" s="1"/>
      <c r="ATG274" s="1"/>
      <c r="ATH274" s="1"/>
      <c r="ATI274" s="1"/>
      <c r="ATJ274" s="1"/>
      <c r="ATK274" s="1"/>
      <c r="ATL274" s="1"/>
      <c r="ATM274" s="1"/>
      <c r="ATN274" s="1"/>
      <c r="ATO274" s="1"/>
      <c r="ATP274" s="1"/>
      <c r="ATQ274" s="1"/>
      <c r="ATR274" s="1"/>
      <c r="ATS274" s="1"/>
      <c r="ATT274" s="1"/>
      <c r="ATU274" s="1"/>
      <c r="ATV274" s="1"/>
      <c r="ATW274" s="1"/>
      <c r="ATX274" s="1"/>
      <c r="ATY274" s="1"/>
      <c r="ATZ274" s="1"/>
      <c r="AUA274" s="1"/>
      <c r="AUB274" s="1"/>
      <c r="AUC274" s="1"/>
      <c r="AUD274" s="1"/>
      <c r="AUE274" s="1"/>
      <c r="AUF274" s="1"/>
      <c r="AUG274" s="1"/>
      <c r="AUH274" s="1"/>
      <c r="AUI274" s="1"/>
      <c r="AUJ274" s="1"/>
      <c r="AUK274" s="1"/>
    </row>
    <row r="275" spans="1:1233" s="519" customFormat="1" ht="14.25">
      <c r="A275" s="53"/>
      <c r="B275" s="98" t="str">
        <f>IF('Client Info'!$F$146="Yes",'Client Info'!$F$61,"N/A")</f>
        <v>N/A</v>
      </c>
      <c r="C275" s="99" t="str">
        <f>IF(B275="ISO 45001",'Client Info'!$B146,"N/A")</f>
        <v>N/A</v>
      </c>
      <c r="D275" s="182"/>
      <c r="E275" s="839">
        <f>'Effective Employees'!F261</f>
        <v>0</v>
      </c>
      <c r="F275" s="831"/>
      <c r="G275" s="840">
        <f>CH$378</f>
        <v>0</v>
      </c>
      <c r="H275" s="840">
        <f ca="1">(1/3)*CH378*T275*V275*X275*Z275</f>
        <v>0</v>
      </c>
      <c r="I275" s="840">
        <f ca="1">(2/3)*CH378*T275*V275*X275*Z275</f>
        <v>0</v>
      </c>
      <c r="J275" s="840" t="e">
        <f ca="1">CH379*T275*V275*X275*Z275/$AA$10</f>
        <v>#N/A</v>
      </c>
      <c r="K275" s="840">
        <f>IF($K$19="",0,CH379*T275*V275*X275*Z275/$AA$10)</f>
        <v>0</v>
      </c>
      <c r="L275" s="840">
        <f>IF($L$19="",0,CH379*T275*V275*X275*Z275/$AA$10)</f>
        <v>0</v>
      </c>
      <c r="M275" s="841" t="e">
        <f ca="1">IF($M$19="",0,CH379*T275*V275*X275*Z275/$AA$10)</f>
        <v>#N/A</v>
      </c>
      <c r="N275" s="841" t="e">
        <f ca="1">CH379*T275*V275*X275*Z275/$AA$10</f>
        <v>#N/A</v>
      </c>
      <c r="O275" s="842">
        <f ca="1">CH380*T275*V275*X275*Z275</f>
        <v>0</v>
      </c>
      <c r="P275" s="53"/>
      <c r="Q275" s="53"/>
      <c r="R275" s="67"/>
      <c r="S275" s="709">
        <f>1</f>
        <v>1</v>
      </c>
      <c r="T275" s="709">
        <f t="shared" si="174"/>
        <v>1</v>
      </c>
      <c r="U275" s="710">
        <f ca="1">'Adjustment Factors'!BC594</f>
        <v>0</v>
      </c>
      <c r="V275" s="711">
        <f t="shared" ca="1" si="175"/>
        <v>1</v>
      </c>
      <c r="W275" s="712">
        <f>-'Client Info'!$C$55/100</f>
        <v>0</v>
      </c>
      <c r="X275" s="712">
        <f t="shared" si="176"/>
        <v>1</v>
      </c>
      <c r="Y275" s="712">
        <f>IF(Overview!$C$15="Yes",1,0)</f>
        <v>0</v>
      </c>
      <c r="Z275" s="712">
        <f>IF(Y275=1,IF('Integrated Reduction'!$C$29="",1,('Integrated Reduction'!$C$29/100+1)),1)</f>
        <v>1</v>
      </c>
      <c r="AA275" s="712">
        <f>IF(Sampling!F283="Yes",1,0)</f>
        <v>0</v>
      </c>
      <c r="AB275" s="712">
        <f>IF(Sampling!L283="Yes",1,0)</f>
        <v>0</v>
      </c>
      <c r="AC275" s="712">
        <f>IF(Sampling!G283="Yes",1,0)</f>
        <v>0</v>
      </c>
      <c r="AD275" s="712">
        <f>IF(Sampling!H283="Yes",1,0)</f>
        <v>0</v>
      </c>
      <c r="AE275" s="712">
        <f>IF(Sampling!I283="Yes",1,0)</f>
        <v>0</v>
      </c>
      <c r="AF275" s="712">
        <f>IF(Sampling!J283="Yes",1,0)</f>
        <v>0</v>
      </c>
      <c r="AG275" s="713">
        <f>IF(Sampling!K283="Yes",1,0)</f>
        <v>0</v>
      </c>
      <c r="AH275" s="792">
        <f t="shared" ca="1" si="155"/>
        <v>0</v>
      </c>
      <c r="AI275" s="792">
        <f t="shared" ca="1" si="150"/>
        <v>0</v>
      </c>
      <c r="AJ275" s="792" t="e">
        <f t="shared" ca="1" si="14"/>
        <v>#N/A</v>
      </c>
      <c r="AK275" s="792">
        <f t="shared" si="170"/>
        <v>0</v>
      </c>
      <c r="AL275" s="792">
        <f t="shared" si="171"/>
        <v>0</v>
      </c>
      <c r="AM275" s="792" t="e">
        <f t="shared" ca="1" si="172"/>
        <v>#N/A</v>
      </c>
      <c r="AN275" s="792" t="e">
        <f t="shared" ca="1" si="173"/>
        <v>#N/A</v>
      </c>
      <c r="AO275" s="792">
        <f t="shared" ca="1" si="156"/>
        <v>0</v>
      </c>
      <c r="AP275" s="792">
        <f t="shared" ca="1" si="157"/>
        <v>0</v>
      </c>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c r="ADD275" s="1"/>
      <c r="ADE275" s="1"/>
      <c r="ADF275" s="1"/>
      <c r="ADG275" s="1"/>
      <c r="ADH275" s="1"/>
      <c r="ADI275" s="1"/>
      <c r="ADJ275" s="1"/>
      <c r="ADK275" s="1"/>
      <c r="ADL275" s="1"/>
      <c r="ADM275" s="1"/>
      <c r="ADN275" s="1"/>
      <c r="ADO275" s="1"/>
      <c r="ADP275" s="1"/>
      <c r="ADQ275" s="1"/>
      <c r="ADR275" s="1"/>
      <c r="ADS275" s="1"/>
      <c r="ADT275" s="1"/>
      <c r="ADU275" s="1"/>
      <c r="ADV275" s="1"/>
      <c r="ADW275" s="1"/>
      <c r="ADX275" s="1"/>
      <c r="ADY275" s="1"/>
      <c r="ADZ275" s="1"/>
      <c r="AEA275" s="1"/>
      <c r="AEB275" s="1"/>
      <c r="AEC275" s="1"/>
      <c r="AED275" s="1"/>
      <c r="AEE275" s="1"/>
      <c r="AEF275" s="1"/>
      <c r="AEG275" s="1"/>
      <c r="AEH275" s="1"/>
      <c r="AEI275" s="1"/>
      <c r="AEJ275" s="1"/>
      <c r="AEK275" s="1"/>
      <c r="AEL275" s="1"/>
      <c r="AEM275" s="1"/>
      <c r="AEN275" s="1"/>
      <c r="AEO275" s="1"/>
      <c r="AEP275" s="1"/>
      <c r="AEQ275" s="1"/>
      <c r="AER275" s="1"/>
      <c r="AES275" s="1"/>
      <c r="AET275" s="1"/>
      <c r="AEU275" s="1"/>
      <c r="AEV275" s="1"/>
      <c r="AEW275" s="1"/>
      <c r="AEX275" s="1"/>
      <c r="AEY275" s="1"/>
      <c r="AEZ275" s="1"/>
      <c r="AFA275" s="1"/>
      <c r="AFB275" s="1"/>
      <c r="AFC275" s="1"/>
      <c r="AFD275" s="1"/>
      <c r="AFE275" s="1"/>
      <c r="AFF275" s="1"/>
      <c r="AFG275" s="1"/>
      <c r="AFH275" s="1"/>
      <c r="AFI275" s="1"/>
      <c r="AFJ275" s="1"/>
      <c r="AFK275" s="1"/>
      <c r="AFL275" s="1"/>
      <c r="AFM275" s="1"/>
      <c r="AFN275" s="1"/>
      <c r="AFO275" s="1"/>
      <c r="AFP275" s="1"/>
      <c r="AFQ275" s="1"/>
      <c r="AFR275" s="1"/>
      <c r="AFS275" s="1"/>
      <c r="AFT275" s="1"/>
      <c r="AFU275" s="1"/>
      <c r="AFV275" s="1"/>
      <c r="AFW275" s="1"/>
      <c r="AFX275" s="1"/>
      <c r="AFY275" s="1"/>
      <c r="AFZ275" s="1"/>
      <c r="AGA275" s="1"/>
      <c r="AGB275" s="1"/>
      <c r="AGC275" s="1"/>
      <c r="AGD275" s="1"/>
      <c r="AGE275" s="1"/>
      <c r="AGF275" s="1"/>
      <c r="AGG275" s="1"/>
      <c r="AGH275" s="1"/>
      <c r="AGI275" s="1"/>
      <c r="AGJ275" s="1"/>
      <c r="AGK275" s="1"/>
      <c r="AGL275" s="1"/>
      <c r="AGM275" s="1"/>
      <c r="AGN275" s="1"/>
      <c r="AGO275" s="1"/>
      <c r="AGP275" s="1"/>
      <c r="AGQ275" s="1"/>
      <c r="AGR275" s="1"/>
      <c r="AGS275" s="1"/>
      <c r="AGT275" s="1"/>
      <c r="AGU275" s="1"/>
      <c r="AGV275" s="1"/>
      <c r="AGW275" s="1"/>
      <c r="AGX275" s="1"/>
      <c r="AGY275" s="1"/>
      <c r="AGZ275" s="1"/>
      <c r="AHA275" s="1"/>
      <c r="AHB275" s="1"/>
      <c r="AHC275" s="1"/>
      <c r="AHD275" s="1"/>
      <c r="AHE275" s="1"/>
      <c r="AHF275" s="1"/>
      <c r="AHG275" s="1"/>
      <c r="AHH275" s="1"/>
      <c r="AHI275" s="1"/>
      <c r="AHJ275" s="1"/>
      <c r="AHK275" s="1"/>
      <c r="AHL275" s="1"/>
      <c r="AHM275" s="1"/>
      <c r="AHN275" s="1"/>
      <c r="AHO275" s="1"/>
      <c r="AHP275" s="1"/>
      <c r="AHQ275" s="1"/>
      <c r="AHR275" s="1"/>
      <c r="AHS275" s="1"/>
      <c r="AHT275" s="1"/>
      <c r="AHU275" s="1"/>
      <c r="AHV275" s="1"/>
      <c r="AHW275" s="1"/>
      <c r="AHX275" s="1"/>
      <c r="AHY275" s="1"/>
      <c r="AHZ275" s="1"/>
      <c r="AIA275" s="1"/>
      <c r="AIB275" s="1"/>
      <c r="AIC275" s="1"/>
      <c r="AID275" s="1"/>
      <c r="AIE275" s="1"/>
      <c r="AIF275" s="1"/>
      <c r="AIG275" s="1"/>
      <c r="AIH275" s="1"/>
      <c r="AII275" s="1"/>
      <c r="AIJ275" s="1"/>
      <c r="AIK275" s="1"/>
      <c r="AIL275" s="1"/>
      <c r="AIM275" s="1"/>
      <c r="AIN275" s="1"/>
      <c r="AIO275" s="1"/>
      <c r="AIP275" s="1"/>
      <c r="AIQ275" s="1"/>
      <c r="AIR275" s="1"/>
      <c r="AIS275" s="1"/>
      <c r="AIT275" s="1"/>
      <c r="AIU275" s="1"/>
      <c r="AIV275" s="1"/>
      <c r="AIW275" s="1"/>
      <c r="AIX275" s="1"/>
      <c r="AIY275" s="1"/>
      <c r="AIZ275" s="1"/>
      <c r="AJA275" s="1"/>
      <c r="AJB275" s="1"/>
      <c r="AJC275" s="1"/>
      <c r="AJD275" s="1"/>
      <c r="AJE275" s="1"/>
      <c r="AJF275" s="1"/>
      <c r="AJG275" s="1"/>
      <c r="AJH275" s="1"/>
      <c r="AJI275" s="1"/>
      <c r="AJJ275" s="1"/>
      <c r="AJK275" s="1"/>
      <c r="AJL275" s="1"/>
      <c r="AJM275" s="1"/>
      <c r="AJN275" s="1"/>
      <c r="AJO275" s="1"/>
      <c r="AJP275" s="1"/>
      <c r="AJQ275" s="1"/>
      <c r="AJR275" s="1"/>
      <c r="AJS275" s="1"/>
      <c r="AJT275" s="1"/>
      <c r="AJU275" s="1"/>
      <c r="AJV275" s="1"/>
      <c r="AJW275" s="1"/>
      <c r="AJX275" s="1"/>
      <c r="AJY275" s="1"/>
      <c r="AJZ275" s="1"/>
      <c r="AKA275" s="1"/>
      <c r="AKB275" s="1"/>
      <c r="AKC275" s="1"/>
      <c r="AKD275" s="1"/>
      <c r="AKE275" s="1"/>
      <c r="AKF275" s="1"/>
      <c r="AKG275" s="1"/>
      <c r="AKH275" s="1"/>
      <c r="AKI275" s="1"/>
      <c r="AKJ275" s="1"/>
      <c r="AKK275" s="1"/>
      <c r="AKL275" s="1"/>
      <c r="AKM275" s="1"/>
      <c r="AKN275" s="1"/>
      <c r="AKO275" s="1"/>
      <c r="AKP275" s="1"/>
      <c r="AKQ275" s="1"/>
      <c r="AKR275" s="1"/>
      <c r="AKS275" s="1"/>
      <c r="AKT275" s="1"/>
      <c r="AKU275" s="1"/>
      <c r="AKV275" s="1"/>
      <c r="AKW275" s="1"/>
      <c r="AKX275" s="1"/>
      <c r="AKY275" s="1"/>
      <c r="AKZ275" s="1"/>
      <c r="ALA275" s="1"/>
      <c r="ALB275" s="1"/>
      <c r="ALC275" s="1"/>
      <c r="ALD275" s="1"/>
      <c r="ALE275" s="1"/>
      <c r="ALF275" s="1"/>
      <c r="ALG275" s="1"/>
      <c r="ALH275" s="1"/>
      <c r="ALI275" s="1"/>
      <c r="ALJ275" s="1"/>
      <c r="ALK275" s="1"/>
      <c r="ALL275" s="1"/>
      <c r="ALM275" s="1"/>
      <c r="ALN275" s="1"/>
      <c r="ALO275" s="1"/>
      <c r="ALP275" s="1"/>
      <c r="ALQ275" s="1"/>
      <c r="ALR275" s="1"/>
      <c r="ALS275" s="1"/>
      <c r="ALT275" s="1"/>
      <c r="ALU275" s="1"/>
      <c r="ALV275" s="1"/>
      <c r="ALW275" s="1"/>
      <c r="ALX275" s="1"/>
      <c r="ALY275" s="1"/>
      <c r="ALZ275" s="1"/>
      <c r="AMA275" s="1"/>
      <c r="AMB275" s="1"/>
      <c r="AMC275" s="1"/>
      <c r="AMD275" s="1"/>
      <c r="AME275" s="1"/>
      <c r="AMF275" s="1"/>
      <c r="AMG275" s="1"/>
      <c r="AMH275" s="1"/>
      <c r="AMI275" s="1"/>
      <c r="AMJ275" s="1"/>
      <c r="AMK275" s="1"/>
      <c r="AML275" s="1"/>
      <c r="AMM275" s="1"/>
      <c r="AMN275" s="1"/>
      <c r="AMO275" s="1"/>
      <c r="AMP275" s="1"/>
      <c r="AMQ275" s="1"/>
      <c r="AMR275" s="1"/>
      <c r="AMS275" s="1"/>
      <c r="AMT275" s="1"/>
      <c r="AMU275" s="1"/>
      <c r="AMV275" s="1"/>
      <c r="AMW275" s="1"/>
      <c r="AMX275" s="1"/>
      <c r="AMY275" s="1"/>
      <c r="AMZ275" s="1"/>
      <c r="ANA275" s="1"/>
      <c r="ANB275" s="1"/>
      <c r="ANC275" s="1"/>
      <c r="AND275" s="1"/>
      <c r="ANE275" s="1"/>
      <c r="ANF275" s="1"/>
      <c r="ANG275" s="1"/>
      <c r="ANH275" s="1"/>
      <c r="ANI275" s="1"/>
      <c r="ANJ275" s="1"/>
      <c r="ANK275" s="1"/>
      <c r="ANL275" s="1"/>
      <c r="ANM275" s="1"/>
      <c r="ANN275" s="1"/>
      <c r="ANO275" s="1"/>
      <c r="ANP275" s="1"/>
      <c r="ANQ275" s="1"/>
      <c r="ANR275" s="1"/>
      <c r="ANS275" s="1"/>
      <c r="ANT275" s="1"/>
      <c r="ANU275" s="1"/>
      <c r="ANV275" s="1"/>
      <c r="ANW275" s="1"/>
      <c r="ANX275" s="1"/>
      <c r="ANY275" s="1"/>
      <c r="ANZ275" s="1"/>
      <c r="AOA275" s="1"/>
      <c r="AOB275" s="1"/>
      <c r="AOC275" s="1"/>
      <c r="AOD275" s="1"/>
      <c r="AOE275" s="1"/>
      <c r="AOF275" s="1"/>
      <c r="AOG275" s="1"/>
      <c r="AOH275" s="1"/>
      <c r="AOI275" s="1"/>
      <c r="AOJ275" s="1"/>
      <c r="AOK275" s="1"/>
      <c r="AOL275" s="1"/>
      <c r="AOM275" s="1"/>
      <c r="AON275" s="1"/>
      <c r="AOO275" s="1"/>
      <c r="AOP275" s="1"/>
      <c r="AOQ275" s="1"/>
      <c r="AOR275" s="1"/>
      <c r="AOS275" s="1"/>
      <c r="AOT275" s="1"/>
      <c r="AOU275" s="1"/>
      <c r="AOV275" s="1"/>
      <c r="AOW275" s="1"/>
      <c r="AOX275" s="1"/>
      <c r="AOY275" s="1"/>
      <c r="AOZ275" s="1"/>
      <c r="APA275" s="1"/>
      <c r="APB275" s="1"/>
      <c r="APC275" s="1"/>
      <c r="APD275" s="1"/>
      <c r="APE275" s="1"/>
      <c r="APF275" s="1"/>
      <c r="APG275" s="1"/>
      <c r="APH275" s="1"/>
      <c r="API275" s="1"/>
      <c r="APJ275" s="1"/>
      <c r="APK275" s="1"/>
      <c r="APL275" s="1"/>
      <c r="APM275" s="1"/>
      <c r="APN275" s="1"/>
      <c r="APO275" s="1"/>
      <c r="APP275" s="1"/>
      <c r="APQ275" s="1"/>
      <c r="APR275" s="1"/>
      <c r="APS275" s="1"/>
      <c r="APT275" s="1"/>
      <c r="APU275" s="1"/>
      <c r="APV275" s="1"/>
      <c r="APW275" s="1"/>
      <c r="APX275" s="1"/>
      <c r="APY275" s="1"/>
      <c r="APZ275" s="1"/>
      <c r="AQA275" s="1"/>
      <c r="AQB275" s="1"/>
      <c r="AQC275" s="1"/>
      <c r="AQD275" s="1"/>
      <c r="AQE275" s="1"/>
      <c r="AQF275" s="1"/>
      <c r="AQG275" s="1"/>
      <c r="AQH275" s="1"/>
      <c r="AQI275" s="1"/>
      <c r="AQJ275" s="1"/>
      <c r="AQK275" s="1"/>
      <c r="AQL275" s="1"/>
      <c r="AQM275" s="1"/>
      <c r="AQN275" s="1"/>
      <c r="AQO275" s="1"/>
      <c r="AQP275" s="1"/>
      <c r="AQQ275" s="1"/>
      <c r="AQR275" s="1"/>
      <c r="AQS275" s="1"/>
      <c r="AQT275" s="1"/>
      <c r="AQU275" s="1"/>
      <c r="AQV275" s="1"/>
      <c r="AQW275" s="1"/>
      <c r="AQX275" s="1"/>
      <c r="AQY275" s="1"/>
      <c r="AQZ275" s="1"/>
      <c r="ARA275" s="1"/>
      <c r="ARB275" s="1"/>
      <c r="ARC275" s="1"/>
      <c r="ARD275" s="1"/>
      <c r="ARE275" s="1"/>
      <c r="ARF275" s="1"/>
      <c r="ARG275" s="1"/>
      <c r="ARH275" s="1"/>
      <c r="ARI275" s="1"/>
      <c r="ARJ275" s="1"/>
      <c r="ARK275" s="1"/>
      <c r="ARL275" s="1"/>
      <c r="ARM275" s="1"/>
      <c r="ARN275" s="1"/>
      <c r="ARO275" s="1"/>
      <c r="ARP275" s="1"/>
      <c r="ARQ275" s="1"/>
      <c r="ARR275" s="1"/>
      <c r="ARS275" s="1"/>
      <c r="ART275" s="1"/>
      <c r="ARU275" s="1"/>
      <c r="ARV275" s="1"/>
      <c r="ARW275" s="1"/>
      <c r="ARX275" s="1"/>
      <c r="ARY275" s="1"/>
      <c r="ARZ275" s="1"/>
      <c r="ASA275" s="1"/>
      <c r="ASB275" s="1"/>
      <c r="ASC275" s="1"/>
      <c r="ASD275" s="1"/>
      <c r="ASE275" s="1"/>
      <c r="ASF275" s="1"/>
      <c r="ASG275" s="1"/>
      <c r="ASH275" s="1"/>
      <c r="ASI275" s="1"/>
      <c r="ASJ275" s="1"/>
      <c r="ASK275" s="1"/>
      <c r="ASL275" s="1"/>
      <c r="ASM275" s="1"/>
      <c r="ASN275" s="1"/>
      <c r="ASO275" s="1"/>
      <c r="ASP275" s="1"/>
      <c r="ASQ275" s="1"/>
      <c r="ASR275" s="1"/>
      <c r="ASS275" s="1"/>
      <c r="AST275" s="1"/>
      <c r="ASU275" s="1"/>
      <c r="ASV275" s="1"/>
      <c r="ASW275" s="1"/>
      <c r="ASX275" s="1"/>
      <c r="ASY275" s="1"/>
      <c r="ASZ275" s="1"/>
      <c r="ATA275" s="1"/>
      <c r="ATB275" s="1"/>
      <c r="ATC275" s="1"/>
      <c r="ATD275" s="1"/>
      <c r="ATE275" s="1"/>
      <c r="ATF275" s="1"/>
      <c r="ATG275" s="1"/>
      <c r="ATH275" s="1"/>
      <c r="ATI275" s="1"/>
      <c r="ATJ275" s="1"/>
      <c r="ATK275" s="1"/>
      <c r="ATL275" s="1"/>
      <c r="ATM275" s="1"/>
      <c r="ATN275" s="1"/>
      <c r="ATO275" s="1"/>
      <c r="ATP275" s="1"/>
      <c r="ATQ275" s="1"/>
      <c r="ATR275" s="1"/>
      <c r="ATS275" s="1"/>
      <c r="ATT275" s="1"/>
      <c r="ATU275" s="1"/>
      <c r="ATV275" s="1"/>
      <c r="ATW275" s="1"/>
      <c r="ATX275" s="1"/>
      <c r="ATY275" s="1"/>
      <c r="ATZ275" s="1"/>
      <c r="AUA275" s="1"/>
      <c r="AUB275" s="1"/>
      <c r="AUC275" s="1"/>
      <c r="AUD275" s="1"/>
      <c r="AUE275" s="1"/>
      <c r="AUF275" s="1"/>
      <c r="AUG275" s="1"/>
      <c r="AUH275" s="1"/>
      <c r="AUI275" s="1"/>
      <c r="AUJ275" s="1"/>
      <c r="AUK275" s="1"/>
    </row>
    <row r="276" spans="1:1233" s="519" customFormat="1" ht="14.25">
      <c r="A276" s="53"/>
      <c r="B276" s="95" t="str">
        <f>IF('Client Info'!$D$147="Yes",'Client Info'!$D$61,"N/A")</f>
        <v>N/A</v>
      </c>
      <c r="C276" s="96" t="str">
        <f>IF(B276="ISO 9001",'Client Info'!$B147,"N/A")</f>
        <v>N/A</v>
      </c>
      <c r="D276" s="180"/>
      <c r="E276" s="843">
        <f>'Effective Employees'!F262</f>
        <v>0</v>
      </c>
      <c r="F276" s="831"/>
      <c r="G276" s="832">
        <f>CI$345</f>
        <v>0</v>
      </c>
      <c r="H276" s="832">
        <f ca="1">(1/3)*CI345*T276*V276*X276*Z276</f>
        <v>0</v>
      </c>
      <c r="I276" s="832">
        <f ca="1">(2/3)*CI345*T276*V276*X276*Z276</f>
        <v>0</v>
      </c>
      <c r="J276" s="832" t="e">
        <f ca="1">CI346*T276*V276*X276*Z276/$AA$10</f>
        <v>#N/A</v>
      </c>
      <c r="K276" s="832">
        <f>IF($K$19="",0,CI346*T276*V276*X276*Z276/$AA$10)</f>
        <v>0</v>
      </c>
      <c r="L276" s="832">
        <f>IF($L$19="",0,CI346*T276*V276*X276*Z276/$AA$10)</f>
        <v>0</v>
      </c>
      <c r="M276" s="833" t="e">
        <f ca="1">IF($M$19="",0,CI346*T276*V276*X276*Z276/$AA$10)</f>
        <v>#N/A</v>
      </c>
      <c r="N276" s="844" t="e">
        <f ca="1">CI346*T276*V276*X276*Z276/$AA$10</f>
        <v>#N/A</v>
      </c>
      <c r="O276" s="436">
        <f ca="1">CI347*T276*V276*X276*Z276</f>
        <v>0</v>
      </c>
      <c r="P276" s="53"/>
      <c r="Q276" s="53"/>
      <c r="R276" s="67"/>
      <c r="S276" s="702">
        <f>1</f>
        <v>1</v>
      </c>
      <c r="T276" s="702">
        <f t="shared" si="174"/>
        <v>1</v>
      </c>
      <c r="U276" s="703">
        <f ca="1">'Adjustment Factors'!AA595</f>
        <v>0</v>
      </c>
      <c r="V276" s="704">
        <f t="shared" ca="1" si="175"/>
        <v>1</v>
      </c>
      <c r="W276" s="705">
        <f>-'Client Info'!$C$55/100</f>
        <v>0</v>
      </c>
      <c r="X276" s="705">
        <f t="shared" si="176"/>
        <v>1</v>
      </c>
      <c r="Y276" s="705">
        <f>IF(Overview!$C$13="Yes",1,0)</f>
        <v>0</v>
      </c>
      <c r="Z276" s="705">
        <f>IF(Y276=1,IF('Integrated Reduction'!$C$29="",1,('Integrated Reduction'!$C$29/100+1)),1)</f>
        <v>1</v>
      </c>
      <c r="AA276" s="705">
        <f>IF(Sampling!F284="Yes",1,0)</f>
        <v>0</v>
      </c>
      <c r="AB276" s="705">
        <f>IF(Sampling!L284="Yes",1,0)</f>
        <v>0</v>
      </c>
      <c r="AC276" s="705">
        <f>IF(Sampling!G284="Yes",1,0)</f>
        <v>0</v>
      </c>
      <c r="AD276" s="705">
        <f>IF(Sampling!H284="Yes",1,0)</f>
        <v>0</v>
      </c>
      <c r="AE276" s="705">
        <f>IF(Sampling!I284="Yes",1,0)</f>
        <v>0</v>
      </c>
      <c r="AF276" s="705">
        <f>IF(Sampling!J284="Yes",1,0)</f>
        <v>0</v>
      </c>
      <c r="AG276" s="706">
        <f>IF(Sampling!K284="Yes",1,0)</f>
        <v>0</v>
      </c>
      <c r="AH276" s="790">
        <f t="shared" ca="1" si="155"/>
        <v>0</v>
      </c>
      <c r="AI276" s="790">
        <f t="shared" ca="1" si="150"/>
        <v>0</v>
      </c>
      <c r="AJ276" s="790" t="e">
        <f t="shared" ca="1" si="14"/>
        <v>#N/A</v>
      </c>
      <c r="AK276" s="790">
        <f t="shared" si="170"/>
        <v>0</v>
      </c>
      <c r="AL276" s="790">
        <f t="shared" si="171"/>
        <v>0</v>
      </c>
      <c r="AM276" s="790" t="e">
        <f t="shared" ca="1" si="172"/>
        <v>#N/A</v>
      </c>
      <c r="AN276" s="790" t="e">
        <f t="shared" ca="1" si="173"/>
        <v>#N/A</v>
      </c>
      <c r="AO276" s="790">
        <f t="shared" ca="1" si="156"/>
        <v>0</v>
      </c>
      <c r="AP276" s="790">
        <f t="shared" ca="1" si="157"/>
        <v>0</v>
      </c>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c r="ADD276" s="1"/>
      <c r="ADE276" s="1"/>
      <c r="ADF276" s="1"/>
      <c r="ADG276" s="1"/>
      <c r="ADH276" s="1"/>
      <c r="ADI276" s="1"/>
      <c r="ADJ276" s="1"/>
      <c r="ADK276" s="1"/>
      <c r="ADL276" s="1"/>
      <c r="ADM276" s="1"/>
      <c r="ADN276" s="1"/>
      <c r="ADO276" s="1"/>
      <c r="ADP276" s="1"/>
      <c r="ADQ276" s="1"/>
      <c r="ADR276" s="1"/>
      <c r="ADS276" s="1"/>
      <c r="ADT276" s="1"/>
      <c r="ADU276" s="1"/>
      <c r="ADV276" s="1"/>
      <c r="ADW276" s="1"/>
      <c r="ADX276" s="1"/>
      <c r="ADY276" s="1"/>
      <c r="ADZ276" s="1"/>
      <c r="AEA276" s="1"/>
      <c r="AEB276" s="1"/>
      <c r="AEC276" s="1"/>
      <c r="AED276" s="1"/>
      <c r="AEE276" s="1"/>
      <c r="AEF276" s="1"/>
      <c r="AEG276" s="1"/>
      <c r="AEH276" s="1"/>
      <c r="AEI276" s="1"/>
      <c r="AEJ276" s="1"/>
      <c r="AEK276" s="1"/>
      <c r="AEL276" s="1"/>
      <c r="AEM276" s="1"/>
      <c r="AEN276" s="1"/>
      <c r="AEO276" s="1"/>
      <c r="AEP276" s="1"/>
      <c r="AEQ276" s="1"/>
      <c r="AER276" s="1"/>
      <c r="AES276" s="1"/>
      <c r="AET276" s="1"/>
      <c r="AEU276" s="1"/>
      <c r="AEV276" s="1"/>
      <c r="AEW276" s="1"/>
      <c r="AEX276" s="1"/>
      <c r="AEY276" s="1"/>
      <c r="AEZ276" s="1"/>
      <c r="AFA276" s="1"/>
      <c r="AFB276" s="1"/>
      <c r="AFC276" s="1"/>
      <c r="AFD276" s="1"/>
      <c r="AFE276" s="1"/>
      <c r="AFF276" s="1"/>
      <c r="AFG276" s="1"/>
      <c r="AFH276" s="1"/>
      <c r="AFI276" s="1"/>
      <c r="AFJ276" s="1"/>
      <c r="AFK276" s="1"/>
      <c r="AFL276" s="1"/>
      <c r="AFM276" s="1"/>
      <c r="AFN276" s="1"/>
      <c r="AFO276" s="1"/>
      <c r="AFP276" s="1"/>
      <c r="AFQ276" s="1"/>
      <c r="AFR276" s="1"/>
      <c r="AFS276" s="1"/>
      <c r="AFT276" s="1"/>
      <c r="AFU276" s="1"/>
      <c r="AFV276" s="1"/>
      <c r="AFW276" s="1"/>
      <c r="AFX276" s="1"/>
      <c r="AFY276" s="1"/>
      <c r="AFZ276" s="1"/>
      <c r="AGA276" s="1"/>
      <c r="AGB276" s="1"/>
      <c r="AGC276" s="1"/>
      <c r="AGD276" s="1"/>
      <c r="AGE276" s="1"/>
      <c r="AGF276" s="1"/>
      <c r="AGG276" s="1"/>
      <c r="AGH276" s="1"/>
      <c r="AGI276" s="1"/>
      <c r="AGJ276" s="1"/>
      <c r="AGK276" s="1"/>
      <c r="AGL276" s="1"/>
      <c r="AGM276" s="1"/>
      <c r="AGN276" s="1"/>
      <c r="AGO276" s="1"/>
      <c r="AGP276" s="1"/>
      <c r="AGQ276" s="1"/>
      <c r="AGR276" s="1"/>
      <c r="AGS276" s="1"/>
      <c r="AGT276" s="1"/>
      <c r="AGU276" s="1"/>
      <c r="AGV276" s="1"/>
      <c r="AGW276" s="1"/>
      <c r="AGX276" s="1"/>
      <c r="AGY276" s="1"/>
      <c r="AGZ276" s="1"/>
      <c r="AHA276" s="1"/>
      <c r="AHB276" s="1"/>
      <c r="AHC276" s="1"/>
      <c r="AHD276" s="1"/>
      <c r="AHE276" s="1"/>
      <c r="AHF276" s="1"/>
      <c r="AHG276" s="1"/>
      <c r="AHH276" s="1"/>
      <c r="AHI276" s="1"/>
      <c r="AHJ276" s="1"/>
      <c r="AHK276" s="1"/>
      <c r="AHL276" s="1"/>
      <c r="AHM276" s="1"/>
      <c r="AHN276" s="1"/>
      <c r="AHO276" s="1"/>
      <c r="AHP276" s="1"/>
      <c r="AHQ276" s="1"/>
      <c r="AHR276" s="1"/>
      <c r="AHS276" s="1"/>
      <c r="AHT276" s="1"/>
      <c r="AHU276" s="1"/>
      <c r="AHV276" s="1"/>
      <c r="AHW276" s="1"/>
      <c r="AHX276" s="1"/>
      <c r="AHY276" s="1"/>
      <c r="AHZ276" s="1"/>
      <c r="AIA276" s="1"/>
      <c r="AIB276" s="1"/>
      <c r="AIC276" s="1"/>
      <c r="AID276" s="1"/>
      <c r="AIE276" s="1"/>
      <c r="AIF276" s="1"/>
      <c r="AIG276" s="1"/>
      <c r="AIH276" s="1"/>
      <c r="AII276" s="1"/>
      <c r="AIJ276" s="1"/>
      <c r="AIK276" s="1"/>
      <c r="AIL276" s="1"/>
      <c r="AIM276" s="1"/>
      <c r="AIN276" s="1"/>
      <c r="AIO276" s="1"/>
      <c r="AIP276" s="1"/>
      <c r="AIQ276" s="1"/>
      <c r="AIR276" s="1"/>
      <c r="AIS276" s="1"/>
      <c r="AIT276" s="1"/>
      <c r="AIU276" s="1"/>
      <c r="AIV276" s="1"/>
      <c r="AIW276" s="1"/>
      <c r="AIX276" s="1"/>
      <c r="AIY276" s="1"/>
      <c r="AIZ276" s="1"/>
      <c r="AJA276" s="1"/>
      <c r="AJB276" s="1"/>
      <c r="AJC276" s="1"/>
      <c r="AJD276" s="1"/>
      <c r="AJE276" s="1"/>
      <c r="AJF276" s="1"/>
      <c r="AJG276" s="1"/>
      <c r="AJH276" s="1"/>
      <c r="AJI276" s="1"/>
      <c r="AJJ276" s="1"/>
      <c r="AJK276" s="1"/>
      <c r="AJL276" s="1"/>
      <c r="AJM276" s="1"/>
      <c r="AJN276" s="1"/>
      <c r="AJO276" s="1"/>
      <c r="AJP276" s="1"/>
      <c r="AJQ276" s="1"/>
      <c r="AJR276" s="1"/>
      <c r="AJS276" s="1"/>
      <c r="AJT276" s="1"/>
      <c r="AJU276" s="1"/>
      <c r="AJV276" s="1"/>
      <c r="AJW276" s="1"/>
      <c r="AJX276" s="1"/>
      <c r="AJY276" s="1"/>
      <c r="AJZ276" s="1"/>
      <c r="AKA276" s="1"/>
      <c r="AKB276" s="1"/>
      <c r="AKC276" s="1"/>
      <c r="AKD276" s="1"/>
      <c r="AKE276" s="1"/>
      <c r="AKF276" s="1"/>
      <c r="AKG276" s="1"/>
      <c r="AKH276" s="1"/>
      <c r="AKI276" s="1"/>
      <c r="AKJ276" s="1"/>
      <c r="AKK276" s="1"/>
      <c r="AKL276" s="1"/>
      <c r="AKM276" s="1"/>
      <c r="AKN276" s="1"/>
      <c r="AKO276" s="1"/>
      <c r="AKP276" s="1"/>
      <c r="AKQ276" s="1"/>
      <c r="AKR276" s="1"/>
      <c r="AKS276" s="1"/>
      <c r="AKT276" s="1"/>
      <c r="AKU276" s="1"/>
      <c r="AKV276" s="1"/>
      <c r="AKW276" s="1"/>
      <c r="AKX276" s="1"/>
      <c r="AKY276" s="1"/>
      <c r="AKZ276" s="1"/>
      <c r="ALA276" s="1"/>
      <c r="ALB276" s="1"/>
      <c r="ALC276" s="1"/>
      <c r="ALD276" s="1"/>
      <c r="ALE276" s="1"/>
      <c r="ALF276" s="1"/>
      <c r="ALG276" s="1"/>
      <c r="ALH276" s="1"/>
      <c r="ALI276" s="1"/>
      <c r="ALJ276" s="1"/>
      <c r="ALK276" s="1"/>
      <c r="ALL276" s="1"/>
      <c r="ALM276" s="1"/>
      <c r="ALN276" s="1"/>
      <c r="ALO276" s="1"/>
      <c r="ALP276" s="1"/>
      <c r="ALQ276" s="1"/>
      <c r="ALR276" s="1"/>
      <c r="ALS276" s="1"/>
      <c r="ALT276" s="1"/>
      <c r="ALU276" s="1"/>
      <c r="ALV276" s="1"/>
      <c r="ALW276" s="1"/>
      <c r="ALX276" s="1"/>
      <c r="ALY276" s="1"/>
      <c r="ALZ276" s="1"/>
      <c r="AMA276" s="1"/>
      <c r="AMB276" s="1"/>
      <c r="AMC276" s="1"/>
      <c r="AMD276" s="1"/>
      <c r="AME276" s="1"/>
      <c r="AMF276" s="1"/>
      <c r="AMG276" s="1"/>
      <c r="AMH276" s="1"/>
      <c r="AMI276" s="1"/>
      <c r="AMJ276" s="1"/>
      <c r="AMK276" s="1"/>
      <c r="AML276" s="1"/>
      <c r="AMM276" s="1"/>
      <c r="AMN276" s="1"/>
      <c r="AMO276" s="1"/>
      <c r="AMP276" s="1"/>
      <c r="AMQ276" s="1"/>
      <c r="AMR276" s="1"/>
      <c r="AMS276" s="1"/>
      <c r="AMT276" s="1"/>
      <c r="AMU276" s="1"/>
      <c r="AMV276" s="1"/>
      <c r="AMW276" s="1"/>
      <c r="AMX276" s="1"/>
      <c r="AMY276" s="1"/>
      <c r="AMZ276" s="1"/>
      <c r="ANA276" s="1"/>
      <c r="ANB276" s="1"/>
      <c r="ANC276" s="1"/>
      <c r="AND276" s="1"/>
      <c r="ANE276" s="1"/>
      <c r="ANF276" s="1"/>
      <c r="ANG276" s="1"/>
      <c r="ANH276" s="1"/>
      <c r="ANI276" s="1"/>
      <c r="ANJ276" s="1"/>
      <c r="ANK276" s="1"/>
      <c r="ANL276" s="1"/>
      <c r="ANM276" s="1"/>
      <c r="ANN276" s="1"/>
      <c r="ANO276" s="1"/>
      <c r="ANP276" s="1"/>
      <c r="ANQ276" s="1"/>
      <c r="ANR276" s="1"/>
      <c r="ANS276" s="1"/>
      <c r="ANT276" s="1"/>
      <c r="ANU276" s="1"/>
      <c r="ANV276" s="1"/>
      <c r="ANW276" s="1"/>
      <c r="ANX276" s="1"/>
      <c r="ANY276" s="1"/>
      <c r="ANZ276" s="1"/>
      <c r="AOA276" s="1"/>
      <c r="AOB276" s="1"/>
      <c r="AOC276" s="1"/>
      <c r="AOD276" s="1"/>
      <c r="AOE276" s="1"/>
      <c r="AOF276" s="1"/>
      <c r="AOG276" s="1"/>
      <c r="AOH276" s="1"/>
      <c r="AOI276" s="1"/>
      <c r="AOJ276" s="1"/>
      <c r="AOK276" s="1"/>
      <c r="AOL276" s="1"/>
      <c r="AOM276" s="1"/>
      <c r="AON276" s="1"/>
      <c r="AOO276" s="1"/>
      <c r="AOP276" s="1"/>
      <c r="AOQ276" s="1"/>
      <c r="AOR276" s="1"/>
      <c r="AOS276" s="1"/>
      <c r="AOT276" s="1"/>
      <c r="AOU276" s="1"/>
      <c r="AOV276" s="1"/>
      <c r="AOW276" s="1"/>
      <c r="AOX276" s="1"/>
      <c r="AOY276" s="1"/>
      <c r="AOZ276" s="1"/>
      <c r="APA276" s="1"/>
      <c r="APB276" s="1"/>
      <c r="APC276" s="1"/>
      <c r="APD276" s="1"/>
      <c r="APE276" s="1"/>
      <c r="APF276" s="1"/>
      <c r="APG276" s="1"/>
      <c r="APH276" s="1"/>
      <c r="API276" s="1"/>
      <c r="APJ276" s="1"/>
      <c r="APK276" s="1"/>
      <c r="APL276" s="1"/>
      <c r="APM276" s="1"/>
      <c r="APN276" s="1"/>
      <c r="APO276" s="1"/>
      <c r="APP276" s="1"/>
      <c r="APQ276" s="1"/>
      <c r="APR276" s="1"/>
      <c r="APS276" s="1"/>
      <c r="APT276" s="1"/>
      <c r="APU276" s="1"/>
      <c r="APV276" s="1"/>
      <c r="APW276" s="1"/>
      <c r="APX276" s="1"/>
      <c r="APY276" s="1"/>
      <c r="APZ276" s="1"/>
      <c r="AQA276" s="1"/>
      <c r="AQB276" s="1"/>
      <c r="AQC276" s="1"/>
      <c r="AQD276" s="1"/>
      <c r="AQE276" s="1"/>
      <c r="AQF276" s="1"/>
      <c r="AQG276" s="1"/>
      <c r="AQH276" s="1"/>
      <c r="AQI276" s="1"/>
      <c r="AQJ276" s="1"/>
      <c r="AQK276" s="1"/>
      <c r="AQL276" s="1"/>
      <c r="AQM276" s="1"/>
      <c r="AQN276" s="1"/>
      <c r="AQO276" s="1"/>
      <c r="AQP276" s="1"/>
      <c r="AQQ276" s="1"/>
      <c r="AQR276" s="1"/>
      <c r="AQS276" s="1"/>
      <c r="AQT276" s="1"/>
      <c r="AQU276" s="1"/>
      <c r="AQV276" s="1"/>
      <c r="AQW276" s="1"/>
      <c r="AQX276" s="1"/>
      <c r="AQY276" s="1"/>
      <c r="AQZ276" s="1"/>
      <c r="ARA276" s="1"/>
      <c r="ARB276" s="1"/>
      <c r="ARC276" s="1"/>
      <c r="ARD276" s="1"/>
      <c r="ARE276" s="1"/>
      <c r="ARF276" s="1"/>
      <c r="ARG276" s="1"/>
      <c r="ARH276" s="1"/>
      <c r="ARI276" s="1"/>
      <c r="ARJ276" s="1"/>
      <c r="ARK276" s="1"/>
      <c r="ARL276" s="1"/>
      <c r="ARM276" s="1"/>
      <c r="ARN276" s="1"/>
      <c r="ARO276" s="1"/>
      <c r="ARP276" s="1"/>
      <c r="ARQ276" s="1"/>
      <c r="ARR276" s="1"/>
      <c r="ARS276" s="1"/>
      <c r="ART276" s="1"/>
      <c r="ARU276" s="1"/>
      <c r="ARV276" s="1"/>
      <c r="ARW276" s="1"/>
      <c r="ARX276" s="1"/>
      <c r="ARY276" s="1"/>
      <c r="ARZ276" s="1"/>
      <c r="ASA276" s="1"/>
      <c r="ASB276" s="1"/>
      <c r="ASC276" s="1"/>
      <c r="ASD276" s="1"/>
      <c r="ASE276" s="1"/>
      <c r="ASF276" s="1"/>
      <c r="ASG276" s="1"/>
      <c r="ASH276" s="1"/>
      <c r="ASI276" s="1"/>
      <c r="ASJ276" s="1"/>
      <c r="ASK276" s="1"/>
      <c r="ASL276" s="1"/>
      <c r="ASM276" s="1"/>
      <c r="ASN276" s="1"/>
      <c r="ASO276" s="1"/>
      <c r="ASP276" s="1"/>
      <c r="ASQ276" s="1"/>
      <c r="ASR276" s="1"/>
      <c r="ASS276" s="1"/>
      <c r="AST276" s="1"/>
      <c r="ASU276" s="1"/>
      <c r="ASV276" s="1"/>
      <c r="ASW276" s="1"/>
      <c r="ASX276" s="1"/>
      <c r="ASY276" s="1"/>
      <c r="ASZ276" s="1"/>
      <c r="ATA276" s="1"/>
      <c r="ATB276" s="1"/>
      <c r="ATC276" s="1"/>
      <c r="ATD276" s="1"/>
      <c r="ATE276" s="1"/>
      <c r="ATF276" s="1"/>
      <c r="ATG276" s="1"/>
      <c r="ATH276" s="1"/>
      <c r="ATI276" s="1"/>
      <c r="ATJ276" s="1"/>
      <c r="ATK276" s="1"/>
      <c r="ATL276" s="1"/>
      <c r="ATM276" s="1"/>
      <c r="ATN276" s="1"/>
      <c r="ATO276" s="1"/>
      <c r="ATP276" s="1"/>
      <c r="ATQ276" s="1"/>
      <c r="ATR276" s="1"/>
      <c r="ATS276" s="1"/>
      <c r="ATT276" s="1"/>
      <c r="ATU276" s="1"/>
      <c r="ATV276" s="1"/>
      <c r="ATW276" s="1"/>
      <c r="ATX276" s="1"/>
      <c r="ATY276" s="1"/>
      <c r="ATZ276" s="1"/>
      <c r="AUA276" s="1"/>
      <c r="AUB276" s="1"/>
      <c r="AUC276" s="1"/>
      <c r="AUD276" s="1"/>
      <c r="AUE276" s="1"/>
      <c r="AUF276" s="1"/>
      <c r="AUG276" s="1"/>
      <c r="AUH276" s="1"/>
      <c r="AUI276" s="1"/>
      <c r="AUJ276" s="1"/>
      <c r="AUK276" s="1"/>
    </row>
    <row r="277" spans="1:1233" s="519" customFormat="1" ht="14.25">
      <c r="A277" s="53"/>
      <c r="B277" s="97" t="str">
        <f>IF('Client Info'!$E$147="Yes",'Client Info'!$E$61,"N/A")</f>
        <v>N/A</v>
      </c>
      <c r="C277" s="62" t="str">
        <f>IF(B277="ISO 14001",'Client Info'!$B147,"N/A")</f>
        <v>N/A</v>
      </c>
      <c r="D277" s="181"/>
      <c r="E277" s="834">
        <f>'Effective Employees'!F263</f>
        <v>0</v>
      </c>
      <c r="F277" s="831"/>
      <c r="G277" s="835">
        <f>CI$363</f>
        <v>0</v>
      </c>
      <c r="H277" s="835">
        <f ca="1">(1/3)*CI363*T277*V277*X277*Z277</f>
        <v>0</v>
      </c>
      <c r="I277" s="835">
        <f ca="1">(2/3)*CI363*T277*V277*X277*Z277</f>
        <v>0</v>
      </c>
      <c r="J277" s="835" t="e">
        <f ca="1">CI364*T277*V277*X277*Z277/$AA$10</f>
        <v>#N/A</v>
      </c>
      <c r="K277" s="835">
        <f>IF($K$19="",0,CI364*T277*V277*X277*Z277/$AA$10)</f>
        <v>0</v>
      </c>
      <c r="L277" s="835">
        <f>IF($L$19="",0,CI364*T277*V277*X277*Z277/$AA$10)</f>
        <v>0</v>
      </c>
      <c r="M277" s="836" t="e">
        <f ca="1">IF($M$19="",0,CI364*T277*V277*X277*Z277/$AA$10)</f>
        <v>#N/A</v>
      </c>
      <c r="N277" s="837" t="e">
        <f ca="1">CI364*T277*V277*X277*Z277/$AA$10</f>
        <v>#N/A</v>
      </c>
      <c r="O277" s="838">
        <f ca="1">CI365*T277*V277*X277*Z277</f>
        <v>0</v>
      </c>
      <c r="P277" s="53"/>
      <c r="Q277" s="53"/>
      <c r="R277" s="67"/>
      <c r="S277" s="386">
        <f>1</f>
        <v>1</v>
      </c>
      <c r="T277" s="386">
        <f t="shared" si="174"/>
        <v>1</v>
      </c>
      <c r="U277" s="707">
        <f ca="1">'Adjustment Factors'!AP595</f>
        <v>0</v>
      </c>
      <c r="V277" s="208">
        <f t="shared" ca="1" si="175"/>
        <v>1</v>
      </c>
      <c r="W277" s="67">
        <f>-'Client Info'!$C$55/100</f>
        <v>0</v>
      </c>
      <c r="X277" s="67">
        <f t="shared" si="176"/>
        <v>1</v>
      </c>
      <c r="Y277" s="67">
        <f>IF(Overview!$C$14="Yes",1,0)</f>
        <v>0</v>
      </c>
      <c r="Z277" s="67">
        <f>IF(Y277=1,IF('Integrated Reduction'!$C$29="",1,('Integrated Reduction'!$C$29/100+1)),1)</f>
        <v>1</v>
      </c>
      <c r="AA277" s="67">
        <f>IF(Sampling!F285="Yes",1,0)</f>
        <v>0</v>
      </c>
      <c r="AB277" s="67">
        <f>IF(Sampling!L285="Yes",1,0)</f>
        <v>0</v>
      </c>
      <c r="AC277" s="67">
        <f>IF(Sampling!G285="Yes",1,0)</f>
        <v>0</v>
      </c>
      <c r="AD277" s="67">
        <f>IF(Sampling!H285="Yes",1,0)</f>
        <v>0</v>
      </c>
      <c r="AE277" s="67">
        <f>IF(Sampling!I285="Yes",1,0)</f>
        <v>0</v>
      </c>
      <c r="AF277" s="67">
        <f>IF(Sampling!J285="Yes",1,0)</f>
        <v>0</v>
      </c>
      <c r="AG277" s="708">
        <f>IF(Sampling!K285="Yes",1,0)</f>
        <v>0</v>
      </c>
      <c r="AH277" s="791">
        <f t="shared" ca="1" si="155"/>
        <v>0</v>
      </c>
      <c r="AI277" s="791">
        <f t="shared" ca="1" si="150"/>
        <v>0</v>
      </c>
      <c r="AJ277" s="791" t="e">
        <f t="shared" ca="1" si="14"/>
        <v>#N/A</v>
      </c>
      <c r="AK277" s="791">
        <f t="shared" si="170"/>
        <v>0</v>
      </c>
      <c r="AL277" s="791">
        <f t="shared" si="171"/>
        <v>0</v>
      </c>
      <c r="AM277" s="791" t="e">
        <f t="shared" ca="1" si="172"/>
        <v>#N/A</v>
      </c>
      <c r="AN277" s="791" t="e">
        <f t="shared" ca="1" si="173"/>
        <v>#N/A</v>
      </c>
      <c r="AO277" s="791">
        <f t="shared" ca="1" si="156"/>
        <v>0</v>
      </c>
      <c r="AP277" s="791">
        <f t="shared" ca="1" si="157"/>
        <v>0</v>
      </c>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c r="ADD277" s="1"/>
      <c r="ADE277" s="1"/>
      <c r="ADF277" s="1"/>
      <c r="ADG277" s="1"/>
      <c r="ADH277" s="1"/>
      <c r="ADI277" s="1"/>
      <c r="ADJ277" s="1"/>
      <c r="ADK277" s="1"/>
      <c r="ADL277" s="1"/>
      <c r="ADM277" s="1"/>
      <c r="ADN277" s="1"/>
      <c r="ADO277" s="1"/>
      <c r="ADP277" s="1"/>
      <c r="ADQ277" s="1"/>
      <c r="ADR277" s="1"/>
      <c r="ADS277" s="1"/>
      <c r="ADT277" s="1"/>
      <c r="ADU277" s="1"/>
      <c r="ADV277" s="1"/>
      <c r="ADW277" s="1"/>
      <c r="ADX277" s="1"/>
      <c r="ADY277" s="1"/>
      <c r="ADZ277" s="1"/>
      <c r="AEA277" s="1"/>
      <c r="AEB277" s="1"/>
      <c r="AEC277" s="1"/>
      <c r="AED277" s="1"/>
      <c r="AEE277" s="1"/>
      <c r="AEF277" s="1"/>
      <c r="AEG277" s="1"/>
      <c r="AEH277" s="1"/>
      <c r="AEI277" s="1"/>
      <c r="AEJ277" s="1"/>
      <c r="AEK277" s="1"/>
      <c r="AEL277" s="1"/>
      <c r="AEM277" s="1"/>
      <c r="AEN277" s="1"/>
      <c r="AEO277" s="1"/>
      <c r="AEP277" s="1"/>
      <c r="AEQ277" s="1"/>
      <c r="AER277" s="1"/>
      <c r="AES277" s="1"/>
      <c r="AET277" s="1"/>
      <c r="AEU277" s="1"/>
      <c r="AEV277" s="1"/>
      <c r="AEW277" s="1"/>
      <c r="AEX277" s="1"/>
      <c r="AEY277" s="1"/>
      <c r="AEZ277" s="1"/>
      <c r="AFA277" s="1"/>
      <c r="AFB277" s="1"/>
      <c r="AFC277" s="1"/>
      <c r="AFD277" s="1"/>
      <c r="AFE277" s="1"/>
      <c r="AFF277" s="1"/>
      <c r="AFG277" s="1"/>
      <c r="AFH277" s="1"/>
      <c r="AFI277" s="1"/>
      <c r="AFJ277" s="1"/>
      <c r="AFK277" s="1"/>
      <c r="AFL277" s="1"/>
      <c r="AFM277" s="1"/>
      <c r="AFN277" s="1"/>
      <c r="AFO277" s="1"/>
      <c r="AFP277" s="1"/>
      <c r="AFQ277" s="1"/>
      <c r="AFR277" s="1"/>
      <c r="AFS277" s="1"/>
      <c r="AFT277" s="1"/>
      <c r="AFU277" s="1"/>
      <c r="AFV277" s="1"/>
      <c r="AFW277" s="1"/>
      <c r="AFX277" s="1"/>
      <c r="AFY277" s="1"/>
      <c r="AFZ277" s="1"/>
      <c r="AGA277" s="1"/>
      <c r="AGB277" s="1"/>
      <c r="AGC277" s="1"/>
      <c r="AGD277" s="1"/>
      <c r="AGE277" s="1"/>
      <c r="AGF277" s="1"/>
      <c r="AGG277" s="1"/>
      <c r="AGH277" s="1"/>
      <c r="AGI277" s="1"/>
      <c r="AGJ277" s="1"/>
      <c r="AGK277" s="1"/>
      <c r="AGL277" s="1"/>
      <c r="AGM277" s="1"/>
      <c r="AGN277" s="1"/>
      <c r="AGO277" s="1"/>
      <c r="AGP277" s="1"/>
      <c r="AGQ277" s="1"/>
      <c r="AGR277" s="1"/>
      <c r="AGS277" s="1"/>
      <c r="AGT277" s="1"/>
      <c r="AGU277" s="1"/>
      <c r="AGV277" s="1"/>
      <c r="AGW277" s="1"/>
      <c r="AGX277" s="1"/>
      <c r="AGY277" s="1"/>
      <c r="AGZ277" s="1"/>
      <c r="AHA277" s="1"/>
      <c r="AHB277" s="1"/>
      <c r="AHC277" s="1"/>
      <c r="AHD277" s="1"/>
      <c r="AHE277" s="1"/>
      <c r="AHF277" s="1"/>
      <c r="AHG277" s="1"/>
      <c r="AHH277" s="1"/>
      <c r="AHI277" s="1"/>
      <c r="AHJ277" s="1"/>
      <c r="AHK277" s="1"/>
      <c r="AHL277" s="1"/>
      <c r="AHM277" s="1"/>
      <c r="AHN277" s="1"/>
      <c r="AHO277" s="1"/>
      <c r="AHP277" s="1"/>
      <c r="AHQ277" s="1"/>
      <c r="AHR277" s="1"/>
      <c r="AHS277" s="1"/>
      <c r="AHT277" s="1"/>
      <c r="AHU277" s="1"/>
      <c r="AHV277" s="1"/>
      <c r="AHW277" s="1"/>
      <c r="AHX277" s="1"/>
      <c r="AHY277" s="1"/>
      <c r="AHZ277" s="1"/>
      <c r="AIA277" s="1"/>
      <c r="AIB277" s="1"/>
      <c r="AIC277" s="1"/>
      <c r="AID277" s="1"/>
      <c r="AIE277" s="1"/>
      <c r="AIF277" s="1"/>
      <c r="AIG277" s="1"/>
      <c r="AIH277" s="1"/>
      <c r="AII277" s="1"/>
      <c r="AIJ277" s="1"/>
      <c r="AIK277" s="1"/>
      <c r="AIL277" s="1"/>
      <c r="AIM277" s="1"/>
      <c r="AIN277" s="1"/>
      <c r="AIO277" s="1"/>
      <c r="AIP277" s="1"/>
      <c r="AIQ277" s="1"/>
      <c r="AIR277" s="1"/>
      <c r="AIS277" s="1"/>
      <c r="AIT277" s="1"/>
      <c r="AIU277" s="1"/>
      <c r="AIV277" s="1"/>
      <c r="AIW277" s="1"/>
      <c r="AIX277" s="1"/>
      <c r="AIY277" s="1"/>
      <c r="AIZ277" s="1"/>
      <c r="AJA277" s="1"/>
      <c r="AJB277" s="1"/>
      <c r="AJC277" s="1"/>
      <c r="AJD277" s="1"/>
      <c r="AJE277" s="1"/>
      <c r="AJF277" s="1"/>
      <c r="AJG277" s="1"/>
      <c r="AJH277" s="1"/>
      <c r="AJI277" s="1"/>
      <c r="AJJ277" s="1"/>
      <c r="AJK277" s="1"/>
      <c r="AJL277" s="1"/>
      <c r="AJM277" s="1"/>
      <c r="AJN277" s="1"/>
      <c r="AJO277" s="1"/>
      <c r="AJP277" s="1"/>
      <c r="AJQ277" s="1"/>
      <c r="AJR277" s="1"/>
      <c r="AJS277" s="1"/>
      <c r="AJT277" s="1"/>
      <c r="AJU277" s="1"/>
      <c r="AJV277" s="1"/>
      <c r="AJW277" s="1"/>
      <c r="AJX277" s="1"/>
      <c r="AJY277" s="1"/>
      <c r="AJZ277" s="1"/>
      <c r="AKA277" s="1"/>
      <c r="AKB277" s="1"/>
      <c r="AKC277" s="1"/>
      <c r="AKD277" s="1"/>
      <c r="AKE277" s="1"/>
      <c r="AKF277" s="1"/>
      <c r="AKG277" s="1"/>
      <c r="AKH277" s="1"/>
      <c r="AKI277" s="1"/>
      <c r="AKJ277" s="1"/>
      <c r="AKK277" s="1"/>
      <c r="AKL277" s="1"/>
      <c r="AKM277" s="1"/>
      <c r="AKN277" s="1"/>
      <c r="AKO277" s="1"/>
      <c r="AKP277" s="1"/>
      <c r="AKQ277" s="1"/>
      <c r="AKR277" s="1"/>
      <c r="AKS277" s="1"/>
      <c r="AKT277" s="1"/>
      <c r="AKU277" s="1"/>
      <c r="AKV277" s="1"/>
      <c r="AKW277" s="1"/>
      <c r="AKX277" s="1"/>
      <c r="AKY277" s="1"/>
      <c r="AKZ277" s="1"/>
      <c r="ALA277" s="1"/>
      <c r="ALB277" s="1"/>
      <c r="ALC277" s="1"/>
      <c r="ALD277" s="1"/>
      <c r="ALE277" s="1"/>
      <c r="ALF277" s="1"/>
      <c r="ALG277" s="1"/>
      <c r="ALH277" s="1"/>
      <c r="ALI277" s="1"/>
      <c r="ALJ277" s="1"/>
      <c r="ALK277" s="1"/>
      <c r="ALL277" s="1"/>
      <c r="ALM277" s="1"/>
      <c r="ALN277" s="1"/>
      <c r="ALO277" s="1"/>
      <c r="ALP277" s="1"/>
      <c r="ALQ277" s="1"/>
      <c r="ALR277" s="1"/>
      <c r="ALS277" s="1"/>
      <c r="ALT277" s="1"/>
      <c r="ALU277" s="1"/>
      <c r="ALV277" s="1"/>
      <c r="ALW277" s="1"/>
      <c r="ALX277" s="1"/>
      <c r="ALY277" s="1"/>
      <c r="ALZ277" s="1"/>
      <c r="AMA277" s="1"/>
      <c r="AMB277" s="1"/>
      <c r="AMC277" s="1"/>
      <c r="AMD277" s="1"/>
      <c r="AME277" s="1"/>
      <c r="AMF277" s="1"/>
      <c r="AMG277" s="1"/>
      <c r="AMH277" s="1"/>
      <c r="AMI277" s="1"/>
      <c r="AMJ277" s="1"/>
      <c r="AMK277" s="1"/>
      <c r="AML277" s="1"/>
      <c r="AMM277" s="1"/>
      <c r="AMN277" s="1"/>
      <c r="AMO277" s="1"/>
      <c r="AMP277" s="1"/>
      <c r="AMQ277" s="1"/>
      <c r="AMR277" s="1"/>
      <c r="AMS277" s="1"/>
      <c r="AMT277" s="1"/>
      <c r="AMU277" s="1"/>
      <c r="AMV277" s="1"/>
      <c r="AMW277" s="1"/>
      <c r="AMX277" s="1"/>
      <c r="AMY277" s="1"/>
      <c r="AMZ277" s="1"/>
      <c r="ANA277" s="1"/>
      <c r="ANB277" s="1"/>
      <c r="ANC277" s="1"/>
      <c r="AND277" s="1"/>
      <c r="ANE277" s="1"/>
      <c r="ANF277" s="1"/>
      <c r="ANG277" s="1"/>
      <c r="ANH277" s="1"/>
      <c r="ANI277" s="1"/>
      <c r="ANJ277" s="1"/>
      <c r="ANK277" s="1"/>
      <c r="ANL277" s="1"/>
      <c r="ANM277" s="1"/>
      <c r="ANN277" s="1"/>
      <c r="ANO277" s="1"/>
      <c r="ANP277" s="1"/>
      <c r="ANQ277" s="1"/>
      <c r="ANR277" s="1"/>
      <c r="ANS277" s="1"/>
      <c r="ANT277" s="1"/>
      <c r="ANU277" s="1"/>
      <c r="ANV277" s="1"/>
      <c r="ANW277" s="1"/>
      <c r="ANX277" s="1"/>
      <c r="ANY277" s="1"/>
      <c r="ANZ277" s="1"/>
      <c r="AOA277" s="1"/>
      <c r="AOB277" s="1"/>
      <c r="AOC277" s="1"/>
      <c r="AOD277" s="1"/>
      <c r="AOE277" s="1"/>
      <c r="AOF277" s="1"/>
      <c r="AOG277" s="1"/>
      <c r="AOH277" s="1"/>
      <c r="AOI277" s="1"/>
      <c r="AOJ277" s="1"/>
      <c r="AOK277" s="1"/>
      <c r="AOL277" s="1"/>
      <c r="AOM277" s="1"/>
      <c r="AON277" s="1"/>
      <c r="AOO277" s="1"/>
      <c r="AOP277" s="1"/>
      <c r="AOQ277" s="1"/>
      <c r="AOR277" s="1"/>
      <c r="AOS277" s="1"/>
      <c r="AOT277" s="1"/>
      <c r="AOU277" s="1"/>
      <c r="AOV277" s="1"/>
      <c r="AOW277" s="1"/>
      <c r="AOX277" s="1"/>
      <c r="AOY277" s="1"/>
      <c r="AOZ277" s="1"/>
      <c r="APA277" s="1"/>
      <c r="APB277" s="1"/>
      <c r="APC277" s="1"/>
      <c r="APD277" s="1"/>
      <c r="APE277" s="1"/>
      <c r="APF277" s="1"/>
      <c r="APG277" s="1"/>
      <c r="APH277" s="1"/>
      <c r="API277" s="1"/>
      <c r="APJ277" s="1"/>
      <c r="APK277" s="1"/>
      <c r="APL277" s="1"/>
      <c r="APM277" s="1"/>
      <c r="APN277" s="1"/>
      <c r="APO277" s="1"/>
      <c r="APP277" s="1"/>
      <c r="APQ277" s="1"/>
      <c r="APR277" s="1"/>
      <c r="APS277" s="1"/>
      <c r="APT277" s="1"/>
      <c r="APU277" s="1"/>
      <c r="APV277" s="1"/>
      <c r="APW277" s="1"/>
      <c r="APX277" s="1"/>
      <c r="APY277" s="1"/>
      <c r="APZ277" s="1"/>
      <c r="AQA277" s="1"/>
      <c r="AQB277" s="1"/>
      <c r="AQC277" s="1"/>
      <c r="AQD277" s="1"/>
      <c r="AQE277" s="1"/>
      <c r="AQF277" s="1"/>
      <c r="AQG277" s="1"/>
      <c r="AQH277" s="1"/>
      <c r="AQI277" s="1"/>
      <c r="AQJ277" s="1"/>
      <c r="AQK277" s="1"/>
      <c r="AQL277" s="1"/>
      <c r="AQM277" s="1"/>
      <c r="AQN277" s="1"/>
      <c r="AQO277" s="1"/>
      <c r="AQP277" s="1"/>
      <c r="AQQ277" s="1"/>
      <c r="AQR277" s="1"/>
      <c r="AQS277" s="1"/>
      <c r="AQT277" s="1"/>
      <c r="AQU277" s="1"/>
      <c r="AQV277" s="1"/>
      <c r="AQW277" s="1"/>
      <c r="AQX277" s="1"/>
      <c r="AQY277" s="1"/>
      <c r="AQZ277" s="1"/>
      <c r="ARA277" s="1"/>
      <c r="ARB277" s="1"/>
      <c r="ARC277" s="1"/>
      <c r="ARD277" s="1"/>
      <c r="ARE277" s="1"/>
      <c r="ARF277" s="1"/>
      <c r="ARG277" s="1"/>
      <c r="ARH277" s="1"/>
      <c r="ARI277" s="1"/>
      <c r="ARJ277" s="1"/>
      <c r="ARK277" s="1"/>
      <c r="ARL277" s="1"/>
      <c r="ARM277" s="1"/>
      <c r="ARN277" s="1"/>
      <c r="ARO277" s="1"/>
      <c r="ARP277" s="1"/>
      <c r="ARQ277" s="1"/>
      <c r="ARR277" s="1"/>
      <c r="ARS277" s="1"/>
      <c r="ART277" s="1"/>
      <c r="ARU277" s="1"/>
      <c r="ARV277" s="1"/>
      <c r="ARW277" s="1"/>
      <c r="ARX277" s="1"/>
      <c r="ARY277" s="1"/>
      <c r="ARZ277" s="1"/>
      <c r="ASA277" s="1"/>
      <c r="ASB277" s="1"/>
      <c r="ASC277" s="1"/>
      <c r="ASD277" s="1"/>
      <c r="ASE277" s="1"/>
      <c r="ASF277" s="1"/>
      <c r="ASG277" s="1"/>
      <c r="ASH277" s="1"/>
      <c r="ASI277" s="1"/>
      <c r="ASJ277" s="1"/>
      <c r="ASK277" s="1"/>
      <c r="ASL277" s="1"/>
      <c r="ASM277" s="1"/>
      <c r="ASN277" s="1"/>
      <c r="ASO277" s="1"/>
      <c r="ASP277" s="1"/>
      <c r="ASQ277" s="1"/>
      <c r="ASR277" s="1"/>
      <c r="ASS277" s="1"/>
      <c r="AST277" s="1"/>
      <c r="ASU277" s="1"/>
      <c r="ASV277" s="1"/>
      <c r="ASW277" s="1"/>
      <c r="ASX277" s="1"/>
      <c r="ASY277" s="1"/>
      <c r="ASZ277" s="1"/>
      <c r="ATA277" s="1"/>
      <c r="ATB277" s="1"/>
      <c r="ATC277" s="1"/>
      <c r="ATD277" s="1"/>
      <c r="ATE277" s="1"/>
      <c r="ATF277" s="1"/>
      <c r="ATG277" s="1"/>
      <c r="ATH277" s="1"/>
      <c r="ATI277" s="1"/>
      <c r="ATJ277" s="1"/>
      <c r="ATK277" s="1"/>
      <c r="ATL277" s="1"/>
      <c r="ATM277" s="1"/>
      <c r="ATN277" s="1"/>
      <c r="ATO277" s="1"/>
      <c r="ATP277" s="1"/>
      <c r="ATQ277" s="1"/>
      <c r="ATR277" s="1"/>
      <c r="ATS277" s="1"/>
      <c r="ATT277" s="1"/>
      <c r="ATU277" s="1"/>
      <c r="ATV277" s="1"/>
      <c r="ATW277" s="1"/>
      <c r="ATX277" s="1"/>
      <c r="ATY277" s="1"/>
      <c r="ATZ277" s="1"/>
      <c r="AUA277" s="1"/>
      <c r="AUB277" s="1"/>
      <c r="AUC277" s="1"/>
      <c r="AUD277" s="1"/>
      <c r="AUE277" s="1"/>
      <c r="AUF277" s="1"/>
      <c r="AUG277" s="1"/>
      <c r="AUH277" s="1"/>
      <c r="AUI277" s="1"/>
      <c r="AUJ277" s="1"/>
      <c r="AUK277" s="1"/>
    </row>
    <row r="278" spans="1:1233" s="519" customFormat="1" ht="14.25">
      <c r="A278" s="53"/>
      <c r="B278" s="98" t="str">
        <f>IF('Client Info'!$F$147="Yes",'Client Info'!$F$61,"N/A")</f>
        <v>N/A</v>
      </c>
      <c r="C278" s="99" t="str">
        <f>IF(B278="ISO 45001",'Client Info'!$B147,"N/A")</f>
        <v>N/A</v>
      </c>
      <c r="D278" s="182"/>
      <c r="E278" s="839">
        <f>'Effective Employees'!F264</f>
        <v>0</v>
      </c>
      <c r="F278" s="831"/>
      <c r="G278" s="840">
        <f>CI$378</f>
        <v>0</v>
      </c>
      <c r="H278" s="840">
        <f ca="1">(1/3)*CI378*T278*V278*X278*Z278</f>
        <v>0</v>
      </c>
      <c r="I278" s="840">
        <f ca="1">(2/3)*CI378*T278*V278*X278*Z278</f>
        <v>0</v>
      </c>
      <c r="J278" s="840" t="e">
        <f ca="1">CI379*T278*V278*X278*Z278/$AA$10</f>
        <v>#N/A</v>
      </c>
      <c r="K278" s="840">
        <f>IF($K$19="",0,CI379*T278*V278*X278*Z278/$AA$10)</f>
        <v>0</v>
      </c>
      <c r="L278" s="840">
        <f>IF($L$19="",0,CI379*T278*V278*X278*Z278/$AA$10)</f>
        <v>0</v>
      </c>
      <c r="M278" s="841" t="e">
        <f ca="1">IF($M$19="",0,CI379*T278*V278*X278*Z278/$AA$10)</f>
        <v>#N/A</v>
      </c>
      <c r="N278" s="841" t="e">
        <f ca="1">CI379*T278*V278*X278*Z278/$AA$10</f>
        <v>#N/A</v>
      </c>
      <c r="O278" s="842">
        <f ca="1">CI380*T278*V278*X278*Z278</f>
        <v>0</v>
      </c>
      <c r="P278" s="53"/>
      <c r="Q278" s="53"/>
      <c r="R278" s="67"/>
      <c r="S278" s="709">
        <f>1</f>
        <v>1</v>
      </c>
      <c r="T278" s="709">
        <f t="shared" si="174"/>
        <v>1</v>
      </c>
      <c r="U278" s="710">
        <f ca="1">'Adjustment Factors'!BC595</f>
        <v>0</v>
      </c>
      <c r="V278" s="711">
        <f t="shared" ca="1" si="175"/>
        <v>1</v>
      </c>
      <c r="W278" s="712">
        <f>-'Client Info'!$C$55/100</f>
        <v>0</v>
      </c>
      <c r="X278" s="712">
        <f t="shared" si="176"/>
        <v>1</v>
      </c>
      <c r="Y278" s="712">
        <f>IF(Overview!$C$15="Yes",1,0)</f>
        <v>0</v>
      </c>
      <c r="Z278" s="712">
        <f>IF(Y278=1,IF('Integrated Reduction'!$C$29="",1,('Integrated Reduction'!$C$29/100+1)),1)</f>
        <v>1</v>
      </c>
      <c r="AA278" s="712">
        <f>IF(Sampling!F286="Yes",1,0)</f>
        <v>0</v>
      </c>
      <c r="AB278" s="712">
        <f>IF(Sampling!L286="Yes",1,0)</f>
        <v>0</v>
      </c>
      <c r="AC278" s="712">
        <f>IF(Sampling!G286="Yes",1,0)</f>
        <v>0</v>
      </c>
      <c r="AD278" s="712">
        <f>IF(Sampling!H286="Yes",1,0)</f>
        <v>0</v>
      </c>
      <c r="AE278" s="712">
        <f>IF(Sampling!I286="Yes",1,0)</f>
        <v>0</v>
      </c>
      <c r="AF278" s="712">
        <f>IF(Sampling!J286="Yes",1,0)</f>
        <v>0</v>
      </c>
      <c r="AG278" s="713">
        <f>IF(Sampling!K286="Yes",1,0)</f>
        <v>0</v>
      </c>
      <c r="AH278" s="792">
        <f t="shared" ca="1" si="155"/>
        <v>0</v>
      </c>
      <c r="AI278" s="792">
        <f t="shared" ca="1" si="150"/>
        <v>0</v>
      </c>
      <c r="AJ278" s="792" t="e">
        <f t="shared" ca="1" si="14"/>
        <v>#N/A</v>
      </c>
      <c r="AK278" s="792">
        <f t="shared" si="170"/>
        <v>0</v>
      </c>
      <c r="AL278" s="792">
        <f t="shared" si="171"/>
        <v>0</v>
      </c>
      <c r="AM278" s="792" t="e">
        <f t="shared" ca="1" si="172"/>
        <v>#N/A</v>
      </c>
      <c r="AN278" s="792" t="e">
        <f t="shared" ca="1" si="173"/>
        <v>#N/A</v>
      </c>
      <c r="AO278" s="792">
        <f t="shared" ca="1" si="156"/>
        <v>0</v>
      </c>
      <c r="AP278" s="792">
        <f t="shared" ca="1" si="157"/>
        <v>0</v>
      </c>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c r="ADD278" s="1"/>
      <c r="ADE278" s="1"/>
      <c r="ADF278" s="1"/>
      <c r="ADG278" s="1"/>
      <c r="ADH278" s="1"/>
      <c r="ADI278" s="1"/>
      <c r="ADJ278" s="1"/>
      <c r="ADK278" s="1"/>
      <c r="ADL278" s="1"/>
      <c r="ADM278" s="1"/>
      <c r="ADN278" s="1"/>
      <c r="ADO278" s="1"/>
      <c r="ADP278" s="1"/>
      <c r="ADQ278" s="1"/>
      <c r="ADR278" s="1"/>
      <c r="ADS278" s="1"/>
      <c r="ADT278" s="1"/>
      <c r="ADU278" s="1"/>
      <c r="ADV278" s="1"/>
      <c r="ADW278" s="1"/>
      <c r="ADX278" s="1"/>
      <c r="ADY278" s="1"/>
      <c r="ADZ278" s="1"/>
      <c r="AEA278" s="1"/>
      <c r="AEB278" s="1"/>
      <c r="AEC278" s="1"/>
      <c r="AED278" s="1"/>
      <c r="AEE278" s="1"/>
      <c r="AEF278" s="1"/>
      <c r="AEG278" s="1"/>
      <c r="AEH278" s="1"/>
      <c r="AEI278" s="1"/>
      <c r="AEJ278" s="1"/>
      <c r="AEK278" s="1"/>
      <c r="AEL278" s="1"/>
      <c r="AEM278" s="1"/>
      <c r="AEN278" s="1"/>
      <c r="AEO278" s="1"/>
      <c r="AEP278" s="1"/>
      <c r="AEQ278" s="1"/>
      <c r="AER278" s="1"/>
      <c r="AES278" s="1"/>
      <c r="AET278" s="1"/>
      <c r="AEU278" s="1"/>
      <c r="AEV278" s="1"/>
      <c r="AEW278" s="1"/>
      <c r="AEX278" s="1"/>
      <c r="AEY278" s="1"/>
      <c r="AEZ278" s="1"/>
      <c r="AFA278" s="1"/>
      <c r="AFB278" s="1"/>
      <c r="AFC278" s="1"/>
      <c r="AFD278" s="1"/>
      <c r="AFE278" s="1"/>
      <c r="AFF278" s="1"/>
      <c r="AFG278" s="1"/>
      <c r="AFH278" s="1"/>
      <c r="AFI278" s="1"/>
      <c r="AFJ278" s="1"/>
      <c r="AFK278" s="1"/>
      <c r="AFL278" s="1"/>
      <c r="AFM278" s="1"/>
      <c r="AFN278" s="1"/>
      <c r="AFO278" s="1"/>
      <c r="AFP278" s="1"/>
      <c r="AFQ278" s="1"/>
      <c r="AFR278" s="1"/>
      <c r="AFS278" s="1"/>
      <c r="AFT278" s="1"/>
      <c r="AFU278" s="1"/>
      <c r="AFV278" s="1"/>
      <c r="AFW278" s="1"/>
      <c r="AFX278" s="1"/>
      <c r="AFY278" s="1"/>
      <c r="AFZ278" s="1"/>
      <c r="AGA278" s="1"/>
      <c r="AGB278" s="1"/>
      <c r="AGC278" s="1"/>
      <c r="AGD278" s="1"/>
      <c r="AGE278" s="1"/>
      <c r="AGF278" s="1"/>
      <c r="AGG278" s="1"/>
      <c r="AGH278" s="1"/>
      <c r="AGI278" s="1"/>
      <c r="AGJ278" s="1"/>
      <c r="AGK278" s="1"/>
      <c r="AGL278" s="1"/>
      <c r="AGM278" s="1"/>
      <c r="AGN278" s="1"/>
      <c r="AGO278" s="1"/>
      <c r="AGP278" s="1"/>
      <c r="AGQ278" s="1"/>
      <c r="AGR278" s="1"/>
      <c r="AGS278" s="1"/>
      <c r="AGT278" s="1"/>
      <c r="AGU278" s="1"/>
      <c r="AGV278" s="1"/>
      <c r="AGW278" s="1"/>
      <c r="AGX278" s="1"/>
      <c r="AGY278" s="1"/>
      <c r="AGZ278" s="1"/>
      <c r="AHA278" s="1"/>
      <c r="AHB278" s="1"/>
      <c r="AHC278" s="1"/>
      <c r="AHD278" s="1"/>
      <c r="AHE278" s="1"/>
      <c r="AHF278" s="1"/>
      <c r="AHG278" s="1"/>
      <c r="AHH278" s="1"/>
      <c r="AHI278" s="1"/>
      <c r="AHJ278" s="1"/>
      <c r="AHK278" s="1"/>
      <c r="AHL278" s="1"/>
      <c r="AHM278" s="1"/>
      <c r="AHN278" s="1"/>
      <c r="AHO278" s="1"/>
      <c r="AHP278" s="1"/>
      <c r="AHQ278" s="1"/>
      <c r="AHR278" s="1"/>
      <c r="AHS278" s="1"/>
      <c r="AHT278" s="1"/>
      <c r="AHU278" s="1"/>
      <c r="AHV278" s="1"/>
      <c r="AHW278" s="1"/>
      <c r="AHX278" s="1"/>
      <c r="AHY278" s="1"/>
      <c r="AHZ278" s="1"/>
      <c r="AIA278" s="1"/>
      <c r="AIB278" s="1"/>
      <c r="AIC278" s="1"/>
      <c r="AID278" s="1"/>
      <c r="AIE278" s="1"/>
      <c r="AIF278" s="1"/>
      <c r="AIG278" s="1"/>
      <c r="AIH278" s="1"/>
      <c r="AII278" s="1"/>
      <c r="AIJ278" s="1"/>
      <c r="AIK278" s="1"/>
      <c r="AIL278" s="1"/>
      <c r="AIM278" s="1"/>
      <c r="AIN278" s="1"/>
      <c r="AIO278" s="1"/>
      <c r="AIP278" s="1"/>
      <c r="AIQ278" s="1"/>
      <c r="AIR278" s="1"/>
      <c r="AIS278" s="1"/>
      <c r="AIT278" s="1"/>
      <c r="AIU278" s="1"/>
      <c r="AIV278" s="1"/>
      <c r="AIW278" s="1"/>
      <c r="AIX278" s="1"/>
      <c r="AIY278" s="1"/>
      <c r="AIZ278" s="1"/>
      <c r="AJA278" s="1"/>
      <c r="AJB278" s="1"/>
      <c r="AJC278" s="1"/>
      <c r="AJD278" s="1"/>
      <c r="AJE278" s="1"/>
      <c r="AJF278" s="1"/>
      <c r="AJG278" s="1"/>
      <c r="AJH278" s="1"/>
      <c r="AJI278" s="1"/>
      <c r="AJJ278" s="1"/>
      <c r="AJK278" s="1"/>
      <c r="AJL278" s="1"/>
      <c r="AJM278" s="1"/>
      <c r="AJN278" s="1"/>
      <c r="AJO278" s="1"/>
      <c r="AJP278" s="1"/>
      <c r="AJQ278" s="1"/>
      <c r="AJR278" s="1"/>
      <c r="AJS278" s="1"/>
      <c r="AJT278" s="1"/>
      <c r="AJU278" s="1"/>
      <c r="AJV278" s="1"/>
      <c r="AJW278" s="1"/>
      <c r="AJX278" s="1"/>
      <c r="AJY278" s="1"/>
      <c r="AJZ278" s="1"/>
      <c r="AKA278" s="1"/>
      <c r="AKB278" s="1"/>
      <c r="AKC278" s="1"/>
      <c r="AKD278" s="1"/>
      <c r="AKE278" s="1"/>
      <c r="AKF278" s="1"/>
      <c r="AKG278" s="1"/>
      <c r="AKH278" s="1"/>
      <c r="AKI278" s="1"/>
      <c r="AKJ278" s="1"/>
      <c r="AKK278" s="1"/>
      <c r="AKL278" s="1"/>
      <c r="AKM278" s="1"/>
      <c r="AKN278" s="1"/>
      <c r="AKO278" s="1"/>
      <c r="AKP278" s="1"/>
      <c r="AKQ278" s="1"/>
      <c r="AKR278" s="1"/>
      <c r="AKS278" s="1"/>
      <c r="AKT278" s="1"/>
      <c r="AKU278" s="1"/>
      <c r="AKV278" s="1"/>
      <c r="AKW278" s="1"/>
      <c r="AKX278" s="1"/>
      <c r="AKY278" s="1"/>
      <c r="AKZ278" s="1"/>
      <c r="ALA278" s="1"/>
      <c r="ALB278" s="1"/>
      <c r="ALC278" s="1"/>
      <c r="ALD278" s="1"/>
      <c r="ALE278" s="1"/>
      <c r="ALF278" s="1"/>
      <c r="ALG278" s="1"/>
      <c r="ALH278" s="1"/>
      <c r="ALI278" s="1"/>
      <c r="ALJ278" s="1"/>
      <c r="ALK278" s="1"/>
      <c r="ALL278" s="1"/>
      <c r="ALM278" s="1"/>
      <c r="ALN278" s="1"/>
      <c r="ALO278" s="1"/>
      <c r="ALP278" s="1"/>
      <c r="ALQ278" s="1"/>
      <c r="ALR278" s="1"/>
      <c r="ALS278" s="1"/>
      <c r="ALT278" s="1"/>
      <c r="ALU278" s="1"/>
      <c r="ALV278" s="1"/>
      <c r="ALW278" s="1"/>
      <c r="ALX278" s="1"/>
      <c r="ALY278" s="1"/>
      <c r="ALZ278" s="1"/>
      <c r="AMA278" s="1"/>
      <c r="AMB278" s="1"/>
      <c r="AMC278" s="1"/>
      <c r="AMD278" s="1"/>
      <c r="AME278" s="1"/>
      <c r="AMF278" s="1"/>
      <c r="AMG278" s="1"/>
      <c r="AMH278" s="1"/>
      <c r="AMI278" s="1"/>
      <c r="AMJ278" s="1"/>
      <c r="AMK278" s="1"/>
      <c r="AML278" s="1"/>
      <c r="AMM278" s="1"/>
      <c r="AMN278" s="1"/>
      <c r="AMO278" s="1"/>
      <c r="AMP278" s="1"/>
      <c r="AMQ278" s="1"/>
      <c r="AMR278" s="1"/>
      <c r="AMS278" s="1"/>
      <c r="AMT278" s="1"/>
      <c r="AMU278" s="1"/>
      <c r="AMV278" s="1"/>
      <c r="AMW278" s="1"/>
      <c r="AMX278" s="1"/>
      <c r="AMY278" s="1"/>
      <c r="AMZ278" s="1"/>
      <c r="ANA278" s="1"/>
      <c r="ANB278" s="1"/>
      <c r="ANC278" s="1"/>
      <c r="AND278" s="1"/>
      <c r="ANE278" s="1"/>
      <c r="ANF278" s="1"/>
      <c r="ANG278" s="1"/>
      <c r="ANH278" s="1"/>
      <c r="ANI278" s="1"/>
      <c r="ANJ278" s="1"/>
      <c r="ANK278" s="1"/>
      <c r="ANL278" s="1"/>
      <c r="ANM278" s="1"/>
      <c r="ANN278" s="1"/>
      <c r="ANO278" s="1"/>
      <c r="ANP278" s="1"/>
      <c r="ANQ278" s="1"/>
      <c r="ANR278" s="1"/>
      <c r="ANS278" s="1"/>
      <c r="ANT278" s="1"/>
      <c r="ANU278" s="1"/>
      <c r="ANV278" s="1"/>
      <c r="ANW278" s="1"/>
      <c r="ANX278" s="1"/>
      <c r="ANY278" s="1"/>
      <c r="ANZ278" s="1"/>
      <c r="AOA278" s="1"/>
      <c r="AOB278" s="1"/>
      <c r="AOC278" s="1"/>
      <c r="AOD278" s="1"/>
      <c r="AOE278" s="1"/>
      <c r="AOF278" s="1"/>
      <c r="AOG278" s="1"/>
      <c r="AOH278" s="1"/>
      <c r="AOI278" s="1"/>
      <c r="AOJ278" s="1"/>
      <c r="AOK278" s="1"/>
      <c r="AOL278" s="1"/>
      <c r="AOM278" s="1"/>
      <c r="AON278" s="1"/>
      <c r="AOO278" s="1"/>
      <c r="AOP278" s="1"/>
      <c r="AOQ278" s="1"/>
      <c r="AOR278" s="1"/>
      <c r="AOS278" s="1"/>
      <c r="AOT278" s="1"/>
      <c r="AOU278" s="1"/>
      <c r="AOV278" s="1"/>
      <c r="AOW278" s="1"/>
      <c r="AOX278" s="1"/>
      <c r="AOY278" s="1"/>
      <c r="AOZ278" s="1"/>
      <c r="APA278" s="1"/>
      <c r="APB278" s="1"/>
      <c r="APC278" s="1"/>
      <c r="APD278" s="1"/>
      <c r="APE278" s="1"/>
      <c r="APF278" s="1"/>
      <c r="APG278" s="1"/>
      <c r="APH278" s="1"/>
      <c r="API278" s="1"/>
      <c r="APJ278" s="1"/>
      <c r="APK278" s="1"/>
      <c r="APL278" s="1"/>
      <c r="APM278" s="1"/>
      <c r="APN278" s="1"/>
      <c r="APO278" s="1"/>
      <c r="APP278" s="1"/>
      <c r="APQ278" s="1"/>
      <c r="APR278" s="1"/>
      <c r="APS278" s="1"/>
      <c r="APT278" s="1"/>
      <c r="APU278" s="1"/>
      <c r="APV278" s="1"/>
      <c r="APW278" s="1"/>
      <c r="APX278" s="1"/>
      <c r="APY278" s="1"/>
      <c r="APZ278" s="1"/>
      <c r="AQA278" s="1"/>
      <c r="AQB278" s="1"/>
      <c r="AQC278" s="1"/>
      <c r="AQD278" s="1"/>
      <c r="AQE278" s="1"/>
      <c r="AQF278" s="1"/>
      <c r="AQG278" s="1"/>
      <c r="AQH278" s="1"/>
      <c r="AQI278" s="1"/>
      <c r="AQJ278" s="1"/>
      <c r="AQK278" s="1"/>
      <c r="AQL278" s="1"/>
      <c r="AQM278" s="1"/>
      <c r="AQN278" s="1"/>
      <c r="AQO278" s="1"/>
      <c r="AQP278" s="1"/>
      <c r="AQQ278" s="1"/>
      <c r="AQR278" s="1"/>
      <c r="AQS278" s="1"/>
      <c r="AQT278" s="1"/>
      <c r="AQU278" s="1"/>
      <c r="AQV278" s="1"/>
      <c r="AQW278" s="1"/>
      <c r="AQX278" s="1"/>
      <c r="AQY278" s="1"/>
      <c r="AQZ278" s="1"/>
      <c r="ARA278" s="1"/>
      <c r="ARB278" s="1"/>
      <c r="ARC278" s="1"/>
      <c r="ARD278" s="1"/>
      <c r="ARE278" s="1"/>
      <c r="ARF278" s="1"/>
      <c r="ARG278" s="1"/>
      <c r="ARH278" s="1"/>
      <c r="ARI278" s="1"/>
      <c r="ARJ278" s="1"/>
      <c r="ARK278" s="1"/>
      <c r="ARL278" s="1"/>
      <c r="ARM278" s="1"/>
      <c r="ARN278" s="1"/>
      <c r="ARO278" s="1"/>
      <c r="ARP278" s="1"/>
      <c r="ARQ278" s="1"/>
      <c r="ARR278" s="1"/>
      <c r="ARS278" s="1"/>
      <c r="ART278" s="1"/>
      <c r="ARU278" s="1"/>
      <c r="ARV278" s="1"/>
      <c r="ARW278" s="1"/>
      <c r="ARX278" s="1"/>
      <c r="ARY278" s="1"/>
      <c r="ARZ278" s="1"/>
      <c r="ASA278" s="1"/>
      <c r="ASB278" s="1"/>
      <c r="ASC278" s="1"/>
      <c r="ASD278" s="1"/>
      <c r="ASE278" s="1"/>
      <c r="ASF278" s="1"/>
      <c r="ASG278" s="1"/>
      <c r="ASH278" s="1"/>
      <c r="ASI278" s="1"/>
      <c r="ASJ278" s="1"/>
      <c r="ASK278" s="1"/>
      <c r="ASL278" s="1"/>
      <c r="ASM278" s="1"/>
      <c r="ASN278" s="1"/>
      <c r="ASO278" s="1"/>
      <c r="ASP278" s="1"/>
      <c r="ASQ278" s="1"/>
      <c r="ASR278" s="1"/>
      <c r="ASS278" s="1"/>
      <c r="AST278" s="1"/>
      <c r="ASU278" s="1"/>
      <c r="ASV278" s="1"/>
      <c r="ASW278" s="1"/>
      <c r="ASX278" s="1"/>
      <c r="ASY278" s="1"/>
      <c r="ASZ278" s="1"/>
      <c r="ATA278" s="1"/>
      <c r="ATB278" s="1"/>
      <c r="ATC278" s="1"/>
      <c r="ATD278" s="1"/>
      <c r="ATE278" s="1"/>
      <c r="ATF278" s="1"/>
      <c r="ATG278" s="1"/>
      <c r="ATH278" s="1"/>
      <c r="ATI278" s="1"/>
      <c r="ATJ278" s="1"/>
      <c r="ATK278" s="1"/>
      <c r="ATL278" s="1"/>
      <c r="ATM278" s="1"/>
      <c r="ATN278" s="1"/>
      <c r="ATO278" s="1"/>
      <c r="ATP278" s="1"/>
      <c r="ATQ278" s="1"/>
      <c r="ATR278" s="1"/>
      <c r="ATS278" s="1"/>
      <c r="ATT278" s="1"/>
      <c r="ATU278" s="1"/>
      <c r="ATV278" s="1"/>
      <c r="ATW278" s="1"/>
      <c r="ATX278" s="1"/>
      <c r="ATY278" s="1"/>
      <c r="ATZ278" s="1"/>
      <c r="AUA278" s="1"/>
      <c r="AUB278" s="1"/>
      <c r="AUC278" s="1"/>
      <c r="AUD278" s="1"/>
      <c r="AUE278" s="1"/>
      <c r="AUF278" s="1"/>
      <c r="AUG278" s="1"/>
      <c r="AUH278" s="1"/>
      <c r="AUI278" s="1"/>
      <c r="AUJ278" s="1"/>
      <c r="AUK278" s="1"/>
    </row>
    <row r="279" spans="1:1233" s="519" customFormat="1" ht="14.25">
      <c r="A279" s="53"/>
      <c r="B279" s="95" t="str">
        <f>IF('Client Info'!$D$148="Yes",'Client Info'!$D$61,"N/A")</f>
        <v>N/A</v>
      </c>
      <c r="C279" s="96" t="str">
        <f>IF(B279="ISO 9001",'Client Info'!$B148,"N/A")</f>
        <v>N/A</v>
      </c>
      <c r="D279" s="180"/>
      <c r="E279" s="843">
        <f>'Effective Employees'!F265</f>
        <v>0</v>
      </c>
      <c r="F279" s="831"/>
      <c r="G279" s="832">
        <f>CJ$345</f>
        <v>0</v>
      </c>
      <c r="H279" s="832">
        <f ca="1">(1/3)*CJ345*T279*V279*X279*Z279</f>
        <v>0</v>
      </c>
      <c r="I279" s="832">
        <f ca="1">(2/3)*CJ345*T279*V279*X279*Z279</f>
        <v>0</v>
      </c>
      <c r="J279" s="832" t="e">
        <f ca="1">CJ346*T279*V279*X279*Z279/$AA$10</f>
        <v>#N/A</v>
      </c>
      <c r="K279" s="832">
        <f>IF($K$19="",0,CJ346*T279*V279*X279*Z279/$AA$10)</f>
        <v>0</v>
      </c>
      <c r="L279" s="832">
        <f>IF($L$19="",0,CJ346*T279*V279*X279*Z279/$AA$10)</f>
        <v>0</v>
      </c>
      <c r="M279" s="833" t="e">
        <f ca="1">IF($M$19="",0,CJ346*T279*V279*X279*Z279/$AA$10)</f>
        <v>#N/A</v>
      </c>
      <c r="N279" s="844" t="e">
        <f ca="1">CJ346*T279*V279*X279*Z279/$AA$10</f>
        <v>#N/A</v>
      </c>
      <c r="O279" s="436">
        <f ca="1">CJ347*T279*V279*X279*Z279</f>
        <v>0</v>
      </c>
      <c r="P279" s="53"/>
      <c r="Q279" s="53"/>
      <c r="R279" s="67"/>
      <c r="S279" s="702">
        <f>1</f>
        <v>1</v>
      </c>
      <c r="T279" s="702">
        <f t="shared" si="174"/>
        <v>1</v>
      </c>
      <c r="U279" s="703">
        <f ca="1">'Adjustment Factors'!AA596</f>
        <v>0</v>
      </c>
      <c r="V279" s="704">
        <f t="shared" ca="1" si="175"/>
        <v>1</v>
      </c>
      <c r="W279" s="705">
        <f>-'Client Info'!$C$55/100</f>
        <v>0</v>
      </c>
      <c r="X279" s="705">
        <f t="shared" si="176"/>
        <v>1</v>
      </c>
      <c r="Y279" s="705">
        <f>IF(Overview!$C$13="Yes",1,0)</f>
        <v>0</v>
      </c>
      <c r="Z279" s="705">
        <f>IF(Y279=1,IF('Integrated Reduction'!$C$29="",1,('Integrated Reduction'!$C$29/100+1)),1)</f>
        <v>1</v>
      </c>
      <c r="AA279" s="705">
        <f>IF(Sampling!F287="Yes",1,0)</f>
        <v>0</v>
      </c>
      <c r="AB279" s="705">
        <f>IF(Sampling!L287="Yes",1,0)</f>
        <v>0</v>
      </c>
      <c r="AC279" s="705">
        <f>IF(Sampling!G287="Yes",1,0)</f>
        <v>0</v>
      </c>
      <c r="AD279" s="705">
        <f>IF(Sampling!H287="Yes",1,0)</f>
        <v>0</v>
      </c>
      <c r="AE279" s="705">
        <f>IF(Sampling!I287="Yes",1,0)</f>
        <v>0</v>
      </c>
      <c r="AF279" s="705">
        <f>IF(Sampling!J287="Yes",1,0)</f>
        <v>0</v>
      </c>
      <c r="AG279" s="706">
        <f>IF(Sampling!K287="Yes",1,0)</f>
        <v>0</v>
      </c>
      <c r="AH279" s="790">
        <f t="shared" ca="1" si="155"/>
        <v>0</v>
      </c>
      <c r="AI279" s="790">
        <f t="shared" ca="1" si="150"/>
        <v>0</v>
      </c>
      <c r="AJ279" s="790" t="e">
        <f t="shared" ca="1" si="14"/>
        <v>#N/A</v>
      </c>
      <c r="AK279" s="790">
        <f t="shared" ref="AK279:AK281" si="177">K279*AD279</f>
        <v>0</v>
      </c>
      <c r="AL279" s="790">
        <f t="shared" ref="AL279:AL281" si="178">L279*AE279</f>
        <v>0</v>
      </c>
      <c r="AM279" s="790" t="e">
        <f t="shared" ref="AM279:AM281" ca="1" si="179">M279*AF279</f>
        <v>#N/A</v>
      </c>
      <c r="AN279" s="790" t="e">
        <f t="shared" ref="AN279:AN281" ca="1" si="180">N279*AG279</f>
        <v>#N/A</v>
      </c>
      <c r="AO279" s="790">
        <f t="shared" ca="1" si="156"/>
        <v>0</v>
      </c>
      <c r="AP279" s="790">
        <f t="shared" ca="1" si="157"/>
        <v>0</v>
      </c>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c r="ADD279" s="1"/>
      <c r="ADE279" s="1"/>
      <c r="ADF279" s="1"/>
      <c r="ADG279" s="1"/>
      <c r="ADH279" s="1"/>
      <c r="ADI279" s="1"/>
      <c r="ADJ279" s="1"/>
      <c r="ADK279" s="1"/>
      <c r="ADL279" s="1"/>
      <c r="ADM279" s="1"/>
      <c r="ADN279" s="1"/>
      <c r="ADO279" s="1"/>
      <c r="ADP279" s="1"/>
      <c r="ADQ279" s="1"/>
      <c r="ADR279" s="1"/>
      <c r="ADS279" s="1"/>
      <c r="ADT279" s="1"/>
      <c r="ADU279" s="1"/>
      <c r="ADV279" s="1"/>
      <c r="ADW279" s="1"/>
      <c r="ADX279" s="1"/>
      <c r="ADY279" s="1"/>
      <c r="ADZ279" s="1"/>
      <c r="AEA279" s="1"/>
      <c r="AEB279" s="1"/>
      <c r="AEC279" s="1"/>
      <c r="AED279" s="1"/>
      <c r="AEE279" s="1"/>
      <c r="AEF279" s="1"/>
      <c r="AEG279" s="1"/>
      <c r="AEH279" s="1"/>
      <c r="AEI279" s="1"/>
      <c r="AEJ279" s="1"/>
      <c r="AEK279" s="1"/>
      <c r="AEL279" s="1"/>
      <c r="AEM279" s="1"/>
      <c r="AEN279" s="1"/>
      <c r="AEO279" s="1"/>
      <c r="AEP279" s="1"/>
      <c r="AEQ279" s="1"/>
      <c r="AER279" s="1"/>
      <c r="AES279" s="1"/>
      <c r="AET279" s="1"/>
      <c r="AEU279" s="1"/>
      <c r="AEV279" s="1"/>
      <c r="AEW279" s="1"/>
      <c r="AEX279" s="1"/>
      <c r="AEY279" s="1"/>
      <c r="AEZ279" s="1"/>
      <c r="AFA279" s="1"/>
      <c r="AFB279" s="1"/>
      <c r="AFC279" s="1"/>
      <c r="AFD279" s="1"/>
      <c r="AFE279" s="1"/>
      <c r="AFF279" s="1"/>
      <c r="AFG279" s="1"/>
      <c r="AFH279" s="1"/>
      <c r="AFI279" s="1"/>
      <c r="AFJ279" s="1"/>
      <c r="AFK279" s="1"/>
      <c r="AFL279" s="1"/>
      <c r="AFM279" s="1"/>
      <c r="AFN279" s="1"/>
      <c r="AFO279" s="1"/>
      <c r="AFP279" s="1"/>
      <c r="AFQ279" s="1"/>
      <c r="AFR279" s="1"/>
      <c r="AFS279" s="1"/>
      <c r="AFT279" s="1"/>
      <c r="AFU279" s="1"/>
      <c r="AFV279" s="1"/>
      <c r="AFW279" s="1"/>
      <c r="AFX279" s="1"/>
      <c r="AFY279" s="1"/>
      <c r="AFZ279" s="1"/>
      <c r="AGA279" s="1"/>
      <c r="AGB279" s="1"/>
      <c r="AGC279" s="1"/>
      <c r="AGD279" s="1"/>
      <c r="AGE279" s="1"/>
      <c r="AGF279" s="1"/>
      <c r="AGG279" s="1"/>
      <c r="AGH279" s="1"/>
      <c r="AGI279" s="1"/>
      <c r="AGJ279" s="1"/>
      <c r="AGK279" s="1"/>
      <c r="AGL279" s="1"/>
      <c r="AGM279" s="1"/>
      <c r="AGN279" s="1"/>
      <c r="AGO279" s="1"/>
      <c r="AGP279" s="1"/>
      <c r="AGQ279" s="1"/>
      <c r="AGR279" s="1"/>
      <c r="AGS279" s="1"/>
      <c r="AGT279" s="1"/>
      <c r="AGU279" s="1"/>
      <c r="AGV279" s="1"/>
      <c r="AGW279" s="1"/>
      <c r="AGX279" s="1"/>
      <c r="AGY279" s="1"/>
      <c r="AGZ279" s="1"/>
      <c r="AHA279" s="1"/>
      <c r="AHB279" s="1"/>
      <c r="AHC279" s="1"/>
      <c r="AHD279" s="1"/>
      <c r="AHE279" s="1"/>
      <c r="AHF279" s="1"/>
      <c r="AHG279" s="1"/>
      <c r="AHH279" s="1"/>
      <c r="AHI279" s="1"/>
      <c r="AHJ279" s="1"/>
      <c r="AHK279" s="1"/>
      <c r="AHL279" s="1"/>
      <c r="AHM279" s="1"/>
      <c r="AHN279" s="1"/>
      <c r="AHO279" s="1"/>
      <c r="AHP279" s="1"/>
      <c r="AHQ279" s="1"/>
      <c r="AHR279" s="1"/>
      <c r="AHS279" s="1"/>
      <c r="AHT279" s="1"/>
      <c r="AHU279" s="1"/>
      <c r="AHV279" s="1"/>
      <c r="AHW279" s="1"/>
      <c r="AHX279" s="1"/>
      <c r="AHY279" s="1"/>
      <c r="AHZ279" s="1"/>
      <c r="AIA279" s="1"/>
      <c r="AIB279" s="1"/>
      <c r="AIC279" s="1"/>
      <c r="AID279" s="1"/>
      <c r="AIE279" s="1"/>
      <c r="AIF279" s="1"/>
      <c r="AIG279" s="1"/>
      <c r="AIH279" s="1"/>
      <c r="AII279" s="1"/>
      <c r="AIJ279" s="1"/>
      <c r="AIK279" s="1"/>
      <c r="AIL279" s="1"/>
      <c r="AIM279" s="1"/>
      <c r="AIN279" s="1"/>
      <c r="AIO279" s="1"/>
      <c r="AIP279" s="1"/>
      <c r="AIQ279" s="1"/>
      <c r="AIR279" s="1"/>
      <c r="AIS279" s="1"/>
      <c r="AIT279" s="1"/>
      <c r="AIU279" s="1"/>
      <c r="AIV279" s="1"/>
      <c r="AIW279" s="1"/>
      <c r="AIX279" s="1"/>
      <c r="AIY279" s="1"/>
      <c r="AIZ279" s="1"/>
      <c r="AJA279" s="1"/>
      <c r="AJB279" s="1"/>
      <c r="AJC279" s="1"/>
      <c r="AJD279" s="1"/>
      <c r="AJE279" s="1"/>
      <c r="AJF279" s="1"/>
      <c r="AJG279" s="1"/>
      <c r="AJH279" s="1"/>
      <c r="AJI279" s="1"/>
      <c r="AJJ279" s="1"/>
      <c r="AJK279" s="1"/>
      <c r="AJL279" s="1"/>
      <c r="AJM279" s="1"/>
      <c r="AJN279" s="1"/>
      <c r="AJO279" s="1"/>
      <c r="AJP279" s="1"/>
      <c r="AJQ279" s="1"/>
      <c r="AJR279" s="1"/>
      <c r="AJS279" s="1"/>
      <c r="AJT279" s="1"/>
      <c r="AJU279" s="1"/>
      <c r="AJV279" s="1"/>
      <c r="AJW279" s="1"/>
      <c r="AJX279" s="1"/>
      <c r="AJY279" s="1"/>
      <c r="AJZ279" s="1"/>
      <c r="AKA279" s="1"/>
      <c r="AKB279" s="1"/>
      <c r="AKC279" s="1"/>
      <c r="AKD279" s="1"/>
      <c r="AKE279" s="1"/>
      <c r="AKF279" s="1"/>
      <c r="AKG279" s="1"/>
      <c r="AKH279" s="1"/>
      <c r="AKI279" s="1"/>
      <c r="AKJ279" s="1"/>
      <c r="AKK279" s="1"/>
      <c r="AKL279" s="1"/>
      <c r="AKM279" s="1"/>
      <c r="AKN279" s="1"/>
      <c r="AKO279" s="1"/>
      <c r="AKP279" s="1"/>
      <c r="AKQ279" s="1"/>
      <c r="AKR279" s="1"/>
      <c r="AKS279" s="1"/>
      <c r="AKT279" s="1"/>
      <c r="AKU279" s="1"/>
      <c r="AKV279" s="1"/>
      <c r="AKW279" s="1"/>
      <c r="AKX279" s="1"/>
      <c r="AKY279" s="1"/>
      <c r="AKZ279" s="1"/>
      <c r="ALA279" s="1"/>
      <c r="ALB279" s="1"/>
      <c r="ALC279" s="1"/>
      <c r="ALD279" s="1"/>
      <c r="ALE279" s="1"/>
      <c r="ALF279" s="1"/>
      <c r="ALG279" s="1"/>
      <c r="ALH279" s="1"/>
      <c r="ALI279" s="1"/>
      <c r="ALJ279" s="1"/>
      <c r="ALK279" s="1"/>
      <c r="ALL279" s="1"/>
      <c r="ALM279" s="1"/>
      <c r="ALN279" s="1"/>
      <c r="ALO279" s="1"/>
      <c r="ALP279" s="1"/>
      <c r="ALQ279" s="1"/>
      <c r="ALR279" s="1"/>
      <c r="ALS279" s="1"/>
      <c r="ALT279" s="1"/>
      <c r="ALU279" s="1"/>
      <c r="ALV279" s="1"/>
      <c r="ALW279" s="1"/>
      <c r="ALX279" s="1"/>
      <c r="ALY279" s="1"/>
      <c r="ALZ279" s="1"/>
      <c r="AMA279" s="1"/>
      <c r="AMB279" s="1"/>
      <c r="AMC279" s="1"/>
      <c r="AMD279" s="1"/>
      <c r="AME279" s="1"/>
      <c r="AMF279" s="1"/>
      <c r="AMG279" s="1"/>
      <c r="AMH279" s="1"/>
      <c r="AMI279" s="1"/>
      <c r="AMJ279" s="1"/>
      <c r="AMK279" s="1"/>
      <c r="AML279" s="1"/>
      <c r="AMM279" s="1"/>
      <c r="AMN279" s="1"/>
      <c r="AMO279" s="1"/>
      <c r="AMP279" s="1"/>
      <c r="AMQ279" s="1"/>
      <c r="AMR279" s="1"/>
      <c r="AMS279" s="1"/>
      <c r="AMT279" s="1"/>
      <c r="AMU279" s="1"/>
      <c r="AMV279" s="1"/>
      <c r="AMW279" s="1"/>
      <c r="AMX279" s="1"/>
      <c r="AMY279" s="1"/>
      <c r="AMZ279" s="1"/>
      <c r="ANA279" s="1"/>
      <c r="ANB279" s="1"/>
      <c r="ANC279" s="1"/>
      <c r="AND279" s="1"/>
      <c r="ANE279" s="1"/>
      <c r="ANF279" s="1"/>
      <c r="ANG279" s="1"/>
      <c r="ANH279" s="1"/>
      <c r="ANI279" s="1"/>
      <c r="ANJ279" s="1"/>
      <c r="ANK279" s="1"/>
      <c r="ANL279" s="1"/>
      <c r="ANM279" s="1"/>
      <c r="ANN279" s="1"/>
      <c r="ANO279" s="1"/>
      <c r="ANP279" s="1"/>
      <c r="ANQ279" s="1"/>
      <c r="ANR279" s="1"/>
      <c r="ANS279" s="1"/>
      <c r="ANT279" s="1"/>
      <c r="ANU279" s="1"/>
      <c r="ANV279" s="1"/>
      <c r="ANW279" s="1"/>
      <c r="ANX279" s="1"/>
      <c r="ANY279" s="1"/>
      <c r="ANZ279" s="1"/>
      <c r="AOA279" s="1"/>
      <c r="AOB279" s="1"/>
      <c r="AOC279" s="1"/>
      <c r="AOD279" s="1"/>
      <c r="AOE279" s="1"/>
      <c r="AOF279" s="1"/>
      <c r="AOG279" s="1"/>
      <c r="AOH279" s="1"/>
      <c r="AOI279" s="1"/>
      <c r="AOJ279" s="1"/>
      <c r="AOK279" s="1"/>
      <c r="AOL279" s="1"/>
      <c r="AOM279" s="1"/>
      <c r="AON279" s="1"/>
      <c r="AOO279" s="1"/>
      <c r="AOP279" s="1"/>
      <c r="AOQ279" s="1"/>
      <c r="AOR279" s="1"/>
      <c r="AOS279" s="1"/>
      <c r="AOT279" s="1"/>
      <c r="AOU279" s="1"/>
      <c r="AOV279" s="1"/>
      <c r="AOW279" s="1"/>
      <c r="AOX279" s="1"/>
      <c r="AOY279" s="1"/>
      <c r="AOZ279" s="1"/>
      <c r="APA279" s="1"/>
      <c r="APB279" s="1"/>
      <c r="APC279" s="1"/>
      <c r="APD279" s="1"/>
      <c r="APE279" s="1"/>
      <c r="APF279" s="1"/>
      <c r="APG279" s="1"/>
      <c r="APH279" s="1"/>
      <c r="API279" s="1"/>
      <c r="APJ279" s="1"/>
      <c r="APK279" s="1"/>
      <c r="APL279" s="1"/>
      <c r="APM279" s="1"/>
      <c r="APN279" s="1"/>
      <c r="APO279" s="1"/>
      <c r="APP279" s="1"/>
      <c r="APQ279" s="1"/>
      <c r="APR279" s="1"/>
      <c r="APS279" s="1"/>
      <c r="APT279" s="1"/>
      <c r="APU279" s="1"/>
      <c r="APV279" s="1"/>
      <c r="APW279" s="1"/>
      <c r="APX279" s="1"/>
      <c r="APY279" s="1"/>
      <c r="APZ279" s="1"/>
      <c r="AQA279" s="1"/>
      <c r="AQB279" s="1"/>
      <c r="AQC279" s="1"/>
      <c r="AQD279" s="1"/>
      <c r="AQE279" s="1"/>
      <c r="AQF279" s="1"/>
      <c r="AQG279" s="1"/>
      <c r="AQH279" s="1"/>
      <c r="AQI279" s="1"/>
      <c r="AQJ279" s="1"/>
      <c r="AQK279" s="1"/>
      <c r="AQL279" s="1"/>
      <c r="AQM279" s="1"/>
      <c r="AQN279" s="1"/>
      <c r="AQO279" s="1"/>
      <c r="AQP279" s="1"/>
      <c r="AQQ279" s="1"/>
      <c r="AQR279" s="1"/>
      <c r="AQS279" s="1"/>
      <c r="AQT279" s="1"/>
      <c r="AQU279" s="1"/>
      <c r="AQV279" s="1"/>
      <c r="AQW279" s="1"/>
      <c r="AQX279" s="1"/>
      <c r="AQY279" s="1"/>
      <c r="AQZ279" s="1"/>
      <c r="ARA279" s="1"/>
      <c r="ARB279" s="1"/>
      <c r="ARC279" s="1"/>
      <c r="ARD279" s="1"/>
      <c r="ARE279" s="1"/>
      <c r="ARF279" s="1"/>
      <c r="ARG279" s="1"/>
      <c r="ARH279" s="1"/>
      <c r="ARI279" s="1"/>
      <c r="ARJ279" s="1"/>
      <c r="ARK279" s="1"/>
      <c r="ARL279" s="1"/>
      <c r="ARM279" s="1"/>
      <c r="ARN279" s="1"/>
      <c r="ARO279" s="1"/>
      <c r="ARP279" s="1"/>
      <c r="ARQ279" s="1"/>
      <c r="ARR279" s="1"/>
      <c r="ARS279" s="1"/>
      <c r="ART279" s="1"/>
      <c r="ARU279" s="1"/>
      <c r="ARV279" s="1"/>
      <c r="ARW279" s="1"/>
      <c r="ARX279" s="1"/>
      <c r="ARY279" s="1"/>
      <c r="ARZ279" s="1"/>
      <c r="ASA279" s="1"/>
      <c r="ASB279" s="1"/>
      <c r="ASC279" s="1"/>
      <c r="ASD279" s="1"/>
      <c r="ASE279" s="1"/>
      <c r="ASF279" s="1"/>
      <c r="ASG279" s="1"/>
      <c r="ASH279" s="1"/>
      <c r="ASI279" s="1"/>
      <c r="ASJ279" s="1"/>
      <c r="ASK279" s="1"/>
      <c r="ASL279" s="1"/>
      <c r="ASM279" s="1"/>
      <c r="ASN279" s="1"/>
      <c r="ASO279" s="1"/>
      <c r="ASP279" s="1"/>
      <c r="ASQ279" s="1"/>
      <c r="ASR279" s="1"/>
      <c r="ASS279" s="1"/>
      <c r="AST279" s="1"/>
      <c r="ASU279" s="1"/>
      <c r="ASV279" s="1"/>
      <c r="ASW279" s="1"/>
      <c r="ASX279" s="1"/>
      <c r="ASY279" s="1"/>
      <c r="ASZ279" s="1"/>
      <c r="ATA279" s="1"/>
      <c r="ATB279" s="1"/>
      <c r="ATC279" s="1"/>
      <c r="ATD279" s="1"/>
      <c r="ATE279" s="1"/>
      <c r="ATF279" s="1"/>
      <c r="ATG279" s="1"/>
      <c r="ATH279" s="1"/>
      <c r="ATI279" s="1"/>
      <c r="ATJ279" s="1"/>
      <c r="ATK279" s="1"/>
      <c r="ATL279" s="1"/>
      <c r="ATM279" s="1"/>
      <c r="ATN279" s="1"/>
      <c r="ATO279" s="1"/>
      <c r="ATP279" s="1"/>
      <c r="ATQ279" s="1"/>
      <c r="ATR279" s="1"/>
      <c r="ATS279" s="1"/>
      <c r="ATT279" s="1"/>
      <c r="ATU279" s="1"/>
      <c r="ATV279" s="1"/>
      <c r="ATW279" s="1"/>
      <c r="ATX279" s="1"/>
      <c r="ATY279" s="1"/>
      <c r="ATZ279" s="1"/>
      <c r="AUA279" s="1"/>
      <c r="AUB279" s="1"/>
      <c r="AUC279" s="1"/>
      <c r="AUD279" s="1"/>
      <c r="AUE279" s="1"/>
      <c r="AUF279" s="1"/>
      <c r="AUG279" s="1"/>
      <c r="AUH279" s="1"/>
      <c r="AUI279" s="1"/>
      <c r="AUJ279" s="1"/>
      <c r="AUK279" s="1"/>
    </row>
    <row r="280" spans="1:1233" s="519" customFormat="1" ht="14.25">
      <c r="A280" s="53"/>
      <c r="B280" s="97" t="str">
        <f>IF('Client Info'!$E$148="Yes",'Client Info'!$E$61,"N/A")</f>
        <v>N/A</v>
      </c>
      <c r="C280" s="62" t="str">
        <f>IF(B280="ISO 14001",'Client Info'!$B148,"N/A")</f>
        <v>N/A</v>
      </c>
      <c r="D280" s="181"/>
      <c r="E280" s="834">
        <f>'Effective Employees'!F266</f>
        <v>0</v>
      </c>
      <c r="F280" s="831"/>
      <c r="G280" s="835">
        <f>CJ$363</f>
        <v>0</v>
      </c>
      <c r="H280" s="835">
        <f ca="1">(1/3)*CJ363*T280*V280*X280*Z280</f>
        <v>0</v>
      </c>
      <c r="I280" s="835">
        <f ca="1">(2/3)*CJ363*T280*V280*X280*Z280</f>
        <v>0</v>
      </c>
      <c r="J280" s="835" t="e">
        <f ca="1">CJ364*T280*V280*X280*Z280/$AA$10</f>
        <v>#N/A</v>
      </c>
      <c r="K280" s="835">
        <f>IF($K$19="",0,CJ364*T280*V280*X280*Z280/$AA$10)</f>
        <v>0</v>
      </c>
      <c r="L280" s="835">
        <f>IF($L$19="",0,CJ364*T280*V280*X280*Z280/$AA$10)</f>
        <v>0</v>
      </c>
      <c r="M280" s="836" t="e">
        <f ca="1">IF($M$19="",0,CJ364*T280*V280*X280*Z280/$AA$10)</f>
        <v>#N/A</v>
      </c>
      <c r="N280" s="837" t="e">
        <f ca="1">CJ364*T280*V280*X280*Z280/$AA$10</f>
        <v>#N/A</v>
      </c>
      <c r="O280" s="838">
        <f ca="1">CJ365*T280*V280*X280*Z280</f>
        <v>0</v>
      </c>
      <c r="P280" s="53"/>
      <c r="Q280" s="53"/>
      <c r="R280" s="67"/>
      <c r="S280" s="386">
        <f>1</f>
        <v>1</v>
      </c>
      <c r="T280" s="386">
        <f t="shared" si="174"/>
        <v>1</v>
      </c>
      <c r="U280" s="707">
        <f ca="1">'Adjustment Factors'!AP596</f>
        <v>0</v>
      </c>
      <c r="V280" s="208">
        <f t="shared" ca="1" si="175"/>
        <v>1</v>
      </c>
      <c r="W280" s="67">
        <f>-'Client Info'!$C$55/100</f>
        <v>0</v>
      </c>
      <c r="X280" s="67">
        <f t="shared" si="176"/>
        <v>1</v>
      </c>
      <c r="Y280" s="67">
        <f>IF(Overview!$C$14="Yes",1,0)</f>
        <v>0</v>
      </c>
      <c r="Z280" s="67">
        <f>IF(Y280=1,IF('Integrated Reduction'!$C$29="",1,('Integrated Reduction'!$C$29/100+1)),1)</f>
        <v>1</v>
      </c>
      <c r="AA280" s="67">
        <f>IF(Sampling!F288="Yes",1,0)</f>
        <v>0</v>
      </c>
      <c r="AB280" s="67">
        <f>IF(Sampling!L288="Yes",1,0)</f>
        <v>0</v>
      </c>
      <c r="AC280" s="67">
        <f>IF(Sampling!G288="Yes",1,0)</f>
        <v>0</v>
      </c>
      <c r="AD280" s="67">
        <f>IF(Sampling!H288="Yes",1,0)</f>
        <v>0</v>
      </c>
      <c r="AE280" s="67">
        <f>IF(Sampling!I288="Yes",1,0)</f>
        <v>0</v>
      </c>
      <c r="AF280" s="67">
        <f>IF(Sampling!J288="Yes",1,0)</f>
        <v>0</v>
      </c>
      <c r="AG280" s="708">
        <f>IF(Sampling!K288="Yes",1,0)</f>
        <v>0</v>
      </c>
      <c r="AH280" s="791">
        <f t="shared" ca="1" si="155"/>
        <v>0</v>
      </c>
      <c r="AI280" s="791">
        <f t="shared" ca="1" si="150"/>
        <v>0</v>
      </c>
      <c r="AJ280" s="791" t="e">
        <f t="shared" ca="1" si="14"/>
        <v>#N/A</v>
      </c>
      <c r="AK280" s="791">
        <f t="shared" si="177"/>
        <v>0</v>
      </c>
      <c r="AL280" s="791">
        <f t="shared" si="178"/>
        <v>0</v>
      </c>
      <c r="AM280" s="791" t="e">
        <f t="shared" ca="1" si="179"/>
        <v>#N/A</v>
      </c>
      <c r="AN280" s="791" t="e">
        <f t="shared" ca="1" si="180"/>
        <v>#N/A</v>
      </c>
      <c r="AO280" s="791">
        <f t="shared" ca="1" si="156"/>
        <v>0</v>
      </c>
      <c r="AP280" s="791">
        <f t="shared" ca="1" si="157"/>
        <v>0</v>
      </c>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c r="ADD280" s="1"/>
      <c r="ADE280" s="1"/>
      <c r="ADF280" s="1"/>
      <c r="ADG280" s="1"/>
      <c r="ADH280" s="1"/>
      <c r="ADI280" s="1"/>
      <c r="ADJ280" s="1"/>
      <c r="ADK280" s="1"/>
      <c r="ADL280" s="1"/>
      <c r="ADM280" s="1"/>
      <c r="ADN280" s="1"/>
      <c r="ADO280" s="1"/>
      <c r="ADP280" s="1"/>
      <c r="ADQ280" s="1"/>
      <c r="ADR280" s="1"/>
      <c r="ADS280" s="1"/>
      <c r="ADT280" s="1"/>
      <c r="ADU280" s="1"/>
      <c r="ADV280" s="1"/>
      <c r="ADW280" s="1"/>
      <c r="ADX280" s="1"/>
      <c r="ADY280" s="1"/>
      <c r="ADZ280" s="1"/>
      <c r="AEA280" s="1"/>
      <c r="AEB280" s="1"/>
      <c r="AEC280" s="1"/>
      <c r="AED280" s="1"/>
      <c r="AEE280" s="1"/>
      <c r="AEF280" s="1"/>
      <c r="AEG280" s="1"/>
      <c r="AEH280" s="1"/>
      <c r="AEI280" s="1"/>
      <c r="AEJ280" s="1"/>
      <c r="AEK280" s="1"/>
      <c r="AEL280" s="1"/>
      <c r="AEM280" s="1"/>
      <c r="AEN280" s="1"/>
      <c r="AEO280" s="1"/>
      <c r="AEP280" s="1"/>
      <c r="AEQ280" s="1"/>
      <c r="AER280" s="1"/>
      <c r="AES280" s="1"/>
      <c r="AET280" s="1"/>
      <c r="AEU280" s="1"/>
      <c r="AEV280" s="1"/>
      <c r="AEW280" s="1"/>
      <c r="AEX280" s="1"/>
      <c r="AEY280" s="1"/>
      <c r="AEZ280" s="1"/>
      <c r="AFA280" s="1"/>
      <c r="AFB280" s="1"/>
      <c r="AFC280" s="1"/>
      <c r="AFD280" s="1"/>
      <c r="AFE280" s="1"/>
      <c r="AFF280" s="1"/>
      <c r="AFG280" s="1"/>
      <c r="AFH280" s="1"/>
      <c r="AFI280" s="1"/>
      <c r="AFJ280" s="1"/>
      <c r="AFK280" s="1"/>
      <c r="AFL280" s="1"/>
      <c r="AFM280" s="1"/>
      <c r="AFN280" s="1"/>
      <c r="AFO280" s="1"/>
      <c r="AFP280" s="1"/>
      <c r="AFQ280" s="1"/>
      <c r="AFR280" s="1"/>
      <c r="AFS280" s="1"/>
      <c r="AFT280" s="1"/>
      <c r="AFU280" s="1"/>
      <c r="AFV280" s="1"/>
      <c r="AFW280" s="1"/>
      <c r="AFX280" s="1"/>
      <c r="AFY280" s="1"/>
      <c r="AFZ280" s="1"/>
      <c r="AGA280" s="1"/>
      <c r="AGB280" s="1"/>
      <c r="AGC280" s="1"/>
      <c r="AGD280" s="1"/>
      <c r="AGE280" s="1"/>
      <c r="AGF280" s="1"/>
      <c r="AGG280" s="1"/>
      <c r="AGH280" s="1"/>
      <c r="AGI280" s="1"/>
      <c r="AGJ280" s="1"/>
      <c r="AGK280" s="1"/>
      <c r="AGL280" s="1"/>
      <c r="AGM280" s="1"/>
      <c r="AGN280" s="1"/>
      <c r="AGO280" s="1"/>
      <c r="AGP280" s="1"/>
      <c r="AGQ280" s="1"/>
      <c r="AGR280" s="1"/>
      <c r="AGS280" s="1"/>
      <c r="AGT280" s="1"/>
      <c r="AGU280" s="1"/>
      <c r="AGV280" s="1"/>
      <c r="AGW280" s="1"/>
      <c r="AGX280" s="1"/>
      <c r="AGY280" s="1"/>
      <c r="AGZ280" s="1"/>
      <c r="AHA280" s="1"/>
      <c r="AHB280" s="1"/>
      <c r="AHC280" s="1"/>
      <c r="AHD280" s="1"/>
      <c r="AHE280" s="1"/>
      <c r="AHF280" s="1"/>
      <c r="AHG280" s="1"/>
      <c r="AHH280" s="1"/>
      <c r="AHI280" s="1"/>
      <c r="AHJ280" s="1"/>
      <c r="AHK280" s="1"/>
      <c r="AHL280" s="1"/>
      <c r="AHM280" s="1"/>
      <c r="AHN280" s="1"/>
      <c r="AHO280" s="1"/>
      <c r="AHP280" s="1"/>
      <c r="AHQ280" s="1"/>
      <c r="AHR280" s="1"/>
      <c r="AHS280" s="1"/>
      <c r="AHT280" s="1"/>
      <c r="AHU280" s="1"/>
      <c r="AHV280" s="1"/>
      <c r="AHW280" s="1"/>
      <c r="AHX280" s="1"/>
      <c r="AHY280" s="1"/>
      <c r="AHZ280" s="1"/>
      <c r="AIA280" s="1"/>
      <c r="AIB280" s="1"/>
      <c r="AIC280" s="1"/>
      <c r="AID280" s="1"/>
      <c r="AIE280" s="1"/>
      <c r="AIF280" s="1"/>
      <c r="AIG280" s="1"/>
      <c r="AIH280" s="1"/>
      <c r="AII280" s="1"/>
      <c r="AIJ280" s="1"/>
      <c r="AIK280" s="1"/>
      <c r="AIL280" s="1"/>
      <c r="AIM280" s="1"/>
      <c r="AIN280" s="1"/>
      <c r="AIO280" s="1"/>
      <c r="AIP280" s="1"/>
      <c r="AIQ280" s="1"/>
      <c r="AIR280" s="1"/>
      <c r="AIS280" s="1"/>
      <c r="AIT280" s="1"/>
      <c r="AIU280" s="1"/>
      <c r="AIV280" s="1"/>
      <c r="AIW280" s="1"/>
      <c r="AIX280" s="1"/>
      <c r="AIY280" s="1"/>
      <c r="AIZ280" s="1"/>
      <c r="AJA280" s="1"/>
      <c r="AJB280" s="1"/>
      <c r="AJC280" s="1"/>
      <c r="AJD280" s="1"/>
      <c r="AJE280" s="1"/>
      <c r="AJF280" s="1"/>
      <c r="AJG280" s="1"/>
      <c r="AJH280" s="1"/>
      <c r="AJI280" s="1"/>
      <c r="AJJ280" s="1"/>
      <c r="AJK280" s="1"/>
      <c r="AJL280" s="1"/>
      <c r="AJM280" s="1"/>
      <c r="AJN280" s="1"/>
      <c r="AJO280" s="1"/>
      <c r="AJP280" s="1"/>
      <c r="AJQ280" s="1"/>
      <c r="AJR280" s="1"/>
      <c r="AJS280" s="1"/>
      <c r="AJT280" s="1"/>
      <c r="AJU280" s="1"/>
      <c r="AJV280" s="1"/>
      <c r="AJW280" s="1"/>
      <c r="AJX280" s="1"/>
      <c r="AJY280" s="1"/>
      <c r="AJZ280" s="1"/>
      <c r="AKA280" s="1"/>
      <c r="AKB280" s="1"/>
      <c r="AKC280" s="1"/>
      <c r="AKD280" s="1"/>
      <c r="AKE280" s="1"/>
      <c r="AKF280" s="1"/>
      <c r="AKG280" s="1"/>
      <c r="AKH280" s="1"/>
      <c r="AKI280" s="1"/>
      <c r="AKJ280" s="1"/>
      <c r="AKK280" s="1"/>
      <c r="AKL280" s="1"/>
      <c r="AKM280" s="1"/>
      <c r="AKN280" s="1"/>
      <c r="AKO280" s="1"/>
      <c r="AKP280" s="1"/>
      <c r="AKQ280" s="1"/>
      <c r="AKR280" s="1"/>
      <c r="AKS280" s="1"/>
      <c r="AKT280" s="1"/>
      <c r="AKU280" s="1"/>
      <c r="AKV280" s="1"/>
      <c r="AKW280" s="1"/>
      <c r="AKX280" s="1"/>
      <c r="AKY280" s="1"/>
      <c r="AKZ280" s="1"/>
      <c r="ALA280" s="1"/>
      <c r="ALB280" s="1"/>
      <c r="ALC280" s="1"/>
      <c r="ALD280" s="1"/>
      <c r="ALE280" s="1"/>
      <c r="ALF280" s="1"/>
      <c r="ALG280" s="1"/>
      <c r="ALH280" s="1"/>
      <c r="ALI280" s="1"/>
      <c r="ALJ280" s="1"/>
      <c r="ALK280" s="1"/>
      <c r="ALL280" s="1"/>
      <c r="ALM280" s="1"/>
      <c r="ALN280" s="1"/>
      <c r="ALO280" s="1"/>
      <c r="ALP280" s="1"/>
      <c r="ALQ280" s="1"/>
      <c r="ALR280" s="1"/>
      <c r="ALS280" s="1"/>
      <c r="ALT280" s="1"/>
      <c r="ALU280" s="1"/>
      <c r="ALV280" s="1"/>
      <c r="ALW280" s="1"/>
      <c r="ALX280" s="1"/>
      <c r="ALY280" s="1"/>
      <c r="ALZ280" s="1"/>
      <c r="AMA280" s="1"/>
      <c r="AMB280" s="1"/>
      <c r="AMC280" s="1"/>
      <c r="AMD280" s="1"/>
      <c r="AME280" s="1"/>
      <c r="AMF280" s="1"/>
      <c r="AMG280" s="1"/>
      <c r="AMH280" s="1"/>
      <c r="AMI280" s="1"/>
      <c r="AMJ280" s="1"/>
      <c r="AMK280" s="1"/>
      <c r="AML280" s="1"/>
      <c r="AMM280" s="1"/>
      <c r="AMN280" s="1"/>
      <c r="AMO280" s="1"/>
      <c r="AMP280" s="1"/>
      <c r="AMQ280" s="1"/>
      <c r="AMR280" s="1"/>
      <c r="AMS280" s="1"/>
      <c r="AMT280" s="1"/>
      <c r="AMU280" s="1"/>
      <c r="AMV280" s="1"/>
      <c r="AMW280" s="1"/>
      <c r="AMX280" s="1"/>
      <c r="AMY280" s="1"/>
      <c r="AMZ280" s="1"/>
      <c r="ANA280" s="1"/>
      <c r="ANB280" s="1"/>
      <c r="ANC280" s="1"/>
      <c r="AND280" s="1"/>
      <c r="ANE280" s="1"/>
      <c r="ANF280" s="1"/>
      <c r="ANG280" s="1"/>
      <c r="ANH280" s="1"/>
      <c r="ANI280" s="1"/>
      <c r="ANJ280" s="1"/>
      <c r="ANK280" s="1"/>
      <c r="ANL280" s="1"/>
      <c r="ANM280" s="1"/>
      <c r="ANN280" s="1"/>
      <c r="ANO280" s="1"/>
      <c r="ANP280" s="1"/>
      <c r="ANQ280" s="1"/>
      <c r="ANR280" s="1"/>
      <c r="ANS280" s="1"/>
      <c r="ANT280" s="1"/>
      <c r="ANU280" s="1"/>
      <c r="ANV280" s="1"/>
      <c r="ANW280" s="1"/>
      <c r="ANX280" s="1"/>
      <c r="ANY280" s="1"/>
      <c r="ANZ280" s="1"/>
      <c r="AOA280" s="1"/>
      <c r="AOB280" s="1"/>
      <c r="AOC280" s="1"/>
      <c r="AOD280" s="1"/>
      <c r="AOE280" s="1"/>
      <c r="AOF280" s="1"/>
      <c r="AOG280" s="1"/>
      <c r="AOH280" s="1"/>
      <c r="AOI280" s="1"/>
      <c r="AOJ280" s="1"/>
      <c r="AOK280" s="1"/>
      <c r="AOL280" s="1"/>
      <c r="AOM280" s="1"/>
      <c r="AON280" s="1"/>
      <c r="AOO280" s="1"/>
      <c r="AOP280" s="1"/>
      <c r="AOQ280" s="1"/>
      <c r="AOR280" s="1"/>
      <c r="AOS280" s="1"/>
      <c r="AOT280" s="1"/>
      <c r="AOU280" s="1"/>
      <c r="AOV280" s="1"/>
      <c r="AOW280" s="1"/>
      <c r="AOX280" s="1"/>
      <c r="AOY280" s="1"/>
      <c r="AOZ280" s="1"/>
      <c r="APA280" s="1"/>
      <c r="APB280" s="1"/>
      <c r="APC280" s="1"/>
      <c r="APD280" s="1"/>
      <c r="APE280" s="1"/>
      <c r="APF280" s="1"/>
      <c r="APG280" s="1"/>
      <c r="APH280" s="1"/>
      <c r="API280" s="1"/>
      <c r="APJ280" s="1"/>
      <c r="APK280" s="1"/>
      <c r="APL280" s="1"/>
      <c r="APM280" s="1"/>
      <c r="APN280" s="1"/>
      <c r="APO280" s="1"/>
      <c r="APP280" s="1"/>
      <c r="APQ280" s="1"/>
      <c r="APR280" s="1"/>
      <c r="APS280" s="1"/>
      <c r="APT280" s="1"/>
      <c r="APU280" s="1"/>
      <c r="APV280" s="1"/>
      <c r="APW280" s="1"/>
      <c r="APX280" s="1"/>
      <c r="APY280" s="1"/>
      <c r="APZ280" s="1"/>
      <c r="AQA280" s="1"/>
      <c r="AQB280" s="1"/>
      <c r="AQC280" s="1"/>
      <c r="AQD280" s="1"/>
      <c r="AQE280" s="1"/>
      <c r="AQF280" s="1"/>
      <c r="AQG280" s="1"/>
      <c r="AQH280" s="1"/>
      <c r="AQI280" s="1"/>
      <c r="AQJ280" s="1"/>
      <c r="AQK280" s="1"/>
      <c r="AQL280" s="1"/>
      <c r="AQM280" s="1"/>
      <c r="AQN280" s="1"/>
      <c r="AQO280" s="1"/>
      <c r="AQP280" s="1"/>
      <c r="AQQ280" s="1"/>
      <c r="AQR280" s="1"/>
      <c r="AQS280" s="1"/>
      <c r="AQT280" s="1"/>
      <c r="AQU280" s="1"/>
      <c r="AQV280" s="1"/>
      <c r="AQW280" s="1"/>
      <c r="AQX280" s="1"/>
      <c r="AQY280" s="1"/>
      <c r="AQZ280" s="1"/>
      <c r="ARA280" s="1"/>
      <c r="ARB280" s="1"/>
      <c r="ARC280" s="1"/>
      <c r="ARD280" s="1"/>
      <c r="ARE280" s="1"/>
      <c r="ARF280" s="1"/>
      <c r="ARG280" s="1"/>
      <c r="ARH280" s="1"/>
      <c r="ARI280" s="1"/>
      <c r="ARJ280" s="1"/>
      <c r="ARK280" s="1"/>
      <c r="ARL280" s="1"/>
      <c r="ARM280" s="1"/>
      <c r="ARN280" s="1"/>
      <c r="ARO280" s="1"/>
      <c r="ARP280" s="1"/>
      <c r="ARQ280" s="1"/>
      <c r="ARR280" s="1"/>
      <c r="ARS280" s="1"/>
      <c r="ART280" s="1"/>
      <c r="ARU280" s="1"/>
      <c r="ARV280" s="1"/>
      <c r="ARW280" s="1"/>
      <c r="ARX280" s="1"/>
      <c r="ARY280" s="1"/>
      <c r="ARZ280" s="1"/>
      <c r="ASA280" s="1"/>
      <c r="ASB280" s="1"/>
      <c r="ASC280" s="1"/>
      <c r="ASD280" s="1"/>
      <c r="ASE280" s="1"/>
      <c r="ASF280" s="1"/>
      <c r="ASG280" s="1"/>
      <c r="ASH280" s="1"/>
      <c r="ASI280" s="1"/>
      <c r="ASJ280" s="1"/>
      <c r="ASK280" s="1"/>
      <c r="ASL280" s="1"/>
      <c r="ASM280" s="1"/>
      <c r="ASN280" s="1"/>
      <c r="ASO280" s="1"/>
      <c r="ASP280" s="1"/>
      <c r="ASQ280" s="1"/>
      <c r="ASR280" s="1"/>
      <c r="ASS280" s="1"/>
      <c r="AST280" s="1"/>
      <c r="ASU280" s="1"/>
      <c r="ASV280" s="1"/>
      <c r="ASW280" s="1"/>
      <c r="ASX280" s="1"/>
      <c r="ASY280" s="1"/>
      <c r="ASZ280" s="1"/>
      <c r="ATA280" s="1"/>
      <c r="ATB280" s="1"/>
      <c r="ATC280" s="1"/>
      <c r="ATD280" s="1"/>
      <c r="ATE280" s="1"/>
      <c r="ATF280" s="1"/>
      <c r="ATG280" s="1"/>
      <c r="ATH280" s="1"/>
      <c r="ATI280" s="1"/>
      <c r="ATJ280" s="1"/>
      <c r="ATK280" s="1"/>
      <c r="ATL280" s="1"/>
      <c r="ATM280" s="1"/>
      <c r="ATN280" s="1"/>
      <c r="ATO280" s="1"/>
      <c r="ATP280" s="1"/>
      <c r="ATQ280" s="1"/>
      <c r="ATR280" s="1"/>
      <c r="ATS280" s="1"/>
      <c r="ATT280" s="1"/>
      <c r="ATU280" s="1"/>
      <c r="ATV280" s="1"/>
      <c r="ATW280" s="1"/>
      <c r="ATX280" s="1"/>
      <c r="ATY280" s="1"/>
      <c r="ATZ280" s="1"/>
      <c r="AUA280" s="1"/>
      <c r="AUB280" s="1"/>
      <c r="AUC280" s="1"/>
      <c r="AUD280" s="1"/>
      <c r="AUE280" s="1"/>
      <c r="AUF280" s="1"/>
      <c r="AUG280" s="1"/>
      <c r="AUH280" s="1"/>
      <c r="AUI280" s="1"/>
      <c r="AUJ280" s="1"/>
      <c r="AUK280" s="1"/>
    </row>
    <row r="281" spans="1:1233" s="519" customFormat="1" ht="14.25">
      <c r="A281" s="53"/>
      <c r="B281" s="98" t="str">
        <f>IF('Client Info'!$F$148="Yes",'Client Info'!$F$61,"N/A")</f>
        <v>N/A</v>
      </c>
      <c r="C281" s="99" t="str">
        <f>IF(B281="ISO 45001",'Client Info'!$B148,"N/A")</f>
        <v>N/A</v>
      </c>
      <c r="D281" s="182"/>
      <c r="E281" s="839">
        <f>'Effective Employees'!F267</f>
        <v>0</v>
      </c>
      <c r="F281" s="831"/>
      <c r="G281" s="840">
        <f>CJ$378</f>
        <v>0</v>
      </c>
      <c r="H281" s="840">
        <f ca="1">(1/3)*CJ378*T281*V281*X281*Z281</f>
        <v>0</v>
      </c>
      <c r="I281" s="840">
        <f ca="1">(2/3)*CJ378*T281*V281*X281*Z281</f>
        <v>0</v>
      </c>
      <c r="J281" s="840" t="e">
        <f ca="1">CJ379*T281*V281*X281*Z281/$AA$10</f>
        <v>#N/A</v>
      </c>
      <c r="K281" s="840">
        <f>IF($K$19="",0,CJ379*T281*V281*X281*Z281/$AA$10)</f>
        <v>0</v>
      </c>
      <c r="L281" s="840">
        <f>IF($L$19="",0,CJ379*T281*V281*X281*Z281/$AA$10)</f>
        <v>0</v>
      </c>
      <c r="M281" s="841" t="e">
        <f ca="1">IF($M$19="",0,CJ379*T281*V281*X281*Z281/$AA$10)</f>
        <v>#N/A</v>
      </c>
      <c r="N281" s="841" t="e">
        <f ca="1">CJ379*T281*V281*X281*Z281/$AA$10</f>
        <v>#N/A</v>
      </c>
      <c r="O281" s="842">
        <f ca="1">CJ380*T281*V281*X281*Z281</f>
        <v>0</v>
      </c>
      <c r="P281" s="53"/>
      <c r="Q281" s="53"/>
      <c r="R281" s="67"/>
      <c r="S281" s="709">
        <f>1</f>
        <v>1</v>
      </c>
      <c r="T281" s="709">
        <f t="shared" si="174"/>
        <v>1</v>
      </c>
      <c r="U281" s="710">
        <f ca="1">'Adjustment Factors'!BC596</f>
        <v>0</v>
      </c>
      <c r="V281" s="711">
        <f t="shared" ca="1" si="175"/>
        <v>1</v>
      </c>
      <c r="W281" s="712">
        <f>-'Client Info'!$C$55/100</f>
        <v>0</v>
      </c>
      <c r="X281" s="712">
        <f t="shared" si="176"/>
        <v>1</v>
      </c>
      <c r="Y281" s="712">
        <f>IF(Overview!$C$15="Yes",1,0)</f>
        <v>0</v>
      </c>
      <c r="Z281" s="712">
        <f>IF(Y281=1,IF('Integrated Reduction'!$C$29="",1,('Integrated Reduction'!$C$29/100+1)),1)</f>
        <v>1</v>
      </c>
      <c r="AA281" s="712">
        <f>IF(Sampling!F289="Yes",1,0)</f>
        <v>0</v>
      </c>
      <c r="AB281" s="712">
        <f>IF(Sampling!L289="Yes",1,0)</f>
        <v>0</v>
      </c>
      <c r="AC281" s="712">
        <f>IF(Sampling!G289="Yes",1,0)</f>
        <v>0</v>
      </c>
      <c r="AD281" s="712">
        <f>IF(Sampling!H289="Yes",1,0)</f>
        <v>0</v>
      </c>
      <c r="AE281" s="712">
        <f>IF(Sampling!I289="Yes",1,0)</f>
        <v>0</v>
      </c>
      <c r="AF281" s="712">
        <f>IF(Sampling!J289="Yes",1,0)</f>
        <v>0</v>
      </c>
      <c r="AG281" s="713">
        <f>IF(Sampling!K289="Yes",1,0)</f>
        <v>0</v>
      </c>
      <c r="AH281" s="792">
        <f t="shared" ca="1" si="155"/>
        <v>0</v>
      </c>
      <c r="AI281" s="792">
        <f t="shared" ca="1" si="150"/>
        <v>0</v>
      </c>
      <c r="AJ281" s="792" t="e">
        <f t="shared" ca="1" si="14"/>
        <v>#N/A</v>
      </c>
      <c r="AK281" s="792">
        <f t="shared" si="177"/>
        <v>0</v>
      </c>
      <c r="AL281" s="792">
        <f t="shared" si="178"/>
        <v>0</v>
      </c>
      <c r="AM281" s="792" t="e">
        <f t="shared" ca="1" si="179"/>
        <v>#N/A</v>
      </c>
      <c r="AN281" s="792" t="e">
        <f t="shared" ca="1" si="180"/>
        <v>#N/A</v>
      </c>
      <c r="AO281" s="792">
        <f t="shared" ca="1" si="156"/>
        <v>0</v>
      </c>
      <c r="AP281" s="792">
        <f t="shared" ca="1" si="157"/>
        <v>0</v>
      </c>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c r="ADD281" s="1"/>
      <c r="ADE281" s="1"/>
      <c r="ADF281" s="1"/>
      <c r="ADG281" s="1"/>
      <c r="ADH281" s="1"/>
      <c r="ADI281" s="1"/>
      <c r="ADJ281" s="1"/>
      <c r="ADK281" s="1"/>
      <c r="ADL281" s="1"/>
      <c r="ADM281" s="1"/>
      <c r="ADN281" s="1"/>
      <c r="ADO281" s="1"/>
      <c r="ADP281" s="1"/>
      <c r="ADQ281" s="1"/>
      <c r="ADR281" s="1"/>
      <c r="ADS281" s="1"/>
      <c r="ADT281" s="1"/>
      <c r="ADU281" s="1"/>
      <c r="ADV281" s="1"/>
      <c r="ADW281" s="1"/>
      <c r="ADX281" s="1"/>
      <c r="ADY281" s="1"/>
      <c r="ADZ281" s="1"/>
      <c r="AEA281" s="1"/>
      <c r="AEB281" s="1"/>
      <c r="AEC281" s="1"/>
      <c r="AED281" s="1"/>
      <c r="AEE281" s="1"/>
      <c r="AEF281" s="1"/>
      <c r="AEG281" s="1"/>
      <c r="AEH281" s="1"/>
      <c r="AEI281" s="1"/>
      <c r="AEJ281" s="1"/>
      <c r="AEK281" s="1"/>
      <c r="AEL281" s="1"/>
      <c r="AEM281" s="1"/>
      <c r="AEN281" s="1"/>
      <c r="AEO281" s="1"/>
      <c r="AEP281" s="1"/>
      <c r="AEQ281" s="1"/>
      <c r="AER281" s="1"/>
      <c r="AES281" s="1"/>
      <c r="AET281" s="1"/>
      <c r="AEU281" s="1"/>
      <c r="AEV281" s="1"/>
      <c r="AEW281" s="1"/>
      <c r="AEX281" s="1"/>
      <c r="AEY281" s="1"/>
      <c r="AEZ281" s="1"/>
      <c r="AFA281" s="1"/>
      <c r="AFB281" s="1"/>
      <c r="AFC281" s="1"/>
      <c r="AFD281" s="1"/>
      <c r="AFE281" s="1"/>
      <c r="AFF281" s="1"/>
      <c r="AFG281" s="1"/>
      <c r="AFH281" s="1"/>
      <c r="AFI281" s="1"/>
      <c r="AFJ281" s="1"/>
      <c r="AFK281" s="1"/>
      <c r="AFL281" s="1"/>
      <c r="AFM281" s="1"/>
      <c r="AFN281" s="1"/>
      <c r="AFO281" s="1"/>
      <c r="AFP281" s="1"/>
      <c r="AFQ281" s="1"/>
      <c r="AFR281" s="1"/>
      <c r="AFS281" s="1"/>
      <c r="AFT281" s="1"/>
      <c r="AFU281" s="1"/>
      <c r="AFV281" s="1"/>
      <c r="AFW281" s="1"/>
      <c r="AFX281" s="1"/>
      <c r="AFY281" s="1"/>
      <c r="AFZ281" s="1"/>
      <c r="AGA281" s="1"/>
      <c r="AGB281" s="1"/>
      <c r="AGC281" s="1"/>
      <c r="AGD281" s="1"/>
      <c r="AGE281" s="1"/>
      <c r="AGF281" s="1"/>
      <c r="AGG281" s="1"/>
      <c r="AGH281" s="1"/>
      <c r="AGI281" s="1"/>
      <c r="AGJ281" s="1"/>
      <c r="AGK281" s="1"/>
      <c r="AGL281" s="1"/>
      <c r="AGM281" s="1"/>
      <c r="AGN281" s="1"/>
      <c r="AGO281" s="1"/>
      <c r="AGP281" s="1"/>
      <c r="AGQ281" s="1"/>
      <c r="AGR281" s="1"/>
      <c r="AGS281" s="1"/>
      <c r="AGT281" s="1"/>
      <c r="AGU281" s="1"/>
      <c r="AGV281" s="1"/>
      <c r="AGW281" s="1"/>
      <c r="AGX281" s="1"/>
      <c r="AGY281" s="1"/>
      <c r="AGZ281" s="1"/>
      <c r="AHA281" s="1"/>
      <c r="AHB281" s="1"/>
      <c r="AHC281" s="1"/>
      <c r="AHD281" s="1"/>
      <c r="AHE281" s="1"/>
      <c r="AHF281" s="1"/>
      <c r="AHG281" s="1"/>
      <c r="AHH281" s="1"/>
      <c r="AHI281" s="1"/>
      <c r="AHJ281" s="1"/>
      <c r="AHK281" s="1"/>
      <c r="AHL281" s="1"/>
      <c r="AHM281" s="1"/>
      <c r="AHN281" s="1"/>
      <c r="AHO281" s="1"/>
      <c r="AHP281" s="1"/>
      <c r="AHQ281" s="1"/>
      <c r="AHR281" s="1"/>
      <c r="AHS281" s="1"/>
      <c r="AHT281" s="1"/>
      <c r="AHU281" s="1"/>
      <c r="AHV281" s="1"/>
      <c r="AHW281" s="1"/>
      <c r="AHX281" s="1"/>
      <c r="AHY281" s="1"/>
      <c r="AHZ281" s="1"/>
      <c r="AIA281" s="1"/>
      <c r="AIB281" s="1"/>
      <c r="AIC281" s="1"/>
      <c r="AID281" s="1"/>
      <c r="AIE281" s="1"/>
      <c r="AIF281" s="1"/>
      <c r="AIG281" s="1"/>
      <c r="AIH281" s="1"/>
      <c r="AII281" s="1"/>
      <c r="AIJ281" s="1"/>
      <c r="AIK281" s="1"/>
      <c r="AIL281" s="1"/>
      <c r="AIM281" s="1"/>
      <c r="AIN281" s="1"/>
      <c r="AIO281" s="1"/>
      <c r="AIP281" s="1"/>
      <c r="AIQ281" s="1"/>
      <c r="AIR281" s="1"/>
      <c r="AIS281" s="1"/>
      <c r="AIT281" s="1"/>
      <c r="AIU281" s="1"/>
      <c r="AIV281" s="1"/>
      <c r="AIW281" s="1"/>
      <c r="AIX281" s="1"/>
      <c r="AIY281" s="1"/>
      <c r="AIZ281" s="1"/>
      <c r="AJA281" s="1"/>
      <c r="AJB281" s="1"/>
      <c r="AJC281" s="1"/>
      <c r="AJD281" s="1"/>
      <c r="AJE281" s="1"/>
      <c r="AJF281" s="1"/>
      <c r="AJG281" s="1"/>
      <c r="AJH281" s="1"/>
      <c r="AJI281" s="1"/>
      <c r="AJJ281" s="1"/>
      <c r="AJK281" s="1"/>
      <c r="AJL281" s="1"/>
      <c r="AJM281" s="1"/>
      <c r="AJN281" s="1"/>
      <c r="AJO281" s="1"/>
      <c r="AJP281" s="1"/>
      <c r="AJQ281" s="1"/>
      <c r="AJR281" s="1"/>
      <c r="AJS281" s="1"/>
      <c r="AJT281" s="1"/>
      <c r="AJU281" s="1"/>
      <c r="AJV281" s="1"/>
      <c r="AJW281" s="1"/>
      <c r="AJX281" s="1"/>
      <c r="AJY281" s="1"/>
      <c r="AJZ281" s="1"/>
      <c r="AKA281" s="1"/>
      <c r="AKB281" s="1"/>
      <c r="AKC281" s="1"/>
      <c r="AKD281" s="1"/>
      <c r="AKE281" s="1"/>
      <c r="AKF281" s="1"/>
      <c r="AKG281" s="1"/>
      <c r="AKH281" s="1"/>
      <c r="AKI281" s="1"/>
      <c r="AKJ281" s="1"/>
      <c r="AKK281" s="1"/>
      <c r="AKL281" s="1"/>
      <c r="AKM281" s="1"/>
      <c r="AKN281" s="1"/>
      <c r="AKO281" s="1"/>
      <c r="AKP281" s="1"/>
      <c r="AKQ281" s="1"/>
      <c r="AKR281" s="1"/>
      <c r="AKS281" s="1"/>
      <c r="AKT281" s="1"/>
      <c r="AKU281" s="1"/>
      <c r="AKV281" s="1"/>
      <c r="AKW281" s="1"/>
      <c r="AKX281" s="1"/>
      <c r="AKY281" s="1"/>
      <c r="AKZ281" s="1"/>
      <c r="ALA281" s="1"/>
      <c r="ALB281" s="1"/>
      <c r="ALC281" s="1"/>
      <c r="ALD281" s="1"/>
      <c r="ALE281" s="1"/>
      <c r="ALF281" s="1"/>
      <c r="ALG281" s="1"/>
      <c r="ALH281" s="1"/>
      <c r="ALI281" s="1"/>
      <c r="ALJ281" s="1"/>
      <c r="ALK281" s="1"/>
      <c r="ALL281" s="1"/>
      <c r="ALM281" s="1"/>
      <c r="ALN281" s="1"/>
      <c r="ALO281" s="1"/>
      <c r="ALP281" s="1"/>
      <c r="ALQ281" s="1"/>
      <c r="ALR281" s="1"/>
      <c r="ALS281" s="1"/>
      <c r="ALT281" s="1"/>
      <c r="ALU281" s="1"/>
      <c r="ALV281" s="1"/>
      <c r="ALW281" s="1"/>
      <c r="ALX281" s="1"/>
      <c r="ALY281" s="1"/>
      <c r="ALZ281" s="1"/>
      <c r="AMA281" s="1"/>
      <c r="AMB281" s="1"/>
      <c r="AMC281" s="1"/>
      <c r="AMD281" s="1"/>
      <c r="AME281" s="1"/>
      <c r="AMF281" s="1"/>
      <c r="AMG281" s="1"/>
      <c r="AMH281" s="1"/>
      <c r="AMI281" s="1"/>
      <c r="AMJ281" s="1"/>
      <c r="AMK281" s="1"/>
      <c r="AML281" s="1"/>
      <c r="AMM281" s="1"/>
      <c r="AMN281" s="1"/>
      <c r="AMO281" s="1"/>
      <c r="AMP281" s="1"/>
      <c r="AMQ281" s="1"/>
      <c r="AMR281" s="1"/>
      <c r="AMS281" s="1"/>
      <c r="AMT281" s="1"/>
      <c r="AMU281" s="1"/>
      <c r="AMV281" s="1"/>
      <c r="AMW281" s="1"/>
      <c r="AMX281" s="1"/>
      <c r="AMY281" s="1"/>
      <c r="AMZ281" s="1"/>
      <c r="ANA281" s="1"/>
      <c r="ANB281" s="1"/>
      <c r="ANC281" s="1"/>
      <c r="AND281" s="1"/>
      <c r="ANE281" s="1"/>
      <c r="ANF281" s="1"/>
      <c r="ANG281" s="1"/>
      <c r="ANH281" s="1"/>
      <c r="ANI281" s="1"/>
      <c r="ANJ281" s="1"/>
      <c r="ANK281" s="1"/>
      <c r="ANL281" s="1"/>
      <c r="ANM281" s="1"/>
      <c r="ANN281" s="1"/>
      <c r="ANO281" s="1"/>
      <c r="ANP281" s="1"/>
      <c r="ANQ281" s="1"/>
      <c r="ANR281" s="1"/>
      <c r="ANS281" s="1"/>
      <c r="ANT281" s="1"/>
      <c r="ANU281" s="1"/>
      <c r="ANV281" s="1"/>
      <c r="ANW281" s="1"/>
      <c r="ANX281" s="1"/>
      <c r="ANY281" s="1"/>
      <c r="ANZ281" s="1"/>
      <c r="AOA281" s="1"/>
      <c r="AOB281" s="1"/>
      <c r="AOC281" s="1"/>
      <c r="AOD281" s="1"/>
      <c r="AOE281" s="1"/>
      <c r="AOF281" s="1"/>
      <c r="AOG281" s="1"/>
      <c r="AOH281" s="1"/>
      <c r="AOI281" s="1"/>
      <c r="AOJ281" s="1"/>
      <c r="AOK281" s="1"/>
      <c r="AOL281" s="1"/>
      <c r="AOM281" s="1"/>
      <c r="AON281" s="1"/>
      <c r="AOO281" s="1"/>
      <c r="AOP281" s="1"/>
      <c r="AOQ281" s="1"/>
      <c r="AOR281" s="1"/>
      <c r="AOS281" s="1"/>
      <c r="AOT281" s="1"/>
      <c r="AOU281" s="1"/>
      <c r="AOV281" s="1"/>
      <c r="AOW281" s="1"/>
      <c r="AOX281" s="1"/>
      <c r="AOY281" s="1"/>
      <c r="AOZ281" s="1"/>
      <c r="APA281" s="1"/>
      <c r="APB281" s="1"/>
      <c r="APC281" s="1"/>
      <c r="APD281" s="1"/>
      <c r="APE281" s="1"/>
      <c r="APF281" s="1"/>
      <c r="APG281" s="1"/>
      <c r="APH281" s="1"/>
      <c r="API281" s="1"/>
      <c r="APJ281" s="1"/>
      <c r="APK281" s="1"/>
      <c r="APL281" s="1"/>
      <c r="APM281" s="1"/>
      <c r="APN281" s="1"/>
      <c r="APO281" s="1"/>
      <c r="APP281" s="1"/>
      <c r="APQ281" s="1"/>
      <c r="APR281" s="1"/>
      <c r="APS281" s="1"/>
      <c r="APT281" s="1"/>
      <c r="APU281" s="1"/>
      <c r="APV281" s="1"/>
      <c r="APW281" s="1"/>
      <c r="APX281" s="1"/>
      <c r="APY281" s="1"/>
      <c r="APZ281" s="1"/>
      <c r="AQA281" s="1"/>
      <c r="AQB281" s="1"/>
      <c r="AQC281" s="1"/>
      <c r="AQD281" s="1"/>
      <c r="AQE281" s="1"/>
      <c r="AQF281" s="1"/>
      <c r="AQG281" s="1"/>
      <c r="AQH281" s="1"/>
      <c r="AQI281" s="1"/>
      <c r="AQJ281" s="1"/>
      <c r="AQK281" s="1"/>
      <c r="AQL281" s="1"/>
      <c r="AQM281" s="1"/>
      <c r="AQN281" s="1"/>
      <c r="AQO281" s="1"/>
      <c r="AQP281" s="1"/>
      <c r="AQQ281" s="1"/>
      <c r="AQR281" s="1"/>
      <c r="AQS281" s="1"/>
      <c r="AQT281" s="1"/>
      <c r="AQU281" s="1"/>
      <c r="AQV281" s="1"/>
      <c r="AQW281" s="1"/>
      <c r="AQX281" s="1"/>
      <c r="AQY281" s="1"/>
      <c r="AQZ281" s="1"/>
      <c r="ARA281" s="1"/>
      <c r="ARB281" s="1"/>
      <c r="ARC281" s="1"/>
      <c r="ARD281" s="1"/>
      <c r="ARE281" s="1"/>
      <c r="ARF281" s="1"/>
      <c r="ARG281" s="1"/>
      <c r="ARH281" s="1"/>
      <c r="ARI281" s="1"/>
      <c r="ARJ281" s="1"/>
      <c r="ARK281" s="1"/>
      <c r="ARL281" s="1"/>
      <c r="ARM281" s="1"/>
      <c r="ARN281" s="1"/>
      <c r="ARO281" s="1"/>
      <c r="ARP281" s="1"/>
      <c r="ARQ281" s="1"/>
      <c r="ARR281" s="1"/>
      <c r="ARS281" s="1"/>
      <c r="ART281" s="1"/>
      <c r="ARU281" s="1"/>
      <c r="ARV281" s="1"/>
      <c r="ARW281" s="1"/>
      <c r="ARX281" s="1"/>
      <c r="ARY281" s="1"/>
      <c r="ARZ281" s="1"/>
      <c r="ASA281" s="1"/>
      <c r="ASB281" s="1"/>
      <c r="ASC281" s="1"/>
      <c r="ASD281" s="1"/>
      <c r="ASE281" s="1"/>
      <c r="ASF281" s="1"/>
      <c r="ASG281" s="1"/>
      <c r="ASH281" s="1"/>
      <c r="ASI281" s="1"/>
      <c r="ASJ281" s="1"/>
      <c r="ASK281" s="1"/>
      <c r="ASL281" s="1"/>
      <c r="ASM281" s="1"/>
      <c r="ASN281" s="1"/>
      <c r="ASO281" s="1"/>
      <c r="ASP281" s="1"/>
      <c r="ASQ281" s="1"/>
      <c r="ASR281" s="1"/>
      <c r="ASS281" s="1"/>
      <c r="AST281" s="1"/>
      <c r="ASU281" s="1"/>
      <c r="ASV281" s="1"/>
      <c r="ASW281" s="1"/>
      <c r="ASX281" s="1"/>
      <c r="ASY281" s="1"/>
      <c r="ASZ281" s="1"/>
      <c r="ATA281" s="1"/>
      <c r="ATB281" s="1"/>
      <c r="ATC281" s="1"/>
      <c r="ATD281" s="1"/>
      <c r="ATE281" s="1"/>
      <c r="ATF281" s="1"/>
      <c r="ATG281" s="1"/>
      <c r="ATH281" s="1"/>
      <c r="ATI281" s="1"/>
      <c r="ATJ281" s="1"/>
      <c r="ATK281" s="1"/>
      <c r="ATL281" s="1"/>
      <c r="ATM281" s="1"/>
      <c r="ATN281" s="1"/>
      <c r="ATO281" s="1"/>
      <c r="ATP281" s="1"/>
      <c r="ATQ281" s="1"/>
      <c r="ATR281" s="1"/>
      <c r="ATS281" s="1"/>
      <c r="ATT281" s="1"/>
      <c r="ATU281" s="1"/>
      <c r="ATV281" s="1"/>
      <c r="ATW281" s="1"/>
      <c r="ATX281" s="1"/>
      <c r="ATY281" s="1"/>
      <c r="ATZ281" s="1"/>
      <c r="AUA281" s="1"/>
      <c r="AUB281" s="1"/>
      <c r="AUC281" s="1"/>
      <c r="AUD281" s="1"/>
      <c r="AUE281" s="1"/>
      <c r="AUF281" s="1"/>
      <c r="AUG281" s="1"/>
      <c r="AUH281" s="1"/>
      <c r="AUI281" s="1"/>
      <c r="AUJ281" s="1"/>
      <c r="AUK281" s="1"/>
    </row>
    <row r="282" spans="1:1233" s="519" customFormat="1" ht="14.25">
      <c r="A282" s="53"/>
      <c r="B282" s="95" t="str">
        <f>IF('Client Info'!$D$149="Yes",'Client Info'!$D$61,"N/A")</f>
        <v>N/A</v>
      </c>
      <c r="C282" s="96" t="str">
        <f>IF(B282="ISO 9001",'Client Info'!$B149,"N/A")</f>
        <v>N/A</v>
      </c>
      <c r="D282" s="180"/>
      <c r="E282" s="843">
        <f>'Effective Employees'!F268</f>
        <v>0</v>
      </c>
      <c r="F282" s="831"/>
      <c r="G282" s="832">
        <f>CK$345</f>
        <v>0</v>
      </c>
      <c r="H282" s="832">
        <f ca="1">(1/3)*CK345*T282*V282*X282*Z282</f>
        <v>0</v>
      </c>
      <c r="I282" s="832">
        <f ca="1">(2/3)*CK345*T282*V282*X282*Z282</f>
        <v>0</v>
      </c>
      <c r="J282" s="832" t="e">
        <f ca="1">CK346*T282*V282*X282*Z282/$AA$10</f>
        <v>#N/A</v>
      </c>
      <c r="K282" s="832">
        <f>IF($K$19="",0,CK346*T282*V282*X282*Z282/$AA$10)</f>
        <v>0</v>
      </c>
      <c r="L282" s="832">
        <f>IF($L$19="",0,CK346*T282*V282*X282*Z282/$AA$10)</f>
        <v>0</v>
      </c>
      <c r="M282" s="833" t="e">
        <f ca="1">IF($M$19="",0,CK346*T282*V282*X282*Z282/$AA$10)</f>
        <v>#N/A</v>
      </c>
      <c r="N282" s="844" t="e">
        <f ca="1">CK346*T282*V282*X282*Z282/$AA$10</f>
        <v>#N/A</v>
      </c>
      <c r="O282" s="436">
        <f ca="1">CK347*T282*V282*X282*Z282</f>
        <v>0</v>
      </c>
      <c r="P282" s="53"/>
      <c r="Q282" s="53"/>
      <c r="R282" s="67"/>
      <c r="S282" s="702">
        <f>1</f>
        <v>1</v>
      </c>
      <c r="T282" s="702">
        <f t="shared" si="174"/>
        <v>1</v>
      </c>
      <c r="U282" s="703">
        <f ca="1">'Adjustment Factors'!AA597</f>
        <v>0</v>
      </c>
      <c r="V282" s="704">
        <f t="shared" ca="1" si="175"/>
        <v>1</v>
      </c>
      <c r="W282" s="705">
        <f>-'Client Info'!$C$55/100</f>
        <v>0</v>
      </c>
      <c r="X282" s="705">
        <f t="shared" si="176"/>
        <v>1</v>
      </c>
      <c r="Y282" s="705">
        <f>IF(Overview!$C$13="Yes",1,0)</f>
        <v>0</v>
      </c>
      <c r="Z282" s="705">
        <f>IF(Y282=1,IF('Integrated Reduction'!$C$29="",1,('Integrated Reduction'!$C$29/100+1)),1)</f>
        <v>1</v>
      </c>
      <c r="AA282" s="705">
        <f>IF(Sampling!F290="Yes",1,0)</f>
        <v>0</v>
      </c>
      <c r="AB282" s="705">
        <f>IF(Sampling!L290="Yes",1,0)</f>
        <v>0</v>
      </c>
      <c r="AC282" s="705">
        <f>IF(Sampling!G290="Yes",1,0)</f>
        <v>0</v>
      </c>
      <c r="AD282" s="705">
        <f>IF(Sampling!H290="Yes",1,0)</f>
        <v>0</v>
      </c>
      <c r="AE282" s="705">
        <f>IF(Sampling!I290="Yes",1,0)</f>
        <v>0</v>
      </c>
      <c r="AF282" s="705">
        <f>IF(Sampling!J290="Yes",1,0)</f>
        <v>0</v>
      </c>
      <c r="AG282" s="706">
        <f>IF(Sampling!K290="Yes",1,0)</f>
        <v>0</v>
      </c>
      <c r="AH282" s="790">
        <f t="shared" ca="1" si="155"/>
        <v>0</v>
      </c>
      <c r="AI282" s="790">
        <f t="shared" ca="1" si="150"/>
        <v>0</v>
      </c>
      <c r="AJ282" s="790" t="e">
        <f t="shared" ca="1" si="14"/>
        <v>#N/A</v>
      </c>
      <c r="AK282" s="790">
        <f t="shared" ref="AK282:AK284" si="181">K282*AD282</f>
        <v>0</v>
      </c>
      <c r="AL282" s="790">
        <f t="shared" ref="AL282:AL284" si="182">L282*AE282</f>
        <v>0</v>
      </c>
      <c r="AM282" s="790" t="e">
        <f t="shared" ref="AM282:AM284" ca="1" si="183">M282*AF282</f>
        <v>#N/A</v>
      </c>
      <c r="AN282" s="790" t="e">
        <f t="shared" ref="AN282:AN284" ca="1" si="184">N282*AG282</f>
        <v>#N/A</v>
      </c>
      <c r="AO282" s="790">
        <f t="shared" ca="1" si="156"/>
        <v>0</v>
      </c>
      <c r="AP282" s="790">
        <f t="shared" ca="1" si="157"/>
        <v>0</v>
      </c>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c r="ADD282" s="1"/>
      <c r="ADE282" s="1"/>
      <c r="ADF282" s="1"/>
      <c r="ADG282" s="1"/>
      <c r="ADH282" s="1"/>
      <c r="ADI282" s="1"/>
      <c r="ADJ282" s="1"/>
      <c r="ADK282" s="1"/>
      <c r="ADL282" s="1"/>
      <c r="ADM282" s="1"/>
      <c r="ADN282" s="1"/>
      <c r="ADO282" s="1"/>
      <c r="ADP282" s="1"/>
      <c r="ADQ282" s="1"/>
      <c r="ADR282" s="1"/>
      <c r="ADS282" s="1"/>
      <c r="ADT282" s="1"/>
      <c r="ADU282" s="1"/>
      <c r="ADV282" s="1"/>
      <c r="ADW282" s="1"/>
      <c r="ADX282" s="1"/>
      <c r="ADY282" s="1"/>
      <c r="ADZ282" s="1"/>
      <c r="AEA282" s="1"/>
      <c r="AEB282" s="1"/>
      <c r="AEC282" s="1"/>
      <c r="AED282" s="1"/>
      <c r="AEE282" s="1"/>
      <c r="AEF282" s="1"/>
      <c r="AEG282" s="1"/>
      <c r="AEH282" s="1"/>
      <c r="AEI282" s="1"/>
      <c r="AEJ282" s="1"/>
      <c r="AEK282" s="1"/>
      <c r="AEL282" s="1"/>
      <c r="AEM282" s="1"/>
      <c r="AEN282" s="1"/>
      <c r="AEO282" s="1"/>
      <c r="AEP282" s="1"/>
      <c r="AEQ282" s="1"/>
      <c r="AER282" s="1"/>
      <c r="AES282" s="1"/>
      <c r="AET282" s="1"/>
      <c r="AEU282" s="1"/>
      <c r="AEV282" s="1"/>
      <c r="AEW282" s="1"/>
      <c r="AEX282" s="1"/>
      <c r="AEY282" s="1"/>
      <c r="AEZ282" s="1"/>
      <c r="AFA282" s="1"/>
      <c r="AFB282" s="1"/>
      <c r="AFC282" s="1"/>
      <c r="AFD282" s="1"/>
      <c r="AFE282" s="1"/>
      <c r="AFF282" s="1"/>
      <c r="AFG282" s="1"/>
      <c r="AFH282" s="1"/>
      <c r="AFI282" s="1"/>
      <c r="AFJ282" s="1"/>
      <c r="AFK282" s="1"/>
      <c r="AFL282" s="1"/>
      <c r="AFM282" s="1"/>
      <c r="AFN282" s="1"/>
      <c r="AFO282" s="1"/>
      <c r="AFP282" s="1"/>
      <c r="AFQ282" s="1"/>
      <c r="AFR282" s="1"/>
      <c r="AFS282" s="1"/>
      <c r="AFT282" s="1"/>
      <c r="AFU282" s="1"/>
      <c r="AFV282" s="1"/>
      <c r="AFW282" s="1"/>
      <c r="AFX282" s="1"/>
      <c r="AFY282" s="1"/>
      <c r="AFZ282" s="1"/>
      <c r="AGA282" s="1"/>
      <c r="AGB282" s="1"/>
      <c r="AGC282" s="1"/>
      <c r="AGD282" s="1"/>
      <c r="AGE282" s="1"/>
      <c r="AGF282" s="1"/>
      <c r="AGG282" s="1"/>
      <c r="AGH282" s="1"/>
      <c r="AGI282" s="1"/>
      <c r="AGJ282" s="1"/>
      <c r="AGK282" s="1"/>
      <c r="AGL282" s="1"/>
      <c r="AGM282" s="1"/>
      <c r="AGN282" s="1"/>
      <c r="AGO282" s="1"/>
      <c r="AGP282" s="1"/>
      <c r="AGQ282" s="1"/>
      <c r="AGR282" s="1"/>
      <c r="AGS282" s="1"/>
      <c r="AGT282" s="1"/>
      <c r="AGU282" s="1"/>
      <c r="AGV282" s="1"/>
      <c r="AGW282" s="1"/>
      <c r="AGX282" s="1"/>
      <c r="AGY282" s="1"/>
      <c r="AGZ282" s="1"/>
      <c r="AHA282" s="1"/>
      <c r="AHB282" s="1"/>
      <c r="AHC282" s="1"/>
      <c r="AHD282" s="1"/>
      <c r="AHE282" s="1"/>
      <c r="AHF282" s="1"/>
      <c r="AHG282" s="1"/>
      <c r="AHH282" s="1"/>
      <c r="AHI282" s="1"/>
      <c r="AHJ282" s="1"/>
      <c r="AHK282" s="1"/>
      <c r="AHL282" s="1"/>
      <c r="AHM282" s="1"/>
      <c r="AHN282" s="1"/>
      <c r="AHO282" s="1"/>
      <c r="AHP282" s="1"/>
      <c r="AHQ282" s="1"/>
      <c r="AHR282" s="1"/>
      <c r="AHS282" s="1"/>
      <c r="AHT282" s="1"/>
      <c r="AHU282" s="1"/>
      <c r="AHV282" s="1"/>
      <c r="AHW282" s="1"/>
      <c r="AHX282" s="1"/>
      <c r="AHY282" s="1"/>
      <c r="AHZ282" s="1"/>
      <c r="AIA282" s="1"/>
      <c r="AIB282" s="1"/>
      <c r="AIC282" s="1"/>
      <c r="AID282" s="1"/>
      <c r="AIE282" s="1"/>
      <c r="AIF282" s="1"/>
      <c r="AIG282" s="1"/>
      <c r="AIH282" s="1"/>
      <c r="AII282" s="1"/>
      <c r="AIJ282" s="1"/>
      <c r="AIK282" s="1"/>
      <c r="AIL282" s="1"/>
      <c r="AIM282" s="1"/>
      <c r="AIN282" s="1"/>
      <c r="AIO282" s="1"/>
      <c r="AIP282" s="1"/>
      <c r="AIQ282" s="1"/>
      <c r="AIR282" s="1"/>
      <c r="AIS282" s="1"/>
      <c r="AIT282" s="1"/>
      <c r="AIU282" s="1"/>
      <c r="AIV282" s="1"/>
      <c r="AIW282" s="1"/>
      <c r="AIX282" s="1"/>
      <c r="AIY282" s="1"/>
      <c r="AIZ282" s="1"/>
      <c r="AJA282" s="1"/>
      <c r="AJB282" s="1"/>
      <c r="AJC282" s="1"/>
      <c r="AJD282" s="1"/>
      <c r="AJE282" s="1"/>
      <c r="AJF282" s="1"/>
      <c r="AJG282" s="1"/>
      <c r="AJH282" s="1"/>
      <c r="AJI282" s="1"/>
      <c r="AJJ282" s="1"/>
      <c r="AJK282" s="1"/>
      <c r="AJL282" s="1"/>
      <c r="AJM282" s="1"/>
      <c r="AJN282" s="1"/>
      <c r="AJO282" s="1"/>
      <c r="AJP282" s="1"/>
      <c r="AJQ282" s="1"/>
      <c r="AJR282" s="1"/>
      <c r="AJS282" s="1"/>
      <c r="AJT282" s="1"/>
      <c r="AJU282" s="1"/>
      <c r="AJV282" s="1"/>
      <c r="AJW282" s="1"/>
      <c r="AJX282" s="1"/>
      <c r="AJY282" s="1"/>
      <c r="AJZ282" s="1"/>
      <c r="AKA282" s="1"/>
      <c r="AKB282" s="1"/>
      <c r="AKC282" s="1"/>
      <c r="AKD282" s="1"/>
      <c r="AKE282" s="1"/>
      <c r="AKF282" s="1"/>
      <c r="AKG282" s="1"/>
      <c r="AKH282" s="1"/>
      <c r="AKI282" s="1"/>
      <c r="AKJ282" s="1"/>
      <c r="AKK282" s="1"/>
      <c r="AKL282" s="1"/>
      <c r="AKM282" s="1"/>
      <c r="AKN282" s="1"/>
      <c r="AKO282" s="1"/>
      <c r="AKP282" s="1"/>
      <c r="AKQ282" s="1"/>
      <c r="AKR282" s="1"/>
      <c r="AKS282" s="1"/>
      <c r="AKT282" s="1"/>
      <c r="AKU282" s="1"/>
      <c r="AKV282" s="1"/>
      <c r="AKW282" s="1"/>
      <c r="AKX282" s="1"/>
      <c r="AKY282" s="1"/>
      <c r="AKZ282" s="1"/>
      <c r="ALA282" s="1"/>
      <c r="ALB282" s="1"/>
      <c r="ALC282" s="1"/>
      <c r="ALD282" s="1"/>
      <c r="ALE282" s="1"/>
      <c r="ALF282" s="1"/>
      <c r="ALG282" s="1"/>
      <c r="ALH282" s="1"/>
      <c r="ALI282" s="1"/>
      <c r="ALJ282" s="1"/>
      <c r="ALK282" s="1"/>
      <c r="ALL282" s="1"/>
      <c r="ALM282" s="1"/>
      <c r="ALN282" s="1"/>
      <c r="ALO282" s="1"/>
      <c r="ALP282" s="1"/>
      <c r="ALQ282" s="1"/>
      <c r="ALR282" s="1"/>
      <c r="ALS282" s="1"/>
      <c r="ALT282" s="1"/>
      <c r="ALU282" s="1"/>
      <c r="ALV282" s="1"/>
      <c r="ALW282" s="1"/>
      <c r="ALX282" s="1"/>
      <c r="ALY282" s="1"/>
      <c r="ALZ282" s="1"/>
      <c r="AMA282" s="1"/>
      <c r="AMB282" s="1"/>
      <c r="AMC282" s="1"/>
      <c r="AMD282" s="1"/>
      <c r="AME282" s="1"/>
      <c r="AMF282" s="1"/>
      <c r="AMG282" s="1"/>
      <c r="AMH282" s="1"/>
      <c r="AMI282" s="1"/>
      <c r="AMJ282" s="1"/>
      <c r="AMK282" s="1"/>
      <c r="AML282" s="1"/>
      <c r="AMM282" s="1"/>
      <c r="AMN282" s="1"/>
      <c r="AMO282" s="1"/>
      <c r="AMP282" s="1"/>
      <c r="AMQ282" s="1"/>
      <c r="AMR282" s="1"/>
      <c r="AMS282" s="1"/>
      <c r="AMT282" s="1"/>
      <c r="AMU282" s="1"/>
      <c r="AMV282" s="1"/>
      <c r="AMW282" s="1"/>
      <c r="AMX282" s="1"/>
      <c r="AMY282" s="1"/>
      <c r="AMZ282" s="1"/>
      <c r="ANA282" s="1"/>
      <c r="ANB282" s="1"/>
      <c r="ANC282" s="1"/>
      <c r="AND282" s="1"/>
      <c r="ANE282" s="1"/>
      <c r="ANF282" s="1"/>
      <c r="ANG282" s="1"/>
      <c r="ANH282" s="1"/>
      <c r="ANI282" s="1"/>
      <c r="ANJ282" s="1"/>
      <c r="ANK282" s="1"/>
      <c r="ANL282" s="1"/>
      <c r="ANM282" s="1"/>
      <c r="ANN282" s="1"/>
      <c r="ANO282" s="1"/>
      <c r="ANP282" s="1"/>
      <c r="ANQ282" s="1"/>
      <c r="ANR282" s="1"/>
      <c r="ANS282" s="1"/>
      <c r="ANT282" s="1"/>
      <c r="ANU282" s="1"/>
      <c r="ANV282" s="1"/>
      <c r="ANW282" s="1"/>
      <c r="ANX282" s="1"/>
      <c r="ANY282" s="1"/>
      <c r="ANZ282" s="1"/>
      <c r="AOA282" s="1"/>
      <c r="AOB282" s="1"/>
      <c r="AOC282" s="1"/>
      <c r="AOD282" s="1"/>
      <c r="AOE282" s="1"/>
      <c r="AOF282" s="1"/>
      <c r="AOG282" s="1"/>
      <c r="AOH282" s="1"/>
      <c r="AOI282" s="1"/>
      <c r="AOJ282" s="1"/>
      <c r="AOK282" s="1"/>
      <c r="AOL282" s="1"/>
      <c r="AOM282" s="1"/>
      <c r="AON282" s="1"/>
      <c r="AOO282" s="1"/>
      <c r="AOP282" s="1"/>
      <c r="AOQ282" s="1"/>
      <c r="AOR282" s="1"/>
      <c r="AOS282" s="1"/>
      <c r="AOT282" s="1"/>
      <c r="AOU282" s="1"/>
      <c r="AOV282" s="1"/>
      <c r="AOW282" s="1"/>
      <c r="AOX282" s="1"/>
      <c r="AOY282" s="1"/>
      <c r="AOZ282" s="1"/>
      <c r="APA282" s="1"/>
      <c r="APB282" s="1"/>
      <c r="APC282" s="1"/>
      <c r="APD282" s="1"/>
      <c r="APE282" s="1"/>
      <c r="APF282" s="1"/>
      <c r="APG282" s="1"/>
      <c r="APH282" s="1"/>
      <c r="API282" s="1"/>
      <c r="APJ282" s="1"/>
      <c r="APK282" s="1"/>
      <c r="APL282" s="1"/>
      <c r="APM282" s="1"/>
      <c r="APN282" s="1"/>
      <c r="APO282" s="1"/>
      <c r="APP282" s="1"/>
      <c r="APQ282" s="1"/>
      <c r="APR282" s="1"/>
      <c r="APS282" s="1"/>
      <c r="APT282" s="1"/>
      <c r="APU282" s="1"/>
      <c r="APV282" s="1"/>
      <c r="APW282" s="1"/>
      <c r="APX282" s="1"/>
      <c r="APY282" s="1"/>
      <c r="APZ282" s="1"/>
      <c r="AQA282" s="1"/>
      <c r="AQB282" s="1"/>
      <c r="AQC282" s="1"/>
      <c r="AQD282" s="1"/>
      <c r="AQE282" s="1"/>
      <c r="AQF282" s="1"/>
      <c r="AQG282" s="1"/>
      <c r="AQH282" s="1"/>
      <c r="AQI282" s="1"/>
      <c r="AQJ282" s="1"/>
      <c r="AQK282" s="1"/>
      <c r="AQL282" s="1"/>
      <c r="AQM282" s="1"/>
      <c r="AQN282" s="1"/>
      <c r="AQO282" s="1"/>
      <c r="AQP282" s="1"/>
      <c r="AQQ282" s="1"/>
      <c r="AQR282" s="1"/>
      <c r="AQS282" s="1"/>
      <c r="AQT282" s="1"/>
      <c r="AQU282" s="1"/>
      <c r="AQV282" s="1"/>
      <c r="AQW282" s="1"/>
      <c r="AQX282" s="1"/>
      <c r="AQY282" s="1"/>
      <c r="AQZ282" s="1"/>
      <c r="ARA282" s="1"/>
      <c r="ARB282" s="1"/>
      <c r="ARC282" s="1"/>
      <c r="ARD282" s="1"/>
      <c r="ARE282" s="1"/>
      <c r="ARF282" s="1"/>
      <c r="ARG282" s="1"/>
      <c r="ARH282" s="1"/>
      <c r="ARI282" s="1"/>
      <c r="ARJ282" s="1"/>
      <c r="ARK282" s="1"/>
      <c r="ARL282" s="1"/>
      <c r="ARM282" s="1"/>
      <c r="ARN282" s="1"/>
      <c r="ARO282" s="1"/>
      <c r="ARP282" s="1"/>
      <c r="ARQ282" s="1"/>
      <c r="ARR282" s="1"/>
      <c r="ARS282" s="1"/>
      <c r="ART282" s="1"/>
      <c r="ARU282" s="1"/>
      <c r="ARV282" s="1"/>
      <c r="ARW282" s="1"/>
      <c r="ARX282" s="1"/>
      <c r="ARY282" s="1"/>
      <c r="ARZ282" s="1"/>
      <c r="ASA282" s="1"/>
      <c r="ASB282" s="1"/>
      <c r="ASC282" s="1"/>
      <c r="ASD282" s="1"/>
      <c r="ASE282" s="1"/>
      <c r="ASF282" s="1"/>
      <c r="ASG282" s="1"/>
      <c r="ASH282" s="1"/>
      <c r="ASI282" s="1"/>
      <c r="ASJ282" s="1"/>
      <c r="ASK282" s="1"/>
      <c r="ASL282" s="1"/>
      <c r="ASM282" s="1"/>
      <c r="ASN282" s="1"/>
      <c r="ASO282" s="1"/>
      <c r="ASP282" s="1"/>
      <c r="ASQ282" s="1"/>
      <c r="ASR282" s="1"/>
      <c r="ASS282" s="1"/>
      <c r="AST282" s="1"/>
      <c r="ASU282" s="1"/>
      <c r="ASV282" s="1"/>
      <c r="ASW282" s="1"/>
      <c r="ASX282" s="1"/>
      <c r="ASY282" s="1"/>
      <c r="ASZ282" s="1"/>
      <c r="ATA282" s="1"/>
      <c r="ATB282" s="1"/>
      <c r="ATC282" s="1"/>
      <c r="ATD282" s="1"/>
      <c r="ATE282" s="1"/>
      <c r="ATF282" s="1"/>
      <c r="ATG282" s="1"/>
      <c r="ATH282" s="1"/>
      <c r="ATI282" s="1"/>
      <c r="ATJ282" s="1"/>
      <c r="ATK282" s="1"/>
      <c r="ATL282" s="1"/>
      <c r="ATM282" s="1"/>
      <c r="ATN282" s="1"/>
      <c r="ATO282" s="1"/>
      <c r="ATP282" s="1"/>
      <c r="ATQ282" s="1"/>
      <c r="ATR282" s="1"/>
      <c r="ATS282" s="1"/>
      <c r="ATT282" s="1"/>
      <c r="ATU282" s="1"/>
      <c r="ATV282" s="1"/>
      <c r="ATW282" s="1"/>
      <c r="ATX282" s="1"/>
      <c r="ATY282" s="1"/>
      <c r="ATZ282" s="1"/>
      <c r="AUA282" s="1"/>
      <c r="AUB282" s="1"/>
      <c r="AUC282" s="1"/>
      <c r="AUD282" s="1"/>
      <c r="AUE282" s="1"/>
      <c r="AUF282" s="1"/>
      <c r="AUG282" s="1"/>
      <c r="AUH282" s="1"/>
      <c r="AUI282" s="1"/>
      <c r="AUJ282" s="1"/>
      <c r="AUK282" s="1"/>
    </row>
    <row r="283" spans="1:1233" s="519" customFormat="1" ht="14.25">
      <c r="A283" s="53"/>
      <c r="B283" s="97" t="str">
        <f>IF('Client Info'!$E$149="Yes",'Client Info'!$E$61,"N/A")</f>
        <v>N/A</v>
      </c>
      <c r="C283" s="62" t="str">
        <f>IF(B283="ISO 14001",'Client Info'!$B149,"N/A")</f>
        <v>N/A</v>
      </c>
      <c r="D283" s="181"/>
      <c r="E283" s="834">
        <f>'Effective Employees'!F269</f>
        <v>0</v>
      </c>
      <c r="F283" s="831"/>
      <c r="G283" s="835">
        <f>CK$363</f>
        <v>0</v>
      </c>
      <c r="H283" s="835">
        <f ca="1">(1/3)*CK363*T283*V283*X283*Z283</f>
        <v>0</v>
      </c>
      <c r="I283" s="835">
        <f ca="1">(2/3)*CK363*T283*V283*X283*Z283</f>
        <v>0</v>
      </c>
      <c r="J283" s="835" t="e">
        <f ca="1">CK364*T283*V283*X283*Z283/$AA$10</f>
        <v>#N/A</v>
      </c>
      <c r="K283" s="835">
        <f>IF($K$19="",0,CK364*T283*V283*X283*Z283/$AA$10)</f>
        <v>0</v>
      </c>
      <c r="L283" s="835">
        <f>IF($L$19="",0,CK364*T283*V283*X283*Z283/$AA$10)</f>
        <v>0</v>
      </c>
      <c r="M283" s="836" t="e">
        <f ca="1">IF($M$19="",0,CK364*T283*V283*X283*Z283/$AA$10)</f>
        <v>#N/A</v>
      </c>
      <c r="N283" s="837" t="e">
        <f ca="1">CK364*T283*V283*X283*Z283/$AA$10</f>
        <v>#N/A</v>
      </c>
      <c r="O283" s="838">
        <f ca="1">CK365*T283*V283*X283*Z283</f>
        <v>0</v>
      </c>
      <c r="P283" s="53"/>
      <c r="Q283" s="53"/>
      <c r="R283" s="67"/>
      <c r="S283" s="386">
        <f>1</f>
        <v>1</v>
      </c>
      <c r="T283" s="386">
        <f t="shared" si="174"/>
        <v>1</v>
      </c>
      <c r="U283" s="707">
        <f ca="1">'Adjustment Factors'!AP597</f>
        <v>0</v>
      </c>
      <c r="V283" s="208">
        <f t="shared" ca="1" si="175"/>
        <v>1</v>
      </c>
      <c r="W283" s="67">
        <f>-'Client Info'!$C$55/100</f>
        <v>0</v>
      </c>
      <c r="X283" s="67">
        <f t="shared" si="176"/>
        <v>1</v>
      </c>
      <c r="Y283" s="67">
        <f>IF(Overview!$C$14="Yes",1,0)</f>
        <v>0</v>
      </c>
      <c r="Z283" s="67">
        <f>IF(Y283=1,IF('Integrated Reduction'!$C$29="",1,('Integrated Reduction'!$C$29/100+1)),1)</f>
        <v>1</v>
      </c>
      <c r="AA283" s="67">
        <f>IF(Sampling!F291="Yes",1,0)</f>
        <v>0</v>
      </c>
      <c r="AB283" s="67">
        <f>IF(Sampling!L291="Yes",1,0)</f>
        <v>0</v>
      </c>
      <c r="AC283" s="67">
        <f>IF(Sampling!G291="Yes",1,0)</f>
        <v>0</v>
      </c>
      <c r="AD283" s="67">
        <f>IF(Sampling!H291="Yes",1,0)</f>
        <v>0</v>
      </c>
      <c r="AE283" s="67">
        <f>IF(Sampling!I291="Yes",1,0)</f>
        <v>0</v>
      </c>
      <c r="AF283" s="67">
        <f>IF(Sampling!J291="Yes",1,0)</f>
        <v>0</v>
      </c>
      <c r="AG283" s="708">
        <f>IF(Sampling!K291="Yes",1,0)</f>
        <v>0</v>
      </c>
      <c r="AH283" s="791">
        <f t="shared" ca="1" si="155"/>
        <v>0</v>
      </c>
      <c r="AI283" s="791">
        <f t="shared" ref="AI283:AI338" ca="1" si="185">O283*AB283</f>
        <v>0</v>
      </c>
      <c r="AJ283" s="791" t="e">
        <f t="shared" ca="1" si="14"/>
        <v>#N/A</v>
      </c>
      <c r="AK283" s="791">
        <f t="shared" si="181"/>
        <v>0</v>
      </c>
      <c r="AL283" s="791">
        <f t="shared" si="182"/>
        <v>0</v>
      </c>
      <c r="AM283" s="791" t="e">
        <f t="shared" ca="1" si="183"/>
        <v>#N/A</v>
      </c>
      <c r="AN283" s="791" t="e">
        <f t="shared" ca="1" si="184"/>
        <v>#N/A</v>
      </c>
      <c r="AO283" s="791">
        <f t="shared" ca="1" si="156"/>
        <v>0</v>
      </c>
      <c r="AP283" s="791">
        <f t="shared" ca="1" si="157"/>
        <v>0</v>
      </c>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c r="ADD283" s="1"/>
      <c r="ADE283" s="1"/>
      <c r="ADF283" s="1"/>
      <c r="ADG283" s="1"/>
      <c r="ADH283" s="1"/>
      <c r="ADI283" s="1"/>
      <c r="ADJ283" s="1"/>
      <c r="ADK283" s="1"/>
      <c r="ADL283" s="1"/>
      <c r="ADM283" s="1"/>
      <c r="ADN283" s="1"/>
      <c r="ADO283" s="1"/>
      <c r="ADP283" s="1"/>
      <c r="ADQ283" s="1"/>
      <c r="ADR283" s="1"/>
      <c r="ADS283" s="1"/>
      <c r="ADT283" s="1"/>
      <c r="ADU283" s="1"/>
      <c r="ADV283" s="1"/>
      <c r="ADW283" s="1"/>
      <c r="ADX283" s="1"/>
      <c r="ADY283" s="1"/>
      <c r="ADZ283" s="1"/>
      <c r="AEA283" s="1"/>
      <c r="AEB283" s="1"/>
      <c r="AEC283" s="1"/>
      <c r="AED283" s="1"/>
      <c r="AEE283" s="1"/>
      <c r="AEF283" s="1"/>
      <c r="AEG283" s="1"/>
      <c r="AEH283" s="1"/>
      <c r="AEI283" s="1"/>
      <c r="AEJ283" s="1"/>
      <c r="AEK283" s="1"/>
      <c r="AEL283" s="1"/>
      <c r="AEM283" s="1"/>
      <c r="AEN283" s="1"/>
      <c r="AEO283" s="1"/>
      <c r="AEP283" s="1"/>
      <c r="AEQ283" s="1"/>
      <c r="AER283" s="1"/>
      <c r="AES283" s="1"/>
      <c r="AET283" s="1"/>
      <c r="AEU283" s="1"/>
      <c r="AEV283" s="1"/>
      <c r="AEW283" s="1"/>
      <c r="AEX283" s="1"/>
      <c r="AEY283" s="1"/>
      <c r="AEZ283" s="1"/>
      <c r="AFA283" s="1"/>
      <c r="AFB283" s="1"/>
      <c r="AFC283" s="1"/>
      <c r="AFD283" s="1"/>
      <c r="AFE283" s="1"/>
      <c r="AFF283" s="1"/>
      <c r="AFG283" s="1"/>
      <c r="AFH283" s="1"/>
      <c r="AFI283" s="1"/>
      <c r="AFJ283" s="1"/>
      <c r="AFK283" s="1"/>
      <c r="AFL283" s="1"/>
      <c r="AFM283" s="1"/>
      <c r="AFN283" s="1"/>
      <c r="AFO283" s="1"/>
      <c r="AFP283" s="1"/>
      <c r="AFQ283" s="1"/>
      <c r="AFR283" s="1"/>
      <c r="AFS283" s="1"/>
      <c r="AFT283" s="1"/>
      <c r="AFU283" s="1"/>
      <c r="AFV283" s="1"/>
      <c r="AFW283" s="1"/>
      <c r="AFX283" s="1"/>
      <c r="AFY283" s="1"/>
      <c r="AFZ283" s="1"/>
      <c r="AGA283" s="1"/>
      <c r="AGB283" s="1"/>
      <c r="AGC283" s="1"/>
      <c r="AGD283" s="1"/>
      <c r="AGE283" s="1"/>
      <c r="AGF283" s="1"/>
      <c r="AGG283" s="1"/>
      <c r="AGH283" s="1"/>
      <c r="AGI283" s="1"/>
      <c r="AGJ283" s="1"/>
      <c r="AGK283" s="1"/>
      <c r="AGL283" s="1"/>
      <c r="AGM283" s="1"/>
      <c r="AGN283" s="1"/>
      <c r="AGO283" s="1"/>
      <c r="AGP283" s="1"/>
      <c r="AGQ283" s="1"/>
      <c r="AGR283" s="1"/>
      <c r="AGS283" s="1"/>
      <c r="AGT283" s="1"/>
      <c r="AGU283" s="1"/>
      <c r="AGV283" s="1"/>
      <c r="AGW283" s="1"/>
      <c r="AGX283" s="1"/>
      <c r="AGY283" s="1"/>
      <c r="AGZ283" s="1"/>
      <c r="AHA283" s="1"/>
      <c r="AHB283" s="1"/>
      <c r="AHC283" s="1"/>
      <c r="AHD283" s="1"/>
      <c r="AHE283" s="1"/>
      <c r="AHF283" s="1"/>
      <c r="AHG283" s="1"/>
      <c r="AHH283" s="1"/>
      <c r="AHI283" s="1"/>
      <c r="AHJ283" s="1"/>
      <c r="AHK283" s="1"/>
      <c r="AHL283" s="1"/>
      <c r="AHM283" s="1"/>
      <c r="AHN283" s="1"/>
      <c r="AHO283" s="1"/>
      <c r="AHP283" s="1"/>
      <c r="AHQ283" s="1"/>
      <c r="AHR283" s="1"/>
      <c r="AHS283" s="1"/>
      <c r="AHT283" s="1"/>
      <c r="AHU283" s="1"/>
      <c r="AHV283" s="1"/>
      <c r="AHW283" s="1"/>
      <c r="AHX283" s="1"/>
      <c r="AHY283" s="1"/>
      <c r="AHZ283" s="1"/>
      <c r="AIA283" s="1"/>
      <c r="AIB283" s="1"/>
      <c r="AIC283" s="1"/>
      <c r="AID283" s="1"/>
      <c r="AIE283" s="1"/>
      <c r="AIF283" s="1"/>
      <c r="AIG283" s="1"/>
      <c r="AIH283" s="1"/>
      <c r="AII283" s="1"/>
      <c r="AIJ283" s="1"/>
      <c r="AIK283" s="1"/>
      <c r="AIL283" s="1"/>
      <c r="AIM283" s="1"/>
      <c r="AIN283" s="1"/>
      <c r="AIO283" s="1"/>
      <c r="AIP283" s="1"/>
      <c r="AIQ283" s="1"/>
      <c r="AIR283" s="1"/>
      <c r="AIS283" s="1"/>
      <c r="AIT283" s="1"/>
      <c r="AIU283" s="1"/>
      <c r="AIV283" s="1"/>
      <c r="AIW283" s="1"/>
      <c r="AIX283" s="1"/>
      <c r="AIY283" s="1"/>
      <c r="AIZ283" s="1"/>
      <c r="AJA283" s="1"/>
      <c r="AJB283" s="1"/>
      <c r="AJC283" s="1"/>
      <c r="AJD283" s="1"/>
      <c r="AJE283" s="1"/>
      <c r="AJF283" s="1"/>
      <c r="AJG283" s="1"/>
      <c r="AJH283" s="1"/>
      <c r="AJI283" s="1"/>
      <c r="AJJ283" s="1"/>
      <c r="AJK283" s="1"/>
      <c r="AJL283" s="1"/>
      <c r="AJM283" s="1"/>
      <c r="AJN283" s="1"/>
      <c r="AJO283" s="1"/>
      <c r="AJP283" s="1"/>
      <c r="AJQ283" s="1"/>
      <c r="AJR283" s="1"/>
      <c r="AJS283" s="1"/>
      <c r="AJT283" s="1"/>
      <c r="AJU283" s="1"/>
      <c r="AJV283" s="1"/>
      <c r="AJW283" s="1"/>
      <c r="AJX283" s="1"/>
      <c r="AJY283" s="1"/>
      <c r="AJZ283" s="1"/>
      <c r="AKA283" s="1"/>
      <c r="AKB283" s="1"/>
      <c r="AKC283" s="1"/>
      <c r="AKD283" s="1"/>
      <c r="AKE283" s="1"/>
      <c r="AKF283" s="1"/>
      <c r="AKG283" s="1"/>
      <c r="AKH283" s="1"/>
      <c r="AKI283" s="1"/>
      <c r="AKJ283" s="1"/>
      <c r="AKK283" s="1"/>
      <c r="AKL283" s="1"/>
      <c r="AKM283" s="1"/>
      <c r="AKN283" s="1"/>
      <c r="AKO283" s="1"/>
      <c r="AKP283" s="1"/>
      <c r="AKQ283" s="1"/>
      <c r="AKR283" s="1"/>
      <c r="AKS283" s="1"/>
      <c r="AKT283" s="1"/>
      <c r="AKU283" s="1"/>
      <c r="AKV283" s="1"/>
      <c r="AKW283" s="1"/>
      <c r="AKX283" s="1"/>
      <c r="AKY283" s="1"/>
      <c r="AKZ283" s="1"/>
      <c r="ALA283" s="1"/>
      <c r="ALB283" s="1"/>
      <c r="ALC283" s="1"/>
      <c r="ALD283" s="1"/>
      <c r="ALE283" s="1"/>
      <c r="ALF283" s="1"/>
      <c r="ALG283" s="1"/>
      <c r="ALH283" s="1"/>
      <c r="ALI283" s="1"/>
      <c r="ALJ283" s="1"/>
      <c r="ALK283" s="1"/>
      <c r="ALL283" s="1"/>
      <c r="ALM283" s="1"/>
      <c r="ALN283" s="1"/>
      <c r="ALO283" s="1"/>
      <c r="ALP283" s="1"/>
      <c r="ALQ283" s="1"/>
      <c r="ALR283" s="1"/>
      <c r="ALS283" s="1"/>
      <c r="ALT283" s="1"/>
      <c r="ALU283" s="1"/>
      <c r="ALV283" s="1"/>
      <c r="ALW283" s="1"/>
      <c r="ALX283" s="1"/>
      <c r="ALY283" s="1"/>
      <c r="ALZ283" s="1"/>
      <c r="AMA283" s="1"/>
      <c r="AMB283" s="1"/>
      <c r="AMC283" s="1"/>
      <c r="AMD283" s="1"/>
      <c r="AME283" s="1"/>
      <c r="AMF283" s="1"/>
      <c r="AMG283" s="1"/>
      <c r="AMH283" s="1"/>
      <c r="AMI283" s="1"/>
      <c r="AMJ283" s="1"/>
      <c r="AMK283" s="1"/>
      <c r="AML283" s="1"/>
      <c r="AMM283" s="1"/>
      <c r="AMN283" s="1"/>
      <c r="AMO283" s="1"/>
      <c r="AMP283" s="1"/>
      <c r="AMQ283" s="1"/>
      <c r="AMR283" s="1"/>
      <c r="AMS283" s="1"/>
      <c r="AMT283" s="1"/>
      <c r="AMU283" s="1"/>
      <c r="AMV283" s="1"/>
      <c r="AMW283" s="1"/>
      <c r="AMX283" s="1"/>
      <c r="AMY283" s="1"/>
      <c r="AMZ283" s="1"/>
      <c r="ANA283" s="1"/>
      <c r="ANB283" s="1"/>
      <c r="ANC283" s="1"/>
      <c r="AND283" s="1"/>
      <c r="ANE283" s="1"/>
      <c r="ANF283" s="1"/>
      <c r="ANG283" s="1"/>
      <c r="ANH283" s="1"/>
      <c r="ANI283" s="1"/>
      <c r="ANJ283" s="1"/>
      <c r="ANK283" s="1"/>
      <c r="ANL283" s="1"/>
      <c r="ANM283" s="1"/>
      <c r="ANN283" s="1"/>
      <c r="ANO283" s="1"/>
      <c r="ANP283" s="1"/>
      <c r="ANQ283" s="1"/>
      <c r="ANR283" s="1"/>
      <c r="ANS283" s="1"/>
      <c r="ANT283" s="1"/>
      <c r="ANU283" s="1"/>
      <c r="ANV283" s="1"/>
      <c r="ANW283" s="1"/>
      <c r="ANX283" s="1"/>
      <c r="ANY283" s="1"/>
      <c r="ANZ283" s="1"/>
      <c r="AOA283" s="1"/>
      <c r="AOB283" s="1"/>
      <c r="AOC283" s="1"/>
      <c r="AOD283" s="1"/>
      <c r="AOE283" s="1"/>
      <c r="AOF283" s="1"/>
      <c r="AOG283" s="1"/>
      <c r="AOH283" s="1"/>
      <c r="AOI283" s="1"/>
      <c r="AOJ283" s="1"/>
      <c r="AOK283" s="1"/>
      <c r="AOL283" s="1"/>
      <c r="AOM283" s="1"/>
      <c r="AON283" s="1"/>
      <c r="AOO283" s="1"/>
      <c r="AOP283" s="1"/>
      <c r="AOQ283" s="1"/>
      <c r="AOR283" s="1"/>
      <c r="AOS283" s="1"/>
      <c r="AOT283" s="1"/>
      <c r="AOU283" s="1"/>
      <c r="AOV283" s="1"/>
      <c r="AOW283" s="1"/>
      <c r="AOX283" s="1"/>
      <c r="AOY283" s="1"/>
      <c r="AOZ283" s="1"/>
      <c r="APA283" s="1"/>
      <c r="APB283" s="1"/>
      <c r="APC283" s="1"/>
      <c r="APD283" s="1"/>
      <c r="APE283" s="1"/>
      <c r="APF283" s="1"/>
      <c r="APG283" s="1"/>
      <c r="APH283" s="1"/>
      <c r="API283" s="1"/>
      <c r="APJ283" s="1"/>
      <c r="APK283" s="1"/>
      <c r="APL283" s="1"/>
      <c r="APM283" s="1"/>
      <c r="APN283" s="1"/>
      <c r="APO283" s="1"/>
      <c r="APP283" s="1"/>
      <c r="APQ283" s="1"/>
      <c r="APR283" s="1"/>
      <c r="APS283" s="1"/>
      <c r="APT283" s="1"/>
      <c r="APU283" s="1"/>
      <c r="APV283" s="1"/>
      <c r="APW283" s="1"/>
      <c r="APX283" s="1"/>
      <c r="APY283" s="1"/>
      <c r="APZ283" s="1"/>
      <c r="AQA283" s="1"/>
      <c r="AQB283" s="1"/>
      <c r="AQC283" s="1"/>
      <c r="AQD283" s="1"/>
      <c r="AQE283" s="1"/>
      <c r="AQF283" s="1"/>
      <c r="AQG283" s="1"/>
      <c r="AQH283" s="1"/>
      <c r="AQI283" s="1"/>
      <c r="AQJ283" s="1"/>
      <c r="AQK283" s="1"/>
      <c r="AQL283" s="1"/>
      <c r="AQM283" s="1"/>
      <c r="AQN283" s="1"/>
      <c r="AQO283" s="1"/>
      <c r="AQP283" s="1"/>
      <c r="AQQ283" s="1"/>
      <c r="AQR283" s="1"/>
      <c r="AQS283" s="1"/>
      <c r="AQT283" s="1"/>
      <c r="AQU283" s="1"/>
      <c r="AQV283" s="1"/>
      <c r="AQW283" s="1"/>
      <c r="AQX283" s="1"/>
      <c r="AQY283" s="1"/>
      <c r="AQZ283" s="1"/>
      <c r="ARA283" s="1"/>
      <c r="ARB283" s="1"/>
      <c r="ARC283" s="1"/>
      <c r="ARD283" s="1"/>
      <c r="ARE283" s="1"/>
      <c r="ARF283" s="1"/>
      <c r="ARG283" s="1"/>
      <c r="ARH283" s="1"/>
      <c r="ARI283" s="1"/>
      <c r="ARJ283" s="1"/>
      <c r="ARK283" s="1"/>
      <c r="ARL283" s="1"/>
      <c r="ARM283" s="1"/>
      <c r="ARN283" s="1"/>
      <c r="ARO283" s="1"/>
      <c r="ARP283" s="1"/>
      <c r="ARQ283" s="1"/>
      <c r="ARR283" s="1"/>
      <c r="ARS283" s="1"/>
      <c r="ART283" s="1"/>
      <c r="ARU283" s="1"/>
      <c r="ARV283" s="1"/>
      <c r="ARW283" s="1"/>
      <c r="ARX283" s="1"/>
      <c r="ARY283" s="1"/>
      <c r="ARZ283" s="1"/>
      <c r="ASA283" s="1"/>
      <c r="ASB283" s="1"/>
      <c r="ASC283" s="1"/>
      <c r="ASD283" s="1"/>
      <c r="ASE283" s="1"/>
      <c r="ASF283" s="1"/>
      <c r="ASG283" s="1"/>
      <c r="ASH283" s="1"/>
      <c r="ASI283" s="1"/>
      <c r="ASJ283" s="1"/>
      <c r="ASK283" s="1"/>
      <c r="ASL283" s="1"/>
      <c r="ASM283" s="1"/>
      <c r="ASN283" s="1"/>
      <c r="ASO283" s="1"/>
      <c r="ASP283" s="1"/>
      <c r="ASQ283" s="1"/>
      <c r="ASR283" s="1"/>
      <c r="ASS283" s="1"/>
      <c r="AST283" s="1"/>
      <c r="ASU283" s="1"/>
      <c r="ASV283" s="1"/>
      <c r="ASW283" s="1"/>
      <c r="ASX283" s="1"/>
      <c r="ASY283" s="1"/>
      <c r="ASZ283" s="1"/>
      <c r="ATA283" s="1"/>
      <c r="ATB283" s="1"/>
      <c r="ATC283" s="1"/>
      <c r="ATD283" s="1"/>
      <c r="ATE283" s="1"/>
      <c r="ATF283" s="1"/>
      <c r="ATG283" s="1"/>
      <c r="ATH283" s="1"/>
      <c r="ATI283" s="1"/>
      <c r="ATJ283" s="1"/>
      <c r="ATK283" s="1"/>
      <c r="ATL283" s="1"/>
      <c r="ATM283" s="1"/>
      <c r="ATN283" s="1"/>
      <c r="ATO283" s="1"/>
      <c r="ATP283" s="1"/>
      <c r="ATQ283" s="1"/>
      <c r="ATR283" s="1"/>
      <c r="ATS283" s="1"/>
      <c r="ATT283" s="1"/>
      <c r="ATU283" s="1"/>
      <c r="ATV283" s="1"/>
      <c r="ATW283" s="1"/>
      <c r="ATX283" s="1"/>
      <c r="ATY283" s="1"/>
      <c r="ATZ283" s="1"/>
      <c r="AUA283" s="1"/>
      <c r="AUB283" s="1"/>
      <c r="AUC283" s="1"/>
      <c r="AUD283" s="1"/>
      <c r="AUE283" s="1"/>
      <c r="AUF283" s="1"/>
      <c r="AUG283" s="1"/>
      <c r="AUH283" s="1"/>
      <c r="AUI283" s="1"/>
      <c r="AUJ283" s="1"/>
      <c r="AUK283" s="1"/>
    </row>
    <row r="284" spans="1:1233" s="519" customFormat="1" ht="14.25">
      <c r="A284" s="53"/>
      <c r="B284" s="98" t="str">
        <f>IF('Client Info'!$F$149="Yes",'Client Info'!$F$61,"N/A")</f>
        <v>N/A</v>
      </c>
      <c r="C284" s="99" t="str">
        <f>IF(B284="ISO 45001",'Client Info'!$B149,"N/A")</f>
        <v>N/A</v>
      </c>
      <c r="D284" s="182"/>
      <c r="E284" s="839">
        <f>'Effective Employees'!F270</f>
        <v>0</v>
      </c>
      <c r="F284" s="831"/>
      <c r="G284" s="840">
        <f>CK$378</f>
        <v>0</v>
      </c>
      <c r="H284" s="840">
        <f ca="1">(1/3)*CK378*T284*V284*X284*Z284</f>
        <v>0</v>
      </c>
      <c r="I284" s="840">
        <f ca="1">(2/3)*CK378*T284*V284*X284*Z284</f>
        <v>0</v>
      </c>
      <c r="J284" s="840" t="e">
        <f ca="1">CK379*T284*V284*X284*Z284/$AA$10</f>
        <v>#N/A</v>
      </c>
      <c r="K284" s="840">
        <f>IF($K$19="",0,CK379*T284*V284*X284*Z284/$AA$10)</f>
        <v>0</v>
      </c>
      <c r="L284" s="840">
        <f>IF($L$19="",0,CK379*T284*V284*X284*Z284/$AA$10)</f>
        <v>0</v>
      </c>
      <c r="M284" s="841" t="e">
        <f ca="1">IF($M$19="",0,CK379*T284*V284*X284*Z284/$AA$10)</f>
        <v>#N/A</v>
      </c>
      <c r="N284" s="841" t="e">
        <f ca="1">CK379*T284*V284*X284*Z284/$AA$10</f>
        <v>#N/A</v>
      </c>
      <c r="O284" s="842">
        <f ca="1">CK380*T284*V284*X284*Z284</f>
        <v>0</v>
      </c>
      <c r="P284" s="53"/>
      <c r="Q284" s="53"/>
      <c r="R284" s="67"/>
      <c r="S284" s="709">
        <f>1</f>
        <v>1</v>
      </c>
      <c r="T284" s="709">
        <f t="shared" si="174"/>
        <v>1</v>
      </c>
      <c r="U284" s="710">
        <f ca="1">'Adjustment Factors'!BC597</f>
        <v>0</v>
      </c>
      <c r="V284" s="711">
        <f t="shared" ca="1" si="175"/>
        <v>1</v>
      </c>
      <c r="W284" s="712">
        <f>-'Client Info'!$C$55/100</f>
        <v>0</v>
      </c>
      <c r="X284" s="712">
        <f t="shared" si="176"/>
        <v>1</v>
      </c>
      <c r="Y284" s="712">
        <f>IF(Overview!$C$15="Yes",1,0)</f>
        <v>0</v>
      </c>
      <c r="Z284" s="712">
        <f>IF(Y284=1,IF('Integrated Reduction'!$C$29="",1,('Integrated Reduction'!$C$29/100+1)),1)</f>
        <v>1</v>
      </c>
      <c r="AA284" s="712">
        <f>IF(Sampling!F292="Yes",1,0)</f>
        <v>0</v>
      </c>
      <c r="AB284" s="712">
        <f>IF(Sampling!L292="Yes",1,0)</f>
        <v>0</v>
      </c>
      <c r="AC284" s="712">
        <f>IF(Sampling!G292="Yes",1,0)</f>
        <v>0</v>
      </c>
      <c r="AD284" s="712">
        <f>IF(Sampling!H292="Yes",1,0)</f>
        <v>0</v>
      </c>
      <c r="AE284" s="712">
        <f>IF(Sampling!I292="Yes",1,0)</f>
        <v>0</v>
      </c>
      <c r="AF284" s="712">
        <f>IF(Sampling!J292="Yes",1,0)</f>
        <v>0</v>
      </c>
      <c r="AG284" s="713">
        <f>IF(Sampling!K292="Yes",1,0)</f>
        <v>0</v>
      </c>
      <c r="AH284" s="792">
        <f t="shared" ref="AH284:AH329" ca="1" si="186">H284*AA284/(1/3)</f>
        <v>0</v>
      </c>
      <c r="AI284" s="792">
        <f t="shared" ca="1" si="185"/>
        <v>0</v>
      </c>
      <c r="AJ284" s="792" t="e">
        <f t="shared" ca="1" si="14"/>
        <v>#N/A</v>
      </c>
      <c r="AK284" s="792">
        <f t="shared" si="181"/>
        <v>0</v>
      </c>
      <c r="AL284" s="792">
        <f t="shared" si="182"/>
        <v>0</v>
      </c>
      <c r="AM284" s="792" t="e">
        <f t="shared" ca="1" si="183"/>
        <v>#N/A</v>
      </c>
      <c r="AN284" s="792" t="e">
        <f t="shared" ca="1" si="184"/>
        <v>#N/A</v>
      </c>
      <c r="AO284" s="792">
        <f t="shared" ref="AO284:AO329" ca="1" si="187">(1/3)*AH284</f>
        <v>0</v>
      </c>
      <c r="AP284" s="792">
        <f t="shared" ref="AP284:AP329" ca="1" si="188">(2/3)*AH284</f>
        <v>0</v>
      </c>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c r="ADD284" s="1"/>
      <c r="ADE284" s="1"/>
      <c r="ADF284" s="1"/>
      <c r="ADG284" s="1"/>
      <c r="ADH284" s="1"/>
      <c r="ADI284" s="1"/>
      <c r="ADJ284" s="1"/>
      <c r="ADK284" s="1"/>
      <c r="ADL284" s="1"/>
      <c r="ADM284" s="1"/>
      <c r="ADN284" s="1"/>
      <c r="ADO284" s="1"/>
      <c r="ADP284" s="1"/>
      <c r="ADQ284" s="1"/>
      <c r="ADR284" s="1"/>
      <c r="ADS284" s="1"/>
      <c r="ADT284" s="1"/>
      <c r="ADU284" s="1"/>
      <c r="ADV284" s="1"/>
      <c r="ADW284" s="1"/>
      <c r="ADX284" s="1"/>
      <c r="ADY284" s="1"/>
      <c r="ADZ284" s="1"/>
      <c r="AEA284" s="1"/>
      <c r="AEB284" s="1"/>
      <c r="AEC284" s="1"/>
      <c r="AED284" s="1"/>
      <c r="AEE284" s="1"/>
      <c r="AEF284" s="1"/>
      <c r="AEG284" s="1"/>
      <c r="AEH284" s="1"/>
      <c r="AEI284" s="1"/>
      <c r="AEJ284" s="1"/>
      <c r="AEK284" s="1"/>
      <c r="AEL284" s="1"/>
      <c r="AEM284" s="1"/>
      <c r="AEN284" s="1"/>
      <c r="AEO284" s="1"/>
      <c r="AEP284" s="1"/>
      <c r="AEQ284" s="1"/>
      <c r="AER284" s="1"/>
      <c r="AES284" s="1"/>
      <c r="AET284" s="1"/>
      <c r="AEU284" s="1"/>
      <c r="AEV284" s="1"/>
      <c r="AEW284" s="1"/>
      <c r="AEX284" s="1"/>
      <c r="AEY284" s="1"/>
      <c r="AEZ284" s="1"/>
      <c r="AFA284" s="1"/>
      <c r="AFB284" s="1"/>
      <c r="AFC284" s="1"/>
      <c r="AFD284" s="1"/>
      <c r="AFE284" s="1"/>
      <c r="AFF284" s="1"/>
      <c r="AFG284" s="1"/>
      <c r="AFH284" s="1"/>
      <c r="AFI284" s="1"/>
      <c r="AFJ284" s="1"/>
      <c r="AFK284" s="1"/>
      <c r="AFL284" s="1"/>
      <c r="AFM284" s="1"/>
      <c r="AFN284" s="1"/>
      <c r="AFO284" s="1"/>
      <c r="AFP284" s="1"/>
      <c r="AFQ284" s="1"/>
      <c r="AFR284" s="1"/>
      <c r="AFS284" s="1"/>
      <c r="AFT284" s="1"/>
      <c r="AFU284" s="1"/>
      <c r="AFV284" s="1"/>
      <c r="AFW284" s="1"/>
      <c r="AFX284" s="1"/>
      <c r="AFY284" s="1"/>
      <c r="AFZ284" s="1"/>
      <c r="AGA284" s="1"/>
      <c r="AGB284" s="1"/>
      <c r="AGC284" s="1"/>
      <c r="AGD284" s="1"/>
      <c r="AGE284" s="1"/>
      <c r="AGF284" s="1"/>
      <c r="AGG284" s="1"/>
      <c r="AGH284" s="1"/>
      <c r="AGI284" s="1"/>
      <c r="AGJ284" s="1"/>
      <c r="AGK284" s="1"/>
      <c r="AGL284" s="1"/>
      <c r="AGM284" s="1"/>
      <c r="AGN284" s="1"/>
      <c r="AGO284" s="1"/>
      <c r="AGP284" s="1"/>
      <c r="AGQ284" s="1"/>
      <c r="AGR284" s="1"/>
      <c r="AGS284" s="1"/>
      <c r="AGT284" s="1"/>
      <c r="AGU284" s="1"/>
      <c r="AGV284" s="1"/>
      <c r="AGW284" s="1"/>
      <c r="AGX284" s="1"/>
      <c r="AGY284" s="1"/>
      <c r="AGZ284" s="1"/>
      <c r="AHA284" s="1"/>
      <c r="AHB284" s="1"/>
      <c r="AHC284" s="1"/>
      <c r="AHD284" s="1"/>
      <c r="AHE284" s="1"/>
      <c r="AHF284" s="1"/>
      <c r="AHG284" s="1"/>
      <c r="AHH284" s="1"/>
      <c r="AHI284" s="1"/>
      <c r="AHJ284" s="1"/>
      <c r="AHK284" s="1"/>
      <c r="AHL284" s="1"/>
      <c r="AHM284" s="1"/>
      <c r="AHN284" s="1"/>
      <c r="AHO284" s="1"/>
      <c r="AHP284" s="1"/>
      <c r="AHQ284" s="1"/>
      <c r="AHR284" s="1"/>
      <c r="AHS284" s="1"/>
      <c r="AHT284" s="1"/>
      <c r="AHU284" s="1"/>
      <c r="AHV284" s="1"/>
      <c r="AHW284" s="1"/>
      <c r="AHX284" s="1"/>
      <c r="AHY284" s="1"/>
      <c r="AHZ284" s="1"/>
      <c r="AIA284" s="1"/>
      <c r="AIB284" s="1"/>
      <c r="AIC284" s="1"/>
      <c r="AID284" s="1"/>
      <c r="AIE284" s="1"/>
      <c r="AIF284" s="1"/>
      <c r="AIG284" s="1"/>
      <c r="AIH284" s="1"/>
      <c r="AII284" s="1"/>
      <c r="AIJ284" s="1"/>
      <c r="AIK284" s="1"/>
      <c r="AIL284" s="1"/>
      <c r="AIM284" s="1"/>
      <c r="AIN284" s="1"/>
      <c r="AIO284" s="1"/>
      <c r="AIP284" s="1"/>
      <c r="AIQ284" s="1"/>
      <c r="AIR284" s="1"/>
      <c r="AIS284" s="1"/>
      <c r="AIT284" s="1"/>
      <c r="AIU284" s="1"/>
      <c r="AIV284" s="1"/>
      <c r="AIW284" s="1"/>
      <c r="AIX284" s="1"/>
      <c r="AIY284" s="1"/>
      <c r="AIZ284" s="1"/>
      <c r="AJA284" s="1"/>
      <c r="AJB284" s="1"/>
      <c r="AJC284" s="1"/>
      <c r="AJD284" s="1"/>
      <c r="AJE284" s="1"/>
      <c r="AJF284" s="1"/>
      <c r="AJG284" s="1"/>
      <c r="AJH284" s="1"/>
      <c r="AJI284" s="1"/>
      <c r="AJJ284" s="1"/>
      <c r="AJK284" s="1"/>
      <c r="AJL284" s="1"/>
      <c r="AJM284" s="1"/>
      <c r="AJN284" s="1"/>
      <c r="AJO284" s="1"/>
      <c r="AJP284" s="1"/>
      <c r="AJQ284" s="1"/>
      <c r="AJR284" s="1"/>
      <c r="AJS284" s="1"/>
      <c r="AJT284" s="1"/>
      <c r="AJU284" s="1"/>
      <c r="AJV284" s="1"/>
      <c r="AJW284" s="1"/>
      <c r="AJX284" s="1"/>
      <c r="AJY284" s="1"/>
      <c r="AJZ284" s="1"/>
      <c r="AKA284" s="1"/>
      <c r="AKB284" s="1"/>
      <c r="AKC284" s="1"/>
      <c r="AKD284" s="1"/>
      <c r="AKE284" s="1"/>
      <c r="AKF284" s="1"/>
      <c r="AKG284" s="1"/>
      <c r="AKH284" s="1"/>
      <c r="AKI284" s="1"/>
      <c r="AKJ284" s="1"/>
      <c r="AKK284" s="1"/>
      <c r="AKL284" s="1"/>
      <c r="AKM284" s="1"/>
      <c r="AKN284" s="1"/>
      <c r="AKO284" s="1"/>
      <c r="AKP284" s="1"/>
      <c r="AKQ284" s="1"/>
      <c r="AKR284" s="1"/>
      <c r="AKS284" s="1"/>
      <c r="AKT284" s="1"/>
      <c r="AKU284" s="1"/>
      <c r="AKV284" s="1"/>
      <c r="AKW284" s="1"/>
      <c r="AKX284" s="1"/>
      <c r="AKY284" s="1"/>
      <c r="AKZ284" s="1"/>
      <c r="ALA284" s="1"/>
      <c r="ALB284" s="1"/>
      <c r="ALC284" s="1"/>
      <c r="ALD284" s="1"/>
      <c r="ALE284" s="1"/>
      <c r="ALF284" s="1"/>
      <c r="ALG284" s="1"/>
      <c r="ALH284" s="1"/>
      <c r="ALI284" s="1"/>
      <c r="ALJ284" s="1"/>
      <c r="ALK284" s="1"/>
      <c r="ALL284" s="1"/>
      <c r="ALM284" s="1"/>
      <c r="ALN284" s="1"/>
      <c r="ALO284" s="1"/>
      <c r="ALP284" s="1"/>
      <c r="ALQ284" s="1"/>
      <c r="ALR284" s="1"/>
      <c r="ALS284" s="1"/>
      <c r="ALT284" s="1"/>
      <c r="ALU284" s="1"/>
      <c r="ALV284" s="1"/>
      <c r="ALW284" s="1"/>
      <c r="ALX284" s="1"/>
      <c r="ALY284" s="1"/>
      <c r="ALZ284" s="1"/>
      <c r="AMA284" s="1"/>
      <c r="AMB284" s="1"/>
      <c r="AMC284" s="1"/>
      <c r="AMD284" s="1"/>
      <c r="AME284" s="1"/>
      <c r="AMF284" s="1"/>
      <c r="AMG284" s="1"/>
      <c r="AMH284" s="1"/>
      <c r="AMI284" s="1"/>
      <c r="AMJ284" s="1"/>
      <c r="AMK284" s="1"/>
      <c r="AML284" s="1"/>
      <c r="AMM284" s="1"/>
      <c r="AMN284" s="1"/>
      <c r="AMO284" s="1"/>
      <c r="AMP284" s="1"/>
      <c r="AMQ284" s="1"/>
      <c r="AMR284" s="1"/>
      <c r="AMS284" s="1"/>
      <c r="AMT284" s="1"/>
      <c r="AMU284" s="1"/>
      <c r="AMV284" s="1"/>
      <c r="AMW284" s="1"/>
      <c r="AMX284" s="1"/>
      <c r="AMY284" s="1"/>
      <c r="AMZ284" s="1"/>
      <c r="ANA284" s="1"/>
      <c r="ANB284" s="1"/>
      <c r="ANC284" s="1"/>
      <c r="AND284" s="1"/>
      <c r="ANE284" s="1"/>
      <c r="ANF284" s="1"/>
      <c r="ANG284" s="1"/>
      <c r="ANH284" s="1"/>
      <c r="ANI284" s="1"/>
      <c r="ANJ284" s="1"/>
      <c r="ANK284" s="1"/>
      <c r="ANL284" s="1"/>
      <c r="ANM284" s="1"/>
      <c r="ANN284" s="1"/>
      <c r="ANO284" s="1"/>
      <c r="ANP284" s="1"/>
      <c r="ANQ284" s="1"/>
      <c r="ANR284" s="1"/>
      <c r="ANS284" s="1"/>
      <c r="ANT284" s="1"/>
      <c r="ANU284" s="1"/>
      <c r="ANV284" s="1"/>
      <c r="ANW284" s="1"/>
      <c r="ANX284" s="1"/>
      <c r="ANY284" s="1"/>
      <c r="ANZ284" s="1"/>
      <c r="AOA284" s="1"/>
      <c r="AOB284" s="1"/>
      <c r="AOC284" s="1"/>
      <c r="AOD284" s="1"/>
      <c r="AOE284" s="1"/>
      <c r="AOF284" s="1"/>
      <c r="AOG284" s="1"/>
      <c r="AOH284" s="1"/>
      <c r="AOI284" s="1"/>
      <c r="AOJ284" s="1"/>
      <c r="AOK284" s="1"/>
      <c r="AOL284" s="1"/>
      <c r="AOM284" s="1"/>
      <c r="AON284" s="1"/>
      <c r="AOO284" s="1"/>
      <c r="AOP284" s="1"/>
      <c r="AOQ284" s="1"/>
      <c r="AOR284" s="1"/>
      <c r="AOS284" s="1"/>
      <c r="AOT284" s="1"/>
      <c r="AOU284" s="1"/>
      <c r="AOV284" s="1"/>
      <c r="AOW284" s="1"/>
      <c r="AOX284" s="1"/>
      <c r="AOY284" s="1"/>
      <c r="AOZ284" s="1"/>
      <c r="APA284" s="1"/>
      <c r="APB284" s="1"/>
      <c r="APC284" s="1"/>
      <c r="APD284" s="1"/>
      <c r="APE284" s="1"/>
      <c r="APF284" s="1"/>
      <c r="APG284" s="1"/>
      <c r="APH284" s="1"/>
      <c r="API284" s="1"/>
      <c r="APJ284" s="1"/>
      <c r="APK284" s="1"/>
      <c r="APL284" s="1"/>
      <c r="APM284" s="1"/>
      <c r="APN284" s="1"/>
      <c r="APO284" s="1"/>
      <c r="APP284" s="1"/>
      <c r="APQ284" s="1"/>
      <c r="APR284" s="1"/>
      <c r="APS284" s="1"/>
      <c r="APT284" s="1"/>
      <c r="APU284" s="1"/>
      <c r="APV284" s="1"/>
      <c r="APW284" s="1"/>
      <c r="APX284" s="1"/>
      <c r="APY284" s="1"/>
      <c r="APZ284" s="1"/>
      <c r="AQA284" s="1"/>
      <c r="AQB284" s="1"/>
      <c r="AQC284" s="1"/>
      <c r="AQD284" s="1"/>
      <c r="AQE284" s="1"/>
      <c r="AQF284" s="1"/>
      <c r="AQG284" s="1"/>
      <c r="AQH284" s="1"/>
      <c r="AQI284" s="1"/>
      <c r="AQJ284" s="1"/>
      <c r="AQK284" s="1"/>
      <c r="AQL284" s="1"/>
      <c r="AQM284" s="1"/>
      <c r="AQN284" s="1"/>
      <c r="AQO284" s="1"/>
      <c r="AQP284" s="1"/>
      <c r="AQQ284" s="1"/>
      <c r="AQR284" s="1"/>
      <c r="AQS284" s="1"/>
      <c r="AQT284" s="1"/>
      <c r="AQU284" s="1"/>
      <c r="AQV284" s="1"/>
      <c r="AQW284" s="1"/>
      <c r="AQX284" s="1"/>
      <c r="AQY284" s="1"/>
      <c r="AQZ284" s="1"/>
      <c r="ARA284" s="1"/>
      <c r="ARB284" s="1"/>
      <c r="ARC284" s="1"/>
      <c r="ARD284" s="1"/>
      <c r="ARE284" s="1"/>
      <c r="ARF284" s="1"/>
      <c r="ARG284" s="1"/>
      <c r="ARH284" s="1"/>
      <c r="ARI284" s="1"/>
      <c r="ARJ284" s="1"/>
      <c r="ARK284" s="1"/>
      <c r="ARL284" s="1"/>
      <c r="ARM284" s="1"/>
      <c r="ARN284" s="1"/>
      <c r="ARO284" s="1"/>
      <c r="ARP284" s="1"/>
      <c r="ARQ284" s="1"/>
      <c r="ARR284" s="1"/>
      <c r="ARS284" s="1"/>
      <c r="ART284" s="1"/>
      <c r="ARU284" s="1"/>
      <c r="ARV284" s="1"/>
      <c r="ARW284" s="1"/>
      <c r="ARX284" s="1"/>
      <c r="ARY284" s="1"/>
      <c r="ARZ284" s="1"/>
      <c r="ASA284" s="1"/>
      <c r="ASB284" s="1"/>
      <c r="ASC284" s="1"/>
      <c r="ASD284" s="1"/>
      <c r="ASE284" s="1"/>
      <c r="ASF284" s="1"/>
      <c r="ASG284" s="1"/>
      <c r="ASH284" s="1"/>
      <c r="ASI284" s="1"/>
      <c r="ASJ284" s="1"/>
      <c r="ASK284" s="1"/>
      <c r="ASL284" s="1"/>
      <c r="ASM284" s="1"/>
      <c r="ASN284" s="1"/>
      <c r="ASO284" s="1"/>
      <c r="ASP284" s="1"/>
      <c r="ASQ284" s="1"/>
      <c r="ASR284" s="1"/>
      <c r="ASS284" s="1"/>
      <c r="AST284" s="1"/>
      <c r="ASU284" s="1"/>
      <c r="ASV284" s="1"/>
      <c r="ASW284" s="1"/>
      <c r="ASX284" s="1"/>
      <c r="ASY284" s="1"/>
      <c r="ASZ284" s="1"/>
      <c r="ATA284" s="1"/>
      <c r="ATB284" s="1"/>
      <c r="ATC284" s="1"/>
      <c r="ATD284" s="1"/>
      <c r="ATE284" s="1"/>
      <c r="ATF284" s="1"/>
      <c r="ATG284" s="1"/>
      <c r="ATH284" s="1"/>
      <c r="ATI284" s="1"/>
      <c r="ATJ284" s="1"/>
      <c r="ATK284" s="1"/>
      <c r="ATL284" s="1"/>
      <c r="ATM284" s="1"/>
      <c r="ATN284" s="1"/>
      <c r="ATO284" s="1"/>
      <c r="ATP284" s="1"/>
      <c r="ATQ284" s="1"/>
      <c r="ATR284" s="1"/>
      <c r="ATS284" s="1"/>
      <c r="ATT284" s="1"/>
      <c r="ATU284" s="1"/>
      <c r="ATV284" s="1"/>
      <c r="ATW284" s="1"/>
      <c r="ATX284" s="1"/>
      <c r="ATY284" s="1"/>
      <c r="ATZ284" s="1"/>
      <c r="AUA284" s="1"/>
      <c r="AUB284" s="1"/>
      <c r="AUC284" s="1"/>
      <c r="AUD284" s="1"/>
      <c r="AUE284" s="1"/>
      <c r="AUF284" s="1"/>
      <c r="AUG284" s="1"/>
      <c r="AUH284" s="1"/>
      <c r="AUI284" s="1"/>
      <c r="AUJ284" s="1"/>
      <c r="AUK284" s="1"/>
    </row>
    <row r="285" spans="1:1233" s="519" customFormat="1" ht="14.25">
      <c r="A285" s="53"/>
      <c r="B285" s="95" t="str">
        <f>IF('Client Info'!$D$150="Yes",'Client Info'!$D$61,"N/A")</f>
        <v>N/A</v>
      </c>
      <c r="C285" s="96" t="str">
        <f>IF(B285="ISO 9001",'Client Info'!$B150,"N/A")</f>
        <v>N/A</v>
      </c>
      <c r="D285" s="180"/>
      <c r="E285" s="843">
        <f>'Effective Employees'!F271</f>
        <v>0</v>
      </c>
      <c r="F285" s="831"/>
      <c r="G285" s="832">
        <f>CL$345</f>
        <v>0</v>
      </c>
      <c r="H285" s="832">
        <f ca="1">(1/3)*CL345*T285*V285*X285*Z285</f>
        <v>0</v>
      </c>
      <c r="I285" s="832">
        <f ca="1">(2/3)*CL345*T285*V285*X285*Z285</f>
        <v>0</v>
      </c>
      <c r="J285" s="832" t="e">
        <f ca="1">CL346*T285*V285*X285*Z285/$AA$10</f>
        <v>#N/A</v>
      </c>
      <c r="K285" s="832">
        <f>IF($K$19="",0,CL346*T285*V285*X285*Z285/$AA$10)</f>
        <v>0</v>
      </c>
      <c r="L285" s="832">
        <f>IF($L$19="",0,CL346*T285*V285*X285*Z285/$AA$10)</f>
        <v>0</v>
      </c>
      <c r="M285" s="833" t="e">
        <f ca="1">IF($M$19="",0,CL346*T285*V285*X285*Z285/$AA$10)</f>
        <v>#N/A</v>
      </c>
      <c r="N285" s="844" t="e">
        <f ca="1">CL346*T285*V285*X285*Z285/$AA$10</f>
        <v>#N/A</v>
      </c>
      <c r="O285" s="436">
        <f ca="1">CL347*T285*V285*X285*Z285</f>
        <v>0</v>
      </c>
      <c r="P285" s="53"/>
      <c r="Q285" s="53"/>
      <c r="R285" s="67"/>
      <c r="S285" s="702">
        <f>1</f>
        <v>1</v>
      </c>
      <c r="T285" s="702">
        <f t="shared" si="174"/>
        <v>1</v>
      </c>
      <c r="U285" s="703">
        <f ca="1">'Adjustment Factors'!AA598</f>
        <v>0</v>
      </c>
      <c r="V285" s="704">
        <f t="shared" ca="1" si="175"/>
        <v>1</v>
      </c>
      <c r="W285" s="705">
        <f>-'Client Info'!$C$55/100</f>
        <v>0</v>
      </c>
      <c r="X285" s="705">
        <f t="shared" si="176"/>
        <v>1</v>
      </c>
      <c r="Y285" s="705">
        <f>IF(Overview!$C$13="Yes",1,0)</f>
        <v>0</v>
      </c>
      <c r="Z285" s="705">
        <f>IF(Y285=1,IF('Integrated Reduction'!$C$29="",1,('Integrated Reduction'!$C$29/100+1)),1)</f>
        <v>1</v>
      </c>
      <c r="AA285" s="705">
        <f>IF(Sampling!F293="Yes",1,0)</f>
        <v>0</v>
      </c>
      <c r="AB285" s="705">
        <f>IF(Sampling!L293="Yes",1,0)</f>
        <v>0</v>
      </c>
      <c r="AC285" s="705">
        <f>IF(Sampling!G293="Yes",1,0)</f>
        <v>0</v>
      </c>
      <c r="AD285" s="705">
        <f>IF(Sampling!H293="Yes",1,0)</f>
        <v>0</v>
      </c>
      <c r="AE285" s="705">
        <f>IF(Sampling!I293="Yes",1,0)</f>
        <v>0</v>
      </c>
      <c r="AF285" s="705">
        <f>IF(Sampling!J293="Yes",1,0)</f>
        <v>0</v>
      </c>
      <c r="AG285" s="706">
        <f>IF(Sampling!K293="Yes",1,0)</f>
        <v>0</v>
      </c>
      <c r="AH285" s="790">
        <f t="shared" ca="1" si="186"/>
        <v>0</v>
      </c>
      <c r="AI285" s="790">
        <f t="shared" ca="1" si="185"/>
        <v>0</v>
      </c>
      <c r="AJ285" s="790" t="e">
        <f t="shared" ca="1" si="14"/>
        <v>#N/A</v>
      </c>
      <c r="AK285" s="790">
        <f t="shared" ref="AK285:AK296" si="189">K285*AD285</f>
        <v>0</v>
      </c>
      <c r="AL285" s="790">
        <f t="shared" ref="AL285:AL296" si="190">L285*AE285</f>
        <v>0</v>
      </c>
      <c r="AM285" s="790" t="e">
        <f t="shared" ref="AM285:AM296" ca="1" si="191">M285*AF285</f>
        <v>#N/A</v>
      </c>
      <c r="AN285" s="790" t="e">
        <f t="shared" ref="AN285:AN296" ca="1" si="192">N285*AG285</f>
        <v>#N/A</v>
      </c>
      <c r="AO285" s="790">
        <f t="shared" ca="1" si="187"/>
        <v>0</v>
      </c>
      <c r="AP285" s="790">
        <f t="shared" ca="1" si="188"/>
        <v>0</v>
      </c>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c r="ADD285" s="1"/>
      <c r="ADE285" s="1"/>
      <c r="ADF285" s="1"/>
      <c r="ADG285" s="1"/>
      <c r="ADH285" s="1"/>
      <c r="ADI285" s="1"/>
      <c r="ADJ285" s="1"/>
      <c r="ADK285" s="1"/>
      <c r="ADL285" s="1"/>
      <c r="ADM285" s="1"/>
      <c r="ADN285" s="1"/>
      <c r="ADO285" s="1"/>
      <c r="ADP285" s="1"/>
      <c r="ADQ285" s="1"/>
      <c r="ADR285" s="1"/>
      <c r="ADS285" s="1"/>
      <c r="ADT285" s="1"/>
      <c r="ADU285" s="1"/>
      <c r="ADV285" s="1"/>
      <c r="ADW285" s="1"/>
      <c r="ADX285" s="1"/>
      <c r="ADY285" s="1"/>
      <c r="ADZ285" s="1"/>
      <c r="AEA285" s="1"/>
      <c r="AEB285" s="1"/>
      <c r="AEC285" s="1"/>
      <c r="AED285" s="1"/>
      <c r="AEE285" s="1"/>
      <c r="AEF285" s="1"/>
      <c r="AEG285" s="1"/>
      <c r="AEH285" s="1"/>
      <c r="AEI285" s="1"/>
      <c r="AEJ285" s="1"/>
      <c r="AEK285" s="1"/>
      <c r="AEL285" s="1"/>
      <c r="AEM285" s="1"/>
      <c r="AEN285" s="1"/>
      <c r="AEO285" s="1"/>
      <c r="AEP285" s="1"/>
      <c r="AEQ285" s="1"/>
      <c r="AER285" s="1"/>
      <c r="AES285" s="1"/>
      <c r="AET285" s="1"/>
      <c r="AEU285" s="1"/>
      <c r="AEV285" s="1"/>
      <c r="AEW285" s="1"/>
      <c r="AEX285" s="1"/>
      <c r="AEY285" s="1"/>
      <c r="AEZ285" s="1"/>
      <c r="AFA285" s="1"/>
      <c r="AFB285" s="1"/>
      <c r="AFC285" s="1"/>
      <c r="AFD285" s="1"/>
      <c r="AFE285" s="1"/>
      <c r="AFF285" s="1"/>
      <c r="AFG285" s="1"/>
      <c r="AFH285" s="1"/>
      <c r="AFI285" s="1"/>
      <c r="AFJ285" s="1"/>
      <c r="AFK285" s="1"/>
      <c r="AFL285" s="1"/>
      <c r="AFM285" s="1"/>
      <c r="AFN285" s="1"/>
      <c r="AFO285" s="1"/>
      <c r="AFP285" s="1"/>
      <c r="AFQ285" s="1"/>
      <c r="AFR285" s="1"/>
      <c r="AFS285" s="1"/>
      <c r="AFT285" s="1"/>
      <c r="AFU285" s="1"/>
      <c r="AFV285" s="1"/>
      <c r="AFW285" s="1"/>
      <c r="AFX285" s="1"/>
      <c r="AFY285" s="1"/>
      <c r="AFZ285" s="1"/>
      <c r="AGA285" s="1"/>
      <c r="AGB285" s="1"/>
      <c r="AGC285" s="1"/>
      <c r="AGD285" s="1"/>
      <c r="AGE285" s="1"/>
      <c r="AGF285" s="1"/>
      <c r="AGG285" s="1"/>
      <c r="AGH285" s="1"/>
      <c r="AGI285" s="1"/>
      <c r="AGJ285" s="1"/>
      <c r="AGK285" s="1"/>
      <c r="AGL285" s="1"/>
      <c r="AGM285" s="1"/>
      <c r="AGN285" s="1"/>
      <c r="AGO285" s="1"/>
      <c r="AGP285" s="1"/>
      <c r="AGQ285" s="1"/>
      <c r="AGR285" s="1"/>
      <c r="AGS285" s="1"/>
      <c r="AGT285" s="1"/>
      <c r="AGU285" s="1"/>
      <c r="AGV285" s="1"/>
      <c r="AGW285" s="1"/>
      <c r="AGX285" s="1"/>
      <c r="AGY285" s="1"/>
      <c r="AGZ285" s="1"/>
      <c r="AHA285" s="1"/>
      <c r="AHB285" s="1"/>
      <c r="AHC285" s="1"/>
      <c r="AHD285" s="1"/>
      <c r="AHE285" s="1"/>
      <c r="AHF285" s="1"/>
      <c r="AHG285" s="1"/>
      <c r="AHH285" s="1"/>
      <c r="AHI285" s="1"/>
      <c r="AHJ285" s="1"/>
      <c r="AHK285" s="1"/>
      <c r="AHL285" s="1"/>
      <c r="AHM285" s="1"/>
      <c r="AHN285" s="1"/>
      <c r="AHO285" s="1"/>
      <c r="AHP285" s="1"/>
      <c r="AHQ285" s="1"/>
      <c r="AHR285" s="1"/>
      <c r="AHS285" s="1"/>
      <c r="AHT285" s="1"/>
      <c r="AHU285" s="1"/>
      <c r="AHV285" s="1"/>
      <c r="AHW285" s="1"/>
      <c r="AHX285" s="1"/>
      <c r="AHY285" s="1"/>
      <c r="AHZ285" s="1"/>
      <c r="AIA285" s="1"/>
      <c r="AIB285" s="1"/>
      <c r="AIC285" s="1"/>
      <c r="AID285" s="1"/>
      <c r="AIE285" s="1"/>
      <c r="AIF285" s="1"/>
      <c r="AIG285" s="1"/>
      <c r="AIH285" s="1"/>
      <c r="AII285" s="1"/>
      <c r="AIJ285" s="1"/>
      <c r="AIK285" s="1"/>
      <c r="AIL285" s="1"/>
      <c r="AIM285" s="1"/>
      <c r="AIN285" s="1"/>
      <c r="AIO285" s="1"/>
      <c r="AIP285" s="1"/>
      <c r="AIQ285" s="1"/>
      <c r="AIR285" s="1"/>
      <c r="AIS285" s="1"/>
      <c r="AIT285" s="1"/>
      <c r="AIU285" s="1"/>
      <c r="AIV285" s="1"/>
      <c r="AIW285" s="1"/>
      <c r="AIX285" s="1"/>
      <c r="AIY285" s="1"/>
      <c r="AIZ285" s="1"/>
      <c r="AJA285" s="1"/>
      <c r="AJB285" s="1"/>
      <c r="AJC285" s="1"/>
      <c r="AJD285" s="1"/>
      <c r="AJE285" s="1"/>
      <c r="AJF285" s="1"/>
      <c r="AJG285" s="1"/>
      <c r="AJH285" s="1"/>
      <c r="AJI285" s="1"/>
      <c r="AJJ285" s="1"/>
      <c r="AJK285" s="1"/>
      <c r="AJL285" s="1"/>
      <c r="AJM285" s="1"/>
      <c r="AJN285" s="1"/>
      <c r="AJO285" s="1"/>
      <c r="AJP285" s="1"/>
      <c r="AJQ285" s="1"/>
      <c r="AJR285" s="1"/>
      <c r="AJS285" s="1"/>
      <c r="AJT285" s="1"/>
      <c r="AJU285" s="1"/>
      <c r="AJV285" s="1"/>
      <c r="AJW285" s="1"/>
      <c r="AJX285" s="1"/>
      <c r="AJY285" s="1"/>
      <c r="AJZ285" s="1"/>
      <c r="AKA285" s="1"/>
      <c r="AKB285" s="1"/>
      <c r="AKC285" s="1"/>
      <c r="AKD285" s="1"/>
      <c r="AKE285" s="1"/>
      <c r="AKF285" s="1"/>
      <c r="AKG285" s="1"/>
      <c r="AKH285" s="1"/>
      <c r="AKI285" s="1"/>
      <c r="AKJ285" s="1"/>
      <c r="AKK285" s="1"/>
      <c r="AKL285" s="1"/>
      <c r="AKM285" s="1"/>
      <c r="AKN285" s="1"/>
      <c r="AKO285" s="1"/>
      <c r="AKP285" s="1"/>
      <c r="AKQ285" s="1"/>
      <c r="AKR285" s="1"/>
      <c r="AKS285" s="1"/>
      <c r="AKT285" s="1"/>
      <c r="AKU285" s="1"/>
      <c r="AKV285" s="1"/>
      <c r="AKW285" s="1"/>
      <c r="AKX285" s="1"/>
      <c r="AKY285" s="1"/>
      <c r="AKZ285" s="1"/>
      <c r="ALA285" s="1"/>
      <c r="ALB285" s="1"/>
      <c r="ALC285" s="1"/>
      <c r="ALD285" s="1"/>
      <c r="ALE285" s="1"/>
      <c r="ALF285" s="1"/>
      <c r="ALG285" s="1"/>
      <c r="ALH285" s="1"/>
      <c r="ALI285" s="1"/>
      <c r="ALJ285" s="1"/>
      <c r="ALK285" s="1"/>
      <c r="ALL285" s="1"/>
      <c r="ALM285" s="1"/>
      <c r="ALN285" s="1"/>
      <c r="ALO285" s="1"/>
      <c r="ALP285" s="1"/>
      <c r="ALQ285" s="1"/>
      <c r="ALR285" s="1"/>
      <c r="ALS285" s="1"/>
      <c r="ALT285" s="1"/>
      <c r="ALU285" s="1"/>
      <c r="ALV285" s="1"/>
      <c r="ALW285" s="1"/>
      <c r="ALX285" s="1"/>
      <c r="ALY285" s="1"/>
      <c r="ALZ285" s="1"/>
      <c r="AMA285" s="1"/>
      <c r="AMB285" s="1"/>
      <c r="AMC285" s="1"/>
      <c r="AMD285" s="1"/>
      <c r="AME285" s="1"/>
      <c r="AMF285" s="1"/>
      <c r="AMG285" s="1"/>
      <c r="AMH285" s="1"/>
      <c r="AMI285" s="1"/>
      <c r="AMJ285" s="1"/>
      <c r="AMK285" s="1"/>
      <c r="AML285" s="1"/>
      <c r="AMM285" s="1"/>
      <c r="AMN285" s="1"/>
      <c r="AMO285" s="1"/>
      <c r="AMP285" s="1"/>
      <c r="AMQ285" s="1"/>
      <c r="AMR285" s="1"/>
      <c r="AMS285" s="1"/>
      <c r="AMT285" s="1"/>
      <c r="AMU285" s="1"/>
      <c r="AMV285" s="1"/>
      <c r="AMW285" s="1"/>
      <c r="AMX285" s="1"/>
      <c r="AMY285" s="1"/>
      <c r="AMZ285" s="1"/>
      <c r="ANA285" s="1"/>
      <c r="ANB285" s="1"/>
      <c r="ANC285" s="1"/>
      <c r="AND285" s="1"/>
      <c r="ANE285" s="1"/>
      <c r="ANF285" s="1"/>
      <c r="ANG285" s="1"/>
      <c r="ANH285" s="1"/>
      <c r="ANI285" s="1"/>
      <c r="ANJ285" s="1"/>
      <c r="ANK285" s="1"/>
      <c r="ANL285" s="1"/>
      <c r="ANM285" s="1"/>
      <c r="ANN285" s="1"/>
      <c r="ANO285" s="1"/>
      <c r="ANP285" s="1"/>
      <c r="ANQ285" s="1"/>
      <c r="ANR285" s="1"/>
      <c r="ANS285" s="1"/>
      <c r="ANT285" s="1"/>
      <c r="ANU285" s="1"/>
      <c r="ANV285" s="1"/>
      <c r="ANW285" s="1"/>
      <c r="ANX285" s="1"/>
      <c r="ANY285" s="1"/>
      <c r="ANZ285" s="1"/>
      <c r="AOA285" s="1"/>
      <c r="AOB285" s="1"/>
      <c r="AOC285" s="1"/>
      <c r="AOD285" s="1"/>
      <c r="AOE285" s="1"/>
      <c r="AOF285" s="1"/>
      <c r="AOG285" s="1"/>
      <c r="AOH285" s="1"/>
      <c r="AOI285" s="1"/>
      <c r="AOJ285" s="1"/>
      <c r="AOK285" s="1"/>
      <c r="AOL285" s="1"/>
      <c r="AOM285" s="1"/>
      <c r="AON285" s="1"/>
      <c r="AOO285" s="1"/>
      <c r="AOP285" s="1"/>
      <c r="AOQ285" s="1"/>
      <c r="AOR285" s="1"/>
      <c r="AOS285" s="1"/>
      <c r="AOT285" s="1"/>
      <c r="AOU285" s="1"/>
      <c r="AOV285" s="1"/>
      <c r="AOW285" s="1"/>
      <c r="AOX285" s="1"/>
      <c r="AOY285" s="1"/>
      <c r="AOZ285" s="1"/>
      <c r="APA285" s="1"/>
      <c r="APB285" s="1"/>
      <c r="APC285" s="1"/>
      <c r="APD285" s="1"/>
      <c r="APE285" s="1"/>
      <c r="APF285" s="1"/>
      <c r="APG285" s="1"/>
      <c r="APH285" s="1"/>
      <c r="API285" s="1"/>
      <c r="APJ285" s="1"/>
      <c r="APK285" s="1"/>
      <c r="APL285" s="1"/>
      <c r="APM285" s="1"/>
      <c r="APN285" s="1"/>
      <c r="APO285" s="1"/>
      <c r="APP285" s="1"/>
      <c r="APQ285" s="1"/>
      <c r="APR285" s="1"/>
      <c r="APS285" s="1"/>
      <c r="APT285" s="1"/>
      <c r="APU285" s="1"/>
      <c r="APV285" s="1"/>
      <c r="APW285" s="1"/>
      <c r="APX285" s="1"/>
      <c r="APY285" s="1"/>
      <c r="APZ285" s="1"/>
      <c r="AQA285" s="1"/>
      <c r="AQB285" s="1"/>
      <c r="AQC285" s="1"/>
      <c r="AQD285" s="1"/>
      <c r="AQE285" s="1"/>
      <c r="AQF285" s="1"/>
      <c r="AQG285" s="1"/>
      <c r="AQH285" s="1"/>
      <c r="AQI285" s="1"/>
      <c r="AQJ285" s="1"/>
      <c r="AQK285" s="1"/>
      <c r="AQL285" s="1"/>
      <c r="AQM285" s="1"/>
      <c r="AQN285" s="1"/>
      <c r="AQO285" s="1"/>
      <c r="AQP285" s="1"/>
      <c r="AQQ285" s="1"/>
      <c r="AQR285" s="1"/>
      <c r="AQS285" s="1"/>
      <c r="AQT285" s="1"/>
      <c r="AQU285" s="1"/>
      <c r="AQV285" s="1"/>
      <c r="AQW285" s="1"/>
      <c r="AQX285" s="1"/>
      <c r="AQY285" s="1"/>
      <c r="AQZ285" s="1"/>
      <c r="ARA285" s="1"/>
      <c r="ARB285" s="1"/>
      <c r="ARC285" s="1"/>
      <c r="ARD285" s="1"/>
      <c r="ARE285" s="1"/>
      <c r="ARF285" s="1"/>
      <c r="ARG285" s="1"/>
      <c r="ARH285" s="1"/>
      <c r="ARI285" s="1"/>
      <c r="ARJ285" s="1"/>
      <c r="ARK285" s="1"/>
      <c r="ARL285" s="1"/>
      <c r="ARM285" s="1"/>
      <c r="ARN285" s="1"/>
      <c r="ARO285" s="1"/>
      <c r="ARP285" s="1"/>
      <c r="ARQ285" s="1"/>
      <c r="ARR285" s="1"/>
      <c r="ARS285" s="1"/>
      <c r="ART285" s="1"/>
      <c r="ARU285" s="1"/>
      <c r="ARV285" s="1"/>
      <c r="ARW285" s="1"/>
      <c r="ARX285" s="1"/>
      <c r="ARY285" s="1"/>
      <c r="ARZ285" s="1"/>
      <c r="ASA285" s="1"/>
      <c r="ASB285" s="1"/>
      <c r="ASC285" s="1"/>
      <c r="ASD285" s="1"/>
      <c r="ASE285" s="1"/>
      <c r="ASF285" s="1"/>
      <c r="ASG285" s="1"/>
      <c r="ASH285" s="1"/>
      <c r="ASI285" s="1"/>
      <c r="ASJ285" s="1"/>
      <c r="ASK285" s="1"/>
      <c r="ASL285" s="1"/>
      <c r="ASM285" s="1"/>
      <c r="ASN285" s="1"/>
      <c r="ASO285" s="1"/>
      <c r="ASP285" s="1"/>
      <c r="ASQ285" s="1"/>
      <c r="ASR285" s="1"/>
      <c r="ASS285" s="1"/>
      <c r="AST285" s="1"/>
      <c r="ASU285" s="1"/>
      <c r="ASV285" s="1"/>
      <c r="ASW285" s="1"/>
      <c r="ASX285" s="1"/>
      <c r="ASY285" s="1"/>
      <c r="ASZ285" s="1"/>
      <c r="ATA285" s="1"/>
      <c r="ATB285" s="1"/>
      <c r="ATC285" s="1"/>
      <c r="ATD285" s="1"/>
      <c r="ATE285" s="1"/>
      <c r="ATF285" s="1"/>
      <c r="ATG285" s="1"/>
      <c r="ATH285" s="1"/>
      <c r="ATI285" s="1"/>
      <c r="ATJ285" s="1"/>
      <c r="ATK285" s="1"/>
      <c r="ATL285" s="1"/>
      <c r="ATM285" s="1"/>
      <c r="ATN285" s="1"/>
      <c r="ATO285" s="1"/>
      <c r="ATP285" s="1"/>
      <c r="ATQ285" s="1"/>
      <c r="ATR285" s="1"/>
      <c r="ATS285" s="1"/>
      <c r="ATT285" s="1"/>
      <c r="ATU285" s="1"/>
      <c r="ATV285" s="1"/>
      <c r="ATW285" s="1"/>
      <c r="ATX285" s="1"/>
      <c r="ATY285" s="1"/>
      <c r="ATZ285" s="1"/>
      <c r="AUA285" s="1"/>
      <c r="AUB285" s="1"/>
      <c r="AUC285" s="1"/>
      <c r="AUD285" s="1"/>
      <c r="AUE285" s="1"/>
      <c r="AUF285" s="1"/>
      <c r="AUG285" s="1"/>
      <c r="AUH285" s="1"/>
      <c r="AUI285" s="1"/>
      <c r="AUJ285" s="1"/>
      <c r="AUK285" s="1"/>
    </row>
    <row r="286" spans="1:1233" s="519" customFormat="1" ht="14.25">
      <c r="A286" s="53"/>
      <c r="B286" s="97" t="str">
        <f>IF('Client Info'!$E$150="Yes",'Client Info'!$E$61,"N/A")</f>
        <v>N/A</v>
      </c>
      <c r="C286" s="62" t="str">
        <f>IF(B286="ISO 14001",'Client Info'!$B150,"N/A")</f>
        <v>N/A</v>
      </c>
      <c r="D286" s="181"/>
      <c r="E286" s="834">
        <f>'Effective Employees'!F272</f>
        <v>0</v>
      </c>
      <c r="F286" s="831"/>
      <c r="G286" s="835">
        <f>CL$363</f>
        <v>0</v>
      </c>
      <c r="H286" s="835">
        <f ca="1">(1/3)*CL363*T286*V286*X286*Z286</f>
        <v>0</v>
      </c>
      <c r="I286" s="835">
        <f ca="1">(2/3)*CL363*T286*V286*X286*Z286</f>
        <v>0</v>
      </c>
      <c r="J286" s="835" t="e">
        <f ca="1">CL364*T286*V286*X286*Z286/$AA$10</f>
        <v>#N/A</v>
      </c>
      <c r="K286" s="835">
        <f>IF($K$19="",0,CL364*T286*V286*X286*Z286/$AA$10)</f>
        <v>0</v>
      </c>
      <c r="L286" s="835">
        <f>IF($L$19="",0,CL364*T286*V286*X286*Z286/$AA$10)</f>
        <v>0</v>
      </c>
      <c r="M286" s="836" t="e">
        <f ca="1">IF($M$19="",0,CL364*T286*V286*X286*Z286/$AA$10)</f>
        <v>#N/A</v>
      </c>
      <c r="N286" s="837" t="e">
        <f ca="1">CL364*T286*V286*X286*Z286/$AA$10</f>
        <v>#N/A</v>
      </c>
      <c r="O286" s="838">
        <f ca="1">CL365*T286*V286*X286*Z286</f>
        <v>0</v>
      </c>
      <c r="P286" s="53"/>
      <c r="Q286" s="53"/>
      <c r="R286" s="67"/>
      <c r="S286" s="386">
        <f>1</f>
        <v>1</v>
      </c>
      <c r="T286" s="386">
        <f t="shared" si="174"/>
        <v>1</v>
      </c>
      <c r="U286" s="707">
        <f ca="1">'Adjustment Factors'!AP598</f>
        <v>0</v>
      </c>
      <c r="V286" s="208">
        <f t="shared" ca="1" si="175"/>
        <v>1</v>
      </c>
      <c r="W286" s="67">
        <f>-'Client Info'!$C$55/100</f>
        <v>0</v>
      </c>
      <c r="X286" s="67">
        <f t="shared" si="176"/>
        <v>1</v>
      </c>
      <c r="Y286" s="67">
        <f>IF(Overview!$C$14="Yes",1,0)</f>
        <v>0</v>
      </c>
      <c r="Z286" s="67">
        <f>IF(Y286=1,IF('Integrated Reduction'!$C$29="",1,('Integrated Reduction'!$C$29/100+1)),1)</f>
        <v>1</v>
      </c>
      <c r="AA286" s="67">
        <f>IF(Sampling!F294="Yes",1,0)</f>
        <v>0</v>
      </c>
      <c r="AB286" s="67">
        <f>IF(Sampling!L294="Yes",1,0)</f>
        <v>0</v>
      </c>
      <c r="AC286" s="67">
        <f>IF(Sampling!G294="Yes",1,0)</f>
        <v>0</v>
      </c>
      <c r="AD286" s="67">
        <f>IF(Sampling!H294="Yes",1,0)</f>
        <v>0</v>
      </c>
      <c r="AE286" s="67">
        <f>IF(Sampling!I294="Yes",1,0)</f>
        <v>0</v>
      </c>
      <c r="AF286" s="67">
        <f>IF(Sampling!J294="Yes",1,0)</f>
        <v>0</v>
      </c>
      <c r="AG286" s="708">
        <f>IF(Sampling!K294="Yes",1,0)</f>
        <v>0</v>
      </c>
      <c r="AH286" s="791">
        <f t="shared" ca="1" si="186"/>
        <v>0</v>
      </c>
      <c r="AI286" s="791">
        <f t="shared" ca="1" si="185"/>
        <v>0</v>
      </c>
      <c r="AJ286" s="791" t="e">
        <f t="shared" ca="1" si="14"/>
        <v>#N/A</v>
      </c>
      <c r="AK286" s="791">
        <f t="shared" si="189"/>
        <v>0</v>
      </c>
      <c r="AL286" s="791">
        <f t="shared" si="190"/>
        <v>0</v>
      </c>
      <c r="AM286" s="791" t="e">
        <f t="shared" ca="1" si="191"/>
        <v>#N/A</v>
      </c>
      <c r="AN286" s="791" t="e">
        <f t="shared" ca="1" si="192"/>
        <v>#N/A</v>
      </c>
      <c r="AO286" s="791">
        <f t="shared" ca="1" si="187"/>
        <v>0</v>
      </c>
      <c r="AP286" s="791">
        <f t="shared" ca="1" si="188"/>
        <v>0</v>
      </c>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c r="ADD286" s="1"/>
      <c r="ADE286" s="1"/>
      <c r="ADF286" s="1"/>
      <c r="ADG286" s="1"/>
      <c r="ADH286" s="1"/>
      <c r="ADI286" s="1"/>
      <c r="ADJ286" s="1"/>
      <c r="ADK286" s="1"/>
      <c r="ADL286" s="1"/>
      <c r="ADM286" s="1"/>
      <c r="ADN286" s="1"/>
      <c r="ADO286" s="1"/>
      <c r="ADP286" s="1"/>
      <c r="ADQ286" s="1"/>
      <c r="ADR286" s="1"/>
      <c r="ADS286" s="1"/>
      <c r="ADT286" s="1"/>
      <c r="ADU286" s="1"/>
      <c r="ADV286" s="1"/>
      <c r="ADW286" s="1"/>
      <c r="ADX286" s="1"/>
      <c r="ADY286" s="1"/>
      <c r="ADZ286" s="1"/>
      <c r="AEA286" s="1"/>
      <c r="AEB286" s="1"/>
      <c r="AEC286" s="1"/>
      <c r="AED286" s="1"/>
      <c r="AEE286" s="1"/>
      <c r="AEF286" s="1"/>
      <c r="AEG286" s="1"/>
      <c r="AEH286" s="1"/>
      <c r="AEI286" s="1"/>
      <c r="AEJ286" s="1"/>
      <c r="AEK286" s="1"/>
      <c r="AEL286" s="1"/>
      <c r="AEM286" s="1"/>
      <c r="AEN286" s="1"/>
      <c r="AEO286" s="1"/>
      <c r="AEP286" s="1"/>
      <c r="AEQ286" s="1"/>
      <c r="AER286" s="1"/>
      <c r="AES286" s="1"/>
      <c r="AET286" s="1"/>
      <c r="AEU286" s="1"/>
      <c r="AEV286" s="1"/>
      <c r="AEW286" s="1"/>
      <c r="AEX286" s="1"/>
      <c r="AEY286" s="1"/>
      <c r="AEZ286" s="1"/>
      <c r="AFA286" s="1"/>
      <c r="AFB286" s="1"/>
      <c r="AFC286" s="1"/>
      <c r="AFD286" s="1"/>
      <c r="AFE286" s="1"/>
      <c r="AFF286" s="1"/>
      <c r="AFG286" s="1"/>
      <c r="AFH286" s="1"/>
      <c r="AFI286" s="1"/>
      <c r="AFJ286" s="1"/>
      <c r="AFK286" s="1"/>
      <c r="AFL286" s="1"/>
      <c r="AFM286" s="1"/>
      <c r="AFN286" s="1"/>
      <c r="AFO286" s="1"/>
      <c r="AFP286" s="1"/>
      <c r="AFQ286" s="1"/>
      <c r="AFR286" s="1"/>
      <c r="AFS286" s="1"/>
      <c r="AFT286" s="1"/>
      <c r="AFU286" s="1"/>
      <c r="AFV286" s="1"/>
      <c r="AFW286" s="1"/>
      <c r="AFX286" s="1"/>
      <c r="AFY286" s="1"/>
      <c r="AFZ286" s="1"/>
      <c r="AGA286" s="1"/>
      <c r="AGB286" s="1"/>
      <c r="AGC286" s="1"/>
      <c r="AGD286" s="1"/>
      <c r="AGE286" s="1"/>
      <c r="AGF286" s="1"/>
      <c r="AGG286" s="1"/>
      <c r="AGH286" s="1"/>
      <c r="AGI286" s="1"/>
      <c r="AGJ286" s="1"/>
      <c r="AGK286" s="1"/>
      <c r="AGL286" s="1"/>
      <c r="AGM286" s="1"/>
      <c r="AGN286" s="1"/>
      <c r="AGO286" s="1"/>
      <c r="AGP286" s="1"/>
      <c r="AGQ286" s="1"/>
      <c r="AGR286" s="1"/>
      <c r="AGS286" s="1"/>
      <c r="AGT286" s="1"/>
      <c r="AGU286" s="1"/>
      <c r="AGV286" s="1"/>
      <c r="AGW286" s="1"/>
      <c r="AGX286" s="1"/>
      <c r="AGY286" s="1"/>
      <c r="AGZ286" s="1"/>
      <c r="AHA286" s="1"/>
      <c r="AHB286" s="1"/>
      <c r="AHC286" s="1"/>
      <c r="AHD286" s="1"/>
      <c r="AHE286" s="1"/>
      <c r="AHF286" s="1"/>
      <c r="AHG286" s="1"/>
      <c r="AHH286" s="1"/>
      <c r="AHI286" s="1"/>
      <c r="AHJ286" s="1"/>
      <c r="AHK286" s="1"/>
      <c r="AHL286" s="1"/>
      <c r="AHM286" s="1"/>
      <c r="AHN286" s="1"/>
      <c r="AHO286" s="1"/>
      <c r="AHP286" s="1"/>
      <c r="AHQ286" s="1"/>
      <c r="AHR286" s="1"/>
      <c r="AHS286" s="1"/>
      <c r="AHT286" s="1"/>
      <c r="AHU286" s="1"/>
      <c r="AHV286" s="1"/>
      <c r="AHW286" s="1"/>
      <c r="AHX286" s="1"/>
      <c r="AHY286" s="1"/>
      <c r="AHZ286" s="1"/>
      <c r="AIA286" s="1"/>
      <c r="AIB286" s="1"/>
      <c r="AIC286" s="1"/>
      <c r="AID286" s="1"/>
      <c r="AIE286" s="1"/>
      <c r="AIF286" s="1"/>
      <c r="AIG286" s="1"/>
      <c r="AIH286" s="1"/>
      <c r="AII286" s="1"/>
      <c r="AIJ286" s="1"/>
      <c r="AIK286" s="1"/>
      <c r="AIL286" s="1"/>
      <c r="AIM286" s="1"/>
      <c r="AIN286" s="1"/>
      <c r="AIO286" s="1"/>
      <c r="AIP286" s="1"/>
      <c r="AIQ286" s="1"/>
      <c r="AIR286" s="1"/>
      <c r="AIS286" s="1"/>
      <c r="AIT286" s="1"/>
      <c r="AIU286" s="1"/>
      <c r="AIV286" s="1"/>
      <c r="AIW286" s="1"/>
      <c r="AIX286" s="1"/>
      <c r="AIY286" s="1"/>
      <c r="AIZ286" s="1"/>
      <c r="AJA286" s="1"/>
      <c r="AJB286" s="1"/>
      <c r="AJC286" s="1"/>
      <c r="AJD286" s="1"/>
      <c r="AJE286" s="1"/>
      <c r="AJF286" s="1"/>
      <c r="AJG286" s="1"/>
      <c r="AJH286" s="1"/>
      <c r="AJI286" s="1"/>
      <c r="AJJ286" s="1"/>
      <c r="AJK286" s="1"/>
      <c r="AJL286" s="1"/>
      <c r="AJM286" s="1"/>
      <c r="AJN286" s="1"/>
      <c r="AJO286" s="1"/>
      <c r="AJP286" s="1"/>
      <c r="AJQ286" s="1"/>
      <c r="AJR286" s="1"/>
      <c r="AJS286" s="1"/>
      <c r="AJT286" s="1"/>
      <c r="AJU286" s="1"/>
      <c r="AJV286" s="1"/>
      <c r="AJW286" s="1"/>
      <c r="AJX286" s="1"/>
      <c r="AJY286" s="1"/>
      <c r="AJZ286" s="1"/>
      <c r="AKA286" s="1"/>
      <c r="AKB286" s="1"/>
      <c r="AKC286" s="1"/>
      <c r="AKD286" s="1"/>
      <c r="AKE286" s="1"/>
      <c r="AKF286" s="1"/>
      <c r="AKG286" s="1"/>
      <c r="AKH286" s="1"/>
      <c r="AKI286" s="1"/>
      <c r="AKJ286" s="1"/>
      <c r="AKK286" s="1"/>
      <c r="AKL286" s="1"/>
      <c r="AKM286" s="1"/>
      <c r="AKN286" s="1"/>
      <c r="AKO286" s="1"/>
      <c r="AKP286" s="1"/>
      <c r="AKQ286" s="1"/>
      <c r="AKR286" s="1"/>
      <c r="AKS286" s="1"/>
      <c r="AKT286" s="1"/>
      <c r="AKU286" s="1"/>
      <c r="AKV286" s="1"/>
      <c r="AKW286" s="1"/>
      <c r="AKX286" s="1"/>
      <c r="AKY286" s="1"/>
      <c r="AKZ286" s="1"/>
      <c r="ALA286" s="1"/>
      <c r="ALB286" s="1"/>
      <c r="ALC286" s="1"/>
      <c r="ALD286" s="1"/>
      <c r="ALE286" s="1"/>
      <c r="ALF286" s="1"/>
      <c r="ALG286" s="1"/>
      <c r="ALH286" s="1"/>
      <c r="ALI286" s="1"/>
      <c r="ALJ286" s="1"/>
      <c r="ALK286" s="1"/>
      <c r="ALL286" s="1"/>
      <c r="ALM286" s="1"/>
      <c r="ALN286" s="1"/>
      <c r="ALO286" s="1"/>
      <c r="ALP286" s="1"/>
      <c r="ALQ286" s="1"/>
      <c r="ALR286" s="1"/>
      <c r="ALS286" s="1"/>
      <c r="ALT286" s="1"/>
      <c r="ALU286" s="1"/>
      <c r="ALV286" s="1"/>
      <c r="ALW286" s="1"/>
      <c r="ALX286" s="1"/>
      <c r="ALY286" s="1"/>
      <c r="ALZ286" s="1"/>
      <c r="AMA286" s="1"/>
      <c r="AMB286" s="1"/>
      <c r="AMC286" s="1"/>
      <c r="AMD286" s="1"/>
      <c r="AME286" s="1"/>
      <c r="AMF286" s="1"/>
      <c r="AMG286" s="1"/>
      <c r="AMH286" s="1"/>
      <c r="AMI286" s="1"/>
      <c r="AMJ286" s="1"/>
      <c r="AMK286" s="1"/>
      <c r="AML286" s="1"/>
      <c r="AMM286" s="1"/>
      <c r="AMN286" s="1"/>
      <c r="AMO286" s="1"/>
      <c r="AMP286" s="1"/>
      <c r="AMQ286" s="1"/>
      <c r="AMR286" s="1"/>
      <c r="AMS286" s="1"/>
      <c r="AMT286" s="1"/>
      <c r="AMU286" s="1"/>
      <c r="AMV286" s="1"/>
      <c r="AMW286" s="1"/>
      <c r="AMX286" s="1"/>
      <c r="AMY286" s="1"/>
      <c r="AMZ286" s="1"/>
      <c r="ANA286" s="1"/>
      <c r="ANB286" s="1"/>
      <c r="ANC286" s="1"/>
      <c r="AND286" s="1"/>
      <c r="ANE286" s="1"/>
      <c r="ANF286" s="1"/>
      <c r="ANG286" s="1"/>
      <c r="ANH286" s="1"/>
      <c r="ANI286" s="1"/>
      <c r="ANJ286" s="1"/>
      <c r="ANK286" s="1"/>
      <c r="ANL286" s="1"/>
      <c r="ANM286" s="1"/>
      <c r="ANN286" s="1"/>
      <c r="ANO286" s="1"/>
      <c r="ANP286" s="1"/>
      <c r="ANQ286" s="1"/>
      <c r="ANR286" s="1"/>
      <c r="ANS286" s="1"/>
      <c r="ANT286" s="1"/>
      <c r="ANU286" s="1"/>
      <c r="ANV286" s="1"/>
      <c r="ANW286" s="1"/>
      <c r="ANX286" s="1"/>
      <c r="ANY286" s="1"/>
      <c r="ANZ286" s="1"/>
      <c r="AOA286" s="1"/>
      <c r="AOB286" s="1"/>
      <c r="AOC286" s="1"/>
      <c r="AOD286" s="1"/>
      <c r="AOE286" s="1"/>
      <c r="AOF286" s="1"/>
      <c r="AOG286" s="1"/>
      <c r="AOH286" s="1"/>
      <c r="AOI286" s="1"/>
      <c r="AOJ286" s="1"/>
      <c r="AOK286" s="1"/>
      <c r="AOL286" s="1"/>
      <c r="AOM286" s="1"/>
      <c r="AON286" s="1"/>
      <c r="AOO286" s="1"/>
      <c r="AOP286" s="1"/>
      <c r="AOQ286" s="1"/>
      <c r="AOR286" s="1"/>
      <c r="AOS286" s="1"/>
      <c r="AOT286" s="1"/>
      <c r="AOU286" s="1"/>
      <c r="AOV286" s="1"/>
      <c r="AOW286" s="1"/>
      <c r="AOX286" s="1"/>
      <c r="AOY286" s="1"/>
      <c r="AOZ286" s="1"/>
      <c r="APA286" s="1"/>
      <c r="APB286" s="1"/>
      <c r="APC286" s="1"/>
      <c r="APD286" s="1"/>
      <c r="APE286" s="1"/>
      <c r="APF286" s="1"/>
      <c r="APG286" s="1"/>
      <c r="APH286" s="1"/>
      <c r="API286" s="1"/>
      <c r="APJ286" s="1"/>
      <c r="APK286" s="1"/>
      <c r="APL286" s="1"/>
      <c r="APM286" s="1"/>
      <c r="APN286" s="1"/>
      <c r="APO286" s="1"/>
      <c r="APP286" s="1"/>
      <c r="APQ286" s="1"/>
      <c r="APR286" s="1"/>
      <c r="APS286" s="1"/>
      <c r="APT286" s="1"/>
      <c r="APU286" s="1"/>
      <c r="APV286" s="1"/>
      <c r="APW286" s="1"/>
      <c r="APX286" s="1"/>
      <c r="APY286" s="1"/>
      <c r="APZ286" s="1"/>
      <c r="AQA286" s="1"/>
      <c r="AQB286" s="1"/>
      <c r="AQC286" s="1"/>
      <c r="AQD286" s="1"/>
      <c r="AQE286" s="1"/>
      <c r="AQF286" s="1"/>
      <c r="AQG286" s="1"/>
      <c r="AQH286" s="1"/>
      <c r="AQI286" s="1"/>
      <c r="AQJ286" s="1"/>
      <c r="AQK286" s="1"/>
      <c r="AQL286" s="1"/>
      <c r="AQM286" s="1"/>
      <c r="AQN286" s="1"/>
      <c r="AQO286" s="1"/>
      <c r="AQP286" s="1"/>
      <c r="AQQ286" s="1"/>
      <c r="AQR286" s="1"/>
      <c r="AQS286" s="1"/>
      <c r="AQT286" s="1"/>
      <c r="AQU286" s="1"/>
      <c r="AQV286" s="1"/>
      <c r="AQW286" s="1"/>
      <c r="AQX286" s="1"/>
      <c r="AQY286" s="1"/>
      <c r="AQZ286" s="1"/>
      <c r="ARA286" s="1"/>
      <c r="ARB286" s="1"/>
      <c r="ARC286" s="1"/>
      <c r="ARD286" s="1"/>
      <c r="ARE286" s="1"/>
      <c r="ARF286" s="1"/>
      <c r="ARG286" s="1"/>
      <c r="ARH286" s="1"/>
      <c r="ARI286" s="1"/>
      <c r="ARJ286" s="1"/>
      <c r="ARK286" s="1"/>
      <c r="ARL286" s="1"/>
      <c r="ARM286" s="1"/>
      <c r="ARN286" s="1"/>
      <c r="ARO286" s="1"/>
      <c r="ARP286" s="1"/>
      <c r="ARQ286" s="1"/>
      <c r="ARR286" s="1"/>
      <c r="ARS286" s="1"/>
      <c r="ART286" s="1"/>
      <c r="ARU286" s="1"/>
      <c r="ARV286" s="1"/>
      <c r="ARW286" s="1"/>
      <c r="ARX286" s="1"/>
      <c r="ARY286" s="1"/>
      <c r="ARZ286" s="1"/>
      <c r="ASA286" s="1"/>
      <c r="ASB286" s="1"/>
      <c r="ASC286" s="1"/>
      <c r="ASD286" s="1"/>
      <c r="ASE286" s="1"/>
      <c r="ASF286" s="1"/>
      <c r="ASG286" s="1"/>
      <c r="ASH286" s="1"/>
      <c r="ASI286" s="1"/>
      <c r="ASJ286" s="1"/>
      <c r="ASK286" s="1"/>
      <c r="ASL286" s="1"/>
      <c r="ASM286" s="1"/>
      <c r="ASN286" s="1"/>
      <c r="ASO286" s="1"/>
      <c r="ASP286" s="1"/>
      <c r="ASQ286" s="1"/>
      <c r="ASR286" s="1"/>
      <c r="ASS286" s="1"/>
      <c r="AST286" s="1"/>
      <c r="ASU286" s="1"/>
      <c r="ASV286" s="1"/>
      <c r="ASW286" s="1"/>
      <c r="ASX286" s="1"/>
      <c r="ASY286" s="1"/>
      <c r="ASZ286" s="1"/>
      <c r="ATA286" s="1"/>
      <c r="ATB286" s="1"/>
      <c r="ATC286" s="1"/>
      <c r="ATD286" s="1"/>
      <c r="ATE286" s="1"/>
      <c r="ATF286" s="1"/>
      <c r="ATG286" s="1"/>
      <c r="ATH286" s="1"/>
      <c r="ATI286" s="1"/>
      <c r="ATJ286" s="1"/>
      <c r="ATK286" s="1"/>
      <c r="ATL286" s="1"/>
      <c r="ATM286" s="1"/>
      <c r="ATN286" s="1"/>
      <c r="ATO286" s="1"/>
      <c r="ATP286" s="1"/>
      <c r="ATQ286" s="1"/>
      <c r="ATR286" s="1"/>
      <c r="ATS286" s="1"/>
      <c r="ATT286" s="1"/>
      <c r="ATU286" s="1"/>
      <c r="ATV286" s="1"/>
      <c r="ATW286" s="1"/>
      <c r="ATX286" s="1"/>
      <c r="ATY286" s="1"/>
      <c r="ATZ286" s="1"/>
      <c r="AUA286" s="1"/>
      <c r="AUB286" s="1"/>
      <c r="AUC286" s="1"/>
      <c r="AUD286" s="1"/>
      <c r="AUE286" s="1"/>
      <c r="AUF286" s="1"/>
      <c r="AUG286" s="1"/>
      <c r="AUH286" s="1"/>
      <c r="AUI286" s="1"/>
      <c r="AUJ286" s="1"/>
      <c r="AUK286" s="1"/>
    </row>
    <row r="287" spans="1:1233" s="519" customFormat="1" ht="14.25">
      <c r="A287" s="53"/>
      <c r="B287" s="98" t="str">
        <f>IF('Client Info'!$F$150="Yes",'Client Info'!$F$61,"N/A")</f>
        <v>N/A</v>
      </c>
      <c r="C287" s="99" t="str">
        <f>IF(B287="ISO 45001",'Client Info'!$B150,"N/A")</f>
        <v>N/A</v>
      </c>
      <c r="D287" s="182"/>
      <c r="E287" s="839">
        <f>'Effective Employees'!F273</f>
        <v>0</v>
      </c>
      <c r="F287" s="831"/>
      <c r="G287" s="840">
        <f>CL$378</f>
        <v>0</v>
      </c>
      <c r="H287" s="840">
        <f ca="1">(1/3)*CL378*T287*V287*X287*Z287</f>
        <v>0</v>
      </c>
      <c r="I287" s="840">
        <f ca="1">(2/3)*CL378*T287*V287*X287*Z287</f>
        <v>0</v>
      </c>
      <c r="J287" s="840" t="e">
        <f ca="1">CL379*T287*V287*X287*Z287/$AA$10</f>
        <v>#N/A</v>
      </c>
      <c r="K287" s="840">
        <f>IF($K$19="",0,CL379*T287*V287*X287*Z287/$AA$10)</f>
        <v>0</v>
      </c>
      <c r="L287" s="840">
        <f>IF($L$19="",0,CL379*T287*V287*X287*Z287/$AA$10)</f>
        <v>0</v>
      </c>
      <c r="M287" s="841" t="e">
        <f ca="1">IF($M$19="",0,CL379*T287*V287*X287*Z287/$AA$10)</f>
        <v>#N/A</v>
      </c>
      <c r="N287" s="841" t="e">
        <f ca="1">CL379*T287*V287*X287*Z287/$AA$10</f>
        <v>#N/A</v>
      </c>
      <c r="O287" s="842">
        <f ca="1">CL380*T287*V287*X287*Z287</f>
        <v>0</v>
      </c>
      <c r="P287" s="53"/>
      <c r="Q287" s="53"/>
      <c r="R287" s="67"/>
      <c r="S287" s="709">
        <f>1</f>
        <v>1</v>
      </c>
      <c r="T287" s="709">
        <f t="shared" si="174"/>
        <v>1</v>
      </c>
      <c r="U287" s="710">
        <f ca="1">'Adjustment Factors'!BC598</f>
        <v>0</v>
      </c>
      <c r="V287" s="711">
        <f t="shared" ca="1" si="175"/>
        <v>1</v>
      </c>
      <c r="W287" s="712">
        <f>-'Client Info'!$C$55/100</f>
        <v>0</v>
      </c>
      <c r="X287" s="712">
        <f t="shared" si="176"/>
        <v>1</v>
      </c>
      <c r="Y287" s="712">
        <f>IF(Overview!$C$15="Yes",1,0)</f>
        <v>0</v>
      </c>
      <c r="Z287" s="712">
        <f>IF(Y287=1,IF('Integrated Reduction'!$C$29="",1,('Integrated Reduction'!$C$29/100+1)),1)</f>
        <v>1</v>
      </c>
      <c r="AA287" s="712">
        <f>IF(Sampling!F295="Yes",1,0)</f>
        <v>0</v>
      </c>
      <c r="AB287" s="712">
        <f>IF(Sampling!L295="Yes",1,0)</f>
        <v>0</v>
      </c>
      <c r="AC287" s="712">
        <f>IF(Sampling!G295="Yes",1,0)</f>
        <v>0</v>
      </c>
      <c r="AD287" s="712">
        <f>IF(Sampling!H295="Yes",1,0)</f>
        <v>0</v>
      </c>
      <c r="AE287" s="712">
        <f>IF(Sampling!I295="Yes",1,0)</f>
        <v>0</v>
      </c>
      <c r="AF287" s="712">
        <f>IF(Sampling!J295="Yes",1,0)</f>
        <v>0</v>
      </c>
      <c r="AG287" s="713">
        <f>IF(Sampling!K295="Yes",1,0)</f>
        <v>0</v>
      </c>
      <c r="AH287" s="792">
        <f t="shared" ca="1" si="186"/>
        <v>0</v>
      </c>
      <c r="AI287" s="792">
        <f t="shared" ca="1" si="185"/>
        <v>0</v>
      </c>
      <c r="AJ287" s="792" t="e">
        <f t="shared" ca="1" si="14"/>
        <v>#N/A</v>
      </c>
      <c r="AK287" s="792">
        <f t="shared" si="189"/>
        <v>0</v>
      </c>
      <c r="AL287" s="792">
        <f t="shared" si="190"/>
        <v>0</v>
      </c>
      <c r="AM287" s="792" t="e">
        <f t="shared" ca="1" si="191"/>
        <v>#N/A</v>
      </c>
      <c r="AN287" s="792" t="e">
        <f t="shared" ca="1" si="192"/>
        <v>#N/A</v>
      </c>
      <c r="AO287" s="792">
        <f t="shared" ca="1" si="187"/>
        <v>0</v>
      </c>
      <c r="AP287" s="792">
        <f t="shared" ca="1" si="188"/>
        <v>0</v>
      </c>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c r="ADD287" s="1"/>
      <c r="ADE287" s="1"/>
      <c r="ADF287" s="1"/>
      <c r="ADG287" s="1"/>
      <c r="ADH287" s="1"/>
      <c r="ADI287" s="1"/>
      <c r="ADJ287" s="1"/>
      <c r="ADK287" s="1"/>
      <c r="ADL287" s="1"/>
      <c r="ADM287" s="1"/>
      <c r="ADN287" s="1"/>
      <c r="ADO287" s="1"/>
      <c r="ADP287" s="1"/>
      <c r="ADQ287" s="1"/>
      <c r="ADR287" s="1"/>
      <c r="ADS287" s="1"/>
      <c r="ADT287" s="1"/>
      <c r="ADU287" s="1"/>
      <c r="ADV287" s="1"/>
      <c r="ADW287" s="1"/>
      <c r="ADX287" s="1"/>
      <c r="ADY287" s="1"/>
      <c r="ADZ287" s="1"/>
      <c r="AEA287" s="1"/>
      <c r="AEB287" s="1"/>
      <c r="AEC287" s="1"/>
      <c r="AED287" s="1"/>
      <c r="AEE287" s="1"/>
      <c r="AEF287" s="1"/>
      <c r="AEG287" s="1"/>
      <c r="AEH287" s="1"/>
      <c r="AEI287" s="1"/>
      <c r="AEJ287" s="1"/>
      <c r="AEK287" s="1"/>
      <c r="AEL287" s="1"/>
      <c r="AEM287" s="1"/>
      <c r="AEN287" s="1"/>
      <c r="AEO287" s="1"/>
      <c r="AEP287" s="1"/>
      <c r="AEQ287" s="1"/>
      <c r="AER287" s="1"/>
      <c r="AES287" s="1"/>
      <c r="AET287" s="1"/>
      <c r="AEU287" s="1"/>
      <c r="AEV287" s="1"/>
      <c r="AEW287" s="1"/>
      <c r="AEX287" s="1"/>
      <c r="AEY287" s="1"/>
      <c r="AEZ287" s="1"/>
      <c r="AFA287" s="1"/>
      <c r="AFB287" s="1"/>
      <c r="AFC287" s="1"/>
      <c r="AFD287" s="1"/>
      <c r="AFE287" s="1"/>
      <c r="AFF287" s="1"/>
      <c r="AFG287" s="1"/>
      <c r="AFH287" s="1"/>
      <c r="AFI287" s="1"/>
      <c r="AFJ287" s="1"/>
      <c r="AFK287" s="1"/>
      <c r="AFL287" s="1"/>
      <c r="AFM287" s="1"/>
      <c r="AFN287" s="1"/>
      <c r="AFO287" s="1"/>
      <c r="AFP287" s="1"/>
      <c r="AFQ287" s="1"/>
      <c r="AFR287" s="1"/>
      <c r="AFS287" s="1"/>
      <c r="AFT287" s="1"/>
      <c r="AFU287" s="1"/>
      <c r="AFV287" s="1"/>
      <c r="AFW287" s="1"/>
      <c r="AFX287" s="1"/>
      <c r="AFY287" s="1"/>
      <c r="AFZ287" s="1"/>
      <c r="AGA287" s="1"/>
      <c r="AGB287" s="1"/>
      <c r="AGC287" s="1"/>
      <c r="AGD287" s="1"/>
      <c r="AGE287" s="1"/>
      <c r="AGF287" s="1"/>
      <c r="AGG287" s="1"/>
      <c r="AGH287" s="1"/>
      <c r="AGI287" s="1"/>
      <c r="AGJ287" s="1"/>
      <c r="AGK287" s="1"/>
      <c r="AGL287" s="1"/>
      <c r="AGM287" s="1"/>
      <c r="AGN287" s="1"/>
      <c r="AGO287" s="1"/>
      <c r="AGP287" s="1"/>
      <c r="AGQ287" s="1"/>
      <c r="AGR287" s="1"/>
      <c r="AGS287" s="1"/>
      <c r="AGT287" s="1"/>
      <c r="AGU287" s="1"/>
      <c r="AGV287" s="1"/>
      <c r="AGW287" s="1"/>
      <c r="AGX287" s="1"/>
      <c r="AGY287" s="1"/>
      <c r="AGZ287" s="1"/>
      <c r="AHA287" s="1"/>
      <c r="AHB287" s="1"/>
      <c r="AHC287" s="1"/>
      <c r="AHD287" s="1"/>
      <c r="AHE287" s="1"/>
      <c r="AHF287" s="1"/>
      <c r="AHG287" s="1"/>
      <c r="AHH287" s="1"/>
      <c r="AHI287" s="1"/>
      <c r="AHJ287" s="1"/>
      <c r="AHK287" s="1"/>
      <c r="AHL287" s="1"/>
      <c r="AHM287" s="1"/>
      <c r="AHN287" s="1"/>
      <c r="AHO287" s="1"/>
      <c r="AHP287" s="1"/>
      <c r="AHQ287" s="1"/>
      <c r="AHR287" s="1"/>
      <c r="AHS287" s="1"/>
      <c r="AHT287" s="1"/>
      <c r="AHU287" s="1"/>
      <c r="AHV287" s="1"/>
      <c r="AHW287" s="1"/>
      <c r="AHX287" s="1"/>
      <c r="AHY287" s="1"/>
      <c r="AHZ287" s="1"/>
      <c r="AIA287" s="1"/>
      <c r="AIB287" s="1"/>
      <c r="AIC287" s="1"/>
      <c r="AID287" s="1"/>
      <c r="AIE287" s="1"/>
      <c r="AIF287" s="1"/>
      <c r="AIG287" s="1"/>
      <c r="AIH287" s="1"/>
      <c r="AII287" s="1"/>
      <c r="AIJ287" s="1"/>
      <c r="AIK287" s="1"/>
      <c r="AIL287" s="1"/>
      <c r="AIM287" s="1"/>
      <c r="AIN287" s="1"/>
      <c r="AIO287" s="1"/>
      <c r="AIP287" s="1"/>
      <c r="AIQ287" s="1"/>
      <c r="AIR287" s="1"/>
      <c r="AIS287" s="1"/>
      <c r="AIT287" s="1"/>
      <c r="AIU287" s="1"/>
      <c r="AIV287" s="1"/>
      <c r="AIW287" s="1"/>
      <c r="AIX287" s="1"/>
      <c r="AIY287" s="1"/>
      <c r="AIZ287" s="1"/>
      <c r="AJA287" s="1"/>
      <c r="AJB287" s="1"/>
      <c r="AJC287" s="1"/>
      <c r="AJD287" s="1"/>
      <c r="AJE287" s="1"/>
      <c r="AJF287" s="1"/>
      <c r="AJG287" s="1"/>
      <c r="AJH287" s="1"/>
      <c r="AJI287" s="1"/>
      <c r="AJJ287" s="1"/>
      <c r="AJK287" s="1"/>
      <c r="AJL287" s="1"/>
      <c r="AJM287" s="1"/>
      <c r="AJN287" s="1"/>
      <c r="AJO287" s="1"/>
      <c r="AJP287" s="1"/>
      <c r="AJQ287" s="1"/>
      <c r="AJR287" s="1"/>
      <c r="AJS287" s="1"/>
      <c r="AJT287" s="1"/>
      <c r="AJU287" s="1"/>
      <c r="AJV287" s="1"/>
      <c r="AJW287" s="1"/>
      <c r="AJX287" s="1"/>
      <c r="AJY287" s="1"/>
      <c r="AJZ287" s="1"/>
      <c r="AKA287" s="1"/>
      <c r="AKB287" s="1"/>
      <c r="AKC287" s="1"/>
      <c r="AKD287" s="1"/>
      <c r="AKE287" s="1"/>
      <c r="AKF287" s="1"/>
      <c r="AKG287" s="1"/>
      <c r="AKH287" s="1"/>
      <c r="AKI287" s="1"/>
      <c r="AKJ287" s="1"/>
      <c r="AKK287" s="1"/>
      <c r="AKL287" s="1"/>
      <c r="AKM287" s="1"/>
      <c r="AKN287" s="1"/>
      <c r="AKO287" s="1"/>
      <c r="AKP287" s="1"/>
      <c r="AKQ287" s="1"/>
      <c r="AKR287" s="1"/>
      <c r="AKS287" s="1"/>
      <c r="AKT287" s="1"/>
      <c r="AKU287" s="1"/>
      <c r="AKV287" s="1"/>
      <c r="AKW287" s="1"/>
      <c r="AKX287" s="1"/>
      <c r="AKY287" s="1"/>
      <c r="AKZ287" s="1"/>
      <c r="ALA287" s="1"/>
      <c r="ALB287" s="1"/>
      <c r="ALC287" s="1"/>
      <c r="ALD287" s="1"/>
      <c r="ALE287" s="1"/>
      <c r="ALF287" s="1"/>
      <c r="ALG287" s="1"/>
      <c r="ALH287" s="1"/>
      <c r="ALI287" s="1"/>
      <c r="ALJ287" s="1"/>
      <c r="ALK287" s="1"/>
      <c r="ALL287" s="1"/>
      <c r="ALM287" s="1"/>
      <c r="ALN287" s="1"/>
      <c r="ALO287" s="1"/>
      <c r="ALP287" s="1"/>
      <c r="ALQ287" s="1"/>
      <c r="ALR287" s="1"/>
      <c r="ALS287" s="1"/>
      <c r="ALT287" s="1"/>
      <c r="ALU287" s="1"/>
      <c r="ALV287" s="1"/>
      <c r="ALW287" s="1"/>
      <c r="ALX287" s="1"/>
      <c r="ALY287" s="1"/>
      <c r="ALZ287" s="1"/>
      <c r="AMA287" s="1"/>
      <c r="AMB287" s="1"/>
      <c r="AMC287" s="1"/>
      <c r="AMD287" s="1"/>
      <c r="AME287" s="1"/>
      <c r="AMF287" s="1"/>
      <c r="AMG287" s="1"/>
      <c r="AMH287" s="1"/>
      <c r="AMI287" s="1"/>
      <c r="AMJ287" s="1"/>
      <c r="AMK287" s="1"/>
      <c r="AML287" s="1"/>
      <c r="AMM287" s="1"/>
      <c r="AMN287" s="1"/>
      <c r="AMO287" s="1"/>
      <c r="AMP287" s="1"/>
      <c r="AMQ287" s="1"/>
      <c r="AMR287" s="1"/>
      <c r="AMS287" s="1"/>
      <c r="AMT287" s="1"/>
      <c r="AMU287" s="1"/>
      <c r="AMV287" s="1"/>
      <c r="AMW287" s="1"/>
      <c r="AMX287" s="1"/>
      <c r="AMY287" s="1"/>
      <c r="AMZ287" s="1"/>
      <c r="ANA287" s="1"/>
      <c r="ANB287" s="1"/>
      <c r="ANC287" s="1"/>
      <c r="AND287" s="1"/>
      <c r="ANE287" s="1"/>
      <c r="ANF287" s="1"/>
      <c r="ANG287" s="1"/>
      <c r="ANH287" s="1"/>
      <c r="ANI287" s="1"/>
      <c r="ANJ287" s="1"/>
      <c r="ANK287" s="1"/>
      <c r="ANL287" s="1"/>
      <c r="ANM287" s="1"/>
      <c r="ANN287" s="1"/>
      <c r="ANO287" s="1"/>
      <c r="ANP287" s="1"/>
      <c r="ANQ287" s="1"/>
      <c r="ANR287" s="1"/>
      <c r="ANS287" s="1"/>
      <c r="ANT287" s="1"/>
      <c r="ANU287" s="1"/>
      <c r="ANV287" s="1"/>
      <c r="ANW287" s="1"/>
      <c r="ANX287" s="1"/>
      <c r="ANY287" s="1"/>
      <c r="ANZ287" s="1"/>
      <c r="AOA287" s="1"/>
      <c r="AOB287" s="1"/>
      <c r="AOC287" s="1"/>
      <c r="AOD287" s="1"/>
      <c r="AOE287" s="1"/>
      <c r="AOF287" s="1"/>
      <c r="AOG287" s="1"/>
      <c r="AOH287" s="1"/>
      <c r="AOI287" s="1"/>
      <c r="AOJ287" s="1"/>
      <c r="AOK287" s="1"/>
      <c r="AOL287" s="1"/>
      <c r="AOM287" s="1"/>
      <c r="AON287" s="1"/>
      <c r="AOO287" s="1"/>
      <c r="AOP287" s="1"/>
      <c r="AOQ287" s="1"/>
      <c r="AOR287" s="1"/>
      <c r="AOS287" s="1"/>
      <c r="AOT287" s="1"/>
      <c r="AOU287" s="1"/>
      <c r="AOV287" s="1"/>
      <c r="AOW287" s="1"/>
      <c r="AOX287" s="1"/>
      <c r="AOY287" s="1"/>
      <c r="AOZ287" s="1"/>
      <c r="APA287" s="1"/>
      <c r="APB287" s="1"/>
      <c r="APC287" s="1"/>
      <c r="APD287" s="1"/>
      <c r="APE287" s="1"/>
      <c r="APF287" s="1"/>
      <c r="APG287" s="1"/>
      <c r="APH287" s="1"/>
      <c r="API287" s="1"/>
      <c r="APJ287" s="1"/>
      <c r="APK287" s="1"/>
      <c r="APL287" s="1"/>
      <c r="APM287" s="1"/>
      <c r="APN287" s="1"/>
      <c r="APO287" s="1"/>
      <c r="APP287" s="1"/>
      <c r="APQ287" s="1"/>
      <c r="APR287" s="1"/>
      <c r="APS287" s="1"/>
      <c r="APT287" s="1"/>
      <c r="APU287" s="1"/>
      <c r="APV287" s="1"/>
      <c r="APW287" s="1"/>
      <c r="APX287" s="1"/>
      <c r="APY287" s="1"/>
      <c r="APZ287" s="1"/>
      <c r="AQA287" s="1"/>
      <c r="AQB287" s="1"/>
      <c r="AQC287" s="1"/>
      <c r="AQD287" s="1"/>
      <c r="AQE287" s="1"/>
      <c r="AQF287" s="1"/>
      <c r="AQG287" s="1"/>
      <c r="AQH287" s="1"/>
      <c r="AQI287" s="1"/>
      <c r="AQJ287" s="1"/>
      <c r="AQK287" s="1"/>
      <c r="AQL287" s="1"/>
      <c r="AQM287" s="1"/>
      <c r="AQN287" s="1"/>
      <c r="AQO287" s="1"/>
      <c r="AQP287" s="1"/>
      <c r="AQQ287" s="1"/>
      <c r="AQR287" s="1"/>
      <c r="AQS287" s="1"/>
      <c r="AQT287" s="1"/>
      <c r="AQU287" s="1"/>
      <c r="AQV287" s="1"/>
      <c r="AQW287" s="1"/>
      <c r="AQX287" s="1"/>
      <c r="AQY287" s="1"/>
      <c r="AQZ287" s="1"/>
      <c r="ARA287" s="1"/>
      <c r="ARB287" s="1"/>
      <c r="ARC287" s="1"/>
      <c r="ARD287" s="1"/>
      <c r="ARE287" s="1"/>
      <c r="ARF287" s="1"/>
      <c r="ARG287" s="1"/>
      <c r="ARH287" s="1"/>
      <c r="ARI287" s="1"/>
      <c r="ARJ287" s="1"/>
      <c r="ARK287" s="1"/>
      <c r="ARL287" s="1"/>
      <c r="ARM287" s="1"/>
      <c r="ARN287" s="1"/>
      <c r="ARO287" s="1"/>
      <c r="ARP287" s="1"/>
      <c r="ARQ287" s="1"/>
      <c r="ARR287" s="1"/>
      <c r="ARS287" s="1"/>
      <c r="ART287" s="1"/>
      <c r="ARU287" s="1"/>
      <c r="ARV287" s="1"/>
      <c r="ARW287" s="1"/>
      <c r="ARX287" s="1"/>
      <c r="ARY287" s="1"/>
      <c r="ARZ287" s="1"/>
      <c r="ASA287" s="1"/>
      <c r="ASB287" s="1"/>
      <c r="ASC287" s="1"/>
      <c r="ASD287" s="1"/>
      <c r="ASE287" s="1"/>
      <c r="ASF287" s="1"/>
      <c r="ASG287" s="1"/>
      <c r="ASH287" s="1"/>
      <c r="ASI287" s="1"/>
      <c r="ASJ287" s="1"/>
      <c r="ASK287" s="1"/>
      <c r="ASL287" s="1"/>
      <c r="ASM287" s="1"/>
      <c r="ASN287" s="1"/>
      <c r="ASO287" s="1"/>
      <c r="ASP287" s="1"/>
      <c r="ASQ287" s="1"/>
      <c r="ASR287" s="1"/>
      <c r="ASS287" s="1"/>
      <c r="AST287" s="1"/>
      <c r="ASU287" s="1"/>
      <c r="ASV287" s="1"/>
      <c r="ASW287" s="1"/>
      <c r="ASX287" s="1"/>
      <c r="ASY287" s="1"/>
      <c r="ASZ287" s="1"/>
      <c r="ATA287" s="1"/>
      <c r="ATB287" s="1"/>
      <c r="ATC287" s="1"/>
      <c r="ATD287" s="1"/>
      <c r="ATE287" s="1"/>
      <c r="ATF287" s="1"/>
      <c r="ATG287" s="1"/>
      <c r="ATH287" s="1"/>
      <c r="ATI287" s="1"/>
      <c r="ATJ287" s="1"/>
      <c r="ATK287" s="1"/>
      <c r="ATL287" s="1"/>
      <c r="ATM287" s="1"/>
      <c r="ATN287" s="1"/>
      <c r="ATO287" s="1"/>
      <c r="ATP287" s="1"/>
      <c r="ATQ287" s="1"/>
      <c r="ATR287" s="1"/>
      <c r="ATS287" s="1"/>
      <c r="ATT287" s="1"/>
      <c r="ATU287" s="1"/>
      <c r="ATV287" s="1"/>
      <c r="ATW287" s="1"/>
      <c r="ATX287" s="1"/>
      <c r="ATY287" s="1"/>
      <c r="ATZ287" s="1"/>
      <c r="AUA287" s="1"/>
      <c r="AUB287" s="1"/>
      <c r="AUC287" s="1"/>
      <c r="AUD287" s="1"/>
      <c r="AUE287" s="1"/>
      <c r="AUF287" s="1"/>
      <c r="AUG287" s="1"/>
      <c r="AUH287" s="1"/>
      <c r="AUI287" s="1"/>
      <c r="AUJ287" s="1"/>
      <c r="AUK287" s="1"/>
    </row>
    <row r="288" spans="1:1233" s="519" customFormat="1" ht="14.25">
      <c r="A288" s="53"/>
      <c r="B288" s="95" t="str">
        <f>IF('Client Info'!$D$151="Yes",'Client Info'!$D$61,"N/A")</f>
        <v>N/A</v>
      </c>
      <c r="C288" s="96" t="str">
        <f>IF(B288="ISO 9001",'Client Info'!$B151,"N/A")</f>
        <v>N/A</v>
      </c>
      <c r="D288" s="180"/>
      <c r="E288" s="843">
        <f>'Effective Employees'!F274</f>
        <v>0</v>
      </c>
      <c r="F288" s="831"/>
      <c r="G288" s="832">
        <f>CM$345</f>
        <v>0</v>
      </c>
      <c r="H288" s="832">
        <f ca="1">(1/3)*CM345*T288*V288*X288*Z288</f>
        <v>0</v>
      </c>
      <c r="I288" s="832">
        <f ca="1">(2/3)*CM345*T288*V288*X288*Z288</f>
        <v>0</v>
      </c>
      <c r="J288" s="832" t="e">
        <f ca="1">CM346*T288*V288*X288*Z288/$AA$10</f>
        <v>#N/A</v>
      </c>
      <c r="K288" s="832">
        <f>IF($K$19="",0,CM346*T288*V288*X288*Z288/$AA$10)</f>
        <v>0</v>
      </c>
      <c r="L288" s="832">
        <f>IF($L$19="",0,CM346*T288*V288*X288*Z288/$AA$10)</f>
        <v>0</v>
      </c>
      <c r="M288" s="833" t="e">
        <f ca="1">IF($M$19="",0,CM346*T288*V288*X288*Z288/$AA$10)</f>
        <v>#N/A</v>
      </c>
      <c r="N288" s="844" t="e">
        <f ca="1">CM346*T288*V288*X288*Z288/$AA$10</f>
        <v>#N/A</v>
      </c>
      <c r="O288" s="436">
        <f ca="1">CM347*T288*V288*X288*Z288</f>
        <v>0</v>
      </c>
      <c r="P288" s="53"/>
      <c r="Q288" s="53"/>
      <c r="R288" s="67"/>
      <c r="S288" s="702">
        <f>1</f>
        <v>1</v>
      </c>
      <c r="T288" s="702">
        <f t="shared" si="174"/>
        <v>1</v>
      </c>
      <c r="U288" s="703">
        <f ca="1">'Adjustment Factors'!AA599</f>
        <v>0</v>
      </c>
      <c r="V288" s="704">
        <f t="shared" ca="1" si="175"/>
        <v>1</v>
      </c>
      <c r="W288" s="705">
        <f>-'Client Info'!$C$55/100</f>
        <v>0</v>
      </c>
      <c r="X288" s="705">
        <f t="shared" si="176"/>
        <v>1</v>
      </c>
      <c r="Y288" s="705">
        <f>IF(Overview!$C$13="Yes",1,0)</f>
        <v>0</v>
      </c>
      <c r="Z288" s="705">
        <f>IF(Y288=1,IF('Integrated Reduction'!$C$29="",1,('Integrated Reduction'!$C$29/100+1)),1)</f>
        <v>1</v>
      </c>
      <c r="AA288" s="705">
        <f>IF(Sampling!F296="Yes",1,0)</f>
        <v>0</v>
      </c>
      <c r="AB288" s="705">
        <f>IF(Sampling!L296="Yes",1,0)</f>
        <v>0</v>
      </c>
      <c r="AC288" s="705">
        <f>IF(Sampling!G296="Yes",1,0)</f>
        <v>0</v>
      </c>
      <c r="AD288" s="705">
        <f>IF(Sampling!H296="Yes",1,0)</f>
        <v>0</v>
      </c>
      <c r="AE288" s="705">
        <f>IF(Sampling!I296="Yes",1,0)</f>
        <v>0</v>
      </c>
      <c r="AF288" s="705">
        <f>IF(Sampling!J296="Yes",1,0)</f>
        <v>0</v>
      </c>
      <c r="AG288" s="706">
        <f>IF(Sampling!K296="Yes",1,0)</f>
        <v>0</v>
      </c>
      <c r="AH288" s="790">
        <f t="shared" ca="1" si="186"/>
        <v>0</v>
      </c>
      <c r="AI288" s="790">
        <f t="shared" ca="1" si="185"/>
        <v>0</v>
      </c>
      <c r="AJ288" s="790" t="e">
        <f t="shared" ca="1" si="14"/>
        <v>#N/A</v>
      </c>
      <c r="AK288" s="790">
        <f t="shared" si="189"/>
        <v>0</v>
      </c>
      <c r="AL288" s="790">
        <f t="shared" si="190"/>
        <v>0</v>
      </c>
      <c r="AM288" s="790" t="e">
        <f t="shared" ca="1" si="191"/>
        <v>#N/A</v>
      </c>
      <c r="AN288" s="790" t="e">
        <f t="shared" ca="1" si="192"/>
        <v>#N/A</v>
      </c>
      <c r="AO288" s="790">
        <f t="shared" ca="1" si="187"/>
        <v>0</v>
      </c>
      <c r="AP288" s="790">
        <f t="shared" ca="1" si="188"/>
        <v>0</v>
      </c>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c r="ADD288" s="1"/>
      <c r="ADE288" s="1"/>
      <c r="ADF288" s="1"/>
      <c r="ADG288" s="1"/>
      <c r="ADH288" s="1"/>
      <c r="ADI288" s="1"/>
      <c r="ADJ288" s="1"/>
      <c r="ADK288" s="1"/>
      <c r="ADL288" s="1"/>
      <c r="ADM288" s="1"/>
      <c r="ADN288" s="1"/>
      <c r="ADO288" s="1"/>
      <c r="ADP288" s="1"/>
      <c r="ADQ288" s="1"/>
      <c r="ADR288" s="1"/>
      <c r="ADS288" s="1"/>
      <c r="ADT288" s="1"/>
      <c r="ADU288" s="1"/>
      <c r="ADV288" s="1"/>
      <c r="ADW288" s="1"/>
      <c r="ADX288" s="1"/>
      <c r="ADY288" s="1"/>
      <c r="ADZ288" s="1"/>
      <c r="AEA288" s="1"/>
      <c r="AEB288" s="1"/>
      <c r="AEC288" s="1"/>
      <c r="AED288" s="1"/>
      <c r="AEE288" s="1"/>
      <c r="AEF288" s="1"/>
      <c r="AEG288" s="1"/>
      <c r="AEH288" s="1"/>
      <c r="AEI288" s="1"/>
      <c r="AEJ288" s="1"/>
      <c r="AEK288" s="1"/>
      <c r="AEL288" s="1"/>
      <c r="AEM288" s="1"/>
      <c r="AEN288" s="1"/>
      <c r="AEO288" s="1"/>
      <c r="AEP288" s="1"/>
      <c r="AEQ288" s="1"/>
      <c r="AER288" s="1"/>
      <c r="AES288" s="1"/>
      <c r="AET288" s="1"/>
      <c r="AEU288" s="1"/>
      <c r="AEV288" s="1"/>
      <c r="AEW288" s="1"/>
      <c r="AEX288" s="1"/>
      <c r="AEY288" s="1"/>
      <c r="AEZ288" s="1"/>
      <c r="AFA288" s="1"/>
      <c r="AFB288" s="1"/>
      <c r="AFC288" s="1"/>
      <c r="AFD288" s="1"/>
      <c r="AFE288" s="1"/>
      <c r="AFF288" s="1"/>
      <c r="AFG288" s="1"/>
      <c r="AFH288" s="1"/>
      <c r="AFI288" s="1"/>
      <c r="AFJ288" s="1"/>
      <c r="AFK288" s="1"/>
      <c r="AFL288" s="1"/>
      <c r="AFM288" s="1"/>
      <c r="AFN288" s="1"/>
      <c r="AFO288" s="1"/>
      <c r="AFP288" s="1"/>
      <c r="AFQ288" s="1"/>
      <c r="AFR288" s="1"/>
      <c r="AFS288" s="1"/>
      <c r="AFT288" s="1"/>
      <c r="AFU288" s="1"/>
      <c r="AFV288" s="1"/>
      <c r="AFW288" s="1"/>
      <c r="AFX288" s="1"/>
      <c r="AFY288" s="1"/>
      <c r="AFZ288" s="1"/>
      <c r="AGA288" s="1"/>
      <c r="AGB288" s="1"/>
      <c r="AGC288" s="1"/>
      <c r="AGD288" s="1"/>
      <c r="AGE288" s="1"/>
      <c r="AGF288" s="1"/>
      <c r="AGG288" s="1"/>
      <c r="AGH288" s="1"/>
      <c r="AGI288" s="1"/>
      <c r="AGJ288" s="1"/>
      <c r="AGK288" s="1"/>
      <c r="AGL288" s="1"/>
      <c r="AGM288" s="1"/>
      <c r="AGN288" s="1"/>
      <c r="AGO288" s="1"/>
      <c r="AGP288" s="1"/>
      <c r="AGQ288" s="1"/>
      <c r="AGR288" s="1"/>
      <c r="AGS288" s="1"/>
      <c r="AGT288" s="1"/>
      <c r="AGU288" s="1"/>
      <c r="AGV288" s="1"/>
      <c r="AGW288" s="1"/>
      <c r="AGX288" s="1"/>
      <c r="AGY288" s="1"/>
      <c r="AGZ288" s="1"/>
      <c r="AHA288" s="1"/>
      <c r="AHB288" s="1"/>
      <c r="AHC288" s="1"/>
      <c r="AHD288" s="1"/>
      <c r="AHE288" s="1"/>
      <c r="AHF288" s="1"/>
      <c r="AHG288" s="1"/>
      <c r="AHH288" s="1"/>
      <c r="AHI288" s="1"/>
      <c r="AHJ288" s="1"/>
      <c r="AHK288" s="1"/>
      <c r="AHL288" s="1"/>
      <c r="AHM288" s="1"/>
      <c r="AHN288" s="1"/>
      <c r="AHO288" s="1"/>
      <c r="AHP288" s="1"/>
      <c r="AHQ288" s="1"/>
      <c r="AHR288" s="1"/>
      <c r="AHS288" s="1"/>
      <c r="AHT288" s="1"/>
      <c r="AHU288" s="1"/>
      <c r="AHV288" s="1"/>
      <c r="AHW288" s="1"/>
      <c r="AHX288" s="1"/>
      <c r="AHY288" s="1"/>
      <c r="AHZ288" s="1"/>
      <c r="AIA288" s="1"/>
      <c r="AIB288" s="1"/>
      <c r="AIC288" s="1"/>
      <c r="AID288" s="1"/>
      <c r="AIE288" s="1"/>
      <c r="AIF288" s="1"/>
      <c r="AIG288" s="1"/>
      <c r="AIH288" s="1"/>
      <c r="AII288" s="1"/>
      <c r="AIJ288" s="1"/>
      <c r="AIK288" s="1"/>
      <c r="AIL288" s="1"/>
      <c r="AIM288" s="1"/>
      <c r="AIN288" s="1"/>
      <c r="AIO288" s="1"/>
      <c r="AIP288" s="1"/>
      <c r="AIQ288" s="1"/>
      <c r="AIR288" s="1"/>
      <c r="AIS288" s="1"/>
      <c r="AIT288" s="1"/>
      <c r="AIU288" s="1"/>
      <c r="AIV288" s="1"/>
      <c r="AIW288" s="1"/>
      <c r="AIX288" s="1"/>
      <c r="AIY288" s="1"/>
      <c r="AIZ288" s="1"/>
      <c r="AJA288" s="1"/>
      <c r="AJB288" s="1"/>
      <c r="AJC288" s="1"/>
      <c r="AJD288" s="1"/>
      <c r="AJE288" s="1"/>
      <c r="AJF288" s="1"/>
      <c r="AJG288" s="1"/>
      <c r="AJH288" s="1"/>
      <c r="AJI288" s="1"/>
      <c r="AJJ288" s="1"/>
      <c r="AJK288" s="1"/>
      <c r="AJL288" s="1"/>
      <c r="AJM288" s="1"/>
      <c r="AJN288" s="1"/>
      <c r="AJO288" s="1"/>
      <c r="AJP288" s="1"/>
      <c r="AJQ288" s="1"/>
      <c r="AJR288" s="1"/>
      <c r="AJS288" s="1"/>
      <c r="AJT288" s="1"/>
      <c r="AJU288" s="1"/>
      <c r="AJV288" s="1"/>
      <c r="AJW288" s="1"/>
      <c r="AJX288" s="1"/>
      <c r="AJY288" s="1"/>
      <c r="AJZ288" s="1"/>
      <c r="AKA288" s="1"/>
      <c r="AKB288" s="1"/>
      <c r="AKC288" s="1"/>
      <c r="AKD288" s="1"/>
      <c r="AKE288" s="1"/>
      <c r="AKF288" s="1"/>
      <c r="AKG288" s="1"/>
      <c r="AKH288" s="1"/>
      <c r="AKI288" s="1"/>
      <c r="AKJ288" s="1"/>
      <c r="AKK288" s="1"/>
      <c r="AKL288" s="1"/>
      <c r="AKM288" s="1"/>
      <c r="AKN288" s="1"/>
      <c r="AKO288" s="1"/>
      <c r="AKP288" s="1"/>
      <c r="AKQ288" s="1"/>
      <c r="AKR288" s="1"/>
      <c r="AKS288" s="1"/>
      <c r="AKT288" s="1"/>
      <c r="AKU288" s="1"/>
      <c r="AKV288" s="1"/>
      <c r="AKW288" s="1"/>
      <c r="AKX288" s="1"/>
      <c r="AKY288" s="1"/>
      <c r="AKZ288" s="1"/>
      <c r="ALA288" s="1"/>
      <c r="ALB288" s="1"/>
      <c r="ALC288" s="1"/>
      <c r="ALD288" s="1"/>
      <c r="ALE288" s="1"/>
      <c r="ALF288" s="1"/>
      <c r="ALG288" s="1"/>
      <c r="ALH288" s="1"/>
      <c r="ALI288" s="1"/>
      <c r="ALJ288" s="1"/>
      <c r="ALK288" s="1"/>
      <c r="ALL288" s="1"/>
      <c r="ALM288" s="1"/>
      <c r="ALN288" s="1"/>
      <c r="ALO288" s="1"/>
      <c r="ALP288" s="1"/>
      <c r="ALQ288" s="1"/>
      <c r="ALR288" s="1"/>
      <c r="ALS288" s="1"/>
      <c r="ALT288" s="1"/>
      <c r="ALU288" s="1"/>
      <c r="ALV288" s="1"/>
      <c r="ALW288" s="1"/>
      <c r="ALX288" s="1"/>
      <c r="ALY288" s="1"/>
      <c r="ALZ288" s="1"/>
      <c r="AMA288" s="1"/>
      <c r="AMB288" s="1"/>
      <c r="AMC288" s="1"/>
      <c r="AMD288" s="1"/>
      <c r="AME288" s="1"/>
      <c r="AMF288" s="1"/>
      <c r="AMG288" s="1"/>
      <c r="AMH288" s="1"/>
      <c r="AMI288" s="1"/>
      <c r="AMJ288" s="1"/>
      <c r="AMK288" s="1"/>
      <c r="AML288" s="1"/>
      <c r="AMM288" s="1"/>
      <c r="AMN288" s="1"/>
      <c r="AMO288" s="1"/>
      <c r="AMP288" s="1"/>
      <c r="AMQ288" s="1"/>
      <c r="AMR288" s="1"/>
      <c r="AMS288" s="1"/>
      <c r="AMT288" s="1"/>
      <c r="AMU288" s="1"/>
      <c r="AMV288" s="1"/>
      <c r="AMW288" s="1"/>
      <c r="AMX288" s="1"/>
      <c r="AMY288" s="1"/>
      <c r="AMZ288" s="1"/>
      <c r="ANA288" s="1"/>
      <c r="ANB288" s="1"/>
      <c r="ANC288" s="1"/>
      <c r="AND288" s="1"/>
      <c r="ANE288" s="1"/>
      <c r="ANF288" s="1"/>
      <c r="ANG288" s="1"/>
      <c r="ANH288" s="1"/>
      <c r="ANI288" s="1"/>
      <c r="ANJ288" s="1"/>
      <c r="ANK288" s="1"/>
      <c r="ANL288" s="1"/>
      <c r="ANM288" s="1"/>
      <c r="ANN288" s="1"/>
      <c r="ANO288" s="1"/>
      <c r="ANP288" s="1"/>
      <c r="ANQ288" s="1"/>
      <c r="ANR288" s="1"/>
      <c r="ANS288" s="1"/>
      <c r="ANT288" s="1"/>
      <c r="ANU288" s="1"/>
      <c r="ANV288" s="1"/>
      <c r="ANW288" s="1"/>
      <c r="ANX288" s="1"/>
      <c r="ANY288" s="1"/>
      <c r="ANZ288" s="1"/>
      <c r="AOA288" s="1"/>
      <c r="AOB288" s="1"/>
      <c r="AOC288" s="1"/>
      <c r="AOD288" s="1"/>
      <c r="AOE288" s="1"/>
      <c r="AOF288" s="1"/>
      <c r="AOG288" s="1"/>
      <c r="AOH288" s="1"/>
      <c r="AOI288" s="1"/>
      <c r="AOJ288" s="1"/>
      <c r="AOK288" s="1"/>
      <c r="AOL288" s="1"/>
      <c r="AOM288" s="1"/>
      <c r="AON288" s="1"/>
      <c r="AOO288" s="1"/>
      <c r="AOP288" s="1"/>
      <c r="AOQ288" s="1"/>
      <c r="AOR288" s="1"/>
      <c r="AOS288" s="1"/>
      <c r="AOT288" s="1"/>
      <c r="AOU288" s="1"/>
      <c r="AOV288" s="1"/>
      <c r="AOW288" s="1"/>
      <c r="AOX288" s="1"/>
      <c r="AOY288" s="1"/>
      <c r="AOZ288" s="1"/>
      <c r="APA288" s="1"/>
      <c r="APB288" s="1"/>
      <c r="APC288" s="1"/>
      <c r="APD288" s="1"/>
      <c r="APE288" s="1"/>
      <c r="APF288" s="1"/>
      <c r="APG288" s="1"/>
      <c r="APH288" s="1"/>
      <c r="API288" s="1"/>
      <c r="APJ288" s="1"/>
      <c r="APK288" s="1"/>
      <c r="APL288" s="1"/>
      <c r="APM288" s="1"/>
      <c r="APN288" s="1"/>
      <c r="APO288" s="1"/>
      <c r="APP288" s="1"/>
      <c r="APQ288" s="1"/>
      <c r="APR288" s="1"/>
      <c r="APS288" s="1"/>
      <c r="APT288" s="1"/>
      <c r="APU288" s="1"/>
      <c r="APV288" s="1"/>
      <c r="APW288" s="1"/>
      <c r="APX288" s="1"/>
      <c r="APY288" s="1"/>
      <c r="APZ288" s="1"/>
      <c r="AQA288" s="1"/>
      <c r="AQB288" s="1"/>
      <c r="AQC288" s="1"/>
      <c r="AQD288" s="1"/>
      <c r="AQE288" s="1"/>
      <c r="AQF288" s="1"/>
      <c r="AQG288" s="1"/>
      <c r="AQH288" s="1"/>
      <c r="AQI288" s="1"/>
      <c r="AQJ288" s="1"/>
      <c r="AQK288" s="1"/>
      <c r="AQL288" s="1"/>
      <c r="AQM288" s="1"/>
      <c r="AQN288" s="1"/>
      <c r="AQO288" s="1"/>
      <c r="AQP288" s="1"/>
      <c r="AQQ288" s="1"/>
      <c r="AQR288" s="1"/>
      <c r="AQS288" s="1"/>
      <c r="AQT288" s="1"/>
      <c r="AQU288" s="1"/>
      <c r="AQV288" s="1"/>
      <c r="AQW288" s="1"/>
      <c r="AQX288" s="1"/>
      <c r="AQY288" s="1"/>
      <c r="AQZ288" s="1"/>
      <c r="ARA288" s="1"/>
      <c r="ARB288" s="1"/>
      <c r="ARC288" s="1"/>
      <c r="ARD288" s="1"/>
      <c r="ARE288" s="1"/>
      <c r="ARF288" s="1"/>
      <c r="ARG288" s="1"/>
      <c r="ARH288" s="1"/>
      <c r="ARI288" s="1"/>
      <c r="ARJ288" s="1"/>
      <c r="ARK288" s="1"/>
      <c r="ARL288" s="1"/>
      <c r="ARM288" s="1"/>
      <c r="ARN288" s="1"/>
      <c r="ARO288" s="1"/>
      <c r="ARP288" s="1"/>
      <c r="ARQ288" s="1"/>
      <c r="ARR288" s="1"/>
      <c r="ARS288" s="1"/>
      <c r="ART288" s="1"/>
      <c r="ARU288" s="1"/>
      <c r="ARV288" s="1"/>
      <c r="ARW288" s="1"/>
      <c r="ARX288" s="1"/>
      <c r="ARY288" s="1"/>
      <c r="ARZ288" s="1"/>
      <c r="ASA288" s="1"/>
      <c r="ASB288" s="1"/>
      <c r="ASC288" s="1"/>
      <c r="ASD288" s="1"/>
      <c r="ASE288" s="1"/>
      <c r="ASF288" s="1"/>
      <c r="ASG288" s="1"/>
      <c r="ASH288" s="1"/>
      <c r="ASI288" s="1"/>
      <c r="ASJ288" s="1"/>
      <c r="ASK288" s="1"/>
      <c r="ASL288" s="1"/>
      <c r="ASM288" s="1"/>
      <c r="ASN288" s="1"/>
      <c r="ASO288" s="1"/>
      <c r="ASP288" s="1"/>
      <c r="ASQ288" s="1"/>
      <c r="ASR288" s="1"/>
      <c r="ASS288" s="1"/>
      <c r="AST288" s="1"/>
      <c r="ASU288" s="1"/>
      <c r="ASV288" s="1"/>
      <c r="ASW288" s="1"/>
      <c r="ASX288" s="1"/>
      <c r="ASY288" s="1"/>
      <c r="ASZ288" s="1"/>
      <c r="ATA288" s="1"/>
      <c r="ATB288" s="1"/>
      <c r="ATC288" s="1"/>
      <c r="ATD288" s="1"/>
      <c r="ATE288" s="1"/>
      <c r="ATF288" s="1"/>
      <c r="ATG288" s="1"/>
      <c r="ATH288" s="1"/>
      <c r="ATI288" s="1"/>
      <c r="ATJ288" s="1"/>
      <c r="ATK288" s="1"/>
      <c r="ATL288" s="1"/>
      <c r="ATM288" s="1"/>
      <c r="ATN288" s="1"/>
      <c r="ATO288" s="1"/>
      <c r="ATP288" s="1"/>
      <c r="ATQ288" s="1"/>
      <c r="ATR288" s="1"/>
      <c r="ATS288" s="1"/>
      <c r="ATT288" s="1"/>
      <c r="ATU288" s="1"/>
      <c r="ATV288" s="1"/>
      <c r="ATW288" s="1"/>
      <c r="ATX288" s="1"/>
      <c r="ATY288" s="1"/>
      <c r="ATZ288" s="1"/>
      <c r="AUA288" s="1"/>
      <c r="AUB288" s="1"/>
      <c r="AUC288" s="1"/>
      <c r="AUD288" s="1"/>
      <c r="AUE288" s="1"/>
      <c r="AUF288" s="1"/>
      <c r="AUG288" s="1"/>
      <c r="AUH288" s="1"/>
      <c r="AUI288" s="1"/>
      <c r="AUJ288" s="1"/>
      <c r="AUK288" s="1"/>
    </row>
    <row r="289" spans="1:1233" s="519" customFormat="1" ht="14.25">
      <c r="A289" s="53"/>
      <c r="B289" s="97" t="str">
        <f>IF('Client Info'!$E$151="Yes",'Client Info'!$E$61,"N/A")</f>
        <v>N/A</v>
      </c>
      <c r="C289" s="62" t="str">
        <f>IF(B289="ISO 14001",'Client Info'!$B151,"N/A")</f>
        <v>N/A</v>
      </c>
      <c r="D289" s="181"/>
      <c r="E289" s="834">
        <f>'Effective Employees'!F275</f>
        <v>0</v>
      </c>
      <c r="F289" s="831"/>
      <c r="G289" s="835">
        <f>CM$363</f>
        <v>0</v>
      </c>
      <c r="H289" s="835">
        <f ca="1">(1/3)*CM363*T289*V289*X289*Z289</f>
        <v>0</v>
      </c>
      <c r="I289" s="835">
        <f ca="1">(2/3)*CM363*T289*V289*X289*Z289</f>
        <v>0</v>
      </c>
      <c r="J289" s="835" t="e">
        <f ca="1">CM364*T289*V289*X289*Z289/$AA$10</f>
        <v>#N/A</v>
      </c>
      <c r="K289" s="835">
        <f>IF($K$19="",0,CM364*T289*V289*X289*Z289/$AA$10)</f>
        <v>0</v>
      </c>
      <c r="L289" s="835">
        <f>IF($L$19="",0,CM364*T289*V289*X289*Z289/$AA$10)</f>
        <v>0</v>
      </c>
      <c r="M289" s="836" t="e">
        <f ca="1">IF($M$19="",0,CM364*T289*V289*X289*Z289/$AA$10)</f>
        <v>#N/A</v>
      </c>
      <c r="N289" s="837" t="e">
        <f ca="1">CM364*T289*V289*X289*Z289/$AA$10</f>
        <v>#N/A</v>
      </c>
      <c r="O289" s="838">
        <f ca="1">CM365*T289*V289*X289*Z289</f>
        <v>0</v>
      </c>
      <c r="P289" s="53"/>
      <c r="Q289" s="53"/>
      <c r="R289" s="67"/>
      <c r="S289" s="386">
        <f>1</f>
        <v>1</v>
      </c>
      <c r="T289" s="386">
        <f t="shared" si="174"/>
        <v>1</v>
      </c>
      <c r="U289" s="707">
        <f ca="1">'Adjustment Factors'!AP599</f>
        <v>0</v>
      </c>
      <c r="V289" s="208">
        <f t="shared" ca="1" si="175"/>
        <v>1</v>
      </c>
      <c r="W289" s="67">
        <f>-'Client Info'!$C$55/100</f>
        <v>0</v>
      </c>
      <c r="X289" s="67">
        <f t="shared" si="176"/>
        <v>1</v>
      </c>
      <c r="Y289" s="67">
        <f>IF(Overview!$C$14="Yes",1,0)</f>
        <v>0</v>
      </c>
      <c r="Z289" s="67">
        <f>IF(Y289=1,IF('Integrated Reduction'!$C$29="",1,('Integrated Reduction'!$C$29/100+1)),1)</f>
        <v>1</v>
      </c>
      <c r="AA289" s="67">
        <f>IF(Sampling!F297="Yes",1,0)</f>
        <v>0</v>
      </c>
      <c r="AB289" s="67">
        <f>IF(Sampling!L297="Yes",1,0)</f>
        <v>0</v>
      </c>
      <c r="AC289" s="67">
        <f>IF(Sampling!G297="Yes",1,0)</f>
        <v>0</v>
      </c>
      <c r="AD289" s="67">
        <f>IF(Sampling!H297="Yes",1,0)</f>
        <v>0</v>
      </c>
      <c r="AE289" s="67">
        <f>IF(Sampling!I297="Yes",1,0)</f>
        <v>0</v>
      </c>
      <c r="AF289" s="67">
        <f>IF(Sampling!J297="Yes",1,0)</f>
        <v>0</v>
      </c>
      <c r="AG289" s="708">
        <f>IF(Sampling!K297="Yes",1,0)</f>
        <v>0</v>
      </c>
      <c r="AH289" s="791">
        <f t="shared" ca="1" si="186"/>
        <v>0</v>
      </c>
      <c r="AI289" s="791">
        <f t="shared" ca="1" si="185"/>
        <v>0</v>
      </c>
      <c r="AJ289" s="791" t="e">
        <f t="shared" ca="1" si="14"/>
        <v>#N/A</v>
      </c>
      <c r="AK289" s="791">
        <f t="shared" si="189"/>
        <v>0</v>
      </c>
      <c r="AL289" s="791">
        <f t="shared" si="190"/>
        <v>0</v>
      </c>
      <c r="AM289" s="791" t="e">
        <f t="shared" ca="1" si="191"/>
        <v>#N/A</v>
      </c>
      <c r="AN289" s="791" t="e">
        <f t="shared" ca="1" si="192"/>
        <v>#N/A</v>
      </c>
      <c r="AO289" s="791">
        <f t="shared" ca="1" si="187"/>
        <v>0</v>
      </c>
      <c r="AP289" s="791">
        <f t="shared" ca="1" si="188"/>
        <v>0</v>
      </c>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c r="ADD289" s="1"/>
      <c r="ADE289" s="1"/>
      <c r="ADF289" s="1"/>
      <c r="ADG289" s="1"/>
      <c r="ADH289" s="1"/>
      <c r="ADI289" s="1"/>
      <c r="ADJ289" s="1"/>
      <c r="ADK289" s="1"/>
      <c r="ADL289" s="1"/>
      <c r="ADM289" s="1"/>
      <c r="ADN289" s="1"/>
      <c r="ADO289" s="1"/>
      <c r="ADP289" s="1"/>
      <c r="ADQ289" s="1"/>
      <c r="ADR289" s="1"/>
      <c r="ADS289" s="1"/>
      <c r="ADT289" s="1"/>
      <c r="ADU289" s="1"/>
      <c r="ADV289" s="1"/>
      <c r="ADW289" s="1"/>
      <c r="ADX289" s="1"/>
      <c r="ADY289" s="1"/>
      <c r="ADZ289" s="1"/>
      <c r="AEA289" s="1"/>
      <c r="AEB289" s="1"/>
      <c r="AEC289" s="1"/>
      <c r="AED289" s="1"/>
      <c r="AEE289" s="1"/>
      <c r="AEF289" s="1"/>
      <c r="AEG289" s="1"/>
      <c r="AEH289" s="1"/>
      <c r="AEI289" s="1"/>
      <c r="AEJ289" s="1"/>
      <c r="AEK289" s="1"/>
      <c r="AEL289" s="1"/>
      <c r="AEM289" s="1"/>
      <c r="AEN289" s="1"/>
      <c r="AEO289" s="1"/>
      <c r="AEP289" s="1"/>
      <c r="AEQ289" s="1"/>
      <c r="AER289" s="1"/>
      <c r="AES289" s="1"/>
      <c r="AET289" s="1"/>
      <c r="AEU289" s="1"/>
      <c r="AEV289" s="1"/>
      <c r="AEW289" s="1"/>
      <c r="AEX289" s="1"/>
      <c r="AEY289" s="1"/>
      <c r="AEZ289" s="1"/>
      <c r="AFA289" s="1"/>
      <c r="AFB289" s="1"/>
      <c r="AFC289" s="1"/>
      <c r="AFD289" s="1"/>
      <c r="AFE289" s="1"/>
      <c r="AFF289" s="1"/>
      <c r="AFG289" s="1"/>
      <c r="AFH289" s="1"/>
      <c r="AFI289" s="1"/>
      <c r="AFJ289" s="1"/>
      <c r="AFK289" s="1"/>
      <c r="AFL289" s="1"/>
      <c r="AFM289" s="1"/>
      <c r="AFN289" s="1"/>
      <c r="AFO289" s="1"/>
      <c r="AFP289" s="1"/>
      <c r="AFQ289" s="1"/>
      <c r="AFR289" s="1"/>
      <c r="AFS289" s="1"/>
      <c r="AFT289" s="1"/>
      <c r="AFU289" s="1"/>
      <c r="AFV289" s="1"/>
      <c r="AFW289" s="1"/>
      <c r="AFX289" s="1"/>
      <c r="AFY289" s="1"/>
      <c r="AFZ289" s="1"/>
      <c r="AGA289" s="1"/>
      <c r="AGB289" s="1"/>
      <c r="AGC289" s="1"/>
      <c r="AGD289" s="1"/>
      <c r="AGE289" s="1"/>
      <c r="AGF289" s="1"/>
      <c r="AGG289" s="1"/>
      <c r="AGH289" s="1"/>
      <c r="AGI289" s="1"/>
      <c r="AGJ289" s="1"/>
      <c r="AGK289" s="1"/>
      <c r="AGL289" s="1"/>
      <c r="AGM289" s="1"/>
      <c r="AGN289" s="1"/>
      <c r="AGO289" s="1"/>
      <c r="AGP289" s="1"/>
      <c r="AGQ289" s="1"/>
      <c r="AGR289" s="1"/>
      <c r="AGS289" s="1"/>
      <c r="AGT289" s="1"/>
      <c r="AGU289" s="1"/>
      <c r="AGV289" s="1"/>
      <c r="AGW289" s="1"/>
      <c r="AGX289" s="1"/>
      <c r="AGY289" s="1"/>
      <c r="AGZ289" s="1"/>
      <c r="AHA289" s="1"/>
      <c r="AHB289" s="1"/>
      <c r="AHC289" s="1"/>
      <c r="AHD289" s="1"/>
      <c r="AHE289" s="1"/>
      <c r="AHF289" s="1"/>
      <c r="AHG289" s="1"/>
      <c r="AHH289" s="1"/>
      <c r="AHI289" s="1"/>
      <c r="AHJ289" s="1"/>
      <c r="AHK289" s="1"/>
      <c r="AHL289" s="1"/>
      <c r="AHM289" s="1"/>
      <c r="AHN289" s="1"/>
      <c r="AHO289" s="1"/>
      <c r="AHP289" s="1"/>
      <c r="AHQ289" s="1"/>
      <c r="AHR289" s="1"/>
      <c r="AHS289" s="1"/>
      <c r="AHT289" s="1"/>
      <c r="AHU289" s="1"/>
      <c r="AHV289" s="1"/>
      <c r="AHW289" s="1"/>
      <c r="AHX289" s="1"/>
      <c r="AHY289" s="1"/>
      <c r="AHZ289" s="1"/>
      <c r="AIA289" s="1"/>
      <c r="AIB289" s="1"/>
      <c r="AIC289" s="1"/>
      <c r="AID289" s="1"/>
      <c r="AIE289" s="1"/>
      <c r="AIF289" s="1"/>
      <c r="AIG289" s="1"/>
      <c r="AIH289" s="1"/>
      <c r="AII289" s="1"/>
      <c r="AIJ289" s="1"/>
      <c r="AIK289" s="1"/>
      <c r="AIL289" s="1"/>
      <c r="AIM289" s="1"/>
      <c r="AIN289" s="1"/>
      <c r="AIO289" s="1"/>
      <c r="AIP289" s="1"/>
      <c r="AIQ289" s="1"/>
      <c r="AIR289" s="1"/>
      <c r="AIS289" s="1"/>
      <c r="AIT289" s="1"/>
      <c r="AIU289" s="1"/>
      <c r="AIV289" s="1"/>
      <c r="AIW289" s="1"/>
      <c r="AIX289" s="1"/>
      <c r="AIY289" s="1"/>
      <c r="AIZ289" s="1"/>
      <c r="AJA289" s="1"/>
      <c r="AJB289" s="1"/>
      <c r="AJC289" s="1"/>
      <c r="AJD289" s="1"/>
      <c r="AJE289" s="1"/>
      <c r="AJF289" s="1"/>
      <c r="AJG289" s="1"/>
      <c r="AJH289" s="1"/>
      <c r="AJI289" s="1"/>
      <c r="AJJ289" s="1"/>
      <c r="AJK289" s="1"/>
      <c r="AJL289" s="1"/>
      <c r="AJM289" s="1"/>
      <c r="AJN289" s="1"/>
      <c r="AJO289" s="1"/>
      <c r="AJP289" s="1"/>
      <c r="AJQ289" s="1"/>
      <c r="AJR289" s="1"/>
      <c r="AJS289" s="1"/>
      <c r="AJT289" s="1"/>
      <c r="AJU289" s="1"/>
      <c r="AJV289" s="1"/>
      <c r="AJW289" s="1"/>
      <c r="AJX289" s="1"/>
      <c r="AJY289" s="1"/>
      <c r="AJZ289" s="1"/>
      <c r="AKA289" s="1"/>
      <c r="AKB289" s="1"/>
      <c r="AKC289" s="1"/>
      <c r="AKD289" s="1"/>
      <c r="AKE289" s="1"/>
      <c r="AKF289" s="1"/>
      <c r="AKG289" s="1"/>
      <c r="AKH289" s="1"/>
      <c r="AKI289" s="1"/>
      <c r="AKJ289" s="1"/>
      <c r="AKK289" s="1"/>
      <c r="AKL289" s="1"/>
      <c r="AKM289" s="1"/>
      <c r="AKN289" s="1"/>
      <c r="AKO289" s="1"/>
      <c r="AKP289" s="1"/>
      <c r="AKQ289" s="1"/>
      <c r="AKR289" s="1"/>
      <c r="AKS289" s="1"/>
      <c r="AKT289" s="1"/>
      <c r="AKU289" s="1"/>
      <c r="AKV289" s="1"/>
      <c r="AKW289" s="1"/>
      <c r="AKX289" s="1"/>
      <c r="AKY289" s="1"/>
      <c r="AKZ289" s="1"/>
      <c r="ALA289" s="1"/>
      <c r="ALB289" s="1"/>
      <c r="ALC289" s="1"/>
      <c r="ALD289" s="1"/>
      <c r="ALE289" s="1"/>
      <c r="ALF289" s="1"/>
      <c r="ALG289" s="1"/>
      <c r="ALH289" s="1"/>
      <c r="ALI289" s="1"/>
      <c r="ALJ289" s="1"/>
      <c r="ALK289" s="1"/>
      <c r="ALL289" s="1"/>
      <c r="ALM289" s="1"/>
      <c r="ALN289" s="1"/>
      <c r="ALO289" s="1"/>
      <c r="ALP289" s="1"/>
      <c r="ALQ289" s="1"/>
      <c r="ALR289" s="1"/>
      <c r="ALS289" s="1"/>
      <c r="ALT289" s="1"/>
      <c r="ALU289" s="1"/>
      <c r="ALV289" s="1"/>
      <c r="ALW289" s="1"/>
      <c r="ALX289" s="1"/>
      <c r="ALY289" s="1"/>
      <c r="ALZ289" s="1"/>
      <c r="AMA289" s="1"/>
      <c r="AMB289" s="1"/>
      <c r="AMC289" s="1"/>
      <c r="AMD289" s="1"/>
      <c r="AME289" s="1"/>
      <c r="AMF289" s="1"/>
      <c r="AMG289" s="1"/>
      <c r="AMH289" s="1"/>
      <c r="AMI289" s="1"/>
      <c r="AMJ289" s="1"/>
      <c r="AMK289" s="1"/>
      <c r="AML289" s="1"/>
      <c r="AMM289" s="1"/>
      <c r="AMN289" s="1"/>
      <c r="AMO289" s="1"/>
      <c r="AMP289" s="1"/>
      <c r="AMQ289" s="1"/>
      <c r="AMR289" s="1"/>
      <c r="AMS289" s="1"/>
      <c r="AMT289" s="1"/>
      <c r="AMU289" s="1"/>
      <c r="AMV289" s="1"/>
      <c r="AMW289" s="1"/>
      <c r="AMX289" s="1"/>
      <c r="AMY289" s="1"/>
      <c r="AMZ289" s="1"/>
      <c r="ANA289" s="1"/>
      <c r="ANB289" s="1"/>
      <c r="ANC289" s="1"/>
      <c r="AND289" s="1"/>
      <c r="ANE289" s="1"/>
      <c r="ANF289" s="1"/>
      <c r="ANG289" s="1"/>
      <c r="ANH289" s="1"/>
      <c r="ANI289" s="1"/>
      <c r="ANJ289" s="1"/>
      <c r="ANK289" s="1"/>
      <c r="ANL289" s="1"/>
      <c r="ANM289" s="1"/>
      <c r="ANN289" s="1"/>
      <c r="ANO289" s="1"/>
      <c r="ANP289" s="1"/>
      <c r="ANQ289" s="1"/>
      <c r="ANR289" s="1"/>
      <c r="ANS289" s="1"/>
      <c r="ANT289" s="1"/>
      <c r="ANU289" s="1"/>
      <c r="ANV289" s="1"/>
      <c r="ANW289" s="1"/>
      <c r="ANX289" s="1"/>
      <c r="ANY289" s="1"/>
      <c r="ANZ289" s="1"/>
      <c r="AOA289" s="1"/>
      <c r="AOB289" s="1"/>
      <c r="AOC289" s="1"/>
      <c r="AOD289" s="1"/>
      <c r="AOE289" s="1"/>
      <c r="AOF289" s="1"/>
      <c r="AOG289" s="1"/>
      <c r="AOH289" s="1"/>
      <c r="AOI289" s="1"/>
      <c r="AOJ289" s="1"/>
      <c r="AOK289" s="1"/>
      <c r="AOL289" s="1"/>
      <c r="AOM289" s="1"/>
      <c r="AON289" s="1"/>
      <c r="AOO289" s="1"/>
      <c r="AOP289" s="1"/>
      <c r="AOQ289" s="1"/>
      <c r="AOR289" s="1"/>
      <c r="AOS289" s="1"/>
      <c r="AOT289" s="1"/>
      <c r="AOU289" s="1"/>
      <c r="AOV289" s="1"/>
      <c r="AOW289" s="1"/>
      <c r="AOX289" s="1"/>
      <c r="AOY289" s="1"/>
      <c r="AOZ289" s="1"/>
      <c r="APA289" s="1"/>
      <c r="APB289" s="1"/>
      <c r="APC289" s="1"/>
      <c r="APD289" s="1"/>
      <c r="APE289" s="1"/>
      <c r="APF289" s="1"/>
      <c r="APG289" s="1"/>
      <c r="APH289" s="1"/>
      <c r="API289" s="1"/>
      <c r="APJ289" s="1"/>
      <c r="APK289" s="1"/>
      <c r="APL289" s="1"/>
      <c r="APM289" s="1"/>
      <c r="APN289" s="1"/>
      <c r="APO289" s="1"/>
      <c r="APP289" s="1"/>
      <c r="APQ289" s="1"/>
      <c r="APR289" s="1"/>
      <c r="APS289" s="1"/>
      <c r="APT289" s="1"/>
      <c r="APU289" s="1"/>
      <c r="APV289" s="1"/>
      <c r="APW289" s="1"/>
      <c r="APX289" s="1"/>
      <c r="APY289" s="1"/>
      <c r="APZ289" s="1"/>
      <c r="AQA289" s="1"/>
      <c r="AQB289" s="1"/>
      <c r="AQC289" s="1"/>
      <c r="AQD289" s="1"/>
      <c r="AQE289" s="1"/>
      <c r="AQF289" s="1"/>
      <c r="AQG289" s="1"/>
      <c r="AQH289" s="1"/>
      <c r="AQI289" s="1"/>
      <c r="AQJ289" s="1"/>
      <c r="AQK289" s="1"/>
      <c r="AQL289" s="1"/>
      <c r="AQM289" s="1"/>
      <c r="AQN289" s="1"/>
      <c r="AQO289" s="1"/>
      <c r="AQP289" s="1"/>
      <c r="AQQ289" s="1"/>
      <c r="AQR289" s="1"/>
      <c r="AQS289" s="1"/>
      <c r="AQT289" s="1"/>
      <c r="AQU289" s="1"/>
      <c r="AQV289" s="1"/>
      <c r="AQW289" s="1"/>
      <c r="AQX289" s="1"/>
      <c r="AQY289" s="1"/>
      <c r="AQZ289" s="1"/>
      <c r="ARA289" s="1"/>
      <c r="ARB289" s="1"/>
      <c r="ARC289" s="1"/>
      <c r="ARD289" s="1"/>
      <c r="ARE289" s="1"/>
      <c r="ARF289" s="1"/>
      <c r="ARG289" s="1"/>
      <c r="ARH289" s="1"/>
      <c r="ARI289" s="1"/>
      <c r="ARJ289" s="1"/>
      <c r="ARK289" s="1"/>
      <c r="ARL289" s="1"/>
      <c r="ARM289" s="1"/>
      <c r="ARN289" s="1"/>
      <c r="ARO289" s="1"/>
      <c r="ARP289" s="1"/>
      <c r="ARQ289" s="1"/>
      <c r="ARR289" s="1"/>
      <c r="ARS289" s="1"/>
      <c r="ART289" s="1"/>
      <c r="ARU289" s="1"/>
      <c r="ARV289" s="1"/>
      <c r="ARW289" s="1"/>
      <c r="ARX289" s="1"/>
      <c r="ARY289" s="1"/>
      <c r="ARZ289" s="1"/>
      <c r="ASA289" s="1"/>
      <c r="ASB289" s="1"/>
      <c r="ASC289" s="1"/>
      <c r="ASD289" s="1"/>
      <c r="ASE289" s="1"/>
      <c r="ASF289" s="1"/>
      <c r="ASG289" s="1"/>
      <c r="ASH289" s="1"/>
      <c r="ASI289" s="1"/>
      <c r="ASJ289" s="1"/>
      <c r="ASK289" s="1"/>
      <c r="ASL289" s="1"/>
      <c r="ASM289" s="1"/>
      <c r="ASN289" s="1"/>
      <c r="ASO289" s="1"/>
      <c r="ASP289" s="1"/>
      <c r="ASQ289" s="1"/>
      <c r="ASR289" s="1"/>
      <c r="ASS289" s="1"/>
      <c r="AST289" s="1"/>
      <c r="ASU289" s="1"/>
      <c r="ASV289" s="1"/>
      <c r="ASW289" s="1"/>
      <c r="ASX289" s="1"/>
      <c r="ASY289" s="1"/>
      <c r="ASZ289" s="1"/>
      <c r="ATA289" s="1"/>
      <c r="ATB289" s="1"/>
      <c r="ATC289" s="1"/>
      <c r="ATD289" s="1"/>
      <c r="ATE289" s="1"/>
      <c r="ATF289" s="1"/>
      <c r="ATG289" s="1"/>
      <c r="ATH289" s="1"/>
      <c r="ATI289" s="1"/>
      <c r="ATJ289" s="1"/>
      <c r="ATK289" s="1"/>
      <c r="ATL289" s="1"/>
      <c r="ATM289" s="1"/>
      <c r="ATN289" s="1"/>
      <c r="ATO289" s="1"/>
      <c r="ATP289" s="1"/>
      <c r="ATQ289" s="1"/>
      <c r="ATR289" s="1"/>
      <c r="ATS289" s="1"/>
      <c r="ATT289" s="1"/>
      <c r="ATU289" s="1"/>
      <c r="ATV289" s="1"/>
      <c r="ATW289" s="1"/>
      <c r="ATX289" s="1"/>
      <c r="ATY289" s="1"/>
      <c r="ATZ289" s="1"/>
      <c r="AUA289" s="1"/>
      <c r="AUB289" s="1"/>
      <c r="AUC289" s="1"/>
      <c r="AUD289" s="1"/>
      <c r="AUE289" s="1"/>
      <c r="AUF289" s="1"/>
      <c r="AUG289" s="1"/>
      <c r="AUH289" s="1"/>
      <c r="AUI289" s="1"/>
      <c r="AUJ289" s="1"/>
      <c r="AUK289" s="1"/>
    </row>
    <row r="290" spans="1:1233" s="519" customFormat="1" ht="14.25">
      <c r="A290" s="53"/>
      <c r="B290" s="98" t="str">
        <f>IF('Client Info'!$F$151="Yes",'Client Info'!$F$61,"N/A")</f>
        <v>N/A</v>
      </c>
      <c r="C290" s="99" t="str">
        <f>IF(B290="ISO 45001",'Client Info'!$B151,"N/A")</f>
        <v>N/A</v>
      </c>
      <c r="D290" s="182"/>
      <c r="E290" s="839">
        <f>'Effective Employees'!F276</f>
        <v>0</v>
      </c>
      <c r="F290" s="831"/>
      <c r="G290" s="840">
        <f>CM$378</f>
        <v>0</v>
      </c>
      <c r="H290" s="840">
        <f ca="1">(1/3)*CM378*T290*V290*X290*Z290</f>
        <v>0</v>
      </c>
      <c r="I290" s="840">
        <f ca="1">(2/3)*CM378*T290*V290*X290*Z290</f>
        <v>0</v>
      </c>
      <c r="J290" s="840" t="e">
        <f ca="1">CM379*T290*V290*X290*Z290/$AA$10</f>
        <v>#N/A</v>
      </c>
      <c r="K290" s="840">
        <f>IF($K$19="",0,CM379*T290*V290*X290*Z290/$AA$10)</f>
        <v>0</v>
      </c>
      <c r="L290" s="840">
        <f>IF($L$19="",0,CM379*T290*V290*X290*Z290/$AA$10)</f>
        <v>0</v>
      </c>
      <c r="M290" s="841" t="e">
        <f ca="1">IF($M$19="",0,CM379*T290*V290*X290*Z290/$AA$10)</f>
        <v>#N/A</v>
      </c>
      <c r="N290" s="841" t="e">
        <f ca="1">CM379*T290*V290*X290*Z290/$AA$10</f>
        <v>#N/A</v>
      </c>
      <c r="O290" s="842">
        <f ca="1">CM380*T290*V290*X290*Z290</f>
        <v>0</v>
      </c>
      <c r="P290" s="53"/>
      <c r="Q290" s="53"/>
      <c r="R290" s="67"/>
      <c r="S290" s="709">
        <f>1</f>
        <v>1</v>
      </c>
      <c r="T290" s="709">
        <f t="shared" si="174"/>
        <v>1</v>
      </c>
      <c r="U290" s="710">
        <f ca="1">'Adjustment Factors'!BC599</f>
        <v>0</v>
      </c>
      <c r="V290" s="711">
        <f t="shared" ca="1" si="175"/>
        <v>1</v>
      </c>
      <c r="W290" s="712">
        <f>-'Client Info'!$C$55/100</f>
        <v>0</v>
      </c>
      <c r="X290" s="712">
        <f t="shared" si="176"/>
        <v>1</v>
      </c>
      <c r="Y290" s="712">
        <f>IF(Overview!$C$15="Yes",1,0)</f>
        <v>0</v>
      </c>
      <c r="Z290" s="712">
        <f>IF(Y290=1,IF('Integrated Reduction'!$C$29="",1,('Integrated Reduction'!$C$29/100+1)),1)</f>
        <v>1</v>
      </c>
      <c r="AA290" s="712">
        <f>IF(Sampling!F298="Yes",1,0)</f>
        <v>0</v>
      </c>
      <c r="AB290" s="712">
        <f>IF(Sampling!L298="Yes",1,0)</f>
        <v>0</v>
      </c>
      <c r="AC290" s="712">
        <f>IF(Sampling!G298="Yes",1,0)</f>
        <v>0</v>
      </c>
      <c r="AD290" s="712">
        <f>IF(Sampling!H298="Yes",1,0)</f>
        <v>0</v>
      </c>
      <c r="AE290" s="712">
        <f>IF(Sampling!I298="Yes",1,0)</f>
        <v>0</v>
      </c>
      <c r="AF290" s="712">
        <f>IF(Sampling!J298="Yes",1,0)</f>
        <v>0</v>
      </c>
      <c r="AG290" s="713">
        <f>IF(Sampling!K298="Yes",1,0)</f>
        <v>0</v>
      </c>
      <c r="AH290" s="792">
        <f t="shared" ca="1" si="186"/>
        <v>0</v>
      </c>
      <c r="AI290" s="792">
        <f t="shared" ca="1" si="185"/>
        <v>0</v>
      </c>
      <c r="AJ290" s="792" t="e">
        <f t="shared" ca="1" si="14"/>
        <v>#N/A</v>
      </c>
      <c r="AK290" s="792">
        <f t="shared" si="189"/>
        <v>0</v>
      </c>
      <c r="AL290" s="792">
        <f t="shared" si="190"/>
        <v>0</v>
      </c>
      <c r="AM290" s="792" t="e">
        <f t="shared" ca="1" si="191"/>
        <v>#N/A</v>
      </c>
      <c r="AN290" s="792" t="e">
        <f t="shared" ca="1" si="192"/>
        <v>#N/A</v>
      </c>
      <c r="AO290" s="792">
        <f t="shared" ca="1" si="187"/>
        <v>0</v>
      </c>
      <c r="AP290" s="792">
        <f t="shared" ca="1" si="188"/>
        <v>0</v>
      </c>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c r="ADD290" s="1"/>
      <c r="ADE290" s="1"/>
      <c r="ADF290" s="1"/>
      <c r="ADG290" s="1"/>
      <c r="ADH290" s="1"/>
      <c r="ADI290" s="1"/>
      <c r="ADJ290" s="1"/>
      <c r="ADK290" s="1"/>
      <c r="ADL290" s="1"/>
      <c r="ADM290" s="1"/>
      <c r="ADN290" s="1"/>
      <c r="ADO290" s="1"/>
      <c r="ADP290" s="1"/>
      <c r="ADQ290" s="1"/>
      <c r="ADR290" s="1"/>
      <c r="ADS290" s="1"/>
      <c r="ADT290" s="1"/>
      <c r="ADU290" s="1"/>
      <c r="ADV290" s="1"/>
      <c r="ADW290" s="1"/>
      <c r="ADX290" s="1"/>
      <c r="ADY290" s="1"/>
      <c r="ADZ290" s="1"/>
      <c r="AEA290" s="1"/>
      <c r="AEB290" s="1"/>
      <c r="AEC290" s="1"/>
      <c r="AED290" s="1"/>
      <c r="AEE290" s="1"/>
      <c r="AEF290" s="1"/>
      <c r="AEG290" s="1"/>
      <c r="AEH290" s="1"/>
      <c r="AEI290" s="1"/>
      <c r="AEJ290" s="1"/>
      <c r="AEK290" s="1"/>
      <c r="AEL290" s="1"/>
      <c r="AEM290" s="1"/>
      <c r="AEN290" s="1"/>
      <c r="AEO290" s="1"/>
      <c r="AEP290" s="1"/>
      <c r="AEQ290" s="1"/>
      <c r="AER290" s="1"/>
      <c r="AES290" s="1"/>
      <c r="AET290" s="1"/>
      <c r="AEU290" s="1"/>
      <c r="AEV290" s="1"/>
      <c r="AEW290" s="1"/>
      <c r="AEX290" s="1"/>
      <c r="AEY290" s="1"/>
      <c r="AEZ290" s="1"/>
      <c r="AFA290" s="1"/>
      <c r="AFB290" s="1"/>
      <c r="AFC290" s="1"/>
      <c r="AFD290" s="1"/>
      <c r="AFE290" s="1"/>
      <c r="AFF290" s="1"/>
      <c r="AFG290" s="1"/>
      <c r="AFH290" s="1"/>
      <c r="AFI290" s="1"/>
      <c r="AFJ290" s="1"/>
      <c r="AFK290" s="1"/>
      <c r="AFL290" s="1"/>
      <c r="AFM290" s="1"/>
      <c r="AFN290" s="1"/>
      <c r="AFO290" s="1"/>
      <c r="AFP290" s="1"/>
      <c r="AFQ290" s="1"/>
      <c r="AFR290" s="1"/>
      <c r="AFS290" s="1"/>
      <c r="AFT290" s="1"/>
      <c r="AFU290" s="1"/>
      <c r="AFV290" s="1"/>
      <c r="AFW290" s="1"/>
      <c r="AFX290" s="1"/>
      <c r="AFY290" s="1"/>
      <c r="AFZ290" s="1"/>
      <c r="AGA290" s="1"/>
      <c r="AGB290" s="1"/>
      <c r="AGC290" s="1"/>
      <c r="AGD290" s="1"/>
      <c r="AGE290" s="1"/>
      <c r="AGF290" s="1"/>
      <c r="AGG290" s="1"/>
      <c r="AGH290" s="1"/>
      <c r="AGI290" s="1"/>
      <c r="AGJ290" s="1"/>
      <c r="AGK290" s="1"/>
      <c r="AGL290" s="1"/>
      <c r="AGM290" s="1"/>
      <c r="AGN290" s="1"/>
      <c r="AGO290" s="1"/>
      <c r="AGP290" s="1"/>
      <c r="AGQ290" s="1"/>
      <c r="AGR290" s="1"/>
      <c r="AGS290" s="1"/>
      <c r="AGT290" s="1"/>
      <c r="AGU290" s="1"/>
      <c r="AGV290" s="1"/>
      <c r="AGW290" s="1"/>
      <c r="AGX290" s="1"/>
      <c r="AGY290" s="1"/>
      <c r="AGZ290" s="1"/>
      <c r="AHA290" s="1"/>
      <c r="AHB290" s="1"/>
      <c r="AHC290" s="1"/>
      <c r="AHD290" s="1"/>
      <c r="AHE290" s="1"/>
      <c r="AHF290" s="1"/>
      <c r="AHG290" s="1"/>
      <c r="AHH290" s="1"/>
      <c r="AHI290" s="1"/>
      <c r="AHJ290" s="1"/>
      <c r="AHK290" s="1"/>
      <c r="AHL290" s="1"/>
      <c r="AHM290" s="1"/>
      <c r="AHN290" s="1"/>
      <c r="AHO290" s="1"/>
      <c r="AHP290" s="1"/>
      <c r="AHQ290" s="1"/>
      <c r="AHR290" s="1"/>
      <c r="AHS290" s="1"/>
      <c r="AHT290" s="1"/>
      <c r="AHU290" s="1"/>
      <c r="AHV290" s="1"/>
      <c r="AHW290" s="1"/>
      <c r="AHX290" s="1"/>
      <c r="AHY290" s="1"/>
      <c r="AHZ290" s="1"/>
      <c r="AIA290" s="1"/>
      <c r="AIB290" s="1"/>
      <c r="AIC290" s="1"/>
      <c r="AID290" s="1"/>
      <c r="AIE290" s="1"/>
      <c r="AIF290" s="1"/>
      <c r="AIG290" s="1"/>
      <c r="AIH290" s="1"/>
      <c r="AII290" s="1"/>
      <c r="AIJ290" s="1"/>
      <c r="AIK290" s="1"/>
      <c r="AIL290" s="1"/>
      <c r="AIM290" s="1"/>
      <c r="AIN290" s="1"/>
      <c r="AIO290" s="1"/>
      <c r="AIP290" s="1"/>
      <c r="AIQ290" s="1"/>
      <c r="AIR290" s="1"/>
      <c r="AIS290" s="1"/>
      <c r="AIT290" s="1"/>
      <c r="AIU290" s="1"/>
      <c r="AIV290" s="1"/>
      <c r="AIW290" s="1"/>
      <c r="AIX290" s="1"/>
      <c r="AIY290" s="1"/>
      <c r="AIZ290" s="1"/>
      <c r="AJA290" s="1"/>
      <c r="AJB290" s="1"/>
      <c r="AJC290" s="1"/>
      <c r="AJD290" s="1"/>
      <c r="AJE290" s="1"/>
      <c r="AJF290" s="1"/>
      <c r="AJG290" s="1"/>
      <c r="AJH290" s="1"/>
      <c r="AJI290" s="1"/>
      <c r="AJJ290" s="1"/>
      <c r="AJK290" s="1"/>
      <c r="AJL290" s="1"/>
      <c r="AJM290" s="1"/>
      <c r="AJN290" s="1"/>
      <c r="AJO290" s="1"/>
      <c r="AJP290" s="1"/>
      <c r="AJQ290" s="1"/>
      <c r="AJR290" s="1"/>
      <c r="AJS290" s="1"/>
      <c r="AJT290" s="1"/>
      <c r="AJU290" s="1"/>
      <c r="AJV290" s="1"/>
      <c r="AJW290" s="1"/>
      <c r="AJX290" s="1"/>
      <c r="AJY290" s="1"/>
      <c r="AJZ290" s="1"/>
      <c r="AKA290" s="1"/>
      <c r="AKB290" s="1"/>
      <c r="AKC290" s="1"/>
      <c r="AKD290" s="1"/>
      <c r="AKE290" s="1"/>
      <c r="AKF290" s="1"/>
      <c r="AKG290" s="1"/>
      <c r="AKH290" s="1"/>
      <c r="AKI290" s="1"/>
      <c r="AKJ290" s="1"/>
      <c r="AKK290" s="1"/>
      <c r="AKL290" s="1"/>
      <c r="AKM290" s="1"/>
      <c r="AKN290" s="1"/>
      <c r="AKO290" s="1"/>
      <c r="AKP290" s="1"/>
      <c r="AKQ290" s="1"/>
      <c r="AKR290" s="1"/>
      <c r="AKS290" s="1"/>
      <c r="AKT290" s="1"/>
      <c r="AKU290" s="1"/>
      <c r="AKV290" s="1"/>
      <c r="AKW290" s="1"/>
      <c r="AKX290" s="1"/>
      <c r="AKY290" s="1"/>
      <c r="AKZ290" s="1"/>
      <c r="ALA290" s="1"/>
      <c r="ALB290" s="1"/>
      <c r="ALC290" s="1"/>
      <c r="ALD290" s="1"/>
      <c r="ALE290" s="1"/>
      <c r="ALF290" s="1"/>
      <c r="ALG290" s="1"/>
      <c r="ALH290" s="1"/>
      <c r="ALI290" s="1"/>
      <c r="ALJ290" s="1"/>
      <c r="ALK290" s="1"/>
      <c r="ALL290" s="1"/>
      <c r="ALM290" s="1"/>
      <c r="ALN290" s="1"/>
      <c r="ALO290" s="1"/>
      <c r="ALP290" s="1"/>
      <c r="ALQ290" s="1"/>
      <c r="ALR290" s="1"/>
      <c r="ALS290" s="1"/>
      <c r="ALT290" s="1"/>
      <c r="ALU290" s="1"/>
      <c r="ALV290" s="1"/>
      <c r="ALW290" s="1"/>
      <c r="ALX290" s="1"/>
      <c r="ALY290" s="1"/>
      <c r="ALZ290" s="1"/>
      <c r="AMA290" s="1"/>
      <c r="AMB290" s="1"/>
      <c r="AMC290" s="1"/>
      <c r="AMD290" s="1"/>
      <c r="AME290" s="1"/>
      <c r="AMF290" s="1"/>
      <c r="AMG290" s="1"/>
      <c r="AMH290" s="1"/>
      <c r="AMI290" s="1"/>
      <c r="AMJ290" s="1"/>
      <c r="AMK290" s="1"/>
      <c r="AML290" s="1"/>
      <c r="AMM290" s="1"/>
      <c r="AMN290" s="1"/>
      <c r="AMO290" s="1"/>
      <c r="AMP290" s="1"/>
      <c r="AMQ290" s="1"/>
      <c r="AMR290" s="1"/>
      <c r="AMS290" s="1"/>
      <c r="AMT290" s="1"/>
      <c r="AMU290" s="1"/>
      <c r="AMV290" s="1"/>
      <c r="AMW290" s="1"/>
      <c r="AMX290" s="1"/>
      <c r="AMY290" s="1"/>
      <c r="AMZ290" s="1"/>
      <c r="ANA290" s="1"/>
      <c r="ANB290" s="1"/>
      <c r="ANC290" s="1"/>
      <c r="AND290" s="1"/>
      <c r="ANE290" s="1"/>
      <c r="ANF290" s="1"/>
      <c r="ANG290" s="1"/>
      <c r="ANH290" s="1"/>
      <c r="ANI290" s="1"/>
      <c r="ANJ290" s="1"/>
      <c r="ANK290" s="1"/>
      <c r="ANL290" s="1"/>
      <c r="ANM290" s="1"/>
      <c r="ANN290" s="1"/>
      <c r="ANO290" s="1"/>
      <c r="ANP290" s="1"/>
      <c r="ANQ290" s="1"/>
      <c r="ANR290" s="1"/>
      <c r="ANS290" s="1"/>
      <c r="ANT290" s="1"/>
      <c r="ANU290" s="1"/>
      <c r="ANV290" s="1"/>
      <c r="ANW290" s="1"/>
      <c r="ANX290" s="1"/>
      <c r="ANY290" s="1"/>
      <c r="ANZ290" s="1"/>
      <c r="AOA290" s="1"/>
      <c r="AOB290" s="1"/>
      <c r="AOC290" s="1"/>
      <c r="AOD290" s="1"/>
      <c r="AOE290" s="1"/>
      <c r="AOF290" s="1"/>
      <c r="AOG290" s="1"/>
      <c r="AOH290" s="1"/>
      <c r="AOI290" s="1"/>
      <c r="AOJ290" s="1"/>
      <c r="AOK290" s="1"/>
      <c r="AOL290" s="1"/>
      <c r="AOM290" s="1"/>
      <c r="AON290" s="1"/>
      <c r="AOO290" s="1"/>
      <c r="AOP290" s="1"/>
      <c r="AOQ290" s="1"/>
      <c r="AOR290" s="1"/>
      <c r="AOS290" s="1"/>
      <c r="AOT290" s="1"/>
      <c r="AOU290" s="1"/>
      <c r="AOV290" s="1"/>
      <c r="AOW290" s="1"/>
      <c r="AOX290" s="1"/>
      <c r="AOY290" s="1"/>
      <c r="AOZ290" s="1"/>
      <c r="APA290" s="1"/>
      <c r="APB290" s="1"/>
      <c r="APC290" s="1"/>
      <c r="APD290" s="1"/>
      <c r="APE290" s="1"/>
      <c r="APF290" s="1"/>
      <c r="APG290" s="1"/>
      <c r="APH290" s="1"/>
      <c r="API290" s="1"/>
      <c r="APJ290" s="1"/>
      <c r="APK290" s="1"/>
      <c r="APL290" s="1"/>
      <c r="APM290" s="1"/>
      <c r="APN290" s="1"/>
      <c r="APO290" s="1"/>
      <c r="APP290" s="1"/>
      <c r="APQ290" s="1"/>
      <c r="APR290" s="1"/>
      <c r="APS290" s="1"/>
      <c r="APT290" s="1"/>
      <c r="APU290" s="1"/>
      <c r="APV290" s="1"/>
      <c r="APW290" s="1"/>
      <c r="APX290" s="1"/>
      <c r="APY290" s="1"/>
      <c r="APZ290" s="1"/>
      <c r="AQA290" s="1"/>
      <c r="AQB290" s="1"/>
      <c r="AQC290" s="1"/>
      <c r="AQD290" s="1"/>
      <c r="AQE290" s="1"/>
      <c r="AQF290" s="1"/>
      <c r="AQG290" s="1"/>
      <c r="AQH290" s="1"/>
      <c r="AQI290" s="1"/>
      <c r="AQJ290" s="1"/>
      <c r="AQK290" s="1"/>
      <c r="AQL290" s="1"/>
      <c r="AQM290" s="1"/>
      <c r="AQN290" s="1"/>
      <c r="AQO290" s="1"/>
      <c r="AQP290" s="1"/>
      <c r="AQQ290" s="1"/>
      <c r="AQR290" s="1"/>
      <c r="AQS290" s="1"/>
      <c r="AQT290" s="1"/>
      <c r="AQU290" s="1"/>
      <c r="AQV290" s="1"/>
      <c r="AQW290" s="1"/>
      <c r="AQX290" s="1"/>
      <c r="AQY290" s="1"/>
      <c r="AQZ290" s="1"/>
      <c r="ARA290" s="1"/>
      <c r="ARB290" s="1"/>
      <c r="ARC290" s="1"/>
      <c r="ARD290" s="1"/>
      <c r="ARE290" s="1"/>
      <c r="ARF290" s="1"/>
      <c r="ARG290" s="1"/>
      <c r="ARH290" s="1"/>
      <c r="ARI290" s="1"/>
      <c r="ARJ290" s="1"/>
      <c r="ARK290" s="1"/>
      <c r="ARL290" s="1"/>
      <c r="ARM290" s="1"/>
      <c r="ARN290" s="1"/>
      <c r="ARO290" s="1"/>
      <c r="ARP290" s="1"/>
      <c r="ARQ290" s="1"/>
      <c r="ARR290" s="1"/>
      <c r="ARS290" s="1"/>
      <c r="ART290" s="1"/>
      <c r="ARU290" s="1"/>
      <c r="ARV290" s="1"/>
      <c r="ARW290" s="1"/>
      <c r="ARX290" s="1"/>
      <c r="ARY290" s="1"/>
      <c r="ARZ290" s="1"/>
      <c r="ASA290" s="1"/>
      <c r="ASB290" s="1"/>
      <c r="ASC290" s="1"/>
      <c r="ASD290" s="1"/>
      <c r="ASE290" s="1"/>
      <c r="ASF290" s="1"/>
      <c r="ASG290" s="1"/>
      <c r="ASH290" s="1"/>
      <c r="ASI290" s="1"/>
      <c r="ASJ290" s="1"/>
      <c r="ASK290" s="1"/>
      <c r="ASL290" s="1"/>
      <c r="ASM290" s="1"/>
      <c r="ASN290" s="1"/>
      <c r="ASO290" s="1"/>
      <c r="ASP290" s="1"/>
      <c r="ASQ290" s="1"/>
      <c r="ASR290" s="1"/>
      <c r="ASS290" s="1"/>
      <c r="AST290" s="1"/>
      <c r="ASU290" s="1"/>
      <c r="ASV290" s="1"/>
      <c r="ASW290" s="1"/>
      <c r="ASX290" s="1"/>
      <c r="ASY290" s="1"/>
      <c r="ASZ290" s="1"/>
      <c r="ATA290" s="1"/>
      <c r="ATB290" s="1"/>
      <c r="ATC290" s="1"/>
      <c r="ATD290" s="1"/>
      <c r="ATE290" s="1"/>
      <c r="ATF290" s="1"/>
      <c r="ATG290" s="1"/>
      <c r="ATH290" s="1"/>
      <c r="ATI290" s="1"/>
      <c r="ATJ290" s="1"/>
      <c r="ATK290" s="1"/>
      <c r="ATL290" s="1"/>
      <c r="ATM290" s="1"/>
      <c r="ATN290" s="1"/>
      <c r="ATO290" s="1"/>
      <c r="ATP290" s="1"/>
      <c r="ATQ290" s="1"/>
      <c r="ATR290" s="1"/>
      <c r="ATS290" s="1"/>
      <c r="ATT290" s="1"/>
      <c r="ATU290" s="1"/>
      <c r="ATV290" s="1"/>
      <c r="ATW290" s="1"/>
      <c r="ATX290" s="1"/>
      <c r="ATY290" s="1"/>
      <c r="ATZ290" s="1"/>
      <c r="AUA290" s="1"/>
      <c r="AUB290" s="1"/>
      <c r="AUC290" s="1"/>
      <c r="AUD290" s="1"/>
      <c r="AUE290" s="1"/>
      <c r="AUF290" s="1"/>
      <c r="AUG290" s="1"/>
      <c r="AUH290" s="1"/>
      <c r="AUI290" s="1"/>
      <c r="AUJ290" s="1"/>
      <c r="AUK290" s="1"/>
    </row>
    <row r="291" spans="1:1233" s="519" customFormat="1" ht="14.25">
      <c r="A291" s="53"/>
      <c r="B291" s="95" t="str">
        <f>IF('Client Info'!$D$152="Yes",'Client Info'!$D$61,"N/A")</f>
        <v>N/A</v>
      </c>
      <c r="C291" s="96" t="str">
        <f>IF(B291="ISO 9001",'Client Info'!$B152,"N/A")</f>
        <v>N/A</v>
      </c>
      <c r="D291" s="180"/>
      <c r="E291" s="843">
        <f>'Effective Employees'!F277</f>
        <v>0</v>
      </c>
      <c r="F291" s="831"/>
      <c r="G291" s="832">
        <f>CN$345</f>
        <v>0</v>
      </c>
      <c r="H291" s="832">
        <f ca="1">(1/3)*CN345*T291*V291*X291*Z291</f>
        <v>0</v>
      </c>
      <c r="I291" s="832">
        <f ca="1">(2/3)*CN345*T291*V291*X291*Z291</f>
        <v>0</v>
      </c>
      <c r="J291" s="832" t="e">
        <f ca="1">CN346*T291*V291*X291*Z291/$AA$10</f>
        <v>#N/A</v>
      </c>
      <c r="K291" s="832">
        <f>IF($K$19="",0,CN346*T291*V291*X291*Z291/$AA$10)</f>
        <v>0</v>
      </c>
      <c r="L291" s="832">
        <f>IF($L$19="",0,CN346*T291*V291*X291*Z291/$AA$10)</f>
        <v>0</v>
      </c>
      <c r="M291" s="833" t="e">
        <f ca="1">IF($M$19="",0,CN346*T291*V291*X291*Z291/$AA$10)</f>
        <v>#N/A</v>
      </c>
      <c r="N291" s="844" t="e">
        <f ca="1">CN346*T291*V291*X291*Z291/$AA$10</f>
        <v>#N/A</v>
      </c>
      <c r="O291" s="436">
        <f ca="1">CN347*T291*V291*X291*Z291</f>
        <v>0</v>
      </c>
      <c r="P291" s="53"/>
      <c r="Q291" s="53"/>
      <c r="R291" s="67"/>
      <c r="S291" s="702">
        <f>1</f>
        <v>1</v>
      </c>
      <c r="T291" s="702">
        <f t="shared" si="174"/>
        <v>1</v>
      </c>
      <c r="U291" s="703">
        <f ca="1">'Adjustment Factors'!AA600</f>
        <v>0</v>
      </c>
      <c r="V291" s="704">
        <f t="shared" ca="1" si="175"/>
        <v>1</v>
      </c>
      <c r="W291" s="705">
        <f>-'Client Info'!$C$55/100</f>
        <v>0</v>
      </c>
      <c r="X291" s="705">
        <f t="shared" si="176"/>
        <v>1</v>
      </c>
      <c r="Y291" s="705">
        <f>IF(Overview!$C$13="Yes",1,0)</f>
        <v>0</v>
      </c>
      <c r="Z291" s="705">
        <f>IF(Y291=1,IF('Integrated Reduction'!$C$29="",1,('Integrated Reduction'!$C$29/100+1)),1)</f>
        <v>1</v>
      </c>
      <c r="AA291" s="705">
        <f>IF(Sampling!F299="Yes",1,0)</f>
        <v>0</v>
      </c>
      <c r="AB291" s="705">
        <f>IF(Sampling!L299="Yes",1,0)</f>
        <v>0</v>
      </c>
      <c r="AC291" s="705">
        <f>IF(Sampling!G299="Yes",1,0)</f>
        <v>0</v>
      </c>
      <c r="AD291" s="705">
        <f>IF(Sampling!H299="Yes",1,0)</f>
        <v>0</v>
      </c>
      <c r="AE291" s="705">
        <f>IF(Sampling!I299="Yes",1,0)</f>
        <v>0</v>
      </c>
      <c r="AF291" s="705">
        <f>IF(Sampling!J299="Yes",1,0)</f>
        <v>0</v>
      </c>
      <c r="AG291" s="706">
        <f>IF(Sampling!K299="Yes",1,0)</f>
        <v>0</v>
      </c>
      <c r="AH291" s="790">
        <f t="shared" ca="1" si="186"/>
        <v>0</v>
      </c>
      <c r="AI291" s="790">
        <f t="shared" ca="1" si="185"/>
        <v>0</v>
      </c>
      <c r="AJ291" s="790" t="e">
        <f t="shared" ref="AJ291:AJ338" ca="1" si="193">J291*AC291</f>
        <v>#N/A</v>
      </c>
      <c r="AK291" s="790">
        <f t="shared" ref="AK291:AK293" si="194">K291*AD291</f>
        <v>0</v>
      </c>
      <c r="AL291" s="790">
        <f t="shared" ref="AL291:AL293" si="195">L291*AE291</f>
        <v>0</v>
      </c>
      <c r="AM291" s="790" t="e">
        <f t="shared" ref="AM291:AM293" ca="1" si="196">M291*AF291</f>
        <v>#N/A</v>
      </c>
      <c r="AN291" s="790" t="e">
        <f t="shared" ref="AN291:AN293" ca="1" si="197">N291*AG291</f>
        <v>#N/A</v>
      </c>
      <c r="AO291" s="790">
        <f t="shared" ca="1" si="187"/>
        <v>0</v>
      </c>
      <c r="AP291" s="790">
        <f t="shared" ca="1" si="188"/>
        <v>0</v>
      </c>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c r="ADD291" s="1"/>
      <c r="ADE291" s="1"/>
      <c r="ADF291" s="1"/>
      <c r="ADG291" s="1"/>
      <c r="ADH291" s="1"/>
      <c r="ADI291" s="1"/>
      <c r="ADJ291" s="1"/>
      <c r="ADK291" s="1"/>
      <c r="ADL291" s="1"/>
      <c r="ADM291" s="1"/>
      <c r="ADN291" s="1"/>
      <c r="ADO291" s="1"/>
      <c r="ADP291" s="1"/>
      <c r="ADQ291" s="1"/>
      <c r="ADR291" s="1"/>
      <c r="ADS291" s="1"/>
      <c r="ADT291" s="1"/>
      <c r="ADU291" s="1"/>
      <c r="ADV291" s="1"/>
      <c r="ADW291" s="1"/>
      <c r="ADX291" s="1"/>
      <c r="ADY291" s="1"/>
      <c r="ADZ291" s="1"/>
      <c r="AEA291" s="1"/>
      <c r="AEB291" s="1"/>
      <c r="AEC291" s="1"/>
      <c r="AED291" s="1"/>
      <c r="AEE291" s="1"/>
      <c r="AEF291" s="1"/>
      <c r="AEG291" s="1"/>
      <c r="AEH291" s="1"/>
      <c r="AEI291" s="1"/>
      <c r="AEJ291" s="1"/>
      <c r="AEK291" s="1"/>
      <c r="AEL291" s="1"/>
      <c r="AEM291" s="1"/>
      <c r="AEN291" s="1"/>
      <c r="AEO291" s="1"/>
      <c r="AEP291" s="1"/>
      <c r="AEQ291" s="1"/>
      <c r="AER291" s="1"/>
      <c r="AES291" s="1"/>
      <c r="AET291" s="1"/>
      <c r="AEU291" s="1"/>
      <c r="AEV291" s="1"/>
      <c r="AEW291" s="1"/>
      <c r="AEX291" s="1"/>
      <c r="AEY291" s="1"/>
      <c r="AEZ291" s="1"/>
      <c r="AFA291" s="1"/>
      <c r="AFB291" s="1"/>
      <c r="AFC291" s="1"/>
      <c r="AFD291" s="1"/>
      <c r="AFE291" s="1"/>
      <c r="AFF291" s="1"/>
      <c r="AFG291" s="1"/>
      <c r="AFH291" s="1"/>
      <c r="AFI291" s="1"/>
      <c r="AFJ291" s="1"/>
      <c r="AFK291" s="1"/>
      <c r="AFL291" s="1"/>
      <c r="AFM291" s="1"/>
      <c r="AFN291" s="1"/>
      <c r="AFO291" s="1"/>
      <c r="AFP291" s="1"/>
      <c r="AFQ291" s="1"/>
      <c r="AFR291" s="1"/>
      <c r="AFS291" s="1"/>
      <c r="AFT291" s="1"/>
      <c r="AFU291" s="1"/>
      <c r="AFV291" s="1"/>
      <c r="AFW291" s="1"/>
      <c r="AFX291" s="1"/>
      <c r="AFY291" s="1"/>
      <c r="AFZ291" s="1"/>
      <c r="AGA291" s="1"/>
      <c r="AGB291" s="1"/>
      <c r="AGC291" s="1"/>
      <c r="AGD291" s="1"/>
      <c r="AGE291" s="1"/>
      <c r="AGF291" s="1"/>
      <c r="AGG291" s="1"/>
      <c r="AGH291" s="1"/>
      <c r="AGI291" s="1"/>
      <c r="AGJ291" s="1"/>
      <c r="AGK291" s="1"/>
      <c r="AGL291" s="1"/>
      <c r="AGM291" s="1"/>
      <c r="AGN291" s="1"/>
      <c r="AGO291" s="1"/>
      <c r="AGP291" s="1"/>
      <c r="AGQ291" s="1"/>
      <c r="AGR291" s="1"/>
      <c r="AGS291" s="1"/>
      <c r="AGT291" s="1"/>
      <c r="AGU291" s="1"/>
      <c r="AGV291" s="1"/>
      <c r="AGW291" s="1"/>
      <c r="AGX291" s="1"/>
      <c r="AGY291" s="1"/>
      <c r="AGZ291" s="1"/>
      <c r="AHA291" s="1"/>
      <c r="AHB291" s="1"/>
      <c r="AHC291" s="1"/>
      <c r="AHD291" s="1"/>
      <c r="AHE291" s="1"/>
      <c r="AHF291" s="1"/>
      <c r="AHG291" s="1"/>
      <c r="AHH291" s="1"/>
      <c r="AHI291" s="1"/>
      <c r="AHJ291" s="1"/>
      <c r="AHK291" s="1"/>
      <c r="AHL291" s="1"/>
      <c r="AHM291" s="1"/>
      <c r="AHN291" s="1"/>
      <c r="AHO291" s="1"/>
      <c r="AHP291" s="1"/>
      <c r="AHQ291" s="1"/>
      <c r="AHR291" s="1"/>
      <c r="AHS291" s="1"/>
      <c r="AHT291" s="1"/>
      <c r="AHU291" s="1"/>
      <c r="AHV291" s="1"/>
      <c r="AHW291" s="1"/>
      <c r="AHX291" s="1"/>
      <c r="AHY291" s="1"/>
      <c r="AHZ291" s="1"/>
      <c r="AIA291" s="1"/>
      <c r="AIB291" s="1"/>
      <c r="AIC291" s="1"/>
      <c r="AID291" s="1"/>
      <c r="AIE291" s="1"/>
      <c r="AIF291" s="1"/>
      <c r="AIG291" s="1"/>
      <c r="AIH291" s="1"/>
      <c r="AII291" s="1"/>
      <c r="AIJ291" s="1"/>
      <c r="AIK291" s="1"/>
      <c r="AIL291" s="1"/>
      <c r="AIM291" s="1"/>
      <c r="AIN291" s="1"/>
      <c r="AIO291" s="1"/>
      <c r="AIP291" s="1"/>
      <c r="AIQ291" s="1"/>
      <c r="AIR291" s="1"/>
      <c r="AIS291" s="1"/>
      <c r="AIT291" s="1"/>
      <c r="AIU291" s="1"/>
      <c r="AIV291" s="1"/>
      <c r="AIW291" s="1"/>
      <c r="AIX291" s="1"/>
      <c r="AIY291" s="1"/>
      <c r="AIZ291" s="1"/>
      <c r="AJA291" s="1"/>
      <c r="AJB291" s="1"/>
      <c r="AJC291" s="1"/>
      <c r="AJD291" s="1"/>
      <c r="AJE291" s="1"/>
      <c r="AJF291" s="1"/>
      <c r="AJG291" s="1"/>
      <c r="AJH291" s="1"/>
      <c r="AJI291" s="1"/>
      <c r="AJJ291" s="1"/>
      <c r="AJK291" s="1"/>
      <c r="AJL291" s="1"/>
      <c r="AJM291" s="1"/>
      <c r="AJN291" s="1"/>
      <c r="AJO291" s="1"/>
      <c r="AJP291" s="1"/>
      <c r="AJQ291" s="1"/>
      <c r="AJR291" s="1"/>
      <c r="AJS291" s="1"/>
      <c r="AJT291" s="1"/>
      <c r="AJU291" s="1"/>
      <c r="AJV291" s="1"/>
      <c r="AJW291" s="1"/>
      <c r="AJX291" s="1"/>
      <c r="AJY291" s="1"/>
      <c r="AJZ291" s="1"/>
      <c r="AKA291" s="1"/>
      <c r="AKB291" s="1"/>
      <c r="AKC291" s="1"/>
      <c r="AKD291" s="1"/>
      <c r="AKE291" s="1"/>
      <c r="AKF291" s="1"/>
      <c r="AKG291" s="1"/>
      <c r="AKH291" s="1"/>
      <c r="AKI291" s="1"/>
      <c r="AKJ291" s="1"/>
      <c r="AKK291" s="1"/>
      <c r="AKL291" s="1"/>
      <c r="AKM291" s="1"/>
      <c r="AKN291" s="1"/>
      <c r="AKO291" s="1"/>
      <c r="AKP291" s="1"/>
      <c r="AKQ291" s="1"/>
      <c r="AKR291" s="1"/>
      <c r="AKS291" s="1"/>
      <c r="AKT291" s="1"/>
      <c r="AKU291" s="1"/>
      <c r="AKV291" s="1"/>
      <c r="AKW291" s="1"/>
      <c r="AKX291" s="1"/>
      <c r="AKY291" s="1"/>
      <c r="AKZ291" s="1"/>
      <c r="ALA291" s="1"/>
      <c r="ALB291" s="1"/>
      <c r="ALC291" s="1"/>
      <c r="ALD291" s="1"/>
      <c r="ALE291" s="1"/>
      <c r="ALF291" s="1"/>
      <c r="ALG291" s="1"/>
      <c r="ALH291" s="1"/>
      <c r="ALI291" s="1"/>
      <c r="ALJ291" s="1"/>
      <c r="ALK291" s="1"/>
      <c r="ALL291" s="1"/>
      <c r="ALM291" s="1"/>
      <c r="ALN291" s="1"/>
      <c r="ALO291" s="1"/>
      <c r="ALP291" s="1"/>
      <c r="ALQ291" s="1"/>
      <c r="ALR291" s="1"/>
      <c r="ALS291" s="1"/>
      <c r="ALT291" s="1"/>
      <c r="ALU291" s="1"/>
      <c r="ALV291" s="1"/>
      <c r="ALW291" s="1"/>
      <c r="ALX291" s="1"/>
      <c r="ALY291" s="1"/>
      <c r="ALZ291" s="1"/>
      <c r="AMA291" s="1"/>
      <c r="AMB291" s="1"/>
      <c r="AMC291" s="1"/>
      <c r="AMD291" s="1"/>
      <c r="AME291" s="1"/>
      <c r="AMF291" s="1"/>
      <c r="AMG291" s="1"/>
      <c r="AMH291" s="1"/>
      <c r="AMI291" s="1"/>
      <c r="AMJ291" s="1"/>
      <c r="AMK291" s="1"/>
      <c r="AML291" s="1"/>
      <c r="AMM291" s="1"/>
      <c r="AMN291" s="1"/>
      <c r="AMO291" s="1"/>
      <c r="AMP291" s="1"/>
      <c r="AMQ291" s="1"/>
      <c r="AMR291" s="1"/>
      <c r="AMS291" s="1"/>
      <c r="AMT291" s="1"/>
      <c r="AMU291" s="1"/>
      <c r="AMV291" s="1"/>
      <c r="AMW291" s="1"/>
      <c r="AMX291" s="1"/>
      <c r="AMY291" s="1"/>
      <c r="AMZ291" s="1"/>
      <c r="ANA291" s="1"/>
      <c r="ANB291" s="1"/>
      <c r="ANC291" s="1"/>
      <c r="AND291" s="1"/>
      <c r="ANE291" s="1"/>
      <c r="ANF291" s="1"/>
      <c r="ANG291" s="1"/>
      <c r="ANH291" s="1"/>
      <c r="ANI291" s="1"/>
      <c r="ANJ291" s="1"/>
      <c r="ANK291" s="1"/>
      <c r="ANL291" s="1"/>
      <c r="ANM291" s="1"/>
      <c r="ANN291" s="1"/>
      <c r="ANO291" s="1"/>
      <c r="ANP291" s="1"/>
      <c r="ANQ291" s="1"/>
      <c r="ANR291" s="1"/>
      <c r="ANS291" s="1"/>
      <c r="ANT291" s="1"/>
      <c r="ANU291" s="1"/>
      <c r="ANV291" s="1"/>
      <c r="ANW291" s="1"/>
      <c r="ANX291" s="1"/>
      <c r="ANY291" s="1"/>
      <c r="ANZ291" s="1"/>
      <c r="AOA291" s="1"/>
      <c r="AOB291" s="1"/>
      <c r="AOC291" s="1"/>
      <c r="AOD291" s="1"/>
      <c r="AOE291" s="1"/>
      <c r="AOF291" s="1"/>
      <c r="AOG291" s="1"/>
      <c r="AOH291" s="1"/>
      <c r="AOI291" s="1"/>
      <c r="AOJ291" s="1"/>
      <c r="AOK291" s="1"/>
      <c r="AOL291" s="1"/>
      <c r="AOM291" s="1"/>
      <c r="AON291" s="1"/>
      <c r="AOO291" s="1"/>
      <c r="AOP291" s="1"/>
      <c r="AOQ291" s="1"/>
      <c r="AOR291" s="1"/>
      <c r="AOS291" s="1"/>
      <c r="AOT291" s="1"/>
      <c r="AOU291" s="1"/>
      <c r="AOV291" s="1"/>
      <c r="AOW291" s="1"/>
      <c r="AOX291" s="1"/>
      <c r="AOY291" s="1"/>
      <c r="AOZ291" s="1"/>
      <c r="APA291" s="1"/>
      <c r="APB291" s="1"/>
      <c r="APC291" s="1"/>
      <c r="APD291" s="1"/>
      <c r="APE291" s="1"/>
      <c r="APF291" s="1"/>
      <c r="APG291" s="1"/>
      <c r="APH291" s="1"/>
      <c r="API291" s="1"/>
      <c r="APJ291" s="1"/>
      <c r="APK291" s="1"/>
      <c r="APL291" s="1"/>
      <c r="APM291" s="1"/>
      <c r="APN291" s="1"/>
      <c r="APO291" s="1"/>
      <c r="APP291" s="1"/>
      <c r="APQ291" s="1"/>
      <c r="APR291" s="1"/>
      <c r="APS291" s="1"/>
      <c r="APT291" s="1"/>
      <c r="APU291" s="1"/>
      <c r="APV291" s="1"/>
      <c r="APW291" s="1"/>
      <c r="APX291" s="1"/>
      <c r="APY291" s="1"/>
      <c r="APZ291" s="1"/>
      <c r="AQA291" s="1"/>
      <c r="AQB291" s="1"/>
      <c r="AQC291" s="1"/>
      <c r="AQD291" s="1"/>
      <c r="AQE291" s="1"/>
      <c r="AQF291" s="1"/>
      <c r="AQG291" s="1"/>
      <c r="AQH291" s="1"/>
      <c r="AQI291" s="1"/>
      <c r="AQJ291" s="1"/>
      <c r="AQK291" s="1"/>
      <c r="AQL291" s="1"/>
      <c r="AQM291" s="1"/>
      <c r="AQN291" s="1"/>
      <c r="AQO291" s="1"/>
      <c r="AQP291" s="1"/>
      <c r="AQQ291" s="1"/>
      <c r="AQR291" s="1"/>
      <c r="AQS291" s="1"/>
      <c r="AQT291" s="1"/>
      <c r="AQU291" s="1"/>
      <c r="AQV291" s="1"/>
      <c r="AQW291" s="1"/>
      <c r="AQX291" s="1"/>
      <c r="AQY291" s="1"/>
      <c r="AQZ291" s="1"/>
      <c r="ARA291" s="1"/>
      <c r="ARB291" s="1"/>
      <c r="ARC291" s="1"/>
      <c r="ARD291" s="1"/>
      <c r="ARE291" s="1"/>
      <c r="ARF291" s="1"/>
      <c r="ARG291" s="1"/>
      <c r="ARH291" s="1"/>
      <c r="ARI291" s="1"/>
      <c r="ARJ291" s="1"/>
      <c r="ARK291" s="1"/>
      <c r="ARL291" s="1"/>
      <c r="ARM291" s="1"/>
      <c r="ARN291" s="1"/>
      <c r="ARO291" s="1"/>
      <c r="ARP291" s="1"/>
      <c r="ARQ291" s="1"/>
      <c r="ARR291" s="1"/>
      <c r="ARS291" s="1"/>
      <c r="ART291" s="1"/>
      <c r="ARU291" s="1"/>
      <c r="ARV291" s="1"/>
      <c r="ARW291" s="1"/>
      <c r="ARX291" s="1"/>
      <c r="ARY291" s="1"/>
      <c r="ARZ291" s="1"/>
      <c r="ASA291" s="1"/>
      <c r="ASB291" s="1"/>
      <c r="ASC291" s="1"/>
      <c r="ASD291" s="1"/>
      <c r="ASE291" s="1"/>
      <c r="ASF291" s="1"/>
      <c r="ASG291" s="1"/>
      <c r="ASH291" s="1"/>
      <c r="ASI291" s="1"/>
      <c r="ASJ291" s="1"/>
      <c r="ASK291" s="1"/>
      <c r="ASL291" s="1"/>
      <c r="ASM291" s="1"/>
      <c r="ASN291" s="1"/>
      <c r="ASO291" s="1"/>
      <c r="ASP291" s="1"/>
      <c r="ASQ291" s="1"/>
      <c r="ASR291" s="1"/>
      <c r="ASS291" s="1"/>
      <c r="AST291" s="1"/>
      <c r="ASU291" s="1"/>
      <c r="ASV291" s="1"/>
      <c r="ASW291" s="1"/>
      <c r="ASX291" s="1"/>
      <c r="ASY291" s="1"/>
      <c r="ASZ291" s="1"/>
      <c r="ATA291" s="1"/>
      <c r="ATB291" s="1"/>
      <c r="ATC291" s="1"/>
      <c r="ATD291" s="1"/>
      <c r="ATE291" s="1"/>
      <c r="ATF291" s="1"/>
      <c r="ATG291" s="1"/>
      <c r="ATH291" s="1"/>
      <c r="ATI291" s="1"/>
      <c r="ATJ291" s="1"/>
      <c r="ATK291" s="1"/>
      <c r="ATL291" s="1"/>
      <c r="ATM291" s="1"/>
      <c r="ATN291" s="1"/>
      <c r="ATO291" s="1"/>
      <c r="ATP291" s="1"/>
      <c r="ATQ291" s="1"/>
      <c r="ATR291" s="1"/>
      <c r="ATS291" s="1"/>
      <c r="ATT291" s="1"/>
      <c r="ATU291" s="1"/>
      <c r="ATV291" s="1"/>
      <c r="ATW291" s="1"/>
      <c r="ATX291" s="1"/>
      <c r="ATY291" s="1"/>
      <c r="ATZ291" s="1"/>
      <c r="AUA291" s="1"/>
      <c r="AUB291" s="1"/>
      <c r="AUC291" s="1"/>
      <c r="AUD291" s="1"/>
      <c r="AUE291" s="1"/>
      <c r="AUF291" s="1"/>
      <c r="AUG291" s="1"/>
      <c r="AUH291" s="1"/>
      <c r="AUI291" s="1"/>
      <c r="AUJ291" s="1"/>
      <c r="AUK291" s="1"/>
    </row>
    <row r="292" spans="1:1233" s="519" customFormat="1" ht="14.25">
      <c r="A292" s="53"/>
      <c r="B292" s="97" t="str">
        <f>IF('Client Info'!$E$152="Yes",'Client Info'!$E$61,"N/A")</f>
        <v>N/A</v>
      </c>
      <c r="C292" s="62" t="str">
        <f>IF(B292="ISO 14001",'Client Info'!$B152,"N/A")</f>
        <v>N/A</v>
      </c>
      <c r="D292" s="181"/>
      <c r="E292" s="834">
        <f>'Effective Employees'!F278</f>
        <v>0</v>
      </c>
      <c r="F292" s="831"/>
      <c r="G292" s="835">
        <f>CN$363</f>
        <v>0</v>
      </c>
      <c r="H292" s="835">
        <f ca="1">(1/3)*CN363*T292*V292*X292*Z292</f>
        <v>0</v>
      </c>
      <c r="I292" s="835">
        <f ca="1">(2/3)*CN363*T292*V292*X292*Z292</f>
        <v>0</v>
      </c>
      <c r="J292" s="835" t="e">
        <f ca="1">CN364*T292*V292*X292*Z292/$AA$10</f>
        <v>#N/A</v>
      </c>
      <c r="K292" s="835">
        <f>IF($K$19="",0,CN364*T292*V292*X292*Z292/$AA$10)</f>
        <v>0</v>
      </c>
      <c r="L292" s="835">
        <f>IF($L$19="",0,CN364*T292*V292*X292*Z292/$AA$10)</f>
        <v>0</v>
      </c>
      <c r="M292" s="836" t="e">
        <f ca="1">IF($M$19="",0,CN364*T292*V292*X292*Z292/$AA$10)</f>
        <v>#N/A</v>
      </c>
      <c r="N292" s="837" t="e">
        <f ca="1">CN364*T292*V292*X292*Z292/$AA$10</f>
        <v>#N/A</v>
      </c>
      <c r="O292" s="838">
        <f ca="1">CN365*T292*V292*X292*Z292</f>
        <v>0</v>
      </c>
      <c r="P292" s="53"/>
      <c r="Q292" s="53"/>
      <c r="R292" s="67"/>
      <c r="S292" s="386">
        <f>1</f>
        <v>1</v>
      </c>
      <c r="T292" s="386">
        <f t="shared" si="174"/>
        <v>1</v>
      </c>
      <c r="U292" s="707">
        <f ca="1">'Adjustment Factors'!AP600</f>
        <v>0</v>
      </c>
      <c r="V292" s="208">
        <f t="shared" ca="1" si="175"/>
        <v>1</v>
      </c>
      <c r="W292" s="67">
        <f>-'Client Info'!$C$55/100</f>
        <v>0</v>
      </c>
      <c r="X292" s="67">
        <f t="shared" si="176"/>
        <v>1</v>
      </c>
      <c r="Y292" s="67">
        <f>IF(Overview!$C$14="Yes",1,0)</f>
        <v>0</v>
      </c>
      <c r="Z292" s="67">
        <f>IF(Y292=1,IF('Integrated Reduction'!$C$29="",1,('Integrated Reduction'!$C$29/100+1)),1)</f>
        <v>1</v>
      </c>
      <c r="AA292" s="67">
        <f>IF(Sampling!F300="Yes",1,0)</f>
        <v>0</v>
      </c>
      <c r="AB292" s="67">
        <f>IF(Sampling!L300="Yes",1,0)</f>
        <v>0</v>
      </c>
      <c r="AC292" s="67">
        <f>IF(Sampling!G300="Yes",1,0)</f>
        <v>0</v>
      </c>
      <c r="AD292" s="67">
        <f>IF(Sampling!H300="Yes",1,0)</f>
        <v>0</v>
      </c>
      <c r="AE292" s="67">
        <f>IF(Sampling!I300="Yes",1,0)</f>
        <v>0</v>
      </c>
      <c r="AF292" s="67">
        <f>IF(Sampling!J300="Yes",1,0)</f>
        <v>0</v>
      </c>
      <c r="AG292" s="708">
        <f>IF(Sampling!K300="Yes",1,0)</f>
        <v>0</v>
      </c>
      <c r="AH292" s="791">
        <f t="shared" ca="1" si="186"/>
        <v>0</v>
      </c>
      <c r="AI292" s="791">
        <f t="shared" ca="1" si="185"/>
        <v>0</v>
      </c>
      <c r="AJ292" s="791" t="e">
        <f t="shared" ca="1" si="193"/>
        <v>#N/A</v>
      </c>
      <c r="AK292" s="791">
        <f t="shared" si="194"/>
        <v>0</v>
      </c>
      <c r="AL292" s="791">
        <f t="shared" si="195"/>
        <v>0</v>
      </c>
      <c r="AM292" s="791" t="e">
        <f t="shared" ca="1" si="196"/>
        <v>#N/A</v>
      </c>
      <c r="AN292" s="791" t="e">
        <f t="shared" ca="1" si="197"/>
        <v>#N/A</v>
      </c>
      <c r="AO292" s="791">
        <f t="shared" ca="1" si="187"/>
        <v>0</v>
      </c>
      <c r="AP292" s="791">
        <f t="shared" ca="1" si="188"/>
        <v>0</v>
      </c>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c r="ADD292" s="1"/>
      <c r="ADE292" s="1"/>
      <c r="ADF292" s="1"/>
      <c r="ADG292" s="1"/>
      <c r="ADH292" s="1"/>
      <c r="ADI292" s="1"/>
      <c r="ADJ292" s="1"/>
      <c r="ADK292" s="1"/>
      <c r="ADL292" s="1"/>
      <c r="ADM292" s="1"/>
      <c r="ADN292" s="1"/>
      <c r="ADO292" s="1"/>
      <c r="ADP292" s="1"/>
      <c r="ADQ292" s="1"/>
      <c r="ADR292" s="1"/>
      <c r="ADS292" s="1"/>
      <c r="ADT292" s="1"/>
      <c r="ADU292" s="1"/>
      <c r="ADV292" s="1"/>
      <c r="ADW292" s="1"/>
      <c r="ADX292" s="1"/>
      <c r="ADY292" s="1"/>
      <c r="ADZ292" s="1"/>
      <c r="AEA292" s="1"/>
      <c r="AEB292" s="1"/>
      <c r="AEC292" s="1"/>
      <c r="AED292" s="1"/>
      <c r="AEE292" s="1"/>
      <c r="AEF292" s="1"/>
      <c r="AEG292" s="1"/>
      <c r="AEH292" s="1"/>
      <c r="AEI292" s="1"/>
      <c r="AEJ292" s="1"/>
      <c r="AEK292" s="1"/>
      <c r="AEL292" s="1"/>
      <c r="AEM292" s="1"/>
      <c r="AEN292" s="1"/>
      <c r="AEO292" s="1"/>
      <c r="AEP292" s="1"/>
      <c r="AEQ292" s="1"/>
      <c r="AER292" s="1"/>
      <c r="AES292" s="1"/>
      <c r="AET292" s="1"/>
      <c r="AEU292" s="1"/>
      <c r="AEV292" s="1"/>
      <c r="AEW292" s="1"/>
      <c r="AEX292" s="1"/>
      <c r="AEY292" s="1"/>
      <c r="AEZ292" s="1"/>
      <c r="AFA292" s="1"/>
      <c r="AFB292" s="1"/>
      <c r="AFC292" s="1"/>
      <c r="AFD292" s="1"/>
      <c r="AFE292" s="1"/>
      <c r="AFF292" s="1"/>
      <c r="AFG292" s="1"/>
      <c r="AFH292" s="1"/>
      <c r="AFI292" s="1"/>
      <c r="AFJ292" s="1"/>
      <c r="AFK292" s="1"/>
      <c r="AFL292" s="1"/>
      <c r="AFM292" s="1"/>
      <c r="AFN292" s="1"/>
      <c r="AFO292" s="1"/>
      <c r="AFP292" s="1"/>
      <c r="AFQ292" s="1"/>
      <c r="AFR292" s="1"/>
      <c r="AFS292" s="1"/>
      <c r="AFT292" s="1"/>
      <c r="AFU292" s="1"/>
      <c r="AFV292" s="1"/>
      <c r="AFW292" s="1"/>
      <c r="AFX292" s="1"/>
      <c r="AFY292" s="1"/>
      <c r="AFZ292" s="1"/>
      <c r="AGA292" s="1"/>
      <c r="AGB292" s="1"/>
      <c r="AGC292" s="1"/>
      <c r="AGD292" s="1"/>
      <c r="AGE292" s="1"/>
      <c r="AGF292" s="1"/>
      <c r="AGG292" s="1"/>
      <c r="AGH292" s="1"/>
      <c r="AGI292" s="1"/>
      <c r="AGJ292" s="1"/>
      <c r="AGK292" s="1"/>
      <c r="AGL292" s="1"/>
      <c r="AGM292" s="1"/>
      <c r="AGN292" s="1"/>
      <c r="AGO292" s="1"/>
      <c r="AGP292" s="1"/>
      <c r="AGQ292" s="1"/>
      <c r="AGR292" s="1"/>
      <c r="AGS292" s="1"/>
      <c r="AGT292" s="1"/>
      <c r="AGU292" s="1"/>
      <c r="AGV292" s="1"/>
      <c r="AGW292" s="1"/>
      <c r="AGX292" s="1"/>
      <c r="AGY292" s="1"/>
      <c r="AGZ292" s="1"/>
      <c r="AHA292" s="1"/>
      <c r="AHB292" s="1"/>
      <c r="AHC292" s="1"/>
      <c r="AHD292" s="1"/>
      <c r="AHE292" s="1"/>
      <c r="AHF292" s="1"/>
      <c r="AHG292" s="1"/>
      <c r="AHH292" s="1"/>
      <c r="AHI292" s="1"/>
      <c r="AHJ292" s="1"/>
      <c r="AHK292" s="1"/>
      <c r="AHL292" s="1"/>
      <c r="AHM292" s="1"/>
      <c r="AHN292" s="1"/>
      <c r="AHO292" s="1"/>
      <c r="AHP292" s="1"/>
      <c r="AHQ292" s="1"/>
      <c r="AHR292" s="1"/>
      <c r="AHS292" s="1"/>
      <c r="AHT292" s="1"/>
      <c r="AHU292" s="1"/>
      <c r="AHV292" s="1"/>
      <c r="AHW292" s="1"/>
      <c r="AHX292" s="1"/>
      <c r="AHY292" s="1"/>
      <c r="AHZ292" s="1"/>
      <c r="AIA292" s="1"/>
      <c r="AIB292" s="1"/>
      <c r="AIC292" s="1"/>
      <c r="AID292" s="1"/>
      <c r="AIE292" s="1"/>
      <c r="AIF292" s="1"/>
      <c r="AIG292" s="1"/>
      <c r="AIH292" s="1"/>
      <c r="AII292" s="1"/>
      <c r="AIJ292" s="1"/>
      <c r="AIK292" s="1"/>
      <c r="AIL292" s="1"/>
      <c r="AIM292" s="1"/>
      <c r="AIN292" s="1"/>
      <c r="AIO292" s="1"/>
      <c r="AIP292" s="1"/>
      <c r="AIQ292" s="1"/>
      <c r="AIR292" s="1"/>
      <c r="AIS292" s="1"/>
      <c r="AIT292" s="1"/>
      <c r="AIU292" s="1"/>
      <c r="AIV292" s="1"/>
      <c r="AIW292" s="1"/>
      <c r="AIX292" s="1"/>
      <c r="AIY292" s="1"/>
      <c r="AIZ292" s="1"/>
      <c r="AJA292" s="1"/>
      <c r="AJB292" s="1"/>
      <c r="AJC292" s="1"/>
      <c r="AJD292" s="1"/>
      <c r="AJE292" s="1"/>
      <c r="AJF292" s="1"/>
      <c r="AJG292" s="1"/>
      <c r="AJH292" s="1"/>
      <c r="AJI292" s="1"/>
      <c r="AJJ292" s="1"/>
      <c r="AJK292" s="1"/>
      <c r="AJL292" s="1"/>
      <c r="AJM292" s="1"/>
      <c r="AJN292" s="1"/>
      <c r="AJO292" s="1"/>
      <c r="AJP292" s="1"/>
      <c r="AJQ292" s="1"/>
      <c r="AJR292" s="1"/>
      <c r="AJS292" s="1"/>
      <c r="AJT292" s="1"/>
      <c r="AJU292" s="1"/>
      <c r="AJV292" s="1"/>
      <c r="AJW292" s="1"/>
      <c r="AJX292" s="1"/>
      <c r="AJY292" s="1"/>
      <c r="AJZ292" s="1"/>
      <c r="AKA292" s="1"/>
      <c r="AKB292" s="1"/>
      <c r="AKC292" s="1"/>
      <c r="AKD292" s="1"/>
      <c r="AKE292" s="1"/>
      <c r="AKF292" s="1"/>
      <c r="AKG292" s="1"/>
      <c r="AKH292" s="1"/>
      <c r="AKI292" s="1"/>
      <c r="AKJ292" s="1"/>
      <c r="AKK292" s="1"/>
      <c r="AKL292" s="1"/>
      <c r="AKM292" s="1"/>
      <c r="AKN292" s="1"/>
      <c r="AKO292" s="1"/>
      <c r="AKP292" s="1"/>
      <c r="AKQ292" s="1"/>
      <c r="AKR292" s="1"/>
      <c r="AKS292" s="1"/>
      <c r="AKT292" s="1"/>
      <c r="AKU292" s="1"/>
      <c r="AKV292" s="1"/>
      <c r="AKW292" s="1"/>
      <c r="AKX292" s="1"/>
      <c r="AKY292" s="1"/>
      <c r="AKZ292" s="1"/>
      <c r="ALA292" s="1"/>
      <c r="ALB292" s="1"/>
      <c r="ALC292" s="1"/>
      <c r="ALD292" s="1"/>
      <c r="ALE292" s="1"/>
      <c r="ALF292" s="1"/>
      <c r="ALG292" s="1"/>
      <c r="ALH292" s="1"/>
      <c r="ALI292" s="1"/>
      <c r="ALJ292" s="1"/>
      <c r="ALK292" s="1"/>
      <c r="ALL292" s="1"/>
      <c r="ALM292" s="1"/>
      <c r="ALN292" s="1"/>
      <c r="ALO292" s="1"/>
      <c r="ALP292" s="1"/>
      <c r="ALQ292" s="1"/>
      <c r="ALR292" s="1"/>
      <c r="ALS292" s="1"/>
      <c r="ALT292" s="1"/>
      <c r="ALU292" s="1"/>
      <c r="ALV292" s="1"/>
      <c r="ALW292" s="1"/>
      <c r="ALX292" s="1"/>
      <c r="ALY292" s="1"/>
      <c r="ALZ292" s="1"/>
      <c r="AMA292" s="1"/>
      <c r="AMB292" s="1"/>
      <c r="AMC292" s="1"/>
      <c r="AMD292" s="1"/>
      <c r="AME292" s="1"/>
      <c r="AMF292" s="1"/>
      <c r="AMG292" s="1"/>
      <c r="AMH292" s="1"/>
      <c r="AMI292" s="1"/>
      <c r="AMJ292" s="1"/>
      <c r="AMK292" s="1"/>
      <c r="AML292" s="1"/>
      <c r="AMM292" s="1"/>
      <c r="AMN292" s="1"/>
      <c r="AMO292" s="1"/>
      <c r="AMP292" s="1"/>
      <c r="AMQ292" s="1"/>
      <c r="AMR292" s="1"/>
      <c r="AMS292" s="1"/>
      <c r="AMT292" s="1"/>
      <c r="AMU292" s="1"/>
      <c r="AMV292" s="1"/>
      <c r="AMW292" s="1"/>
      <c r="AMX292" s="1"/>
      <c r="AMY292" s="1"/>
      <c r="AMZ292" s="1"/>
      <c r="ANA292" s="1"/>
      <c r="ANB292" s="1"/>
      <c r="ANC292" s="1"/>
      <c r="AND292" s="1"/>
      <c r="ANE292" s="1"/>
      <c r="ANF292" s="1"/>
      <c r="ANG292" s="1"/>
      <c r="ANH292" s="1"/>
      <c r="ANI292" s="1"/>
      <c r="ANJ292" s="1"/>
      <c r="ANK292" s="1"/>
      <c r="ANL292" s="1"/>
      <c r="ANM292" s="1"/>
      <c r="ANN292" s="1"/>
      <c r="ANO292" s="1"/>
      <c r="ANP292" s="1"/>
      <c r="ANQ292" s="1"/>
      <c r="ANR292" s="1"/>
      <c r="ANS292" s="1"/>
      <c r="ANT292" s="1"/>
      <c r="ANU292" s="1"/>
      <c r="ANV292" s="1"/>
      <c r="ANW292" s="1"/>
      <c r="ANX292" s="1"/>
      <c r="ANY292" s="1"/>
      <c r="ANZ292" s="1"/>
      <c r="AOA292" s="1"/>
      <c r="AOB292" s="1"/>
      <c r="AOC292" s="1"/>
      <c r="AOD292" s="1"/>
      <c r="AOE292" s="1"/>
      <c r="AOF292" s="1"/>
      <c r="AOG292" s="1"/>
      <c r="AOH292" s="1"/>
      <c r="AOI292" s="1"/>
      <c r="AOJ292" s="1"/>
      <c r="AOK292" s="1"/>
      <c r="AOL292" s="1"/>
      <c r="AOM292" s="1"/>
      <c r="AON292" s="1"/>
      <c r="AOO292" s="1"/>
      <c r="AOP292" s="1"/>
      <c r="AOQ292" s="1"/>
      <c r="AOR292" s="1"/>
      <c r="AOS292" s="1"/>
      <c r="AOT292" s="1"/>
      <c r="AOU292" s="1"/>
      <c r="AOV292" s="1"/>
      <c r="AOW292" s="1"/>
      <c r="AOX292" s="1"/>
      <c r="AOY292" s="1"/>
      <c r="AOZ292" s="1"/>
      <c r="APA292" s="1"/>
      <c r="APB292" s="1"/>
      <c r="APC292" s="1"/>
      <c r="APD292" s="1"/>
      <c r="APE292" s="1"/>
      <c r="APF292" s="1"/>
      <c r="APG292" s="1"/>
      <c r="APH292" s="1"/>
      <c r="API292" s="1"/>
      <c r="APJ292" s="1"/>
      <c r="APK292" s="1"/>
      <c r="APL292" s="1"/>
      <c r="APM292" s="1"/>
      <c r="APN292" s="1"/>
      <c r="APO292" s="1"/>
      <c r="APP292" s="1"/>
      <c r="APQ292" s="1"/>
      <c r="APR292" s="1"/>
      <c r="APS292" s="1"/>
      <c r="APT292" s="1"/>
      <c r="APU292" s="1"/>
      <c r="APV292" s="1"/>
      <c r="APW292" s="1"/>
      <c r="APX292" s="1"/>
      <c r="APY292" s="1"/>
      <c r="APZ292" s="1"/>
      <c r="AQA292" s="1"/>
      <c r="AQB292" s="1"/>
      <c r="AQC292" s="1"/>
      <c r="AQD292" s="1"/>
      <c r="AQE292" s="1"/>
      <c r="AQF292" s="1"/>
      <c r="AQG292" s="1"/>
      <c r="AQH292" s="1"/>
      <c r="AQI292" s="1"/>
      <c r="AQJ292" s="1"/>
      <c r="AQK292" s="1"/>
      <c r="AQL292" s="1"/>
      <c r="AQM292" s="1"/>
      <c r="AQN292" s="1"/>
      <c r="AQO292" s="1"/>
      <c r="AQP292" s="1"/>
      <c r="AQQ292" s="1"/>
      <c r="AQR292" s="1"/>
      <c r="AQS292" s="1"/>
      <c r="AQT292" s="1"/>
      <c r="AQU292" s="1"/>
      <c r="AQV292" s="1"/>
      <c r="AQW292" s="1"/>
      <c r="AQX292" s="1"/>
      <c r="AQY292" s="1"/>
      <c r="AQZ292" s="1"/>
      <c r="ARA292" s="1"/>
      <c r="ARB292" s="1"/>
      <c r="ARC292" s="1"/>
      <c r="ARD292" s="1"/>
      <c r="ARE292" s="1"/>
      <c r="ARF292" s="1"/>
      <c r="ARG292" s="1"/>
      <c r="ARH292" s="1"/>
      <c r="ARI292" s="1"/>
      <c r="ARJ292" s="1"/>
      <c r="ARK292" s="1"/>
      <c r="ARL292" s="1"/>
      <c r="ARM292" s="1"/>
      <c r="ARN292" s="1"/>
      <c r="ARO292" s="1"/>
      <c r="ARP292" s="1"/>
      <c r="ARQ292" s="1"/>
      <c r="ARR292" s="1"/>
      <c r="ARS292" s="1"/>
      <c r="ART292" s="1"/>
      <c r="ARU292" s="1"/>
      <c r="ARV292" s="1"/>
      <c r="ARW292" s="1"/>
      <c r="ARX292" s="1"/>
      <c r="ARY292" s="1"/>
      <c r="ARZ292" s="1"/>
      <c r="ASA292" s="1"/>
      <c r="ASB292" s="1"/>
      <c r="ASC292" s="1"/>
      <c r="ASD292" s="1"/>
      <c r="ASE292" s="1"/>
      <c r="ASF292" s="1"/>
      <c r="ASG292" s="1"/>
      <c r="ASH292" s="1"/>
      <c r="ASI292" s="1"/>
      <c r="ASJ292" s="1"/>
      <c r="ASK292" s="1"/>
      <c r="ASL292" s="1"/>
      <c r="ASM292" s="1"/>
      <c r="ASN292" s="1"/>
      <c r="ASO292" s="1"/>
      <c r="ASP292" s="1"/>
      <c r="ASQ292" s="1"/>
      <c r="ASR292" s="1"/>
      <c r="ASS292" s="1"/>
      <c r="AST292" s="1"/>
      <c r="ASU292" s="1"/>
      <c r="ASV292" s="1"/>
      <c r="ASW292" s="1"/>
      <c r="ASX292" s="1"/>
      <c r="ASY292" s="1"/>
      <c r="ASZ292" s="1"/>
      <c r="ATA292" s="1"/>
      <c r="ATB292" s="1"/>
      <c r="ATC292" s="1"/>
      <c r="ATD292" s="1"/>
      <c r="ATE292" s="1"/>
      <c r="ATF292" s="1"/>
      <c r="ATG292" s="1"/>
      <c r="ATH292" s="1"/>
      <c r="ATI292" s="1"/>
      <c r="ATJ292" s="1"/>
      <c r="ATK292" s="1"/>
      <c r="ATL292" s="1"/>
      <c r="ATM292" s="1"/>
      <c r="ATN292" s="1"/>
      <c r="ATO292" s="1"/>
      <c r="ATP292" s="1"/>
      <c r="ATQ292" s="1"/>
      <c r="ATR292" s="1"/>
      <c r="ATS292" s="1"/>
      <c r="ATT292" s="1"/>
      <c r="ATU292" s="1"/>
      <c r="ATV292" s="1"/>
      <c r="ATW292" s="1"/>
      <c r="ATX292" s="1"/>
      <c r="ATY292" s="1"/>
      <c r="ATZ292" s="1"/>
      <c r="AUA292" s="1"/>
      <c r="AUB292" s="1"/>
      <c r="AUC292" s="1"/>
      <c r="AUD292" s="1"/>
      <c r="AUE292" s="1"/>
      <c r="AUF292" s="1"/>
      <c r="AUG292" s="1"/>
      <c r="AUH292" s="1"/>
      <c r="AUI292" s="1"/>
      <c r="AUJ292" s="1"/>
      <c r="AUK292" s="1"/>
    </row>
    <row r="293" spans="1:1233" s="519" customFormat="1" ht="14.25">
      <c r="A293" s="53"/>
      <c r="B293" s="98" t="str">
        <f>IF('Client Info'!$F$152="Yes",'Client Info'!$F$61,"N/A")</f>
        <v>N/A</v>
      </c>
      <c r="C293" s="99" t="str">
        <f>IF(B293="ISO 45001",'Client Info'!$B152,"N/A")</f>
        <v>N/A</v>
      </c>
      <c r="D293" s="182"/>
      <c r="E293" s="839">
        <f>'Effective Employees'!F279</f>
        <v>0</v>
      </c>
      <c r="F293" s="831"/>
      <c r="G293" s="840">
        <f>CN$378</f>
        <v>0</v>
      </c>
      <c r="H293" s="840">
        <f ca="1">(1/3)*CN378*T293*V293*X293*Z293</f>
        <v>0</v>
      </c>
      <c r="I293" s="840">
        <f ca="1">(2/3)*CN378*T293*V293*X293*Z293</f>
        <v>0</v>
      </c>
      <c r="J293" s="840" t="e">
        <f ca="1">CN379*T293*V293*X293*Z293/$AA$10</f>
        <v>#N/A</v>
      </c>
      <c r="K293" s="840">
        <f>IF($K$19="",0,CN379*T293*V293*X293*Z293/$AA$10)</f>
        <v>0</v>
      </c>
      <c r="L293" s="840">
        <f>IF($L$19="",0,CN379*T293*V293*X293*Z293/$AA$10)</f>
        <v>0</v>
      </c>
      <c r="M293" s="841" t="e">
        <f ca="1">IF($M$19="",0,CN379*T293*V293*X293*Z293/$AA$10)</f>
        <v>#N/A</v>
      </c>
      <c r="N293" s="841" t="e">
        <f ca="1">CN379*T293*V293*X293*Z293/$AA$10</f>
        <v>#N/A</v>
      </c>
      <c r="O293" s="842">
        <f ca="1">CN380*T293*V293*X293*Z293</f>
        <v>0</v>
      </c>
      <c r="P293" s="53"/>
      <c r="Q293" s="53"/>
      <c r="R293" s="67"/>
      <c r="S293" s="709">
        <f>1</f>
        <v>1</v>
      </c>
      <c r="T293" s="709">
        <f t="shared" si="174"/>
        <v>1</v>
      </c>
      <c r="U293" s="710">
        <f ca="1">'Adjustment Factors'!BC600</f>
        <v>0</v>
      </c>
      <c r="V293" s="711">
        <f t="shared" ca="1" si="175"/>
        <v>1</v>
      </c>
      <c r="W293" s="712">
        <f>-'Client Info'!$C$55/100</f>
        <v>0</v>
      </c>
      <c r="X293" s="712">
        <f t="shared" si="176"/>
        <v>1</v>
      </c>
      <c r="Y293" s="712">
        <f>IF(Overview!$C$15="Yes",1,0)</f>
        <v>0</v>
      </c>
      <c r="Z293" s="712">
        <f>IF(Y293=1,IF('Integrated Reduction'!$C$29="",1,('Integrated Reduction'!$C$29/100+1)),1)</f>
        <v>1</v>
      </c>
      <c r="AA293" s="712">
        <f>IF(Sampling!F301="Yes",1,0)</f>
        <v>0</v>
      </c>
      <c r="AB293" s="712">
        <f>IF(Sampling!L301="Yes",1,0)</f>
        <v>0</v>
      </c>
      <c r="AC293" s="712">
        <f>IF(Sampling!G301="Yes",1,0)</f>
        <v>0</v>
      </c>
      <c r="AD293" s="712">
        <f>IF(Sampling!H301="Yes",1,0)</f>
        <v>0</v>
      </c>
      <c r="AE293" s="712">
        <f>IF(Sampling!I301="Yes",1,0)</f>
        <v>0</v>
      </c>
      <c r="AF293" s="712">
        <f>IF(Sampling!J301="Yes",1,0)</f>
        <v>0</v>
      </c>
      <c r="AG293" s="713">
        <f>IF(Sampling!K301="Yes",1,0)</f>
        <v>0</v>
      </c>
      <c r="AH293" s="792">
        <f t="shared" ca="1" si="186"/>
        <v>0</v>
      </c>
      <c r="AI293" s="792">
        <f t="shared" ca="1" si="185"/>
        <v>0</v>
      </c>
      <c r="AJ293" s="792" t="e">
        <f t="shared" ca="1" si="193"/>
        <v>#N/A</v>
      </c>
      <c r="AK293" s="792">
        <f t="shared" si="194"/>
        <v>0</v>
      </c>
      <c r="AL293" s="792">
        <f t="shared" si="195"/>
        <v>0</v>
      </c>
      <c r="AM293" s="792" t="e">
        <f t="shared" ca="1" si="196"/>
        <v>#N/A</v>
      </c>
      <c r="AN293" s="792" t="e">
        <f t="shared" ca="1" si="197"/>
        <v>#N/A</v>
      </c>
      <c r="AO293" s="792">
        <f t="shared" ca="1" si="187"/>
        <v>0</v>
      </c>
      <c r="AP293" s="792">
        <f t="shared" ca="1" si="188"/>
        <v>0</v>
      </c>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c r="ADD293" s="1"/>
      <c r="ADE293" s="1"/>
      <c r="ADF293" s="1"/>
      <c r="ADG293" s="1"/>
      <c r="ADH293" s="1"/>
      <c r="ADI293" s="1"/>
      <c r="ADJ293" s="1"/>
      <c r="ADK293" s="1"/>
      <c r="ADL293" s="1"/>
      <c r="ADM293" s="1"/>
      <c r="ADN293" s="1"/>
      <c r="ADO293" s="1"/>
      <c r="ADP293" s="1"/>
      <c r="ADQ293" s="1"/>
      <c r="ADR293" s="1"/>
      <c r="ADS293" s="1"/>
      <c r="ADT293" s="1"/>
      <c r="ADU293" s="1"/>
      <c r="ADV293" s="1"/>
      <c r="ADW293" s="1"/>
      <c r="ADX293" s="1"/>
      <c r="ADY293" s="1"/>
      <c r="ADZ293" s="1"/>
      <c r="AEA293" s="1"/>
      <c r="AEB293" s="1"/>
      <c r="AEC293" s="1"/>
      <c r="AED293" s="1"/>
      <c r="AEE293" s="1"/>
      <c r="AEF293" s="1"/>
      <c r="AEG293" s="1"/>
      <c r="AEH293" s="1"/>
      <c r="AEI293" s="1"/>
      <c r="AEJ293" s="1"/>
      <c r="AEK293" s="1"/>
      <c r="AEL293" s="1"/>
      <c r="AEM293" s="1"/>
      <c r="AEN293" s="1"/>
      <c r="AEO293" s="1"/>
      <c r="AEP293" s="1"/>
      <c r="AEQ293" s="1"/>
      <c r="AER293" s="1"/>
      <c r="AES293" s="1"/>
      <c r="AET293" s="1"/>
      <c r="AEU293" s="1"/>
      <c r="AEV293" s="1"/>
      <c r="AEW293" s="1"/>
      <c r="AEX293" s="1"/>
      <c r="AEY293" s="1"/>
      <c r="AEZ293" s="1"/>
      <c r="AFA293" s="1"/>
      <c r="AFB293" s="1"/>
      <c r="AFC293" s="1"/>
      <c r="AFD293" s="1"/>
      <c r="AFE293" s="1"/>
      <c r="AFF293" s="1"/>
      <c r="AFG293" s="1"/>
      <c r="AFH293" s="1"/>
      <c r="AFI293" s="1"/>
      <c r="AFJ293" s="1"/>
      <c r="AFK293" s="1"/>
      <c r="AFL293" s="1"/>
      <c r="AFM293" s="1"/>
      <c r="AFN293" s="1"/>
      <c r="AFO293" s="1"/>
      <c r="AFP293" s="1"/>
      <c r="AFQ293" s="1"/>
      <c r="AFR293" s="1"/>
      <c r="AFS293" s="1"/>
      <c r="AFT293" s="1"/>
      <c r="AFU293" s="1"/>
      <c r="AFV293" s="1"/>
      <c r="AFW293" s="1"/>
      <c r="AFX293" s="1"/>
      <c r="AFY293" s="1"/>
      <c r="AFZ293" s="1"/>
      <c r="AGA293" s="1"/>
      <c r="AGB293" s="1"/>
      <c r="AGC293" s="1"/>
      <c r="AGD293" s="1"/>
      <c r="AGE293" s="1"/>
      <c r="AGF293" s="1"/>
      <c r="AGG293" s="1"/>
      <c r="AGH293" s="1"/>
      <c r="AGI293" s="1"/>
      <c r="AGJ293" s="1"/>
      <c r="AGK293" s="1"/>
      <c r="AGL293" s="1"/>
      <c r="AGM293" s="1"/>
      <c r="AGN293" s="1"/>
      <c r="AGO293" s="1"/>
      <c r="AGP293" s="1"/>
      <c r="AGQ293" s="1"/>
      <c r="AGR293" s="1"/>
      <c r="AGS293" s="1"/>
      <c r="AGT293" s="1"/>
      <c r="AGU293" s="1"/>
      <c r="AGV293" s="1"/>
      <c r="AGW293" s="1"/>
      <c r="AGX293" s="1"/>
      <c r="AGY293" s="1"/>
      <c r="AGZ293" s="1"/>
      <c r="AHA293" s="1"/>
      <c r="AHB293" s="1"/>
      <c r="AHC293" s="1"/>
      <c r="AHD293" s="1"/>
      <c r="AHE293" s="1"/>
      <c r="AHF293" s="1"/>
      <c r="AHG293" s="1"/>
      <c r="AHH293" s="1"/>
      <c r="AHI293" s="1"/>
      <c r="AHJ293" s="1"/>
      <c r="AHK293" s="1"/>
      <c r="AHL293" s="1"/>
      <c r="AHM293" s="1"/>
      <c r="AHN293" s="1"/>
      <c r="AHO293" s="1"/>
      <c r="AHP293" s="1"/>
      <c r="AHQ293" s="1"/>
      <c r="AHR293" s="1"/>
      <c r="AHS293" s="1"/>
      <c r="AHT293" s="1"/>
      <c r="AHU293" s="1"/>
      <c r="AHV293" s="1"/>
      <c r="AHW293" s="1"/>
      <c r="AHX293" s="1"/>
      <c r="AHY293" s="1"/>
      <c r="AHZ293" s="1"/>
      <c r="AIA293" s="1"/>
      <c r="AIB293" s="1"/>
      <c r="AIC293" s="1"/>
      <c r="AID293" s="1"/>
      <c r="AIE293" s="1"/>
      <c r="AIF293" s="1"/>
      <c r="AIG293" s="1"/>
      <c r="AIH293" s="1"/>
      <c r="AII293" s="1"/>
      <c r="AIJ293" s="1"/>
      <c r="AIK293" s="1"/>
      <c r="AIL293" s="1"/>
      <c r="AIM293" s="1"/>
      <c r="AIN293" s="1"/>
      <c r="AIO293" s="1"/>
      <c r="AIP293" s="1"/>
      <c r="AIQ293" s="1"/>
      <c r="AIR293" s="1"/>
      <c r="AIS293" s="1"/>
      <c r="AIT293" s="1"/>
      <c r="AIU293" s="1"/>
      <c r="AIV293" s="1"/>
      <c r="AIW293" s="1"/>
      <c r="AIX293" s="1"/>
      <c r="AIY293" s="1"/>
      <c r="AIZ293" s="1"/>
      <c r="AJA293" s="1"/>
      <c r="AJB293" s="1"/>
      <c r="AJC293" s="1"/>
      <c r="AJD293" s="1"/>
      <c r="AJE293" s="1"/>
      <c r="AJF293" s="1"/>
      <c r="AJG293" s="1"/>
      <c r="AJH293" s="1"/>
      <c r="AJI293" s="1"/>
      <c r="AJJ293" s="1"/>
      <c r="AJK293" s="1"/>
      <c r="AJL293" s="1"/>
      <c r="AJM293" s="1"/>
      <c r="AJN293" s="1"/>
      <c r="AJO293" s="1"/>
      <c r="AJP293" s="1"/>
      <c r="AJQ293" s="1"/>
      <c r="AJR293" s="1"/>
      <c r="AJS293" s="1"/>
      <c r="AJT293" s="1"/>
      <c r="AJU293" s="1"/>
      <c r="AJV293" s="1"/>
      <c r="AJW293" s="1"/>
      <c r="AJX293" s="1"/>
      <c r="AJY293" s="1"/>
      <c r="AJZ293" s="1"/>
      <c r="AKA293" s="1"/>
      <c r="AKB293" s="1"/>
      <c r="AKC293" s="1"/>
      <c r="AKD293" s="1"/>
      <c r="AKE293" s="1"/>
      <c r="AKF293" s="1"/>
      <c r="AKG293" s="1"/>
      <c r="AKH293" s="1"/>
      <c r="AKI293" s="1"/>
      <c r="AKJ293" s="1"/>
      <c r="AKK293" s="1"/>
      <c r="AKL293" s="1"/>
      <c r="AKM293" s="1"/>
      <c r="AKN293" s="1"/>
      <c r="AKO293" s="1"/>
      <c r="AKP293" s="1"/>
      <c r="AKQ293" s="1"/>
      <c r="AKR293" s="1"/>
      <c r="AKS293" s="1"/>
      <c r="AKT293" s="1"/>
      <c r="AKU293" s="1"/>
      <c r="AKV293" s="1"/>
      <c r="AKW293" s="1"/>
      <c r="AKX293" s="1"/>
      <c r="AKY293" s="1"/>
      <c r="AKZ293" s="1"/>
      <c r="ALA293" s="1"/>
      <c r="ALB293" s="1"/>
      <c r="ALC293" s="1"/>
      <c r="ALD293" s="1"/>
      <c r="ALE293" s="1"/>
      <c r="ALF293" s="1"/>
      <c r="ALG293" s="1"/>
      <c r="ALH293" s="1"/>
      <c r="ALI293" s="1"/>
      <c r="ALJ293" s="1"/>
      <c r="ALK293" s="1"/>
      <c r="ALL293" s="1"/>
      <c r="ALM293" s="1"/>
      <c r="ALN293" s="1"/>
      <c r="ALO293" s="1"/>
      <c r="ALP293" s="1"/>
      <c r="ALQ293" s="1"/>
      <c r="ALR293" s="1"/>
      <c r="ALS293" s="1"/>
      <c r="ALT293" s="1"/>
      <c r="ALU293" s="1"/>
      <c r="ALV293" s="1"/>
      <c r="ALW293" s="1"/>
      <c r="ALX293" s="1"/>
      <c r="ALY293" s="1"/>
      <c r="ALZ293" s="1"/>
      <c r="AMA293" s="1"/>
      <c r="AMB293" s="1"/>
      <c r="AMC293" s="1"/>
      <c r="AMD293" s="1"/>
      <c r="AME293" s="1"/>
      <c r="AMF293" s="1"/>
      <c r="AMG293" s="1"/>
      <c r="AMH293" s="1"/>
      <c r="AMI293" s="1"/>
      <c r="AMJ293" s="1"/>
      <c r="AMK293" s="1"/>
      <c r="AML293" s="1"/>
      <c r="AMM293" s="1"/>
      <c r="AMN293" s="1"/>
      <c r="AMO293" s="1"/>
      <c r="AMP293" s="1"/>
      <c r="AMQ293" s="1"/>
      <c r="AMR293" s="1"/>
      <c r="AMS293" s="1"/>
      <c r="AMT293" s="1"/>
      <c r="AMU293" s="1"/>
      <c r="AMV293" s="1"/>
      <c r="AMW293" s="1"/>
      <c r="AMX293" s="1"/>
      <c r="AMY293" s="1"/>
      <c r="AMZ293" s="1"/>
      <c r="ANA293" s="1"/>
      <c r="ANB293" s="1"/>
      <c r="ANC293" s="1"/>
      <c r="AND293" s="1"/>
      <c r="ANE293" s="1"/>
      <c r="ANF293" s="1"/>
      <c r="ANG293" s="1"/>
      <c r="ANH293" s="1"/>
      <c r="ANI293" s="1"/>
      <c r="ANJ293" s="1"/>
      <c r="ANK293" s="1"/>
      <c r="ANL293" s="1"/>
      <c r="ANM293" s="1"/>
      <c r="ANN293" s="1"/>
      <c r="ANO293" s="1"/>
      <c r="ANP293" s="1"/>
      <c r="ANQ293" s="1"/>
      <c r="ANR293" s="1"/>
      <c r="ANS293" s="1"/>
      <c r="ANT293" s="1"/>
      <c r="ANU293" s="1"/>
      <c r="ANV293" s="1"/>
      <c r="ANW293" s="1"/>
      <c r="ANX293" s="1"/>
      <c r="ANY293" s="1"/>
      <c r="ANZ293" s="1"/>
      <c r="AOA293" s="1"/>
      <c r="AOB293" s="1"/>
      <c r="AOC293" s="1"/>
      <c r="AOD293" s="1"/>
      <c r="AOE293" s="1"/>
      <c r="AOF293" s="1"/>
      <c r="AOG293" s="1"/>
      <c r="AOH293" s="1"/>
      <c r="AOI293" s="1"/>
      <c r="AOJ293" s="1"/>
      <c r="AOK293" s="1"/>
      <c r="AOL293" s="1"/>
      <c r="AOM293" s="1"/>
      <c r="AON293" s="1"/>
      <c r="AOO293" s="1"/>
      <c r="AOP293" s="1"/>
      <c r="AOQ293" s="1"/>
      <c r="AOR293" s="1"/>
      <c r="AOS293" s="1"/>
      <c r="AOT293" s="1"/>
      <c r="AOU293" s="1"/>
      <c r="AOV293" s="1"/>
      <c r="AOW293" s="1"/>
      <c r="AOX293" s="1"/>
      <c r="AOY293" s="1"/>
      <c r="AOZ293" s="1"/>
      <c r="APA293" s="1"/>
      <c r="APB293" s="1"/>
      <c r="APC293" s="1"/>
      <c r="APD293" s="1"/>
      <c r="APE293" s="1"/>
      <c r="APF293" s="1"/>
      <c r="APG293" s="1"/>
      <c r="APH293" s="1"/>
      <c r="API293" s="1"/>
      <c r="APJ293" s="1"/>
      <c r="APK293" s="1"/>
      <c r="APL293" s="1"/>
      <c r="APM293" s="1"/>
      <c r="APN293" s="1"/>
      <c r="APO293" s="1"/>
      <c r="APP293" s="1"/>
      <c r="APQ293" s="1"/>
      <c r="APR293" s="1"/>
      <c r="APS293" s="1"/>
      <c r="APT293" s="1"/>
      <c r="APU293" s="1"/>
      <c r="APV293" s="1"/>
      <c r="APW293" s="1"/>
      <c r="APX293" s="1"/>
      <c r="APY293" s="1"/>
      <c r="APZ293" s="1"/>
      <c r="AQA293" s="1"/>
      <c r="AQB293" s="1"/>
      <c r="AQC293" s="1"/>
      <c r="AQD293" s="1"/>
      <c r="AQE293" s="1"/>
      <c r="AQF293" s="1"/>
      <c r="AQG293" s="1"/>
      <c r="AQH293" s="1"/>
      <c r="AQI293" s="1"/>
      <c r="AQJ293" s="1"/>
      <c r="AQK293" s="1"/>
      <c r="AQL293" s="1"/>
      <c r="AQM293" s="1"/>
      <c r="AQN293" s="1"/>
      <c r="AQO293" s="1"/>
      <c r="AQP293" s="1"/>
      <c r="AQQ293" s="1"/>
      <c r="AQR293" s="1"/>
      <c r="AQS293" s="1"/>
      <c r="AQT293" s="1"/>
      <c r="AQU293" s="1"/>
      <c r="AQV293" s="1"/>
      <c r="AQW293" s="1"/>
      <c r="AQX293" s="1"/>
      <c r="AQY293" s="1"/>
      <c r="AQZ293" s="1"/>
      <c r="ARA293" s="1"/>
      <c r="ARB293" s="1"/>
      <c r="ARC293" s="1"/>
      <c r="ARD293" s="1"/>
      <c r="ARE293" s="1"/>
      <c r="ARF293" s="1"/>
      <c r="ARG293" s="1"/>
      <c r="ARH293" s="1"/>
      <c r="ARI293" s="1"/>
      <c r="ARJ293" s="1"/>
      <c r="ARK293" s="1"/>
      <c r="ARL293" s="1"/>
      <c r="ARM293" s="1"/>
      <c r="ARN293" s="1"/>
      <c r="ARO293" s="1"/>
      <c r="ARP293" s="1"/>
      <c r="ARQ293" s="1"/>
      <c r="ARR293" s="1"/>
      <c r="ARS293" s="1"/>
      <c r="ART293" s="1"/>
      <c r="ARU293" s="1"/>
      <c r="ARV293" s="1"/>
      <c r="ARW293" s="1"/>
      <c r="ARX293" s="1"/>
      <c r="ARY293" s="1"/>
      <c r="ARZ293" s="1"/>
      <c r="ASA293" s="1"/>
      <c r="ASB293" s="1"/>
      <c r="ASC293" s="1"/>
      <c r="ASD293" s="1"/>
      <c r="ASE293" s="1"/>
      <c r="ASF293" s="1"/>
      <c r="ASG293" s="1"/>
      <c r="ASH293" s="1"/>
      <c r="ASI293" s="1"/>
      <c r="ASJ293" s="1"/>
      <c r="ASK293" s="1"/>
      <c r="ASL293" s="1"/>
      <c r="ASM293" s="1"/>
      <c r="ASN293" s="1"/>
      <c r="ASO293" s="1"/>
      <c r="ASP293" s="1"/>
      <c r="ASQ293" s="1"/>
      <c r="ASR293" s="1"/>
      <c r="ASS293" s="1"/>
      <c r="AST293" s="1"/>
      <c r="ASU293" s="1"/>
      <c r="ASV293" s="1"/>
      <c r="ASW293" s="1"/>
      <c r="ASX293" s="1"/>
      <c r="ASY293" s="1"/>
      <c r="ASZ293" s="1"/>
      <c r="ATA293" s="1"/>
      <c r="ATB293" s="1"/>
      <c r="ATC293" s="1"/>
      <c r="ATD293" s="1"/>
      <c r="ATE293" s="1"/>
      <c r="ATF293" s="1"/>
      <c r="ATG293" s="1"/>
      <c r="ATH293" s="1"/>
      <c r="ATI293" s="1"/>
      <c r="ATJ293" s="1"/>
      <c r="ATK293" s="1"/>
      <c r="ATL293" s="1"/>
      <c r="ATM293" s="1"/>
      <c r="ATN293" s="1"/>
      <c r="ATO293" s="1"/>
      <c r="ATP293" s="1"/>
      <c r="ATQ293" s="1"/>
      <c r="ATR293" s="1"/>
      <c r="ATS293" s="1"/>
      <c r="ATT293" s="1"/>
      <c r="ATU293" s="1"/>
      <c r="ATV293" s="1"/>
      <c r="ATW293" s="1"/>
      <c r="ATX293" s="1"/>
      <c r="ATY293" s="1"/>
      <c r="ATZ293" s="1"/>
      <c r="AUA293" s="1"/>
      <c r="AUB293" s="1"/>
      <c r="AUC293" s="1"/>
      <c r="AUD293" s="1"/>
      <c r="AUE293" s="1"/>
      <c r="AUF293" s="1"/>
      <c r="AUG293" s="1"/>
      <c r="AUH293" s="1"/>
      <c r="AUI293" s="1"/>
      <c r="AUJ293" s="1"/>
      <c r="AUK293" s="1"/>
    </row>
    <row r="294" spans="1:1233" s="519" customFormat="1" ht="14.25">
      <c r="A294" s="53"/>
      <c r="B294" s="95" t="str">
        <f>IF('Client Info'!$D$153="Yes",'Client Info'!$D$61,"N/A")</f>
        <v>N/A</v>
      </c>
      <c r="C294" s="96" t="str">
        <f>IF(B294="ISO 9001",'Client Info'!$B153,"N/A")</f>
        <v>N/A</v>
      </c>
      <c r="D294" s="180"/>
      <c r="E294" s="843">
        <f>'Effective Employees'!F280</f>
        <v>0</v>
      </c>
      <c r="F294" s="831"/>
      <c r="G294" s="832">
        <f>CO$345</f>
        <v>0</v>
      </c>
      <c r="H294" s="832">
        <f ca="1">(1/3)*CO345*T294*V294*X294*Z294</f>
        <v>0</v>
      </c>
      <c r="I294" s="832">
        <f ca="1">(2/3)*CO345*T294*V294*X294*Z294</f>
        <v>0</v>
      </c>
      <c r="J294" s="832" t="e">
        <f ca="1">CO346*T294*V294*X294*Z294/$AA$10</f>
        <v>#N/A</v>
      </c>
      <c r="K294" s="832">
        <f>IF($K$19="",0,CO346*T294*V294*X294*Z294/$AA$10)</f>
        <v>0</v>
      </c>
      <c r="L294" s="832">
        <f>IF($L$19="",0,CO346*T294*V294*X294*Z294/$AA$10)</f>
        <v>0</v>
      </c>
      <c r="M294" s="833" t="e">
        <f ca="1">IF($M$19="",0,CO346*T294*V294*X294*Z294/$AA$10)</f>
        <v>#N/A</v>
      </c>
      <c r="N294" s="844" t="e">
        <f ca="1">CO346*T294*V294*X294*Z294/$AA$10</f>
        <v>#N/A</v>
      </c>
      <c r="O294" s="436">
        <f ca="1">CO347*T294*V294*X294*Z294</f>
        <v>0</v>
      </c>
      <c r="P294" s="53"/>
      <c r="Q294" s="53"/>
      <c r="R294" s="67"/>
      <c r="S294" s="702">
        <f>1</f>
        <v>1</v>
      </c>
      <c r="T294" s="702">
        <f t="shared" si="174"/>
        <v>1</v>
      </c>
      <c r="U294" s="703">
        <f ca="1">'Adjustment Factors'!AA601</f>
        <v>0</v>
      </c>
      <c r="V294" s="704">
        <f t="shared" ca="1" si="175"/>
        <v>1</v>
      </c>
      <c r="W294" s="705">
        <f>-'Client Info'!$C$55/100</f>
        <v>0</v>
      </c>
      <c r="X294" s="705">
        <f t="shared" si="176"/>
        <v>1</v>
      </c>
      <c r="Y294" s="705">
        <f>IF(Overview!$C$13="Yes",1,0)</f>
        <v>0</v>
      </c>
      <c r="Z294" s="705">
        <f>IF(Y294=1,IF('Integrated Reduction'!$C$29="",1,('Integrated Reduction'!$C$29/100+1)),1)</f>
        <v>1</v>
      </c>
      <c r="AA294" s="705">
        <f>IF(Sampling!F302="Yes",1,0)</f>
        <v>0</v>
      </c>
      <c r="AB294" s="705">
        <f>IF(Sampling!L302="Yes",1,0)</f>
        <v>0</v>
      </c>
      <c r="AC294" s="705">
        <f>IF(Sampling!G302="Yes",1,0)</f>
        <v>0</v>
      </c>
      <c r="AD294" s="705">
        <f>IF(Sampling!H302="Yes",1,0)</f>
        <v>0</v>
      </c>
      <c r="AE294" s="705">
        <f>IF(Sampling!I302="Yes",1,0)</f>
        <v>0</v>
      </c>
      <c r="AF294" s="705">
        <f>IF(Sampling!J302="Yes",1,0)</f>
        <v>0</v>
      </c>
      <c r="AG294" s="706">
        <f>IF(Sampling!K302="Yes",1,0)</f>
        <v>0</v>
      </c>
      <c r="AH294" s="790">
        <f t="shared" ca="1" si="186"/>
        <v>0</v>
      </c>
      <c r="AI294" s="790">
        <f t="shared" ca="1" si="185"/>
        <v>0</v>
      </c>
      <c r="AJ294" s="790" t="e">
        <f t="shared" ca="1" si="193"/>
        <v>#N/A</v>
      </c>
      <c r="AK294" s="790">
        <f t="shared" si="189"/>
        <v>0</v>
      </c>
      <c r="AL294" s="790">
        <f t="shared" si="190"/>
        <v>0</v>
      </c>
      <c r="AM294" s="790" t="e">
        <f t="shared" ca="1" si="191"/>
        <v>#N/A</v>
      </c>
      <c r="AN294" s="790" t="e">
        <f t="shared" ca="1" si="192"/>
        <v>#N/A</v>
      </c>
      <c r="AO294" s="790">
        <f t="shared" ca="1" si="187"/>
        <v>0</v>
      </c>
      <c r="AP294" s="790">
        <f t="shared" ca="1" si="188"/>
        <v>0</v>
      </c>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c r="ADD294" s="1"/>
      <c r="ADE294" s="1"/>
      <c r="ADF294" s="1"/>
      <c r="ADG294" s="1"/>
      <c r="ADH294" s="1"/>
      <c r="ADI294" s="1"/>
      <c r="ADJ294" s="1"/>
      <c r="ADK294" s="1"/>
      <c r="ADL294" s="1"/>
      <c r="ADM294" s="1"/>
      <c r="ADN294" s="1"/>
      <c r="ADO294" s="1"/>
      <c r="ADP294" s="1"/>
      <c r="ADQ294" s="1"/>
      <c r="ADR294" s="1"/>
      <c r="ADS294" s="1"/>
      <c r="ADT294" s="1"/>
      <c r="ADU294" s="1"/>
      <c r="ADV294" s="1"/>
      <c r="ADW294" s="1"/>
      <c r="ADX294" s="1"/>
      <c r="ADY294" s="1"/>
      <c r="ADZ294" s="1"/>
      <c r="AEA294" s="1"/>
      <c r="AEB294" s="1"/>
      <c r="AEC294" s="1"/>
      <c r="AED294" s="1"/>
      <c r="AEE294" s="1"/>
      <c r="AEF294" s="1"/>
      <c r="AEG294" s="1"/>
      <c r="AEH294" s="1"/>
      <c r="AEI294" s="1"/>
      <c r="AEJ294" s="1"/>
      <c r="AEK294" s="1"/>
      <c r="AEL294" s="1"/>
      <c r="AEM294" s="1"/>
      <c r="AEN294" s="1"/>
      <c r="AEO294" s="1"/>
      <c r="AEP294" s="1"/>
      <c r="AEQ294" s="1"/>
      <c r="AER294" s="1"/>
      <c r="AES294" s="1"/>
      <c r="AET294" s="1"/>
      <c r="AEU294" s="1"/>
      <c r="AEV294" s="1"/>
      <c r="AEW294" s="1"/>
      <c r="AEX294" s="1"/>
      <c r="AEY294" s="1"/>
      <c r="AEZ294" s="1"/>
      <c r="AFA294" s="1"/>
      <c r="AFB294" s="1"/>
      <c r="AFC294" s="1"/>
      <c r="AFD294" s="1"/>
      <c r="AFE294" s="1"/>
      <c r="AFF294" s="1"/>
      <c r="AFG294" s="1"/>
      <c r="AFH294" s="1"/>
      <c r="AFI294" s="1"/>
      <c r="AFJ294" s="1"/>
      <c r="AFK294" s="1"/>
      <c r="AFL294" s="1"/>
      <c r="AFM294" s="1"/>
      <c r="AFN294" s="1"/>
      <c r="AFO294" s="1"/>
      <c r="AFP294" s="1"/>
      <c r="AFQ294" s="1"/>
      <c r="AFR294" s="1"/>
      <c r="AFS294" s="1"/>
      <c r="AFT294" s="1"/>
      <c r="AFU294" s="1"/>
      <c r="AFV294" s="1"/>
      <c r="AFW294" s="1"/>
      <c r="AFX294" s="1"/>
      <c r="AFY294" s="1"/>
      <c r="AFZ294" s="1"/>
      <c r="AGA294" s="1"/>
      <c r="AGB294" s="1"/>
      <c r="AGC294" s="1"/>
      <c r="AGD294" s="1"/>
      <c r="AGE294" s="1"/>
      <c r="AGF294" s="1"/>
      <c r="AGG294" s="1"/>
      <c r="AGH294" s="1"/>
      <c r="AGI294" s="1"/>
      <c r="AGJ294" s="1"/>
      <c r="AGK294" s="1"/>
      <c r="AGL294" s="1"/>
      <c r="AGM294" s="1"/>
      <c r="AGN294" s="1"/>
      <c r="AGO294" s="1"/>
      <c r="AGP294" s="1"/>
      <c r="AGQ294" s="1"/>
      <c r="AGR294" s="1"/>
      <c r="AGS294" s="1"/>
      <c r="AGT294" s="1"/>
      <c r="AGU294" s="1"/>
      <c r="AGV294" s="1"/>
      <c r="AGW294" s="1"/>
      <c r="AGX294" s="1"/>
      <c r="AGY294" s="1"/>
      <c r="AGZ294" s="1"/>
      <c r="AHA294" s="1"/>
      <c r="AHB294" s="1"/>
      <c r="AHC294" s="1"/>
      <c r="AHD294" s="1"/>
      <c r="AHE294" s="1"/>
      <c r="AHF294" s="1"/>
      <c r="AHG294" s="1"/>
      <c r="AHH294" s="1"/>
      <c r="AHI294" s="1"/>
      <c r="AHJ294" s="1"/>
      <c r="AHK294" s="1"/>
      <c r="AHL294" s="1"/>
      <c r="AHM294" s="1"/>
      <c r="AHN294" s="1"/>
      <c r="AHO294" s="1"/>
      <c r="AHP294" s="1"/>
      <c r="AHQ294" s="1"/>
      <c r="AHR294" s="1"/>
      <c r="AHS294" s="1"/>
      <c r="AHT294" s="1"/>
      <c r="AHU294" s="1"/>
      <c r="AHV294" s="1"/>
      <c r="AHW294" s="1"/>
      <c r="AHX294" s="1"/>
      <c r="AHY294" s="1"/>
      <c r="AHZ294" s="1"/>
      <c r="AIA294" s="1"/>
      <c r="AIB294" s="1"/>
      <c r="AIC294" s="1"/>
      <c r="AID294" s="1"/>
      <c r="AIE294" s="1"/>
      <c r="AIF294" s="1"/>
      <c r="AIG294" s="1"/>
      <c r="AIH294" s="1"/>
      <c r="AII294" s="1"/>
      <c r="AIJ294" s="1"/>
      <c r="AIK294" s="1"/>
      <c r="AIL294" s="1"/>
      <c r="AIM294" s="1"/>
      <c r="AIN294" s="1"/>
      <c r="AIO294" s="1"/>
      <c r="AIP294" s="1"/>
      <c r="AIQ294" s="1"/>
      <c r="AIR294" s="1"/>
      <c r="AIS294" s="1"/>
      <c r="AIT294" s="1"/>
      <c r="AIU294" s="1"/>
      <c r="AIV294" s="1"/>
      <c r="AIW294" s="1"/>
      <c r="AIX294" s="1"/>
      <c r="AIY294" s="1"/>
      <c r="AIZ294" s="1"/>
      <c r="AJA294" s="1"/>
      <c r="AJB294" s="1"/>
      <c r="AJC294" s="1"/>
      <c r="AJD294" s="1"/>
      <c r="AJE294" s="1"/>
      <c r="AJF294" s="1"/>
      <c r="AJG294" s="1"/>
      <c r="AJH294" s="1"/>
      <c r="AJI294" s="1"/>
      <c r="AJJ294" s="1"/>
      <c r="AJK294" s="1"/>
      <c r="AJL294" s="1"/>
      <c r="AJM294" s="1"/>
      <c r="AJN294" s="1"/>
      <c r="AJO294" s="1"/>
      <c r="AJP294" s="1"/>
      <c r="AJQ294" s="1"/>
      <c r="AJR294" s="1"/>
      <c r="AJS294" s="1"/>
      <c r="AJT294" s="1"/>
      <c r="AJU294" s="1"/>
      <c r="AJV294" s="1"/>
      <c r="AJW294" s="1"/>
      <c r="AJX294" s="1"/>
      <c r="AJY294" s="1"/>
      <c r="AJZ294" s="1"/>
      <c r="AKA294" s="1"/>
      <c r="AKB294" s="1"/>
      <c r="AKC294" s="1"/>
      <c r="AKD294" s="1"/>
      <c r="AKE294" s="1"/>
      <c r="AKF294" s="1"/>
      <c r="AKG294" s="1"/>
      <c r="AKH294" s="1"/>
      <c r="AKI294" s="1"/>
      <c r="AKJ294" s="1"/>
      <c r="AKK294" s="1"/>
      <c r="AKL294" s="1"/>
      <c r="AKM294" s="1"/>
      <c r="AKN294" s="1"/>
      <c r="AKO294" s="1"/>
      <c r="AKP294" s="1"/>
      <c r="AKQ294" s="1"/>
      <c r="AKR294" s="1"/>
      <c r="AKS294" s="1"/>
      <c r="AKT294" s="1"/>
      <c r="AKU294" s="1"/>
      <c r="AKV294" s="1"/>
      <c r="AKW294" s="1"/>
      <c r="AKX294" s="1"/>
      <c r="AKY294" s="1"/>
      <c r="AKZ294" s="1"/>
      <c r="ALA294" s="1"/>
      <c r="ALB294" s="1"/>
      <c r="ALC294" s="1"/>
      <c r="ALD294" s="1"/>
      <c r="ALE294" s="1"/>
      <c r="ALF294" s="1"/>
      <c r="ALG294" s="1"/>
      <c r="ALH294" s="1"/>
      <c r="ALI294" s="1"/>
      <c r="ALJ294" s="1"/>
      <c r="ALK294" s="1"/>
      <c r="ALL294" s="1"/>
      <c r="ALM294" s="1"/>
      <c r="ALN294" s="1"/>
      <c r="ALO294" s="1"/>
      <c r="ALP294" s="1"/>
      <c r="ALQ294" s="1"/>
      <c r="ALR294" s="1"/>
      <c r="ALS294" s="1"/>
      <c r="ALT294" s="1"/>
      <c r="ALU294" s="1"/>
      <c r="ALV294" s="1"/>
      <c r="ALW294" s="1"/>
      <c r="ALX294" s="1"/>
      <c r="ALY294" s="1"/>
      <c r="ALZ294" s="1"/>
      <c r="AMA294" s="1"/>
      <c r="AMB294" s="1"/>
      <c r="AMC294" s="1"/>
      <c r="AMD294" s="1"/>
      <c r="AME294" s="1"/>
      <c r="AMF294" s="1"/>
      <c r="AMG294" s="1"/>
      <c r="AMH294" s="1"/>
      <c r="AMI294" s="1"/>
      <c r="AMJ294" s="1"/>
      <c r="AMK294" s="1"/>
      <c r="AML294" s="1"/>
      <c r="AMM294" s="1"/>
      <c r="AMN294" s="1"/>
      <c r="AMO294" s="1"/>
      <c r="AMP294" s="1"/>
      <c r="AMQ294" s="1"/>
      <c r="AMR294" s="1"/>
      <c r="AMS294" s="1"/>
      <c r="AMT294" s="1"/>
      <c r="AMU294" s="1"/>
      <c r="AMV294" s="1"/>
      <c r="AMW294" s="1"/>
      <c r="AMX294" s="1"/>
      <c r="AMY294" s="1"/>
      <c r="AMZ294" s="1"/>
      <c r="ANA294" s="1"/>
      <c r="ANB294" s="1"/>
      <c r="ANC294" s="1"/>
      <c r="AND294" s="1"/>
      <c r="ANE294" s="1"/>
      <c r="ANF294" s="1"/>
      <c r="ANG294" s="1"/>
      <c r="ANH294" s="1"/>
      <c r="ANI294" s="1"/>
      <c r="ANJ294" s="1"/>
      <c r="ANK294" s="1"/>
      <c r="ANL294" s="1"/>
      <c r="ANM294" s="1"/>
      <c r="ANN294" s="1"/>
      <c r="ANO294" s="1"/>
      <c r="ANP294" s="1"/>
      <c r="ANQ294" s="1"/>
      <c r="ANR294" s="1"/>
      <c r="ANS294" s="1"/>
      <c r="ANT294" s="1"/>
      <c r="ANU294" s="1"/>
      <c r="ANV294" s="1"/>
      <c r="ANW294" s="1"/>
      <c r="ANX294" s="1"/>
      <c r="ANY294" s="1"/>
      <c r="ANZ294" s="1"/>
      <c r="AOA294" s="1"/>
      <c r="AOB294" s="1"/>
      <c r="AOC294" s="1"/>
      <c r="AOD294" s="1"/>
      <c r="AOE294" s="1"/>
      <c r="AOF294" s="1"/>
      <c r="AOG294" s="1"/>
      <c r="AOH294" s="1"/>
      <c r="AOI294" s="1"/>
      <c r="AOJ294" s="1"/>
      <c r="AOK294" s="1"/>
      <c r="AOL294" s="1"/>
      <c r="AOM294" s="1"/>
      <c r="AON294" s="1"/>
      <c r="AOO294" s="1"/>
      <c r="AOP294" s="1"/>
      <c r="AOQ294" s="1"/>
      <c r="AOR294" s="1"/>
      <c r="AOS294" s="1"/>
      <c r="AOT294" s="1"/>
      <c r="AOU294" s="1"/>
      <c r="AOV294" s="1"/>
      <c r="AOW294" s="1"/>
      <c r="AOX294" s="1"/>
      <c r="AOY294" s="1"/>
      <c r="AOZ294" s="1"/>
      <c r="APA294" s="1"/>
      <c r="APB294" s="1"/>
      <c r="APC294" s="1"/>
      <c r="APD294" s="1"/>
      <c r="APE294" s="1"/>
      <c r="APF294" s="1"/>
      <c r="APG294" s="1"/>
      <c r="APH294" s="1"/>
      <c r="API294" s="1"/>
      <c r="APJ294" s="1"/>
      <c r="APK294" s="1"/>
      <c r="APL294" s="1"/>
      <c r="APM294" s="1"/>
      <c r="APN294" s="1"/>
      <c r="APO294" s="1"/>
      <c r="APP294" s="1"/>
      <c r="APQ294" s="1"/>
      <c r="APR294" s="1"/>
      <c r="APS294" s="1"/>
      <c r="APT294" s="1"/>
      <c r="APU294" s="1"/>
      <c r="APV294" s="1"/>
      <c r="APW294" s="1"/>
      <c r="APX294" s="1"/>
      <c r="APY294" s="1"/>
      <c r="APZ294" s="1"/>
      <c r="AQA294" s="1"/>
      <c r="AQB294" s="1"/>
      <c r="AQC294" s="1"/>
      <c r="AQD294" s="1"/>
      <c r="AQE294" s="1"/>
      <c r="AQF294" s="1"/>
      <c r="AQG294" s="1"/>
      <c r="AQH294" s="1"/>
      <c r="AQI294" s="1"/>
      <c r="AQJ294" s="1"/>
      <c r="AQK294" s="1"/>
      <c r="AQL294" s="1"/>
      <c r="AQM294" s="1"/>
      <c r="AQN294" s="1"/>
      <c r="AQO294" s="1"/>
      <c r="AQP294" s="1"/>
      <c r="AQQ294" s="1"/>
      <c r="AQR294" s="1"/>
      <c r="AQS294" s="1"/>
      <c r="AQT294" s="1"/>
      <c r="AQU294" s="1"/>
      <c r="AQV294" s="1"/>
      <c r="AQW294" s="1"/>
      <c r="AQX294" s="1"/>
      <c r="AQY294" s="1"/>
      <c r="AQZ294" s="1"/>
      <c r="ARA294" s="1"/>
      <c r="ARB294" s="1"/>
      <c r="ARC294" s="1"/>
      <c r="ARD294" s="1"/>
      <c r="ARE294" s="1"/>
      <c r="ARF294" s="1"/>
      <c r="ARG294" s="1"/>
      <c r="ARH294" s="1"/>
      <c r="ARI294" s="1"/>
      <c r="ARJ294" s="1"/>
      <c r="ARK294" s="1"/>
      <c r="ARL294" s="1"/>
      <c r="ARM294" s="1"/>
      <c r="ARN294" s="1"/>
      <c r="ARO294" s="1"/>
      <c r="ARP294" s="1"/>
      <c r="ARQ294" s="1"/>
      <c r="ARR294" s="1"/>
      <c r="ARS294" s="1"/>
      <c r="ART294" s="1"/>
      <c r="ARU294" s="1"/>
      <c r="ARV294" s="1"/>
      <c r="ARW294" s="1"/>
      <c r="ARX294" s="1"/>
      <c r="ARY294" s="1"/>
      <c r="ARZ294" s="1"/>
      <c r="ASA294" s="1"/>
      <c r="ASB294" s="1"/>
      <c r="ASC294" s="1"/>
      <c r="ASD294" s="1"/>
      <c r="ASE294" s="1"/>
      <c r="ASF294" s="1"/>
      <c r="ASG294" s="1"/>
      <c r="ASH294" s="1"/>
      <c r="ASI294" s="1"/>
      <c r="ASJ294" s="1"/>
      <c r="ASK294" s="1"/>
      <c r="ASL294" s="1"/>
      <c r="ASM294" s="1"/>
      <c r="ASN294" s="1"/>
      <c r="ASO294" s="1"/>
      <c r="ASP294" s="1"/>
      <c r="ASQ294" s="1"/>
      <c r="ASR294" s="1"/>
      <c r="ASS294" s="1"/>
      <c r="AST294" s="1"/>
      <c r="ASU294" s="1"/>
      <c r="ASV294" s="1"/>
      <c r="ASW294" s="1"/>
      <c r="ASX294" s="1"/>
      <c r="ASY294" s="1"/>
      <c r="ASZ294" s="1"/>
      <c r="ATA294" s="1"/>
      <c r="ATB294" s="1"/>
      <c r="ATC294" s="1"/>
      <c r="ATD294" s="1"/>
      <c r="ATE294" s="1"/>
      <c r="ATF294" s="1"/>
      <c r="ATG294" s="1"/>
      <c r="ATH294" s="1"/>
      <c r="ATI294" s="1"/>
      <c r="ATJ294" s="1"/>
      <c r="ATK294" s="1"/>
      <c r="ATL294" s="1"/>
      <c r="ATM294" s="1"/>
      <c r="ATN294" s="1"/>
      <c r="ATO294" s="1"/>
      <c r="ATP294" s="1"/>
      <c r="ATQ294" s="1"/>
      <c r="ATR294" s="1"/>
      <c r="ATS294" s="1"/>
      <c r="ATT294" s="1"/>
      <c r="ATU294" s="1"/>
      <c r="ATV294" s="1"/>
      <c r="ATW294" s="1"/>
      <c r="ATX294" s="1"/>
      <c r="ATY294" s="1"/>
      <c r="ATZ294" s="1"/>
      <c r="AUA294" s="1"/>
      <c r="AUB294" s="1"/>
      <c r="AUC294" s="1"/>
      <c r="AUD294" s="1"/>
      <c r="AUE294" s="1"/>
      <c r="AUF294" s="1"/>
      <c r="AUG294" s="1"/>
      <c r="AUH294" s="1"/>
      <c r="AUI294" s="1"/>
      <c r="AUJ294" s="1"/>
      <c r="AUK294" s="1"/>
    </row>
    <row r="295" spans="1:1233" s="519" customFormat="1" ht="14.25">
      <c r="A295" s="53"/>
      <c r="B295" s="97" t="str">
        <f>IF('Client Info'!$E$153="Yes",'Client Info'!$E$61,"N/A")</f>
        <v>N/A</v>
      </c>
      <c r="C295" s="62" t="str">
        <f>IF(B295="ISO 14001",'Client Info'!$B153,"N/A")</f>
        <v>N/A</v>
      </c>
      <c r="D295" s="181"/>
      <c r="E295" s="834">
        <f>'Effective Employees'!F281</f>
        <v>0</v>
      </c>
      <c r="F295" s="831"/>
      <c r="G295" s="835">
        <f>CO$363</f>
        <v>0</v>
      </c>
      <c r="H295" s="835">
        <f ca="1">(1/3)*CO363*T295*V295*X295*Z295</f>
        <v>0</v>
      </c>
      <c r="I295" s="835">
        <f ca="1">(2/3)*CO363*T295*V295*X295*Z295</f>
        <v>0</v>
      </c>
      <c r="J295" s="835" t="e">
        <f ca="1">CO364*T295*V295*X295*Z295/$AA$10</f>
        <v>#N/A</v>
      </c>
      <c r="K295" s="835">
        <f>IF($K$19="",0,CO364*T295*V295*X295*Z295/$AA$10)</f>
        <v>0</v>
      </c>
      <c r="L295" s="835">
        <f>IF($L$19="",0,CO364*T295*V295*X295*Z295/$AA$10)</f>
        <v>0</v>
      </c>
      <c r="M295" s="836" t="e">
        <f ca="1">IF($M$19="",0,CO364*T295*V295*X295*Z295/$AA$10)</f>
        <v>#N/A</v>
      </c>
      <c r="N295" s="837" t="e">
        <f ca="1">CO364*T295*V295*X295*Z295/$AA$10</f>
        <v>#N/A</v>
      </c>
      <c r="O295" s="838">
        <f ca="1">CO365*T295*V295*X295*Z295</f>
        <v>0</v>
      </c>
      <c r="P295" s="53"/>
      <c r="Q295" s="53"/>
      <c r="R295" s="67"/>
      <c r="S295" s="386">
        <f>1</f>
        <v>1</v>
      </c>
      <c r="T295" s="386">
        <f t="shared" si="174"/>
        <v>1</v>
      </c>
      <c r="U295" s="707">
        <f ca="1">'Adjustment Factors'!AP601</f>
        <v>0</v>
      </c>
      <c r="V295" s="208">
        <f t="shared" ca="1" si="175"/>
        <v>1</v>
      </c>
      <c r="W295" s="67">
        <f>-'Client Info'!$C$55/100</f>
        <v>0</v>
      </c>
      <c r="X295" s="67">
        <f t="shared" si="176"/>
        <v>1</v>
      </c>
      <c r="Y295" s="67">
        <f>IF(Overview!$C$14="Yes",1,0)</f>
        <v>0</v>
      </c>
      <c r="Z295" s="67">
        <f>IF(Y295=1,IF('Integrated Reduction'!$C$29="",1,('Integrated Reduction'!$C$29/100+1)),1)</f>
        <v>1</v>
      </c>
      <c r="AA295" s="67">
        <f>IF(Sampling!F303="Yes",1,0)</f>
        <v>0</v>
      </c>
      <c r="AB295" s="67">
        <f>IF(Sampling!L303="Yes",1,0)</f>
        <v>0</v>
      </c>
      <c r="AC295" s="67">
        <f>IF(Sampling!G303="Yes",1,0)</f>
        <v>0</v>
      </c>
      <c r="AD295" s="67">
        <f>IF(Sampling!H303="Yes",1,0)</f>
        <v>0</v>
      </c>
      <c r="AE295" s="67">
        <f>IF(Sampling!I303="Yes",1,0)</f>
        <v>0</v>
      </c>
      <c r="AF295" s="67">
        <f>IF(Sampling!J303="Yes",1,0)</f>
        <v>0</v>
      </c>
      <c r="AG295" s="708">
        <f>IF(Sampling!K303="Yes",1,0)</f>
        <v>0</v>
      </c>
      <c r="AH295" s="791">
        <f t="shared" ca="1" si="186"/>
        <v>0</v>
      </c>
      <c r="AI295" s="791">
        <f t="shared" ca="1" si="185"/>
        <v>0</v>
      </c>
      <c r="AJ295" s="791" t="e">
        <f t="shared" ca="1" si="193"/>
        <v>#N/A</v>
      </c>
      <c r="AK295" s="791">
        <f t="shared" si="189"/>
        <v>0</v>
      </c>
      <c r="AL295" s="791">
        <f t="shared" si="190"/>
        <v>0</v>
      </c>
      <c r="AM295" s="791" t="e">
        <f t="shared" ca="1" si="191"/>
        <v>#N/A</v>
      </c>
      <c r="AN295" s="791" t="e">
        <f t="shared" ca="1" si="192"/>
        <v>#N/A</v>
      </c>
      <c r="AO295" s="791">
        <f t="shared" ca="1" si="187"/>
        <v>0</v>
      </c>
      <c r="AP295" s="791">
        <f t="shared" ca="1" si="188"/>
        <v>0</v>
      </c>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c r="ADD295" s="1"/>
      <c r="ADE295" s="1"/>
      <c r="ADF295" s="1"/>
      <c r="ADG295" s="1"/>
      <c r="ADH295" s="1"/>
      <c r="ADI295" s="1"/>
      <c r="ADJ295" s="1"/>
      <c r="ADK295" s="1"/>
      <c r="ADL295" s="1"/>
      <c r="ADM295" s="1"/>
      <c r="ADN295" s="1"/>
      <c r="ADO295" s="1"/>
      <c r="ADP295" s="1"/>
      <c r="ADQ295" s="1"/>
      <c r="ADR295" s="1"/>
      <c r="ADS295" s="1"/>
      <c r="ADT295" s="1"/>
      <c r="ADU295" s="1"/>
      <c r="ADV295" s="1"/>
      <c r="ADW295" s="1"/>
      <c r="ADX295" s="1"/>
      <c r="ADY295" s="1"/>
      <c r="ADZ295" s="1"/>
      <c r="AEA295" s="1"/>
      <c r="AEB295" s="1"/>
      <c r="AEC295" s="1"/>
      <c r="AED295" s="1"/>
      <c r="AEE295" s="1"/>
      <c r="AEF295" s="1"/>
      <c r="AEG295" s="1"/>
      <c r="AEH295" s="1"/>
      <c r="AEI295" s="1"/>
      <c r="AEJ295" s="1"/>
      <c r="AEK295" s="1"/>
      <c r="AEL295" s="1"/>
      <c r="AEM295" s="1"/>
      <c r="AEN295" s="1"/>
      <c r="AEO295" s="1"/>
      <c r="AEP295" s="1"/>
      <c r="AEQ295" s="1"/>
      <c r="AER295" s="1"/>
      <c r="AES295" s="1"/>
      <c r="AET295" s="1"/>
      <c r="AEU295" s="1"/>
      <c r="AEV295" s="1"/>
      <c r="AEW295" s="1"/>
      <c r="AEX295" s="1"/>
      <c r="AEY295" s="1"/>
      <c r="AEZ295" s="1"/>
      <c r="AFA295" s="1"/>
      <c r="AFB295" s="1"/>
      <c r="AFC295" s="1"/>
      <c r="AFD295" s="1"/>
      <c r="AFE295" s="1"/>
      <c r="AFF295" s="1"/>
      <c r="AFG295" s="1"/>
      <c r="AFH295" s="1"/>
      <c r="AFI295" s="1"/>
      <c r="AFJ295" s="1"/>
      <c r="AFK295" s="1"/>
      <c r="AFL295" s="1"/>
      <c r="AFM295" s="1"/>
      <c r="AFN295" s="1"/>
      <c r="AFO295" s="1"/>
      <c r="AFP295" s="1"/>
      <c r="AFQ295" s="1"/>
      <c r="AFR295" s="1"/>
      <c r="AFS295" s="1"/>
      <c r="AFT295" s="1"/>
      <c r="AFU295" s="1"/>
      <c r="AFV295" s="1"/>
      <c r="AFW295" s="1"/>
      <c r="AFX295" s="1"/>
      <c r="AFY295" s="1"/>
      <c r="AFZ295" s="1"/>
      <c r="AGA295" s="1"/>
      <c r="AGB295" s="1"/>
      <c r="AGC295" s="1"/>
      <c r="AGD295" s="1"/>
      <c r="AGE295" s="1"/>
      <c r="AGF295" s="1"/>
      <c r="AGG295" s="1"/>
      <c r="AGH295" s="1"/>
      <c r="AGI295" s="1"/>
      <c r="AGJ295" s="1"/>
      <c r="AGK295" s="1"/>
      <c r="AGL295" s="1"/>
      <c r="AGM295" s="1"/>
      <c r="AGN295" s="1"/>
      <c r="AGO295" s="1"/>
      <c r="AGP295" s="1"/>
      <c r="AGQ295" s="1"/>
      <c r="AGR295" s="1"/>
      <c r="AGS295" s="1"/>
      <c r="AGT295" s="1"/>
      <c r="AGU295" s="1"/>
      <c r="AGV295" s="1"/>
      <c r="AGW295" s="1"/>
      <c r="AGX295" s="1"/>
      <c r="AGY295" s="1"/>
      <c r="AGZ295" s="1"/>
      <c r="AHA295" s="1"/>
      <c r="AHB295" s="1"/>
      <c r="AHC295" s="1"/>
      <c r="AHD295" s="1"/>
      <c r="AHE295" s="1"/>
      <c r="AHF295" s="1"/>
      <c r="AHG295" s="1"/>
      <c r="AHH295" s="1"/>
      <c r="AHI295" s="1"/>
      <c r="AHJ295" s="1"/>
      <c r="AHK295" s="1"/>
      <c r="AHL295" s="1"/>
      <c r="AHM295" s="1"/>
      <c r="AHN295" s="1"/>
      <c r="AHO295" s="1"/>
      <c r="AHP295" s="1"/>
      <c r="AHQ295" s="1"/>
      <c r="AHR295" s="1"/>
      <c r="AHS295" s="1"/>
      <c r="AHT295" s="1"/>
      <c r="AHU295" s="1"/>
      <c r="AHV295" s="1"/>
      <c r="AHW295" s="1"/>
      <c r="AHX295" s="1"/>
      <c r="AHY295" s="1"/>
      <c r="AHZ295" s="1"/>
      <c r="AIA295" s="1"/>
      <c r="AIB295" s="1"/>
      <c r="AIC295" s="1"/>
      <c r="AID295" s="1"/>
      <c r="AIE295" s="1"/>
      <c r="AIF295" s="1"/>
      <c r="AIG295" s="1"/>
      <c r="AIH295" s="1"/>
      <c r="AII295" s="1"/>
      <c r="AIJ295" s="1"/>
      <c r="AIK295" s="1"/>
      <c r="AIL295" s="1"/>
      <c r="AIM295" s="1"/>
      <c r="AIN295" s="1"/>
      <c r="AIO295" s="1"/>
      <c r="AIP295" s="1"/>
      <c r="AIQ295" s="1"/>
      <c r="AIR295" s="1"/>
      <c r="AIS295" s="1"/>
      <c r="AIT295" s="1"/>
      <c r="AIU295" s="1"/>
      <c r="AIV295" s="1"/>
      <c r="AIW295" s="1"/>
      <c r="AIX295" s="1"/>
      <c r="AIY295" s="1"/>
      <c r="AIZ295" s="1"/>
      <c r="AJA295" s="1"/>
      <c r="AJB295" s="1"/>
      <c r="AJC295" s="1"/>
      <c r="AJD295" s="1"/>
      <c r="AJE295" s="1"/>
      <c r="AJF295" s="1"/>
      <c r="AJG295" s="1"/>
      <c r="AJH295" s="1"/>
      <c r="AJI295" s="1"/>
      <c r="AJJ295" s="1"/>
      <c r="AJK295" s="1"/>
      <c r="AJL295" s="1"/>
      <c r="AJM295" s="1"/>
      <c r="AJN295" s="1"/>
      <c r="AJO295" s="1"/>
      <c r="AJP295" s="1"/>
      <c r="AJQ295" s="1"/>
      <c r="AJR295" s="1"/>
      <c r="AJS295" s="1"/>
      <c r="AJT295" s="1"/>
      <c r="AJU295" s="1"/>
      <c r="AJV295" s="1"/>
      <c r="AJW295" s="1"/>
      <c r="AJX295" s="1"/>
      <c r="AJY295" s="1"/>
      <c r="AJZ295" s="1"/>
      <c r="AKA295" s="1"/>
      <c r="AKB295" s="1"/>
      <c r="AKC295" s="1"/>
      <c r="AKD295" s="1"/>
      <c r="AKE295" s="1"/>
      <c r="AKF295" s="1"/>
      <c r="AKG295" s="1"/>
      <c r="AKH295" s="1"/>
      <c r="AKI295" s="1"/>
      <c r="AKJ295" s="1"/>
      <c r="AKK295" s="1"/>
      <c r="AKL295" s="1"/>
      <c r="AKM295" s="1"/>
      <c r="AKN295" s="1"/>
      <c r="AKO295" s="1"/>
      <c r="AKP295" s="1"/>
      <c r="AKQ295" s="1"/>
      <c r="AKR295" s="1"/>
      <c r="AKS295" s="1"/>
      <c r="AKT295" s="1"/>
      <c r="AKU295" s="1"/>
      <c r="AKV295" s="1"/>
      <c r="AKW295" s="1"/>
      <c r="AKX295" s="1"/>
      <c r="AKY295" s="1"/>
      <c r="AKZ295" s="1"/>
      <c r="ALA295" s="1"/>
      <c r="ALB295" s="1"/>
      <c r="ALC295" s="1"/>
      <c r="ALD295" s="1"/>
      <c r="ALE295" s="1"/>
      <c r="ALF295" s="1"/>
      <c r="ALG295" s="1"/>
      <c r="ALH295" s="1"/>
      <c r="ALI295" s="1"/>
      <c r="ALJ295" s="1"/>
      <c r="ALK295" s="1"/>
      <c r="ALL295" s="1"/>
      <c r="ALM295" s="1"/>
      <c r="ALN295" s="1"/>
      <c r="ALO295" s="1"/>
      <c r="ALP295" s="1"/>
      <c r="ALQ295" s="1"/>
      <c r="ALR295" s="1"/>
      <c r="ALS295" s="1"/>
      <c r="ALT295" s="1"/>
      <c r="ALU295" s="1"/>
      <c r="ALV295" s="1"/>
      <c r="ALW295" s="1"/>
      <c r="ALX295" s="1"/>
      <c r="ALY295" s="1"/>
      <c r="ALZ295" s="1"/>
      <c r="AMA295" s="1"/>
      <c r="AMB295" s="1"/>
      <c r="AMC295" s="1"/>
      <c r="AMD295" s="1"/>
      <c r="AME295" s="1"/>
      <c r="AMF295" s="1"/>
      <c r="AMG295" s="1"/>
      <c r="AMH295" s="1"/>
      <c r="AMI295" s="1"/>
      <c r="AMJ295" s="1"/>
      <c r="AMK295" s="1"/>
      <c r="AML295" s="1"/>
      <c r="AMM295" s="1"/>
      <c r="AMN295" s="1"/>
      <c r="AMO295" s="1"/>
      <c r="AMP295" s="1"/>
      <c r="AMQ295" s="1"/>
      <c r="AMR295" s="1"/>
      <c r="AMS295" s="1"/>
      <c r="AMT295" s="1"/>
      <c r="AMU295" s="1"/>
      <c r="AMV295" s="1"/>
      <c r="AMW295" s="1"/>
      <c r="AMX295" s="1"/>
      <c r="AMY295" s="1"/>
      <c r="AMZ295" s="1"/>
      <c r="ANA295" s="1"/>
      <c r="ANB295" s="1"/>
      <c r="ANC295" s="1"/>
      <c r="AND295" s="1"/>
      <c r="ANE295" s="1"/>
      <c r="ANF295" s="1"/>
      <c r="ANG295" s="1"/>
      <c r="ANH295" s="1"/>
      <c r="ANI295" s="1"/>
      <c r="ANJ295" s="1"/>
      <c r="ANK295" s="1"/>
      <c r="ANL295" s="1"/>
      <c r="ANM295" s="1"/>
      <c r="ANN295" s="1"/>
      <c r="ANO295" s="1"/>
      <c r="ANP295" s="1"/>
      <c r="ANQ295" s="1"/>
      <c r="ANR295" s="1"/>
      <c r="ANS295" s="1"/>
      <c r="ANT295" s="1"/>
      <c r="ANU295" s="1"/>
      <c r="ANV295" s="1"/>
      <c r="ANW295" s="1"/>
      <c r="ANX295" s="1"/>
      <c r="ANY295" s="1"/>
      <c r="ANZ295" s="1"/>
      <c r="AOA295" s="1"/>
      <c r="AOB295" s="1"/>
      <c r="AOC295" s="1"/>
      <c r="AOD295" s="1"/>
      <c r="AOE295" s="1"/>
      <c r="AOF295" s="1"/>
      <c r="AOG295" s="1"/>
      <c r="AOH295" s="1"/>
      <c r="AOI295" s="1"/>
      <c r="AOJ295" s="1"/>
      <c r="AOK295" s="1"/>
      <c r="AOL295" s="1"/>
      <c r="AOM295" s="1"/>
      <c r="AON295" s="1"/>
      <c r="AOO295" s="1"/>
      <c r="AOP295" s="1"/>
      <c r="AOQ295" s="1"/>
      <c r="AOR295" s="1"/>
      <c r="AOS295" s="1"/>
      <c r="AOT295" s="1"/>
      <c r="AOU295" s="1"/>
      <c r="AOV295" s="1"/>
      <c r="AOW295" s="1"/>
      <c r="AOX295" s="1"/>
      <c r="AOY295" s="1"/>
      <c r="AOZ295" s="1"/>
      <c r="APA295" s="1"/>
      <c r="APB295" s="1"/>
      <c r="APC295" s="1"/>
      <c r="APD295" s="1"/>
      <c r="APE295" s="1"/>
      <c r="APF295" s="1"/>
      <c r="APG295" s="1"/>
      <c r="APH295" s="1"/>
      <c r="API295" s="1"/>
      <c r="APJ295" s="1"/>
      <c r="APK295" s="1"/>
      <c r="APL295" s="1"/>
      <c r="APM295" s="1"/>
      <c r="APN295" s="1"/>
      <c r="APO295" s="1"/>
      <c r="APP295" s="1"/>
      <c r="APQ295" s="1"/>
      <c r="APR295" s="1"/>
      <c r="APS295" s="1"/>
      <c r="APT295" s="1"/>
      <c r="APU295" s="1"/>
      <c r="APV295" s="1"/>
      <c r="APW295" s="1"/>
      <c r="APX295" s="1"/>
      <c r="APY295" s="1"/>
      <c r="APZ295" s="1"/>
      <c r="AQA295" s="1"/>
      <c r="AQB295" s="1"/>
      <c r="AQC295" s="1"/>
      <c r="AQD295" s="1"/>
      <c r="AQE295" s="1"/>
      <c r="AQF295" s="1"/>
      <c r="AQG295" s="1"/>
      <c r="AQH295" s="1"/>
      <c r="AQI295" s="1"/>
      <c r="AQJ295" s="1"/>
      <c r="AQK295" s="1"/>
      <c r="AQL295" s="1"/>
      <c r="AQM295" s="1"/>
      <c r="AQN295" s="1"/>
      <c r="AQO295" s="1"/>
      <c r="AQP295" s="1"/>
      <c r="AQQ295" s="1"/>
      <c r="AQR295" s="1"/>
      <c r="AQS295" s="1"/>
      <c r="AQT295" s="1"/>
      <c r="AQU295" s="1"/>
      <c r="AQV295" s="1"/>
      <c r="AQW295" s="1"/>
      <c r="AQX295" s="1"/>
      <c r="AQY295" s="1"/>
      <c r="AQZ295" s="1"/>
      <c r="ARA295" s="1"/>
      <c r="ARB295" s="1"/>
      <c r="ARC295" s="1"/>
      <c r="ARD295" s="1"/>
      <c r="ARE295" s="1"/>
      <c r="ARF295" s="1"/>
      <c r="ARG295" s="1"/>
      <c r="ARH295" s="1"/>
      <c r="ARI295" s="1"/>
      <c r="ARJ295" s="1"/>
      <c r="ARK295" s="1"/>
      <c r="ARL295" s="1"/>
      <c r="ARM295" s="1"/>
      <c r="ARN295" s="1"/>
      <c r="ARO295" s="1"/>
      <c r="ARP295" s="1"/>
      <c r="ARQ295" s="1"/>
      <c r="ARR295" s="1"/>
      <c r="ARS295" s="1"/>
      <c r="ART295" s="1"/>
      <c r="ARU295" s="1"/>
      <c r="ARV295" s="1"/>
      <c r="ARW295" s="1"/>
      <c r="ARX295" s="1"/>
      <c r="ARY295" s="1"/>
      <c r="ARZ295" s="1"/>
      <c r="ASA295" s="1"/>
      <c r="ASB295" s="1"/>
      <c r="ASC295" s="1"/>
      <c r="ASD295" s="1"/>
      <c r="ASE295" s="1"/>
      <c r="ASF295" s="1"/>
      <c r="ASG295" s="1"/>
      <c r="ASH295" s="1"/>
      <c r="ASI295" s="1"/>
      <c r="ASJ295" s="1"/>
      <c r="ASK295" s="1"/>
      <c r="ASL295" s="1"/>
      <c r="ASM295" s="1"/>
      <c r="ASN295" s="1"/>
      <c r="ASO295" s="1"/>
      <c r="ASP295" s="1"/>
      <c r="ASQ295" s="1"/>
      <c r="ASR295" s="1"/>
      <c r="ASS295" s="1"/>
      <c r="AST295" s="1"/>
      <c r="ASU295" s="1"/>
      <c r="ASV295" s="1"/>
      <c r="ASW295" s="1"/>
      <c r="ASX295" s="1"/>
      <c r="ASY295" s="1"/>
      <c r="ASZ295" s="1"/>
      <c r="ATA295" s="1"/>
      <c r="ATB295" s="1"/>
      <c r="ATC295" s="1"/>
      <c r="ATD295" s="1"/>
      <c r="ATE295" s="1"/>
      <c r="ATF295" s="1"/>
      <c r="ATG295" s="1"/>
      <c r="ATH295" s="1"/>
      <c r="ATI295" s="1"/>
      <c r="ATJ295" s="1"/>
      <c r="ATK295" s="1"/>
      <c r="ATL295" s="1"/>
      <c r="ATM295" s="1"/>
      <c r="ATN295" s="1"/>
      <c r="ATO295" s="1"/>
      <c r="ATP295" s="1"/>
      <c r="ATQ295" s="1"/>
      <c r="ATR295" s="1"/>
      <c r="ATS295" s="1"/>
      <c r="ATT295" s="1"/>
      <c r="ATU295" s="1"/>
      <c r="ATV295" s="1"/>
      <c r="ATW295" s="1"/>
      <c r="ATX295" s="1"/>
      <c r="ATY295" s="1"/>
      <c r="ATZ295" s="1"/>
      <c r="AUA295" s="1"/>
      <c r="AUB295" s="1"/>
      <c r="AUC295" s="1"/>
      <c r="AUD295" s="1"/>
      <c r="AUE295" s="1"/>
      <c r="AUF295" s="1"/>
      <c r="AUG295" s="1"/>
      <c r="AUH295" s="1"/>
      <c r="AUI295" s="1"/>
      <c r="AUJ295" s="1"/>
      <c r="AUK295" s="1"/>
    </row>
    <row r="296" spans="1:1233" s="519" customFormat="1" ht="14.25">
      <c r="A296" s="53"/>
      <c r="B296" s="98" t="str">
        <f>IF('Client Info'!$F$153="Yes",'Client Info'!$F$61,"N/A")</f>
        <v>N/A</v>
      </c>
      <c r="C296" s="99" t="str">
        <f>IF(B296="ISO 45001",'Client Info'!$B153,"N/A")</f>
        <v>N/A</v>
      </c>
      <c r="D296" s="182"/>
      <c r="E296" s="839">
        <f>'Effective Employees'!F282</f>
        <v>0</v>
      </c>
      <c r="F296" s="831"/>
      <c r="G296" s="840">
        <f>CO$378</f>
        <v>0</v>
      </c>
      <c r="H296" s="840">
        <f ca="1">(1/3)*CO378*T296*V296*X296*Z296</f>
        <v>0</v>
      </c>
      <c r="I296" s="840">
        <f ca="1">(2/3)*CO378*T296*V296*X296*Z296</f>
        <v>0</v>
      </c>
      <c r="J296" s="840" t="e">
        <f ca="1">CO379*T296*V296*X296*Z296/$AA$10</f>
        <v>#N/A</v>
      </c>
      <c r="K296" s="840">
        <f>IF($K$19="",0,CO379*T296*V296*X296*Z296/$AA$10)</f>
        <v>0</v>
      </c>
      <c r="L296" s="840">
        <f>IF($L$19="",0,CO379*T296*V296*X296*Z296/$AA$10)</f>
        <v>0</v>
      </c>
      <c r="M296" s="841" t="e">
        <f ca="1">IF($M$19="",0,CO379*T296*V296*X296*Z296/$AA$10)</f>
        <v>#N/A</v>
      </c>
      <c r="N296" s="841" t="e">
        <f ca="1">CO379*T296*V296*X296*Z296/$AA$10</f>
        <v>#N/A</v>
      </c>
      <c r="O296" s="842">
        <f ca="1">CO380*T296*V296*X296*Z296</f>
        <v>0</v>
      </c>
      <c r="P296" s="53"/>
      <c r="Q296" s="53"/>
      <c r="R296" s="67"/>
      <c r="S296" s="709">
        <f>1</f>
        <v>1</v>
      </c>
      <c r="T296" s="709">
        <f t="shared" si="174"/>
        <v>1</v>
      </c>
      <c r="U296" s="710">
        <f ca="1">'Adjustment Factors'!BC601</f>
        <v>0</v>
      </c>
      <c r="V296" s="711">
        <f t="shared" ca="1" si="175"/>
        <v>1</v>
      </c>
      <c r="W296" s="712">
        <f>-'Client Info'!$C$55/100</f>
        <v>0</v>
      </c>
      <c r="X296" s="712">
        <f t="shared" si="176"/>
        <v>1</v>
      </c>
      <c r="Y296" s="712">
        <f>IF(Overview!$C$15="Yes",1,0)</f>
        <v>0</v>
      </c>
      <c r="Z296" s="712">
        <f>IF(Y296=1,IF('Integrated Reduction'!$C$29="",1,('Integrated Reduction'!$C$29/100+1)),1)</f>
        <v>1</v>
      </c>
      <c r="AA296" s="712">
        <f>IF(Sampling!F304="Yes",1,0)</f>
        <v>0</v>
      </c>
      <c r="AB296" s="712">
        <f>IF(Sampling!L304="Yes",1,0)</f>
        <v>0</v>
      </c>
      <c r="AC296" s="712">
        <f>IF(Sampling!G304="Yes",1,0)</f>
        <v>0</v>
      </c>
      <c r="AD296" s="712">
        <f>IF(Sampling!H304="Yes",1,0)</f>
        <v>0</v>
      </c>
      <c r="AE296" s="712">
        <f>IF(Sampling!I304="Yes",1,0)</f>
        <v>0</v>
      </c>
      <c r="AF296" s="712">
        <f>IF(Sampling!J304="Yes",1,0)</f>
        <v>0</v>
      </c>
      <c r="AG296" s="713">
        <f>IF(Sampling!K304="Yes",1,0)</f>
        <v>0</v>
      </c>
      <c r="AH296" s="792">
        <f t="shared" ca="1" si="186"/>
        <v>0</v>
      </c>
      <c r="AI296" s="792">
        <f t="shared" ca="1" si="185"/>
        <v>0</v>
      </c>
      <c r="AJ296" s="792" t="e">
        <f t="shared" ca="1" si="193"/>
        <v>#N/A</v>
      </c>
      <c r="AK296" s="792">
        <f t="shared" si="189"/>
        <v>0</v>
      </c>
      <c r="AL296" s="792">
        <f t="shared" si="190"/>
        <v>0</v>
      </c>
      <c r="AM296" s="792" t="e">
        <f t="shared" ca="1" si="191"/>
        <v>#N/A</v>
      </c>
      <c r="AN296" s="792" t="e">
        <f t="shared" ca="1" si="192"/>
        <v>#N/A</v>
      </c>
      <c r="AO296" s="792">
        <f t="shared" ca="1" si="187"/>
        <v>0</v>
      </c>
      <c r="AP296" s="792">
        <f t="shared" ca="1" si="188"/>
        <v>0</v>
      </c>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c r="ADD296" s="1"/>
      <c r="ADE296" s="1"/>
      <c r="ADF296" s="1"/>
      <c r="ADG296" s="1"/>
      <c r="ADH296" s="1"/>
      <c r="ADI296" s="1"/>
      <c r="ADJ296" s="1"/>
      <c r="ADK296" s="1"/>
      <c r="ADL296" s="1"/>
      <c r="ADM296" s="1"/>
      <c r="ADN296" s="1"/>
      <c r="ADO296" s="1"/>
      <c r="ADP296" s="1"/>
      <c r="ADQ296" s="1"/>
      <c r="ADR296" s="1"/>
      <c r="ADS296" s="1"/>
      <c r="ADT296" s="1"/>
      <c r="ADU296" s="1"/>
      <c r="ADV296" s="1"/>
      <c r="ADW296" s="1"/>
      <c r="ADX296" s="1"/>
      <c r="ADY296" s="1"/>
      <c r="ADZ296" s="1"/>
      <c r="AEA296" s="1"/>
      <c r="AEB296" s="1"/>
      <c r="AEC296" s="1"/>
      <c r="AED296" s="1"/>
      <c r="AEE296" s="1"/>
      <c r="AEF296" s="1"/>
      <c r="AEG296" s="1"/>
      <c r="AEH296" s="1"/>
      <c r="AEI296" s="1"/>
      <c r="AEJ296" s="1"/>
      <c r="AEK296" s="1"/>
      <c r="AEL296" s="1"/>
      <c r="AEM296" s="1"/>
      <c r="AEN296" s="1"/>
      <c r="AEO296" s="1"/>
      <c r="AEP296" s="1"/>
      <c r="AEQ296" s="1"/>
      <c r="AER296" s="1"/>
      <c r="AES296" s="1"/>
      <c r="AET296" s="1"/>
      <c r="AEU296" s="1"/>
      <c r="AEV296" s="1"/>
      <c r="AEW296" s="1"/>
      <c r="AEX296" s="1"/>
      <c r="AEY296" s="1"/>
      <c r="AEZ296" s="1"/>
      <c r="AFA296" s="1"/>
      <c r="AFB296" s="1"/>
      <c r="AFC296" s="1"/>
      <c r="AFD296" s="1"/>
      <c r="AFE296" s="1"/>
      <c r="AFF296" s="1"/>
      <c r="AFG296" s="1"/>
      <c r="AFH296" s="1"/>
      <c r="AFI296" s="1"/>
      <c r="AFJ296" s="1"/>
      <c r="AFK296" s="1"/>
      <c r="AFL296" s="1"/>
      <c r="AFM296" s="1"/>
      <c r="AFN296" s="1"/>
      <c r="AFO296" s="1"/>
      <c r="AFP296" s="1"/>
      <c r="AFQ296" s="1"/>
      <c r="AFR296" s="1"/>
      <c r="AFS296" s="1"/>
      <c r="AFT296" s="1"/>
      <c r="AFU296" s="1"/>
      <c r="AFV296" s="1"/>
      <c r="AFW296" s="1"/>
      <c r="AFX296" s="1"/>
      <c r="AFY296" s="1"/>
      <c r="AFZ296" s="1"/>
      <c r="AGA296" s="1"/>
      <c r="AGB296" s="1"/>
      <c r="AGC296" s="1"/>
      <c r="AGD296" s="1"/>
      <c r="AGE296" s="1"/>
      <c r="AGF296" s="1"/>
      <c r="AGG296" s="1"/>
      <c r="AGH296" s="1"/>
      <c r="AGI296" s="1"/>
      <c r="AGJ296" s="1"/>
      <c r="AGK296" s="1"/>
      <c r="AGL296" s="1"/>
      <c r="AGM296" s="1"/>
      <c r="AGN296" s="1"/>
      <c r="AGO296" s="1"/>
      <c r="AGP296" s="1"/>
      <c r="AGQ296" s="1"/>
      <c r="AGR296" s="1"/>
      <c r="AGS296" s="1"/>
      <c r="AGT296" s="1"/>
      <c r="AGU296" s="1"/>
      <c r="AGV296" s="1"/>
      <c r="AGW296" s="1"/>
      <c r="AGX296" s="1"/>
      <c r="AGY296" s="1"/>
      <c r="AGZ296" s="1"/>
      <c r="AHA296" s="1"/>
      <c r="AHB296" s="1"/>
      <c r="AHC296" s="1"/>
      <c r="AHD296" s="1"/>
      <c r="AHE296" s="1"/>
      <c r="AHF296" s="1"/>
      <c r="AHG296" s="1"/>
      <c r="AHH296" s="1"/>
      <c r="AHI296" s="1"/>
      <c r="AHJ296" s="1"/>
      <c r="AHK296" s="1"/>
      <c r="AHL296" s="1"/>
      <c r="AHM296" s="1"/>
      <c r="AHN296" s="1"/>
      <c r="AHO296" s="1"/>
      <c r="AHP296" s="1"/>
      <c r="AHQ296" s="1"/>
      <c r="AHR296" s="1"/>
      <c r="AHS296" s="1"/>
      <c r="AHT296" s="1"/>
      <c r="AHU296" s="1"/>
      <c r="AHV296" s="1"/>
      <c r="AHW296" s="1"/>
      <c r="AHX296" s="1"/>
      <c r="AHY296" s="1"/>
      <c r="AHZ296" s="1"/>
      <c r="AIA296" s="1"/>
      <c r="AIB296" s="1"/>
      <c r="AIC296" s="1"/>
      <c r="AID296" s="1"/>
      <c r="AIE296" s="1"/>
      <c r="AIF296" s="1"/>
      <c r="AIG296" s="1"/>
      <c r="AIH296" s="1"/>
      <c r="AII296" s="1"/>
      <c r="AIJ296" s="1"/>
      <c r="AIK296" s="1"/>
      <c r="AIL296" s="1"/>
      <c r="AIM296" s="1"/>
      <c r="AIN296" s="1"/>
      <c r="AIO296" s="1"/>
      <c r="AIP296" s="1"/>
      <c r="AIQ296" s="1"/>
      <c r="AIR296" s="1"/>
      <c r="AIS296" s="1"/>
      <c r="AIT296" s="1"/>
      <c r="AIU296" s="1"/>
      <c r="AIV296" s="1"/>
      <c r="AIW296" s="1"/>
      <c r="AIX296" s="1"/>
      <c r="AIY296" s="1"/>
      <c r="AIZ296" s="1"/>
      <c r="AJA296" s="1"/>
      <c r="AJB296" s="1"/>
      <c r="AJC296" s="1"/>
      <c r="AJD296" s="1"/>
      <c r="AJE296" s="1"/>
      <c r="AJF296" s="1"/>
      <c r="AJG296" s="1"/>
      <c r="AJH296" s="1"/>
      <c r="AJI296" s="1"/>
      <c r="AJJ296" s="1"/>
      <c r="AJK296" s="1"/>
      <c r="AJL296" s="1"/>
      <c r="AJM296" s="1"/>
      <c r="AJN296" s="1"/>
      <c r="AJO296" s="1"/>
      <c r="AJP296" s="1"/>
      <c r="AJQ296" s="1"/>
      <c r="AJR296" s="1"/>
      <c r="AJS296" s="1"/>
      <c r="AJT296" s="1"/>
      <c r="AJU296" s="1"/>
      <c r="AJV296" s="1"/>
      <c r="AJW296" s="1"/>
      <c r="AJX296" s="1"/>
      <c r="AJY296" s="1"/>
      <c r="AJZ296" s="1"/>
      <c r="AKA296" s="1"/>
      <c r="AKB296" s="1"/>
      <c r="AKC296" s="1"/>
      <c r="AKD296" s="1"/>
      <c r="AKE296" s="1"/>
      <c r="AKF296" s="1"/>
      <c r="AKG296" s="1"/>
      <c r="AKH296" s="1"/>
      <c r="AKI296" s="1"/>
      <c r="AKJ296" s="1"/>
      <c r="AKK296" s="1"/>
      <c r="AKL296" s="1"/>
      <c r="AKM296" s="1"/>
      <c r="AKN296" s="1"/>
      <c r="AKO296" s="1"/>
      <c r="AKP296" s="1"/>
      <c r="AKQ296" s="1"/>
      <c r="AKR296" s="1"/>
      <c r="AKS296" s="1"/>
      <c r="AKT296" s="1"/>
      <c r="AKU296" s="1"/>
      <c r="AKV296" s="1"/>
      <c r="AKW296" s="1"/>
      <c r="AKX296" s="1"/>
      <c r="AKY296" s="1"/>
      <c r="AKZ296" s="1"/>
      <c r="ALA296" s="1"/>
      <c r="ALB296" s="1"/>
      <c r="ALC296" s="1"/>
      <c r="ALD296" s="1"/>
      <c r="ALE296" s="1"/>
      <c r="ALF296" s="1"/>
      <c r="ALG296" s="1"/>
      <c r="ALH296" s="1"/>
      <c r="ALI296" s="1"/>
      <c r="ALJ296" s="1"/>
      <c r="ALK296" s="1"/>
      <c r="ALL296" s="1"/>
      <c r="ALM296" s="1"/>
      <c r="ALN296" s="1"/>
      <c r="ALO296" s="1"/>
      <c r="ALP296" s="1"/>
      <c r="ALQ296" s="1"/>
      <c r="ALR296" s="1"/>
      <c r="ALS296" s="1"/>
      <c r="ALT296" s="1"/>
      <c r="ALU296" s="1"/>
      <c r="ALV296" s="1"/>
      <c r="ALW296" s="1"/>
      <c r="ALX296" s="1"/>
      <c r="ALY296" s="1"/>
      <c r="ALZ296" s="1"/>
      <c r="AMA296" s="1"/>
      <c r="AMB296" s="1"/>
      <c r="AMC296" s="1"/>
      <c r="AMD296" s="1"/>
      <c r="AME296" s="1"/>
      <c r="AMF296" s="1"/>
      <c r="AMG296" s="1"/>
      <c r="AMH296" s="1"/>
      <c r="AMI296" s="1"/>
      <c r="AMJ296" s="1"/>
      <c r="AMK296" s="1"/>
      <c r="AML296" s="1"/>
      <c r="AMM296" s="1"/>
      <c r="AMN296" s="1"/>
      <c r="AMO296" s="1"/>
      <c r="AMP296" s="1"/>
      <c r="AMQ296" s="1"/>
      <c r="AMR296" s="1"/>
      <c r="AMS296" s="1"/>
      <c r="AMT296" s="1"/>
      <c r="AMU296" s="1"/>
      <c r="AMV296" s="1"/>
      <c r="AMW296" s="1"/>
      <c r="AMX296" s="1"/>
      <c r="AMY296" s="1"/>
      <c r="AMZ296" s="1"/>
      <c r="ANA296" s="1"/>
      <c r="ANB296" s="1"/>
      <c r="ANC296" s="1"/>
      <c r="AND296" s="1"/>
      <c r="ANE296" s="1"/>
      <c r="ANF296" s="1"/>
      <c r="ANG296" s="1"/>
      <c r="ANH296" s="1"/>
      <c r="ANI296" s="1"/>
      <c r="ANJ296" s="1"/>
      <c r="ANK296" s="1"/>
      <c r="ANL296" s="1"/>
      <c r="ANM296" s="1"/>
      <c r="ANN296" s="1"/>
      <c r="ANO296" s="1"/>
      <c r="ANP296" s="1"/>
      <c r="ANQ296" s="1"/>
      <c r="ANR296" s="1"/>
      <c r="ANS296" s="1"/>
      <c r="ANT296" s="1"/>
      <c r="ANU296" s="1"/>
      <c r="ANV296" s="1"/>
      <c r="ANW296" s="1"/>
      <c r="ANX296" s="1"/>
      <c r="ANY296" s="1"/>
      <c r="ANZ296" s="1"/>
      <c r="AOA296" s="1"/>
      <c r="AOB296" s="1"/>
      <c r="AOC296" s="1"/>
      <c r="AOD296" s="1"/>
      <c r="AOE296" s="1"/>
      <c r="AOF296" s="1"/>
      <c r="AOG296" s="1"/>
      <c r="AOH296" s="1"/>
      <c r="AOI296" s="1"/>
      <c r="AOJ296" s="1"/>
      <c r="AOK296" s="1"/>
      <c r="AOL296" s="1"/>
      <c r="AOM296" s="1"/>
      <c r="AON296" s="1"/>
      <c r="AOO296" s="1"/>
      <c r="AOP296" s="1"/>
      <c r="AOQ296" s="1"/>
      <c r="AOR296" s="1"/>
      <c r="AOS296" s="1"/>
      <c r="AOT296" s="1"/>
      <c r="AOU296" s="1"/>
      <c r="AOV296" s="1"/>
      <c r="AOW296" s="1"/>
      <c r="AOX296" s="1"/>
      <c r="AOY296" s="1"/>
      <c r="AOZ296" s="1"/>
      <c r="APA296" s="1"/>
      <c r="APB296" s="1"/>
      <c r="APC296" s="1"/>
      <c r="APD296" s="1"/>
      <c r="APE296" s="1"/>
      <c r="APF296" s="1"/>
      <c r="APG296" s="1"/>
      <c r="APH296" s="1"/>
      <c r="API296" s="1"/>
      <c r="APJ296" s="1"/>
      <c r="APK296" s="1"/>
      <c r="APL296" s="1"/>
      <c r="APM296" s="1"/>
      <c r="APN296" s="1"/>
      <c r="APO296" s="1"/>
      <c r="APP296" s="1"/>
      <c r="APQ296" s="1"/>
      <c r="APR296" s="1"/>
      <c r="APS296" s="1"/>
      <c r="APT296" s="1"/>
      <c r="APU296" s="1"/>
      <c r="APV296" s="1"/>
      <c r="APW296" s="1"/>
      <c r="APX296" s="1"/>
      <c r="APY296" s="1"/>
      <c r="APZ296" s="1"/>
      <c r="AQA296" s="1"/>
      <c r="AQB296" s="1"/>
      <c r="AQC296" s="1"/>
      <c r="AQD296" s="1"/>
      <c r="AQE296" s="1"/>
      <c r="AQF296" s="1"/>
      <c r="AQG296" s="1"/>
      <c r="AQH296" s="1"/>
      <c r="AQI296" s="1"/>
      <c r="AQJ296" s="1"/>
      <c r="AQK296" s="1"/>
      <c r="AQL296" s="1"/>
      <c r="AQM296" s="1"/>
      <c r="AQN296" s="1"/>
      <c r="AQO296" s="1"/>
      <c r="AQP296" s="1"/>
      <c r="AQQ296" s="1"/>
      <c r="AQR296" s="1"/>
      <c r="AQS296" s="1"/>
      <c r="AQT296" s="1"/>
      <c r="AQU296" s="1"/>
      <c r="AQV296" s="1"/>
      <c r="AQW296" s="1"/>
      <c r="AQX296" s="1"/>
      <c r="AQY296" s="1"/>
      <c r="AQZ296" s="1"/>
      <c r="ARA296" s="1"/>
      <c r="ARB296" s="1"/>
      <c r="ARC296" s="1"/>
      <c r="ARD296" s="1"/>
      <c r="ARE296" s="1"/>
      <c r="ARF296" s="1"/>
      <c r="ARG296" s="1"/>
      <c r="ARH296" s="1"/>
      <c r="ARI296" s="1"/>
      <c r="ARJ296" s="1"/>
      <c r="ARK296" s="1"/>
      <c r="ARL296" s="1"/>
      <c r="ARM296" s="1"/>
      <c r="ARN296" s="1"/>
      <c r="ARO296" s="1"/>
      <c r="ARP296" s="1"/>
      <c r="ARQ296" s="1"/>
      <c r="ARR296" s="1"/>
      <c r="ARS296" s="1"/>
      <c r="ART296" s="1"/>
      <c r="ARU296" s="1"/>
      <c r="ARV296" s="1"/>
      <c r="ARW296" s="1"/>
      <c r="ARX296" s="1"/>
      <c r="ARY296" s="1"/>
      <c r="ARZ296" s="1"/>
      <c r="ASA296" s="1"/>
      <c r="ASB296" s="1"/>
      <c r="ASC296" s="1"/>
      <c r="ASD296" s="1"/>
      <c r="ASE296" s="1"/>
      <c r="ASF296" s="1"/>
      <c r="ASG296" s="1"/>
      <c r="ASH296" s="1"/>
      <c r="ASI296" s="1"/>
      <c r="ASJ296" s="1"/>
      <c r="ASK296" s="1"/>
      <c r="ASL296" s="1"/>
      <c r="ASM296" s="1"/>
      <c r="ASN296" s="1"/>
      <c r="ASO296" s="1"/>
      <c r="ASP296" s="1"/>
      <c r="ASQ296" s="1"/>
      <c r="ASR296" s="1"/>
      <c r="ASS296" s="1"/>
      <c r="AST296" s="1"/>
      <c r="ASU296" s="1"/>
      <c r="ASV296" s="1"/>
      <c r="ASW296" s="1"/>
      <c r="ASX296" s="1"/>
      <c r="ASY296" s="1"/>
      <c r="ASZ296" s="1"/>
      <c r="ATA296" s="1"/>
      <c r="ATB296" s="1"/>
      <c r="ATC296" s="1"/>
      <c r="ATD296" s="1"/>
      <c r="ATE296" s="1"/>
      <c r="ATF296" s="1"/>
      <c r="ATG296" s="1"/>
      <c r="ATH296" s="1"/>
      <c r="ATI296" s="1"/>
      <c r="ATJ296" s="1"/>
      <c r="ATK296" s="1"/>
      <c r="ATL296" s="1"/>
      <c r="ATM296" s="1"/>
      <c r="ATN296" s="1"/>
      <c r="ATO296" s="1"/>
      <c r="ATP296" s="1"/>
      <c r="ATQ296" s="1"/>
      <c r="ATR296" s="1"/>
      <c r="ATS296" s="1"/>
      <c r="ATT296" s="1"/>
      <c r="ATU296" s="1"/>
      <c r="ATV296" s="1"/>
      <c r="ATW296" s="1"/>
      <c r="ATX296" s="1"/>
      <c r="ATY296" s="1"/>
      <c r="ATZ296" s="1"/>
      <c r="AUA296" s="1"/>
      <c r="AUB296" s="1"/>
      <c r="AUC296" s="1"/>
      <c r="AUD296" s="1"/>
      <c r="AUE296" s="1"/>
      <c r="AUF296" s="1"/>
      <c r="AUG296" s="1"/>
      <c r="AUH296" s="1"/>
      <c r="AUI296" s="1"/>
      <c r="AUJ296" s="1"/>
      <c r="AUK296" s="1"/>
    </row>
    <row r="297" spans="1:1233" s="519" customFormat="1" ht="14.25">
      <c r="A297" s="53"/>
      <c r="B297" s="95" t="str">
        <f>IF('Client Info'!$D$154="Yes",'Client Info'!$D$61,"N/A")</f>
        <v>N/A</v>
      </c>
      <c r="C297" s="96" t="str">
        <f>IF(B297="ISO 9001",'Client Info'!$B154,"N/A")</f>
        <v>N/A</v>
      </c>
      <c r="D297" s="180"/>
      <c r="E297" s="843">
        <f>'Effective Employees'!F283</f>
        <v>0</v>
      </c>
      <c r="F297" s="831"/>
      <c r="G297" s="832">
        <f>CP$345</f>
        <v>0</v>
      </c>
      <c r="H297" s="832">
        <f ca="1">(1/3)*CP345*T297*V297*X297*Z297</f>
        <v>0</v>
      </c>
      <c r="I297" s="832">
        <f ca="1">(2/3)*CP345*T297*V297*X297*Z297</f>
        <v>0</v>
      </c>
      <c r="J297" s="832" t="e">
        <f ca="1">CP346*T297*V297*X297*Z297/$AA$10</f>
        <v>#N/A</v>
      </c>
      <c r="K297" s="832">
        <f>IF($K$19="",0,CP346*T297*V297*X297*Z297/$AA$10)</f>
        <v>0</v>
      </c>
      <c r="L297" s="832">
        <f>IF($L$19="",0,CP346*T297*V297*X297*Z297/$AA$10)</f>
        <v>0</v>
      </c>
      <c r="M297" s="833" t="e">
        <f ca="1">IF($M$19="",0,CP346*T297*V297*X297*Z297/$AA$10)</f>
        <v>#N/A</v>
      </c>
      <c r="N297" s="844" t="e">
        <f ca="1">CP346*T297*V297*X297*Z297/$AA$10</f>
        <v>#N/A</v>
      </c>
      <c r="O297" s="436">
        <f ca="1">CP347*T297*V297*X297*Z297</f>
        <v>0</v>
      </c>
      <c r="P297" s="53"/>
      <c r="Q297" s="53"/>
      <c r="R297" s="67"/>
      <c r="S297" s="702">
        <f>1</f>
        <v>1</v>
      </c>
      <c r="T297" s="702">
        <f t="shared" si="174"/>
        <v>1</v>
      </c>
      <c r="U297" s="703">
        <f ca="1">'Adjustment Factors'!AA602</f>
        <v>0</v>
      </c>
      <c r="V297" s="704">
        <f t="shared" ca="1" si="175"/>
        <v>1</v>
      </c>
      <c r="W297" s="705">
        <f>-'Client Info'!$C$55/100</f>
        <v>0</v>
      </c>
      <c r="X297" s="705">
        <f t="shared" si="176"/>
        <v>1</v>
      </c>
      <c r="Y297" s="705">
        <f>IF(Overview!$C$13="Yes",1,0)</f>
        <v>0</v>
      </c>
      <c r="Z297" s="705">
        <f>IF(Y297=1,IF('Integrated Reduction'!$C$29="",1,('Integrated Reduction'!$C$29/100+1)),1)</f>
        <v>1</v>
      </c>
      <c r="AA297" s="705">
        <f>IF(Sampling!F305="Yes",1,0)</f>
        <v>0</v>
      </c>
      <c r="AB297" s="705">
        <f>IF(Sampling!L305="Yes",1,0)</f>
        <v>0</v>
      </c>
      <c r="AC297" s="705">
        <f>IF(Sampling!G305="Yes",1,0)</f>
        <v>0</v>
      </c>
      <c r="AD297" s="705">
        <f>IF(Sampling!H305="Yes",1,0)</f>
        <v>0</v>
      </c>
      <c r="AE297" s="705">
        <f>IF(Sampling!I305="Yes",1,0)</f>
        <v>0</v>
      </c>
      <c r="AF297" s="705">
        <f>IF(Sampling!J305="Yes",1,0)</f>
        <v>0</v>
      </c>
      <c r="AG297" s="706">
        <f>IF(Sampling!K305="Yes",1,0)</f>
        <v>0</v>
      </c>
      <c r="AH297" s="790">
        <f t="shared" ca="1" si="186"/>
        <v>0</v>
      </c>
      <c r="AI297" s="790">
        <f t="shared" ca="1" si="185"/>
        <v>0</v>
      </c>
      <c r="AJ297" s="790" t="e">
        <f t="shared" ca="1" si="193"/>
        <v>#N/A</v>
      </c>
      <c r="AK297" s="790">
        <f t="shared" ref="AK297:AK299" si="198">K297*AD297</f>
        <v>0</v>
      </c>
      <c r="AL297" s="790">
        <f t="shared" ref="AL297:AL299" si="199">L297*AE297</f>
        <v>0</v>
      </c>
      <c r="AM297" s="790" t="e">
        <f t="shared" ref="AM297:AM299" ca="1" si="200">M297*AF297</f>
        <v>#N/A</v>
      </c>
      <c r="AN297" s="790" t="e">
        <f t="shared" ref="AN297:AN299" ca="1" si="201">N297*AG297</f>
        <v>#N/A</v>
      </c>
      <c r="AO297" s="790">
        <f t="shared" ca="1" si="187"/>
        <v>0</v>
      </c>
      <c r="AP297" s="790">
        <f t="shared" ca="1" si="188"/>
        <v>0</v>
      </c>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c r="ADD297" s="1"/>
      <c r="ADE297" s="1"/>
      <c r="ADF297" s="1"/>
      <c r="ADG297" s="1"/>
      <c r="ADH297" s="1"/>
      <c r="ADI297" s="1"/>
      <c r="ADJ297" s="1"/>
      <c r="ADK297" s="1"/>
      <c r="ADL297" s="1"/>
      <c r="ADM297" s="1"/>
      <c r="ADN297" s="1"/>
      <c r="ADO297" s="1"/>
      <c r="ADP297" s="1"/>
      <c r="ADQ297" s="1"/>
      <c r="ADR297" s="1"/>
      <c r="ADS297" s="1"/>
      <c r="ADT297" s="1"/>
      <c r="ADU297" s="1"/>
      <c r="ADV297" s="1"/>
      <c r="ADW297" s="1"/>
      <c r="ADX297" s="1"/>
      <c r="ADY297" s="1"/>
      <c r="ADZ297" s="1"/>
      <c r="AEA297" s="1"/>
      <c r="AEB297" s="1"/>
      <c r="AEC297" s="1"/>
      <c r="AED297" s="1"/>
      <c r="AEE297" s="1"/>
      <c r="AEF297" s="1"/>
      <c r="AEG297" s="1"/>
      <c r="AEH297" s="1"/>
      <c r="AEI297" s="1"/>
      <c r="AEJ297" s="1"/>
      <c r="AEK297" s="1"/>
      <c r="AEL297" s="1"/>
      <c r="AEM297" s="1"/>
      <c r="AEN297" s="1"/>
      <c r="AEO297" s="1"/>
      <c r="AEP297" s="1"/>
      <c r="AEQ297" s="1"/>
      <c r="AER297" s="1"/>
      <c r="AES297" s="1"/>
      <c r="AET297" s="1"/>
      <c r="AEU297" s="1"/>
      <c r="AEV297" s="1"/>
      <c r="AEW297" s="1"/>
      <c r="AEX297" s="1"/>
      <c r="AEY297" s="1"/>
      <c r="AEZ297" s="1"/>
      <c r="AFA297" s="1"/>
      <c r="AFB297" s="1"/>
      <c r="AFC297" s="1"/>
      <c r="AFD297" s="1"/>
      <c r="AFE297" s="1"/>
      <c r="AFF297" s="1"/>
      <c r="AFG297" s="1"/>
      <c r="AFH297" s="1"/>
      <c r="AFI297" s="1"/>
      <c r="AFJ297" s="1"/>
      <c r="AFK297" s="1"/>
      <c r="AFL297" s="1"/>
      <c r="AFM297" s="1"/>
      <c r="AFN297" s="1"/>
      <c r="AFO297" s="1"/>
      <c r="AFP297" s="1"/>
      <c r="AFQ297" s="1"/>
      <c r="AFR297" s="1"/>
      <c r="AFS297" s="1"/>
      <c r="AFT297" s="1"/>
      <c r="AFU297" s="1"/>
      <c r="AFV297" s="1"/>
      <c r="AFW297" s="1"/>
      <c r="AFX297" s="1"/>
      <c r="AFY297" s="1"/>
      <c r="AFZ297" s="1"/>
      <c r="AGA297" s="1"/>
      <c r="AGB297" s="1"/>
      <c r="AGC297" s="1"/>
      <c r="AGD297" s="1"/>
      <c r="AGE297" s="1"/>
      <c r="AGF297" s="1"/>
      <c r="AGG297" s="1"/>
      <c r="AGH297" s="1"/>
      <c r="AGI297" s="1"/>
      <c r="AGJ297" s="1"/>
      <c r="AGK297" s="1"/>
      <c r="AGL297" s="1"/>
      <c r="AGM297" s="1"/>
      <c r="AGN297" s="1"/>
      <c r="AGO297" s="1"/>
      <c r="AGP297" s="1"/>
      <c r="AGQ297" s="1"/>
      <c r="AGR297" s="1"/>
      <c r="AGS297" s="1"/>
      <c r="AGT297" s="1"/>
      <c r="AGU297" s="1"/>
      <c r="AGV297" s="1"/>
      <c r="AGW297" s="1"/>
      <c r="AGX297" s="1"/>
      <c r="AGY297" s="1"/>
      <c r="AGZ297" s="1"/>
      <c r="AHA297" s="1"/>
      <c r="AHB297" s="1"/>
      <c r="AHC297" s="1"/>
      <c r="AHD297" s="1"/>
      <c r="AHE297" s="1"/>
      <c r="AHF297" s="1"/>
      <c r="AHG297" s="1"/>
      <c r="AHH297" s="1"/>
      <c r="AHI297" s="1"/>
      <c r="AHJ297" s="1"/>
      <c r="AHK297" s="1"/>
      <c r="AHL297" s="1"/>
      <c r="AHM297" s="1"/>
      <c r="AHN297" s="1"/>
      <c r="AHO297" s="1"/>
      <c r="AHP297" s="1"/>
      <c r="AHQ297" s="1"/>
      <c r="AHR297" s="1"/>
      <c r="AHS297" s="1"/>
      <c r="AHT297" s="1"/>
      <c r="AHU297" s="1"/>
      <c r="AHV297" s="1"/>
      <c r="AHW297" s="1"/>
      <c r="AHX297" s="1"/>
      <c r="AHY297" s="1"/>
      <c r="AHZ297" s="1"/>
      <c r="AIA297" s="1"/>
      <c r="AIB297" s="1"/>
      <c r="AIC297" s="1"/>
      <c r="AID297" s="1"/>
      <c r="AIE297" s="1"/>
      <c r="AIF297" s="1"/>
      <c r="AIG297" s="1"/>
      <c r="AIH297" s="1"/>
      <c r="AII297" s="1"/>
      <c r="AIJ297" s="1"/>
      <c r="AIK297" s="1"/>
      <c r="AIL297" s="1"/>
      <c r="AIM297" s="1"/>
      <c r="AIN297" s="1"/>
      <c r="AIO297" s="1"/>
      <c r="AIP297" s="1"/>
      <c r="AIQ297" s="1"/>
      <c r="AIR297" s="1"/>
      <c r="AIS297" s="1"/>
      <c r="AIT297" s="1"/>
      <c r="AIU297" s="1"/>
      <c r="AIV297" s="1"/>
      <c r="AIW297" s="1"/>
      <c r="AIX297" s="1"/>
      <c r="AIY297" s="1"/>
      <c r="AIZ297" s="1"/>
      <c r="AJA297" s="1"/>
      <c r="AJB297" s="1"/>
      <c r="AJC297" s="1"/>
      <c r="AJD297" s="1"/>
      <c r="AJE297" s="1"/>
      <c r="AJF297" s="1"/>
      <c r="AJG297" s="1"/>
      <c r="AJH297" s="1"/>
      <c r="AJI297" s="1"/>
      <c r="AJJ297" s="1"/>
      <c r="AJK297" s="1"/>
      <c r="AJL297" s="1"/>
      <c r="AJM297" s="1"/>
      <c r="AJN297" s="1"/>
      <c r="AJO297" s="1"/>
      <c r="AJP297" s="1"/>
      <c r="AJQ297" s="1"/>
      <c r="AJR297" s="1"/>
      <c r="AJS297" s="1"/>
      <c r="AJT297" s="1"/>
      <c r="AJU297" s="1"/>
      <c r="AJV297" s="1"/>
      <c r="AJW297" s="1"/>
      <c r="AJX297" s="1"/>
      <c r="AJY297" s="1"/>
      <c r="AJZ297" s="1"/>
      <c r="AKA297" s="1"/>
      <c r="AKB297" s="1"/>
      <c r="AKC297" s="1"/>
      <c r="AKD297" s="1"/>
      <c r="AKE297" s="1"/>
      <c r="AKF297" s="1"/>
      <c r="AKG297" s="1"/>
      <c r="AKH297" s="1"/>
      <c r="AKI297" s="1"/>
      <c r="AKJ297" s="1"/>
      <c r="AKK297" s="1"/>
      <c r="AKL297" s="1"/>
      <c r="AKM297" s="1"/>
      <c r="AKN297" s="1"/>
      <c r="AKO297" s="1"/>
      <c r="AKP297" s="1"/>
      <c r="AKQ297" s="1"/>
      <c r="AKR297" s="1"/>
      <c r="AKS297" s="1"/>
      <c r="AKT297" s="1"/>
      <c r="AKU297" s="1"/>
      <c r="AKV297" s="1"/>
      <c r="AKW297" s="1"/>
      <c r="AKX297" s="1"/>
      <c r="AKY297" s="1"/>
      <c r="AKZ297" s="1"/>
      <c r="ALA297" s="1"/>
      <c r="ALB297" s="1"/>
      <c r="ALC297" s="1"/>
      <c r="ALD297" s="1"/>
      <c r="ALE297" s="1"/>
      <c r="ALF297" s="1"/>
      <c r="ALG297" s="1"/>
      <c r="ALH297" s="1"/>
      <c r="ALI297" s="1"/>
      <c r="ALJ297" s="1"/>
      <c r="ALK297" s="1"/>
      <c r="ALL297" s="1"/>
      <c r="ALM297" s="1"/>
      <c r="ALN297" s="1"/>
      <c r="ALO297" s="1"/>
      <c r="ALP297" s="1"/>
      <c r="ALQ297" s="1"/>
      <c r="ALR297" s="1"/>
      <c r="ALS297" s="1"/>
      <c r="ALT297" s="1"/>
      <c r="ALU297" s="1"/>
      <c r="ALV297" s="1"/>
      <c r="ALW297" s="1"/>
      <c r="ALX297" s="1"/>
      <c r="ALY297" s="1"/>
      <c r="ALZ297" s="1"/>
      <c r="AMA297" s="1"/>
      <c r="AMB297" s="1"/>
      <c r="AMC297" s="1"/>
      <c r="AMD297" s="1"/>
      <c r="AME297" s="1"/>
      <c r="AMF297" s="1"/>
      <c r="AMG297" s="1"/>
      <c r="AMH297" s="1"/>
      <c r="AMI297" s="1"/>
      <c r="AMJ297" s="1"/>
      <c r="AMK297" s="1"/>
      <c r="AML297" s="1"/>
      <c r="AMM297" s="1"/>
      <c r="AMN297" s="1"/>
      <c r="AMO297" s="1"/>
      <c r="AMP297" s="1"/>
      <c r="AMQ297" s="1"/>
      <c r="AMR297" s="1"/>
      <c r="AMS297" s="1"/>
      <c r="AMT297" s="1"/>
      <c r="AMU297" s="1"/>
      <c r="AMV297" s="1"/>
      <c r="AMW297" s="1"/>
      <c r="AMX297" s="1"/>
      <c r="AMY297" s="1"/>
      <c r="AMZ297" s="1"/>
      <c r="ANA297" s="1"/>
      <c r="ANB297" s="1"/>
      <c r="ANC297" s="1"/>
      <c r="AND297" s="1"/>
      <c r="ANE297" s="1"/>
      <c r="ANF297" s="1"/>
      <c r="ANG297" s="1"/>
      <c r="ANH297" s="1"/>
      <c r="ANI297" s="1"/>
      <c r="ANJ297" s="1"/>
      <c r="ANK297" s="1"/>
      <c r="ANL297" s="1"/>
      <c r="ANM297" s="1"/>
      <c r="ANN297" s="1"/>
      <c r="ANO297" s="1"/>
      <c r="ANP297" s="1"/>
      <c r="ANQ297" s="1"/>
      <c r="ANR297" s="1"/>
      <c r="ANS297" s="1"/>
      <c r="ANT297" s="1"/>
      <c r="ANU297" s="1"/>
      <c r="ANV297" s="1"/>
      <c r="ANW297" s="1"/>
      <c r="ANX297" s="1"/>
      <c r="ANY297" s="1"/>
      <c r="ANZ297" s="1"/>
      <c r="AOA297" s="1"/>
      <c r="AOB297" s="1"/>
      <c r="AOC297" s="1"/>
      <c r="AOD297" s="1"/>
      <c r="AOE297" s="1"/>
      <c r="AOF297" s="1"/>
      <c r="AOG297" s="1"/>
      <c r="AOH297" s="1"/>
      <c r="AOI297" s="1"/>
      <c r="AOJ297" s="1"/>
      <c r="AOK297" s="1"/>
      <c r="AOL297" s="1"/>
      <c r="AOM297" s="1"/>
      <c r="AON297" s="1"/>
      <c r="AOO297" s="1"/>
      <c r="AOP297" s="1"/>
      <c r="AOQ297" s="1"/>
      <c r="AOR297" s="1"/>
      <c r="AOS297" s="1"/>
      <c r="AOT297" s="1"/>
      <c r="AOU297" s="1"/>
      <c r="AOV297" s="1"/>
      <c r="AOW297" s="1"/>
      <c r="AOX297" s="1"/>
      <c r="AOY297" s="1"/>
      <c r="AOZ297" s="1"/>
      <c r="APA297" s="1"/>
      <c r="APB297" s="1"/>
      <c r="APC297" s="1"/>
      <c r="APD297" s="1"/>
      <c r="APE297" s="1"/>
      <c r="APF297" s="1"/>
      <c r="APG297" s="1"/>
      <c r="APH297" s="1"/>
      <c r="API297" s="1"/>
      <c r="APJ297" s="1"/>
      <c r="APK297" s="1"/>
      <c r="APL297" s="1"/>
      <c r="APM297" s="1"/>
      <c r="APN297" s="1"/>
      <c r="APO297" s="1"/>
      <c r="APP297" s="1"/>
      <c r="APQ297" s="1"/>
      <c r="APR297" s="1"/>
      <c r="APS297" s="1"/>
      <c r="APT297" s="1"/>
      <c r="APU297" s="1"/>
      <c r="APV297" s="1"/>
      <c r="APW297" s="1"/>
      <c r="APX297" s="1"/>
      <c r="APY297" s="1"/>
      <c r="APZ297" s="1"/>
      <c r="AQA297" s="1"/>
      <c r="AQB297" s="1"/>
      <c r="AQC297" s="1"/>
      <c r="AQD297" s="1"/>
      <c r="AQE297" s="1"/>
      <c r="AQF297" s="1"/>
      <c r="AQG297" s="1"/>
      <c r="AQH297" s="1"/>
      <c r="AQI297" s="1"/>
      <c r="AQJ297" s="1"/>
      <c r="AQK297" s="1"/>
      <c r="AQL297" s="1"/>
      <c r="AQM297" s="1"/>
      <c r="AQN297" s="1"/>
      <c r="AQO297" s="1"/>
      <c r="AQP297" s="1"/>
      <c r="AQQ297" s="1"/>
      <c r="AQR297" s="1"/>
      <c r="AQS297" s="1"/>
      <c r="AQT297" s="1"/>
      <c r="AQU297" s="1"/>
      <c r="AQV297" s="1"/>
      <c r="AQW297" s="1"/>
      <c r="AQX297" s="1"/>
      <c r="AQY297" s="1"/>
      <c r="AQZ297" s="1"/>
      <c r="ARA297" s="1"/>
      <c r="ARB297" s="1"/>
      <c r="ARC297" s="1"/>
      <c r="ARD297" s="1"/>
      <c r="ARE297" s="1"/>
      <c r="ARF297" s="1"/>
      <c r="ARG297" s="1"/>
      <c r="ARH297" s="1"/>
      <c r="ARI297" s="1"/>
      <c r="ARJ297" s="1"/>
      <c r="ARK297" s="1"/>
      <c r="ARL297" s="1"/>
      <c r="ARM297" s="1"/>
      <c r="ARN297" s="1"/>
      <c r="ARO297" s="1"/>
      <c r="ARP297" s="1"/>
      <c r="ARQ297" s="1"/>
      <c r="ARR297" s="1"/>
      <c r="ARS297" s="1"/>
      <c r="ART297" s="1"/>
      <c r="ARU297" s="1"/>
      <c r="ARV297" s="1"/>
      <c r="ARW297" s="1"/>
      <c r="ARX297" s="1"/>
      <c r="ARY297" s="1"/>
      <c r="ARZ297" s="1"/>
      <c r="ASA297" s="1"/>
      <c r="ASB297" s="1"/>
      <c r="ASC297" s="1"/>
      <c r="ASD297" s="1"/>
      <c r="ASE297" s="1"/>
      <c r="ASF297" s="1"/>
      <c r="ASG297" s="1"/>
      <c r="ASH297" s="1"/>
      <c r="ASI297" s="1"/>
      <c r="ASJ297" s="1"/>
      <c r="ASK297" s="1"/>
      <c r="ASL297" s="1"/>
      <c r="ASM297" s="1"/>
      <c r="ASN297" s="1"/>
      <c r="ASO297" s="1"/>
      <c r="ASP297" s="1"/>
      <c r="ASQ297" s="1"/>
      <c r="ASR297" s="1"/>
      <c r="ASS297" s="1"/>
      <c r="AST297" s="1"/>
      <c r="ASU297" s="1"/>
      <c r="ASV297" s="1"/>
      <c r="ASW297" s="1"/>
      <c r="ASX297" s="1"/>
      <c r="ASY297" s="1"/>
      <c r="ASZ297" s="1"/>
      <c r="ATA297" s="1"/>
      <c r="ATB297" s="1"/>
      <c r="ATC297" s="1"/>
      <c r="ATD297" s="1"/>
      <c r="ATE297" s="1"/>
      <c r="ATF297" s="1"/>
      <c r="ATG297" s="1"/>
      <c r="ATH297" s="1"/>
      <c r="ATI297" s="1"/>
      <c r="ATJ297" s="1"/>
      <c r="ATK297" s="1"/>
      <c r="ATL297" s="1"/>
      <c r="ATM297" s="1"/>
      <c r="ATN297" s="1"/>
      <c r="ATO297" s="1"/>
      <c r="ATP297" s="1"/>
      <c r="ATQ297" s="1"/>
      <c r="ATR297" s="1"/>
      <c r="ATS297" s="1"/>
      <c r="ATT297" s="1"/>
      <c r="ATU297" s="1"/>
      <c r="ATV297" s="1"/>
      <c r="ATW297" s="1"/>
      <c r="ATX297" s="1"/>
      <c r="ATY297" s="1"/>
      <c r="ATZ297" s="1"/>
      <c r="AUA297" s="1"/>
      <c r="AUB297" s="1"/>
      <c r="AUC297" s="1"/>
      <c r="AUD297" s="1"/>
      <c r="AUE297" s="1"/>
      <c r="AUF297" s="1"/>
      <c r="AUG297" s="1"/>
      <c r="AUH297" s="1"/>
      <c r="AUI297" s="1"/>
      <c r="AUJ297" s="1"/>
      <c r="AUK297" s="1"/>
    </row>
    <row r="298" spans="1:1233" s="519" customFormat="1">
      <c r="A298" s="53"/>
      <c r="B298" s="97" t="str">
        <f>IF('Client Info'!$E$154="Yes",'Client Info'!$E$61,"N/A")</f>
        <v>N/A</v>
      </c>
      <c r="C298" s="62" t="str">
        <f>IF(B298="ISO 14001",'Client Info'!$B154,"N/A")</f>
        <v>N/A</v>
      </c>
      <c r="D298" s="181"/>
      <c r="E298" s="834">
        <f>'Effective Employees'!F284</f>
        <v>0</v>
      </c>
      <c r="F298" s="831"/>
      <c r="G298" s="835">
        <f>CP$363</f>
        <v>0</v>
      </c>
      <c r="H298" s="835">
        <f ca="1">(1/3)*CP363*T298*V298*X298*Z298</f>
        <v>0</v>
      </c>
      <c r="I298" s="835">
        <f ca="1">(2/3)*CP363*T298*V298*X298*Z298</f>
        <v>0</v>
      </c>
      <c r="J298" s="835" t="e">
        <f ca="1">CP364*T298*V298*X298*Z298/$AA$10</f>
        <v>#N/A</v>
      </c>
      <c r="K298" s="835">
        <f>IF($K$19="",0,CP364*T298*V298*X298*Z298/$AA$10)</f>
        <v>0</v>
      </c>
      <c r="L298" s="835">
        <f>IF($L$19="",0,CP364*T298*V298*X298*Z298/$AA$10)</f>
        <v>0</v>
      </c>
      <c r="M298" s="836" t="e">
        <f ca="1">IF($M$19="",0,CP364*T298*V298*X298*Z298/$AA$10)</f>
        <v>#N/A</v>
      </c>
      <c r="N298" s="837" t="e">
        <f ca="1">CP364*T298*V298*X298*Z298/$AA$10</f>
        <v>#N/A</v>
      </c>
      <c r="O298" s="838">
        <f ca="1">CP365*T298*V298*X298*Z298</f>
        <v>0</v>
      </c>
      <c r="P298" s="53"/>
      <c r="Q298" s="53"/>
      <c r="R298" s="67"/>
      <c r="S298" s="386">
        <f>1</f>
        <v>1</v>
      </c>
      <c r="T298" s="386">
        <f t="shared" si="174"/>
        <v>1</v>
      </c>
      <c r="U298" s="707">
        <f ca="1">'Adjustment Factors'!AP602</f>
        <v>0</v>
      </c>
      <c r="V298" s="208">
        <f t="shared" ca="1" si="175"/>
        <v>1</v>
      </c>
      <c r="W298" s="67">
        <f>-'Client Info'!$C$55/100</f>
        <v>0</v>
      </c>
      <c r="X298" s="67">
        <f t="shared" si="176"/>
        <v>1</v>
      </c>
      <c r="Y298" s="67">
        <f>IF(Overview!$C$14="Yes",1,0)</f>
        <v>0</v>
      </c>
      <c r="Z298" s="67">
        <f>IF(Y298=1,IF('Integrated Reduction'!$C$29="",1,('Integrated Reduction'!$C$29/100+1)),1)</f>
        <v>1</v>
      </c>
      <c r="AA298" s="67">
        <f>IF(Sampling!F306="Yes",1,0)</f>
        <v>0</v>
      </c>
      <c r="AB298" s="67">
        <f>IF(Sampling!L306="Yes",1,0)</f>
        <v>0</v>
      </c>
      <c r="AC298" s="67">
        <f>IF(Sampling!G306="Yes",1,0)</f>
        <v>0</v>
      </c>
      <c r="AD298" s="67">
        <f>IF(Sampling!H306="Yes",1,0)</f>
        <v>0</v>
      </c>
      <c r="AE298" s="67">
        <f>IF(Sampling!I306="Yes",1,0)</f>
        <v>0</v>
      </c>
      <c r="AF298" s="67">
        <f>IF(Sampling!J306="Yes",1,0)</f>
        <v>0</v>
      </c>
      <c r="AG298" s="708">
        <f>IF(Sampling!K306="Yes",1,0)</f>
        <v>0</v>
      </c>
      <c r="AH298" s="791">
        <f t="shared" ca="1" si="186"/>
        <v>0</v>
      </c>
      <c r="AI298" s="791">
        <f t="shared" ca="1" si="185"/>
        <v>0</v>
      </c>
      <c r="AJ298" s="791" t="e">
        <f t="shared" ca="1" si="193"/>
        <v>#N/A</v>
      </c>
      <c r="AK298" s="791">
        <f t="shared" si="198"/>
        <v>0</v>
      </c>
      <c r="AL298" s="791">
        <f t="shared" si="199"/>
        <v>0</v>
      </c>
      <c r="AM298" s="791" t="e">
        <f t="shared" ca="1" si="200"/>
        <v>#N/A</v>
      </c>
      <c r="AN298" s="791" t="e">
        <f t="shared" ca="1" si="201"/>
        <v>#N/A</v>
      </c>
      <c r="AO298" s="791">
        <f t="shared" ca="1" si="187"/>
        <v>0</v>
      </c>
      <c r="AP298" s="791">
        <f t="shared" ca="1" si="188"/>
        <v>0</v>
      </c>
      <c r="AY298" s="539"/>
      <c r="AZ298" s="744"/>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c r="ADD298" s="1"/>
      <c r="ADE298" s="1"/>
      <c r="ADF298" s="1"/>
      <c r="ADG298" s="1"/>
      <c r="ADH298" s="1"/>
      <c r="ADI298" s="1"/>
      <c r="ADJ298" s="1"/>
      <c r="ADK298" s="1"/>
      <c r="ADL298" s="1"/>
      <c r="ADM298" s="1"/>
      <c r="ADN298" s="1"/>
      <c r="ADO298" s="1"/>
      <c r="ADP298" s="1"/>
      <c r="ADQ298" s="1"/>
      <c r="ADR298" s="1"/>
      <c r="ADS298" s="1"/>
      <c r="ADT298" s="1"/>
      <c r="ADU298" s="1"/>
      <c r="ADV298" s="1"/>
      <c r="ADW298" s="1"/>
      <c r="ADX298" s="1"/>
      <c r="ADY298" s="1"/>
      <c r="ADZ298" s="1"/>
      <c r="AEA298" s="1"/>
      <c r="AEB298" s="1"/>
      <c r="AEC298" s="1"/>
      <c r="AED298" s="1"/>
      <c r="AEE298" s="1"/>
      <c r="AEF298" s="1"/>
      <c r="AEG298" s="1"/>
      <c r="AEH298" s="1"/>
      <c r="AEI298" s="1"/>
      <c r="AEJ298" s="1"/>
      <c r="AEK298" s="1"/>
      <c r="AEL298" s="1"/>
      <c r="AEM298" s="1"/>
      <c r="AEN298" s="1"/>
      <c r="AEO298" s="1"/>
      <c r="AEP298" s="1"/>
      <c r="AEQ298" s="1"/>
      <c r="AER298" s="1"/>
      <c r="AES298" s="1"/>
      <c r="AET298" s="1"/>
      <c r="AEU298" s="1"/>
      <c r="AEV298" s="1"/>
      <c r="AEW298" s="1"/>
      <c r="AEX298" s="1"/>
      <c r="AEY298" s="1"/>
      <c r="AEZ298" s="1"/>
      <c r="AFA298" s="1"/>
      <c r="AFB298" s="1"/>
      <c r="AFC298" s="1"/>
      <c r="AFD298" s="1"/>
      <c r="AFE298" s="1"/>
      <c r="AFF298" s="1"/>
      <c r="AFG298" s="1"/>
      <c r="AFH298" s="1"/>
      <c r="AFI298" s="1"/>
      <c r="AFJ298" s="1"/>
      <c r="AFK298" s="1"/>
      <c r="AFL298" s="1"/>
      <c r="AFM298" s="1"/>
      <c r="AFN298" s="1"/>
      <c r="AFO298" s="1"/>
      <c r="AFP298" s="1"/>
      <c r="AFQ298" s="1"/>
      <c r="AFR298" s="1"/>
      <c r="AFS298" s="1"/>
      <c r="AFT298" s="1"/>
      <c r="AFU298" s="1"/>
      <c r="AFV298" s="1"/>
      <c r="AFW298" s="1"/>
      <c r="AFX298" s="1"/>
      <c r="AFY298" s="1"/>
      <c r="AFZ298" s="1"/>
      <c r="AGA298" s="1"/>
      <c r="AGB298" s="1"/>
      <c r="AGC298" s="1"/>
      <c r="AGD298" s="1"/>
      <c r="AGE298" s="1"/>
      <c r="AGF298" s="1"/>
      <c r="AGG298" s="1"/>
      <c r="AGH298" s="1"/>
      <c r="AGI298" s="1"/>
      <c r="AGJ298" s="1"/>
      <c r="AGK298" s="1"/>
      <c r="AGL298" s="1"/>
      <c r="AGM298" s="1"/>
      <c r="AGN298" s="1"/>
      <c r="AGO298" s="1"/>
      <c r="AGP298" s="1"/>
      <c r="AGQ298" s="1"/>
      <c r="AGR298" s="1"/>
      <c r="AGS298" s="1"/>
      <c r="AGT298" s="1"/>
      <c r="AGU298" s="1"/>
      <c r="AGV298" s="1"/>
      <c r="AGW298" s="1"/>
      <c r="AGX298" s="1"/>
      <c r="AGY298" s="1"/>
      <c r="AGZ298" s="1"/>
      <c r="AHA298" s="1"/>
      <c r="AHB298" s="1"/>
      <c r="AHC298" s="1"/>
      <c r="AHD298" s="1"/>
      <c r="AHE298" s="1"/>
      <c r="AHF298" s="1"/>
      <c r="AHG298" s="1"/>
      <c r="AHH298" s="1"/>
      <c r="AHI298" s="1"/>
      <c r="AHJ298" s="1"/>
      <c r="AHK298" s="1"/>
      <c r="AHL298" s="1"/>
      <c r="AHM298" s="1"/>
      <c r="AHN298" s="1"/>
      <c r="AHO298" s="1"/>
      <c r="AHP298" s="1"/>
      <c r="AHQ298" s="1"/>
      <c r="AHR298" s="1"/>
      <c r="AHS298" s="1"/>
      <c r="AHT298" s="1"/>
      <c r="AHU298" s="1"/>
      <c r="AHV298" s="1"/>
      <c r="AHW298" s="1"/>
      <c r="AHX298" s="1"/>
      <c r="AHY298" s="1"/>
      <c r="AHZ298" s="1"/>
      <c r="AIA298" s="1"/>
      <c r="AIB298" s="1"/>
      <c r="AIC298" s="1"/>
      <c r="AID298" s="1"/>
      <c r="AIE298" s="1"/>
      <c r="AIF298" s="1"/>
      <c r="AIG298" s="1"/>
      <c r="AIH298" s="1"/>
      <c r="AII298" s="1"/>
      <c r="AIJ298" s="1"/>
      <c r="AIK298" s="1"/>
      <c r="AIL298" s="1"/>
      <c r="AIM298" s="1"/>
      <c r="AIN298" s="1"/>
      <c r="AIO298" s="1"/>
      <c r="AIP298" s="1"/>
      <c r="AIQ298" s="1"/>
      <c r="AIR298" s="1"/>
      <c r="AIS298" s="1"/>
      <c r="AIT298" s="1"/>
      <c r="AIU298" s="1"/>
      <c r="AIV298" s="1"/>
      <c r="AIW298" s="1"/>
      <c r="AIX298" s="1"/>
      <c r="AIY298" s="1"/>
      <c r="AIZ298" s="1"/>
      <c r="AJA298" s="1"/>
      <c r="AJB298" s="1"/>
      <c r="AJC298" s="1"/>
      <c r="AJD298" s="1"/>
      <c r="AJE298" s="1"/>
      <c r="AJF298" s="1"/>
      <c r="AJG298" s="1"/>
      <c r="AJH298" s="1"/>
      <c r="AJI298" s="1"/>
      <c r="AJJ298" s="1"/>
      <c r="AJK298" s="1"/>
      <c r="AJL298" s="1"/>
      <c r="AJM298" s="1"/>
      <c r="AJN298" s="1"/>
      <c r="AJO298" s="1"/>
      <c r="AJP298" s="1"/>
      <c r="AJQ298" s="1"/>
      <c r="AJR298" s="1"/>
      <c r="AJS298" s="1"/>
      <c r="AJT298" s="1"/>
      <c r="AJU298" s="1"/>
      <c r="AJV298" s="1"/>
      <c r="AJW298" s="1"/>
      <c r="AJX298" s="1"/>
      <c r="AJY298" s="1"/>
      <c r="AJZ298" s="1"/>
      <c r="AKA298" s="1"/>
      <c r="AKB298" s="1"/>
      <c r="AKC298" s="1"/>
      <c r="AKD298" s="1"/>
      <c r="AKE298" s="1"/>
      <c r="AKF298" s="1"/>
      <c r="AKG298" s="1"/>
      <c r="AKH298" s="1"/>
      <c r="AKI298" s="1"/>
      <c r="AKJ298" s="1"/>
      <c r="AKK298" s="1"/>
      <c r="AKL298" s="1"/>
      <c r="AKM298" s="1"/>
      <c r="AKN298" s="1"/>
      <c r="AKO298" s="1"/>
      <c r="AKP298" s="1"/>
      <c r="AKQ298" s="1"/>
      <c r="AKR298" s="1"/>
      <c r="AKS298" s="1"/>
      <c r="AKT298" s="1"/>
      <c r="AKU298" s="1"/>
      <c r="AKV298" s="1"/>
      <c r="AKW298" s="1"/>
      <c r="AKX298" s="1"/>
      <c r="AKY298" s="1"/>
      <c r="AKZ298" s="1"/>
      <c r="ALA298" s="1"/>
      <c r="ALB298" s="1"/>
      <c r="ALC298" s="1"/>
      <c r="ALD298" s="1"/>
      <c r="ALE298" s="1"/>
      <c r="ALF298" s="1"/>
      <c r="ALG298" s="1"/>
      <c r="ALH298" s="1"/>
      <c r="ALI298" s="1"/>
      <c r="ALJ298" s="1"/>
      <c r="ALK298" s="1"/>
      <c r="ALL298" s="1"/>
      <c r="ALM298" s="1"/>
      <c r="ALN298" s="1"/>
      <c r="ALO298" s="1"/>
      <c r="ALP298" s="1"/>
      <c r="ALQ298" s="1"/>
      <c r="ALR298" s="1"/>
      <c r="ALS298" s="1"/>
      <c r="ALT298" s="1"/>
      <c r="ALU298" s="1"/>
      <c r="ALV298" s="1"/>
      <c r="ALW298" s="1"/>
      <c r="ALX298" s="1"/>
      <c r="ALY298" s="1"/>
      <c r="ALZ298" s="1"/>
      <c r="AMA298" s="1"/>
      <c r="AMB298" s="1"/>
      <c r="AMC298" s="1"/>
      <c r="AMD298" s="1"/>
      <c r="AME298" s="1"/>
      <c r="AMF298" s="1"/>
      <c r="AMG298" s="1"/>
      <c r="AMH298" s="1"/>
      <c r="AMI298" s="1"/>
      <c r="AMJ298" s="1"/>
      <c r="AMK298" s="1"/>
      <c r="AML298" s="1"/>
      <c r="AMM298" s="1"/>
      <c r="AMN298" s="1"/>
      <c r="AMO298" s="1"/>
      <c r="AMP298" s="1"/>
      <c r="AMQ298" s="1"/>
      <c r="AMR298" s="1"/>
      <c r="AMS298" s="1"/>
      <c r="AMT298" s="1"/>
      <c r="AMU298" s="1"/>
      <c r="AMV298" s="1"/>
      <c r="AMW298" s="1"/>
      <c r="AMX298" s="1"/>
      <c r="AMY298" s="1"/>
      <c r="AMZ298" s="1"/>
      <c r="ANA298" s="1"/>
      <c r="ANB298" s="1"/>
      <c r="ANC298" s="1"/>
      <c r="AND298" s="1"/>
      <c r="ANE298" s="1"/>
      <c r="ANF298" s="1"/>
      <c r="ANG298" s="1"/>
      <c r="ANH298" s="1"/>
      <c r="ANI298" s="1"/>
      <c r="ANJ298" s="1"/>
      <c r="ANK298" s="1"/>
      <c r="ANL298" s="1"/>
      <c r="ANM298" s="1"/>
      <c r="ANN298" s="1"/>
      <c r="ANO298" s="1"/>
      <c r="ANP298" s="1"/>
      <c r="ANQ298" s="1"/>
      <c r="ANR298" s="1"/>
      <c r="ANS298" s="1"/>
      <c r="ANT298" s="1"/>
      <c r="ANU298" s="1"/>
      <c r="ANV298" s="1"/>
      <c r="ANW298" s="1"/>
      <c r="ANX298" s="1"/>
      <c r="ANY298" s="1"/>
      <c r="ANZ298" s="1"/>
      <c r="AOA298" s="1"/>
      <c r="AOB298" s="1"/>
      <c r="AOC298" s="1"/>
      <c r="AOD298" s="1"/>
      <c r="AOE298" s="1"/>
      <c r="AOF298" s="1"/>
      <c r="AOG298" s="1"/>
      <c r="AOH298" s="1"/>
      <c r="AOI298" s="1"/>
      <c r="AOJ298" s="1"/>
      <c r="AOK298" s="1"/>
      <c r="AOL298" s="1"/>
      <c r="AOM298" s="1"/>
      <c r="AON298" s="1"/>
      <c r="AOO298" s="1"/>
      <c r="AOP298" s="1"/>
      <c r="AOQ298" s="1"/>
      <c r="AOR298" s="1"/>
      <c r="AOS298" s="1"/>
      <c r="AOT298" s="1"/>
      <c r="AOU298" s="1"/>
      <c r="AOV298" s="1"/>
      <c r="AOW298" s="1"/>
      <c r="AOX298" s="1"/>
      <c r="AOY298" s="1"/>
      <c r="AOZ298" s="1"/>
      <c r="APA298" s="1"/>
      <c r="APB298" s="1"/>
      <c r="APC298" s="1"/>
      <c r="APD298" s="1"/>
      <c r="APE298" s="1"/>
      <c r="APF298" s="1"/>
      <c r="APG298" s="1"/>
      <c r="APH298" s="1"/>
      <c r="API298" s="1"/>
      <c r="APJ298" s="1"/>
      <c r="APK298" s="1"/>
      <c r="APL298" s="1"/>
      <c r="APM298" s="1"/>
      <c r="APN298" s="1"/>
      <c r="APO298" s="1"/>
      <c r="APP298" s="1"/>
      <c r="APQ298" s="1"/>
      <c r="APR298" s="1"/>
      <c r="APS298" s="1"/>
      <c r="APT298" s="1"/>
      <c r="APU298" s="1"/>
      <c r="APV298" s="1"/>
      <c r="APW298" s="1"/>
      <c r="APX298" s="1"/>
      <c r="APY298" s="1"/>
      <c r="APZ298" s="1"/>
      <c r="AQA298" s="1"/>
      <c r="AQB298" s="1"/>
      <c r="AQC298" s="1"/>
      <c r="AQD298" s="1"/>
      <c r="AQE298" s="1"/>
      <c r="AQF298" s="1"/>
      <c r="AQG298" s="1"/>
      <c r="AQH298" s="1"/>
      <c r="AQI298" s="1"/>
      <c r="AQJ298" s="1"/>
      <c r="AQK298" s="1"/>
      <c r="AQL298" s="1"/>
      <c r="AQM298" s="1"/>
      <c r="AQN298" s="1"/>
      <c r="AQO298" s="1"/>
      <c r="AQP298" s="1"/>
      <c r="AQQ298" s="1"/>
      <c r="AQR298" s="1"/>
      <c r="AQS298" s="1"/>
      <c r="AQT298" s="1"/>
      <c r="AQU298" s="1"/>
      <c r="AQV298" s="1"/>
      <c r="AQW298" s="1"/>
      <c r="AQX298" s="1"/>
      <c r="AQY298" s="1"/>
      <c r="AQZ298" s="1"/>
      <c r="ARA298" s="1"/>
      <c r="ARB298" s="1"/>
      <c r="ARC298" s="1"/>
      <c r="ARD298" s="1"/>
      <c r="ARE298" s="1"/>
      <c r="ARF298" s="1"/>
      <c r="ARG298" s="1"/>
      <c r="ARH298" s="1"/>
      <c r="ARI298" s="1"/>
      <c r="ARJ298" s="1"/>
      <c r="ARK298" s="1"/>
      <c r="ARL298" s="1"/>
      <c r="ARM298" s="1"/>
      <c r="ARN298" s="1"/>
      <c r="ARO298" s="1"/>
      <c r="ARP298" s="1"/>
      <c r="ARQ298" s="1"/>
      <c r="ARR298" s="1"/>
      <c r="ARS298" s="1"/>
      <c r="ART298" s="1"/>
      <c r="ARU298" s="1"/>
      <c r="ARV298" s="1"/>
      <c r="ARW298" s="1"/>
      <c r="ARX298" s="1"/>
      <c r="ARY298" s="1"/>
      <c r="ARZ298" s="1"/>
      <c r="ASA298" s="1"/>
      <c r="ASB298" s="1"/>
      <c r="ASC298" s="1"/>
      <c r="ASD298" s="1"/>
      <c r="ASE298" s="1"/>
      <c r="ASF298" s="1"/>
      <c r="ASG298" s="1"/>
      <c r="ASH298" s="1"/>
      <c r="ASI298" s="1"/>
      <c r="ASJ298" s="1"/>
      <c r="ASK298" s="1"/>
      <c r="ASL298" s="1"/>
      <c r="ASM298" s="1"/>
      <c r="ASN298" s="1"/>
      <c r="ASO298" s="1"/>
      <c r="ASP298" s="1"/>
      <c r="ASQ298" s="1"/>
      <c r="ASR298" s="1"/>
      <c r="ASS298" s="1"/>
      <c r="AST298" s="1"/>
      <c r="ASU298" s="1"/>
      <c r="ASV298" s="1"/>
      <c r="ASW298" s="1"/>
      <c r="ASX298" s="1"/>
      <c r="ASY298" s="1"/>
      <c r="ASZ298" s="1"/>
      <c r="ATA298" s="1"/>
      <c r="ATB298" s="1"/>
      <c r="ATC298" s="1"/>
      <c r="ATD298" s="1"/>
      <c r="ATE298" s="1"/>
      <c r="ATF298" s="1"/>
      <c r="ATG298" s="1"/>
      <c r="ATH298" s="1"/>
      <c r="ATI298" s="1"/>
      <c r="ATJ298" s="1"/>
      <c r="ATK298" s="1"/>
      <c r="ATL298" s="1"/>
      <c r="ATM298" s="1"/>
      <c r="ATN298" s="1"/>
      <c r="ATO298" s="1"/>
      <c r="ATP298" s="1"/>
      <c r="ATQ298" s="1"/>
      <c r="ATR298" s="1"/>
      <c r="ATS298" s="1"/>
      <c r="ATT298" s="1"/>
      <c r="ATU298" s="1"/>
      <c r="ATV298" s="1"/>
      <c r="ATW298" s="1"/>
      <c r="ATX298" s="1"/>
      <c r="ATY298" s="1"/>
      <c r="ATZ298" s="1"/>
      <c r="AUA298" s="1"/>
      <c r="AUB298" s="1"/>
      <c r="AUC298" s="1"/>
      <c r="AUD298" s="1"/>
      <c r="AUE298" s="1"/>
      <c r="AUF298" s="1"/>
      <c r="AUG298" s="1"/>
      <c r="AUH298" s="1"/>
      <c r="AUI298" s="1"/>
      <c r="AUJ298" s="1"/>
      <c r="AUK298" s="1"/>
    </row>
    <row r="299" spans="1:1233" s="519" customFormat="1">
      <c r="A299" s="53"/>
      <c r="B299" s="98" t="str">
        <f>IF('Client Info'!$F$154="Yes",'Client Info'!$F$61,"N/A")</f>
        <v>N/A</v>
      </c>
      <c r="C299" s="99" t="str">
        <f>IF(B299="ISO 45001",'Client Info'!$B154,"N/A")</f>
        <v>N/A</v>
      </c>
      <c r="D299" s="182"/>
      <c r="E299" s="839">
        <f>'Effective Employees'!F285</f>
        <v>0</v>
      </c>
      <c r="F299" s="831"/>
      <c r="G299" s="840">
        <f>CP$378</f>
        <v>0</v>
      </c>
      <c r="H299" s="840">
        <f ca="1">(1/3)*CP378*T299*V299*X299*Z299</f>
        <v>0</v>
      </c>
      <c r="I299" s="840">
        <f ca="1">(2/3)*CP378*T299*V299*X299*Z299</f>
        <v>0</v>
      </c>
      <c r="J299" s="840" t="e">
        <f ca="1">CP379*T299*V299*X299*Z299/$AA$10</f>
        <v>#N/A</v>
      </c>
      <c r="K299" s="840">
        <f>IF($K$19="",0,CP379*T299*V299*X299*Z299/$AA$10)</f>
        <v>0</v>
      </c>
      <c r="L299" s="840">
        <f>IF($L$19="",0,CP379*T299*V299*X299*Z299/$AA$10)</f>
        <v>0</v>
      </c>
      <c r="M299" s="841" t="e">
        <f ca="1">IF($M$19="",0,CP379*T299*V299*X299*Z299/$AA$10)</f>
        <v>#N/A</v>
      </c>
      <c r="N299" s="841" t="e">
        <f ca="1">CP379*T299*V299*X299*Z299/$AA$10</f>
        <v>#N/A</v>
      </c>
      <c r="O299" s="842">
        <f ca="1">CP380*T299*V299*X299*Z299</f>
        <v>0</v>
      </c>
      <c r="P299" s="53"/>
      <c r="Q299" s="53"/>
      <c r="R299" s="67"/>
      <c r="S299" s="709">
        <f>1</f>
        <v>1</v>
      </c>
      <c r="T299" s="709">
        <f t="shared" si="174"/>
        <v>1</v>
      </c>
      <c r="U299" s="710">
        <f ca="1">'Adjustment Factors'!BC602</f>
        <v>0</v>
      </c>
      <c r="V299" s="711">
        <f t="shared" ca="1" si="175"/>
        <v>1</v>
      </c>
      <c r="W299" s="712">
        <f>-'Client Info'!$C$55/100</f>
        <v>0</v>
      </c>
      <c r="X299" s="712">
        <f t="shared" si="176"/>
        <v>1</v>
      </c>
      <c r="Y299" s="712">
        <f>IF(Overview!$C$15="Yes",1,0)</f>
        <v>0</v>
      </c>
      <c r="Z299" s="712">
        <f>IF(Y299=1,IF('Integrated Reduction'!$C$29="",1,('Integrated Reduction'!$C$29/100+1)),1)</f>
        <v>1</v>
      </c>
      <c r="AA299" s="712">
        <f>IF(Sampling!F307="Yes",1,0)</f>
        <v>0</v>
      </c>
      <c r="AB299" s="712">
        <f>IF(Sampling!L307="Yes",1,0)</f>
        <v>0</v>
      </c>
      <c r="AC299" s="712">
        <f>IF(Sampling!G307="Yes",1,0)</f>
        <v>0</v>
      </c>
      <c r="AD299" s="712">
        <f>IF(Sampling!H307="Yes",1,0)</f>
        <v>0</v>
      </c>
      <c r="AE299" s="712">
        <f>IF(Sampling!I307="Yes",1,0)</f>
        <v>0</v>
      </c>
      <c r="AF299" s="712">
        <f>IF(Sampling!J307="Yes",1,0)</f>
        <v>0</v>
      </c>
      <c r="AG299" s="713">
        <f>IF(Sampling!K307="Yes",1,0)</f>
        <v>0</v>
      </c>
      <c r="AH299" s="792">
        <f t="shared" ca="1" si="186"/>
        <v>0</v>
      </c>
      <c r="AI299" s="792">
        <f t="shared" ca="1" si="185"/>
        <v>0</v>
      </c>
      <c r="AJ299" s="792" t="e">
        <f t="shared" ca="1" si="193"/>
        <v>#N/A</v>
      </c>
      <c r="AK299" s="792">
        <f t="shared" si="198"/>
        <v>0</v>
      </c>
      <c r="AL299" s="792">
        <f t="shared" si="199"/>
        <v>0</v>
      </c>
      <c r="AM299" s="792" t="e">
        <f t="shared" ca="1" si="200"/>
        <v>#N/A</v>
      </c>
      <c r="AN299" s="792" t="e">
        <f t="shared" ca="1" si="201"/>
        <v>#N/A</v>
      </c>
      <c r="AO299" s="792">
        <f t="shared" ca="1" si="187"/>
        <v>0</v>
      </c>
      <c r="AP299" s="792">
        <f t="shared" ca="1" si="188"/>
        <v>0</v>
      </c>
      <c r="AZ299" s="744"/>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c r="ADD299" s="1"/>
      <c r="ADE299" s="1"/>
      <c r="ADF299" s="1"/>
      <c r="ADG299" s="1"/>
      <c r="ADH299" s="1"/>
      <c r="ADI299" s="1"/>
      <c r="ADJ299" s="1"/>
      <c r="ADK299" s="1"/>
      <c r="ADL299" s="1"/>
      <c r="ADM299" s="1"/>
      <c r="ADN299" s="1"/>
      <c r="ADO299" s="1"/>
      <c r="ADP299" s="1"/>
      <c r="ADQ299" s="1"/>
      <c r="ADR299" s="1"/>
      <c r="ADS299" s="1"/>
      <c r="ADT299" s="1"/>
      <c r="ADU299" s="1"/>
      <c r="ADV299" s="1"/>
      <c r="ADW299" s="1"/>
      <c r="ADX299" s="1"/>
      <c r="ADY299" s="1"/>
      <c r="ADZ299" s="1"/>
      <c r="AEA299" s="1"/>
      <c r="AEB299" s="1"/>
      <c r="AEC299" s="1"/>
      <c r="AED299" s="1"/>
      <c r="AEE299" s="1"/>
      <c r="AEF299" s="1"/>
      <c r="AEG299" s="1"/>
      <c r="AEH299" s="1"/>
      <c r="AEI299" s="1"/>
      <c r="AEJ299" s="1"/>
      <c r="AEK299" s="1"/>
      <c r="AEL299" s="1"/>
      <c r="AEM299" s="1"/>
      <c r="AEN299" s="1"/>
      <c r="AEO299" s="1"/>
      <c r="AEP299" s="1"/>
      <c r="AEQ299" s="1"/>
      <c r="AER299" s="1"/>
      <c r="AES299" s="1"/>
      <c r="AET299" s="1"/>
      <c r="AEU299" s="1"/>
      <c r="AEV299" s="1"/>
      <c r="AEW299" s="1"/>
      <c r="AEX299" s="1"/>
      <c r="AEY299" s="1"/>
      <c r="AEZ299" s="1"/>
      <c r="AFA299" s="1"/>
      <c r="AFB299" s="1"/>
      <c r="AFC299" s="1"/>
      <c r="AFD299" s="1"/>
      <c r="AFE299" s="1"/>
      <c r="AFF299" s="1"/>
      <c r="AFG299" s="1"/>
      <c r="AFH299" s="1"/>
      <c r="AFI299" s="1"/>
      <c r="AFJ299" s="1"/>
      <c r="AFK299" s="1"/>
      <c r="AFL299" s="1"/>
      <c r="AFM299" s="1"/>
      <c r="AFN299" s="1"/>
      <c r="AFO299" s="1"/>
      <c r="AFP299" s="1"/>
      <c r="AFQ299" s="1"/>
      <c r="AFR299" s="1"/>
      <c r="AFS299" s="1"/>
      <c r="AFT299" s="1"/>
      <c r="AFU299" s="1"/>
      <c r="AFV299" s="1"/>
      <c r="AFW299" s="1"/>
      <c r="AFX299" s="1"/>
      <c r="AFY299" s="1"/>
      <c r="AFZ299" s="1"/>
      <c r="AGA299" s="1"/>
      <c r="AGB299" s="1"/>
      <c r="AGC299" s="1"/>
      <c r="AGD299" s="1"/>
      <c r="AGE299" s="1"/>
      <c r="AGF299" s="1"/>
      <c r="AGG299" s="1"/>
      <c r="AGH299" s="1"/>
      <c r="AGI299" s="1"/>
      <c r="AGJ299" s="1"/>
      <c r="AGK299" s="1"/>
      <c r="AGL299" s="1"/>
      <c r="AGM299" s="1"/>
      <c r="AGN299" s="1"/>
      <c r="AGO299" s="1"/>
      <c r="AGP299" s="1"/>
      <c r="AGQ299" s="1"/>
      <c r="AGR299" s="1"/>
      <c r="AGS299" s="1"/>
      <c r="AGT299" s="1"/>
      <c r="AGU299" s="1"/>
      <c r="AGV299" s="1"/>
      <c r="AGW299" s="1"/>
      <c r="AGX299" s="1"/>
      <c r="AGY299" s="1"/>
      <c r="AGZ299" s="1"/>
      <c r="AHA299" s="1"/>
      <c r="AHB299" s="1"/>
      <c r="AHC299" s="1"/>
      <c r="AHD299" s="1"/>
      <c r="AHE299" s="1"/>
      <c r="AHF299" s="1"/>
      <c r="AHG299" s="1"/>
      <c r="AHH299" s="1"/>
      <c r="AHI299" s="1"/>
      <c r="AHJ299" s="1"/>
      <c r="AHK299" s="1"/>
      <c r="AHL299" s="1"/>
      <c r="AHM299" s="1"/>
      <c r="AHN299" s="1"/>
      <c r="AHO299" s="1"/>
      <c r="AHP299" s="1"/>
      <c r="AHQ299" s="1"/>
      <c r="AHR299" s="1"/>
      <c r="AHS299" s="1"/>
      <c r="AHT299" s="1"/>
      <c r="AHU299" s="1"/>
      <c r="AHV299" s="1"/>
      <c r="AHW299" s="1"/>
      <c r="AHX299" s="1"/>
      <c r="AHY299" s="1"/>
      <c r="AHZ299" s="1"/>
      <c r="AIA299" s="1"/>
      <c r="AIB299" s="1"/>
      <c r="AIC299" s="1"/>
      <c r="AID299" s="1"/>
      <c r="AIE299" s="1"/>
      <c r="AIF299" s="1"/>
      <c r="AIG299" s="1"/>
      <c r="AIH299" s="1"/>
      <c r="AII299" s="1"/>
      <c r="AIJ299" s="1"/>
      <c r="AIK299" s="1"/>
      <c r="AIL299" s="1"/>
      <c r="AIM299" s="1"/>
      <c r="AIN299" s="1"/>
      <c r="AIO299" s="1"/>
      <c r="AIP299" s="1"/>
      <c r="AIQ299" s="1"/>
      <c r="AIR299" s="1"/>
      <c r="AIS299" s="1"/>
      <c r="AIT299" s="1"/>
      <c r="AIU299" s="1"/>
      <c r="AIV299" s="1"/>
      <c r="AIW299" s="1"/>
      <c r="AIX299" s="1"/>
      <c r="AIY299" s="1"/>
      <c r="AIZ299" s="1"/>
      <c r="AJA299" s="1"/>
      <c r="AJB299" s="1"/>
      <c r="AJC299" s="1"/>
      <c r="AJD299" s="1"/>
      <c r="AJE299" s="1"/>
      <c r="AJF299" s="1"/>
      <c r="AJG299" s="1"/>
      <c r="AJH299" s="1"/>
      <c r="AJI299" s="1"/>
      <c r="AJJ299" s="1"/>
      <c r="AJK299" s="1"/>
      <c r="AJL299" s="1"/>
      <c r="AJM299" s="1"/>
      <c r="AJN299" s="1"/>
      <c r="AJO299" s="1"/>
      <c r="AJP299" s="1"/>
      <c r="AJQ299" s="1"/>
      <c r="AJR299" s="1"/>
      <c r="AJS299" s="1"/>
      <c r="AJT299" s="1"/>
      <c r="AJU299" s="1"/>
      <c r="AJV299" s="1"/>
      <c r="AJW299" s="1"/>
      <c r="AJX299" s="1"/>
      <c r="AJY299" s="1"/>
      <c r="AJZ299" s="1"/>
      <c r="AKA299" s="1"/>
      <c r="AKB299" s="1"/>
      <c r="AKC299" s="1"/>
      <c r="AKD299" s="1"/>
      <c r="AKE299" s="1"/>
      <c r="AKF299" s="1"/>
      <c r="AKG299" s="1"/>
      <c r="AKH299" s="1"/>
      <c r="AKI299" s="1"/>
      <c r="AKJ299" s="1"/>
      <c r="AKK299" s="1"/>
      <c r="AKL299" s="1"/>
      <c r="AKM299" s="1"/>
      <c r="AKN299" s="1"/>
      <c r="AKO299" s="1"/>
      <c r="AKP299" s="1"/>
      <c r="AKQ299" s="1"/>
      <c r="AKR299" s="1"/>
      <c r="AKS299" s="1"/>
      <c r="AKT299" s="1"/>
      <c r="AKU299" s="1"/>
      <c r="AKV299" s="1"/>
      <c r="AKW299" s="1"/>
      <c r="AKX299" s="1"/>
      <c r="AKY299" s="1"/>
      <c r="AKZ299" s="1"/>
      <c r="ALA299" s="1"/>
      <c r="ALB299" s="1"/>
      <c r="ALC299" s="1"/>
      <c r="ALD299" s="1"/>
      <c r="ALE299" s="1"/>
      <c r="ALF299" s="1"/>
      <c r="ALG299" s="1"/>
      <c r="ALH299" s="1"/>
      <c r="ALI299" s="1"/>
      <c r="ALJ299" s="1"/>
      <c r="ALK299" s="1"/>
      <c r="ALL299" s="1"/>
      <c r="ALM299" s="1"/>
      <c r="ALN299" s="1"/>
      <c r="ALO299" s="1"/>
      <c r="ALP299" s="1"/>
      <c r="ALQ299" s="1"/>
      <c r="ALR299" s="1"/>
      <c r="ALS299" s="1"/>
      <c r="ALT299" s="1"/>
      <c r="ALU299" s="1"/>
      <c r="ALV299" s="1"/>
      <c r="ALW299" s="1"/>
      <c r="ALX299" s="1"/>
      <c r="ALY299" s="1"/>
      <c r="ALZ299" s="1"/>
      <c r="AMA299" s="1"/>
      <c r="AMB299" s="1"/>
      <c r="AMC299" s="1"/>
      <c r="AMD299" s="1"/>
      <c r="AME299" s="1"/>
      <c r="AMF299" s="1"/>
      <c r="AMG299" s="1"/>
      <c r="AMH299" s="1"/>
      <c r="AMI299" s="1"/>
      <c r="AMJ299" s="1"/>
      <c r="AMK299" s="1"/>
      <c r="AML299" s="1"/>
      <c r="AMM299" s="1"/>
      <c r="AMN299" s="1"/>
      <c r="AMO299" s="1"/>
      <c r="AMP299" s="1"/>
      <c r="AMQ299" s="1"/>
      <c r="AMR299" s="1"/>
      <c r="AMS299" s="1"/>
      <c r="AMT299" s="1"/>
      <c r="AMU299" s="1"/>
      <c r="AMV299" s="1"/>
      <c r="AMW299" s="1"/>
      <c r="AMX299" s="1"/>
      <c r="AMY299" s="1"/>
      <c r="AMZ299" s="1"/>
      <c r="ANA299" s="1"/>
      <c r="ANB299" s="1"/>
      <c r="ANC299" s="1"/>
      <c r="AND299" s="1"/>
      <c r="ANE299" s="1"/>
      <c r="ANF299" s="1"/>
      <c r="ANG299" s="1"/>
      <c r="ANH299" s="1"/>
      <c r="ANI299" s="1"/>
      <c r="ANJ299" s="1"/>
      <c r="ANK299" s="1"/>
      <c r="ANL299" s="1"/>
      <c r="ANM299" s="1"/>
      <c r="ANN299" s="1"/>
      <c r="ANO299" s="1"/>
      <c r="ANP299" s="1"/>
      <c r="ANQ299" s="1"/>
      <c r="ANR299" s="1"/>
      <c r="ANS299" s="1"/>
      <c r="ANT299" s="1"/>
      <c r="ANU299" s="1"/>
      <c r="ANV299" s="1"/>
      <c r="ANW299" s="1"/>
      <c r="ANX299" s="1"/>
      <c r="ANY299" s="1"/>
      <c r="ANZ299" s="1"/>
      <c r="AOA299" s="1"/>
      <c r="AOB299" s="1"/>
      <c r="AOC299" s="1"/>
      <c r="AOD299" s="1"/>
      <c r="AOE299" s="1"/>
      <c r="AOF299" s="1"/>
      <c r="AOG299" s="1"/>
      <c r="AOH299" s="1"/>
      <c r="AOI299" s="1"/>
      <c r="AOJ299" s="1"/>
      <c r="AOK299" s="1"/>
      <c r="AOL299" s="1"/>
      <c r="AOM299" s="1"/>
      <c r="AON299" s="1"/>
      <c r="AOO299" s="1"/>
      <c r="AOP299" s="1"/>
      <c r="AOQ299" s="1"/>
      <c r="AOR299" s="1"/>
      <c r="AOS299" s="1"/>
      <c r="AOT299" s="1"/>
      <c r="AOU299" s="1"/>
      <c r="AOV299" s="1"/>
      <c r="AOW299" s="1"/>
      <c r="AOX299" s="1"/>
      <c r="AOY299" s="1"/>
      <c r="AOZ299" s="1"/>
      <c r="APA299" s="1"/>
      <c r="APB299" s="1"/>
      <c r="APC299" s="1"/>
      <c r="APD299" s="1"/>
      <c r="APE299" s="1"/>
      <c r="APF299" s="1"/>
      <c r="APG299" s="1"/>
      <c r="APH299" s="1"/>
      <c r="API299" s="1"/>
      <c r="APJ299" s="1"/>
      <c r="APK299" s="1"/>
      <c r="APL299" s="1"/>
      <c r="APM299" s="1"/>
      <c r="APN299" s="1"/>
      <c r="APO299" s="1"/>
      <c r="APP299" s="1"/>
      <c r="APQ299" s="1"/>
      <c r="APR299" s="1"/>
      <c r="APS299" s="1"/>
      <c r="APT299" s="1"/>
      <c r="APU299" s="1"/>
      <c r="APV299" s="1"/>
      <c r="APW299" s="1"/>
      <c r="APX299" s="1"/>
      <c r="APY299" s="1"/>
      <c r="APZ299" s="1"/>
      <c r="AQA299" s="1"/>
      <c r="AQB299" s="1"/>
      <c r="AQC299" s="1"/>
      <c r="AQD299" s="1"/>
      <c r="AQE299" s="1"/>
      <c r="AQF299" s="1"/>
      <c r="AQG299" s="1"/>
      <c r="AQH299" s="1"/>
      <c r="AQI299" s="1"/>
      <c r="AQJ299" s="1"/>
      <c r="AQK299" s="1"/>
      <c r="AQL299" s="1"/>
      <c r="AQM299" s="1"/>
      <c r="AQN299" s="1"/>
      <c r="AQO299" s="1"/>
      <c r="AQP299" s="1"/>
      <c r="AQQ299" s="1"/>
      <c r="AQR299" s="1"/>
      <c r="AQS299" s="1"/>
      <c r="AQT299" s="1"/>
      <c r="AQU299" s="1"/>
      <c r="AQV299" s="1"/>
      <c r="AQW299" s="1"/>
      <c r="AQX299" s="1"/>
      <c r="AQY299" s="1"/>
      <c r="AQZ299" s="1"/>
      <c r="ARA299" s="1"/>
      <c r="ARB299" s="1"/>
      <c r="ARC299" s="1"/>
      <c r="ARD299" s="1"/>
      <c r="ARE299" s="1"/>
      <c r="ARF299" s="1"/>
      <c r="ARG299" s="1"/>
      <c r="ARH299" s="1"/>
      <c r="ARI299" s="1"/>
      <c r="ARJ299" s="1"/>
      <c r="ARK299" s="1"/>
      <c r="ARL299" s="1"/>
      <c r="ARM299" s="1"/>
      <c r="ARN299" s="1"/>
      <c r="ARO299" s="1"/>
      <c r="ARP299" s="1"/>
      <c r="ARQ299" s="1"/>
      <c r="ARR299" s="1"/>
      <c r="ARS299" s="1"/>
      <c r="ART299" s="1"/>
      <c r="ARU299" s="1"/>
      <c r="ARV299" s="1"/>
      <c r="ARW299" s="1"/>
      <c r="ARX299" s="1"/>
      <c r="ARY299" s="1"/>
      <c r="ARZ299" s="1"/>
      <c r="ASA299" s="1"/>
      <c r="ASB299" s="1"/>
      <c r="ASC299" s="1"/>
      <c r="ASD299" s="1"/>
      <c r="ASE299" s="1"/>
      <c r="ASF299" s="1"/>
      <c r="ASG299" s="1"/>
      <c r="ASH299" s="1"/>
      <c r="ASI299" s="1"/>
      <c r="ASJ299" s="1"/>
      <c r="ASK299" s="1"/>
      <c r="ASL299" s="1"/>
      <c r="ASM299" s="1"/>
      <c r="ASN299" s="1"/>
      <c r="ASO299" s="1"/>
      <c r="ASP299" s="1"/>
      <c r="ASQ299" s="1"/>
      <c r="ASR299" s="1"/>
      <c r="ASS299" s="1"/>
      <c r="AST299" s="1"/>
      <c r="ASU299" s="1"/>
      <c r="ASV299" s="1"/>
      <c r="ASW299" s="1"/>
      <c r="ASX299" s="1"/>
      <c r="ASY299" s="1"/>
      <c r="ASZ299" s="1"/>
      <c r="ATA299" s="1"/>
      <c r="ATB299" s="1"/>
      <c r="ATC299" s="1"/>
      <c r="ATD299" s="1"/>
      <c r="ATE299" s="1"/>
      <c r="ATF299" s="1"/>
      <c r="ATG299" s="1"/>
      <c r="ATH299" s="1"/>
      <c r="ATI299" s="1"/>
      <c r="ATJ299" s="1"/>
      <c r="ATK299" s="1"/>
      <c r="ATL299" s="1"/>
      <c r="ATM299" s="1"/>
      <c r="ATN299" s="1"/>
      <c r="ATO299" s="1"/>
      <c r="ATP299" s="1"/>
      <c r="ATQ299" s="1"/>
      <c r="ATR299" s="1"/>
      <c r="ATS299" s="1"/>
      <c r="ATT299" s="1"/>
      <c r="ATU299" s="1"/>
      <c r="ATV299" s="1"/>
      <c r="ATW299" s="1"/>
      <c r="ATX299" s="1"/>
      <c r="ATY299" s="1"/>
      <c r="ATZ299" s="1"/>
      <c r="AUA299" s="1"/>
      <c r="AUB299" s="1"/>
      <c r="AUC299" s="1"/>
      <c r="AUD299" s="1"/>
      <c r="AUE299" s="1"/>
      <c r="AUF299" s="1"/>
      <c r="AUG299" s="1"/>
      <c r="AUH299" s="1"/>
      <c r="AUI299" s="1"/>
      <c r="AUJ299" s="1"/>
      <c r="AUK299" s="1"/>
    </row>
    <row r="300" spans="1:1233" s="519" customFormat="1">
      <c r="A300" s="53"/>
      <c r="B300" s="95" t="str">
        <f>IF('Client Info'!$D$155="Yes",'Client Info'!$D$61,"N/A")</f>
        <v>N/A</v>
      </c>
      <c r="C300" s="96" t="str">
        <f>IF(B300="ISO 9001",'Client Info'!$B155,"N/A")</f>
        <v>N/A</v>
      </c>
      <c r="D300" s="180"/>
      <c r="E300" s="843">
        <f>'Effective Employees'!F286</f>
        <v>0</v>
      </c>
      <c r="F300" s="831"/>
      <c r="G300" s="832">
        <f>CQ$345</f>
        <v>0</v>
      </c>
      <c r="H300" s="832">
        <f ca="1">(1/3)*CQ345*T300*V300*X300*Z300</f>
        <v>0</v>
      </c>
      <c r="I300" s="832">
        <f ca="1">(2/3)*CQ345*T300*V300*X300*Z300</f>
        <v>0</v>
      </c>
      <c r="J300" s="832" t="e">
        <f ca="1">CQ346*T300*V300*X300*Z300/$AA$10</f>
        <v>#N/A</v>
      </c>
      <c r="K300" s="832">
        <f>IF($K$19="",0,CQ346*T300*V300*X300*Z300/$AA$10)</f>
        <v>0</v>
      </c>
      <c r="L300" s="832">
        <f>IF($L$19="",0,CQ346*T300*V300*X300*Z300/$AA$10)</f>
        <v>0</v>
      </c>
      <c r="M300" s="833" t="e">
        <f ca="1">IF($M$19="",0,CQ346*T300*V300*X300*Z300/$AA$10)</f>
        <v>#N/A</v>
      </c>
      <c r="N300" s="844" t="e">
        <f ca="1">CQ346*T300*V300*X300*Z300/$AA$10</f>
        <v>#N/A</v>
      </c>
      <c r="O300" s="436">
        <f ca="1">CQ347*T300*V300*X300*Z300</f>
        <v>0</v>
      </c>
      <c r="P300" s="53"/>
      <c r="Q300" s="53"/>
      <c r="R300" s="67"/>
      <c r="S300" s="702">
        <f>1</f>
        <v>1</v>
      </c>
      <c r="T300" s="702">
        <f t="shared" si="174"/>
        <v>1</v>
      </c>
      <c r="U300" s="703">
        <f ca="1">'Adjustment Factors'!AA603</f>
        <v>0</v>
      </c>
      <c r="V300" s="704">
        <f t="shared" ca="1" si="175"/>
        <v>1</v>
      </c>
      <c r="W300" s="705">
        <f>-'Client Info'!$C$55/100</f>
        <v>0</v>
      </c>
      <c r="X300" s="705">
        <f t="shared" si="176"/>
        <v>1</v>
      </c>
      <c r="Y300" s="705">
        <f>IF(Overview!$C$13="Yes",1,0)</f>
        <v>0</v>
      </c>
      <c r="Z300" s="705">
        <f>IF(Y300=1,IF('Integrated Reduction'!$C$29="",1,('Integrated Reduction'!$C$29/100+1)),1)</f>
        <v>1</v>
      </c>
      <c r="AA300" s="705">
        <f>IF(Sampling!F308="Yes",1,0)</f>
        <v>0</v>
      </c>
      <c r="AB300" s="705">
        <f>IF(Sampling!L308="Yes",1,0)</f>
        <v>0</v>
      </c>
      <c r="AC300" s="705">
        <f>IF(Sampling!G308="Yes",1,0)</f>
        <v>0</v>
      </c>
      <c r="AD300" s="705">
        <f>IF(Sampling!H308="Yes",1,0)</f>
        <v>0</v>
      </c>
      <c r="AE300" s="705">
        <f>IF(Sampling!I308="Yes",1,0)</f>
        <v>0</v>
      </c>
      <c r="AF300" s="705">
        <f>IF(Sampling!J308="Yes",1,0)</f>
        <v>0</v>
      </c>
      <c r="AG300" s="706">
        <f>IF(Sampling!K308="Yes",1,0)</f>
        <v>0</v>
      </c>
      <c r="AH300" s="790">
        <f t="shared" ca="1" si="186"/>
        <v>0</v>
      </c>
      <c r="AI300" s="790">
        <f t="shared" ca="1" si="185"/>
        <v>0</v>
      </c>
      <c r="AJ300" s="790" t="e">
        <f t="shared" ca="1" si="193"/>
        <v>#N/A</v>
      </c>
      <c r="AK300" s="790">
        <f t="shared" ref="AK300:AN302" si="202">K300*AD300</f>
        <v>0</v>
      </c>
      <c r="AL300" s="790">
        <f t="shared" si="202"/>
        <v>0</v>
      </c>
      <c r="AM300" s="790" t="e">
        <f t="shared" ca="1" si="202"/>
        <v>#N/A</v>
      </c>
      <c r="AN300" s="790" t="e">
        <f t="shared" ca="1" si="202"/>
        <v>#N/A</v>
      </c>
      <c r="AO300" s="790">
        <f t="shared" ca="1" si="187"/>
        <v>0</v>
      </c>
      <c r="AP300" s="790">
        <f t="shared" ca="1" si="188"/>
        <v>0</v>
      </c>
      <c r="BA300" s="744"/>
      <c r="BB300" s="744"/>
      <c r="BC300" s="744"/>
      <c r="BD300" s="744"/>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c r="ADD300" s="1"/>
      <c r="ADE300" s="1"/>
      <c r="ADF300" s="1"/>
      <c r="ADG300" s="1"/>
      <c r="ADH300" s="1"/>
      <c r="ADI300" s="1"/>
      <c r="ADJ300" s="1"/>
      <c r="ADK300" s="1"/>
      <c r="ADL300" s="1"/>
      <c r="ADM300" s="1"/>
      <c r="ADN300" s="1"/>
      <c r="ADO300" s="1"/>
      <c r="ADP300" s="1"/>
      <c r="ADQ300" s="1"/>
      <c r="ADR300" s="1"/>
      <c r="ADS300" s="1"/>
      <c r="ADT300" s="1"/>
      <c r="ADU300" s="1"/>
      <c r="ADV300" s="1"/>
      <c r="ADW300" s="1"/>
      <c r="ADX300" s="1"/>
      <c r="ADY300" s="1"/>
      <c r="ADZ300" s="1"/>
      <c r="AEA300" s="1"/>
      <c r="AEB300" s="1"/>
      <c r="AEC300" s="1"/>
      <c r="AED300" s="1"/>
      <c r="AEE300" s="1"/>
      <c r="AEF300" s="1"/>
      <c r="AEG300" s="1"/>
      <c r="AEH300" s="1"/>
      <c r="AEI300" s="1"/>
      <c r="AEJ300" s="1"/>
      <c r="AEK300" s="1"/>
      <c r="AEL300" s="1"/>
      <c r="AEM300" s="1"/>
      <c r="AEN300" s="1"/>
      <c r="AEO300" s="1"/>
      <c r="AEP300" s="1"/>
      <c r="AEQ300" s="1"/>
      <c r="AER300" s="1"/>
      <c r="AES300" s="1"/>
      <c r="AET300" s="1"/>
      <c r="AEU300" s="1"/>
      <c r="AEV300" s="1"/>
      <c r="AEW300" s="1"/>
      <c r="AEX300" s="1"/>
      <c r="AEY300" s="1"/>
      <c r="AEZ300" s="1"/>
      <c r="AFA300" s="1"/>
      <c r="AFB300" s="1"/>
      <c r="AFC300" s="1"/>
      <c r="AFD300" s="1"/>
      <c r="AFE300" s="1"/>
      <c r="AFF300" s="1"/>
      <c r="AFG300" s="1"/>
      <c r="AFH300" s="1"/>
      <c r="AFI300" s="1"/>
      <c r="AFJ300" s="1"/>
      <c r="AFK300" s="1"/>
      <c r="AFL300" s="1"/>
      <c r="AFM300" s="1"/>
      <c r="AFN300" s="1"/>
      <c r="AFO300" s="1"/>
      <c r="AFP300" s="1"/>
      <c r="AFQ300" s="1"/>
      <c r="AFR300" s="1"/>
      <c r="AFS300" s="1"/>
      <c r="AFT300" s="1"/>
      <c r="AFU300" s="1"/>
      <c r="AFV300" s="1"/>
      <c r="AFW300" s="1"/>
      <c r="AFX300" s="1"/>
      <c r="AFY300" s="1"/>
      <c r="AFZ300" s="1"/>
      <c r="AGA300" s="1"/>
      <c r="AGB300" s="1"/>
      <c r="AGC300" s="1"/>
      <c r="AGD300" s="1"/>
      <c r="AGE300" s="1"/>
      <c r="AGF300" s="1"/>
      <c r="AGG300" s="1"/>
      <c r="AGH300" s="1"/>
      <c r="AGI300" s="1"/>
      <c r="AGJ300" s="1"/>
      <c r="AGK300" s="1"/>
      <c r="AGL300" s="1"/>
      <c r="AGM300" s="1"/>
      <c r="AGN300" s="1"/>
      <c r="AGO300" s="1"/>
      <c r="AGP300" s="1"/>
      <c r="AGQ300" s="1"/>
      <c r="AGR300" s="1"/>
      <c r="AGS300" s="1"/>
      <c r="AGT300" s="1"/>
      <c r="AGU300" s="1"/>
      <c r="AGV300" s="1"/>
      <c r="AGW300" s="1"/>
      <c r="AGX300" s="1"/>
      <c r="AGY300" s="1"/>
      <c r="AGZ300" s="1"/>
      <c r="AHA300" s="1"/>
      <c r="AHB300" s="1"/>
      <c r="AHC300" s="1"/>
      <c r="AHD300" s="1"/>
      <c r="AHE300" s="1"/>
      <c r="AHF300" s="1"/>
      <c r="AHG300" s="1"/>
      <c r="AHH300" s="1"/>
      <c r="AHI300" s="1"/>
      <c r="AHJ300" s="1"/>
      <c r="AHK300" s="1"/>
      <c r="AHL300" s="1"/>
      <c r="AHM300" s="1"/>
      <c r="AHN300" s="1"/>
      <c r="AHO300" s="1"/>
      <c r="AHP300" s="1"/>
      <c r="AHQ300" s="1"/>
      <c r="AHR300" s="1"/>
      <c r="AHS300" s="1"/>
      <c r="AHT300" s="1"/>
      <c r="AHU300" s="1"/>
      <c r="AHV300" s="1"/>
      <c r="AHW300" s="1"/>
      <c r="AHX300" s="1"/>
      <c r="AHY300" s="1"/>
      <c r="AHZ300" s="1"/>
      <c r="AIA300" s="1"/>
      <c r="AIB300" s="1"/>
      <c r="AIC300" s="1"/>
      <c r="AID300" s="1"/>
      <c r="AIE300" s="1"/>
      <c r="AIF300" s="1"/>
      <c r="AIG300" s="1"/>
      <c r="AIH300" s="1"/>
      <c r="AII300" s="1"/>
      <c r="AIJ300" s="1"/>
      <c r="AIK300" s="1"/>
      <c r="AIL300" s="1"/>
      <c r="AIM300" s="1"/>
      <c r="AIN300" s="1"/>
      <c r="AIO300" s="1"/>
      <c r="AIP300" s="1"/>
      <c r="AIQ300" s="1"/>
      <c r="AIR300" s="1"/>
      <c r="AIS300" s="1"/>
      <c r="AIT300" s="1"/>
      <c r="AIU300" s="1"/>
      <c r="AIV300" s="1"/>
      <c r="AIW300" s="1"/>
      <c r="AIX300" s="1"/>
      <c r="AIY300" s="1"/>
      <c r="AIZ300" s="1"/>
      <c r="AJA300" s="1"/>
      <c r="AJB300" s="1"/>
      <c r="AJC300" s="1"/>
      <c r="AJD300" s="1"/>
      <c r="AJE300" s="1"/>
      <c r="AJF300" s="1"/>
      <c r="AJG300" s="1"/>
      <c r="AJH300" s="1"/>
      <c r="AJI300" s="1"/>
      <c r="AJJ300" s="1"/>
      <c r="AJK300" s="1"/>
      <c r="AJL300" s="1"/>
      <c r="AJM300" s="1"/>
      <c r="AJN300" s="1"/>
      <c r="AJO300" s="1"/>
      <c r="AJP300" s="1"/>
      <c r="AJQ300" s="1"/>
      <c r="AJR300" s="1"/>
      <c r="AJS300" s="1"/>
      <c r="AJT300" s="1"/>
      <c r="AJU300" s="1"/>
      <c r="AJV300" s="1"/>
      <c r="AJW300" s="1"/>
      <c r="AJX300" s="1"/>
      <c r="AJY300" s="1"/>
      <c r="AJZ300" s="1"/>
      <c r="AKA300" s="1"/>
      <c r="AKB300" s="1"/>
      <c r="AKC300" s="1"/>
      <c r="AKD300" s="1"/>
      <c r="AKE300" s="1"/>
      <c r="AKF300" s="1"/>
      <c r="AKG300" s="1"/>
      <c r="AKH300" s="1"/>
      <c r="AKI300" s="1"/>
      <c r="AKJ300" s="1"/>
      <c r="AKK300" s="1"/>
      <c r="AKL300" s="1"/>
      <c r="AKM300" s="1"/>
      <c r="AKN300" s="1"/>
      <c r="AKO300" s="1"/>
      <c r="AKP300" s="1"/>
      <c r="AKQ300" s="1"/>
      <c r="AKR300" s="1"/>
      <c r="AKS300" s="1"/>
      <c r="AKT300" s="1"/>
      <c r="AKU300" s="1"/>
      <c r="AKV300" s="1"/>
      <c r="AKW300" s="1"/>
      <c r="AKX300" s="1"/>
      <c r="AKY300" s="1"/>
      <c r="AKZ300" s="1"/>
      <c r="ALA300" s="1"/>
      <c r="ALB300" s="1"/>
      <c r="ALC300" s="1"/>
      <c r="ALD300" s="1"/>
      <c r="ALE300" s="1"/>
      <c r="ALF300" s="1"/>
      <c r="ALG300" s="1"/>
      <c r="ALH300" s="1"/>
      <c r="ALI300" s="1"/>
      <c r="ALJ300" s="1"/>
      <c r="ALK300" s="1"/>
      <c r="ALL300" s="1"/>
      <c r="ALM300" s="1"/>
      <c r="ALN300" s="1"/>
      <c r="ALO300" s="1"/>
      <c r="ALP300" s="1"/>
      <c r="ALQ300" s="1"/>
      <c r="ALR300" s="1"/>
      <c r="ALS300" s="1"/>
      <c r="ALT300" s="1"/>
      <c r="ALU300" s="1"/>
      <c r="ALV300" s="1"/>
      <c r="ALW300" s="1"/>
      <c r="ALX300" s="1"/>
      <c r="ALY300" s="1"/>
      <c r="ALZ300" s="1"/>
      <c r="AMA300" s="1"/>
      <c r="AMB300" s="1"/>
      <c r="AMC300" s="1"/>
      <c r="AMD300" s="1"/>
      <c r="AME300" s="1"/>
      <c r="AMF300" s="1"/>
      <c r="AMG300" s="1"/>
      <c r="AMH300" s="1"/>
      <c r="AMI300" s="1"/>
      <c r="AMJ300" s="1"/>
      <c r="AMK300" s="1"/>
      <c r="AML300" s="1"/>
      <c r="AMM300" s="1"/>
      <c r="AMN300" s="1"/>
      <c r="AMO300" s="1"/>
      <c r="AMP300" s="1"/>
      <c r="AMQ300" s="1"/>
      <c r="AMR300" s="1"/>
      <c r="AMS300" s="1"/>
      <c r="AMT300" s="1"/>
      <c r="AMU300" s="1"/>
      <c r="AMV300" s="1"/>
      <c r="AMW300" s="1"/>
      <c r="AMX300" s="1"/>
      <c r="AMY300" s="1"/>
      <c r="AMZ300" s="1"/>
      <c r="ANA300" s="1"/>
      <c r="ANB300" s="1"/>
      <c r="ANC300" s="1"/>
      <c r="AND300" s="1"/>
      <c r="ANE300" s="1"/>
      <c r="ANF300" s="1"/>
      <c r="ANG300" s="1"/>
      <c r="ANH300" s="1"/>
      <c r="ANI300" s="1"/>
      <c r="ANJ300" s="1"/>
      <c r="ANK300" s="1"/>
      <c r="ANL300" s="1"/>
      <c r="ANM300" s="1"/>
      <c r="ANN300" s="1"/>
      <c r="ANO300" s="1"/>
      <c r="ANP300" s="1"/>
      <c r="ANQ300" s="1"/>
      <c r="ANR300" s="1"/>
      <c r="ANS300" s="1"/>
      <c r="ANT300" s="1"/>
      <c r="ANU300" s="1"/>
      <c r="ANV300" s="1"/>
      <c r="ANW300" s="1"/>
      <c r="ANX300" s="1"/>
      <c r="ANY300" s="1"/>
      <c r="ANZ300" s="1"/>
      <c r="AOA300" s="1"/>
      <c r="AOB300" s="1"/>
      <c r="AOC300" s="1"/>
      <c r="AOD300" s="1"/>
      <c r="AOE300" s="1"/>
      <c r="AOF300" s="1"/>
      <c r="AOG300" s="1"/>
      <c r="AOH300" s="1"/>
      <c r="AOI300" s="1"/>
      <c r="AOJ300" s="1"/>
      <c r="AOK300" s="1"/>
      <c r="AOL300" s="1"/>
      <c r="AOM300" s="1"/>
      <c r="AON300" s="1"/>
      <c r="AOO300" s="1"/>
      <c r="AOP300" s="1"/>
      <c r="AOQ300" s="1"/>
      <c r="AOR300" s="1"/>
      <c r="AOS300" s="1"/>
      <c r="AOT300" s="1"/>
      <c r="AOU300" s="1"/>
      <c r="AOV300" s="1"/>
      <c r="AOW300" s="1"/>
      <c r="AOX300" s="1"/>
      <c r="AOY300" s="1"/>
      <c r="AOZ300" s="1"/>
      <c r="APA300" s="1"/>
      <c r="APB300" s="1"/>
      <c r="APC300" s="1"/>
      <c r="APD300" s="1"/>
      <c r="APE300" s="1"/>
      <c r="APF300" s="1"/>
      <c r="APG300" s="1"/>
      <c r="APH300" s="1"/>
      <c r="API300" s="1"/>
      <c r="APJ300" s="1"/>
      <c r="APK300" s="1"/>
      <c r="APL300" s="1"/>
      <c r="APM300" s="1"/>
      <c r="APN300" s="1"/>
      <c r="APO300" s="1"/>
      <c r="APP300" s="1"/>
      <c r="APQ300" s="1"/>
      <c r="APR300" s="1"/>
      <c r="APS300" s="1"/>
      <c r="APT300" s="1"/>
      <c r="APU300" s="1"/>
      <c r="APV300" s="1"/>
      <c r="APW300" s="1"/>
      <c r="APX300" s="1"/>
      <c r="APY300" s="1"/>
      <c r="APZ300" s="1"/>
      <c r="AQA300" s="1"/>
      <c r="AQB300" s="1"/>
      <c r="AQC300" s="1"/>
      <c r="AQD300" s="1"/>
      <c r="AQE300" s="1"/>
      <c r="AQF300" s="1"/>
      <c r="AQG300" s="1"/>
      <c r="AQH300" s="1"/>
      <c r="AQI300" s="1"/>
      <c r="AQJ300" s="1"/>
      <c r="AQK300" s="1"/>
      <c r="AQL300" s="1"/>
      <c r="AQM300" s="1"/>
      <c r="AQN300" s="1"/>
      <c r="AQO300" s="1"/>
      <c r="AQP300" s="1"/>
      <c r="AQQ300" s="1"/>
      <c r="AQR300" s="1"/>
      <c r="AQS300" s="1"/>
      <c r="AQT300" s="1"/>
      <c r="AQU300" s="1"/>
      <c r="AQV300" s="1"/>
      <c r="AQW300" s="1"/>
      <c r="AQX300" s="1"/>
      <c r="AQY300" s="1"/>
      <c r="AQZ300" s="1"/>
      <c r="ARA300" s="1"/>
      <c r="ARB300" s="1"/>
      <c r="ARC300" s="1"/>
      <c r="ARD300" s="1"/>
      <c r="ARE300" s="1"/>
      <c r="ARF300" s="1"/>
      <c r="ARG300" s="1"/>
      <c r="ARH300" s="1"/>
      <c r="ARI300" s="1"/>
      <c r="ARJ300" s="1"/>
      <c r="ARK300" s="1"/>
      <c r="ARL300" s="1"/>
      <c r="ARM300" s="1"/>
      <c r="ARN300" s="1"/>
      <c r="ARO300" s="1"/>
      <c r="ARP300" s="1"/>
      <c r="ARQ300" s="1"/>
      <c r="ARR300" s="1"/>
      <c r="ARS300" s="1"/>
      <c r="ART300" s="1"/>
      <c r="ARU300" s="1"/>
      <c r="ARV300" s="1"/>
      <c r="ARW300" s="1"/>
      <c r="ARX300" s="1"/>
      <c r="ARY300" s="1"/>
      <c r="ARZ300" s="1"/>
      <c r="ASA300" s="1"/>
      <c r="ASB300" s="1"/>
      <c r="ASC300" s="1"/>
      <c r="ASD300" s="1"/>
      <c r="ASE300" s="1"/>
      <c r="ASF300" s="1"/>
      <c r="ASG300" s="1"/>
      <c r="ASH300" s="1"/>
      <c r="ASI300" s="1"/>
      <c r="ASJ300" s="1"/>
      <c r="ASK300" s="1"/>
      <c r="ASL300" s="1"/>
      <c r="ASM300" s="1"/>
      <c r="ASN300" s="1"/>
      <c r="ASO300" s="1"/>
      <c r="ASP300" s="1"/>
      <c r="ASQ300" s="1"/>
      <c r="ASR300" s="1"/>
      <c r="ASS300" s="1"/>
      <c r="AST300" s="1"/>
      <c r="ASU300" s="1"/>
      <c r="ASV300" s="1"/>
      <c r="ASW300" s="1"/>
      <c r="ASX300" s="1"/>
      <c r="ASY300" s="1"/>
      <c r="ASZ300" s="1"/>
      <c r="ATA300" s="1"/>
      <c r="ATB300" s="1"/>
      <c r="ATC300" s="1"/>
      <c r="ATD300" s="1"/>
      <c r="ATE300" s="1"/>
      <c r="ATF300" s="1"/>
      <c r="ATG300" s="1"/>
      <c r="ATH300" s="1"/>
      <c r="ATI300" s="1"/>
      <c r="ATJ300" s="1"/>
      <c r="ATK300" s="1"/>
      <c r="ATL300" s="1"/>
      <c r="ATM300" s="1"/>
      <c r="ATN300" s="1"/>
      <c r="ATO300" s="1"/>
      <c r="ATP300" s="1"/>
      <c r="ATQ300" s="1"/>
      <c r="ATR300" s="1"/>
      <c r="ATS300" s="1"/>
      <c r="ATT300" s="1"/>
      <c r="ATU300" s="1"/>
      <c r="ATV300" s="1"/>
      <c r="ATW300" s="1"/>
      <c r="ATX300" s="1"/>
      <c r="ATY300" s="1"/>
      <c r="ATZ300" s="1"/>
      <c r="AUA300" s="1"/>
      <c r="AUB300" s="1"/>
      <c r="AUC300" s="1"/>
      <c r="AUD300" s="1"/>
      <c r="AUE300" s="1"/>
      <c r="AUF300" s="1"/>
      <c r="AUG300" s="1"/>
      <c r="AUH300" s="1"/>
      <c r="AUI300" s="1"/>
      <c r="AUJ300" s="1"/>
      <c r="AUK300" s="1"/>
    </row>
    <row r="301" spans="1:1233" s="519" customFormat="1" ht="14.25">
      <c r="A301" s="53"/>
      <c r="B301" s="97" t="str">
        <f>IF('Client Info'!$E$155="Yes",'Client Info'!$E$61,"N/A")</f>
        <v>N/A</v>
      </c>
      <c r="C301" s="62" t="str">
        <f>IF(B301="ISO 14001",'Client Info'!$B155,"N/A")</f>
        <v>N/A</v>
      </c>
      <c r="D301" s="181"/>
      <c r="E301" s="834">
        <f>'Effective Employees'!F287</f>
        <v>0</v>
      </c>
      <c r="F301" s="831"/>
      <c r="G301" s="835">
        <f>CQ$363</f>
        <v>0</v>
      </c>
      <c r="H301" s="835">
        <f ca="1">(1/3)*CQ363*T301*V301*X301*Z301</f>
        <v>0</v>
      </c>
      <c r="I301" s="835">
        <f ca="1">(2/3)*CQ363*T301*V301*X301*Z301</f>
        <v>0</v>
      </c>
      <c r="J301" s="835" t="e">
        <f ca="1">CQ364*T301*V301*X301*Z301/$AA$10</f>
        <v>#N/A</v>
      </c>
      <c r="K301" s="835">
        <f>IF($K$19="",0,CQ364*T301*V301*X301*Z301/$AA$10)</f>
        <v>0</v>
      </c>
      <c r="L301" s="835">
        <f>IF($L$19="",0,CQ364*T301*V301*X301*Z301/$AA$10)</f>
        <v>0</v>
      </c>
      <c r="M301" s="836" t="e">
        <f ca="1">IF($M$19="",0,CQ364*T301*V301*X301*Z301/$AA$10)</f>
        <v>#N/A</v>
      </c>
      <c r="N301" s="837" t="e">
        <f ca="1">CQ364*T301*V301*X301*Z301/$AA$10</f>
        <v>#N/A</v>
      </c>
      <c r="O301" s="838">
        <f ca="1">CQ365*T301*V301*X301*Z301</f>
        <v>0</v>
      </c>
      <c r="P301" s="53"/>
      <c r="Q301" s="53"/>
      <c r="R301" s="67"/>
      <c r="S301" s="386">
        <f>1</f>
        <v>1</v>
      </c>
      <c r="T301" s="386">
        <f t="shared" si="174"/>
        <v>1</v>
      </c>
      <c r="U301" s="707">
        <f ca="1">'Adjustment Factors'!AP603</f>
        <v>0</v>
      </c>
      <c r="V301" s="208">
        <f t="shared" ca="1" si="175"/>
        <v>1</v>
      </c>
      <c r="W301" s="67">
        <f>-'Client Info'!$C$55/100</f>
        <v>0</v>
      </c>
      <c r="X301" s="67">
        <f t="shared" si="176"/>
        <v>1</v>
      </c>
      <c r="Y301" s="67">
        <f>IF(Overview!$C$14="Yes",1,0)</f>
        <v>0</v>
      </c>
      <c r="Z301" s="67">
        <f>IF(Y301=1,IF('Integrated Reduction'!$C$29="",1,('Integrated Reduction'!$C$29/100+1)),1)</f>
        <v>1</v>
      </c>
      <c r="AA301" s="67">
        <f>IF(Sampling!F309="Yes",1,0)</f>
        <v>0</v>
      </c>
      <c r="AB301" s="67">
        <f>IF(Sampling!L309="Yes",1,0)</f>
        <v>0</v>
      </c>
      <c r="AC301" s="67">
        <f>IF(Sampling!G309="Yes",1,0)</f>
        <v>0</v>
      </c>
      <c r="AD301" s="67">
        <f>IF(Sampling!H309="Yes",1,0)</f>
        <v>0</v>
      </c>
      <c r="AE301" s="67">
        <f>IF(Sampling!I309="Yes",1,0)</f>
        <v>0</v>
      </c>
      <c r="AF301" s="67">
        <f>IF(Sampling!J309="Yes",1,0)</f>
        <v>0</v>
      </c>
      <c r="AG301" s="708">
        <f>IF(Sampling!K309="Yes",1,0)</f>
        <v>0</v>
      </c>
      <c r="AH301" s="791">
        <f t="shared" ca="1" si="186"/>
        <v>0</v>
      </c>
      <c r="AI301" s="791">
        <f t="shared" ca="1" si="185"/>
        <v>0</v>
      </c>
      <c r="AJ301" s="791" t="e">
        <f t="shared" ca="1" si="193"/>
        <v>#N/A</v>
      </c>
      <c r="AK301" s="791">
        <f t="shared" si="202"/>
        <v>0</v>
      </c>
      <c r="AL301" s="791">
        <f t="shared" si="202"/>
        <v>0</v>
      </c>
      <c r="AM301" s="791" t="e">
        <f t="shared" ca="1" si="202"/>
        <v>#N/A</v>
      </c>
      <c r="AN301" s="791" t="e">
        <f t="shared" ca="1" si="202"/>
        <v>#N/A</v>
      </c>
      <c r="AO301" s="791">
        <f t="shared" ca="1" si="187"/>
        <v>0</v>
      </c>
      <c r="AP301" s="791">
        <f t="shared" ca="1" si="188"/>
        <v>0</v>
      </c>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c r="ADD301" s="1"/>
      <c r="ADE301" s="1"/>
      <c r="ADF301" s="1"/>
      <c r="ADG301" s="1"/>
      <c r="ADH301" s="1"/>
      <c r="ADI301" s="1"/>
      <c r="ADJ301" s="1"/>
      <c r="ADK301" s="1"/>
      <c r="ADL301" s="1"/>
      <c r="ADM301" s="1"/>
      <c r="ADN301" s="1"/>
      <c r="ADO301" s="1"/>
      <c r="ADP301" s="1"/>
      <c r="ADQ301" s="1"/>
      <c r="ADR301" s="1"/>
      <c r="ADS301" s="1"/>
      <c r="ADT301" s="1"/>
      <c r="ADU301" s="1"/>
      <c r="ADV301" s="1"/>
      <c r="ADW301" s="1"/>
      <c r="ADX301" s="1"/>
      <c r="ADY301" s="1"/>
      <c r="ADZ301" s="1"/>
      <c r="AEA301" s="1"/>
      <c r="AEB301" s="1"/>
      <c r="AEC301" s="1"/>
      <c r="AED301" s="1"/>
      <c r="AEE301" s="1"/>
      <c r="AEF301" s="1"/>
      <c r="AEG301" s="1"/>
      <c r="AEH301" s="1"/>
      <c r="AEI301" s="1"/>
      <c r="AEJ301" s="1"/>
      <c r="AEK301" s="1"/>
      <c r="AEL301" s="1"/>
      <c r="AEM301" s="1"/>
      <c r="AEN301" s="1"/>
      <c r="AEO301" s="1"/>
      <c r="AEP301" s="1"/>
      <c r="AEQ301" s="1"/>
      <c r="AER301" s="1"/>
      <c r="AES301" s="1"/>
      <c r="AET301" s="1"/>
      <c r="AEU301" s="1"/>
      <c r="AEV301" s="1"/>
      <c r="AEW301" s="1"/>
      <c r="AEX301" s="1"/>
      <c r="AEY301" s="1"/>
      <c r="AEZ301" s="1"/>
      <c r="AFA301" s="1"/>
      <c r="AFB301" s="1"/>
      <c r="AFC301" s="1"/>
      <c r="AFD301" s="1"/>
      <c r="AFE301" s="1"/>
      <c r="AFF301" s="1"/>
      <c r="AFG301" s="1"/>
      <c r="AFH301" s="1"/>
      <c r="AFI301" s="1"/>
      <c r="AFJ301" s="1"/>
      <c r="AFK301" s="1"/>
      <c r="AFL301" s="1"/>
      <c r="AFM301" s="1"/>
      <c r="AFN301" s="1"/>
      <c r="AFO301" s="1"/>
      <c r="AFP301" s="1"/>
      <c r="AFQ301" s="1"/>
      <c r="AFR301" s="1"/>
      <c r="AFS301" s="1"/>
      <c r="AFT301" s="1"/>
      <c r="AFU301" s="1"/>
      <c r="AFV301" s="1"/>
      <c r="AFW301" s="1"/>
      <c r="AFX301" s="1"/>
      <c r="AFY301" s="1"/>
      <c r="AFZ301" s="1"/>
      <c r="AGA301" s="1"/>
      <c r="AGB301" s="1"/>
      <c r="AGC301" s="1"/>
      <c r="AGD301" s="1"/>
      <c r="AGE301" s="1"/>
      <c r="AGF301" s="1"/>
      <c r="AGG301" s="1"/>
      <c r="AGH301" s="1"/>
      <c r="AGI301" s="1"/>
      <c r="AGJ301" s="1"/>
      <c r="AGK301" s="1"/>
      <c r="AGL301" s="1"/>
      <c r="AGM301" s="1"/>
      <c r="AGN301" s="1"/>
      <c r="AGO301" s="1"/>
      <c r="AGP301" s="1"/>
      <c r="AGQ301" s="1"/>
      <c r="AGR301" s="1"/>
      <c r="AGS301" s="1"/>
      <c r="AGT301" s="1"/>
      <c r="AGU301" s="1"/>
      <c r="AGV301" s="1"/>
      <c r="AGW301" s="1"/>
      <c r="AGX301" s="1"/>
      <c r="AGY301" s="1"/>
      <c r="AGZ301" s="1"/>
      <c r="AHA301" s="1"/>
      <c r="AHB301" s="1"/>
      <c r="AHC301" s="1"/>
      <c r="AHD301" s="1"/>
      <c r="AHE301" s="1"/>
      <c r="AHF301" s="1"/>
      <c r="AHG301" s="1"/>
      <c r="AHH301" s="1"/>
      <c r="AHI301" s="1"/>
      <c r="AHJ301" s="1"/>
      <c r="AHK301" s="1"/>
      <c r="AHL301" s="1"/>
      <c r="AHM301" s="1"/>
      <c r="AHN301" s="1"/>
      <c r="AHO301" s="1"/>
      <c r="AHP301" s="1"/>
      <c r="AHQ301" s="1"/>
      <c r="AHR301" s="1"/>
      <c r="AHS301" s="1"/>
      <c r="AHT301" s="1"/>
      <c r="AHU301" s="1"/>
      <c r="AHV301" s="1"/>
      <c r="AHW301" s="1"/>
      <c r="AHX301" s="1"/>
      <c r="AHY301" s="1"/>
      <c r="AHZ301" s="1"/>
      <c r="AIA301" s="1"/>
      <c r="AIB301" s="1"/>
      <c r="AIC301" s="1"/>
      <c r="AID301" s="1"/>
      <c r="AIE301" s="1"/>
      <c r="AIF301" s="1"/>
      <c r="AIG301" s="1"/>
      <c r="AIH301" s="1"/>
      <c r="AII301" s="1"/>
      <c r="AIJ301" s="1"/>
      <c r="AIK301" s="1"/>
      <c r="AIL301" s="1"/>
      <c r="AIM301" s="1"/>
      <c r="AIN301" s="1"/>
      <c r="AIO301" s="1"/>
      <c r="AIP301" s="1"/>
      <c r="AIQ301" s="1"/>
      <c r="AIR301" s="1"/>
      <c r="AIS301" s="1"/>
      <c r="AIT301" s="1"/>
      <c r="AIU301" s="1"/>
      <c r="AIV301" s="1"/>
      <c r="AIW301" s="1"/>
      <c r="AIX301" s="1"/>
      <c r="AIY301" s="1"/>
      <c r="AIZ301" s="1"/>
      <c r="AJA301" s="1"/>
      <c r="AJB301" s="1"/>
      <c r="AJC301" s="1"/>
      <c r="AJD301" s="1"/>
      <c r="AJE301" s="1"/>
      <c r="AJF301" s="1"/>
      <c r="AJG301" s="1"/>
      <c r="AJH301" s="1"/>
      <c r="AJI301" s="1"/>
      <c r="AJJ301" s="1"/>
      <c r="AJK301" s="1"/>
      <c r="AJL301" s="1"/>
      <c r="AJM301" s="1"/>
      <c r="AJN301" s="1"/>
      <c r="AJO301" s="1"/>
      <c r="AJP301" s="1"/>
      <c r="AJQ301" s="1"/>
      <c r="AJR301" s="1"/>
      <c r="AJS301" s="1"/>
      <c r="AJT301" s="1"/>
      <c r="AJU301" s="1"/>
      <c r="AJV301" s="1"/>
      <c r="AJW301" s="1"/>
      <c r="AJX301" s="1"/>
      <c r="AJY301" s="1"/>
      <c r="AJZ301" s="1"/>
      <c r="AKA301" s="1"/>
      <c r="AKB301" s="1"/>
      <c r="AKC301" s="1"/>
      <c r="AKD301" s="1"/>
      <c r="AKE301" s="1"/>
      <c r="AKF301" s="1"/>
      <c r="AKG301" s="1"/>
      <c r="AKH301" s="1"/>
      <c r="AKI301" s="1"/>
      <c r="AKJ301" s="1"/>
      <c r="AKK301" s="1"/>
      <c r="AKL301" s="1"/>
      <c r="AKM301" s="1"/>
      <c r="AKN301" s="1"/>
      <c r="AKO301" s="1"/>
      <c r="AKP301" s="1"/>
      <c r="AKQ301" s="1"/>
      <c r="AKR301" s="1"/>
      <c r="AKS301" s="1"/>
      <c r="AKT301" s="1"/>
      <c r="AKU301" s="1"/>
      <c r="AKV301" s="1"/>
      <c r="AKW301" s="1"/>
      <c r="AKX301" s="1"/>
      <c r="AKY301" s="1"/>
      <c r="AKZ301" s="1"/>
      <c r="ALA301" s="1"/>
      <c r="ALB301" s="1"/>
      <c r="ALC301" s="1"/>
      <c r="ALD301" s="1"/>
      <c r="ALE301" s="1"/>
      <c r="ALF301" s="1"/>
      <c r="ALG301" s="1"/>
      <c r="ALH301" s="1"/>
      <c r="ALI301" s="1"/>
      <c r="ALJ301" s="1"/>
      <c r="ALK301" s="1"/>
      <c r="ALL301" s="1"/>
      <c r="ALM301" s="1"/>
      <c r="ALN301" s="1"/>
      <c r="ALO301" s="1"/>
      <c r="ALP301" s="1"/>
      <c r="ALQ301" s="1"/>
      <c r="ALR301" s="1"/>
      <c r="ALS301" s="1"/>
      <c r="ALT301" s="1"/>
      <c r="ALU301" s="1"/>
      <c r="ALV301" s="1"/>
      <c r="ALW301" s="1"/>
      <c r="ALX301" s="1"/>
      <c r="ALY301" s="1"/>
      <c r="ALZ301" s="1"/>
      <c r="AMA301" s="1"/>
      <c r="AMB301" s="1"/>
      <c r="AMC301" s="1"/>
      <c r="AMD301" s="1"/>
      <c r="AME301" s="1"/>
      <c r="AMF301" s="1"/>
      <c r="AMG301" s="1"/>
      <c r="AMH301" s="1"/>
      <c r="AMI301" s="1"/>
      <c r="AMJ301" s="1"/>
      <c r="AMK301" s="1"/>
      <c r="AML301" s="1"/>
      <c r="AMM301" s="1"/>
      <c r="AMN301" s="1"/>
      <c r="AMO301" s="1"/>
      <c r="AMP301" s="1"/>
      <c r="AMQ301" s="1"/>
      <c r="AMR301" s="1"/>
      <c r="AMS301" s="1"/>
      <c r="AMT301" s="1"/>
      <c r="AMU301" s="1"/>
      <c r="AMV301" s="1"/>
      <c r="AMW301" s="1"/>
      <c r="AMX301" s="1"/>
      <c r="AMY301" s="1"/>
      <c r="AMZ301" s="1"/>
      <c r="ANA301" s="1"/>
      <c r="ANB301" s="1"/>
      <c r="ANC301" s="1"/>
      <c r="AND301" s="1"/>
      <c r="ANE301" s="1"/>
      <c r="ANF301" s="1"/>
      <c r="ANG301" s="1"/>
      <c r="ANH301" s="1"/>
      <c r="ANI301" s="1"/>
      <c r="ANJ301" s="1"/>
      <c r="ANK301" s="1"/>
      <c r="ANL301" s="1"/>
      <c r="ANM301" s="1"/>
      <c r="ANN301" s="1"/>
      <c r="ANO301" s="1"/>
      <c r="ANP301" s="1"/>
      <c r="ANQ301" s="1"/>
      <c r="ANR301" s="1"/>
      <c r="ANS301" s="1"/>
      <c r="ANT301" s="1"/>
      <c r="ANU301" s="1"/>
      <c r="ANV301" s="1"/>
      <c r="ANW301" s="1"/>
      <c r="ANX301" s="1"/>
      <c r="ANY301" s="1"/>
      <c r="ANZ301" s="1"/>
      <c r="AOA301" s="1"/>
      <c r="AOB301" s="1"/>
      <c r="AOC301" s="1"/>
      <c r="AOD301" s="1"/>
      <c r="AOE301" s="1"/>
      <c r="AOF301" s="1"/>
      <c r="AOG301" s="1"/>
      <c r="AOH301" s="1"/>
      <c r="AOI301" s="1"/>
      <c r="AOJ301" s="1"/>
      <c r="AOK301" s="1"/>
      <c r="AOL301" s="1"/>
      <c r="AOM301" s="1"/>
      <c r="AON301" s="1"/>
      <c r="AOO301" s="1"/>
      <c r="AOP301" s="1"/>
      <c r="AOQ301" s="1"/>
      <c r="AOR301" s="1"/>
      <c r="AOS301" s="1"/>
      <c r="AOT301" s="1"/>
      <c r="AOU301" s="1"/>
      <c r="AOV301" s="1"/>
      <c r="AOW301" s="1"/>
      <c r="AOX301" s="1"/>
      <c r="AOY301" s="1"/>
      <c r="AOZ301" s="1"/>
      <c r="APA301" s="1"/>
      <c r="APB301" s="1"/>
      <c r="APC301" s="1"/>
      <c r="APD301" s="1"/>
      <c r="APE301" s="1"/>
      <c r="APF301" s="1"/>
      <c r="APG301" s="1"/>
      <c r="APH301" s="1"/>
      <c r="API301" s="1"/>
      <c r="APJ301" s="1"/>
      <c r="APK301" s="1"/>
      <c r="APL301" s="1"/>
      <c r="APM301" s="1"/>
      <c r="APN301" s="1"/>
      <c r="APO301" s="1"/>
      <c r="APP301" s="1"/>
      <c r="APQ301" s="1"/>
      <c r="APR301" s="1"/>
      <c r="APS301" s="1"/>
      <c r="APT301" s="1"/>
      <c r="APU301" s="1"/>
      <c r="APV301" s="1"/>
      <c r="APW301" s="1"/>
      <c r="APX301" s="1"/>
      <c r="APY301" s="1"/>
      <c r="APZ301" s="1"/>
      <c r="AQA301" s="1"/>
      <c r="AQB301" s="1"/>
      <c r="AQC301" s="1"/>
      <c r="AQD301" s="1"/>
      <c r="AQE301" s="1"/>
      <c r="AQF301" s="1"/>
      <c r="AQG301" s="1"/>
      <c r="AQH301" s="1"/>
      <c r="AQI301" s="1"/>
      <c r="AQJ301" s="1"/>
      <c r="AQK301" s="1"/>
      <c r="AQL301" s="1"/>
      <c r="AQM301" s="1"/>
      <c r="AQN301" s="1"/>
      <c r="AQO301" s="1"/>
      <c r="AQP301" s="1"/>
      <c r="AQQ301" s="1"/>
      <c r="AQR301" s="1"/>
      <c r="AQS301" s="1"/>
      <c r="AQT301" s="1"/>
      <c r="AQU301" s="1"/>
      <c r="AQV301" s="1"/>
      <c r="AQW301" s="1"/>
      <c r="AQX301" s="1"/>
      <c r="AQY301" s="1"/>
      <c r="AQZ301" s="1"/>
      <c r="ARA301" s="1"/>
      <c r="ARB301" s="1"/>
      <c r="ARC301" s="1"/>
      <c r="ARD301" s="1"/>
      <c r="ARE301" s="1"/>
      <c r="ARF301" s="1"/>
      <c r="ARG301" s="1"/>
      <c r="ARH301" s="1"/>
      <c r="ARI301" s="1"/>
      <c r="ARJ301" s="1"/>
      <c r="ARK301" s="1"/>
      <c r="ARL301" s="1"/>
      <c r="ARM301" s="1"/>
      <c r="ARN301" s="1"/>
      <c r="ARO301" s="1"/>
      <c r="ARP301" s="1"/>
      <c r="ARQ301" s="1"/>
      <c r="ARR301" s="1"/>
      <c r="ARS301" s="1"/>
      <c r="ART301" s="1"/>
      <c r="ARU301" s="1"/>
      <c r="ARV301" s="1"/>
      <c r="ARW301" s="1"/>
      <c r="ARX301" s="1"/>
      <c r="ARY301" s="1"/>
      <c r="ARZ301" s="1"/>
      <c r="ASA301" s="1"/>
      <c r="ASB301" s="1"/>
      <c r="ASC301" s="1"/>
      <c r="ASD301" s="1"/>
      <c r="ASE301" s="1"/>
      <c r="ASF301" s="1"/>
      <c r="ASG301" s="1"/>
      <c r="ASH301" s="1"/>
      <c r="ASI301" s="1"/>
      <c r="ASJ301" s="1"/>
      <c r="ASK301" s="1"/>
      <c r="ASL301" s="1"/>
      <c r="ASM301" s="1"/>
      <c r="ASN301" s="1"/>
      <c r="ASO301" s="1"/>
      <c r="ASP301" s="1"/>
      <c r="ASQ301" s="1"/>
      <c r="ASR301" s="1"/>
      <c r="ASS301" s="1"/>
      <c r="AST301" s="1"/>
      <c r="ASU301" s="1"/>
      <c r="ASV301" s="1"/>
      <c r="ASW301" s="1"/>
      <c r="ASX301" s="1"/>
      <c r="ASY301" s="1"/>
      <c r="ASZ301" s="1"/>
      <c r="ATA301" s="1"/>
      <c r="ATB301" s="1"/>
      <c r="ATC301" s="1"/>
      <c r="ATD301" s="1"/>
      <c r="ATE301" s="1"/>
      <c r="ATF301" s="1"/>
      <c r="ATG301" s="1"/>
      <c r="ATH301" s="1"/>
      <c r="ATI301" s="1"/>
      <c r="ATJ301" s="1"/>
      <c r="ATK301" s="1"/>
      <c r="ATL301" s="1"/>
      <c r="ATM301" s="1"/>
      <c r="ATN301" s="1"/>
      <c r="ATO301" s="1"/>
      <c r="ATP301" s="1"/>
      <c r="ATQ301" s="1"/>
      <c r="ATR301" s="1"/>
      <c r="ATS301" s="1"/>
      <c r="ATT301" s="1"/>
      <c r="ATU301" s="1"/>
      <c r="ATV301" s="1"/>
      <c r="ATW301" s="1"/>
      <c r="ATX301" s="1"/>
      <c r="ATY301" s="1"/>
      <c r="ATZ301" s="1"/>
      <c r="AUA301" s="1"/>
      <c r="AUB301" s="1"/>
      <c r="AUC301" s="1"/>
      <c r="AUD301" s="1"/>
      <c r="AUE301" s="1"/>
      <c r="AUF301" s="1"/>
      <c r="AUG301" s="1"/>
      <c r="AUH301" s="1"/>
      <c r="AUI301" s="1"/>
      <c r="AUJ301" s="1"/>
      <c r="AUK301" s="1"/>
    </row>
    <row r="302" spans="1:1233" s="519" customFormat="1" ht="14.25">
      <c r="A302" s="53"/>
      <c r="B302" s="98" t="str">
        <f>IF('Client Info'!$F$155="Yes",'Client Info'!$F$61,"N/A")</f>
        <v>N/A</v>
      </c>
      <c r="C302" s="99" t="str">
        <f>IF(B302="ISO 45001",'Client Info'!$B155,"N/A")</f>
        <v>N/A</v>
      </c>
      <c r="D302" s="182"/>
      <c r="E302" s="839">
        <f>'Effective Employees'!F288</f>
        <v>0</v>
      </c>
      <c r="F302" s="831"/>
      <c r="G302" s="840">
        <f>CQ$378</f>
        <v>0</v>
      </c>
      <c r="H302" s="840">
        <f ca="1">(1/3)*CQ378*T302*V302*X302*Z302</f>
        <v>0</v>
      </c>
      <c r="I302" s="840">
        <f ca="1">(2/3)*CQ378*T302*V302*X302*Z302</f>
        <v>0</v>
      </c>
      <c r="J302" s="840" t="e">
        <f ca="1">CQ379*T302*V302*X302*Z302/$AA$10</f>
        <v>#N/A</v>
      </c>
      <c r="K302" s="840">
        <f>IF($K$19="",0,CQ379*T302*V302*X302*Z302/$AA$10)</f>
        <v>0</v>
      </c>
      <c r="L302" s="840">
        <f>IF($L$19="",0,CQ379*T302*V302*X302*Z302/$AA$10)</f>
        <v>0</v>
      </c>
      <c r="M302" s="841" t="e">
        <f ca="1">IF($M$19="",0,CQ379*T302*V302*X302*Z302/$AA$10)</f>
        <v>#N/A</v>
      </c>
      <c r="N302" s="841" t="e">
        <f ca="1">CQ379*T302*V302*X302*Z302/$AA$10</f>
        <v>#N/A</v>
      </c>
      <c r="O302" s="842">
        <f ca="1">CQ380*T302*V302*X302*Z302</f>
        <v>0</v>
      </c>
      <c r="P302" s="53"/>
      <c r="Q302" s="53"/>
      <c r="R302" s="67"/>
      <c r="S302" s="709">
        <f>1</f>
        <v>1</v>
      </c>
      <c r="T302" s="709">
        <f t="shared" si="174"/>
        <v>1</v>
      </c>
      <c r="U302" s="710">
        <f ca="1">'Adjustment Factors'!BC603</f>
        <v>0</v>
      </c>
      <c r="V302" s="711">
        <f t="shared" ca="1" si="175"/>
        <v>1</v>
      </c>
      <c r="W302" s="712">
        <f>-'Client Info'!$C$55/100</f>
        <v>0</v>
      </c>
      <c r="X302" s="712">
        <f t="shared" si="176"/>
        <v>1</v>
      </c>
      <c r="Y302" s="712">
        <f>IF(Overview!$C$15="Yes",1,0)</f>
        <v>0</v>
      </c>
      <c r="Z302" s="712">
        <f>IF(Y302=1,IF('Integrated Reduction'!$C$29="",1,('Integrated Reduction'!$C$29/100+1)),1)</f>
        <v>1</v>
      </c>
      <c r="AA302" s="712">
        <f>IF(Sampling!F310="Yes",1,0)</f>
        <v>0</v>
      </c>
      <c r="AB302" s="712">
        <f>IF(Sampling!L310="Yes",1,0)</f>
        <v>0</v>
      </c>
      <c r="AC302" s="712">
        <f>IF(Sampling!G310="Yes",1,0)</f>
        <v>0</v>
      </c>
      <c r="AD302" s="712">
        <f>IF(Sampling!H310="Yes",1,0)</f>
        <v>0</v>
      </c>
      <c r="AE302" s="712">
        <f>IF(Sampling!I310="Yes",1,0)</f>
        <v>0</v>
      </c>
      <c r="AF302" s="712">
        <f>IF(Sampling!J310="Yes",1,0)</f>
        <v>0</v>
      </c>
      <c r="AG302" s="713">
        <f>IF(Sampling!K310="Yes",1,0)</f>
        <v>0</v>
      </c>
      <c r="AH302" s="792">
        <f t="shared" ca="1" si="186"/>
        <v>0</v>
      </c>
      <c r="AI302" s="792">
        <f t="shared" ca="1" si="185"/>
        <v>0</v>
      </c>
      <c r="AJ302" s="792" t="e">
        <f t="shared" ca="1" si="193"/>
        <v>#N/A</v>
      </c>
      <c r="AK302" s="792">
        <f t="shared" si="202"/>
        <v>0</v>
      </c>
      <c r="AL302" s="792">
        <f t="shared" si="202"/>
        <v>0</v>
      </c>
      <c r="AM302" s="792" t="e">
        <f t="shared" ca="1" si="202"/>
        <v>#N/A</v>
      </c>
      <c r="AN302" s="792" t="e">
        <f t="shared" ca="1" si="202"/>
        <v>#N/A</v>
      </c>
      <c r="AO302" s="792">
        <f t="shared" ca="1" si="187"/>
        <v>0</v>
      </c>
      <c r="AP302" s="792">
        <f t="shared" ca="1" si="188"/>
        <v>0</v>
      </c>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c r="ADD302" s="1"/>
      <c r="ADE302" s="1"/>
      <c r="ADF302" s="1"/>
      <c r="ADG302" s="1"/>
      <c r="ADH302" s="1"/>
      <c r="ADI302" s="1"/>
      <c r="ADJ302" s="1"/>
      <c r="ADK302" s="1"/>
      <c r="ADL302" s="1"/>
      <c r="ADM302" s="1"/>
      <c r="ADN302" s="1"/>
      <c r="ADO302" s="1"/>
      <c r="ADP302" s="1"/>
      <c r="ADQ302" s="1"/>
      <c r="ADR302" s="1"/>
      <c r="ADS302" s="1"/>
      <c r="ADT302" s="1"/>
      <c r="ADU302" s="1"/>
      <c r="ADV302" s="1"/>
      <c r="ADW302" s="1"/>
      <c r="ADX302" s="1"/>
      <c r="ADY302" s="1"/>
      <c r="ADZ302" s="1"/>
      <c r="AEA302" s="1"/>
      <c r="AEB302" s="1"/>
      <c r="AEC302" s="1"/>
      <c r="AED302" s="1"/>
      <c r="AEE302" s="1"/>
      <c r="AEF302" s="1"/>
      <c r="AEG302" s="1"/>
      <c r="AEH302" s="1"/>
      <c r="AEI302" s="1"/>
      <c r="AEJ302" s="1"/>
      <c r="AEK302" s="1"/>
      <c r="AEL302" s="1"/>
      <c r="AEM302" s="1"/>
      <c r="AEN302" s="1"/>
      <c r="AEO302" s="1"/>
      <c r="AEP302" s="1"/>
      <c r="AEQ302" s="1"/>
      <c r="AER302" s="1"/>
      <c r="AES302" s="1"/>
      <c r="AET302" s="1"/>
      <c r="AEU302" s="1"/>
      <c r="AEV302" s="1"/>
      <c r="AEW302" s="1"/>
      <c r="AEX302" s="1"/>
      <c r="AEY302" s="1"/>
      <c r="AEZ302" s="1"/>
      <c r="AFA302" s="1"/>
      <c r="AFB302" s="1"/>
      <c r="AFC302" s="1"/>
      <c r="AFD302" s="1"/>
      <c r="AFE302" s="1"/>
      <c r="AFF302" s="1"/>
      <c r="AFG302" s="1"/>
      <c r="AFH302" s="1"/>
      <c r="AFI302" s="1"/>
      <c r="AFJ302" s="1"/>
      <c r="AFK302" s="1"/>
      <c r="AFL302" s="1"/>
      <c r="AFM302" s="1"/>
      <c r="AFN302" s="1"/>
      <c r="AFO302" s="1"/>
      <c r="AFP302" s="1"/>
      <c r="AFQ302" s="1"/>
      <c r="AFR302" s="1"/>
      <c r="AFS302" s="1"/>
      <c r="AFT302" s="1"/>
      <c r="AFU302" s="1"/>
      <c r="AFV302" s="1"/>
      <c r="AFW302" s="1"/>
      <c r="AFX302" s="1"/>
      <c r="AFY302" s="1"/>
      <c r="AFZ302" s="1"/>
      <c r="AGA302" s="1"/>
      <c r="AGB302" s="1"/>
      <c r="AGC302" s="1"/>
      <c r="AGD302" s="1"/>
      <c r="AGE302" s="1"/>
      <c r="AGF302" s="1"/>
      <c r="AGG302" s="1"/>
      <c r="AGH302" s="1"/>
      <c r="AGI302" s="1"/>
      <c r="AGJ302" s="1"/>
      <c r="AGK302" s="1"/>
      <c r="AGL302" s="1"/>
      <c r="AGM302" s="1"/>
      <c r="AGN302" s="1"/>
      <c r="AGO302" s="1"/>
      <c r="AGP302" s="1"/>
      <c r="AGQ302" s="1"/>
      <c r="AGR302" s="1"/>
      <c r="AGS302" s="1"/>
      <c r="AGT302" s="1"/>
      <c r="AGU302" s="1"/>
      <c r="AGV302" s="1"/>
      <c r="AGW302" s="1"/>
      <c r="AGX302" s="1"/>
      <c r="AGY302" s="1"/>
      <c r="AGZ302" s="1"/>
      <c r="AHA302" s="1"/>
      <c r="AHB302" s="1"/>
      <c r="AHC302" s="1"/>
      <c r="AHD302" s="1"/>
      <c r="AHE302" s="1"/>
      <c r="AHF302" s="1"/>
      <c r="AHG302" s="1"/>
      <c r="AHH302" s="1"/>
      <c r="AHI302" s="1"/>
      <c r="AHJ302" s="1"/>
      <c r="AHK302" s="1"/>
      <c r="AHL302" s="1"/>
      <c r="AHM302" s="1"/>
      <c r="AHN302" s="1"/>
      <c r="AHO302" s="1"/>
      <c r="AHP302" s="1"/>
      <c r="AHQ302" s="1"/>
      <c r="AHR302" s="1"/>
      <c r="AHS302" s="1"/>
      <c r="AHT302" s="1"/>
      <c r="AHU302" s="1"/>
      <c r="AHV302" s="1"/>
      <c r="AHW302" s="1"/>
      <c r="AHX302" s="1"/>
      <c r="AHY302" s="1"/>
      <c r="AHZ302" s="1"/>
      <c r="AIA302" s="1"/>
      <c r="AIB302" s="1"/>
      <c r="AIC302" s="1"/>
      <c r="AID302" s="1"/>
      <c r="AIE302" s="1"/>
      <c r="AIF302" s="1"/>
      <c r="AIG302" s="1"/>
      <c r="AIH302" s="1"/>
      <c r="AII302" s="1"/>
      <c r="AIJ302" s="1"/>
      <c r="AIK302" s="1"/>
      <c r="AIL302" s="1"/>
      <c r="AIM302" s="1"/>
      <c r="AIN302" s="1"/>
      <c r="AIO302" s="1"/>
      <c r="AIP302" s="1"/>
      <c r="AIQ302" s="1"/>
      <c r="AIR302" s="1"/>
      <c r="AIS302" s="1"/>
      <c r="AIT302" s="1"/>
      <c r="AIU302" s="1"/>
      <c r="AIV302" s="1"/>
      <c r="AIW302" s="1"/>
      <c r="AIX302" s="1"/>
      <c r="AIY302" s="1"/>
      <c r="AIZ302" s="1"/>
      <c r="AJA302" s="1"/>
      <c r="AJB302" s="1"/>
      <c r="AJC302" s="1"/>
      <c r="AJD302" s="1"/>
      <c r="AJE302" s="1"/>
      <c r="AJF302" s="1"/>
      <c r="AJG302" s="1"/>
      <c r="AJH302" s="1"/>
      <c r="AJI302" s="1"/>
      <c r="AJJ302" s="1"/>
      <c r="AJK302" s="1"/>
      <c r="AJL302" s="1"/>
      <c r="AJM302" s="1"/>
      <c r="AJN302" s="1"/>
      <c r="AJO302" s="1"/>
      <c r="AJP302" s="1"/>
      <c r="AJQ302" s="1"/>
      <c r="AJR302" s="1"/>
      <c r="AJS302" s="1"/>
      <c r="AJT302" s="1"/>
      <c r="AJU302" s="1"/>
      <c r="AJV302" s="1"/>
      <c r="AJW302" s="1"/>
      <c r="AJX302" s="1"/>
      <c r="AJY302" s="1"/>
      <c r="AJZ302" s="1"/>
      <c r="AKA302" s="1"/>
      <c r="AKB302" s="1"/>
      <c r="AKC302" s="1"/>
      <c r="AKD302" s="1"/>
      <c r="AKE302" s="1"/>
      <c r="AKF302" s="1"/>
      <c r="AKG302" s="1"/>
      <c r="AKH302" s="1"/>
      <c r="AKI302" s="1"/>
      <c r="AKJ302" s="1"/>
      <c r="AKK302" s="1"/>
      <c r="AKL302" s="1"/>
      <c r="AKM302" s="1"/>
      <c r="AKN302" s="1"/>
      <c r="AKO302" s="1"/>
      <c r="AKP302" s="1"/>
      <c r="AKQ302" s="1"/>
      <c r="AKR302" s="1"/>
      <c r="AKS302" s="1"/>
      <c r="AKT302" s="1"/>
      <c r="AKU302" s="1"/>
      <c r="AKV302" s="1"/>
      <c r="AKW302" s="1"/>
      <c r="AKX302" s="1"/>
      <c r="AKY302" s="1"/>
      <c r="AKZ302" s="1"/>
      <c r="ALA302" s="1"/>
      <c r="ALB302" s="1"/>
      <c r="ALC302" s="1"/>
      <c r="ALD302" s="1"/>
      <c r="ALE302" s="1"/>
      <c r="ALF302" s="1"/>
      <c r="ALG302" s="1"/>
      <c r="ALH302" s="1"/>
      <c r="ALI302" s="1"/>
      <c r="ALJ302" s="1"/>
      <c r="ALK302" s="1"/>
      <c r="ALL302" s="1"/>
      <c r="ALM302" s="1"/>
      <c r="ALN302" s="1"/>
      <c r="ALO302" s="1"/>
      <c r="ALP302" s="1"/>
      <c r="ALQ302" s="1"/>
      <c r="ALR302" s="1"/>
      <c r="ALS302" s="1"/>
      <c r="ALT302" s="1"/>
      <c r="ALU302" s="1"/>
      <c r="ALV302" s="1"/>
      <c r="ALW302" s="1"/>
      <c r="ALX302" s="1"/>
      <c r="ALY302" s="1"/>
      <c r="ALZ302" s="1"/>
      <c r="AMA302" s="1"/>
      <c r="AMB302" s="1"/>
      <c r="AMC302" s="1"/>
      <c r="AMD302" s="1"/>
      <c r="AME302" s="1"/>
      <c r="AMF302" s="1"/>
      <c r="AMG302" s="1"/>
      <c r="AMH302" s="1"/>
      <c r="AMI302" s="1"/>
      <c r="AMJ302" s="1"/>
      <c r="AMK302" s="1"/>
      <c r="AML302" s="1"/>
      <c r="AMM302" s="1"/>
      <c r="AMN302" s="1"/>
      <c r="AMO302" s="1"/>
      <c r="AMP302" s="1"/>
      <c r="AMQ302" s="1"/>
      <c r="AMR302" s="1"/>
      <c r="AMS302" s="1"/>
      <c r="AMT302" s="1"/>
      <c r="AMU302" s="1"/>
      <c r="AMV302" s="1"/>
      <c r="AMW302" s="1"/>
      <c r="AMX302" s="1"/>
      <c r="AMY302" s="1"/>
      <c r="AMZ302" s="1"/>
      <c r="ANA302" s="1"/>
      <c r="ANB302" s="1"/>
      <c r="ANC302" s="1"/>
      <c r="AND302" s="1"/>
      <c r="ANE302" s="1"/>
      <c r="ANF302" s="1"/>
      <c r="ANG302" s="1"/>
      <c r="ANH302" s="1"/>
      <c r="ANI302" s="1"/>
      <c r="ANJ302" s="1"/>
      <c r="ANK302" s="1"/>
      <c r="ANL302" s="1"/>
      <c r="ANM302" s="1"/>
      <c r="ANN302" s="1"/>
      <c r="ANO302" s="1"/>
      <c r="ANP302" s="1"/>
      <c r="ANQ302" s="1"/>
      <c r="ANR302" s="1"/>
      <c r="ANS302" s="1"/>
      <c r="ANT302" s="1"/>
      <c r="ANU302" s="1"/>
      <c r="ANV302" s="1"/>
      <c r="ANW302" s="1"/>
      <c r="ANX302" s="1"/>
      <c r="ANY302" s="1"/>
      <c r="ANZ302" s="1"/>
      <c r="AOA302" s="1"/>
      <c r="AOB302" s="1"/>
      <c r="AOC302" s="1"/>
      <c r="AOD302" s="1"/>
      <c r="AOE302" s="1"/>
      <c r="AOF302" s="1"/>
      <c r="AOG302" s="1"/>
      <c r="AOH302" s="1"/>
      <c r="AOI302" s="1"/>
      <c r="AOJ302" s="1"/>
      <c r="AOK302" s="1"/>
      <c r="AOL302" s="1"/>
      <c r="AOM302" s="1"/>
      <c r="AON302" s="1"/>
      <c r="AOO302" s="1"/>
      <c r="AOP302" s="1"/>
      <c r="AOQ302" s="1"/>
      <c r="AOR302" s="1"/>
      <c r="AOS302" s="1"/>
      <c r="AOT302" s="1"/>
      <c r="AOU302" s="1"/>
      <c r="AOV302" s="1"/>
      <c r="AOW302" s="1"/>
      <c r="AOX302" s="1"/>
      <c r="AOY302" s="1"/>
      <c r="AOZ302" s="1"/>
      <c r="APA302" s="1"/>
      <c r="APB302" s="1"/>
      <c r="APC302" s="1"/>
      <c r="APD302" s="1"/>
      <c r="APE302" s="1"/>
      <c r="APF302" s="1"/>
      <c r="APG302" s="1"/>
      <c r="APH302" s="1"/>
      <c r="API302" s="1"/>
      <c r="APJ302" s="1"/>
      <c r="APK302" s="1"/>
      <c r="APL302" s="1"/>
      <c r="APM302" s="1"/>
      <c r="APN302" s="1"/>
      <c r="APO302" s="1"/>
      <c r="APP302" s="1"/>
      <c r="APQ302" s="1"/>
      <c r="APR302" s="1"/>
      <c r="APS302" s="1"/>
      <c r="APT302" s="1"/>
      <c r="APU302" s="1"/>
      <c r="APV302" s="1"/>
      <c r="APW302" s="1"/>
      <c r="APX302" s="1"/>
      <c r="APY302" s="1"/>
      <c r="APZ302" s="1"/>
      <c r="AQA302" s="1"/>
      <c r="AQB302" s="1"/>
      <c r="AQC302" s="1"/>
      <c r="AQD302" s="1"/>
      <c r="AQE302" s="1"/>
      <c r="AQF302" s="1"/>
      <c r="AQG302" s="1"/>
      <c r="AQH302" s="1"/>
      <c r="AQI302" s="1"/>
      <c r="AQJ302" s="1"/>
      <c r="AQK302" s="1"/>
      <c r="AQL302" s="1"/>
      <c r="AQM302" s="1"/>
      <c r="AQN302" s="1"/>
      <c r="AQO302" s="1"/>
      <c r="AQP302" s="1"/>
      <c r="AQQ302" s="1"/>
      <c r="AQR302" s="1"/>
      <c r="AQS302" s="1"/>
      <c r="AQT302" s="1"/>
      <c r="AQU302" s="1"/>
      <c r="AQV302" s="1"/>
      <c r="AQW302" s="1"/>
      <c r="AQX302" s="1"/>
      <c r="AQY302" s="1"/>
      <c r="AQZ302" s="1"/>
      <c r="ARA302" s="1"/>
      <c r="ARB302" s="1"/>
      <c r="ARC302" s="1"/>
      <c r="ARD302" s="1"/>
      <c r="ARE302" s="1"/>
      <c r="ARF302" s="1"/>
      <c r="ARG302" s="1"/>
      <c r="ARH302" s="1"/>
      <c r="ARI302" s="1"/>
      <c r="ARJ302" s="1"/>
      <c r="ARK302" s="1"/>
      <c r="ARL302" s="1"/>
      <c r="ARM302" s="1"/>
      <c r="ARN302" s="1"/>
      <c r="ARO302" s="1"/>
      <c r="ARP302" s="1"/>
      <c r="ARQ302" s="1"/>
      <c r="ARR302" s="1"/>
      <c r="ARS302" s="1"/>
      <c r="ART302" s="1"/>
      <c r="ARU302" s="1"/>
      <c r="ARV302" s="1"/>
      <c r="ARW302" s="1"/>
      <c r="ARX302" s="1"/>
      <c r="ARY302" s="1"/>
      <c r="ARZ302" s="1"/>
      <c r="ASA302" s="1"/>
      <c r="ASB302" s="1"/>
      <c r="ASC302" s="1"/>
      <c r="ASD302" s="1"/>
      <c r="ASE302" s="1"/>
      <c r="ASF302" s="1"/>
      <c r="ASG302" s="1"/>
      <c r="ASH302" s="1"/>
      <c r="ASI302" s="1"/>
      <c r="ASJ302" s="1"/>
      <c r="ASK302" s="1"/>
      <c r="ASL302" s="1"/>
      <c r="ASM302" s="1"/>
      <c r="ASN302" s="1"/>
      <c r="ASO302" s="1"/>
      <c r="ASP302" s="1"/>
      <c r="ASQ302" s="1"/>
      <c r="ASR302" s="1"/>
      <c r="ASS302" s="1"/>
      <c r="AST302" s="1"/>
      <c r="ASU302" s="1"/>
      <c r="ASV302" s="1"/>
      <c r="ASW302" s="1"/>
      <c r="ASX302" s="1"/>
      <c r="ASY302" s="1"/>
      <c r="ASZ302" s="1"/>
      <c r="ATA302" s="1"/>
      <c r="ATB302" s="1"/>
      <c r="ATC302" s="1"/>
      <c r="ATD302" s="1"/>
      <c r="ATE302" s="1"/>
      <c r="ATF302" s="1"/>
      <c r="ATG302" s="1"/>
      <c r="ATH302" s="1"/>
      <c r="ATI302" s="1"/>
      <c r="ATJ302" s="1"/>
      <c r="ATK302" s="1"/>
      <c r="ATL302" s="1"/>
      <c r="ATM302" s="1"/>
      <c r="ATN302" s="1"/>
      <c r="ATO302" s="1"/>
      <c r="ATP302" s="1"/>
      <c r="ATQ302" s="1"/>
      <c r="ATR302" s="1"/>
      <c r="ATS302" s="1"/>
      <c r="ATT302" s="1"/>
      <c r="ATU302" s="1"/>
      <c r="ATV302" s="1"/>
      <c r="ATW302" s="1"/>
      <c r="ATX302" s="1"/>
      <c r="ATY302" s="1"/>
      <c r="ATZ302" s="1"/>
      <c r="AUA302" s="1"/>
      <c r="AUB302" s="1"/>
      <c r="AUC302" s="1"/>
      <c r="AUD302" s="1"/>
      <c r="AUE302" s="1"/>
      <c r="AUF302" s="1"/>
      <c r="AUG302" s="1"/>
      <c r="AUH302" s="1"/>
      <c r="AUI302" s="1"/>
      <c r="AUJ302" s="1"/>
      <c r="AUK302" s="1"/>
    </row>
    <row r="303" spans="1:1233" s="519" customFormat="1" ht="14.25">
      <c r="A303" s="53"/>
      <c r="B303" s="95" t="str">
        <f>IF('Client Info'!$D$156="Yes",'Client Info'!$D$61,"N/A")</f>
        <v>N/A</v>
      </c>
      <c r="C303" s="96" t="str">
        <f>IF(B303="ISO 9001",'Client Info'!$B156,"N/A")</f>
        <v>N/A</v>
      </c>
      <c r="D303" s="180"/>
      <c r="E303" s="843">
        <f>'Effective Employees'!F289</f>
        <v>0</v>
      </c>
      <c r="F303" s="831"/>
      <c r="G303" s="832">
        <f>CR$345</f>
        <v>0</v>
      </c>
      <c r="H303" s="832">
        <f ca="1">(1/3)*CR345*T303*V303*X303*Z303</f>
        <v>0</v>
      </c>
      <c r="I303" s="832">
        <f ca="1">(2/3)*CR345*T303*V303*X303*Z303</f>
        <v>0</v>
      </c>
      <c r="J303" s="832" t="e">
        <f ca="1">CR346*T303*V303*X303*Z303/$AA$10</f>
        <v>#N/A</v>
      </c>
      <c r="K303" s="832">
        <f>IF($K$19="",0,CR346*T303*V303*X303*Z303/$AA$10)</f>
        <v>0</v>
      </c>
      <c r="L303" s="832">
        <f>IF($L$19="",0,CR346*T303*V303*X303*Z303/$AA$10)</f>
        <v>0</v>
      </c>
      <c r="M303" s="833" t="e">
        <f ca="1">IF($M$19="",0,CR346*T303*V303*X303*Z303/$AA$10)</f>
        <v>#N/A</v>
      </c>
      <c r="N303" s="844" t="e">
        <f ca="1">CR346*T303*V303*X303*Z303/$AA$10</f>
        <v>#N/A</v>
      </c>
      <c r="O303" s="436">
        <f ca="1">CR347*T303*V303*X303*Z303</f>
        <v>0</v>
      </c>
      <c r="P303" s="53"/>
      <c r="Q303" s="53"/>
      <c r="R303" s="67"/>
      <c r="S303" s="702">
        <f>1</f>
        <v>1</v>
      </c>
      <c r="T303" s="702">
        <f t="shared" si="174"/>
        <v>1</v>
      </c>
      <c r="U303" s="703">
        <f ca="1">'Adjustment Factors'!AA604</f>
        <v>0</v>
      </c>
      <c r="V303" s="704">
        <f t="shared" ca="1" si="175"/>
        <v>1</v>
      </c>
      <c r="W303" s="705">
        <f>-'Client Info'!$C$55/100</f>
        <v>0</v>
      </c>
      <c r="X303" s="705">
        <f t="shared" si="176"/>
        <v>1</v>
      </c>
      <c r="Y303" s="705">
        <f>IF(Overview!$C$13="Yes",1,0)</f>
        <v>0</v>
      </c>
      <c r="Z303" s="705">
        <f>IF(Y303=1,IF('Integrated Reduction'!$C$29="",1,('Integrated Reduction'!$C$29/100+1)),1)</f>
        <v>1</v>
      </c>
      <c r="AA303" s="705">
        <f>IF(Sampling!F311="Yes",1,0)</f>
        <v>0</v>
      </c>
      <c r="AB303" s="705">
        <f>IF(Sampling!L311="Yes",1,0)</f>
        <v>0</v>
      </c>
      <c r="AC303" s="705">
        <f>IF(Sampling!G311="Yes",1,0)</f>
        <v>0</v>
      </c>
      <c r="AD303" s="705">
        <f>IF(Sampling!H311="Yes",1,0)</f>
        <v>0</v>
      </c>
      <c r="AE303" s="705">
        <f>IF(Sampling!I311="Yes",1,0)</f>
        <v>0</v>
      </c>
      <c r="AF303" s="705">
        <f>IF(Sampling!J311="Yes",1,0)</f>
        <v>0</v>
      </c>
      <c r="AG303" s="706">
        <f>IF(Sampling!K311="Yes",1,0)</f>
        <v>0</v>
      </c>
      <c r="AH303" s="790">
        <f t="shared" ca="1" si="186"/>
        <v>0</v>
      </c>
      <c r="AI303" s="790">
        <f t="shared" ca="1" si="185"/>
        <v>0</v>
      </c>
      <c r="AJ303" s="790" t="e">
        <f t="shared" ca="1" si="193"/>
        <v>#N/A</v>
      </c>
      <c r="AK303" s="790">
        <f t="shared" ref="AK303:AK308" si="203">K303*AD303</f>
        <v>0</v>
      </c>
      <c r="AL303" s="790">
        <f t="shared" ref="AL303:AL308" si="204">L303*AE303</f>
        <v>0</v>
      </c>
      <c r="AM303" s="790" t="e">
        <f t="shared" ref="AM303:AM308" ca="1" si="205">M303*AF303</f>
        <v>#N/A</v>
      </c>
      <c r="AN303" s="790" t="e">
        <f t="shared" ref="AN303:AN308" ca="1" si="206">N303*AG303</f>
        <v>#N/A</v>
      </c>
      <c r="AO303" s="790">
        <f t="shared" ca="1" si="187"/>
        <v>0</v>
      </c>
      <c r="AP303" s="790">
        <f t="shared" ca="1" si="188"/>
        <v>0</v>
      </c>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c r="ADD303" s="1"/>
      <c r="ADE303" s="1"/>
      <c r="ADF303" s="1"/>
      <c r="ADG303" s="1"/>
      <c r="ADH303" s="1"/>
      <c r="ADI303" s="1"/>
      <c r="ADJ303" s="1"/>
      <c r="ADK303" s="1"/>
      <c r="ADL303" s="1"/>
      <c r="ADM303" s="1"/>
      <c r="ADN303" s="1"/>
      <c r="ADO303" s="1"/>
      <c r="ADP303" s="1"/>
      <c r="ADQ303" s="1"/>
      <c r="ADR303" s="1"/>
      <c r="ADS303" s="1"/>
      <c r="ADT303" s="1"/>
      <c r="ADU303" s="1"/>
      <c r="ADV303" s="1"/>
      <c r="ADW303" s="1"/>
      <c r="ADX303" s="1"/>
      <c r="ADY303" s="1"/>
      <c r="ADZ303" s="1"/>
      <c r="AEA303" s="1"/>
      <c r="AEB303" s="1"/>
      <c r="AEC303" s="1"/>
      <c r="AED303" s="1"/>
      <c r="AEE303" s="1"/>
      <c r="AEF303" s="1"/>
      <c r="AEG303" s="1"/>
      <c r="AEH303" s="1"/>
      <c r="AEI303" s="1"/>
      <c r="AEJ303" s="1"/>
      <c r="AEK303" s="1"/>
      <c r="AEL303" s="1"/>
      <c r="AEM303" s="1"/>
      <c r="AEN303" s="1"/>
      <c r="AEO303" s="1"/>
      <c r="AEP303" s="1"/>
      <c r="AEQ303" s="1"/>
      <c r="AER303" s="1"/>
      <c r="AES303" s="1"/>
      <c r="AET303" s="1"/>
      <c r="AEU303" s="1"/>
      <c r="AEV303" s="1"/>
      <c r="AEW303" s="1"/>
      <c r="AEX303" s="1"/>
      <c r="AEY303" s="1"/>
      <c r="AEZ303" s="1"/>
      <c r="AFA303" s="1"/>
      <c r="AFB303" s="1"/>
      <c r="AFC303" s="1"/>
      <c r="AFD303" s="1"/>
      <c r="AFE303" s="1"/>
      <c r="AFF303" s="1"/>
      <c r="AFG303" s="1"/>
      <c r="AFH303" s="1"/>
      <c r="AFI303" s="1"/>
      <c r="AFJ303" s="1"/>
      <c r="AFK303" s="1"/>
      <c r="AFL303" s="1"/>
      <c r="AFM303" s="1"/>
      <c r="AFN303" s="1"/>
      <c r="AFO303" s="1"/>
      <c r="AFP303" s="1"/>
      <c r="AFQ303" s="1"/>
      <c r="AFR303" s="1"/>
      <c r="AFS303" s="1"/>
      <c r="AFT303" s="1"/>
      <c r="AFU303" s="1"/>
      <c r="AFV303" s="1"/>
      <c r="AFW303" s="1"/>
      <c r="AFX303" s="1"/>
      <c r="AFY303" s="1"/>
      <c r="AFZ303" s="1"/>
      <c r="AGA303" s="1"/>
      <c r="AGB303" s="1"/>
      <c r="AGC303" s="1"/>
      <c r="AGD303" s="1"/>
      <c r="AGE303" s="1"/>
      <c r="AGF303" s="1"/>
      <c r="AGG303" s="1"/>
      <c r="AGH303" s="1"/>
      <c r="AGI303" s="1"/>
      <c r="AGJ303" s="1"/>
      <c r="AGK303" s="1"/>
      <c r="AGL303" s="1"/>
      <c r="AGM303" s="1"/>
      <c r="AGN303" s="1"/>
      <c r="AGO303" s="1"/>
      <c r="AGP303" s="1"/>
      <c r="AGQ303" s="1"/>
      <c r="AGR303" s="1"/>
      <c r="AGS303" s="1"/>
      <c r="AGT303" s="1"/>
      <c r="AGU303" s="1"/>
      <c r="AGV303" s="1"/>
      <c r="AGW303" s="1"/>
      <c r="AGX303" s="1"/>
      <c r="AGY303" s="1"/>
      <c r="AGZ303" s="1"/>
      <c r="AHA303" s="1"/>
      <c r="AHB303" s="1"/>
      <c r="AHC303" s="1"/>
      <c r="AHD303" s="1"/>
      <c r="AHE303" s="1"/>
      <c r="AHF303" s="1"/>
      <c r="AHG303" s="1"/>
      <c r="AHH303" s="1"/>
      <c r="AHI303" s="1"/>
      <c r="AHJ303" s="1"/>
      <c r="AHK303" s="1"/>
      <c r="AHL303" s="1"/>
      <c r="AHM303" s="1"/>
      <c r="AHN303" s="1"/>
      <c r="AHO303" s="1"/>
      <c r="AHP303" s="1"/>
      <c r="AHQ303" s="1"/>
      <c r="AHR303" s="1"/>
      <c r="AHS303" s="1"/>
      <c r="AHT303" s="1"/>
      <c r="AHU303" s="1"/>
      <c r="AHV303" s="1"/>
      <c r="AHW303" s="1"/>
      <c r="AHX303" s="1"/>
      <c r="AHY303" s="1"/>
      <c r="AHZ303" s="1"/>
      <c r="AIA303" s="1"/>
      <c r="AIB303" s="1"/>
      <c r="AIC303" s="1"/>
      <c r="AID303" s="1"/>
      <c r="AIE303" s="1"/>
      <c r="AIF303" s="1"/>
      <c r="AIG303" s="1"/>
      <c r="AIH303" s="1"/>
      <c r="AII303" s="1"/>
      <c r="AIJ303" s="1"/>
      <c r="AIK303" s="1"/>
      <c r="AIL303" s="1"/>
      <c r="AIM303" s="1"/>
      <c r="AIN303" s="1"/>
      <c r="AIO303" s="1"/>
      <c r="AIP303" s="1"/>
      <c r="AIQ303" s="1"/>
      <c r="AIR303" s="1"/>
      <c r="AIS303" s="1"/>
      <c r="AIT303" s="1"/>
      <c r="AIU303" s="1"/>
      <c r="AIV303" s="1"/>
      <c r="AIW303" s="1"/>
      <c r="AIX303" s="1"/>
      <c r="AIY303" s="1"/>
      <c r="AIZ303" s="1"/>
      <c r="AJA303" s="1"/>
      <c r="AJB303" s="1"/>
      <c r="AJC303" s="1"/>
      <c r="AJD303" s="1"/>
      <c r="AJE303" s="1"/>
      <c r="AJF303" s="1"/>
      <c r="AJG303" s="1"/>
      <c r="AJH303" s="1"/>
      <c r="AJI303" s="1"/>
      <c r="AJJ303" s="1"/>
      <c r="AJK303" s="1"/>
      <c r="AJL303" s="1"/>
      <c r="AJM303" s="1"/>
      <c r="AJN303" s="1"/>
      <c r="AJO303" s="1"/>
      <c r="AJP303" s="1"/>
      <c r="AJQ303" s="1"/>
      <c r="AJR303" s="1"/>
      <c r="AJS303" s="1"/>
      <c r="AJT303" s="1"/>
      <c r="AJU303" s="1"/>
      <c r="AJV303" s="1"/>
      <c r="AJW303" s="1"/>
      <c r="AJX303" s="1"/>
      <c r="AJY303" s="1"/>
      <c r="AJZ303" s="1"/>
      <c r="AKA303" s="1"/>
      <c r="AKB303" s="1"/>
      <c r="AKC303" s="1"/>
      <c r="AKD303" s="1"/>
      <c r="AKE303" s="1"/>
      <c r="AKF303" s="1"/>
      <c r="AKG303" s="1"/>
      <c r="AKH303" s="1"/>
      <c r="AKI303" s="1"/>
      <c r="AKJ303" s="1"/>
      <c r="AKK303" s="1"/>
      <c r="AKL303" s="1"/>
      <c r="AKM303" s="1"/>
      <c r="AKN303" s="1"/>
      <c r="AKO303" s="1"/>
      <c r="AKP303" s="1"/>
      <c r="AKQ303" s="1"/>
      <c r="AKR303" s="1"/>
      <c r="AKS303" s="1"/>
      <c r="AKT303" s="1"/>
      <c r="AKU303" s="1"/>
      <c r="AKV303" s="1"/>
      <c r="AKW303" s="1"/>
      <c r="AKX303" s="1"/>
      <c r="AKY303" s="1"/>
      <c r="AKZ303" s="1"/>
      <c r="ALA303" s="1"/>
      <c r="ALB303" s="1"/>
      <c r="ALC303" s="1"/>
      <c r="ALD303" s="1"/>
      <c r="ALE303" s="1"/>
      <c r="ALF303" s="1"/>
      <c r="ALG303" s="1"/>
      <c r="ALH303" s="1"/>
      <c r="ALI303" s="1"/>
      <c r="ALJ303" s="1"/>
      <c r="ALK303" s="1"/>
      <c r="ALL303" s="1"/>
      <c r="ALM303" s="1"/>
      <c r="ALN303" s="1"/>
      <c r="ALO303" s="1"/>
      <c r="ALP303" s="1"/>
      <c r="ALQ303" s="1"/>
      <c r="ALR303" s="1"/>
      <c r="ALS303" s="1"/>
      <c r="ALT303" s="1"/>
      <c r="ALU303" s="1"/>
      <c r="ALV303" s="1"/>
      <c r="ALW303" s="1"/>
      <c r="ALX303" s="1"/>
      <c r="ALY303" s="1"/>
      <c r="ALZ303" s="1"/>
      <c r="AMA303" s="1"/>
      <c r="AMB303" s="1"/>
      <c r="AMC303" s="1"/>
      <c r="AMD303" s="1"/>
      <c r="AME303" s="1"/>
      <c r="AMF303" s="1"/>
      <c r="AMG303" s="1"/>
      <c r="AMH303" s="1"/>
      <c r="AMI303" s="1"/>
      <c r="AMJ303" s="1"/>
      <c r="AMK303" s="1"/>
      <c r="AML303" s="1"/>
      <c r="AMM303" s="1"/>
      <c r="AMN303" s="1"/>
      <c r="AMO303" s="1"/>
      <c r="AMP303" s="1"/>
      <c r="AMQ303" s="1"/>
      <c r="AMR303" s="1"/>
      <c r="AMS303" s="1"/>
      <c r="AMT303" s="1"/>
      <c r="AMU303" s="1"/>
      <c r="AMV303" s="1"/>
      <c r="AMW303" s="1"/>
      <c r="AMX303" s="1"/>
      <c r="AMY303" s="1"/>
      <c r="AMZ303" s="1"/>
      <c r="ANA303" s="1"/>
      <c r="ANB303" s="1"/>
      <c r="ANC303" s="1"/>
      <c r="AND303" s="1"/>
      <c r="ANE303" s="1"/>
      <c r="ANF303" s="1"/>
      <c r="ANG303" s="1"/>
      <c r="ANH303" s="1"/>
      <c r="ANI303" s="1"/>
      <c r="ANJ303" s="1"/>
      <c r="ANK303" s="1"/>
      <c r="ANL303" s="1"/>
      <c r="ANM303" s="1"/>
      <c r="ANN303" s="1"/>
      <c r="ANO303" s="1"/>
      <c r="ANP303" s="1"/>
      <c r="ANQ303" s="1"/>
      <c r="ANR303" s="1"/>
      <c r="ANS303" s="1"/>
      <c r="ANT303" s="1"/>
      <c r="ANU303" s="1"/>
      <c r="ANV303" s="1"/>
      <c r="ANW303" s="1"/>
      <c r="ANX303" s="1"/>
      <c r="ANY303" s="1"/>
      <c r="ANZ303" s="1"/>
      <c r="AOA303" s="1"/>
      <c r="AOB303" s="1"/>
      <c r="AOC303" s="1"/>
      <c r="AOD303" s="1"/>
      <c r="AOE303" s="1"/>
      <c r="AOF303" s="1"/>
      <c r="AOG303" s="1"/>
      <c r="AOH303" s="1"/>
      <c r="AOI303" s="1"/>
      <c r="AOJ303" s="1"/>
      <c r="AOK303" s="1"/>
      <c r="AOL303" s="1"/>
      <c r="AOM303" s="1"/>
      <c r="AON303" s="1"/>
      <c r="AOO303" s="1"/>
      <c r="AOP303" s="1"/>
      <c r="AOQ303" s="1"/>
      <c r="AOR303" s="1"/>
      <c r="AOS303" s="1"/>
      <c r="AOT303" s="1"/>
      <c r="AOU303" s="1"/>
      <c r="AOV303" s="1"/>
      <c r="AOW303" s="1"/>
      <c r="AOX303" s="1"/>
      <c r="AOY303" s="1"/>
      <c r="AOZ303" s="1"/>
      <c r="APA303" s="1"/>
      <c r="APB303" s="1"/>
      <c r="APC303" s="1"/>
      <c r="APD303" s="1"/>
      <c r="APE303" s="1"/>
      <c r="APF303" s="1"/>
      <c r="APG303" s="1"/>
      <c r="APH303" s="1"/>
      <c r="API303" s="1"/>
      <c r="APJ303" s="1"/>
      <c r="APK303" s="1"/>
      <c r="APL303" s="1"/>
      <c r="APM303" s="1"/>
      <c r="APN303" s="1"/>
      <c r="APO303" s="1"/>
      <c r="APP303" s="1"/>
      <c r="APQ303" s="1"/>
      <c r="APR303" s="1"/>
      <c r="APS303" s="1"/>
      <c r="APT303" s="1"/>
      <c r="APU303" s="1"/>
      <c r="APV303" s="1"/>
      <c r="APW303" s="1"/>
      <c r="APX303" s="1"/>
      <c r="APY303" s="1"/>
      <c r="APZ303" s="1"/>
      <c r="AQA303" s="1"/>
      <c r="AQB303" s="1"/>
      <c r="AQC303" s="1"/>
      <c r="AQD303" s="1"/>
      <c r="AQE303" s="1"/>
      <c r="AQF303" s="1"/>
      <c r="AQG303" s="1"/>
      <c r="AQH303" s="1"/>
      <c r="AQI303" s="1"/>
      <c r="AQJ303" s="1"/>
      <c r="AQK303" s="1"/>
      <c r="AQL303" s="1"/>
      <c r="AQM303" s="1"/>
      <c r="AQN303" s="1"/>
      <c r="AQO303" s="1"/>
      <c r="AQP303" s="1"/>
      <c r="AQQ303" s="1"/>
      <c r="AQR303" s="1"/>
      <c r="AQS303" s="1"/>
      <c r="AQT303" s="1"/>
      <c r="AQU303" s="1"/>
      <c r="AQV303" s="1"/>
      <c r="AQW303" s="1"/>
      <c r="AQX303" s="1"/>
      <c r="AQY303" s="1"/>
      <c r="AQZ303" s="1"/>
      <c r="ARA303" s="1"/>
      <c r="ARB303" s="1"/>
      <c r="ARC303" s="1"/>
      <c r="ARD303" s="1"/>
      <c r="ARE303" s="1"/>
      <c r="ARF303" s="1"/>
      <c r="ARG303" s="1"/>
      <c r="ARH303" s="1"/>
      <c r="ARI303" s="1"/>
      <c r="ARJ303" s="1"/>
      <c r="ARK303" s="1"/>
      <c r="ARL303" s="1"/>
      <c r="ARM303" s="1"/>
      <c r="ARN303" s="1"/>
      <c r="ARO303" s="1"/>
      <c r="ARP303" s="1"/>
      <c r="ARQ303" s="1"/>
      <c r="ARR303" s="1"/>
      <c r="ARS303" s="1"/>
      <c r="ART303" s="1"/>
      <c r="ARU303" s="1"/>
      <c r="ARV303" s="1"/>
      <c r="ARW303" s="1"/>
      <c r="ARX303" s="1"/>
      <c r="ARY303" s="1"/>
      <c r="ARZ303" s="1"/>
      <c r="ASA303" s="1"/>
      <c r="ASB303" s="1"/>
      <c r="ASC303" s="1"/>
      <c r="ASD303" s="1"/>
      <c r="ASE303" s="1"/>
      <c r="ASF303" s="1"/>
      <c r="ASG303" s="1"/>
      <c r="ASH303" s="1"/>
      <c r="ASI303" s="1"/>
      <c r="ASJ303" s="1"/>
      <c r="ASK303" s="1"/>
      <c r="ASL303" s="1"/>
      <c r="ASM303" s="1"/>
      <c r="ASN303" s="1"/>
      <c r="ASO303" s="1"/>
      <c r="ASP303" s="1"/>
      <c r="ASQ303" s="1"/>
      <c r="ASR303" s="1"/>
      <c r="ASS303" s="1"/>
      <c r="AST303" s="1"/>
      <c r="ASU303" s="1"/>
      <c r="ASV303" s="1"/>
      <c r="ASW303" s="1"/>
      <c r="ASX303" s="1"/>
      <c r="ASY303" s="1"/>
      <c r="ASZ303" s="1"/>
      <c r="ATA303" s="1"/>
      <c r="ATB303" s="1"/>
      <c r="ATC303" s="1"/>
      <c r="ATD303" s="1"/>
      <c r="ATE303" s="1"/>
      <c r="ATF303" s="1"/>
      <c r="ATG303" s="1"/>
      <c r="ATH303" s="1"/>
      <c r="ATI303" s="1"/>
      <c r="ATJ303" s="1"/>
      <c r="ATK303" s="1"/>
      <c r="ATL303" s="1"/>
      <c r="ATM303" s="1"/>
      <c r="ATN303" s="1"/>
      <c r="ATO303" s="1"/>
      <c r="ATP303" s="1"/>
      <c r="ATQ303" s="1"/>
      <c r="ATR303" s="1"/>
      <c r="ATS303" s="1"/>
      <c r="ATT303" s="1"/>
      <c r="ATU303" s="1"/>
      <c r="ATV303" s="1"/>
      <c r="ATW303" s="1"/>
      <c r="ATX303" s="1"/>
      <c r="ATY303" s="1"/>
      <c r="ATZ303" s="1"/>
      <c r="AUA303" s="1"/>
      <c r="AUB303" s="1"/>
      <c r="AUC303" s="1"/>
      <c r="AUD303" s="1"/>
      <c r="AUE303" s="1"/>
      <c r="AUF303" s="1"/>
      <c r="AUG303" s="1"/>
      <c r="AUH303" s="1"/>
      <c r="AUI303" s="1"/>
      <c r="AUJ303" s="1"/>
      <c r="AUK303" s="1"/>
    </row>
    <row r="304" spans="1:1233" s="519" customFormat="1" ht="14.25">
      <c r="A304" s="53"/>
      <c r="B304" s="97" t="str">
        <f>IF('Client Info'!$E$156="Yes",'Client Info'!$E$61,"N/A")</f>
        <v>N/A</v>
      </c>
      <c r="C304" s="62" t="str">
        <f>IF(B304="ISO 14001",'Client Info'!$B156,"N/A")</f>
        <v>N/A</v>
      </c>
      <c r="D304" s="181"/>
      <c r="E304" s="834">
        <f>'Effective Employees'!F290</f>
        <v>0</v>
      </c>
      <c r="F304" s="831"/>
      <c r="G304" s="835">
        <f>CR$363</f>
        <v>0</v>
      </c>
      <c r="H304" s="835">
        <f ca="1">(1/3)*CR363*T304*V304*X304*Z304</f>
        <v>0</v>
      </c>
      <c r="I304" s="835">
        <f ca="1">(2/3)*CR363*T304*V304*X304*Z304</f>
        <v>0</v>
      </c>
      <c r="J304" s="835" t="e">
        <f ca="1">CR364*T304*V304*X304*Z304/$AA$10</f>
        <v>#N/A</v>
      </c>
      <c r="K304" s="835">
        <f>IF($K$19="",0,CR364*T304*V304*X304*Z304/$AA$10)</f>
        <v>0</v>
      </c>
      <c r="L304" s="835">
        <f>IF($L$19="",0,CR364*T304*V304*X304*Z304/$AA$10)</f>
        <v>0</v>
      </c>
      <c r="M304" s="836" t="e">
        <f ca="1">IF($M$19="",0,CR364*T304*V304*X304*Z304/$AA$10)</f>
        <v>#N/A</v>
      </c>
      <c r="N304" s="837" t="e">
        <f ca="1">CR364*T304*V304*X304*Z304/$AA$10</f>
        <v>#N/A</v>
      </c>
      <c r="O304" s="838">
        <f ca="1">CR365*T304*V304*X304*Z304</f>
        <v>0</v>
      </c>
      <c r="P304" s="53"/>
      <c r="Q304" s="53"/>
      <c r="R304" s="67"/>
      <c r="S304" s="386">
        <f>1</f>
        <v>1</v>
      </c>
      <c r="T304" s="386">
        <f t="shared" si="174"/>
        <v>1</v>
      </c>
      <c r="U304" s="707">
        <f ca="1">'Adjustment Factors'!AP604</f>
        <v>0</v>
      </c>
      <c r="V304" s="208">
        <f t="shared" ca="1" si="175"/>
        <v>1</v>
      </c>
      <c r="W304" s="67">
        <f>-'Client Info'!$C$55/100</f>
        <v>0</v>
      </c>
      <c r="X304" s="67">
        <f t="shared" si="176"/>
        <v>1</v>
      </c>
      <c r="Y304" s="67">
        <f>IF(Overview!$C$14="Yes",1,0)</f>
        <v>0</v>
      </c>
      <c r="Z304" s="67">
        <f>IF(Y304=1,IF('Integrated Reduction'!$C$29="",1,('Integrated Reduction'!$C$29/100+1)),1)</f>
        <v>1</v>
      </c>
      <c r="AA304" s="67">
        <f>IF(Sampling!F312="Yes",1,0)</f>
        <v>0</v>
      </c>
      <c r="AB304" s="67">
        <f>IF(Sampling!L312="Yes",1,0)</f>
        <v>0</v>
      </c>
      <c r="AC304" s="67">
        <f>IF(Sampling!G312="Yes",1,0)</f>
        <v>0</v>
      </c>
      <c r="AD304" s="67">
        <f>IF(Sampling!H312="Yes",1,0)</f>
        <v>0</v>
      </c>
      <c r="AE304" s="67">
        <f>IF(Sampling!I312="Yes",1,0)</f>
        <v>0</v>
      </c>
      <c r="AF304" s="67">
        <f>IF(Sampling!J312="Yes",1,0)</f>
        <v>0</v>
      </c>
      <c r="AG304" s="708">
        <f>IF(Sampling!K312="Yes",1,0)</f>
        <v>0</v>
      </c>
      <c r="AH304" s="791">
        <f t="shared" ca="1" si="186"/>
        <v>0</v>
      </c>
      <c r="AI304" s="791">
        <f t="shared" ca="1" si="185"/>
        <v>0</v>
      </c>
      <c r="AJ304" s="791" t="e">
        <f t="shared" ca="1" si="193"/>
        <v>#N/A</v>
      </c>
      <c r="AK304" s="791">
        <f t="shared" si="203"/>
        <v>0</v>
      </c>
      <c r="AL304" s="791">
        <f t="shared" si="204"/>
        <v>0</v>
      </c>
      <c r="AM304" s="791" t="e">
        <f t="shared" ca="1" si="205"/>
        <v>#N/A</v>
      </c>
      <c r="AN304" s="791" t="e">
        <f t="shared" ca="1" si="206"/>
        <v>#N/A</v>
      </c>
      <c r="AO304" s="791">
        <f t="shared" ca="1" si="187"/>
        <v>0</v>
      </c>
      <c r="AP304" s="791">
        <f t="shared" ca="1" si="188"/>
        <v>0</v>
      </c>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c r="ADD304" s="1"/>
      <c r="ADE304" s="1"/>
      <c r="ADF304" s="1"/>
      <c r="ADG304" s="1"/>
      <c r="ADH304" s="1"/>
      <c r="ADI304" s="1"/>
      <c r="ADJ304" s="1"/>
      <c r="ADK304" s="1"/>
      <c r="ADL304" s="1"/>
      <c r="ADM304" s="1"/>
      <c r="ADN304" s="1"/>
      <c r="ADO304" s="1"/>
      <c r="ADP304" s="1"/>
      <c r="ADQ304" s="1"/>
      <c r="ADR304" s="1"/>
      <c r="ADS304" s="1"/>
      <c r="ADT304" s="1"/>
      <c r="ADU304" s="1"/>
      <c r="ADV304" s="1"/>
      <c r="ADW304" s="1"/>
      <c r="ADX304" s="1"/>
      <c r="ADY304" s="1"/>
      <c r="ADZ304" s="1"/>
      <c r="AEA304" s="1"/>
      <c r="AEB304" s="1"/>
      <c r="AEC304" s="1"/>
      <c r="AED304" s="1"/>
      <c r="AEE304" s="1"/>
      <c r="AEF304" s="1"/>
      <c r="AEG304" s="1"/>
      <c r="AEH304" s="1"/>
      <c r="AEI304" s="1"/>
      <c r="AEJ304" s="1"/>
      <c r="AEK304" s="1"/>
      <c r="AEL304" s="1"/>
      <c r="AEM304" s="1"/>
      <c r="AEN304" s="1"/>
      <c r="AEO304" s="1"/>
      <c r="AEP304" s="1"/>
      <c r="AEQ304" s="1"/>
      <c r="AER304" s="1"/>
      <c r="AES304" s="1"/>
      <c r="AET304" s="1"/>
      <c r="AEU304" s="1"/>
      <c r="AEV304" s="1"/>
      <c r="AEW304" s="1"/>
      <c r="AEX304" s="1"/>
      <c r="AEY304" s="1"/>
      <c r="AEZ304" s="1"/>
      <c r="AFA304" s="1"/>
      <c r="AFB304" s="1"/>
      <c r="AFC304" s="1"/>
      <c r="AFD304" s="1"/>
      <c r="AFE304" s="1"/>
      <c r="AFF304" s="1"/>
      <c r="AFG304" s="1"/>
      <c r="AFH304" s="1"/>
      <c r="AFI304" s="1"/>
      <c r="AFJ304" s="1"/>
      <c r="AFK304" s="1"/>
      <c r="AFL304" s="1"/>
      <c r="AFM304" s="1"/>
      <c r="AFN304" s="1"/>
      <c r="AFO304" s="1"/>
      <c r="AFP304" s="1"/>
      <c r="AFQ304" s="1"/>
      <c r="AFR304" s="1"/>
      <c r="AFS304" s="1"/>
      <c r="AFT304" s="1"/>
      <c r="AFU304" s="1"/>
      <c r="AFV304" s="1"/>
      <c r="AFW304" s="1"/>
      <c r="AFX304" s="1"/>
      <c r="AFY304" s="1"/>
      <c r="AFZ304" s="1"/>
      <c r="AGA304" s="1"/>
      <c r="AGB304" s="1"/>
      <c r="AGC304" s="1"/>
      <c r="AGD304" s="1"/>
      <c r="AGE304" s="1"/>
      <c r="AGF304" s="1"/>
      <c r="AGG304" s="1"/>
      <c r="AGH304" s="1"/>
      <c r="AGI304" s="1"/>
      <c r="AGJ304" s="1"/>
      <c r="AGK304" s="1"/>
      <c r="AGL304" s="1"/>
      <c r="AGM304" s="1"/>
      <c r="AGN304" s="1"/>
      <c r="AGO304" s="1"/>
      <c r="AGP304" s="1"/>
      <c r="AGQ304" s="1"/>
      <c r="AGR304" s="1"/>
      <c r="AGS304" s="1"/>
      <c r="AGT304" s="1"/>
      <c r="AGU304" s="1"/>
      <c r="AGV304" s="1"/>
      <c r="AGW304" s="1"/>
      <c r="AGX304" s="1"/>
      <c r="AGY304" s="1"/>
      <c r="AGZ304" s="1"/>
      <c r="AHA304" s="1"/>
      <c r="AHB304" s="1"/>
      <c r="AHC304" s="1"/>
      <c r="AHD304" s="1"/>
      <c r="AHE304" s="1"/>
      <c r="AHF304" s="1"/>
      <c r="AHG304" s="1"/>
      <c r="AHH304" s="1"/>
      <c r="AHI304" s="1"/>
      <c r="AHJ304" s="1"/>
      <c r="AHK304" s="1"/>
      <c r="AHL304" s="1"/>
      <c r="AHM304" s="1"/>
      <c r="AHN304" s="1"/>
      <c r="AHO304" s="1"/>
      <c r="AHP304" s="1"/>
      <c r="AHQ304" s="1"/>
      <c r="AHR304" s="1"/>
      <c r="AHS304" s="1"/>
      <c r="AHT304" s="1"/>
      <c r="AHU304" s="1"/>
      <c r="AHV304" s="1"/>
      <c r="AHW304" s="1"/>
      <c r="AHX304" s="1"/>
      <c r="AHY304" s="1"/>
      <c r="AHZ304" s="1"/>
      <c r="AIA304" s="1"/>
      <c r="AIB304" s="1"/>
      <c r="AIC304" s="1"/>
      <c r="AID304" s="1"/>
      <c r="AIE304" s="1"/>
      <c r="AIF304" s="1"/>
      <c r="AIG304" s="1"/>
      <c r="AIH304" s="1"/>
      <c r="AII304" s="1"/>
      <c r="AIJ304" s="1"/>
      <c r="AIK304" s="1"/>
      <c r="AIL304" s="1"/>
      <c r="AIM304" s="1"/>
      <c r="AIN304" s="1"/>
      <c r="AIO304" s="1"/>
      <c r="AIP304" s="1"/>
      <c r="AIQ304" s="1"/>
      <c r="AIR304" s="1"/>
      <c r="AIS304" s="1"/>
      <c r="AIT304" s="1"/>
      <c r="AIU304" s="1"/>
      <c r="AIV304" s="1"/>
      <c r="AIW304" s="1"/>
      <c r="AIX304" s="1"/>
      <c r="AIY304" s="1"/>
      <c r="AIZ304" s="1"/>
      <c r="AJA304" s="1"/>
      <c r="AJB304" s="1"/>
      <c r="AJC304" s="1"/>
      <c r="AJD304" s="1"/>
      <c r="AJE304" s="1"/>
      <c r="AJF304" s="1"/>
      <c r="AJG304" s="1"/>
      <c r="AJH304" s="1"/>
      <c r="AJI304" s="1"/>
      <c r="AJJ304" s="1"/>
      <c r="AJK304" s="1"/>
      <c r="AJL304" s="1"/>
      <c r="AJM304" s="1"/>
      <c r="AJN304" s="1"/>
      <c r="AJO304" s="1"/>
      <c r="AJP304" s="1"/>
      <c r="AJQ304" s="1"/>
      <c r="AJR304" s="1"/>
      <c r="AJS304" s="1"/>
      <c r="AJT304" s="1"/>
      <c r="AJU304" s="1"/>
      <c r="AJV304" s="1"/>
      <c r="AJW304" s="1"/>
      <c r="AJX304" s="1"/>
      <c r="AJY304" s="1"/>
      <c r="AJZ304" s="1"/>
      <c r="AKA304" s="1"/>
      <c r="AKB304" s="1"/>
      <c r="AKC304" s="1"/>
      <c r="AKD304" s="1"/>
      <c r="AKE304" s="1"/>
      <c r="AKF304" s="1"/>
      <c r="AKG304" s="1"/>
      <c r="AKH304" s="1"/>
      <c r="AKI304" s="1"/>
      <c r="AKJ304" s="1"/>
      <c r="AKK304" s="1"/>
      <c r="AKL304" s="1"/>
      <c r="AKM304" s="1"/>
      <c r="AKN304" s="1"/>
      <c r="AKO304" s="1"/>
      <c r="AKP304" s="1"/>
      <c r="AKQ304" s="1"/>
      <c r="AKR304" s="1"/>
      <c r="AKS304" s="1"/>
      <c r="AKT304" s="1"/>
      <c r="AKU304" s="1"/>
      <c r="AKV304" s="1"/>
      <c r="AKW304" s="1"/>
      <c r="AKX304" s="1"/>
      <c r="AKY304" s="1"/>
      <c r="AKZ304" s="1"/>
      <c r="ALA304" s="1"/>
      <c r="ALB304" s="1"/>
      <c r="ALC304" s="1"/>
      <c r="ALD304" s="1"/>
      <c r="ALE304" s="1"/>
      <c r="ALF304" s="1"/>
      <c r="ALG304" s="1"/>
      <c r="ALH304" s="1"/>
      <c r="ALI304" s="1"/>
      <c r="ALJ304" s="1"/>
      <c r="ALK304" s="1"/>
      <c r="ALL304" s="1"/>
      <c r="ALM304" s="1"/>
      <c r="ALN304" s="1"/>
      <c r="ALO304" s="1"/>
      <c r="ALP304" s="1"/>
      <c r="ALQ304" s="1"/>
      <c r="ALR304" s="1"/>
      <c r="ALS304" s="1"/>
      <c r="ALT304" s="1"/>
      <c r="ALU304" s="1"/>
      <c r="ALV304" s="1"/>
      <c r="ALW304" s="1"/>
      <c r="ALX304" s="1"/>
      <c r="ALY304" s="1"/>
      <c r="ALZ304" s="1"/>
      <c r="AMA304" s="1"/>
      <c r="AMB304" s="1"/>
      <c r="AMC304" s="1"/>
      <c r="AMD304" s="1"/>
      <c r="AME304" s="1"/>
      <c r="AMF304" s="1"/>
      <c r="AMG304" s="1"/>
      <c r="AMH304" s="1"/>
      <c r="AMI304" s="1"/>
      <c r="AMJ304" s="1"/>
      <c r="AMK304" s="1"/>
      <c r="AML304" s="1"/>
      <c r="AMM304" s="1"/>
      <c r="AMN304" s="1"/>
      <c r="AMO304" s="1"/>
      <c r="AMP304" s="1"/>
      <c r="AMQ304" s="1"/>
      <c r="AMR304" s="1"/>
      <c r="AMS304" s="1"/>
      <c r="AMT304" s="1"/>
      <c r="AMU304" s="1"/>
      <c r="AMV304" s="1"/>
      <c r="AMW304" s="1"/>
      <c r="AMX304" s="1"/>
      <c r="AMY304" s="1"/>
      <c r="AMZ304" s="1"/>
      <c r="ANA304" s="1"/>
      <c r="ANB304" s="1"/>
      <c r="ANC304" s="1"/>
      <c r="AND304" s="1"/>
      <c r="ANE304" s="1"/>
      <c r="ANF304" s="1"/>
      <c r="ANG304" s="1"/>
      <c r="ANH304" s="1"/>
      <c r="ANI304" s="1"/>
      <c r="ANJ304" s="1"/>
      <c r="ANK304" s="1"/>
      <c r="ANL304" s="1"/>
      <c r="ANM304" s="1"/>
      <c r="ANN304" s="1"/>
      <c r="ANO304" s="1"/>
      <c r="ANP304" s="1"/>
      <c r="ANQ304" s="1"/>
      <c r="ANR304" s="1"/>
      <c r="ANS304" s="1"/>
      <c r="ANT304" s="1"/>
      <c r="ANU304" s="1"/>
      <c r="ANV304" s="1"/>
      <c r="ANW304" s="1"/>
      <c r="ANX304" s="1"/>
      <c r="ANY304" s="1"/>
      <c r="ANZ304" s="1"/>
      <c r="AOA304" s="1"/>
      <c r="AOB304" s="1"/>
      <c r="AOC304" s="1"/>
      <c r="AOD304" s="1"/>
      <c r="AOE304" s="1"/>
      <c r="AOF304" s="1"/>
      <c r="AOG304" s="1"/>
      <c r="AOH304" s="1"/>
      <c r="AOI304" s="1"/>
      <c r="AOJ304" s="1"/>
      <c r="AOK304" s="1"/>
      <c r="AOL304" s="1"/>
      <c r="AOM304" s="1"/>
      <c r="AON304" s="1"/>
      <c r="AOO304" s="1"/>
      <c r="AOP304" s="1"/>
      <c r="AOQ304" s="1"/>
      <c r="AOR304" s="1"/>
      <c r="AOS304" s="1"/>
      <c r="AOT304" s="1"/>
      <c r="AOU304" s="1"/>
      <c r="AOV304" s="1"/>
      <c r="AOW304" s="1"/>
      <c r="AOX304" s="1"/>
      <c r="AOY304" s="1"/>
      <c r="AOZ304" s="1"/>
      <c r="APA304" s="1"/>
      <c r="APB304" s="1"/>
      <c r="APC304" s="1"/>
      <c r="APD304" s="1"/>
      <c r="APE304" s="1"/>
      <c r="APF304" s="1"/>
      <c r="APG304" s="1"/>
      <c r="APH304" s="1"/>
      <c r="API304" s="1"/>
      <c r="APJ304" s="1"/>
      <c r="APK304" s="1"/>
      <c r="APL304" s="1"/>
      <c r="APM304" s="1"/>
      <c r="APN304" s="1"/>
      <c r="APO304" s="1"/>
      <c r="APP304" s="1"/>
      <c r="APQ304" s="1"/>
      <c r="APR304" s="1"/>
      <c r="APS304" s="1"/>
      <c r="APT304" s="1"/>
      <c r="APU304" s="1"/>
      <c r="APV304" s="1"/>
      <c r="APW304" s="1"/>
      <c r="APX304" s="1"/>
      <c r="APY304" s="1"/>
      <c r="APZ304" s="1"/>
      <c r="AQA304" s="1"/>
      <c r="AQB304" s="1"/>
      <c r="AQC304" s="1"/>
      <c r="AQD304" s="1"/>
      <c r="AQE304" s="1"/>
      <c r="AQF304" s="1"/>
      <c r="AQG304" s="1"/>
      <c r="AQH304" s="1"/>
      <c r="AQI304" s="1"/>
      <c r="AQJ304" s="1"/>
      <c r="AQK304" s="1"/>
      <c r="AQL304" s="1"/>
      <c r="AQM304" s="1"/>
      <c r="AQN304" s="1"/>
      <c r="AQO304" s="1"/>
      <c r="AQP304" s="1"/>
      <c r="AQQ304" s="1"/>
      <c r="AQR304" s="1"/>
      <c r="AQS304" s="1"/>
      <c r="AQT304" s="1"/>
      <c r="AQU304" s="1"/>
      <c r="AQV304" s="1"/>
      <c r="AQW304" s="1"/>
      <c r="AQX304" s="1"/>
      <c r="AQY304" s="1"/>
      <c r="AQZ304" s="1"/>
      <c r="ARA304" s="1"/>
      <c r="ARB304" s="1"/>
      <c r="ARC304" s="1"/>
      <c r="ARD304" s="1"/>
      <c r="ARE304" s="1"/>
      <c r="ARF304" s="1"/>
      <c r="ARG304" s="1"/>
      <c r="ARH304" s="1"/>
      <c r="ARI304" s="1"/>
      <c r="ARJ304" s="1"/>
      <c r="ARK304" s="1"/>
      <c r="ARL304" s="1"/>
      <c r="ARM304" s="1"/>
      <c r="ARN304" s="1"/>
      <c r="ARO304" s="1"/>
      <c r="ARP304" s="1"/>
      <c r="ARQ304" s="1"/>
      <c r="ARR304" s="1"/>
      <c r="ARS304" s="1"/>
      <c r="ART304" s="1"/>
      <c r="ARU304" s="1"/>
      <c r="ARV304" s="1"/>
      <c r="ARW304" s="1"/>
      <c r="ARX304" s="1"/>
      <c r="ARY304" s="1"/>
      <c r="ARZ304" s="1"/>
      <c r="ASA304" s="1"/>
      <c r="ASB304" s="1"/>
      <c r="ASC304" s="1"/>
      <c r="ASD304" s="1"/>
      <c r="ASE304" s="1"/>
      <c r="ASF304" s="1"/>
      <c r="ASG304" s="1"/>
      <c r="ASH304" s="1"/>
      <c r="ASI304" s="1"/>
      <c r="ASJ304" s="1"/>
      <c r="ASK304" s="1"/>
      <c r="ASL304" s="1"/>
      <c r="ASM304" s="1"/>
      <c r="ASN304" s="1"/>
      <c r="ASO304" s="1"/>
      <c r="ASP304" s="1"/>
      <c r="ASQ304" s="1"/>
      <c r="ASR304" s="1"/>
      <c r="ASS304" s="1"/>
      <c r="AST304" s="1"/>
      <c r="ASU304" s="1"/>
      <c r="ASV304" s="1"/>
      <c r="ASW304" s="1"/>
      <c r="ASX304" s="1"/>
      <c r="ASY304" s="1"/>
      <c r="ASZ304" s="1"/>
      <c r="ATA304" s="1"/>
      <c r="ATB304" s="1"/>
      <c r="ATC304" s="1"/>
      <c r="ATD304" s="1"/>
      <c r="ATE304" s="1"/>
      <c r="ATF304" s="1"/>
      <c r="ATG304" s="1"/>
      <c r="ATH304" s="1"/>
      <c r="ATI304" s="1"/>
      <c r="ATJ304" s="1"/>
      <c r="ATK304" s="1"/>
      <c r="ATL304" s="1"/>
      <c r="ATM304" s="1"/>
      <c r="ATN304" s="1"/>
      <c r="ATO304" s="1"/>
      <c r="ATP304" s="1"/>
      <c r="ATQ304" s="1"/>
      <c r="ATR304" s="1"/>
      <c r="ATS304" s="1"/>
      <c r="ATT304" s="1"/>
      <c r="ATU304" s="1"/>
      <c r="ATV304" s="1"/>
      <c r="ATW304" s="1"/>
      <c r="ATX304" s="1"/>
      <c r="ATY304" s="1"/>
      <c r="ATZ304" s="1"/>
      <c r="AUA304" s="1"/>
      <c r="AUB304" s="1"/>
      <c r="AUC304" s="1"/>
      <c r="AUD304" s="1"/>
      <c r="AUE304" s="1"/>
      <c r="AUF304" s="1"/>
      <c r="AUG304" s="1"/>
      <c r="AUH304" s="1"/>
      <c r="AUI304" s="1"/>
      <c r="AUJ304" s="1"/>
      <c r="AUK304" s="1"/>
    </row>
    <row r="305" spans="1:1233" s="519" customFormat="1" ht="14.25">
      <c r="A305" s="53"/>
      <c r="B305" s="98" t="str">
        <f>IF('Client Info'!$F$156="Yes",'Client Info'!$F$61,"N/A")</f>
        <v>N/A</v>
      </c>
      <c r="C305" s="99" t="str">
        <f>IF(B305="ISO 45001",'Client Info'!$B156,"N/A")</f>
        <v>N/A</v>
      </c>
      <c r="D305" s="182"/>
      <c r="E305" s="839">
        <f>'Effective Employees'!F291</f>
        <v>0</v>
      </c>
      <c r="F305" s="831"/>
      <c r="G305" s="840">
        <f>CR$378</f>
        <v>0</v>
      </c>
      <c r="H305" s="840">
        <f ca="1">(1/3)*CR378*T305*V305*X305*Z305</f>
        <v>0</v>
      </c>
      <c r="I305" s="840">
        <f ca="1">(2/3)*CR378*T305*V305*X305*Z305</f>
        <v>0</v>
      </c>
      <c r="J305" s="840" t="e">
        <f ca="1">CR379*T305*V305*X305*Z305/$AA$10</f>
        <v>#N/A</v>
      </c>
      <c r="K305" s="840">
        <f>IF($K$19="",0,CR379*T305*V305*X305*Z305/$AA$10)</f>
        <v>0</v>
      </c>
      <c r="L305" s="840">
        <f>IF($L$19="",0,CR379*T305*V305*X305*Z305/$AA$10)</f>
        <v>0</v>
      </c>
      <c r="M305" s="841" t="e">
        <f ca="1">IF($M$19="",0,CR379*T305*V305*X305*Z305/$AA$10)</f>
        <v>#N/A</v>
      </c>
      <c r="N305" s="841" t="e">
        <f ca="1">CR379*T305*V305*X305*Z305/$AA$10</f>
        <v>#N/A</v>
      </c>
      <c r="O305" s="842">
        <f ca="1">CR380*T305*V305*X305*Z305</f>
        <v>0</v>
      </c>
      <c r="P305" s="53"/>
      <c r="Q305" s="53"/>
      <c r="R305" s="67"/>
      <c r="S305" s="709">
        <f>1</f>
        <v>1</v>
      </c>
      <c r="T305" s="709">
        <f t="shared" si="174"/>
        <v>1</v>
      </c>
      <c r="U305" s="710">
        <f ca="1">'Adjustment Factors'!BC604</f>
        <v>0</v>
      </c>
      <c r="V305" s="711">
        <f t="shared" ca="1" si="175"/>
        <v>1</v>
      </c>
      <c r="W305" s="712">
        <f>-'Client Info'!$C$55/100</f>
        <v>0</v>
      </c>
      <c r="X305" s="712">
        <f t="shared" si="176"/>
        <v>1</v>
      </c>
      <c r="Y305" s="712">
        <f>IF(Overview!$C$15="Yes",1,0)</f>
        <v>0</v>
      </c>
      <c r="Z305" s="712">
        <f>IF(Y305=1,IF('Integrated Reduction'!$C$29="",1,('Integrated Reduction'!$C$29/100+1)),1)</f>
        <v>1</v>
      </c>
      <c r="AA305" s="712">
        <f>IF(Sampling!F313="Yes",1,0)</f>
        <v>0</v>
      </c>
      <c r="AB305" s="712">
        <f>IF(Sampling!L313="Yes",1,0)</f>
        <v>0</v>
      </c>
      <c r="AC305" s="712">
        <f>IF(Sampling!G313="Yes",1,0)</f>
        <v>0</v>
      </c>
      <c r="AD305" s="712">
        <f>IF(Sampling!H313="Yes",1,0)</f>
        <v>0</v>
      </c>
      <c r="AE305" s="712">
        <f>IF(Sampling!I313="Yes",1,0)</f>
        <v>0</v>
      </c>
      <c r="AF305" s="712">
        <f>IF(Sampling!J313="Yes",1,0)</f>
        <v>0</v>
      </c>
      <c r="AG305" s="713">
        <f>IF(Sampling!K313="Yes",1,0)</f>
        <v>0</v>
      </c>
      <c r="AH305" s="792">
        <f t="shared" ca="1" si="186"/>
        <v>0</v>
      </c>
      <c r="AI305" s="792">
        <f t="shared" ca="1" si="185"/>
        <v>0</v>
      </c>
      <c r="AJ305" s="792" t="e">
        <f t="shared" ca="1" si="193"/>
        <v>#N/A</v>
      </c>
      <c r="AK305" s="792">
        <f t="shared" si="203"/>
        <v>0</v>
      </c>
      <c r="AL305" s="792">
        <f t="shared" si="204"/>
        <v>0</v>
      </c>
      <c r="AM305" s="792" t="e">
        <f t="shared" ca="1" si="205"/>
        <v>#N/A</v>
      </c>
      <c r="AN305" s="792" t="e">
        <f t="shared" ca="1" si="206"/>
        <v>#N/A</v>
      </c>
      <c r="AO305" s="792">
        <f t="shared" ca="1" si="187"/>
        <v>0</v>
      </c>
      <c r="AP305" s="792">
        <f t="shared" ca="1" si="188"/>
        <v>0</v>
      </c>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c r="ADD305" s="1"/>
      <c r="ADE305" s="1"/>
      <c r="ADF305" s="1"/>
      <c r="ADG305" s="1"/>
      <c r="ADH305" s="1"/>
      <c r="ADI305" s="1"/>
      <c r="ADJ305" s="1"/>
      <c r="ADK305" s="1"/>
      <c r="ADL305" s="1"/>
      <c r="ADM305" s="1"/>
      <c r="ADN305" s="1"/>
      <c r="ADO305" s="1"/>
      <c r="ADP305" s="1"/>
      <c r="ADQ305" s="1"/>
      <c r="ADR305" s="1"/>
      <c r="ADS305" s="1"/>
      <c r="ADT305" s="1"/>
      <c r="ADU305" s="1"/>
      <c r="ADV305" s="1"/>
      <c r="ADW305" s="1"/>
      <c r="ADX305" s="1"/>
      <c r="ADY305" s="1"/>
      <c r="ADZ305" s="1"/>
      <c r="AEA305" s="1"/>
      <c r="AEB305" s="1"/>
      <c r="AEC305" s="1"/>
      <c r="AED305" s="1"/>
      <c r="AEE305" s="1"/>
      <c r="AEF305" s="1"/>
      <c r="AEG305" s="1"/>
      <c r="AEH305" s="1"/>
      <c r="AEI305" s="1"/>
      <c r="AEJ305" s="1"/>
      <c r="AEK305" s="1"/>
      <c r="AEL305" s="1"/>
      <c r="AEM305" s="1"/>
      <c r="AEN305" s="1"/>
      <c r="AEO305" s="1"/>
      <c r="AEP305" s="1"/>
      <c r="AEQ305" s="1"/>
      <c r="AER305" s="1"/>
      <c r="AES305" s="1"/>
      <c r="AET305" s="1"/>
      <c r="AEU305" s="1"/>
      <c r="AEV305" s="1"/>
      <c r="AEW305" s="1"/>
      <c r="AEX305" s="1"/>
      <c r="AEY305" s="1"/>
      <c r="AEZ305" s="1"/>
      <c r="AFA305" s="1"/>
      <c r="AFB305" s="1"/>
      <c r="AFC305" s="1"/>
      <c r="AFD305" s="1"/>
      <c r="AFE305" s="1"/>
      <c r="AFF305" s="1"/>
      <c r="AFG305" s="1"/>
      <c r="AFH305" s="1"/>
      <c r="AFI305" s="1"/>
      <c r="AFJ305" s="1"/>
      <c r="AFK305" s="1"/>
      <c r="AFL305" s="1"/>
      <c r="AFM305" s="1"/>
      <c r="AFN305" s="1"/>
      <c r="AFO305" s="1"/>
      <c r="AFP305" s="1"/>
      <c r="AFQ305" s="1"/>
      <c r="AFR305" s="1"/>
      <c r="AFS305" s="1"/>
      <c r="AFT305" s="1"/>
      <c r="AFU305" s="1"/>
      <c r="AFV305" s="1"/>
      <c r="AFW305" s="1"/>
      <c r="AFX305" s="1"/>
      <c r="AFY305" s="1"/>
      <c r="AFZ305" s="1"/>
      <c r="AGA305" s="1"/>
      <c r="AGB305" s="1"/>
      <c r="AGC305" s="1"/>
      <c r="AGD305" s="1"/>
      <c r="AGE305" s="1"/>
      <c r="AGF305" s="1"/>
      <c r="AGG305" s="1"/>
      <c r="AGH305" s="1"/>
      <c r="AGI305" s="1"/>
      <c r="AGJ305" s="1"/>
      <c r="AGK305" s="1"/>
      <c r="AGL305" s="1"/>
      <c r="AGM305" s="1"/>
      <c r="AGN305" s="1"/>
      <c r="AGO305" s="1"/>
      <c r="AGP305" s="1"/>
      <c r="AGQ305" s="1"/>
      <c r="AGR305" s="1"/>
      <c r="AGS305" s="1"/>
      <c r="AGT305" s="1"/>
      <c r="AGU305" s="1"/>
      <c r="AGV305" s="1"/>
      <c r="AGW305" s="1"/>
      <c r="AGX305" s="1"/>
      <c r="AGY305" s="1"/>
      <c r="AGZ305" s="1"/>
      <c r="AHA305" s="1"/>
      <c r="AHB305" s="1"/>
      <c r="AHC305" s="1"/>
      <c r="AHD305" s="1"/>
      <c r="AHE305" s="1"/>
      <c r="AHF305" s="1"/>
      <c r="AHG305" s="1"/>
      <c r="AHH305" s="1"/>
      <c r="AHI305" s="1"/>
      <c r="AHJ305" s="1"/>
      <c r="AHK305" s="1"/>
      <c r="AHL305" s="1"/>
      <c r="AHM305" s="1"/>
      <c r="AHN305" s="1"/>
      <c r="AHO305" s="1"/>
      <c r="AHP305" s="1"/>
      <c r="AHQ305" s="1"/>
      <c r="AHR305" s="1"/>
      <c r="AHS305" s="1"/>
      <c r="AHT305" s="1"/>
      <c r="AHU305" s="1"/>
      <c r="AHV305" s="1"/>
      <c r="AHW305" s="1"/>
      <c r="AHX305" s="1"/>
      <c r="AHY305" s="1"/>
      <c r="AHZ305" s="1"/>
      <c r="AIA305" s="1"/>
      <c r="AIB305" s="1"/>
      <c r="AIC305" s="1"/>
      <c r="AID305" s="1"/>
      <c r="AIE305" s="1"/>
      <c r="AIF305" s="1"/>
      <c r="AIG305" s="1"/>
      <c r="AIH305" s="1"/>
      <c r="AII305" s="1"/>
      <c r="AIJ305" s="1"/>
      <c r="AIK305" s="1"/>
      <c r="AIL305" s="1"/>
      <c r="AIM305" s="1"/>
      <c r="AIN305" s="1"/>
      <c r="AIO305" s="1"/>
      <c r="AIP305" s="1"/>
      <c r="AIQ305" s="1"/>
      <c r="AIR305" s="1"/>
      <c r="AIS305" s="1"/>
      <c r="AIT305" s="1"/>
      <c r="AIU305" s="1"/>
      <c r="AIV305" s="1"/>
      <c r="AIW305" s="1"/>
      <c r="AIX305" s="1"/>
      <c r="AIY305" s="1"/>
      <c r="AIZ305" s="1"/>
      <c r="AJA305" s="1"/>
      <c r="AJB305" s="1"/>
      <c r="AJC305" s="1"/>
      <c r="AJD305" s="1"/>
      <c r="AJE305" s="1"/>
      <c r="AJF305" s="1"/>
      <c r="AJG305" s="1"/>
      <c r="AJH305" s="1"/>
      <c r="AJI305" s="1"/>
      <c r="AJJ305" s="1"/>
      <c r="AJK305" s="1"/>
      <c r="AJL305" s="1"/>
      <c r="AJM305" s="1"/>
      <c r="AJN305" s="1"/>
      <c r="AJO305" s="1"/>
      <c r="AJP305" s="1"/>
      <c r="AJQ305" s="1"/>
      <c r="AJR305" s="1"/>
      <c r="AJS305" s="1"/>
      <c r="AJT305" s="1"/>
      <c r="AJU305" s="1"/>
      <c r="AJV305" s="1"/>
      <c r="AJW305" s="1"/>
      <c r="AJX305" s="1"/>
      <c r="AJY305" s="1"/>
      <c r="AJZ305" s="1"/>
      <c r="AKA305" s="1"/>
      <c r="AKB305" s="1"/>
      <c r="AKC305" s="1"/>
      <c r="AKD305" s="1"/>
      <c r="AKE305" s="1"/>
      <c r="AKF305" s="1"/>
      <c r="AKG305" s="1"/>
      <c r="AKH305" s="1"/>
      <c r="AKI305" s="1"/>
      <c r="AKJ305" s="1"/>
      <c r="AKK305" s="1"/>
      <c r="AKL305" s="1"/>
      <c r="AKM305" s="1"/>
      <c r="AKN305" s="1"/>
      <c r="AKO305" s="1"/>
      <c r="AKP305" s="1"/>
      <c r="AKQ305" s="1"/>
      <c r="AKR305" s="1"/>
      <c r="AKS305" s="1"/>
      <c r="AKT305" s="1"/>
      <c r="AKU305" s="1"/>
      <c r="AKV305" s="1"/>
      <c r="AKW305" s="1"/>
      <c r="AKX305" s="1"/>
      <c r="AKY305" s="1"/>
      <c r="AKZ305" s="1"/>
      <c r="ALA305" s="1"/>
      <c r="ALB305" s="1"/>
      <c r="ALC305" s="1"/>
      <c r="ALD305" s="1"/>
      <c r="ALE305" s="1"/>
      <c r="ALF305" s="1"/>
      <c r="ALG305" s="1"/>
      <c r="ALH305" s="1"/>
      <c r="ALI305" s="1"/>
      <c r="ALJ305" s="1"/>
      <c r="ALK305" s="1"/>
      <c r="ALL305" s="1"/>
      <c r="ALM305" s="1"/>
      <c r="ALN305" s="1"/>
      <c r="ALO305" s="1"/>
      <c r="ALP305" s="1"/>
      <c r="ALQ305" s="1"/>
      <c r="ALR305" s="1"/>
      <c r="ALS305" s="1"/>
      <c r="ALT305" s="1"/>
      <c r="ALU305" s="1"/>
      <c r="ALV305" s="1"/>
      <c r="ALW305" s="1"/>
      <c r="ALX305" s="1"/>
      <c r="ALY305" s="1"/>
      <c r="ALZ305" s="1"/>
      <c r="AMA305" s="1"/>
      <c r="AMB305" s="1"/>
      <c r="AMC305" s="1"/>
      <c r="AMD305" s="1"/>
      <c r="AME305" s="1"/>
      <c r="AMF305" s="1"/>
      <c r="AMG305" s="1"/>
      <c r="AMH305" s="1"/>
      <c r="AMI305" s="1"/>
      <c r="AMJ305" s="1"/>
      <c r="AMK305" s="1"/>
      <c r="AML305" s="1"/>
      <c r="AMM305" s="1"/>
      <c r="AMN305" s="1"/>
      <c r="AMO305" s="1"/>
      <c r="AMP305" s="1"/>
      <c r="AMQ305" s="1"/>
      <c r="AMR305" s="1"/>
      <c r="AMS305" s="1"/>
      <c r="AMT305" s="1"/>
      <c r="AMU305" s="1"/>
      <c r="AMV305" s="1"/>
      <c r="AMW305" s="1"/>
      <c r="AMX305" s="1"/>
      <c r="AMY305" s="1"/>
      <c r="AMZ305" s="1"/>
      <c r="ANA305" s="1"/>
      <c r="ANB305" s="1"/>
      <c r="ANC305" s="1"/>
      <c r="AND305" s="1"/>
      <c r="ANE305" s="1"/>
      <c r="ANF305" s="1"/>
      <c r="ANG305" s="1"/>
      <c r="ANH305" s="1"/>
      <c r="ANI305" s="1"/>
      <c r="ANJ305" s="1"/>
      <c r="ANK305" s="1"/>
      <c r="ANL305" s="1"/>
      <c r="ANM305" s="1"/>
      <c r="ANN305" s="1"/>
      <c r="ANO305" s="1"/>
      <c r="ANP305" s="1"/>
      <c r="ANQ305" s="1"/>
      <c r="ANR305" s="1"/>
      <c r="ANS305" s="1"/>
      <c r="ANT305" s="1"/>
      <c r="ANU305" s="1"/>
      <c r="ANV305" s="1"/>
      <c r="ANW305" s="1"/>
      <c r="ANX305" s="1"/>
      <c r="ANY305" s="1"/>
      <c r="ANZ305" s="1"/>
      <c r="AOA305" s="1"/>
      <c r="AOB305" s="1"/>
      <c r="AOC305" s="1"/>
      <c r="AOD305" s="1"/>
      <c r="AOE305" s="1"/>
      <c r="AOF305" s="1"/>
      <c r="AOG305" s="1"/>
      <c r="AOH305" s="1"/>
      <c r="AOI305" s="1"/>
      <c r="AOJ305" s="1"/>
      <c r="AOK305" s="1"/>
      <c r="AOL305" s="1"/>
      <c r="AOM305" s="1"/>
      <c r="AON305" s="1"/>
      <c r="AOO305" s="1"/>
      <c r="AOP305" s="1"/>
      <c r="AOQ305" s="1"/>
      <c r="AOR305" s="1"/>
      <c r="AOS305" s="1"/>
      <c r="AOT305" s="1"/>
      <c r="AOU305" s="1"/>
      <c r="AOV305" s="1"/>
      <c r="AOW305" s="1"/>
      <c r="AOX305" s="1"/>
      <c r="AOY305" s="1"/>
      <c r="AOZ305" s="1"/>
      <c r="APA305" s="1"/>
      <c r="APB305" s="1"/>
      <c r="APC305" s="1"/>
      <c r="APD305" s="1"/>
      <c r="APE305" s="1"/>
      <c r="APF305" s="1"/>
      <c r="APG305" s="1"/>
      <c r="APH305" s="1"/>
      <c r="API305" s="1"/>
      <c r="APJ305" s="1"/>
      <c r="APK305" s="1"/>
      <c r="APL305" s="1"/>
      <c r="APM305" s="1"/>
      <c r="APN305" s="1"/>
      <c r="APO305" s="1"/>
      <c r="APP305" s="1"/>
      <c r="APQ305" s="1"/>
      <c r="APR305" s="1"/>
      <c r="APS305" s="1"/>
      <c r="APT305" s="1"/>
      <c r="APU305" s="1"/>
      <c r="APV305" s="1"/>
      <c r="APW305" s="1"/>
      <c r="APX305" s="1"/>
      <c r="APY305" s="1"/>
      <c r="APZ305" s="1"/>
      <c r="AQA305" s="1"/>
      <c r="AQB305" s="1"/>
      <c r="AQC305" s="1"/>
      <c r="AQD305" s="1"/>
      <c r="AQE305" s="1"/>
      <c r="AQF305" s="1"/>
      <c r="AQG305" s="1"/>
      <c r="AQH305" s="1"/>
      <c r="AQI305" s="1"/>
      <c r="AQJ305" s="1"/>
      <c r="AQK305" s="1"/>
      <c r="AQL305" s="1"/>
      <c r="AQM305" s="1"/>
      <c r="AQN305" s="1"/>
      <c r="AQO305" s="1"/>
      <c r="AQP305" s="1"/>
      <c r="AQQ305" s="1"/>
      <c r="AQR305" s="1"/>
      <c r="AQS305" s="1"/>
      <c r="AQT305" s="1"/>
      <c r="AQU305" s="1"/>
      <c r="AQV305" s="1"/>
      <c r="AQW305" s="1"/>
      <c r="AQX305" s="1"/>
      <c r="AQY305" s="1"/>
      <c r="AQZ305" s="1"/>
      <c r="ARA305" s="1"/>
      <c r="ARB305" s="1"/>
      <c r="ARC305" s="1"/>
      <c r="ARD305" s="1"/>
      <c r="ARE305" s="1"/>
      <c r="ARF305" s="1"/>
      <c r="ARG305" s="1"/>
      <c r="ARH305" s="1"/>
      <c r="ARI305" s="1"/>
      <c r="ARJ305" s="1"/>
      <c r="ARK305" s="1"/>
      <c r="ARL305" s="1"/>
      <c r="ARM305" s="1"/>
      <c r="ARN305" s="1"/>
      <c r="ARO305" s="1"/>
      <c r="ARP305" s="1"/>
      <c r="ARQ305" s="1"/>
      <c r="ARR305" s="1"/>
      <c r="ARS305" s="1"/>
      <c r="ART305" s="1"/>
      <c r="ARU305" s="1"/>
      <c r="ARV305" s="1"/>
      <c r="ARW305" s="1"/>
      <c r="ARX305" s="1"/>
      <c r="ARY305" s="1"/>
      <c r="ARZ305" s="1"/>
      <c r="ASA305" s="1"/>
      <c r="ASB305" s="1"/>
      <c r="ASC305" s="1"/>
      <c r="ASD305" s="1"/>
      <c r="ASE305" s="1"/>
      <c r="ASF305" s="1"/>
      <c r="ASG305" s="1"/>
      <c r="ASH305" s="1"/>
      <c r="ASI305" s="1"/>
      <c r="ASJ305" s="1"/>
      <c r="ASK305" s="1"/>
      <c r="ASL305" s="1"/>
      <c r="ASM305" s="1"/>
      <c r="ASN305" s="1"/>
      <c r="ASO305" s="1"/>
      <c r="ASP305" s="1"/>
      <c r="ASQ305" s="1"/>
      <c r="ASR305" s="1"/>
      <c r="ASS305" s="1"/>
      <c r="AST305" s="1"/>
      <c r="ASU305" s="1"/>
      <c r="ASV305" s="1"/>
      <c r="ASW305" s="1"/>
      <c r="ASX305" s="1"/>
      <c r="ASY305" s="1"/>
      <c r="ASZ305" s="1"/>
      <c r="ATA305" s="1"/>
      <c r="ATB305" s="1"/>
      <c r="ATC305" s="1"/>
      <c r="ATD305" s="1"/>
      <c r="ATE305" s="1"/>
      <c r="ATF305" s="1"/>
      <c r="ATG305" s="1"/>
      <c r="ATH305" s="1"/>
      <c r="ATI305" s="1"/>
      <c r="ATJ305" s="1"/>
      <c r="ATK305" s="1"/>
      <c r="ATL305" s="1"/>
      <c r="ATM305" s="1"/>
      <c r="ATN305" s="1"/>
      <c r="ATO305" s="1"/>
      <c r="ATP305" s="1"/>
      <c r="ATQ305" s="1"/>
      <c r="ATR305" s="1"/>
      <c r="ATS305" s="1"/>
      <c r="ATT305" s="1"/>
      <c r="ATU305" s="1"/>
      <c r="ATV305" s="1"/>
      <c r="ATW305" s="1"/>
      <c r="ATX305" s="1"/>
      <c r="ATY305" s="1"/>
      <c r="ATZ305" s="1"/>
      <c r="AUA305" s="1"/>
      <c r="AUB305" s="1"/>
      <c r="AUC305" s="1"/>
      <c r="AUD305" s="1"/>
      <c r="AUE305" s="1"/>
      <c r="AUF305" s="1"/>
      <c r="AUG305" s="1"/>
      <c r="AUH305" s="1"/>
      <c r="AUI305" s="1"/>
      <c r="AUJ305" s="1"/>
      <c r="AUK305" s="1"/>
    </row>
    <row r="306" spans="1:1233" s="519" customFormat="1" ht="14.25">
      <c r="A306" s="53"/>
      <c r="B306" s="95" t="str">
        <f>IF('Client Info'!$D$157="Yes",'Client Info'!$D$61,"N/A")</f>
        <v>N/A</v>
      </c>
      <c r="C306" s="96" t="str">
        <f>IF(B306="ISO 9001",'Client Info'!$B157,"N/A")</f>
        <v>N/A</v>
      </c>
      <c r="D306" s="180"/>
      <c r="E306" s="843">
        <f>'Effective Employees'!F292</f>
        <v>0</v>
      </c>
      <c r="F306" s="831"/>
      <c r="G306" s="832">
        <f>CS$345</f>
        <v>0</v>
      </c>
      <c r="H306" s="832">
        <f ca="1">(1/3)*CS345*T306*V306*X306*Z306</f>
        <v>0</v>
      </c>
      <c r="I306" s="832">
        <f ca="1">(2/3)*CS345*T306*V306*X306*Z306</f>
        <v>0</v>
      </c>
      <c r="J306" s="832" t="e">
        <f ca="1">CS346*T306*V306*X306*Z306/$AA$10</f>
        <v>#N/A</v>
      </c>
      <c r="K306" s="832">
        <f>IF($K$19="",0,CS346*T306*V306*X306*Z306/$AA$10)</f>
        <v>0</v>
      </c>
      <c r="L306" s="832">
        <f>IF($L$19="",0,CS346*T306*V306*X306*Z306/$AA$10)</f>
        <v>0</v>
      </c>
      <c r="M306" s="833" t="e">
        <f ca="1">IF($M$19="",0,CS346*T306*V306*X306*Z306/$AA$10)</f>
        <v>#N/A</v>
      </c>
      <c r="N306" s="844" t="e">
        <f ca="1">CS346*T306*V306*X306*Z306/$AA$10</f>
        <v>#N/A</v>
      </c>
      <c r="O306" s="436">
        <f ca="1">CS347*T306*V306*X306*Z306</f>
        <v>0</v>
      </c>
      <c r="P306" s="53"/>
      <c r="Q306" s="53"/>
      <c r="R306" s="67"/>
      <c r="S306" s="702">
        <f>1</f>
        <v>1</v>
      </c>
      <c r="T306" s="702">
        <f t="shared" ref="T306:T320" si="207">IF(S306=0.2,S306+1,1)</f>
        <v>1</v>
      </c>
      <c r="U306" s="703">
        <f ca="1">'Adjustment Factors'!AA605</f>
        <v>0</v>
      </c>
      <c r="V306" s="704">
        <f t="shared" ref="V306:V320" ca="1" si="208">U306+1</f>
        <v>1</v>
      </c>
      <c r="W306" s="705">
        <f>-'Client Info'!$C$55/100</f>
        <v>0</v>
      </c>
      <c r="X306" s="705">
        <f t="shared" ref="X306:X320" si="209">W306+1</f>
        <v>1</v>
      </c>
      <c r="Y306" s="705">
        <f>IF(Overview!$C$13="Yes",1,0)</f>
        <v>0</v>
      </c>
      <c r="Z306" s="705">
        <f>IF(Y306=1,IF('Integrated Reduction'!$C$29="",1,('Integrated Reduction'!$C$29/100+1)),1)</f>
        <v>1</v>
      </c>
      <c r="AA306" s="705">
        <f>IF(Sampling!F314="Yes",1,0)</f>
        <v>0</v>
      </c>
      <c r="AB306" s="705">
        <f>IF(Sampling!L314="Yes",1,0)</f>
        <v>0</v>
      </c>
      <c r="AC306" s="705">
        <f>IF(Sampling!G314="Yes",1,0)</f>
        <v>0</v>
      </c>
      <c r="AD306" s="705">
        <f>IF(Sampling!H314="Yes",1,0)</f>
        <v>0</v>
      </c>
      <c r="AE306" s="705">
        <f>IF(Sampling!I314="Yes",1,0)</f>
        <v>0</v>
      </c>
      <c r="AF306" s="705">
        <f>IF(Sampling!J314="Yes",1,0)</f>
        <v>0</v>
      </c>
      <c r="AG306" s="706">
        <f>IF(Sampling!K314="Yes",1,0)</f>
        <v>0</v>
      </c>
      <c r="AH306" s="790">
        <f t="shared" ca="1" si="186"/>
        <v>0</v>
      </c>
      <c r="AI306" s="790">
        <f t="shared" ca="1" si="185"/>
        <v>0</v>
      </c>
      <c r="AJ306" s="790" t="e">
        <f t="shared" ca="1" si="193"/>
        <v>#N/A</v>
      </c>
      <c r="AK306" s="790">
        <f t="shared" si="203"/>
        <v>0</v>
      </c>
      <c r="AL306" s="790">
        <f t="shared" si="204"/>
        <v>0</v>
      </c>
      <c r="AM306" s="790" t="e">
        <f t="shared" ca="1" si="205"/>
        <v>#N/A</v>
      </c>
      <c r="AN306" s="790" t="e">
        <f t="shared" ca="1" si="206"/>
        <v>#N/A</v>
      </c>
      <c r="AO306" s="790">
        <f t="shared" ca="1" si="187"/>
        <v>0</v>
      </c>
      <c r="AP306" s="790">
        <f t="shared" ca="1" si="188"/>
        <v>0</v>
      </c>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c r="ADD306" s="1"/>
      <c r="ADE306" s="1"/>
      <c r="ADF306" s="1"/>
      <c r="ADG306" s="1"/>
      <c r="ADH306" s="1"/>
      <c r="ADI306" s="1"/>
      <c r="ADJ306" s="1"/>
      <c r="ADK306" s="1"/>
      <c r="ADL306" s="1"/>
      <c r="ADM306" s="1"/>
      <c r="ADN306" s="1"/>
      <c r="ADO306" s="1"/>
      <c r="ADP306" s="1"/>
      <c r="ADQ306" s="1"/>
      <c r="ADR306" s="1"/>
      <c r="ADS306" s="1"/>
      <c r="ADT306" s="1"/>
      <c r="ADU306" s="1"/>
      <c r="ADV306" s="1"/>
      <c r="ADW306" s="1"/>
      <c r="ADX306" s="1"/>
      <c r="ADY306" s="1"/>
      <c r="ADZ306" s="1"/>
      <c r="AEA306" s="1"/>
      <c r="AEB306" s="1"/>
      <c r="AEC306" s="1"/>
      <c r="AED306" s="1"/>
      <c r="AEE306" s="1"/>
      <c r="AEF306" s="1"/>
      <c r="AEG306" s="1"/>
      <c r="AEH306" s="1"/>
      <c r="AEI306" s="1"/>
      <c r="AEJ306" s="1"/>
      <c r="AEK306" s="1"/>
      <c r="AEL306" s="1"/>
      <c r="AEM306" s="1"/>
      <c r="AEN306" s="1"/>
      <c r="AEO306" s="1"/>
      <c r="AEP306" s="1"/>
      <c r="AEQ306" s="1"/>
      <c r="AER306" s="1"/>
      <c r="AES306" s="1"/>
      <c r="AET306" s="1"/>
      <c r="AEU306" s="1"/>
      <c r="AEV306" s="1"/>
      <c r="AEW306" s="1"/>
      <c r="AEX306" s="1"/>
      <c r="AEY306" s="1"/>
      <c r="AEZ306" s="1"/>
      <c r="AFA306" s="1"/>
      <c r="AFB306" s="1"/>
      <c r="AFC306" s="1"/>
      <c r="AFD306" s="1"/>
      <c r="AFE306" s="1"/>
      <c r="AFF306" s="1"/>
      <c r="AFG306" s="1"/>
      <c r="AFH306" s="1"/>
      <c r="AFI306" s="1"/>
      <c r="AFJ306" s="1"/>
      <c r="AFK306" s="1"/>
      <c r="AFL306" s="1"/>
      <c r="AFM306" s="1"/>
      <c r="AFN306" s="1"/>
      <c r="AFO306" s="1"/>
      <c r="AFP306" s="1"/>
      <c r="AFQ306" s="1"/>
      <c r="AFR306" s="1"/>
      <c r="AFS306" s="1"/>
      <c r="AFT306" s="1"/>
      <c r="AFU306" s="1"/>
      <c r="AFV306" s="1"/>
      <c r="AFW306" s="1"/>
      <c r="AFX306" s="1"/>
      <c r="AFY306" s="1"/>
      <c r="AFZ306" s="1"/>
      <c r="AGA306" s="1"/>
      <c r="AGB306" s="1"/>
      <c r="AGC306" s="1"/>
      <c r="AGD306" s="1"/>
      <c r="AGE306" s="1"/>
      <c r="AGF306" s="1"/>
      <c r="AGG306" s="1"/>
      <c r="AGH306" s="1"/>
      <c r="AGI306" s="1"/>
      <c r="AGJ306" s="1"/>
      <c r="AGK306" s="1"/>
      <c r="AGL306" s="1"/>
      <c r="AGM306" s="1"/>
      <c r="AGN306" s="1"/>
      <c r="AGO306" s="1"/>
      <c r="AGP306" s="1"/>
      <c r="AGQ306" s="1"/>
      <c r="AGR306" s="1"/>
      <c r="AGS306" s="1"/>
      <c r="AGT306" s="1"/>
      <c r="AGU306" s="1"/>
      <c r="AGV306" s="1"/>
      <c r="AGW306" s="1"/>
      <c r="AGX306" s="1"/>
      <c r="AGY306" s="1"/>
      <c r="AGZ306" s="1"/>
      <c r="AHA306" s="1"/>
      <c r="AHB306" s="1"/>
      <c r="AHC306" s="1"/>
      <c r="AHD306" s="1"/>
      <c r="AHE306" s="1"/>
      <c r="AHF306" s="1"/>
      <c r="AHG306" s="1"/>
      <c r="AHH306" s="1"/>
      <c r="AHI306" s="1"/>
      <c r="AHJ306" s="1"/>
      <c r="AHK306" s="1"/>
      <c r="AHL306" s="1"/>
      <c r="AHM306" s="1"/>
      <c r="AHN306" s="1"/>
      <c r="AHO306" s="1"/>
      <c r="AHP306" s="1"/>
      <c r="AHQ306" s="1"/>
      <c r="AHR306" s="1"/>
      <c r="AHS306" s="1"/>
      <c r="AHT306" s="1"/>
      <c r="AHU306" s="1"/>
      <c r="AHV306" s="1"/>
      <c r="AHW306" s="1"/>
      <c r="AHX306" s="1"/>
      <c r="AHY306" s="1"/>
      <c r="AHZ306" s="1"/>
      <c r="AIA306" s="1"/>
      <c r="AIB306" s="1"/>
      <c r="AIC306" s="1"/>
      <c r="AID306" s="1"/>
      <c r="AIE306" s="1"/>
      <c r="AIF306" s="1"/>
      <c r="AIG306" s="1"/>
      <c r="AIH306" s="1"/>
      <c r="AII306" s="1"/>
      <c r="AIJ306" s="1"/>
      <c r="AIK306" s="1"/>
      <c r="AIL306" s="1"/>
      <c r="AIM306" s="1"/>
      <c r="AIN306" s="1"/>
      <c r="AIO306" s="1"/>
      <c r="AIP306" s="1"/>
      <c r="AIQ306" s="1"/>
      <c r="AIR306" s="1"/>
      <c r="AIS306" s="1"/>
      <c r="AIT306" s="1"/>
      <c r="AIU306" s="1"/>
      <c r="AIV306" s="1"/>
      <c r="AIW306" s="1"/>
      <c r="AIX306" s="1"/>
      <c r="AIY306" s="1"/>
      <c r="AIZ306" s="1"/>
      <c r="AJA306" s="1"/>
      <c r="AJB306" s="1"/>
      <c r="AJC306" s="1"/>
      <c r="AJD306" s="1"/>
      <c r="AJE306" s="1"/>
      <c r="AJF306" s="1"/>
      <c r="AJG306" s="1"/>
      <c r="AJH306" s="1"/>
      <c r="AJI306" s="1"/>
      <c r="AJJ306" s="1"/>
      <c r="AJK306" s="1"/>
      <c r="AJL306" s="1"/>
      <c r="AJM306" s="1"/>
      <c r="AJN306" s="1"/>
      <c r="AJO306" s="1"/>
      <c r="AJP306" s="1"/>
      <c r="AJQ306" s="1"/>
      <c r="AJR306" s="1"/>
      <c r="AJS306" s="1"/>
      <c r="AJT306" s="1"/>
      <c r="AJU306" s="1"/>
      <c r="AJV306" s="1"/>
      <c r="AJW306" s="1"/>
      <c r="AJX306" s="1"/>
      <c r="AJY306" s="1"/>
      <c r="AJZ306" s="1"/>
      <c r="AKA306" s="1"/>
      <c r="AKB306" s="1"/>
      <c r="AKC306" s="1"/>
      <c r="AKD306" s="1"/>
      <c r="AKE306" s="1"/>
      <c r="AKF306" s="1"/>
      <c r="AKG306" s="1"/>
      <c r="AKH306" s="1"/>
      <c r="AKI306" s="1"/>
      <c r="AKJ306" s="1"/>
      <c r="AKK306" s="1"/>
      <c r="AKL306" s="1"/>
      <c r="AKM306" s="1"/>
      <c r="AKN306" s="1"/>
      <c r="AKO306" s="1"/>
      <c r="AKP306" s="1"/>
      <c r="AKQ306" s="1"/>
      <c r="AKR306" s="1"/>
      <c r="AKS306" s="1"/>
      <c r="AKT306" s="1"/>
      <c r="AKU306" s="1"/>
      <c r="AKV306" s="1"/>
      <c r="AKW306" s="1"/>
      <c r="AKX306" s="1"/>
      <c r="AKY306" s="1"/>
      <c r="AKZ306" s="1"/>
      <c r="ALA306" s="1"/>
      <c r="ALB306" s="1"/>
      <c r="ALC306" s="1"/>
      <c r="ALD306" s="1"/>
      <c r="ALE306" s="1"/>
      <c r="ALF306" s="1"/>
      <c r="ALG306" s="1"/>
      <c r="ALH306" s="1"/>
      <c r="ALI306" s="1"/>
      <c r="ALJ306" s="1"/>
      <c r="ALK306" s="1"/>
      <c r="ALL306" s="1"/>
      <c r="ALM306" s="1"/>
      <c r="ALN306" s="1"/>
      <c r="ALO306" s="1"/>
      <c r="ALP306" s="1"/>
      <c r="ALQ306" s="1"/>
      <c r="ALR306" s="1"/>
      <c r="ALS306" s="1"/>
      <c r="ALT306" s="1"/>
      <c r="ALU306" s="1"/>
      <c r="ALV306" s="1"/>
      <c r="ALW306" s="1"/>
      <c r="ALX306" s="1"/>
      <c r="ALY306" s="1"/>
      <c r="ALZ306" s="1"/>
      <c r="AMA306" s="1"/>
      <c r="AMB306" s="1"/>
      <c r="AMC306" s="1"/>
      <c r="AMD306" s="1"/>
      <c r="AME306" s="1"/>
      <c r="AMF306" s="1"/>
      <c r="AMG306" s="1"/>
      <c r="AMH306" s="1"/>
      <c r="AMI306" s="1"/>
      <c r="AMJ306" s="1"/>
      <c r="AMK306" s="1"/>
      <c r="AML306" s="1"/>
      <c r="AMM306" s="1"/>
      <c r="AMN306" s="1"/>
      <c r="AMO306" s="1"/>
      <c r="AMP306" s="1"/>
      <c r="AMQ306" s="1"/>
      <c r="AMR306" s="1"/>
      <c r="AMS306" s="1"/>
      <c r="AMT306" s="1"/>
      <c r="AMU306" s="1"/>
      <c r="AMV306" s="1"/>
      <c r="AMW306" s="1"/>
      <c r="AMX306" s="1"/>
      <c r="AMY306" s="1"/>
      <c r="AMZ306" s="1"/>
      <c r="ANA306" s="1"/>
      <c r="ANB306" s="1"/>
      <c r="ANC306" s="1"/>
      <c r="AND306" s="1"/>
      <c r="ANE306" s="1"/>
      <c r="ANF306" s="1"/>
      <c r="ANG306" s="1"/>
      <c r="ANH306" s="1"/>
      <c r="ANI306" s="1"/>
      <c r="ANJ306" s="1"/>
      <c r="ANK306" s="1"/>
      <c r="ANL306" s="1"/>
      <c r="ANM306" s="1"/>
      <c r="ANN306" s="1"/>
      <c r="ANO306" s="1"/>
      <c r="ANP306" s="1"/>
      <c r="ANQ306" s="1"/>
      <c r="ANR306" s="1"/>
      <c r="ANS306" s="1"/>
      <c r="ANT306" s="1"/>
      <c r="ANU306" s="1"/>
      <c r="ANV306" s="1"/>
      <c r="ANW306" s="1"/>
      <c r="ANX306" s="1"/>
      <c r="ANY306" s="1"/>
      <c r="ANZ306" s="1"/>
      <c r="AOA306" s="1"/>
      <c r="AOB306" s="1"/>
      <c r="AOC306" s="1"/>
      <c r="AOD306" s="1"/>
      <c r="AOE306" s="1"/>
      <c r="AOF306" s="1"/>
      <c r="AOG306" s="1"/>
      <c r="AOH306" s="1"/>
      <c r="AOI306" s="1"/>
      <c r="AOJ306" s="1"/>
      <c r="AOK306" s="1"/>
      <c r="AOL306" s="1"/>
      <c r="AOM306" s="1"/>
      <c r="AON306" s="1"/>
      <c r="AOO306" s="1"/>
      <c r="AOP306" s="1"/>
      <c r="AOQ306" s="1"/>
      <c r="AOR306" s="1"/>
      <c r="AOS306" s="1"/>
      <c r="AOT306" s="1"/>
      <c r="AOU306" s="1"/>
      <c r="AOV306" s="1"/>
      <c r="AOW306" s="1"/>
      <c r="AOX306" s="1"/>
      <c r="AOY306" s="1"/>
      <c r="AOZ306" s="1"/>
      <c r="APA306" s="1"/>
      <c r="APB306" s="1"/>
      <c r="APC306" s="1"/>
      <c r="APD306" s="1"/>
      <c r="APE306" s="1"/>
      <c r="APF306" s="1"/>
      <c r="APG306" s="1"/>
      <c r="APH306" s="1"/>
      <c r="API306" s="1"/>
      <c r="APJ306" s="1"/>
      <c r="APK306" s="1"/>
      <c r="APL306" s="1"/>
      <c r="APM306" s="1"/>
      <c r="APN306" s="1"/>
      <c r="APO306" s="1"/>
      <c r="APP306" s="1"/>
      <c r="APQ306" s="1"/>
      <c r="APR306" s="1"/>
      <c r="APS306" s="1"/>
      <c r="APT306" s="1"/>
      <c r="APU306" s="1"/>
      <c r="APV306" s="1"/>
      <c r="APW306" s="1"/>
      <c r="APX306" s="1"/>
      <c r="APY306" s="1"/>
      <c r="APZ306" s="1"/>
      <c r="AQA306" s="1"/>
      <c r="AQB306" s="1"/>
      <c r="AQC306" s="1"/>
      <c r="AQD306" s="1"/>
      <c r="AQE306" s="1"/>
      <c r="AQF306" s="1"/>
      <c r="AQG306" s="1"/>
      <c r="AQH306" s="1"/>
      <c r="AQI306" s="1"/>
      <c r="AQJ306" s="1"/>
      <c r="AQK306" s="1"/>
      <c r="AQL306" s="1"/>
      <c r="AQM306" s="1"/>
      <c r="AQN306" s="1"/>
      <c r="AQO306" s="1"/>
      <c r="AQP306" s="1"/>
      <c r="AQQ306" s="1"/>
      <c r="AQR306" s="1"/>
      <c r="AQS306" s="1"/>
      <c r="AQT306" s="1"/>
      <c r="AQU306" s="1"/>
      <c r="AQV306" s="1"/>
      <c r="AQW306" s="1"/>
      <c r="AQX306" s="1"/>
      <c r="AQY306" s="1"/>
      <c r="AQZ306" s="1"/>
      <c r="ARA306" s="1"/>
      <c r="ARB306" s="1"/>
      <c r="ARC306" s="1"/>
      <c r="ARD306" s="1"/>
      <c r="ARE306" s="1"/>
      <c r="ARF306" s="1"/>
      <c r="ARG306" s="1"/>
      <c r="ARH306" s="1"/>
      <c r="ARI306" s="1"/>
      <c r="ARJ306" s="1"/>
      <c r="ARK306" s="1"/>
      <c r="ARL306" s="1"/>
      <c r="ARM306" s="1"/>
      <c r="ARN306" s="1"/>
      <c r="ARO306" s="1"/>
      <c r="ARP306" s="1"/>
      <c r="ARQ306" s="1"/>
      <c r="ARR306" s="1"/>
      <c r="ARS306" s="1"/>
      <c r="ART306" s="1"/>
      <c r="ARU306" s="1"/>
      <c r="ARV306" s="1"/>
      <c r="ARW306" s="1"/>
      <c r="ARX306" s="1"/>
      <c r="ARY306" s="1"/>
      <c r="ARZ306" s="1"/>
      <c r="ASA306" s="1"/>
      <c r="ASB306" s="1"/>
      <c r="ASC306" s="1"/>
      <c r="ASD306" s="1"/>
      <c r="ASE306" s="1"/>
      <c r="ASF306" s="1"/>
      <c r="ASG306" s="1"/>
      <c r="ASH306" s="1"/>
      <c r="ASI306" s="1"/>
      <c r="ASJ306" s="1"/>
      <c r="ASK306" s="1"/>
      <c r="ASL306" s="1"/>
      <c r="ASM306" s="1"/>
      <c r="ASN306" s="1"/>
      <c r="ASO306" s="1"/>
      <c r="ASP306" s="1"/>
      <c r="ASQ306" s="1"/>
      <c r="ASR306" s="1"/>
      <c r="ASS306" s="1"/>
      <c r="AST306" s="1"/>
      <c r="ASU306" s="1"/>
      <c r="ASV306" s="1"/>
      <c r="ASW306" s="1"/>
      <c r="ASX306" s="1"/>
      <c r="ASY306" s="1"/>
      <c r="ASZ306" s="1"/>
      <c r="ATA306" s="1"/>
      <c r="ATB306" s="1"/>
      <c r="ATC306" s="1"/>
      <c r="ATD306" s="1"/>
      <c r="ATE306" s="1"/>
      <c r="ATF306" s="1"/>
      <c r="ATG306" s="1"/>
      <c r="ATH306" s="1"/>
      <c r="ATI306" s="1"/>
      <c r="ATJ306" s="1"/>
      <c r="ATK306" s="1"/>
      <c r="ATL306" s="1"/>
      <c r="ATM306" s="1"/>
      <c r="ATN306" s="1"/>
      <c r="ATO306" s="1"/>
      <c r="ATP306" s="1"/>
      <c r="ATQ306" s="1"/>
      <c r="ATR306" s="1"/>
      <c r="ATS306" s="1"/>
      <c r="ATT306" s="1"/>
      <c r="ATU306" s="1"/>
      <c r="ATV306" s="1"/>
      <c r="ATW306" s="1"/>
      <c r="ATX306" s="1"/>
      <c r="ATY306" s="1"/>
      <c r="ATZ306" s="1"/>
      <c r="AUA306" s="1"/>
      <c r="AUB306" s="1"/>
      <c r="AUC306" s="1"/>
      <c r="AUD306" s="1"/>
      <c r="AUE306" s="1"/>
      <c r="AUF306" s="1"/>
      <c r="AUG306" s="1"/>
      <c r="AUH306" s="1"/>
      <c r="AUI306" s="1"/>
      <c r="AUJ306" s="1"/>
      <c r="AUK306" s="1"/>
    </row>
    <row r="307" spans="1:1233" s="519" customFormat="1" ht="14.25">
      <c r="A307" s="53"/>
      <c r="B307" s="97" t="str">
        <f>IF('Client Info'!$E$157="Yes",'Client Info'!$E$61,"N/A")</f>
        <v>N/A</v>
      </c>
      <c r="C307" s="62" t="str">
        <f>IF(B307="ISO 14001",'Client Info'!$B157,"N/A")</f>
        <v>N/A</v>
      </c>
      <c r="D307" s="181"/>
      <c r="E307" s="834">
        <f>'Effective Employees'!F293</f>
        <v>0</v>
      </c>
      <c r="F307" s="831"/>
      <c r="G307" s="835">
        <f>CS$363</f>
        <v>0</v>
      </c>
      <c r="H307" s="835">
        <f ca="1">(1/3)*CS363*T307*V307*X307*Z307</f>
        <v>0</v>
      </c>
      <c r="I307" s="835">
        <f ca="1">(2/3)*CS363*T307*V307*X307*Z307</f>
        <v>0</v>
      </c>
      <c r="J307" s="835" t="e">
        <f ca="1">CS364*T307*V307*X307*Z307/$AA$10</f>
        <v>#N/A</v>
      </c>
      <c r="K307" s="835">
        <f>IF($K$19="",0,CS364*T307*V307*X307*Z307/$AA$10)</f>
        <v>0</v>
      </c>
      <c r="L307" s="835">
        <f>IF($L$19="",0,CS364*T307*V307*X307*Z307/$AA$10)</f>
        <v>0</v>
      </c>
      <c r="M307" s="836" t="e">
        <f ca="1">IF($M$19="",0,CS364*T307*V307*X307*Z307/$AA$10)</f>
        <v>#N/A</v>
      </c>
      <c r="N307" s="837" t="e">
        <f ca="1">CS364*T307*V307*X307*Z307/$AA$10</f>
        <v>#N/A</v>
      </c>
      <c r="O307" s="838">
        <f ca="1">CS365*T307*V307*X307*Z307</f>
        <v>0</v>
      </c>
      <c r="P307" s="53"/>
      <c r="Q307" s="53"/>
      <c r="R307" s="67"/>
      <c r="S307" s="386">
        <f>1</f>
        <v>1</v>
      </c>
      <c r="T307" s="386">
        <f t="shared" si="207"/>
        <v>1</v>
      </c>
      <c r="U307" s="707">
        <f ca="1">'Adjustment Factors'!AP605</f>
        <v>0</v>
      </c>
      <c r="V307" s="208">
        <f t="shared" ca="1" si="208"/>
        <v>1</v>
      </c>
      <c r="W307" s="67">
        <f>-'Client Info'!$C$55/100</f>
        <v>0</v>
      </c>
      <c r="X307" s="67">
        <f t="shared" si="209"/>
        <v>1</v>
      </c>
      <c r="Y307" s="67">
        <f>IF(Overview!$C$14="Yes",1,0)</f>
        <v>0</v>
      </c>
      <c r="Z307" s="67">
        <f>IF(Y307=1,IF('Integrated Reduction'!$C$29="",1,('Integrated Reduction'!$C$29/100+1)),1)</f>
        <v>1</v>
      </c>
      <c r="AA307" s="67">
        <f>IF(Sampling!F315="Yes",1,0)</f>
        <v>0</v>
      </c>
      <c r="AB307" s="67">
        <f>IF(Sampling!L315="Yes",1,0)</f>
        <v>0</v>
      </c>
      <c r="AC307" s="67">
        <f>IF(Sampling!G315="Yes",1,0)</f>
        <v>0</v>
      </c>
      <c r="AD307" s="67">
        <f>IF(Sampling!H315="Yes",1,0)</f>
        <v>0</v>
      </c>
      <c r="AE307" s="67">
        <f>IF(Sampling!I315="Yes",1,0)</f>
        <v>0</v>
      </c>
      <c r="AF307" s="67">
        <f>IF(Sampling!J315="Yes",1,0)</f>
        <v>0</v>
      </c>
      <c r="AG307" s="708">
        <f>IF(Sampling!K315="Yes",1,0)</f>
        <v>0</v>
      </c>
      <c r="AH307" s="791">
        <f t="shared" ca="1" si="186"/>
        <v>0</v>
      </c>
      <c r="AI307" s="791">
        <f t="shared" ca="1" si="185"/>
        <v>0</v>
      </c>
      <c r="AJ307" s="791" t="e">
        <f t="shared" ca="1" si="193"/>
        <v>#N/A</v>
      </c>
      <c r="AK307" s="791">
        <f t="shared" si="203"/>
        <v>0</v>
      </c>
      <c r="AL307" s="791">
        <f t="shared" si="204"/>
        <v>0</v>
      </c>
      <c r="AM307" s="791" t="e">
        <f t="shared" ca="1" si="205"/>
        <v>#N/A</v>
      </c>
      <c r="AN307" s="791" t="e">
        <f t="shared" ca="1" si="206"/>
        <v>#N/A</v>
      </c>
      <c r="AO307" s="791">
        <f t="shared" ca="1" si="187"/>
        <v>0</v>
      </c>
      <c r="AP307" s="791">
        <f t="shared" ca="1" si="188"/>
        <v>0</v>
      </c>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c r="ADD307" s="1"/>
      <c r="ADE307" s="1"/>
      <c r="ADF307" s="1"/>
      <c r="ADG307" s="1"/>
      <c r="ADH307" s="1"/>
      <c r="ADI307" s="1"/>
      <c r="ADJ307" s="1"/>
      <c r="ADK307" s="1"/>
      <c r="ADL307" s="1"/>
      <c r="ADM307" s="1"/>
      <c r="ADN307" s="1"/>
      <c r="ADO307" s="1"/>
      <c r="ADP307" s="1"/>
      <c r="ADQ307" s="1"/>
      <c r="ADR307" s="1"/>
      <c r="ADS307" s="1"/>
      <c r="ADT307" s="1"/>
      <c r="ADU307" s="1"/>
      <c r="ADV307" s="1"/>
      <c r="ADW307" s="1"/>
      <c r="ADX307" s="1"/>
      <c r="ADY307" s="1"/>
      <c r="ADZ307" s="1"/>
      <c r="AEA307" s="1"/>
      <c r="AEB307" s="1"/>
      <c r="AEC307" s="1"/>
      <c r="AED307" s="1"/>
      <c r="AEE307" s="1"/>
      <c r="AEF307" s="1"/>
      <c r="AEG307" s="1"/>
      <c r="AEH307" s="1"/>
      <c r="AEI307" s="1"/>
      <c r="AEJ307" s="1"/>
      <c r="AEK307" s="1"/>
      <c r="AEL307" s="1"/>
      <c r="AEM307" s="1"/>
      <c r="AEN307" s="1"/>
      <c r="AEO307" s="1"/>
      <c r="AEP307" s="1"/>
      <c r="AEQ307" s="1"/>
      <c r="AER307" s="1"/>
      <c r="AES307" s="1"/>
      <c r="AET307" s="1"/>
      <c r="AEU307" s="1"/>
      <c r="AEV307" s="1"/>
      <c r="AEW307" s="1"/>
      <c r="AEX307" s="1"/>
      <c r="AEY307" s="1"/>
      <c r="AEZ307" s="1"/>
      <c r="AFA307" s="1"/>
      <c r="AFB307" s="1"/>
      <c r="AFC307" s="1"/>
      <c r="AFD307" s="1"/>
      <c r="AFE307" s="1"/>
      <c r="AFF307" s="1"/>
      <c r="AFG307" s="1"/>
      <c r="AFH307" s="1"/>
      <c r="AFI307" s="1"/>
      <c r="AFJ307" s="1"/>
      <c r="AFK307" s="1"/>
      <c r="AFL307" s="1"/>
      <c r="AFM307" s="1"/>
      <c r="AFN307" s="1"/>
      <c r="AFO307" s="1"/>
      <c r="AFP307" s="1"/>
      <c r="AFQ307" s="1"/>
      <c r="AFR307" s="1"/>
      <c r="AFS307" s="1"/>
      <c r="AFT307" s="1"/>
      <c r="AFU307" s="1"/>
      <c r="AFV307" s="1"/>
      <c r="AFW307" s="1"/>
      <c r="AFX307" s="1"/>
      <c r="AFY307" s="1"/>
      <c r="AFZ307" s="1"/>
      <c r="AGA307" s="1"/>
      <c r="AGB307" s="1"/>
      <c r="AGC307" s="1"/>
      <c r="AGD307" s="1"/>
      <c r="AGE307" s="1"/>
      <c r="AGF307" s="1"/>
      <c r="AGG307" s="1"/>
      <c r="AGH307" s="1"/>
      <c r="AGI307" s="1"/>
      <c r="AGJ307" s="1"/>
      <c r="AGK307" s="1"/>
      <c r="AGL307" s="1"/>
      <c r="AGM307" s="1"/>
      <c r="AGN307" s="1"/>
      <c r="AGO307" s="1"/>
      <c r="AGP307" s="1"/>
      <c r="AGQ307" s="1"/>
      <c r="AGR307" s="1"/>
      <c r="AGS307" s="1"/>
      <c r="AGT307" s="1"/>
      <c r="AGU307" s="1"/>
      <c r="AGV307" s="1"/>
      <c r="AGW307" s="1"/>
      <c r="AGX307" s="1"/>
      <c r="AGY307" s="1"/>
      <c r="AGZ307" s="1"/>
      <c r="AHA307" s="1"/>
      <c r="AHB307" s="1"/>
      <c r="AHC307" s="1"/>
      <c r="AHD307" s="1"/>
      <c r="AHE307" s="1"/>
      <c r="AHF307" s="1"/>
      <c r="AHG307" s="1"/>
      <c r="AHH307" s="1"/>
      <c r="AHI307" s="1"/>
      <c r="AHJ307" s="1"/>
      <c r="AHK307" s="1"/>
      <c r="AHL307" s="1"/>
      <c r="AHM307" s="1"/>
      <c r="AHN307" s="1"/>
      <c r="AHO307" s="1"/>
      <c r="AHP307" s="1"/>
      <c r="AHQ307" s="1"/>
      <c r="AHR307" s="1"/>
      <c r="AHS307" s="1"/>
      <c r="AHT307" s="1"/>
      <c r="AHU307" s="1"/>
      <c r="AHV307" s="1"/>
      <c r="AHW307" s="1"/>
      <c r="AHX307" s="1"/>
      <c r="AHY307" s="1"/>
      <c r="AHZ307" s="1"/>
      <c r="AIA307" s="1"/>
      <c r="AIB307" s="1"/>
      <c r="AIC307" s="1"/>
      <c r="AID307" s="1"/>
      <c r="AIE307" s="1"/>
      <c r="AIF307" s="1"/>
      <c r="AIG307" s="1"/>
      <c r="AIH307" s="1"/>
      <c r="AII307" s="1"/>
      <c r="AIJ307" s="1"/>
      <c r="AIK307" s="1"/>
      <c r="AIL307" s="1"/>
      <c r="AIM307" s="1"/>
      <c r="AIN307" s="1"/>
      <c r="AIO307" s="1"/>
      <c r="AIP307" s="1"/>
      <c r="AIQ307" s="1"/>
      <c r="AIR307" s="1"/>
      <c r="AIS307" s="1"/>
      <c r="AIT307" s="1"/>
      <c r="AIU307" s="1"/>
      <c r="AIV307" s="1"/>
      <c r="AIW307" s="1"/>
      <c r="AIX307" s="1"/>
      <c r="AIY307" s="1"/>
      <c r="AIZ307" s="1"/>
      <c r="AJA307" s="1"/>
      <c r="AJB307" s="1"/>
      <c r="AJC307" s="1"/>
      <c r="AJD307" s="1"/>
      <c r="AJE307" s="1"/>
      <c r="AJF307" s="1"/>
      <c r="AJG307" s="1"/>
      <c r="AJH307" s="1"/>
      <c r="AJI307" s="1"/>
      <c r="AJJ307" s="1"/>
      <c r="AJK307" s="1"/>
      <c r="AJL307" s="1"/>
      <c r="AJM307" s="1"/>
      <c r="AJN307" s="1"/>
      <c r="AJO307" s="1"/>
      <c r="AJP307" s="1"/>
      <c r="AJQ307" s="1"/>
      <c r="AJR307" s="1"/>
      <c r="AJS307" s="1"/>
      <c r="AJT307" s="1"/>
      <c r="AJU307" s="1"/>
      <c r="AJV307" s="1"/>
      <c r="AJW307" s="1"/>
      <c r="AJX307" s="1"/>
      <c r="AJY307" s="1"/>
      <c r="AJZ307" s="1"/>
      <c r="AKA307" s="1"/>
      <c r="AKB307" s="1"/>
      <c r="AKC307" s="1"/>
      <c r="AKD307" s="1"/>
      <c r="AKE307" s="1"/>
      <c r="AKF307" s="1"/>
      <c r="AKG307" s="1"/>
      <c r="AKH307" s="1"/>
      <c r="AKI307" s="1"/>
      <c r="AKJ307" s="1"/>
      <c r="AKK307" s="1"/>
      <c r="AKL307" s="1"/>
      <c r="AKM307" s="1"/>
      <c r="AKN307" s="1"/>
      <c r="AKO307" s="1"/>
      <c r="AKP307" s="1"/>
      <c r="AKQ307" s="1"/>
      <c r="AKR307" s="1"/>
      <c r="AKS307" s="1"/>
      <c r="AKT307" s="1"/>
      <c r="AKU307" s="1"/>
      <c r="AKV307" s="1"/>
      <c r="AKW307" s="1"/>
      <c r="AKX307" s="1"/>
      <c r="AKY307" s="1"/>
      <c r="AKZ307" s="1"/>
      <c r="ALA307" s="1"/>
      <c r="ALB307" s="1"/>
      <c r="ALC307" s="1"/>
      <c r="ALD307" s="1"/>
      <c r="ALE307" s="1"/>
      <c r="ALF307" s="1"/>
      <c r="ALG307" s="1"/>
      <c r="ALH307" s="1"/>
      <c r="ALI307" s="1"/>
      <c r="ALJ307" s="1"/>
      <c r="ALK307" s="1"/>
      <c r="ALL307" s="1"/>
      <c r="ALM307" s="1"/>
      <c r="ALN307" s="1"/>
      <c r="ALO307" s="1"/>
      <c r="ALP307" s="1"/>
      <c r="ALQ307" s="1"/>
      <c r="ALR307" s="1"/>
      <c r="ALS307" s="1"/>
      <c r="ALT307" s="1"/>
      <c r="ALU307" s="1"/>
      <c r="ALV307" s="1"/>
      <c r="ALW307" s="1"/>
      <c r="ALX307" s="1"/>
      <c r="ALY307" s="1"/>
      <c r="ALZ307" s="1"/>
      <c r="AMA307" s="1"/>
      <c r="AMB307" s="1"/>
      <c r="AMC307" s="1"/>
      <c r="AMD307" s="1"/>
      <c r="AME307" s="1"/>
      <c r="AMF307" s="1"/>
      <c r="AMG307" s="1"/>
      <c r="AMH307" s="1"/>
      <c r="AMI307" s="1"/>
      <c r="AMJ307" s="1"/>
      <c r="AMK307" s="1"/>
      <c r="AML307" s="1"/>
      <c r="AMM307" s="1"/>
      <c r="AMN307" s="1"/>
      <c r="AMO307" s="1"/>
      <c r="AMP307" s="1"/>
      <c r="AMQ307" s="1"/>
      <c r="AMR307" s="1"/>
      <c r="AMS307" s="1"/>
      <c r="AMT307" s="1"/>
      <c r="AMU307" s="1"/>
      <c r="AMV307" s="1"/>
      <c r="AMW307" s="1"/>
      <c r="AMX307" s="1"/>
      <c r="AMY307" s="1"/>
      <c r="AMZ307" s="1"/>
      <c r="ANA307" s="1"/>
      <c r="ANB307" s="1"/>
      <c r="ANC307" s="1"/>
      <c r="AND307" s="1"/>
      <c r="ANE307" s="1"/>
      <c r="ANF307" s="1"/>
      <c r="ANG307" s="1"/>
      <c r="ANH307" s="1"/>
      <c r="ANI307" s="1"/>
      <c r="ANJ307" s="1"/>
      <c r="ANK307" s="1"/>
      <c r="ANL307" s="1"/>
      <c r="ANM307" s="1"/>
      <c r="ANN307" s="1"/>
      <c r="ANO307" s="1"/>
      <c r="ANP307" s="1"/>
      <c r="ANQ307" s="1"/>
      <c r="ANR307" s="1"/>
      <c r="ANS307" s="1"/>
      <c r="ANT307" s="1"/>
      <c r="ANU307" s="1"/>
      <c r="ANV307" s="1"/>
      <c r="ANW307" s="1"/>
      <c r="ANX307" s="1"/>
      <c r="ANY307" s="1"/>
      <c r="ANZ307" s="1"/>
      <c r="AOA307" s="1"/>
      <c r="AOB307" s="1"/>
      <c r="AOC307" s="1"/>
      <c r="AOD307" s="1"/>
      <c r="AOE307" s="1"/>
      <c r="AOF307" s="1"/>
      <c r="AOG307" s="1"/>
      <c r="AOH307" s="1"/>
      <c r="AOI307" s="1"/>
      <c r="AOJ307" s="1"/>
      <c r="AOK307" s="1"/>
      <c r="AOL307" s="1"/>
      <c r="AOM307" s="1"/>
      <c r="AON307" s="1"/>
      <c r="AOO307" s="1"/>
      <c r="AOP307" s="1"/>
      <c r="AOQ307" s="1"/>
      <c r="AOR307" s="1"/>
      <c r="AOS307" s="1"/>
      <c r="AOT307" s="1"/>
      <c r="AOU307" s="1"/>
      <c r="AOV307" s="1"/>
      <c r="AOW307" s="1"/>
      <c r="AOX307" s="1"/>
      <c r="AOY307" s="1"/>
      <c r="AOZ307" s="1"/>
      <c r="APA307" s="1"/>
      <c r="APB307" s="1"/>
      <c r="APC307" s="1"/>
      <c r="APD307" s="1"/>
      <c r="APE307" s="1"/>
      <c r="APF307" s="1"/>
      <c r="APG307" s="1"/>
      <c r="APH307" s="1"/>
      <c r="API307" s="1"/>
      <c r="APJ307" s="1"/>
      <c r="APK307" s="1"/>
      <c r="APL307" s="1"/>
      <c r="APM307" s="1"/>
      <c r="APN307" s="1"/>
      <c r="APO307" s="1"/>
      <c r="APP307" s="1"/>
      <c r="APQ307" s="1"/>
      <c r="APR307" s="1"/>
      <c r="APS307" s="1"/>
      <c r="APT307" s="1"/>
      <c r="APU307" s="1"/>
      <c r="APV307" s="1"/>
      <c r="APW307" s="1"/>
      <c r="APX307" s="1"/>
      <c r="APY307" s="1"/>
      <c r="APZ307" s="1"/>
      <c r="AQA307" s="1"/>
      <c r="AQB307" s="1"/>
      <c r="AQC307" s="1"/>
      <c r="AQD307" s="1"/>
      <c r="AQE307" s="1"/>
      <c r="AQF307" s="1"/>
      <c r="AQG307" s="1"/>
      <c r="AQH307" s="1"/>
      <c r="AQI307" s="1"/>
      <c r="AQJ307" s="1"/>
      <c r="AQK307" s="1"/>
      <c r="AQL307" s="1"/>
      <c r="AQM307" s="1"/>
      <c r="AQN307" s="1"/>
      <c r="AQO307" s="1"/>
      <c r="AQP307" s="1"/>
      <c r="AQQ307" s="1"/>
      <c r="AQR307" s="1"/>
      <c r="AQS307" s="1"/>
      <c r="AQT307" s="1"/>
      <c r="AQU307" s="1"/>
      <c r="AQV307" s="1"/>
      <c r="AQW307" s="1"/>
      <c r="AQX307" s="1"/>
      <c r="AQY307" s="1"/>
      <c r="AQZ307" s="1"/>
      <c r="ARA307" s="1"/>
      <c r="ARB307" s="1"/>
      <c r="ARC307" s="1"/>
      <c r="ARD307" s="1"/>
      <c r="ARE307" s="1"/>
      <c r="ARF307" s="1"/>
      <c r="ARG307" s="1"/>
      <c r="ARH307" s="1"/>
      <c r="ARI307" s="1"/>
      <c r="ARJ307" s="1"/>
      <c r="ARK307" s="1"/>
      <c r="ARL307" s="1"/>
      <c r="ARM307" s="1"/>
      <c r="ARN307" s="1"/>
      <c r="ARO307" s="1"/>
      <c r="ARP307" s="1"/>
      <c r="ARQ307" s="1"/>
      <c r="ARR307" s="1"/>
      <c r="ARS307" s="1"/>
      <c r="ART307" s="1"/>
      <c r="ARU307" s="1"/>
      <c r="ARV307" s="1"/>
      <c r="ARW307" s="1"/>
      <c r="ARX307" s="1"/>
      <c r="ARY307" s="1"/>
      <c r="ARZ307" s="1"/>
      <c r="ASA307" s="1"/>
      <c r="ASB307" s="1"/>
      <c r="ASC307" s="1"/>
      <c r="ASD307" s="1"/>
      <c r="ASE307" s="1"/>
      <c r="ASF307" s="1"/>
      <c r="ASG307" s="1"/>
      <c r="ASH307" s="1"/>
      <c r="ASI307" s="1"/>
      <c r="ASJ307" s="1"/>
      <c r="ASK307" s="1"/>
      <c r="ASL307" s="1"/>
      <c r="ASM307" s="1"/>
      <c r="ASN307" s="1"/>
      <c r="ASO307" s="1"/>
      <c r="ASP307" s="1"/>
      <c r="ASQ307" s="1"/>
      <c r="ASR307" s="1"/>
      <c r="ASS307" s="1"/>
      <c r="AST307" s="1"/>
      <c r="ASU307" s="1"/>
      <c r="ASV307" s="1"/>
      <c r="ASW307" s="1"/>
      <c r="ASX307" s="1"/>
      <c r="ASY307" s="1"/>
      <c r="ASZ307" s="1"/>
      <c r="ATA307" s="1"/>
      <c r="ATB307" s="1"/>
      <c r="ATC307" s="1"/>
      <c r="ATD307" s="1"/>
      <c r="ATE307" s="1"/>
      <c r="ATF307" s="1"/>
      <c r="ATG307" s="1"/>
      <c r="ATH307" s="1"/>
      <c r="ATI307" s="1"/>
      <c r="ATJ307" s="1"/>
      <c r="ATK307" s="1"/>
      <c r="ATL307" s="1"/>
      <c r="ATM307" s="1"/>
      <c r="ATN307" s="1"/>
      <c r="ATO307" s="1"/>
      <c r="ATP307" s="1"/>
      <c r="ATQ307" s="1"/>
      <c r="ATR307" s="1"/>
      <c r="ATS307" s="1"/>
      <c r="ATT307" s="1"/>
      <c r="ATU307" s="1"/>
      <c r="ATV307" s="1"/>
      <c r="ATW307" s="1"/>
      <c r="ATX307" s="1"/>
      <c r="ATY307" s="1"/>
      <c r="ATZ307" s="1"/>
      <c r="AUA307" s="1"/>
      <c r="AUB307" s="1"/>
      <c r="AUC307" s="1"/>
      <c r="AUD307" s="1"/>
      <c r="AUE307" s="1"/>
      <c r="AUF307" s="1"/>
      <c r="AUG307" s="1"/>
      <c r="AUH307" s="1"/>
      <c r="AUI307" s="1"/>
      <c r="AUJ307" s="1"/>
      <c r="AUK307" s="1"/>
    </row>
    <row r="308" spans="1:1233" s="519" customFormat="1" ht="14.25">
      <c r="A308" s="53"/>
      <c r="B308" s="98" t="str">
        <f>IF('Client Info'!$F$157="Yes",'Client Info'!$F$61,"N/A")</f>
        <v>N/A</v>
      </c>
      <c r="C308" s="99" t="str">
        <f>IF(B308="ISO 45001",'Client Info'!$B157,"N/A")</f>
        <v>N/A</v>
      </c>
      <c r="D308" s="182"/>
      <c r="E308" s="839">
        <f>'Effective Employees'!F294</f>
        <v>0</v>
      </c>
      <c r="F308" s="831"/>
      <c r="G308" s="840">
        <f>CS$378</f>
        <v>0</v>
      </c>
      <c r="H308" s="840">
        <f ca="1">(1/3)*CS378*T308*V308*X308*Z308</f>
        <v>0</v>
      </c>
      <c r="I308" s="840">
        <f ca="1">(2/3)*CS378*T308*V308*X308*Z308</f>
        <v>0</v>
      </c>
      <c r="J308" s="840" t="e">
        <f ca="1">CS379*T308*V308*X308*Z308/$AA$10</f>
        <v>#N/A</v>
      </c>
      <c r="K308" s="840">
        <f>IF($K$19="",0,CS379*T308*V308*X308*Z308/$AA$10)</f>
        <v>0</v>
      </c>
      <c r="L308" s="840">
        <f>IF($L$19="",0,CS379*T308*V308*X308*Z308/$AA$10)</f>
        <v>0</v>
      </c>
      <c r="M308" s="841" t="e">
        <f ca="1">IF($M$19="",0,CS379*T308*V308*X308*Z308/$AA$10)</f>
        <v>#N/A</v>
      </c>
      <c r="N308" s="841" t="e">
        <f ca="1">CS379*T308*V308*X308*Z308/$AA$10</f>
        <v>#N/A</v>
      </c>
      <c r="O308" s="842">
        <f ca="1">CS380*T308*V308*X308*Z308</f>
        <v>0</v>
      </c>
      <c r="P308" s="53"/>
      <c r="Q308" s="53"/>
      <c r="R308" s="67"/>
      <c r="S308" s="709">
        <f>1</f>
        <v>1</v>
      </c>
      <c r="T308" s="709">
        <f t="shared" si="207"/>
        <v>1</v>
      </c>
      <c r="U308" s="710">
        <f ca="1">'Adjustment Factors'!BC605</f>
        <v>0</v>
      </c>
      <c r="V308" s="711">
        <f t="shared" ca="1" si="208"/>
        <v>1</v>
      </c>
      <c r="W308" s="712">
        <f>-'Client Info'!$C$55/100</f>
        <v>0</v>
      </c>
      <c r="X308" s="712">
        <f t="shared" si="209"/>
        <v>1</v>
      </c>
      <c r="Y308" s="712">
        <f>IF(Overview!$C$15="Yes",1,0)</f>
        <v>0</v>
      </c>
      <c r="Z308" s="712">
        <f>IF(Y308=1,IF('Integrated Reduction'!$C$29="",1,('Integrated Reduction'!$C$29/100+1)),1)</f>
        <v>1</v>
      </c>
      <c r="AA308" s="712">
        <f>IF(Sampling!F316="Yes",1,0)</f>
        <v>0</v>
      </c>
      <c r="AB308" s="712">
        <f>IF(Sampling!L316="Yes",1,0)</f>
        <v>0</v>
      </c>
      <c r="AC308" s="712">
        <f>IF(Sampling!G316="Yes",1,0)</f>
        <v>0</v>
      </c>
      <c r="AD308" s="712">
        <f>IF(Sampling!H316="Yes",1,0)</f>
        <v>0</v>
      </c>
      <c r="AE308" s="712">
        <f>IF(Sampling!I316="Yes",1,0)</f>
        <v>0</v>
      </c>
      <c r="AF308" s="712">
        <f>IF(Sampling!J316="Yes",1,0)</f>
        <v>0</v>
      </c>
      <c r="AG308" s="713">
        <f>IF(Sampling!K316="Yes",1,0)</f>
        <v>0</v>
      </c>
      <c r="AH308" s="792">
        <f t="shared" ca="1" si="186"/>
        <v>0</v>
      </c>
      <c r="AI308" s="792">
        <f t="shared" ca="1" si="185"/>
        <v>0</v>
      </c>
      <c r="AJ308" s="792" t="e">
        <f t="shared" ca="1" si="193"/>
        <v>#N/A</v>
      </c>
      <c r="AK308" s="792">
        <f t="shared" si="203"/>
        <v>0</v>
      </c>
      <c r="AL308" s="792">
        <f t="shared" si="204"/>
        <v>0</v>
      </c>
      <c r="AM308" s="792" t="e">
        <f t="shared" ca="1" si="205"/>
        <v>#N/A</v>
      </c>
      <c r="AN308" s="792" t="e">
        <f t="shared" ca="1" si="206"/>
        <v>#N/A</v>
      </c>
      <c r="AO308" s="792">
        <f t="shared" ca="1" si="187"/>
        <v>0</v>
      </c>
      <c r="AP308" s="792">
        <f t="shared" ca="1" si="188"/>
        <v>0</v>
      </c>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c r="ADD308" s="1"/>
      <c r="ADE308" s="1"/>
      <c r="ADF308" s="1"/>
      <c r="ADG308" s="1"/>
      <c r="ADH308" s="1"/>
      <c r="ADI308" s="1"/>
      <c r="ADJ308" s="1"/>
      <c r="ADK308" s="1"/>
      <c r="ADL308" s="1"/>
      <c r="ADM308" s="1"/>
      <c r="ADN308" s="1"/>
      <c r="ADO308" s="1"/>
      <c r="ADP308" s="1"/>
      <c r="ADQ308" s="1"/>
      <c r="ADR308" s="1"/>
      <c r="ADS308" s="1"/>
      <c r="ADT308" s="1"/>
      <c r="ADU308" s="1"/>
      <c r="ADV308" s="1"/>
      <c r="ADW308" s="1"/>
      <c r="ADX308" s="1"/>
      <c r="ADY308" s="1"/>
      <c r="ADZ308" s="1"/>
      <c r="AEA308" s="1"/>
      <c r="AEB308" s="1"/>
      <c r="AEC308" s="1"/>
      <c r="AED308" s="1"/>
      <c r="AEE308" s="1"/>
      <c r="AEF308" s="1"/>
      <c r="AEG308" s="1"/>
      <c r="AEH308" s="1"/>
      <c r="AEI308" s="1"/>
      <c r="AEJ308" s="1"/>
      <c r="AEK308" s="1"/>
      <c r="AEL308" s="1"/>
      <c r="AEM308" s="1"/>
      <c r="AEN308" s="1"/>
      <c r="AEO308" s="1"/>
      <c r="AEP308" s="1"/>
      <c r="AEQ308" s="1"/>
      <c r="AER308" s="1"/>
      <c r="AES308" s="1"/>
      <c r="AET308" s="1"/>
      <c r="AEU308" s="1"/>
      <c r="AEV308" s="1"/>
      <c r="AEW308" s="1"/>
      <c r="AEX308" s="1"/>
      <c r="AEY308" s="1"/>
      <c r="AEZ308" s="1"/>
      <c r="AFA308" s="1"/>
      <c r="AFB308" s="1"/>
      <c r="AFC308" s="1"/>
      <c r="AFD308" s="1"/>
      <c r="AFE308" s="1"/>
      <c r="AFF308" s="1"/>
      <c r="AFG308" s="1"/>
      <c r="AFH308" s="1"/>
      <c r="AFI308" s="1"/>
      <c r="AFJ308" s="1"/>
      <c r="AFK308" s="1"/>
      <c r="AFL308" s="1"/>
      <c r="AFM308" s="1"/>
      <c r="AFN308" s="1"/>
      <c r="AFO308" s="1"/>
      <c r="AFP308" s="1"/>
      <c r="AFQ308" s="1"/>
      <c r="AFR308" s="1"/>
      <c r="AFS308" s="1"/>
      <c r="AFT308" s="1"/>
      <c r="AFU308" s="1"/>
      <c r="AFV308" s="1"/>
      <c r="AFW308" s="1"/>
      <c r="AFX308" s="1"/>
      <c r="AFY308" s="1"/>
      <c r="AFZ308" s="1"/>
      <c r="AGA308" s="1"/>
      <c r="AGB308" s="1"/>
      <c r="AGC308" s="1"/>
      <c r="AGD308" s="1"/>
      <c r="AGE308" s="1"/>
      <c r="AGF308" s="1"/>
      <c r="AGG308" s="1"/>
      <c r="AGH308" s="1"/>
      <c r="AGI308" s="1"/>
      <c r="AGJ308" s="1"/>
      <c r="AGK308" s="1"/>
      <c r="AGL308" s="1"/>
      <c r="AGM308" s="1"/>
      <c r="AGN308" s="1"/>
      <c r="AGO308" s="1"/>
      <c r="AGP308" s="1"/>
      <c r="AGQ308" s="1"/>
      <c r="AGR308" s="1"/>
      <c r="AGS308" s="1"/>
      <c r="AGT308" s="1"/>
      <c r="AGU308" s="1"/>
      <c r="AGV308" s="1"/>
      <c r="AGW308" s="1"/>
      <c r="AGX308" s="1"/>
      <c r="AGY308" s="1"/>
      <c r="AGZ308" s="1"/>
      <c r="AHA308" s="1"/>
      <c r="AHB308" s="1"/>
      <c r="AHC308" s="1"/>
      <c r="AHD308" s="1"/>
      <c r="AHE308" s="1"/>
      <c r="AHF308" s="1"/>
      <c r="AHG308" s="1"/>
      <c r="AHH308" s="1"/>
      <c r="AHI308" s="1"/>
      <c r="AHJ308" s="1"/>
      <c r="AHK308" s="1"/>
      <c r="AHL308" s="1"/>
      <c r="AHM308" s="1"/>
      <c r="AHN308" s="1"/>
      <c r="AHO308" s="1"/>
      <c r="AHP308" s="1"/>
      <c r="AHQ308" s="1"/>
      <c r="AHR308" s="1"/>
      <c r="AHS308" s="1"/>
      <c r="AHT308" s="1"/>
      <c r="AHU308" s="1"/>
      <c r="AHV308" s="1"/>
      <c r="AHW308" s="1"/>
      <c r="AHX308" s="1"/>
      <c r="AHY308" s="1"/>
      <c r="AHZ308" s="1"/>
      <c r="AIA308" s="1"/>
      <c r="AIB308" s="1"/>
      <c r="AIC308" s="1"/>
      <c r="AID308" s="1"/>
      <c r="AIE308" s="1"/>
      <c r="AIF308" s="1"/>
      <c r="AIG308" s="1"/>
      <c r="AIH308" s="1"/>
      <c r="AII308" s="1"/>
      <c r="AIJ308" s="1"/>
      <c r="AIK308" s="1"/>
      <c r="AIL308" s="1"/>
      <c r="AIM308" s="1"/>
      <c r="AIN308" s="1"/>
      <c r="AIO308" s="1"/>
      <c r="AIP308" s="1"/>
      <c r="AIQ308" s="1"/>
      <c r="AIR308" s="1"/>
      <c r="AIS308" s="1"/>
      <c r="AIT308" s="1"/>
      <c r="AIU308" s="1"/>
      <c r="AIV308" s="1"/>
      <c r="AIW308" s="1"/>
      <c r="AIX308" s="1"/>
      <c r="AIY308" s="1"/>
      <c r="AIZ308" s="1"/>
      <c r="AJA308" s="1"/>
      <c r="AJB308" s="1"/>
      <c r="AJC308" s="1"/>
      <c r="AJD308" s="1"/>
      <c r="AJE308" s="1"/>
      <c r="AJF308" s="1"/>
      <c r="AJG308" s="1"/>
      <c r="AJH308" s="1"/>
      <c r="AJI308" s="1"/>
      <c r="AJJ308" s="1"/>
      <c r="AJK308" s="1"/>
      <c r="AJL308" s="1"/>
      <c r="AJM308" s="1"/>
      <c r="AJN308" s="1"/>
      <c r="AJO308" s="1"/>
      <c r="AJP308" s="1"/>
      <c r="AJQ308" s="1"/>
      <c r="AJR308" s="1"/>
      <c r="AJS308" s="1"/>
      <c r="AJT308" s="1"/>
      <c r="AJU308" s="1"/>
      <c r="AJV308" s="1"/>
      <c r="AJW308" s="1"/>
      <c r="AJX308" s="1"/>
      <c r="AJY308" s="1"/>
      <c r="AJZ308" s="1"/>
      <c r="AKA308" s="1"/>
      <c r="AKB308" s="1"/>
      <c r="AKC308" s="1"/>
      <c r="AKD308" s="1"/>
      <c r="AKE308" s="1"/>
      <c r="AKF308" s="1"/>
      <c r="AKG308" s="1"/>
      <c r="AKH308" s="1"/>
      <c r="AKI308" s="1"/>
      <c r="AKJ308" s="1"/>
      <c r="AKK308" s="1"/>
      <c r="AKL308" s="1"/>
      <c r="AKM308" s="1"/>
      <c r="AKN308" s="1"/>
      <c r="AKO308" s="1"/>
      <c r="AKP308" s="1"/>
      <c r="AKQ308" s="1"/>
      <c r="AKR308" s="1"/>
      <c r="AKS308" s="1"/>
      <c r="AKT308" s="1"/>
      <c r="AKU308" s="1"/>
      <c r="AKV308" s="1"/>
      <c r="AKW308" s="1"/>
      <c r="AKX308" s="1"/>
      <c r="AKY308" s="1"/>
      <c r="AKZ308" s="1"/>
      <c r="ALA308" s="1"/>
      <c r="ALB308" s="1"/>
      <c r="ALC308" s="1"/>
      <c r="ALD308" s="1"/>
      <c r="ALE308" s="1"/>
      <c r="ALF308" s="1"/>
      <c r="ALG308" s="1"/>
      <c r="ALH308" s="1"/>
      <c r="ALI308" s="1"/>
      <c r="ALJ308" s="1"/>
      <c r="ALK308" s="1"/>
      <c r="ALL308" s="1"/>
      <c r="ALM308" s="1"/>
      <c r="ALN308" s="1"/>
      <c r="ALO308" s="1"/>
      <c r="ALP308" s="1"/>
      <c r="ALQ308" s="1"/>
      <c r="ALR308" s="1"/>
      <c r="ALS308" s="1"/>
      <c r="ALT308" s="1"/>
      <c r="ALU308" s="1"/>
      <c r="ALV308" s="1"/>
      <c r="ALW308" s="1"/>
      <c r="ALX308" s="1"/>
      <c r="ALY308" s="1"/>
      <c r="ALZ308" s="1"/>
      <c r="AMA308" s="1"/>
      <c r="AMB308" s="1"/>
      <c r="AMC308" s="1"/>
      <c r="AMD308" s="1"/>
      <c r="AME308" s="1"/>
      <c r="AMF308" s="1"/>
      <c r="AMG308" s="1"/>
      <c r="AMH308" s="1"/>
      <c r="AMI308" s="1"/>
      <c r="AMJ308" s="1"/>
      <c r="AMK308" s="1"/>
      <c r="AML308" s="1"/>
      <c r="AMM308" s="1"/>
      <c r="AMN308" s="1"/>
      <c r="AMO308" s="1"/>
      <c r="AMP308" s="1"/>
      <c r="AMQ308" s="1"/>
      <c r="AMR308" s="1"/>
      <c r="AMS308" s="1"/>
      <c r="AMT308" s="1"/>
      <c r="AMU308" s="1"/>
      <c r="AMV308" s="1"/>
      <c r="AMW308" s="1"/>
      <c r="AMX308" s="1"/>
      <c r="AMY308" s="1"/>
      <c r="AMZ308" s="1"/>
      <c r="ANA308" s="1"/>
      <c r="ANB308" s="1"/>
      <c r="ANC308" s="1"/>
      <c r="AND308" s="1"/>
      <c r="ANE308" s="1"/>
      <c r="ANF308" s="1"/>
      <c r="ANG308" s="1"/>
      <c r="ANH308" s="1"/>
      <c r="ANI308" s="1"/>
      <c r="ANJ308" s="1"/>
      <c r="ANK308" s="1"/>
      <c r="ANL308" s="1"/>
      <c r="ANM308" s="1"/>
      <c r="ANN308" s="1"/>
      <c r="ANO308" s="1"/>
      <c r="ANP308" s="1"/>
      <c r="ANQ308" s="1"/>
      <c r="ANR308" s="1"/>
      <c r="ANS308" s="1"/>
      <c r="ANT308" s="1"/>
      <c r="ANU308" s="1"/>
      <c r="ANV308" s="1"/>
      <c r="ANW308" s="1"/>
      <c r="ANX308" s="1"/>
      <c r="ANY308" s="1"/>
      <c r="ANZ308" s="1"/>
      <c r="AOA308" s="1"/>
      <c r="AOB308" s="1"/>
      <c r="AOC308" s="1"/>
      <c r="AOD308" s="1"/>
      <c r="AOE308" s="1"/>
      <c r="AOF308" s="1"/>
      <c r="AOG308" s="1"/>
      <c r="AOH308" s="1"/>
      <c r="AOI308" s="1"/>
      <c r="AOJ308" s="1"/>
      <c r="AOK308" s="1"/>
      <c r="AOL308" s="1"/>
      <c r="AOM308" s="1"/>
      <c r="AON308" s="1"/>
      <c r="AOO308" s="1"/>
      <c r="AOP308" s="1"/>
      <c r="AOQ308" s="1"/>
      <c r="AOR308" s="1"/>
      <c r="AOS308" s="1"/>
      <c r="AOT308" s="1"/>
      <c r="AOU308" s="1"/>
      <c r="AOV308" s="1"/>
      <c r="AOW308" s="1"/>
      <c r="AOX308" s="1"/>
      <c r="AOY308" s="1"/>
      <c r="AOZ308" s="1"/>
      <c r="APA308" s="1"/>
      <c r="APB308" s="1"/>
      <c r="APC308" s="1"/>
      <c r="APD308" s="1"/>
      <c r="APE308" s="1"/>
      <c r="APF308" s="1"/>
      <c r="APG308" s="1"/>
      <c r="APH308" s="1"/>
      <c r="API308" s="1"/>
      <c r="APJ308" s="1"/>
      <c r="APK308" s="1"/>
      <c r="APL308" s="1"/>
      <c r="APM308" s="1"/>
      <c r="APN308" s="1"/>
      <c r="APO308" s="1"/>
      <c r="APP308" s="1"/>
      <c r="APQ308" s="1"/>
      <c r="APR308" s="1"/>
      <c r="APS308" s="1"/>
      <c r="APT308" s="1"/>
      <c r="APU308" s="1"/>
      <c r="APV308" s="1"/>
      <c r="APW308" s="1"/>
      <c r="APX308" s="1"/>
      <c r="APY308" s="1"/>
      <c r="APZ308" s="1"/>
      <c r="AQA308" s="1"/>
      <c r="AQB308" s="1"/>
      <c r="AQC308" s="1"/>
      <c r="AQD308" s="1"/>
      <c r="AQE308" s="1"/>
      <c r="AQF308" s="1"/>
      <c r="AQG308" s="1"/>
      <c r="AQH308" s="1"/>
      <c r="AQI308" s="1"/>
      <c r="AQJ308" s="1"/>
      <c r="AQK308" s="1"/>
      <c r="AQL308" s="1"/>
      <c r="AQM308" s="1"/>
      <c r="AQN308" s="1"/>
      <c r="AQO308" s="1"/>
      <c r="AQP308" s="1"/>
      <c r="AQQ308" s="1"/>
      <c r="AQR308" s="1"/>
      <c r="AQS308" s="1"/>
      <c r="AQT308" s="1"/>
      <c r="AQU308" s="1"/>
      <c r="AQV308" s="1"/>
      <c r="AQW308" s="1"/>
      <c r="AQX308" s="1"/>
      <c r="AQY308" s="1"/>
      <c r="AQZ308" s="1"/>
      <c r="ARA308" s="1"/>
      <c r="ARB308" s="1"/>
      <c r="ARC308" s="1"/>
      <c r="ARD308" s="1"/>
      <c r="ARE308" s="1"/>
      <c r="ARF308" s="1"/>
      <c r="ARG308" s="1"/>
      <c r="ARH308" s="1"/>
      <c r="ARI308" s="1"/>
      <c r="ARJ308" s="1"/>
      <c r="ARK308" s="1"/>
      <c r="ARL308" s="1"/>
      <c r="ARM308" s="1"/>
      <c r="ARN308" s="1"/>
      <c r="ARO308" s="1"/>
      <c r="ARP308" s="1"/>
      <c r="ARQ308" s="1"/>
      <c r="ARR308" s="1"/>
      <c r="ARS308" s="1"/>
      <c r="ART308" s="1"/>
      <c r="ARU308" s="1"/>
      <c r="ARV308" s="1"/>
      <c r="ARW308" s="1"/>
      <c r="ARX308" s="1"/>
      <c r="ARY308" s="1"/>
      <c r="ARZ308" s="1"/>
      <c r="ASA308" s="1"/>
      <c r="ASB308" s="1"/>
      <c r="ASC308" s="1"/>
      <c r="ASD308" s="1"/>
      <c r="ASE308" s="1"/>
      <c r="ASF308" s="1"/>
      <c r="ASG308" s="1"/>
      <c r="ASH308" s="1"/>
      <c r="ASI308" s="1"/>
      <c r="ASJ308" s="1"/>
      <c r="ASK308" s="1"/>
      <c r="ASL308" s="1"/>
      <c r="ASM308" s="1"/>
      <c r="ASN308" s="1"/>
      <c r="ASO308" s="1"/>
      <c r="ASP308" s="1"/>
      <c r="ASQ308" s="1"/>
      <c r="ASR308" s="1"/>
      <c r="ASS308" s="1"/>
      <c r="AST308" s="1"/>
      <c r="ASU308" s="1"/>
      <c r="ASV308" s="1"/>
      <c r="ASW308" s="1"/>
      <c r="ASX308" s="1"/>
      <c r="ASY308" s="1"/>
      <c r="ASZ308" s="1"/>
      <c r="ATA308" s="1"/>
      <c r="ATB308" s="1"/>
      <c r="ATC308" s="1"/>
      <c r="ATD308" s="1"/>
      <c r="ATE308" s="1"/>
      <c r="ATF308" s="1"/>
      <c r="ATG308" s="1"/>
      <c r="ATH308" s="1"/>
      <c r="ATI308" s="1"/>
      <c r="ATJ308" s="1"/>
      <c r="ATK308" s="1"/>
      <c r="ATL308" s="1"/>
      <c r="ATM308" s="1"/>
      <c r="ATN308" s="1"/>
      <c r="ATO308" s="1"/>
      <c r="ATP308" s="1"/>
      <c r="ATQ308" s="1"/>
      <c r="ATR308" s="1"/>
      <c r="ATS308" s="1"/>
      <c r="ATT308" s="1"/>
      <c r="ATU308" s="1"/>
      <c r="ATV308" s="1"/>
      <c r="ATW308" s="1"/>
      <c r="ATX308" s="1"/>
      <c r="ATY308" s="1"/>
      <c r="ATZ308" s="1"/>
      <c r="AUA308" s="1"/>
      <c r="AUB308" s="1"/>
      <c r="AUC308" s="1"/>
      <c r="AUD308" s="1"/>
      <c r="AUE308" s="1"/>
      <c r="AUF308" s="1"/>
      <c r="AUG308" s="1"/>
      <c r="AUH308" s="1"/>
      <c r="AUI308" s="1"/>
      <c r="AUJ308" s="1"/>
      <c r="AUK308" s="1"/>
    </row>
    <row r="309" spans="1:1233" s="519" customFormat="1" ht="14.25">
      <c r="A309" s="53"/>
      <c r="B309" s="95" t="str">
        <f>IF('Client Info'!$D$158="Yes",'Client Info'!$D$61,"N/A")</f>
        <v>N/A</v>
      </c>
      <c r="C309" s="96" t="str">
        <f>IF(B309="ISO 9001",'Client Info'!$B158,"N/A")</f>
        <v>N/A</v>
      </c>
      <c r="D309" s="180"/>
      <c r="E309" s="843">
        <f>'Effective Employees'!F295</f>
        <v>0</v>
      </c>
      <c r="F309" s="831"/>
      <c r="G309" s="832">
        <f>CT$345</f>
        <v>0</v>
      </c>
      <c r="H309" s="832">
        <f ca="1">(1/3)*CT345*T309*V309*X309*Z309</f>
        <v>0</v>
      </c>
      <c r="I309" s="832">
        <f ca="1">(2/3)*CT345*T309*V309*X309*Z309</f>
        <v>0</v>
      </c>
      <c r="J309" s="832" t="e">
        <f ca="1">CT346*T309*V309*X309*Z309/$AA$10</f>
        <v>#N/A</v>
      </c>
      <c r="K309" s="832">
        <f>IF($K$19="",0,CT346*T309*V309*X309*Z309/$AA$10)</f>
        <v>0</v>
      </c>
      <c r="L309" s="832">
        <f>IF($L$19="",0,CT346*T309*V309*X309*Z309/$AA$10)</f>
        <v>0</v>
      </c>
      <c r="M309" s="833" t="e">
        <f ca="1">IF($M$19="",0,CT346*T309*V309*X309*Z309/$AA$10)</f>
        <v>#N/A</v>
      </c>
      <c r="N309" s="844" t="e">
        <f ca="1">CT346*T309*V309*X309*Z309/$AA$10</f>
        <v>#N/A</v>
      </c>
      <c r="O309" s="436">
        <f ca="1">CT347*T309*V309*X309*Z309</f>
        <v>0</v>
      </c>
      <c r="P309" s="53"/>
      <c r="Q309" s="53"/>
      <c r="R309" s="67"/>
      <c r="S309" s="702">
        <f>1</f>
        <v>1</v>
      </c>
      <c r="T309" s="702">
        <f t="shared" si="207"/>
        <v>1</v>
      </c>
      <c r="U309" s="703">
        <f ca="1">'Adjustment Factors'!AA606</f>
        <v>0</v>
      </c>
      <c r="V309" s="704">
        <f ca="1">U309+1</f>
        <v>1</v>
      </c>
      <c r="W309" s="705">
        <f>-'Client Info'!$C$55/100</f>
        <v>0</v>
      </c>
      <c r="X309" s="705">
        <f t="shared" si="209"/>
        <v>1</v>
      </c>
      <c r="Y309" s="705">
        <f>IF(Overview!$C$13="Yes",1,0)</f>
        <v>0</v>
      </c>
      <c r="Z309" s="705">
        <f>IF(Y309=1,IF('Integrated Reduction'!$C$29="",1,('Integrated Reduction'!$C$29/100+1)),1)</f>
        <v>1</v>
      </c>
      <c r="AA309" s="705">
        <f>IF(Sampling!F317="Yes",1,0)</f>
        <v>0</v>
      </c>
      <c r="AB309" s="705">
        <f>IF(Sampling!L317="Yes",1,0)</f>
        <v>0</v>
      </c>
      <c r="AC309" s="705">
        <f>IF(Sampling!G317="Yes",1,0)</f>
        <v>0</v>
      </c>
      <c r="AD309" s="705">
        <f>IF(Sampling!H317="Yes",1,0)</f>
        <v>0</v>
      </c>
      <c r="AE309" s="705">
        <f>IF(Sampling!I317="Yes",1,0)</f>
        <v>0</v>
      </c>
      <c r="AF309" s="705">
        <f>IF(Sampling!J317="Yes",1,0)</f>
        <v>0</v>
      </c>
      <c r="AG309" s="706">
        <f>IF(Sampling!K317="Yes",1,0)</f>
        <v>0</v>
      </c>
      <c r="AH309" s="790">
        <f t="shared" ca="1" si="186"/>
        <v>0</v>
      </c>
      <c r="AI309" s="790">
        <f t="shared" ca="1" si="185"/>
        <v>0</v>
      </c>
      <c r="AJ309" s="790" t="e">
        <f t="shared" ca="1" si="193"/>
        <v>#N/A</v>
      </c>
      <c r="AK309" s="790">
        <f t="shared" ref="AK309:AN314" si="210">K309*AD309</f>
        <v>0</v>
      </c>
      <c r="AL309" s="790">
        <f t="shared" si="210"/>
        <v>0</v>
      </c>
      <c r="AM309" s="790" t="e">
        <f t="shared" ca="1" si="210"/>
        <v>#N/A</v>
      </c>
      <c r="AN309" s="790" t="e">
        <f t="shared" ca="1" si="210"/>
        <v>#N/A</v>
      </c>
      <c r="AO309" s="790">
        <f t="shared" ca="1" si="187"/>
        <v>0</v>
      </c>
      <c r="AP309" s="790">
        <f t="shared" ca="1" si="188"/>
        <v>0</v>
      </c>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c r="ADD309" s="1"/>
      <c r="ADE309" s="1"/>
      <c r="ADF309" s="1"/>
      <c r="ADG309" s="1"/>
      <c r="ADH309" s="1"/>
      <c r="ADI309" s="1"/>
      <c r="ADJ309" s="1"/>
      <c r="ADK309" s="1"/>
      <c r="ADL309" s="1"/>
      <c r="ADM309" s="1"/>
      <c r="ADN309" s="1"/>
      <c r="ADO309" s="1"/>
      <c r="ADP309" s="1"/>
      <c r="ADQ309" s="1"/>
      <c r="ADR309" s="1"/>
      <c r="ADS309" s="1"/>
      <c r="ADT309" s="1"/>
      <c r="ADU309" s="1"/>
      <c r="ADV309" s="1"/>
      <c r="ADW309" s="1"/>
      <c r="ADX309" s="1"/>
      <c r="ADY309" s="1"/>
      <c r="ADZ309" s="1"/>
      <c r="AEA309" s="1"/>
      <c r="AEB309" s="1"/>
      <c r="AEC309" s="1"/>
      <c r="AED309" s="1"/>
      <c r="AEE309" s="1"/>
      <c r="AEF309" s="1"/>
      <c r="AEG309" s="1"/>
      <c r="AEH309" s="1"/>
      <c r="AEI309" s="1"/>
      <c r="AEJ309" s="1"/>
      <c r="AEK309" s="1"/>
      <c r="AEL309" s="1"/>
      <c r="AEM309" s="1"/>
      <c r="AEN309" s="1"/>
      <c r="AEO309" s="1"/>
      <c r="AEP309" s="1"/>
      <c r="AEQ309" s="1"/>
      <c r="AER309" s="1"/>
      <c r="AES309" s="1"/>
      <c r="AET309" s="1"/>
      <c r="AEU309" s="1"/>
      <c r="AEV309" s="1"/>
      <c r="AEW309" s="1"/>
      <c r="AEX309" s="1"/>
      <c r="AEY309" s="1"/>
      <c r="AEZ309" s="1"/>
      <c r="AFA309" s="1"/>
      <c r="AFB309" s="1"/>
      <c r="AFC309" s="1"/>
      <c r="AFD309" s="1"/>
      <c r="AFE309" s="1"/>
      <c r="AFF309" s="1"/>
      <c r="AFG309" s="1"/>
      <c r="AFH309" s="1"/>
      <c r="AFI309" s="1"/>
      <c r="AFJ309" s="1"/>
      <c r="AFK309" s="1"/>
      <c r="AFL309" s="1"/>
      <c r="AFM309" s="1"/>
      <c r="AFN309" s="1"/>
      <c r="AFO309" s="1"/>
      <c r="AFP309" s="1"/>
      <c r="AFQ309" s="1"/>
      <c r="AFR309" s="1"/>
      <c r="AFS309" s="1"/>
      <c r="AFT309" s="1"/>
      <c r="AFU309" s="1"/>
      <c r="AFV309" s="1"/>
      <c r="AFW309" s="1"/>
      <c r="AFX309" s="1"/>
      <c r="AFY309" s="1"/>
      <c r="AFZ309" s="1"/>
      <c r="AGA309" s="1"/>
      <c r="AGB309" s="1"/>
      <c r="AGC309" s="1"/>
      <c r="AGD309" s="1"/>
      <c r="AGE309" s="1"/>
      <c r="AGF309" s="1"/>
      <c r="AGG309" s="1"/>
      <c r="AGH309" s="1"/>
      <c r="AGI309" s="1"/>
      <c r="AGJ309" s="1"/>
      <c r="AGK309" s="1"/>
      <c r="AGL309" s="1"/>
      <c r="AGM309" s="1"/>
      <c r="AGN309" s="1"/>
      <c r="AGO309" s="1"/>
      <c r="AGP309" s="1"/>
      <c r="AGQ309" s="1"/>
      <c r="AGR309" s="1"/>
      <c r="AGS309" s="1"/>
      <c r="AGT309" s="1"/>
      <c r="AGU309" s="1"/>
      <c r="AGV309" s="1"/>
      <c r="AGW309" s="1"/>
      <c r="AGX309" s="1"/>
      <c r="AGY309" s="1"/>
      <c r="AGZ309" s="1"/>
      <c r="AHA309" s="1"/>
      <c r="AHB309" s="1"/>
      <c r="AHC309" s="1"/>
      <c r="AHD309" s="1"/>
      <c r="AHE309" s="1"/>
      <c r="AHF309" s="1"/>
      <c r="AHG309" s="1"/>
      <c r="AHH309" s="1"/>
      <c r="AHI309" s="1"/>
      <c r="AHJ309" s="1"/>
      <c r="AHK309" s="1"/>
      <c r="AHL309" s="1"/>
      <c r="AHM309" s="1"/>
      <c r="AHN309" s="1"/>
      <c r="AHO309" s="1"/>
      <c r="AHP309" s="1"/>
      <c r="AHQ309" s="1"/>
      <c r="AHR309" s="1"/>
      <c r="AHS309" s="1"/>
      <c r="AHT309" s="1"/>
      <c r="AHU309" s="1"/>
      <c r="AHV309" s="1"/>
      <c r="AHW309" s="1"/>
      <c r="AHX309" s="1"/>
      <c r="AHY309" s="1"/>
      <c r="AHZ309" s="1"/>
      <c r="AIA309" s="1"/>
      <c r="AIB309" s="1"/>
      <c r="AIC309" s="1"/>
      <c r="AID309" s="1"/>
      <c r="AIE309" s="1"/>
      <c r="AIF309" s="1"/>
      <c r="AIG309" s="1"/>
      <c r="AIH309" s="1"/>
      <c r="AII309" s="1"/>
      <c r="AIJ309" s="1"/>
      <c r="AIK309" s="1"/>
      <c r="AIL309" s="1"/>
      <c r="AIM309" s="1"/>
      <c r="AIN309" s="1"/>
      <c r="AIO309" s="1"/>
      <c r="AIP309" s="1"/>
      <c r="AIQ309" s="1"/>
      <c r="AIR309" s="1"/>
      <c r="AIS309" s="1"/>
      <c r="AIT309" s="1"/>
      <c r="AIU309" s="1"/>
      <c r="AIV309" s="1"/>
      <c r="AIW309" s="1"/>
      <c r="AIX309" s="1"/>
      <c r="AIY309" s="1"/>
      <c r="AIZ309" s="1"/>
      <c r="AJA309" s="1"/>
      <c r="AJB309" s="1"/>
      <c r="AJC309" s="1"/>
      <c r="AJD309" s="1"/>
      <c r="AJE309" s="1"/>
      <c r="AJF309" s="1"/>
      <c r="AJG309" s="1"/>
      <c r="AJH309" s="1"/>
      <c r="AJI309" s="1"/>
      <c r="AJJ309" s="1"/>
      <c r="AJK309" s="1"/>
      <c r="AJL309" s="1"/>
      <c r="AJM309" s="1"/>
      <c r="AJN309" s="1"/>
      <c r="AJO309" s="1"/>
      <c r="AJP309" s="1"/>
      <c r="AJQ309" s="1"/>
      <c r="AJR309" s="1"/>
      <c r="AJS309" s="1"/>
      <c r="AJT309" s="1"/>
      <c r="AJU309" s="1"/>
      <c r="AJV309" s="1"/>
      <c r="AJW309" s="1"/>
      <c r="AJX309" s="1"/>
      <c r="AJY309" s="1"/>
      <c r="AJZ309" s="1"/>
      <c r="AKA309" s="1"/>
      <c r="AKB309" s="1"/>
      <c r="AKC309" s="1"/>
      <c r="AKD309" s="1"/>
      <c r="AKE309" s="1"/>
      <c r="AKF309" s="1"/>
      <c r="AKG309" s="1"/>
      <c r="AKH309" s="1"/>
      <c r="AKI309" s="1"/>
      <c r="AKJ309" s="1"/>
      <c r="AKK309" s="1"/>
      <c r="AKL309" s="1"/>
      <c r="AKM309" s="1"/>
      <c r="AKN309" s="1"/>
      <c r="AKO309" s="1"/>
      <c r="AKP309" s="1"/>
      <c r="AKQ309" s="1"/>
      <c r="AKR309" s="1"/>
      <c r="AKS309" s="1"/>
      <c r="AKT309" s="1"/>
      <c r="AKU309" s="1"/>
      <c r="AKV309" s="1"/>
      <c r="AKW309" s="1"/>
      <c r="AKX309" s="1"/>
      <c r="AKY309" s="1"/>
      <c r="AKZ309" s="1"/>
      <c r="ALA309" s="1"/>
      <c r="ALB309" s="1"/>
      <c r="ALC309" s="1"/>
      <c r="ALD309" s="1"/>
      <c r="ALE309" s="1"/>
      <c r="ALF309" s="1"/>
      <c r="ALG309" s="1"/>
      <c r="ALH309" s="1"/>
      <c r="ALI309" s="1"/>
      <c r="ALJ309" s="1"/>
      <c r="ALK309" s="1"/>
      <c r="ALL309" s="1"/>
      <c r="ALM309" s="1"/>
      <c r="ALN309" s="1"/>
      <c r="ALO309" s="1"/>
      <c r="ALP309" s="1"/>
      <c r="ALQ309" s="1"/>
      <c r="ALR309" s="1"/>
      <c r="ALS309" s="1"/>
      <c r="ALT309" s="1"/>
      <c r="ALU309" s="1"/>
      <c r="ALV309" s="1"/>
      <c r="ALW309" s="1"/>
      <c r="ALX309" s="1"/>
      <c r="ALY309" s="1"/>
      <c r="ALZ309" s="1"/>
      <c r="AMA309" s="1"/>
      <c r="AMB309" s="1"/>
      <c r="AMC309" s="1"/>
      <c r="AMD309" s="1"/>
      <c r="AME309" s="1"/>
      <c r="AMF309" s="1"/>
      <c r="AMG309" s="1"/>
      <c r="AMH309" s="1"/>
      <c r="AMI309" s="1"/>
      <c r="AMJ309" s="1"/>
      <c r="AMK309" s="1"/>
      <c r="AML309" s="1"/>
      <c r="AMM309" s="1"/>
      <c r="AMN309" s="1"/>
      <c r="AMO309" s="1"/>
      <c r="AMP309" s="1"/>
      <c r="AMQ309" s="1"/>
      <c r="AMR309" s="1"/>
      <c r="AMS309" s="1"/>
      <c r="AMT309" s="1"/>
      <c r="AMU309" s="1"/>
      <c r="AMV309" s="1"/>
      <c r="AMW309" s="1"/>
      <c r="AMX309" s="1"/>
      <c r="AMY309" s="1"/>
      <c r="AMZ309" s="1"/>
      <c r="ANA309" s="1"/>
      <c r="ANB309" s="1"/>
      <c r="ANC309" s="1"/>
      <c r="AND309" s="1"/>
      <c r="ANE309" s="1"/>
      <c r="ANF309" s="1"/>
      <c r="ANG309" s="1"/>
      <c r="ANH309" s="1"/>
      <c r="ANI309" s="1"/>
      <c r="ANJ309" s="1"/>
      <c r="ANK309" s="1"/>
      <c r="ANL309" s="1"/>
      <c r="ANM309" s="1"/>
      <c r="ANN309" s="1"/>
      <c r="ANO309" s="1"/>
      <c r="ANP309" s="1"/>
      <c r="ANQ309" s="1"/>
      <c r="ANR309" s="1"/>
      <c r="ANS309" s="1"/>
      <c r="ANT309" s="1"/>
      <c r="ANU309" s="1"/>
      <c r="ANV309" s="1"/>
      <c r="ANW309" s="1"/>
      <c r="ANX309" s="1"/>
      <c r="ANY309" s="1"/>
      <c r="ANZ309" s="1"/>
      <c r="AOA309" s="1"/>
      <c r="AOB309" s="1"/>
      <c r="AOC309" s="1"/>
      <c r="AOD309" s="1"/>
      <c r="AOE309" s="1"/>
      <c r="AOF309" s="1"/>
      <c r="AOG309" s="1"/>
      <c r="AOH309" s="1"/>
      <c r="AOI309" s="1"/>
      <c r="AOJ309" s="1"/>
      <c r="AOK309" s="1"/>
      <c r="AOL309" s="1"/>
      <c r="AOM309" s="1"/>
      <c r="AON309" s="1"/>
      <c r="AOO309" s="1"/>
      <c r="AOP309" s="1"/>
      <c r="AOQ309" s="1"/>
      <c r="AOR309" s="1"/>
      <c r="AOS309" s="1"/>
      <c r="AOT309" s="1"/>
      <c r="AOU309" s="1"/>
      <c r="AOV309" s="1"/>
      <c r="AOW309" s="1"/>
      <c r="AOX309" s="1"/>
      <c r="AOY309" s="1"/>
      <c r="AOZ309" s="1"/>
      <c r="APA309" s="1"/>
      <c r="APB309" s="1"/>
      <c r="APC309" s="1"/>
      <c r="APD309" s="1"/>
      <c r="APE309" s="1"/>
      <c r="APF309" s="1"/>
      <c r="APG309" s="1"/>
      <c r="APH309" s="1"/>
      <c r="API309" s="1"/>
      <c r="APJ309" s="1"/>
      <c r="APK309" s="1"/>
      <c r="APL309" s="1"/>
      <c r="APM309" s="1"/>
      <c r="APN309" s="1"/>
      <c r="APO309" s="1"/>
      <c r="APP309" s="1"/>
      <c r="APQ309" s="1"/>
      <c r="APR309" s="1"/>
      <c r="APS309" s="1"/>
      <c r="APT309" s="1"/>
      <c r="APU309" s="1"/>
      <c r="APV309" s="1"/>
      <c r="APW309" s="1"/>
      <c r="APX309" s="1"/>
      <c r="APY309" s="1"/>
      <c r="APZ309" s="1"/>
      <c r="AQA309" s="1"/>
      <c r="AQB309" s="1"/>
      <c r="AQC309" s="1"/>
      <c r="AQD309" s="1"/>
      <c r="AQE309" s="1"/>
      <c r="AQF309" s="1"/>
      <c r="AQG309" s="1"/>
      <c r="AQH309" s="1"/>
      <c r="AQI309" s="1"/>
      <c r="AQJ309" s="1"/>
      <c r="AQK309" s="1"/>
      <c r="AQL309" s="1"/>
      <c r="AQM309" s="1"/>
      <c r="AQN309" s="1"/>
      <c r="AQO309" s="1"/>
      <c r="AQP309" s="1"/>
      <c r="AQQ309" s="1"/>
      <c r="AQR309" s="1"/>
      <c r="AQS309" s="1"/>
      <c r="AQT309" s="1"/>
      <c r="AQU309" s="1"/>
      <c r="AQV309" s="1"/>
      <c r="AQW309" s="1"/>
      <c r="AQX309" s="1"/>
      <c r="AQY309" s="1"/>
      <c r="AQZ309" s="1"/>
      <c r="ARA309" s="1"/>
      <c r="ARB309" s="1"/>
      <c r="ARC309" s="1"/>
      <c r="ARD309" s="1"/>
      <c r="ARE309" s="1"/>
      <c r="ARF309" s="1"/>
      <c r="ARG309" s="1"/>
      <c r="ARH309" s="1"/>
      <c r="ARI309" s="1"/>
      <c r="ARJ309" s="1"/>
      <c r="ARK309" s="1"/>
      <c r="ARL309" s="1"/>
      <c r="ARM309" s="1"/>
      <c r="ARN309" s="1"/>
      <c r="ARO309" s="1"/>
      <c r="ARP309" s="1"/>
      <c r="ARQ309" s="1"/>
      <c r="ARR309" s="1"/>
      <c r="ARS309" s="1"/>
      <c r="ART309" s="1"/>
      <c r="ARU309" s="1"/>
      <c r="ARV309" s="1"/>
      <c r="ARW309" s="1"/>
      <c r="ARX309" s="1"/>
      <c r="ARY309" s="1"/>
      <c r="ARZ309" s="1"/>
      <c r="ASA309" s="1"/>
      <c r="ASB309" s="1"/>
      <c r="ASC309" s="1"/>
      <c r="ASD309" s="1"/>
      <c r="ASE309" s="1"/>
      <c r="ASF309" s="1"/>
      <c r="ASG309" s="1"/>
      <c r="ASH309" s="1"/>
      <c r="ASI309" s="1"/>
      <c r="ASJ309" s="1"/>
      <c r="ASK309" s="1"/>
      <c r="ASL309" s="1"/>
      <c r="ASM309" s="1"/>
      <c r="ASN309" s="1"/>
      <c r="ASO309" s="1"/>
      <c r="ASP309" s="1"/>
      <c r="ASQ309" s="1"/>
      <c r="ASR309" s="1"/>
      <c r="ASS309" s="1"/>
      <c r="AST309" s="1"/>
      <c r="ASU309" s="1"/>
      <c r="ASV309" s="1"/>
      <c r="ASW309" s="1"/>
      <c r="ASX309" s="1"/>
      <c r="ASY309" s="1"/>
      <c r="ASZ309" s="1"/>
      <c r="ATA309" s="1"/>
      <c r="ATB309" s="1"/>
      <c r="ATC309" s="1"/>
      <c r="ATD309" s="1"/>
      <c r="ATE309" s="1"/>
      <c r="ATF309" s="1"/>
      <c r="ATG309" s="1"/>
      <c r="ATH309" s="1"/>
      <c r="ATI309" s="1"/>
      <c r="ATJ309" s="1"/>
      <c r="ATK309" s="1"/>
      <c r="ATL309" s="1"/>
      <c r="ATM309" s="1"/>
      <c r="ATN309" s="1"/>
      <c r="ATO309" s="1"/>
      <c r="ATP309" s="1"/>
      <c r="ATQ309" s="1"/>
      <c r="ATR309" s="1"/>
      <c r="ATS309" s="1"/>
      <c r="ATT309" s="1"/>
      <c r="ATU309" s="1"/>
      <c r="ATV309" s="1"/>
      <c r="ATW309" s="1"/>
      <c r="ATX309" s="1"/>
      <c r="ATY309" s="1"/>
      <c r="ATZ309" s="1"/>
      <c r="AUA309" s="1"/>
      <c r="AUB309" s="1"/>
      <c r="AUC309" s="1"/>
      <c r="AUD309" s="1"/>
      <c r="AUE309" s="1"/>
      <c r="AUF309" s="1"/>
      <c r="AUG309" s="1"/>
      <c r="AUH309" s="1"/>
      <c r="AUI309" s="1"/>
      <c r="AUJ309" s="1"/>
      <c r="AUK309" s="1"/>
    </row>
    <row r="310" spans="1:1233" s="519" customFormat="1" ht="14.25">
      <c r="A310" s="53"/>
      <c r="B310" s="97" t="str">
        <f>IF('Client Info'!$E$158="Yes",'Client Info'!$E$61,"N/A")</f>
        <v>N/A</v>
      </c>
      <c r="C310" s="62" t="str">
        <f>IF(B310="ISO 14001",'Client Info'!$B158,"N/A")</f>
        <v>N/A</v>
      </c>
      <c r="D310" s="181"/>
      <c r="E310" s="834">
        <f>'Effective Employees'!F296</f>
        <v>0</v>
      </c>
      <c r="F310" s="831"/>
      <c r="G310" s="835">
        <f>CT$363</f>
        <v>0</v>
      </c>
      <c r="H310" s="835">
        <f ca="1">(1/3)*CT363*T310*V310*X310*Z310</f>
        <v>0</v>
      </c>
      <c r="I310" s="835">
        <f ca="1">(2/3)*CT363*T310*V310*X310*Z310</f>
        <v>0</v>
      </c>
      <c r="J310" s="835" t="e">
        <f ca="1">CT364*T310*V310*X310*Z310/$AA$10</f>
        <v>#N/A</v>
      </c>
      <c r="K310" s="835">
        <f>IF($K$19="",0,CT364*T310*V310*X310*Z310/$AA$10)</f>
        <v>0</v>
      </c>
      <c r="L310" s="835">
        <f>IF($L$19="",0,CT364*T310*V310*X310*Z310/$AA$10)</f>
        <v>0</v>
      </c>
      <c r="M310" s="836" t="e">
        <f ca="1">IF($M$19="",0,CT364*T310*V310*X310*Z310/$AA$10)</f>
        <v>#N/A</v>
      </c>
      <c r="N310" s="837" t="e">
        <f ca="1">CT364*T310*V310*X310*Z310/$AA$10</f>
        <v>#N/A</v>
      </c>
      <c r="O310" s="838">
        <f ca="1">CT365*T310*V310*X310*Z310</f>
        <v>0</v>
      </c>
      <c r="P310" s="53"/>
      <c r="Q310" s="53"/>
      <c r="R310" s="67"/>
      <c r="S310" s="386">
        <f>1</f>
        <v>1</v>
      </c>
      <c r="T310" s="386">
        <f t="shared" si="207"/>
        <v>1</v>
      </c>
      <c r="U310" s="707">
        <f ca="1">'Adjustment Factors'!AP606</f>
        <v>0</v>
      </c>
      <c r="V310" s="208">
        <f t="shared" ca="1" si="208"/>
        <v>1</v>
      </c>
      <c r="W310" s="67">
        <f>-'Client Info'!$C$55/100</f>
        <v>0</v>
      </c>
      <c r="X310" s="67">
        <f t="shared" si="209"/>
        <v>1</v>
      </c>
      <c r="Y310" s="67">
        <f>IF(Overview!$C$14="Yes",1,0)</f>
        <v>0</v>
      </c>
      <c r="Z310" s="67">
        <f>IF(Y310=1,IF('Integrated Reduction'!$C$29="",1,('Integrated Reduction'!$C$29/100+1)),1)</f>
        <v>1</v>
      </c>
      <c r="AA310" s="67">
        <f>IF(Sampling!F318="Yes",1,0)</f>
        <v>0</v>
      </c>
      <c r="AB310" s="67">
        <f>IF(Sampling!L318="Yes",1,0)</f>
        <v>0</v>
      </c>
      <c r="AC310" s="67">
        <f>IF(Sampling!G318="Yes",1,0)</f>
        <v>0</v>
      </c>
      <c r="AD310" s="67">
        <f>IF(Sampling!H318="Yes",1,0)</f>
        <v>0</v>
      </c>
      <c r="AE310" s="67">
        <f>IF(Sampling!I318="Yes",1,0)</f>
        <v>0</v>
      </c>
      <c r="AF310" s="67">
        <f>IF(Sampling!J318="Yes",1,0)</f>
        <v>0</v>
      </c>
      <c r="AG310" s="708">
        <f>IF(Sampling!K318="Yes",1,0)</f>
        <v>0</v>
      </c>
      <c r="AH310" s="791">
        <f t="shared" ca="1" si="186"/>
        <v>0</v>
      </c>
      <c r="AI310" s="791">
        <f t="shared" ca="1" si="185"/>
        <v>0</v>
      </c>
      <c r="AJ310" s="791" t="e">
        <f t="shared" ca="1" si="193"/>
        <v>#N/A</v>
      </c>
      <c r="AK310" s="791">
        <f t="shared" si="210"/>
        <v>0</v>
      </c>
      <c r="AL310" s="791">
        <f t="shared" si="210"/>
        <v>0</v>
      </c>
      <c r="AM310" s="791" t="e">
        <f t="shared" ca="1" si="210"/>
        <v>#N/A</v>
      </c>
      <c r="AN310" s="791" t="e">
        <f t="shared" ca="1" si="210"/>
        <v>#N/A</v>
      </c>
      <c r="AO310" s="791">
        <f t="shared" ca="1" si="187"/>
        <v>0</v>
      </c>
      <c r="AP310" s="791">
        <f t="shared" ca="1" si="188"/>
        <v>0</v>
      </c>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c r="ADD310" s="1"/>
      <c r="ADE310" s="1"/>
      <c r="ADF310" s="1"/>
      <c r="ADG310" s="1"/>
      <c r="ADH310" s="1"/>
      <c r="ADI310" s="1"/>
      <c r="ADJ310" s="1"/>
      <c r="ADK310" s="1"/>
      <c r="ADL310" s="1"/>
      <c r="ADM310" s="1"/>
      <c r="ADN310" s="1"/>
      <c r="ADO310" s="1"/>
      <c r="ADP310" s="1"/>
      <c r="ADQ310" s="1"/>
      <c r="ADR310" s="1"/>
      <c r="ADS310" s="1"/>
      <c r="ADT310" s="1"/>
      <c r="ADU310" s="1"/>
      <c r="ADV310" s="1"/>
      <c r="ADW310" s="1"/>
      <c r="ADX310" s="1"/>
      <c r="ADY310" s="1"/>
      <c r="ADZ310" s="1"/>
      <c r="AEA310" s="1"/>
      <c r="AEB310" s="1"/>
      <c r="AEC310" s="1"/>
      <c r="AED310" s="1"/>
      <c r="AEE310" s="1"/>
      <c r="AEF310" s="1"/>
      <c r="AEG310" s="1"/>
      <c r="AEH310" s="1"/>
      <c r="AEI310" s="1"/>
      <c r="AEJ310" s="1"/>
      <c r="AEK310" s="1"/>
      <c r="AEL310" s="1"/>
      <c r="AEM310" s="1"/>
      <c r="AEN310" s="1"/>
      <c r="AEO310" s="1"/>
      <c r="AEP310" s="1"/>
      <c r="AEQ310" s="1"/>
      <c r="AER310" s="1"/>
      <c r="AES310" s="1"/>
      <c r="AET310" s="1"/>
      <c r="AEU310" s="1"/>
      <c r="AEV310" s="1"/>
      <c r="AEW310" s="1"/>
      <c r="AEX310" s="1"/>
      <c r="AEY310" s="1"/>
      <c r="AEZ310" s="1"/>
      <c r="AFA310" s="1"/>
      <c r="AFB310" s="1"/>
      <c r="AFC310" s="1"/>
      <c r="AFD310" s="1"/>
      <c r="AFE310" s="1"/>
      <c r="AFF310" s="1"/>
      <c r="AFG310" s="1"/>
      <c r="AFH310" s="1"/>
      <c r="AFI310" s="1"/>
      <c r="AFJ310" s="1"/>
      <c r="AFK310" s="1"/>
      <c r="AFL310" s="1"/>
      <c r="AFM310" s="1"/>
      <c r="AFN310" s="1"/>
      <c r="AFO310" s="1"/>
      <c r="AFP310" s="1"/>
      <c r="AFQ310" s="1"/>
      <c r="AFR310" s="1"/>
      <c r="AFS310" s="1"/>
      <c r="AFT310" s="1"/>
      <c r="AFU310" s="1"/>
      <c r="AFV310" s="1"/>
      <c r="AFW310" s="1"/>
      <c r="AFX310" s="1"/>
      <c r="AFY310" s="1"/>
      <c r="AFZ310" s="1"/>
      <c r="AGA310" s="1"/>
      <c r="AGB310" s="1"/>
      <c r="AGC310" s="1"/>
      <c r="AGD310" s="1"/>
      <c r="AGE310" s="1"/>
      <c r="AGF310" s="1"/>
      <c r="AGG310" s="1"/>
      <c r="AGH310" s="1"/>
      <c r="AGI310" s="1"/>
      <c r="AGJ310" s="1"/>
      <c r="AGK310" s="1"/>
      <c r="AGL310" s="1"/>
      <c r="AGM310" s="1"/>
      <c r="AGN310" s="1"/>
      <c r="AGO310" s="1"/>
      <c r="AGP310" s="1"/>
      <c r="AGQ310" s="1"/>
      <c r="AGR310" s="1"/>
      <c r="AGS310" s="1"/>
      <c r="AGT310" s="1"/>
      <c r="AGU310" s="1"/>
      <c r="AGV310" s="1"/>
      <c r="AGW310" s="1"/>
      <c r="AGX310" s="1"/>
      <c r="AGY310" s="1"/>
      <c r="AGZ310" s="1"/>
      <c r="AHA310" s="1"/>
      <c r="AHB310" s="1"/>
      <c r="AHC310" s="1"/>
      <c r="AHD310" s="1"/>
      <c r="AHE310" s="1"/>
      <c r="AHF310" s="1"/>
      <c r="AHG310" s="1"/>
      <c r="AHH310" s="1"/>
      <c r="AHI310" s="1"/>
      <c r="AHJ310" s="1"/>
      <c r="AHK310" s="1"/>
      <c r="AHL310" s="1"/>
      <c r="AHM310" s="1"/>
      <c r="AHN310" s="1"/>
      <c r="AHO310" s="1"/>
      <c r="AHP310" s="1"/>
      <c r="AHQ310" s="1"/>
      <c r="AHR310" s="1"/>
      <c r="AHS310" s="1"/>
      <c r="AHT310" s="1"/>
      <c r="AHU310" s="1"/>
      <c r="AHV310" s="1"/>
      <c r="AHW310" s="1"/>
      <c r="AHX310" s="1"/>
      <c r="AHY310" s="1"/>
      <c r="AHZ310" s="1"/>
      <c r="AIA310" s="1"/>
      <c r="AIB310" s="1"/>
      <c r="AIC310" s="1"/>
      <c r="AID310" s="1"/>
      <c r="AIE310" s="1"/>
      <c r="AIF310" s="1"/>
      <c r="AIG310" s="1"/>
      <c r="AIH310" s="1"/>
      <c r="AII310" s="1"/>
      <c r="AIJ310" s="1"/>
      <c r="AIK310" s="1"/>
      <c r="AIL310" s="1"/>
      <c r="AIM310" s="1"/>
      <c r="AIN310" s="1"/>
      <c r="AIO310" s="1"/>
      <c r="AIP310" s="1"/>
      <c r="AIQ310" s="1"/>
      <c r="AIR310" s="1"/>
      <c r="AIS310" s="1"/>
      <c r="AIT310" s="1"/>
      <c r="AIU310" s="1"/>
      <c r="AIV310" s="1"/>
      <c r="AIW310" s="1"/>
      <c r="AIX310" s="1"/>
      <c r="AIY310" s="1"/>
      <c r="AIZ310" s="1"/>
      <c r="AJA310" s="1"/>
      <c r="AJB310" s="1"/>
      <c r="AJC310" s="1"/>
      <c r="AJD310" s="1"/>
      <c r="AJE310" s="1"/>
      <c r="AJF310" s="1"/>
      <c r="AJG310" s="1"/>
      <c r="AJH310" s="1"/>
      <c r="AJI310" s="1"/>
      <c r="AJJ310" s="1"/>
      <c r="AJK310" s="1"/>
      <c r="AJL310" s="1"/>
      <c r="AJM310" s="1"/>
      <c r="AJN310" s="1"/>
      <c r="AJO310" s="1"/>
      <c r="AJP310" s="1"/>
      <c r="AJQ310" s="1"/>
      <c r="AJR310" s="1"/>
      <c r="AJS310" s="1"/>
      <c r="AJT310" s="1"/>
      <c r="AJU310" s="1"/>
      <c r="AJV310" s="1"/>
      <c r="AJW310" s="1"/>
      <c r="AJX310" s="1"/>
      <c r="AJY310" s="1"/>
      <c r="AJZ310" s="1"/>
      <c r="AKA310" s="1"/>
      <c r="AKB310" s="1"/>
      <c r="AKC310" s="1"/>
      <c r="AKD310" s="1"/>
      <c r="AKE310" s="1"/>
      <c r="AKF310" s="1"/>
      <c r="AKG310" s="1"/>
      <c r="AKH310" s="1"/>
      <c r="AKI310" s="1"/>
      <c r="AKJ310" s="1"/>
      <c r="AKK310" s="1"/>
      <c r="AKL310" s="1"/>
      <c r="AKM310" s="1"/>
      <c r="AKN310" s="1"/>
      <c r="AKO310" s="1"/>
      <c r="AKP310" s="1"/>
      <c r="AKQ310" s="1"/>
      <c r="AKR310" s="1"/>
      <c r="AKS310" s="1"/>
      <c r="AKT310" s="1"/>
      <c r="AKU310" s="1"/>
      <c r="AKV310" s="1"/>
      <c r="AKW310" s="1"/>
      <c r="AKX310" s="1"/>
      <c r="AKY310" s="1"/>
      <c r="AKZ310" s="1"/>
      <c r="ALA310" s="1"/>
      <c r="ALB310" s="1"/>
      <c r="ALC310" s="1"/>
      <c r="ALD310" s="1"/>
      <c r="ALE310" s="1"/>
      <c r="ALF310" s="1"/>
      <c r="ALG310" s="1"/>
      <c r="ALH310" s="1"/>
      <c r="ALI310" s="1"/>
      <c r="ALJ310" s="1"/>
      <c r="ALK310" s="1"/>
      <c r="ALL310" s="1"/>
      <c r="ALM310" s="1"/>
      <c r="ALN310" s="1"/>
      <c r="ALO310" s="1"/>
      <c r="ALP310" s="1"/>
      <c r="ALQ310" s="1"/>
      <c r="ALR310" s="1"/>
      <c r="ALS310" s="1"/>
      <c r="ALT310" s="1"/>
      <c r="ALU310" s="1"/>
      <c r="ALV310" s="1"/>
      <c r="ALW310" s="1"/>
      <c r="ALX310" s="1"/>
      <c r="ALY310" s="1"/>
      <c r="ALZ310" s="1"/>
      <c r="AMA310" s="1"/>
      <c r="AMB310" s="1"/>
      <c r="AMC310" s="1"/>
      <c r="AMD310" s="1"/>
      <c r="AME310" s="1"/>
      <c r="AMF310" s="1"/>
      <c r="AMG310" s="1"/>
      <c r="AMH310" s="1"/>
      <c r="AMI310" s="1"/>
      <c r="AMJ310" s="1"/>
      <c r="AMK310" s="1"/>
      <c r="AML310" s="1"/>
      <c r="AMM310" s="1"/>
      <c r="AMN310" s="1"/>
      <c r="AMO310" s="1"/>
      <c r="AMP310" s="1"/>
      <c r="AMQ310" s="1"/>
      <c r="AMR310" s="1"/>
      <c r="AMS310" s="1"/>
      <c r="AMT310" s="1"/>
      <c r="AMU310" s="1"/>
      <c r="AMV310" s="1"/>
      <c r="AMW310" s="1"/>
      <c r="AMX310" s="1"/>
      <c r="AMY310" s="1"/>
      <c r="AMZ310" s="1"/>
      <c r="ANA310" s="1"/>
      <c r="ANB310" s="1"/>
      <c r="ANC310" s="1"/>
      <c r="AND310" s="1"/>
      <c r="ANE310" s="1"/>
      <c r="ANF310" s="1"/>
      <c r="ANG310" s="1"/>
      <c r="ANH310" s="1"/>
      <c r="ANI310" s="1"/>
      <c r="ANJ310" s="1"/>
      <c r="ANK310" s="1"/>
      <c r="ANL310" s="1"/>
      <c r="ANM310" s="1"/>
      <c r="ANN310" s="1"/>
      <c r="ANO310" s="1"/>
      <c r="ANP310" s="1"/>
      <c r="ANQ310" s="1"/>
      <c r="ANR310" s="1"/>
      <c r="ANS310" s="1"/>
      <c r="ANT310" s="1"/>
      <c r="ANU310" s="1"/>
      <c r="ANV310" s="1"/>
      <c r="ANW310" s="1"/>
      <c r="ANX310" s="1"/>
      <c r="ANY310" s="1"/>
      <c r="ANZ310" s="1"/>
      <c r="AOA310" s="1"/>
      <c r="AOB310" s="1"/>
      <c r="AOC310" s="1"/>
      <c r="AOD310" s="1"/>
      <c r="AOE310" s="1"/>
      <c r="AOF310" s="1"/>
      <c r="AOG310" s="1"/>
      <c r="AOH310" s="1"/>
      <c r="AOI310" s="1"/>
      <c r="AOJ310" s="1"/>
      <c r="AOK310" s="1"/>
      <c r="AOL310" s="1"/>
      <c r="AOM310" s="1"/>
      <c r="AON310" s="1"/>
      <c r="AOO310" s="1"/>
      <c r="AOP310" s="1"/>
      <c r="AOQ310" s="1"/>
      <c r="AOR310" s="1"/>
      <c r="AOS310" s="1"/>
      <c r="AOT310" s="1"/>
      <c r="AOU310" s="1"/>
      <c r="AOV310" s="1"/>
      <c r="AOW310" s="1"/>
      <c r="AOX310" s="1"/>
      <c r="AOY310" s="1"/>
      <c r="AOZ310" s="1"/>
      <c r="APA310" s="1"/>
      <c r="APB310" s="1"/>
      <c r="APC310" s="1"/>
      <c r="APD310" s="1"/>
      <c r="APE310" s="1"/>
      <c r="APF310" s="1"/>
      <c r="APG310" s="1"/>
      <c r="APH310" s="1"/>
      <c r="API310" s="1"/>
      <c r="APJ310" s="1"/>
      <c r="APK310" s="1"/>
      <c r="APL310" s="1"/>
      <c r="APM310" s="1"/>
      <c r="APN310" s="1"/>
      <c r="APO310" s="1"/>
      <c r="APP310" s="1"/>
      <c r="APQ310" s="1"/>
      <c r="APR310" s="1"/>
      <c r="APS310" s="1"/>
      <c r="APT310" s="1"/>
      <c r="APU310" s="1"/>
      <c r="APV310" s="1"/>
      <c r="APW310" s="1"/>
      <c r="APX310" s="1"/>
      <c r="APY310" s="1"/>
      <c r="APZ310" s="1"/>
      <c r="AQA310" s="1"/>
      <c r="AQB310" s="1"/>
      <c r="AQC310" s="1"/>
      <c r="AQD310" s="1"/>
      <c r="AQE310" s="1"/>
      <c r="AQF310" s="1"/>
      <c r="AQG310" s="1"/>
      <c r="AQH310" s="1"/>
      <c r="AQI310" s="1"/>
      <c r="AQJ310" s="1"/>
      <c r="AQK310" s="1"/>
      <c r="AQL310" s="1"/>
      <c r="AQM310" s="1"/>
      <c r="AQN310" s="1"/>
      <c r="AQO310" s="1"/>
      <c r="AQP310" s="1"/>
      <c r="AQQ310" s="1"/>
      <c r="AQR310" s="1"/>
      <c r="AQS310" s="1"/>
      <c r="AQT310" s="1"/>
      <c r="AQU310" s="1"/>
      <c r="AQV310" s="1"/>
      <c r="AQW310" s="1"/>
      <c r="AQX310" s="1"/>
      <c r="AQY310" s="1"/>
      <c r="AQZ310" s="1"/>
      <c r="ARA310" s="1"/>
      <c r="ARB310" s="1"/>
      <c r="ARC310" s="1"/>
      <c r="ARD310" s="1"/>
      <c r="ARE310" s="1"/>
      <c r="ARF310" s="1"/>
      <c r="ARG310" s="1"/>
      <c r="ARH310" s="1"/>
      <c r="ARI310" s="1"/>
      <c r="ARJ310" s="1"/>
      <c r="ARK310" s="1"/>
      <c r="ARL310" s="1"/>
      <c r="ARM310" s="1"/>
      <c r="ARN310" s="1"/>
      <c r="ARO310" s="1"/>
      <c r="ARP310" s="1"/>
      <c r="ARQ310" s="1"/>
      <c r="ARR310" s="1"/>
      <c r="ARS310" s="1"/>
      <c r="ART310" s="1"/>
      <c r="ARU310" s="1"/>
      <c r="ARV310" s="1"/>
      <c r="ARW310" s="1"/>
      <c r="ARX310" s="1"/>
      <c r="ARY310" s="1"/>
      <c r="ARZ310" s="1"/>
      <c r="ASA310" s="1"/>
      <c r="ASB310" s="1"/>
      <c r="ASC310" s="1"/>
      <c r="ASD310" s="1"/>
      <c r="ASE310" s="1"/>
      <c r="ASF310" s="1"/>
      <c r="ASG310" s="1"/>
      <c r="ASH310" s="1"/>
      <c r="ASI310" s="1"/>
      <c r="ASJ310" s="1"/>
      <c r="ASK310" s="1"/>
      <c r="ASL310" s="1"/>
      <c r="ASM310" s="1"/>
      <c r="ASN310" s="1"/>
      <c r="ASO310" s="1"/>
      <c r="ASP310" s="1"/>
      <c r="ASQ310" s="1"/>
      <c r="ASR310" s="1"/>
      <c r="ASS310" s="1"/>
      <c r="AST310" s="1"/>
      <c r="ASU310" s="1"/>
      <c r="ASV310" s="1"/>
      <c r="ASW310" s="1"/>
      <c r="ASX310" s="1"/>
      <c r="ASY310" s="1"/>
      <c r="ASZ310" s="1"/>
      <c r="ATA310" s="1"/>
      <c r="ATB310" s="1"/>
      <c r="ATC310" s="1"/>
      <c r="ATD310" s="1"/>
      <c r="ATE310" s="1"/>
      <c r="ATF310" s="1"/>
      <c r="ATG310" s="1"/>
      <c r="ATH310" s="1"/>
      <c r="ATI310" s="1"/>
      <c r="ATJ310" s="1"/>
      <c r="ATK310" s="1"/>
      <c r="ATL310" s="1"/>
      <c r="ATM310" s="1"/>
      <c r="ATN310" s="1"/>
      <c r="ATO310" s="1"/>
      <c r="ATP310" s="1"/>
      <c r="ATQ310" s="1"/>
      <c r="ATR310" s="1"/>
      <c r="ATS310" s="1"/>
      <c r="ATT310" s="1"/>
      <c r="ATU310" s="1"/>
      <c r="ATV310" s="1"/>
      <c r="ATW310" s="1"/>
      <c r="ATX310" s="1"/>
      <c r="ATY310" s="1"/>
      <c r="ATZ310" s="1"/>
      <c r="AUA310" s="1"/>
      <c r="AUB310" s="1"/>
      <c r="AUC310" s="1"/>
      <c r="AUD310" s="1"/>
      <c r="AUE310" s="1"/>
      <c r="AUF310" s="1"/>
      <c r="AUG310" s="1"/>
      <c r="AUH310" s="1"/>
      <c r="AUI310" s="1"/>
      <c r="AUJ310" s="1"/>
      <c r="AUK310" s="1"/>
    </row>
    <row r="311" spans="1:1233" s="519" customFormat="1" ht="14.25">
      <c r="A311" s="53"/>
      <c r="B311" s="98" t="str">
        <f>IF('Client Info'!$F$158="Yes",'Client Info'!$F$61,"N/A")</f>
        <v>N/A</v>
      </c>
      <c r="C311" s="99" t="str">
        <f>IF(B311="ISO 45001",'Client Info'!$B158,"N/A")</f>
        <v>N/A</v>
      </c>
      <c r="D311" s="182"/>
      <c r="E311" s="839">
        <f>'Effective Employees'!F297</f>
        <v>0</v>
      </c>
      <c r="F311" s="831"/>
      <c r="G311" s="840">
        <f>CT$378</f>
        <v>0</v>
      </c>
      <c r="H311" s="840">
        <f ca="1">(1/3)*CT378*T311*V311*X311*Z311</f>
        <v>0</v>
      </c>
      <c r="I311" s="840">
        <f ca="1">(2/3)*CT378*T311*V311*X311*Z311</f>
        <v>0</v>
      </c>
      <c r="J311" s="840" t="e">
        <f ca="1">CT379*T311*V311*X311*Z311/$AA$10</f>
        <v>#N/A</v>
      </c>
      <c r="K311" s="840">
        <f>IF($K$19="",0,CT379*T311*V311*X311*Z311/$AA$10)</f>
        <v>0</v>
      </c>
      <c r="L311" s="840">
        <f>IF($L$19="",0,CT379*T311*V311*X311*Z311/$AA$10)</f>
        <v>0</v>
      </c>
      <c r="M311" s="841" t="e">
        <f ca="1">IF($M$19="",0,CT379*T311*V311*X311*Z311/$AA$10)</f>
        <v>#N/A</v>
      </c>
      <c r="N311" s="841" t="e">
        <f ca="1">CT379*T311*V311*X311*Z311/$AA$10</f>
        <v>#N/A</v>
      </c>
      <c r="O311" s="842">
        <f ca="1">CT380*T311*V311*X311*Z311</f>
        <v>0</v>
      </c>
      <c r="P311" s="53"/>
      <c r="Q311" s="53"/>
      <c r="R311" s="67"/>
      <c r="S311" s="709">
        <f>1</f>
        <v>1</v>
      </c>
      <c r="T311" s="709">
        <f t="shared" si="207"/>
        <v>1</v>
      </c>
      <c r="U311" s="710">
        <f ca="1">'Adjustment Factors'!BC606</f>
        <v>0</v>
      </c>
      <c r="V311" s="711">
        <f t="shared" ca="1" si="208"/>
        <v>1</v>
      </c>
      <c r="W311" s="712">
        <f>-'Client Info'!$C$55/100</f>
        <v>0</v>
      </c>
      <c r="X311" s="712">
        <f t="shared" si="209"/>
        <v>1</v>
      </c>
      <c r="Y311" s="712">
        <f>IF(Overview!$C$15="Yes",1,0)</f>
        <v>0</v>
      </c>
      <c r="Z311" s="712">
        <f>IF(Y311=1,IF('Integrated Reduction'!$C$29="",1,('Integrated Reduction'!$C$29/100+1)),1)</f>
        <v>1</v>
      </c>
      <c r="AA311" s="712">
        <f>IF(Sampling!F319="Yes",1,0)</f>
        <v>0</v>
      </c>
      <c r="AB311" s="712">
        <f>IF(Sampling!L319="Yes",1,0)</f>
        <v>0</v>
      </c>
      <c r="AC311" s="712">
        <f>IF(Sampling!G319="Yes",1,0)</f>
        <v>0</v>
      </c>
      <c r="AD311" s="712">
        <f>IF(Sampling!H319="Yes",1,0)</f>
        <v>0</v>
      </c>
      <c r="AE311" s="712">
        <f>IF(Sampling!I319="Yes",1,0)</f>
        <v>0</v>
      </c>
      <c r="AF311" s="712">
        <f>IF(Sampling!J319="Yes",1,0)</f>
        <v>0</v>
      </c>
      <c r="AG311" s="713">
        <f>IF(Sampling!K319="Yes",1,0)</f>
        <v>0</v>
      </c>
      <c r="AH311" s="792">
        <f t="shared" ca="1" si="186"/>
        <v>0</v>
      </c>
      <c r="AI311" s="792">
        <f t="shared" ca="1" si="185"/>
        <v>0</v>
      </c>
      <c r="AJ311" s="792" t="e">
        <f t="shared" ca="1" si="193"/>
        <v>#N/A</v>
      </c>
      <c r="AK311" s="792">
        <f t="shared" si="210"/>
        <v>0</v>
      </c>
      <c r="AL311" s="792">
        <f t="shared" si="210"/>
        <v>0</v>
      </c>
      <c r="AM311" s="792" t="e">
        <f t="shared" ca="1" si="210"/>
        <v>#N/A</v>
      </c>
      <c r="AN311" s="792" t="e">
        <f t="shared" ca="1" si="210"/>
        <v>#N/A</v>
      </c>
      <c r="AO311" s="792">
        <f t="shared" ca="1" si="187"/>
        <v>0</v>
      </c>
      <c r="AP311" s="792">
        <f t="shared" ca="1" si="188"/>
        <v>0</v>
      </c>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c r="ADD311" s="1"/>
      <c r="ADE311" s="1"/>
      <c r="ADF311" s="1"/>
      <c r="ADG311" s="1"/>
      <c r="ADH311" s="1"/>
      <c r="ADI311" s="1"/>
      <c r="ADJ311" s="1"/>
      <c r="ADK311" s="1"/>
      <c r="ADL311" s="1"/>
      <c r="ADM311" s="1"/>
      <c r="ADN311" s="1"/>
      <c r="ADO311" s="1"/>
      <c r="ADP311" s="1"/>
      <c r="ADQ311" s="1"/>
      <c r="ADR311" s="1"/>
      <c r="ADS311" s="1"/>
      <c r="ADT311" s="1"/>
      <c r="ADU311" s="1"/>
      <c r="ADV311" s="1"/>
      <c r="ADW311" s="1"/>
      <c r="ADX311" s="1"/>
      <c r="ADY311" s="1"/>
      <c r="ADZ311" s="1"/>
      <c r="AEA311" s="1"/>
      <c r="AEB311" s="1"/>
      <c r="AEC311" s="1"/>
      <c r="AED311" s="1"/>
      <c r="AEE311" s="1"/>
      <c r="AEF311" s="1"/>
      <c r="AEG311" s="1"/>
      <c r="AEH311" s="1"/>
      <c r="AEI311" s="1"/>
      <c r="AEJ311" s="1"/>
      <c r="AEK311" s="1"/>
      <c r="AEL311" s="1"/>
      <c r="AEM311" s="1"/>
      <c r="AEN311" s="1"/>
      <c r="AEO311" s="1"/>
      <c r="AEP311" s="1"/>
      <c r="AEQ311" s="1"/>
      <c r="AER311" s="1"/>
      <c r="AES311" s="1"/>
      <c r="AET311" s="1"/>
      <c r="AEU311" s="1"/>
      <c r="AEV311" s="1"/>
      <c r="AEW311" s="1"/>
      <c r="AEX311" s="1"/>
      <c r="AEY311" s="1"/>
      <c r="AEZ311" s="1"/>
      <c r="AFA311" s="1"/>
      <c r="AFB311" s="1"/>
      <c r="AFC311" s="1"/>
      <c r="AFD311" s="1"/>
      <c r="AFE311" s="1"/>
      <c r="AFF311" s="1"/>
      <c r="AFG311" s="1"/>
      <c r="AFH311" s="1"/>
      <c r="AFI311" s="1"/>
      <c r="AFJ311" s="1"/>
      <c r="AFK311" s="1"/>
      <c r="AFL311" s="1"/>
      <c r="AFM311" s="1"/>
      <c r="AFN311" s="1"/>
      <c r="AFO311" s="1"/>
      <c r="AFP311" s="1"/>
      <c r="AFQ311" s="1"/>
      <c r="AFR311" s="1"/>
      <c r="AFS311" s="1"/>
      <c r="AFT311" s="1"/>
      <c r="AFU311" s="1"/>
      <c r="AFV311" s="1"/>
      <c r="AFW311" s="1"/>
      <c r="AFX311" s="1"/>
      <c r="AFY311" s="1"/>
      <c r="AFZ311" s="1"/>
      <c r="AGA311" s="1"/>
      <c r="AGB311" s="1"/>
      <c r="AGC311" s="1"/>
      <c r="AGD311" s="1"/>
      <c r="AGE311" s="1"/>
      <c r="AGF311" s="1"/>
      <c r="AGG311" s="1"/>
      <c r="AGH311" s="1"/>
      <c r="AGI311" s="1"/>
      <c r="AGJ311" s="1"/>
      <c r="AGK311" s="1"/>
      <c r="AGL311" s="1"/>
      <c r="AGM311" s="1"/>
      <c r="AGN311" s="1"/>
      <c r="AGO311" s="1"/>
      <c r="AGP311" s="1"/>
      <c r="AGQ311" s="1"/>
      <c r="AGR311" s="1"/>
      <c r="AGS311" s="1"/>
      <c r="AGT311" s="1"/>
      <c r="AGU311" s="1"/>
      <c r="AGV311" s="1"/>
      <c r="AGW311" s="1"/>
      <c r="AGX311" s="1"/>
      <c r="AGY311" s="1"/>
      <c r="AGZ311" s="1"/>
      <c r="AHA311" s="1"/>
      <c r="AHB311" s="1"/>
      <c r="AHC311" s="1"/>
      <c r="AHD311" s="1"/>
      <c r="AHE311" s="1"/>
      <c r="AHF311" s="1"/>
      <c r="AHG311" s="1"/>
      <c r="AHH311" s="1"/>
      <c r="AHI311" s="1"/>
      <c r="AHJ311" s="1"/>
      <c r="AHK311" s="1"/>
      <c r="AHL311" s="1"/>
      <c r="AHM311" s="1"/>
      <c r="AHN311" s="1"/>
      <c r="AHO311" s="1"/>
      <c r="AHP311" s="1"/>
      <c r="AHQ311" s="1"/>
      <c r="AHR311" s="1"/>
      <c r="AHS311" s="1"/>
      <c r="AHT311" s="1"/>
      <c r="AHU311" s="1"/>
      <c r="AHV311" s="1"/>
      <c r="AHW311" s="1"/>
      <c r="AHX311" s="1"/>
      <c r="AHY311" s="1"/>
      <c r="AHZ311" s="1"/>
      <c r="AIA311" s="1"/>
      <c r="AIB311" s="1"/>
      <c r="AIC311" s="1"/>
      <c r="AID311" s="1"/>
      <c r="AIE311" s="1"/>
      <c r="AIF311" s="1"/>
      <c r="AIG311" s="1"/>
      <c r="AIH311" s="1"/>
      <c r="AII311" s="1"/>
      <c r="AIJ311" s="1"/>
      <c r="AIK311" s="1"/>
      <c r="AIL311" s="1"/>
      <c r="AIM311" s="1"/>
      <c r="AIN311" s="1"/>
      <c r="AIO311" s="1"/>
      <c r="AIP311" s="1"/>
      <c r="AIQ311" s="1"/>
      <c r="AIR311" s="1"/>
      <c r="AIS311" s="1"/>
      <c r="AIT311" s="1"/>
      <c r="AIU311" s="1"/>
      <c r="AIV311" s="1"/>
      <c r="AIW311" s="1"/>
      <c r="AIX311" s="1"/>
      <c r="AIY311" s="1"/>
      <c r="AIZ311" s="1"/>
      <c r="AJA311" s="1"/>
      <c r="AJB311" s="1"/>
      <c r="AJC311" s="1"/>
      <c r="AJD311" s="1"/>
      <c r="AJE311" s="1"/>
      <c r="AJF311" s="1"/>
      <c r="AJG311" s="1"/>
      <c r="AJH311" s="1"/>
      <c r="AJI311" s="1"/>
      <c r="AJJ311" s="1"/>
      <c r="AJK311" s="1"/>
      <c r="AJL311" s="1"/>
      <c r="AJM311" s="1"/>
      <c r="AJN311" s="1"/>
      <c r="AJO311" s="1"/>
      <c r="AJP311" s="1"/>
      <c r="AJQ311" s="1"/>
      <c r="AJR311" s="1"/>
      <c r="AJS311" s="1"/>
      <c r="AJT311" s="1"/>
      <c r="AJU311" s="1"/>
      <c r="AJV311" s="1"/>
      <c r="AJW311" s="1"/>
      <c r="AJX311" s="1"/>
      <c r="AJY311" s="1"/>
      <c r="AJZ311" s="1"/>
      <c r="AKA311" s="1"/>
      <c r="AKB311" s="1"/>
      <c r="AKC311" s="1"/>
      <c r="AKD311" s="1"/>
      <c r="AKE311" s="1"/>
      <c r="AKF311" s="1"/>
      <c r="AKG311" s="1"/>
      <c r="AKH311" s="1"/>
      <c r="AKI311" s="1"/>
      <c r="AKJ311" s="1"/>
      <c r="AKK311" s="1"/>
      <c r="AKL311" s="1"/>
      <c r="AKM311" s="1"/>
      <c r="AKN311" s="1"/>
      <c r="AKO311" s="1"/>
      <c r="AKP311" s="1"/>
      <c r="AKQ311" s="1"/>
      <c r="AKR311" s="1"/>
      <c r="AKS311" s="1"/>
      <c r="AKT311" s="1"/>
      <c r="AKU311" s="1"/>
      <c r="AKV311" s="1"/>
      <c r="AKW311" s="1"/>
      <c r="AKX311" s="1"/>
      <c r="AKY311" s="1"/>
      <c r="AKZ311" s="1"/>
      <c r="ALA311" s="1"/>
      <c r="ALB311" s="1"/>
      <c r="ALC311" s="1"/>
      <c r="ALD311" s="1"/>
      <c r="ALE311" s="1"/>
      <c r="ALF311" s="1"/>
      <c r="ALG311" s="1"/>
      <c r="ALH311" s="1"/>
      <c r="ALI311" s="1"/>
      <c r="ALJ311" s="1"/>
      <c r="ALK311" s="1"/>
      <c r="ALL311" s="1"/>
      <c r="ALM311" s="1"/>
      <c r="ALN311" s="1"/>
      <c r="ALO311" s="1"/>
      <c r="ALP311" s="1"/>
      <c r="ALQ311" s="1"/>
      <c r="ALR311" s="1"/>
      <c r="ALS311" s="1"/>
      <c r="ALT311" s="1"/>
      <c r="ALU311" s="1"/>
      <c r="ALV311" s="1"/>
      <c r="ALW311" s="1"/>
      <c r="ALX311" s="1"/>
      <c r="ALY311" s="1"/>
      <c r="ALZ311" s="1"/>
      <c r="AMA311" s="1"/>
      <c r="AMB311" s="1"/>
      <c r="AMC311" s="1"/>
      <c r="AMD311" s="1"/>
      <c r="AME311" s="1"/>
      <c r="AMF311" s="1"/>
      <c r="AMG311" s="1"/>
      <c r="AMH311" s="1"/>
      <c r="AMI311" s="1"/>
      <c r="AMJ311" s="1"/>
      <c r="AMK311" s="1"/>
      <c r="AML311" s="1"/>
      <c r="AMM311" s="1"/>
      <c r="AMN311" s="1"/>
      <c r="AMO311" s="1"/>
      <c r="AMP311" s="1"/>
      <c r="AMQ311" s="1"/>
      <c r="AMR311" s="1"/>
      <c r="AMS311" s="1"/>
      <c r="AMT311" s="1"/>
      <c r="AMU311" s="1"/>
      <c r="AMV311" s="1"/>
      <c r="AMW311" s="1"/>
      <c r="AMX311" s="1"/>
      <c r="AMY311" s="1"/>
      <c r="AMZ311" s="1"/>
      <c r="ANA311" s="1"/>
      <c r="ANB311" s="1"/>
      <c r="ANC311" s="1"/>
      <c r="AND311" s="1"/>
      <c r="ANE311" s="1"/>
      <c r="ANF311" s="1"/>
      <c r="ANG311" s="1"/>
      <c r="ANH311" s="1"/>
      <c r="ANI311" s="1"/>
      <c r="ANJ311" s="1"/>
      <c r="ANK311" s="1"/>
      <c r="ANL311" s="1"/>
      <c r="ANM311" s="1"/>
      <c r="ANN311" s="1"/>
      <c r="ANO311" s="1"/>
      <c r="ANP311" s="1"/>
      <c r="ANQ311" s="1"/>
      <c r="ANR311" s="1"/>
      <c r="ANS311" s="1"/>
      <c r="ANT311" s="1"/>
      <c r="ANU311" s="1"/>
      <c r="ANV311" s="1"/>
      <c r="ANW311" s="1"/>
      <c r="ANX311" s="1"/>
      <c r="ANY311" s="1"/>
      <c r="ANZ311" s="1"/>
      <c r="AOA311" s="1"/>
      <c r="AOB311" s="1"/>
      <c r="AOC311" s="1"/>
      <c r="AOD311" s="1"/>
      <c r="AOE311" s="1"/>
      <c r="AOF311" s="1"/>
      <c r="AOG311" s="1"/>
      <c r="AOH311" s="1"/>
      <c r="AOI311" s="1"/>
      <c r="AOJ311" s="1"/>
      <c r="AOK311" s="1"/>
      <c r="AOL311" s="1"/>
      <c r="AOM311" s="1"/>
      <c r="AON311" s="1"/>
      <c r="AOO311" s="1"/>
      <c r="AOP311" s="1"/>
      <c r="AOQ311" s="1"/>
      <c r="AOR311" s="1"/>
      <c r="AOS311" s="1"/>
      <c r="AOT311" s="1"/>
      <c r="AOU311" s="1"/>
      <c r="AOV311" s="1"/>
      <c r="AOW311" s="1"/>
      <c r="AOX311" s="1"/>
      <c r="AOY311" s="1"/>
      <c r="AOZ311" s="1"/>
      <c r="APA311" s="1"/>
      <c r="APB311" s="1"/>
      <c r="APC311" s="1"/>
      <c r="APD311" s="1"/>
      <c r="APE311" s="1"/>
      <c r="APF311" s="1"/>
      <c r="APG311" s="1"/>
      <c r="APH311" s="1"/>
      <c r="API311" s="1"/>
      <c r="APJ311" s="1"/>
      <c r="APK311" s="1"/>
      <c r="APL311" s="1"/>
      <c r="APM311" s="1"/>
      <c r="APN311" s="1"/>
      <c r="APO311" s="1"/>
      <c r="APP311" s="1"/>
      <c r="APQ311" s="1"/>
      <c r="APR311" s="1"/>
      <c r="APS311" s="1"/>
      <c r="APT311" s="1"/>
      <c r="APU311" s="1"/>
      <c r="APV311" s="1"/>
      <c r="APW311" s="1"/>
      <c r="APX311" s="1"/>
      <c r="APY311" s="1"/>
      <c r="APZ311" s="1"/>
      <c r="AQA311" s="1"/>
      <c r="AQB311" s="1"/>
      <c r="AQC311" s="1"/>
      <c r="AQD311" s="1"/>
      <c r="AQE311" s="1"/>
      <c r="AQF311" s="1"/>
      <c r="AQG311" s="1"/>
      <c r="AQH311" s="1"/>
      <c r="AQI311" s="1"/>
      <c r="AQJ311" s="1"/>
      <c r="AQK311" s="1"/>
      <c r="AQL311" s="1"/>
      <c r="AQM311" s="1"/>
      <c r="AQN311" s="1"/>
      <c r="AQO311" s="1"/>
      <c r="AQP311" s="1"/>
      <c r="AQQ311" s="1"/>
      <c r="AQR311" s="1"/>
      <c r="AQS311" s="1"/>
      <c r="AQT311" s="1"/>
      <c r="AQU311" s="1"/>
      <c r="AQV311" s="1"/>
      <c r="AQW311" s="1"/>
      <c r="AQX311" s="1"/>
      <c r="AQY311" s="1"/>
      <c r="AQZ311" s="1"/>
      <c r="ARA311" s="1"/>
      <c r="ARB311" s="1"/>
      <c r="ARC311" s="1"/>
      <c r="ARD311" s="1"/>
      <c r="ARE311" s="1"/>
      <c r="ARF311" s="1"/>
      <c r="ARG311" s="1"/>
      <c r="ARH311" s="1"/>
      <c r="ARI311" s="1"/>
      <c r="ARJ311" s="1"/>
      <c r="ARK311" s="1"/>
      <c r="ARL311" s="1"/>
      <c r="ARM311" s="1"/>
      <c r="ARN311" s="1"/>
      <c r="ARO311" s="1"/>
      <c r="ARP311" s="1"/>
      <c r="ARQ311" s="1"/>
      <c r="ARR311" s="1"/>
      <c r="ARS311" s="1"/>
      <c r="ART311" s="1"/>
      <c r="ARU311" s="1"/>
      <c r="ARV311" s="1"/>
      <c r="ARW311" s="1"/>
      <c r="ARX311" s="1"/>
      <c r="ARY311" s="1"/>
      <c r="ARZ311" s="1"/>
      <c r="ASA311" s="1"/>
      <c r="ASB311" s="1"/>
      <c r="ASC311" s="1"/>
      <c r="ASD311" s="1"/>
      <c r="ASE311" s="1"/>
      <c r="ASF311" s="1"/>
      <c r="ASG311" s="1"/>
      <c r="ASH311" s="1"/>
      <c r="ASI311" s="1"/>
      <c r="ASJ311" s="1"/>
      <c r="ASK311" s="1"/>
      <c r="ASL311" s="1"/>
      <c r="ASM311" s="1"/>
      <c r="ASN311" s="1"/>
      <c r="ASO311" s="1"/>
      <c r="ASP311" s="1"/>
      <c r="ASQ311" s="1"/>
      <c r="ASR311" s="1"/>
      <c r="ASS311" s="1"/>
      <c r="AST311" s="1"/>
      <c r="ASU311" s="1"/>
      <c r="ASV311" s="1"/>
      <c r="ASW311" s="1"/>
      <c r="ASX311" s="1"/>
      <c r="ASY311" s="1"/>
      <c r="ASZ311" s="1"/>
      <c r="ATA311" s="1"/>
      <c r="ATB311" s="1"/>
      <c r="ATC311" s="1"/>
      <c r="ATD311" s="1"/>
      <c r="ATE311" s="1"/>
      <c r="ATF311" s="1"/>
      <c r="ATG311" s="1"/>
      <c r="ATH311" s="1"/>
      <c r="ATI311" s="1"/>
      <c r="ATJ311" s="1"/>
      <c r="ATK311" s="1"/>
      <c r="ATL311" s="1"/>
      <c r="ATM311" s="1"/>
      <c r="ATN311" s="1"/>
      <c r="ATO311" s="1"/>
      <c r="ATP311" s="1"/>
      <c r="ATQ311" s="1"/>
      <c r="ATR311" s="1"/>
      <c r="ATS311" s="1"/>
      <c r="ATT311" s="1"/>
      <c r="ATU311" s="1"/>
      <c r="ATV311" s="1"/>
      <c r="ATW311" s="1"/>
      <c r="ATX311" s="1"/>
      <c r="ATY311" s="1"/>
      <c r="ATZ311" s="1"/>
      <c r="AUA311" s="1"/>
      <c r="AUB311" s="1"/>
      <c r="AUC311" s="1"/>
      <c r="AUD311" s="1"/>
      <c r="AUE311" s="1"/>
      <c r="AUF311" s="1"/>
      <c r="AUG311" s="1"/>
      <c r="AUH311" s="1"/>
      <c r="AUI311" s="1"/>
      <c r="AUJ311" s="1"/>
      <c r="AUK311" s="1"/>
    </row>
    <row r="312" spans="1:1233" s="519" customFormat="1" ht="14.25">
      <c r="A312" s="53"/>
      <c r="B312" s="95" t="str">
        <f>IF('Client Info'!$D$159="Yes",'Client Info'!$D$61,"N/A")</f>
        <v>N/A</v>
      </c>
      <c r="C312" s="96" t="str">
        <f>IF(B312="ISO 9001",'Client Info'!$B159,"N/A")</f>
        <v>N/A</v>
      </c>
      <c r="D312" s="180"/>
      <c r="E312" s="843">
        <f>'Effective Employees'!F298</f>
        <v>0</v>
      </c>
      <c r="F312" s="831"/>
      <c r="G312" s="832">
        <f>CU$345</f>
        <v>0</v>
      </c>
      <c r="H312" s="832">
        <f ca="1">(1/3)*CU345*T312*V312*X312*Z312</f>
        <v>0</v>
      </c>
      <c r="I312" s="832">
        <f ca="1">(2/3)*CU345*T312*V312*X312*Z312</f>
        <v>0</v>
      </c>
      <c r="J312" s="832" t="e">
        <f ca="1">CU346*T312*V312*X312*Z312/$AA$10</f>
        <v>#N/A</v>
      </c>
      <c r="K312" s="832">
        <f>IF($K$19="",0,CU346*T312*V312*X312*Z312/$AA$10)</f>
        <v>0</v>
      </c>
      <c r="L312" s="832">
        <f>IF($L$19="",0,CU346*T312*V312*X312*Z312/$AA$10)</f>
        <v>0</v>
      </c>
      <c r="M312" s="833" t="e">
        <f ca="1">IF($M$19="",0,CU346*T312*V312*X312*Z312/$AA$10)</f>
        <v>#N/A</v>
      </c>
      <c r="N312" s="844" t="e">
        <f ca="1">CU346*T312*V312*X312*Z312/$AA$10</f>
        <v>#N/A</v>
      </c>
      <c r="O312" s="436">
        <f ca="1">CU347*T312*V312*X312*Z312</f>
        <v>0</v>
      </c>
      <c r="P312" s="53"/>
      <c r="Q312" s="53"/>
      <c r="R312" s="67"/>
      <c r="S312" s="702">
        <f>1</f>
        <v>1</v>
      </c>
      <c r="T312" s="702">
        <f t="shared" si="207"/>
        <v>1</v>
      </c>
      <c r="U312" s="703">
        <f ca="1">'Adjustment Factors'!AA607</f>
        <v>0</v>
      </c>
      <c r="V312" s="704">
        <f t="shared" ca="1" si="208"/>
        <v>1</v>
      </c>
      <c r="W312" s="705">
        <f>-'Client Info'!$C$55/100</f>
        <v>0</v>
      </c>
      <c r="X312" s="705">
        <f t="shared" si="209"/>
        <v>1</v>
      </c>
      <c r="Y312" s="705">
        <f>IF(Overview!$C$13="Yes",1,0)</f>
        <v>0</v>
      </c>
      <c r="Z312" s="705">
        <f>IF(Y312=1,IF('Integrated Reduction'!$C$29="",1,('Integrated Reduction'!$C$29/100+1)),1)</f>
        <v>1</v>
      </c>
      <c r="AA312" s="705">
        <f>IF(Sampling!F320="Yes",1,0)</f>
        <v>0</v>
      </c>
      <c r="AB312" s="705">
        <f>IF(Sampling!L320="Yes",1,0)</f>
        <v>0</v>
      </c>
      <c r="AC312" s="705">
        <f>IF(Sampling!G320="Yes",1,0)</f>
        <v>0</v>
      </c>
      <c r="AD312" s="705">
        <f>IF(Sampling!H320="Yes",1,0)</f>
        <v>0</v>
      </c>
      <c r="AE312" s="705">
        <f>IF(Sampling!I320="Yes",1,0)</f>
        <v>0</v>
      </c>
      <c r="AF312" s="705">
        <f>IF(Sampling!J320="Yes",1,0)</f>
        <v>0</v>
      </c>
      <c r="AG312" s="706">
        <f>IF(Sampling!K320="Yes",1,0)</f>
        <v>0</v>
      </c>
      <c r="AH312" s="790">
        <f ca="1">H312*AA312/(1/3)</f>
        <v>0</v>
      </c>
      <c r="AI312" s="790">
        <f ca="1">O312*AB312</f>
        <v>0</v>
      </c>
      <c r="AJ312" s="790" t="e">
        <f ca="1">J312*AC312</f>
        <v>#N/A</v>
      </c>
      <c r="AK312" s="790">
        <f t="shared" si="210"/>
        <v>0</v>
      </c>
      <c r="AL312" s="790">
        <f t="shared" si="210"/>
        <v>0</v>
      </c>
      <c r="AM312" s="790" t="e">
        <f t="shared" ca="1" si="210"/>
        <v>#N/A</v>
      </c>
      <c r="AN312" s="790" t="e">
        <f t="shared" ca="1" si="210"/>
        <v>#N/A</v>
      </c>
      <c r="AO312" s="790">
        <f t="shared" ca="1" si="187"/>
        <v>0</v>
      </c>
      <c r="AP312" s="790">
        <f t="shared" ca="1" si="188"/>
        <v>0</v>
      </c>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c r="ADD312" s="1"/>
      <c r="ADE312" s="1"/>
      <c r="ADF312" s="1"/>
      <c r="ADG312" s="1"/>
      <c r="ADH312" s="1"/>
      <c r="ADI312" s="1"/>
      <c r="ADJ312" s="1"/>
      <c r="ADK312" s="1"/>
      <c r="ADL312" s="1"/>
      <c r="ADM312" s="1"/>
      <c r="ADN312" s="1"/>
      <c r="ADO312" s="1"/>
      <c r="ADP312" s="1"/>
      <c r="ADQ312" s="1"/>
      <c r="ADR312" s="1"/>
      <c r="ADS312" s="1"/>
      <c r="ADT312" s="1"/>
      <c r="ADU312" s="1"/>
      <c r="ADV312" s="1"/>
      <c r="ADW312" s="1"/>
      <c r="ADX312" s="1"/>
      <c r="ADY312" s="1"/>
      <c r="ADZ312" s="1"/>
      <c r="AEA312" s="1"/>
      <c r="AEB312" s="1"/>
      <c r="AEC312" s="1"/>
      <c r="AED312" s="1"/>
      <c r="AEE312" s="1"/>
      <c r="AEF312" s="1"/>
      <c r="AEG312" s="1"/>
      <c r="AEH312" s="1"/>
      <c r="AEI312" s="1"/>
      <c r="AEJ312" s="1"/>
      <c r="AEK312" s="1"/>
      <c r="AEL312" s="1"/>
      <c r="AEM312" s="1"/>
      <c r="AEN312" s="1"/>
      <c r="AEO312" s="1"/>
      <c r="AEP312" s="1"/>
      <c r="AEQ312" s="1"/>
      <c r="AER312" s="1"/>
      <c r="AES312" s="1"/>
      <c r="AET312" s="1"/>
      <c r="AEU312" s="1"/>
      <c r="AEV312" s="1"/>
      <c r="AEW312" s="1"/>
      <c r="AEX312" s="1"/>
      <c r="AEY312" s="1"/>
      <c r="AEZ312" s="1"/>
      <c r="AFA312" s="1"/>
      <c r="AFB312" s="1"/>
      <c r="AFC312" s="1"/>
      <c r="AFD312" s="1"/>
      <c r="AFE312" s="1"/>
      <c r="AFF312" s="1"/>
      <c r="AFG312" s="1"/>
      <c r="AFH312" s="1"/>
      <c r="AFI312" s="1"/>
      <c r="AFJ312" s="1"/>
      <c r="AFK312" s="1"/>
      <c r="AFL312" s="1"/>
      <c r="AFM312" s="1"/>
      <c r="AFN312" s="1"/>
      <c r="AFO312" s="1"/>
      <c r="AFP312" s="1"/>
      <c r="AFQ312" s="1"/>
      <c r="AFR312" s="1"/>
      <c r="AFS312" s="1"/>
      <c r="AFT312" s="1"/>
      <c r="AFU312" s="1"/>
      <c r="AFV312" s="1"/>
      <c r="AFW312" s="1"/>
      <c r="AFX312" s="1"/>
      <c r="AFY312" s="1"/>
      <c r="AFZ312" s="1"/>
      <c r="AGA312" s="1"/>
      <c r="AGB312" s="1"/>
      <c r="AGC312" s="1"/>
      <c r="AGD312" s="1"/>
      <c r="AGE312" s="1"/>
      <c r="AGF312" s="1"/>
      <c r="AGG312" s="1"/>
      <c r="AGH312" s="1"/>
      <c r="AGI312" s="1"/>
      <c r="AGJ312" s="1"/>
      <c r="AGK312" s="1"/>
      <c r="AGL312" s="1"/>
      <c r="AGM312" s="1"/>
      <c r="AGN312" s="1"/>
      <c r="AGO312" s="1"/>
      <c r="AGP312" s="1"/>
      <c r="AGQ312" s="1"/>
      <c r="AGR312" s="1"/>
      <c r="AGS312" s="1"/>
      <c r="AGT312" s="1"/>
      <c r="AGU312" s="1"/>
      <c r="AGV312" s="1"/>
      <c r="AGW312" s="1"/>
      <c r="AGX312" s="1"/>
      <c r="AGY312" s="1"/>
      <c r="AGZ312" s="1"/>
      <c r="AHA312" s="1"/>
      <c r="AHB312" s="1"/>
      <c r="AHC312" s="1"/>
      <c r="AHD312" s="1"/>
      <c r="AHE312" s="1"/>
      <c r="AHF312" s="1"/>
      <c r="AHG312" s="1"/>
      <c r="AHH312" s="1"/>
      <c r="AHI312" s="1"/>
      <c r="AHJ312" s="1"/>
      <c r="AHK312" s="1"/>
      <c r="AHL312" s="1"/>
      <c r="AHM312" s="1"/>
      <c r="AHN312" s="1"/>
      <c r="AHO312" s="1"/>
      <c r="AHP312" s="1"/>
      <c r="AHQ312" s="1"/>
      <c r="AHR312" s="1"/>
      <c r="AHS312" s="1"/>
      <c r="AHT312" s="1"/>
      <c r="AHU312" s="1"/>
      <c r="AHV312" s="1"/>
      <c r="AHW312" s="1"/>
      <c r="AHX312" s="1"/>
      <c r="AHY312" s="1"/>
      <c r="AHZ312" s="1"/>
      <c r="AIA312" s="1"/>
      <c r="AIB312" s="1"/>
      <c r="AIC312" s="1"/>
      <c r="AID312" s="1"/>
      <c r="AIE312" s="1"/>
      <c r="AIF312" s="1"/>
      <c r="AIG312" s="1"/>
      <c r="AIH312" s="1"/>
      <c r="AII312" s="1"/>
      <c r="AIJ312" s="1"/>
      <c r="AIK312" s="1"/>
      <c r="AIL312" s="1"/>
      <c r="AIM312" s="1"/>
      <c r="AIN312" s="1"/>
      <c r="AIO312" s="1"/>
      <c r="AIP312" s="1"/>
      <c r="AIQ312" s="1"/>
      <c r="AIR312" s="1"/>
      <c r="AIS312" s="1"/>
      <c r="AIT312" s="1"/>
      <c r="AIU312" s="1"/>
      <c r="AIV312" s="1"/>
      <c r="AIW312" s="1"/>
      <c r="AIX312" s="1"/>
      <c r="AIY312" s="1"/>
      <c r="AIZ312" s="1"/>
      <c r="AJA312" s="1"/>
      <c r="AJB312" s="1"/>
      <c r="AJC312" s="1"/>
      <c r="AJD312" s="1"/>
      <c r="AJE312" s="1"/>
      <c r="AJF312" s="1"/>
      <c r="AJG312" s="1"/>
      <c r="AJH312" s="1"/>
      <c r="AJI312" s="1"/>
      <c r="AJJ312" s="1"/>
      <c r="AJK312" s="1"/>
      <c r="AJL312" s="1"/>
      <c r="AJM312" s="1"/>
      <c r="AJN312" s="1"/>
      <c r="AJO312" s="1"/>
      <c r="AJP312" s="1"/>
      <c r="AJQ312" s="1"/>
      <c r="AJR312" s="1"/>
      <c r="AJS312" s="1"/>
      <c r="AJT312" s="1"/>
      <c r="AJU312" s="1"/>
      <c r="AJV312" s="1"/>
      <c r="AJW312" s="1"/>
      <c r="AJX312" s="1"/>
      <c r="AJY312" s="1"/>
      <c r="AJZ312" s="1"/>
      <c r="AKA312" s="1"/>
      <c r="AKB312" s="1"/>
      <c r="AKC312" s="1"/>
      <c r="AKD312" s="1"/>
      <c r="AKE312" s="1"/>
      <c r="AKF312" s="1"/>
      <c r="AKG312" s="1"/>
      <c r="AKH312" s="1"/>
      <c r="AKI312" s="1"/>
      <c r="AKJ312" s="1"/>
      <c r="AKK312" s="1"/>
      <c r="AKL312" s="1"/>
      <c r="AKM312" s="1"/>
      <c r="AKN312" s="1"/>
      <c r="AKO312" s="1"/>
      <c r="AKP312" s="1"/>
      <c r="AKQ312" s="1"/>
      <c r="AKR312" s="1"/>
      <c r="AKS312" s="1"/>
      <c r="AKT312" s="1"/>
      <c r="AKU312" s="1"/>
      <c r="AKV312" s="1"/>
      <c r="AKW312" s="1"/>
      <c r="AKX312" s="1"/>
      <c r="AKY312" s="1"/>
      <c r="AKZ312" s="1"/>
      <c r="ALA312" s="1"/>
      <c r="ALB312" s="1"/>
      <c r="ALC312" s="1"/>
      <c r="ALD312" s="1"/>
      <c r="ALE312" s="1"/>
      <c r="ALF312" s="1"/>
      <c r="ALG312" s="1"/>
      <c r="ALH312" s="1"/>
      <c r="ALI312" s="1"/>
      <c r="ALJ312" s="1"/>
      <c r="ALK312" s="1"/>
      <c r="ALL312" s="1"/>
      <c r="ALM312" s="1"/>
      <c r="ALN312" s="1"/>
      <c r="ALO312" s="1"/>
      <c r="ALP312" s="1"/>
      <c r="ALQ312" s="1"/>
      <c r="ALR312" s="1"/>
      <c r="ALS312" s="1"/>
      <c r="ALT312" s="1"/>
      <c r="ALU312" s="1"/>
      <c r="ALV312" s="1"/>
      <c r="ALW312" s="1"/>
      <c r="ALX312" s="1"/>
      <c r="ALY312" s="1"/>
      <c r="ALZ312" s="1"/>
      <c r="AMA312" s="1"/>
      <c r="AMB312" s="1"/>
      <c r="AMC312" s="1"/>
      <c r="AMD312" s="1"/>
      <c r="AME312" s="1"/>
      <c r="AMF312" s="1"/>
      <c r="AMG312" s="1"/>
      <c r="AMH312" s="1"/>
      <c r="AMI312" s="1"/>
      <c r="AMJ312" s="1"/>
      <c r="AMK312" s="1"/>
      <c r="AML312" s="1"/>
      <c r="AMM312" s="1"/>
      <c r="AMN312" s="1"/>
      <c r="AMO312" s="1"/>
      <c r="AMP312" s="1"/>
      <c r="AMQ312" s="1"/>
      <c r="AMR312" s="1"/>
      <c r="AMS312" s="1"/>
      <c r="AMT312" s="1"/>
      <c r="AMU312" s="1"/>
      <c r="AMV312" s="1"/>
      <c r="AMW312" s="1"/>
      <c r="AMX312" s="1"/>
      <c r="AMY312" s="1"/>
      <c r="AMZ312" s="1"/>
      <c r="ANA312" s="1"/>
      <c r="ANB312" s="1"/>
      <c r="ANC312" s="1"/>
      <c r="AND312" s="1"/>
      <c r="ANE312" s="1"/>
      <c r="ANF312" s="1"/>
      <c r="ANG312" s="1"/>
      <c r="ANH312" s="1"/>
      <c r="ANI312" s="1"/>
      <c r="ANJ312" s="1"/>
      <c r="ANK312" s="1"/>
      <c r="ANL312" s="1"/>
      <c r="ANM312" s="1"/>
      <c r="ANN312" s="1"/>
      <c r="ANO312" s="1"/>
      <c r="ANP312" s="1"/>
      <c r="ANQ312" s="1"/>
      <c r="ANR312" s="1"/>
      <c r="ANS312" s="1"/>
      <c r="ANT312" s="1"/>
      <c r="ANU312" s="1"/>
      <c r="ANV312" s="1"/>
      <c r="ANW312" s="1"/>
      <c r="ANX312" s="1"/>
      <c r="ANY312" s="1"/>
      <c r="ANZ312" s="1"/>
      <c r="AOA312" s="1"/>
      <c r="AOB312" s="1"/>
      <c r="AOC312" s="1"/>
      <c r="AOD312" s="1"/>
      <c r="AOE312" s="1"/>
      <c r="AOF312" s="1"/>
      <c r="AOG312" s="1"/>
      <c r="AOH312" s="1"/>
      <c r="AOI312" s="1"/>
      <c r="AOJ312" s="1"/>
      <c r="AOK312" s="1"/>
      <c r="AOL312" s="1"/>
      <c r="AOM312" s="1"/>
      <c r="AON312" s="1"/>
      <c r="AOO312" s="1"/>
      <c r="AOP312" s="1"/>
      <c r="AOQ312" s="1"/>
      <c r="AOR312" s="1"/>
      <c r="AOS312" s="1"/>
      <c r="AOT312" s="1"/>
      <c r="AOU312" s="1"/>
      <c r="AOV312" s="1"/>
      <c r="AOW312" s="1"/>
      <c r="AOX312" s="1"/>
      <c r="AOY312" s="1"/>
      <c r="AOZ312" s="1"/>
      <c r="APA312" s="1"/>
      <c r="APB312" s="1"/>
      <c r="APC312" s="1"/>
      <c r="APD312" s="1"/>
      <c r="APE312" s="1"/>
      <c r="APF312" s="1"/>
      <c r="APG312" s="1"/>
      <c r="APH312" s="1"/>
      <c r="API312" s="1"/>
      <c r="APJ312" s="1"/>
      <c r="APK312" s="1"/>
      <c r="APL312" s="1"/>
      <c r="APM312" s="1"/>
      <c r="APN312" s="1"/>
      <c r="APO312" s="1"/>
      <c r="APP312" s="1"/>
      <c r="APQ312" s="1"/>
      <c r="APR312" s="1"/>
      <c r="APS312" s="1"/>
      <c r="APT312" s="1"/>
      <c r="APU312" s="1"/>
      <c r="APV312" s="1"/>
      <c r="APW312" s="1"/>
      <c r="APX312" s="1"/>
      <c r="APY312" s="1"/>
      <c r="APZ312" s="1"/>
      <c r="AQA312" s="1"/>
      <c r="AQB312" s="1"/>
      <c r="AQC312" s="1"/>
      <c r="AQD312" s="1"/>
      <c r="AQE312" s="1"/>
      <c r="AQF312" s="1"/>
      <c r="AQG312" s="1"/>
      <c r="AQH312" s="1"/>
      <c r="AQI312" s="1"/>
      <c r="AQJ312" s="1"/>
      <c r="AQK312" s="1"/>
      <c r="AQL312" s="1"/>
      <c r="AQM312" s="1"/>
      <c r="AQN312" s="1"/>
      <c r="AQO312" s="1"/>
      <c r="AQP312" s="1"/>
      <c r="AQQ312" s="1"/>
      <c r="AQR312" s="1"/>
      <c r="AQS312" s="1"/>
      <c r="AQT312" s="1"/>
      <c r="AQU312" s="1"/>
      <c r="AQV312" s="1"/>
      <c r="AQW312" s="1"/>
      <c r="AQX312" s="1"/>
      <c r="AQY312" s="1"/>
      <c r="AQZ312" s="1"/>
      <c r="ARA312" s="1"/>
      <c r="ARB312" s="1"/>
      <c r="ARC312" s="1"/>
      <c r="ARD312" s="1"/>
      <c r="ARE312" s="1"/>
      <c r="ARF312" s="1"/>
      <c r="ARG312" s="1"/>
      <c r="ARH312" s="1"/>
      <c r="ARI312" s="1"/>
      <c r="ARJ312" s="1"/>
      <c r="ARK312" s="1"/>
      <c r="ARL312" s="1"/>
      <c r="ARM312" s="1"/>
      <c r="ARN312" s="1"/>
      <c r="ARO312" s="1"/>
      <c r="ARP312" s="1"/>
      <c r="ARQ312" s="1"/>
      <c r="ARR312" s="1"/>
      <c r="ARS312" s="1"/>
      <c r="ART312" s="1"/>
      <c r="ARU312" s="1"/>
      <c r="ARV312" s="1"/>
      <c r="ARW312" s="1"/>
      <c r="ARX312" s="1"/>
      <c r="ARY312" s="1"/>
      <c r="ARZ312" s="1"/>
      <c r="ASA312" s="1"/>
      <c r="ASB312" s="1"/>
      <c r="ASC312" s="1"/>
      <c r="ASD312" s="1"/>
      <c r="ASE312" s="1"/>
      <c r="ASF312" s="1"/>
      <c r="ASG312" s="1"/>
      <c r="ASH312" s="1"/>
      <c r="ASI312" s="1"/>
      <c r="ASJ312" s="1"/>
      <c r="ASK312" s="1"/>
      <c r="ASL312" s="1"/>
      <c r="ASM312" s="1"/>
      <c r="ASN312" s="1"/>
      <c r="ASO312" s="1"/>
      <c r="ASP312" s="1"/>
      <c r="ASQ312" s="1"/>
      <c r="ASR312" s="1"/>
      <c r="ASS312" s="1"/>
      <c r="AST312" s="1"/>
      <c r="ASU312" s="1"/>
      <c r="ASV312" s="1"/>
      <c r="ASW312" s="1"/>
      <c r="ASX312" s="1"/>
      <c r="ASY312" s="1"/>
      <c r="ASZ312" s="1"/>
      <c r="ATA312" s="1"/>
      <c r="ATB312" s="1"/>
      <c r="ATC312" s="1"/>
      <c r="ATD312" s="1"/>
      <c r="ATE312" s="1"/>
      <c r="ATF312" s="1"/>
      <c r="ATG312" s="1"/>
      <c r="ATH312" s="1"/>
      <c r="ATI312" s="1"/>
      <c r="ATJ312" s="1"/>
      <c r="ATK312" s="1"/>
      <c r="ATL312" s="1"/>
      <c r="ATM312" s="1"/>
      <c r="ATN312" s="1"/>
      <c r="ATO312" s="1"/>
      <c r="ATP312" s="1"/>
      <c r="ATQ312" s="1"/>
      <c r="ATR312" s="1"/>
      <c r="ATS312" s="1"/>
      <c r="ATT312" s="1"/>
      <c r="ATU312" s="1"/>
      <c r="ATV312" s="1"/>
      <c r="ATW312" s="1"/>
      <c r="ATX312" s="1"/>
      <c r="ATY312" s="1"/>
      <c r="ATZ312" s="1"/>
      <c r="AUA312" s="1"/>
      <c r="AUB312" s="1"/>
      <c r="AUC312" s="1"/>
      <c r="AUD312" s="1"/>
      <c r="AUE312" s="1"/>
      <c r="AUF312" s="1"/>
      <c r="AUG312" s="1"/>
      <c r="AUH312" s="1"/>
      <c r="AUI312" s="1"/>
      <c r="AUJ312" s="1"/>
      <c r="AUK312" s="1"/>
    </row>
    <row r="313" spans="1:1233" s="519" customFormat="1" ht="14.25">
      <c r="A313" s="53"/>
      <c r="B313" s="97" t="str">
        <f>IF('Client Info'!$E$159="Yes",'Client Info'!$E$61,"N/A")</f>
        <v>N/A</v>
      </c>
      <c r="C313" s="62" t="str">
        <f>IF(B313="ISO 14001",'Client Info'!$B159,"N/A")</f>
        <v>N/A</v>
      </c>
      <c r="D313" s="181"/>
      <c r="E313" s="834">
        <f>'Effective Employees'!F299</f>
        <v>0</v>
      </c>
      <c r="F313" s="831"/>
      <c r="G313" s="835">
        <f>CU$363</f>
        <v>0</v>
      </c>
      <c r="H313" s="835">
        <f ca="1">(1/3)*CU363*T313*V313*X313*Z313</f>
        <v>0</v>
      </c>
      <c r="I313" s="835">
        <f ca="1">(2/3)*CU363*T313*V313*X313*Z313</f>
        <v>0</v>
      </c>
      <c r="J313" s="835" t="e">
        <f ca="1">CU364*T313*V313*X313*Z313/$AA$10</f>
        <v>#N/A</v>
      </c>
      <c r="K313" s="835">
        <f>IF($K$19="",0,CU364*T313*V313*X313*Z313/$AA$10)</f>
        <v>0</v>
      </c>
      <c r="L313" s="835">
        <f>IF($L$19="",0,CU364*T313*V313*X313*Z313/$AA$10)</f>
        <v>0</v>
      </c>
      <c r="M313" s="836" t="e">
        <f ca="1">IF($M$19="",0,CU364*T313*V313*X313*Z313/$AA$10)</f>
        <v>#N/A</v>
      </c>
      <c r="N313" s="837" t="e">
        <f ca="1">CU364*T313*V313*X313*Z313/$AA$10</f>
        <v>#N/A</v>
      </c>
      <c r="O313" s="838">
        <f ca="1">CU365*T313*V313*X313*Z313</f>
        <v>0</v>
      </c>
      <c r="P313" s="53"/>
      <c r="Q313" s="53"/>
      <c r="R313" s="67"/>
      <c r="S313" s="386">
        <f>1</f>
        <v>1</v>
      </c>
      <c r="T313" s="386">
        <f t="shared" si="207"/>
        <v>1</v>
      </c>
      <c r="U313" s="707">
        <f ca="1">'Adjustment Factors'!AP607</f>
        <v>0</v>
      </c>
      <c r="V313" s="208">
        <f t="shared" ca="1" si="208"/>
        <v>1</v>
      </c>
      <c r="W313" s="67">
        <f>-'Client Info'!$C$55/100</f>
        <v>0</v>
      </c>
      <c r="X313" s="67">
        <f t="shared" si="209"/>
        <v>1</v>
      </c>
      <c r="Y313" s="67">
        <f>IF(Overview!$C$14="Yes",1,0)</f>
        <v>0</v>
      </c>
      <c r="Z313" s="67">
        <f>IF(Y313=1,IF('Integrated Reduction'!$C$29="",1,('Integrated Reduction'!$C$29/100+1)),1)</f>
        <v>1</v>
      </c>
      <c r="AA313" s="67">
        <f>IF(Sampling!F321="Yes",1,0)</f>
        <v>0</v>
      </c>
      <c r="AB313" s="67">
        <f>IF(Sampling!L321="Yes",1,0)</f>
        <v>0</v>
      </c>
      <c r="AC313" s="67">
        <f>IF(Sampling!G321="Yes",1,0)</f>
        <v>0</v>
      </c>
      <c r="AD313" s="67">
        <f>IF(Sampling!H321="Yes",1,0)</f>
        <v>0</v>
      </c>
      <c r="AE313" s="67">
        <f>IF(Sampling!I321="Yes",1,0)</f>
        <v>0</v>
      </c>
      <c r="AF313" s="67">
        <f>IF(Sampling!J321="Yes",1,0)</f>
        <v>0</v>
      </c>
      <c r="AG313" s="708">
        <f>IF(Sampling!K321="Yes",1,0)</f>
        <v>0</v>
      </c>
      <c r="AH313" s="791">
        <f t="shared" ca="1" si="186"/>
        <v>0</v>
      </c>
      <c r="AI313" s="791">
        <f t="shared" ca="1" si="185"/>
        <v>0</v>
      </c>
      <c r="AJ313" s="791" t="e">
        <f t="shared" ca="1" si="193"/>
        <v>#N/A</v>
      </c>
      <c r="AK313" s="791">
        <f t="shared" si="210"/>
        <v>0</v>
      </c>
      <c r="AL313" s="791">
        <f t="shared" si="210"/>
        <v>0</v>
      </c>
      <c r="AM313" s="791" t="e">
        <f t="shared" ca="1" si="210"/>
        <v>#N/A</v>
      </c>
      <c r="AN313" s="791" t="e">
        <f t="shared" ca="1" si="210"/>
        <v>#N/A</v>
      </c>
      <c r="AO313" s="791">
        <f t="shared" ca="1" si="187"/>
        <v>0</v>
      </c>
      <c r="AP313" s="791">
        <f t="shared" ca="1" si="188"/>
        <v>0</v>
      </c>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c r="ADD313" s="1"/>
      <c r="ADE313" s="1"/>
      <c r="ADF313" s="1"/>
      <c r="ADG313" s="1"/>
      <c r="ADH313" s="1"/>
      <c r="ADI313" s="1"/>
      <c r="ADJ313" s="1"/>
      <c r="ADK313" s="1"/>
      <c r="ADL313" s="1"/>
      <c r="ADM313" s="1"/>
      <c r="ADN313" s="1"/>
      <c r="ADO313" s="1"/>
      <c r="ADP313" s="1"/>
      <c r="ADQ313" s="1"/>
      <c r="ADR313" s="1"/>
      <c r="ADS313" s="1"/>
      <c r="ADT313" s="1"/>
      <c r="ADU313" s="1"/>
      <c r="ADV313" s="1"/>
      <c r="ADW313" s="1"/>
      <c r="ADX313" s="1"/>
      <c r="ADY313" s="1"/>
      <c r="ADZ313" s="1"/>
      <c r="AEA313" s="1"/>
      <c r="AEB313" s="1"/>
      <c r="AEC313" s="1"/>
      <c r="AED313" s="1"/>
      <c r="AEE313" s="1"/>
      <c r="AEF313" s="1"/>
      <c r="AEG313" s="1"/>
      <c r="AEH313" s="1"/>
      <c r="AEI313" s="1"/>
      <c r="AEJ313" s="1"/>
      <c r="AEK313" s="1"/>
      <c r="AEL313" s="1"/>
      <c r="AEM313" s="1"/>
      <c r="AEN313" s="1"/>
      <c r="AEO313" s="1"/>
      <c r="AEP313" s="1"/>
      <c r="AEQ313" s="1"/>
      <c r="AER313" s="1"/>
      <c r="AES313" s="1"/>
      <c r="AET313" s="1"/>
      <c r="AEU313" s="1"/>
      <c r="AEV313" s="1"/>
      <c r="AEW313" s="1"/>
      <c r="AEX313" s="1"/>
      <c r="AEY313" s="1"/>
      <c r="AEZ313" s="1"/>
      <c r="AFA313" s="1"/>
      <c r="AFB313" s="1"/>
      <c r="AFC313" s="1"/>
      <c r="AFD313" s="1"/>
      <c r="AFE313" s="1"/>
      <c r="AFF313" s="1"/>
      <c r="AFG313" s="1"/>
      <c r="AFH313" s="1"/>
      <c r="AFI313" s="1"/>
      <c r="AFJ313" s="1"/>
      <c r="AFK313" s="1"/>
      <c r="AFL313" s="1"/>
      <c r="AFM313" s="1"/>
      <c r="AFN313" s="1"/>
      <c r="AFO313" s="1"/>
      <c r="AFP313" s="1"/>
      <c r="AFQ313" s="1"/>
      <c r="AFR313" s="1"/>
      <c r="AFS313" s="1"/>
      <c r="AFT313" s="1"/>
      <c r="AFU313" s="1"/>
      <c r="AFV313" s="1"/>
      <c r="AFW313" s="1"/>
      <c r="AFX313" s="1"/>
      <c r="AFY313" s="1"/>
      <c r="AFZ313" s="1"/>
      <c r="AGA313" s="1"/>
      <c r="AGB313" s="1"/>
      <c r="AGC313" s="1"/>
      <c r="AGD313" s="1"/>
      <c r="AGE313" s="1"/>
      <c r="AGF313" s="1"/>
      <c r="AGG313" s="1"/>
      <c r="AGH313" s="1"/>
      <c r="AGI313" s="1"/>
      <c r="AGJ313" s="1"/>
      <c r="AGK313" s="1"/>
      <c r="AGL313" s="1"/>
      <c r="AGM313" s="1"/>
      <c r="AGN313" s="1"/>
      <c r="AGO313" s="1"/>
      <c r="AGP313" s="1"/>
      <c r="AGQ313" s="1"/>
      <c r="AGR313" s="1"/>
      <c r="AGS313" s="1"/>
      <c r="AGT313" s="1"/>
      <c r="AGU313" s="1"/>
      <c r="AGV313" s="1"/>
      <c r="AGW313" s="1"/>
      <c r="AGX313" s="1"/>
      <c r="AGY313" s="1"/>
      <c r="AGZ313" s="1"/>
      <c r="AHA313" s="1"/>
      <c r="AHB313" s="1"/>
      <c r="AHC313" s="1"/>
      <c r="AHD313" s="1"/>
      <c r="AHE313" s="1"/>
      <c r="AHF313" s="1"/>
      <c r="AHG313" s="1"/>
      <c r="AHH313" s="1"/>
      <c r="AHI313" s="1"/>
      <c r="AHJ313" s="1"/>
      <c r="AHK313" s="1"/>
      <c r="AHL313" s="1"/>
      <c r="AHM313" s="1"/>
      <c r="AHN313" s="1"/>
      <c r="AHO313" s="1"/>
      <c r="AHP313" s="1"/>
      <c r="AHQ313" s="1"/>
      <c r="AHR313" s="1"/>
      <c r="AHS313" s="1"/>
      <c r="AHT313" s="1"/>
      <c r="AHU313" s="1"/>
      <c r="AHV313" s="1"/>
      <c r="AHW313" s="1"/>
      <c r="AHX313" s="1"/>
      <c r="AHY313" s="1"/>
      <c r="AHZ313" s="1"/>
      <c r="AIA313" s="1"/>
      <c r="AIB313" s="1"/>
      <c r="AIC313" s="1"/>
      <c r="AID313" s="1"/>
      <c r="AIE313" s="1"/>
      <c r="AIF313" s="1"/>
      <c r="AIG313" s="1"/>
      <c r="AIH313" s="1"/>
      <c r="AII313" s="1"/>
      <c r="AIJ313" s="1"/>
      <c r="AIK313" s="1"/>
      <c r="AIL313" s="1"/>
      <c r="AIM313" s="1"/>
      <c r="AIN313" s="1"/>
      <c r="AIO313" s="1"/>
      <c r="AIP313" s="1"/>
      <c r="AIQ313" s="1"/>
      <c r="AIR313" s="1"/>
      <c r="AIS313" s="1"/>
      <c r="AIT313" s="1"/>
      <c r="AIU313" s="1"/>
      <c r="AIV313" s="1"/>
      <c r="AIW313" s="1"/>
      <c r="AIX313" s="1"/>
      <c r="AIY313" s="1"/>
      <c r="AIZ313" s="1"/>
      <c r="AJA313" s="1"/>
      <c r="AJB313" s="1"/>
      <c r="AJC313" s="1"/>
      <c r="AJD313" s="1"/>
      <c r="AJE313" s="1"/>
      <c r="AJF313" s="1"/>
      <c r="AJG313" s="1"/>
      <c r="AJH313" s="1"/>
      <c r="AJI313" s="1"/>
      <c r="AJJ313" s="1"/>
      <c r="AJK313" s="1"/>
      <c r="AJL313" s="1"/>
      <c r="AJM313" s="1"/>
      <c r="AJN313" s="1"/>
      <c r="AJO313" s="1"/>
      <c r="AJP313" s="1"/>
      <c r="AJQ313" s="1"/>
      <c r="AJR313" s="1"/>
      <c r="AJS313" s="1"/>
      <c r="AJT313" s="1"/>
      <c r="AJU313" s="1"/>
      <c r="AJV313" s="1"/>
      <c r="AJW313" s="1"/>
      <c r="AJX313" s="1"/>
      <c r="AJY313" s="1"/>
      <c r="AJZ313" s="1"/>
      <c r="AKA313" s="1"/>
      <c r="AKB313" s="1"/>
      <c r="AKC313" s="1"/>
      <c r="AKD313" s="1"/>
      <c r="AKE313" s="1"/>
      <c r="AKF313" s="1"/>
      <c r="AKG313" s="1"/>
      <c r="AKH313" s="1"/>
      <c r="AKI313" s="1"/>
      <c r="AKJ313" s="1"/>
      <c r="AKK313" s="1"/>
      <c r="AKL313" s="1"/>
      <c r="AKM313" s="1"/>
      <c r="AKN313" s="1"/>
      <c r="AKO313" s="1"/>
      <c r="AKP313" s="1"/>
      <c r="AKQ313" s="1"/>
      <c r="AKR313" s="1"/>
      <c r="AKS313" s="1"/>
      <c r="AKT313" s="1"/>
      <c r="AKU313" s="1"/>
      <c r="AKV313" s="1"/>
      <c r="AKW313" s="1"/>
      <c r="AKX313" s="1"/>
      <c r="AKY313" s="1"/>
      <c r="AKZ313" s="1"/>
      <c r="ALA313" s="1"/>
      <c r="ALB313" s="1"/>
      <c r="ALC313" s="1"/>
      <c r="ALD313" s="1"/>
      <c r="ALE313" s="1"/>
      <c r="ALF313" s="1"/>
      <c r="ALG313" s="1"/>
      <c r="ALH313" s="1"/>
      <c r="ALI313" s="1"/>
      <c r="ALJ313" s="1"/>
      <c r="ALK313" s="1"/>
      <c r="ALL313" s="1"/>
      <c r="ALM313" s="1"/>
      <c r="ALN313" s="1"/>
      <c r="ALO313" s="1"/>
      <c r="ALP313" s="1"/>
      <c r="ALQ313" s="1"/>
      <c r="ALR313" s="1"/>
      <c r="ALS313" s="1"/>
      <c r="ALT313" s="1"/>
      <c r="ALU313" s="1"/>
      <c r="ALV313" s="1"/>
      <c r="ALW313" s="1"/>
      <c r="ALX313" s="1"/>
      <c r="ALY313" s="1"/>
      <c r="ALZ313" s="1"/>
      <c r="AMA313" s="1"/>
      <c r="AMB313" s="1"/>
      <c r="AMC313" s="1"/>
      <c r="AMD313" s="1"/>
      <c r="AME313" s="1"/>
      <c r="AMF313" s="1"/>
      <c r="AMG313" s="1"/>
      <c r="AMH313" s="1"/>
      <c r="AMI313" s="1"/>
      <c r="AMJ313" s="1"/>
      <c r="AMK313" s="1"/>
      <c r="AML313" s="1"/>
      <c r="AMM313" s="1"/>
      <c r="AMN313" s="1"/>
      <c r="AMO313" s="1"/>
      <c r="AMP313" s="1"/>
      <c r="AMQ313" s="1"/>
      <c r="AMR313" s="1"/>
      <c r="AMS313" s="1"/>
      <c r="AMT313" s="1"/>
      <c r="AMU313" s="1"/>
      <c r="AMV313" s="1"/>
      <c r="AMW313" s="1"/>
      <c r="AMX313" s="1"/>
      <c r="AMY313" s="1"/>
      <c r="AMZ313" s="1"/>
      <c r="ANA313" s="1"/>
      <c r="ANB313" s="1"/>
      <c r="ANC313" s="1"/>
      <c r="AND313" s="1"/>
      <c r="ANE313" s="1"/>
      <c r="ANF313" s="1"/>
      <c r="ANG313" s="1"/>
      <c r="ANH313" s="1"/>
      <c r="ANI313" s="1"/>
      <c r="ANJ313" s="1"/>
      <c r="ANK313" s="1"/>
      <c r="ANL313" s="1"/>
      <c r="ANM313" s="1"/>
      <c r="ANN313" s="1"/>
      <c r="ANO313" s="1"/>
      <c r="ANP313" s="1"/>
      <c r="ANQ313" s="1"/>
      <c r="ANR313" s="1"/>
      <c r="ANS313" s="1"/>
      <c r="ANT313" s="1"/>
      <c r="ANU313" s="1"/>
      <c r="ANV313" s="1"/>
      <c r="ANW313" s="1"/>
      <c r="ANX313" s="1"/>
      <c r="ANY313" s="1"/>
      <c r="ANZ313" s="1"/>
      <c r="AOA313" s="1"/>
      <c r="AOB313" s="1"/>
      <c r="AOC313" s="1"/>
      <c r="AOD313" s="1"/>
      <c r="AOE313" s="1"/>
      <c r="AOF313" s="1"/>
      <c r="AOG313" s="1"/>
      <c r="AOH313" s="1"/>
      <c r="AOI313" s="1"/>
      <c r="AOJ313" s="1"/>
      <c r="AOK313" s="1"/>
      <c r="AOL313" s="1"/>
      <c r="AOM313" s="1"/>
      <c r="AON313" s="1"/>
      <c r="AOO313" s="1"/>
      <c r="AOP313" s="1"/>
      <c r="AOQ313" s="1"/>
      <c r="AOR313" s="1"/>
      <c r="AOS313" s="1"/>
      <c r="AOT313" s="1"/>
      <c r="AOU313" s="1"/>
      <c r="AOV313" s="1"/>
      <c r="AOW313" s="1"/>
      <c r="AOX313" s="1"/>
      <c r="AOY313" s="1"/>
      <c r="AOZ313" s="1"/>
      <c r="APA313" s="1"/>
      <c r="APB313" s="1"/>
      <c r="APC313" s="1"/>
      <c r="APD313" s="1"/>
      <c r="APE313" s="1"/>
      <c r="APF313" s="1"/>
      <c r="APG313" s="1"/>
      <c r="APH313" s="1"/>
      <c r="API313" s="1"/>
      <c r="APJ313" s="1"/>
      <c r="APK313" s="1"/>
      <c r="APL313" s="1"/>
      <c r="APM313" s="1"/>
      <c r="APN313" s="1"/>
      <c r="APO313" s="1"/>
      <c r="APP313" s="1"/>
      <c r="APQ313" s="1"/>
      <c r="APR313" s="1"/>
      <c r="APS313" s="1"/>
      <c r="APT313" s="1"/>
      <c r="APU313" s="1"/>
      <c r="APV313" s="1"/>
      <c r="APW313" s="1"/>
      <c r="APX313" s="1"/>
      <c r="APY313" s="1"/>
      <c r="APZ313" s="1"/>
      <c r="AQA313" s="1"/>
      <c r="AQB313" s="1"/>
      <c r="AQC313" s="1"/>
      <c r="AQD313" s="1"/>
      <c r="AQE313" s="1"/>
      <c r="AQF313" s="1"/>
      <c r="AQG313" s="1"/>
      <c r="AQH313" s="1"/>
      <c r="AQI313" s="1"/>
      <c r="AQJ313" s="1"/>
      <c r="AQK313" s="1"/>
      <c r="AQL313" s="1"/>
      <c r="AQM313" s="1"/>
      <c r="AQN313" s="1"/>
      <c r="AQO313" s="1"/>
      <c r="AQP313" s="1"/>
      <c r="AQQ313" s="1"/>
      <c r="AQR313" s="1"/>
      <c r="AQS313" s="1"/>
      <c r="AQT313" s="1"/>
      <c r="AQU313" s="1"/>
      <c r="AQV313" s="1"/>
      <c r="AQW313" s="1"/>
      <c r="AQX313" s="1"/>
      <c r="AQY313" s="1"/>
      <c r="AQZ313" s="1"/>
      <c r="ARA313" s="1"/>
      <c r="ARB313" s="1"/>
      <c r="ARC313" s="1"/>
      <c r="ARD313" s="1"/>
      <c r="ARE313" s="1"/>
      <c r="ARF313" s="1"/>
      <c r="ARG313" s="1"/>
      <c r="ARH313" s="1"/>
      <c r="ARI313" s="1"/>
      <c r="ARJ313" s="1"/>
      <c r="ARK313" s="1"/>
      <c r="ARL313" s="1"/>
      <c r="ARM313" s="1"/>
      <c r="ARN313" s="1"/>
      <c r="ARO313" s="1"/>
      <c r="ARP313" s="1"/>
      <c r="ARQ313" s="1"/>
      <c r="ARR313" s="1"/>
      <c r="ARS313" s="1"/>
      <c r="ART313" s="1"/>
      <c r="ARU313" s="1"/>
      <c r="ARV313" s="1"/>
      <c r="ARW313" s="1"/>
      <c r="ARX313" s="1"/>
      <c r="ARY313" s="1"/>
      <c r="ARZ313" s="1"/>
      <c r="ASA313" s="1"/>
      <c r="ASB313" s="1"/>
      <c r="ASC313" s="1"/>
      <c r="ASD313" s="1"/>
      <c r="ASE313" s="1"/>
      <c r="ASF313" s="1"/>
      <c r="ASG313" s="1"/>
      <c r="ASH313" s="1"/>
      <c r="ASI313" s="1"/>
      <c r="ASJ313" s="1"/>
      <c r="ASK313" s="1"/>
      <c r="ASL313" s="1"/>
      <c r="ASM313" s="1"/>
      <c r="ASN313" s="1"/>
      <c r="ASO313" s="1"/>
      <c r="ASP313" s="1"/>
      <c r="ASQ313" s="1"/>
      <c r="ASR313" s="1"/>
      <c r="ASS313" s="1"/>
      <c r="AST313" s="1"/>
      <c r="ASU313" s="1"/>
      <c r="ASV313" s="1"/>
      <c r="ASW313" s="1"/>
      <c r="ASX313" s="1"/>
      <c r="ASY313" s="1"/>
      <c r="ASZ313" s="1"/>
      <c r="ATA313" s="1"/>
      <c r="ATB313" s="1"/>
      <c r="ATC313" s="1"/>
      <c r="ATD313" s="1"/>
      <c r="ATE313" s="1"/>
      <c r="ATF313" s="1"/>
      <c r="ATG313" s="1"/>
      <c r="ATH313" s="1"/>
      <c r="ATI313" s="1"/>
      <c r="ATJ313" s="1"/>
      <c r="ATK313" s="1"/>
      <c r="ATL313" s="1"/>
      <c r="ATM313" s="1"/>
      <c r="ATN313" s="1"/>
      <c r="ATO313" s="1"/>
      <c r="ATP313" s="1"/>
      <c r="ATQ313" s="1"/>
      <c r="ATR313" s="1"/>
      <c r="ATS313" s="1"/>
      <c r="ATT313" s="1"/>
      <c r="ATU313" s="1"/>
      <c r="ATV313" s="1"/>
      <c r="ATW313" s="1"/>
      <c r="ATX313" s="1"/>
      <c r="ATY313" s="1"/>
      <c r="ATZ313" s="1"/>
      <c r="AUA313" s="1"/>
      <c r="AUB313" s="1"/>
      <c r="AUC313" s="1"/>
      <c r="AUD313" s="1"/>
      <c r="AUE313" s="1"/>
      <c r="AUF313" s="1"/>
      <c r="AUG313" s="1"/>
      <c r="AUH313" s="1"/>
      <c r="AUI313" s="1"/>
      <c r="AUJ313" s="1"/>
      <c r="AUK313" s="1"/>
    </row>
    <row r="314" spans="1:1233" s="519" customFormat="1" ht="14.25">
      <c r="A314" s="53"/>
      <c r="B314" s="98" t="str">
        <f>IF('Client Info'!$F$159="Yes",'Client Info'!$F$61,"N/A")</f>
        <v>N/A</v>
      </c>
      <c r="C314" s="99" t="str">
        <f>IF(B314="ISO 45001",'Client Info'!$B159,"N/A")</f>
        <v>N/A</v>
      </c>
      <c r="D314" s="182"/>
      <c r="E314" s="839">
        <f>'Effective Employees'!F300</f>
        <v>0</v>
      </c>
      <c r="F314" s="831"/>
      <c r="G314" s="840">
        <f>CU$378</f>
        <v>0</v>
      </c>
      <c r="H314" s="840">
        <f ca="1">(1/3)*CU378*T314*V314*X314*Z314</f>
        <v>0</v>
      </c>
      <c r="I314" s="840">
        <f ca="1">(2/3)*CU378*T314*V314*X314*Z314</f>
        <v>0</v>
      </c>
      <c r="J314" s="840" t="e">
        <f ca="1">CU379*T314*V314*X314*Z314/$AA$10</f>
        <v>#N/A</v>
      </c>
      <c r="K314" s="840">
        <f>IF($K$19="",0,CU379*T314*V314*X314*Z314/$AA$10)</f>
        <v>0</v>
      </c>
      <c r="L314" s="840">
        <f>IF($L$19="",0,CU379*T314*V314*X314*Z314/$AA$10)</f>
        <v>0</v>
      </c>
      <c r="M314" s="841" t="e">
        <f ca="1">IF($M$19="",0,CU379*T314*V314*X314*Z314/$AA$10)</f>
        <v>#N/A</v>
      </c>
      <c r="N314" s="841" t="e">
        <f ca="1">CU379*T314*V314*X314*Z314/$AA$10</f>
        <v>#N/A</v>
      </c>
      <c r="O314" s="842">
        <f ca="1">CU380*T314*V314*X314*Z314</f>
        <v>0</v>
      </c>
      <c r="P314" s="53"/>
      <c r="Q314" s="53"/>
      <c r="R314" s="67"/>
      <c r="S314" s="709">
        <f>1</f>
        <v>1</v>
      </c>
      <c r="T314" s="709">
        <f t="shared" si="207"/>
        <v>1</v>
      </c>
      <c r="U314" s="710">
        <f ca="1">'Adjustment Factors'!BC607</f>
        <v>0</v>
      </c>
      <c r="V314" s="711">
        <f t="shared" ca="1" si="208"/>
        <v>1</v>
      </c>
      <c r="W314" s="712">
        <f>-'Client Info'!$C$55/100</f>
        <v>0</v>
      </c>
      <c r="X314" s="712">
        <f t="shared" si="209"/>
        <v>1</v>
      </c>
      <c r="Y314" s="712">
        <f>IF(Overview!$C$15="Yes",1,0)</f>
        <v>0</v>
      </c>
      <c r="Z314" s="712">
        <f>IF(Y314=1,IF('Integrated Reduction'!$C$29="",1,('Integrated Reduction'!$C$29/100+1)),1)</f>
        <v>1</v>
      </c>
      <c r="AA314" s="712">
        <f>IF(Sampling!F322="Yes",1,0)</f>
        <v>0</v>
      </c>
      <c r="AB314" s="712">
        <f>IF(Sampling!L322="Yes",1,0)</f>
        <v>0</v>
      </c>
      <c r="AC314" s="712">
        <f>IF(Sampling!G322="Yes",1,0)</f>
        <v>0</v>
      </c>
      <c r="AD314" s="712">
        <f>IF(Sampling!H322="Yes",1,0)</f>
        <v>0</v>
      </c>
      <c r="AE314" s="712">
        <f>IF(Sampling!I322="Yes",1,0)</f>
        <v>0</v>
      </c>
      <c r="AF314" s="712">
        <f>IF(Sampling!J322="Yes",1,0)</f>
        <v>0</v>
      </c>
      <c r="AG314" s="713">
        <f>IF(Sampling!K322="Yes",1,0)</f>
        <v>0</v>
      </c>
      <c r="AH314" s="792">
        <f t="shared" ca="1" si="186"/>
        <v>0</v>
      </c>
      <c r="AI314" s="792">
        <f t="shared" ca="1" si="185"/>
        <v>0</v>
      </c>
      <c r="AJ314" s="792" t="e">
        <f t="shared" ca="1" si="193"/>
        <v>#N/A</v>
      </c>
      <c r="AK314" s="792">
        <f t="shared" si="210"/>
        <v>0</v>
      </c>
      <c r="AL314" s="792">
        <f t="shared" si="210"/>
        <v>0</v>
      </c>
      <c r="AM314" s="792" t="e">
        <f t="shared" ca="1" si="210"/>
        <v>#N/A</v>
      </c>
      <c r="AN314" s="792" t="e">
        <f t="shared" ca="1" si="210"/>
        <v>#N/A</v>
      </c>
      <c r="AO314" s="792">
        <f t="shared" ca="1" si="187"/>
        <v>0</v>
      </c>
      <c r="AP314" s="792">
        <f t="shared" ca="1" si="188"/>
        <v>0</v>
      </c>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c r="ADD314" s="1"/>
      <c r="ADE314" s="1"/>
      <c r="ADF314" s="1"/>
      <c r="ADG314" s="1"/>
      <c r="ADH314" s="1"/>
      <c r="ADI314" s="1"/>
      <c r="ADJ314" s="1"/>
      <c r="ADK314" s="1"/>
      <c r="ADL314" s="1"/>
      <c r="ADM314" s="1"/>
      <c r="ADN314" s="1"/>
      <c r="ADO314" s="1"/>
      <c r="ADP314" s="1"/>
      <c r="ADQ314" s="1"/>
      <c r="ADR314" s="1"/>
      <c r="ADS314" s="1"/>
      <c r="ADT314" s="1"/>
      <c r="ADU314" s="1"/>
      <c r="ADV314" s="1"/>
      <c r="ADW314" s="1"/>
      <c r="ADX314" s="1"/>
      <c r="ADY314" s="1"/>
      <c r="ADZ314" s="1"/>
      <c r="AEA314" s="1"/>
      <c r="AEB314" s="1"/>
      <c r="AEC314" s="1"/>
      <c r="AED314" s="1"/>
      <c r="AEE314" s="1"/>
      <c r="AEF314" s="1"/>
      <c r="AEG314" s="1"/>
      <c r="AEH314" s="1"/>
      <c r="AEI314" s="1"/>
      <c r="AEJ314" s="1"/>
      <c r="AEK314" s="1"/>
      <c r="AEL314" s="1"/>
      <c r="AEM314" s="1"/>
      <c r="AEN314" s="1"/>
      <c r="AEO314" s="1"/>
      <c r="AEP314" s="1"/>
      <c r="AEQ314" s="1"/>
      <c r="AER314" s="1"/>
      <c r="AES314" s="1"/>
      <c r="AET314" s="1"/>
      <c r="AEU314" s="1"/>
      <c r="AEV314" s="1"/>
      <c r="AEW314" s="1"/>
      <c r="AEX314" s="1"/>
      <c r="AEY314" s="1"/>
      <c r="AEZ314" s="1"/>
      <c r="AFA314" s="1"/>
      <c r="AFB314" s="1"/>
      <c r="AFC314" s="1"/>
      <c r="AFD314" s="1"/>
      <c r="AFE314" s="1"/>
      <c r="AFF314" s="1"/>
      <c r="AFG314" s="1"/>
      <c r="AFH314" s="1"/>
      <c r="AFI314" s="1"/>
      <c r="AFJ314" s="1"/>
      <c r="AFK314" s="1"/>
      <c r="AFL314" s="1"/>
      <c r="AFM314" s="1"/>
      <c r="AFN314" s="1"/>
      <c r="AFO314" s="1"/>
      <c r="AFP314" s="1"/>
      <c r="AFQ314" s="1"/>
      <c r="AFR314" s="1"/>
      <c r="AFS314" s="1"/>
      <c r="AFT314" s="1"/>
      <c r="AFU314" s="1"/>
      <c r="AFV314" s="1"/>
      <c r="AFW314" s="1"/>
      <c r="AFX314" s="1"/>
      <c r="AFY314" s="1"/>
      <c r="AFZ314" s="1"/>
      <c r="AGA314" s="1"/>
      <c r="AGB314" s="1"/>
      <c r="AGC314" s="1"/>
      <c r="AGD314" s="1"/>
      <c r="AGE314" s="1"/>
      <c r="AGF314" s="1"/>
      <c r="AGG314" s="1"/>
      <c r="AGH314" s="1"/>
      <c r="AGI314" s="1"/>
      <c r="AGJ314" s="1"/>
      <c r="AGK314" s="1"/>
      <c r="AGL314" s="1"/>
      <c r="AGM314" s="1"/>
      <c r="AGN314" s="1"/>
      <c r="AGO314" s="1"/>
      <c r="AGP314" s="1"/>
      <c r="AGQ314" s="1"/>
      <c r="AGR314" s="1"/>
      <c r="AGS314" s="1"/>
      <c r="AGT314" s="1"/>
      <c r="AGU314" s="1"/>
      <c r="AGV314" s="1"/>
      <c r="AGW314" s="1"/>
      <c r="AGX314" s="1"/>
      <c r="AGY314" s="1"/>
      <c r="AGZ314" s="1"/>
      <c r="AHA314" s="1"/>
      <c r="AHB314" s="1"/>
      <c r="AHC314" s="1"/>
      <c r="AHD314" s="1"/>
      <c r="AHE314" s="1"/>
      <c r="AHF314" s="1"/>
      <c r="AHG314" s="1"/>
      <c r="AHH314" s="1"/>
      <c r="AHI314" s="1"/>
      <c r="AHJ314" s="1"/>
      <c r="AHK314" s="1"/>
      <c r="AHL314" s="1"/>
      <c r="AHM314" s="1"/>
      <c r="AHN314" s="1"/>
      <c r="AHO314" s="1"/>
      <c r="AHP314" s="1"/>
      <c r="AHQ314" s="1"/>
      <c r="AHR314" s="1"/>
      <c r="AHS314" s="1"/>
      <c r="AHT314" s="1"/>
      <c r="AHU314" s="1"/>
      <c r="AHV314" s="1"/>
      <c r="AHW314" s="1"/>
      <c r="AHX314" s="1"/>
      <c r="AHY314" s="1"/>
      <c r="AHZ314" s="1"/>
      <c r="AIA314" s="1"/>
      <c r="AIB314" s="1"/>
      <c r="AIC314" s="1"/>
      <c r="AID314" s="1"/>
      <c r="AIE314" s="1"/>
      <c r="AIF314" s="1"/>
      <c r="AIG314" s="1"/>
      <c r="AIH314" s="1"/>
      <c r="AII314" s="1"/>
      <c r="AIJ314" s="1"/>
      <c r="AIK314" s="1"/>
      <c r="AIL314" s="1"/>
      <c r="AIM314" s="1"/>
      <c r="AIN314" s="1"/>
      <c r="AIO314" s="1"/>
      <c r="AIP314" s="1"/>
      <c r="AIQ314" s="1"/>
      <c r="AIR314" s="1"/>
      <c r="AIS314" s="1"/>
      <c r="AIT314" s="1"/>
      <c r="AIU314" s="1"/>
      <c r="AIV314" s="1"/>
      <c r="AIW314" s="1"/>
      <c r="AIX314" s="1"/>
      <c r="AIY314" s="1"/>
      <c r="AIZ314" s="1"/>
      <c r="AJA314" s="1"/>
      <c r="AJB314" s="1"/>
      <c r="AJC314" s="1"/>
      <c r="AJD314" s="1"/>
      <c r="AJE314" s="1"/>
      <c r="AJF314" s="1"/>
      <c r="AJG314" s="1"/>
      <c r="AJH314" s="1"/>
      <c r="AJI314" s="1"/>
      <c r="AJJ314" s="1"/>
      <c r="AJK314" s="1"/>
      <c r="AJL314" s="1"/>
      <c r="AJM314" s="1"/>
      <c r="AJN314" s="1"/>
      <c r="AJO314" s="1"/>
      <c r="AJP314" s="1"/>
      <c r="AJQ314" s="1"/>
      <c r="AJR314" s="1"/>
      <c r="AJS314" s="1"/>
      <c r="AJT314" s="1"/>
      <c r="AJU314" s="1"/>
      <c r="AJV314" s="1"/>
      <c r="AJW314" s="1"/>
      <c r="AJX314" s="1"/>
      <c r="AJY314" s="1"/>
      <c r="AJZ314" s="1"/>
      <c r="AKA314" s="1"/>
      <c r="AKB314" s="1"/>
      <c r="AKC314" s="1"/>
      <c r="AKD314" s="1"/>
      <c r="AKE314" s="1"/>
      <c r="AKF314" s="1"/>
      <c r="AKG314" s="1"/>
      <c r="AKH314" s="1"/>
      <c r="AKI314" s="1"/>
      <c r="AKJ314" s="1"/>
      <c r="AKK314" s="1"/>
      <c r="AKL314" s="1"/>
      <c r="AKM314" s="1"/>
      <c r="AKN314" s="1"/>
      <c r="AKO314" s="1"/>
      <c r="AKP314" s="1"/>
      <c r="AKQ314" s="1"/>
      <c r="AKR314" s="1"/>
      <c r="AKS314" s="1"/>
      <c r="AKT314" s="1"/>
      <c r="AKU314" s="1"/>
      <c r="AKV314" s="1"/>
      <c r="AKW314" s="1"/>
      <c r="AKX314" s="1"/>
      <c r="AKY314" s="1"/>
      <c r="AKZ314" s="1"/>
      <c r="ALA314" s="1"/>
      <c r="ALB314" s="1"/>
      <c r="ALC314" s="1"/>
      <c r="ALD314" s="1"/>
      <c r="ALE314" s="1"/>
      <c r="ALF314" s="1"/>
      <c r="ALG314" s="1"/>
      <c r="ALH314" s="1"/>
      <c r="ALI314" s="1"/>
      <c r="ALJ314" s="1"/>
      <c r="ALK314" s="1"/>
      <c r="ALL314" s="1"/>
      <c r="ALM314" s="1"/>
      <c r="ALN314" s="1"/>
      <c r="ALO314" s="1"/>
      <c r="ALP314" s="1"/>
      <c r="ALQ314" s="1"/>
      <c r="ALR314" s="1"/>
      <c r="ALS314" s="1"/>
      <c r="ALT314" s="1"/>
      <c r="ALU314" s="1"/>
      <c r="ALV314" s="1"/>
      <c r="ALW314" s="1"/>
      <c r="ALX314" s="1"/>
      <c r="ALY314" s="1"/>
      <c r="ALZ314" s="1"/>
      <c r="AMA314" s="1"/>
      <c r="AMB314" s="1"/>
      <c r="AMC314" s="1"/>
      <c r="AMD314" s="1"/>
      <c r="AME314" s="1"/>
      <c r="AMF314" s="1"/>
      <c r="AMG314" s="1"/>
      <c r="AMH314" s="1"/>
      <c r="AMI314" s="1"/>
      <c r="AMJ314" s="1"/>
      <c r="AMK314" s="1"/>
      <c r="AML314" s="1"/>
      <c r="AMM314" s="1"/>
      <c r="AMN314" s="1"/>
      <c r="AMO314" s="1"/>
      <c r="AMP314" s="1"/>
      <c r="AMQ314" s="1"/>
      <c r="AMR314" s="1"/>
      <c r="AMS314" s="1"/>
      <c r="AMT314" s="1"/>
      <c r="AMU314" s="1"/>
      <c r="AMV314" s="1"/>
      <c r="AMW314" s="1"/>
      <c r="AMX314" s="1"/>
      <c r="AMY314" s="1"/>
      <c r="AMZ314" s="1"/>
      <c r="ANA314" s="1"/>
      <c r="ANB314" s="1"/>
      <c r="ANC314" s="1"/>
      <c r="AND314" s="1"/>
      <c r="ANE314" s="1"/>
      <c r="ANF314" s="1"/>
      <c r="ANG314" s="1"/>
      <c r="ANH314" s="1"/>
      <c r="ANI314" s="1"/>
      <c r="ANJ314" s="1"/>
      <c r="ANK314" s="1"/>
      <c r="ANL314" s="1"/>
      <c r="ANM314" s="1"/>
      <c r="ANN314" s="1"/>
      <c r="ANO314" s="1"/>
      <c r="ANP314" s="1"/>
      <c r="ANQ314" s="1"/>
      <c r="ANR314" s="1"/>
      <c r="ANS314" s="1"/>
      <c r="ANT314" s="1"/>
      <c r="ANU314" s="1"/>
      <c r="ANV314" s="1"/>
      <c r="ANW314" s="1"/>
      <c r="ANX314" s="1"/>
      <c r="ANY314" s="1"/>
      <c r="ANZ314" s="1"/>
      <c r="AOA314" s="1"/>
      <c r="AOB314" s="1"/>
      <c r="AOC314" s="1"/>
      <c r="AOD314" s="1"/>
      <c r="AOE314" s="1"/>
      <c r="AOF314" s="1"/>
      <c r="AOG314" s="1"/>
      <c r="AOH314" s="1"/>
      <c r="AOI314" s="1"/>
      <c r="AOJ314" s="1"/>
      <c r="AOK314" s="1"/>
      <c r="AOL314" s="1"/>
      <c r="AOM314" s="1"/>
      <c r="AON314" s="1"/>
      <c r="AOO314" s="1"/>
      <c r="AOP314" s="1"/>
      <c r="AOQ314" s="1"/>
      <c r="AOR314" s="1"/>
      <c r="AOS314" s="1"/>
      <c r="AOT314" s="1"/>
      <c r="AOU314" s="1"/>
      <c r="AOV314" s="1"/>
      <c r="AOW314" s="1"/>
      <c r="AOX314" s="1"/>
      <c r="AOY314" s="1"/>
      <c r="AOZ314" s="1"/>
      <c r="APA314" s="1"/>
      <c r="APB314" s="1"/>
      <c r="APC314" s="1"/>
      <c r="APD314" s="1"/>
      <c r="APE314" s="1"/>
      <c r="APF314" s="1"/>
      <c r="APG314" s="1"/>
      <c r="APH314" s="1"/>
      <c r="API314" s="1"/>
      <c r="APJ314" s="1"/>
      <c r="APK314" s="1"/>
      <c r="APL314" s="1"/>
      <c r="APM314" s="1"/>
      <c r="APN314" s="1"/>
      <c r="APO314" s="1"/>
      <c r="APP314" s="1"/>
      <c r="APQ314" s="1"/>
      <c r="APR314" s="1"/>
      <c r="APS314" s="1"/>
      <c r="APT314" s="1"/>
      <c r="APU314" s="1"/>
      <c r="APV314" s="1"/>
      <c r="APW314" s="1"/>
      <c r="APX314" s="1"/>
      <c r="APY314" s="1"/>
      <c r="APZ314" s="1"/>
      <c r="AQA314" s="1"/>
      <c r="AQB314" s="1"/>
      <c r="AQC314" s="1"/>
      <c r="AQD314" s="1"/>
      <c r="AQE314" s="1"/>
      <c r="AQF314" s="1"/>
      <c r="AQG314" s="1"/>
      <c r="AQH314" s="1"/>
      <c r="AQI314" s="1"/>
      <c r="AQJ314" s="1"/>
      <c r="AQK314" s="1"/>
      <c r="AQL314" s="1"/>
      <c r="AQM314" s="1"/>
      <c r="AQN314" s="1"/>
      <c r="AQO314" s="1"/>
      <c r="AQP314" s="1"/>
      <c r="AQQ314" s="1"/>
      <c r="AQR314" s="1"/>
      <c r="AQS314" s="1"/>
      <c r="AQT314" s="1"/>
      <c r="AQU314" s="1"/>
      <c r="AQV314" s="1"/>
      <c r="AQW314" s="1"/>
      <c r="AQX314" s="1"/>
      <c r="AQY314" s="1"/>
      <c r="AQZ314" s="1"/>
      <c r="ARA314" s="1"/>
      <c r="ARB314" s="1"/>
      <c r="ARC314" s="1"/>
      <c r="ARD314" s="1"/>
      <c r="ARE314" s="1"/>
      <c r="ARF314" s="1"/>
      <c r="ARG314" s="1"/>
      <c r="ARH314" s="1"/>
      <c r="ARI314" s="1"/>
      <c r="ARJ314" s="1"/>
      <c r="ARK314" s="1"/>
      <c r="ARL314" s="1"/>
      <c r="ARM314" s="1"/>
      <c r="ARN314" s="1"/>
      <c r="ARO314" s="1"/>
      <c r="ARP314" s="1"/>
      <c r="ARQ314" s="1"/>
      <c r="ARR314" s="1"/>
      <c r="ARS314" s="1"/>
      <c r="ART314" s="1"/>
      <c r="ARU314" s="1"/>
      <c r="ARV314" s="1"/>
      <c r="ARW314" s="1"/>
      <c r="ARX314" s="1"/>
      <c r="ARY314" s="1"/>
      <c r="ARZ314" s="1"/>
      <c r="ASA314" s="1"/>
      <c r="ASB314" s="1"/>
      <c r="ASC314" s="1"/>
      <c r="ASD314" s="1"/>
      <c r="ASE314" s="1"/>
      <c r="ASF314" s="1"/>
      <c r="ASG314" s="1"/>
      <c r="ASH314" s="1"/>
      <c r="ASI314" s="1"/>
      <c r="ASJ314" s="1"/>
      <c r="ASK314" s="1"/>
      <c r="ASL314" s="1"/>
      <c r="ASM314" s="1"/>
      <c r="ASN314" s="1"/>
      <c r="ASO314" s="1"/>
      <c r="ASP314" s="1"/>
      <c r="ASQ314" s="1"/>
      <c r="ASR314" s="1"/>
      <c r="ASS314" s="1"/>
      <c r="AST314" s="1"/>
      <c r="ASU314" s="1"/>
      <c r="ASV314" s="1"/>
      <c r="ASW314" s="1"/>
      <c r="ASX314" s="1"/>
      <c r="ASY314" s="1"/>
      <c r="ASZ314" s="1"/>
      <c r="ATA314" s="1"/>
      <c r="ATB314" s="1"/>
      <c r="ATC314" s="1"/>
      <c r="ATD314" s="1"/>
      <c r="ATE314" s="1"/>
      <c r="ATF314" s="1"/>
      <c r="ATG314" s="1"/>
      <c r="ATH314" s="1"/>
      <c r="ATI314" s="1"/>
      <c r="ATJ314" s="1"/>
      <c r="ATK314" s="1"/>
      <c r="ATL314" s="1"/>
      <c r="ATM314" s="1"/>
      <c r="ATN314" s="1"/>
      <c r="ATO314" s="1"/>
      <c r="ATP314" s="1"/>
      <c r="ATQ314" s="1"/>
      <c r="ATR314" s="1"/>
      <c r="ATS314" s="1"/>
      <c r="ATT314" s="1"/>
      <c r="ATU314" s="1"/>
      <c r="ATV314" s="1"/>
      <c r="ATW314" s="1"/>
      <c r="ATX314" s="1"/>
      <c r="ATY314" s="1"/>
      <c r="ATZ314" s="1"/>
      <c r="AUA314" s="1"/>
      <c r="AUB314" s="1"/>
      <c r="AUC314" s="1"/>
      <c r="AUD314" s="1"/>
      <c r="AUE314" s="1"/>
      <c r="AUF314" s="1"/>
      <c r="AUG314" s="1"/>
      <c r="AUH314" s="1"/>
      <c r="AUI314" s="1"/>
      <c r="AUJ314" s="1"/>
      <c r="AUK314" s="1"/>
    </row>
    <row r="315" spans="1:1233" s="519" customFormat="1" ht="14.25">
      <c r="A315" s="53"/>
      <c r="B315" s="95" t="str">
        <f>IF('Client Info'!$D$160="Yes",'Client Info'!$D$61,"N/A")</f>
        <v>N/A</v>
      </c>
      <c r="C315" s="96" t="str">
        <f>IF(B315="ISO 9001",'Client Info'!$B160,"N/A")</f>
        <v>N/A</v>
      </c>
      <c r="D315" s="180"/>
      <c r="E315" s="843">
        <f>'Effective Employees'!F301</f>
        <v>0</v>
      </c>
      <c r="F315" s="831"/>
      <c r="G315" s="832">
        <f>CV$345</f>
        <v>0</v>
      </c>
      <c r="H315" s="832">
        <f ca="1">(1/3)*CV345*T315*V315*X315*Z315</f>
        <v>0</v>
      </c>
      <c r="I315" s="832">
        <f ca="1">(2/3)*CV345*T315*V315*X315*Z315</f>
        <v>0</v>
      </c>
      <c r="J315" s="832" t="e">
        <f ca="1">CV346*T315*V315*X315*Z315/$AA$10</f>
        <v>#N/A</v>
      </c>
      <c r="K315" s="832">
        <f>IF($K$19="",0,CV346*T315*V315*X315*Z315/$AA$10)</f>
        <v>0</v>
      </c>
      <c r="L315" s="832">
        <f>IF($L$19="",0,CV346*T315*V315*X315*Z315/$AA$10)</f>
        <v>0</v>
      </c>
      <c r="M315" s="833" t="e">
        <f ca="1">IF($M$19="",0,CV346*T315*V315*X315*Z315/$AA$10)</f>
        <v>#N/A</v>
      </c>
      <c r="N315" s="844" t="e">
        <f ca="1">CV346*T315*V315*X315*Z315/$AA$10</f>
        <v>#N/A</v>
      </c>
      <c r="O315" s="436">
        <f ca="1">CV347*T315*V315*X315*Z315</f>
        <v>0</v>
      </c>
      <c r="P315" s="53"/>
      <c r="Q315" s="53"/>
      <c r="R315" s="67"/>
      <c r="S315" s="702">
        <f>1</f>
        <v>1</v>
      </c>
      <c r="T315" s="702">
        <f t="shared" si="207"/>
        <v>1</v>
      </c>
      <c r="U315" s="703">
        <f ca="1">'Adjustment Factors'!AA608</f>
        <v>0</v>
      </c>
      <c r="V315" s="704">
        <f t="shared" ca="1" si="208"/>
        <v>1</v>
      </c>
      <c r="W315" s="705">
        <f>-'Client Info'!$C$55/100</f>
        <v>0</v>
      </c>
      <c r="X315" s="705">
        <f t="shared" si="209"/>
        <v>1</v>
      </c>
      <c r="Y315" s="705">
        <f>IF(Overview!$C$13="Yes",1,0)</f>
        <v>0</v>
      </c>
      <c r="Z315" s="705">
        <f>IF(Y315=1,IF('Integrated Reduction'!$C$29="",1,('Integrated Reduction'!$C$29/100+1)),1)</f>
        <v>1</v>
      </c>
      <c r="AA315" s="705">
        <f>IF(Sampling!F323="Yes",1,0)</f>
        <v>0</v>
      </c>
      <c r="AB315" s="705">
        <f>IF(Sampling!L323="Yes",1,0)</f>
        <v>0</v>
      </c>
      <c r="AC315" s="705">
        <f>IF(Sampling!G323="Yes",1,0)</f>
        <v>0</v>
      </c>
      <c r="AD315" s="705">
        <f>IF(Sampling!H323="Yes",1,0)</f>
        <v>0</v>
      </c>
      <c r="AE315" s="705">
        <f>IF(Sampling!I323="Yes",1,0)</f>
        <v>0</v>
      </c>
      <c r="AF315" s="705">
        <f>IF(Sampling!J323="Yes",1,0)</f>
        <v>0</v>
      </c>
      <c r="AG315" s="706">
        <f>IF(Sampling!K323="Yes",1,0)</f>
        <v>0</v>
      </c>
      <c r="AH315" s="790">
        <f t="shared" ca="1" si="186"/>
        <v>0</v>
      </c>
      <c r="AI315" s="790">
        <f t="shared" ca="1" si="185"/>
        <v>0</v>
      </c>
      <c r="AJ315" s="790" t="e">
        <f ca="1">J315*AC315</f>
        <v>#N/A</v>
      </c>
      <c r="AK315" s="790">
        <f t="shared" ref="AK315:AK317" si="211">K315*AD315</f>
        <v>0</v>
      </c>
      <c r="AL315" s="790">
        <f t="shared" ref="AL315:AL317" si="212">L315*AE315</f>
        <v>0</v>
      </c>
      <c r="AM315" s="790" t="e">
        <f t="shared" ref="AM315:AM317" ca="1" si="213">M315*AF315</f>
        <v>#N/A</v>
      </c>
      <c r="AN315" s="790" t="e">
        <f t="shared" ref="AN315:AN317" ca="1" si="214">N315*AG315</f>
        <v>#N/A</v>
      </c>
      <c r="AO315" s="790">
        <f t="shared" ca="1" si="187"/>
        <v>0</v>
      </c>
      <c r="AP315" s="790">
        <f t="shared" ca="1" si="188"/>
        <v>0</v>
      </c>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c r="ADD315" s="1"/>
      <c r="ADE315" s="1"/>
      <c r="ADF315" s="1"/>
      <c r="ADG315" s="1"/>
      <c r="ADH315" s="1"/>
      <c r="ADI315" s="1"/>
      <c r="ADJ315" s="1"/>
      <c r="ADK315" s="1"/>
      <c r="ADL315" s="1"/>
      <c r="ADM315" s="1"/>
      <c r="ADN315" s="1"/>
      <c r="ADO315" s="1"/>
      <c r="ADP315" s="1"/>
      <c r="ADQ315" s="1"/>
      <c r="ADR315" s="1"/>
      <c r="ADS315" s="1"/>
      <c r="ADT315" s="1"/>
      <c r="ADU315" s="1"/>
      <c r="ADV315" s="1"/>
      <c r="ADW315" s="1"/>
      <c r="ADX315" s="1"/>
      <c r="ADY315" s="1"/>
      <c r="ADZ315" s="1"/>
      <c r="AEA315" s="1"/>
      <c r="AEB315" s="1"/>
      <c r="AEC315" s="1"/>
      <c r="AED315" s="1"/>
      <c r="AEE315" s="1"/>
      <c r="AEF315" s="1"/>
      <c r="AEG315" s="1"/>
      <c r="AEH315" s="1"/>
      <c r="AEI315" s="1"/>
      <c r="AEJ315" s="1"/>
      <c r="AEK315" s="1"/>
      <c r="AEL315" s="1"/>
      <c r="AEM315" s="1"/>
      <c r="AEN315" s="1"/>
      <c r="AEO315" s="1"/>
      <c r="AEP315" s="1"/>
      <c r="AEQ315" s="1"/>
      <c r="AER315" s="1"/>
      <c r="AES315" s="1"/>
      <c r="AET315" s="1"/>
      <c r="AEU315" s="1"/>
      <c r="AEV315" s="1"/>
      <c r="AEW315" s="1"/>
      <c r="AEX315" s="1"/>
      <c r="AEY315" s="1"/>
      <c r="AEZ315" s="1"/>
      <c r="AFA315" s="1"/>
      <c r="AFB315" s="1"/>
      <c r="AFC315" s="1"/>
      <c r="AFD315" s="1"/>
      <c r="AFE315" s="1"/>
      <c r="AFF315" s="1"/>
      <c r="AFG315" s="1"/>
      <c r="AFH315" s="1"/>
      <c r="AFI315" s="1"/>
      <c r="AFJ315" s="1"/>
      <c r="AFK315" s="1"/>
      <c r="AFL315" s="1"/>
      <c r="AFM315" s="1"/>
      <c r="AFN315" s="1"/>
      <c r="AFO315" s="1"/>
      <c r="AFP315" s="1"/>
      <c r="AFQ315" s="1"/>
      <c r="AFR315" s="1"/>
      <c r="AFS315" s="1"/>
      <c r="AFT315" s="1"/>
      <c r="AFU315" s="1"/>
      <c r="AFV315" s="1"/>
      <c r="AFW315" s="1"/>
      <c r="AFX315" s="1"/>
      <c r="AFY315" s="1"/>
      <c r="AFZ315" s="1"/>
      <c r="AGA315" s="1"/>
      <c r="AGB315" s="1"/>
      <c r="AGC315" s="1"/>
      <c r="AGD315" s="1"/>
      <c r="AGE315" s="1"/>
      <c r="AGF315" s="1"/>
      <c r="AGG315" s="1"/>
      <c r="AGH315" s="1"/>
      <c r="AGI315" s="1"/>
      <c r="AGJ315" s="1"/>
      <c r="AGK315" s="1"/>
      <c r="AGL315" s="1"/>
      <c r="AGM315" s="1"/>
      <c r="AGN315" s="1"/>
      <c r="AGO315" s="1"/>
      <c r="AGP315" s="1"/>
      <c r="AGQ315" s="1"/>
      <c r="AGR315" s="1"/>
      <c r="AGS315" s="1"/>
      <c r="AGT315" s="1"/>
      <c r="AGU315" s="1"/>
      <c r="AGV315" s="1"/>
      <c r="AGW315" s="1"/>
      <c r="AGX315" s="1"/>
      <c r="AGY315" s="1"/>
      <c r="AGZ315" s="1"/>
      <c r="AHA315" s="1"/>
      <c r="AHB315" s="1"/>
      <c r="AHC315" s="1"/>
      <c r="AHD315" s="1"/>
      <c r="AHE315" s="1"/>
      <c r="AHF315" s="1"/>
      <c r="AHG315" s="1"/>
      <c r="AHH315" s="1"/>
      <c r="AHI315" s="1"/>
      <c r="AHJ315" s="1"/>
      <c r="AHK315" s="1"/>
      <c r="AHL315" s="1"/>
      <c r="AHM315" s="1"/>
      <c r="AHN315" s="1"/>
      <c r="AHO315" s="1"/>
      <c r="AHP315" s="1"/>
      <c r="AHQ315" s="1"/>
      <c r="AHR315" s="1"/>
      <c r="AHS315" s="1"/>
      <c r="AHT315" s="1"/>
      <c r="AHU315" s="1"/>
      <c r="AHV315" s="1"/>
      <c r="AHW315" s="1"/>
      <c r="AHX315" s="1"/>
      <c r="AHY315" s="1"/>
      <c r="AHZ315" s="1"/>
      <c r="AIA315" s="1"/>
      <c r="AIB315" s="1"/>
      <c r="AIC315" s="1"/>
      <c r="AID315" s="1"/>
      <c r="AIE315" s="1"/>
      <c r="AIF315" s="1"/>
      <c r="AIG315" s="1"/>
      <c r="AIH315" s="1"/>
      <c r="AII315" s="1"/>
      <c r="AIJ315" s="1"/>
      <c r="AIK315" s="1"/>
      <c r="AIL315" s="1"/>
      <c r="AIM315" s="1"/>
      <c r="AIN315" s="1"/>
      <c r="AIO315" s="1"/>
      <c r="AIP315" s="1"/>
      <c r="AIQ315" s="1"/>
      <c r="AIR315" s="1"/>
      <c r="AIS315" s="1"/>
      <c r="AIT315" s="1"/>
      <c r="AIU315" s="1"/>
      <c r="AIV315" s="1"/>
      <c r="AIW315" s="1"/>
      <c r="AIX315" s="1"/>
      <c r="AIY315" s="1"/>
      <c r="AIZ315" s="1"/>
      <c r="AJA315" s="1"/>
      <c r="AJB315" s="1"/>
      <c r="AJC315" s="1"/>
      <c r="AJD315" s="1"/>
      <c r="AJE315" s="1"/>
      <c r="AJF315" s="1"/>
      <c r="AJG315" s="1"/>
      <c r="AJH315" s="1"/>
      <c r="AJI315" s="1"/>
      <c r="AJJ315" s="1"/>
      <c r="AJK315" s="1"/>
      <c r="AJL315" s="1"/>
      <c r="AJM315" s="1"/>
      <c r="AJN315" s="1"/>
      <c r="AJO315" s="1"/>
      <c r="AJP315" s="1"/>
      <c r="AJQ315" s="1"/>
      <c r="AJR315" s="1"/>
      <c r="AJS315" s="1"/>
      <c r="AJT315" s="1"/>
      <c r="AJU315" s="1"/>
      <c r="AJV315" s="1"/>
      <c r="AJW315" s="1"/>
      <c r="AJX315" s="1"/>
      <c r="AJY315" s="1"/>
      <c r="AJZ315" s="1"/>
      <c r="AKA315" s="1"/>
      <c r="AKB315" s="1"/>
      <c r="AKC315" s="1"/>
      <c r="AKD315" s="1"/>
      <c r="AKE315" s="1"/>
      <c r="AKF315" s="1"/>
      <c r="AKG315" s="1"/>
      <c r="AKH315" s="1"/>
      <c r="AKI315" s="1"/>
      <c r="AKJ315" s="1"/>
      <c r="AKK315" s="1"/>
      <c r="AKL315" s="1"/>
      <c r="AKM315" s="1"/>
      <c r="AKN315" s="1"/>
      <c r="AKO315" s="1"/>
      <c r="AKP315" s="1"/>
      <c r="AKQ315" s="1"/>
      <c r="AKR315" s="1"/>
      <c r="AKS315" s="1"/>
      <c r="AKT315" s="1"/>
      <c r="AKU315" s="1"/>
      <c r="AKV315" s="1"/>
      <c r="AKW315" s="1"/>
      <c r="AKX315" s="1"/>
      <c r="AKY315" s="1"/>
      <c r="AKZ315" s="1"/>
      <c r="ALA315" s="1"/>
      <c r="ALB315" s="1"/>
      <c r="ALC315" s="1"/>
      <c r="ALD315" s="1"/>
      <c r="ALE315" s="1"/>
      <c r="ALF315" s="1"/>
      <c r="ALG315" s="1"/>
      <c r="ALH315" s="1"/>
      <c r="ALI315" s="1"/>
      <c r="ALJ315" s="1"/>
      <c r="ALK315" s="1"/>
      <c r="ALL315" s="1"/>
      <c r="ALM315" s="1"/>
      <c r="ALN315" s="1"/>
      <c r="ALO315" s="1"/>
      <c r="ALP315" s="1"/>
      <c r="ALQ315" s="1"/>
      <c r="ALR315" s="1"/>
      <c r="ALS315" s="1"/>
      <c r="ALT315" s="1"/>
      <c r="ALU315" s="1"/>
      <c r="ALV315" s="1"/>
      <c r="ALW315" s="1"/>
      <c r="ALX315" s="1"/>
      <c r="ALY315" s="1"/>
      <c r="ALZ315" s="1"/>
      <c r="AMA315" s="1"/>
      <c r="AMB315" s="1"/>
      <c r="AMC315" s="1"/>
      <c r="AMD315" s="1"/>
      <c r="AME315" s="1"/>
      <c r="AMF315" s="1"/>
      <c r="AMG315" s="1"/>
      <c r="AMH315" s="1"/>
      <c r="AMI315" s="1"/>
      <c r="AMJ315" s="1"/>
      <c r="AMK315" s="1"/>
      <c r="AML315" s="1"/>
      <c r="AMM315" s="1"/>
      <c r="AMN315" s="1"/>
      <c r="AMO315" s="1"/>
      <c r="AMP315" s="1"/>
      <c r="AMQ315" s="1"/>
      <c r="AMR315" s="1"/>
      <c r="AMS315" s="1"/>
      <c r="AMT315" s="1"/>
      <c r="AMU315" s="1"/>
      <c r="AMV315" s="1"/>
      <c r="AMW315" s="1"/>
      <c r="AMX315" s="1"/>
      <c r="AMY315" s="1"/>
      <c r="AMZ315" s="1"/>
      <c r="ANA315" s="1"/>
      <c r="ANB315" s="1"/>
      <c r="ANC315" s="1"/>
      <c r="AND315" s="1"/>
      <c r="ANE315" s="1"/>
      <c r="ANF315" s="1"/>
      <c r="ANG315" s="1"/>
      <c r="ANH315" s="1"/>
      <c r="ANI315" s="1"/>
      <c r="ANJ315" s="1"/>
      <c r="ANK315" s="1"/>
      <c r="ANL315" s="1"/>
      <c r="ANM315" s="1"/>
      <c r="ANN315" s="1"/>
      <c r="ANO315" s="1"/>
      <c r="ANP315" s="1"/>
      <c r="ANQ315" s="1"/>
      <c r="ANR315" s="1"/>
      <c r="ANS315" s="1"/>
      <c r="ANT315" s="1"/>
      <c r="ANU315" s="1"/>
      <c r="ANV315" s="1"/>
      <c r="ANW315" s="1"/>
      <c r="ANX315" s="1"/>
      <c r="ANY315" s="1"/>
      <c r="ANZ315" s="1"/>
      <c r="AOA315" s="1"/>
      <c r="AOB315" s="1"/>
      <c r="AOC315" s="1"/>
      <c r="AOD315" s="1"/>
      <c r="AOE315" s="1"/>
      <c r="AOF315" s="1"/>
      <c r="AOG315" s="1"/>
      <c r="AOH315" s="1"/>
      <c r="AOI315" s="1"/>
      <c r="AOJ315" s="1"/>
      <c r="AOK315" s="1"/>
      <c r="AOL315" s="1"/>
      <c r="AOM315" s="1"/>
      <c r="AON315" s="1"/>
      <c r="AOO315" s="1"/>
      <c r="AOP315" s="1"/>
      <c r="AOQ315" s="1"/>
      <c r="AOR315" s="1"/>
      <c r="AOS315" s="1"/>
      <c r="AOT315" s="1"/>
      <c r="AOU315" s="1"/>
      <c r="AOV315" s="1"/>
      <c r="AOW315" s="1"/>
      <c r="AOX315" s="1"/>
      <c r="AOY315" s="1"/>
      <c r="AOZ315" s="1"/>
      <c r="APA315" s="1"/>
      <c r="APB315" s="1"/>
      <c r="APC315" s="1"/>
      <c r="APD315" s="1"/>
      <c r="APE315" s="1"/>
      <c r="APF315" s="1"/>
      <c r="APG315" s="1"/>
      <c r="APH315" s="1"/>
      <c r="API315" s="1"/>
      <c r="APJ315" s="1"/>
      <c r="APK315" s="1"/>
      <c r="APL315" s="1"/>
      <c r="APM315" s="1"/>
      <c r="APN315" s="1"/>
      <c r="APO315" s="1"/>
      <c r="APP315" s="1"/>
      <c r="APQ315" s="1"/>
      <c r="APR315" s="1"/>
      <c r="APS315" s="1"/>
      <c r="APT315" s="1"/>
      <c r="APU315" s="1"/>
      <c r="APV315" s="1"/>
      <c r="APW315" s="1"/>
      <c r="APX315" s="1"/>
      <c r="APY315" s="1"/>
      <c r="APZ315" s="1"/>
      <c r="AQA315" s="1"/>
      <c r="AQB315" s="1"/>
      <c r="AQC315" s="1"/>
      <c r="AQD315" s="1"/>
      <c r="AQE315" s="1"/>
      <c r="AQF315" s="1"/>
      <c r="AQG315" s="1"/>
      <c r="AQH315" s="1"/>
      <c r="AQI315" s="1"/>
      <c r="AQJ315" s="1"/>
      <c r="AQK315" s="1"/>
      <c r="AQL315" s="1"/>
      <c r="AQM315" s="1"/>
      <c r="AQN315" s="1"/>
      <c r="AQO315" s="1"/>
      <c r="AQP315" s="1"/>
      <c r="AQQ315" s="1"/>
      <c r="AQR315" s="1"/>
      <c r="AQS315" s="1"/>
      <c r="AQT315" s="1"/>
      <c r="AQU315" s="1"/>
      <c r="AQV315" s="1"/>
      <c r="AQW315" s="1"/>
      <c r="AQX315" s="1"/>
      <c r="AQY315" s="1"/>
      <c r="AQZ315" s="1"/>
      <c r="ARA315" s="1"/>
      <c r="ARB315" s="1"/>
      <c r="ARC315" s="1"/>
      <c r="ARD315" s="1"/>
      <c r="ARE315" s="1"/>
      <c r="ARF315" s="1"/>
      <c r="ARG315" s="1"/>
      <c r="ARH315" s="1"/>
      <c r="ARI315" s="1"/>
      <c r="ARJ315" s="1"/>
      <c r="ARK315" s="1"/>
      <c r="ARL315" s="1"/>
      <c r="ARM315" s="1"/>
      <c r="ARN315" s="1"/>
      <c r="ARO315" s="1"/>
      <c r="ARP315" s="1"/>
      <c r="ARQ315" s="1"/>
      <c r="ARR315" s="1"/>
      <c r="ARS315" s="1"/>
      <c r="ART315" s="1"/>
      <c r="ARU315" s="1"/>
      <c r="ARV315" s="1"/>
      <c r="ARW315" s="1"/>
      <c r="ARX315" s="1"/>
      <c r="ARY315" s="1"/>
      <c r="ARZ315" s="1"/>
      <c r="ASA315" s="1"/>
      <c r="ASB315" s="1"/>
      <c r="ASC315" s="1"/>
      <c r="ASD315" s="1"/>
      <c r="ASE315" s="1"/>
      <c r="ASF315" s="1"/>
      <c r="ASG315" s="1"/>
      <c r="ASH315" s="1"/>
      <c r="ASI315" s="1"/>
      <c r="ASJ315" s="1"/>
      <c r="ASK315" s="1"/>
      <c r="ASL315" s="1"/>
      <c r="ASM315" s="1"/>
      <c r="ASN315" s="1"/>
      <c r="ASO315" s="1"/>
      <c r="ASP315" s="1"/>
      <c r="ASQ315" s="1"/>
      <c r="ASR315" s="1"/>
      <c r="ASS315" s="1"/>
      <c r="AST315" s="1"/>
      <c r="ASU315" s="1"/>
      <c r="ASV315" s="1"/>
      <c r="ASW315" s="1"/>
      <c r="ASX315" s="1"/>
      <c r="ASY315" s="1"/>
      <c r="ASZ315" s="1"/>
      <c r="ATA315" s="1"/>
      <c r="ATB315" s="1"/>
      <c r="ATC315" s="1"/>
      <c r="ATD315" s="1"/>
      <c r="ATE315" s="1"/>
      <c r="ATF315" s="1"/>
      <c r="ATG315" s="1"/>
      <c r="ATH315" s="1"/>
      <c r="ATI315" s="1"/>
      <c r="ATJ315" s="1"/>
      <c r="ATK315" s="1"/>
      <c r="ATL315" s="1"/>
      <c r="ATM315" s="1"/>
      <c r="ATN315" s="1"/>
      <c r="ATO315" s="1"/>
      <c r="ATP315" s="1"/>
      <c r="ATQ315" s="1"/>
      <c r="ATR315" s="1"/>
      <c r="ATS315" s="1"/>
      <c r="ATT315" s="1"/>
      <c r="ATU315" s="1"/>
      <c r="ATV315" s="1"/>
      <c r="ATW315" s="1"/>
      <c r="ATX315" s="1"/>
      <c r="ATY315" s="1"/>
      <c r="ATZ315" s="1"/>
      <c r="AUA315" s="1"/>
      <c r="AUB315" s="1"/>
      <c r="AUC315" s="1"/>
      <c r="AUD315" s="1"/>
      <c r="AUE315" s="1"/>
      <c r="AUF315" s="1"/>
      <c r="AUG315" s="1"/>
      <c r="AUH315" s="1"/>
      <c r="AUI315" s="1"/>
      <c r="AUJ315" s="1"/>
      <c r="AUK315" s="1"/>
    </row>
    <row r="316" spans="1:1233" s="519" customFormat="1" ht="14.25">
      <c r="A316" s="53"/>
      <c r="B316" s="97" t="str">
        <f>IF('Client Info'!$E$160="Yes",'Client Info'!$E$61,"N/A")</f>
        <v>N/A</v>
      </c>
      <c r="C316" s="62" t="str">
        <f>IF(B316="ISO 14001",'Client Info'!$B160,"N/A")</f>
        <v>N/A</v>
      </c>
      <c r="D316" s="181"/>
      <c r="E316" s="834">
        <f>'Effective Employees'!F302</f>
        <v>0</v>
      </c>
      <c r="F316" s="831"/>
      <c r="G316" s="835">
        <f>CV$363</f>
        <v>0</v>
      </c>
      <c r="H316" s="835">
        <f ca="1">(1/3)*CV363*T316*V316*X316*Z316</f>
        <v>0</v>
      </c>
      <c r="I316" s="835">
        <f ca="1">(2/3)*CV363*T316*V316*X316*Z316</f>
        <v>0</v>
      </c>
      <c r="J316" s="835" t="e">
        <f ca="1">CV364*T316*V316*X316*Z316/$AA$10</f>
        <v>#N/A</v>
      </c>
      <c r="K316" s="835">
        <f>IF($K$19="",0,CV364*T316*V316*X316*Z316/$AA$10)</f>
        <v>0</v>
      </c>
      <c r="L316" s="835">
        <f>IF($L$19="",0,CV364*T316*V316*X316*Z316/$AA$10)</f>
        <v>0</v>
      </c>
      <c r="M316" s="836" t="e">
        <f ca="1">IF($M$19="",0,CV364*T316*V316*X316*Z316/$AA$10)</f>
        <v>#N/A</v>
      </c>
      <c r="N316" s="837" t="e">
        <f ca="1">CV364*T316*V316*X316*Z316/$AA$10</f>
        <v>#N/A</v>
      </c>
      <c r="O316" s="838">
        <f ca="1">CV365*T316*V316*X316*Z316</f>
        <v>0</v>
      </c>
      <c r="P316" s="53"/>
      <c r="Q316" s="53"/>
      <c r="R316" s="67"/>
      <c r="S316" s="386">
        <f>1</f>
        <v>1</v>
      </c>
      <c r="T316" s="386">
        <f t="shared" si="207"/>
        <v>1</v>
      </c>
      <c r="U316" s="707">
        <f ca="1">'Adjustment Factors'!AP608</f>
        <v>0</v>
      </c>
      <c r="V316" s="208">
        <f t="shared" ca="1" si="208"/>
        <v>1</v>
      </c>
      <c r="W316" s="67">
        <f>-'Client Info'!$C$55/100</f>
        <v>0</v>
      </c>
      <c r="X316" s="67">
        <f t="shared" si="209"/>
        <v>1</v>
      </c>
      <c r="Y316" s="67">
        <f>IF(Overview!$C$14="Yes",1,0)</f>
        <v>0</v>
      </c>
      <c r="Z316" s="67">
        <f>IF(Y316=1,IF('Integrated Reduction'!$C$29="",1,('Integrated Reduction'!$C$29/100+1)),1)</f>
        <v>1</v>
      </c>
      <c r="AA316" s="67">
        <f>IF(Sampling!F324="Yes",1,0)</f>
        <v>0</v>
      </c>
      <c r="AB316" s="67">
        <f>IF(Sampling!L324="Yes",1,0)</f>
        <v>0</v>
      </c>
      <c r="AC316" s="67">
        <f>IF(Sampling!G324="Yes",1,0)</f>
        <v>0</v>
      </c>
      <c r="AD316" s="67">
        <f>IF(Sampling!H324="Yes",1,0)</f>
        <v>0</v>
      </c>
      <c r="AE316" s="67">
        <f>IF(Sampling!I324="Yes",1,0)</f>
        <v>0</v>
      </c>
      <c r="AF316" s="67">
        <f>IF(Sampling!J324="Yes",1,0)</f>
        <v>0</v>
      </c>
      <c r="AG316" s="708">
        <f>IF(Sampling!K324="Yes",1,0)</f>
        <v>0</v>
      </c>
      <c r="AH316" s="791">
        <f t="shared" ca="1" si="186"/>
        <v>0</v>
      </c>
      <c r="AI316" s="791">
        <f t="shared" ca="1" si="185"/>
        <v>0</v>
      </c>
      <c r="AJ316" s="791" t="e">
        <f t="shared" ca="1" si="193"/>
        <v>#N/A</v>
      </c>
      <c r="AK316" s="791">
        <f t="shared" si="211"/>
        <v>0</v>
      </c>
      <c r="AL316" s="791">
        <f t="shared" si="212"/>
        <v>0</v>
      </c>
      <c r="AM316" s="791" t="e">
        <f t="shared" ca="1" si="213"/>
        <v>#N/A</v>
      </c>
      <c r="AN316" s="791" t="e">
        <f t="shared" ca="1" si="214"/>
        <v>#N/A</v>
      </c>
      <c r="AO316" s="791">
        <f t="shared" ca="1" si="187"/>
        <v>0</v>
      </c>
      <c r="AP316" s="791">
        <f t="shared" ca="1" si="188"/>
        <v>0</v>
      </c>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c r="ADD316" s="1"/>
      <c r="ADE316" s="1"/>
      <c r="ADF316" s="1"/>
      <c r="ADG316" s="1"/>
      <c r="ADH316" s="1"/>
      <c r="ADI316" s="1"/>
      <c r="ADJ316" s="1"/>
      <c r="ADK316" s="1"/>
      <c r="ADL316" s="1"/>
      <c r="ADM316" s="1"/>
      <c r="ADN316" s="1"/>
      <c r="ADO316" s="1"/>
      <c r="ADP316" s="1"/>
      <c r="ADQ316" s="1"/>
      <c r="ADR316" s="1"/>
      <c r="ADS316" s="1"/>
      <c r="ADT316" s="1"/>
      <c r="ADU316" s="1"/>
      <c r="ADV316" s="1"/>
      <c r="ADW316" s="1"/>
      <c r="ADX316" s="1"/>
      <c r="ADY316" s="1"/>
      <c r="ADZ316" s="1"/>
      <c r="AEA316" s="1"/>
      <c r="AEB316" s="1"/>
      <c r="AEC316" s="1"/>
      <c r="AED316" s="1"/>
      <c r="AEE316" s="1"/>
      <c r="AEF316" s="1"/>
      <c r="AEG316" s="1"/>
      <c r="AEH316" s="1"/>
      <c r="AEI316" s="1"/>
      <c r="AEJ316" s="1"/>
      <c r="AEK316" s="1"/>
      <c r="AEL316" s="1"/>
      <c r="AEM316" s="1"/>
      <c r="AEN316" s="1"/>
      <c r="AEO316" s="1"/>
      <c r="AEP316" s="1"/>
      <c r="AEQ316" s="1"/>
      <c r="AER316" s="1"/>
      <c r="AES316" s="1"/>
      <c r="AET316" s="1"/>
      <c r="AEU316" s="1"/>
      <c r="AEV316" s="1"/>
      <c r="AEW316" s="1"/>
      <c r="AEX316" s="1"/>
      <c r="AEY316" s="1"/>
      <c r="AEZ316" s="1"/>
      <c r="AFA316" s="1"/>
      <c r="AFB316" s="1"/>
      <c r="AFC316" s="1"/>
      <c r="AFD316" s="1"/>
      <c r="AFE316" s="1"/>
      <c r="AFF316" s="1"/>
      <c r="AFG316" s="1"/>
      <c r="AFH316" s="1"/>
      <c r="AFI316" s="1"/>
      <c r="AFJ316" s="1"/>
      <c r="AFK316" s="1"/>
      <c r="AFL316" s="1"/>
      <c r="AFM316" s="1"/>
      <c r="AFN316" s="1"/>
      <c r="AFO316" s="1"/>
      <c r="AFP316" s="1"/>
      <c r="AFQ316" s="1"/>
      <c r="AFR316" s="1"/>
      <c r="AFS316" s="1"/>
      <c r="AFT316" s="1"/>
      <c r="AFU316" s="1"/>
      <c r="AFV316" s="1"/>
      <c r="AFW316" s="1"/>
      <c r="AFX316" s="1"/>
      <c r="AFY316" s="1"/>
      <c r="AFZ316" s="1"/>
      <c r="AGA316" s="1"/>
      <c r="AGB316" s="1"/>
      <c r="AGC316" s="1"/>
      <c r="AGD316" s="1"/>
      <c r="AGE316" s="1"/>
      <c r="AGF316" s="1"/>
      <c r="AGG316" s="1"/>
      <c r="AGH316" s="1"/>
      <c r="AGI316" s="1"/>
      <c r="AGJ316" s="1"/>
      <c r="AGK316" s="1"/>
      <c r="AGL316" s="1"/>
      <c r="AGM316" s="1"/>
      <c r="AGN316" s="1"/>
      <c r="AGO316" s="1"/>
      <c r="AGP316" s="1"/>
      <c r="AGQ316" s="1"/>
      <c r="AGR316" s="1"/>
      <c r="AGS316" s="1"/>
      <c r="AGT316" s="1"/>
      <c r="AGU316" s="1"/>
      <c r="AGV316" s="1"/>
      <c r="AGW316" s="1"/>
      <c r="AGX316" s="1"/>
      <c r="AGY316" s="1"/>
      <c r="AGZ316" s="1"/>
      <c r="AHA316" s="1"/>
      <c r="AHB316" s="1"/>
      <c r="AHC316" s="1"/>
      <c r="AHD316" s="1"/>
      <c r="AHE316" s="1"/>
      <c r="AHF316" s="1"/>
      <c r="AHG316" s="1"/>
      <c r="AHH316" s="1"/>
      <c r="AHI316" s="1"/>
      <c r="AHJ316" s="1"/>
      <c r="AHK316" s="1"/>
      <c r="AHL316" s="1"/>
      <c r="AHM316" s="1"/>
      <c r="AHN316" s="1"/>
      <c r="AHO316" s="1"/>
      <c r="AHP316" s="1"/>
      <c r="AHQ316" s="1"/>
      <c r="AHR316" s="1"/>
      <c r="AHS316" s="1"/>
      <c r="AHT316" s="1"/>
      <c r="AHU316" s="1"/>
      <c r="AHV316" s="1"/>
      <c r="AHW316" s="1"/>
      <c r="AHX316" s="1"/>
      <c r="AHY316" s="1"/>
      <c r="AHZ316" s="1"/>
      <c r="AIA316" s="1"/>
      <c r="AIB316" s="1"/>
      <c r="AIC316" s="1"/>
      <c r="AID316" s="1"/>
      <c r="AIE316" s="1"/>
      <c r="AIF316" s="1"/>
      <c r="AIG316" s="1"/>
      <c r="AIH316" s="1"/>
      <c r="AII316" s="1"/>
      <c r="AIJ316" s="1"/>
      <c r="AIK316" s="1"/>
      <c r="AIL316" s="1"/>
      <c r="AIM316" s="1"/>
      <c r="AIN316" s="1"/>
      <c r="AIO316" s="1"/>
      <c r="AIP316" s="1"/>
      <c r="AIQ316" s="1"/>
      <c r="AIR316" s="1"/>
      <c r="AIS316" s="1"/>
      <c r="AIT316" s="1"/>
      <c r="AIU316" s="1"/>
      <c r="AIV316" s="1"/>
      <c r="AIW316" s="1"/>
      <c r="AIX316" s="1"/>
      <c r="AIY316" s="1"/>
      <c r="AIZ316" s="1"/>
      <c r="AJA316" s="1"/>
      <c r="AJB316" s="1"/>
      <c r="AJC316" s="1"/>
      <c r="AJD316" s="1"/>
      <c r="AJE316" s="1"/>
      <c r="AJF316" s="1"/>
      <c r="AJG316" s="1"/>
      <c r="AJH316" s="1"/>
      <c r="AJI316" s="1"/>
      <c r="AJJ316" s="1"/>
      <c r="AJK316" s="1"/>
      <c r="AJL316" s="1"/>
      <c r="AJM316" s="1"/>
      <c r="AJN316" s="1"/>
      <c r="AJO316" s="1"/>
      <c r="AJP316" s="1"/>
      <c r="AJQ316" s="1"/>
      <c r="AJR316" s="1"/>
      <c r="AJS316" s="1"/>
      <c r="AJT316" s="1"/>
      <c r="AJU316" s="1"/>
      <c r="AJV316" s="1"/>
      <c r="AJW316" s="1"/>
      <c r="AJX316" s="1"/>
      <c r="AJY316" s="1"/>
      <c r="AJZ316" s="1"/>
      <c r="AKA316" s="1"/>
      <c r="AKB316" s="1"/>
      <c r="AKC316" s="1"/>
      <c r="AKD316" s="1"/>
      <c r="AKE316" s="1"/>
      <c r="AKF316" s="1"/>
      <c r="AKG316" s="1"/>
      <c r="AKH316" s="1"/>
      <c r="AKI316" s="1"/>
      <c r="AKJ316" s="1"/>
      <c r="AKK316" s="1"/>
      <c r="AKL316" s="1"/>
      <c r="AKM316" s="1"/>
      <c r="AKN316" s="1"/>
      <c r="AKO316" s="1"/>
      <c r="AKP316" s="1"/>
      <c r="AKQ316" s="1"/>
      <c r="AKR316" s="1"/>
      <c r="AKS316" s="1"/>
      <c r="AKT316" s="1"/>
      <c r="AKU316" s="1"/>
      <c r="AKV316" s="1"/>
      <c r="AKW316" s="1"/>
      <c r="AKX316" s="1"/>
      <c r="AKY316" s="1"/>
      <c r="AKZ316" s="1"/>
      <c r="ALA316" s="1"/>
      <c r="ALB316" s="1"/>
      <c r="ALC316" s="1"/>
      <c r="ALD316" s="1"/>
      <c r="ALE316" s="1"/>
      <c r="ALF316" s="1"/>
      <c r="ALG316" s="1"/>
      <c r="ALH316" s="1"/>
      <c r="ALI316" s="1"/>
      <c r="ALJ316" s="1"/>
      <c r="ALK316" s="1"/>
      <c r="ALL316" s="1"/>
      <c r="ALM316" s="1"/>
      <c r="ALN316" s="1"/>
      <c r="ALO316" s="1"/>
      <c r="ALP316" s="1"/>
      <c r="ALQ316" s="1"/>
      <c r="ALR316" s="1"/>
      <c r="ALS316" s="1"/>
      <c r="ALT316" s="1"/>
      <c r="ALU316" s="1"/>
      <c r="ALV316" s="1"/>
      <c r="ALW316" s="1"/>
      <c r="ALX316" s="1"/>
      <c r="ALY316" s="1"/>
      <c r="ALZ316" s="1"/>
      <c r="AMA316" s="1"/>
      <c r="AMB316" s="1"/>
      <c r="AMC316" s="1"/>
      <c r="AMD316" s="1"/>
      <c r="AME316" s="1"/>
      <c r="AMF316" s="1"/>
      <c r="AMG316" s="1"/>
      <c r="AMH316" s="1"/>
      <c r="AMI316" s="1"/>
      <c r="AMJ316" s="1"/>
      <c r="AMK316" s="1"/>
      <c r="AML316" s="1"/>
      <c r="AMM316" s="1"/>
      <c r="AMN316" s="1"/>
      <c r="AMO316" s="1"/>
      <c r="AMP316" s="1"/>
      <c r="AMQ316" s="1"/>
      <c r="AMR316" s="1"/>
      <c r="AMS316" s="1"/>
      <c r="AMT316" s="1"/>
      <c r="AMU316" s="1"/>
      <c r="AMV316" s="1"/>
      <c r="AMW316" s="1"/>
      <c r="AMX316" s="1"/>
      <c r="AMY316" s="1"/>
      <c r="AMZ316" s="1"/>
      <c r="ANA316" s="1"/>
      <c r="ANB316" s="1"/>
      <c r="ANC316" s="1"/>
      <c r="AND316" s="1"/>
      <c r="ANE316" s="1"/>
      <c r="ANF316" s="1"/>
      <c r="ANG316" s="1"/>
      <c r="ANH316" s="1"/>
      <c r="ANI316" s="1"/>
      <c r="ANJ316" s="1"/>
      <c r="ANK316" s="1"/>
      <c r="ANL316" s="1"/>
      <c r="ANM316" s="1"/>
      <c r="ANN316" s="1"/>
      <c r="ANO316" s="1"/>
      <c r="ANP316" s="1"/>
      <c r="ANQ316" s="1"/>
      <c r="ANR316" s="1"/>
      <c r="ANS316" s="1"/>
      <c r="ANT316" s="1"/>
      <c r="ANU316" s="1"/>
      <c r="ANV316" s="1"/>
      <c r="ANW316" s="1"/>
      <c r="ANX316" s="1"/>
      <c r="ANY316" s="1"/>
      <c r="ANZ316" s="1"/>
      <c r="AOA316" s="1"/>
      <c r="AOB316" s="1"/>
      <c r="AOC316" s="1"/>
      <c r="AOD316" s="1"/>
      <c r="AOE316" s="1"/>
      <c r="AOF316" s="1"/>
      <c r="AOG316" s="1"/>
      <c r="AOH316" s="1"/>
      <c r="AOI316" s="1"/>
      <c r="AOJ316" s="1"/>
      <c r="AOK316" s="1"/>
      <c r="AOL316" s="1"/>
      <c r="AOM316" s="1"/>
      <c r="AON316" s="1"/>
      <c r="AOO316" s="1"/>
      <c r="AOP316" s="1"/>
      <c r="AOQ316" s="1"/>
      <c r="AOR316" s="1"/>
      <c r="AOS316" s="1"/>
      <c r="AOT316" s="1"/>
      <c r="AOU316" s="1"/>
      <c r="AOV316" s="1"/>
      <c r="AOW316" s="1"/>
      <c r="AOX316" s="1"/>
      <c r="AOY316" s="1"/>
      <c r="AOZ316" s="1"/>
      <c r="APA316" s="1"/>
      <c r="APB316" s="1"/>
      <c r="APC316" s="1"/>
      <c r="APD316" s="1"/>
      <c r="APE316" s="1"/>
      <c r="APF316" s="1"/>
      <c r="APG316" s="1"/>
      <c r="APH316" s="1"/>
      <c r="API316" s="1"/>
      <c r="APJ316" s="1"/>
      <c r="APK316" s="1"/>
      <c r="APL316" s="1"/>
      <c r="APM316" s="1"/>
      <c r="APN316" s="1"/>
      <c r="APO316" s="1"/>
      <c r="APP316" s="1"/>
      <c r="APQ316" s="1"/>
      <c r="APR316" s="1"/>
      <c r="APS316" s="1"/>
      <c r="APT316" s="1"/>
      <c r="APU316" s="1"/>
      <c r="APV316" s="1"/>
      <c r="APW316" s="1"/>
      <c r="APX316" s="1"/>
      <c r="APY316" s="1"/>
      <c r="APZ316" s="1"/>
      <c r="AQA316" s="1"/>
      <c r="AQB316" s="1"/>
      <c r="AQC316" s="1"/>
      <c r="AQD316" s="1"/>
      <c r="AQE316" s="1"/>
      <c r="AQF316" s="1"/>
      <c r="AQG316" s="1"/>
      <c r="AQH316" s="1"/>
      <c r="AQI316" s="1"/>
      <c r="AQJ316" s="1"/>
      <c r="AQK316" s="1"/>
      <c r="AQL316" s="1"/>
      <c r="AQM316" s="1"/>
      <c r="AQN316" s="1"/>
      <c r="AQO316" s="1"/>
      <c r="AQP316" s="1"/>
      <c r="AQQ316" s="1"/>
      <c r="AQR316" s="1"/>
      <c r="AQS316" s="1"/>
      <c r="AQT316" s="1"/>
      <c r="AQU316" s="1"/>
      <c r="AQV316" s="1"/>
      <c r="AQW316" s="1"/>
      <c r="AQX316" s="1"/>
      <c r="AQY316" s="1"/>
      <c r="AQZ316" s="1"/>
      <c r="ARA316" s="1"/>
      <c r="ARB316" s="1"/>
      <c r="ARC316" s="1"/>
      <c r="ARD316" s="1"/>
      <c r="ARE316" s="1"/>
      <c r="ARF316" s="1"/>
      <c r="ARG316" s="1"/>
      <c r="ARH316" s="1"/>
      <c r="ARI316" s="1"/>
      <c r="ARJ316" s="1"/>
      <c r="ARK316" s="1"/>
      <c r="ARL316" s="1"/>
      <c r="ARM316" s="1"/>
      <c r="ARN316" s="1"/>
      <c r="ARO316" s="1"/>
      <c r="ARP316" s="1"/>
      <c r="ARQ316" s="1"/>
      <c r="ARR316" s="1"/>
      <c r="ARS316" s="1"/>
      <c r="ART316" s="1"/>
      <c r="ARU316" s="1"/>
      <c r="ARV316" s="1"/>
      <c r="ARW316" s="1"/>
      <c r="ARX316" s="1"/>
      <c r="ARY316" s="1"/>
      <c r="ARZ316" s="1"/>
      <c r="ASA316" s="1"/>
      <c r="ASB316" s="1"/>
      <c r="ASC316" s="1"/>
      <c r="ASD316" s="1"/>
      <c r="ASE316" s="1"/>
      <c r="ASF316" s="1"/>
      <c r="ASG316" s="1"/>
      <c r="ASH316" s="1"/>
      <c r="ASI316" s="1"/>
      <c r="ASJ316" s="1"/>
      <c r="ASK316" s="1"/>
      <c r="ASL316" s="1"/>
      <c r="ASM316" s="1"/>
      <c r="ASN316" s="1"/>
      <c r="ASO316" s="1"/>
      <c r="ASP316" s="1"/>
      <c r="ASQ316" s="1"/>
      <c r="ASR316" s="1"/>
      <c r="ASS316" s="1"/>
      <c r="AST316" s="1"/>
      <c r="ASU316" s="1"/>
      <c r="ASV316" s="1"/>
      <c r="ASW316" s="1"/>
      <c r="ASX316" s="1"/>
      <c r="ASY316" s="1"/>
      <c r="ASZ316" s="1"/>
      <c r="ATA316" s="1"/>
      <c r="ATB316" s="1"/>
      <c r="ATC316" s="1"/>
      <c r="ATD316" s="1"/>
      <c r="ATE316" s="1"/>
      <c r="ATF316" s="1"/>
      <c r="ATG316" s="1"/>
      <c r="ATH316" s="1"/>
      <c r="ATI316" s="1"/>
      <c r="ATJ316" s="1"/>
      <c r="ATK316" s="1"/>
      <c r="ATL316" s="1"/>
      <c r="ATM316" s="1"/>
      <c r="ATN316" s="1"/>
      <c r="ATO316" s="1"/>
      <c r="ATP316" s="1"/>
      <c r="ATQ316" s="1"/>
      <c r="ATR316" s="1"/>
      <c r="ATS316" s="1"/>
      <c r="ATT316" s="1"/>
      <c r="ATU316" s="1"/>
      <c r="ATV316" s="1"/>
      <c r="ATW316" s="1"/>
      <c r="ATX316" s="1"/>
      <c r="ATY316" s="1"/>
      <c r="ATZ316" s="1"/>
      <c r="AUA316" s="1"/>
      <c r="AUB316" s="1"/>
      <c r="AUC316" s="1"/>
      <c r="AUD316" s="1"/>
      <c r="AUE316" s="1"/>
      <c r="AUF316" s="1"/>
      <c r="AUG316" s="1"/>
      <c r="AUH316" s="1"/>
      <c r="AUI316" s="1"/>
      <c r="AUJ316" s="1"/>
      <c r="AUK316" s="1"/>
    </row>
    <row r="317" spans="1:1233" s="519" customFormat="1" ht="14.25">
      <c r="A317" s="53"/>
      <c r="B317" s="98" t="str">
        <f>IF('Client Info'!$F$160="Yes",'Client Info'!$F$61,"N/A")</f>
        <v>N/A</v>
      </c>
      <c r="C317" s="99" t="str">
        <f>IF(B317="ISO 45001",'Client Info'!$B160,"N/A")</f>
        <v>N/A</v>
      </c>
      <c r="D317" s="182"/>
      <c r="E317" s="839">
        <f>'Effective Employees'!F303</f>
        <v>0</v>
      </c>
      <c r="F317" s="831"/>
      <c r="G317" s="840">
        <f>CV$378</f>
        <v>0</v>
      </c>
      <c r="H317" s="840">
        <f ca="1">(1/3)*CV378*T317*V317*X317*Z317</f>
        <v>0</v>
      </c>
      <c r="I317" s="840">
        <f ca="1">(2/3)*CV378*T317*V317*X317*Z317</f>
        <v>0</v>
      </c>
      <c r="J317" s="840" t="e">
        <f ca="1">CV379*T317*V317*X317*Z317/$AA$10</f>
        <v>#N/A</v>
      </c>
      <c r="K317" s="840">
        <f>IF($K$19="",0,CV379*T317*V317*X317*Z317/$AA$10)</f>
        <v>0</v>
      </c>
      <c r="L317" s="840">
        <f>IF($L$19="",0,CV379*T317*V317*X317*Z317/$AA$10)</f>
        <v>0</v>
      </c>
      <c r="M317" s="841" t="e">
        <f ca="1">IF($M$19="",0,CV379*T317*V317*X317*Z317/$AA$10)</f>
        <v>#N/A</v>
      </c>
      <c r="N317" s="841" t="e">
        <f ca="1">CV379*T317*V317*X317*Z317/$AA$10</f>
        <v>#N/A</v>
      </c>
      <c r="O317" s="842">
        <f ca="1">CV380*T317*V317*X317*Z317</f>
        <v>0</v>
      </c>
      <c r="P317" s="53"/>
      <c r="Q317" s="53"/>
      <c r="R317" s="67"/>
      <c r="S317" s="709">
        <f>1</f>
        <v>1</v>
      </c>
      <c r="T317" s="709">
        <f t="shared" si="207"/>
        <v>1</v>
      </c>
      <c r="U317" s="710">
        <f ca="1">'Adjustment Factors'!BC608</f>
        <v>0</v>
      </c>
      <c r="V317" s="711">
        <f t="shared" ca="1" si="208"/>
        <v>1</v>
      </c>
      <c r="W317" s="712">
        <f>-'Client Info'!$C$55/100</f>
        <v>0</v>
      </c>
      <c r="X317" s="712">
        <f t="shared" si="209"/>
        <v>1</v>
      </c>
      <c r="Y317" s="712">
        <f>IF(Overview!$C$15="Yes",1,0)</f>
        <v>0</v>
      </c>
      <c r="Z317" s="712">
        <f>IF(Y317=1,IF('Integrated Reduction'!$C$29="",1,('Integrated Reduction'!$C$29/100+1)),1)</f>
        <v>1</v>
      </c>
      <c r="AA317" s="712">
        <f>IF(Sampling!F325="Yes",1,0)</f>
        <v>0</v>
      </c>
      <c r="AB317" s="712">
        <f>IF(Sampling!L325="Yes",1,0)</f>
        <v>0</v>
      </c>
      <c r="AC317" s="712">
        <f>IF(Sampling!G325="Yes",1,0)</f>
        <v>0</v>
      </c>
      <c r="AD317" s="712">
        <f>IF(Sampling!H325="Yes",1,0)</f>
        <v>0</v>
      </c>
      <c r="AE317" s="712">
        <f>IF(Sampling!I325="Yes",1,0)</f>
        <v>0</v>
      </c>
      <c r="AF317" s="712">
        <f>IF(Sampling!J325="Yes",1,0)</f>
        <v>0</v>
      </c>
      <c r="AG317" s="713">
        <f>IF(Sampling!K325="Yes",1,0)</f>
        <v>0</v>
      </c>
      <c r="AH317" s="792">
        <f t="shared" ca="1" si="186"/>
        <v>0</v>
      </c>
      <c r="AI317" s="792">
        <f t="shared" ca="1" si="185"/>
        <v>0</v>
      </c>
      <c r="AJ317" s="792" t="e">
        <f t="shared" ca="1" si="193"/>
        <v>#N/A</v>
      </c>
      <c r="AK317" s="792">
        <f t="shared" si="211"/>
        <v>0</v>
      </c>
      <c r="AL317" s="792">
        <f t="shared" si="212"/>
        <v>0</v>
      </c>
      <c r="AM317" s="792" t="e">
        <f t="shared" ca="1" si="213"/>
        <v>#N/A</v>
      </c>
      <c r="AN317" s="792" t="e">
        <f t="shared" ca="1" si="214"/>
        <v>#N/A</v>
      </c>
      <c r="AO317" s="792">
        <f t="shared" ca="1" si="187"/>
        <v>0</v>
      </c>
      <c r="AP317" s="792">
        <f t="shared" ca="1" si="188"/>
        <v>0</v>
      </c>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c r="ADD317" s="1"/>
      <c r="ADE317" s="1"/>
      <c r="ADF317" s="1"/>
      <c r="ADG317" s="1"/>
      <c r="ADH317" s="1"/>
      <c r="ADI317" s="1"/>
      <c r="ADJ317" s="1"/>
      <c r="ADK317" s="1"/>
      <c r="ADL317" s="1"/>
      <c r="ADM317" s="1"/>
      <c r="ADN317" s="1"/>
      <c r="ADO317" s="1"/>
      <c r="ADP317" s="1"/>
      <c r="ADQ317" s="1"/>
      <c r="ADR317" s="1"/>
      <c r="ADS317" s="1"/>
      <c r="ADT317" s="1"/>
      <c r="ADU317" s="1"/>
      <c r="ADV317" s="1"/>
      <c r="ADW317" s="1"/>
      <c r="ADX317" s="1"/>
      <c r="ADY317" s="1"/>
      <c r="ADZ317" s="1"/>
      <c r="AEA317" s="1"/>
      <c r="AEB317" s="1"/>
      <c r="AEC317" s="1"/>
      <c r="AED317" s="1"/>
      <c r="AEE317" s="1"/>
      <c r="AEF317" s="1"/>
      <c r="AEG317" s="1"/>
      <c r="AEH317" s="1"/>
      <c r="AEI317" s="1"/>
      <c r="AEJ317" s="1"/>
      <c r="AEK317" s="1"/>
      <c r="AEL317" s="1"/>
      <c r="AEM317" s="1"/>
      <c r="AEN317" s="1"/>
      <c r="AEO317" s="1"/>
      <c r="AEP317" s="1"/>
      <c r="AEQ317" s="1"/>
      <c r="AER317" s="1"/>
      <c r="AES317" s="1"/>
      <c r="AET317" s="1"/>
      <c r="AEU317" s="1"/>
      <c r="AEV317" s="1"/>
      <c r="AEW317" s="1"/>
      <c r="AEX317" s="1"/>
      <c r="AEY317" s="1"/>
      <c r="AEZ317" s="1"/>
      <c r="AFA317" s="1"/>
      <c r="AFB317" s="1"/>
      <c r="AFC317" s="1"/>
      <c r="AFD317" s="1"/>
      <c r="AFE317" s="1"/>
      <c r="AFF317" s="1"/>
      <c r="AFG317" s="1"/>
      <c r="AFH317" s="1"/>
      <c r="AFI317" s="1"/>
      <c r="AFJ317" s="1"/>
      <c r="AFK317" s="1"/>
      <c r="AFL317" s="1"/>
      <c r="AFM317" s="1"/>
      <c r="AFN317" s="1"/>
      <c r="AFO317" s="1"/>
      <c r="AFP317" s="1"/>
      <c r="AFQ317" s="1"/>
      <c r="AFR317" s="1"/>
      <c r="AFS317" s="1"/>
      <c r="AFT317" s="1"/>
      <c r="AFU317" s="1"/>
      <c r="AFV317" s="1"/>
      <c r="AFW317" s="1"/>
      <c r="AFX317" s="1"/>
      <c r="AFY317" s="1"/>
      <c r="AFZ317" s="1"/>
      <c r="AGA317" s="1"/>
      <c r="AGB317" s="1"/>
      <c r="AGC317" s="1"/>
      <c r="AGD317" s="1"/>
      <c r="AGE317" s="1"/>
      <c r="AGF317" s="1"/>
      <c r="AGG317" s="1"/>
      <c r="AGH317" s="1"/>
      <c r="AGI317" s="1"/>
      <c r="AGJ317" s="1"/>
      <c r="AGK317" s="1"/>
      <c r="AGL317" s="1"/>
      <c r="AGM317" s="1"/>
      <c r="AGN317" s="1"/>
      <c r="AGO317" s="1"/>
      <c r="AGP317" s="1"/>
      <c r="AGQ317" s="1"/>
      <c r="AGR317" s="1"/>
      <c r="AGS317" s="1"/>
      <c r="AGT317" s="1"/>
      <c r="AGU317" s="1"/>
      <c r="AGV317" s="1"/>
      <c r="AGW317" s="1"/>
      <c r="AGX317" s="1"/>
      <c r="AGY317" s="1"/>
      <c r="AGZ317" s="1"/>
      <c r="AHA317" s="1"/>
      <c r="AHB317" s="1"/>
      <c r="AHC317" s="1"/>
      <c r="AHD317" s="1"/>
      <c r="AHE317" s="1"/>
      <c r="AHF317" s="1"/>
      <c r="AHG317" s="1"/>
      <c r="AHH317" s="1"/>
      <c r="AHI317" s="1"/>
      <c r="AHJ317" s="1"/>
      <c r="AHK317" s="1"/>
      <c r="AHL317" s="1"/>
      <c r="AHM317" s="1"/>
      <c r="AHN317" s="1"/>
      <c r="AHO317" s="1"/>
      <c r="AHP317" s="1"/>
      <c r="AHQ317" s="1"/>
      <c r="AHR317" s="1"/>
      <c r="AHS317" s="1"/>
      <c r="AHT317" s="1"/>
      <c r="AHU317" s="1"/>
      <c r="AHV317" s="1"/>
      <c r="AHW317" s="1"/>
      <c r="AHX317" s="1"/>
      <c r="AHY317" s="1"/>
      <c r="AHZ317" s="1"/>
      <c r="AIA317" s="1"/>
      <c r="AIB317" s="1"/>
      <c r="AIC317" s="1"/>
      <c r="AID317" s="1"/>
      <c r="AIE317" s="1"/>
      <c r="AIF317" s="1"/>
      <c r="AIG317" s="1"/>
      <c r="AIH317" s="1"/>
      <c r="AII317" s="1"/>
      <c r="AIJ317" s="1"/>
      <c r="AIK317" s="1"/>
      <c r="AIL317" s="1"/>
      <c r="AIM317" s="1"/>
      <c r="AIN317" s="1"/>
      <c r="AIO317" s="1"/>
      <c r="AIP317" s="1"/>
      <c r="AIQ317" s="1"/>
      <c r="AIR317" s="1"/>
      <c r="AIS317" s="1"/>
      <c r="AIT317" s="1"/>
      <c r="AIU317" s="1"/>
      <c r="AIV317" s="1"/>
      <c r="AIW317" s="1"/>
      <c r="AIX317" s="1"/>
      <c r="AIY317" s="1"/>
      <c r="AIZ317" s="1"/>
      <c r="AJA317" s="1"/>
      <c r="AJB317" s="1"/>
      <c r="AJC317" s="1"/>
      <c r="AJD317" s="1"/>
      <c r="AJE317" s="1"/>
      <c r="AJF317" s="1"/>
      <c r="AJG317" s="1"/>
      <c r="AJH317" s="1"/>
      <c r="AJI317" s="1"/>
      <c r="AJJ317" s="1"/>
      <c r="AJK317" s="1"/>
      <c r="AJL317" s="1"/>
      <c r="AJM317" s="1"/>
      <c r="AJN317" s="1"/>
      <c r="AJO317" s="1"/>
      <c r="AJP317" s="1"/>
      <c r="AJQ317" s="1"/>
      <c r="AJR317" s="1"/>
      <c r="AJS317" s="1"/>
      <c r="AJT317" s="1"/>
      <c r="AJU317" s="1"/>
      <c r="AJV317" s="1"/>
      <c r="AJW317" s="1"/>
      <c r="AJX317" s="1"/>
      <c r="AJY317" s="1"/>
      <c r="AJZ317" s="1"/>
      <c r="AKA317" s="1"/>
      <c r="AKB317" s="1"/>
      <c r="AKC317" s="1"/>
      <c r="AKD317" s="1"/>
      <c r="AKE317" s="1"/>
      <c r="AKF317" s="1"/>
      <c r="AKG317" s="1"/>
      <c r="AKH317" s="1"/>
      <c r="AKI317" s="1"/>
      <c r="AKJ317" s="1"/>
      <c r="AKK317" s="1"/>
      <c r="AKL317" s="1"/>
      <c r="AKM317" s="1"/>
      <c r="AKN317" s="1"/>
      <c r="AKO317" s="1"/>
      <c r="AKP317" s="1"/>
      <c r="AKQ317" s="1"/>
      <c r="AKR317" s="1"/>
      <c r="AKS317" s="1"/>
      <c r="AKT317" s="1"/>
      <c r="AKU317" s="1"/>
      <c r="AKV317" s="1"/>
      <c r="AKW317" s="1"/>
      <c r="AKX317" s="1"/>
      <c r="AKY317" s="1"/>
      <c r="AKZ317" s="1"/>
      <c r="ALA317" s="1"/>
      <c r="ALB317" s="1"/>
      <c r="ALC317" s="1"/>
      <c r="ALD317" s="1"/>
      <c r="ALE317" s="1"/>
      <c r="ALF317" s="1"/>
      <c r="ALG317" s="1"/>
      <c r="ALH317" s="1"/>
      <c r="ALI317" s="1"/>
      <c r="ALJ317" s="1"/>
      <c r="ALK317" s="1"/>
      <c r="ALL317" s="1"/>
      <c r="ALM317" s="1"/>
      <c r="ALN317" s="1"/>
      <c r="ALO317" s="1"/>
      <c r="ALP317" s="1"/>
      <c r="ALQ317" s="1"/>
      <c r="ALR317" s="1"/>
      <c r="ALS317" s="1"/>
      <c r="ALT317" s="1"/>
      <c r="ALU317" s="1"/>
      <c r="ALV317" s="1"/>
      <c r="ALW317" s="1"/>
      <c r="ALX317" s="1"/>
      <c r="ALY317" s="1"/>
      <c r="ALZ317" s="1"/>
      <c r="AMA317" s="1"/>
      <c r="AMB317" s="1"/>
      <c r="AMC317" s="1"/>
      <c r="AMD317" s="1"/>
      <c r="AME317" s="1"/>
      <c r="AMF317" s="1"/>
      <c r="AMG317" s="1"/>
      <c r="AMH317" s="1"/>
      <c r="AMI317" s="1"/>
      <c r="AMJ317" s="1"/>
      <c r="AMK317" s="1"/>
      <c r="AML317" s="1"/>
      <c r="AMM317" s="1"/>
      <c r="AMN317" s="1"/>
      <c r="AMO317" s="1"/>
      <c r="AMP317" s="1"/>
      <c r="AMQ317" s="1"/>
      <c r="AMR317" s="1"/>
      <c r="AMS317" s="1"/>
      <c r="AMT317" s="1"/>
      <c r="AMU317" s="1"/>
      <c r="AMV317" s="1"/>
      <c r="AMW317" s="1"/>
      <c r="AMX317" s="1"/>
      <c r="AMY317" s="1"/>
      <c r="AMZ317" s="1"/>
      <c r="ANA317" s="1"/>
      <c r="ANB317" s="1"/>
      <c r="ANC317" s="1"/>
      <c r="AND317" s="1"/>
      <c r="ANE317" s="1"/>
      <c r="ANF317" s="1"/>
      <c r="ANG317" s="1"/>
      <c r="ANH317" s="1"/>
      <c r="ANI317" s="1"/>
      <c r="ANJ317" s="1"/>
      <c r="ANK317" s="1"/>
      <c r="ANL317" s="1"/>
      <c r="ANM317" s="1"/>
      <c r="ANN317" s="1"/>
      <c r="ANO317" s="1"/>
      <c r="ANP317" s="1"/>
      <c r="ANQ317" s="1"/>
      <c r="ANR317" s="1"/>
      <c r="ANS317" s="1"/>
      <c r="ANT317" s="1"/>
      <c r="ANU317" s="1"/>
      <c r="ANV317" s="1"/>
      <c r="ANW317" s="1"/>
      <c r="ANX317" s="1"/>
      <c r="ANY317" s="1"/>
      <c r="ANZ317" s="1"/>
      <c r="AOA317" s="1"/>
      <c r="AOB317" s="1"/>
      <c r="AOC317" s="1"/>
      <c r="AOD317" s="1"/>
      <c r="AOE317" s="1"/>
      <c r="AOF317" s="1"/>
      <c r="AOG317" s="1"/>
      <c r="AOH317" s="1"/>
      <c r="AOI317" s="1"/>
      <c r="AOJ317" s="1"/>
      <c r="AOK317" s="1"/>
      <c r="AOL317" s="1"/>
      <c r="AOM317" s="1"/>
      <c r="AON317" s="1"/>
      <c r="AOO317" s="1"/>
      <c r="AOP317" s="1"/>
      <c r="AOQ317" s="1"/>
      <c r="AOR317" s="1"/>
      <c r="AOS317" s="1"/>
      <c r="AOT317" s="1"/>
      <c r="AOU317" s="1"/>
      <c r="AOV317" s="1"/>
      <c r="AOW317" s="1"/>
      <c r="AOX317" s="1"/>
      <c r="AOY317" s="1"/>
      <c r="AOZ317" s="1"/>
      <c r="APA317" s="1"/>
      <c r="APB317" s="1"/>
      <c r="APC317" s="1"/>
      <c r="APD317" s="1"/>
      <c r="APE317" s="1"/>
      <c r="APF317" s="1"/>
      <c r="APG317" s="1"/>
      <c r="APH317" s="1"/>
      <c r="API317" s="1"/>
      <c r="APJ317" s="1"/>
      <c r="APK317" s="1"/>
      <c r="APL317" s="1"/>
      <c r="APM317" s="1"/>
      <c r="APN317" s="1"/>
      <c r="APO317" s="1"/>
      <c r="APP317" s="1"/>
      <c r="APQ317" s="1"/>
      <c r="APR317" s="1"/>
      <c r="APS317" s="1"/>
      <c r="APT317" s="1"/>
      <c r="APU317" s="1"/>
      <c r="APV317" s="1"/>
      <c r="APW317" s="1"/>
      <c r="APX317" s="1"/>
      <c r="APY317" s="1"/>
      <c r="APZ317" s="1"/>
      <c r="AQA317" s="1"/>
      <c r="AQB317" s="1"/>
      <c r="AQC317" s="1"/>
      <c r="AQD317" s="1"/>
      <c r="AQE317" s="1"/>
      <c r="AQF317" s="1"/>
      <c r="AQG317" s="1"/>
      <c r="AQH317" s="1"/>
      <c r="AQI317" s="1"/>
      <c r="AQJ317" s="1"/>
      <c r="AQK317" s="1"/>
      <c r="AQL317" s="1"/>
      <c r="AQM317" s="1"/>
      <c r="AQN317" s="1"/>
      <c r="AQO317" s="1"/>
      <c r="AQP317" s="1"/>
      <c r="AQQ317" s="1"/>
      <c r="AQR317" s="1"/>
      <c r="AQS317" s="1"/>
      <c r="AQT317" s="1"/>
      <c r="AQU317" s="1"/>
      <c r="AQV317" s="1"/>
      <c r="AQW317" s="1"/>
      <c r="AQX317" s="1"/>
      <c r="AQY317" s="1"/>
      <c r="AQZ317" s="1"/>
      <c r="ARA317" s="1"/>
      <c r="ARB317" s="1"/>
      <c r="ARC317" s="1"/>
      <c r="ARD317" s="1"/>
      <c r="ARE317" s="1"/>
      <c r="ARF317" s="1"/>
      <c r="ARG317" s="1"/>
      <c r="ARH317" s="1"/>
      <c r="ARI317" s="1"/>
      <c r="ARJ317" s="1"/>
      <c r="ARK317" s="1"/>
      <c r="ARL317" s="1"/>
      <c r="ARM317" s="1"/>
      <c r="ARN317" s="1"/>
      <c r="ARO317" s="1"/>
      <c r="ARP317" s="1"/>
      <c r="ARQ317" s="1"/>
      <c r="ARR317" s="1"/>
      <c r="ARS317" s="1"/>
      <c r="ART317" s="1"/>
      <c r="ARU317" s="1"/>
      <c r="ARV317" s="1"/>
      <c r="ARW317" s="1"/>
      <c r="ARX317" s="1"/>
      <c r="ARY317" s="1"/>
      <c r="ARZ317" s="1"/>
      <c r="ASA317" s="1"/>
      <c r="ASB317" s="1"/>
      <c r="ASC317" s="1"/>
      <c r="ASD317" s="1"/>
      <c r="ASE317" s="1"/>
      <c r="ASF317" s="1"/>
      <c r="ASG317" s="1"/>
      <c r="ASH317" s="1"/>
      <c r="ASI317" s="1"/>
      <c r="ASJ317" s="1"/>
      <c r="ASK317" s="1"/>
      <c r="ASL317" s="1"/>
      <c r="ASM317" s="1"/>
      <c r="ASN317" s="1"/>
      <c r="ASO317" s="1"/>
      <c r="ASP317" s="1"/>
      <c r="ASQ317" s="1"/>
      <c r="ASR317" s="1"/>
      <c r="ASS317" s="1"/>
      <c r="AST317" s="1"/>
      <c r="ASU317" s="1"/>
      <c r="ASV317" s="1"/>
      <c r="ASW317" s="1"/>
      <c r="ASX317" s="1"/>
      <c r="ASY317" s="1"/>
      <c r="ASZ317" s="1"/>
      <c r="ATA317" s="1"/>
      <c r="ATB317" s="1"/>
      <c r="ATC317" s="1"/>
      <c r="ATD317" s="1"/>
      <c r="ATE317" s="1"/>
      <c r="ATF317" s="1"/>
      <c r="ATG317" s="1"/>
      <c r="ATH317" s="1"/>
      <c r="ATI317" s="1"/>
      <c r="ATJ317" s="1"/>
      <c r="ATK317" s="1"/>
      <c r="ATL317" s="1"/>
      <c r="ATM317" s="1"/>
      <c r="ATN317" s="1"/>
      <c r="ATO317" s="1"/>
      <c r="ATP317" s="1"/>
      <c r="ATQ317" s="1"/>
      <c r="ATR317" s="1"/>
      <c r="ATS317" s="1"/>
      <c r="ATT317" s="1"/>
      <c r="ATU317" s="1"/>
      <c r="ATV317" s="1"/>
      <c r="ATW317" s="1"/>
      <c r="ATX317" s="1"/>
      <c r="ATY317" s="1"/>
      <c r="ATZ317" s="1"/>
      <c r="AUA317" s="1"/>
      <c r="AUB317" s="1"/>
      <c r="AUC317" s="1"/>
      <c r="AUD317" s="1"/>
      <c r="AUE317" s="1"/>
      <c r="AUF317" s="1"/>
      <c r="AUG317" s="1"/>
      <c r="AUH317" s="1"/>
      <c r="AUI317" s="1"/>
      <c r="AUJ317" s="1"/>
      <c r="AUK317" s="1"/>
    </row>
    <row r="318" spans="1:1233" s="519" customFormat="1" ht="14.25">
      <c r="A318" s="53"/>
      <c r="B318" s="95" t="str">
        <f>IF('Client Info'!$D$161="Yes",'Client Info'!$D$61,"N/A")</f>
        <v>N/A</v>
      </c>
      <c r="C318" s="96" t="str">
        <f>IF(B318="ISO 9001",'Client Info'!$B161,"N/A")</f>
        <v>N/A</v>
      </c>
      <c r="D318" s="180"/>
      <c r="E318" s="843">
        <f>'Effective Employees'!F304</f>
        <v>0</v>
      </c>
      <c r="F318" s="831"/>
      <c r="G318" s="832">
        <f>CW$345</f>
        <v>0</v>
      </c>
      <c r="H318" s="832">
        <f ca="1">(1/3)*CW345*T318*V318*X318*Z318</f>
        <v>0</v>
      </c>
      <c r="I318" s="832">
        <f ca="1">(2/3)*CW345*T318*V318*X318*Z318</f>
        <v>0</v>
      </c>
      <c r="J318" s="832" t="e">
        <f ca="1">CW346*T318*V318*X318*Z318/$AA$10</f>
        <v>#N/A</v>
      </c>
      <c r="K318" s="832">
        <f>IF($K$19="",0,CW346*T318*V318*X318*Z318/$AA$10)</f>
        <v>0</v>
      </c>
      <c r="L318" s="832">
        <f>IF($L$19="",0,CW346*T318*V318*X318*Z318/$AA$10)</f>
        <v>0</v>
      </c>
      <c r="M318" s="833" t="e">
        <f ca="1">IF($M$19="",0,CW346*T318*V318*X318*Z318/$AA$10)</f>
        <v>#N/A</v>
      </c>
      <c r="N318" s="844" t="e">
        <f ca="1">CW346*T318*V318*X318*Z318/$AA$10</f>
        <v>#N/A</v>
      </c>
      <c r="O318" s="436">
        <f ca="1">CW347*T318*V318*X318*Z318</f>
        <v>0</v>
      </c>
      <c r="P318" s="53"/>
      <c r="Q318" s="53"/>
      <c r="R318" s="67"/>
      <c r="S318" s="702">
        <f>1</f>
        <v>1</v>
      </c>
      <c r="T318" s="702">
        <f t="shared" si="207"/>
        <v>1</v>
      </c>
      <c r="U318" s="703">
        <f ca="1">'Adjustment Factors'!AA609</f>
        <v>0</v>
      </c>
      <c r="V318" s="704">
        <f t="shared" ca="1" si="208"/>
        <v>1</v>
      </c>
      <c r="W318" s="705">
        <f>-'Client Info'!$C$55/100</f>
        <v>0</v>
      </c>
      <c r="X318" s="705">
        <f t="shared" si="209"/>
        <v>1</v>
      </c>
      <c r="Y318" s="705">
        <f>IF(Overview!$C$13="Yes",1,0)</f>
        <v>0</v>
      </c>
      <c r="Z318" s="705">
        <f>IF(Y318=1,IF('Integrated Reduction'!$C$29="",1,('Integrated Reduction'!$C$29/100+1)),1)</f>
        <v>1</v>
      </c>
      <c r="AA318" s="705">
        <f>IF(Sampling!F326="Yes",1,0)</f>
        <v>0</v>
      </c>
      <c r="AB318" s="705">
        <f>IF(Sampling!L326="Yes",1,0)</f>
        <v>0</v>
      </c>
      <c r="AC318" s="705">
        <f>IF(Sampling!G326="Yes",1,0)</f>
        <v>0</v>
      </c>
      <c r="AD318" s="705">
        <f>IF(Sampling!H326="Yes",1,0)</f>
        <v>0</v>
      </c>
      <c r="AE318" s="705">
        <f>IF(Sampling!I326="Yes",1,0)</f>
        <v>0</v>
      </c>
      <c r="AF318" s="705">
        <f>IF(Sampling!J326="Yes",1,0)</f>
        <v>0</v>
      </c>
      <c r="AG318" s="706">
        <f>IF(Sampling!K326="Yes",1,0)</f>
        <v>0</v>
      </c>
      <c r="AH318" s="790">
        <f t="shared" ca="1" si="186"/>
        <v>0</v>
      </c>
      <c r="AI318" s="790">
        <f t="shared" ca="1" si="185"/>
        <v>0</v>
      </c>
      <c r="AJ318" s="790" t="e">
        <f t="shared" ca="1" si="193"/>
        <v>#N/A</v>
      </c>
      <c r="AK318" s="790">
        <f t="shared" ref="AK318:AN320" si="215">K318*AD318</f>
        <v>0</v>
      </c>
      <c r="AL318" s="790">
        <f t="shared" si="215"/>
        <v>0</v>
      </c>
      <c r="AM318" s="790" t="e">
        <f t="shared" ca="1" si="215"/>
        <v>#N/A</v>
      </c>
      <c r="AN318" s="790" t="e">
        <f t="shared" ca="1" si="215"/>
        <v>#N/A</v>
      </c>
      <c r="AO318" s="790">
        <f t="shared" ca="1" si="187"/>
        <v>0</v>
      </c>
      <c r="AP318" s="790">
        <f t="shared" ca="1" si="188"/>
        <v>0</v>
      </c>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c r="ADD318" s="1"/>
      <c r="ADE318" s="1"/>
      <c r="ADF318" s="1"/>
      <c r="ADG318" s="1"/>
      <c r="ADH318" s="1"/>
      <c r="ADI318" s="1"/>
      <c r="ADJ318" s="1"/>
      <c r="ADK318" s="1"/>
      <c r="ADL318" s="1"/>
      <c r="ADM318" s="1"/>
      <c r="ADN318" s="1"/>
      <c r="ADO318" s="1"/>
      <c r="ADP318" s="1"/>
      <c r="ADQ318" s="1"/>
      <c r="ADR318" s="1"/>
      <c r="ADS318" s="1"/>
      <c r="ADT318" s="1"/>
      <c r="ADU318" s="1"/>
      <c r="ADV318" s="1"/>
      <c r="ADW318" s="1"/>
      <c r="ADX318" s="1"/>
      <c r="ADY318" s="1"/>
      <c r="ADZ318" s="1"/>
      <c r="AEA318" s="1"/>
      <c r="AEB318" s="1"/>
      <c r="AEC318" s="1"/>
      <c r="AED318" s="1"/>
      <c r="AEE318" s="1"/>
      <c r="AEF318" s="1"/>
      <c r="AEG318" s="1"/>
      <c r="AEH318" s="1"/>
      <c r="AEI318" s="1"/>
      <c r="AEJ318" s="1"/>
      <c r="AEK318" s="1"/>
      <c r="AEL318" s="1"/>
      <c r="AEM318" s="1"/>
      <c r="AEN318" s="1"/>
      <c r="AEO318" s="1"/>
      <c r="AEP318" s="1"/>
      <c r="AEQ318" s="1"/>
      <c r="AER318" s="1"/>
      <c r="AES318" s="1"/>
      <c r="AET318" s="1"/>
      <c r="AEU318" s="1"/>
      <c r="AEV318" s="1"/>
      <c r="AEW318" s="1"/>
      <c r="AEX318" s="1"/>
      <c r="AEY318" s="1"/>
      <c r="AEZ318" s="1"/>
      <c r="AFA318" s="1"/>
      <c r="AFB318" s="1"/>
      <c r="AFC318" s="1"/>
      <c r="AFD318" s="1"/>
      <c r="AFE318" s="1"/>
      <c r="AFF318" s="1"/>
      <c r="AFG318" s="1"/>
      <c r="AFH318" s="1"/>
      <c r="AFI318" s="1"/>
      <c r="AFJ318" s="1"/>
      <c r="AFK318" s="1"/>
      <c r="AFL318" s="1"/>
      <c r="AFM318" s="1"/>
      <c r="AFN318" s="1"/>
      <c r="AFO318" s="1"/>
      <c r="AFP318" s="1"/>
      <c r="AFQ318" s="1"/>
      <c r="AFR318" s="1"/>
      <c r="AFS318" s="1"/>
      <c r="AFT318" s="1"/>
      <c r="AFU318" s="1"/>
      <c r="AFV318" s="1"/>
      <c r="AFW318" s="1"/>
      <c r="AFX318" s="1"/>
      <c r="AFY318" s="1"/>
      <c r="AFZ318" s="1"/>
      <c r="AGA318" s="1"/>
      <c r="AGB318" s="1"/>
      <c r="AGC318" s="1"/>
      <c r="AGD318" s="1"/>
      <c r="AGE318" s="1"/>
      <c r="AGF318" s="1"/>
      <c r="AGG318" s="1"/>
      <c r="AGH318" s="1"/>
      <c r="AGI318" s="1"/>
      <c r="AGJ318" s="1"/>
      <c r="AGK318" s="1"/>
      <c r="AGL318" s="1"/>
      <c r="AGM318" s="1"/>
      <c r="AGN318" s="1"/>
      <c r="AGO318" s="1"/>
      <c r="AGP318" s="1"/>
      <c r="AGQ318" s="1"/>
      <c r="AGR318" s="1"/>
      <c r="AGS318" s="1"/>
      <c r="AGT318" s="1"/>
      <c r="AGU318" s="1"/>
      <c r="AGV318" s="1"/>
      <c r="AGW318" s="1"/>
      <c r="AGX318" s="1"/>
      <c r="AGY318" s="1"/>
      <c r="AGZ318" s="1"/>
      <c r="AHA318" s="1"/>
      <c r="AHB318" s="1"/>
      <c r="AHC318" s="1"/>
      <c r="AHD318" s="1"/>
      <c r="AHE318" s="1"/>
      <c r="AHF318" s="1"/>
      <c r="AHG318" s="1"/>
      <c r="AHH318" s="1"/>
      <c r="AHI318" s="1"/>
      <c r="AHJ318" s="1"/>
      <c r="AHK318" s="1"/>
      <c r="AHL318" s="1"/>
      <c r="AHM318" s="1"/>
      <c r="AHN318" s="1"/>
      <c r="AHO318" s="1"/>
      <c r="AHP318" s="1"/>
      <c r="AHQ318" s="1"/>
      <c r="AHR318" s="1"/>
      <c r="AHS318" s="1"/>
      <c r="AHT318" s="1"/>
      <c r="AHU318" s="1"/>
      <c r="AHV318" s="1"/>
      <c r="AHW318" s="1"/>
      <c r="AHX318" s="1"/>
      <c r="AHY318" s="1"/>
      <c r="AHZ318" s="1"/>
      <c r="AIA318" s="1"/>
      <c r="AIB318" s="1"/>
      <c r="AIC318" s="1"/>
      <c r="AID318" s="1"/>
      <c r="AIE318" s="1"/>
      <c r="AIF318" s="1"/>
      <c r="AIG318" s="1"/>
      <c r="AIH318" s="1"/>
      <c r="AII318" s="1"/>
      <c r="AIJ318" s="1"/>
      <c r="AIK318" s="1"/>
      <c r="AIL318" s="1"/>
      <c r="AIM318" s="1"/>
      <c r="AIN318" s="1"/>
      <c r="AIO318" s="1"/>
      <c r="AIP318" s="1"/>
      <c r="AIQ318" s="1"/>
      <c r="AIR318" s="1"/>
      <c r="AIS318" s="1"/>
      <c r="AIT318" s="1"/>
      <c r="AIU318" s="1"/>
      <c r="AIV318" s="1"/>
      <c r="AIW318" s="1"/>
      <c r="AIX318" s="1"/>
      <c r="AIY318" s="1"/>
      <c r="AIZ318" s="1"/>
      <c r="AJA318" s="1"/>
      <c r="AJB318" s="1"/>
      <c r="AJC318" s="1"/>
      <c r="AJD318" s="1"/>
      <c r="AJE318" s="1"/>
      <c r="AJF318" s="1"/>
      <c r="AJG318" s="1"/>
      <c r="AJH318" s="1"/>
      <c r="AJI318" s="1"/>
      <c r="AJJ318" s="1"/>
      <c r="AJK318" s="1"/>
      <c r="AJL318" s="1"/>
      <c r="AJM318" s="1"/>
      <c r="AJN318" s="1"/>
      <c r="AJO318" s="1"/>
      <c r="AJP318" s="1"/>
      <c r="AJQ318" s="1"/>
      <c r="AJR318" s="1"/>
      <c r="AJS318" s="1"/>
      <c r="AJT318" s="1"/>
      <c r="AJU318" s="1"/>
      <c r="AJV318" s="1"/>
      <c r="AJW318" s="1"/>
      <c r="AJX318" s="1"/>
      <c r="AJY318" s="1"/>
      <c r="AJZ318" s="1"/>
      <c r="AKA318" s="1"/>
      <c r="AKB318" s="1"/>
      <c r="AKC318" s="1"/>
      <c r="AKD318" s="1"/>
      <c r="AKE318" s="1"/>
      <c r="AKF318" s="1"/>
      <c r="AKG318" s="1"/>
      <c r="AKH318" s="1"/>
      <c r="AKI318" s="1"/>
      <c r="AKJ318" s="1"/>
      <c r="AKK318" s="1"/>
      <c r="AKL318" s="1"/>
      <c r="AKM318" s="1"/>
      <c r="AKN318" s="1"/>
      <c r="AKO318" s="1"/>
      <c r="AKP318" s="1"/>
      <c r="AKQ318" s="1"/>
      <c r="AKR318" s="1"/>
      <c r="AKS318" s="1"/>
      <c r="AKT318" s="1"/>
      <c r="AKU318" s="1"/>
      <c r="AKV318" s="1"/>
      <c r="AKW318" s="1"/>
      <c r="AKX318" s="1"/>
      <c r="AKY318" s="1"/>
      <c r="AKZ318" s="1"/>
      <c r="ALA318" s="1"/>
      <c r="ALB318" s="1"/>
      <c r="ALC318" s="1"/>
      <c r="ALD318" s="1"/>
      <c r="ALE318" s="1"/>
      <c r="ALF318" s="1"/>
      <c r="ALG318" s="1"/>
      <c r="ALH318" s="1"/>
      <c r="ALI318" s="1"/>
      <c r="ALJ318" s="1"/>
      <c r="ALK318" s="1"/>
      <c r="ALL318" s="1"/>
      <c r="ALM318" s="1"/>
      <c r="ALN318" s="1"/>
      <c r="ALO318" s="1"/>
      <c r="ALP318" s="1"/>
      <c r="ALQ318" s="1"/>
      <c r="ALR318" s="1"/>
      <c r="ALS318" s="1"/>
      <c r="ALT318" s="1"/>
      <c r="ALU318" s="1"/>
      <c r="ALV318" s="1"/>
      <c r="ALW318" s="1"/>
      <c r="ALX318" s="1"/>
      <c r="ALY318" s="1"/>
      <c r="ALZ318" s="1"/>
      <c r="AMA318" s="1"/>
      <c r="AMB318" s="1"/>
      <c r="AMC318" s="1"/>
      <c r="AMD318" s="1"/>
      <c r="AME318" s="1"/>
      <c r="AMF318" s="1"/>
      <c r="AMG318" s="1"/>
      <c r="AMH318" s="1"/>
      <c r="AMI318" s="1"/>
      <c r="AMJ318" s="1"/>
      <c r="AMK318" s="1"/>
      <c r="AML318" s="1"/>
      <c r="AMM318" s="1"/>
      <c r="AMN318" s="1"/>
      <c r="AMO318" s="1"/>
      <c r="AMP318" s="1"/>
      <c r="AMQ318" s="1"/>
      <c r="AMR318" s="1"/>
      <c r="AMS318" s="1"/>
      <c r="AMT318" s="1"/>
      <c r="AMU318" s="1"/>
      <c r="AMV318" s="1"/>
      <c r="AMW318" s="1"/>
      <c r="AMX318" s="1"/>
      <c r="AMY318" s="1"/>
      <c r="AMZ318" s="1"/>
      <c r="ANA318" s="1"/>
      <c r="ANB318" s="1"/>
      <c r="ANC318" s="1"/>
      <c r="AND318" s="1"/>
      <c r="ANE318" s="1"/>
      <c r="ANF318" s="1"/>
      <c r="ANG318" s="1"/>
      <c r="ANH318" s="1"/>
      <c r="ANI318" s="1"/>
      <c r="ANJ318" s="1"/>
      <c r="ANK318" s="1"/>
      <c r="ANL318" s="1"/>
      <c r="ANM318" s="1"/>
      <c r="ANN318" s="1"/>
      <c r="ANO318" s="1"/>
      <c r="ANP318" s="1"/>
      <c r="ANQ318" s="1"/>
      <c r="ANR318" s="1"/>
      <c r="ANS318" s="1"/>
      <c r="ANT318" s="1"/>
      <c r="ANU318" s="1"/>
      <c r="ANV318" s="1"/>
      <c r="ANW318" s="1"/>
      <c r="ANX318" s="1"/>
      <c r="ANY318" s="1"/>
      <c r="ANZ318" s="1"/>
      <c r="AOA318" s="1"/>
      <c r="AOB318" s="1"/>
      <c r="AOC318" s="1"/>
      <c r="AOD318" s="1"/>
      <c r="AOE318" s="1"/>
      <c r="AOF318" s="1"/>
      <c r="AOG318" s="1"/>
      <c r="AOH318" s="1"/>
      <c r="AOI318" s="1"/>
      <c r="AOJ318" s="1"/>
      <c r="AOK318" s="1"/>
      <c r="AOL318" s="1"/>
      <c r="AOM318" s="1"/>
      <c r="AON318" s="1"/>
      <c r="AOO318" s="1"/>
      <c r="AOP318" s="1"/>
      <c r="AOQ318" s="1"/>
      <c r="AOR318" s="1"/>
      <c r="AOS318" s="1"/>
      <c r="AOT318" s="1"/>
      <c r="AOU318" s="1"/>
      <c r="AOV318" s="1"/>
      <c r="AOW318" s="1"/>
      <c r="AOX318" s="1"/>
      <c r="AOY318" s="1"/>
      <c r="AOZ318" s="1"/>
      <c r="APA318" s="1"/>
      <c r="APB318" s="1"/>
      <c r="APC318" s="1"/>
      <c r="APD318" s="1"/>
      <c r="APE318" s="1"/>
      <c r="APF318" s="1"/>
      <c r="APG318" s="1"/>
      <c r="APH318" s="1"/>
      <c r="API318" s="1"/>
      <c r="APJ318" s="1"/>
      <c r="APK318" s="1"/>
      <c r="APL318" s="1"/>
      <c r="APM318" s="1"/>
      <c r="APN318" s="1"/>
      <c r="APO318" s="1"/>
      <c r="APP318" s="1"/>
      <c r="APQ318" s="1"/>
      <c r="APR318" s="1"/>
      <c r="APS318" s="1"/>
      <c r="APT318" s="1"/>
      <c r="APU318" s="1"/>
      <c r="APV318" s="1"/>
      <c r="APW318" s="1"/>
      <c r="APX318" s="1"/>
      <c r="APY318" s="1"/>
      <c r="APZ318" s="1"/>
      <c r="AQA318" s="1"/>
      <c r="AQB318" s="1"/>
      <c r="AQC318" s="1"/>
      <c r="AQD318" s="1"/>
      <c r="AQE318" s="1"/>
      <c r="AQF318" s="1"/>
      <c r="AQG318" s="1"/>
      <c r="AQH318" s="1"/>
      <c r="AQI318" s="1"/>
      <c r="AQJ318" s="1"/>
      <c r="AQK318" s="1"/>
      <c r="AQL318" s="1"/>
      <c r="AQM318" s="1"/>
      <c r="AQN318" s="1"/>
      <c r="AQO318" s="1"/>
      <c r="AQP318" s="1"/>
      <c r="AQQ318" s="1"/>
      <c r="AQR318" s="1"/>
      <c r="AQS318" s="1"/>
      <c r="AQT318" s="1"/>
      <c r="AQU318" s="1"/>
      <c r="AQV318" s="1"/>
      <c r="AQW318" s="1"/>
      <c r="AQX318" s="1"/>
      <c r="AQY318" s="1"/>
      <c r="AQZ318" s="1"/>
      <c r="ARA318" s="1"/>
      <c r="ARB318" s="1"/>
      <c r="ARC318" s="1"/>
      <c r="ARD318" s="1"/>
      <c r="ARE318" s="1"/>
      <c r="ARF318" s="1"/>
      <c r="ARG318" s="1"/>
      <c r="ARH318" s="1"/>
      <c r="ARI318" s="1"/>
      <c r="ARJ318" s="1"/>
      <c r="ARK318" s="1"/>
      <c r="ARL318" s="1"/>
      <c r="ARM318" s="1"/>
      <c r="ARN318" s="1"/>
      <c r="ARO318" s="1"/>
      <c r="ARP318" s="1"/>
      <c r="ARQ318" s="1"/>
      <c r="ARR318" s="1"/>
      <c r="ARS318" s="1"/>
      <c r="ART318" s="1"/>
      <c r="ARU318" s="1"/>
      <c r="ARV318" s="1"/>
      <c r="ARW318" s="1"/>
      <c r="ARX318" s="1"/>
      <c r="ARY318" s="1"/>
      <c r="ARZ318" s="1"/>
      <c r="ASA318" s="1"/>
      <c r="ASB318" s="1"/>
      <c r="ASC318" s="1"/>
      <c r="ASD318" s="1"/>
      <c r="ASE318" s="1"/>
      <c r="ASF318" s="1"/>
      <c r="ASG318" s="1"/>
      <c r="ASH318" s="1"/>
      <c r="ASI318" s="1"/>
      <c r="ASJ318" s="1"/>
      <c r="ASK318" s="1"/>
      <c r="ASL318" s="1"/>
      <c r="ASM318" s="1"/>
      <c r="ASN318" s="1"/>
      <c r="ASO318" s="1"/>
      <c r="ASP318" s="1"/>
      <c r="ASQ318" s="1"/>
      <c r="ASR318" s="1"/>
      <c r="ASS318" s="1"/>
      <c r="AST318" s="1"/>
      <c r="ASU318" s="1"/>
      <c r="ASV318" s="1"/>
      <c r="ASW318" s="1"/>
      <c r="ASX318" s="1"/>
      <c r="ASY318" s="1"/>
      <c r="ASZ318" s="1"/>
      <c r="ATA318" s="1"/>
      <c r="ATB318" s="1"/>
      <c r="ATC318" s="1"/>
      <c r="ATD318" s="1"/>
      <c r="ATE318" s="1"/>
      <c r="ATF318" s="1"/>
      <c r="ATG318" s="1"/>
      <c r="ATH318" s="1"/>
      <c r="ATI318" s="1"/>
      <c r="ATJ318" s="1"/>
      <c r="ATK318" s="1"/>
      <c r="ATL318" s="1"/>
      <c r="ATM318" s="1"/>
      <c r="ATN318" s="1"/>
      <c r="ATO318" s="1"/>
      <c r="ATP318" s="1"/>
      <c r="ATQ318" s="1"/>
      <c r="ATR318" s="1"/>
      <c r="ATS318" s="1"/>
      <c r="ATT318" s="1"/>
      <c r="ATU318" s="1"/>
      <c r="ATV318" s="1"/>
      <c r="ATW318" s="1"/>
      <c r="ATX318" s="1"/>
      <c r="ATY318" s="1"/>
      <c r="ATZ318" s="1"/>
      <c r="AUA318" s="1"/>
      <c r="AUB318" s="1"/>
      <c r="AUC318" s="1"/>
      <c r="AUD318" s="1"/>
      <c r="AUE318" s="1"/>
      <c r="AUF318" s="1"/>
      <c r="AUG318" s="1"/>
      <c r="AUH318" s="1"/>
      <c r="AUI318" s="1"/>
      <c r="AUJ318" s="1"/>
      <c r="AUK318" s="1"/>
    </row>
    <row r="319" spans="1:1233" s="519" customFormat="1" ht="14.25">
      <c r="A319" s="53"/>
      <c r="B319" s="97" t="str">
        <f>IF('Client Info'!$E$161="Yes",'Client Info'!$E$61,"N/A")</f>
        <v>N/A</v>
      </c>
      <c r="C319" s="62" t="str">
        <f>IF(B319="ISO 14001",'Client Info'!$B161,"N/A")</f>
        <v>N/A</v>
      </c>
      <c r="D319" s="181"/>
      <c r="E319" s="834">
        <f>'Effective Employees'!F305</f>
        <v>0</v>
      </c>
      <c r="F319" s="831"/>
      <c r="G319" s="835">
        <f>CW$363</f>
        <v>0</v>
      </c>
      <c r="H319" s="835">
        <f ca="1">(1/3)*CW363*T319*V319*X319*Z319</f>
        <v>0</v>
      </c>
      <c r="I319" s="835">
        <f ca="1">(2/3)*CW363*T319*V319*X319*Z319</f>
        <v>0</v>
      </c>
      <c r="J319" s="835" t="e">
        <f ca="1">CW364*T319*V319*X319*Z319/$AA$10</f>
        <v>#N/A</v>
      </c>
      <c r="K319" s="835">
        <f>IF($K$19="",0,CW364*T319*V319*X319*Z319/$AA$10)</f>
        <v>0</v>
      </c>
      <c r="L319" s="835">
        <f>IF($L$19="",0,CW364*T319*V319*X319*Z319/$AA$10)</f>
        <v>0</v>
      </c>
      <c r="M319" s="836" t="e">
        <f ca="1">IF($M$19="",0,CW364*T319*V319*X319*Z319/$AA$10)</f>
        <v>#N/A</v>
      </c>
      <c r="N319" s="837" t="e">
        <f ca="1">CW364*T319*V319*X319*Z319/$AA$10</f>
        <v>#N/A</v>
      </c>
      <c r="O319" s="838">
        <f ca="1">CW365*T319*V319*X319*Z319</f>
        <v>0</v>
      </c>
      <c r="P319" s="53"/>
      <c r="Q319" s="53"/>
      <c r="R319" s="67"/>
      <c r="S319" s="386">
        <f>1</f>
        <v>1</v>
      </c>
      <c r="T319" s="386">
        <f t="shared" si="207"/>
        <v>1</v>
      </c>
      <c r="U319" s="707">
        <f ca="1">'Adjustment Factors'!AP609</f>
        <v>0</v>
      </c>
      <c r="V319" s="208">
        <f t="shared" ca="1" si="208"/>
        <v>1</v>
      </c>
      <c r="W319" s="67">
        <f>-'Client Info'!$C$55/100</f>
        <v>0</v>
      </c>
      <c r="X319" s="67">
        <f t="shared" si="209"/>
        <v>1</v>
      </c>
      <c r="Y319" s="67">
        <f>IF(Overview!$C$14="Yes",1,0)</f>
        <v>0</v>
      </c>
      <c r="Z319" s="67">
        <f>IF(Y319=1,IF('Integrated Reduction'!$C$29="",1,('Integrated Reduction'!$C$29/100+1)),1)</f>
        <v>1</v>
      </c>
      <c r="AA319" s="67">
        <f>IF(Sampling!F327="Yes",1,0)</f>
        <v>0</v>
      </c>
      <c r="AB319" s="67">
        <f>IF(Sampling!L327="Yes",1,0)</f>
        <v>0</v>
      </c>
      <c r="AC319" s="67">
        <f>IF(Sampling!G327="Yes",1,0)</f>
        <v>0</v>
      </c>
      <c r="AD319" s="67">
        <f>IF(Sampling!H327="Yes",1,0)</f>
        <v>0</v>
      </c>
      <c r="AE319" s="67">
        <f>IF(Sampling!I327="Yes",1,0)</f>
        <v>0</v>
      </c>
      <c r="AF319" s="67">
        <f>IF(Sampling!J327="Yes",1,0)</f>
        <v>0</v>
      </c>
      <c r="AG319" s="708">
        <f>IF(Sampling!K327="Yes",1,0)</f>
        <v>0</v>
      </c>
      <c r="AH319" s="791">
        <f t="shared" ca="1" si="186"/>
        <v>0</v>
      </c>
      <c r="AI319" s="791">
        <f t="shared" ca="1" si="185"/>
        <v>0</v>
      </c>
      <c r="AJ319" s="791" t="e">
        <f t="shared" ca="1" si="193"/>
        <v>#N/A</v>
      </c>
      <c r="AK319" s="791">
        <f t="shared" si="215"/>
        <v>0</v>
      </c>
      <c r="AL319" s="791">
        <f t="shared" si="215"/>
        <v>0</v>
      </c>
      <c r="AM319" s="791" t="e">
        <f t="shared" ca="1" si="215"/>
        <v>#N/A</v>
      </c>
      <c r="AN319" s="791" t="e">
        <f t="shared" ca="1" si="215"/>
        <v>#N/A</v>
      </c>
      <c r="AO319" s="791">
        <f t="shared" ca="1" si="187"/>
        <v>0</v>
      </c>
      <c r="AP319" s="791">
        <f t="shared" ca="1" si="188"/>
        <v>0</v>
      </c>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c r="ADD319" s="1"/>
      <c r="ADE319" s="1"/>
      <c r="ADF319" s="1"/>
      <c r="ADG319" s="1"/>
      <c r="ADH319" s="1"/>
      <c r="ADI319" s="1"/>
      <c r="ADJ319" s="1"/>
      <c r="ADK319" s="1"/>
      <c r="ADL319" s="1"/>
      <c r="ADM319" s="1"/>
      <c r="ADN319" s="1"/>
      <c r="ADO319" s="1"/>
      <c r="ADP319" s="1"/>
      <c r="ADQ319" s="1"/>
      <c r="ADR319" s="1"/>
      <c r="ADS319" s="1"/>
      <c r="ADT319" s="1"/>
      <c r="ADU319" s="1"/>
      <c r="ADV319" s="1"/>
      <c r="ADW319" s="1"/>
      <c r="ADX319" s="1"/>
      <c r="ADY319" s="1"/>
      <c r="ADZ319" s="1"/>
      <c r="AEA319" s="1"/>
      <c r="AEB319" s="1"/>
      <c r="AEC319" s="1"/>
      <c r="AED319" s="1"/>
      <c r="AEE319" s="1"/>
      <c r="AEF319" s="1"/>
      <c r="AEG319" s="1"/>
      <c r="AEH319" s="1"/>
      <c r="AEI319" s="1"/>
      <c r="AEJ319" s="1"/>
      <c r="AEK319" s="1"/>
      <c r="AEL319" s="1"/>
      <c r="AEM319" s="1"/>
      <c r="AEN319" s="1"/>
      <c r="AEO319" s="1"/>
      <c r="AEP319" s="1"/>
      <c r="AEQ319" s="1"/>
      <c r="AER319" s="1"/>
      <c r="AES319" s="1"/>
      <c r="AET319" s="1"/>
      <c r="AEU319" s="1"/>
      <c r="AEV319" s="1"/>
      <c r="AEW319" s="1"/>
      <c r="AEX319" s="1"/>
      <c r="AEY319" s="1"/>
      <c r="AEZ319" s="1"/>
      <c r="AFA319" s="1"/>
      <c r="AFB319" s="1"/>
      <c r="AFC319" s="1"/>
      <c r="AFD319" s="1"/>
      <c r="AFE319" s="1"/>
      <c r="AFF319" s="1"/>
      <c r="AFG319" s="1"/>
      <c r="AFH319" s="1"/>
      <c r="AFI319" s="1"/>
      <c r="AFJ319" s="1"/>
      <c r="AFK319" s="1"/>
      <c r="AFL319" s="1"/>
      <c r="AFM319" s="1"/>
      <c r="AFN319" s="1"/>
      <c r="AFO319" s="1"/>
      <c r="AFP319" s="1"/>
      <c r="AFQ319" s="1"/>
      <c r="AFR319" s="1"/>
      <c r="AFS319" s="1"/>
      <c r="AFT319" s="1"/>
      <c r="AFU319" s="1"/>
      <c r="AFV319" s="1"/>
      <c r="AFW319" s="1"/>
      <c r="AFX319" s="1"/>
      <c r="AFY319" s="1"/>
      <c r="AFZ319" s="1"/>
      <c r="AGA319" s="1"/>
      <c r="AGB319" s="1"/>
      <c r="AGC319" s="1"/>
      <c r="AGD319" s="1"/>
      <c r="AGE319" s="1"/>
      <c r="AGF319" s="1"/>
      <c r="AGG319" s="1"/>
      <c r="AGH319" s="1"/>
      <c r="AGI319" s="1"/>
      <c r="AGJ319" s="1"/>
      <c r="AGK319" s="1"/>
      <c r="AGL319" s="1"/>
      <c r="AGM319" s="1"/>
      <c r="AGN319" s="1"/>
      <c r="AGO319" s="1"/>
      <c r="AGP319" s="1"/>
      <c r="AGQ319" s="1"/>
      <c r="AGR319" s="1"/>
      <c r="AGS319" s="1"/>
      <c r="AGT319" s="1"/>
      <c r="AGU319" s="1"/>
      <c r="AGV319" s="1"/>
      <c r="AGW319" s="1"/>
      <c r="AGX319" s="1"/>
      <c r="AGY319" s="1"/>
      <c r="AGZ319" s="1"/>
      <c r="AHA319" s="1"/>
      <c r="AHB319" s="1"/>
      <c r="AHC319" s="1"/>
      <c r="AHD319" s="1"/>
      <c r="AHE319" s="1"/>
      <c r="AHF319" s="1"/>
      <c r="AHG319" s="1"/>
      <c r="AHH319" s="1"/>
      <c r="AHI319" s="1"/>
      <c r="AHJ319" s="1"/>
      <c r="AHK319" s="1"/>
      <c r="AHL319" s="1"/>
      <c r="AHM319" s="1"/>
      <c r="AHN319" s="1"/>
      <c r="AHO319" s="1"/>
      <c r="AHP319" s="1"/>
      <c r="AHQ319" s="1"/>
      <c r="AHR319" s="1"/>
      <c r="AHS319" s="1"/>
      <c r="AHT319" s="1"/>
      <c r="AHU319" s="1"/>
      <c r="AHV319" s="1"/>
      <c r="AHW319" s="1"/>
      <c r="AHX319" s="1"/>
      <c r="AHY319" s="1"/>
      <c r="AHZ319" s="1"/>
      <c r="AIA319" s="1"/>
      <c r="AIB319" s="1"/>
      <c r="AIC319" s="1"/>
      <c r="AID319" s="1"/>
      <c r="AIE319" s="1"/>
      <c r="AIF319" s="1"/>
      <c r="AIG319" s="1"/>
      <c r="AIH319" s="1"/>
      <c r="AII319" s="1"/>
      <c r="AIJ319" s="1"/>
      <c r="AIK319" s="1"/>
      <c r="AIL319" s="1"/>
      <c r="AIM319" s="1"/>
      <c r="AIN319" s="1"/>
      <c r="AIO319" s="1"/>
      <c r="AIP319" s="1"/>
      <c r="AIQ319" s="1"/>
      <c r="AIR319" s="1"/>
      <c r="AIS319" s="1"/>
      <c r="AIT319" s="1"/>
      <c r="AIU319" s="1"/>
      <c r="AIV319" s="1"/>
      <c r="AIW319" s="1"/>
      <c r="AIX319" s="1"/>
      <c r="AIY319" s="1"/>
      <c r="AIZ319" s="1"/>
      <c r="AJA319" s="1"/>
      <c r="AJB319" s="1"/>
      <c r="AJC319" s="1"/>
      <c r="AJD319" s="1"/>
      <c r="AJE319" s="1"/>
      <c r="AJF319" s="1"/>
      <c r="AJG319" s="1"/>
      <c r="AJH319" s="1"/>
      <c r="AJI319" s="1"/>
      <c r="AJJ319" s="1"/>
      <c r="AJK319" s="1"/>
      <c r="AJL319" s="1"/>
      <c r="AJM319" s="1"/>
      <c r="AJN319" s="1"/>
      <c r="AJO319" s="1"/>
      <c r="AJP319" s="1"/>
      <c r="AJQ319" s="1"/>
      <c r="AJR319" s="1"/>
      <c r="AJS319" s="1"/>
      <c r="AJT319" s="1"/>
      <c r="AJU319" s="1"/>
      <c r="AJV319" s="1"/>
      <c r="AJW319" s="1"/>
      <c r="AJX319" s="1"/>
      <c r="AJY319" s="1"/>
      <c r="AJZ319" s="1"/>
      <c r="AKA319" s="1"/>
      <c r="AKB319" s="1"/>
      <c r="AKC319" s="1"/>
      <c r="AKD319" s="1"/>
      <c r="AKE319" s="1"/>
      <c r="AKF319" s="1"/>
      <c r="AKG319" s="1"/>
      <c r="AKH319" s="1"/>
      <c r="AKI319" s="1"/>
      <c r="AKJ319" s="1"/>
      <c r="AKK319" s="1"/>
      <c r="AKL319" s="1"/>
      <c r="AKM319" s="1"/>
      <c r="AKN319" s="1"/>
      <c r="AKO319" s="1"/>
      <c r="AKP319" s="1"/>
      <c r="AKQ319" s="1"/>
      <c r="AKR319" s="1"/>
      <c r="AKS319" s="1"/>
      <c r="AKT319" s="1"/>
      <c r="AKU319" s="1"/>
      <c r="AKV319" s="1"/>
      <c r="AKW319" s="1"/>
      <c r="AKX319" s="1"/>
      <c r="AKY319" s="1"/>
      <c r="AKZ319" s="1"/>
      <c r="ALA319" s="1"/>
      <c r="ALB319" s="1"/>
      <c r="ALC319" s="1"/>
      <c r="ALD319" s="1"/>
      <c r="ALE319" s="1"/>
      <c r="ALF319" s="1"/>
      <c r="ALG319" s="1"/>
      <c r="ALH319" s="1"/>
      <c r="ALI319" s="1"/>
      <c r="ALJ319" s="1"/>
      <c r="ALK319" s="1"/>
      <c r="ALL319" s="1"/>
      <c r="ALM319" s="1"/>
      <c r="ALN319" s="1"/>
      <c r="ALO319" s="1"/>
      <c r="ALP319" s="1"/>
      <c r="ALQ319" s="1"/>
      <c r="ALR319" s="1"/>
      <c r="ALS319" s="1"/>
      <c r="ALT319" s="1"/>
      <c r="ALU319" s="1"/>
      <c r="ALV319" s="1"/>
      <c r="ALW319" s="1"/>
      <c r="ALX319" s="1"/>
      <c r="ALY319" s="1"/>
      <c r="ALZ319" s="1"/>
      <c r="AMA319" s="1"/>
      <c r="AMB319" s="1"/>
      <c r="AMC319" s="1"/>
      <c r="AMD319" s="1"/>
      <c r="AME319" s="1"/>
      <c r="AMF319" s="1"/>
      <c r="AMG319" s="1"/>
      <c r="AMH319" s="1"/>
      <c r="AMI319" s="1"/>
      <c r="AMJ319" s="1"/>
      <c r="AMK319" s="1"/>
      <c r="AML319" s="1"/>
      <c r="AMM319" s="1"/>
      <c r="AMN319" s="1"/>
      <c r="AMO319" s="1"/>
      <c r="AMP319" s="1"/>
      <c r="AMQ319" s="1"/>
      <c r="AMR319" s="1"/>
      <c r="AMS319" s="1"/>
      <c r="AMT319" s="1"/>
      <c r="AMU319" s="1"/>
      <c r="AMV319" s="1"/>
      <c r="AMW319" s="1"/>
      <c r="AMX319" s="1"/>
      <c r="AMY319" s="1"/>
      <c r="AMZ319" s="1"/>
      <c r="ANA319" s="1"/>
      <c r="ANB319" s="1"/>
      <c r="ANC319" s="1"/>
      <c r="AND319" s="1"/>
      <c r="ANE319" s="1"/>
      <c r="ANF319" s="1"/>
      <c r="ANG319" s="1"/>
      <c r="ANH319" s="1"/>
      <c r="ANI319" s="1"/>
      <c r="ANJ319" s="1"/>
      <c r="ANK319" s="1"/>
      <c r="ANL319" s="1"/>
      <c r="ANM319" s="1"/>
      <c r="ANN319" s="1"/>
      <c r="ANO319" s="1"/>
      <c r="ANP319" s="1"/>
      <c r="ANQ319" s="1"/>
      <c r="ANR319" s="1"/>
      <c r="ANS319" s="1"/>
      <c r="ANT319" s="1"/>
      <c r="ANU319" s="1"/>
      <c r="ANV319" s="1"/>
      <c r="ANW319" s="1"/>
      <c r="ANX319" s="1"/>
      <c r="ANY319" s="1"/>
      <c r="ANZ319" s="1"/>
      <c r="AOA319" s="1"/>
      <c r="AOB319" s="1"/>
      <c r="AOC319" s="1"/>
      <c r="AOD319" s="1"/>
      <c r="AOE319" s="1"/>
      <c r="AOF319" s="1"/>
      <c r="AOG319" s="1"/>
      <c r="AOH319" s="1"/>
      <c r="AOI319" s="1"/>
      <c r="AOJ319" s="1"/>
      <c r="AOK319" s="1"/>
      <c r="AOL319" s="1"/>
      <c r="AOM319" s="1"/>
      <c r="AON319" s="1"/>
      <c r="AOO319" s="1"/>
      <c r="AOP319" s="1"/>
      <c r="AOQ319" s="1"/>
      <c r="AOR319" s="1"/>
      <c r="AOS319" s="1"/>
      <c r="AOT319" s="1"/>
      <c r="AOU319" s="1"/>
      <c r="AOV319" s="1"/>
      <c r="AOW319" s="1"/>
      <c r="AOX319" s="1"/>
      <c r="AOY319" s="1"/>
      <c r="AOZ319" s="1"/>
      <c r="APA319" s="1"/>
      <c r="APB319" s="1"/>
      <c r="APC319" s="1"/>
      <c r="APD319" s="1"/>
      <c r="APE319" s="1"/>
      <c r="APF319" s="1"/>
      <c r="APG319" s="1"/>
      <c r="APH319" s="1"/>
      <c r="API319" s="1"/>
      <c r="APJ319" s="1"/>
      <c r="APK319" s="1"/>
      <c r="APL319" s="1"/>
      <c r="APM319" s="1"/>
      <c r="APN319" s="1"/>
      <c r="APO319" s="1"/>
      <c r="APP319" s="1"/>
      <c r="APQ319" s="1"/>
      <c r="APR319" s="1"/>
      <c r="APS319" s="1"/>
      <c r="APT319" s="1"/>
      <c r="APU319" s="1"/>
      <c r="APV319" s="1"/>
      <c r="APW319" s="1"/>
      <c r="APX319" s="1"/>
      <c r="APY319" s="1"/>
      <c r="APZ319" s="1"/>
      <c r="AQA319" s="1"/>
      <c r="AQB319" s="1"/>
      <c r="AQC319" s="1"/>
      <c r="AQD319" s="1"/>
      <c r="AQE319" s="1"/>
      <c r="AQF319" s="1"/>
      <c r="AQG319" s="1"/>
      <c r="AQH319" s="1"/>
      <c r="AQI319" s="1"/>
      <c r="AQJ319" s="1"/>
      <c r="AQK319" s="1"/>
      <c r="AQL319" s="1"/>
      <c r="AQM319" s="1"/>
      <c r="AQN319" s="1"/>
      <c r="AQO319" s="1"/>
      <c r="AQP319" s="1"/>
      <c r="AQQ319" s="1"/>
      <c r="AQR319" s="1"/>
      <c r="AQS319" s="1"/>
      <c r="AQT319" s="1"/>
      <c r="AQU319" s="1"/>
      <c r="AQV319" s="1"/>
      <c r="AQW319" s="1"/>
      <c r="AQX319" s="1"/>
      <c r="AQY319" s="1"/>
      <c r="AQZ319" s="1"/>
      <c r="ARA319" s="1"/>
      <c r="ARB319" s="1"/>
      <c r="ARC319" s="1"/>
      <c r="ARD319" s="1"/>
      <c r="ARE319" s="1"/>
      <c r="ARF319" s="1"/>
      <c r="ARG319" s="1"/>
      <c r="ARH319" s="1"/>
      <c r="ARI319" s="1"/>
      <c r="ARJ319" s="1"/>
      <c r="ARK319" s="1"/>
      <c r="ARL319" s="1"/>
      <c r="ARM319" s="1"/>
      <c r="ARN319" s="1"/>
      <c r="ARO319" s="1"/>
      <c r="ARP319" s="1"/>
      <c r="ARQ319" s="1"/>
      <c r="ARR319" s="1"/>
      <c r="ARS319" s="1"/>
      <c r="ART319" s="1"/>
      <c r="ARU319" s="1"/>
      <c r="ARV319" s="1"/>
      <c r="ARW319" s="1"/>
      <c r="ARX319" s="1"/>
      <c r="ARY319" s="1"/>
      <c r="ARZ319" s="1"/>
      <c r="ASA319" s="1"/>
      <c r="ASB319" s="1"/>
      <c r="ASC319" s="1"/>
      <c r="ASD319" s="1"/>
      <c r="ASE319" s="1"/>
      <c r="ASF319" s="1"/>
      <c r="ASG319" s="1"/>
      <c r="ASH319" s="1"/>
      <c r="ASI319" s="1"/>
      <c r="ASJ319" s="1"/>
      <c r="ASK319" s="1"/>
      <c r="ASL319" s="1"/>
      <c r="ASM319" s="1"/>
      <c r="ASN319" s="1"/>
      <c r="ASO319" s="1"/>
      <c r="ASP319" s="1"/>
      <c r="ASQ319" s="1"/>
      <c r="ASR319" s="1"/>
      <c r="ASS319" s="1"/>
      <c r="AST319" s="1"/>
      <c r="ASU319" s="1"/>
      <c r="ASV319" s="1"/>
      <c r="ASW319" s="1"/>
      <c r="ASX319" s="1"/>
      <c r="ASY319" s="1"/>
      <c r="ASZ319" s="1"/>
      <c r="ATA319" s="1"/>
      <c r="ATB319" s="1"/>
      <c r="ATC319" s="1"/>
      <c r="ATD319" s="1"/>
      <c r="ATE319" s="1"/>
      <c r="ATF319" s="1"/>
      <c r="ATG319" s="1"/>
      <c r="ATH319" s="1"/>
      <c r="ATI319" s="1"/>
      <c r="ATJ319" s="1"/>
      <c r="ATK319" s="1"/>
      <c r="ATL319" s="1"/>
      <c r="ATM319" s="1"/>
      <c r="ATN319" s="1"/>
      <c r="ATO319" s="1"/>
      <c r="ATP319" s="1"/>
      <c r="ATQ319" s="1"/>
      <c r="ATR319" s="1"/>
      <c r="ATS319" s="1"/>
      <c r="ATT319" s="1"/>
      <c r="ATU319" s="1"/>
      <c r="ATV319" s="1"/>
      <c r="ATW319" s="1"/>
      <c r="ATX319" s="1"/>
      <c r="ATY319" s="1"/>
      <c r="ATZ319" s="1"/>
      <c r="AUA319" s="1"/>
      <c r="AUB319" s="1"/>
      <c r="AUC319" s="1"/>
      <c r="AUD319" s="1"/>
      <c r="AUE319" s="1"/>
      <c r="AUF319" s="1"/>
      <c r="AUG319" s="1"/>
      <c r="AUH319" s="1"/>
      <c r="AUI319" s="1"/>
      <c r="AUJ319" s="1"/>
      <c r="AUK319" s="1"/>
    </row>
    <row r="320" spans="1:1233" s="519" customFormat="1" ht="14.25">
      <c r="A320" s="53"/>
      <c r="B320" s="98" t="str">
        <f>IF('Client Info'!$F$161="Yes",'Client Info'!$F$61,"N/A")</f>
        <v>N/A</v>
      </c>
      <c r="C320" s="99" t="str">
        <f>IF(B320="ISO 45001",'Client Info'!$B161,"N/A")</f>
        <v>N/A</v>
      </c>
      <c r="D320" s="182"/>
      <c r="E320" s="839">
        <f>'Effective Employees'!F306</f>
        <v>0</v>
      </c>
      <c r="F320" s="831"/>
      <c r="G320" s="840">
        <f>CW$378</f>
        <v>0</v>
      </c>
      <c r="H320" s="840">
        <f ca="1">(1/3)*CW378*T320*V320*X320*Z320</f>
        <v>0</v>
      </c>
      <c r="I320" s="840">
        <f ca="1">(2/3)*CW378*T320*V320*X320*Z320</f>
        <v>0</v>
      </c>
      <c r="J320" s="840" t="e">
        <f ca="1">CW379*T320*V320*X320*Z320/$AA$10</f>
        <v>#N/A</v>
      </c>
      <c r="K320" s="840">
        <f>IF($K$19="",0,CW379*T320*V320*X320*Z320/$AA$10)</f>
        <v>0</v>
      </c>
      <c r="L320" s="840">
        <f>IF($L$19="",0,CW379*T320*V320*X320*Z320/$AA$10)</f>
        <v>0</v>
      </c>
      <c r="M320" s="841" t="e">
        <f ca="1">IF($M$19="",0,CW379*T320*V320*X320*Z320/$AA$10)</f>
        <v>#N/A</v>
      </c>
      <c r="N320" s="841" t="e">
        <f ca="1">CW379*T320*V320*X320*Z320/$AA$10</f>
        <v>#N/A</v>
      </c>
      <c r="O320" s="842">
        <f ca="1">CW380*T320*V320*X320*Z320</f>
        <v>0</v>
      </c>
      <c r="P320" s="53"/>
      <c r="Q320" s="53"/>
      <c r="R320" s="67"/>
      <c r="S320" s="709">
        <f>1</f>
        <v>1</v>
      </c>
      <c r="T320" s="709">
        <f t="shared" si="207"/>
        <v>1</v>
      </c>
      <c r="U320" s="710">
        <f ca="1">'Adjustment Factors'!BC609</f>
        <v>0</v>
      </c>
      <c r="V320" s="711">
        <f t="shared" ca="1" si="208"/>
        <v>1</v>
      </c>
      <c r="W320" s="712">
        <f>-'Client Info'!$C$55/100</f>
        <v>0</v>
      </c>
      <c r="X320" s="712">
        <f t="shared" si="209"/>
        <v>1</v>
      </c>
      <c r="Y320" s="712">
        <f>IF(Overview!$C$15="Yes",1,0)</f>
        <v>0</v>
      </c>
      <c r="Z320" s="712">
        <f>IF(Y320=1,IF('Integrated Reduction'!$C$29="",1,('Integrated Reduction'!$C$29/100+1)),1)</f>
        <v>1</v>
      </c>
      <c r="AA320" s="712">
        <f>IF(Sampling!F328="Yes",1,0)</f>
        <v>0</v>
      </c>
      <c r="AB320" s="712">
        <f>IF(Sampling!L328="Yes",1,0)</f>
        <v>0</v>
      </c>
      <c r="AC320" s="712">
        <f>IF(Sampling!G328="Yes",1,0)</f>
        <v>0</v>
      </c>
      <c r="AD320" s="712">
        <f>IF(Sampling!H328="Yes",1,0)</f>
        <v>0</v>
      </c>
      <c r="AE320" s="712">
        <f>IF(Sampling!I328="Yes",1,0)</f>
        <v>0</v>
      </c>
      <c r="AF320" s="712">
        <f>IF(Sampling!J328="Yes",1,0)</f>
        <v>0</v>
      </c>
      <c r="AG320" s="713">
        <f>IF(Sampling!K328="Yes",1,0)</f>
        <v>0</v>
      </c>
      <c r="AH320" s="792">
        <f t="shared" ca="1" si="186"/>
        <v>0</v>
      </c>
      <c r="AI320" s="792">
        <f t="shared" ca="1" si="185"/>
        <v>0</v>
      </c>
      <c r="AJ320" s="792" t="e">
        <f t="shared" ca="1" si="193"/>
        <v>#N/A</v>
      </c>
      <c r="AK320" s="792">
        <f t="shared" si="215"/>
        <v>0</v>
      </c>
      <c r="AL320" s="792">
        <f t="shared" si="215"/>
        <v>0</v>
      </c>
      <c r="AM320" s="792" t="e">
        <f t="shared" ca="1" si="215"/>
        <v>#N/A</v>
      </c>
      <c r="AN320" s="792" t="e">
        <f t="shared" ca="1" si="215"/>
        <v>#N/A</v>
      </c>
      <c r="AO320" s="792">
        <f t="shared" ca="1" si="187"/>
        <v>0</v>
      </c>
      <c r="AP320" s="792">
        <f t="shared" ca="1" si="188"/>
        <v>0</v>
      </c>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c r="ADD320" s="1"/>
      <c r="ADE320" s="1"/>
      <c r="ADF320" s="1"/>
      <c r="ADG320" s="1"/>
      <c r="ADH320" s="1"/>
      <c r="ADI320" s="1"/>
      <c r="ADJ320" s="1"/>
      <c r="ADK320" s="1"/>
      <c r="ADL320" s="1"/>
      <c r="ADM320" s="1"/>
      <c r="ADN320" s="1"/>
      <c r="ADO320" s="1"/>
      <c r="ADP320" s="1"/>
      <c r="ADQ320" s="1"/>
      <c r="ADR320" s="1"/>
      <c r="ADS320" s="1"/>
      <c r="ADT320" s="1"/>
      <c r="ADU320" s="1"/>
      <c r="ADV320" s="1"/>
      <c r="ADW320" s="1"/>
      <c r="ADX320" s="1"/>
      <c r="ADY320" s="1"/>
      <c r="ADZ320" s="1"/>
      <c r="AEA320" s="1"/>
      <c r="AEB320" s="1"/>
      <c r="AEC320" s="1"/>
      <c r="AED320" s="1"/>
      <c r="AEE320" s="1"/>
      <c r="AEF320" s="1"/>
      <c r="AEG320" s="1"/>
      <c r="AEH320" s="1"/>
      <c r="AEI320" s="1"/>
      <c r="AEJ320" s="1"/>
      <c r="AEK320" s="1"/>
      <c r="AEL320" s="1"/>
      <c r="AEM320" s="1"/>
      <c r="AEN320" s="1"/>
      <c r="AEO320" s="1"/>
      <c r="AEP320" s="1"/>
      <c r="AEQ320" s="1"/>
      <c r="AER320" s="1"/>
      <c r="AES320" s="1"/>
      <c r="AET320" s="1"/>
      <c r="AEU320" s="1"/>
      <c r="AEV320" s="1"/>
      <c r="AEW320" s="1"/>
      <c r="AEX320" s="1"/>
      <c r="AEY320" s="1"/>
      <c r="AEZ320" s="1"/>
      <c r="AFA320" s="1"/>
      <c r="AFB320" s="1"/>
      <c r="AFC320" s="1"/>
      <c r="AFD320" s="1"/>
      <c r="AFE320" s="1"/>
      <c r="AFF320" s="1"/>
      <c r="AFG320" s="1"/>
      <c r="AFH320" s="1"/>
      <c r="AFI320" s="1"/>
      <c r="AFJ320" s="1"/>
      <c r="AFK320" s="1"/>
      <c r="AFL320" s="1"/>
      <c r="AFM320" s="1"/>
      <c r="AFN320" s="1"/>
      <c r="AFO320" s="1"/>
      <c r="AFP320" s="1"/>
      <c r="AFQ320" s="1"/>
      <c r="AFR320" s="1"/>
      <c r="AFS320" s="1"/>
      <c r="AFT320" s="1"/>
      <c r="AFU320" s="1"/>
      <c r="AFV320" s="1"/>
      <c r="AFW320" s="1"/>
      <c r="AFX320" s="1"/>
      <c r="AFY320" s="1"/>
      <c r="AFZ320" s="1"/>
      <c r="AGA320" s="1"/>
      <c r="AGB320" s="1"/>
      <c r="AGC320" s="1"/>
      <c r="AGD320" s="1"/>
      <c r="AGE320" s="1"/>
      <c r="AGF320" s="1"/>
      <c r="AGG320" s="1"/>
      <c r="AGH320" s="1"/>
      <c r="AGI320" s="1"/>
      <c r="AGJ320" s="1"/>
      <c r="AGK320" s="1"/>
      <c r="AGL320" s="1"/>
      <c r="AGM320" s="1"/>
      <c r="AGN320" s="1"/>
      <c r="AGO320" s="1"/>
      <c r="AGP320" s="1"/>
      <c r="AGQ320" s="1"/>
      <c r="AGR320" s="1"/>
      <c r="AGS320" s="1"/>
      <c r="AGT320" s="1"/>
      <c r="AGU320" s="1"/>
      <c r="AGV320" s="1"/>
      <c r="AGW320" s="1"/>
      <c r="AGX320" s="1"/>
      <c r="AGY320" s="1"/>
      <c r="AGZ320" s="1"/>
      <c r="AHA320" s="1"/>
      <c r="AHB320" s="1"/>
      <c r="AHC320" s="1"/>
      <c r="AHD320" s="1"/>
      <c r="AHE320" s="1"/>
      <c r="AHF320" s="1"/>
      <c r="AHG320" s="1"/>
      <c r="AHH320" s="1"/>
      <c r="AHI320" s="1"/>
      <c r="AHJ320" s="1"/>
      <c r="AHK320" s="1"/>
      <c r="AHL320" s="1"/>
      <c r="AHM320" s="1"/>
      <c r="AHN320" s="1"/>
      <c r="AHO320" s="1"/>
      <c r="AHP320" s="1"/>
      <c r="AHQ320" s="1"/>
      <c r="AHR320" s="1"/>
      <c r="AHS320" s="1"/>
      <c r="AHT320" s="1"/>
      <c r="AHU320" s="1"/>
      <c r="AHV320" s="1"/>
      <c r="AHW320" s="1"/>
      <c r="AHX320" s="1"/>
      <c r="AHY320" s="1"/>
      <c r="AHZ320" s="1"/>
      <c r="AIA320" s="1"/>
      <c r="AIB320" s="1"/>
      <c r="AIC320" s="1"/>
      <c r="AID320" s="1"/>
      <c r="AIE320" s="1"/>
      <c r="AIF320" s="1"/>
      <c r="AIG320" s="1"/>
      <c r="AIH320" s="1"/>
      <c r="AII320" s="1"/>
      <c r="AIJ320" s="1"/>
      <c r="AIK320" s="1"/>
      <c r="AIL320" s="1"/>
      <c r="AIM320" s="1"/>
      <c r="AIN320" s="1"/>
      <c r="AIO320" s="1"/>
      <c r="AIP320" s="1"/>
      <c r="AIQ320" s="1"/>
      <c r="AIR320" s="1"/>
      <c r="AIS320" s="1"/>
      <c r="AIT320" s="1"/>
      <c r="AIU320" s="1"/>
      <c r="AIV320" s="1"/>
      <c r="AIW320" s="1"/>
      <c r="AIX320" s="1"/>
      <c r="AIY320" s="1"/>
      <c r="AIZ320" s="1"/>
      <c r="AJA320" s="1"/>
      <c r="AJB320" s="1"/>
      <c r="AJC320" s="1"/>
      <c r="AJD320" s="1"/>
      <c r="AJE320" s="1"/>
      <c r="AJF320" s="1"/>
      <c r="AJG320" s="1"/>
      <c r="AJH320" s="1"/>
      <c r="AJI320" s="1"/>
      <c r="AJJ320" s="1"/>
      <c r="AJK320" s="1"/>
      <c r="AJL320" s="1"/>
      <c r="AJM320" s="1"/>
      <c r="AJN320" s="1"/>
      <c r="AJO320" s="1"/>
      <c r="AJP320" s="1"/>
      <c r="AJQ320" s="1"/>
      <c r="AJR320" s="1"/>
      <c r="AJS320" s="1"/>
      <c r="AJT320" s="1"/>
      <c r="AJU320" s="1"/>
      <c r="AJV320" s="1"/>
      <c r="AJW320" s="1"/>
      <c r="AJX320" s="1"/>
      <c r="AJY320" s="1"/>
      <c r="AJZ320" s="1"/>
      <c r="AKA320" s="1"/>
      <c r="AKB320" s="1"/>
      <c r="AKC320" s="1"/>
      <c r="AKD320" s="1"/>
      <c r="AKE320" s="1"/>
      <c r="AKF320" s="1"/>
      <c r="AKG320" s="1"/>
      <c r="AKH320" s="1"/>
      <c r="AKI320" s="1"/>
      <c r="AKJ320" s="1"/>
      <c r="AKK320" s="1"/>
      <c r="AKL320" s="1"/>
      <c r="AKM320" s="1"/>
      <c r="AKN320" s="1"/>
      <c r="AKO320" s="1"/>
      <c r="AKP320" s="1"/>
      <c r="AKQ320" s="1"/>
      <c r="AKR320" s="1"/>
      <c r="AKS320" s="1"/>
      <c r="AKT320" s="1"/>
      <c r="AKU320" s="1"/>
      <c r="AKV320" s="1"/>
      <c r="AKW320" s="1"/>
      <c r="AKX320" s="1"/>
      <c r="AKY320" s="1"/>
      <c r="AKZ320" s="1"/>
      <c r="ALA320" s="1"/>
      <c r="ALB320" s="1"/>
      <c r="ALC320" s="1"/>
      <c r="ALD320" s="1"/>
      <c r="ALE320" s="1"/>
      <c r="ALF320" s="1"/>
      <c r="ALG320" s="1"/>
      <c r="ALH320" s="1"/>
      <c r="ALI320" s="1"/>
      <c r="ALJ320" s="1"/>
      <c r="ALK320" s="1"/>
      <c r="ALL320" s="1"/>
      <c r="ALM320" s="1"/>
      <c r="ALN320" s="1"/>
      <c r="ALO320" s="1"/>
      <c r="ALP320" s="1"/>
      <c r="ALQ320" s="1"/>
      <c r="ALR320" s="1"/>
      <c r="ALS320" s="1"/>
      <c r="ALT320" s="1"/>
      <c r="ALU320" s="1"/>
      <c r="ALV320" s="1"/>
      <c r="ALW320" s="1"/>
      <c r="ALX320" s="1"/>
      <c r="ALY320" s="1"/>
      <c r="ALZ320" s="1"/>
      <c r="AMA320" s="1"/>
      <c r="AMB320" s="1"/>
      <c r="AMC320" s="1"/>
      <c r="AMD320" s="1"/>
      <c r="AME320" s="1"/>
      <c r="AMF320" s="1"/>
      <c r="AMG320" s="1"/>
      <c r="AMH320" s="1"/>
      <c r="AMI320" s="1"/>
      <c r="AMJ320" s="1"/>
      <c r="AMK320" s="1"/>
      <c r="AML320" s="1"/>
      <c r="AMM320" s="1"/>
      <c r="AMN320" s="1"/>
      <c r="AMO320" s="1"/>
      <c r="AMP320" s="1"/>
      <c r="AMQ320" s="1"/>
      <c r="AMR320" s="1"/>
      <c r="AMS320" s="1"/>
      <c r="AMT320" s="1"/>
      <c r="AMU320" s="1"/>
      <c r="AMV320" s="1"/>
      <c r="AMW320" s="1"/>
      <c r="AMX320" s="1"/>
      <c r="AMY320" s="1"/>
      <c r="AMZ320" s="1"/>
      <c r="ANA320" s="1"/>
      <c r="ANB320" s="1"/>
      <c r="ANC320" s="1"/>
      <c r="AND320" s="1"/>
      <c r="ANE320" s="1"/>
      <c r="ANF320" s="1"/>
      <c r="ANG320" s="1"/>
      <c r="ANH320" s="1"/>
      <c r="ANI320" s="1"/>
      <c r="ANJ320" s="1"/>
      <c r="ANK320" s="1"/>
      <c r="ANL320" s="1"/>
      <c r="ANM320" s="1"/>
      <c r="ANN320" s="1"/>
      <c r="ANO320" s="1"/>
      <c r="ANP320" s="1"/>
      <c r="ANQ320" s="1"/>
      <c r="ANR320" s="1"/>
      <c r="ANS320" s="1"/>
      <c r="ANT320" s="1"/>
      <c r="ANU320" s="1"/>
      <c r="ANV320" s="1"/>
      <c r="ANW320" s="1"/>
      <c r="ANX320" s="1"/>
      <c r="ANY320" s="1"/>
      <c r="ANZ320" s="1"/>
      <c r="AOA320" s="1"/>
      <c r="AOB320" s="1"/>
      <c r="AOC320" s="1"/>
      <c r="AOD320" s="1"/>
      <c r="AOE320" s="1"/>
      <c r="AOF320" s="1"/>
      <c r="AOG320" s="1"/>
      <c r="AOH320" s="1"/>
      <c r="AOI320" s="1"/>
      <c r="AOJ320" s="1"/>
      <c r="AOK320" s="1"/>
      <c r="AOL320" s="1"/>
      <c r="AOM320" s="1"/>
      <c r="AON320" s="1"/>
      <c r="AOO320" s="1"/>
      <c r="AOP320" s="1"/>
      <c r="AOQ320" s="1"/>
      <c r="AOR320" s="1"/>
      <c r="AOS320" s="1"/>
      <c r="AOT320" s="1"/>
      <c r="AOU320" s="1"/>
      <c r="AOV320" s="1"/>
      <c r="AOW320" s="1"/>
      <c r="AOX320" s="1"/>
      <c r="AOY320" s="1"/>
      <c r="AOZ320" s="1"/>
      <c r="APA320" s="1"/>
      <c r="APB320" s="1"/>
      <c r="APC320" s="1"/>
      <c r="APD320" s="1"/>
      <c r="APE320" s="1"/>
      <c r="APF320" s="1"/>
      <c r="APG320" s="1"/>
      <c r="APH320" s="1"/>
      <c r="API320" s="1"/>
      <c r="APJ320" s="1"/>
      <c r="APK320" s="1"/>
      <c r="APL320" s="1"/>
      <c r="APM320" s="1"/>
      <c r="APN320" s="1"/>
      <c r="APO320" s="1"/>
      <c r="APP320" s="1"/>
      <c r="APQ320" s="1"/>
      <c r="APR320" s="1"/>
      <c r="APS320" s="1"/>
      <c r="APT320" s="1"/>
      <c r="APU320" s="1"/>
      <c r="APV320" s="1"/>
      <c r="APW320" s="1"/>
      <c r="APX320" s="1"/>
      <c r="APY320" s="1"/>
      <c r="APZ320" s="1"/>
      <c r="AQA320" s="1"/>
      <c r="AQB320" s="1"/>
      <c r="AQC320" s="1"/>
      <c r="AQD320" s="1"/>
      <c r="AQE320" s="1"/>
      <c r="AQF320" s="1"/>
      <c r="AQG320" s="1"/>
      <c r="AQH320" s="1"/>
      <c r="AQI320" s="1"/>
      <c r="AQJ320" s="1"/>
      <c r="AQK320" s="1"/>
      <c r="AQL320" s="1"/>
      <c r="AQM320" s="1"/>
      <c r="AQN320" s="1"/>
      <c r="AQO320" s="1"/>
      <c r="AQP320" s="1"/>
      <c r="AQQ320" s="1"/>
      <c r="AQR320" s="1"/>
      <c r="AQS320" s="1"/>
      <c r="AQT320" s="1"/>
      <c r="AQU320" s="1"/>
      <c r="AQV320" s="1"/>
      <c r="AQW320" s="1"/>
      <c r="AQX320" s="1"/>
      <c r="AQY320" s="1"/>
      <c r="AQZ320" s="1"/>
      <c r="ARA320" s="1"/>
      <c r="ARB320" s="1"/>
      <c r="ARC320" s="1"/>
      <c r="ARD320" s="1"/>
      <c r="ARE320" s="1"/>
      <c r="ARF320" s="1"/>
      <c r="ARG320" s="1"/>
      <c r="ARH320" s="1"/>
      <c r="ARI320" s="1"/>
      <c r="ARJ320" s="1"/>
      <c r="ARK320" s="1"/>
      <c r="ARL320" s="1"/>
      <c r="ARM320" s="1"/>
      <c r="ARN320" s="1"/>
      <c r="ARO320" s="1"/>
      <c r="ARP320" s="1"/>
      <c r="ARQ320" s="1"/>
      <c r="ARR320" s="1"/>
      <c r="ARS320" s="1"/>
      <c r="ART320" s="1"/>
      <c r="ARU320" s="1"/>
      <c r="ARV320" s="1"/>
      <c r="ARW320" s="1"/>
      <c r="ARX320" s="1"/>
      <c r="ARY320" s="1"/>
      <c r="ARZ320" s="1"/>
      <c r="ASA320" s="1"/>
      <c r="ASB320" s="1"/>
      <c r="ASC320" s="1"/>
      <c r="ASD320" s="1"/>
      <c r="ASE320" s="1"/>
      <c r="ASF320" s="1"/>
      <c r="ASG320" s="1"/>
      <c r="ASH320" s="1"/>
      <c r="ASI320" s="1"/>
      <c r="ASJ320" s="1"/>
      <c r="ASK320" s="1"/>
      <c r="ASL320" s="1"/>
      <c r="ASM320" s="1"/>
      <c r="ASN320" s="1"/>
      <c r="ASO320" s="1"/>
      <c r="ASP320" s="1"/>
      <c r="ASQ320" s="1"/>
      <c r="ASR320" s="1"/>
      <c r="ASS320" s="1"/>
      <c r="AST320" s="1"/>
      <c r="ASU320" s="1"/>
      <c r="ASV320" s="1"/>
      <c r="ASW320" s="1"/>
      <c r="ASX320" s="1"/>
      <c r="ASY320" s="1"/>
      <c r="ASZ320" s="1"/>
      <c r="ATA320" s="1"/>
      <c r="ATB320" s="1"/>
      <c r="ATC320" s="1"/>
      <c r="ATD320" s="1"/>
      <c r="ATE320" s="1"/>
      <c r="ATF320" s="1"/>
      <c r="ATG320" s="1"/>
      <c r="ATH320" s="1"/>
      <c r="ATI320" s="1"/>
      <c r="ATJ320" s="1"/>
      <c r="ATK320" s="1"/>
      <c r="ATL320" s="1"/>
      <c r="ATM320" s="1"/>
      <c r="ATN320" s="1"/>
      <c r="ATO320" s="1"/>
      <c r="ATP320" s="1"/>
      <c r="ATQ320" s="1"/>
      <c r="ATR320" s="1"/>
      <c r="ATS320" s="1"/>
      <c r="ATT320" s="1"/>
      <c r="ATU320" s="1"/>
      <c r="ATV320" s="1"/>
      <c r="ATW320" s="1"/>
      <c r="ATX320" s="1"/>
      <c r="ATY320" s="1"/>
      <c r="ATZ320" s="1"/>
      <c r="AUA320" s="1"/>
      <c r="AUB320" s="1"/>
      <c r="AUC320" s="1"/>
      <c r="AUD320" s="1"/>
      <c r="AUE320" s="1"/>
      <c r="AUF320" s="1"/>
      <c r="AUG320" s="1"/>
      <c r="AUH320" s="1"/>
      <c r="AUI320" s="1"/>
      <c r="AUJ320" s="1"/>
      <c r="AUK320" s="1"/>
    </row>
    <row r="321" spans="1:1233" s="519" customFormat="1" ht="14.25">
      <c r="A321" s="53"/>
      <c r="B321" s="95" t="str">
        <f>IF('Client Info'!$D$162="Yes",'Client Info'!$D$61,"N/A")</f>
        <v>N/A</v>
      </c>
      <c r="C321" s="96" t="str">
        <f>IF(B321="ISO 9001",'Client Info'!$B162,"N/A")</f>
        <v>N/A</v>
      </c>
      <c r="D321" s="180"/>
      <c r="E321" s="843">
        <f>'Effective Employees'!F307</f>
        <v>0</v>
      </c>
      <c r="F321" s="831"/>
      <c r="G321" s="832">
        <f>CX$345</f>
        <v>0</v>
      </c>
      <c r="H321" s="832">
        <f ca="1">(1/3)*CX345*T321*V321*X321*Z321</f>
        <v>0</v>
      </c>
      <c r="I321" s="832">
        <f ca="1">(2/3)*CX345*T321*V321*X321*Z321</f>
        <v>0</v>
      </c>
      <c r="J321" s="832" t="e">
        <f ca="1">CX346*T321*V321*X321*Z321/$AA$10</f>
        <v>#N/A</v>
      </c>
      <c r="K321" s="832">
        <f>IF($K$19="",0,CX346*T321*V321*X321*Z321/$AA$10)</f>
        <v>0</v>
      </c>
      <c r="L321" s="832">
        <f>IF($L$19="",0,CX346*T321*V321*X321*Z321/$AA$10)</f>
        <v>0</v>
      </c>
      <c r="M321" s="833" t="e">
        <f ca="1">IF($M$19="",0,CX346*T321*V321*X321*Z321/$AA$10)</f>
        <v>#N/A</v>
      </c>
      <c r="N321" s="844" t="e">
        <f ca="1">CX346*T321*V321*X321*Z321/$AA$10</f>
        <v>#N/A</v>
      </c>
      <c r="O321" s="436">
        <f ca="1">CX347*T321*V321*X321*Z321</f>
        <v>0</v>
      </c>
      <c r="P321" s="53"/>
      <c r="Q321" s="53"/>
      <c r="R321" s="67"/>
      <c r="S321" s="702">
        <f>1</f>
        <v>1</v>
      </c>
      <c r="T321" s="702">
        <f t="shared" si="26"/>
        <v>1</v>
      </c>
      <c r="U321" s="703">
        <f ca="1">'Adjustment Factors'!AA610</f>
        <v>0</v>
      </c>
      <c r="V321" s="704">
        <f t="shared" ca="1" si="27"/>
        <v>1</v>
      </c>
      <c r="W321" s="705">
        <f>-'Client Info'!$C$55/100</f>
        <v>0</v>
      </c>
      <c r="X321" s="705">
        <f t="shared" si="28"/>
        <v>1</v>
      </c>
      <c r="Y321" s="705">
        <f>IF(Overview!$C$13="Yes",1,0)</f>
        <v>0</v>
      </c>
      <c r="Z321" s="705">
        <f>IF(Y321=1,IF('Integrated Reduction'!$C$29="",1,('Integrated Reduction'!$C$29/100+1)),1)</f>
        <v>1</v>
      </c>
      <c r="AA321" s="705">
        <f>IF(Sampling!F329="Yes",1,0)</f>
        <v>0</v>
      </c>
      <c r="AB321" s="705">
        <f>IF(Sampling!L329="Yes",1,0)</f>
        <v>0</v>
      </c>
      <c r="AC321" s="705">
        <f>IF(Sampling!G329="Yes",1,0)</f>
        <v>0</v>
      </c>
      <c r="AD321" s="705">
        <f>IF(Sampling!H329="Yes",1,0)</f>
        <v>0</v>
      </c>
      <c r="AE321" s="705">
        <f>IF(Sampling!I329="Yes",1,0)</f>
        <v>0</v>
      </c>
      <c r="AF321" s="705">
        <f>IF(Sampling!J329="Yes",1,0)</f>
        <v>0</v>
      </c>
      <c r="AG321" s="706">
        <f>IF(Sampling!K329="Yes",1,0)</f>
        <v>0</v>
      </c>
      <c r="AH321" s="790">
        <f t="shared" ca="1" si="186"/>
        <v>0</v>
      </c>
      <c r="AI321" s="790">
        <f t="shared" ca="1" si="185"/>
        <v>0</v>
      </c>
      <c r="AJ321" s="790" t="e">
        <f t="shared" ca="1" si="193"/>
        <v>#N/A</v>
      </c>
      <c r="AK321" s="790">
        <f t="shared" si="29"/>
        <v>0</v>
      </c>
      <c r="AL321" s="790">
        <f t="shared" si="30"/>
        <v>0</v>
      </c>
      <c r="AM321" s="790" t="e">
        <f t="shared" ca="1" si="31"/>
        <v>#N/A</v>
      </c>
      <c r="AN321" s="790" t="e">
        <f t="shared" ca="1" si="32"/>
        <v>#N/A</v>
      </c>
      <c r="AO321" s="790">
        <f t="shared" ca="1" si="187"/>
        <v>0</v>
      </c>
      <c r="AP321" s="790">
        <f t="shared" ca="1" si="188"/>
        <v>0</v>
      </c>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c r="ADD321" s="1"/>
      <c r="ADE321" s="1"/>
      <c r="ADF321" s="1"/>
      <c r="ADG321" s="1"/>
      <c r="ADH321" s="1"/>
      <c r="ADI321" s="1"/>
      <c r="ADJ321" s="1"/>
      <c r="ADK321" s="1"/>
      <c r="ADL321" s="1"/>
      <c r="ADM321" s="1"/>
      <c r="ADN321" s="1"/>
      <c r="ADO321" s="1"/>
      <c r="ADP321" s="1"/>
      <c r="ADQ321" s="1"/>
      <c r="ADR321" s="1"/>
      <c r="ADS321" s="1"/>
      <c r="ADT321" s="1"/>
      <c r="ADU321" s="1"/>
      <c r="ADV321" s="1"/>
      <c r="ADW321" s="1"/>
      <c r="ADX321" s="1"/>
      <c r="ADY321" s="1"/>
      <c r="ADZ321" s="1"/>
      <c r="AEA321" s="1"/>
      <c r="AEB321" s="1"/>
      <c r="AEC321" s="1"/>
      <c r="AED321" s="1"/>
      <c r="AEE321" s="1"/>
      <c r="AEF321" s="1"/>
      <c r="AEG321" s="1"/>
      <c r="AEH321" s="1"/>
      <c r="AEI321" s="1"/>
      <c r="AEJ321" s="1"/>
      <c r="AEK321" s="1"/>
      <c r="AEL321" s="1"/>
      <c r="AEM321" s="1"/>
      <c r="AEN321" s="1"/>
      <c r="AEO321" s="1"/>
      <c r="AEP321" s="1"/>
      <c r="AEQ321" s="1"/>
      <c r="AER321" s="1"/>
      <c r="AES321" s="1"/>
      <c r="AET321" s="1"/>
      <c r="AEU321" s="1"/>
      <c r="AEV321" s="1"/>
      <c r="AEW321" s="1"/>
      <c r="AEX321" s="1"/>
      <c r="AEY321" s="1"/>
      <c r="AEZ321" s="1"/>
      <c r="AFA321" s="1"/>
      <c r="AFB321" s="1"/>
      <c r="AFC321" s="1"/>
      <c r="AFD321" s="1"/>
      <c r="AFE321" s="1"/>
      <c r="AFF321" s="1"/>
      <c r="AFG321" s="1"/>
      <c r="AFH321" s="1"/>
      <c r="AFI321" s="1"/>
      <c r="AFJ321" s="1"/>
      <c r="AFK321" s="1"/>
      <c r="AFL321" s="1"/>
      <c r="AFM321" s="1"/>
      <c r="AFN321" s="1"/>
      <c r="AFO321" s="1"/>
      <c r="AFP321" s="1"/>
      <c r="AFQ321" s="1"/>
      <c r="AFR321" s="1"/>
      <c r="AFS321" s="1"/>
      <c r="AFT321" s="1"/>
      <c r="AFU321" s="1"/>
      <c r="AFV321" s="1"/>
      <c r="AFW321" s="1"/>
      <c r="AFX321" s="1"/>
      <c r="AFY321" s="1"/>
      <c r="AFZ321" s="1"/>
      <c r="AGA321" s="1"/>
      <c r="AGB321" s="1"/>
      <c r="AGC321" s="1"/>
      <c r="AGD321" s="1"/>
      <c r="AGE321" s="1"/>
      <c r="AGF321" s="1"/>
      <c r="AGG321" s="1"/>
      <c r="AGH321" s="1"/>
      <c r="AGI321" s="1"/>
      <c r="AGJ321" s="1"/>
      <c r="AGK321" s="1"/>
      <c r="AGL321" s="1"/>
      <c r="AGM321" s="1"/>
      <c r="AGN321" s="1"/>
      <c r="AGO321" s="1"/>
      <c r="AGP321" s="1"/>
      <c r="AGQ321" s="1"/>
      <c r="AGR321" s="1"/>
      <c r="AGS321" s="1"/>
      <c r="AGT321" s="1"/>
      <c r="AGU321" s="1"/>
      <c r="AGV321" s="1"/>
      <c r="AGW321" s="1"/>
      <c r="AGX321" s="1"/>
      <c r="AGY321" s="1"/>
      <c r="AGZ321" s="1"/>
      <c r="AHA321" s="1"/>
      <c r="AHB321" s="1"/>
      <c r="AHC321" s="1"/>
      <c r="AHD321" s="1"/>
      <c r="AHE321" s="1"/>
      <c r="AHF321" s="1"/>
      <c r="AHG321" s="1"/>
      <c r="AHH321" s="1"/>
      <c r="AHI321" s="1"/>
      <c r="AHJ321" s="1"/>
      <c r="AHK321" s="1"/>
      <c r="AHL321" s="1"/>
      <c r="AHM321" s="1"/>
      <c r="AHN321" s="1"/>
      <c r="AHO321" s="1"/>
      <c r="AHP321" s="1"/>
      <c r="AHQ321" s="1"/>
      <c r="AHR321" s="1"/>
      <c r="AHS321" s="1"/>
      <c r="AHT321" s="1"/>
      <c r="AHU321" s="1"/>
      <c r="AHV321" s="1"/>
      <c r="AHW321" s="1"/>
      <c r="AHX321" s="1"/>
      <c r="AHY321" s="1"/>
      <c r="AHZ321" s="1"/>
      <c r="AIA321" s="1"/>
      <c r="AIB321" s="1"/>
      <c r="AIC321" s="1"/>
      <c r="AID321" s="1"/>
      <c r="AIE321" s="1"/>
      <c r="AIF321" s="1"/>
      <c r="AIG321" s="1"/>
      <c r="AIH321" s="1"/>
      <c r="AII321" s="1"/>
      <c r="AIJ321" s="1"/>
      <c r="AIK321" s="1"/>
      <c r="AIL321" s="1"/>
      <c r="AIM321" s="1"/>
      <c r="AIN321" s="1"/>
      <c r="AIO321" s="1"/>
      <c r="AIP321" s="1"/>
      <c r="AIQ321" s="1"/>
      <c r="AIR321" s="1"/>
      <c r="AIS321" s="1"/>
      <c r="AIT321" s="1"/>
      <c r="AIU321" s="1"/>
      <c r="AIV321" s="1"/>
      <c r="AIW321" s="1"/>
      <c r="AIX321" s="1"/>
      <c r="AIY321" s="1"/>
      <c r="AIZ321" s="1"/>
      <c r="AJA321" s="1"/>
      <c r="AJB321" s="1"/>
      <c r="AJC321" s="1"/>
      <c r="AJD321" s="1"/>
      <c r="AJE321" s="1"/>
      <c r="AJF321" s="1"/>
      <c r="AJG321" s="1"/>
      <c r="AJH321" s="1"/>
      <c r="AJI321" s="1"/>
      <c r="AJJ321" s="1"/>
      <c r="AJK321" s="1"/>
      <c r="AJL321" s="1"/>
      <c r="AJM321" s="1"/>
      <c r="AJN321" s="1"/>
      <c r="AJO321" s="1"/>
      <c r="AJP321" s="1"/>
      <c r="AJQ321" s="1"/>
      <c r="AJR321" s="1"/>
      <c r="AJS321" s="1"/>
      <c r="AJT321" s="1"/>
      <c r="AJU321" s="1"/>
      <c r="AJV321" s="1"/>
      <c r="AJW321" s="1"/>
      <c r="AJX321" s="1"/>
      <c r="AJY321" s="1"/>
      <c r="AJZ321" s="1"/>
      <c r="AKA321" s="1"/>
      <c r="AKB321" s="1"/>
      <c r="AKC321" s="1"/>
      <c r="AKD321" s="1"/>
      <c r="AKE321" s="1"/>
      <c r="AKF321" s="1"/>
      <c r="AKG321" s="1"/>
      <c r="AKH321" s="1"/>
      <c r="AKI321" s="1"/>
      <c r="AKJ321" s="1"/>
      <c r="AKK321" s="1"/>
      <c r="AKL321" s="1"/>
      <c r="AKM321" s="1"/>
      <c r="AKN321" s="1"/>
      <c r="AKO321" s="1"/>
      <c r="AKP321" s="1"/>
      <c r="AKQ321" s="1"/>
      <c r="AKR321" s="1"/>
      <c r="AKS321" s="1"/>
      <c r="AKT321" s="1"/>
      <c r="AKU321" s="1"/>
      <c r="AKV321" s="1"/>
      <c r="AKW321" s="1"/>
      <c r="AKX321" s="1"/>
      <c r="AKY321" s="1"/>
      <c r="AKZ321" s="1"/>
      <c r="ALA321" s="1"/>
      <c r="ALB321" s="1"/>
      <c r="ALC321" s="1"/>
      <c r="ALD321" s="1"/>
      <c r="ALE321" s="1"/>
      <c r="ALF321" s="1"/>
      <c r="ALG321" s="1"/>
      <c r="ALH321" s="1"/>
      <c r="ALI321" s="1"/>
      <c r="ALJ321" s="1"/>
      <c r="ALK321" s="1"/>
      <c r="ALL321" s="1"/>
      <c r="ALM321" s="1"/>
      <c r="ALN321" s="1"/>
      <c r="ALO321" s="1"/>
      <c r="ALP321" s="1"/>
      <c r="ALQ321" s="1"/>
      <c r="ALR321" s="1"/>
      <c r="ALS321" s="1"/>
      <c r="ALT321" s="1"/>
      <c r="ALU321" s="1"/>
      <c r="ALV321" s="1"/>
      <c r="ALW321" s="1"/>
      <c r="ALX321" s="1"/>
      <c r="ALY321" s="1"/>
      <c r="ALZ321" s="1"/>
      <c r="AMA321" s="1"/>
      <c r="AMB321" s="1"/>
      <c r="AMC321" s="1"/>
      <c r="AMD321" s="1"/>
      <c r="AME321" s="1"/>
      <c r="AMF321" s="1"/>
      <c r="AMG321" s="1"/>
      <c r="AMH321" s="1"/>
      <c r="AMI321" s="1"/>
      <c r="AMJ321" s="1"/>
      <c r="AMK321" s="1"/>
      <c r="AML321" s="1"/>
      <c r="AMM321" s="1"/>
      <c r="AMN321" s="1"/>
      <c r="AMO321" s="1"/>
      <c r="AMP321" s="1"/>
      <c r="AMQ321" s="1"/>
      <c r="AMR321" s="1"/>
      <c r="AMS321" s="1"/>
      <c r="AMT321" s="1"/>
      <c r="AMU321" s="1"/>
      <c r="AMV321" s="1"/>
      <c r="AMW321" s="1"/>
      <c r="AMX321" s="1"/>
      <c r="AMY321" s="1"/>
      <c r="AMZ321" s="1"/>
      <c r="ANA321" s="1"/>
      <c r="ANB321" s="1"/>
      <c r="ANC321" s="1"/>
      <c r="AND321" s="1"/>
      <c r="ANE321" s="1"/>
      <c r="ANF321" s="1"/>
      <c r="ANG321" s="1"/>
      <c r="ANH321" s="1"/>
      <c r="ANI321" s="1"/>
      <c r="ANJ321" s="1"/>
      <c r="ANK321" s="1"/>
      <c r="ANL321" s="1"/>
      <c r="ANM321" s="1"/>
      <c r="ANN321" s="1"/>
      <c r="ANO321" s="1"/>
      <c r="ANP321" s="1"/>
      <c r="ANQ321" s="1"/>
      <c r="ANR321" s="1"/>
      <c r="ANS321" s="1"/>
      <c r="ANT321" s="1"/>
      <c r="ANU321" s="1"/>
      <c r="ANV321" s="1"/>
      <c r="ANW321" s="1"/>
      <c r="ANX321" s="1"/>
      <c r="ANY321" s="1"/>
      <c r="ANZ321" s="1"/>
      <c r="AOA321" s="1"/>
      <c r="AOB321" s="1"/>
      <c r="AOC321" s="1"/>
      <c r="AOD321" s="1"/>
      <c r="AOE321" s="1"/>
      <c r="AOF321" s="1"/>
      <c r="AOG321" s="1"/>
      <c r="AOH321" s="1"/>
      <c r="AOI321" s="1"/>
      <c r="AOJ321" s="1"/>
      <c r="AOK321" s="1"/>
      <c r="AOL321" s="1"/>
      <c r="AOM321" s="1"/>
      <c r="AON321" s="1"/>
      <c r="AOO321" s="1"/>
      <c r="AOP321" s="1"/>
      <c r="AOQ321" s="1"/>
      <c r="AOR321" s="1"/>
      <c r="AOS321" s="1"/>
      <c r="AOT321" s="1"/>
      <c r="AOU321" s="1"/>
      <c r="AOV321" s="1"/>
      <c r="AOW321" s="1"/>
      <c r="AOX321" s="1"/>
      <c r="AOY321" s="1"/>
      <c r="AOZ321" s="1"/>
      <c r="APA321" s="1"/>
      <c r="APB321" s="1"/>
      <c r="APC321" s="1"/>
      <c r="APD321" s="1"/>
      <c r="APE321" s="1"/>
      <c r="APF321" s="1"/>
      <c r="APG321" s="1"/>
      <c r="APH321" s="1"/>
      <c r="API321" s="1"/>
      <c r="APJ321" s="1"/>
      <c r="APK321" s="1"/>
      <c r="APL321" s="1"/>
      <c r="APM321" s="1"/>
      <c r="APN321" s="1"/>
      <c r="APO321" s="1"/>
      <c r="APP321" s="1"/>
      <c r="APQ321" s="1"/>
      <c r="APR321" s="1"/>
      <c r="APS321" s="1"/>
      <c r="APT321" s="1"/>
      <c r="APU321" s="1"/>
      <c r="APV321" s="1"/>
      <c r="APW321" s="1"/>
      <c r="APX321" s="1"/>
      <c r="APY321" s="1"/>
      <c r="APZ321" s="1"/>
      <c r="AQA321" s="1"/>
      <c r="AQB321" s="1"/>
      <c r="AQC321" s="1"/>
      <c r="AQD321" s="1"/>
      <c r="AQE321" s="1"/>
      <c r="AQF321" s="1"/>
      <c r="AQG321" s="1"/>
      <c r="AQH321" s="1"/>
      <c r="AQI321" s="1"/>
      <c r="AQJ321" s="1"/>
      <c r="AQK321" s="1"/>
      <c r="AQL321" s="1"/>
      <c r="AQM321" s="1"/>
      <c r="AQN321" s="1"/>
      <c r="AQO321" s="1"/>
      <c r="AQP321" s="1"/>
      <c r="AQQ321" s="1"/>
      <c r="AQR321" s="1"/>
      <c r="AQS321" s="1"/>
      <c r="AQT321" s="1"/>
      <c r="AQU321" s="1"/>
      <c r="AQV321" s="1"/>
      <c r="AQW321" s="1"/>
      <c r="AQX321" s="1"/>
      <c r="AQY321" s="1"/>
      <c r="AQZ321" s="1"/>
      <c r="ARA321" s="1"/>
      <c r="ARB321" s="1"/>
      <c r="ARC321" s="1"/>
      <c r="ARD321" s="1"/>
      <c r="ARE321" s="1"/>
      <c r="ARF321" s="1"/>
      <c r="ARG321" s="1"/>
      <c r="ARH321" s="1"/>
      <c r="ARI321" s="1"/>
      <c r="ARJ321" s="1"/>
      <c r="ARK321" s="1"/>
      <c r="ARL321" s="1"/>
      <c r="ARM321" s="1"/>
      <c r="ARN321" s="1"/>
      <c r="ARO321" s="1"/>
      <c r="ARP321" s="1"/>
      <c r="ARQ321" s="1"/>
      <c r="ARR321" s="1"/>
      <c r="ARS321" s="1"/>
      <c r="ART321" s="1"/>
      <c r="ARU321" s="1"/>
      <c r="ARV321" s="1"/>
      <c r="ARW321" s="1"/>
      <c r="ARX321" s="1"/>
      <c r="ARY321" s="1"/>
      <c r="ARZ321" s="1"/>
      <c r="ASA321" s="1"/>
      <c r="ASB321" s="1"/>
      <c r="ASC321" s="1"/>
      <c r="ASD321" s="1"/>
      <c r="ASE321" s="1"/>
      <c r="ASF321" s="1"/>
      <c r="ASG321" s="1"/>
      <c r="ASH321" s="1"/>
      <c r="ASI321" s="1"/>
      <c r="ASJ321" s="1"/>
      <c r="ASK321" s="1"/>
      <c r="ASL321" s="1"/>
      <c r="ASM321" s="1"/>
      <c r="ASN321" s="1"/>
      <c r="ASO321" s="1"/>
      <c r="ASP321" s="1"/>
      <c r="ASQ321" s="1"/>
      <c r="ASR321" s="1"/>
      <c r="ASS321" s="1"/>
      <c r="AST321" s="1"/>
      <c r="ASU321" s="1"/>
      <c r="ASV321" s="1"/>
      <c r="ASW321" s="1"/>
      <c r="ASX321" s="1"/>
      <c r="ASY321" s="1"/>
      <c r="ASZ321" s="1"/>
      <c r="ATA321" s="1"/>
      <c r="ATB321" s="1"/>
      <c r="ATC321" s="1"/>
      <c r="ATD321" s="1"/>
      <c r="ATE321" s="1"/>
      <c r="ATF321" s="1"/>
      <c r="ATG321" s="1"/>
      <c r="ATH321" s="1"/>
      <c r="ATI321" s="1"/>
      <c r="ATJ321" s="1"/>
      <c r="ATK321" s="1"/>
      <c r="ATL321" s="1"/>
      <c r="ATM321" s="1"/>
      <c r="ATN321" s="1"/>
      <c r="ATO321" s="1"/>
      <c r="ATP321" s="1"/>
      <c r="ATQ321" s="1"/>
      <c r="ATR321" s="1"/>
      <c r="ATS321" s="1"/>
      <c r="ATT321" s="1"/>
      <c r="ATU321" s="1"/>
      <c r="ATV321" s="1"/>
      <c r="ATW321" s="1"/>
      <c r="ATX321" s="1"/>
      <c r="ATY321" s="1"/>
      <c r="ATZ321" s="1"/>
      <c r="AUA321" s="1"/>
      <c r="AUB321" s="1"/>
      <c r="AUC321" s="1"/>
      <c r="AUD321" s="1"/>
      <c r="AUE321" s="1"/>
      <c r="AUF321" s="1"/>
      <c r="AUG321" s="1"/>
      <c r="AUH321" s="1"/>
      <c r="AUI321" s="1"/>
      <c r="AUJ321" s="1"/>
      <c r="AUK321" s="1"/>
    </row>
    <row r="322" spans="1:1233" s="519" customFormat="1" ht="14.25">
      <c r="A322" s="53"/>
      <c r="B322" s="97" t="str">
        <f>IF('Client Info'!$E$162="Yes",'Client Info'!$E$61,"N/A")</f>
        <v>N/A</v>
      </c>
      <c r="C322" s="62" t="str">
        <f>IF(B322="ISO 14001",'Client Info'!$B162,"N/A")</f>
        <v>N/A</v>
      </c>
      <c r="D322" s="181"/>
      <c r="E322" s="834">
        <f>'Effective Employees'!F308</f>
        <v>0</v>
      </c>
      <c r="F322" s="831"/>
      <c r="G322" s="835">
        <f>CX$363</f>
        <v>0</v>
      </c>
      <c r="H322" s="835">
        <f ca="1">(1/3)*CX363*T322*V322*X322*Z322</f>
        <v>0</v>
      </c>
      <c r="I322" s="835">
        <f ca="1">(2/3)*CX363*T322*V322*X322*Z322</f>
        <v>0</v>
      </c>
      <c r="J322" s="835" t="e">
        <f ca="1">CX364*T322*V322*X322*Z322/$AA$10</f>
        <v>#N/A</v>
      </c>
      <c r="K322" s="835">
        <f>IF($K$19="",0,CX364*T322*V322*X322*Z322/$AA$10)</f>
        <v>0</v>
      </c>
      <c r="L322" s="835">
        <f>IF($L$19="",0,CX364*T322*V322*X322*Z322/$AA$10)</f>
        <v>0</v>
      </c>
      <c r="M322" s="836" t="e">
        <f ca="1">IF($M$19="",0,CX364*T322*V322*X322*Z322/$AA$10)</f>
        <v>#N/A</v>
      </c>
      <c r="N322" s="837" t="e">
        <f ca="1">CX364*T322*V322*X322*Z322/$AA$10</f>
        <v>#N/A</v>
      </c>
      <c r="O322" s="838">
        <f ca="1">CX365*T322*V322*X322*Z322</f>
        <v>0</v>
      </c>
      <c r="P322" s="53"/>
      <c r="Q322" s="53"/>
      <c r="R322" s="67"/>
      <c r="S322" s="386">
        <f>1</f>
        <v>1</v>
      </c>
      <c r="T322" s="386">
        <f t="shared" si="26"/>
        <v>1</v>
      </c>
      <c r="U322" s="707">
        <f ca="1">'Adjustment Factors'!AP610</f>
        <v>0</v>
      </c>
      <c r="V322" s="208">
        <f t="shared" ca="1" si="27"/>
        <v>1</v>
      </c>
      <c r="W322" s="67">
        <f>-'Client Info'!$C$55/100</f>
        <v>0</v>
      </c>
      <c r="X322" s="67">
        <f t="shared" si="28"/>
        <v>1</v>
      </c>
      <c r="Y322" s="67">
        <f>IF(Overview!$C$14="Yes",1,0)</f>
        <v>0</v>
      </c>
      <c r="Z322" s="67">
        <f>IF(Y322=1,IF('Integrated Reduction'!$C$29="",1,('Integrated Reduction'!$C$29/100+1)),1)</f>
        <v>1</v>
      </c>
      <c r="AA322" s="67">
        <f>IF(Sampling!F330="Yes",1,0)</f>
        <v>0</v>
      </c>
      <c r="AB322" s="67">
        <f>IF(Sampling!L330="Yes",1,0)</f>
        <v>0</v>
      </c>
      <c r="AC322" s="67">
        <f>IF(Sampling!G330="Yes",1,0)</f>
        <v>0</v>
      </c>
      <c r="AD322" s="67">
        <f>IF(Sampling!H330="Yes",1,0)</f>
        <v>0</v>
      </c>
      <c r="AE322" s="67">
        <f>IF(Sampling!I330="Yes",1,0)</f>
        <v>0</v>
      </c>
      <c r="AF322" s="67">
        <f>IF(Sampling!J330="Yes",1,0)</f>
        <v>0</v>
      </c>
      <c r="AG322" s="708">
        <f>IF(Sampling!K330="Yes",1,0)</f>
        <v>0</v>
      </c>
      <c r="AH322" s="791">
        <f t="shared" ca="1" si="186"/>
        <v>0</v>
      </c>
      <c r="AI322" s="791">
        <f t="shared" ca="1" si="185"/>
        <v>0</v>
      </c>
      <c r="AJ322" s="791" t="e">
        <f t="shared" ca="1" si="193"/>
        <v>#N/A</v>
      </c>
      <c r="AK322" s="791">
        <f t="shared" si="29"/>
        <v>0</v>
      </c>
      <c r="AL322" s="791">
        <f t="shared" si="30"/>
        <v>0</v>
      </c>
      <c r="AM322" s="791" t="e">
        <f t="shared" ca="1" si="31"/>
        <v>#N/A</v>
      </c>
      <c r="AN322" s="791" t="e">
        <f t="shared" ca="1" si="32"/>
        <v>#N/A</v>
      </c>
      <c r="AO322" s="791">
        <f t="shared" ca="1" si="187"/>
        <v>0</v>
      </c>
      <c r="AP322" s="791">
        <f t="shared" ca="1" si="188"/>
        <v>0</v>
      </c>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c r="ADD322" s="1"/>
      <c r="ADE322" s="1"/>
      <c r="ADF322" s="1"/>
      <c r="ADG322" s="1"/>
      <c r="ADH322" s="1"/>
      <c r="ADI322" s="1"/>
      <c r="ADJ322" s="1"/>
      <c r="ADK322" s="1"/>
      <c r="ADL322" s="1"/>
      <c r="ADM322" s="1"/>
      <c r="ADN322" s="1"/>
      <c r="ADO322" s="1"/>
      <c r="ADP322" s="1"/>
      <c r="ADQ322" s="1"/>
      <c r="ADR322" s="1"/>
      <c r="ADS322" s="1"/>
      <c r="ADT322" s="1"/>
      <c r="ADU322" s="1"/>
      <c r="ADV322" s="1"/>
      <c r="ADW322" s="1"/>
      <c r="ADX322" s="1"/>
      <c r="ADY322" s="1"/>
      <c r="ADZ322" s="1"/>
      <c r="AEA322" s="1"/>
      <c r="AEB322" s="1"/>
      <c r="AEC322" s="1"/>
      <c r="AED322" s="1"/>
      <c r="AEE322" s="1"/>
      <c r="AEF322" s="1"/>
      <c r="AEG322" s="1"/>
      <c r="AEH322" s="1"/>
      <c r="AEI322" s="1"/>
      <c r="AEJ322" s="1"/>
      <c r="AEK322" s="1"/>
      <c r="AEL322" s="1"/>
      <c r="AEM322" s="1"/>
      <c r="AEN322" s="1"/>
      <c r="AEO322" s="1"/>
      <c r="AEP322" s="1"/>
      <c r="AEQ322" s="1"/>
      <c r="AER322" s="1"/>
      <c r="AES322" s="1"/>
      <c r="AET322" s="1"/>
      <c r="AEU322" s="1"/>
      <c r="AEV322" s="1"/>
      <c r="AEW322" s="1"/>
      <c r="AEX322" s="1"/>
      <c r="AEY322" s="1"/>
      <c r="AEZ322" s="1"/>
      <c r="AFA322" s="1"/>
      <c r="AFB322" s="1"/>
      <c r="AFC322" s="1"/>
      <c r="AFD322" s="1"/>
      <c r="AFE322" s="1"/>
      <c r="AFF322" s="1"/>
      <c r="AFG322" s="1"/>
      <c r="AFH322" s="1"/>
      <c r="AFI322" s="1"/>
      <c r="AFJ322" s="1"/>
      <c r="AFK322" s="1"/>
      <c r="AFL322" s="1"/>
      <c r="AFM322" s="1"/>
      <c r="AFN322" s="1"/>
      <c r="AFO322" s="1"/>
      <c r="AFP322" s="1"/>
      <c r="AFQ322" s="1"/>
      <c r="AFR322" s="1"/>
      <c r="AFS322" s="1"/>
      <c r="AFT322" s="1"/>
      <c r="AFU322" s="1"/>
      <c r="AFV322" s="1"/>
      <c r="AFW322" s="1"/>
      <c r="AFX322" s="1"/>
      <c r="AFY322" s="1"/>
      <c r="AFZ322" s="1"/>
      <c r="AGA322" s="1"/>
      <c r="AGB322" s="1"/>
      <c r="AGC322" s="1"/>
      <c r="AGD322" s="1"/>
      <c r="AGE322" s="1"/>
      <c r="AGF322" s="1"/>
      <c r="AGG322" s="1"/>
      <c r="AGH322" s="1"/>
      <c r="AGI322" s="1"/>
      <c r="AGJ322" s="1"/>
      <c r="AGK322" s="1"/>
      <c r="AGL322" s="1"/>
      <c r="AGM322" s="1"/>
      <c r="AGN322" s="1"/>
      <c r="AGO322" s="1"/>
      <c r="AGP322" s="1"/>
      <c r="AGQ322" s="1"/>
      <c r="AGR322" s="1"/>
      <c r="AGS322" s="1"/>
      <c r="AGT322" s="1"/>
      <c r="AGU322" s="1"/>
      <c r="AGV322" s="1"/>
      <c r="AGW322" s="1"/>
      <c r="AGX322" s="1"/>
      <c r="AGY322" s="1"/>
      <c r="AGZ322" s="1"/>
      <c r="AHA322" s="1"/>
      <c r="AHB322" s="1"/>
      <c r="AHC322" s="1"/>
      <c r="AHD322" s="1"/>
      <c r="AHE322" s="1"/>
      <c r="AHF322" s="1"/>
      <c r="AHG322" s="1"/>
      <c r="AHH322" s="1"/>
      <c r="AHI322" s="1"/>
      <c r="AHJ322" s="1"/>
      <c r="AHK322" s="1"/>
      <c r="AHL322" s="1"/>
      <c r="AHM322" s="1"/>
      <c r="AHN322" s="1"/>
      <c r="AHO322" s="1"/>
      <c r="AHP322" s="1"/>
      <c r="AHQ322" s="1"/>
      <c r="AHR322" s="1"/>
      <c r="AHS322" s="1"/>
      <c r="AHT322" s="1"/>
      <c r="AHU322" s="1"/>
      <c r="AHV322" s="1"/>
      <c r="AHW322" s="1"/>
      <c r="AHX322" s="1"/>
      <c r="AHY322" s="1"/>
      <c r="AHZ322" s="1"/>
      <c r="AIA322" s="1"/>
      <c r="AIB322" s="1"/>
      <c r="AIC322" s="1"/>
      <c r="AID322" s="1"/>
      <c r="AIE322" s="1"/>
      <c r="AIF322" s="1"/>
      <c r="AIG322" s="1"/>
      <c r="AIH322" s="1"/>
      <c r="AII322" s="1"/>
      <c r="AIJ322" s="1"/>
      <c r="AIK322" s="1"/>
      <c r="AIL322" s="1"/>
      <c r="AIM322" s="1"/>
      <c r="AIN322" s="1"/>
      <c r="AIO322" s="1"/>
      <c r="AIP322" s="1"/>
      <c r="AIQ322" s="1"/>
      <c r="AIR322" s="1"/>
      <c r="AIS322" s="1"/>
      <c r="AIT322" s="1"/>
      <c r="AIU322" s="1"/>
      <c r="AIV322" s="1"/>
      <c r="AIW322" s="1"/>
      <c r="AIX322" s="1"/>
      <c r="AIY322" s="1"/>
      <c r="AIZ322" s="1"/>
      <c r="AJA322" s="1"/>
      <c r="AJB322" s="1"/>
      <c r="AJC322" s="1"/>
      <c r="AJD322" s="1"/>
      <c r="AJE322" s="1"/>
      <c r="AJF322" s="1"/>
      <c r="AJG322" s="1"/>
      <c r="AJH322" s="1"/>
      <c r="AJI322" s="1"/>
      <c r="AJJ322" s="1"/>
      <c r="AJK322" s="1"/>
      <c r="AJL322" s="1"/>
      <c r="AJM322" s="1"/>
      <c r="AJN322" s="1"/>
      <c r="AJO322" s="1"/>
      <c r="AJP322" s="1"/>
      <c r="AJQ322" s="1"/>
      <c r="AJR322" s="1"/>
      <c r="AJS322" s="1"/>
      <c r="AJT322" s="1"/>
      <c r="AJU322" s="1"/>
      <c r="AJV322" s="1"/>
      <c r="AJW322" s="1"/>
      <c r="AJX322" s="1"/>
      <c r="AJY322" s="1"/>
      <c r="AJZ322" s="1"/>
      <c r="AKA322" s="1"/>
      <c r="AKB322" s="1"/>
      <c r="AKC322" s="1"/>
      <c r="AKD322" s="1"/>
      <c r="AKE322" s="1"/>
      <c r="AKF322" s="1"/>
      <c r="AKG322" s="1"/>
      <c r="AKH322" s="1"/>
      <c r="AKI322" s="1"/>
      <c r="AKJ322" s="1"/>
      <c r="AKK322" s="1"/>
      <c r="AKL322" s="1"/>
      <c r="AKM322" s="1"/>
      <c r="AKN322" s="1"/>
      <c r="AKO322" s="1"/>
      <c r="AKP322" s="1"/>
      <c r="AKQ322" s="1"/>
      <c r="AKR322" s="1"/>
      <c r="AKS322" s="1"/>
      <c r="AKT322" s="1"/>
      <c r="AKU322" s="1"/>
      <c r="AKV322" s="1"/>
      <c r="AKW322" s="1"/>
      <c r="AKX322" s="1"/>
      <c r="AKY322" s="1"/>
      <c r="AKZ322" s="1"/>
      <c r="ALA322" s="1"/>
      <c r="ALB322" s="1"/>
      <c r="ALC322" s="1"/>
      <c r="ALD322" s="1"/>
      <c r="ALE322" s="1"/>
      <c r="ALF322" s="1"/>
      <c r="ALG322" s="1"/>
      <c r="ALH322" s="1"/>
      <c r="ALI322" s="1"/>
      <c r="ALJ322" s="1"/>
      <c r="ALK322" s="1"/>
      <c r="ALL322" s="1"/>
      <c r="ALM322" s="1"/>
      <c r="ALN322" s="1"/>
      <c r="ALO322" s="1"/>
      <c r="ALP322" s="1"/>
      <c r="ALQ322" s="1"/>
      <c r="ALR322" s="1"/>
      <c r="ALS322" s="1"/>
      <c r="ALT322" s="1"/>
      <c r="ALU322" s="1"/>
      <c r="ALV322" s="1"/>
      <c r="ALW322" s="1"/>
      <c r="ALX322" s="1"/>
      <c r="ALY322" s="1"/>
      <c r="ALZ322" s="1"/>
      <c r="AMA322" s="1"/>
      <c r="AMB322" s="1"/>
      <c r="AMC322" s="1"/>
      <c r="AMD322" s="1"/>
      <c r="AME322" s="1"/>
      <c r="AMF322" s="1"/>
      <c r="AMG322" s="1"/>
      <c r="AMH322" s="1"/>
      <c r="AMI322" s="1"/>
      <c r="AMJ322" s="1"/>
      <c r="AMK322" s="1"/>
      <c r="AML322" s="1"/>
      <c r="AMM322" s="1"/>
      <c r="AMN322" s="1"/>
      <c r="AMO322" s="1"/>
      <c r="AMP322" s="1"/>
      <c r="AMQ322" s="1"/>
      <c r="AMR322" s="1"/>
      <c r="AMS322" s="1"/>
      <c r="AMT322" s="1"/>
      <c r="AMU322" s="1"/>
      <c r="AMV322" s="1"/>
      <c r="AMW322" s="1"/>
      <c r="AMX322" s="1"/>
      <c r="AMY322" s="1"/>
      <c r="AMZ322" s="1"/>
      <c r="ANA322" s="1"/>
      <c r="ANB322" s="1"/>
      <c r="ANC322" s="1"/>
      <c r="AND322" s="1"/>
      <c r="ANE322" s="1"/>
      <c r="ANF322" s="1"/>
      <c r="ANG322" s="1"/>
      <c r="ANH322" s="1"/>
      <c r="ANI322" s="1"/>
      <c r="ANJ322" s="1"/>
      <c r="ANK322" s="1"/>
      <c r="ANL322" s="1"/>
      <c r="ANM322" s="1"/>
      <c r="ANN322" s="1"/>
      <c r="ANO322" s="1"/>
      <c r="ANP322" s="1"/>
      <c r="ANQ322" s="1"/>
      <c r="ANR322" s="1"/>
      <c r="ANS322" s="1"/>
      <c r="ANT322" s="1"/>
      <c r="ANU322" s="1"/>
      <c r="ANV322" s="1"/>
      <c r="ANW322" s="1"/>
      <c r="ANX322" s="1"/>
      <c r="ANY322" s="1"/>
      <c r="ANZ322" s="1"/>
      <c r="AOA322" s="1"/>
      <c r="AOB322" s="1"/>
      <c r="AOC322" s="1"/>
      <c r="AOD322" s="1"/>
      <c r="AOE322" s="1"/>
      <c r="AOF322" s="1"/>
      <c r="AOG322" s="1"/>
      <c r="AOH322" s="1"/>
      <c r="AOI322" s="1"/>
      <c r="AOJ322" s="1"/>
      <c r="AOK322" s="1"/>
      <c r="AOL322" s="1"/>
      <c r="AOM322" s="1"/>
      <c r="AON322" s="1"/>
      <c r="AOO322" s="1"/>
      <c r="AOP322" s="1"/>
      <c r="AOQ322" s="1"/>
      <c r="AOR322" s="1"/>
      <c r="AOS322" s="1"/>
      <c r="AOT322" s="1"/>
      <c r="AOU322" s="1"/>
      <c r="AOV322" s="1"/>
      <c r="AOW322" s="1"/>
      <c r="AOX322" s="1"/>
      <c r="AOY322" s="1"/>
      <c r="AOZ322" s="1"/>
      <c r="APA322" s="1"/>
      <c r="APB322" s="1"/>
      <c r="APC322" s="1"/>
      <c r="APD322" s="1"/>
      <c r="APE322" s="1"/>
      <c r="APF322" s="1"/>
      <c r="APG322" s="1"/>
      <c r="APH322" s="1"/>
      <c r="API322" s="1"/>
      <c r="APJ322" s="1"/>
      <c r="APK322" s="1"/>
      <c r="APL322" s="1"/>
      <c r="APM322" s="1"/>
      <c r="APN322" s="1"/>
      <c r="APO322" s="1"/>
      <c r="APP322" s="1"/>
      <c r="APQ322" s="1"/>
      <c r="APR322" s="1"/>
      <c r="APS322" s="1"/>
      <c r="APT322" s="1"/>
      <c r="APU322" s="1"/>
      <c r="APV322" s="1"/>
      <c r="APW322" s="1"/>
      <c r="APX322" s="1"/>
      <c r="APY322" s="1"/>
      <c r="APZ322" s="1"/>
      <c r="AQA322" s="1"/>
      <c r="AQB322" s="1"/>
      <c r="AQC322" s="1"/>
      <c r="AQD322" s="1"/>
      <c r="AQE322" s="1"/>
      <c r="AQF322" s="1"/>
      <c r="AQG322" s="1"/>
      <c r="AQH322" s="1"/>
      <c r="AQI322" s="1"/>
      <c r="AQJ322" s="1"/>
      <c r="AQK322" s="1"/>
      <c r="AQL322" s="1"/>
      <c r="AQM322" s="1"/>
      <c r="AQN322" s="1"/>
      <c r="AQO322" s="1"/>
      <c r="AQP322" s="1"/>
      <c r="AQQ322" s="1"/>
      <c r="AQR322" s="1"/>
      <c r="AQS322" s="1"/>
      <c r="AQT322" s="1"/>
      <c r="AQU322" s="1"/>
      <c r="AQV322" s="1"/>
      <c r="AQW322" s="1"/>
      <c r="AQX322" s="1"/>
      <c r="AQY322" s="1"/>
      <c r="AQZ322" s="1"/>
      <c r="ARA322" s="1"/>
      <c r="ARB322" s="1"/>
      <c r="ARC322" s="1"/>
      <c r="ARD322" s="1"/>
      <c r="ARE322" s="1"/>
      <c r="ARF322" s="1"/>
      <c r="ARG322" s="1"/>
      <c r="ARH322" s="1"/>
      <c r="ARI322" s="1"/>
      <c r="ARJ322" s="1"/>
      <c r="ARK322" s="1"/>
      <c r="ARL322" s="1"/>
      <c r="ARM322" s="1"/>
      <c r="ARN322" s="1"/>
      <c r="ARO322" s="1"/>
      <c r="ARP322" s="1"/>
      <c r="ARQ322" s="1"/>
      <c r="ARR322" s="1"/>
      <c r="ARS322" s="1"/>
      <c r="ART322" s="1"/>
      <c r="ARU322" s="1"/>
      <c r="ARV322" s="1"/>
      <c r="ARW322" s="1"/>
      <c r="ARX322" s="1"/>
      <c r="ARY322" s="1"/>
      <c r="ARZ322" s="1"/>
      <c r="ASA322" s="1"/>
      <c r="ASB322" s="1"/>
      <c r="ASC322" s="1"/>
      <c r="ASD322" s="1"/>
      <c r="ASE322" s="1"/>
      <c r="ASF322" s="1"/>
      <c r="ASG322" s="1"/>
      <c r="ASH322" s="1"/>
      <c r="ASI322" s="1"/>
      <c r="ASJ322" s="1"/>
      <c r="ASK322" s="1"/>
      <c r="ASL322" s="1"/>
      <c r="ASM322" s="1"/>
      <c r="ASN322" s="1"/>
      <c r="ASO322" s="1"/>
      <c r="ASP322" s="1"/>
      <c r="ASQ322" s="1"/>
      <c r="ASR322" s="1"/>
      <c r="ASS322" s="1"/>
      <c r="AST322" s="1"/>
      <c r="ASU322" s="1"/>
      <c r="ASV322" s="1"/>
      <c r="ASW322" s="1"/>
      <c r="ASX322" s="1"/>
      <c r="ASY322" s="1"/>
      <c r="ASZ322" s="1"/>
      <c r="ATA322" s="1"/>
      <c r="ATB322" s="1"/>
      <c r="ATC322" s="1"/>
      <c r="ATD322" s="1"/>
      <c r="ATE322" s="1"/>
      <c r="ATF322" s="1"/>
      <c r="ATG322" s="1"/>
      <c r="ATH322" s="1"/>
      <c r="ATI322" s="1"/>
      <c r="ATJ322" s="1"/>
      <c r="ATK322" s="1"/>
      <c r="ATL322" s="1"/>
      <c r="ATM322" s="1"/>
      <c r="ATN322" s="1"/>
      <c r="ATO322" s="1"/>
      <c r="ATP322" s="1"/>
      <c r="ATQ322" s="1"/>
      <c r="ATR322" s="1"/>
      <c r="ATS322" s="1"/>
      <c r="ATT322" s="1"/>
      <c r="ATU322" s="1"/>
      <c r="ATV322" s="1"/>
      <c r="ATW322" s="1"/>
      <c r="ATX322" s="1"/>
      <c r="ATY322" s="1"/>
      <c r="ATZ322" s="1"/>
      <c r="AUA322" s="1"/>
      <c r="AUB322" s="1"/>
      <c r="AUC322" s="1"/>
      <c r="AUD322" s="1"/>
      <c r="AUE322" s="1"/>
      <c r="AUF322" s="1"/>
      <c r="AUG322" s="1"/>
      <c r="AUH322" s="1"/>
      <c r="AUI322" s="1"/>
      <c r="AUJ322" s="1"/>
      <c r="AUK322" s="1"/>
    </row>
    <row r="323" spans="1:1233" s="519" customFormat="1" ht="14.25">
      <c r="A323" s="53"/>
      <c r="B323" s="98" t="str">
        <f>IF('Client Info'!$F$162="Yes",'Client Info'!$F$61,"N/A")</f>
        <v>N/A</v>
      </c>
      <c r="C323" s="99" t="str">
        <f>IF(B323="ISO 45001",'Client Info'!$B162,"N/A")</f>
        <v>N/A</v>
      </c>
      <c r="D323" s="182"/>
      <c r="E323" s="839">
        <f>'Effective Employees'!F309</f>
        <v>0</v>
      </c>
      <c r="F323" s="831"/>
      <c r="G323" s="840">
        <f>CX$378</f>
        <v>0</v>
      </c>
      <c r="H323" s="840">
        <f ca="1">(1/3)*CX378*T323*V323*X323*Z323</f>
        <v>0</v>
      </c>
      <c r="I323" s="840">
        <f ca="1">(2/3)*CX378*T323*V323*X323*Z323</f>
        <v>0</v>
      </c>
      <c r="J323" s="840" t="e">
        <f ca="1">CX379*T323*V323*X323*Z323/$AA$10</f>
        <v>#N/A</v>
      </c>
      <c r="K323" s="840">
        <f>IF($K$19="",0,CX379*T323*V323*X323*Z323/$AA$10)</f>
        <v>0</v>
      </c>
      <c r="L323" s="840">
        <f>IF($L$19="",0,CX379*T323*V323*X323*Z323/$AA$10)</f>
        <v>0</v>
      </c>
      <c r="M323" s="841" t="e">
        <f ca="1">IF($M$19="",0,CX379*T323*V323*X323*Z323/$AA$10)</f>
        <v>#N/A</v>
      </c>
      <c r="N323" s="841" t="e">
        <f ca="1">CX379*T323*V323*X323*Z323/$AA$10</f>
        <v>#N/A</v>
      </c>
      <c r="O323" s="842">
        <f ca="1">CX380*T323*V323*X323*Z323</f>
        <v>0</v>
      </c>
      <c r="P323" s="53"/>
      <c r="Q323" s="53"/>
      <c r="R323" s="67"/>
      <c r="S323" s="709">
        <f>1</f>
        <v>1</v>
      </c>
      <c r="T323" s="709">
        <f t="shared" si="26"/>
        <v>1</v>
      </c>
      <c r="U323" s="710">
        <f ca="1">'Adjustment Factors'!BC610</f>
        <v>0</v>
      </c>
      <c r="V323" s="711">
        <f t="shared" ca="1" si="27"/>
        <v>1</v>
      </c>
      <c r="W323" s="712">
        <f>-'Client Info'!$C$55/100</f>
        <v>0</v>
      </c>
      <c r="X323" s="712">
        <f t="shared" si="28"/>
        <v>1</v>
      </c>
      <c r="Y323" s="712">
        <f>IF(Overview!$C$15="Yes",1,0)</f>
        <v>0</v>
      </c>
      <c r="Z323" s="712">
        <f>IF(Y323=1,IF('Integrated Reduction'!$C$29="",1,('Integrated Reduction'!$C$29/100+1)),1)</f>
        <v>1</v>
      </c>
      <c r="AA323" s="712">
        <f>IF(Sampling!F331="Yes",1,0)</f>
        <v>0</v>
      </c>
      <c r="AB323" s="712">
        <f>IF(Sampling!L331="Yes",1,0)</f>
        <v>0</v>
      </c>
      <c r="AC323" s="712">
        <f>IF(Sampling!G331="Yes",1,0)</f>
        <v>0</v>
      </c>
      <c r="AD323" s="712">
        <f>IF(Sampling!H331="Yes",1,0)</f>
        <v>0</v>
      </c>
      <c r="AE323" s="712">
        <f>IF(Sampling!I331="Yes",1,0)</f>
        <v>0</v>
      </c>
      <c r="AF323" s="712">
        <f>IF(Sampling!J331="Yes",1,0)</f>
        <v>0</v>
      </c>
      <c r="AG323" s="713">
        <f>IF(Sampling!K331="Yes",1,0)</f>
        <v>0</v>
      </c>
      <c r="AH323" s="792">
        <f t="shared" ca="1" si="186"/>
        <v>0</v>
      </c>
      <c r="AI323" s="792">
        <f t="shared" ca="1" si="185"/>
        <v>0</v>
      </c>
      <c r="AJ323" s="792" t="e">
        <f t="shared" ca="1" si="193"/>
        <v>#N/A</v>
      </c>
      <c r="AK323" s="792">
        <f t="shared" si="29"/>
        <v>0</v>
      </c>
      <c r="AL323" s="792">
        <f t="shared" si="30"/>
        <v>0</v>
      </c>
      <c r="AM323" s="792" t="e">
        <f t="shared" ca="1" si="31"/>
        <v>#N/A</v>
      </c>
      <c r="AN323" s="792" t="e">
        <f t="shared" ca="1" si="32"/>
        <v>#N/A</v>
      </c>
      <c r="AO323" s="792">
        <f t="shared" ca="1" si="187"/>
        <v>0</v>
      </c>
      <c r="AP323" s="792">
        <f t="shared" ca="1" si="188"/>
        <v>0</v>
      </c>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c r="ADD323" s="1"/>
      <c r="ADE323" s="1"/>
      <c r="ADF323" s="1"/>
      <c r="ADG323" s="1"/>
      <c r="ADH323" s="1"/>
      <c r="ADI323" s="1"/>
      <c r="ADJ323" s="1"/>
      <c r="ADK323" s="1"/>
      <c r="ADL323" s="1"/>
      <c r="ADM323" s="1"/>
      <c r="ADN323" s="1"/>
      <c r="ADO323" s="1"/>
      <c r="ADP323" s="1"/>
      <c r="ADQ323" s="1"/>
      <c r="ADR323" s="1"/>
      <c r="ADS323" s="1"/>
      <c r="ADT323" s="1"/>
      <c r="ADU323" s="1"/>
      <c r="ADV323" s="1"/>
      <c r="ADW323" s="1"/>
      <c r="ADX323" s="1"/>
      <c r="ADY323" s="1"/>
      <c r="ADZ323" s="1"/>
      <c r="AEA323" s="1"/>
      <c r="AEB323" s="1"/>
      <c r="AEC323" s="1"/>
      <c r="AED323" s="1"/>
      <c r="AEE323" s="1"/>
      <c r="AEF323" s="1"/>
      <c r="AEG323" s="1"/>
      <c r="AEH323" s="1"/>
      <c r="AEI323" s="1"/>
      <c r="AEJ323" s="1"/>
      <c r="AEK323" s="1"/>
      <c r="AEL323" s="1"/>
      <c r="AEM323" s="1"/>
      <c r="AEN323" s="1"/>
      <c r="AEO323" s="1"/>
      <c r="AEP323" s="1"/>
      <c r="AEQ323" s="1"/>
      <c r="AER323" s="1"/>
      <c r="AES323" s="1"/>
      <c r="AET323" s="1"/>
      <c r="AEU323" s="1"/>
      <c r="AEV323" s="1"/>
      <c r="AEW323" s="1"/>
      <c r="AEX323" s="1"/>
      <c r="AEY323" s="1"/>
      <c r="AEZ323" s="1"/>
      <c r="AFA323" s="1"/>
      <c r="AFB323" s="1"/>
      <c r="AFC323" s="1"/>
      <c r="AFD323" s="1"/>
      <c r="AFE323" s="1"/>
      <c r="AFF323" s="1"/>
      <c r="AFG323" s="1"/>
      <c r="AFH323" s="1"/>
      <c r="AFI323" s="1"/>
      <c r="AFJ323" s="1"/>
      <c r="AFK323" s="1"/>
      <c r="AFL323" s="1"/>
      <c r="AFM323" s="1"/>
      <c r="AFN323" s="1"/>
      <c r="AFO323" s="1"/>
      <c r="AFP323" s="1"/>
      <c r="AFQ323" s="1"/>
      <c r="AFR323" s="1"/>
      <c r="AFS323" s="1"/>
      <c r="AFT323" s="1"/>
      <c r="AFU323" s="1"/>
      <c r="AFV323" s="1"/>
      <c r="AFW323" s="1"/>
      <c r="AFX323" s="1"/>
      <c r="AFY323" s="1"/>
      <c r="AFZ323" s="1"/>
      <c r="AGA323" s="1"/>
      <c r="AGB323" s="1"/>
      <c r="AGC323" s="1"/>
      <c r="AGD323" s="1"/>
      <c r="AGE323" s="1"/>
      <c r="AGF323" s="1"/>
      <c r="AGG323" s="1"/>
      <c r="AGH323" s="1"/>
      <c r="AGI323" s="1"/>
      <c r="AGJ323" s="1"/>
      <c r="AGK323" s="1"/>
      <c r="AGL323" s="1"/>
      <c r="AGM323" s="1"/>
      <c r="AGN323" s="1"/>
      <c r="AGO323" s="1"/>
      <c r="AGP323" s="1"/>
      <c r="AGQ323" s="1"/>
      <c r="AGR323" s="1"/>
      <c r="AGS323" s="1"/>
      <c r="AGT323" s="1"/>
      <c r="AGU323" s="1"/>
      <c r="AGV323" s="1"/>
      <c r="AGW323" s="1"/>
      <c r="AGX323" s="1"/>
      <c r="AGY323" s="1"/>
      <c r="AGZ323" s="1"/>
      <c r="AHA323" s="1"/>
      <c r="AHB323" s="1"/>
      <c r="AHC323" s="1"/>
      <c r="AHD323" s="1"/>
      <c r="AHE323" s="1"/>
      <c r="AHF323" s="1"/>
      <c r="AHG323" s="1"/>
      <c r="AHH323" s="1"/>
      <c r="AHI323" s="1"/>
      <c r="AHJ323" s="1"/>
      <c r="AHK323" s="1"/>
      <c r="AHL323" s="1"/>
      <c r="AHM323" s="1"/>
      <c r="AHN323" s="1"/>
      <c r="AHO323" s="1"/>
      <c r="AHP323" s="1"/>
      <c r="AHQ323" s="1"/>
      <c r="AHR323" s="1"/>
      <c r="AHS323" s="1"/>
      <c r="AHT323" s="1"/>
      <c r="AHU323" s="1"/>
      <c r="AHV323" s="1"/>
      <c r="AHW323" s="1"/>
      <c r="AHX323" s="1"/>
      <c r="AHY323" s="1"/>
      <c r="AHZ323" s="1"/>
      <c r="AIA323" s="1"/>
      <c r="AIB323" s="1"/>
      <c r="AIC323" s="1"/>
      <c r="AID323" s="1"/>
      <c r="AIE323" s="1"/>
      <c r="AIF323" s="1"/>
      <c r="AIG323" s="1"/>
      <c r="AIH323" s="1"/>
      <c r="AII323" s="1"/>
      <c r="AIJ323" s="1"/>
      <c r="AIK323" s="1"/>
      <c r="AIL323" s="1"/>
      <c r="AIM323" s="1"/>
      <c r="AIN323" s="1"/>
      <c r="AIO323" s="1"/>
      <c r="AIP323" s="1"/>
      <c r="AIQ323" s="1"/>
      <c r="AIR323" s="1"/>
      <c r="AIS323" s="1"/>
      <c r="AIT323" s="1"/>
      <c r="AIU323" s="1"/>
      <c r="AIV323" s="1"/>
      <c r="AIW323" s="1"/>
      <c r="AIX323" s="1"/>
      <c r="AIY323" s="1"/>
      <c r="AIZ323" s="1"/>
      <c r="AJA323" s="1"/>
      <c r="AJB323" s="1"/>
      <c r="AJC323" s="1"/>
      <c r="AJD323" s="1"/>
      <c r="AJE323" s="1"/>
      <c r="AJF323" s="1"/>
      <c r="AJG323" s="1"/>
      <c r="AJH323" s="1"/>
      <c r="AJI323" s="1"/>
      <c r="AJJ323" s="1"/>
      <c r="AJK323" s="1"/>
      <c r="AJL323" s="1"/>
      <c r="AJM323" s="1"/>
      <c r="AJN323" s="1"/>
      <c r="AJO323" s="1"/>
      <c r="AJP323" s="1"/>
      <c r="AJQ323" s="1"/>
      <c r="AJR323" s="1"/>
      <c r="AJS323" s="1"/>
      <c r="AJT323" s="1"/>
      <c r="AJU323" s="1"/>
      <c r="AJV323" s="1"/>
      <c r="AJW323" s="1"/>
      <c r="AJX323" s="1"/>
      <c r="AJY323" s="1"/>
      <c r="AJZ323" s="1"/>
      <c r="AKA323" s="1"/>
      <c r="AKB323" s="1"/>
      <c r="AKC323" s="1"/>
      <c r="AKD323" s="1"/>
      <c r="AKE323" s="1"/>
      <c r="AKF323" s="1"/>
      <c r="AKG323" s="1"/>
      <c r="AKH323" s="1"/>
      <c r="AKI323" s="1"/>
      <c r="AKJ323" s="1"/>
      <c r="AKK323" s="1"/>
      <c r="AKL323" s="1"/>
      <c r="AKM323" s="1"/>
      <c r="AKN323" s="1"/>
      <c r="AKO323" s="1"/>
      <c r="AKP323" s="1"/>
      <c r="AKQ323" s="1"/>
      <c r="AKR323" s="1"/>
      <c r="AKS323" s="1"/>
      <c r="AKT323" s="1"/>
      <c r="AKU323" s="1"/>
      <c r="AKV323" s="1"/>
      <c r="AKW323" s="1"/>
      <c r="AKX323" s="1"/>
      <c r="AKY323" s="1"/>
      <c r="AKZ323" s="1"/>
      <c r="ALA323" s="1"/>
      <c r="ALB323" s="1"/>
      <c r="ALC323" s="1"/>
      <c r="ALD323" s="1"/>
      <c r="ALE323" s="1"/>
      <c r="ALF323" s="1"/>
      <c r="ALG323" s="1"/>
      <c r="ALH323" s="1"/>
      <c r="ALI323" s="1"/>
      <c r="ALJ323" s="1"/>
      <c r="ALK323" s="1"/>
      <c r="ALL323" s="1"/>
      <c r="ALM323" s="1"/>
      <c r="ALN323" s="1"/>
      <c r="ALO323" s="1"/>
      <c r="ALP323" s="1"/>
      <c r="ALQ323" s="1"/>
      <c r="ALR323" s="1"/>
      <c r="ALS323" s="1"/>
      <c r="ALT323" s="1"/>
      <c r="ALU323" s="1"/>
      <c r="ALV323" s="1"/>
      <c r="ALW323" s="1"/>
      <c r="ALX323" s="1"/>
      <c r="ALY323" s="1"/>
      <c r="ALZ323" s="1"/>
      <c r="AMA323" s="1"/>
      <c r="AMB323" s="1"/>
      <c r="AMC323" s="1"/>
      <c r="AMD323" s="1"/>
      <c r="AME323" s="1"/>
      <c r="AMF323" s="1"/>
      <c r="AMG323" s="1"/>
      <c r="AMH323" s="1"/>
      <c r="AMI323" s="1"/>
      <c r="AMJ323" s="1"/>
      <c r="AMK323" s="1"/>
      <c r="AML323" s="1"/>
      <c r="AMM323" s="1"/>
      <c r="AMN323" s="1"/>
      <c r="AMO323" s="1"/>
      <c r="AMP323" s="1"/>
      <c r="AMQ323" s="1"/>
      <c r="AMR323" s="1"/>
      <c r="AMS323" s="1"/>
      <c r="AMT323" s="1"/>
      <c r="AMU323" s="1"/>
      <c r="AMV323" s="1"/>
      <c r="AMW323" s="1"/>
      <c r="AMX323" s="1"/>
      <c r="AMY323" s="1"/>
      <c r="AMZ323" s="1"/>
      <c r="ANA323" s="1"/>
      <c r="ANB323" s="1"/>
      <c r="ANC323" s="1"/>
      <c r="AND323" s="1"/>
      <c r="ANE323" s="1"/>
      <c r="ANF323" s="1"/>
      <c r="ANG323" s="1"/>
      <c r="ANH323" s="1"/>
      <c r="ANI323" s="1"/>
      <c r="ANJ323" s="1"/>
      <c r="ANK323" s="1"/>
      <c r="ANL323" s="1"/>
      <c r="ANM323" s="1"/>
      <c r="ANN323" s="1"/>
      <c r="ANO323" s="1"/>
      <c r="ANP323" s="1"/>
      <c r="ANQ323" s="1"/>
      <c r="ANR323" s="1"/>
      <c r="ANS323" s="1"/>
      <c r="ANT323" s="1"/>
      <c r="ANU323" s="1"/>
      <c r="ANV323" s="1"/>
      <c r="ANW323" s="1"/>
      <c r="ANX323" s="1"/>
      <c r="ANY323" s="1"/>
      <c r="ANZ323" s="1"/>
      <c r="AOA323" s="1"/>
      <c r="AOB323" s="1"/>
      <c r="AOC323" s="1"/>
      <c r="AOD323" s="1"/>
      <c r="AOE323" s="1"/>
      <c r="AOF323" s="1"/>
      <c r="AOG323" s="1"/>
      <c r="AOH323" s="1"/>
      <c r="AOI323" s="1"/>
      <c r="AOJ323" s="1"/>
      <c r="AOK323" s="1"/>
      <c r="AOL323" s="1"/>
      <c r="AOM323" s="1"/>
      <c r="AON323" s="1"/>
      <c r="AOO323" s="1"/>
      <c r="AOP323" s="1"/>
      <c r="AOQ323" s="1"/>
      <c r="AOR323" s="1"/>
      <c r="AOS323" s="1"/>
      <c r="AOT323" s="1"/>
      <c r="AOU323" s="1"/>
      <c r="AOV323" s="1"/>
      <c r="AOW323" s="1"/>
      <c r="AOX323" s="1"/>
      <c r="AOY323" s="1"/>
      <c r="AOZ323" s="1"/>
      <c r="APA323" s="1"/>
      <c r="APB323" s="1"/>
      <c r="APC323" s="1"/>
      <c r="APD323" s="1"/>
      <c r="APE323" s="1"/>
      <c r="APF323" s="1"/>
      <c r="APG323" s="1"/>
      <c r="APH323" s="1"/>
      <c r="API323" s="1"/>
      <c r="APJ323" s="1"/>
      <c r="APK323" s="1"/>
      <c r="APL323" s="1"/>
      <c r="APM323" s="1"/>
      <c r="APN323" s="1"/>
      <c r="APO323" s="1"/>
      <c r="APP323" s="1"/>
      <c r="APQ323" s="1"/>
      <c r="APR323" s="1"/>
      <c r="APS323" s="1"/>
      <c r="APT323" s="1"/>
      <c r="APU323" s="1"/>
      <c r="APV323" s="1"/>
      <c r="APW323" s="1"/>
      <c r="APX323" s="1"/>
      <c r="APY323" s="1"/>
      <c r="APZ323" s="1"/>
      <c r="AQA323" s="1"/>
      <c r="AQB323" s="1"/>
      <c r="AQC323" s="1"/>
      <c r="AQD323" s="1"/>
      <c r="AQE323" s="1"/>
      <c r="AQF323" s="1"/>
      <c r="AQG323" s="1"/>
      <c r="AQH323" s="1"/>
      <c r="AQI323" s="1"/>
      <c r="AQJ323" s="1"/>
      <c r="AQK323" s="1"/>
      <c r="AQL323" s="1"/>
      <c r="AQM323" s="1"/>
      <c r="AQN323" s="1"/>
      <c r="AQO323" s="1"/>
      <c r="AQP323" s="1"/>
      <c r="AQQ323" s="1"/>
      <c r="AQR323" s="1"/>
      <c r="AQS323" s="1"/>
      <c r="AQT323" s="1"/>
      <c r="AQU323" s="1"/>
      <c r="AQV323" s="1"/>
      <c r="AQW323" s="1"/>
      <c r="AQX323" s="1"/>
      <c r="AQY323" s="1"/>
      <c r="AQZ323" s="1"/>
      <c r="ARA323" s="1"/>
      <c r="ARB323" s="1"/>
      <c r="ARC323" s="1"/>
      <c r="ARD323" s="1"/>
      <c r="ARE323" s="1"/>
      <c r="ARF323" s="1"/>
      <c r="ARG323" s="1"/>
      <c r="ARH323" s="1"/>
      <c r="ARI323" s="1"/>
      <c r="ARJ323" s="1"/>
      <c r="ARK323" s="1"/>
      <c r="ARL323" s="1"/>
      <c r="ARM323" s="1"/>
      <c r="ARN323" s="1"/>
      <c r="ARO323" s="1"/>
      <c r="ARP323" s="1"/>
      <c r="ARQ323" s="1"/>
      <c r="ARR323" s="1"/>
      <c r="ARS323" s="1"/>
      <c r="ART323" s="1"/>
      <c r="ARU323" s="1"/>
      <c r="ARV323" s="1"/>
      <c r="ARW323" s="1"/>
      <c r="ARX323" s="1"/>
      <c r="ARY323" s="1"/>
      <c r="ARZ323" s="1"/>
      <c r="ASA323" s="1"/>
      <c r="ASB323" s="1"/>
      <c r="ASC323" s="1"/>
      <c r="ASD323" s="1"/>
      <c r="ASE323" s="1"/>
      <c r="ASF323" s="1"/>
      <c r="ASG323" s="1"/>
      <c r="ASH323" s="1"/>
      <c r="ASI323" s="1"/>
      <c r="ASJ323" s="1"/>
      <c r="ASK323" s="1"/>
      <c r="ASL323" s="1"/>
      <c r="ASM323" s="1"/>
      <c r="ASN323" s="1"/>
      <c r="ASO323" s="1"/>
      <c r="ASP323" s="1"/>
      <c r="ASQ323" s="1"/>
      <c r="ASR323" s="1"/>
      <c r="ASS323" s="1"/>
      <c r="AST323" s="1"/>
      <c r="ASU323" s="1"/>
      <c r="ASV323" s="1"/>
      <c r="ASW323" s="1"/>
      <c r="ASX323" s="1"/>
      <c r="ASY323" s="1"/>
      <c r="ASZ323" s="1"/>
      <c r="ATA323" s="1"/>
      <c r="ATB323" s="1"/>
      <c r="ATC323" s="1"/>
      <c r="ATD323" s="1"/>
      <c r="ATE323" s="1"/>
      <c r="ATF323" s="1"/>
      <c r="ATG323" s="1"/>
      <c r="ATH323" s="1"/>
      <c r="ATI323" s="1"/>
      <c r="ATJ323" s="1"/>
      <c r="ATK323" s="1"/>
      <c r="ATL323" s="1"/>
      <c r="ATM323" s="1"/>
      <c r="ATN323" s="1"/>
      <c r="ATO323" s="1"/>
      <c r="ATP323" s="1"/>
      <c r="ATQ323" s="1"/>
      <c r="ATR323" s="1"/>
      <c r="ATS323" s="1"/>
      <c r="ATT323" s="1"/>
      <c r="ATU323" s="1"/>
      <c r="ATV323" s="1"/>
      <c r="ATW323" s="1"/>
      <c r="ATX323" s="1"/>
      <c r="ATY323" s="1"/>
      <c r="ATZ323" s="1"/>
      <c r="AUA323" s="1"/>
      <c r="AUB323" s="1"/>
      <c r="AUC323" s="1"/>
      <c r="AUD323" s="1"/>
      <c r="AUE323" s="1"/>
      <c r="AUF323" s="1"/>
      <c r="AUG323" s="1"/>
      <c r="AUH323" s="1"/>
      <c r="AUI323" s="1"/>
      <c r="AUJ323" s="1"/>
      <c r="AUK323" s="1"/>
    </row>
    <row r="324" spans="1:1233" s="519" customFormat="1" ht="14.25">
      <c r="A324" s="53"/>
      <c r="B324" s="95" t="str">
        <f>IF('Client Info'!$D$163="Yes",'Client Info'!$D$61,"N/A")</f>
        <v>N/A</v>
      </c>
      <c r="C324" s="96" t="str">
        <f>IF(B324="ISO 9001",'Client Info'!$B163,"N/A")</f>
        <v>N/A</v>
      </c>
      <c r="D324" s="180"/>
      <c r="E324" s="843">
        <f>'Effective Employees'!F310</f>
        <v>0</v>
      </c>
      <c r="F324" s="831"/>
      <c r="G324" s="832">
        <f>CY$345</f>
        <v>0</v>
      </c>
      <c r="H324" s="832">
        <f ca="1">(1/3)*CY345*T324*V324*X324*Z324</f>
        <v>0</v>
      </c>
      <c r="I324" s="832">
        <f ca="1">(2/3)*CY345*T324*V324*X324*Z324</f>
        <v>0</v>
      </c>
      <c r="J324" s="832" t="e">
        <f ca="1">CY346*T324*V324*X324*Z324/$AA$10</f>
        <v>#N/A</v>
      </c>
      <c r="K324" s="832">
        <f>IF($K$19="",0,CY346*T324*V324*X324*Z324/$AA$10)</f>
        <v>0</v>
      </c>
      <c r="L324" s="832">
        <f>IF($L$19="",0,CY346*T324*V324*X324*Z324/$AA$10)</f>
        <v>0</v>
      </c>
      <c r="M324" s="833" t="e">
        <f ca="1">IF($M$19="",0,CY346*T324*V324*X324*Z324/$AA$10)</f>
        <v>#N/A</v>
      </c>
      <c r="N324" s="844" t="e">
        <f ca="1">CY346*T324*V324*X324*Z324/$AA$10</f>
        <v>#N/A</v>
      </c>
      <c r="O324" s="436">
        <f ca="1">CY347*T324*V324*X324*Z324</f>
        <v>0</v>
      </c>
      <c r="P324" s="53"/>
      <c r="Q324" s="53"/>
      <c r="R324" s="67"/>
      <c r="S324" s="702">
        <f>1</f>
        <v>1</v>
      </c>
      <c r="T324" s="702">
        <f t="shared" ref="T324:T326" si="216">IF(S324=0.2,S324+1,1)</f>
        <v>1</v>
      </c>
      <c r="U324" s="703">
        <f ca="1">'Adjustment Factors'!AA611</f>
        <v>0</v>
      </c>
      <c r="V324" s="704">
        <f t="shared" ref="V324:V326" ca="1" si="217">U324+1</f>
        <v>1</v>
      </c>
      <c r="W324" s="705">
        <f>-'Client Info'!$C$55/100</f>
        <v>0</v>
      </c>
      <c r="X324" s="705">
        <f t="shared" ref="X324:X326" si="218">W324+1</f>
        <v>1</v>
      </c>
      <c r="Y324" s="705">
        <f>IF(Overview!$C$13="Yes",1,0)</f>
        <v>0</v>
      </c>
      <c r="Z324" s="705">
        <f>IF(Y324=1,IF('Integrated Reduction'!$C$29="",1,('Integrated Reduction'!$C$29/100+1)),1)</f>
        <v>1</v>
      </c>
      <c r="AA324" s="705">
        <f>IF(Sampling!F332="Yes",1,0)</f>
        <v>0</v>
      </c>
      <c r="AB324" s="705">
        <f>IF(Sampling!L332="Yes",1,0)</f>
        <v>0</v>
      </c>
      <c r="AC324" s="705">
        <f>IF(Sampling!G332="Yes",1,0)</f>
        <v>0</v>
      </c>
      <c r="AD324" s="705">
        <f>IF(Sampling!H332="Yes",1,0)</f>
        <v>0</v>
      </c>
      <c r="AE324" s="705">
        <f>IF(Sampling!I332="Yes",1,0)</f>
        <v>0</v>
      </c>
      <c r="AF324" s="705">
        <f>IF(Sampling!J332="Yes",1,0)</f>
        <v>0</v>
      </c>
      <c r="AG324" s="706">
        <f>IF(Sampling!K332="Yes",1,0)</f>
        <v>0</v>
      </c>
      <c r="AH324" s="790">
        <f t="shared" ca="1" si="186"/>
        <v>0</v>
      </c>
      <c r="AI324" s="790">
        <f t="shared" ca="1" si="185"/>
        <v>0</v>
      </c>
      <c r="AJ324" s="790" t="e">
        <f t="shared" ca="1" si="193"/>
        <v>#N/A</v>
      </c>
      <c r="AK324" s="790">
        <f t="shared" ref="AK324:AK326" si="219">K324*AD324</f>
        <v>0</v>
      </c>
      <c r="AL324" s="790">
        <f t="shared" ref="AL324:AL326" si="220">L324*AE324</f>
        <v>0</v>
      </c>
      <c r="AM324" s="790" t="e">
        <f t="shared" ref="AM324:AM326" ca="1" si="221">M324*AF324</f>
        <v>#N/A</v>
      </c>
      <c r="AN324" s="790" t="e">
        <f t="shared" ref="AN324:AN326" ca="1" si="222">N324*AG324</f>
        <v>#N/A</v>
      </c>
      <c r="AO324" s="790">
        <f t="shared" ca="1" si="187"/>
        <v>0</v>
      </c>
      <c r="AP324" s="790">
        <f t="shared" ca="1" si="188"/>
        <v>0</v>
      </c>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c r="ADD324" s="1"/>
      <c r="ADE324" s="1"/>
      <c r="ADF324" s="1"/>
      <c r="ADG324" s="1"/>
      <c r="ADH324" s="1"/>
      <c r="ADI324" s="1"/>
      <c r="ADJ324" s="1"/>
      <c r="ADK324" s="1"/>
      <c r="ADL324" s="1"/>
      <c r="ADM324" s="1"/>
      <c r="ADN324" s="1"/>
      <c r="ADO324" s="1"/>
      <c r="ADP324" s="1"/>
      <c r="ADQ324" s="1"/>
      <c r="ADR324" s="1"/>
      <c r="ADS324" s="1"/>
      <c r="ADT324" s="1"/>
      <c r="ADU324" s="1"/>
      <c r="ADV324" s="1"/>
      <c r="ADW324" s="1"/>
      <c r="ADX324" s="1"/>
      <c r="ADY324" s="1"/>
      <c r="ADZ324" s="1"/>
      <c r="AEA324" s="1"/>
      <c r="AEB324" s="1"/>
      <c r="AEC324" s="1"/>
      <c r="AED324" s="1"/>
      <c r="AEE324" s="1"/>
      <c r="AEF324" s="1"/>
      <c r="AEG324" s="1"/>
      <c r="AEH324" s="1"/>
      <c r="AEI324" s="1"/>
      <c r="AEJ324" s="1"/>
      <c r="AEK324" s="1"/>
      <c r="AEL324" s="1"/>
      <c r="AEM324" s="1"/>
      <c r="AEN324" s="1"/>
      <c r="AEO324" s="1"/>
      <c r="AEP324" s="1"/>
      <c r="AEQ324" s="1"/>
      <c r="AER324" s="1"/>
      <c r="AES324" s="1"/>
      <c r="AET324" s="1"/>
      <c r="AEU324" s="1"/>
      <c r="AEV324" s="1"/>
      <c r="AEW324" s="1"/>
      <c r="AEX324" s="1"/>
      <c r="AEY324" s="1"/>
      <c r="AEZ324" s="1"/>
      <c r="AFA324" s="1"/>
      <c r="AFB324" s="1"/>
      <c r="AFC324" s="1"/>
      <c r="AFD324" s="1"/>
      <c r="AFE324" s="1"/>
      <c r="AFF324" s="1"/>
      <c r="AFG324" s="1"/>
      <c r="AFH324" s="1"/>
      <c r="AFI324" s="1"/>
      <c r="AFJ324" s="1"/>
      <c r="AFK324" s="1"/>
      <c r="AFL324" s="1"/>
      <c r="AFM324" s="1"/>
      <c r="AFN324" s="1"/>
      <c r="AFO324" s="1"/>
      <c r="AFP324" s="1"/>
      <c r="AFQ324" s="1"/>
      <c r="AFR324" s="1"/>
      <c r="AFS324" s="1"/>
      <c r="AFT324" s="1"/>
      <c r="AFU324" s="1"/>
      <c r="AFV324" s="1"/>
      <c r="AFW324" s="1"/>
      <c r="AFX324" s="1"/>
      <c r="AFY324" s="1"/>
      <c r="AFZ324" s="1"/>
      <c r="AGA324" s="1"/>
      <c r="AGB324" s="1"/>
      <c r="AGC324" s="1"/>
      <c r="AGD324" s="1"/>
      <c r="AGE324" s="1"/>
      <c r="AGF324" s="1"/>
      <c r="AGG324" s="1"/>
      <c r="AGH324" s="1"/>
      <c r="AGI324" s="1"/>
      <c r="AGJ324" s="1"/>
      <c r="AGK324" s="1"/>
      <c r="AGL324" s="1"/>
      <c r="AGM324" s="1"/>
      <c r="AGN324" s="1"/>
      <c r="AGO324" s="1"/>
      <c r="AGP324" s="1"/>
      <c r="AGQ324" s="1"/>
      <c r="AGR324" s="1"/>
      <c r="AGS324" s="1"/>
      <c r="AGT324" s="1"/>
      <c r="AGU324" s="1"/>
      <c r="AGV324" s="1"/>
      <c r="AGW324" s="1"/>
      <c r="AGX324" s="1"/>
      <c r="AGY324" s="1"/>
      <c r="AGZ324" s="1"/>
      <c r="AHA324" s="1"/>
      <c r="AHB324" s="1"/>
      <c r="AHC324" s="1"/>
      <c r="AHD324" s="1"/>
      <c r="AHE324" s="1"/>
      <c r="AHF324" s="1"/>
      <c r="AHG324" s="1"/>
      <c r="AHH324" s="1"/>
      <c r="AHI324" s="1"/>
      <c r="AHJ324" s="1"/>
      <c r="AHK324" s="1"/>
      <c r="AHL324" s="1"/>
      <c r="AHM324" s="1"/>
      <c r="AHN324" s="1"/>
      <c r="AHO324" s="1"/>
      <c r="AHP324" s="1"/>
      <c r="AHQ324" s="1"/>
      <c r="AHR324" s="1"/>
      <c r="AHS324" s="1"/>
      <c r="AHT324" s="1"/>
      <c r="AHU324" s="1"/>
      <c r="AHV324" s="1"/>
      <c r="AHW324" s="1"/>
      <c r="AHX324" s="1"/>
      <c r="AHY324" s="1"/>
      <c r="AHZ324" s="1"/>
      <c r="AIA324" s="1"/>
      <c r="AIB324" s="1"/>
      <c r="AIC324" s="1"/>
      <c r="AID324" s="1"/>
      <c r="AIE324" s="1"/>
      <c r="AIF324" s="1"/>
      <c r="AIG324" s="1"/>
      <c r="AIH324" s="1"/>
      <c r="AII324" s="1"/>
      <c r="AIJ324" s="1"/>
      <c r="AIK324" s="1"/>
      <c r="AIL324" s="1"/>
      <c r="AIM324" s="1"/>
      <c r="AIN324" s="1"/>
      <c r="AIO324" s="1"/>
      <c r="AIP324" s="1"/>
      <c r="AIQ324" s="1"/>
      <c r="AIR324" s="1"/>
      <c r="AIS324" s="1"/>
      <c r="AIT324" s="1"/>
      <c r="AIU324" s="1"/>
      <c r="AIV324" s="1"/>
      <c r="AIW324" s="1"/>
      <c r="AIX324" s="1"/>
      <c r="AIY324" s="1"/>
      <c r="AIZ324" s="1"/>
      <c r="AJA324" s="1"/>
      <c r="AJB324" s="1"/>
      <c r="AJC324" s="1"/>
      <c r="AJD324" s="1"/>
      <c r="AJE324" s="1"/>
      <c r="AJF324" s="1"/>
      <c r="AJG324" s="1"/>
      <c r="AJH324" s="1"/>
      <c r="AJI324" s="1"/>
      <c r="AJJ324" s="1"/>
      <c r="AJK324" s="1"/>
      <c r="AJL324" s="1"/>
      <c r="AJM324" s="1"/>
      <c r="AJN324" s="1"/>
      <c r="AJO324" s="1"/>
      <c r="AJP324" s="1"/>
      <c r="AJQ324" s="1"/>
      <c r="AJR324" s="1"/>
      <c r="AJS324" s="1"/>
      <c r="AJT324" s="1"/>
      <c r="AJU324" s="1"/>
      <c r="AJV324" s="1"/>
      <c r="AJW324" s="1"/>
      <c r="AJX324" s="1"/>
      <c r="AJY324" s="1"/>
      <c r="AJZ324" s="1"/>
      <c r="AKA324" s="1"/>
      <c r="AKB324" s="1"/>
      <c r="AKC324" s="1"/>
      <c r="AKD324" s="1"/>
      <c r="AKE324" s="1"/>
      <c r="AKF324" s="1"/>
      <c r="AKG324" s="1"/>
      <c r="AKH324" s="1"/>
      <c r="AKI324" s="1"/>
      <c r="AKJ324" s="1"/>
      <c r="AKK324" s="1"/>
      <c r="AKL324" s="1"/>
      <c r="AKM324" s="1"/>
      <c r="AKN324" s="1"/>
      <c r="AKO324" s="1"/>
      <c r="AKP324" s="1"/>
      <c r="AKQ324" s="1"/>
      <c r="AKR324" s="1"/>
      <c r="AKS324" s="1"/>
      <c r="AKT324" s="1"/>
      <c r="AKU324" s="1"/>
      <c r="AKV324" s="1"/>
      <c r="AKW324" s="1"/>
      <c r="AKX324" s="1"/>
      <c r="AKY324" s="1"/>
      <c r="AKZ324" s="1"/>
      <c r="ALA324" s="1"/>
      <c r="ALB324" s="1"/>
      <c r="ALC324" s="1"/>
      <c r="ALD324" s="1"/>
      <c r="ALE324" s="1"/>
      <c r="ALF324" s="1"/>
      <c r="ALG324" s="1"/>
      <c r="ALH324" s="1"/>
      <c r="ALI324" s="1"/>
      <c r="ALJ324" s="1"/>
      <c r="ALK324" s="1"/>
      <c r="ALL324" s="1"/>
      <c r="ALM324" s="1"/>
      <c r="ALN324" s="1"/>
      <c r="ALO324" s="1"/>
      <c r="ALP324" s="1"/>
      <c r="ALQ324" s="1"/>
      <c r="ALR324" s="1"/>
      <c r="ALS324" s="1"/>
      <c r="ALT324" s="1"/>
      <c r="ALU324" s="1"/>
      <c r="ALV324" s="1"/>
      <c r="ALW324" s="1"/>
      <c r="ALX324" s="1"/>
      <c r="ALY324" s="1"/>
      <c r="ALZ324" s="1"/>
      <c r="AMA324" s="1"/>
      <c r="AMB324" s="1"/>
      <c r="AMC324" s="1"/>
      <c r="AMD324" s="1"/>
      <c r="AME324" s="1"/>
      <c r="AMF324" s="1"/>
      <c r="AMG324" s="1"/>
      <c r="AMH324" s="1"/>
      <c r="AMI324" s="1"/>
      <c r="AMJ324" s="1"/>
      <c r="AMK324" s="1"/>
      <c r="AML324" s="1"/>
      <c r="AMM324" s="1"/>
      <c r="AMN324" s="1"/>
      <c r="AMO324" s="1"/>
      <c r="AMP324" s="1"/>
      <c r="AMQ324" s="1"/>
      <c r="AMR324" s="1"/>
      <c r="AMS324" s="1"/>
      <c r="AMT324" s="1"/>
      <c r="AMU324" s="1"/>
      <c r="AMV324" s="1"/>
      <c r="AMW324" s="1"/>
      <c r="AMX324" s="1"/>
      <c r="AMY324" s="1"/>
      <c r="AMZ324" s="1"/>
      <c r="ANA324" s="1"/>
      <c r="ANB324" s="1"/>
      <c r="ANC324" s="1"/>
      <c r="AND324" s="1"/>
      <c r="ANE324" s="1"/>
      <c r="ANF324" s="1"/>
      <c r="ANG324" s="1"/>
      <c r="ANH324" s="1"/>
      <c r="ANI324" s="1"/>
      <c r="ANJ324" s="1"/>
      <c r="ANK324" s="1"/>
      <c r="ANL324" s="1"/>
      <c r="ANM324" s="1"/>
      <c r="ANN324" s="1"/>
      <c r="ANO324" s="1"/>
      <c r="ANP324" s="1"/>
      <c r="ANQ324" s="1"/>
      <c r="ANR324" s="1"/>
      <c r="ANS324" s="1"/>
      <c r="ANT324" s="1"/>
      <c r="ANU324" s="1"/>
      <c r="ANV324" s="1"/>
      <c r="ANW324" s="1"/>
      <c r="ANX324" s="1"/>
      <c r="ANY324" s="1"/>
      <c r="ANZ324" s="1"/>
      <c r="AOA324" s="1"/>
      <c r="AOB324" s="1"/>
      <c r="AOC324" s="1"/>
      <c r="AOD324" s="1"/>
      <c r="AOE324" s="1"/>
      <c r="AOF324" s="1"/>
      <c r="AOG324" s="1"/>
      <c r="AOH324" s="1"/>
      <c r="AOI324" s="1"/>
      <c r="AOJ324" s="1"/>
      <c r="AOK324" s="1"/>
      <c r="AOL324" s="1"/>
      <c r="AOM324" s="1"/>
      <c r="AON324" s="1"/>
      <c r="AOO324" s="1"/>
      <c r="AOP324" s="1"/>
      <c r="AOQ324" s="1"/>
      <c r="AOR324" s="1"/>
      <c r="AOS324" s="1"/>
      <c r="AOT324" s="1"/>
      <c r="AOU324" s="1"/>
      <c r="AOV324" s="1"/>
      <c r="AOW324" s="1"/>
      <c r="AOX324" s="1"/>
      <c r="AOY324" s="1"/>
      <c r="AOZ324" s="1"/>
      <c r="APA324" s="1"/>
      <c r="APB324" s="1"/>
      <c r="APC324" s="1"/>
      <c r="APD324" s="1"/>
      <c r="APE324" s="1"/>
      <c r="APF324" s="1"/>
      <c r="APG324" s="1"/>
      <c r="APH324" s="1"/>
      <c r="API324" s="1"/>
      <c r="APJ324" s="1"/>
      <c r="APK324" s="1"/>
      <c r="APL324" s="1"/>
      <c r="APM324" s="1"/>
      <c r="APN324" s="1"/>
      <c r="APO324" s="1"/>
      <c r="APP324" s="1"/>
      <c r="APQ324" s="1"/>
      <c r="APR324" s="1"/>
      <c r="APS324" s="1"/>
      <c r="APT324" s="1"/>
      <c r="APU324" s="1"/>
      <c r="APV324" s="1"/>
      <c r="APW324" s="1"/>
      <c r="APX324" s="1"/>
      <c r="APY324" s="1"/>
      <c r="APZ324" s="1"/>
      <c r="AQA324" s="1"/>
      <c r="AQB324" s="1"/>
      <c r="AQC324" s="1"/>
      <c r="AQD324" s="1"/>
      <c r="AQE324" s="1"/>
      <c r="AQF324" s="1"/>
      <c r="AQG324" s="1"/>
      <c r="AQH324" s="1"/>
      <c r="AQI324" s="1"/>
      <c r="AQJ324" s="1"/>
      <c r="AQK324" s="1"/>
      <c r="AQL324" s="1"/>
      <c r="AQM324" s="1"/>
      <c r="AQN324" s="1"/>
      <c r="AQO324" s="1"/>
      <c r="AQP324" s="1"/>
      <c r="AQQ324" s="1"/>
      <c r="AQR324" s="1"/>
      <c r="AQS324" s="1"/>
      <c r="AQT324" s="1"/>
      <c r="AQU324" s="1"/>
      <c r="AQV324" s="1"/>
      <c r="AQW324" s="1"/>
      <c r="AQX324" s="1"/>
      <c r="AQY324" s="1"/>
      <c r="AQZ324" s="1"/>
      <c r="ARA324" s="1"/>
      <c r="ARB324" s="1"/>
      <c r="ARC324" s="1"/>
      <c r="ARD324" s="1"/>
      <c r="ARE324" s="1"/>
      <c r="ARF324" s="1"/>
      <c r="ARG324" s="1"/>
      <c r="ARH324" s="1"/>
      <c r="ARI324" s="1"/>
      <c r="ARJ324" s="1"/>
      <c r="ARK324" s="1"/>
      <c r="ARL324" s="1"/>
      <c r="ARM324" s="1"/>
      <c r="ARN324" s="1"/>
      <c r="ARO324" s="1"/>
      <c r="ARP324" s="1"/>
      <c r="ARQ324" s="1"/>
      <c r="ARR324" s="1"/>
      <c r="ARS324" s="1"/>
      <c r="ART324" s="1"/>
      <c r="ARU324" s="1"/>
      <c r="ARV324" s="1"/>
      <c r="ARW324" s="1"/>
      <c r="ARX324" s="1"/>
      <c r="ARY324" s="1"/>
      <c r="ARZ324" s="1"/>
      <c r="ASA324" s="1"/>
      <c r="ASB324" s="1"/>
      <c r="ASC324" s="1"/>
      <c r="ASD324" s="1"/>
      <c r="ASE324" s="1"/>
      <c r="ASF324" s="1"/>
      <c r="ASG324" s="1"/>
      <c r="ASH324" s="1"/>
      <c r="ASI324" s="1"/>
      <c r="ASJ324" s="1"/>
      <c r="ASK324" s="1"/>
      <c r="ASL324" s="1"/>
      <c r="ASM324" s="1"/>
      <c r="ASN324" s="1"/>
      <c r="ASO324" s="1"/>
      <c r="ASP324" s="1"/>
      <c r="ASQ324" s="1"/>
      <c r="ASR324" s="1"/>
      <c r="ASS324" s="1"/>
      <c r="AST324" s="1"/>
      <c r="ASU324" s="1"/>
      <c r="ASV324" s="1"/>
      <c r="ASW324" s="1"/>
      <c r="ASX324" s="1"/>
      <c r="ASY324" s="1"/>
      <c r="ASZ324" s="1"/>
      <c r="ATA324" s="1"/>
      <c r="ATB324" s="1"/>
      <c r="ATC324" s="1"/>
      <c r="ATD324" s="1"/>
      <c r="ATE324" s="1"/>
      <c r="ATF324" s="1"/>
      <c r="ATG324" s="1"/>
      <c r="ATH324" s="1"/>
      <c r="ATI324" s="1"/>
      <c r="ATJ324" s="1"/>
      <c r="ATK324" s="1"/>
      <c r="ATL324" s="1"/>
      <c r="ATM324" s="1"/>
      <c r="ATN324" s="1"/>
      <c r="ATO324" s="1"/>
      <c r="ATP324" s="1"/>
      <c r="ATQ324" s="1"/>
      <c r="ATR324" s="1"/>
      <c r="ATS324" s="1"/>
      <c r="ATT324" s="1"/>
      <c r="ATU324" s="1"/>
      <c r="ATV324" s="1"/>
      <c r="ATW324" s="1"/>
      <c r="ATX324" s="1"/>
      <c r="ATY324" s="1"/>
      <c r="ATZ324" s="1"/>
      <c r="AUA324" s="1"/>
      <c r="AUB324" s="1"/>
      <c r="AUC324" s="1"/>
      <c r="AUD324" s="1"/>
      <c r="AUE324" s="1"/>
      <c r="AUF324" s="1"/>
      <c r="AUG324" s="1"/>
      <c r="AUH324" s="1"/>
      <c r="AUI324" s="1"/>
      <c r="AUJ324" s="1"/>
      <c r="AUK324" s="1"/>
    </row>
    <row r="325" spans="1:1233" s="519" customFormat="1" ht="14.25">
      <c r="A325" s="53"/>
      <c r="B325" s="97" t="str">
        <f>IF('Client Info'!$E$163="Yes",'Client Info'!$E$61,"N/A")</f>
        <v>N/A</v>
      </c>
      <c r="C325" s="62" t="str">
        <f>IF(B325="ISO 14001",'Client Info'!$B163,"N/A")</f>
        <v>N/A</v>
      </c>
      <c r="D325" s="181"/>
      <c r="E325" s="834">
        <f>'Effective Employees'!F311</f>
        <v>0</v>
      </c>
      <c r="F325" s="831"/>
      <c r="G325" s="835">
        <f>CY$363</f>
        <v>0</v>
      </c>
      <c r="H325" s="835">
        <f ca="1">(1/3)*CY363*T325*V325*X325*Z325</f>
        <v>0</v>
      </c>
      <c r="I325" s="835">
        <f ca="1">(2/3)*CY363*T325*V325*X325*Z325</f>
        <v>0</v>
      </c>
      <c r="J325" s="835" t="e">
        <f ca="1">CY364*T325*V325*X325*Z325/$AA$10</f>
        <v>#N/A</v>
      </c>
      <c r="K325" s="835">
        <f>IF($K$19="",0,CY364*T325*V325*X325*Z325/$AA$10)</f>
        <v>0</v>
      </c>
      <c r="L325" s="835">
        <f>IF($L$19="",0,CY364*T325*V325*X325*Z325/$AA$10)</f>
        <v>0</v>
      </c>
      <c r="M325" s="836" t="e">
        <f ca="1">IF($M$19="",0,CY364*T325*V325*X325*Z325/$AA$10)</f>
        <v>#N/A</v>
      </c>
      <c r="N325" s="837" t="e">
        <f ca="1">CY364*T325*V325*X325*Z325/$AA$10</f>
        <v>#N/A</v>
      </c>
      <c r="O325" s="838">
        <f ca="1">CY365*T325*V325*X325*Z325</f>
        <v>0</v>
      </c>
      <c r="P325" s="53"/>
      <c r="Q325" s="53"/>
      <c r="R325" s="67"/>
      <c r="S325" s="386">
        <f>1</f>
        <v>1</v>
      </c>
      <c r="T325" s="386">
        <f t="shared" si="216"/>
        <v>1</v>
      </c>
      <c r="U325" s="707">
        <f ca="1">'Adjustment Factors'!AP611</f>
        <v>0</v>
      </c>
      <c r="V325" s="208">
        <f t="shared" ca="1" si="217"/>
        <v>1</v>
      </c>
      <c r="W325" s="67">
        <f>-'Client Info'!$C$55/100</f>
        <v>0</v>
      </c>
      <c r="X325" s="67">
        <f t="shared" si="218"/>
        <v>1</v>
      </c>
      <c r="Y325" s="67">
        <f>IF(Overview!$C$14="Yes",1,0)</f>
        <v>0</v>
      </c>
      <c r="Z325" s="67">
        <f>IF(Y325=1,IF('Integrated Reduction'!$C$29="",1,('Integrated Reduction'!$C$29/100+1)),1)</f>
        <v>1</v>
      </c>
      <c r="AA325" s="67">
        <f>IF(Sampling!F333="Yes",1,0)</f>
        <v>0</v>
      </c>
      <c r="AB325" s="67">
        <f>IF(Sampling!L333="Yes",1,0)</f>
        <v>0</v>
      </c>
      <c r="AC325" s="67">
        <f>IF(Sampling!G333="Yes",1,0)</f>
        <v>0</v>
      </c>
      <c r="AD325" s="67">
        <f>IF(Sampling!H333="Yes",1,0)</f>
        <v>0</v>
      </c>
      <c r="AE325" s="67">
        <f>IF(Sampling!I333="Yes",1,0)</f>
        <v>0</v>
      </c>
      <c r="AF325" s="67">
        <f>IF(Sampling!J333="Yes",1,0)</f>
        <v>0</v>
      </c>
      <c r="AG325" s="708">
        <f>IF(Sampling!K333="Yes",1,0)</f>
        <v>0</v>
      </c>
      <c r="AH325" s="791">
        <f t="shared" ca="1" si="186"/>
        <v>0</v>
      </c>
      <c r="AI325" s="791">
        <f t="shared" ca="1" si="185"/>
        <v>0</v>
      </c>
      <c r="AJ325" s="791" t="e">
        <f t="shared" ca="1" si="193"/>
        <v>#N/A</v>
      </c>
      <c r="AK325" s="791">
        <f t="shared" si="219"/>
        <v>0</v>
      </c>
      <c r="AL325" s="791">
        <f t="shared" si="220"/>
        <v>0</v>
      </c>
      <c r="AM325" s="791" t="e">
        <f t="shared" ca="1" si="221"/>
        <v>#N/A</v>
      </c>
      <c r="AN325" s="791" t="e">
        <f t="shared" ca="1" si="222"/>
        <v>#N/A</v>
      </c>
      <c r="AO325" s="791">
        <f t="shared" ca="1" si="187"/>
        <v>0</v>
      </c>
      <c r="AP325" s="791">
        <f t="shared" ca="1" si="188"/>
        <v>0</v>
      </c>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c r="ADD325" s="1"/>
      <c r="ADE325" s="1"/>
      <c r="ADF325" s="1"/>
      <c r="ADG325" s="1"/>
      <c r="ADH325" s="1"/>
      <c r="ADI325" s="1"/>
      <c r="ADJ325" s="1"/>
      <c r="ADK325" s="1"/>
      <c r="ADL325" s="1"/>
      <c r="ADM325" s="1"/>
      <c r="ADN325" s="1"/>
      <c r="ADO325" s="1"/>
      <c r="ADP325" s="1"/>
      <c r="ADQ325" s="1"/>
      <c r="ADR325" s="1"/>
      <c r="ADS325" s="1"/>
      <c r="ADT325" s="1"/>
      <c r="ADU325" s="1"/>
      <c r="ADV325" s="1"/>
      <c r="ADW325" s="1"/>
      <c r="ADX325" s="1"/>
      <c r="ADY325" s="1"/>
      <c r="ADZ325" s="1"/>
      <c r="AEA325" s="1"/>
      <c r="AEB325" s="1"/>
      <c r="AEC325" s="1"/>
      <c r="AED325" s="1"/>
      <c r="AEE325" s="1"/>
      <c r="AEF325" s="1"/>
      <c r="AEG325" s="1"/>
      <c r="AEH325" s="1"/>
      <c r="AEI325" s="1"/>
      <c r="AEJ325" s="1"/>
      <c r="AEK325" s="1"/>
      <c r="AEL325" s="1"/>
      <c r="AEM325" s="1"/>
      <c r="AEN325" s="1"/>
      <c r="AEO325" s="1"/>
      <c r="AEP325" s="1"/>
      <c r="AEQ325" s="1"/>
      <c r="AER325" s="1"/>
      <c r="AES325" s="1"/>
      <c r="AET325" s="1"/>
      <c r="AEU325" s="1"/>
      <c r="AEV325" s="1"/>
      <c r="AEW325" s="1"/>
      <c r="AEX325" s="1"/>
      <c r="AEY325" s="1"/>
      <c r="AEZ325" s="1"/>
      <c r="AFA325" s="1"/>
      <c r="AFB325" s="1"/>
      <c r="AFC325" s="1"/>
      <c r="AFD325" s="1"/>
      <c r="AFE325" s="1"/>
      <c r="AFF325" s="1"/>
      <c r="AFG325" s="1"/>
      <c r="AFH325" s="1"/>
      <c r="AFI325" s="1"/>
      <c r="AFJ325" s="1"/>
      <c r="AFK325" s="1"/>
      <c r="AFL325" s="1"/>
      <c r="AFM325" s="1"/>
      <c r="AFN325" s="1"/>
      <c r="AFO325" s="1"/>
      <c r="AFP325" s="1"/>
      <c r="AFQ325" s="1"/>
      <c r="AFR325" s="1"/>
      <c r="AFS325" s="1"/>
      <c r="AFT325" s="1"/>
      <c r="AFU325" s="1"/>
      <c r="AFV325" s="1"/>
      <c r="AFW325" s="1"/>
      <c r="AFX325" s="1"/>
      <c r="AFY325" s="1"/>
      <c r="AFZ325" s="1"/>
      <c r="AGA325" s="1"/>
      <c r="AGB325" s="1"/>
      <c r="AGC325" s="1"/>
      <c r="AGD325" s="1"/>
      <c r="AGE325" s="1"/>
      <c r="AGF325" s="1"/>
      <c r="AGG325" s="1"/>
      <c r="AGH325" s="1"/>
      <c r="AGI325" s="1"/>
      <c r="AGJ325" s="1"/>
      <c r="AGK325" s="1"/>
      <c r="AGL325" s="1"/>
      <c r="AGM325" s="1"/>
      <c r="AGN325" s="1"/>
      <c r="AGO325" s="1"/>
      <c r="AGP325" s="1"/>
      <c r="AGQ325" s="1"/>
      <c r="AGR325" s="1"/>
      <c r="AGS325" s="1"/>
      <c r="AGT325" s="1"/>
      <c r="AGU325" s="1"/>
      <c r="AGV325" s="1"/>
      <c r="AGW325" s="1"/>
      <c r="AGX325" s="1"/>
      <c r="AGY325" s="1"/>
      <c r="AGZ325" s="1"/>
      <c r="AHA325" s="1"/>
      <c r="AHB325" s="1"/>
      <c r="AHC325" s="1"/>
      <c r="AHD325" s="1"/>
      <c r="AHE325" s="1"/>
      <c r="AHF325" s="1"/>
      <c r="AHG325" s="1"/>
      <c r="AHH325" s="1"/>
      <c r="AHI325" s="1"/>
      <c r="AHJ325" s="1"/>
      <c r="AHK325" s="1"/>
      <c r="AHL325" s="1"/>
      <c r="AHM325" s="1"/>
      <c r="AHN325" s="1"/>
      <c r="AHO325" s="1"/>
      <c r="AHP325" s="1"/>
      <c r="AHQ325" s="1"/>
      <c r="AHR325" s="1"/>
      <c r="AHS325" s="1"/>
      <c r="AHT325" s="1"/>
      <c r="AHU325" s="1"/>
      <c r="AHV325" s="1"/>
      <c r="AHW325" s="1"/>
      <c r="AHX325" s="1"/>
      <c r="AHY325" s="1"/>
      <c r="AHZ325" s="1"/>
      <c r="AIA325" s="1"/>
      <c r="AIB325" s="1"/>
      <c r="AIC325" s="1"/>
      <c r="AID325" s="1"/>
      <c r="AIE325" s="1"/>
      <c r="AIF325" s="1"/>
      <c r="AIG325" s="1"/>
      <c r="AIH325" s="1"/>
      <c r="AII325" s="1"/>
      <c r="AIJ325" s="1"/>
      <c r="AIK325" s="1"/>
      <c r="AIL325" s="1"/>
      <c r="AIM325" s="1"/>
      <c r="AIN325" s="1"/>
      <c r="AIO325" s="1"/>
      <c r="AIP325" s="1"/>
      <c r="AIQ325" s="1"/>
      <c r="AIR325" s="1"/>
      <c r="AIS325" s="1"/>
      <c r="AIT325" s="1"/>
      <c r="AIU325" s="1"/>
      <c r="AIV325" s="1"/>
      <c r="AIW325" s="1"/>
      <c r="AIX325" s="1"/>
      <c r="AIY325" s="1"/>
      <c r="AIZ325" s="1"/>
      <c r="AJA325" s="1"/>
      <c r="AJB325" s="1"/>
      <c r="AJC325" s="1"/>
      <c r="AJD325" s="1"/>
      <c r="AJE325" s="1"/>
      <c r="AJF325" s="1"/>
      <c r="AJG325" s="1"/>
      <c r="AJH325" s="1"/>
      <c r="AJI325" s="1"/>
      <c r="AJJ325" s="1"/>
      <c r="AJK325" s="1"/>
      <c r="AJL325" s="1"/>
      <c r="AJM325" s="1"/>
      <c r="AJN325" s="1"/>
      <c r="AJO325" s="1"/>
      <c r="AJP325" s="1"/>
      <c r="AJQ325" s="1"/>
      <c r="AJR325" s="1"/>
      <c r="AJS325" s="1"/>
      <c r="AJT325" s="1"/>
      <c r="AJU325" s="1"/>
      <c r="AJV325" s="1"/>
      <c r="AJW325" s="1"/>
      <c r="AJX325" s="1"/>
      <c r="AJY325" s="1"/>
      <c r="AJZ325" s="1"/>
      <c r="AKA325" s="1"/>
      <c r="AKB325" s="1"/>
      <c r="AKC325" s="1"/>
      <c r="AKD325" s="1"/>
      <c r="AKE325" s="1"/>
      <c r="AKF325" s="1"/>
      <c r="AKG325" s="1"/>
      <c r="AKH325" s="1"/>
      <c r="AKI325" s="1"/>
      <c r="AKJ325" s="1"/>
      <c r="AKK325" s="1"/>
      <c r="AKL325" s="1"/>
      <c r="AKM325" s="1"/>
      <c r="AKN325" s="1"/>
      <c r="AKO325" s="1"/>
      <c r="AKP325" s="1"/>
      <c r="AKQ325" s="1"/>
      <c r="AKR325" s="1"/>
      <c r="AKS325" s="1"/>
      <c r="AKT325" s="1"/>
      <c r="AKU325" s="1"/>
      <c r="AKV325" s="1"/>
      <c r="AKW325" s="1"/>
      <c r="AKX325" s="1"/>
      <c r="AKY325" s="1"/>
      <c r="AKZ325" s="1"/>
      <c r="ALA325" s="1"/>
      <c r="ALB325" s="1"/>
      <c r="ALC325" s="1"/>
      <c r="ALD325" s="1"/>
      <c r="ALE325" s="1"/>
      <c r="ALF325" s="1"/>
      <c r="ALG325" s="1"/>
      <c r="ALH325" s="1"/>
      <c r="ALI325" s="1"/>
      <c r="ALJ325" s="1"/>
      <c r="ALK325" s="1"/>
      <c r="ALL325" s="1"/>
      <c r="ALM325" s="1"/>
      <c r="ALN325" s="1"/>
      <c r="ALO325" s="1"/>
      <c r="ALP325" s="1"/>
      <c r="ALQ325" s="1"/>
      <c r="ALR325" s="1"/>
      <c r="ALS325" s="1"/>
      <c r="ALT325" s="1"/>
      <c r="ALU325" s="1"/>
      <c r="ALV325" s="1"/>
      <c r="ALW325" s="1"/>
      <c r="ALX325" s="1"/>
      <c r="ALY325" s="1"/>
      <c r="ALZ325" s="1"/>
      <c r="AMA325" s="1"/>
      <c r="AMB325" s="1"/>
      <c r="AMC325" s="1"/>
      <c r="AMD325" s="1"/>
      <c r="AME325" s="1"/>
      <c r="AMF325" s="1"/>
      <c r="AMG325" s="1"/>
      <c r="AMH325" s="1"/>
      <c r="AMI325" s="1"/>
      <c r="AMJ325" s="1"/>
      <c r="AMK325" s="1"/>
      <c r="AML325" s="1"/>
      <c r="AMM325" s="1"/>
      <c r="AMN325" s="1"/>
      <c r="AMO325" s="1"/>
      <c r="AMP325" s="1"/>
      <c r="AMQ325" s="1"/>
      <c r="AMR325" s="1"/>
      <c r="AMS325" s="1"/>
      <c r="AMT325" s="1"/>
      <c r="AMU325" s="1"/>
      <c r="AMV325" s="1"/>
      <c r="AMW325" s="1"/>
      <c r="AMX325" s="1"/>
      <c r="AMY325" s="1"/>
      <c r="AMZ325" s="1"/>
      <c r="ANA325" s="1"/>
      <c r="ANB325" s="1"/>
      <c r="ANC325" s="1"/>
      <c r="AND325" s="1"/>
      <c r="ANE325" s="1"/>
      <c r="ANF325" s="1"/>
      <c r="ANG325" s="1"/>
      <c r="ANH325" s="1"/>
      <c r="ANI325" s="1"/>
      <c r="ANJ325" s="1"/>
      <c r="ANK325" s="1"/>
      <c r="ANL325" s="1"/>
      <c r="ANM325" s="1"/>
      <c r="ANN325" s="1"/>
      <c r="ANO325" s="1"/>
      <c r="ANP325" s="1"/>
      <c r="ANQ325" s="1"/>
      <c r="ANR325" s="1"/>
      <c r="ANS325" s="1"/>
      <c r="ANT325" s="1"/>
      <c r="ANU325" s="1"/>
      <c r="ANV325" s="1"/>
      <c r="ANW325" s="1"/>
      <c r="ANX325" s="1"/>
      <c r="ANY325" s="1"/>
      <c r="ANZ325" s="1"/>
      <c r="AOA325" s="1"/>
      <c r="AOB325" s="1"/>
      <c r="AOC325" s="1"/>
      <c r="AOD325" s="1"/>
      <c r="AOE325" s="1"/>
      <c r="AOF325" s="1"/>
      <c r="AOG325" s="1"/>
      <c r="AOH325" s="1"/>
      <c r="AOI325" s="1"/>
      <c r="AOJ325" s="1"/>
      <c r="AOK325" s="1"/>
      <c r="AOL325" s="1"/>
      <c r="AOM325" s="1"/>
      <c r="AON325" s="1"/>
      <c r="AOO325" s="1"/>
      <c r="AOP325" s="1"/>
      <c r="AOQ325" s="1"/>
      <c r="AOR325" s="1"/>
      <c r="AOS325" s="1"/>
      <c r="AOT325" s="1"/>
      <c r="AOU325" s="1"/>
      <c r="AOV325" s="1"/>
      <c r="AOW325" s="1"/>
      <c r="AOX325" s="1"/>
      <c r="AOY325" s="1"/>
      <c r="AOZ325" s="1"/>
      <c r="APA325" s="1"/>
      <c r="APB325" s="1"/>
      <c r="APC325" s="1"/>
      <c r="APD325" s="1"/>
      <c r="APE325" s="1"/>
      <c r="APF325" s="1"/>
      <c r="APG325" s="1"/>
      <c r="APH325" s="1"/>
      <c r="API325" s="1"/>
      <c r="APJ325" s="1"/>
      <c r="APK325" s="1"/>
      <c r="APL325" s="1"/>
      <c r="APM325" s="1"/>
      <c r="APN325" s="1"/>
      <c r="APO325" s="1"/>
      <c r="APP325" s="1"/>
      <c r="APQ325" s="1"/>
      <c r="APR325" s="1"/>
      <c r="APS325" s="1"/>
      <c r="APT325" s="1"/>
      <c r="APU325" s="1"/>
      <c r="APV325" s="1"/>
      <c r="APW325" s="1"/>
      <c r="APX325" s="1"/>
      <c r="APY325" s="1"/>
      <c r="APZ325" s="1"/>
      <c r="AQA325" s="1"/>
      <c r="AQB325" s="1"/>
      <c r="AQC325" s="1"/>
      <c r="AQD325" s="1"/>
      <c r="AQE325" s="1"/>
      <c r="AQF325" s="1"/>
      <c r="AQG325" s="1"/>
      <c r="AQH325" s="1"/>
      <c r="AQI325" s="1"/>
      <c r="AQJ325" s="1"/>
      <c r="AQK325" s="1"/>
      <c r="AQL325" s="1"/>
      <c r="AQM325" s="1"/>
      <c r="AQN325" s="1"/>
      <c r="AQO325" s="1"/>
      <c r="AQP325" s="1"/>
      <c r="AQQ325" s="1"/>
      <c r="AQR325" s="1"/>
      <c r="AQS325" s="1"/>
      <c r="AQT325" s="1"/>
      <c r="AQU325" s="1"/>
      <c r="AQV325" s="1"/>
      <c r="AQW325" s="1"/>
      <c r="AQX325" s="1"/>
      <c r="AQY325" s="1"/>
      <c r="AQZ325" s="1"/>
      <c r="ARA325" s="1"/>
      <c r="ARB325" s="1"/>
      <c r="ARC325" s="1"/>
      <c r="ARD325" s="1"/>
      <c r="ARE325" s="1"/>
      <c r="ARF325" s="1"/>
      <c r="ARG325" s="1"/>
      <c r="ARH325" s="1"/>
      <c r="ARI325" s="1"/>
      <c r="ARJ325" s="1"/>
      <c r="ARK325" s="1"/>
      <c r="ARL325" s="1"/>
      <c r="ARM325" s="1"/>
      <c r="ARN325" s="1"/>
      <c r="ARO325" s="1"/>
      <c r="ARP325" s="1"/>
      <c r="ARQ325" s="1"/>
      <c r="ARR325" s="1"/>
      <c r="ARS325" s="1"/>
      <c r="ART325" s="1"/>
      <c r="ARU325" s="1"/>
      <c r="ARV325" s="1"/>
      <c r="ARW325" s="1"/>
      <c r="ARX325" s="1"/>
      <c r="ARY325" s="1"/>
      <c r="ARZ325" s="1"/>
      <c r="ASA325" s="1"/>
      <c r="ASB325" s="1"/>
      <c r="ASC325" s="1"/>
      <c r="ASD325" s="1"/>
      <c r="ASE325" s="1"/>
      <c r="ASF325" s="1"/>
      <c r="ASG325" s="1"/>
      <c r="ASH325" s="1"/>
      <c r="ASI325" s="1"/>
      <c r="ASJ325" s="1"/>
      <c r="ASK325" s="1"/>
      <c r="ASL325" s="1"/>
      <c r="ASM325" s="1"/>
      <c r="ASN325" s="1"/>
      <c r="ASO325" s="1"/>
      <c r="ASP325" s="1"/>
      <c r="ASQ325" s="1"/>
      <c r="ASR325" s="1"/>
      <c r="ASS325" s="1"/>
      <c r="AST325" s="1"/>
      <c r="ASU325" s="1"/>
      <c r="ASV325" s="1"/>
      <c r="ASW325" s="1"/>
      <c r="ASX325" s="1"/>
      <c r="ASY325" s="1"/>
      <c r="ASZ325" s="1"/>
      <c r="ATA325" s="1"/>
      <c r="ATB325" s="1"/>
      <c r="ATC325" s="1"/>
      <c r="ATD325" s="1"/>
      <c r="ATE325" s="1"/>
      <c r="ATF325" s="1"/>
      <c r="ATG325" s="1"/>
      <c r="ATH325" s="1"/>
      <c r="ATI325" s="1"/>
      <c r="ATJ325" s="1"/>
      <c r="ATK325" s="1"/>
      <c r="ATL325" s="1"/>
      <c r="ATM325" s="1"/>
      <c r="ATN325" s="1"/>
      <c r="ATO325" s="1"/>
      <c r="ATP325" s="1"/>
      <c r="ATQ325" s="1"/>
      <c r="ATR325" s="1"/>
      <c r="ATS325" s="1"/>
      <c r="ATT325" s="1"/>
      <c r="ATU325" s="1"/>
      <c r="ATV325" s="1"/>
      <c r="ATW325" s="1"/>
      <c r="ATX325" s="1"/>
      <c r="ATY325" s="1"/>
      <c r="ATZ325" s="1"/>
      <c r="AUA325" s="1"/>
      <c r="AUB325" s="1"/>
      <c r="AUC325" s="1"/>
      <c r="AUD325" s="1"/>
      <c r="AUE325" s="1"/>
      <c r="AUF325" s="1"/>
      <c r="AUG325" s="1"/>
      <c r="AUH325" s="1"/>
      <c r="AUI325" s="1"/>
      <c r="AUJ325" s="1"/>
      <c r="AUK325" s="1"/>
    </row>
    <row r="326" spans="1:1233" s="519" customFormat="1" ht="14.25">
      <c r="A326" s="53"/>
      <c r="B326" s="98" t="str">
        <f>IF('Client Info'!$F$163="Yes",'Client Info'!$F$61,"N/A")</f>
        <v>N/A</v>
      </c>
      <c r="C326" s="99" t="str">
        <f>IF(B326="ISO 45001",'Client Info'!$B163,"N/A")</f>
        <v>N/A</v>
      </c>
      <c r="D326" s="182"/>
      <c r="E326" s="839">
        <f>'Effective Employees'!F312</f>
        <v>0</v>
      </c>
      <c r="F326" s="831"/>
      <c r="G326" s="840">
        <f>CY$378</f>
        <v>0</v>
      </c>
      <c r="H326" s="840">
        <f ca="1">(1/3)*CY378*T326*V326*X326*Z326</f>
        <v>0</v>
      </c>
      <c r="I326" s="840">
        <f ca="1">(2/3)*CY378*T326*V326*X326*Z326</f>
        <v>0</v>
      </c>
      <c r="J326" s="840" t="e">
        <f ca="1">CY379*T326*V326*X326*Z326/$AA$10</f>
        <v>#N/A</v>
      </c>
      <c r="K326" s="840">
        <f>IF($K$19="",0,CY379*T326*V326*X326*Z326/$AA$10)</f>
        <v>0</v>
      </c>
      <c r="L326" s="840">
        <f>IF($L$19="",0,CY379*T326*V326*X326*Z326/$AA$10)</f>
        <v>0</v>
      </c>
      <c r="M326" s="841" t="e">
        <f ca="1">IF($M$19="",0,CY379*T326*V326*X326*Z326/$AA$10)</f>
        <v>#N/A</v>
      </c>
      <c r="N326" s="841" t="e">
        <f ca="1">CY379*T326*V326*X326*Z326/$AA$10</f>
        <v>#N/A</v>
      </c>
      <c r="O326" s="842">
        <f ca="1">CY380*T326*V326*X326*Z326</f>
        <v>0</v>
      </c>
      <c r="P326" s="53"/>
      <c r="Q326" s="53"/>
      <c r="R326" s="67"/>
      <c r="S326" s="709">
        <f>1</f>
        <v>1</v>
      </c>
      <c r="T326" s="709">
        <f t="shared" si="216"/>
        <v>1</v>
      </c>
      <c r="U326" s="710">
        <f ca="1">'Adjustment Factors'!BC611</f>
        <v>0</v>
      </c>
      <c r="V326" s="711">
        <f t="shared" ca="1" si="217"/>
        <v>1</v>
      </c>
      <c r="W326" s="712">
        <f>-'Client Info'!$C$55/100</f>
        <v>0</v>
      </c>
      <c r="X326" s="712">
        <f t="shared" si="218"/>
        <v>1</v>
      </c>
      <c r="Y326" s="712">
        <f>IF(Overview!$C$15="Yes",1,0)</f>
        <v>0</v>
      </c>
      <c r="Z326" s="712">
        <f>IF(Y326=1,IF('Integrated Reduction'!$C$29="",1,('Integrated Reduction'!$C$29/100+1)),1)</f>
        <v>1</v>
      </c>
      <c r="AA326" s="712">
        <f>IF(Sampling!F334="Yes",1,0)</f>
        <v>0</v>
      </c>
      <c r="AB326" s="712">
        <f>IF(Sampling!L334="Yes",1,0)</f>
        <v>0</v>
      </c>
      <c r="AC326" s="712">
        <f>IF(Sampling!G334="Yes",1,0)</f>
        <v>0</v>
      </c>
      <c r="AD326" s="712">
        <f>IF(Sampling!H334="Yes",1,0)</f>
        <v>0</v>
      </c>
      <c r="AE326" s="712">
        <f>IF(Sampling!I334="Yes",1,0)</f>
        <v>0</v>
      </c>
      <c r="AF326" s="712">
        <f>IF(Sampling!J334="Yes",1,0)</f>
        <v>0</v>
      </c>
      <c r="AG326" s="713">
        <f>IF(Sampling!K334="Yes",1,0)</f>
        <v>0</v>
      </c>
      <c r="AH326" s="792">
        <f t="shared" ca="1" si="186"/>
        <v>0</v>
      </c>
      <c r="AI326" s="792">
        <f t="shared" ca="1" si="185"/>
        <v>0</v>
      </c>
      <c r="AJ326" s="792" t="e">
        <f t="shared" ca="1" si="193"/>
        <v>#N/A</v>
      </c>
      <c r="AK326" s="792">
        <f t="shared" si="219"/>
        <v>0</v>
      </c>
      <c r="AL326" s="792">
        <f t="shared" si="220"/>
        <v>0</v>
      </c>
      <c r="AM326" s="792" t="e">
        <f t="shared" ca="1" si="221"/>
        <v>#N/A</v>
      </c>
      <c r="AN326" s="792" t="e">
        <f t="shared" ca="1" si="222"/>
        <v>#N/A</v>
      </c>
      <c r="AO326" s="792">
        <f t="shared" ca="1" si="187"/>
        <v>0</v>
      </c>
      <c r="AP326" s="792">
        <f t="shared" ca="1" si="188"/>
        <v>0</v>
      </c>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c r="ADD326" s="1"/>
      <c r="ADE326" s="1"/>
      <c r="ADF326" s="1"/>
      <c r="ADG326" s="1"/>
      <c r="ADH326" s="1"/>
      <c r="ADI326" s="1"/>
      <c r="ADJ326" s="1"/>
      <c r="ADK326" s="1"/>
      <c r="ADL326" s="1"/>
      <c r="ADM326" s="1"/>
      <c r="ADN326" s="1"/>
      <c r="ADO326" s="1"/>
      <c r="ADP326" s="1"/>
      <c r="ADQ326" s="1"/>
      <c r="ADR326" s="1"/>
      <c r="ADS326" s="1"/>
      <c r="ADT326" s="1"/>
      <c r="ADU326" s="1"/>
      <c r="ADV326" s="1"/>
      <c r="ADW326" s="1"/>
      <c r="ADX326" s="1"/>
      <c r="ADY326" s="1"/>
      <c r="ADZ326" s="1"/>
      <c r="AEA326" s="1"/>
      <c r="AEB326" s="1"/>
      <c r="AEC326" s="1"/>
      <c r="AED326" s="1"/>
      <c r="AEE326" s="1"/>
      <c r="AEF326" s="1"/>
      <c r="AEG326" s="1"/>
      <c r="AEH326" s="1"/>
      <c r="AEI326" s="1"/>
      <c r="AEJ326" s="1"/>
      <c r="AEK326" s="1"/>
      <c r="AEL326" s="1"/>
      <c r="AEM326" s="1"/>
      <c r="AEN326" s="1"/>
      <c r="AEO326" s="1"/>
      <c r="AEP326" s="1"/>
      <c r="AEQ326" s="1"/>
      <c r="AER326" s="1"/>
      <c r="AES326" s="1"/>
      <c r="AET326" s="1"/>
      <c r="AEU326" s="1"/>
      <c r="AEV326" s="1"/>
      <c r="AEW326" s="1"/>
      <c r="AEX326" s="1"/>
      <c r="AEY326" s="1"/>
      <c r="AEZ326" s="1"/>
      <c r="AFA326" s="1"/>
      <c r="AFB326" s="1"/>
      <c r="AFC326" s="1"/>
      <c r="AFD326" s="1"/>
      <c r="AFE326" s="1"/>
      <c r="AFF326" s="1"/>
      <c r="AFG326" s="1"/>
      <c r="AFH326" s="1"/>
      <c r="AFI326" s="1"/>
      <c r="AFJ326" s="1"/>
      <c r="AFK326" s="1"/>
      <c r="AFL326" s="1"/>
      <c r="AFM326" s="1"/>
      <c r="AFN326" s="1"/>
      <c r="AFO326" s="1"/>
      <c r="AFP326" s="1"/>
      <c r="AFQ326" s="1"/>
      <c r="AFR326" s="1"/>
      <c r="AFS326" s="1"/>
      <c r="AFT326" s="1"/>
      <c r="AFU326" s="1"/>
      <c r="AFV326" s="1"/>
      <c r="AFW326" s="1"/>
      <c r="AFX326" s="1"/>
      <c r="AFY326" s="1"/>
      <c r="AFZ326" s="1"/>
      <c r="AGA326" s="1"/>
      <c r="AGB326" s="1"/>
      <c r="AGC326" s="1"/>
      <c r="AGD326" s="1"/>
      <c r="AGE326" s="1"/>
      <c r="AGF326" s="1"/>
      <c r="AGG326" s="1"/>
      <c r="AGH326" s="1"/>
      <c r="AGI326" s="1"/>
      <c r="AGJ326" s="1"/>
      <c r="AGK326" s="1"/>
      <c r="AGL326" s="1"/>
      <c r="AGM326" s="1"/>
      <c r="AGN326" s="1"/>
      <c r="AGO326" s="1"/>
      <c r="AGP326" s="1"/>
      <c r="AGQ326" s="1"/>
      <c r="AGR326" s="1"/>
      <c r="AGS326" s="1"/>
      <c r="AGT326" s="1"/>
      <c r="AGU326" s="1"/>
      <c r="AGV326" s="1"/>
      <c r="AGW326" s="1"/>
      <c r="AGX326" s="1"/>
      <c r="AGY326" s="1"/>
      <c r="AGZ326" s="1"/>
      <c r="AHA326" s="1"/>
      <c r="AHB326" s="1"/>
      <c r="AHC326" s="1"/>
      <c r="AHD326" s="1"/>
      <c r="AHE326" s="1"/>
      <c r="AHF326" s="1"/>
      <c r="AHG326" s="1"/>
      <c r="AHH326" s="1"/>
      <c r="AHI326" s="1"/>
      <c r="AHJ326" s="1"/>
      <c r="AHK326" s="1"/>
      <c r="AHL326" s="1"/>
      <c r="AHM326" s="1"/>
      <c r="AHN326" s="1"/>
      <c r="AHO326" s="1"/>
      <c r="AHP326" s="1"/>
      <c r="AHQ326" s="1"/>
      <c r="AHR326" s="1"/>
      <c r="AHS326" s="1"/>
      <c r="AHT326" s="1"/>
      <c r="AHU326" s="1"/>
      <c r="AHV326" s="1"/>
      <c r="AHW326" s="1"/>
      <c r="AHX326" s="1"/>
      <c r="AHY326" s="1"/>
      <c r="AHZ326" s="1"/>
      <c r="AIA326" s="1"/>
      <c r="AIB326" s="1"/>
      <c r="AIC326" s="1"/>
      <c r="AID326" s="1"/>
      <c r="AIE326" s="1"/>
      <c r="AIF326" s="1"/>
      <c r="AIG326" s="1"/>
      <c r="AIH326" s="1"/>
      <c r="AII326" s="1"/>
      <c r="AIJ326" s="1"/>
      <c r="AIK326" s="1"/>
      <c r="AIL326" s="1"/>
      <c r="AIM326" s="1"/>
      <c r="AIN326" s="1"/>
      <c r="AIO326" s="1"/>
      <c r="AIP326" s="1"/>
      <c r="AIQ326" s="1"/>
      <c r="AIR326" s="1"/>
      <c r="AIS326" s="1"/>
      <c r="AIT326" s="1"/>
      <c r="AIU326" s="1"/>
      <c r="AIV326" s="1"/>
      <c r="AIW326" s="1"/>
      <c r="AIX326" s="1"/>
      <c r="AIY326" s="1"/>
      <c r="AIZ326" s="1"/>
      <c r="AJA326" s="1"/>
      <c r="AJB326" s="1"/>
      <c r="AJC326" s="1"/>
      <c r="AJD326" s="1"/>
      <c r="AJE326" s="1"/>
      <c r="AJF326" s="1"/>
      <c r="AJG326" s="1"/>
      <c r="AJH326" s="1"/>
      <c r="AJI326" s="1"/>
      <c r="AJJ326" s="1"/>
      <c r="AJK326" s="1"/>
      <c r="AJL326" s="1"/>
      <c r="AJM326" s="1"/>
      <c r="AJN326" s="1"/>
      <c r="AJO326" s="1"/>
      <c r="AJP326" s="1"/>
      <c r="AJQ326" s="1"/>
      <c r="AJR326" s="1"/>
      <c r="AJS326" s="1"/>
      <c r="AJT326" s="1"/>
      <c r="AJU326" s="1"/>
      <c r="AJV326" s="1"/>
      <c r="AJW326" s="1"/>
      <c r="AJX326" s="1"/>
      <c r="AJY326" s="1"/>
      <c r="AJZ326" s="1"/>
      <c r="AKA326" s="1"/>
      <c r="AKB326" s="1"/>
      <c r="AKC326" s="1"/>
      <c r="AKD326" s="1"/>
      <c r="AKE326" s="1"/>
      <c r="AKF326" s="1"/>
      <c r="AKG326" s="1"/>
      <c r="AKH326" s="1"/>
      <c r="AKI326" s="1"/>
      <c r="AKJ326" s="1"/>
      <c r="AKK326" s="1"/>
      <c r="AKL326" s="1"/>
      <c r="AKM326" s="1"/>
      <c r="AKN326" s="1"/>
      <c r="AKO326" s="1"/>
      <c r="AKP326" s="1"/>
      <c r="AKQ326" s="1"/>
      <c r="AKR326" s="1"/>
      <c r="AKS326" s="1"/>
      <c r="AKT326" s="1"/>
      <c r="AKU326" s="1"/>
      <c r="AKV326" s="1"/>
      <c r="AKW326" s="1"/>
      <c r="AKX326" s="1"/>
      <c r="AKY326" s="1"/>
      <c r="AKZ326" s="1"/>
      <c r="ALA326" s="1"/>
      <c r="ALB326" s="1"/>
      <c r="ALC326" s="1"/>
      <c r="ALD326" s="1"/>
      <c r="ALE326" s="1"/>
      <c r="ALF326" s="1"/>
      <c r="ALG326" s="1"/>
      <c r="ALH326" s="1"/>
      <c r="ALI326" s="1"/>
      <c r="ALJ326" s="1"/>
      <c r="ALK326" s="1"/>
      <c r="ALL326" s="1"/>
      <c r="ALM326" s="1"/>
      <c r="ALN326" s="1"/>
      <c r="ALO326" s="1"/>
      <c r="ALP326" s="1"/>
      <c r="ALQ326" s="1"/>
      <c r="ALR326" s="1"/>
      <c r="ALS326" s="1"/>
      <c r="ALT326" s="1"/>
      <c r="ALU326" s="1"/>
      <c r="ALV326" s="1"/>
      <c r="ALW326" s="1"/>
      <c r="ALX326" s="1"/>
      <c r="ALY326" s="1"/>
      <c r="ALZ326" s="1"/>
      <c r="AMA326" s="1"/>
      <c r="AMB326" s="1"/>
      <c r="AMC326" s="1"/>
      <c r="AMD326" s="1"/>
      <c r="AME326" s="1"/>
      <c r="AMF326" s="1"/>
      <c r="AMG326" s="1"/>
      <c r="AMH326" s="1"/>
      <c r="AMI326" s="1"/>
      <c r="AMJ326" s="1"/>
      <c r="AMK326" s="1"/>
      <c r="AML326" s="1"/>
      <c r="AMM326" s="1"/>
      <c r="AMN326" s="1"/>
      <c r="AMO326" s="1"/>
      <c r="AMP326" s="1"/>
      <c r="AMQ326" s="1"/>
      <c r="AMR326" s="1"/>
      <c r="AMS326" s="1"/>
      <c r="AMT326" s="1"/>
      <c r="AMU326" s="1"/>
      <c r="AMV326" s="1"/>
      <c r="AMW326" s="1"/>
      <c r="AMX326" s="1"/>
      <c r="AMY326" s="1"/>
      <c r="AMZ326" s="1"/>
      <c r="ANA326" s="1"/>
      <c r="ANB326" s="1"/>
      <c r="ANC326" s="1"/>
      <c r="AND326" s="1"/>
      <c r="ANE326" s="1"/>
      <c r="ANF326" s="1"/>
      <c r="ANG326" s="1"/>
      <c r="ANH326" s="1"/>
      <c r="ANI326" s="1"/>
      <c r="ANJ326" s="1"/>
      <c r="ANK326" s="1"/>
      <c r="ANL326" s="1"/>
      <c r="ANM326" s="1"/>
      <c r="ANN326" s="1"/>
      <c r="ANO326" s="1"/>
      <c r="ANP326" s="1"/>
      <c r="ANQ326" s="1"/>
      <c r="ANR326" s="1"/>
      <c r="ANS326" s="1"/>
      <c r="ANT326" s="1"/>
      <c r="ANU326" s="1"/>
      <c r="ANV326" s="1"/>
      <c r="ANW326" s="1"/>
      <c r="ANX326" s="1"/>
      <c r="ANY326" s="1"/>
      <c r="ANZ326" s="1"/>
      <c r="AOA326" s="1"/>
      <c r="AOB326" s="1"/>
      <c r="AOC326" s="1"/>
      <c r="AOD326" s="1"/>
      <c r="AOE326" s="1"/>
      <c r="AOF326" s="1"/>
      <c r="AOG326" s="1"/>
      <c r="AOH326" s="1"/>
      <c r="AOI326" s="1"/>
      <c r="AOJ326" s="1"/>
      <c r="AOK326" s="1"/>
      <c r="AOL326" s="1"/>
      <c r="AOM326" s="1"/>
      <c r="AON326" s="1"/>
      <c r="AOO326" s="1"/>
      <c r="AOP326" s="1"/>
      <c r="AOQ326" s="1"/>
      <c r="AOR326" s="1"/>
      <c r="AOS326" s="1"/>
      <c r="AOT326" s="1"/>
      <c r="AOU326" s="1"/>
      <c r="AOV326" s="1"/>
      <c r="AOW326" s="1"/>
      <c r="AOX326" s="1"/>
      <c r="AOY326" s="1"/>
      <c r="AOZ326" s="1"/>
      <c r="APA326" s="1"/>
      <c r="APB326" s="1"/>
      <c r="APC326" s="1"/>
      <c r="APD326" s="1"/>
      <c r="APE326" s="1"/>
      <c r="APF326" s="1"/>
      <c r="APG326" s="1"/>
      <c r="APH326" s="1"/>
      <c r="API326" s="1"/>
      <c r="APJ326" s="1"/>
      <c r="APK326" s="1"/>
      <c r="APL326" s="1"/>
      <c r="APM326" s="1"/>
      <c r="APN326" s="1"/>
      <c r="APO326" s="1"/>
      <c r="APP326" s="1"/>
      <c r="APQ326" s="1"/>
      <c r="APR326" s="1"/>
      <c r="APS326" s="1"/>
      <c r="APT326" s="1"/>
      <c r="APU326" s="1"/>
      <c r="APV326" s="1"/>
      <c r="APW326" s="1"/>
      <c r="APX326" s="1"/>
      <c r="APY326" s="1"/>
      <c r="APZ326" s="1"/>
      <c r="AQA326" s="1"/>
      <c r="AQB326" s="1"/>
      <c r="AQC326" s="1"/>
      <c r="AQD326" s="1"/>
      <c r="AQE326" s="1"/>
      <c r="AQF326" s="1"/>
      <c r="AQG326" s="1"/>
      <c r="AQH326" s="1"/>
      <c r="AQI326" s="1"/>
      <c r="AQJ326" s="1"/>
      <c r="AQK326" s="1"/>
      <c r="AQL326" s="1"/>
      <c r="AQM326" s="1"/>
      <c r="AQN326" s="1"/>
      <c r="AQO326" s="1"/>
      <c r="AQP326" s="1"/>
      <c r="AQQ326" s="1"/>
      <c r="AQR326" s="1"/>
      <c r="AQS326" s="1"/>
      <c r="AQT326" s="1"/>
      <c r="AQU326" s="1"/>
      <c r="AQV326" s="1"/>
      <c r="AQW326" s="1"/>
      <c r="AQX326" s="1"/>
      <c r="AQY326" s="1"/>
      <c r="AQZ326" s="1"/>
      <c r="ARA326" s="1"/>
      <c r="ARB326" s="1"/>
      <c r="ARC326" s="1"/>
      <c r="ARD326" s="1"/>
      <c r="ARE326" s="1"/>
      <c r="ARF326" s="1"/>
      <c r="ARG326" s="1"/>
      <c r="ARH326" s="1"/>
      <c r="ARI326" s="1"/>
      <c r="ARJ326" s="1"/>
      <c r="ARK326" s="1"/>
      <c r="ARL326" s="1"/>
      <c r="ARM326" s="1"/>
      <c r="ARN326" s="1"/>
      <c r="ARO326" s="1"/>
      <c r="ARP326" s="1"/>
      <c r="ARQ326" s="1"/>
      <c r="ARR326" s="1"/>
      <c r="ARS326" s="1"/>
      <c r="ART326" s="1"/>
      <c r="ARU326" s="1"/>
      <c r="ARV326" s="1"/>
      <c r="ARW326" s="1"/>
      <c r="ARX326" s="1"/>
      <c r="ARY326" s="1"/>
      <c r="ARZ326" s="1"/>
      <c r="ASA326" s="1"/>
      <c r="ASB326" s="1"/>
      <c r="ASC326" s="1"/>
      <c r="ASD326" s="1"/>
      <c r="ASE326" s="1"/>
      <c r="ASF326" s="1"/>
      <c r="ASG326" s="1"/>
      <c r="ASH326" s="1"/>
      <c r="ASI326" s="1"/>
      <c r="ASJ326" s="1"/>
      <c r="ASK326" s="1"/>
      <c r="ASL326" s="1"/>
      <c r="ASM326" s="1"/>
      <c r="ASN326" s="1"/>
      <c r="ASO326" s="1"/>
      <c r="ASP326" s="1"/>
      <c r="ASQ326" s="1"/>
      <c r="ASR326" s="1"/>
      <c r="ASS326" s="1"/>
      <c r="AST326" s="1"/>
      <c r="ASU326" s="1"/>
      <c r="ASV326" s="1"/>
      <c r="ASW326" s="1"/>
      <c r="ASX326" s="1"/>
      <c r="ASY326" s="1"/>
      <c r="ASZ326" s="1"/>
      <c r="ATA326" s="1"/>
      <c r="ATB326" s="1"/>
      <c r="ATC326" s="1"/>
      <c r="ATD326" s="1"/>
      <c r="ATE326" s="1"/>
      <c r="ATF326" s="1"/>
      <c r="ATG326" s="1"/>
      <c r="ATH326" s="1"/>
      <c r="ATI326" s="1"/>
      <c r="ATJ326" s="1"/>
      <c r="ATK326" s="1"/>
      <c r="ATL326" s="1"/>
      <c r="ATM326" s="1"/>
      <c r="ATN326" s="1"/>
      <c r="ATO326" s="1"/>
      <c r="ATP326" s="1"/>
      <c r="ATQ326" s="1"/>
      <c r="ATR326" s="1"/>
      <c r="ATS326" s="1"/>
      <c r="ATT326" s="1"/>
      <c r="ATU326" s="1"/>
      <c r="ATV326" s="1"/>
      <c r="ATW326" s="1"/>
      <c r="ATX326" s="1"/>
      <c r="ATY326" s="1"/>
      <c r="ATZ326" s="1"/>
      <c r="AUA326" s="1"/>
      <c r="AUB326" s="1"/>
      <c r="AUC326" s="1"/>
      <c r="AUD326" s="1"/>
      <c r="AUE326" s="1"/>
      <c r="AUF326" s="1"/>
      <c r="AUG326" s="1"/>
      <c r="AUH326" s="1"/>
      <c r="AUI326" s="1"/>
      <c r="AUJ326" s="1"/>
      <c r="AUK326" s="1"/>
    </row>
    <row r="327" spans="1:1233" s="519" customFormat="1" ht="14.25">
      <c r="A327" s="53"/>
      <c r="B327" s="95" t="str">
        <f>IF('Client Info'!$D$164="Yes",'Client Info'!$D$61,"N/A")</f>
        <v>N/A</v>
      </c>
      <c r="C327" s="96" t="str">
        <f>IF(B327="ISO 9001",'Client Info'!$B164,"N/A")</f>
        <v>N/A</v>
      </c>
      <c r="D327" s="180"/>
      <c r="E327" s="843">
        <f>'Effective Employees'!F313</f>
        <v>0</v>
      </c>
      <c r="F327" s="831"/>
      <c r="G327" s="832">
        <f>CZ$345</f>
        <v>0</v>
      </c>
      <c r="H327" s="832">
        <f ca="1">(1/3)*CZ345*T327*V327*X327*Z327</f>
        <v>0</v>
      </c>
      <c r="I327" s="832">
        <f ca="1">(2/3)*CZ345*T327*V327*X327*Z327</f>
        <v>0</v>
      </c>
      <c r="J327" s="832" t="e">
        <f ca="1">CZ346*T327*V327*X327*Z327/$AA$10</f>
        <v>#N/A</v>
      </c>
      <c r="K327" s="832">
        <f>IF($K$19="",0,CZ346*T327*V327*X327*Z327/$AA$10)</f>
        <v>0</v>
      </c>
      <c r="L327" s="832">
        <f>IF($L$19="",0,CZ346*T327*V327*X327*Z327/$AA$10)</f>
        <v>0</v>
      </c>
      <c r="M327" s="833" t="e">
        <f ca="1">IF($M$19="",0,CZ346*T327*V327*X327*Z327/$AA$10)</f>
        <v>#N/A</v>
      </c>
      <c r="N327" s="844" t="e">
        <f ca="1">CZ346*T327*V327*X327*Z327/$AA$10</f>
        <v>#N/A</v>
      </c>
      <c r="O327" s="436">
        <f ca="1">CZ347*T327*V327*X327*Z327</f>
        <v>0</v>
      </c>
      <c r="P327" s="53"/>
      <c r="Q327" s="53"/>
      <c r="R327" s="67"/>
      <c r="S327" s="702">
        <f>1</f>
        <v>1</v>
      </c>
      <c r="T327" s="702">
        <f t="shared" si="5"/>
        <v>1</v>
      </c>
      <c r="U327" s="703">
        <f ca="1">'Adjustment Factors'!AA612</f>
        <v>0</v>
      </c>
      <c r="V327" s="704">
        <f t="shared" ca="1" si="6"/>
        <v>1</v>
      </c>
      <c r="W327" s="705">
        <f>-'Client Info'!$C$55/100</f>
        <v>0</v>
      </c>
      <c r="X327" s="705">
        <f t="shared" si="7"/>
        <v>1</v>
      </c>
      <c r="Y327" s="705">
        <f>IF(Overview!$C$13="Yes",1,0)</f>
        <v>0</v>
      </c>
      <c r="Z327" s="705">
        <f>IF(Y327=1,IF('Integrated Reduction'!$C$29="",1,('Integrated Reduction'!$C$29/100+1)),1)</f>
        <v>1</v>
      </c>
      <c r="AA327" s="705">
        <f>IF(Sampling!F335="Yes",1,0)</f>
        <v>0</v>
      </c>
      <c r="AB327" s="705">
        <f>IF(Sampling!L335="Yes",1,0)</f>
        <v>0</v>
      </c>
      <c r="AC327" s="705">
        <f>IF(Sampling!G335="Yes",1,0)</f>
        <v>0</v>
      </c>
      <c r="AD327" s="705">
        <f>IF(Sampling!H335="Yes",1,0)</f>
        <v>0</v>
      </c>
      <c r="AE327" s="705">
        <f>IF(Sampling!I335="Yes",1,0)</f>
        <v>0</v>
      </c>
      <c r="AF327" s="705">
        <f>IF(Sampling!J335="Yes",1,0)</f>
        <v>0</v>
      </c>
      <c r="AG327" s="706">
        <f>IF(Sampling!K335="Yes",1,0)</f>
        <v>0</v>
      </c>
      <c r="AH327" s="790">
        <f t="shared" ca="1" si="186"/>
        <v>0</v>
      </c>
      <c r="AI327" s="790">
        <f t="shared" ca="1" si="185"/>
        <v>0</v>
      </c>
      <c r="AJ327" s="790" t="e">
        <f t="shared" ca="1" si="193"/>
        <v>#N/A</v>
      </c>
      <c r="AK327" s="790">
        <f t="shared" si="15"/>
        <v>0</v>
      </c>
      <c r="AL327" s="790">
        <f t="shared" si="16"/>
        <v>0</v>
      </c>
      <c r="AM327" s="790" t="e">
        <f t="shared" ca="1" si="17"/>
        <v>#N/A</v>
      </c>
      <c r="AN327" s="790" t="e">
        <f t="shared" ca="1" si="18"/>
        <v>#N/A</v>
      </c>
      <c r="AO327" s="790">
        <f t="shared" ca="1" si="187"/>
        <v>0</v>
      </c>
      <c r="AP327" s="790">
        <f t="shared" ca="1" si="188"/>
        <v>0</v>
      </c>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c r="ADD327" s="1"/>
      <c r="ADE327" s="1"/>
      <c r="ADF327" s="1"/>
      <c r="ADG327" s="1"/>
      <c r="ADH327" s="1"/>
      <c r="ADI327" s="1"/>
      <c r="ADJ327" s="1"/>
      <c r="ADK327" s="1"/>
      <c r="ADL327" s="1"/>
      <c r="ADM327" s="1"/>
      <c r="ADN327" s="1"/>
      <c r="ADO327" s="1"/>
      <c r="ADP327" s="1"/>
      <c r="ADQ327" s="1"/>
      <c r="ADR327" s="1"/>
      <c r="ADS327" s="1"/>
      <c r="ADT327" s="1"/>
      <c r="ADU327" s="1"/>
      <c r="ADV327" s="1"/>
      <c r="ADW327" s="1"/>
      <c r="ADX327" s="1"/>
      <c r="ADY327" s="1"/>
      <c r="ADZ327" s="1"/>
      <c r="AEA327" s="1"/>
      <c r="AEB327" s="1"/>
      <c r="AEC327" s="1"/>
      <c r="AED327" s="1"/>
      <c r="AEE327" s="1"/>
      <c r="AEF327" s="1"/>
      <c r="AEG327" s="1"/>
      <c r="AEH327" s="1"/>
      <c r="AEI327" s="1"/>
      <c r="AEJ327" s="1"/>
      <c r="AEK327" s="1"/>
      <c r="AEL327" s="1"/>
      <c r="AEM327" s="1"/>
      <c r="AEN327" s="1"/>
      <c r="AEO327" s="1"/>
      <c r="AEP327" s="1"/>
      <c r="AEQ327" s="1"/>
      <c r="AER327" s="1"/>
      <c r="AES327" s="1"/>
      <c r="AET327" s="1"/>
      <c r="AEU327" s="1"/>
      <c r="AEV327" s="1"/>
      <c r="AEW327" s="1"/>
      <c r="AEX327" s="1"/>
      <c r="AEY327" s="1"/>
      <c r="AEZ327" s="1"/>
      <c r="AFA327" s="1"/>
      <c r="AFB327" s="1"/>
      <c r="AFC327" s="1"/>
      <c r="AFD327" s="1"/>
      <c r="AFE327" s="1"/>
      <c r="AFF327" s="1"/>
      <c r="AFG327" s="1"/>
      <c r="AFH327" s="1"/>
      <c r="AFI327" s="1"/>
      <c r="AFJ327" s="1"/>
      <c r="AFK327" s="1"/>
      <c r="AFL327" s="1"/>
      <c r="AFM327" s="1"/>
      <c r="AFN327" s="1"/>
      <c r="AFO327" s="1"/>
      <c r="AFP327" s="1"/>
      <c r="AFQ327" s="1"/>
      <c r="AFR327" s="1"/>
      <c r="AFS327" s="1"/>
      <c r="AFT327" s="1"/>
      <c r="AFU327" s="1"/>
      <c r="AFV327" s="1"/>
      <c r="AFW327" s="1"/>
      <c r="AFX327" s="1"/>
      <c r="AFY327" s="1"/>
      <c r="AFZ327" s="1"/>
      <c r="AGA327" s="1"/>
      <c r="AGB327" s="1"/>
      <c r="AGC327" s="1"/>
      <c r="AGD327" s="1"/>
      <c r="AGE327" s="1"/>
      <c r="AGF327" s="1"/>
      <c r="AGG327" s="1"/>
      <c r="AGH327" s="1"/>
      <c r="AGI327" s="1"/>
      <c r="AGJ327" s="1"/>
      <c r="AGK327" s="1"/>
      <c r="AGL327" s="1"/>
      <c r="AGM327" s="1"/>
      <c r="AGN327" s="1"/>
      <c r="AGO327" s="1"/>
      <c r="AGP327" s="1"/>
      <c r="AGQ327" s="1"/>
      <c r="AGR327" s="1"/>
      <c r="AGS327" s="1"/>
      <c r="AGT327" s="1"/>
      <c r="AGU327" s="1"/>
      <c r="AGV327" s="1"/>
      <c r="AGW327" s="1"/>
      <c r="AGX327" s="1"/>
      <c r="AGY327" s="1"/>
      <c r="AGZ327" s="1"/>
      <c r="AHA327" s="1"/>
      <c r="AHB327" s="1"/>
      <c r="AHC327" s="1"/>
      <c r="AHD327" s="1"/>
      <c r="AHE327" s="1"/>
      <c r="AHF327" s="1"/>
      <c r="AHG327" s="1"/>
      <c r="AHH327" s="1"/>
      <c r="AHI327" s="1"/>
      <c r="AHJ327" s="1"/>
      <c r="AHK327" s="1"/>
      <c r="AHL327" s="1"/>
      <c r="AHM327" s="1"/>
      <c r="AHN327" s="1"/>
      <c r="AHO327" s="1"/>
      <c r="AHP327" s="1"/>
      <c r="AHQ327" s="1"/>
      <c r="AHR327" s="1"/>
      <c r="AHS327" s="1"/>
      <c r="AHT327" s="1"/>
      <c r="AHU327" s="1"/>
      <c r="AHV327" s="1"/>
      <c r="AHW327" s="1"/>
      <c r="AHX327" s="1"/>
      <c r="AHY327" s="1"/>
      <c r="AHZ327" s="1"/>
      <c r="AIA327" s="1"/>
      <c r="AIB327" s="1"/>
      <c r="AIC327" s="1"/>
      <c r="AID327" s="1"/>
      <c r="AIE327" s="1"/>
      <c r="AIF327" s="1"/>
      <c r="AIG327" s="1"/>
      <c r="AIH327" s="1"/>
      <c r="AII327" s="1"/>
      <c r="AIJ327" s="1"/>
      <c r="AIK327" s="1"/>
      <c r="AIL327" s="1"/>
      <c r="AIM327" s="1"/>
      <c r="AIN327" s="1"/>
      <c r="AIO327" s="1"/>
      <c r="AIP327" s="1"/>
      <c r="AIQ327" s="1"/>
      <c r="AIR327" s="1"/>
      <c r="AIS327" s="1"/>
      <c r="AIT327" s="1"/>
      <c r="AIU327" s="1"/>
      <c r="AIV327" s="1"/>
      <c r="AIW327" s="1"/>
      <c r="AIX327" s="1"/>
      <c r="AIY327" s="1"/>
      <c r="AIZ327" s="1"/>
      <c r="AJA327" s="1"/>
      <c r="AJB327" s="1"/>
      <c r="AJC327" s="1"/>
      <c r="AJD327" s="1"/>
      <c r="AJE327" s="1"/>
      <c r="AJF327" s="1"/>
      <c r="AJG327" s="1"/>
      <c r="AJH327" s="1"/>
      <c r="AJI327" s="1"/>
      <c r="AJJ327" s="1"/>
      <c r="AJK327" s="1"/>
      <c r="AJL327" s="1"/>
      <c r="AJM327" s="1"/>
      <c r="AJN327" s="1"/>
      <c r="AJO327" s="1"/>
      <c r="AJP327" s="1"/>
      <c r="AJQ327" s="1"/>
      <c r="AJR327" s="1"/>
      <c r="AJS327" s="1"/>
      <c r="AJT327" s="1"/>
      <c r="AJU327" s="1"/>
      <c r="AJV327" s="1"/>
      <c r="AJW327" s="1"/>
      <c r="AJX327" s="1"/>
      <c r="AJY327" s="1"/>
      <c r="AJZ327" s="1"/>
      <c r="AKA327" s="1"/>
      <c r="AKB327" s="1"/>
      <c r="AKC327" s="1"/>
      <c r="AKD327" s="1"/>
      <c r="AKE327" s="1"/>
      <c r="AKF327" s="1"/>
      <c r="AKG327" s="1"/>
      <c r="AKH327" s="1"/>
      <c r="AKI327" s="1"/>
      <c r="AKJ327" s="1"/>
      <c r="AKK327" s="1"/>
      <c r="AKL327" s="1"/>
      <c r="AKM327" s="1"/>
      <c r="AKN327" s="1"/>
      <c r="AKO327" s="1"/>
      <c r="AKP327" s="1"/>
      <c r="AKQ327" s="1"/>
      <c r="AKR327" s="1"/>
      <c r="AKS327" s="1"/>
      <c r="AKT327" s="1"/>
      <c r="AKU327" s="1"/>
      <c r="AKV327" s="1"/>
      <c r="AKW327" s="1"/>
      <c r="AKX327" s="1"/>
      <c r="AKY327" s="1"/>
      <c r="AKZ327" s="1"/>
      <c r="ALA327" s="1"/>
      <c r="ALB327" s="1"/>
      <c r="ALC327" s="1"/>
      <c r="ALD327" s="1"/>
      <c r="ALE327" s="1"/>
      <c r="ALF327" s="1"/>
      <c r="ALG327" s="1"/>
      <c r="ALH327" s="1"/>
      <c r="ALI327" s="1"/>
      <c r="ALJ327" s="1"/>
      <c r="ALK327" s="1"/>
      <c r="ALL327" s="1"/>
      <c r="ALM327" s="1"/>
      <c r="ALN327" s="1"/>
      <c r="ALO327" s="1"/>
      <c r="ALP327" s="1"/>
      <c r="ALQ327" s="1"/>
      <c r="ALR327" s="1"/>
      <c r="ALS327" s="1"/>
      <c r="ALT327" s="1"/>
      <c r="ALU327" s="1"/>
      <c r="ALV327" s="1"/>
      <c r="ALW327" s="1"/>
      <c r="ALX327" s="1"/>
      <c r="ALY327" s="1"/>
      <c r="ALZ327" s="1"/>
      <c r="AMA327" s="1"/>
      <c r="AMB327" s="1"/>
      <c r="AMC327" s="1"/>
      <c r="AMD327" s="1"/>
      <c r="AME327" s="1"/>
      <c r="AMF327" s="1"/>
      <c r="AMG327" s="1"/>
      <c r="AMH327" s="1"/>
      <c r="AMI327" s="1"/>
      <c r="AMJ327" s="1"/>
      <c r="AMK327" s="1"/>
      <c r="AML327" s="1"/>
      <c r="AMM327" s="1"/>
      <c r="AMN327" s="1"/>
      <c r="AMO327" s="1"/>
      <c r="AMP327" s="1"/>
      <c r="AMQ327" s="1"/>
      <c r="AMR327" s="1"/>
      <c r="AMS327" s="1"/>
      <c r="AMT327" s="1"/>
      <c r="AMU327" s="1"/>
      <c r="AMV327" s="1"/>
      <c r="AMW327" s="1"/>
      <c r="AMX327" s="1"/>
      <c r="AMY327" s="1"/>
      <c r="AMZ327" s="1"/>
      <c r="ANA327" s="1"/>
      <c r="ANB327" s="1"/>
      <c r="ANC327" s="1"/>
      <c r="AND327" s="1"/>
      <c r="ANE327" s="1"/>
      <c r="ANF327" s="1"/>
      <c r="ANG327" s="1"/>
      <c r="ANH327" s="1"/>
      <c r="ANI327" s="1"/>
      <c r="ANJ327" s="1"/>
      <c r="ANK327" s="1"/>
      <c r="ANL327" s="1"/>
      <c r="ANM327" s="1"/>
      <c r="ANN327" s="1"/>
      <c r="ANO327" s="1"/>
      <c r="ANP327" s="1"/>
      <c r="ANQ327" s="1"/>
      <c r="ANR327" s="1"/>
      <c r="ANS327" s="1"/>
      <c r="ANT327" s="1"/>
      <c r="ANU327" s="1"/>
      <c r="ANV327" s="1"/>
      <c r="ANW327" s="1"/>
      <c r="ANX327" s="1"/>
      <c r="ANY327" s="1"/>
      <c r="ANZ327" s="1"/>
      <c r="AOA327" s="1"/>
      <c r="AOB327" s="1"/>
      <c r="AOC327" s="1"/>
      <c r="AOD327" s="1"/>
      <c r="AOE327" s="1"/>
      <c r="AOF327" s="1"/>
      <c r="AOG327" s="1"/>
      <c r="AOH327" s="1"/>
      <c r="AOI327" s="1"/>
      <c r="AOJ327" s="1"/>
      <c r="AOK327" s="1"/>
      <c r="AOL327" s="1"/>
      <c r="AOM327" s="1"/>
      <c r="AON327" s="1"/>
      <c r="AOO327" s="1"/>
      <c r="AOP327" s="1"/>
      <c r="AOQ327" s="1"/>
      <c r="AOR327" s="1"/>
      <c r="AOS327" s="1"/>
      <c r="AOT327" s="1"/>
      <c r="AOU327" s="1"/>
      <c r="AOV327" s="1"/>
      <c r="AOW327" s="1"/>
      <c r="AOX327" s="1"/>
      <c r="AOY327" s="1"/>
      <c r="AOZ327" s="1"/>
      <c r="APA327" s="1"/>
      <c r="APB327" s="1"/>
      <c r="APC327" s="1"/>
      <c r="APD327" s="1"/>
      <c r="APE327" s="1"/>
      <c r="APF327" s="1"/>
      <c r="APG327" s="1"/>
      <c r="APH327" s="1"/>
      <c r="API327" s="1"/>
      <c r="APJ327" s="1"/>
      <c r="APK327" s="1"/>
      <c r="APL327" s="1"/>
      <c r="APM327" s="1"/>
      <c r="APN327" s="1"/>
      <c r="APO327" s="1"/>
      <c r="APP327" s="1"/>
      <c r="APQ327" s="1"/>
      <c r="APR327" s="1"/>
      <c r="APS327" s="1"/>
      <c r="APT327" s="1"/>
      <c r="APU327" s="1"/>
      <c r="APV327" s="1"/>
      <c r="APW327" s="1"/>
      <c r="APX327" s="1"/>
      <c r="APY327" s="1"/>
      <c r="APZ327" s="1"/>
      <c r="AQA327" s="1"/>
      <c r="AQB327" s="1"/>
      <c r="AQC327" s="1"/>
      <c r="AQD327" s="1"/>
      <c r="AQE327" s="1"/>
      <c r="AQF327" s="1"/>
      <c r="AQG327" s="1"/>
      <c r="AQH327" s="1"/>
      <c r="AQI327" s="1"/>
      <c r="AQJ327" s="1"/>
      <c r="AQK327" s="1"/>
      <c r="AQL327" s="1"/>
      <c r="AQM327" s="1"/>
      <c r="AQN327" s="1"/>
      <c r="AQO327" s="1"/>
      <c r="AQP327" s="1"/>
      <c r="AQQ327" s="1"/>
      <c r="AQR327" s="1"/>
      <c r="AQS327" s="1"/>
      <c r="AQT327" s="1"/>
      <c r="AQU327" s="1"/>
      <c r="AQV327" s="1"/>
      <c r="AQW327" s="1"/>
      <c r="AQX327" s="1"/>
      <c r="AQY327" s="1"/>
      <c r="AQZ327" s="1"/>
      <c r="ARA327" s="1"/>
      <c r="ARB327" s="1"/>
      <c r="ARC327" s="1"/>
      <c r="ARD327" s="1"/>
      <c r="ARE327" s="1"/>
      <c r="ARF327" s="1"/>
      <c r="ARG327" s="1"/>
      <c r="ARH327" s="1"/>
      <c r="ARI327" s="1"/>
      <c r="ARJ327" s="1"/>
      <c r="ARK327" s="1"/>
      <c r="ARL327" s="1"/>
      <c r="ARM327" s="1"/>
      <c r="ARN327" s="1"/>
      <c r="ARO327" s="1"/>
      <c r="ARP327" s="1"/>
      <c r="ARQ327" s="1"/>
      <c r="ARR327" s="1"/>
      <c r="ARS327" s="1"/>
      <c r="ART327" s="1"/>
      <c r="ARU327" s="1"/>
      <c r="ARV327" s="1"/>
      <c r="ARW327" s="1"/>
      <c r="ARX327" s="1"/>
      <c r="ARY327" s="1"/>
      <c r="ARZ327" s="1"/>
      <c r="ASA327" s="1"/>
      <c r="ASB327" s="1"/>
      <c r="ASC327" s="1"/>
      <c r="ASD327" s="1"/>
      <c r="ASE327" s="1"/>
      <c r="ASF327" s="1"/>
      <c r="ASG327" s="1"/>
      <c r="ASH327" s="1"/>
      <c r="ASI327" s="1"/>
      <c r="ASJ327" s="1"/>
      <c r="ASK327" s="1"/>
      <c r="ASL327" s="1"/>
      <c r="ASM327" s="1"/>
      <c r="ASN327" s="1"/>
      <c r="ASO327" s="1"/>
      <c r="ASP327" s="1"/>
      <c r="ASQ327" s="1"/>
      <c r="ASR327" s="1"/>
      <c r="ASS327" s="1"/>
      <c r="AST327" s="1"/>
      <c r="ASU327" s="1"/>
      <c r="ASV327" s="1"/>
      <c r="ASW327" s="1"/>
      <c r="ASX327" s="1"/>
      <c r="ASY327" s="1"/>
      <c r="ASZ327" s="1"/>
      <c r="ATA327" s="1"/>
      <c r="ATB327" s="1"/>
      <c r="ATC327" s="1"/>
      <c r="ATD327" s="1"/>
      <c r="ATE327" s="1"/>
      <c r="ATF327" s="1"/>
      <c r="ATG327" s="1"/>
      <c r="ATH327" s="1"/>
      <c r="ATI327" s="1"/>
      <c r="ATJ327" s="1"/>
      <c r="ATK327" s="1"/>
      <c r="ATL327" s="1"/>
      <c r="ATM327" s="1"/>
      <c r="ATN327" s="1"/>
      <c r="ATO327" s="1"/>
      <c r="ATP327" s="1"/>
      <c r="ATQ327" s="1"/>
      <c r="ATR327" s="1"/>
      <c r="ATS327" s="1"/>
      <c r="ATT327" s="1"/>
      <c r="ATU327" s="1"/>
      <c r="ATV327" s="1"/>
      <c r="ATW327" s="1"/>
      <c r="ATX327" s="1"/>
      <c r="ATY327" s="1"/>
      <c r="ATZ327" s="1"/>
      <c r="AUA327" s="1"/>
      <c r="AUB327" s="1"/>
      <c r="AUC327" s="1"/>
      <c r="AUD327" s="1"/>
      <c r="AUE327" s="1"/>
      <c r="AUF327" s="1"/>
      <c r="AUG327" s="1"/>
      <c r="AUH327" s="1"/>
      <c r="AUI327" s="1"/>
      <c r="AUJ327" s="1"/>
      <c r="AUK327" s="1"/>
    </row>
    <row r="328" spans="1:1233" s="519" customFormat="1" ht="14.25">
      <c r="A328" s="53"/>
      <c r="B328" s="97" t="str">
        <f>IF('Client Info'!$E$164="Yes",'Client Info'!$E$61,"N/A")</f>
        <v>N/A</v>
      </c>
      <c r="C328" s="62" t="str">
        <f>IF(B328="ISO 14001",'Client Info'!$B164,"N/A")</f>
        <v>N/A</v>
      </c>
      <c r="D328" s="181"/>
      <c r="E328" s="834">
        <f>'Effective Employees'!F314</f>
        <v>0</v>
      </c>
      <c r="F328" s="831"/>
      <c r="G328" s="835">
        <f>CZ$363</f>
        <v>0</v>
      </c>
      <c r="H328" s="835">
        <f ca="1">(1/3)*CZ363*T328*V328*X328*Z328</f>
        <v>0</v>
      </c>
      <c r="I328" s="835">
        <f ca="1">(2/3)*CZ363*T328*V328*X328*Z328</f>
        <v>0</v>
      </c>
      <c r="J328" s="835" t="e">
        <f ca="1">CZ364*T328*V328*X328*Z328/$AA$10</f>
        <v>#N/A</v>
      </c>
      <c r="K328" s="835">
        <f>IF($K$19="",0,CZ364*T328*V328*X328*Z328/$AA$10)</f>
        <v>0</v>
      </c>
      <c r="L328" s="835">
        <f>IF($L$19="",0,CZ364*T328*V328*X328*Z328/$AA$10)</f>
        <v>0</v>
      </c>
      <c r="M328" s="836" t="e">
        <f ca="1">IF($M$19="",0,CZ364*T328*V328*X328*Z328/$AA$10)</f>
        <v>#N/A</v>
      </c>
      <c r="N328" s="837" t="e">
        <f ca="1">CZ364*T328*V328*X328*Z328/$AA$10</f>
        <v>#N/A</v>
      </c>
      <c r="O328" s="838">
        <f ca="1">CZ365*T328*V328*X328*Z328</f>
        <v>0</v>
      </c>
      <c r="P328" s="53"/>
      <c r="Q328" s="53"/>
      <c r="R328" s="67"/>
      <c r="S328" s="386">
        <f>1</f>
        <v>1</v>
      </c>
      <c r="T328" s="386">
        <f t="shared" si="5"/>
        <v>1</v>
      </c>
      <c r="U328" s="707">
        <f ca="1">'Adjustment Factors'!AP612</f>
        <v>0</v>
      </c>
      <c r="V328" s="208">
        <f t="shared" ca="1" si="6"/>
        <v>1</v>
      </c>
      <c r="W328" s="67">
        <f>-'Client Info'!$C$55/100</f>
        <v>0</v>
      </c>
      <c r="X328" s="67">
        <f t="shared" si="7"/>
        <v>1</v>
      </c>
      <c r="Y328" s="67">
        <f>IF(Overview!$C$14="Yes",1,0)</f>
        <v>0</v>
      </c>
      <c r="Z328" s="67">
        <f>IF(Y328=1,IF('Integrated Reduction'!$C$29="",1,('Integrated Reduction'!$C$29/100+1)),1)</f>
        <v>1</v>
      </c>
      <c r="AA328" s="67">
        <f>IF(Sampling!F336="Yes",1,0)</f>
        <v>0</v>
      </c>
      <c r="AB328" s="67">
        <f>IF(Sampling!L336="Yes",1,0)</f>
        <v>0</v>
      </c>
      <c r="AC328" s="67">
        <f>IF(Sampling!G336="Yes",1,0)</f>
        <v>0</v>
      </c>
      <c r="AD328" s="67">
        <f>IF(Sampling!H336="Yes",1,0)</f>
        <v>0</v>
      </c>
      <c r="AE328" s="67">
        <f>IF(Sampling!I336="Yes",1,0)</f>
        <v>0</v>
      </c>
      <c r="AF328" s="67">
        <f>IF(Sampling!J336="Yes",1,0)</f>
        <v>0</v>
      </c>
      <c r="AG328" s="708">
        <f>IF(Sampling!K336="Yes",1,0)</f>
        <v>0</v>
      </c>
      <c r="AH328" s="791">
        <f t="shared" ca="1" si="186"/>
        <v>0</v>
      </c>
      <c r="AI328" s="791">
        <f t="shared" ca="1" si="185"/>
        <v>0</v>
      </c>
      <c r="AJ328" s="791" t="e">
        <f t="shared" ca="1" si="193"/>
        <v>#N/A</v>
      </c>
      <c r="AK328" s="791">
        <f t="shared" si="15"/>
        <v>0</v>
      </c>
      <c r="AL328" s="791">
        <f t="shared" si="16"/>
        <v>0</v>
      </c>
      <c r="AM328" s="791" t="e">
        <f t="shared" ca="1" si="17"/>
        <v>#N/A</v>
      </c>
      <c r="AN328" s="791" t="e">
        <f t="shared" ca="1" si="18"/>
        <v>#N/A</v>
      </c>
      <c r="AO328" s="791">
        <f t="shared" ca="1" si="187"/>
        <v>0</v>
      </c>
      <c r="AP328" s="791">
        <f t="shared" ca="1" si="188"/>
        <v>0</v>
      </c>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c r="ADD328" s="1"/>
      <c r="ADE328" s="1"/>
      <c r="ADF328" s="1"/>
      <c r="ADG328" s="1"/>
      <c r="ADH328" s="1"/>
      <c r="ADI328" s="1"/>
      <c r="ADJ328" s="1"/>
      <c r="ADK328" s="1"/>
      <c r="ADL328" s="1"/>
      <c r="ADM328" s="1"/>
      <c r="ADN328" s="1"/>
      <c r="ADO328" s="1"/>
      <c r="ADP328" s="1"/>
      <c r="ADQ328" s="1"/>
      <c r="ADR328" s="1"/>
      <c r="ADS328" s="1"/>
      <c r="ADT328" s="1"/>
      <c r="ADU328" s="1"/>
      <c r="ADV328" s="1"/>
      <c r="ADW328" s="1"/>
      <c r="ADX328" s="1"/>
      <c r="ADY328" s="1"/>
      <c r="ADZ328" s="1"/>
      <c r="AEA328" s="1"/>
      <c r="AEB328" s="1"/>
      <c r="AEC328" s="1"/>
      <c r="AED328" s="1"/>
      <c r="AEE328" s="1"/>
      <c r="AEF328" s="1"/>
      <c r="AEG328" s="1"/>
      <c r="AEH328" s="1"/>
      <c r="AEI328" s="1"/>
      <c r="AEJ328" s="1"/>
      <c r="AEK328" s="1"/>
      <c r="AEL328" s="1"/>
      <c r="AEM328" s="1"/>
      <c r="AEN328" s="1"/>
      <c r="AEO328" s="1"/>
      <c r="AEP328" s="1"/>
      <c r="AEQ328" s="1"/>
      <c r="AER328" s="1"/>
      <c r="AES328" s="1"/>
      <c r="AET328" s="1"/>
      <c r="AEU328" s="1"/>
      <c r="AEV328" s="1"/>
      <c r="AEW328" s="1"/>
      <c r="AEX328" s="1"/>
      <c r="AEY328" s="1"/>
      <c r="AEZ328" s="1"/>
      <c r="AFA328" s="1"/>
      <c r="AFB328" s="1"/>
      <c r="AFC328" s="1"/>
      <c r="AFD328" s="1"/>
      <c r="AFE328" s="1"/>
      <c r="AFF328" s="1"/>
      <c r="AFG328" s="1"/>
      <c r="AFH328" s="1"/>
      <c r="AFI328" s="1"/>
      <c r="AFJ328" s="1"/>
      <c r="AFK328" s="1"/>
      <c r="AFL328" s="1"/>
      <c r="AFM328" s="1"/>
      <c r="AFN328" s="1"/>
      <c r="AFO328" s="1"/>
      <c r="AFP328" s="1"/>
      <c r="AFQ328" s="1"/>
      <c r="AFR328" s="1"/>
      <c r="AFS328" s="1"/>
      <c r="AFT328" s="1"/>
      <c r="AFU328" s="1"/>
      <c r="AFV328" s="1"/>
      <c r="AFW328" s="1"/>
      <c r="AFX328" s="1"/>
      <c r="AFY328" s="1"/>
      <c r="AFZ328" s="1"/>
      <c r="AGA328" s="1"/>
      <c r="AGB328" s="1"/>
      <c r="AGC328" s="1"/>
      <c r="AGD328" s="1"/>
      <c r="AGE328" s="1"/>
      <c r="AGF328" s="1"/>
      <c r="AGG328" s="1"/>
      <c r="AGH328" s="1"/>
      <c r="AGI328" s="1"/>
      <c r="AGJ328" s="1"/>
      <c r="AGK328" s="1"/>
      <c r="AGL328" s="1"/>
      <c r="AGM328" s="1"/>
      <c r="AGN328" s="1"/>
      <c r="AGO328" s="1"/>
      <c r="AGP328" s="1"/>
      <c r="AGQ328" s="1"/>
      <c r="AGR328" s="1"/>
      <c r="AGS328" s="1"/>
      <c r="AGT328" s="1"/>
      <c r="AGU328" s="1"/>
      <c r="AGV328" s="1"/>
      <c r="AGW328" s="1"/>
      <c r="AGX328" s="1"/>
      <c r="AGY328" s="1"/>
      <c r="AGZ328" s="1"/>
      <c r="AHA328" s="1"/>
      <c r="AHB328" s="1"/>
      <c r="AHC328" s="1"/>
      <c r="AHD328" s="1"/>
      <c r="AHE328" s="1"/>
      <c r="AHF328" s="1"/>
      <c r="AHG328" s="1"/>
      <c r="AHH328" s="1"/>
      <c r="AHI328" s="1"/>
      <c r="AHJ328" s="1"/>
      <c r="AHK328" s="1"/>
      <c r="AHL328" s="1"/>
      <c r="AHM328" s="1"/>
      <c r="AHN328" s="1"/>
      <c r="AHO328" s="1"/>
      <c r="AHP328" s="1"/>
      <c r="AHQ328" s="1"/>
      <c r="AHR328" s="1"/>
      <c r="AHS328" s="1"/>
      <c r="AHT328" s="1"/>
      <c r="AHU328" s="1"/>
      <c r="AHV328" s="1"/>
      <c r="AHW328" s="1"/>
      <c r="AHX328" s="1"/>
      <c r="AHY328" s="1"/>
      <c r="AHZ328" s="1"/>
      <c r="AIA328" s="1"/>
      <c r="AIB328" s="1"/>
      <c r="AIC328" s="1"/>
      <c r="AID328" s="1"/>
      <c r="AIE328" s="1"/>
      <c r="AIF328" s="1"/>
      <c r="AIG328" s="1"/>
      <c r="AIH328" s="1"/>
      <c r="AII328" s="1"/>
      <c r="AIJ328" s="1"/>
      <c r="AIK328" s="1"/>
      <c r="AIL328" s="1"/>
      <c r="AIM328" s="1"/>
      <c r="AIN328" s="1"/>
      <c r="AIO328" s="1"/>
      <c r="AIP328" s="1"/>
      <c r="AIQ328" s="1"/>
      <c r="AIR328" s="1"/>
      <c r="AIS328" s="1"/>
      <c r="AIT328" s="1"/>
      <c r="AIU328" s="1"/>
      <c r="AIV328" s="1"/>
      <c r="AIW328" s="1"/>
      <c r="AIX328" s="1"/>
      <c r="AIY328" s="1"/>
      <c r="AIZ328" s="1"/>
      <c r="AJA328" s="1"/>
      <c r="AJB328" s="1"/>
      <c r="AJC328" s="1"/>
      <c r="AJD328" s="1"/>
      <c r="AJE328" s="1"/>
      <c r="AJF328" s="1"/>
      <c r="AJG328" s="1"/>
      <c r="AJH328" s="1"/>
      <c r="AJI328" s="1"/>
      <c r="AJJ328" s="1"/>
      <c r="AJK328" s="1"/>
      <c r="AJL328" s="1"/>
      <c r="AJM328" s="1"/>
      <c r="AJN328" s="1"/>
      <c r="AJO328" s="1"/>
      <c r="AJP328" s="1"/>
      <c r="AJQ328" s="1"/>
      <c r="AJR328" s="1"/>
      <c r="AJS328" s="1"/>
      <c r="AJT328" s="1"/>
      <c r="AJU328" s="1"/>
      <c r="AJV328" s="1"/>
      <c r="AJW328" s="1"/>
      <c r="AJX328" s="1"/>
      <c r="AJY328" s="1"/>
      <c r="AJZ328" s="1"/>
      <c r="AKA328" s="1"/>
      <c r="AKB328" s="1"/>
      <c r="AKC328" s="1"/>
      <c r="AKD328" s="1"/>
      <c r="AKE328" s="1"/>
      <c r="AKF328" s="1"/>
      <c r="AKG328" s="1"/>
      <c r="AKH328" s="1"/>
      <c r="AKI328" s="1"/>
      <c r="AKJ328" s="1"/>
      <c r="AKK328" s="1"/>
      <c r="AKL328" s="1"/>
      <c r="AKM328" s="1"/>
      <c r="AKN328" s="1"/>
      <c r="AKO328" s="1"/>
      <c r="AKP328" s="1"/>
      <c r="AKQ328" s="1"/>
      <c r="AKR328" s="1"/>
      <c r="AKS328" s="1"/>
      <c r="AKT328" s="1"/>
      <c r="AKU328" s="1"/>
      <c r="AKV328" s="1"/>
      <c r="AKW328" s="1"/>
      <c r="AKX328" s="1"/>
      <c r="AKY328" s="1"/>
      <c r="AKZ328" s="1"/>
      <c r="ALA328" s="1"/>
      <c r="ALB328" s="1"/>
      <c r="ALC328" s="1"/>
      <c r="ALD328" s="1"/>
      <c r="ALE328" s="1"/>
      <c r="ALF328" s="1"/>
      <c r="ALG328" s="1"/>
      <c r="ALH328" s="1"/>
      <c r="ALI328" s="1"/>
      <c r="ALJ328" s="1"/>
      <c r="ALK328" s="1"/>
      <c r="ALL328" s="1"/>
      <c r="ALM328" s="1"/>
      <c r="ALN328" s="1"/>
      <c r="ALO328" s="1"/>
      <c r="ALP328" s="1"/>
      <c r="ALQ328" s="1"/>
      <c r="ALR328" s="1"/>
      <c r="ALS328" s="1"/>
      <c r="ALT328" s="1"/>
      <c r="ALU328" s="1"/>
      <c r="ALV328" s="1"/>
      <c r="ALW328" s="1"/>
      <c r="ALX328" s="1"/>
      <c r="ALY328" s="1"/>
      <c r="ALZ328" s="1"/>
      <c r="AMA328" s="1"/>
      <c r="AMB328" s="1"/>
      <c r="AMC328" s="1"/>
      <c r="AMD328" s="1"/>
      <c r="AME328" s="1"/>
      <c r="AMF328" s="1"/>
      <c r="AMG328" s="1"/>
      <c r="AMH328" s="1"/>
      <c r="AMI328" s="1"/>
      <c r="AMJ328" s="1"/>
      <c r="AMK328" s="1"/>
      <c r="AML328" s="1"/>
      <c r="AMM328" s="1"/>
      <c r="AMN328" s="1"/>
      <c r="AMO328" s="1"/>
      <c r="AMP328" s="1"/>
      <c r="AMQ328" s="1"/>
      <c r="AMR328" s="1"/>
      <c r="AMS328" s="1"/>
      <c r="AMT328" s="1"/>
      <c r="AMU328" s="1"/>
      <c r="AMV328" s="1"/>
      <c r="AMW328" s="1"/>
      <c r="AMX328" s="1"/>
      <c r="AMY328" s="1"/>
      <c r="AMZ328" s="1"/>
      <c r="ANA328" s="1"/>
      <c r="ANB328" s="1"/>
      <c r="ANC328" s="1"/>
      <c r="AND328" s="1"/>
      <c r="ANE328" s="1"/>
      <c r="ANF328" s="1"/>
      <c r="ANG328" s="1"/>
      <c r="ANH328" s="1"/>
      <c r="ANI328" s="1"/>
      <c r="ANJ328" s="1"/>
      <c r="ANK328" s="1"/>
      <c r="ANL328" s="1"/>
      <c r="ANM328" s="1"/>
      <c r="ANN328" s="1"/>
      <c r="ANO328" s="1"/>
      <c r="ANP328" s="1"/>
      <c r="ANQ328" s="1"/>
      <c r="ANR328" s="1"/>
      <c r="ANS328" s="1"/>
      <c r="ANT328" s="1"/>
      <c r="ANU328" s="1"/>
      <c r="ANV328" s="1"/>
      <c r="ANW328" s="1"/>
      <c r="ANX328" s="1"/>
      <c r="ANY328" s="1"/>
      <c r="ANZ328" s="1"/>
      <c r="AOA328" s="1"/>
      <c r="AOB328" s="1"/>
      <c r="AOC328" s="1"/>
      <c r="AOD328" s="1"/>
      <c r="AOE328" s="1"/>
      <c r="AOF328" s="1"/>
      <c r="AOG328" s="1"/>
      <c r="AOH328" s="1"/>
      <c r="AOI328" s="1"/>
      <c r="AOJ328" s="1"/>
      <c r="AOK328" s="1"/>
      <c r="AOL328" s="1"/>
      <c r="AOM328" s="1"/>
      <c r="AON328" s="1"/>
      <c r="AOO328" s="1"/>
      <c r="AOP328" s="1"/>
      <c r="AOQ328" s="1"/>
      <c r="AOR328" s="1"/>
      <c r="AOS328" s="1"/>
      <c r="AOT328" s="1"/>
      <c r="AOU328" s="1"/>
      <c r="AOV328" s="1"/>
      <c r="AOW328" s="1"/>
      <c r="AOX328" s="1"/>
      <c r="AOY328" s="1"/>
      <c r="AOZ328" s="1"/>
      <c r="APA328" s="1"/>
      <c r="APB328" s="1"/>
      <c r="APC328" s="1"/>
      <c r="APD328" s="1"/>
      <c r="APE328" s="1"/>
      <c r="APF328" s="1"/>
      <c r="APG328" s="1"/>
      <c r="APH328" s="1"/>
      <c r="API328" s="1"/>
      <c r="APJ328" s="1"/>
      <c r="APK328" s="1"/>
      <c r="APL328" s="1"/>
      <c r="APM328" s="1"/>
      <c r="APN328" s="1"/>
      <c r="APO328" s="1"/>
      <c r="APP328" s="1"/>
      <c r="APQ328" s="1"/>
      <c r="APR328" s="1"/>
      <c r="APS328" s="1"/>
      <c r="APT328" s="1"/>
      <c r="APU328" s="1"/>
      <c r="APV328" s="1"/>
      <c r="APW328" s="1"/>
      <c r="APX328" s="1"/>
      <c r="APY328" s="1"/>
      <c r="APZ328" s="1"/>
      <c r="AQA328" s="1"/>
      <c r="AQB328" s="1"/>
      <c r="AQC328" s="1"/>
      <c r="AQD328" s="1"/>
      <c r="AQE328" s="1"/>
      <c r="AQF328" s="1"/>
      <c r="AQG328" s="1"/>
      <c r="AQH328" s="1"/>
      <c r="AQI328" s="1"/>
      <c r="AQJ328" s="1"/>
      <c r="AQK328" s="1"/>
      <c r="AQL328" s="1"/>
      <c r="AQM328" s="1"/>
      <c r="AQN328" s="1"/>
      <c r="AQO328" s="1"/>
      <c r="AQP328" s="1"/>
      <c r="AQQ328" s="1"/>
      <c r="AQR328" s="1"/>
      <c r="AQS328" s="1"/>
      <c r="AQT328" s="1"/>
      <c r="AQU328" s="1"/>
      <c r="AQV328" s="1"/>
      <c r="AQW328" s="1"/>
      <c r="AQX328" s="1"/>
      <c r="AQY328" s="1"/>
      <c r="AQZ328" s="1"/>
      <c r="ARA328" s="1"/>
      <c r="ARB328" s="1"/>
      <c r="ARC328" s="1"/>
      <c r="ARD328" s="1"/>
      <c r="ARE328" s="1"/>
      <c r="ARF328" s="1"/>
      <c r="ARG328" s="1"/>
      <c r="ARH328" s="1"/>
      <c r="ARI328" s="1"/>
      <c r="ARJ328" s="1"/>
      <c r="ARK328" s="1"/>
      <c r="ARL328" s="1"/>
      <c r="ARM328" s="1"/>
      <c r="ARN328" s="1"/>
      <c r="ARO328" s="1"/>
      <c r="ARP328" s="1"/>
      <c r="ARQ328" s="1"/>
      <c r="ARR328" s="1"/>
      <c r="ARS328" s="1"/>
      <c r="ART328" s="1"/>
      <c r="ARU328" s="1"/>
      <c r="ARV328" s="1"/>
      <c r="ARW328" s="1"/>
      <c r="ARX328" s="1"/>
      <c r="ARY328" s="1"/>
      <c r="ARZ328" s="1"/>
      <c r="ASA328" s="1"/>
      <c r="ASB328" s="1"/>
      <c r="ASC328" s="1"/>
      <c r="ASD328" s="1"/>
      <c r="ASE328" s="1"/>
      <c r="ASF328" s="1"/>
      <c r="ASG328" s="1"/>
      <c r="ASH328" s="1"/>
      <c r="ASI328" s="1"/>
      <c r="ASJ328" s="1"/>
      <c r="ASK328" s="1"/>
      <c r="ASL328" s="1"/>
      <c r="ASM328" s="1"/>
      <c r="ASN328" s="1"/>
      <c r="ASO328" s="1"/>
      <c r="ASP328" s="1"/>
      <c r="ASQ328" s="1"/>
      <c r="ASR328" s="1"/>
      <c r="ASS328" s="1"/>
      <c r="AST328" s="1"/>
      <c r="ASU328" s="1"/>
      <c r="ASV328" s="1"/>
      <c r="ASW328" s="1"/>
      <c r="ASX328" s="1"/>
      <c r="ASY328" s="1"/>
      <c r="ASZ328" s="1"/>
      <c r="ATA328" s="1"/>
      <c r="ATB328" s="1"/>
      <c r="ATC328" s="1"/>
      <c r="ATD328" s="1"/>
      <c r="ATE328" s="1"/>
      <c r="ATF328" s="1"/>
      <c r="ATG328" s="1"/>
      <c r="ATH328" s="1"/>
      <c r="ATI328" s="1"/>
      <c r="ATJ328" s="1"/>
      <c r="ATK328" s="1"/>
      <c r="ATL328" s="1"/>
      <c r="ATM328" s="1"/>
      <c r="ATN328" s="1"/>
      <c r="ATO328" s="1"/>
      <c r="ATP328" s="1"/>
      <c r="ATQ328" s="1"/>
      <c r="ATR328" s="1"/>
      <c r="ATS328" s="1"/>
      <c r="ATT328" s="1"/>
      <c r="ATU328" s="1"/>
      <c r="ATV328" s="1"/>
      <c r="ATW328" s="1"/>
      <c r="ATX328" s="1"/>
      <c r="ATY328" s="1"/>
      <c r="ATZ328" s="1"/>
      <c r="AUA328" s="1"/>
      <c r="AUB328" s="1"/>
      <c r="AUC328" s="1"/>
      <c r="AUD328" s="1"/>
      <c r="AUE328" s="1"/>
      <c r="AUF328" s="1"/>
      <c r="AUG328" s="1"/>
      <c r="AUH328" s="1"/>
      <c r="AUI328" s="1"/>
      <c r="AUJ328" s="1"/>
      <c r="AUK328" s="1"/>
    </row>
    <row r="329" spans="1:1233" s="519" customFormat="1" ht="17.25" thickBot="1">
      <c r="A329" s="53"/>
      <c r="B329" s="98" t="str">
        <f>IF('Client Info'!$F$164="Yes",'Client Info'!$F$61,"N/A")</f>
        <v>N/A</v>
      </c>
      <c r="C329" s="99" t="str">
        <f>IF(B329="ISO 45001",'Client Info'!$B164,"N/A")</f>
        <v>N/A</v>
      </c>
      <c r="D329" s="182"/>
      <c r="E329" s="839">
        <f>'Effective Employees'!F315</f>
        <v>0</v>
      </c>
      <c r="F329" s="831"/>
      <c r="G329" s="840">
        <f>CZ$378</f>
        <v>0</v>
      </c>
      <c r="H329" s="840">
        <f ca="1">(1/3)*CZ378*T329*V329*X329*Z329</f>
        <v>0</v>
      </c>
      <c r="I329" s="840">
        <f ca="1">(2/3)*CZ378*T329*V329*X329*Z329</f>
        <v>0</v>
      </c>
      <c r="J329" s="840" t="e">
        <f ca="1">CZ379*T329*V329*X329*Z329/$AA$10</f>
        <v>#N/A</v>
      </c>
      <c r="K329" s="840">
        <f>IF($K$19="",0,CZ379*T329*V329*X329*Z329/$AA$10)</f>
        <v>0</v>
      </c>
      <c r="L329" s="840">
        <f>IF($L$19="",0,CZ379*T329*V329*X329*Z329/$AA$10)</f>
        <v>0</v>
      </c>
      <c r="M329" s="841" t="e">
        <f ca="1">IF($M$19="",0,CZ379*T329*V329*X329*Z329/$AA$10)</f>
        <v>#N/A</v>
      </c>
      <c r="N329" s="841" t="e">
        <f ca="1">CZ379*T329*V329*X329*Z329/$AA$10</f>
        <v>#N/A</v>
      </c>
      <c r="O329" s="842">
        <f ca="1">CZ380*T329*V329*X329*Z329</f>
        <v>0</v>
      </c>
      <c r="P329" s="53"/>
      <c r="Q329" s="53"/>
      <c r="R329" s="67"/>
      <c r="S329" s="709">
        <f>1</f>
        <v>1</v>
      </c>
      <c r="T329" s="709">
        <f t="shared" si="5"/>
        <v>1</v>
      </c>
      <c r="U329" s="710">
        <f ca="1">'Adjustment Factors'!BC612</f>
        <v>0</v>
      </c>
      <c r="V329" s="711">
        <f t="shared" ca="1" si="6"/>
        <v>1</v>
      </c>
      <c r="W329" s="712">
        <f>-'Client Info'!$C$55/100</f>
        <v>0</v>
      </c>
      <c r="X329" s="712">
        <f t="shared" si="7"/>
        <v>1</v>
      </c>
      <c r="Y329" s="712">
        <f>IF(Overview!$C$15="Yes",1,0)</f>
        <v>0</v>
      </c>
      <c r="Z329" s="712">
        <f>IF(Y329=1,IF('Integrated Reduction'!$C$29="",1,('Integrated Reduction'!$C$29/100+1)),1)</f>
        <v>1</v>
      </c>
      <c r="AA329" s="712">
        <f>IF(Sampling!F337="Yes",1,0)</f>
        <v>0</v>
      </c>
      <c r="AB329" s="712">
        <f>IF(Sampling!L337="Yes",1,0)</f>
        <v>0</v>
      </c>
      <c r="AC329" s="712">
        <f>IF(Sampling!G337="Yes",1,0)</f>
        <v>0</v>
      </c>
      <c r="AD329" s="712">
        <f>IF(Sampling!H337="Yes",1,0)</f>
        <v>0</v>
      </c>
      <c r="AE329" s="712">
        <f>IF(Sampling!I337="Yes",1,0)</f>
        <v>0</v>
      </c>
      <c r="AF329" s="712">
        <f>IF(Sampling!J337="Yes",1,0)</f>
        <v>0</v>
      </c>
      <c r="AG329" s="713">
        <f>IF(Sampling!K337="Yes",1,0)</f>
        <v>0</v>
      </c>
      <c r="AH329" s="792">
        <f t="shared" ca="1" si="186"/>
        <v>0</v>
      </c>
      <c r="AI329" s="792">
        <f t="shared" ca="1" si="185"/>
        <v>0</v>
      </c>
      <c r="AJ329" s="792" t="e">
        <f t="shared" ca="1" si="193"/>
        <v>#N/A</v>
      </c>
      <c r="AK329" s="792">
        <f t="shared" si="15"/>
        <v>0</v>
      </c>
      <c r="AL329" s="792">
        <f t="shared" si="16"/>
        <v>0</v>
      </c>
      <c r="AM329" s="792" t="e">
        <f t="shared" ca="1" si="17"/>
        <v>#N/A</v>
      </c>
      <c r="AN329" s="792" t="e">
        <f t="shared" ca="1" si="18"/>
        <v>#N/A</v>
      </c>
      <c r="AO329" s="792">
        <f t="shared" ca="1" si="187"/>
        <v>0</v>
      </c>
      <c r="AP329" s="792">
        <f t="shared" ca="1" si="188"/>
        <v>0</v>
      </c>
      <c r="CO329" s="745"/>
      <c r="CP329" s="745"/>
      <c r="CQ329" s="745"/>
      <c r="CR329" s="745"/>
      <c r="CS329" s="745"/>
      <c r="CT329" s="745"/>
      <c r="CU329" s="745"/>
      <c r="CV329" s="745"/>
      <c r="CW329" s="745"/>
      <c r="CX329" s="745"/>
      <c r="CY329" s="745"/>
      <c r="CZ329" s="745"/>
      <c r="DA329" s="745"/>
      <c r="DB329" s="745"/>
      <c r="DC329" s="745"/>
      <c r="DD329" s="745"/>
      <c r="DE329" s="745"/>
      <c r="DF329" s="745"/>
      <c r="DG329" s="745"/>
      <c r="DH329" s="745"/>
      <c r="DI329" s="745"/>
      <c r="DJ329" s="745"/>
      <c r="DK329" s="745"/>
      <c r="DL329" s="745"/>
      <c r="DM329" s="745"/>
      <c r="DN329" s="745"/>
      <c r="DO329" s="745"/>
      <c r="DP329" s="745"/>
      <c r="DQ329" s="745"/>
      <c r="DR329" s="745"/>
      <c r="DS329" s="745"/>
      <c r="DT329" s="745"/>
      <c r="DU329" s="745"/>
      <c r="DV329" s="745"/>
      <c r="DW329" s="745"/>
      <c r="DX329" s="745"/>
      <c r="DY329" s="745"/>
      <c r="DZ329" s="745"/>
      <c r="EA329" s="745"/>
      <c r="EB329" s="745"/>
      <c r="EC329" s="745"/>
      <c r="ED329" s="745"/>
      <c r="EE329" s="745"/>
      <c r="EF329" s="745"/>
      <c r="EG329" s="745"/>
      <c r="EH329" s="745"/>
      <c r="EI329" s="745"/>
      <c r="EJ329" s="745"/>
      <c r="EK329" s="745"/>
      <c r="EL329" s="745"/>
      <c r="EM329" s="745"/>
      <c r="EN329" s="745"/>
      <c r="EO329" s="745"/>
      <c r="EP329" s="745"/>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c r="ADD329" s="1"/>
      <c r="ADE329" s="1"/>
      <c r="ADF329" s="1"/>
      <c r="ADG329" s="1"/>
      <c r="ADH329" s="1"/>
      <c r="ADI329" s="1"/>
      <c r="ADJ329" s="1"/>
      <c r="ADK329" s="1"/>
      <c r="ADL329" s="1"/>
      <c r="ADM329" s="1"/>
      <c r="ADN329" s="1"/>
      <c r="ADO329" s="1"/>
      <c r="ADP329" s="1"/>
      <c r="ADQ329" s="1"/>
      <c r="ADR329" s="1"/>
      <c r="ADS329" s="1"/>
      <c r="ADT329" s="1"/>
      <c r="ADU329" s="1"/>
      <c r="ADV329" s="1"/>
      <c r="ADW329" s="1"/>
      <c r="ADX329" s="1"/>
      <c r="ADY329" s="1"/>
      <c r="ADZ329" s="1"/>
      <c r="AEA329" s="1"/>
      <c r="AEB329" s="1"/>
      <c r="AEC329" s="1"/>
      <c r="AED329" s="1"/>
      <c r="AEE329" s="1"/>
      <c r="AEF329" s="1"/>
      <c r="AEG329" s="1"/>
      <c r="AEH329" s="1"/>
      <c r="AEI329" s="1"/>
      <c r="AEJ329" s="1"/>
      <c r="AEK329" s="1"/>
      <c r="AEL329" s="1"/>
      <c r="AEM329" s="1"/>
      <c r="AEN329" s="1"/>
      <c r="AEO329" s="1"/>
      <c r="AEP329" s="1"/>
      <c r="AEQ329" s="1"/>
      <c r="AER329" s="1"/>
      <c r="AES329" s="1"/>
      <c r="AET329" s="1"/>
      <c r="AEU329" s="1"/>
      <c r="AEV329" s="1"/>
      <c r="AEW329" s="1"/>
      <c r="AEX329" s="1"/>
      <c r="AEY329" s="1"/>
      <c r="AEZ329" s="1"/>
      <c r="AFA329" s="1"/>
      <c r="AFB329" s="1"/>
      <c r="AFC329" s="1"/>
      <c r="AFD329" s="1"/>
      <c r="AFE329" s="1"/>
      <c r="AFF329" s="1"/>
      <c r="AFG329" s="1"/>
      <c r="AFH329" s="1"/>
      <c r="AFI329" s="1"/>
      <c r="AFJ329" s="1"/>
      <c r="AFK329" s="1"/>
      <c r="AFL329" s="1"/>
      <c r="AFM329" s="1"/>
      <c r="AFN329" s="1"/>
      <c r="AFO329" s="1"/>
      <c r="AFP329" s="1"/>
      <c r="AFQ329" s="1"/>
      <c r="AFR329" s="1"/>
      <c r="AFS329" s="1"/>
      <c r="AFT329" s="1"/>
      <c r="AFU329" s="1"/>
      <c r="AFV329" s="1"/>
      <c r="AFW329" s="1"/>
      <c r="AFX329" s="1"/>
      <c r="AFY329" s="1"/>
      <c r="AFZ329" s="1"/>
      <c r="AGA329" s="1"/>
      <c r="AGB329" s="1"/>
      <c r="AGC329" s="1"/>
      <c r="AGD329" s="1"/>
      <c r="AGE329" s="1"/>
      <c r="AGF329" s="1"/>
      <c r="AGG329" s="1"/>
      <c r="AGH329" s="1"/>
      <c r="AGI329" s="1"/>
      <c r="AGJ329" s="1"/>
      <c r="AGK329" s="1"/>
      <c r="AGL329" s="1"/>
      <c r="AGM329" s="1"/>
      <c r="AGN329" s="1"/>
      <c r="AGO329" s="1"/>
      <c r="AGP329" s="1"/>
      <c r="AGQ329" s="1"/>
      <c r="AGR329" s="1"/>
      <c r="AGS329" s="1"/>
      <c r="AGT329" s="1"/>
      <c r="AGU329" s="1"/>
      <c r="AGV329" s="1"/>
      <c r="AGW329" s="1"/>
      <c r="AGX329" s="1"/>
      <c r="AGY329" s="1"/>
      <c r="AGZ329" s="1"/>
      <c r="AHA329" s="1"/>
      <c r="AHB329" s="1"/>
      <c r="AHC329" s="1"/>
      <c r="AHD329" s="1"/>
      <c r="AHE329" s="1"/>
      <c r="AHF329" s="1"/>
      <c r="AHG329" s="1"/>
      <c r="AHH329" s="1"/>
      <c r="AHI329" s="1"/>
      <c r="AHJ329" s="1"/>
      <c r="AHK329" s="1"/>
      <c r="AHL329" s="1"/>
      <c r="AHM329" s="1"/>
      <c r="AHN329" s="1"/>
      <c r="AHO329" s="1"/>
      <c r="AHP329" s="1"/>
      <c r="AHQ329" s="1"/>
      <c r="AHR329" s="1"/>
      <c r="AHS329" s="1"/>
      <c r="AHT329" s="1"/>
      <c r="AHU329" s="1"/>
      <c r="AHV329" s="1"/>
      <c r="AHW329" s="1"/>
      <c r="AHX329" s="1"/>
      <c r="AHY329" s="1"/>
      <c r="AHZ329" s="1"/>
      <c r="AIA329" s="1"/>
      <c r="AIB329" s="1"/>
      <c r="AIC329" s="1"/>
      <c r="AID329" s="1"/>
      <c r="AIE329" s="1"/>
      <c r="AIF329" s="1"/>
      <c r="AIG329" s="1"/>
      <c r="AIH329" s="1"/>
      <c r="AII329" s="1"/>
      <c r="AIJ329" s="1"/>
      <c r="AIK329" s="1"/>
      <c r="AIL329" s="1"/>
      <c r="AIM329" s="1"/>
      <c r="AIN329" s="1"/>
      <c r="AIO329" s="1"/>
      <c r="AIP329" s="1"/>
      <c r="AIQ329" s="1"/>
      <c r="AIR329" s="1"/>
      <c r="AIS329" s="1"/>
      <c r="AIT329" s="1"/>
      <c r="AIU329" s="1"/>
      <c r="AIV329" s="1"/>
      <c r="AIW329" s="1"/>
      <c r="AIX329" s="1"/>
      <c r="AIY329" s="1"/>
      <c r="AIZ329" s="1"/>
      <c r="AJA329" s="1"/>
      <c r="AJB329" s="1"/>
      <c r="AJC329" s="1"/>
      <c r="AJD329" s="1"/>
      <c r="AJE329" s="1"/>
      <c r="AJF329" s="1"/>
      <c r="AJG329" s="1"/>
      <c r="AJH329" s="1"/>
      <c r="AJI329" s="1"/>
      <c r="AJJ329" s="1"/>
      <c r="AJK329" s="1"/>
      <c r="AJL329" s="1"/>
      <c r="AJM329" s="1"/>
      <c r="AJN329" s="1"/>
      <c r="AJO329" s="1"/>
      <c r="AJP329" s="1"/>
      <c r="AJQ329" s="1"/>
      <c r="AJR329" s="1"/>
      <c r="AJS329" s="1"/>
      <c r="AJT329" s="1"/>
      <c r="AJU329" s="1"/>
      <c r="AJV329" s="1"/>
      <c r="AJW329" s="1"/>
      <c r="AJX329" s="1"/>
      <c r="AJY329" s="1"/>
      <c r="AJZ329" s="1"/>
      <c r="AKA329" s="1"/>
      <c r="AKB329" s="1"/>
      <c r="AKC329" s="1"/>
      <c r="AKD329" s="1"/>
      <c r="AKE329" s="1"/>
      <c r="AKF329" s="1"/>
      <c r="AKG329" s="1"/>
      <c r="AKH329" s="1"/>
      <c r="AKI329" s="1"/>
      <c r="AKJ329" s="1"/>
      <c r="AKK329" s="1"/>
      <c r="AKL329" s="1"/>
      <c r="AKM329" s="1"/>
      <c r="AKN329" s="1"/>
      <c r="AKO329" s="1"/>
      <c r="AKP329" s="1"/>
      <c r="AKQ329" s="1"/>
      <c r="AKR329" s="1"/>
      <c r="AKS329" s="1"/>
      <c r="AKT329" s="1"/>
      <c r="AKU329" s="1"/>
      <c r="AKV329" s="1"/>
      <c r="AKW329" s="1"/>
      <c r="AKX329" s="1"/>
      <c r="AKY329" s="1"/>
      <c r="AKZ329" s="1"/>
      <c r="ALA329" s="1"/>
      <c r="ALB329" s="1"/>
      <c r="ALC329" s="1"/>
      <c r="ALD329" s="1"/>
      <c r="ALE329" s="1"/>
      <c r="ALF329" s="1"/>
      <c r="ALG329" s="1"/>
      <c r="ALH329" s="1"/>
      <c r="ALI329" s="1"/>
      <c r="ALJ329" s="1"/>
      <c r="ALK329" s="1"/>
      <c r="ALL329" s="1"/>
      <c r="ALM329" s="1"/>
      <c r="ALN329" s="1"/>
      <c r="ALO329" s="1"/>
      <c r="ALP329" s="1"/>
      <c r="ALQ329" s="1"/>
      <c r="ALR329" s="1"/>
      <c r="ALS329" s="1"/>
      <c r="ALT329" s="1"/>
      <c r="ALU329" s="1"/>
      <c r="ALV329" s="1"/>
      <c r="ALW329" s="1"/>
      <c r="ALX329" s="1"/>
      <c r="ALY329" s="1"/>
      <c r="ALZ329" s="1"/>
      <c r="AMA329" s="1"/>
      <c r="AMB329" s="1"/>
      <c r="AMC329" s="1"/>
      <c r="AMD329" s="1"/>
      <c r="AME329" s="1"/>
      <c r="AMF329" s="1"/>
      <c r="AMG329" s="1"/>
      <c r="AMH329" s="1"/>
      <c r="AMI329" s="1"/>
      <c r="AMJ329" s="1"/>
      <c r="AMK329" s="1"/>
      <c r="AML329" s="1"/>
      <c r="AMM329" s="1"/>
      <c r="AMN329" s="1"/>
      <c r="AMO329" s="1"/>
      <c r="AMP329" s="1"/>
      <c r="AMQ329" s="1"/>
      <c r="AMR329" s="1"/>
      <c r="AMS329" s="1"/>
      <c r="AMT329" s="1"/>
      <c r="AMU329" s="1"/>
      <c r="AMV329" s="1"/>
      <c r="AMW329" s="1"/>
      <c r="AMX329" s="1"/>
      <c r="AMY329" s="1"/>
      <c r="AMZ329" s="1"/>
      <c r="ANA329" s="1"/>
      <c r="ANB329" s="1"/>
      <c r="ANC329" s="1"/>
      <c r="AND329" s="1"/>
      <c r="ANE329" s="1"/>
      <c r="ANF329" s="1"/>
      <c r="ANG329" s="1"/>
      <c r="ANH329" s="1"/>
      <c r="ANI329" s="1"/>
      <c r="ANJ329" s="1"/>
      <c r="ANK329" s="1"/>
      <c r="ANL329" s="1"/>
      <c r="ANM329" s="1"/>
      <c r="ANN329" s="1"/>
      <c r="ANO329" s="1"/>
      <c r="ANP329" s="1"/>
      <c r="ANQ329" s="1"/>
      <c r="ANR329" s="1"/>
      <c r="ANS329" s="1"/>
      <c r="ANT329" s="1"/>
      <c r="ANU329" s="1"/>
      <c r="ANV329" s="1"/>
      <c r="ANW329" s="1"/>
      <c r="ANX329" s="1"/>
      <c r="ANY329" s="1"/>
      <c r="ANZ329" s="1"/>
      <c r="AOA329" s="1"/>
      <c r="AOB329" s="1"/>
      <c r="AOC329" s="1"/>
      <c r="AOD329" s="1"/>
      <c r="AOE329" s="1"/>
      <c r="AOF329" s="1"/>
      <c r="AOG329" s="1"/>
      <c r="AOH329" s="1"/>
      <c r="AOI329" s="1"/>
      <c r="AOJ329" s="1"/>
      <c r="AOK329" s="1"/>
      <c r="AOL329" s="1"/>
      <c r="AOM329" s="1"/>
      <c r="AON329" s="1"/>
      <c r="AOO329" s="1"/>
      <c r="AOP329" s="1"/>
      <c r="AOQ329" s="1"/>
      <c r="AOR329" s="1"/>
      <c r="AOS329" s="1"/>
      <c r="AOT329" s="1"/>
      <c r="AOU329" s="1"/>
      <c r="AOV329" s="1"/>
      <c r="AOW329" s="1"/>
      <c r="AOX329" s="1"/>
      <c r="AOY329" s="1"/>
      <c r="AOZ329" s="1"/>
      <c r="APA329" s="1"/>
      <c r="APB329" s="1"/>
      <c r="APC329" s="1"/>
      <c r="APD329" s="1"/>
      <c r="APE329" s="1"/>
      <c r="APF329" s="1"/>
      <c r="APG329" s="1"/>
      <c r="APH329" s="1"/>
      <c r="API329" s="1"/>
      <c r="APJ329" s="1"/>
      <c r="APK329" s="1"/>
      <c r="APL329" s="1"/>
      <c r="APM329" s="1"/>
      <c r="APN329" s="1"/>
      <c r="APO329" s="1"/>
      <c r="APP329" s="1"/>
      <c r="APQ329" s="1"/>
      <c r="APR329" s="1"/>
      <c r="APS329" s="1"/>
      <c r="APT329" s="1"/>
      <c r="APU329" s="1"/>
      <c r="APV329" s="1"/>
      <c r="APW329" s="1"/>
      <c r="APX329" s="1"/>
      <c r="APY329" s="1"/>
      <c r="APZ329" s="1"/>
      <c r="AQA329" s="1"/>
      <c r="AQB329" s="1"/>
      <c r="AQC329" s="1"/>
      <c r="AQD329" s="1"/>
      <c r="AQE329" s="1"/>
      <c r="AQF329" s="1"/>
      <c r="AQG329" s="1"/>
      <c r="AQH329" s="1"/>
      <c r="AQI329" s="1"/>
      <c r="AQJ329" s="1"/>
      <c r="AQK329" s="1"/>
      <c r="AQL329" s="1"/>
      <c r="AQM329" s="1"/>
      <c r="AQN329" s="1"/>
      <c r="AQO329" s="1"/>
      <c r="AQP329" s="1"/>
      <c r="AQQ329" s="1"/>
      <c r="AQR329" s="1"/>
      <c r="AQS329" s="1"/>
      <c r="AQT329" s="1"/>
      <c r="AQU329" s="1"/>
      <c r="AQV329" s="1"/>
      <c r="AQW329" s="1"/>
      <c r="AQX329" s="1"/>
      <c r="AQY329" s="1"/>
      <c r="AQZ329" s="1"/>
      <c r="ARA329" s="1"/>
      <c r="ARB329" s="1"/>
      <c r="ARC329" s="1"/>
      <c r="ARD329" s="1"/>
      <c r="ARE329" s="1"/>
      <c r="ARF329" s="1"/>
      <c r="ARG329" s="1"/>
      <c r="ARH329" s="1"/>
      <c r="ARI329" s="1"/>
      <c r="ARJ329" s="1"/>
      <c r="ARK329" s="1"/>
      <c r="ARL329" s="1"/>
      <c r="ARM329" s="1"/>
      <c r="ARN329" s="1"/>
      <c r="ARO329" s="1"/>
      <c r="ARP329" s="1"/>
      <c r="ARQ329" s="1"/>
      <c r="ARR329" s="1"/>
      <c r="ARS329" s="1"/>
      <c r="ART329" s="1"/>
      <c r="ARU329" s="1"/>
      <c r="ARV329" s="1"/>
      <c r="ARW329" s="1"/>
      <c r="ARX329" s="1"/>
      <c r="ARY329" s="1"/>
      <c r="ARZ329" s="1"/>
      <c r="ASA329" s="1"/>
      <c r="ASB329" s="1"/>
      <c r="ASC329" s="1"/>
      <c r="ASD329" s="1"/>
      <c r="ASE329" s="1"/>
      <c r="ASF329" s="1"/>
      <c r="ASG329" s="1"/>
      <c r="ASH329" s="1"/>
      <c r="ASI329" s="1"/>
      <c r="ASJ329" s="1"/>
      <c r="ASK329" s="1"/>
      <c r="ASL329" s="1"/>
      <c r="ASM329" s="1"/>
      <c r="ASN329" s="1"/>
      <c r="ASO329" s="1"/>
      <c r="ASP329" s="1"/>
      <c r="ASQ329" s="1"/>
      <c r="ASR329" s="1"/>
      <c r="ASS329" s="1"/>
      <c r="AST329" s="1"/>
      <c r="ASU329" s="1"/>
      <c r="ASV329" s="1"/>
      <c r="ASW329" s="1"/>
      <c r="ASX329" s="1"/>
      <c r="ASY329" s="1"/>
      <c r="ASZ329" s="1"/>
      <c r="ATA329" s="1"/>
      <c r="ATB329" s="1"/>
      <c r="ATC329" s="1"/>
      <c r="ATD329" s="1"/>
      <c r="ATE329" s="1"/>
      <c r="ATF329" s="1"/>
      <c r="ATG329" s="1"/>
      <c r="ATH329" s="1"/>
      <c r="ATI329" s="1"/>
      <c r="ATJ329" s="1"/>
      <c r="ATK329" s="1"/>
      <c r="ATL329" s="1"/>
      <c r="ATM329" s="1"/>
      <c r="ATN329" s="1"/>
      <c r="ATO329" s="1"/>
      <c r="ATP329" s="1"/>
      <c r="ATQ329" s="1"/>
      <c r="ATR329" s="1"/>
      <c r="ATS329" s="1"/>
      <c r="ATT329" s="1"/>
      <c r="ATU329" s="1"/>
      <c r="ATV329" s="1"/>
      <c r="ATW329" s="1"/>
      <c r="ATX329" s="1"/>
      <c r="ATY329" s="1"/>
      <c r="ATZ329" s="1"/>
      <c r="AUA329" s="1"/>
      <c r="AUB329" s="1"/>
      <c r="AUC329" s="1"/>
      <c r="AUD329" s="1"/>
      <c r="AUE329" s="1"/>
      <c r="AUF329" s="1"/>
      <c r="AUG329" s="1"/>
      <c r="AUH329" s="1"/>
      <c r="AUI329" s="1"/>
      <c r="AUJ329" s="1"/>
      <c r="AUK329" s="1"/>
    </row>
    <row r="330" spans="1:1233" s="519" customFormat="1" ht="32.25" customHeight="1">
      <c r="A330" s="53"/>
      <c r="B330" s="274"/>
      <c r="C330" s="274"/>
      <c r="D330" s="274"/>
      <c r="E330" s="275"/>
      <c r="F330" s="275"/>
      <c r="G330" s="275"/>
      <c r="H330" s="275"/>
      <c r="I330" s="275"/>
      <c r="J330" s="275"/>
      <c r="K330" s="276"/>
      <c r="L330" s="276"/>
      <c r="M330" s="276"/>
      <c r="N330" s="53"/>
      <c r="O330" s="275"/>
      <c r="P330" s="194"/>
      <c r="Q330" s="194"/>
      <c r="R330" s="53"/>
      <c r="S330" s="53"/>
      <c r="T330" s="53"/>
      <c r="U330" s="53"/>
      <c r="V330" s="53"/>
      <c r="W330" s="53"/>
      <c r="X330" s="53"/>
      <c r="Y330" s="53"/>
      <c r="Z330" s="53"/>
      <c r="AA330" s="53"/>
      <c r="AB330" s="53"/>
      <c r="AC330" s="552" t="s">
        <v>341</v>
      </c>
      <c r="AD330" s="550"/>
      <c r="AE330" s="553"/>
      <c r="AF330" s="553"/>
      <c r="AG330" s="556">
        <v>9001</v>
      </c>
      <c r="AH330" s="717">
        <f ca="1">SUM(AH27,AH30,AH33,AH36,AH39,AH42,AH45,AH48,AH51,AH54,AH57,AH60,AH63,AH66,AH69,AH72,AH75,AH78,AH81,AH84,AH87,AH90,AH93,AH96,AH99,AH102,AH105,AH108,AH111,AH114,AH117,AH120,AH123,AH126,AH129,AH132,AH135,AH138,AH141,AH144,AH147,AH150,AH153,AH156,AH159,AH162,AH165,AH168,AH171,AH174,AH177,AH180,AH183,AH186,AH189,AH192,AH195,AH198,AH201,AH204,AH207,AH210,AH213,AH216,AH219,AH222,AH225,AH228,AH231,AH234,AH237,AH240,AH243,AH246,AH249,AH252,AH255,AH258,AH261,AH264,AH267,AH270,AH273,AH276,AH279,AH282,AH285,AH288,AH291,AH294,AH297,AH300,AH303,AH306,AH309,AH312,AH315,AH318,AH321,AH324,AH327)</f>
        <v>0</v>
      </c>
      <c r="AI330" s="717">
        <f ca="1">SUM(AI27,AI30,AI33,AI36,AI39,AI42,AI45,AI48,AI51,AI54,AI57,AI60,AI63,AI66,AI69,AI72,AI75,AI78,AI81,AI84,AI87,AI90,AI93,AI96,AI99,AI102,AI105,AI108,AI111,AI114,AI117,AI120,AI123,AI126,AI129,AI132,AI135,AI138,AI141,AI144,AI147,AI150,AI153,AI156,AI159,AI162,AI165,AI168,AI171,AI174,AI177,AI180,AI183,AI186,AI189,AI192,AI195,AI198,AI201,AI204,AI207,AI210,AI213,AI216,AI219,AI222,AI225,AI228,AI231,AI234,AI237,AI240,AI243,AI246,AI249,AI252,AI255,AI258,AI261,AI264,AI267,AI270,AI273,AI276,AI279,AI282,AI285,AI288,AI291,AI294,AI297,AI300,AI303,AI306,AI309,AI312,AI315,AI318,AI321,AI324,AI327)</f>
        <v>0</v>
      </c>
      <c r="AJ330" s="717" t="e">
        <f ca="1">SUM(AJ27,AJ30,AJ33,AJ36,AJ39,AJ42,AJ45,AJ48,AJ51,AJ54,AJ57,AJ60,AJ63,AJ66,AJ69,AJ72,AJ75,AJ78,AJ81,AJ84,AJ87,AJ90,AJ93,AJ96,AJ99,AJ102,AJ105,AJ108,AJ111,AJ114,AJ117,AJ120,AJ123,AJ126,AJ129,AJ132,AJ135,AJ138,AJ141,AJ144,AJ147,AJ150,AJ153,AJ156,AJ159,AJ162,AJ165,AJ168,AJ171,AJ174,AJ177,AJ180,AJ183,AJ186,AJ189,AJ192,AJ195,AJ198,AJ201,AJ204,AJ207,AJ210,AJ213,AJ216,AJ219,AJ222,AJ225,AJ228,AJ231,AJ234,AJ237,AJ240,AJ243,AJ246,AJ249,AJ252,AJ255,AJ258,AJ261,AJ264,AJ267,AJ270,AJ273,AJ276,AJ279,AJ282,AJ285,AJ288,AJ291,AJ294,AJ297,AJ300,AJ303,AJ306,AJ309,AJ312,AJ315,AJ318,AJ321,AJ324,AJ327)</f>
        <v>#N/A</v>
      </c>
      <c r="AK330" s="717">
        <f t="shared" ref="AH330:AN332" si="223">SUM(AK27,AK30,AK33,AK36,AK39,AK42,AK45,AK48,AK51,AK54,AK57,AK60,AK63,AK66,AK69,AK72,AK75,AK78,AK81,AK84,AK87,AK90,AK93,AK96,AK99,AK102,AK105,AK108,AK111,AK114,AK117,AK120,AK123,AK126,AK129,AK132,AK135,AK138,AK141,AK144,AK147,AK150,AK153,AK156,AK159,AK162,AK165,AK168,AK171,AK174,AK177,AK180,AK183,AK186,AK189,AK192,AK195,AK198,AK201,AK204,AK207,AK210,AK213,AK216,AK219,AK222,AK225,AK228,AK231,AK234,AK237,AK240,AK243,AK246,AK249,AK252,AK255,AK258,AK261,AK264,AK267,AK270,AK273,AK276,AK279,AK282,AK285,AK288,AK291,AK294,AK297,AK300,AK303,AK306,AK309,AK312,AK315,AK318,AK321,AK324,AK327)</f>
        <v>0</v>
      </c>
      <c r="AL330" s="717">
        <f t="shared" si="223"/>
        <v>0</v>
      </c>
      <c r="AM330" s="717" t="e">
        <f t="shared" ca="1" si="223"/>
        <v>#N/A</v>
      </c>
      <c r="AN330" s="717" t="e">
        <f ca="1">SUM(AN27,AN30,AN33,AN36,AN39,AN42,AN45,AN48,AN51,AN54,AN57,AN60,AN63,AN66,AN69,AN72,AN75,AN78,AN81,AN84,AN87,AN90,AN93,AN96,AN99,AN102,AN105,AN108,AN111,AN114,AN117,AN120,AN123,AN126,AN129,AN132,AN135,AN138,AN141,AN144,AN147,AN150,AN153,AN156,AN159,AN162,AN165,AN168,AN171,AN174,AN177,AN180,AN183,AN186,AN189,AN192,AN195,AN198,AN201,AN204,AN207,AN210,AN213,AN216,AN219,AN222,AN225,AN228,AN231,AN234,AN237,AN240,AN243,AN246,AN249,AN252,AN255,AN258,AN261,AN264,AN267,AN270,AN273,AN276,AN279,AN282,AN285,AN288,AN291,AN294,AN297,AN300,AN303,AN306,AN309,AN312,AN315,AN318,AN321,AN324,AN327)</f>
        <v>#N/A</v>
      </c>
      <c r="AO330" s="717">
        <f ca="1">SUM(AO27,AO30,AO33,AO36,AO39,AO42,AO45,AO48,AO51,AO54,AO57,AO60,AO63,AO66,AO69,AO72,AO75,AO78,AO81,AO84,AO87,AO90,AO93,AO96,AO99,AO102,AO105,AO108,AO111,AO114,AO117,AO120,AO123,AO126,AO129,AO132,AO135,AO138,AO141,AO144,AO147,AO150,AO153,AO156,AO159,AO162,AO165,AO168,AO171,AO174,AO177,AO180,AO183,AO186,AO189,AO192,AO195,AO198,AO201,AO204,AO207,AO210,AO213,AO216,AO219,AO222,AO225,AO228,AO231,AO234,AO237,AO240,AO243,AO246,AO249,AO252,AO255,AO258,AO261,AO264,AO267,AO270,AO273,AO276,AO279,AO282,AO285,AO288,AO291,AO294,AO297,AO300,AO303,AO306,AO309,AO312,AO315,AO318,AO321,AO324,AO327)</f>
        <v>0</v>
      </c>
      <c r="AP330" s="717">
        <f ca="1">SUM(AP27,AP30,AP33,AP36,AP39,AP42,AP45,AP48,AP51,AP54,AP57,AP60,AP63,AP66,AP69,AP72,AP75,AP78,AP81,AP84,AP87,AP90,AP93,AP96,AP99,AP102,AP105,AP108,AP111,AP114,AP117,AP120,AP123,AP126,AP129,AP132,AP135,AP138,AP141,AP144,AP147,AP150,AP153,AP156,AP159,AP162,AP165,AP168,AP171,AP174,AP177,AP180,AP183,AP186,AP189,AP192,AP195,AP198,AP201,AP204,AP207,AP210,AP213,AP216,AP219,AP222,AP225,AP228,AP231,AP234,AP237,AP240,AP243,AP246,AP249,AP252,AP255,AP258,AP261,AP264,AP267,AP270,AP273,AP276,AP279,AP282,AP285,AP288,AP291,AP294,AP297,AP300,AP303,AP306,AP309,AP312,AP315,AP318,AP321,AP324,AP327)</f>
        <v>0</v>
      </c>
      <c r="FA330" s="53"/>
      <c r="FB330" s="53"/>
      <c r="FC330" s="53"/>
      <c r="FD330" s="53"/>
      <c r="FE330" s="53"/>
      <c r="FF330" s="53"/>
      <c r="FG330" s="53"/>
      <c r="FH330" s="53"/>
      <c r="FI330" s="53"/>
      <c r="FJ330" s="53"/>
      <c r="FK330" s="53"/>
      <c r="FL330" s="53"/>
      <c r="FM330" s="53"/>
      <c r="FN330" s="53"/>
      <c r="FO330" s="53"/>
      <c r="FP330" s="53"/>
      <c r="FQ330" s="53"/>
      <c r="FR330" s="53"/>
      <c r="FS330" s="53"/>
      <c r="FT330" s="53"/>
      <c r="FU330" s="53"/>
      <c r="FV330" s="53"/>
      <c r="FW330" s="53"/>
      <c r="FX330" s="53"/>
      <c r="FY330" s="53"/>
      <c r="FZ330" s="53"/>
      <c r="GA330" s="53"/>
      <c r="GB330" s="53"/>
      <c r="GC330" s="53"/>
      <c r="GD330" s="53"/>
      <c r="GE330" s="53"/>
      <c r="GF330" s="53"/>
      <c r="GG330" s="53"/>
      <c r="GH330" s="53"/>
      <c r="GI330" s="53"/>
      <c r="GJ330" s="53"/>
      <c r="GK330" s="53"/>
      <c r="GL330" s="53"/>
      <c r="GM330" s="53"/>
      <c r="GN330" s="53"/>
      <c r="GO330" s="53"/>
      <c r="GP330" s="53"/>
      <c r="GQ330" s="53"/>
      <c r="GR330" s="53"/>
      <c r="GS330" s="53"/>
      <c r="GT330" s="53"/>
      <c r="GU330" s="53"/>
      <c r="GV330" s="53"/>
      <c r="GW330" s="53"/>
      <c r="GX330" s="53"/>
      <c r="GY330" s="53"/>
      <c r="GZ330" s="53"/>
      <c r="HA330" s="53"/>
      <c r="HB330" s="53"/>
      <c r="HC330" s="53"/>
      <c r="HD330" s="53"/>
      <c r="HE330" s="53"/>
      <c r="HF330" s="53"/>
      <c r="HG330" s="53"/>
      <c r="HH330" s="53"/>
      <c r="HI330" s="53"/>
      <c r="HJ330" s="53"/>
      <c r="HK330" s="53"/>
      <c r="HL330" s="53"/>
      <c r="HM330" s="53"/>
      <c r="HN330" s="53"/>
      <c r="HO330" s="53"/>
      <c r="HP330" s="53"/>
      <c r="HQ330" s="53"/>
      <c r="HR330" s="53"/>
      <c r="HS330" s="53"/>
      <c r="HT330" s="53"/>
      <c r="HU330" s="53"/>
      <c r="HV330" s="53"/>
      <c r="HW330" s="53"/>
      <c r="HX330" s="53"/>
      <c r="HY330" s="53"/>
      <c r="HZ330" s="53"/>
      <c r="IA330" s="53"/>
      <c r="IB330" s="53"/>
      <c r="IC330" s="53"/>
      <c r="ID330" s="53"/>
      <c r="IE330" s="53"/>
      <c r="IF330" s="53"/>
      <c r="IG330" s="53"/>
      <c r="IH330" s="53"/>
      <c r="II330" s="53"/>
      <c r="IJ330" s="53"/>
      <c r="IK330" s="53"/>
      <c r="IL330" s="53"/>
      <c r="IM330" s="53"/>
      <c r="IN330" s="53"/>
      <c r="IO330" s="53"/>
      <c r="IP330" s="53"/>
      <c r="IQ330" s="53"/>
      <c r="IR330" s="53"/>
      <c r="IS330" s="53"/>
      <c r="IT330" s="53"/>
      <c r="IU330" s="53"/>
      <c r="IV330" s="53"/>
      <c r="IW330" s="53"/>
      <c r="IX330" s="53"/>
      <c r="IY330" s="53"/>
      <c r="IZ330" s="53"/>
      <c r="JA330" s="53"/>
      <c r="JB330" s="53"/>
      <c r="JC330" s="53"/>
      <c r="JD330" s="53"/>
      <c r="JE330" s="53"/>
      <c r="JF330" s="53"/>
      <c r="JG330" s="53"/>
      <c r="JH330" s="53"/>
      <c r="JI330" s="53"/>
      <c r="JJ330" s="53"/>
      <c r="JK330" s="53"/>
      <c r="JL330" s="53"/>
      <c r="JM330" s="53"/>
      <c r="JN330" s="53"/>
      <c r="JO330" s="53"/>
      <c r="JP330" s="53"/>
      <c r="JQ330" s="53"/>
      <c r="JR330" s="53"/>
      <c r="JS330" s="53"/>
      <c r="JT330" s="53"/>
      <c r="JU330" s="53"/>
      <c r="JV330" s="53"/>
      <c r="JW330" s="53"/>
      <c r="JX330" s="53"/>
      <c r="JY330" s="53"/>
      <c r="JZ330" s="53"/>
      <c r="KA330" s="53"/>
      <c r="KB330" s="53"/>
      <c r="KC330" s="53"/>
      <c r="KD330" s="53"/>
      <c r="KE330" s="53"/>
      <c r="KF330" s="53"/>
      <c r="KG330" s="53"/>
      <c r="KH330" s="53"/>
      <c r="KI330" s="53"/>
      <c r="KJ330" s="53"/>
      <c r="KK330" s="53"/>
      <c r="KL330" s="53"/>
      <c r="KM330" s="53"/>
      <c r="KN330" s="53"/>
      <c r="KO330" s="53"/>
      <c r="KP330" s="53"/>
      <c r="KQ330" s="53"/>
      <c r="KR330" s="53"/>
      <c r="KS330" s="53"/>
      <c r="KT330" s="53"/>
      <c r="KU330" s="53"/>
      <c r="KV330" s="53"/>
      <c r="KW330" s="53"/>
      <c r="KX330" s="53"/>
      <c r="KY330" s="53"/>
      <c r="KZ330" s="53"/>
      <c r="LA330" s="53"/>
      <c r="LB330" s="53"/>
      <c r="LC330" s="53"/>
      <c r="LD330" s="53"/>
      <c r="LE330" s="53"/>
      <c r="LF330" s="53"/>
      <c r="LG330" s="53"/>
      <c r="LH330" s="53"/>
      <c r="LI330" s="53"/>
      <c r="LJ330" s="53"/>
      <c r="LK330" s="53"/>
      <c r="LL330" s="53"/>
      <c r="LM330" s="53"/>
      <c r="LN330" s="53"/>
      <c r="LO330" s="53"/>
      <c r="LP330" s="53"/>
      <c r="LQ330" s="53"/>
      <c r="LR330" s="53"/>
      <c r="LS330" s="53"/>
      <c r="LT330" s="53"/>
      <c r="LU330" s="53"/>
      <c r="LV330" s="53"/>
      <c r="LW330" s="53"/>
      <c r="LX330" s="53"/>
      <c r="LY330" s="53"/>
      <c r="LZ330" s="53"/>
      <c r="MA330" s="53"/>
      <c r="MB330" s="53"/>
      <c r="MC330" s="53"/>
      <c r="MD330" s="53"/>
      <c r="ME330" s="53"/>
      <c r="MF330" s="53"/>
      <c r="MG330" s="53"/>
      <c r="MH330" s="53"/>
      <c r="MI330" s="53"/>
      <c r="MJ330" s="53"/>
      <c r="MK330" s="53"/>
      <c r="ML330" s="53"/>
      <c r="MM330" s="53"/>
      <c r="MN330" s="53"/>
      <c r="MO330" s="53"/>
      <c r="MP330" s="53"/>
      <c r="MQ330" s="53"/>
      <c r="MR330" s="53"/>
      <c r="MS330" s="53"/>
      <c r="MT330" s="53"/>
      <c r="MU330" s="53"/>
      <c r="MV330" s="53"/>
      <c r="MW330" s="53"/>
      <c r="MX330" s="53"/>
      <c r="MY330" s="53"/>
      <c r="MZ330" s="53"/>
      <c r="NA330" s="53"/>
      <c r="NB330" s="53"/>
      <c r="NC330" s="53"/>
      <c r="ND330" s="53"/>
      <c r="NE330" s="53"/>
      <c r="NF330" s="53"/>
      <c r="NG330" s="53"/>
      <c r="NH330" s="53"/>
      <c r="NI330" s="53"/>
      <c r="NJ330" s="53"/>
      <c r="NK330" s="53"/>
      <c r="NL330" s="53"/>
      <c r="NM330" s="53"/>
      <c r="NN330" s="53"/>
      <c r="NO330" s="53"/>
      <c r="NP330" s="53"/>
      <c r="NQ330" s="53"/>
      <c r="NR330" s="53"/>
      <c r="NS330" s="53"/>
      <c r="NT330" s="53"/>
      <c r="NU330" s="53"/>
      <c r="NV330" s="53"/>
      <c r="NW330" s="53"/>
      <c r="NX330" s="53"/>
      <c r="NY330" s="53"/>
      <c r="NZ330" s="53"/>
      <c r="OA330" s="53"/>
      <c r="OB330" s="53"/>
      <c r="OC330" s="53"/>
      <c r="OD330" s="53"/>
      <c r="OE330" s="53"/>
      <c r="OF330" s="53"/>
      <c r="OG330" s="53"/>
      <c r="OH330" s="53"/>
      <c r="OI330" s="53"/>
      <c r="OJ330" s="53"/>
      <c r="OK330" s="53"/>
      <c r="OL330" s="53"/>
      <c r="OM330" s="53"/>
      <c r="ON330" s="53"/>
      <c r="OO330" s="53"/>
      <c r="OP330" s="53"/>
      <c r="OQ330" s="53"/>
      <c r="OR330" s="53"/>
      <c r="OS330" s="53"/>
      <c r="OT330" s="53"/>
      <c r="OU330" s="53"/>
      <c r="OV330" s="53"/>
      <c r="OW330" s="53"/>
      <c r="OX330" s="53"/>
      <c r="OY330" s="53"/>
      <c r="OZ330" s="53"/>
      <c r="PA330" s="53"/>
      <c r="PB330" s="53"/>
      <c r="PC330" s="53"/>
      <c r="PD330" s="53"/>
      <c r="PE330" s="53"/>
      <c r="PF330" s="53"/>
      <c r="PG330" s="53"/>
      <c r="PH330" s="53"/>
      <c r="PI330" s="53"/>
      <c r="PJ330" s="53"/>
      <c r="PK330" s="53"/>
      <c r="PL330" s="53"/>
      <c r="PM330" s="53"/>
      <c r="PN330" s="53"/>
      <c r="PO330" s="53"/>
      <c r="PP330" s="53"/>
      <c r="PQ330" s="53"/>
      <c r="PR330" s="53"/>
      <c r="PS330" s="53"/>
      <c r="PT330" s="53"/>
      <c r="PU330" s="53"/>
      <c r="PV330" s="53"/>
      <c r="PW330" s="53"/>
      <c r="PX330" s="53"/>
      <c r="PY330" s="53"/>
      <c r="PZ330" s="53"/>
      <c r="QA330" s="53"/>
      <c r="QB330" s="53"/>
      <c r="QC330" s="53"/>
      <c r="QD330" s="53"/>
      <c r="QE330" s="53"/>
      <c r="QF330" s="53"/>
      <c r="QG330" s="53"/>
      <c r="QH330" s="53"/>
      <c r="QI330" s="53"/>
      <c r="QJ330" s="53"/>
      <c r="QK330" s="53"/>
      <c r="QL330" s="53"/>
      <c r="QM330" s="53"/>
      <c r="QN330" s="53"/>
      <c r="QO330" s="53"/>
      <c r="QP330" s="53"/>
      <c r="QQ330" s="53"/>
      <c r="QR330" s="53"/>
      <c r="QS330" s="53"/>
      <c r="QT330" s="53"/>
      <c r="QU330" s="53"/>
      <c r="QV330" s="53"/>
      <c r="QW330" s="53"/>
      <c r="QX330" s="53"/>
      <c r="QY330" s="53"/>
      <c r="QZ330" s="53"/>
      <c r="RA330" s="53"/>
      <c r="RB330" s="53"/>
      <c r="RC330" s="53"/>
      <c r="RD330" s="53"/>
      <c r="RE330" s="53"/>
      <c r="RF330" s="53"/>
      <c r="RG330" s="53"/>
      <c r="RH330" s="53"/>
      <c r="RI330" s="53"/>
      <c r="RJ330" s="53"/>
      <c r="RK330" s="53"/>
      <c r="RL330" s="53"/>
      <c r="RM330" s="53"/>
      <c r="RN330" s="53"/>
      <c r="RO330" s="53"/>
      <c r="RP330" s="53"/>
      <c r="RQ330" s="53"/>
      <c r="RR330" s="53"/>
      <c r="RS330" s="53"/>
      <c r="RT330" s="53"/>
      <c r="RU330" s="53"/>
      <c r="RV330" s="53"/>
      <c r="RW330" s="53"/>
      <c r="RX330" s="53"/>
      <c r="RY330" s="53"/>
      <c r="RZ330" s="53"/>
      <c r="SA330" s="53"/>
      <c r="SB330" s="53"/>
      <c r="SC330" s="53"/>
      <c r="SD330" s="53"/>
      <c r="SE330" s="53"/>
      <c r="SF330" s="53"/>
      <c r="SG330" s="53"/>
      <c r="SH330" s="53"/>
      <c r="SI330" s="53"/>
      <c r="SJ330" s="53"/>
      <c r="SK330" s="53"/>
      <c r="SL330" s="53"/>
      <c r="SM330" s="53"/>
      <c r="SN330" s="53"/>
      <c r="SO330" s="53"/>
      <c r="SP330" s="53"/>
      <c r="SQ330" s="53"/>
      <c r="SR330" s="53"/>
      <c r="SS330" s="53"/>
      <c r="ST330" s="53"/>
      <c r="SU330" s="53"/>
      <c r="SV330" s="53"/>
      <c r="SW330" s="53"/>
      <c r="SX330" s="53"/>
      <c r="SY330" s="53"/>
      <c r="SZ330" s="53"/>
      <c r="TA330" s="53"/>
      <c r="TB330" s="53"/>
      <c r="TC330" s="53"/>
      <c r="TD330" s="53"/>
      <c r="TE330" s="53"/>
      <c r="TF330" s="53"/>
      <c r="TG330" s="53"/>
      <c r="TH330" s="53"/>
      <c r="TI330" s="53"/>
      <c r="TJ330" s="53"/>
      <c r="TK330" s="53"/>
      <c r="TL330" s="53"/>
      <c r="TM330" s="53"/>
      <c r="TN330" s="53"/>
      <c r="TO330" s="53"/>
      <c r="TP330" s="53"/>
      <c r="TQ330" s="53"/>
      <c r="TR330" s="53"/>
      <c r="TS330" s="53"/>
      <c r="TT330" s="53"/>
      <c r="TU330" s="53"/>
      <c r="TV330" s="53"/>
      <c r="TW330" s="53"/>
      <c r="TX330" s="53"/>
      <c r="TY330" s="53"/>
      <c r="TZ330" s="53"/>
      <c r="UA330" s="53"/>
      <c r="UB330" s="53"/>
      <c r="UC330" s="53"/>
      <c r="UD330" s="53"/>
      <c r="UE330" s="53"/>
      <c r="UF330" s="53"/>
      <c r="UG330" s="53"/>
      <c r="UH330" s="53"/>
      <c r="UI330" s="53"/>
      <c r="UJ330" s="53"/>
      <c r="UK330" s="53"/>
      <c r="UL330" s="53"/>
      <c r="UM330" s="53"/>
      <c r="UN330" s="53"/>
      <c r="UO330" s="53"/>
      <c r="UP330" s="53"/>
      <c r="UQ330" s="53"/>
      <c r="UR330" s="53"/>
      <c r="US330" s="53"/>
      <c r="UT330" s="53"/>
      <c r="UU330" s="53"/>
      <c r="UV330" s="53"/>
      <c r="UW330" s="53"/>
      <c r="UX330" s="53"/>
      <c r="UY330" s="53"/>
      <c r="UZ330" s="53"/>
      <c r="VA330" s="53"/>
      <c r="VB330" s="53"/>
      <c r="VC330" s="53"/>
      <c r="VD330" s="53"/>
      <c r="VE330" s="53"/>
      <c r="VF330" s="53"/>
      <c r="VG330" s="53"/>
      <c r="VH330" s="53"/>
      <c r="VI330" s="53"/>
      <c r="VJ330" s="53"/>
      <c r="VK330" s="53"/>
      <c r="VL330" s="53"/>
      <c r="VM330" s="53"/>
      <c r="VN330" s="53"/>
      <c r="VO330" s="53"/>
      <c r="VP330" s="53"/>
      <c r="VQ330" s="53"/>
      <c r="VR330" s="53"/>
      <c r="VS330" s="53"/>
      <c r="VT330" s="53"/>
      <c r="VU330" s="53"/>
      <c r="VV330" s="53"/>
      <c r="VW330" s="53"/>
      <c r="VX330" s="53"/>
      <c r="VY330" s="53"/>
      <c r="VZ330" s="53"/>
      <c r="WA330" s="53"/>
      <c r="WB330" s="53"/>
      <c r="WC330" s="53"/>
      <c r="WD330" s="53"/>
      <c r="WE330" s="53"/>
      <c r="WF330" s="53"/>
      <c r="WG330" s="53"/>
      <c r="WH330" s="53"/>
      <c r="WI330" s="53"/>
      <c r="WJ330" s="53"/>
      <c r="WK330" s="53"/>
      <c r="WL330" s="53"/>
      <c r="WM330" s="53"/>
      <c r="WN330" s="53"/>
      <c r="WO330" s="53"/>
      <c r="WP330" s="53"/>
      <c r="WQ330" s="53"/>
      <c r="WR330" s="53"/>
      <c r="WS330" s="53"/>
      <c r="WT330" s="53"/>
      <c r="WU330" s="53"/>
      <c r="WV330" s="53"/>
      <c r="WW330" s="53"/>
      <c r="WX330" s="53"/>
      <c r="WY330" s="53"/>
      <c r="WZ330" s="53"/>
      <c r="XA330" s="53"/>
      <c r="XB330" s="53"/>
      <c r="XC330" s="53"/>
      <c r="XD330" s="53"/>
      <c r="XE330" s="53"/>
      <c r="XF330" s="53"/>
      <c r="XG330" s="53"/>
      <c r="XH330" s="53"/>
      <c r="XI330" s="53"/>
      <c r="XJ330" s="53"/>
      <c r="XK330" s="53"/>
      <c r="XL330" s="53"/>
      <c r="XM330" s="53"/>
      <c r="XN330" s="53"/>
      <c r="XO330" s="53"/>
      <c r="XP330" s="53"/>
      <c r="XQ330" s="53"/>
      <c r="XR330" s="53"/>
      <c r="XS330" s="53"/>
      <c r="XT330" s="53"/>
      <c r="XU330" s="53"/>
      <c r="XV330" s="53"/>
      <c r="XW330" s="53"/>
      <c r="XX330" s="53"/>
      <c r="XY330" s="53"/>
      <c r="XZ330" s="53"/>
      <c r="YA330" s="53"/>
      <c r="YB330" s="53"/>
      <c r="YC330" s="53"/>
      <c r="YD330" s="53"/>
      <c r="YE330" s="53"/>
      <c r="YF330" s="53"/>
      <c r="YG330" s="53"/>
      <c r="YH330" s="53"/>
      <c r="YI330" s="53"/>
      <c r="YJ330" s="53"/>
      <c r="YK330" s="53"/>
      <c r="YL330" s="53"/>
      <c r="YM330" s="53"/>
      <c r="YN330" s="53"/>
      <c r="YO330" s="53"/>
      <c r="YP330" s="53"/>
      <c r="YQ330" s="53"/>
      <c r="YR330" s="53"/>
      <c r="YS330" s="53"/>
      <c r="YT330" s="53"/>
      <c r="YU330" s="53"/>
      <c r="YV330" s="53"/>
      <c r="YW330" s="53"/>
      <c r="YX330" s="53"/>
      <c r="YY330" s="53"/>
      <c r="YZ330" s="53"/>
      <c r="ZA330" s="53"/>
      <c r="ZB330" s="53"/>
      <c r="ZC330" s="53"/>
      <c r="ZD330" s="53"/>
      <c r="ZE330" s="53"/>
      <c r="ZF330" s="53"/>
      <c r="ZG330" s="53"/>
      <c r="ZH330" s="53"/>
      <c r="ZI330" s="53"/>
      <c r="ZJ330" s="53"/>
      <c r="ZK330" s="53"/>
      <c r="ZL330" s="53"/>
      <c r="ZM330" s="53"/>
      <c r="ZN330" s="53"/>
      <c r="ZO330" s="53"/>
      <c r="ZP330" s="53"/>
      <c r="ZQ330" s="53"/>
      <c r="ZR330" s="53"/>
      <c r="ZS330" s="53"/>
      <c r="ZT330" s="53"/>
      <c r="ZU330" s="53"/>
      <c r="ZV330" s="53"/>
      <c r="ZW330" s="53"/>
      <c r="ZX330" s="53"/>
      <c r="ZY330" s="53"/>
      <c r="ZZ330" s="53"/>
      <c r="AAA330" s="53"/>
      <c r="AAB330" s="53"/>
      <c r="AAC330" s="53"/>
      <c r="AAD330" s="53"/>
      <c r="AAE330" s="53"/>
      <c r="AAF330" s="53"/>
      <c r="AAG330" s="53"/>
      <c r="AAH330" s="53"/>
      <c r="AAI330" s="53"/>
      <c r="AAJ330" s="53"/>
      <c r="AAK330" s="53"/>
      <c r="AAL330" s="53"/>
      <c r="AAM330" s="53"/>
      <c r="AAN330" s="53"/>
      <c r="AAO330" s="53"/>
      <c r="AAP330" s="53"/>
      <c r="AAQ330" s="53"/>
      <c r="AAR330" s="53"/>
      <c r="AAS330" s="53"/>
      <c r="AAT330" s="53"/>
      <c r="AAU330" s="53"/>
      <c r="AAV330" s="53"/>
      <c r="AAW330" s="53"/>
      <c r="AAX330" s="53"/>
      <c r="AAY330" s="53"/>
      <c r="AAZ330" s="53"/>
      <c r="ABA330" s="53"/>
      <c r="ABB330" s="53"/>
      <c r="ABC330" s="53"/>
      <c r="ABD330" s="53"/>
      <c r="ABE330" s="53"/>
      <c r="ABF330" s="53"/>
      <c r="ABG330" s="53"/>
      <c r="ABH330" s="53"/>
      <c r="ABI330" s="53"/>
      <c r="ABJ330" s="53"/>
      <c r="ABK330" s="53"/>
      <c r="ABL330" s="53"/>
      <c r="ABM330" s="53"/>
      <c r="ABN330" s="53"/>
      <c r="ABO330" s="53"/>
      <c r="ABP330" s="53"/>
      <c r="ABQ330" s="53"/>
      <c r="ABR330" s="53"/>
      <c r="ABS330" s="53"/>
      <c r="ABT330" s="53"/>
      <c r="ABU330" s="53"/>
      <c r="ABV330" s="53"/>
      <c r="ABW330" s="53"/>
      <c r="ABX330" s="53"/>
      <c r="ABY330" s="53"/>
      <c r="ABZ330" s="53"/>
      <c r="ACA330" s="53"/>
      <c r="ACB330" s="53"/>
      <c r="ACC330" s="53"/>
      <c r="ACD330" s="53"/>
      <c r="ACE330" s="53"/>
      <c r="ACF330" s="53"/>
      <c r="ACG330" s="53"/>
      <c r="ACH330" s="53"/>
      <c r="ACI330" s="53"/>
      <c r="ACJ330" s="53"/>
      <c r="ACK330" s="53"/>
      <c r="ACL330" s="53"/>
      <c r="ACM330" s="53"/>
      <c r="ACN330" s="53"/>
      <c r="ACO330" s="53"/>
      <c r="ACP330" s="53"/>
      <c r="ACQ330" s="53"/>
      <c r="ACR330" s="53"/>
      <c r="ACS330" s="53"/>
      <c r="ACT330" s="53"/>
      <c r="ACU330" s="53"/>
      <c r="ACV330" s="53"/>
      <c r="ACW330" s="53"/>
      <c r="ACX330" s="53"/>
      <c r="ACY330" s="53"/>
      <c r="ACZ330" s="53"/>
      <c r="ADA330" s="53"/>
      <c r="ADB330" s="53"/>
      <c r="ADC330" s="53"/>
      <c r="ADD330" s="53"/>
      <c r="ADE330" s="53"/>
      <c r="ADF330" s="53"/>
      <c r="ADG330" s="53"/>
      <c r="ADH330" s="53"/>
      <c r="ADI330" s="53"/>
      <c r="ADJ330" s="53"/>
      <c r="ADK330" s="53"/>
      <c r="ADL330" s="53"/>
      <c r="ADM330" s="53"/>
      <c r="ADN330" s="53"/>
      <c r="ADO330" s="53"/>
      <c r="ADP330" s="53"/>
      <c r="ADQ330" s="53"/>
      <c r="ADR330" s="53"/>
      <c r="ADS330" s="53"/>
      <c r="ADT330" s="53"/>
      <c r="ADU330" s="53"/>
      <c r="ADV330" s="53"/>
      <c r="ADW330" s="53"/>
      <c r="ADX330" s="53"/>
      <c r="ADY330" s="53"/>
      <c r="ADZ330" s="53"/>
      <c r="AEA330" s="53"/>
      <c r="AEB330" s="53"/>
      <c r="AEC330" s="53"/>
      <c r="AED330" s="53"/>
      <c r="AEE330" s="53"/>
      <c r="AEF330" s="53"/>
      <c r="AEG330" s="53"/>
      <c r="AEH330" s="53"/>
      <c r="AEI330" s="53"/>
      <c r="AEJ330" s="53"/>
      <c r="AEK330" s="53"/>
      <c r="AEL330" s="53"/>
      <c r="AEM330" s="53"/>
      <c r="AEN330" s="53"/>
      <c r="AEO330" s="53"/>
      <c r="AEP330" s="53"/>
      <c r="AEQ330" s="53"/>
      <c r="AER330" s="53"/>
      <c r="AES330" s="53"/>
      <c r="AET330" s="53"/>
      <c r="AEU330" s="53"/>
      <c r="AEV330" s="53"/>
      <c r="AEW330" s="53"/>
      <c r="AEX330" s="53"/>
      <c r="AEY330" s="53"/>
      <c r="AEZ330" s="53"/>
      <c r="AFA330" s="53"/>
      <c r="AFB330" s="53"/>
      <c r="AFC330" s="53"/>
      <c r="AFD330" s="53"/>
      <c r="AFE330" s="53"/>
      <c r="AFF330" s="53"/>
      <c r="AFG330" s="53"/>
      <c r="AFH330" s="53"/>
      <c r="AFI330" s="53"/>
      <c r="AFJ330" s="53"/>
      <c r="AFK330" s="53"/>
      <c r="AFL330" s="53"/>
      <c r="AFM330" s="53"/>
      <c r="AFN330" s="53"/>
      <c r="AFO330" s="53"/>
      <c r="AFP330" s="53"/>
      <c r="AFQ330" s="53"/>
      <c r="AFR330" s="53"/>
      <c r="AFS330" s="53"/>
      <c r="AFT330" s="53"/>
      <c r="AFU330" s="53"/>
      <c r="AFV330" s="53"/>
      <c r="AFW330" s="53"/>
      <c r="AFX330" s="53"/>
      <c r="AFY330" s="53"/>
      <c r="AFZ330" s="53"/>
      <c r="AGA330" s="53"/>
      <c r="AGB330" s="53"/>
      <c r="AGC330" s="53"/>
      <c r="AGD330" s="53"/>
      <c r="AGE330" s="53"/>
      <c r="AGF330" s="53"/>
      <c r="AGG330" s="53"/>
      <c r="AGH330" s="53"/>
      <c r="AGI330" s="53"/>
      <c r="AGJ330" s="53"/>
      <c r="AGK330" s="53"/>
      <c r="AGL330" s="53"/>
      <c r="AGM330" s="53"/>
      <c r="AGN330" s="53"/>
      <c r="AGO330" s="53"/>
      <c r="AGP330" s="53"/>
      <c r="AGQ330" s="53"/>
      <c r="AGR330" s="53"/>
      <c r="AGS330" s="53"/>
      <c r="AGT330" s="53"/>
      <c r="AGU330" s="53"/>
      <c r="AGV330" s="53"/>
      <c r="AGW330" s="53"/>
      <c r="AGX330" s="53"/>
      <c r="AGY330" s="53"/>
      <c r="AGZ330" s="53"/>
      <c r="AHA330" s="53"/>
      <c r="AHB330" s="53"/>
      <c r="AHC330" s="53"/>
      <c r="AHD330" s="53"/>
      <c r="AHE330" s="53"/>
      <c r="AHF330" s="53"/>
      <c r="AHG330" s="53"/>
      <c r="AHH330" s="53"/>
      <c r="AHI330" s="53"/>
      <c r="AHJ330" s="53"/>
      <c r="AHK330" s="53"/>
      <c r="AHL330" s="53"/>
      <c r="AHM330" s="53"/>
      <c r="AHN330" s="53"/>
      <c r="AHO330" s="53"/>
      <c r="AHP330" s="53"/>
      <c r="AHQ330" s="53"/>
      <c r="AHR330" s="53"/>
      <c r="AHS330" s="53"/>
      <c r="AHT330" s="53"/>
      <c r="AHU330" s="53"/>
      <c r="AHV330" s="53"/>
      <c r="AHW330" s="53"/>
      <c r="AHX330" s="53"/>
      <c r="AHY330" s="53"/>
      <c r="AHZ330" s="53"/>
      <c r="AIA330" s="53"/>
      <c r="AIB330" s="53"/>
      <c r="AIC330" s="53"/>
      <c r="AID330" s="53"/>
      <c r="AIE330" s="53"/>
      <c r="AIF330" s="53"/>
      <c r="AIG330" s="53"/>
      <c r="AIH330" s="53"/>
      <c r="AII330" s="53"/>
      <c r="AIJ330" s="53"/>
      <c r="AIK330" s="53"/>
      <c r="AIL330" s="53"/>
      <c r="AIM330" s="53"/>
      <c r="AIN330" s="53"/>
      <c r="AIO330" s="53"/>
      <c r="AIP330" s="53"/>
      <c r="AIQ330" s="53"/>
      <c r="AIR330" s="53"/>
      <c r="AIS330" s="53"/>
      <c r="AIT330" s="53"/>
      <c r="AIU330" s="53"/>
      <c r="AIV330" s="53"/>
      <c r="AIW330" s="53"/>
      <c r="AIX330" s="53"/>
      <c r="AIY330" s="53"/>
      <c r="AIZ330" s="53"/>
      <c r="AJA330" s="53"/>
      <c r="AJB330" s="53"/>
      <c r="AJC330" s="53"/>
      <c r="AJD330" s="53"/>
      <c r="AJE330" s="53"/>
      <c r="AJF330" s="53"/>
      <c r="AJG330" s="53"/>
      <c r="AJH330" s="53"/>
      <c r="AJI330" s="53"/>
      <c r="AJJ330" s="53"/>
      <c r="AJK330" s="53"/>
      <c r="AJL330" s="53"/>
      <c r="AJM330" s="53"/>
      <c r="AJN330" s="53"/>
      <c r="AJO330" s="53"/>
      <c r="AJP330" s="53"/>
      <c r="AJQ330" s="53"/>
      <c r="AJR330" s="53"/>
      <c r="AJS330" s="53"/>
      <c r="AJT330" s="53"/>
      <c r="AJU330" s="53"/>
      <c r="AJV330" s="53"/>
      <c r="AJW330" s="53"/>
      <c r="AJX330" s="53"/>
      <c r="AJY330" s="53"/>
      <c r="AJZ330" s="53"/>
      <c r="AKA330" s="53"/>
      <c r="AKB330" s="53"/>
      <c r="AKC330" s="53"/>
      <c r="AKD330" s="53"/>
      <c r="AKE330" s="53"/>
      <c r="AKF330" s="53"/>
      <c r="AKG330" s="53"/>
      <c r="AKH330" s="53"/>
      <c r="AKI330" s="53"/>
      <c r="AKJ330" s="53"/>
      <c r="AKK330" s="53"/>
      <c r="AKL330" s="53"/>
      <c r="AKM330" s="53"/>
      <c r="AKN330" s="53"/>
      <c r="AKO330" s="53"/>
      <c r="AKP330" s="53"/>
      <c r="AKQ330" s="53"/>
      <c r="AKR330" s="53"/>
      <c r="AKS330" s="53"/>
      <c r="AKT330" s="53"/>
      <c r="AKU330" s="53"/>
      <c r="AKV330" s="53"/>
      <c r="AKW330" s="53"/>
      <c r="AKX330" s="53"/>
      <c r="AKY330" s="53"/>
      <c r="AKZ330" s="53"/>
      <c r="ALA330" s="53"/>
      <c r="ALB330" s="53"/>
      <c r="ALC330" s="53"/>
      <c r="ALD330" s="53"/>
      <c r="ALE330" s="53"/>
      <c r="ALF330" s="53"/>
      <c r="ALG330" s="53"/>
      <c r="ALH330" s="53"/>
      <c r="ALI330" s="53"/>
      <c r="ALJ330" s="53"/>
      <c r="ALK330" s="53"/>
      <c r="ALL330" s="53"/>
      <c r="ALM330" s="53"/>
      <c r="ALN330" s="53"/>
      <c r="ALO330" s="53"/>
      <c r="ALP330" s="53"/>
      <c r="ALQ330" s="53"/>
      <c r="ALR330" s="53"/>
      <c r="ALS330" s="53"/>
      <c r="ALT330" s="53"/>
      <c r="ALU330" s="53"/>
      <c r="ALV330" s="53"/>
      <c r="ALW330" s="53"/>
      <c r="ALX330" s="53"/>
      <c r="ALY330" s="53"/>
      <c r="ALZ330" s="53"/>
      <c r="AMA330" s="53"/>
      <c r="AMB330" s="53"/>
      <c r="AMC330" s="53"/>
      <c r="AMD330" s="53"/>
      <c r="AME330" s="53"/>
      <c r="AMF330" s="53"/>
      <c r="AMG330" s="53"/>
      <c r="AMH330" s="53"/>
      <c r="AMI330" s="53"/>
      <c r="AMJ330" s="53"/>
      <c r="AMK330" s="53"/>
      <c r="AML330" s="53"/>
      <c r="AMM330" s="53"/>
      <c r="AMN330" s="53"/>
      <c r="AMO330" s="53"/>
      <c r="AMP330" s="53"/>
      <c r="AMQ330" s="53"/>
      <c r="AMR330" s="53"/>
      <c r="AMS330" s="53"/>
      <c r="AMT330" s="53"/>
      <c r="AMU330" s="53"/>
      <c r="AMV330" s="53"/>
      <c r="AMW330" s="53"/>
      <c r="AMX330" s="53"/>
      <c r="AMY330" s="53"/>
      <c r="AMZ330" s="53"/>
      <c r="ANA330" s="53"/>
      <c r="ANB330" s="53"/>
      <c r="ANC330" s="53"/>
      <c r="AND330" s="53"/>
      <c r="ANE330" s="53"/>
      <c r="ANF330" s="53"/>
      <c r="ANG330" s="53"/>
      <c r="ANH330" s="53"/>
      <c r="ANI330" s="53"/>
      <c r="ANJ330" s="53"/>
      <c r="ANK330" s="53"/>
      <c r="ANL330" s="53"/>
      <c r="ANM330" s="53"/>
      <c r="ANN330" s="53"/>
      <c r="ANO330" s="53"/>
      <c r="ANP330" s="53"/>
      <c r="ANQ330" s="53"/>
      <c r="ANR330" s="53"/>
      <c r="ANS330" s="53"/>
      <c r="ANT330" s="53"/>
      <c r="ANU330" s="53"/>
      <c r="ANV330" s="53"/>
      <c r="ANW330" s="53"/>
      <c r="ANX330" s="53"/>
      <c r="ANY330" s="53"/>
      <c r="ANZ330" s="53"/>
      <c r="AOA330" s="53"/>
      <c r="AOB330" s="53"/>
      <c r="AOC330" s="53"/>
      <c r="AOD330" s="53"/>
      <c r="AOE330" s="53"/>
      <c r="AOF330" s="53"/>
      <c r="AOG330" s="53"/>
      <c r="AOH330" s="53"/>
      <c r="AOI330" s="53"/>
      <c r="AOJ330" s="53"/>
      <c r="AOK330" s="53"/>
      <c r="AOL330" s="53"/>
      <c r="AOM330" s="53"/>
      <c r="AON330" s="53"/>
      <c r="AOO330" s="53"/>
      <c r="AOP330" s="53"/>
      <c r="AOQ330" s="53"/>
      <c r="AOR330" s="53"/>
      <c r="AOS330" s="53"/>
      <c r="AOT330" s="53"/>
      <c r="AOU330" s="53"/>
      <c r="AOV330" s="53"/>
      <c r="AOW330" s="53"/>
      <c r="AOX330" s="53"/>
      <c r="AOY330" s="53"/>
      <c r="AOZ330" s="53"/>
      <c r="APA330" s="53"/>
      <c r="APB330" s="53"/>
      <c r="APC330" s="53"/>
      <c r="APD330" s="53"/>
      <c r="APE330" s="53"/>
      <c r="APF330" s="53"/>
      <c r="APG330" s="53"/>
      <c r="APH330" s="53"/>
      <c r="API330" s="53"/>
      <c r="APJ330" s="53"/>
      <c r="APK330" s="53"/>
      <c r="APL330" s="53"/>
      <c r="APM330" s="53"/>
      <c r="APN330" s="53"/>
      <c r="APO330" s="53"/>
      <c r="APP330" s="53"/>
      <c r="APQ330" s="53"/>
      <c r="APR330" s="53"/>
      <c r="APS330" s="53"/>
      <c r="APT330" s="53"/>
      <c r="APU330" s="53"/>
      <c r="APV330" s="53"/>
      <c r="APW330" s="53"/>
      <c r="APX330" s="53"/>
      <c r="APY330" s="53"/>
      <c r="APZ330" s="53"/>
      <c r="AQA330" s="53"/>
      <c r="AQB330" s="53"/>
      <c r="AQC330" s="53"/>
      <c r="AQD330" s="53"/>
      <c r="AQE330" s="53"/>
      <c r="AQF330" s="53"/>
      <c r="AQG330" s="53"/>
      <c r="AQH330" s="53"/>
      <c r="AQI330" s="53"/>
      <c r="AQJ330" s="53"/>
      <c r="AQK330" s="53"/>
      <c r="AQL330" s="53"/>
      <c r="AQM330" s="53"/>
      <c r="AQN330" s="53"/>
      <c r="AQO330" s="53"/>
      <c r="AQP330" s="53"/>
      <c r="AQQ330" s="53"/>
      <c r="AQR330" s="53"/>
      <c r="AQS330" s="53"/>
      <c r="AQT330" s="53"/>
      <c r="AQU330" s="53"/>
      <c r="AQV330" s="53"/>
      <c r="AQW330" s="53"/>
      <c r="AQX330" s="53"/>
      <c r="AQY330" s="53"/>
      <c r="AQZ330" s="53"/>
      <c r="ARA330" s="53"/>
      <c r="ARB330" s="53"/>
      <c r="ARC330" s="53"/>
      <c r="ARD330" s="53"/>
      <c r="ARE330" s="53"/>
      <c r="ARF330" s="53"/>
      <c r="ARG330" s="53"/>
      <c r="ARH330" s="53"/>
      <c r="ARI330" s="53"/>
      <c r="ARJ330" s="53"/>
      <c r="ARK330" s="53"/>
      <c r="ARL330" s="53"/>
      <c r="ARM330" s="53"/>
      <c r="ARN330" s="53"/>
      <c r="ARO330" s="53"/>
      <c r="ARP330" s="53"/>
      <c r="ARQ330" s="53"/>
      <c r="ARR330" s="53"/>
      <c r="ARS330" s="53"/>
      <c r="ART330" s="53"/>
      <c r="ARU330" s="53"/>
      <c r="ARV330" s="53"/>
      <c r="ARW330" s="53"/>
      <c r="ARX330" s="53"/>
      <c r="ARY330" s="53"/>
      <c r="ARZ330" s="53"/>
      <c r="ASA330" s="53"/>
      <c r="ASB330" s="53"/>
      <c r="ASC330" s="53"/>
      <c r="ASD330" s="53"/>
      <c r="ASE330" s="53"/>
      <c r="ASF330" s="53"/>
      <c r="ASG330" s="53"/>
      <c r="ASH330" s="53"/>
      <c r="ASI330" s="53"/>
      <c r="ASJ330" s="53"/>
      <c r="ASK330" s="53"/>
      <c r="ASL330" s="53"/>
      <c r="ASM330" s="53"/>
      <c r="ASN330" s="53"/>
      <c r="ASO330" s="53"/>
      <c r="ASP330" s="53"/>
      <c r="ASQ330" s="53"/>
      <c r="ASR330" s="53"/>
      <c r="ASS330" s="53"/>
      <c r="AST330" s="53"/>
      <c r="ASU330" s="53"/>
      <c r="ASV330" s="53"/>
      <c r="ASW330" s="53"/>
      <c r="ASX330" s="53"/>
      <c r="ASY330" s="53"/>
      <c r="ASZ330" s="53"/>
      <c r="ATA330" s="53"/>
      <c r="ATB330" s="53"/>
      <c r="ATC330" s="53"/>
      <c r="ATD330" s="53"/>
      <c r="ATE330" s="53"/>
      <c r="ATF330" s="53"/>
      <c r="ATG330" s="53"/>
      <c r="ATH330" s="53"/>
      <c r="ATI330" s="53"/>
      <c r="ATJ330" s="53"/>
      <c r="ATK330" s="53"/>
      <c r="ATL330" s="53"/>
      <c r="ATM330" s="53"/>
      <c r="ATN330" s="53"/>
      <c r="ATO330" s="53"/>
      <c r="ATP330" s="53"/>
      <c r="ATQ330" s="53"/>
      <c r="ATR330" s="53"/>
      <c r="ATS330" s="53"/>
      <c r="ATT330" s="53"/>
      <c r="ATU330" s="53"/>
      <c r="ATV330" s="53"/>
      <c r="ATW330" s="53"/>
      <c r="ATX330" s="53"/>
      <c r="ATY330" s="53"/>
      <c r="ATZ330" s="53"/>
      <c r="AUA330" s="53"/>
      <c r="AUB330" s="53"/>
      <c r="AUC330" s="53"/>
      <c r="AUD330" s="53"/>
      <c r="AUE330" s="53"/>
      <c r="AUF330" s="53"/>
      <c r="AUG330" s="53"/>
      <c r="AUH330" s="53"/>
      <c r="AUI330" s="53"/>
      <c r="AUJ330" s="53"/>
      <c r="AUK330" s="53"/>
    </row>
    <row r="331" spans="1:1233" ht="15.75" customHeight="1">
      <c r="A331" s="197"/>
      <c r="B331" s="1023" t="s">
        <v>342</v>
      </c>
      <c r="C331" s="1023"/>
      <c r="D331" s="1023"/>
      <c r="E331" s="1023"/>
      <c r="F331" s="1023"/>
      <c r="G331" s="1023"/>
      <c r="H331" s="1023"/>
      <c r="I331" s="1023"/>
      <c r="J331" s="1023"/>
      <c r="K331" s="1023"/>
      <c r="L331" s="1023"/>
      <c r="M331" s="1023"/>
      <c r="N331" s="1023"/>
      <c r="O331" s="1023"/>
      <c r="P331" s="197"/>
      <c r="Q331" s="197"/>
      <c r="R331" s="197"/>
      <c r="S331" s="197"/>
      <c r="T331" s="197"/>
      <c r="AC331" s="551"/>
      <c r="AG331" s="557">
        <v>14001</v>
      </c>
      <c r="AH331" s="718">
        <f t="shared" ca="1" si="223"/>
        <v>0</v>
      </c>
      <c r="AI331" s="718">
        <f t="shared" ca="1" si="223"/>
        <v>0</v>
      </c>
      <c r="AJ331" s="718" t="e">
        <f t="shared" ca="1" si="223"/>
        <v>#N/A</v>
      </c>
      <c r="AK331" s="718">
        <f t="shared" si="223"/>
        <v>0</v>
      </c>
      <c r="AL331" s="718">
        <f t="shared" si="223"/>
        <v>0</v>
      </c>
      <c r="AM331" s="718" t="e">
        <f t="shared" ca="1" si="223"/>
        <v>#N/A</v>
      </c>
      <c r="AN331" s="718" t="e">
        <f t="shared" ca="1" si="223"/>
        <v>#N/A</v>
      </c>
      <c r="AO331" s="718">
        <f ca="1">SUM(AO28,AO31,AO34,AO37,AO40,AO43,AO46,AO49,AO52,AO55,AO58,AO61,AO64,AO67,AO70,AO73,AO76,AO79,AO82,AO85,AO88,AO91,AO94,AO97,AO100,AO103,AO106,AO109,AO112,AO115,AO118,AO121,AO124,AO127,AO130,AO133,AO136,AO139,AO142,AO145,AO148,AO151,AO154,AO157,AO160,AO163,AO166,AO169,AO172,AO175,AO178,AO181,AO184,AO187,AO190,AO193,AO196,AO199,AO202,AO205,AO208,AO211,AO214,AO217,AO220,AO223,AO226,AO229,AO232,AO235,AO238,AO241,AO244,AO247,AO250,AO253,AO256,AO259,AO262,AO265,AO268,AO271,AO274,AO277,AO280,AO283,AO286,AO289,AO292,AO295,AO298,AO301,AO304,AO307,AO310,AO313,AO316,AO319,AO322,AO325,AO328)</f>
        <v>0</v>
      </c>
      <c r="AP331" s="718">
        <f ca="1">SUM(AP28,AP31,AP34,AP37,AP40,AP43,AP46,AP49,AP52,AP55,AP58,AP61,AP64,AP67,AP70,AP73,AP76,AP79,AP82,AP85,AP88,AP91,AP94,AP97,AP100,AP103,AP106,AP109,AP112,AP115,AP118,AP121,AP124,AP127,AP130,AP133,AP136,AP139,AP142,AP145,AP148,AP151,AP154,AP157,AP160,AP163,AP166,AP169,AP172,AP175,AP178,AP181,AP184,AP187,AP190,AP193,AP196,AP199,AP202,AP205,AP208,AP211,AP214,AP217,AP220,AP223,AP226,AP229,AP232,AP235,AP238,AP241,AP244,AP247,AP250,AP253,AP256,AP259,AP262,AP265,AP268,AP271,AP274,AP277,AP280,AP283,AP286,AP289,AP292,AP295,AP298,AP301,AP304,AP307,AP310,AP313,AP316,AP319,AP322,AP325,AP328)</f>
        <v>0</v>
      </c>
      <c r="AQ331" s="519"/>
      <c r="AR331" s="519"/>
      <c r="AS331" s="519"/>
      <c r="AT331" s="519"/>
      <c r="AU331" s="519"/>
      <c r="AV331" s="519"/>
      <c r="AW331" s="519"/>
      <c r="AX331" s="519"/>
      <c r="AY331" s="519"/>
      <c r="AZ331" s="519"/>
      <c r="BA331" s="519"/>
      <c r="BB331" s="519"/>
      <c r="BC331" s="519"/>
      <c r="BD331" s="519"/>
      <c r="BE331" s="519"/>
      <c r="BF331" s="519"/>
      <c r="BG331" s="519"/>
      <c r="BH331" s="519"/>
      <c r="BI331" s="519"/>
      <c r="BJ331" s="519"/>
      <c r="BK331" s="519"/>
      <c r="BL331" s="519"/>
      <c r="BM331" s="519"/>
      <c r="BN331" s="519"/>
      <c r="BO331" s="519"/>
      <c r="BP331" s="519"/>
      <c r="BQ331" s="519"/>
      <c r="BR331" s="519"/>
      <c r="BS331" s="519"/>
      <c r="BT331" s="519"/>
      <c r="BU331" s="519"/>
      <c r="BV331" s="519"/>
      <c r="BW331" s="519"/>
      <c r="BX331" s="519"/>
      <c r="BY331" s="519"/>
      <c r="BZ331" s="519"/>
      <c r="CA331" s="519"/>
      <c r="CB331" s="519"/>
      <c r="CC331" s="519"/>
      <c r="CD331" s="519"/>
      <c r="CE331" s="519"/>
      <c r="CF331" s="519"/>
      <c r="CG331" s="519"/>
      <c r="CH331" s="519"/>
      <c r="CI331" s="519"/>
      <c r="CJ331" s="519"/>
      <c r="CK331" s="519"/>
      <c r="CL331" s="519"/>
      <c r="CM331" s="519"/>
      <c r="CN331" s="519"/>
      <c r="CO331" s="539"/>
      <c r="CP331" s="539"/>
      <c r="CQ331" s="539"/>
      <c r="CR331" s="539"/>
      <c r="CS331" s="539"/>
      <c r="CT331" s="539"/>
      <c r="CU331" s="539"/>
      <c r="CV331" s="539"/>
      <c r="CW331" s="539"/>
      <c r="CX331" s="539"/>
      <c r="CY331" s="539"/>
      <c r="CZ331" s="539"/>
      <c r="DA331" s="539"/>
      <c r="DB331" s="539"/>
      <c r="DC331" s="539"/>
      <c r="DD331" s="539"/>
      <c r="DE331" s="539"/>
      <c r="DF331" s="539"/>
      <c r="DG331" s="539"/>
      <c r="DH331" s="539"/>
      <c r="DI331" s="539"/>
      <c r="DJ331" s="539"/>
      <c r="DK331" s="539"/>
      <c r="DL331" s="539"/>
      <c r="DM331" s="539"/>
      <c r="DN331" s="539"/>
      <c r="DO331" s="539"/>
      <c r="DP331" s="539"/>
      <c r="DQ331" s="539"/>
      <c r="DR331" s="539"/>
      <c r="DS331" s="539"/>
      <c r="DT331" s="539"/>
      <c r="DU331" s="539"/>
      <c r="DV331" s="539"/>
      <c r="DW331" s="539"/>
      <c r="DX331" s="539"/>
      <c r="DY331" s="539"/>
      <c r="DZ331" s="539"/>
      <c r="EA331" s="539"/>
      <c r="EB331" s="539"/>
      <c r="EC331" s="539"/>
      <c r="ED331" s="539"/>
      <c r="EE331" s="539"/>
      <c r="EF331" s="539"/>
      <c r="EG331" s="539"/>
      <c r="EH331" s="539"/>
      <c r="EI331" s="539"/>
      <c r="EJ331" s="539"/>
      <c r="EK331" s="539"/>
      <c r="EL331" s="539"/>
      <c r="EM331" s="539"/>
      <c r="EN331" s="539"/>
      <c r="EO331" s="539"/>
      <c r="EP331" s="539"/>
      <c r="EQ331" s="539"/>
      <c r="ER331" s="539"/>
      <c r="ES331" s="539"/>
      <c r="ET331" s="539"/>
      <c r="EU331" s="539"/>
      <c r="EV331" s="539"/>
      <c r="EW331" s="539"/>
      <c r="EX331" s="539"/>
      <c r="EY331" s="539"/>
      <c r="EZ331" s="539"/>
    </row>
    <row r="332" spans="1:1233" ht="17.25" thickBot="1">
      <c r="A332" s="197"/>
      <c r="B332" s="426"/>
      <c r="C332" s="427"/>
      <c r="D332" s="427"/>
      <c r="E332" s="427"/>
      <c r="F332" s="427"/>
      <c r="G332" s="427"/>
      <c r="H332" s="427"/>
      <c r="I332" s="427"/>
      <c r="J332" s="428"/>
      <c r="K332" s="426"/>
      <c r="L332" s="426"/>
      <c r="M332" s="426"/>
      <c r="N332" s="426"/>
      <c r="O332" s="427"/>
      <c r="P332" s="197"/>
      <c r="W332" s="549"/>
      <c r="X332" s="549"/>
      <c r="Y332" s="549"/>
      <c r="Z332" s="549"/>
      <c r="AA332" s="549"/>
      <c r="AB332" s="549"/>
      <c r="AC332" s="554"/>
      <c r="AD332" s="555"/>
      <c r="AE332" s="555"/>
      <c r="AF332" s="555"/>
      <c r="AG332" s="558">
        <v>45001</v>
      </c>
      <c r="AH332" s="719">
        <f t="shared" ca="1" si="223"/>
        <v>0</v>
      </c>
      <c r="AI332" s="719">
        <f t="shared" ca="1" si="223"/>
        <v>0</v>
      </c>
      <c r="AJ332" s="719" t="e">
        <f t="shared" ca="1" si="223"/>
        <v>#N/A</v>
      </c>
      <c r="AK332" s="719">
        <f t="shared" si="223"/>
        <v>0</v>
      </c>
      <c r="AL332" s="719">
        <f t="shared" si="223"/>
        <v>0</v>
      </c>
      <c r="AM332" s="719" t="e">
        <f t="shared" ca="1" si="223"/>
        <v>#N/A</v>
      </c>
      <c r="AN332" s="719" t="e">
        <f t="shared" ca="1" si="223"/>
        <v>#N/A</v>
      </c>
      <c r="AO332" s="719">
        <f ca="1">SUM(AO29,AO32,AO35,AO38,AO41,AO44,AO47,AO50,AO53,AO56,AO59,AO62,AO65,AO68,AO71,AO74,AO77,AO80,AO83,AO86,AO89,AO92,AO95,AO98,AO101,AO104,AO107,AO110,AO113,AO116,AO119,AO122,AO125,AO128,AO131,AO134,AO137,AO140,AO143,AO146,AO149,AO152,AO155,AO158,AO161,AO164,AO167,AO170,AO173,AO176,AO179,AO182,AO185,AO188,AO191,AO194,AO197,AO200,AO203,AO206,AO209,AO212,AO215,AO218,AO221,AO224,AO227,AO230,AO233,AO236,AO239,AO242,AO245,AO248,AO251,AO254,AO257,AO260,AO263,AO266,AO269,AO272,AO275,AO278,AO281,AO284,AO287,AO290,AO293,AO296,AO299,AO302,AO305,AO308,AO311,AO314,AO317,AO320,AO323,AO326,AO329)</f>
        <v>0</v>
      </c>
      <c r="AP332" s="719">
        <f ca="1">SUM(AP29,AP32,AP35,AP38,AP41,AP44,AP47,AP50,AP53,AP56,AP59,AP62,AP65,AP68,AP71,AP74,AP77,AP80,AP83,AP86,AP89,AP92,AP95,AP98,AP101,AP104,AP107,AP110,AP113,AP116,AP119,AP122,AP125,AP128,AP131,AP134,AP137,AP140,AP143,AP146,AP149,AP152,AP155,AP158,AP161,AP164,AP167,AP170,AP173,AP176,AP179,AP182,AP185,AP188,AP191,AP194,AP197,AP200,AP203,AP206,AP209,AP212,AP215,AP218,AP221,AP224,AP227,AP230,AP233,AP236,AP239,AP242,AP245,AP248,AP251,AP254,AP257,AP260,AP263,AP266,AP269,AP272,AP275,AP278,AP281,AP284,AP287,AP290,AP293,AP296,AP299,AP302,AP305,AP308,AP311,AP314,AP317,AP320,AP323,AP326,AP329)</f>
        <v>0</v>
      </c>
      <c r="AQ332" s="539"/>
      <c r="AR332" s="539"/>
      <c r="AS332" s="539"/>
      <c r="AT332" s="539"/>
      <c r="AU332" s="539"/>
      <c r="AV332" s="539"/>
      <c r="AW332" s="539"/>
      <c r="AX332" s="539"/>
      <c r="AY332" s="539"/>
      <c r="AZ332" s="539"/>
      <c r="BA332" s="539"/>
      <c r="BB332" s="539"/>
      <c r="BC332" s="539"/>
      <c r="BD332" s="539"/>
      <c r="BE332" s="539"/>
      <c r="BF332" s="539"/>
      <c r="BG332" s="539"/>
      <c r="BH332" s="539"/>
      <c r="BI332" s="539"/>
      <c r="BJ332" s="539"/>
      <c r="BK332" s="539"/>
      <c r="BL332" s="539"/>
      <c r="BM332" s="539"/>
      <c r="BN332" s="539"/>
      <c r="BO332" s="539"/>
      <c r="BP332" s="539"/>
      <c r="BQ332" s="745"/>
      <c r="BR332" s="745"/>
      <c r="BS332" s="745"/>
      <c r="BT332" s="745"/>
      <c r="BU332" s="745"/>
      <c r="BV332" s="745"/>
      <c r="BW332" s="745"/>
      <c r="BX332" s="745"/>
      <c r="BY332" s="745"/>
      <c r="BZ332" s="745"/>
      <c r="CA332" s="745"/>
      <c r="CB332" s="745"/>
      <c r="CC332" s="745"/>
      <c r="CD332" s="745"/>
      <c r="CE332" s="745"/>
      <c r="CF332" s="745"/>
      <c r="CG332" s="745"/>
      <c r="CH332" s="745"/>
      <c r="CI332" s="745"/>
      <c r="CJ332" s="745"/>
      <c r="CK332" s="745"/>
      <c r="CL332" s="745"/>
      <c r="CM332" s="745"/>
      <c r="CN332" s="745"/>
      <c r="CO332" s="745"/>
      <c r="CP332" s="745"/>
      <c r="CQ332" s="745"/>
      <c r="CR332" s="745"/>
      <c r="CS332" s="745"/>
      <c r="CT332" s="745"/>
      <c r="CU332" s="539"/>
      <c r="CV332" s="539"/>
      <c r="CW332" s="539"/>
      <c r="CX332" s="539"/>
      <c r="CY332" s="539"/>
      <c r="CZ332" s="539"/>
      <c r="DA332" s="539"/>
      <c r="DB332" s="539"/>
      <c r="DC332" s="539"/>
      <c r="DD332" s="539"/>
      <c r="DE332" s="539"/>
      <c r="DF332" s="539"/>
      <c r="DG332" s="539"/>
      <c r="DH332" s="539"/>
      <c r="DI332" s="539"/>
      <c r="DJ332" s="539"/>
      <c r="DK332" s="539"/>
      <c r="DL332" s="539"/>
      <c r="DM332" s="539"/>
      <c r="DN332" s="539"/>
      <c r="DO332" s="539"/>
      <c r="DP332" s="539"/>
      <c r="DQ332" s="539"/>
      <c r="DR332" s="539"/>
      <c r="DS332" s="539"/>
      <c r="DT332" s="539"/>
      <c r="DU332" s="539"/>
      <c r="DV332" s="539"/>
      <c r="DW332" s="539"/>
      <c r="DX332" s="539"/>
      <c r="DY332" s="539"/>
      <c r="DZ332" s="539"/>
      <c r="EA332" s="539"/>
      <c r="EB332" s="539"/>
      <c r="EC332" s="539"/>
      <c r="ED332" s="539"/>
      <c r="EE332" s="539"/>
      <c r="EF332" s="539"/>
      <c r="EG332" s="539"/>
      <c r="EH332" s="539"/>
      <c r="EI332" s="539"/>
      <c r="EJ332" s="539"/>
      <c r="EK332" s="539"/>
      <c r="EL332" s="539"/>
      <c r="EM332" s="539"/>
      <c r="EN332" s="539"/>
      <c r="EO332" s="539"/>
      <c r="EP332" s="539"/>
      <c r="EQ332" s="539"/>
      <c r="ER332" s="539"/>
      <c r="ES332" s="539"/>
      <c r="ET332" s="539"/>
      <c r="EU332" s="539"/>
      <c r="EV332" s="539"/>
      <c r="EW332" s="539"/>
      <c r="EX332" s="539"/>
      <c r="EY332" s="539"/>
      <c r="EZ332" s="539"/>
      <c r="FA332"/>
    </row>
    <row r="333" spans="1:1233" hidden="1">
      <c r="A333" s="212"/>
      <c r="B333" s="212"/>
      <c r="C333" s="213"/>
      <c r="D333" s="213"/>
      <c r="E333" s="213"/>
      <c r="F333" s="213"/>
      <c r="G333" s="213"/>
      <c r="H333" s="213"/>
      <c r="I333" s="213"/>
      <c r="J333" s="213"/>
      <c r="K333" s="212"/>
      <c r="L333" s="212"/>
      <c r="M333" s="212"/>
      <c r="N333" s="212"/>
      <c r="O333" s="213"/>
      <c r="P333" s="747"/>
      <c r="Q333" s="6"/>
      <c r="R333" s="6"/>
      <c r="S333" s="6"/>
      <c r="T333" s="6"/>
      <c r="Z333" s="569"/>
      <c r="AA333" s="569"/>
      <c r="AB333" s="569"/>
      <c r="AC333" s="569"/>
      <c r="AD333" s="569"/>
      <c r="AE333" s="569"/>
      <c r="AF333" s="569"/>
      <c r="AG333" s="569"/>
      <c r="AH333" s="569"/>
      <c r="AI333" s="748"/>
      <c r="AJ333" s="748"/>
      <c r="AK333" s="749"/>
      <c r="AL333" s="749"/>
      <c r="AM333" s="749"/>
      <c r="AN333" s="749"/>
      <c r="AO333" s="749"/>
      <c r="AP333" s="744"/>
      <c r="AQ333" s="744"/>
      <c r="AR333" s="539"/>
      <c r="AS333" s="539"/>
      <c r="AT333" s="539"/>
      <c r="AU333" s="539"/>
      <c r="AV333" s="539"/>
      <c r="AW333" s="539"/>
      <c r="AX333" s="539"/>
      <c r="AY333" s="539"/>
      <c r="AZ333" s="539"/>
      <c r="BA333" s="539"/>
      <c r="BB333" s="539"/>
      <c r="BC333" s="539"/>
      <c r="BD333" s="539"/>
      <c r="BE333" s="539"/>
      <c r="BF333" s="539"/>
      <c r="BG333" s="539"/>
      <c r="BH333" s="539"/>
      <c r="BI333" s="539"/>
      <c r="BJ333" s="539"/>
      <c r="BK333" s="539"/>
      <c r="BL333" s="539"/>
      <c r="BM333" s="539"/>
      <c r="BN333" s="539"/>
      <c r="BO333" s="539"/>
      <c r="BP333" s="539"/>
      <c r="BQ333" s="539"/>
      <c r="BR333" s="539"/>
      <c r="BS333" s="539"/>
      <c r="BT333" s="539"/>
      <c r="BU333" s="539"/>
      <c r="BV333" s="539"/>
      <c r="BW333" s="539"/>
      <c r="BX333" s="539"/>
      <c r="BY333" s="539"/>
      <c r="BZ333" s="539"/>
      <c r="CA333" s="539"/>
      <c r="CB333" s="539"/>
      <c r="CC333" s="539"/>
      <c r="CD333" s="539"/>
      <c r="CE333" s="539"/>
      <c r="CF333" s="539"/>
      <c r="CG333" s="539"/>
      <c r="CH333" s="539"/>
      <c r="CI333" s="539"/>
      <c r="CJ333" s="539"/>
      <c r="CK333" s="539"/>
      <c r="CL333" s="539"/>
      <c r="CM333" s="539"/>
      <c r="CN333" s="539"/>
      <c r="CO333" s="539"/>
      <c r="CP333" s="539"/>
      <c r="CQ333" s="539"/>
      <c r="CR333" s="539"/>
      <c r="CS333" s="539"/>
      <c r="CT333" s="539"/>
      <c r="CU333" s="539"/>
      <c r="CV333" s="539"/>
      <c r="CW333" s="539"/>
      <c r="CX333" s="539"/>
      <c r="CY333" s="539"/>
      <c r="CZ333" s="539"/>
      <c r="DA333" s="539"/>
      <c r="DB333" s="539"/>
      <c r="DC333" s="539"/>
      <c r="DD333" s="539"/>
      <c r="DE333" s="539"/>
      <c r="DF333" s="539"/>
      <c r="DG333" s="539"/>
      <c r="DH333" s="539"/>
      <c r="DI333" s="539"/>
      <c r="DJ333" s="539"/>
      <c r="DK333" s="539"/>
      <c r="DL333" s="539"/>
      <c r="DM333" s="539"/>
      <c r="DN333" s="539"/>
      <c r="DO333" s="539"/>
      <c r="DP333" s="539"/>
      <c r="DQ333" s="539"/>
      <c r="DR333" s="539"/>
      <c r="DS333" s="539"/>
      <c r="DT333" s="539"/>
      <c r="DU333" s="539"/>
      <c r="DV333" s="539"/>
      <c r="DW333" s="539"/>
      <c r="DX333" s="539"/>
      <c r="DY333" s="539"/>
      <c r="DZ333" s="539"/>
      <c r="EA333" s="539"/>
      <c r="EB333" s="539"/>
      <c r="EC333" s="539"/>
      <c r="ED333" s="539"/>
      <c r="EE333" s="539"/>
      <c r="EF333" s="539"/>
      <c r="EG333" s="539"/>
      <c r="EH333" s="539"/>
      <c r="EI333" s="539"/>
      <c r="EJ333" s="539"/>
      <c r="EK333" s="539"/>
      <c r="EL333" s="539"/>
      <c r="EM333" s="539"/>
      <c r="EN333" s="539"/>
      <c r="EO333" s="539"/>
      <c r="EP333" s="539"/>
      <c r="EQ333" s="539"/>
      <c r="ER333" s="539"/>
      <c r="ES333" s="539"/>
      <c r="ET333" s="539"/>
      <c r="EU333" s="539"/>
      <c r="EV333" s="539"/>
      <c r="EW333" s="539"/>
      <c r="EX333" s="539"/>
      <c r="EY333" s="539"/>
      <c r="EZ333" s="539"/>
      <c r="FA333"/>
    </row>
    <row r="334" spans="1:1233" hidden="1">
      <c r="C334" s="214"/>
      <c r="D334" s="214"/>
      <c r="E334" s="214"/>
      <c r="F334" s="214"/>
      <c r="G334" s="214"/>
      <c r="H334" s="214"/>
      <c r="I334" s="214"/>
      <c r="J334" s="214"/>
      <c r="O334" s="214"/>
      <c r="P334" s="6"/>
      <c r="Q334" s="6"/>
      <c r="R334" s="6"/>
      <c r="S334" s="6"/>
      <c r="T334" s="6"/>
      <c r="AI334" s="748">
        <f t="shared" si="185"/>
        <v>0</v>
      </c>
      <c r="AJ334" s="748">
        <f t="shared" si="193"/>
        <v>0</v>
      </c>
      <c r="AK334" s="749"/>
      <c r="AL334" s="749"/>
      <c r="AM334" s="749"/>
      <c r="AN334" s="749"/>
      <c r="AO334" s="749"/>
      <c r="AP334" s="744"/>
      <c r="AQ334" s="744"/>
      <c r="AR334" s="539"/>
      <c r="AS334" s="539"/>
      <c r="AT334" s="539"/>
      <c r="AU334" s="539"/>
      <c r="AV334" s="539"/>
      <c r="AW334" s="539"/>
      <c r="AX334" s="539"/>
      <c r="AY334" s="539"/>
      <c r="AZ334" s="539"/>
      <c r="BA334" s="539"/>
      <c r="BB334" s="539"/>
      <c r="BC334" s="539"/>
      <c r="BD334" s="539"/>
      <c r="BE334" s="539"/>
      <c r="BF334" s="539"/>
      <c r="BG334" s="539"/>
      <c r="BH334" s="539"/>
      <c r="BI334" s="539"/>
      <c r="BJ334" s="539"/>
      <c r="BK334" s="539"/>
      <c r="BL334" s="539"/>
      <c r="BM334" s="539"/>
      <c r="BN334" s="539"/>
      <c r="BO334" s="539"/>
      <c r="BP334" s="539"/>
      <c r="BQ334" s="539"/>
      <c r="BR334" s="539"/>
      <c r="BS334" s="539"/>
      <c r="BT334" s="539"/>
      <c r="BU334" s="539"/>
      <c r="BV334" s="539"/>
      <c r="BW334" s="539"/>
      <c r="BX334" s="539"/>
      <c r="BY334" s="539"/>
      <c r="BZ334" s="539"/>
      <c r="CA334" s="539"/>
      <c r="CB334" s="539"/>
      <c r="CC334" s="539"/>
      <c r="CD334" s="539"/>
      <c r="CE334" s="539"/>
      <c r="CF334" s="539"/>
      <c r="CG334" s="539"/>
      <c r="CH334" s="539"/>
      <c r="CI334" s="539"/>
      <c r="CJ334" s="539"/>
      <c r="CK334" s="539"/>
      <c r="CL334" s="539"/>
      <c r="CM334" s="539"/>
      <c r="CN334" s="539"/>
      <c r="CO334" s="539"/>
      <c r="CP334" s="539"/>
      <c r="CQ334" s="539"/>
      <c r="CR334" s="539"/>
      <c r="CS334" s="539"/>
      <c r="CT334" s="539"/>
      <c r="CU334" s="539"/>
      <c r="CV334" s="539"/>
      <c r="CW334" s="539"/>
      <c r="CX334" s="539"/>
      <c r="CY334" s="539"/>
      <c r="CZ334" s="539"/>
      <c r="DA334" s="539"/>
      <c r="DB334" s="539"/>
      <c r="DC334" s="539"/>
      <c r="DD334" s="539"/>
      <c r="DE334" s="539"/>
      <c r="DF334" s="539"/>
      <c r="DG334" s="539"/>
      <c r="DH334" s="539"/>
      <c r="DI334" s="539"/>
      <c r="DJ334" s="539"/>
      <c r="DK334" s="539"/>
      <c r="DL334" s="539"/>
      <c r="DM334" s="539"/>
      <c r="DN334" s="539"/>
      <c r="DO334" s="539"/>
      <c r="DP334" s="539"/>
      <c r="DQ334" s="539"/>
      <c r="DR334" s="539"/>
      <c r="DS334" s="539"/>
      <c r="DT334" s="539"/>
      <c r="DU334" s="539"/>
      <c r="DV334" s="539"/>
      <c r="DW334" s="539"/>
      <c r="DX334" s="539"/>
      <c r="DY334" s="539"/>
      <c r="DZ334" s="539"/>
      <c r="EA334" s="539"/>
      <c r="EB334" s="539"/>
      <c r="EC334" s="539"/>
      <c r="ED334" s="539"/>
      <c r="EE334" s="539"/>
      <c r="EF334" s="539"/>
      <c r="EG334" s="539"/>
      <c r="EH334" s="539"/>
      <c r="EI334" s="539"/>
      <c r="EJ334" s="539"/>
      <c r="EK334" s="539"/>
      <c r="EL334" s="539"/>
      <c r="EM334" s="539"/>
      <c r="EN334" s="539"/>
      <c r="EO334" s="539"/>
      <c r="EP334" s="539"/>
      <c r="EQ334" s="539"/>
      <c r="ER334" s="539"/>
      <c r="ES334" s="539"/>
      <c r="ET334" s="539"/>
      <c r="EU334" s="539"/>
      <c r="EV334" s="539"/>
      <c r="EW334" s="539"/>
      <c r="EX334" s="539"/>
      <c r="EY334" s="539"/>
      <c r="EZ334" s="539"/>
      <c r="FA334"/>
    </row>
    <row r="335" spans="1:1233" hidden="1">
      <c r="A335" s="215" t="s">
        <v>343</v>
      </c>
      <c r="C335" s="214"/>
      <c r="D335" s="214"/>
      <c r="E335" s="214"/>
      <c r="F335" s="214"/>
      <c r="G335" s="214"/>
      <c r="H335" s="214"/>
      <c r="I335" s="214"/>
      <c r="J335" s="214"/>
      <c r="O335" s="214"/>
      <c r="P335" s="6"/>
      <c r="Q335" s="6"/>
      <c r="R335" s="6"/>
      <c r="S335" s="6"/>
      <c r="T335" s="6"/>
      <c r="AI335" s="748">
        <f t="shared" si="185"/>
        <v>0</v>
      </c>
      <c r="AJ335" s="748">
        <f t="shared" si="193"/>
        <v>0</v>
      </c>
      <c r="AK335" s="749"/>
      <c r="AL335" s="749"/>
      <c r="AM335" s="749"/>
      <c r="AN335" s="749"/>
      <c r="AO335" s="749"/>
      <c r="AP335" s="744"/>
      <c r="AQ335" s="744"/>
      <c r="AR335" s="539"/>
      <c r="AS335" s="539"/>
      <c r="AT335" s="539"/>
      <c r="AU335" s="539"/>
      <c r="AV335" s="539"/>
      <c r="AW335" s="539"/>
      <c r="AX335" s="539"/>
      <c r="AY335" s="539"/>
      <c r="AZ335" s="745"/>
      <c r="BA335" s="745"/>
      <c r="BB335" s="745"/>
      <c r="BC335" s="745"/>
      <c r="BD335" s="745"/>
      <c r="BE335" s="745"/>
      <c r="BF335" s="745"/>
      <c r="BG335" s="745"/>
      <c r="BH335" s="745"/>
      <c r="BI335" s="745"/>
      <c r="BJ335" s="745"/>
      <c r="BK335" s="745"/>
      <c r="BL335" s="745"/>
      <c r="BM335" s="745"/>
      <c r="BN335" s="745"/>
      <c r="BO335" s="745"/>
      <c r="BP335" s="745"/>
      <c r="BQ335" s="745"/>
      <c r="BR335" s="745"/>
      <c r="BS335" s="745"/>
      <c r="BT335" s="745"/>
      <c r="BU335" s="745"/>
      <c r="BV335" s="745"/>
      <c r="BW335" s="745"/>
      <c r="BX335" s="745"/>
      <c r="BY335" s="745"/>
      <c r="BZ335" s="745"/>
      <c r="CA335" s="745"/>
      <c r="CB335" s="745"/>
      <c r="CC335" s="745"/>
      <c r="CD335" s="745"/>
      <c r="CE335" s="745"/>
      <c r="CF335" s="745"/>
      <c r="CG335" s="745"/>
      <c r="CH335" s="745"/>
      <c r="CI335" s="745"/>
      <c r="CJ335" s="745"/>
      <c r="CK335" s="745"/>
      <c r="CL335" s="745"/>
      <c r="CM335" s="745"/>
      <c r="CN335" s="745"/>
      <c r="CO335" s="745"/>
      <c r="CP335" s="745"/>
      <c r="CQ335" s="745"/>
      <c r="CR335" s="745"/>
      <c r="CS335" s="745"/>
      <c r="CT335" s="745"/>
      <c r="CU335" s="745"/>
      <c r="CV335" s="745"/>
      <c r="CW335" s="745"/>
      <c r="CX335" s="745"/>
      <c r="CY335" s="745"/>
      <c r="CZ335" s="745"/>
      <c r="DA335" s="745"/>
      <c r="DB335" s="745"/>
      <c r="DC335" s="745"/>
      <c r="DD335" s="745"/>
      <c r="DE335" s="745"/>
      <c r="DF335" s="745"/>
      <c r="DG335" s="745"/>
      <c r="DH335" s="539"/>
      <c r="DI335" s="539"/>
      <c r="DJ335" s="539"/>
      <c r="DK335" s="539"/>
      <c r="DL335" s="539"/>
      <c r="DM335" s="539"/>
      <c r="DN335" s="539"/>
      <c r="DO335" s="539"/>
      <c r="DP335" s="539"/>
      <c r="DQ335" s="539"/>
      <c r="DR335" s="539"/>
      <c r="DS335" s="539"/>
      <c r="DT335" s="539"/>
      <c r="DU335" s="539"/>
      <c r="DV335" s="539"/>
      <c r="DW335" s="539"/>
      <c r="DX335" s="539"/>
      <c r="DY335" s="539"/>
      <c r="DZ335" s="539"/>
      <c r="EA335" s="539"/>
      <c r="EB335" s="539"/>
      <c r="EC335" s="539"/>
      <c r="ED335" s="539"/>
      <c r="EE335" s="539"/>
      <c r="EF335" s="539"/>
      <c r="EG335" s="539"/>
      <c r="EH335" s="539"/>
      <c r="EI335" s="539"/>
      <c r="EJ335" s="539"/>
      <c r="EK335" s="539"/>
      <c r="EL335" s="539"/>
      <c r="EM335" s="539"/>
      <c r="EN335" s="539"/>
      <c r="EO335" s="539"/>
      <c r="EP335" s="539"/>
      <c r="EQ335" s="539"/>
      <c r="ER335" s="539"/>
      <c r="ES335" s="539"/>
      <c r="ET335" s="539"/>
      <c r="EU335" s="539"/>
      <c r="EV335" s="539"/>
      <c r="EW335" s="539"/>
      <c r="EX335" s="539"/>
      <c r="EY335" s="539"/>
      <c r="EZ335" s="539"/>
      <c r="FA335"/>
    </row>
    <row r="336" spans="1:1233" hidden="1">
      <c r="A336" s="215" t="s">
        <v>89</v>
      </c>
      <c r="C336" s="214"/>
      <c r="D336" s="214"/>
      <c r="E336" s="214"/>
      <c r="F336" s="214"/>
      <c r="G336" s="214"/>
      <c r="H336" s="214"/>
      <c r="I336" s="214"/>
      <c r="J336" s="214"/>
      <c r="O336" s="214"/>
      <c r="P336" s="6"/>
      <c r="Q336" s="6"/>
      <c r="R336" s="6"/>
      <c r="S336" s="6"/>
      <c r="T336" s="6"/>
      <c r="AI336" s="748">
        <f t="shared" si="185"/>
        <v>0</v>
      </c>
      <c r="AJ336" s="748">
        <f t="shared" si="193"/>
        <v>0</v>
      </c>
      <c r="AP336" s="539"/>
      <c r="AQ336" s="539"/>
      <c r="AR336" s="539"/>
      <c r="AS336" s="539"/>
      <c r="AT336" s="539"/>
      <c r="AU336" s="539"/>
      <c r="AV336" s="539"/>
      <c r="AW336" s="539"/>
      <c r="AX336" s="539"/>
      <c r="AY336" s="539"/>
      <c r="AZ336" s="539"/>
      <c r="BA336" s="539"/>
      <c r="BB336" s="539"/>
      <c r="BC336" s="539"/>
      <c r="BD336" s="539"/>
      <c r="BE336" s="539"/>
      <c r="BF336" s="539"/>
      <c r="BG336" s="539"/>
      <c r="BH336" s="539"/>
      <c r="BI336" s="539"/>
      <c r="BJ336" s="539"/>
      <c r="BK336" s="539"/>
      <c r="BL336" s="539"/>
      <c r="BM336" s="539"/>
      <c r="BN336" s="539"/>
      <c r="BO336" s="539"/>
      <c r="BP336" s="539"/>
      <c r="BQ336" s="539"/>
      <c r="BR336" s="539"/>
      <c r="BS336" s="539"/>
      <c r="BT336" s="539"/>
      <c r="BU336" s="539"/>
      <c r="BV336" s="539"/>
      <c r="BW336" s="539"/>
      <c r="BX336" s="539"/>
      <c r="BY336" s="539"/>
      <c r="BZ336" s="539"/>
      <c r="CA336" s="539"/>
      <c r="CB336" s="539"/>
      <c r="CC336" s="539"/>
      <c r="CD336" s="539"/>
      <c r="CE336" s="539"/>
      <c r="CF336" s="539"/>
      <c r="CG336" s="539"/>
      <c r="CH336" s="539"/>
      <c r="CI336" s="539"/>
      <c r="CJ336" s="539"/>
      <c r="CK336" s="539"/>
      <c r="CL336" s="539"/>
      <c r="CM336" s="539"/>
      <c r="CN336" s="539"/>
      <c r="CO336" s="539"/>
      <c r="CP336" s="539"/>
      <c r="CQ336" s="539"/>
      <c r="CR336" s="539"/>
      <c r="CS336" s="539"/>
      <c r="CT336" s="539"/>
      <c r="CU336" s="539"/>
      <c r="CV336" s="539"/>
      <c r="CW336" s="539"/>
      <c r="CX336" s="539"/>
      <c r="CY336" s="539"/>
      <c r="CZ336" s="539"/>
      <c r="DA336" s="539"/>
      <c r="DB336" s="539"/>
      <c r="DC336" s="539"/>
      <c r="DD336" s="539"/>
      <c r="DE336" s="539"/>
      <c r="DF336" s="539"/>
      <c r="DG336" s="539"/>
      <c r="DH336" s="539"/>
      <c r="DI336" s="539"/>
      <c r="DJ336" s="539"/>
      <c r="DK336" s="539"/>
      <c r="DL336" s="539"/>
      <c r="DM336" s="539"/>
      <c r="DN336" s="539"/>
      <c r="DO336" s="539"/>
      <c r="DP336" s="539"/>
      <c r="DQ336" s="539"/>
      <c r="DR336" s="539"/>
      <c r="DS336" s="539"/>
      <c r="DT336" s="539"/>
      <c r="DU336" s="539"/>
      <c r="DV336" s="539"/>
      <c r="DW336" s="539"/>
      <c r="DX336" s="539"/>
      <c r="DY336" s="539"/>
      <c r="DZ336" s="539"/>
      <c r="EA336" s="539"/>
      <c r="EB336" s="539"/>
      <c r="EC336" s="539"/>
      <c r="ED336" s="539"/>
      <c r="EE336" s="539"/>
      <c r="EF336" s="539"/>
      <c r="EG336" s="539"/>
      <c r="EH336" s="539"/>
      <c r="EI336" s="539"/>
      <c r="EJ336" s="539"/>
      <c r="EK336" s="539"/>
      <c r="EL336" s="539"/>
      <c r="EM336" s="539"/>
      <c r="EN336" s="539"/>
      <c r="EO336" s="539"/>
      <c r="EP336" s="539"/>
      <c r="EQ336" s="539"/>
      <c r="ER336" s="539"/>
      <c r="ES336" s="539"/>
      <c r="ET336" s="539"/>
      <c r="EU336" s="539"/>
      <c r="EV336" s="539"/>
      <c r="EW336" s="539"/>
      <c r="EX336" s="539"/>
      <c r="EY336" s="539"/>
      <c r="EZ336" s="539"/>
      <c r="FA336"/>
    </row>
    <row r="337" spans="1:1233" ht="12.75" hidden="1" customHeight="1">
      <c r="A337" s="215" t="s">
        <v>91</v>
      </c>
      <c r="C337" s="214"/>
      <c r="D337" s="214"/>
      <c r="E337" s="214"/>
      <c r="F337" s="214"/>
      <c r="G337" s="214"/>
      <c r="H337" s="214"/>
      <c r="I337" s="214"/>
      <c r="J337" s="214"/>
      <c r="O337" s="214"/>
      <c r="P337" s="6"/>
      <c r="Q337" s="6"/>
      <c r="R337" s="6"/>
      <c r="S337" s="6"/>
      <c r="T337" s="6"/>
      <c r="Z337" s="569"/>
      <c r="AA337" s="569"/>
      <c r="AB337" s="569"/>
      <c r="AC337" s="569"/>
      <c r="AD337" s="569"/>
      <c r="AE337" s="569"/>
      <c r="AF337" s="569"/>
      <c r="AG337" s="569"/>
      <c r="AH337" s="569"/>
      <c r="AI337" s="748">
        <f t="shared" si="185"/>
        <v>0</v>
      </c>
      <c r="AJ337" s="748">
        <f t="shared" si="193"/>
        <v>0</v>
      </c>
      <c r="AK337" s="569"/>
      <c r="AL337" s="569"/>
      <c r="AM337" s="569"/>
      <c r="AN337" s="569"/>
      <c r="AO337" s="569"/>
      <c r="AP337" s="549"/>
      <c r="AQ337" s="549"/>
      <c r="AR337" s="549"/>
      <c r="AS337" s="549"/>
      <c r="AT337" s="549"/>
      <c r="AU337" s="549"/>
      <c r="AV337" s="549"/>
      <c r="AW337" s="549"/>
      <c r="AX337" s="549"/>
      <c r="AY337" s="549"/>
      <c r="AZ337" s="549"/>
      <c r="BA337" s="549"/>
      <c r="BB337" s="549"/>
      <c r="BC337" s="549"/>
      <c r="BD337" s="549"/>
      <c r="BE337" s="549"/>
      <c r="BF337" s="549"/>
      <c r="BG337" s="549"/>
      <c r="BH337" s="549"/>
      <c r="BI337" s="549"/>
      <c r="BJ337" s="549"/>
      <c r="BK337" s="549"/>
      <c r="BL337" s="549"/>
      <c r="BM337" s="549"/>
      <c r="BN337" s="549"/>
      <c r="BO337" s="549"/>
      <c r="BP337" s="549"/>
      <c r="BQ337" s="549"/>
      <c r="BR337" s="549"/>
      <c r="BS337" s="549"/>
      <c r="BT337" s="549"/>
      <c r="BU337" s="549"/>
      <c r="BV337" s="549"/>
      <c r="BW337" s="549"/>
      <c r="BX337" s="549"/>
      <c r="BY337" s="549"/>
      <c r="BZ337" s="549"/>
      <c r="CA337" s="549"/>
      <c r="CB337" s="549"/>
      <c r="CC337" s="549"/>
      <c r="CD337" s="549"/>
      <c r="CE337"/>
      <c r="CF337"/>
      <c r="CG337"/>
      <c r="CH337"/>
      <c r="CI337"/>
      <c r="CJ337"/>
      <c r="CK337"/>
      <c r="CL337"/>
      <c r="CM337"/>
      <c r="CN337"/>
      <c r="CO337"/>
      <c r="CP337"/>
      <c r="CQ337"/>
      <c r="CR337"/>
      <c r="CS337"/>
      <c r="CT337"/>
      <c r="CU337"/>
      <c r="CV337"/>
      <c r="CW337"/>
      <c r="CX337"/>
      <c r="CY337"/>
      <c r="CZ337"/>
      <c r="DA337"/>
      <c r="DB337"/>
      <c r="DC337"/>
      <c r="DD337"/>
      <c r="DE337"/>
      <c r="DF337"/>
      <c r="DG337"/>
      <c r="DH337"/>
      <c r="DI337"/>
      <c r="DJ337"/>
      <c r="DK337"/>
      <c r="DL337"/>
      <c r="DM337"/>
      <c r="DN337"/>
      <c r="DO337"/>
      <c r="DP337"/>
      <c r="DQ337"/>
      <c r="DR337"/>
      <c r="DS337"/>
      <c r="DT337"/>
      <c r="DU337"/>
      <c r="DV337"/>
      <c r="DW337"/>
      <c r="DX337"/>
      <c r="DY337"/>
      <c r="DZ337"/>
      <c r="EA337"/>
      <c r="EB337"/>
      <c r="EC337"/>
      <c r="ED337"/>
      <c r="EE337"/>
      <c r="EF337"/>
      <c r="EG337"/>
      <c r="EH337"/>
      <c r="EI337"/>
      <c r="EJ337"/>
      <c r="EK337"/>
      <c r="EL337"/>
      <c r="EM337"/>
      <c r="EN337"/>
      <c r="EO337"/>
      <c r="EP337"/>
      <c r="EQ337"/>
      <c r="ER337"/>
      <c r="ES337"/>
      <c r="ET337"/>
      <c r="EU337"/>
      <c r="EV337"/>
      <c r="EW337"/>
      <c r="EX337"/>
      <c r="EY337"/>
      <c r="EZ337"/>
      <c r="FA337"/>
    </row>
    <row r="338" spans="1:1233" hidden="1">
      <c r="D338" s="214"/>
      <c r="E338" s="214"/>
      <c r="F338" s="214"/>
      <c r="G338" s="214"/>
      <c r="H338" s="214"/>
      <c r="I338" s="214"/>
      <c r="J338" s="214"/>
      <c r="O338" s="214"/>
      <c r="P338" s="6"/>
      <c r="Q338" s="6"/>
      <c r="R338" s="6"/>
      <c r="S338" s="6"/>
      <c r="T338" s="6"/>
      <c r="AI338" s="748">
        <f t="shared" si="185"/>
        <v>0</v>
      </c>
      <c r="AJ338" s="748">
        <f t="shared" si="193"/>
        <v>0</v>
      </c>
      <c r="ED338"/>
      <c r="EE338"/>
      <c r="EF338"/>
      <c r="EG338"/>
      <c r="EH338"/>
      <c r="EI338"/>
      <c r="EJ338"/>
      <c r="EK338"/>
      <c r="EL338"/>
      <c r="EM338"/>
    </row>
    <row r="339" spans="1:1233" hidden="1">
      <c r="A339" s="6" t="s">
        <v>344</v>
      </c>
      <c r="B339" s="130"/>
      <c r="C339" s="216" t="s">
        <v>345</v>
      </c>
      <c r="D339" s="216" t="s">
        <v>346</v>
      </c>
      <c r="E339" s="216" t="s">
        <v>347</v>
      </c>
      <c r="F339" s="216" t="s">
        <v>348</v>
      </c>
      <c r="G339" s="216" t="s">
        <v>349</v>
      </c>
      <c r="H339" s="216" t="s">
        <v>350</v>
      </c>
      <c r="I339" s="216"/>
      <c r="J339" s="216" t="s">
        <v>351</v>
      </c>
      <c r="K339" s="216" t="s">
        <v>352</v>
      </c>
      <c r="L339" s="216" t="s">
        <v>353</v>
      </c>
      <c r="M339" s="216" t="s">
        <v>354</v>
      </c>
      <c r="N339" s="216" t="s">
        <v>355</v>
      </c>
      <c r="O339" s="216" t="s">
        <v>356</v>
      </c>
      <c r="P339" s="746" t="s">
        <v>357</v>
      </c>
      <c r="Q339" s="746" t="s">
        <v>358</v>
      </c>
      <c r="R339" s="746" t="s">
        <v>359</v>
      </c>
      <c r="S339" s="746" t="s">
        <v>360</v>
      </c>
      <c r="T339" s="746" t="s">
        <v>361</v>
      </c>
      <c r="U339" s="746" t="s">
        <v>362</v>
      </c>
      <c r="V339" s="746" t="s">
        <v>363</v>
      </c>
      <c r="W339" s="746" t="s">
        <v>364</v>
      </c>
      <c r="X339" s="746" t="s">
        <v>365</v>
      </c>
      <c r="Y339" s="746" t="s">
        <v>366</v>
      </c>
      <c r="Z339" s="746" t="s">
        <v>367</v>
      </c>
      <c r="AA339" s="746" t="s">
        <v>368</v>
      </c>
      <c r="AB339" s="746" t="s">
        <v>369</v>
      </c>
      <c r="AC339" s="746" t="s">
        <v>370</v>
      </c>
      <c r="AD339" s="746" t="s">
        <v>371</v>
      </c>
      <c r="AE339" s="746" t="s">
        <v>372</v>
      </c>
      <c r="AF339" s="746" t="s">
        <v>373</v>
      </c>
      <c r="AG339" s="746" t="s">
        <v>374</v>
      </c>
      <c r="AH339" s="746" t="s">
        <v>375</v>
      </c>
      <c r="AI339" s="746" t="s">
        <v>376</v>
      </c>
      <c r="AJ339" s="746" t="s">
        <v>377</v>
      </c>
      <c r="AK339" s="746" t="s">
        <v>378</v>
      </c>
      <c r="AL339" s="746" t="s">
        <v>379</v>
      </c>
      <c r="AM339" s="746" t="s">
        <v>380</v>
      </c>
      <c r="AN339" s="746" t="s">
        <v>381</v>
      </c>
      <c r="AO339" s="746" t="s">
        <v>382</v>
      </c>
      <c r="AP339" s="216" t="s">
        <v>383</v>
      </c>
      <c r="AQ339" s="216" t="s">
        <v>384</v>
      </c>
      <c r="AR339" s="216" t="s">
        <v>385</v>
      </c>
      <c r="AS339" s="216" t="s">
        <v>386</v>
      </c>
      <c r="AT339" s="216" t="s">
        <v>387</v>
      </c>
      <c r="AU339" s="216" t="s">
        <v>388</v>
      </c>
      <c r="AV339" s="216" t="s">
        <v>389</v>
      </c>
      <c r="AW339" s="216" t="s">
        <v>390</v>
      </c>
      <c r="AX339" s="216" t="s">
        <v>391</v>
      </c>
      <c r="AY339" s="216" t="s">
        <v>392</v>
      </c>
      <c r="AZ339" s="216" t="s">
        <v>393</v>
      </c>
      <c r="BA339" s="216" t="s">
        <v>394</v>
      </c>
      <c r="BB339" s="216" t="s">
        <v>395</v>
      </c>
      <c r="BC339" s="216" t="s">
        <v>396</v>
      </c>
      <c r="BD339" s="216" t="s">
        <v>397</v>
      </c>
      <c r="BE339" s="216" t="s">
        <v>398</v>
      </c>
      <c r="BF339" s="216" t="s">
        <v>399</v>
      </c>
      <c r="BG339" s="216" t="s">
        <v>400</v>
      </c>
      <c r="BH339" s="216" t="s">
        <v>401</v>
      </c>
      <c r="BI339" s="216" t="s">
        <v>402</v>
      </c>
      <c r="BJ339" s="216" t="s">
        <v>403</v>
      </c>
      <c r="BK339" s="216" t="s">
        <v>404</v>
      </c>
      <c r="BL339" s="216" t="s">
        <v>405</v>
      </c>
      <c r="BM339" s="216" t="s">
        <v>406</v>
      </c>
      <c r="BN339" s="216" t="s">
        <v>407</v>
      </c>
      <c r="BO339" s="216" t="s">
        <v>408</v>
      </c>
      <c r="BP339" s="216" t="s">
        <v>409</v>
      </c>
      <c r="BQ339" s="216" t="s">
        <v>410</v>
      </c>
      <c r="BR339" s="216" t="s">
        <v>411</v>
      </c>
      <c r="BS339" s="216" t="s">
        <v>412</v>
      </c>
      <c r="BT339" s="216" t="s">
        <v>413</v>
      </c>
      <c r="BU339" s="216" t="s">
        <v>414</v>
      </c>
      <c r="BV339" s="216" t="s">
        <v>415</v>
      </c>
      <c r="BW339" s="216" t="s">
        <v>416</v>
      </c>
      <c r="BX339" s="216" t="s">
        <v>417</v>
      </c>
      <c r="BY339" s="216" t="s">
        <v>418</v>
      </c>
      <c r="BZ339" s="216" t="s">
        <v>419</v>
      </c>
      <c r="CA339" s="216" t="s">
        <v>420</v>
      </c>
      <c r="CB339" s="216" t="s">
        <v>421</v>
      </c>
      <c r="CC339" s="216" t="s">
        <v>422</v>
      </c>
      <c r="CD339" s="216" t="s">
        <v>423</v>
      </c>
      <c r="CE339" s="216" t="s">
        <v>424</v>
      </c>
      <c r="CF339" s="216" t="s">
        <v>425</v>
      </c>
      <c r="CG339" s="216" t="s">
        <v>426</v>
      </c>
      <c r="CH339" s="216" t="s">
        <v>427</v>
      </c>
      <c r="CI339" s="216" t="s">
        <v>428</v>
      </c>
      <c r="CJ339" s="216" t="s">
        <v>429</v>
      </c>
      <c r="CK339" s="216" t="s">
        <v>430</v>
      </c>
      <c r="CL339" s="216" t="s">
        <v>431</v>
      </c>
      <c r="CM339" s="216" t="s">
        <v>432</v>
      </c>
      <c r="CN339" s="216" t="s">
        <v>433</v>
      </c>
      <c r="CO339" s="216" t="s">
        <v>434</v>
      </c>
      <c r="CP339" s="216" t="s">
        <v>435</v>
      </c>
      <c r="CQ339" s="216" t="s">
        <v>436</v>
      </c>
      <c r="CR339" s="216" t="s">
        <v>437</v>
      </c>
      <c r="CS339" s="216" t="s">
        <v>438</v>
      </c>
      <c r="CT339" s="216" t="s">
        <v>439</v>
      </c>
      <c r="CU339" s="216" t="s">
        <v>440</v>
      </c>
      <c r="CV339" s="216" t="s">
        <v>441</v>
      </c>
      <c r="CW339" s="216" t="s">
        <v>442</v>
      </c>
      <c r="CX339" s="216" t="s">
        <v>443</v>
      </c>
      <c r="CY339" s="216" t="s">
        <v>444</v>
      </c>
      <c r="CZ339" s="216" t="s">
        <v>445</v>
      </c>
      <c r="DD339"/>
      <c r="DE339"/>
      <c r="DF339"/>
      <c r="DG339"/>
      <c r="DH339"/>
      <c r="DI339"/>
      <c r="DJ339"/>
      <c r="DK339"/>
      <c r="DL339"/>
      <c r="DM339"/>
      <c r="DN339"/>
      <c r="DO339"/>
      <c r="DP339"/>
      <c r="DQ339"/>
      <c r="DR339"/>
      <c r="DS339"/>
      <c r="DT339"/>
      <c r="DU339"/>
      <c r="DV339"/>
      <c r="DW339"/>
      <c r="DX339"/>
      <c r="DY339"/>
      <c r="DZ339"/>
      <c r="EA339"/>
      <c r="EB339"/>
      <c r="EC339"/>
      <c r="ED339"/>
      <c r="EE339" s="549"/>
      <c r="EF339" s="549"/>
      <c r="EG339" s="549"/>
      <c r="EH339" s="549"/>
      <c r="EI339" s="549"/>
      <c r="EJ339" s="549"/>
      <c r="EK339" s="549"/>
      <c r="EL339"/>
      <c r="EM339"/>
      <c r="EN339"/>
      <c r="EO339"/>
      <c r="EP339"/>
      <c r="EQ339"/>
      <c r="ER339"/>
      <c r="ES339"/>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c r="KU339"/>
      <c r="KV339"/>
      <c r="KW339"/>
      <c r="KX339"/>
      <c r="KY339"/>
      <c r="KZ339"/>
      <c r="LA339"/>
      <c r="LB339"/>
      <c r="LC339"/>
      <c r="LD339"/>
      <c r="LE339"/>
      <c r="LF339"/>
      <c r="LG339"/>
      <c r="LH339"/>
      <c r="LI339"/>
      <c r="LJ339"/>
      <c r="LK339"/>
      <c r="LL339"/>
      <c r="LM339"/>
      <c r="LN339"/>
      <c r="LO339"/>
      <c r="LP339"/>
      <c r="LQ339"/>
      <c r="LR339"/>
      <c r="LS339"/>
      <c r="LT339"/>
      <c r="LU339"/>
      <c r="LV339"/>
      <c r="LW339"/>
      <c r="LX339"/>
      <c r="LY339"/>
      <c r="LZ339"/>
      <c r="MA339"/>
      <c r="MB339"/>
      <c r="MC339"/>
      <c r="MD339"/>
      <c r="ME339"/>
      <c r="MF339"/>
      <c r="MG339"/>
      <c r="MH339"/>
      <c r="MI339"/>
      <c r="MJ339"/>
      <c r="MK339"/>
      <c r="ML339"/>
      <c r="MM339"/>
      <c r="MN339"/>
      <c r="MO339"/>
      <c r="MP339"/>
      <c r="MQ339"/>
      <c r="MR339"/>
      <c r="MS339"/>
      <c r="MT339"/>
      <c r="MU339"/>
      <c r="MV339"/>
      <c r="MW339"/>
      <c r="MX339"/>
      <c r="MY339"/>
      <c r="MZ339"/>
      <c r="NA339"/>
      <c r="NB339"/>
      <c r="NC339"/>
      <c r="ND339"/>
      <c r="NE339"/>
      <c r="NF339"/>
      <c r="NG339"/>
      <c r="NH339"/>
      <c r="NI339"/>
      <c r="NJ339"/>
      <c r="NK339"/>
      <c r="NL339"/>
      <c r="NM339"/>
      <c r="NN339"/>
      <c r="NO339"/>
      <c r="NP339"/>
      <c r="NQ339"/>
      <c r="NR339"/>
      <c r="NS339"/>
      <c r="NT339"/>
      <c r="NU339"/>
      <c r="NV339"/>
      <c r="NW339"/>
      <c r="NX339"/>
      <c r="NY339"/>
      <c r="NZ339"/>
      <c r="OA339"/>
      <c r="OB339"/>
      <c r="OC339"/>
      <c r="OD339"/>
      <c r="OE339"/>
      <c r="OF339"/>
      <c r="OG339"/>
      <c r="OH339"/>
      <c r="OI339"/>
      <c r="OJ339"/>
      <c r="OK339"/>
      <c r="OL339"/>
      <c r="OM339"/>
      <c r="ON339"/>
      <c r="OO339"/>
      <c r="OP339"/>
      <c r="OQ339"/>
      <c r="OR339"/>
      <c r="OS339"/>
      <c r="OT339"/>
      <c r="OU339"/>
      <c r="OV339"/>
      <c r="OW339"/>
      <c r="OX339"/>
      <c r="OY339"/>
      <c r="OZ339"/>
      <c r="PA339"/>
      <c r="PB339"/>
      <c r="PC339"/>
      <c r="PD339"/>
      <c r="PE339"/>
      <c r="PF339"/>
      <c r="PG339"/>
      <c r="PH339"/>
      <c r="PI339"/>
      <c r="PJ339"/>
      <c r="PK339"/>
      <c r="PL339"/>
      <c r="PM339"/>
      <c r="PN339"/>
      <c r="PO339"/>
      <c r="PP339"/>
      <c r="PQ339"/>
      <c r="PR339"/>
      <c r="PS339"/>
      <c r="PT339"/>
      <c r="PU339"/>
      <c r="PV339"/>
      <c r="PW339"/>
      <c r="PX339"/>
      <c r="PY339"/>
      <c r="PZ339"/>
      <c r="QA339"/>
      <c r="QB339"/>
      <c r="QC339"/>
      <c r="QD339"/>
      <c r="QE339"/>
      <c r="QF339"/>
      <c r="QG339"/>
      <c r="QH339"/>
      <c r="QI339"/>
      <c r="QJ339"/>
      <c r="QK339"/>
      <c r="QL339"/>
      <c r="QM339"/>
      <c r="QN339"/>
      <c r="QO339"/>
      <c r="QP339"/>
      <c r="QQ339"/>
      <c r="QR339"/>
      <c r="QS339"/>
      <c r="QT339"/>
      <c r="QU339"/>
      <c r="QV339"/>
      <c r="QW339"/>
      <c r="QX339"/>
      <c r="QY339"/>
      <c r="QZ339"/>
      <c r="RA339"/>
      <c r="RB339"/>
      <c r="RC339"/>
      <c r="RD339"/>
      <c r="RE339"/>
      <c r="RF339"/>
      <c r="RG339"/>
      <c r="RH339"/>
      <c r="RI339"/>
      <c r="RJ339"/>
      <c r="RK339"/>
      <c r="RL339"/>
      <c r="RM339"/>
      <c r="RN339"/>
      <c r="RO339"/>
      <c r="RP339"/>
      <c r="RQ339"/>
      <c r="RR339"/>
      <c r="RS339"/>
      <c r="RT339"/>
      <c r="RU339"/>
      <c r="RV339"/>
      <c r="RW339"/>
      <c r="RX339"/>
      <c r="RY339"/>
      <c r="RZ339"/>
      <c r="SA339"/>
      <c r="SB339"/>
      <c r="SC339"/>
      <c r="SD339"/>
      <c r="SE339"/>
      <c r="SF339"/>
      <c r="SG339"/>
      <c r="SH339"/>
      <c r="SI339"/>
      <c r="SJ339"/>
      <c r="SK339"/>
      <c r="SL339"/>
      <c r="SM339"/>
      <c r="SN339"/>
      <c r="SO339"/>
      <c r="SP339"/>
      <c r="SQ339"/>
      <c r="SR339"/>
      <c r="SS339"/>
      <c r="ST339"/>
      <c r="SU339"/>
      <c r="SV339"/>
      <c r="SW339"/>
      <c r="SX339"/>
      <c r="SY339"/>
      <c r="SZ339"/>
      <c r="TA339"/>
      <c r="TB339"/>
      <c r="TC339"/>
      <c r="TD339"/>
      <c r="TE339"/>
      <c r="TF339"/>
      <c r="TG339"/>
      <c r="TH339"/>
      <c r="TI339"/>
      <c r="TJ339"/>
      <c r="TK339"/>
      <c r="TL339"/>
      <c r="TM339"/>
      <c r="TN339"/>
      <c r="TO339"/>
      <c r="TP339"/>
      <c r="TQ339"/>
      <c r="TR339"/>
      <c r="TS339"/>
      <c r="TT339"/>
      <c r="TU339"/>
      <c r="TV339"/>
      <c r="TW339"/>
      <c r="TX339"/>
      <c r="TY339"/>
      <c r="TZ339"/>
      <c r="UA339"/>
      <c r="UB339"/>
      <c r="UC339"/>
      <c r="UD339"/>
      <c r="UE339"/>
      <c r="UF339"/>
      <c r="UG339"/>
      <c r="UH339"/>
      <c r="UI339"/>
      <c r="UJ339"/>
      <c r="UK339"/>
      <c r="UL339"/>
      <c r="UM339"/>
      <c r="UN339"/>
      <c r="UO339"/>
      <c r="UP339"/>
      <c r="UQ339"/>
      <c r="UR339"/>
      <c r="US339"/>
      <c r="UT339"/>
      <c r="UU339"/>
      <c r="UV339"/>
      <c r="UW339"/>
      <c r="UX339"/>
      <c r="UY339"/>
      <c r="UZ339"/>
      <c r="VA339"/>
      <c r="VB339"/>
      <c r="VC339"/>
      <c r="VD339"/>
      <c r="VE339"/>
      <c r="VF339"/>
      <c r="VG339"/>
      <c r="VH339"/>
      <c r="VI339"/>
      <c r="VJ339"/>
      <c r="VK339"/>
      <c r="VL339"/>
      <c r="VM339"/>
      <c r="VN339"/>
      <c r="VO339"/>
      <c r="VP339"/>
      <c r="VQ339"/>
      <c r="VR339"/>
      <c r="VS339"/>
      <c r="VT339"/>
      <c r="VU339"/>
      <c r="VV339"/>
      <c r="VW339"/>
      <c r="VX339"/>
      <c r="VY339"/>
      <c r="VZ339"/>
      <c r="WA339"/>
      <c r="WB339"/>
      <c r="WC339"/>
      <c r="WD339"/>
      <c r="WE339"/>
      <c r="WF339"/>
      <c r="WG339"/>
      <c r="WH339"/>
      <c r="WI339"/>
      <c r="WJ339"/>
      <c r="WK339"/>
      <c r="WL339"/>
      <c r="WM339"/>
      <c r="WN339"/>
      <c r="WO339"/>
      <c r="WP339"/>
      <c r="WQ339"/>
      <c r="WR339"/>
      <c r="WS339"/>
      <c r="WT339"/>
      <c r="WU339"/>
      <c r="WV339"/>
      <c r="WW339"/>
      <c r="WX339"/>
      <c r="WY339"/>
      <c r="WZ339"/>
      <c r="XA339"/>
      <c r="XB339"/>
      <c r="XC339"/>
      <c r="XD339"/>
      <c r="XE339"/>
      <c r="XF339"/>
      <c r="XG339"/>
      <c r="XH339"/>
      <c r="XI339"/>
      <c r="XJ339"/>
      <c r="XK339"/>
      <c r="XL339"/>
      <c r="XM339"/>
      <c r="XN339"/>
      <c r="XO339"/>
      <c r="XP339"/>
      <c r="XQ339"/>
      <c r="XR339"/>
      <c r="XS339"/>
      <c r="XT339"/>
      <c r="XU339"/>
      <c r="XV339"/>
      <c r="XW339"/>
      <c r="XX339"/>
      <c r="XY339"/>
      <c r="XZ339"/>
      <c r="YA339"/>
      <c r="YB339"/>
      <c r="YC339"/>
      <c r="YD339"/>
      <c r="YE339"/>
      <c r="YF339"/>
      <c r="YG339"/>
      <c r="YH339"/>
      <c r="YI339"/>
      <c r="YJ339"/>
      <c r="YK339"/>
      <c r="YL339"/>
      <c r="YM339"/>
      <c r="YN339"/>
      <c r="YO339"/>
      <c r="YP339"/>
      <c r="YQ339"/>
      <c r="YR339"/>
      <c r="YS339"/>
      <c r="YT339"/>
      <c r="YU339"/>
      <c r="YV339"/>
      <c r="YW339"/>
      <c r="YX339"/>
      <c r="YY339"/>
      <c r="YZ339"/>
      <c r="ZA339"/>
      <c r="ZB339"/>
      <c r="ZC339"/>
      <c r="ZD339"/>
      <c r="ZE339"/>
      <c r="ZF339"/>
      <c r="ZG339"/>
      <c r="ZH339"/>
      <c r="ZI339"/>
      <c r="ZJ339"/>
      <c r="ZK339"/>
      <c r="ZL339"/>
      <c r="ZM339"/>
      <c r="ZN339"/>
      <c r="ZO339"/>
      <c r="ZP339"/>
      <c r="ZQ339"/>
      <c r="ZR339"/>
      <c r="ZS339"/>
      <c r="ZT339"/>
      <c r="ZU339"/>
      <c r="ZV339"/>
      <c r="ZW339"/>
      <c r="ZX339"/>
      <c r="ZY339"/>
      <c r="ZZ339"/>
      <c r="AAA339"/>
      <c r="AAB339"/>
      <c r="AAC339"/>
      <c r="AAD339"/>
      <c r="AAE339"/>
      <c r="AAF339"/>
      <c r="AAG339"/>
      <c r="AAH339"/>
      <c r="AAI339"/>
      <c r="AAJ339"/>
      <c r="AAK339"/>
      <c r="AAL339"/>
      <c r="AAM339"/>
      <c r="AAN339"/>
      <c r="AAO339"/>
      <c r="AAP339"/>
      <c r="AAQ339"/>
      <c r="AAR339"/>
      <c r="AAS339"/>
      <c r="AAT339"/>
      <c r="AAU339"/>
      <c r="AAV339"/>
      <c r="AAW339"/>
      <c r="AAX339"/>
      <c r="AAY339"/>
      <c r="AAZ339"/>
      <c r="ABA339"/>
      <c r="ABB339"/>
      <c r="ABC339"/>
      <c r="ABD339"/>
      <c r="ABE339"/>
      <c r="ABF339"/>
      <c r="ABG339"/>
      <c r="ABH339"/>
      <c r="ABI339"/>
      <c r="ABJ339"/>
      <c r="ABK339"/>
      <c r="ABL339"/>
      <c r="ABM339"/>
      <c r="ABN339"/>
      <c r="ABO339"/>
      <c r="ABP339"/>
      <c r="ABQ339"/>
      <c r="ABR339"/>
      <c r="ABS339"/>
      <c r="ABT339"/>
      <c r="ABU339"/>
      <c r="ABV339"/>
      <c r="ABW339"/>
      <c r="ABX339"/>
      <c r="ABY339"/>
      <c r="ABZ339"/>
      <c r="ACA339"/>
      <c r="ACB339"/>
      <c r="ACC339"/>
      <c r="ACD339"/>
      <c r="ACE339"/>
      <c r="ACF339"/>
      <c r="ACG339"/>
      <c r="ACH339"/>
      <c r="ACI339"/>
      <c r="ACJ339"/>
      <c r="ACK339"/>
      <c r="ACL339"/>
      <c r="ACM339"/>
      <c r="ACN339"/>
      <c r="ACO339"/>
      <c r="ACP339"/>
      <c r="ACQ339"/>
      <c r="ACR339"/>
      <c r="ACS339"/>
      <c r="ACT339"/>
      <c r="ACU339"/>
      <c r="ACV339"/>
      <c r="ACW339"/>
      <c r="ACX339"/>
      <c r="ACY339"/>
      <c r="ACZ339"/>
      <c r="ADA339"/>
      <c r="ADB339"/>
      <c r="ADC339"/>
      <c r="ADD339"/>
      <c r="ADE339"/>
      <c r="ADF339"/>
      <c r="ADG339"/>
      <c r="ADH339"/>
      <c r="ADI339"/>
      <c r="ADJ339"/>
      <c r="ADK339"/>
      <c r="ADL339"/>
      <c r="ADM339"/>
      <c r="ADN339"/>
      <c r="ADO339"/>
      <c r="ADP339"/>
      <c r="ADQ339"/>
      <c r="ADR339"/>
      <c r="ADS339"/>
      <c r="ADT339"/>
      <c r="ADU339"/>
      <c r="ADV339"/>
      <c r="ADW339"/>
      <c r="ADX339"/>
      <c r="ADY339"/>
      <c r="ADZ339"/>
      <c r="AEA339"/>
      <c r="AEB339"/>
      <c r="AEC339"/>
      <c r="AED339"/>
      <c r="AEE339"/>
      <c r="AEF339"/>
      <c r="AEG339"/>
      <c r="AEH339"/>
      <c r="AEI339"/>
      <c r="AEJ339"/>
      <c r="AEK339"/>
      <c r="AEL339"/>
      <c r="AEM339"/>
      <c r="AEN339"/>
      <c r="AEO339"/>
      <c r="AEP339"/>
      <c r="AEQ339"/>
      <c r="AER339"/>
      <c r="AES339"/>
      <c r="AET339"/>
      <c r="AEU339"/>
      <c r="AEV339"/>
      <c r="AEW339"/>
      <c r="AEX339"/>
      <c r="AEY339"/>
      <c r="AEZ339"/>
      <c r="AFA339"/>
      <c r="AFB339"/>
      <c r="AFC339"/>
      <c r="AFD339"/>
      <c r="AFE339"/>
      <c r="AFF339"/>
      <c r="AFG339"/>
      <c r="AFH339"/>
      <c r="AFI339"/>
      <c r="AFJ339"/>
      <c r="AFK339"/>
      <c r="AFL339"/>
      <c r="AFM339"/>
      <c r="AFN339"/>
      <c r="AFO339"/>
      <c r="AFP339"/>
      <c r="AFQ339"/>
      <c r="AFR339"/>
      <c r="AFS339"/>
      <c r="AFT339"/>
      <c r="AFU339"/>
      <c r="AFV339"/>
      <c r="AFW339"/>
      <c r="AFX339"/>
      <c r="AFY339"/>
      <c r="AFZ339"/>
      <c r="AGA339"/>
      <c r="AGB339"/>
      <c r="AGC339"/>
      <c r="AGD339"/>
      <c r="AGE339"/>
      <c r="AGF339"/>
      <c r="AGG339"/>
      <c r="AGH339"/>
      <c r="AGI339"/>
      <c r="AGJ339"/>
      <c r="AGK339"/>
      <c r="AGL339"/>
      <c r="AGM339"/>
      <c r="AGN339"/>
      <c r="AGO339"/>
      <c r="AGP339"/>
      <c r="AGQ339"/>
      <c r="AGR339"/>
      <c r="AGS339"/>
      <c r="AGT339"/>
      <c r="AGU339"/>
      <c r="AGV339"/>
      <c r="AGW339"/>
      <c r="AGX339"/>
      <c r="AGY339"/>
      <c r="AGZ339"/>
      <c r="AHA339"/>
      <c r="AHB339"/>
      <c r="AHC339"/>
      <c r="AHD339"/>
      <c r="AHE339"/>
      <c r="AHF339"/>
      <c r="AHG339"/>
      <c r="AHH339"/>
      <c r="AHI339"/>
      <c r="AHJ339"/>
      <c r="AHK339"/>
      <c r="AHL339"/>
      <c r="AHM339"/>
      <c r="AHN339"/>
      <c r="AHO339"/>
      <c r="AHP339"/>
      <c r="AHQ339"/>
      <c r="AHR339"/>
      <c r="AHS339"/>
      <c r="AHT339"/>
      <c r="AHU339"/>
      <c r="AHV339"/>
      <c r="AHW339"/>
      <c r="AHX339"/>
      <c r="AHY339"/>
      <c r="AHZ339"/>
      <c r="AIA339"/>
      <c r="AIB339"/>
      <c r="AIC339"/>
      <c r="AID339"/>
      <c r="AIE339"/>
      <c r="AIF339"/>
      <c r="AIG339"/>
      <c r="AIH339"/>
      <c r="AII339"/>
      <c r="AIJ339"/>
      <c r="AIK339"/>
      <c r="AIL339"/>
      <c r="AIM339"/>
      <c r="AIN339"/>
      <c r="AIO339"/>
      <c r="AIP339"/>
      <c r="AIQ339"/>
      <c r="AIR339"/>
      <c r="AIS339"/>
      <c r="AIT339"/>
      <c r="AIU339"/>
      <c r="AIV339"/>
      <c r="AIW339"/>
      <c r="AIX339"/>
      <c r="AIY339"/>
      <c r="AIZ339"/>
      <c r="AJA339"/>
      <c r="AJB339"/>
      <c r="AJC339"/>
      <c r="AJD339"/>
      <c r="AJE339"/>
      <c r="AJF339"/>
      <c r="AJG339"/>
      <c r="AJH339"/>
      <c r="AJI339"/>
      <c r="AJJ339"/>
      <c r="AJK339"/>
      <c r="AJL339"/>
      <c r="AJM339"/>
      <c r="AJN339"/>
      <c r="AJO339"/>
      <c r="AJP339"/>
      <c r="AJQ339"/>
      <c r="AJR339"/>
      <c r="AJS339"/>
      <c r="AJT339"/>
      <c r="AJU339"/>
      <c r="AJV339"/>
      <c r="AJW339"/>
      <c r="AJX339"/>
      <c r="AJY339"/>
      <c r="AJZ339"/>
      <c r="AKA339"/>
      <c r="AKB339"/>
      <c r="AKC339"/>
      <c r="AKD339"/>
      <c r="AKE339"/>
      <c r="AKF339"/>
      <c r="AKG339"/>
      <c r="AKH339"/>
      <c r="AKI339"/>
      <c r="AKJ339"/>
      <c r="AKK339"/>
      <c r="AKL339"/>
      <c r="AKM339"/>
      <c r="AKN339"/>
      <c r="AKO339"/>
      <c r="AKP339"/>
      <c r="AKQ339"/>
      <c r="AKR339"/>
      <c r="AKS339"/>
      <c r="AKT339"/>
      <c r="AKU339"/>
      <c r="AKV339"/>
      <c r="AKW339"/>
      <c r="AKX339"/>
      <c r="AKY339"/>
      <c r="AKZ339"/>
      <c r="ALA339"/>
      <c r="ALB339"/>
      <c r="ALC339"/>
      <c r="ALD339"/>
      <c r="ALE339"/>
      <c r="ALF339"/>
      <c r="ALG339"/>
      <c r="ALH339"/>
      <c r="ALI339"/>
      <c r="ALJ339"/>
      <c r="ALK339"/>
      <c r="ALL339"/>
      <c r="ALM339"/>
      <c r="ALN339"/>
      <c r="ALO339"/>
      <c r="ALP339"/>
      <c r="ALQ339"/>
      <c r="ALR339"/>
      <c r="ALS339"/>
      <c r="ALT339"/>
      <c r="ALU339"/>
      <c r="ALV339"/>
      <c r="ALW339"/>
      <c r="ALX339"/>
      <c r="ALY339"/>
      <c r="ALZ339"/>
      <c r="AMA339"/>
      <c r="AMB339"/>
      <c r="AMC339"/>
      <c r="AMD339"/>
      <c r="AME339"/>
      <c r="AMF339"/>
      <c r="AMG339"/>
      <c r="AMH339"/>
      <c r="AMI339"/>
      <c r="AMJ339"/>
      <c r="AMK339"/>
      <c r="AML339"/>
      <c r="AMM339"/>
      <c r="AMN339"/>
      <c r="AMO339"/>
      <c r="AMP339"/>
      <c r="AMQ339"/>
      <c r="AMR339"/>
      <c r="AMS339"/>
      <c r="AMT339"/>
      <c r="AMU339"/>
      <c r="AMV339"/>
      <c r="AMW339"/>
      <c r="AMX339"/>
      <c r="AMY339"/>
      <c r="AMZ339"/>
      <c r="ANA339"/>
      <c r="ANB339"/>
      <c r="ANC339"/>
      <c r="AND339"/>
      <c r="ANE339"/>
      <c r="ANF339"/>
      <c r="ANG339"/>
      <c r="ANH339"/>
      <c r="ANI339"/>
      <c r="ANJ339"/>
      <c r="ANK339"/>
      <c r="ANL339"/>
      <c r="ANM339"/>
      <c r="ANN339"/>
      <c r="ANO339"/>
      <c r="ANP339"/>
      <c r="ANQ339"/>
      <c r="ANR339"/>
      <c r="ANS339"/>
      <c r="ANT339"/>
      <c r="ANU339"/>
      <c r="ANV339"/>
      <c r="ANW339"/>
      <c r="ANX339"/>
      <c r="ANY339"/>
      <c r="ANZ339"/>
      <c r="AOA339"/>
      <c r="AOB339"/>
      <c r="AOC339"/>
      <c r="AOD339"/>
      <c r="AOE339"/>
      <c r="AOF339"/>
      <c r="AOG339"/>
      <c r="AOH339"/>
      <c r="AOI339"/>
      <c r="AOJ339"/>
      <c r="AOK339"/>
      <c r="AOL339"/>
      <c r="AOM339"/>
      <c r="AON339"/>
      <c r="AOO339"/>
      <c r="AOP339"/>
      <c r="AOQ339"/>
      <c r="AOR339"/>
      <c r="AOS339"/>
      <c r="AOT339"/>
      <c r="AOU339"/>
      <c r="AOV339"/>
      <c r="AOW339"/>
      <c r="AOX339"/>
      <c r="AOY339"/>
      <c r="AOZ339"/>
      <c r="APA339"/>
      <c r="APB339"/>
      <c r="APC339"/>
      <c r="APD339"/>
      <c r="APE339"/>
      <c r="APF339"/>
      <c r="APG339"/>
      <c r="APH339"/>
      <c r="API339"/>
      <c r="APJ339"/>
      <c r="APK339"/>
      <c r="APL339"/>
      <c r="APM339"/>
      <c r="APN339"/>
      <c r="APO339"/>
      <c r="APP339"/>
      <c r="APQ339"/>
      <c r="APR339"/>
      <c r="APS339"/>
      <c r="APT339"/>
      <c r="APU339"/>
      <c r="APV339"/>
      <c r="APW339"/>
      <c r="APX339"/>
      <c r="APY339"/>
      <c r="APZ339"/>
      <c r="AQA339"/>
      <c r="AQB339"/>
      <c r="AQC339"/>
      <c r="AQD339"/>
      <c r="AQE339"/>
      <c r="AQF339"/>
      <c r="AQG339"/>
      <c r="AQH339"/>
      <c r="AQI339"/>
      <c r="AQJ339"/>
      <c r="AQK339"/>
      <c r="AQL339"/>
      <c r="AQM339"/>
      <c r="AQN339"/>
      <c r="AQO339"/>
      <c r="AQP339"/>
      <c r="AQQ339"/>
      <c r="AQR339"/>
      <c r="AQS339"/>
      <c r="AQT339"/>
      <c r="AQU339"/>
      <c r="AQV339"/>
      <c r="AQW339"/>
      <c r="AQX339"/>
      <c r="AQY339"/>
      <c r="AQZ339"/>
      <c r="ARA339"/>
      <c r="ARB339"/>
      <c r="ARC339"/>
      <c r="ARD339"/>
      <c r="ARE339"/>
      <c r="ARF339"/>
      <c r="ARG339"/>
      <c r="ARH339"/>
      <c r="ARI339"/>
      <c r="ARJ339"/>
      <c r="ARK339"/>
      <c r="ARL339"/>
      <c r="ARM339"/>
      <c r="ARN339"/>
      <c r="ARO339"/>
      <c r="ARP339"/>
      <c r="ARQ339"/>
      <c r="ARR339"/>
      <c r="ARS339"/>
      <c r="ART339"/>
      <c r="ARU339"/>
      <c r="ARV339"/>
      <c r="ARW339"/>
      <c r="ARX339"/>
      <c r="ARY339"/>
      <c r="ARZ339"/>
      <c r="ASA339"/>
      <c r="ASB339"/>
      <c r="ASC339"/>
      <c r="ASD339"/>
      <c r="ASE339"/>
      <c r="ASF339"/>
      <c r="ASG339"/>
      <c r="ASH339"/>
      <c r="ASI339"/>
      <c r="ASJ339"/>
      <c r="ASK339"/>
      <c r="ASL339"/>
      <c r="ASM339"/>
      <c r="ASN339"/>
      <c r="ASO339"/>
      <c r="ASP339"/>
      <c r="ASQ339"/>
      <c r="ASR339"/>
      <c r="ASS339"/>
      <c r="AST339"/>
      <c r="ASU339"/>
      <c r="ASV339"/>
      <c r="ASW339"/>
      <c r="ASX339"/>
      <c r="ASY339"/>
      <c r="ASZ339"/>
      <c r="ATA339"/>
      <c r="ATB339"/>
      <c r="ATC339"/>
      <c r="ATD339"/>
      <c r="ATE339"/>
      <c r="ATF339"/>
      <c r="ATG339"/>
      <c r="ATH339"/>
      <c r="ATI339"/>
      <c r="ATJ339"/>
      <c r="ATK339"/>
      <c r="ATL339"/>
      <c r="ATM339"/>
      <c r="ATN339"/>
      <c r="ATO339"/>
      <c r="ATP339"/>
      <c r="ATQ339"/>
      <c r="ATR339"/>
      <c r="ATS339"/>
      <c r="ATT339"/>
      <c r="ATU339"/>
      <c r="ATV339"/>
      <c r="ATW339"/>
      <c r="ATX339"/>
      <c r="ATY339"/>
      <c r="ATZ339"/>
      <c r="AUA339"/>
      <c r="AUB339"/>
      <c r="AUC339"/>
      <c r="AUD339"/>
      <c r="AUE339"/>
      <c r="AUF339"/>
      <c r="AUG339"/>
      <c r="AUH339"/>
      <c r="AUI339"/>
      <c r="AUJ339"/>
      <c r="AUK339"/>
    </row>
    <row r="340" spans="1:1233" hidden="1">
      <c r="A340" s="1027" t="s">
        <v>446</v>
      </c>
      <c r="B340" s="1028"/>
      <c r="C340" s="217">
        <f>$E$27</f>
        <v>0</v>
      </c>
      <c r="D340" s="217">
        <f>$E$30</f>
        <v>0</v>
      </c>
      <c r="E340" s="217">
        <f>$E$33</f>
        <v>0</v>
      </c>
      <c r="F340" s="217">
        <f>$E$36</f>
        <v>0</v>
      </c>
      <c r="G340" s="217">
        <f>$E$39</f>
        <v>0</v>
      </c>
      <c r="H340" s="217">
        <f>$E$42</f>
        <v>0</v>
      </c>
      <c r="I340" s="217"/>
      <c r="J340" s="217">
        <f>$E$45</f>
        <v>0</v>
      </c>
      <c r="K340" s="217">
        <f>$E$48</f>
        <v>0</v>
      </c>
      <c r="L340" s="217">
        <f>$E$51</f>
        <v>0</v>
      </c>
      <c r="M340" s="217">
        <f>$E$54</f>
        <v>0</v>
      </c>
      <c r="N340" s="217">
        <f>$E$57</f>
        <v>0</v>
      </c>
      <c r="O340" s="217">
        <f>$E$60</f>
        <v>0</v>
      </c>
      <c r="P340" s="217">
        <f>$E$63</f>
        <v>0</v>
      </c>
      <c r="Q340" s="217">
        <f>$E$66</f>
        <v>0</v>
      </c>
      <c r="R340" s="217">
        <f>$E$69</f>
        <v>0</v>
      </c>
      <c r="S340" s="217">
        <f>$E$72</f>
        <v>0</v>
      </c>
      <c r="T340" s="217">
        <f>$E$75</f>
        <v>0</v>
      </c>
      <c r="U340" s="217">
        <f>$E$78</f>
        <v>0</v>
      </c>
      <c r="V340" s="217">
        <f>$E$81</f>
        <v>0</v>
      </c>
      <c r="W340" s="217">
        <f>$E$84</f>
        <v>0</v>
      </c>
      <c r="X340" s="217">
        <f>$E$87</f>
        <v>0</v>
      </c>
      <c r="Y340" s="217">
        <f>$E$90</f>
        <v>0</v>
      </c>
      <c r="Z340" s="217">
        <f>$E$93</f>
        <v>0</v>
      </c>
      <c r="AA340" s="217">
        <f>$E$96</f>
        <v>0</v>
      </c>
      <c r="AB340" s="217">
        <f>$E$99</f>
        <v>0</v>
      </c>
      <c r="AC340" s="217">
        <f>$E$102</f>
        <v>0</v>
      </c>
      <c r="AD340" s="217">
        <f>$E$105</f>
        <v>0</v>
      </c>
      <c r="AE340" s="217">
        <f>$E$108</f>
        <v>0</v>
      </c>
      <c r="AF340" s="217">
        <f>$E$111</f>
        <v>0</v>
      </c>
      <c r="AG340" s="217">
        <f>$E$114</f>
        <v>0</v>
      </c>
      <c r="AH340" s="217">
        <f>$E$117</f>
        <v>0</v>
      </c>
      <c r="AI340" s="217">
        <f>$E$120</f>
        <v>0</v>
      </c>
      <c r="AJ340" s="217">
        <f>$E$123</f>
        <v>0</v>
      </c>
      <c r="AK340" s="217">
        <f>$E$126</f>
        <v>0</v>
      </c>
      <c r="AL340" s="217">
        <f>$E$129</f>
        <v>0</v>
      </c>
      <c r="AM340" s="217">
        <f>$E$132</f>
        <v>0</v>
      </c>
      <c r="AN340" s="217">
        <f>$E$135</f>
        <v>0</v>
      </c>
      <c r="AO340" s="217">
        <f>$E$138</f>
        <v>0</v>
      </c>
      <c r="AP340" s="217">
        <f>$E$141</f>
        <v>0</v>
      </c>
      <c r="AQ340" s="217">
        <f>$E$144</f>
        <v>0</v>
      </c>
      <c r="AR340" s="217">
        <f>$E$147</f>
        <v>0</v>
      </c>
      <c r="AS340" s="217">
        <f>$E$150</f>
        <v>0</v>
      </c>
      <c r="AT340" s="217">
        <f>$E$153</f>
        <v>0</v>
      </c>
      <c r="AU340" s="217">
        <f>$E$156</f>
        <v>0</v>
      </c>
      <c r="AV340" s="217">
        <f>$E$159</f>
        <v>0</v>
      </c>
      <c r="AW340" s="217">
        <f>$E$162</f>
        <v>0</v>
      </c>
      <c r="AX340" s="217">
        <f>$E$165</f>
        <v>0</v>
      </c>
      <c r="AY340" s="217">
        <f>$E$168</f>
        <v>0</v>
      </c>
      <c r="AZ340" s="217">
        <f>$E$171</f>
        <v>0</v>
      </c>
      <c r="BA340" s="217">
        <f>$E$174</f>
        <v>0</v>
      </c>
      <c r="BB340" s="217">
        <f>$E$177</f>
        <v>0</v>
      </c>
      <c r="BC340" s="217">
        <f>$E$180</f>
        <v>0</v>
      </c>
      <c r="BD340" s="217">
        <f>$E$183</f>
        <v>0</v>
      </c>
      <c r="BE340" s="217">
        <f>$E$186</f>
        <v>0</v>
      </c>
      <c r="BF340" s="217">
        <f>$E$189</f>
        <v>0</v>
      </c>
      <c r="BG340" s="217">
        <f>$E$192</f>
        <v>0</v>
      </c>
      <c r="BH340" s="217">
        <f>$E$195</f>
        <v>0</v>
      </c>
      <c r="BI340" s="217">
        <f>$E$198</f>
        <v>0</v>
      </c>
      <c r="BJ340" s="217">
        <f>$E$201</f>
        <v>0</v>
      </c>
      <c r="BK340" s="217">
        <f>$E$204</f>
        <v>0</v>
      </c>
      <c r="BL340" s="217">
        <f>$E$207</f>
        <v>0</v>
      </c>
      <c r="BM340" s="217">
        <f>$E$210</f>
        <v>0</v>
      </c>
      <c r="BN340" s="217">
        <f>$E$213</f>
        <v>0</v>
      </c>
      <c r="BO340" s="217">
        <f>$E$216</f>
        <v>0</v>
      </c>
      <c r="BP340" s="217">
        <f>$E$219</f>
        <v>0</v>
      </c>
      <c r="BQ340" s="217">
        <f>$E$222</f>
        <v>0</v>
      </c>
      <c r="BR340" s="217">
        <f>$E$225</f>
        <v>0</v>
      </c>
      <c r="BS340" s="217">
        <f>$E$228</f>
        <v>0</v>
      </c>
      <c r="BT340" s="217">
        <f>$E$231</f>
        <v>0</v>
      </c>
      <c r="BU340" s="217">
        <f>$E$234</f>
        <v>0</v>
      </c>
      <c r="BV340" s="217">
        <f>$E$237</f>
        <v>0</v>
      </c>
      <c r="BW340" s="217">
        <f>$E$240</f>
        <v>0</v>
      </c>
      <c r="BX340" s="217">
        <f>$E$243</f>
        <v>0</v>
      </c>
      <c r="BY340" s="217">
        <f>$E$246</f>
        <v>0</v>
      </c>
      <c r="BZ340" s="217">
        <f>$E$249</f>
        <v>0</v>
      </c>
      <c r="CA340" s="217">
        <f>$E$252</f>
        <v>0</v>
      </c>
      <c r="CB340" s="217">
        <f>$E$255</f>
        <v>0</v>
      </c>
      <c r="CC340" s="217">
        <f>$E$258</f>
        <v>0</v>
      </c>
      <c r="CD340" s="217">
        <f>$E$261</f>
        <v>0</v>
      </c>
      <c r="CE340" s="217">
        <f>$E$264</f>
        <v>0</v>
      </c>
      <c r="CF340" s="217">
        <f>$E$267</f>
        <v>0</v>
      </c>
      <c r="CG340" s="217">
        <f>$E$270</f>
        <v>0</v>
      </c>
      <c r="CH340" s="217">
        <f>$E$273</f>
        <v>0</v>
      </c>
      <c r="CI340" s="217">
        <f>$E$276</f>
        <v>0</v>
      </c>
      <c r="CJ340" s="217">
        <f>$E$279</f>
        <v>0</v>
      </c>
      <c r="CK340" s="217">
        <f>$E$282</f>
        <v>0</v>
      </c>
      <c r="CL340" s="217">
        <f>$E$285</f>
        <v>0</v>
      </c>
      <c r="CM340" s="217">
        <f>$E$288</f>
        <v>0</v>
      </c>
      <c r="CN340" s="217">
        <f>$E$291</f>
        <v>0</v>
      </c>
      <c r="CO340" s="217">
        <f>$E$294</f>
        <v>0</v>
      </c>
      <c r="CP340" s="217">
        <f>$E$297</f>
        <v>0</v>
      </c>
      <c r="CQ340" s="217">
        <f>$E$300</f>
        <v>0</v>
      </c>
      <c r="CR340" s="217">
        <f>$E$303</f>
        <v>0</v>
      </c>
      <c r="CS340" s="217">
        <f>$E$306</f>
        <v>0</v>
      </c>
      <c r="CT340" s="217">
        <f>$E$309</f>
        <v>0</v>
      </c>
      <c r="CU340" s="217">
        <f>$E$312</f>
        <v>0</v>
      </c>
      <c r="CV340" s="217">
        <f>$E$315</f>
        <v>0</v>
      </c>
      <c r="CW340" s="217">
        <f>$E$318</f>
        <v>0</v>
      </c>
      <c r="CX340" s="217">
        <f>$E$321</f>
        <v>0</v>
      </c>
      <c r="CY340" s="217">
        <f>$E$324</f>
        <v>0</v>
      </c>
      <c r="CZ340" s="217">
        <f>$E$327</f>
        <v>0</v>
      </c>
      <c r="DA340"/>
      <c r="DB340"/>
      <c r="DC340"/>
      <c r="DD340" s="246"/>
      <c r="DE340"/>
      <c r="DF340"/>
      <c r="DG340"/>
      <c r="DH340"/>
      <c r="DI340"/>
      <c r="DJ340"/>
      <c r="DK340"/>
      <c r="DL340"/>
      <c r="DM340"/>
      <c r="DN340"/>
      <c r="DO340"/>
      <c r="DP340"/>
      <c r="DQ340"/>
      <c r="DR340"/>
      <c r="DS340"/>
      <c r="DT340"/>
      <c r="DU340"/>
      <c r="DV340"/>
      <c r="DW340"/>
      <c r="DX340"/>
      <c r="DY340"/>
      <c r="DZ340"/>
      <c r="EA340"/>
      <c r="EB340"/>
      <c r="EC340"/>
      <c r="ED340"/>
      <c r="EE340"/>
      <c r="EF340"/>
      <c r="EG340"/>
      <c r="EH340"/>
      <c r="EI340"/>
      <c r="EJ340"/>
      <c r="EK340"/>
      <c r="EL340"/>
      <c r="EM340"/>
      <c r="EN340"/>
      <c r="EO340"/>
      <c r="EP340"/>
      <c r="EQ340"/>
      <c r="ER340"/>
      <c r="ES340"/>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c r="KU340"/>
      <c r="KV340"/>
      <c r="KW340"/>
      <c r="KX340"/>
      <c r="KY340"/>
      <c r="KZ340"/>
      <c r="LA340"/>
      <c r="LB340"/>
      <c r="LC340"/>
      <c r="LD340"/>
      <c r="LE340"/>
      <c r="LF340"/>
      <c r="LG340"/>
      <c r="LH340"/>
      <c r="LI340"/>
      <c r="LJ340"/>
      <c r="LK340"/>
      <c r="LL340"/>
      <c r="LM340"/>
      <c r="LN340"/>
      <c r="LO340"/>
      <c r="LP340"/>
      <c r="LQ340"/>
      <c r="LR340"/>
      <c r="LS340"/>
      <c r="LT340"/>
      <c r="LU340"/>
      <c r="LV340"/>
      <c r="LW340"/>
      <c r="LX340"/>
      <c r="LY340"/>
      <c r="LZ340"/>
      <c r="MA340"/>
      <c r="MB340"/>
      <c r="MC340"/>
      <c r="MD340"/>
      <c r="ME340"/>
      <c r="MF340"/>
      <c r="MG340"/>
      <c r="MH340"/>
      <c r="MI340"/>
      <c r="MJ340"/>
      <c r="MK340"/>
      <c r="ML340"/>
      <c r="MM340"/>
      <c r="MN340"/>
      <c r="MO340"/>
      <c r="MP340"/>
      <c r="MQ340"/>
      <c r="MR340"/>
      <c r="MS340"/>
      <c r="MT340"/>
      <c r="MU340"/>
      <c r="MV340"/>
      <c r="MW340"/>
      <c r="MX340"/>
      <c r="MY340"/>
      <c r="MZ340"/>
      <c r="NA340"/>
      <c r="NB340"/>
      <c r="NC340"/>
      <c r="ND340"/>
      <c r="NE340"/>
      <c r="NF340"/>
      <c r="NG340"/>
      <c r="NH340"/>
      <c r="NI340"/>
      <c r="NJ340"/>
      <c r="NK340"/>
      <c r="NL340"/>
      <c r="NM340"/>
      <c r="NN340"/>
      <c r="NO340"/>
      <c r="NP340"/>
      <c r="NQ340"/>
      <c r="NR340"/>
      <c r="NS340"/>
      <c r="NT340"/>
      <c r="NU340"/>
      <c r="NV340"/>
      <c r="NW340"/>
      <c r="NX340"/>
      <c r="NY340"/>
      <c r="NZ340"/>
      <c r="OA340"/>
      <c r="OB340"/>
      <c r="OC340"/>
      <c r="OD340"/>
      <c r="OE340"/>
      <c r="OF340"/>
      <c r="OG340"/>
      <c r="OH340"/>
      <c r="OI340"/>
      <c r="OJ340"/>
      <c r="OK340"/>
      <c r="OL340"/>
      <c r="OM340"/>
      <c r="ON340"/>
      <c r="OO340"/>
      <c r="OP340"/>
      <c r="OQ340"/>
      <c r="OR340"/>
      <c r="OS340"/>
      <c r="OT340"/>
      <c r="OU340"/>
      <c r="OV340"/>
      <c r="OW340"/>
      <c r="OX340"/>
      <c r="OY340"/>
      <c r="OZ340"/>
      <c r="PA340"/>
      <c r="PB340"/>
      <c r="PC340"/>
      <c r="PD340"/>
      <c r="PE340"/>
      <c r="PF340"/>
      <c r="PG340"/>
      <c r="PH340"/>
      <c r="PI340"/>
      <c r="PJ340"/>
      <c r="PK340"/>
      <c r="PL340"/>
      <c r="PM340"/>
      <c r="PN340"/>
      <c r="PO340"/>
      <c r="PP340"/>
      <c r="PQ340"/>
      <c r="PR340"/>
      <c r="PS340"/>
      <c r="PT340"/>
      <c r="PU340"/>
      <c r="PV340"/>
      <c r="PW340"/>
      <c r="PX340"/>
      <c r="PY340"/>
      <c r="PZ340"/>
      <c r="QA340"/>
      <c r="QB340"/>
      <c r="QC340"/>
      <c r="QD340"/>
      <c r="QE340"/>
      <c r="QF340"/>
      <c r="QG340"/>
      <c r="QH340"/>
      <c r="QI340"/>
      <c r="QJ340"/>
      <c r="QK340"/>
      <c r="QL340"/>
      <c r="QM340"/>
      <c r="QN340"/>
      <c r="QO340"/>
      <c r="QP340"/>
      <c r="QQ340"/>
      <c r="QR340"/>
      <c r="QS340"/>
      <c r="QT340"/>
      <c r="QU340"/>
      <c r="QV340"/>
      <c r="QW340"/>
      <c r="QX340"/>
      <c r="QY340"/>
      <c r="QZ340"/>
      <c r="RA340"/>
      <c r="RB340"/>
      <c r="RC340"/>
      <c r="RD340"/>
      <c r="RE340"/>
      <c r="RF340"/>
      <c r="RG340"/>
      <c r="RH340"/>
      <c r="RI340"/>
      <c r="RJ340"/>
      <c r="RK340"/>
      <c r="RL340"/>
      <c r="RM340"/>
      <c r="RN340"/>
      <c r="RO340"/>
      <c r="RP340"/>
      <c r="RQ340"/>
      <c r="RR340"/>
      <c r="RS340"/>
      <c r="RT340"/>
      <c r="RU340"/>
      <c r="RV340"/>
      <c r="RW340"/>
      <c r="RX340"/>
      <c r="RY340"/>
      <c r="RZ340"/>
      <c r="SA340"/>
      <c r="SB340"/>
      <c r="SC340"/>
      <c r="SD340"/>
      <c r="SE340"/>
      <c r="SF340"/>
      <c r="SG340"/>
      <c r="SH340"/>
      <c r="SI340"/>
      <c r="SJ340"/>
      <c r="SK340"/>
      <c r="SL340"/>
      <c r="SM340"/>
      <c r="SN340"/>
      <c r="SO340"/>
      <c r="SP340"/>
      <c r="SQ340"/>
      <c r="SR340"/>
      <c r="SS340"/>
      <c r="ST340"/>
      <c r="SU340"/>
      <c r="SV340"/>
      <c r="SW340"/>
      <c r="SX340"/>
      <c r="SY340"/>
      <c r="SZ340"/>
      <c r="TA340"/>
      <c r="TB340"/>
      <c r="TC340"/>
      <c r="TD340"/>
      <c r="TE340"/>
      <c r="TF340"/>
      <c r="TG340"/>
      <c r="TH340"/>
      <c r="TI340"/>
      <c r="TJ340"/>
      <c r="TK340"/>
      <c r="TL340"/>
      <c r="TM340"/>
      <c r="TN340"/>
      <c r="TO340"/>
      <c r="TP340"/>
      <c r="TQ340"/>
      <c r="TR340"/>
      <c r="TS340"/>
      <c r="TT340"/>
      <c r="TU340"/>
      <c r="TV340"/>
      <c r="TW340"/>
      <c r="TX340"/>
      <c r="TY340"/>
      <c r="TZ340"/>
      <c r="UA340"/>
      <c r="UB340"/>
      <c r="UC340"/>
      <c r="UD340"/>
      <c r="UE340"/>
      <c r="UF340"/>
      <c r="UG340"/>
      <c r="UH340"/>
      <c r="UI340"/>
      <c r="UJ340"/>
      <c r="UK340"/>
      <c r="UL340"/>
      <c r="UM340"/>
      <c r="UN340"/>
      <c r="UO340"/>
      <c r="UP340"/>
      <c r="UQ340"/>
      <c r="UR340"/>
      <c r="US340"/>
      <c r="UT340"/>
      <c r="UU340"/>
      <c r="UV340"/>
      <c r="UW340"/>
      <c r="UX340"/>
      <c r="UY340"/>
      <c r="UZ340"/>
      <c r="VA340"/>
      <c r="VB340"/>
      <c r="VC340"/>
      <c r="VD340"/>
      <c r="VE340"/>
      <c r="VF340"/>
      <c r="VG340"/>
      <c r="VH340"/>
      <c r="VI340"/>
      <c r="VJ340"/>
      <c r="VK340"/>
      <c r="VL340"/>
      <c r="VM340"/>
      <c r="VN340"/>
      <c r="VO340"/>
      <c r="VP340"/>
      <c r="VQ340"/>
      <c r="VR340"/>
      <c r="VS340"/>
      <c r="VT340"/>
      <c r="VU340"/>
      <c r="VV340"/>
      <c r="VW340"/>
      <c r="VX340"/>
      <c r="VY340"/>
      <c r="VZ340"/>
      <c r="WA340"/>
      <c r="WB340"/>
      <c r="WC340"/>
      <c r="WD340"/>
      <c r="WE340"/>
      <c r="WF340"/>
      <c r="WG340"/>
      <c r="WH340"/>
      <c r="WI340"/>
      <c r="WJ340"/>
      <c r="WK340"/>
      <c r="WL340"/>
      <c r="WM340"/>
      <c r="WN340"/>
      <c r="WO340"/>
      <c r="WP340"/>
      <c r="WQ340"/>
      <c r="WR340"/>
      <c r="WS340"/>
      <c r="WT340"/>
      <c r="WU340"/>
      <c r="WV340"/>
      <c r="WW340"/>
      <c r="WX340"/>
      <c r="WY340"/>
      <c r="WZ340"/>
      <c r="XA340"/>
      <c r="XB340"/>
      <c r="XC340"/>
      <c r="XD340"/>
      <c r="XE340"/>
      <c r="XF340"/>
      <c r="XG340"/>
      <c r="XH340"/>
      <c r="XI340"/>
      <c r="XJ340"/>
      <c r="XK340"/>
      <c r="XL340"/>
      <c r="XM340"/>
      <c r="XN340"/>
      <c r="XO340"/>
      <c r="XP340"/>
      <c r="XQ340"/>
      <c r="XR340"/>
      <c r="XS340"/>
      <c r="XT340"/>
      <c r="XU340"/>
      <c r="XV340"/>
      <c r="XW340"/>
      <c r="XX340"/>
      <c r="XY340"/>
      <c r="XZ340"/>
      <c r="YA340"/>
      <c r="YB340"/>
      <c r="YC340"/>
      <c r="YD340"/>
      <c r="YE340"/>
      <c r="YF340"/>
      <c r="YG340"/>
      <c r="YH340"/>
      <c r="YI340"/>
      <c r="YJ340"/>
      <c r="YK340"/>
      <c r="YL340"/>
      <c r="YM340"/>
      <c r="YN340"/>
      <c r="YO340"/>
      <c r="YP340"/>
      <c r="YQ340"/>
      <c r="YR340"/>
      <c r="YS340"/>
      <c r="YT340"/>
      <c r="YU340"/>
      <c r="YV340"/>
      <c r="YW340"/>
      <c r="YX340"/>
      <c r="YY340"/>
      <c r="YZ340"/>
      <c r="ZA340"/>
      <c r="ZB340"/>
      <c r="ZC340"/>
      <c r="ZD340"/>
      <c r="ZE340"/>
      <c r="ZF340"/>
      <c r="ZG340"/>
      <c r="ZH340"/>
      <c r="ZI340"/>
      <c r="ZJ340"/>
      <c r="ZK340"/>
      <c r="ZL340"/>
      <c r="ZM340"/>
      <c r="ZN340"/>
      <c r="ZO340"/>
      <c r="ZP340"/>
      <c r="ZQ340"/>
      <c r="ZR340"/>
      <c r="ZS340"/>
      <c r="ZT340"/>
      <c r="ZU340"/>
      <c r="ZV340"/>
      <c r="ZW340"/>
      <c r="ZX340"/>
      <c r="ZY340"/>
      <c r="ZZ340"/>
      <c r="AAA340"/>
      <c r="AAB340"/>
      <c r="AAC340"/>
      <c r="AAD340"/>
      <c r="AAE340"/>
      <c r="AAF340"/>
      <c r="AAG340"/>
      <c r="AAH340"/>
      <c r="AAI340"/>
      <c r="AAJ340"/>
      <c r="AAK340"/>
      <c r="AAL340"/>
      <c r="AAM340"/>
      <c r="AAN340"/>
      <c r="AAO340"/>
      <c r="AAP340"/>
      <c r="AAQ340"/>
      <c r="AAR340"/>
      <c r="AAS340"/>
      <c r="AAT340"/>
      <c r="AAU340"/>
      <c r="AAV340"/>
      <c r="AAW340"/>
      <c r="AAX340"/>
      <c r="AAY340"/>
      <c r="AAZ340"/>
      <c r="ABA340"/>
      <c r="ABB340"/>
      <c r="ABC340"/>
      <c r="ABD340"/>
      <c r="ABE340"/>
      <c r="ABF340"/>
      <c r="ABG340"/>
      <c r="ABH340"/>
      <c r="ABI340"/>
      <c r="ABJ340"/>
      <c r="ABK340"/>
      <c r="ABL340"/>
      <c r="ABM340"/>
      <c r="ABN340"/>
      <c r="ABO340"/>
      <c r="ABP340"/>
      <c r="ABQ340"/>
      <c r="ABR340"/>
      <c r="ABS340"/>
      <c r="ABT340"/>
      <c r="ABU340"/>
      <c r="ABV340"/>
      <c r="ABW340"/>
      <c r="ABX340"/>
      <c r="ABY340"/>
      <c r="ABZ340"/>
      <c r="ACA340"/>
      <c r="ACB340"/>
      <c r="ACC340"/>
      <c r="ACD340"/>
      <c r="ACE340"/>
      <c r="ACF340"/>
      <c r="ACG340"/>
      <c r="ACH340"/>
      <c r="ACI340"/>
      <c r="ACJ340"/>
      <c r="ACK340"/>
      <c r="ACL340"/>
      <c r="ACM340"/>
      <c r="ACN340"/>
      <c r="ACO340"/>
      <c r="ACP340"/>
      <c r="ACQ340"/>
      <c r="ACR340"/>
      <c r="ACS340"/>
      <c r="ACT340"/>
      <c r="ACU340"/>
      <c r="ACV340"/>
      <c r="ACW340"/>
      <c r="ACX340"/>
      <c r="ACY340"/>
      <c r="ACZ340"/>
      <c r="ADA340"/>
      <c r="ADB340"/>
      <c r="ADC340"/>
      <c r="ADD340"/>
      <c r="ADE340"/>
      <c r="ADF340"/>
      <c r="ADG340"/>
      <c r="ADH340"/>
      <c r="ADI340"/>
      <c r="ADJ340"/>
      <c r="ADK340"/>
      <c r="ADL340"/>
      <c r="ADM340"/>
      <c r="ADN340"/>
      <c r="ADO340"/>
      <c r="ADP340"/>
      <c r="ADQ340"/>
      <c r="ADR340"/>
      <c r="ADS340"/>
      <c r="ADT340"/>
      <c r="ADU340"/>
      <c r="ADV340"/>
      <c r="ADW340"/>
      <c r="ADX340"/>
      <c r="ADY340"/>
      <c r="ADZ340"/>
      <c r="AEA340"/>
      <c r="AEB340"/>
      <c r="AEC340"/>
      <c r="AED340"/>
      <c r="AEE340"/>
      <c r="AEF340"/>
      <c r="AEG340"/>
      <c r="AEH340"/>
      <c r="AEI340"/>
      <c r="AEJ340"/>
      <c r="AEK340"/>
      <c r="AEL340"/>
      <c r="AEM340"/>
      <c r="AEN340"/>
      <c r="AEO340"/>
      <c r="AEP340"/>
      <c r="AEQ340"/>
      <c r="AER340"/>
      <c r="AES340"/>
      <c r="AET340"/>
      <c r="AEU340"/>
      <c r="AEV340"/>
      <c r="AEW340"/>
      <c r="AEX340"/>
      <c r="AEY340"/>
      <c r="AEZ340"/>
      <c r="AFA340"/>
      <c r="AFB340"/>
      <c r="AFC340"/>
      <c r="AFD340"/>
      <c r="AFE340"/>
      <c r="AFF340"/>
      <c r="AFG340"/>
      <c r="AFH340"/>
      <c r="AFI340"/>
      <c r="AFJ340"/>
      <c r="AFK340"/>
      <c r="AFL340"/>
      <c r="AFM340"/>
      <c r="AFN340"/>
      <c r="AFO340"/>
      <c r="AFP340"/>
      <c r="AFQ340"/>
      <c r="AFR340"/>
      <c r="AFS340"/>
      <c r="AFT340"/>
      <c r="AFU340"/>
      <c r="AFV340"/>
      <c r="AFW340"/>
      <c r="AFX340"/>
      <c r="AFY340"/>
      <c r="AFZ340"/>
      <c r="AGA340"/>
      <c r="AGB340"/>
      <c r="AGC340"/>
      <c r="AGD340"/>
      <c r="AGE340"/>
      <c r="AGF340"/>
      <c r="AGG340"/>
      <c r="AGH340"/>
      <c r="AGI340"/>
      <c r="AGJ340"/>
      <c r="AGK340"/>
      <c r="AGL340"/>
      <c r="AGM340"/>
      <c r="AGN340"/>
      <c r="AGO340"/>
      <c r="AGP340"/>
      <c r="AGQ340"/>
      <c r="AGR340"/>
      <c r="AGS340"/>
      <c r="AGT340"/>
      <c r="AGU340"/>
      <c r="AGV340"/>
      <c r="AGW340"/>
      <c r="AGX340"/>
      <c r="AGY340"/>
      <c r="AGZ340"/>
      <c r="AHA340"/>
      <c r="AHB340"/>
      <c r="AHC340"/>
      <c r="AHD340"/>
      <c r="AHE340"/>
      <c r="AHF340"/>
      <c r="AHG340"/>
      <c r="AHH340"/>
      <c r="AHI340"/>
      <c r="AHJ340"/>
      <c r="AHK340"/>
      <c r="AHL340"/>
      <c r="AHM340"/>
      <c r="AHN340"/>
      <c r="AHO340"/>
      <c r="AHP340"/>
      <c r="AHQ340"/>
      <c r="AHR340"/>
      <c r="AHS340"/>
      <c r="AHT340"/>
      <c r="AHU340"/>
      <c r="AHV340"/>
      <c r="AHW340"/>
      <c r="AHX340"/>
      <c r="AHY340"/>
      <c r="AHZ340"/>
      <c r="AIA340"/>
      <c r="AIB340"/>
      <c r="AIC340"/>
      <c r="AID340"/>
      <c r="AIE340"/>
      <c r="AIF340"/>
      <c r="AIG340"/>
      <c r="AIH340"/>
      <c r="AII340"/>
      <c r="AIJ340"/>
      <c r="AIK340"/>
      <c r="AIL340"/>
      <c r="AIM340"/>
      <c r="AIN340"/>
      <c r="AIO340"/>
      <c r="AIP340"/>
      <c r="AIQ340"/>
      <c r="AIR340"/>
      <c r="AIS340"/>
      <c r="AIT340"/>
      <c r="AIU340"/>
      <c r="AIV340"/>
      <c r="AIW340"/>
      <c r="AIX340"/>
      <c r="AIY340"/>
      <c r="AIZ340"/>
      <c r="AJA340"/>
      <c r="AJB340"/>
      <c r="AJC340"/>
      <c r="AJD340"/>
      <c r="AJE340"/>
      <c r="AJF340"/>
      <c r="AJG340"/>
      <c r="AJH340"/>
      <c r="AJI340"/>
      <c r="AJJ340"/>
      <c r="AJK340"/>
      <c r="AJL340"/>
      <c r="AJM340"/>
      <c r="AJN340"/>
      <c r="AJO340"/>
      <c r="AJP340"/>
      <c r="AJQ340"/>
      <c r="AJR340"/>
      <c r="AJS340"/>
      <c r="AJT340"/>
      <c r="AJU340"/>
      <c r="AJV340"/>
      <c r="AJW340"/>
      <c r="AJX340"/>
      <c r="AJY340"/>
      <c r="AJZ340"/>
      <c r="AKA340"/>
      <c r="AKB340"/>
      <c r="AKC340"/>
      <c r="AKD340"/>
      <c r="AKE340"/>
      <c r="AKF340"/>
      <c r="AKG340"/>
      <c r="AKH340"/>
      <c r="AKI340"/>
      <c r="AKJ340"/>
      <c r="AKK340"/>
      <c r="AKL340"/>
      <c r="AKM340"/>
      <c r="AKN340"/>
      <c r="AKO340"/>
      <c r="AKP340"/>
      <c r="AKQ340"/>
      <c r="AKR340"/>
      <c r="AKS340"/>
      <c r="AKT340"/>
      <c r="AKU340"/>
      <c r="AKV340"/>
      <c r="AKW340"/>
      <c r="AKX340"/>
      <c r="AKY340"/>
      <c r="AKZ340"/>
      <c r="ALA340"/>
      <c r="ALB340"/>
      <c r="ALC340"/>
      <c r="ALD340"/>
      <c r="ALE340"/>
      <c r="ALF340"/>
      <c r="ALG340"/>
      <c r="ALH340"/>
      <c r="ALI340"/>
      <c r="ALJ340"/>
      <c r="ALK340"/>
      <c r="ALL340"/>
      <c r="ALM340"/>
      <c r="ALN340"/>
      <c r="ALO340"/>
      <c r="ALP340"/>
      <c r="ALQ340"/>
      <c r="ALR340"/>
      <c r="ALS340"/>
      <c r="ALT340"/>
      <c r="ALU340"/>
      <c r="ALV340"/>
      <c r="ALW340"/>
      <c r="ALX340"/>
      <c r="ALY340"/>
      <c r="ALZ340"/>
      <c r="AMA340"/>
      <c r="AMB340"/>
      <c r="AMC340"/>
      <c r="AMD340"/>
      <c r="AME340"/>
      <c r="AMF340"/>
      <c r="AMG340"/>
      <c r="AMH340"/>
      <c r="AMI340"/>
      <c r="AMJ340"/>
      <c r="AMK340"/>
      <c r="AML340"/>
      <c r="AMM340"/>
      <c r="AMN340"/>
      <c r="AMO340"/>
      <c r="AMP340"/>
      <c r="AMQ340"/>
      <c r="AMR340"/>
      <c r="AMS340"/>
      <c r="AMT340"/>
      <c r="AMU340"/>
      <c r="AMV340"/>
      <c r="AMW340"/>
      <c r="AMX340"/>
      <c r="AMY340"/>
      <c r="AMZ340"/>
      <c r="ANA340"/>
      <c r="ANB340"/>
      <c r="ANC340"/>
      <c r="AND340"/>
      <c r="ANE340"/>
      <c r="ANF340"/>
      <c r="ANG340"/>
      <c r="ANH340"/>
      <c r="ANI340"/>
      <c r="ANJ340"/>
      <c r="ANK340"/>
      <c r="ANL340"/>
      <c r="ANM340"/>
      <c r="ANN340"/>
      <c r="ANO340"/>
      <c r="ANP340"/>
      <c r="ANQ340"/>
      <c r="ANR340"/>
      <c r="ANS340"/>
      <c r="ANT340"/>
      <c r="ANU340"/>
      <c r="ANV340"/>
      <c r="ANW340"/>
      <c r="ANX340"/>
      <c r="ANY340"/>
      <c r="ANZ340"/>
      <c r="AOA340"/>
      <c r="AOB340"/>
      <c r="AOC340"/>
      <c r="AOD340"/>
      <c r="AOE340"/>
      <c r="AOF340"/>
      <c r="AOG340"/>
      <c r="AOH340"/>
      <c r="AOI340"/>
      <c r="AOJ340"/>
      <c r="AOK340"/>
      <c r="AOL340"/>
      <c r="AOM340"/>
      <c r="AON340"/>
      <c r="AOO340"/>
      <c r="AOP340"/>
      <c r="AOQ340"/>
      <c r="AOR340"/>
      <c r="AOS340"/>
      <c r="AOT340"/>
      <c r="AOU340"/>
      <c r="AOV340"/>
      <c r="AOW340"/>
      <c r="AOX340"/>
      <c r="AOY340"/>
      <c r="AOZ340"/>
      <c r="APA340"/>
      <c r="APB340"/>
      <c r="APC340"/>
      <c r="APD340"/>
      <c r="APE340"/>
      <c r="APF340"/>
      <c r="APG340"/>
      <c r="APH340"/>
      <c r="API340"/>
      <c r="APJ340"/>
      <c r="APK340"/>
      <c r="APL340"/>
      <c r="APM340"/>
      <c r="APN340"/>
      <c r="APO340"/>
      <c r="APP340"/>
      <c r="APQ340"/>
      <c r="APR340"/>
      <c r="APS340"/>
      <c r="APT340"/>
      <c r="APU340"/>
      <c r="APV340"/>
      <c r="APW340"/>
      <c r="APX340"/>
      <c r="APY340"/>
      <c r="APZ340"/>
      <c r="AQA340"/>
      <c r="AQB340"/>
      <c r="AQC340"/>
      <c r="AQD340"/>
      <c r="AQE340"/>
      <c r="AQF340"/>
      <c r="AQG340"/>
      <c r="AQH340"/>
      <c r="AQI340"/>
      <c r="AQJ340"/>
      <c r="AQK340"/>
      <c r="AQL340"/>
      <c r="AQM340"/>
      <c r="AQN340"/>
      <c r="AQO340"/>
      <c r="AQP340"/>
      <c r="AQQ340"/>
      <c r="AQR340"/>
      <c r="AQS340"/>
      <c r="AQT340"/>
      <c r="AQU340"/>
      <c r="AQV340"/>
      <c r="AQW340"/>
      <c r="AQX340"/>
      <c r="AQY340"/>
      <c r="AQZ340"/>
      <c r="ARA340"/>
      <c r="ARB340"/>
      <c r="ARC340"/>
      <c r="ARD340"/>
      <c r="ARE340"/>
      <c r="ARF340"/>
      <c r="ARG340"/>
      <c r="ARH340"/>
      <c r="ARI340"/>
      <c r="ARJ340"/>
      <c r="ARK340"/>
      <c r="ARL340"/>
      <c r="ARM340"/>
      <c r="ARN340"/>
      <c r="ARO340"/>
      <c r="ARP340"/>
      <c r="ARQ340"/>
      <c r="ARR340"/>
      <c r="ARS340"/>
      <c r="ART340"/>
      <c r="ARU340"/>
      <c r="ARV340"/>
      <c r="ARW340"/>
      <c r="ARX340"/>
      <c r="ARY340"/>
      <c r="ARZ340"/>
      <c r="ASA340"/>
      <c r="ASB340"/>
      <c r="ASC340"/>
      <c r="ASD340"/>
      <c r="ASE340"/>
      <c r="ASF340"/>
      <c r="ASG340"/>
      <c r="ASH340"/>
      <c r="ASI340"/>
      <c r="ASJ340"/>
      <c r="ASK340"/>
      <c r="ASL340"/>
      <c r="ASM340"/>
      <c r="ASN340"/>
      <c r="ASO340"/>
      <c r="ASP340"/>
      <c r="ASQ340"/>
      <c r="ASR340"/>
      <c r="ASS340"/>
      <c r="AST340"/>
      <c r="ASU340"/>
      <c r="ASV340"/>
      <c r="ASW340"/>
      <c r="ASX340"/>
      <c r="ASY340"/>
      <c r="ASZ340"/>
      <c r="ATA340"/>
      <c r="ATB340"/>
      <c r="ATC340"/>
      <c r="ATD340"/>
      <c r="ATE340"/>
      <c r="ATF340"/>
      <c r="ATG340"/>
      <c r="ATH340"/>
      <c r="ATI340"/>
      <c r="ATJ340"/>
      <c r="ATK340"/>
      <c r="ATL340"/>
      <c r="ATM340"/>
      <c r="ATN340"/>
      <c r="ATO340"/>
      <c r="ATP340"/>
      <c r="ATQ340"/>
      <c r="ATR340"/>
      <c r="ATS340"/>
      <c r="ATT340"/>
      <c r="ATU340"/>
      <c r="ATV340"/>
      <c r="ATW340"/>
      <c r="ATX340"/>
      <c r="ATY340"/>
      <c r="ATZ340"/>
      <c r="AUA340"/>
      <c r="AUB340"/>
      <c r="AUC340"/>
      <c r="AUD340"/>
      <c r="AUE340"/>
      <c r="AUF340"/>
      <c r="AUG340"/>
      <c r="AUH340"/>
      <c r="AUI340"/>
      <c r="AUJ340"/>
      <c r="AUK340"/>
    </row>
    <row r="341" spans="1:1233" ht="12.75" hidden="1" customHeight="1">
      <c r="A341" s="218"/>
      <c r="B341" s="219" t="s">
        <v>447</v>
      </c>
      <c r="C341" s="220">
        <f>'Client Info'!$D$26</f>
        <v>0</v>
      </c>
      <c r="D341" s="220">
        <f>'Client Info'!$D$26</f>
        <v>0</v>
      </c>
      <c r="E341" s="220">
        <f>'Client Info'!$D$26</f>
        <v>0</v>
      </c>
      <c r="F341" s="220">
        <f>'Client Info'!$D$26</f>
        <v>0</v>
      </c>
      <c r="G341" s="220">
        <f>'Client Info'!$D$26</f>
        <v>0</v>
      </c>
      <c r="H341" s="220">
        <f>'Client Info'!$D$26</f>
        <v>0</v>
      </c>
      <c r="I341" s="220"/>
      <c r="J341" s="220">
        <f>'Client Info'!$D$26</f>
        <v>0</v>
      </c>
      <c r="K341" s="220">
        <f>'Client Info'!$D$26</f>
        <v>0</v>
      </c>
      <c r="L341" s="220">
        <f>'Client Info'!$D$26</f>
        <v>0</v>
      </c>
      <c r="M341" s="220">
        <f>'Client Info'!$D$26</f>
        <v>0</v>
      </c>
      <c r="N341" s="220">
        <f>'Client Info'!$D$26</f>
        <v>0</v>
      </c>
      <c r="O341" s="220">
        <f>'Client Info'!$D$26</f>
        <v>0</v>
      </c>
      <c r="P341" s="220">
        <f>'Client Info'!$D$26</f>
        <v>0</v>
      </c>
      <c r="Q341" s="220">
        <f>'Client Info'!$D$26</f>
        <v>0</v>
      </c>
      <c r="R341" s="220">
        <f>'Client Info'!$D$26</f>
        <v>0</v>
      </c>
      <c r="S341" s="220">
        <f>'Client Info'!$D$26</f>
        <v>0</v>
      </c>
      <c r="T341" s="220">
        <f>'Client Info'!$D$26</f>
        <v>0</v>
      </c>
      <c r="U341" s="220">
        <f>'Client Info'!$D$26</f>
        <v>0</v>
      </c>
      <c r="V341" s="220">
        <f>'Client Info'!$D$26</f>
        <v>0</v>
      </c>
      <c r="W341" s="220">
        <f>'Client Info'!$D$26</f>
        <v>0</v>
      </c>
      <c r="X341" s="220">
        <f>'Client Info'!$D$26</f>
        <v>0</v>
      </c>
      <c r="Y341" s="220">
        <f>'Client Info'!$D$26</f>
        <v>0</v>
      </c>
      <c r="Z341" s="220">
        <f>'Client Info'!$D$26</f>
        <v>0</v>
      </c>
      <c r="AA341" s="220">
        <f>'Client Info'!$D$26</f>
        <v>0</v>
      </c>
      <c r="AB341" s="220">
        <f>'Client Info'!$D$26</f>
        <v>0</v>
      </c>
      <c r="AC341" s="220">
        <f>'Client Info'!$D$26</f>
        <v>0</v>
      </c>
      <c r="AD341" s="220">
        <f>'Client Info'!$D$26</f>
        <v>0</v>
      </c>
      <c r="AE341" s="220">
        <f>'Client Info'!$D$26</f>
        <v>0</v>
      </c>
      <c r="AF341" s="220">
        <f>'Client Info'!$D$26</f>
        <v>0</v>
      </c>
      <c r="AG341" s="220">
        <f>'Client Info'!$D$26</f>
        <v>0</v>
      </c>
      <c r="AH341" s="220">
        <f>'Client Info'!$D$26</f>
        <v>0</v>
      </c>
      <c r="AI341" s="220">
        <f>'Client Info'!$D$26</f>
        <v>0</v>
      </c>
      <c r="AJ341" s="220">
        <f>'Client Info'!$D$26</f>
        <v>0</v>
      </c>
      <c r="AK341" s="220">
        <f>'Client Info'!$D$26</f>
        <v>0</v>
      </c>
      <c r="AL341" s="220">
        <f>'Client Info'!$D$26</f>
        <v>0</v>
      </c>
      <c r="AM341" s="220">
        <f>'Client Info'!$D$26</f>
        <v>0</v>
      </c>
      <c r="AN341" s="220">
        <f>'Client Info'!$D$26</f>
        <v>0</v>
      </c>
      <c r="AO341" s="220">
        <f>'Client Info'!$D$26</f>
        <v>0</v>
      </c>
      <c r="AP341" s="220">
        <f>'Client Info'!$D$26</f>
        <v>0</v>
      </c>
      <c r="AQ341" s="220">
        <f>'Client Info'!$D$26</f>
        <v>0</v>
      </c>
      <c r="AR341" s="220">
        <f>'Client Info'!$D$26</f>
        <v>0</v>
      </c>
      <c r="AS341" s="220">
        <f>'Client Info'!$D$26</f>
        <v>0</v>
      </c>
      <c r="AT341" s="220">
        <f>'Client Info'!$D$26</f>
        <v>0</v>
      </c>
      <c r="AU341" s="220">
        <f>'Client Info'!$D$26</f>
        <v>0</v>
      </c>
      <c r="AV341" s="220">
        <f>'Client Info'!$D$26</f>
        <v>0</v>
      </c>
      <c r="AW341" s="220">
        <f>'Client Info'!$D$26</f>
        <v>0</v>
      </c>
      <c r="AX341" s="220">
        <f>'Client Info'!$D$26</f>
        <v>0</v>
      </c>
      <c r="AY341" s="220">
        <f>'Client Info'!$D$26</f>
        <v>0</v>
      </c>
      <c r="AZ341" s="220">
        <f>'Client Info'!$D$26</f>
        <v>0</v>
      </c>
      <c r="BA341" s="220">
        <f>'Client Info'!$D$26</f>
        <v>0</v>
      </c>
      <c r="BB341" s="220">
        <f>'Client Info'!$D$26</f>
        <v>0</v>
      </c>
      <c r="BC341" s="220">
        <f>'Client Info'!$D$26</f>
        <v>0</v>
      </c>
      <c r="BD341" s="220">
        <f>'Client Info'!$D$26</f>
        <v>0</v>
      </c>
      <c r="BE341" s="220">
        <f>'Client Info'!$D$26</f>
        <v>0</v>
      </c>
      <c r="BF341" s="220">
        <f>'Client Info'!$D$26</f>
        <v>0</v>
      </c>
      <c r="BG341" s="220">
        <f>'Client Info'!$D$26</f>
        <v>0</v>
      </c>
      <c r="BH341" s="220">
        <f>'Client Info'!$D$26</f>
        <v>0</v>
      </c>
      <c r="BI341" s="220">
        <f>'Client Info'!$D$26</f>
        <v>0</v>
      </c>
      <c r="BJ341" s="220">
        <f>'Client Info'!$D$26</f>
        <v>0</v>
      </c>
      <c r="BK341" s="220">
        <f>'Client Info'!$D$26</f>
        <v>0</v>
      </c>
      <c r="BL341" s="220">
        <f>'Client Info'!$D$26</f>
        <v>0</v>
      </c>
      <c r="BM341" s="220">
        <f>'Client Info'!$D$26</f>
        <v>0</v>
      </c>
      <c r="BN341" s="220">
        <f>'Client Info'!$D$26</f>
        <v>0</v>
      </c>
      <c r="BO341" s="220">
        <f>'Client Info'!$D$26</f>
        <v>0</v>
      </c>
      <c r="BP341" s="220">
        <f>'Client Info'!$D$26</f>
        <v>0</v>
      </c>
      <c r="BQ341" s="220">
        <f>'Client Info'!$D$26</f>
        <v>0</v>
      </c>
      <c r="BR341" s="220">
        <f>'Client Info'!$D$26</f>
        <v>0</v>
      </c>
      <c r="BS341" s="220">
        <f>'Client Info'!$D$26</f>
        <v>0</v>
      </c>
      <c r="BT341" s="220">
        <f>'Client Info'!$D$26</f>
        <v>0</v>
      </c>
      <c r="BU341" s="220">
        <f>'Client Info'!$D$26</f>
        <v>0</v>
      </c>
      <c r="BV341" s="220">
        <f>'Client Info'!$D$26</f>
        <v>0</v>
      </c>
      <c r="BW341" s="220">
        <f>'Client Info'!$D$26</f>
        <v>0</v>
      </c>
      <c r="BX341" s="220">
        <f>'Client Info'!$D$26</f>
        <v>0</v>
      </c>
      <c r="BY341" s="220">
        <f>'Client Info'!$D$26</f>
        <v>0</v>
      </c>
      <c r="BZ341" s="220">
        <f>'Client Info'!$D$26</f>
        <v>0</v>
      </c>
      <c r="CA341" s="220">
        <f>'Client Info'!$D$26</f>
        <v>0</v>
      </c>
      <c r="CB341" s="220">
        <f>'Client Info'!$D$26</f>
        <v>0</v>
      </c>
      <c r="CC341" s="220">
        <f>'Client Info'!$D$26</f>
        <v>0</v>
      </c>
      <c r="CD341" s="220">
        <f>'Client Info'!$D$26</f>
        <v>0</v>
      </c>
      <c r="CE341" s="220">
        <f>'Client Info'!$D$26</f>
        <v>0</v>
      </c>
      <c r="CF341" s="220">
        <f>'Client Info'!$D$26</f>
        <v>0</v>
      </c>
      <c r="CG341" s="220">
        <f>'Client Info'!$D$26</f>
        <v>0</v>
      </c>
      <c r="CH341" s="220">
        <f>'Client Info'!$D$26</f>
        <v>0</v>
      </c>
      <c r="CI341" s="220">
        <f>'Client Info'!$D$26</f>
        <v>0</v>
      </c>
      <c r="CJ341" s="220">
        <f>'Client Info'!$D$26</f>
        <v>0</v>
      </c>
      <c r="CK341" s="220">
        <f>'Client Info'!$D$26</f>
        <v>0</v>
      </c>
      <c r="CL341" s="220">
        <f>'Client Info'!$D$26</f>
        <v>0</v>
      </c>
      <c r="CM341" s="220">
        <f>'Client Info'!$D$26</f>
        <v>0</v>
      </c>
      <c r="CN341" s="220">
        <f>'Client Info'!$D$26</f>
        <v>0</v>
      </c>
      <c r="CO341" s="220">
        <f>'Client Info'!$D$26</f>
        <v>0</v>
      </c>
      <c r="CP341" s="220">
        <f>'Client Info'!$D$26</f>
        <v>0</v>
      </c>
      <c r="CQ341" s="220">
        <f>'Client Info'!$D$26</f>
        <v>0</v>
      </c>
      <c r="CR341" s="220">
        <f>'Client Info'!$D$26</f>
        <v>0</v>
      </c>
      <c r="CS341" s="220">
        <f>'Client Info'!$D$26</f>
        <v>0</v>
      </c>
      <c r="CT341" s="220">
        <f>'Client Info'!$D$26</f>
        <v>0</v>
      </c>
      <c r="CU341" s="220">
        <f>'Client Info'!$D$26</f>
        <v>0</v>
      </c>
      <c r="CV341" s="220">
        <f>'Client Info'!$D$26</f>
        <v>0</v>
      </c>
      <c r="CW341" s="220">
        <f>'Client Info'!$D$26</f>
        <v>0</v>
      </c>
      <c r="CX341" s="220">
        <f>'Client Info'!$D$26</f>
        <v>0</v>
      </c>
      <c r="CY341" s="220">
        <f>'Client Info'!$D$26</f>
        <v>0</v>
      </c>
      <c r="CZ341" s="220">
        <f>'Client Info'!$D$26</f>
        <v>0</v>
      </c>
      <c r="DA341"/>
      <c r="DB341"/>
      <c r="DC341"/>
      <c r="DD341"/>
      <c r="DE341"/>
      <c r="DF341"/>
      <c r="DG341"/>
      <c r="DH341"/>
      <c r="DI341"/>
      <c r="DJ341"/>
      <c r="DK341"/>
      <c r="DL341"/>
      <c r="DM341"/>
      <c r="DN341"/>
      <c r="DO341"/>
      <c r="DP341"/>
      <c r="DQ341"/>
      <c r="DR341"/>
      <c r="DS341"/>
      <c r="DT341"/>
      <c r="DU341"/>
      <c r="DV341"/>
      <c r="DW341"/>
      <c r="DX341"/>
      <c r="DY341"/>
      <c r="DZ341"/>
      <c r="EA341"/>
      <c r="EB341"/>
      <c r="EC341"/>
      <c r="ED341"/>
      <c r="EE341"/>
      <c r="EF341"/>
      <c r="EG341"/>
      <c r="EH341"/>
      <c r="EI341"/>
      <c r="EJ341"/>
      <c r="EK341"/>
      <c r="EL341"/>
      <c r="EM341"/>
      <c r="EN341"/>
      <c r="EO341"/>
      <c r="EP341"/>
      <c r="EQ341"/>
      <c r="ER341"/>
      <c r="ES341"/>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c r="KU341"/>
      <c r="KV341"/>
      <c r="KW341"/>
      <c r="KX341"/>
      <c r="KY341"/>
      <c r="KZ341"/>
      <c r="LA341"/>
      <c r="LB341"/>
      <c r="LC341"/>
      <c r="LD341"/>
      <c r="LE341"/>
      <c r="LF341"/>
      <c r="LG341"/>
      <c r="LH341"/>
      <c r="LI341"/>
      <c r="LJ341"/>
      <c r="LK341"/>
      <c r="LL341"/>
      <c r="LM341"/>
      <c r="LN341"/>
      <c r="LO341"/>
      <c r="LP341"/>
      <c r="LQ341"/>
      <c r="LR341"/>
      <c r="LS341"/>
      <c r="LT341"/>
      <c r="LU341"/>
      <c r="LV341"/>
      <c r="LW341"/>
      <c r="LX341"/>
      <c r="LY341"/>
      <c r="LZ341"/>
      <c r="MA341"/>
      <c r="MB341"/>
      <c r="MC341"/>
      <c r="MD341"/>
      <c r="ME341"/>
      <c r="MF341"/>
      <c r="MG341"/>
      <c r="MH341"/>
      <c r="MI341"/>
      <c r="MJ341"/>
      <c r="MK341"/>
      <c r="ML341"/>
      <c r="MM341"/>
      <c r="MN341"/>
      <c r="MO341"/>
      <c r="MP341"/>
      <c r="MQ341"/>
      <c r="MR341"/>
      <c r="MS341"/>
      <c r="MT341"/>
      <c r="MU341"/>
      <c r="MV341"/>
      <c r="MW341"/>
      <c r="MX341"/>
      <c r="MY341"/>
      <c r="MZ341"/>
      <c r="NA341"/>
      <c r="NB341"/>
      <c r="NC341"/>
      <c r="ND341"/>
      <c r="NE341"/>
      <c r="NF341"/>
      <c r="NG341"/>
      <c r="NH341"/>
      <c r="NI341"/>
      <c r="NJ341"/>
      <c r="NK341"/>
      <c r="NL341"/>
      <c r="NM341"/>
      <c r="NN341"/>
      <c r="NO341"/>
      <c r="NP341"/>
      <c r="NQ341"/>
      <c r="NR341"/>
      <c r="NS341"/>
      <c r="NT341"/>
      <c r="NU341"/>
      <c r="NV341"/>
      <c r="NW341"/>
      <c r="NX341"/>
      <c r="NY341"/>
      <c r="NZ341"/>
      <c r="OA341"/>
      <c r="OB341"/>
      <c r="OC341"/>
      <c r="OD341"/>
      <c r="OE341"/>
      <c r="OF341"/>
      <c r="OG341"/>
      <c r="OH341"/>
      <c r="OI341"/>
      <c r="OJ341"/>
      <c r="OK341"/>
      <c r="OL341"/>
      <c r="OM341"/>
      <c r="ON341"/>
      <c r="OO341"/>
      <c r="OP341"/>
      <c r="OQ341"/>
      <c r="OR341"/>
      <c r="OS341"/>
      <c r="OT341"/>
      <c r="OU341"/>
      <c r="OV341"/>
      <c r="OW341"/>
      <c r="OX341"/>
      <c r="OY341"/>
      <c r="OZ341"/>
      <c r="PA341"/>
      <c r="PB341"/>
      <c r="PC341"/>
      <c r="PD341"/>
      <c r="PE341"/>
      <c r="PF341"/>
      <c r="PG341"/>
      <c r="PH341"/>
      <c r="PI341"/>
      <c r="PJ341"/>
      <c r="PK341"/>
      <c r="PL341"/>
      <c r="PM341"/>
      <c r="PN341"/>
      <c r="PO341"/>
      <c r="PP341"/>
      <c r="PQ341"/>
      <c r="PR341"/>
      <c r="PS341"/>
      <c r="PT341"/>
      <c r="PU341"/>
      <c r="PV341"/>
      <c r="PW341"/>
      <c r="PX341"/>
      <c r="PY341"/>
      <c r="PZ341"/>
      <c r="QA341"/>
      <c r="QB341"/>
      <c r="QC341"/>
      <c r="QD341"/>
      <c r="QE341"/>
      <c r="QF341"/>
      <c r="QG341"/>
      <c r="QH341"/>
      <c r="QI341"/>
      <c r="QJ341"/>
      <c r="QK341"/>
      <c r="QL341"/>
      <c r="QM341"/>
      <c r="QN341"/>
      <c r="QO341"/>
      <c r="QP341"/>
      <c r="QQ341"/>
      <c r="QR341"/>
      <c r="QS341"/>
      <c r="QT341"/>
      <c r="QU341"/>
      <c r="QV341"/>
      <c r="QW341"/>
      <c r="QX341"/>
      <c r="QY341"/>
      <c r="QZ341"/>
      <c r="RA341"/>
      <c r="RB341"/>
      <c r="RC341"/>
      <c r="RD341"/>
      <c r="RE341"/>
      <c r="RF341"/>
      <c r="RG341"/>
      <c r="RH341"/>
      <c r="RI341"/>
      <c r="RJ341"/>
      <c r="RK341"/>
      <c r="RL341"/>
      <c r="RM341"/>
      <c r="RN341"/>
      <c r="RO341"/>
      <c r="RP341"/>
      <c r="RQ341"/>
      <c r="RR341"/>
      <c r="RS341"/>
      <c r="RT341"/>
      <c r="RU341"/>
      <c r="RV341"/>
      <c r="RW341"/>
      <c r="RX341"/>
      <c r="RY341"/>
      <c r="RZ341"/>
      <c r="SA341"/>
      <c r="SB341"/>
      <c r="SC341"/>
      <c r="SD341"/>
      <c r="SE341"/>
      <c r="SF341"/>
      <c r="SG341"/>
      <c r="SH341"/>
      <c r="SI341"/>
      <c r="SJ341"/>
      <c r="SK341"/>
      <c r="SL341"/>
      <c r="SM341"/>
      <c r="SN341"/>
      <c r="SO341"/>
      <c r="SP341"/>
      <c r="SQ341"/>
      <c r="SR341"/>
      <c r="SS341"/>
      <c r="ST341"/>
      <c r="SU341"/>
      <c r="SV341"/>
      <c r="SW341"/>
      <c r="SX341"/>
      <c r="SY341"/>
      <c r="SZ341"/>
      <c r="TA341"/>
      <c r="TB341"/>
      <c r="TC341"/>
      <c r="TD341"/>
      <c r="TE341"/>
      <c r="TF341"/>
      <c r="TG341"/>
      <c r="TH341"/>
      <c r="TI341"/>
      <c r="TJ341"/>
      <c r="TK341"/>
      <c r="TL341"/>
      <c r="TM341"/>
      <c r="TN341"/>
      <c r="TO341"/>
      <c r="TP341"/>
      <c r="TQ341"/>
      <c r="TR341"/>
      <c r="TS341"/>
      <c r="TT341"/>
      <c r="TU341"/>
      <c r="TV341"/>
      <c r="TW341"/>
      <c r="TX341"/>
      <c r="TY341"/>
      <c r="TZ341"/>
      <c r="UA341"/>
      <c r="UB341"/>
      <c r="UC341"/>
      <c r="UD341"/>
      <c r="UE341"/>
      <c r="UF341"/>
      <c r="UG341"/>
      <c r="UH341"/>
      <c r="UI341"/>
      <c r="UJ341"/>
      <c r="UK341"/>
      <c r="UL341"/>
      <c r="UM341"/>
      <c r="UN341"/>
      <c r="UO341"/>
      <c r="UP341"/>
      <c r="UQ341"/>
      <c r="UR341"/>
      <c r="US341"/>
      <c r="UT341"/>
      <c r="UU341"/>
      <c r="UV341"/>
      <c r="UW341"/>
      <c r="UX341"/>
      <c r="UY341"/>
      <c r="UZ341"/>
      <c r="VA341"/>
      <c r="VB341"/>
      <c r="VC341"/>
      <c r="VD341"/>
      <c r="VE341"/>
      <c r="VF341"/>
      <c r="VG341"/>
      <c r="VH341"/>
      <c r="VI341"/>
      <c r="VJ341"/>
      <c r="VK341"/>
      <c r="VL341"/>
      <c r="VM341"/>
      <c r="VN341"/>
      <c r="VO341"/>
      <c r="VP341"/>
      <c r="VQ341"/>
      <c r="VR341"/>
      <c r="VS341"/>
      <c r="VT341"/>
      <c r="VU341"/>
      <c r="VV341"/>
      <c r="VW341"/>
      <c r="VX341"/>
      <c r="VY341"/>
      <c r="VZ341"/>
      <c r="WA341"/>
      <c r="WB341"/>
      <c r="WC341"/>
      <c r="WD341"/>
      <c r="WE341"/>
      <c r="WF341"/>
      <c r="WG341"/>
      <c r="WH341"/>
      <c r="WI341"/>
      <c r="WJ341"/>
      <c r="WK341"/>
      <c r="WL341"/>
      <c r="WM341"/>
      <c r="WN341"/>
      <c r="WO341"/>
      <c r="WP341"/>
      <c r="WQ341"/>
      <c r="WR341"/>
      <c r="WS341"/>
      <c r="WT341"/>
      <c r="WU341"/>
      <c r="WV341"/>
      <c r="WW341"/>
      <c r="WX341"/>
      <c r="WY341"/>
      <c r="WZ341"/>
      <c r="XA341"/>
      <c r="XB341"/>
      <c r="XC341"/>
      <c r="XD341"/>
      <c r="XE341"/>
      <c r="XF341"/>
      <c r="XG341"/>
      <c r="XH341"/>
      <c r="XI341"/>
      <c r="XJ341"/>
      <c r="XK341"/>
      <c r="XL341"/>
      <c r="XM341"/>
      <c r="XN341"/>
      <c r="XO341"/>
      <c r="XP341"/>
      <c r="XQ341"/>
      <c r="XR341"/>
      <c r="XS341"/>
      <c r="XT341"/>
      <c r="XU341"/>
      <c r="XV341"/>
      <c r="XW341"/>
      <c r="XX341"/>
      <c r="XY341"/>
      <c r="XZ341"/>
      <c r="YA341"/>
      <c r="YB341"/>
      <c r="YC341"/>
      <c r="YD341"/>
      <c r="YE341"/>
      <c r="YF341"/>
      <c r="YG341"/>
      <c r="YH341"/>
      <c r="YI341"/>
      <c r="YJ341"/>
      <c r="YK341"/>
      <c r="YL341"/>
      <c r="YM341"/>
      <c r="YN341"/>
      <c r="YO341"/>
      <c r="YP341"/>
      <c r="YQ341"/>
      <c r="YR341"/>
      <c r="YS341"/>
      <c r="YT341"/>
      <c r="YU341"/>
      <c r="YV341"/>
      <c r="YW341"/>
      <c r="YX341"/>
      <c r="YY341"/>
      <c r="YZ341"/>
      <c r="ZA341"/>
      <c r="ZB341"/>
      <c r="ZC341"/>
      <c r="ZD341"/>
      <c r="ZE341"/>
      <c r="ZF341"/>
      <c r="ZG341"/>
      <c r="ZH341"/>
      <c r="ZI341"/>
      <c r="ZJ341"/>
      <c r="ZK341"/>
      <c r="ZL341"/>
      <c r="ZM341"/>
      <c r="ZN341"/>
      <c r="ZO341"/>
      <c r="ZP341"/>
      <c r="ZQ341"/>
      <c r="ZR341"/>
      <c r="ZS341"/>
      <c r="ZT341"/>
      <c r="ZU341"/>
      <c r="ZV341"/>
      <c r="ZW341"/>
      <c r="ZX341"/>
      <c r="ZY341"/>
      <c r="ZZ341"/>
      <c r="AAA341"/>
      <c r="AAB341"/>
      <c r="AAC341"/>
      <c r="AAD341"/>
      <c r="AAE341"/>
      <c r="AAF341"/>
      <c r="AAG341"/>
      <c r="AAH341"/>
      <c r="AAI341"/>
      <c r="AAJ341"/>
      <c r="AAK341"/>
      <c r="AAL341"/>
      <c r="AAM341"/>
      <c r="AAN341"/>
      <c r="AAO341"/>
      <c r="AAP341"/>
      <c r="AAQ341"/>
      <c r="AAR341"/>
      <c r="AAS341"/>
      <c r="AAT341"/>
      <c r="AAU341"/>
      <c r="AAV341"/>
      <c r="AAW341"/>
      <c r="AAX341"/>
      <c r="AAY341"/>
      <c r="AAZ341"/>
      <c r="ABA341"/>
      <c r="ABB341"/>
      <c r="ABC341"/>
      <c r="ABD341"/>
      <c r="ABE341"/>
      <c r="ABF341"/>
      <c r="ABG341"/>
      <c r="ABH341"/>
      <c r="ABI341"/>
      <c r="ABJ341"/>
      <c r="ABK341"/>
      <c r="ABL341"/>
      <c r="ABM341"/>
      <c r="ABN341"/>
      <c r="ABO341"/>
      <c r="ABP341"/>
      <c r="ABQ341"/>
      <c r="ABR341"/>
      <c r="ABS341"/>
      <c r="ABT341"/>
      <c r="ABU341"/>
      <c r="ABV341"/>
      <c r="ABW341"/>
      <c r="ABX341"/>
      <c r="ABY341"/>
      <c r="ABZ341"/>
      <c r="ACA341"/>
      <c r="ACB341"/>
      <c r="ACC341"/>
      <c r="ACD341"/>
      <c r="ACE341"/>
      <c r="ACF341"/>
      <c r="ACG341"/>
      <c r="ACH341"/>
      <c r="ACI341"/>
      <c r="ACJ341"/>
      <c r="ACK341"/>
      <c r="ACL341"/>
      <c r="ACM341"/>
      <c r="ACN341"/>
      <c r="ACO341"/>
      <c r="ACP341"/>
      <c r="ACQ341"/>
      <c r="ACR341"/>
      <c r="ACS341"/>
      <c r="ACT341"/>
      <c r="ACU341"/>
      <c r="ACV341"/>
      <c r="ACW341"/>
      <c r="ACX341"/>
      <c r="ACY341"/>
      <c r="ACZ341"/>
      <c r="ADA341"/>
      <c r="ADB341"/>
      <c r="ADC341"/>
      <c r="ADD341"/>
      <c r="ADE341"/>
      <c r="ADF341"/>
      <c r="ADG341"/>
      <c r="ADH341"/>
      <c r="ADI341"/>
      <c r="ADJ341"/>
      <c r="ADK341"/>
      <c r="ADL341"/>
      <c r="ADM341"/>
      <c r="ADN341"/>
      <c r="ADO341"/>
      <c r="ADP341"/>
      <c r="ADQ341"/>
      <c r="ADR341"/>
      <c r="ADS341"/>
      <c r="ADT341"/>
      <c r="ADU341"/>
      <c r="ADV341"/>
      <c r="ADW341"/>
      <c r="ADX341"/>
      <c r="ADY341"/>
      <c r="ADZ341"/>
      <c r="AEA341"/>
      <c r="AEB341"/>
      <c r="AEC341"/>
      <c r="AED341"/>
      <c r="AEE341"/>
      <c r="AEF341"/>
      <c r="AEG341"/>
      <c r="AEH341"/>
      <c r="AEI341"/>
      <c r="AEJ341"/>
      <c r="AEK341"/>
      <c r="AEL341"/>
      <c r="AEM341"/>
      <c r="AEN341"/>
      <c r="AEO341"/>
      <c r="AEP341"/>
      <c r="AEQ341"/>
      <c r="AER341"/>
      <c r="AES341"/>
      <c r="AET341"/>
      <c r="AEU341"/>
      <c r="AEV341"/>
      <c r="AEW341"/>
      <c r="AEX341"/>
      <c r="AEY341"/>
      <c r="AEZ341"/>
      <c r="AFA341"/>
      <c r="AFB341"/>
      <c r="AFC341"/>
      <c r="AFD341"/>
      <c r="AFE341"/>
      <c r="AFF341"/>
      <c r="AFG341"/>
      <c r="AFH341"/>
      <c r="AFI341"/>
      <c r="AFJ341"/>
      <c r="AFK341"/>
      <c r="AFL341"/>
      <c r="AFM341"/>
      <c r="AFN341"/>
      <c r="AFO341"/>
      <c r="AFP341"/>
      <c r="AFQ341"/>
      <c r="AFR341"/>
      <c r="AFS341"/>
      <c r="AFT341"/>
      <c r="AFU341"/>
      <c r="AFV341"/>
      <c r="AFW341"/>
      <c r="AFX341"/>
      <c r="AFY341"/>
      <c r="AFZ341"/>
      <c r="AGA341"/>
      <c r="AGB341"/>
      <c r="AGC341"/>
      <c r="AGD341"/>
      <c r="AGE341"/>
      <c r="AGF341"/>
      <c r="AGG341"/>
      <c r="AGH341"/>
      <c r="AGI341"/>
      <c r="AGJ341"/>
      <c r="AGK341"/>
      <c r="AGL341"/>
      <c r="AGM341"/>
      <c r="AGN341"/>
      <c r="AGO341"/>
      <c r="AGP341"/>
      <c r="AGQ341"/>
      <c r="AGR341"/>
      <c r="AGS341"/>
      <c r="AGT341"/>
      <c r="AGU341"/>
      <c r="AGV341"/>
      <c r="AGW341"/>
      <c r="AGX341"/>
      <c r="AGY341"/>
      <c r="AGZ341"/>
      <c r="AHA341"/>
      <c r="AHB341"/>
      <c r="AHC341"/>
      <c r="AHD341"/>
      <c r="AHE341"/>
      <c r="AHF341"/>
      <c r="AHG341"/>
      <c r="AHH341"/>
      <c r="AHI341"/>
      <c r="AHJ341"/>
      <c r="AHK341"/>
      <c r="AHL341"/>
      <c r="AHM341"/>
      <c r="AHN341"/>
      <c r="AHO341"/>
      <c r="AHP341"/>
      <c r="AHQ341"/>
      <c r="AHR341"/>
      <c r="AHS341"/>
      <c r="AHT341"/>
      <c r="AHU341"/>
      <c r="AHV341"/>
      <c r="AHW341"/>
      <c r="AHX341"/>
      <c r="AHY341"/>
      <c r="AHZ341"/>
      <c r="AIA341"/>
      <c r="AIB341"/>
      <c r="AIC341"/>
      <c r="AID341"/>
      <c r="AIE341"/>
      <c r="AIF341"/>
      <c r="AIG341"/>
      <c r="AIH341"/>
      <c r="AII341"/>
      <c r="AIJ341"/>
      <c r="AIK341"/>
      <c r="AIL341"/>
      <c r="AIM341"/>
      <c r="AIN341"/>
      <c r="AIO341"/>
      <c r="AIP341"/>
      <c r="AIQ341"/>
      <c r="AIR341"/>
      <c r="AIS341"/>
      <c r="AIT341"/>
      <c r="AIU341"/>
      <c r="AIV341"/>
      <c r="AIW341"/>
      <c r="AIX341"/>
      <c r="AIY341"/>
      <c r="AIZ341"/>
      <c r="AJA341"/>
      <c r="AJB341"/>
      <c r="AJC341"/>
      <c r="AJD341"/>
      <c r="AJE341"/>
      <c r="AJF341"/>
      <c r="AJG341"/>
      <c r="AJH341"/>
      <c r="AJI341"/>
      <c r="AJJ341"/>
      <c r="AJK341"/>
      <c r="AJL341"/>
      <c r="AJM341"/>
      <c r="AJN341"/>
      <c r="AJO341"/>
      <c r="AJP341"/>
      <c r="AJQ341"/>
      <c r="AJR341"/>
      <c r="AJS341"/>
      <c r="AJT341"/>
      <c r="AJU341"/>
      <c r="AJV341"/>
      <c r="AJW341"/>
      <c r="AJX341"/>
      <c r="AJY341"/>
      <c r="AJZ341"/>
      <c r="AKA341"/>
      <c r="AKB341"/>
      <c r="AKC341"/>
      <c r="AKD341"/>
      <c r="AKE341"/>
      <c r="AKF341"/>
      <c r="AKG341"/>
      <c r="AKH341"/>
      <c r="AKI341"/>
      <c r="AKJ341"/>
      <c r="AKK341"/>
      <c r="AKL341"/>
      <c r="AKM341"/>
      <c r="AKN341"/>
      <c r="AKO341"/>
      <c r="AKP341"/>
      <c r="AKQ341"/>
      <c r="AKR341"/>
      <c r="AKS341"/>
      <c r="AKT341"/>
      <c r="AKU341"/>
      <c r="AKV341"/>
      <c r="AKW341"/>
      <c r="AKX341"/>
      <c r="AKY341"/>
      <c r="AKZ341"/>
      <c r="ALA341"/>
      <c r="ALB341"/>
      <c r="ALC341"/>
      <c r="ALD341"/>
      <c r="ALE341"/>
      <c r="ALF341"/>
      <c r="ALG341"/>
      <c r="ALH341"/>
      <c r="ALI341"/>
      <c r="ALJ341"/>
      <c r="ALK341"/>
      <c r="ALL341"/>
      <c r="ALM341"/>
      <c r="ALN341"/>
      <c r="ALO341"/>
      <c r="ALP341"/>
      <c r="ALQ341"/>
      <c r="ALR341"/>
      <c r="ALS341"/>
      <c r="ALT341"/>
      <c r="ALU341"/>
      <c r="ALV341"/>
      <c r="ALW341"/>
      <c r="ALX341"/>
      <c r="ALY341"/>
      <c r="ALZ341"/>
      <c r="AMA341"/>
      <c r="AMB341"/>
      <c r="AMC341"/>
      <c r="AMD341"/>
      <c r="AME341"/>
      <c r="AMF341"/>
      <c r="AMG341"/>
      <c r="AMH341"/>
      <c r="AMI341"/>
      <c r="AMJ341"/>
      <c r="AMK341"/>
      <c r="AML341"/>
      <c r="AMM341"/>
      <c r="AMN341"/>
      <c r="AMO341"/>
      <c r="AMP341"/>
      <c r="AMQ341"/>
      <c r="AMR341"/>
      <c r="AMS341"/>
      <c r="AMT341"/>
      <c r="AMU341"/>
      <c r="AMV341"/>
      <c r="AMW341"/>
      <c r="AMX341"/>
      <c r="AMY341"/>
      <c r="AMZ341"/>
      <c r="ANA341"/>
      <c r="ANB341"/>
      <c r="ANC341"/>
      <c r="AND341"/>
      <c r="ANE341"/>
      <c r="ANF341"/>
      <c r="ANG341"/>
      <c r="ANH341"/>
      <c r="ANI341"/>
      <c r="ANJ341"/>
      <c r="ANK341"/>
      <c r="ANL341"/>
      <c r="ANM341"/>
      <c r="ANN341"/>
      <c r="ANO341"/>
      <c r="ANP341"/>
      <c r="ANQ341"/>
      <c r="ANR341"/>
      <c r="ANS341"/>
      <c r="ANT341"/>
      <c r="ANU341"/>
      <c r="ANV341"/>
      <c r="ANW341"/>
      <c r="ANX341"/>
      <c r="ANY341"/>
      <c r="ANZ341"/>
      <c r="AOA341"/>
      <c r="AOB341"/>
      <c r="AOC341"/>
      <c r="AOD341"/>
      <c r="AOE341"/>
      <c r="AOF341"/>
      <c r="AOG341"/>
      <c r="AOH341"/>
      <c r="AOI341"/>
      <c r="AOJ341"/>
      <c r="AOK341"/>
      <c r="AOL341"/>
      <c r="AOM341"/>
      <c r="AON341"/>
      <c r="AOO341"/>
      <c r="AOP341"/>
      <c r="AOQ341"/>
      <c r="AOR341"/>
      <c r="AOS341"/>
      <c r="AOT341"/>
      <c r="AOU341"/>
      <c r="AOV341"/>
      <c r="AOW341"/>
      <c r="AOX341"/>
      <c r="AOY341"/>
      <c r="AOZ341"/>
      <c r="APA341"/>
      <c r="APB341"/>
      <c r="APC341"/>
      <c r="APD341"/>
      <c r="APE341"/>
      <c r="APF341"/>
      <c r="APG341"/>
      <c r="APH341"/>
      <c r="API341"/>
      <c r="APJ341"/>
      <c r="APK341"/>
      <c r="APL341"/>
      <c r="APM341"/>
      <c r="APN341"/>
      <c r="APO341"/>
      <c r="APP341"/>
      <c r="APQ341"/>
      <c r="APR341"/>
      <c r="APS341"/>
      <c r="APT341"/>
      <c r="APU341"/>
      <c r="APV341"/>
      <c r="APW341"/>
      <c r="APX341"/>
      <c r="APY341"/>
      <c r="APZ341"/>
      <c r="AQA341"/>
      <c r="AQB341"/>
      <c r="AQC341"/>
      <c r="AQD341"/>
      <c r="AQE341"/>
      <c r="AQF341"/>
      <c r="AQG341"/>
      <c r="AQH341"/>
      <c r="AQI341"/>
      <c r="AQJ341"/>
      <c r="AQK341"/>
      <c r="AQL341"/>
      <c r="AQM341"/>
      <c r="AQN341"/>
      <c r="AQO341"/>
      <c r="AQP341"/>
      <c r="AQQ341"/>
      <c r="AQR341"/>
      <c r="AQS341"/>
      <c r="AQT341"/>
      <c r="AQU341"/>
      <c r="AQV341"/>
      <c r="AQW341"/>
      <c r="AQX341"/>
      <c r="AQY341"/>
      <c r="AQZ341"/>
      <c r="ARA341"/>
      <c r="ARB341"/>
      <c r="ARC341"/>
      <c r="ARD341"/>
      <c r="ARE341"/>
      <c r="ARF341"/>
      <c r="ARG341"/>
      <c r="ARH341"/>
      <c r="ARI341"/>
      <c r="ARJ341"/>
      <c r="ARK341"/>
      <c r="ARL341"/>
      <c r="ARM341"/>
      <c r="ARN341"/>
      <c r="ARO341"/>
      <c r="ARP341"/>
      <c r="ARQ341"/>
      <c r="ARR341"/>
      <c r="ARS341"/>
      <c r="ART341"/>
      <c r="ARU341"/>
      <c r="ARV341"/>
      <c r="ARW341"/>
      <c r="ARX341"/>
      <c r="ARY341"/>
      <c r="ARZ341"/>
      <c r="ASA341"/>
      <c r="ASB341"/>
      <c r="ASC341"/>
      <c r="ASD341"/>
      <c r="ASE341"/>
      <c r="ASF341"/>
      <c r="ASG341"/>
      <c r="ASH341"/>
      <c r="ASI341"/>
      <c r="ASJ341"/>
      <c r="ASK341"/>
      <c r="ASL341"/>
      <c r="ASM341"/>
      <c r="ASN341"/>
      <c r="ASO341"/>
      <c r="ASP341"/>
      <c r="ASQ341"/>
      <c r="ASR341"/>
      <c r="ASS341"/>
      <c r="AST341"/>
      <c r="ASU341"/>
      <c r="ASV341"/>
      <c r="ASW341"/>
      <c r="ASX341"/>
      <c r="ASY341"/>
      <c r="ASZ341"/>
      <c r="ATA341"/>
      <c r="ATB341"/>
      <c r="ATC341"/>
      <c r="ATD341"/>
      <c r="ATE341"/>
      <c r="ATF341"/>
      <c r="ATG341"/>
      <c r="ATH341"/>
      <c r="ATI341"/>
      <c r="ATJ341"/>
      <c r="ATK341"/>
      <c r="ATL341"/>
      <c r="ATM341"/>
      <c r="ATN341"/>
      <c r="ATO341"/>
      <c r="ATP341"/>
      <c r="ATQ341"/>
      <c r="ATR341"/>
      <c r="ATS341"/>
      <c r="ATT341"/>
      <c r="ATU341"/>
      <c r="ATV341"/>
      <c r="ATW341"/>
      <c r="ATX341"/>
      <c r="ATY341"/>
      <c r="ATZ341"/>
      <c r="AUA341"/>
      <c r="AUB341"/>
      <c r="AUC341"/>
      <c r="AUD341"/>
      <c r="AUE341"/>
      <c r="AUF341"/>
      <c r="AUG341"/>
      <c r="AUH341"/>
      <c r="AUI341"/>
      <c r="AUJ341"/>
      <c r="AUK341"/>
    </row>
    <row r="342" spans="1:1233" ht="12.75" hidden="1" customHeight="1">
      <c r="A342" s="1032" t="s">
        <v>448</v>
      </c>
      <c r="B342" s="328" t="s">
        <v>449</v>
      </c>
      <c r="C342" s="329">
        <f>SUM(Q$388:Q$411)</f>
        <v>0</v>
      </c>
      <c r="D342" s="329">
        <f>SUM(T$388:T$411)</f>
        <v>0</v>
      </c>
      <c r="E342" s="329">
        <f>SUM($W388:$W411)</f>
        <v>0</v>
      </c>
      <c r="F342" s="329">
        <f>SUM(Z$388:Z$411)</f>
        <v>0</v>
      </c>
      <c r="G342" s="329">
        <f>SUM($AC$388:$AC$411)</f>
        <v>0</v>
      </c>
      <c r="H342" s="329">
        <f>SUM($AF$388:$AF$411)</f>
        <v>0</v>
      </c>
      <c r="I342" s="329"/>
      <c r="J342" s="329">
        <f>SUM($AI$388:$AI$411)</f>
        <v>0</v>
      </c>
      <c r="K342" s="329">
        <f>SUM($AL$388:$AL$411)</f>
        <v>0</v>
      </c>
      <c r="L342" s="329">
        <f>SUM($AO$388:$AO$411)</f>
        <v>0</v>
      </c>
      <c r="M342" s="329">
        <f>SUM($AR$388:$AR$411)</f>
        <v>0</v>
      </c>
      <c r="N342" s="329">
        <f>SUM($AU$388:$AU$411)</f>
        <v>0</v>
      </c>
      <c r="O342" s="329">
        <f>SUM($AX$388:$AX$411)</f>
        <v>0</v>
      </c>
      <c r="P342" s="329">
        <f>SUM($BA$388:$BA$411)</f>
        <v>0</v>
      </c>
      <c r="Q342" s="329">
        <f>SUM($BD$388:$BD$411)</f>
        <v>0</v>
      </c>
      <c r="R342" s="329">
        <f>SUM($BG$388:$BG$411)</f>
        <v>0</v>
      </c>
      <c r="S342" s="329">
        <f>SUM($BJ$388:$BJ$411)</f>
        <v>0</v>
      </c>
      <c r="T342" s="329">
        <f>SUM($BM$388:$BM$411)</f>
        <v>0</v>
      </c>
      <c r="U342" s="329">
        <f>SUM($BP$388:$BP$411)</f>
        <v>0</v>
      </c>
      <c r="V342" s="329">
        <f>SUM($BS$388:$BS$411)</f>
        <v>0</v>
      </c>
      <c r="W342" s="329">
        <f>SUM($BV$388:$BV$411)</f>
        <v>0</v>
      </c>
      <c r="X342" s="329">
        <f>SUM($BY$388:$BY$411)</f>
        <v>0</v>
      </c>
      <c r="Y342" s="329">
        <f>SUM($CB$388:$CB$411)</f>
        <v>0</v>
      </c>
      <c r="Z342" s="329">
        <f>SUM($CE$388:$CE$411)</f>
        <v>0</v>
      </c>
      <c r="AA342" s="329">
        <f>SUM($CH$388:$CH$411)</f>
        <v>0</v>
      </c>
      <c r="AB342" s="329">
        <f>SUM($CK$388:$CK$411)</f>
        <v>0</v>
      </c>
      <c r="AC342" s="329">
        <f>SUM($CN$388:$CN$411)</f>
        <v>0</v>
      </c>
      <c r="AD342" s="329">
        <f>SUM($CQ$388:$CQ$411)</f>
        <v>0</v>
      </c>
      <c r="AE342" s="329">
        <f>SUM($CT$388:$CT$411)</f>
        <v>0</v>
      </c>
      <c r="AF342" s="329">
        <f>SUM($CW$388:$CW$411)</f>
        <v>0</v>
      </c>
      <c r="AG342" s="329">
        <f>SUM($CZ$388:$CZ$411)</f>
        <v>0</v>
      </c>
      <c r="AH342" s="329">
        <f>SUM($DC$388:$DC$411)</f>
        <v>0</v>
      </c>
      <c r="AI342" s="329">
        <f>SUM($DF$388:$DF$411)</f>
        <v>0</v>
      </c>
      <c r="AJ342" s="329">
        <f>SUM($DI$388:$DI$411)</f>
        <v>0</v>
      </c>
      <c r="AK342" s="329">
        <f>SUM($DL$388:$DL$411)</f>
        <v>0</v>
      </c>
      <c r="AL342" s="329">
        <f>SUM($DO$388:$DO$411)</f>
        <v>0</v>
      </c>
      <c r="AM342" s="329">
        <f>SUM($DR$388:$DR$411)</f>
        <v>0</v>
      </c>
      <c r="AN342" s="329">
        <f>SUM($DU$388:$DU$411)</f>
        <v>0</v>
      </c>
      <c r="AO342" s="329">
        <f>SUM($DX$388:$DX$411)</f>
        <v>0</v>
      </c>
      <c r="AP342" s="329">
        <f>SUM($EA$388:$EA$411)</f>
        <v>0</v>
      </c>
      <c r="AQ342" s="329">
        <f>SUM($ED$388:$ED$411)</f>
        <v>0</v>
      </c>
      <c r="AR342" s="329">
        <f>SUM($EG$388:$EG$411)</f>
        <v>0</v>
      </c>
      <c r="AS342" s="329">
        <f>SUM($EJ$388:$EJ$411)</f>
        <v>0</v>
      </c>
      <c r="AT342" s="329">
        <f>SUM($EM$388:$EM$411)</f>
        <v>0</v>
      </c>
      <c r="AU342" s="329">
        <f>SUM($EP$388:$EP$411)</f>
        <v>0</v>
      </c>
      <c r="AV342" s="329">
        <f>SUM($ES$388:$ES$411)</f>
        <v>0</v>
      </c>
      <c r="AW342" s="329">
        <f>SUM($EV$388:$EV$411)</f>
        <v>0</v>
      </c>
      <c r="AX342" s="329">
        <f>SUM($EY$388:$EY$411)</f>
        <v>0</v>
      </c>
      <c r="AY342" s="329">
        <f>SUM($FB$388:$FB$411)</f>
        <v>0</v>
      </c>
      <c r="AZ342" s="329">
        <f>SUM($FE$388:$FE$411)</f>
        <v>0</v>
      </c>
      <c r="BA342" s="329">
        <f>SUM($FH$388:$FH$411)</f>
        <v>0</v>
      </c>
      <c r="BB342" s="329">
        <f>SUM($FK$388:$FK$411)</f>
        <v>0</v>
      </c>
      <c r="BC342" s="329">
        <f>SUM($FN$388:$FN$411)</f>
        <v>0</v>
      </c>
      <c r="BD342" s="329">
        <f>SUM($FQ$388:$FQ$411)</f>
        <v>0</v>
      </c>
      <c r="BE342" s="329">
        <f>SUM($FT$388:$FT$411)</f>
        <v>0</v>
      </c>
      <c r="BF342" s="329">
        <f>SUM($FW$388:$FW$411)</f>
        <v>0</v>
      </c>
      <c r="BG342" s="329">
        <f>SUM($FZ$388:$FZ$411)</f>
        <v>0</v>
      </c>
      <c r="BH342" s="329">
        <f>SUM($GC$388:$GC$411)</f>
        <v>0</v>
      </c>
      <c r="BI342" s="329">
        <f>SUM($GF$388:$GF$411)</f>
        <v>0</v>
      </c>
      <c r="BJ342" s="329">
        <f>SUM($GI$388:$GI$411)</f>
        <v>0</v>
      </c>
      <c r="BK342" s="329">
        <f>SUM($GL$388:$GL$411)</f>
        <v>0</v>
      </c>
      <c r="BL342" s="329">
        <f>SUM($GO$388:$GO$411)</f>
        <v>0</v>
      </c>
      <c r="BM342" s="329">
        <f>SUM($GR$388:$GR$411)</f>
        <v>0</v>
      </c>
      <c r="BN342" s="329">
        <f>SUM($GU$388:$GU$411)</f>
        <v>0</v>
      </c>
      <c r="BO342" s="329">
        <f>SUM($GX$388:$GX$411)</f>
        <v>0</v>
      </c>
      <c r="BP342" s="329">
        <f>SUM($HA$388:$HA$411)</f>
        <v>0</v>
      </c>
      <c r="BQ342" s="329">
        <f>SUM($HD$388:$HD$411)</f>
        <v>0</v>
      </c>
      <c r="BR342" s="329">
        <f>SUM($HG$388:$HG$411)</f>
        <v>0</v>
      </c>
      <c r="BS342" s="329">
        <f>SUM($HJ$388:$HJ$411)</f>
        <v>0</v>
      </c>
      <c r="BT342" s="329">
        <f>SUM($HM$388:$HM$411)</f>
        <v>0</v>
      </c>
      <c r="BU342" s="329">
        <f>SUM($HP$388:$HP$411)</f>
        <v>0</v>
      </c>
      <c r="BV342" s="329">
        <f>SUM($HS$388:$HS$411)</f>
        <v>0</v>
      </c>
      <c r="BW342" s="329">
        <f>SUM($HV$388:$HV$411)</f>
        <v>0</v>
      </c>
      <c r="BX342" s="329">
        <f>SUM($HY$388:$HY$411)</f>
        <v>0</v>
      </c>
      <c r="BY342" s="329">
        <f>SUM($IB$388:$IB$411)</f>
        <v>0</v>
      </c>
      <c r="BZ342" s="329">
        <f>SUM($IE$388:$IE$411)</f>
        <v>0</v>
      </c>
      <c r="CA342" s="329">
        <f>SUM($IH$388:$IH$411)</f>
        <v>0</v>
      </c>
      <c r="CB342" s="329">
        <f>SUM($IK$388:$IK$411)</f>
        <v>0</v>
      </c>
      <c r="CC342" s="329">
        <f>SUM($IN$388:$IN$411)</f>
        <v>0</v>
      </c>
      <c r="CD342" s="329">
        <f>SUM($IQ$388:$IQ$411)</f>
        <v>0</v>
      </c>
      <c r="CE342" s="329">
        <f>SUM($IT$388:$IT$411)</f>
        <v>0</v>
      </c>
      <c r="CF342" s="329">
        <f>SUM($IW$388:$IW$411)</f>
        <v>0</v>
      </c>
      <c r="CG342" s="329">
        <f>SUM($IZ$388:$IZ$411)</f>
        <v>0</v>
      </c>
      <c r="CH342" s="329">
        <f>SUM($JC$388:$JC$411)</f>
        <v>0</v>
      </c>
      <c r="CI342" s="329">
        <f>SUM($JF$388:$JF$411)</f>
        <v>0</v>
      </c>
      <c r="CJ342" s="329">
        <f>SUM($JI$388:$JI$411)</f>
        <v>0</v>
      </c>
      <c r="CK342" s="329">
        <f>SUM($JL$388:$JL$411)</f>
        <v>0</v>
      </c>
      <c r="CL342" s="329">
        <f>SUM($JO$388:$JO$411)</f>
        <v>0</v>
      </c>
      <c r="CM342" s="329">
        <f>SUM($JR$388:$JR$411)</f>
        <v>0</v>
      </c>
      <c r="CN342" s="329">
        <f>SUM($JU$388:$JU$411)</f>
        <v>0</v>
      </c>
      <c r="CO342" s="329">
        <f>SUM($JX$388:$JX$411)</f>
        <v>0</v>
      </c>
      <c r="CP342" s="329">
        <f>SUM($KA$388:$KA$411)</f>
        <v>0</v>
      </c>
      <c r="CQ342" s="329">
        <f>SUM($KD$388:$KD$411)</f>
        <v>0</v>
      </c>
      <c r="CR342" s="329">
        <f>SUM($KG$388:$KG$411)</f>
        <v>0</v>
      </c>
      <c r="CS342" s="329">
        <f>SUM($KJ$388:$KJ$411)</f>
        <v>0</v>
      </c>
      <c r="CT342" s="329">
        <f>SUM($KM$388:$KM$411)</f>
        <v>0</v>
      </c>
      <c r="CU342" s="329">
        <f>SUM($KP$388:$KP$411)</f>
        <v>0</v>
      </c>
      <c r="CV342" s="329">
        <f>SUM($KS$388:$KS$411)</f>
        <v>0</v>
      </c>
      <c r="CW342" s="329">
        <f>SUM($KV$388:$KV$411)</f>
        <v>0</v>
      </c>
      <c r="CX342" s="329">
        <f>SUM($KY$388:$KY$411)</f>
        <v>0</v>
      </c>
      <c r="CY342" s="329">
        <f>SUM($LB$388:$LB$411)</f>
        <v>0</v>
      </c>
      <c r="CZ342" s="329">
        <f>SUM($LE$388:$LE$411)</f>
        <v>0</v>
      </c>
      <c r="DA342" s="539"/>
      <c r="DB342" s="539"/>
      <c r="DC342" s="539"/>
      <c r="DD342" s="539"/>
      <c r="DE342" s="539"/>
      <c r="DF342" s="539"/>
      <c r="DG342" s="539"/>
      <c r="DH342" s="539"/>
      <c r="DI342" s="539"/>
      <c r="DJ342" s="539"/>
      <c r="DK342" s="539"/>
      <c r="DL342" s="539"/>
      <c r="DM342" s="539"/>
      <c r="DN342" s="539"/>
      <c r="DO342" s="539"/>
      <c r="DP342" s="539"/>
      <c r="DQ342" s="539"/>
      <c r="DR342" s="539"/>
      <c r="DS342" s="539"/>
      <c r="DT342" s="539"/>
      <c r="DU342" s="539"/>
      <c r="DV342" s="539"/>
      <c r="DW342" s="539"/>
      <c r="DX342" s="539"/>
      <c r="DY342" s="539"/>
      <c r="DZ342" s="539"/>
      <c r="EA342" s="539"/>
      <c r="EB342" s="539"/>
      <c r="EC342" s="539"/>
      <c r="ED342" s="539"/>
      <c r="EE342" s="539"/>
      <c r="EF342" s="539"/>
      <c r="EG342" s="539"/>
      <c r="EH342" s="539"/>
      <c r="EI342" s="539"/>
      <c r="EJ342" s="539"/>
      <c r="EK342" s="539"/>
      <c r="EL342" s="539"/>
      <c r="EM342" s="539"/>
      <c r="EN342" s="539"/>
      <c r="EO342" s="539"/>
      <c r="EP342" s="539"/>
      <c r="EQ342" s="539"/>
      <c r="ER342" s="539"/>
      <c r="ES342" s="539"/>
      <c r="ET342" s="539"/>
      <c r="EU342" s="539"/>
      <c r="EV342" s="539"/>
      <c r="EW342" s="539"/>
      <c r="EX342" s="539"/>
      <c r="EY342" s="539"/>
      <c r="EZ342" s="539"/>
      <c r="FA342" s="539"/>
      <c r="FB342" s="539"/>
      <c r="FC342" s="539"/>
      <c r="FD342" s="539"/>
      <c r="FE342" s="539"/>
      <c r="FF342" s="539"/>
      <c r="FG342" s="539"/>
      <c r="FH342" s="539"/>
      <c r="FI342" s="539"/>
      <c r="FJ342" s="539"/>
      <c r="FK342" s="539"/>
      <c r="FL342" s="539"/>
      <c r="FM342" s="539"/>
      <c r="FN342" s="539"/>
      <c r="FO342" s="539"/>
      <c r="FP342" s="539"/>
      <c r="FQ342" s="539"/>
      <c r="FR342" s="539"/>
      <c r="FS342" s="539"/>
      <c r="FT342" s="539"/>
      <c r="FU342" s="539"/>
      <c r="FV342" s="539"/>
      <c r="FW342" s="539"/>
      <c r="FX342" s="539"/>
      <c r="FY342" s="539"/>
      <c r="FZ342" s="539"/>
      <c r="GA342" s="539"/>
      <c r="GB342" s="539"/>
      <c r="GC342" s="539"/>
      <c r="GD342" s="539"/>
      <c r="GE342" s="539"/>
      <c r="GF342" s="539"/>
      <c r="GG342" s="539"/>
      <c r="GH342" s="539"/>
      <c r="GI342" s="539"/>
      <c r="GJ342" s="539"/>
      <c r="GK342" s="539"/>
      <c r="GL342" s="539"/>
      <c r="GM342" s="539"/>
      <c r="GN342" s="539"/>
      <c r="GO342" s="539"/>
      <c r="GP342" s="539"/>
      <c r="GQ342" s="539"/>
      <c r="GR342" s="539"/>
      <c r="GS342" s="539"/>
      <c r="GT342" s="539"/>
      <c r="GU342" s="539"/>
      <c r="GV342" s="539"/>
      <c r="GW342" s="539"/>
      <c r="GX342" s="539"/>
      <c r="GY342" s="539"/>
      <c r="GZ342" s="539"/>
      <c r="HA342" s="539"/>
      <c r="HB342" s="539"/>
      <c r="HC342" s="539"/>
      <c r="HD342" s="539"/>
      <c r="HE342" s="539"/>
      <c r="HF342" s="539"/>
      <c r="HG342" s="539"/>
      <c r="HH342" s="539"/>
      <c r="HI342" s="539"/>
      <c r="HJ342" s="539"/>
      <c r="HK342" s="539"/>
      <c r="HL342" s="539"/>
      <c r="HM342" s="539"/>
      <c r="HN342" s="539"/>
      <c r="HO342" s="539"/>
      <c r="HP342" s="539"/>
      <c r="HQ342" s="539"/>
      <c r="HR342" s="539"/>
      <c r="HS342" s="539"/>
      <c r="HT342" s="539"/>
      <c r="HU342" s="539"/>
      <c r="HV342" s="539"/>
      <c r="HW342" s="539"/>
      <c r="HX342" s="539"/>
      <c r="HY342" s="539"/>
      <c r="HZ342" s="539"/>
      <c r="IA342" s="539"/>
      <c r="IB342" s="539"/>
      <c r="IC342" s="539"/>
      <c r="ID342" s="539"/>
      <c r="IE342" s="539"/>
      <c r="IF342" s="539"/>
      <c r="IG342" s="539"/>
      <c r="IH342" s="539"/>
      <c r="II342" s="539"/>
      <c r="IJ342" s="539"/>
      <c r="IK342" s="539"/>
      <c r="IL342" s="539"/>
      <c r="IM342" s="539"/>
      <c r="IN342" s="539"/>
      <c r="IO342" s="539"/>
      <c r="IP342" s="539"/>
      <c r="IQ342" s="539"/>
      <c r="IR342" s="539"/>
      <c r="IS342" s="539"/>
      <c r="IT342" s="539"/>
      <c r="IU342" s="539"/>
      <c r="IV342" s="539"/>
      <c r="IW342" s="539"/>
      <c r="IX342" s="539"/>
      <c r="IY342" s="539"/>
      <c r="IZ342" s="539"/>
      <c r="JA342" s="539"/>
      <c r="JB342" s="539"/>
      <c r="JC342" s="539"/>
      <c r="JD342" s="539"/>
      <c r="JE342" s="539"/>
      <c r="JF342" s="539"/>
      <c r="JG342" s="539"/>
      <c r="JH342" s="539"/>
      <c r="JI342" s="539"/>
      <c r="JJ342" s="539"/>
      <c r="JK342" s="539"/>
      <c r="JL342" s="539"/>
      <c r="JM342" s="539"/>
      <c r="JN342" s="539"/>
      <c r="JO342" s="539"/>
      <c r="JP342" s="539"/>
      <c r="JQ342" s="539"/>
      <c r="JR342" s="539"/>
      <c r="JS342" s="539"/>
      <c r="JT342" s="539"/>
      <c r="JU342" s="539"/>
      <c r="JV342" s="539"/>
      <c r="JW342" s="539"/>
      <c r="JX342" s="539"/>
      <c r="JY342" s="539"/>
      <c r="JZ342" s="539"/>
      <c r="KA342" s="539"/>
      <c r="KB342" s="539"/>
      <c r="KC342" s="539"/>
      <c r="KD342" s="539"/>
      <c r="KE342" s="539"/>
      <c r="KF342" s="539"/>
      <c r="KG342" s="539"/>
      <c r="KH342" s="539"/>
      <c r="KI342" s="539"/>
      <c r="KJ342" s="539"/>
      <c r="KK342" s="539"/>
      <c r="KL342" s="539"/>
      <c r="KM342" s="539"/>
      <c r="KN342" s="539"/>
      <c r="KO342" s="539"/>
      <c r="KP342" s="539"/>
      <c r="KQ342" s="539"/>
      <c r="KR342" s="539"/>
      <c r="KS342" s="539"/>
      <c r="KT342" s="539"/>
      <c r="KU342" s="539"/>
      <c r="KV342" s="539"/>
      <c r="KW342" s="539"/>
      <c r="KX342" s="539"/>
      <c r="KY342" s="539"/>
      <c r="KZ342" s="539"/>
      <c r="LA342" s="539"/>
      <c r="LB342" s="539"/>
      <c r="LC342" s="539"/>
      <c r="LD342" s="539"/>
      <c r="LE342" s="539"/>
      <c r="LF342" s="539"/>
      <c r="LG342" s="539"/>
      <c r="LH342" s="539"/>
      <c r="LI342" s="539"/>
      <c r="LJ342" s="539"/>
      <c r="LK342" s="539"/>
      <c r="LL342" s="539"/>
      <c r="LM342" s="539"/>
      <c r="LN342" s="539"/>
      <c r="LO342" s="539"/>
      <c r="LP342" s="539"/>
      <c r="LQ342" s="539"/>
      <c r="LR342" s="539"/>
      <c r="LS342" s="539"/>
      <c r="LT342" s="539"/>
      <c r="LU342" s="539"/>
      <c r="LV342" s="539"/>
      <c r="LW342" s="539"/>
      <c r="LX342" s="539"/>
      <c r="LY342" s="539"/>
      <c r="LZ342" s="539"/>
      <c r="MA342" s="539"/>
      <c r="MB342" s="539"/>
      <c r="MC342" s="539"/>
      <c r="MD342" s="539"/>
      <c r="ME342" s="539"/>
      <c r="MF342" s="539"/>
      <c r="MG342" s="539"/>
      <c r="MH342" s="539"/>
      <c r="MI342" s="539"/>
      <c r="MJ342" s="539"/>
      <c r="MK342" s="539"/>
      <c r="ML342" s="539"/>
      <c r="MM342" s="539"/>
      <c r="MN342" s="539"/>
      <c r="MO342" s="539"/>
      <c r="MP342" s="539"/>
      <c r="MQ342" s="539"/>
      <c r="MR342" s="539"/>
      <c r="MS342" s="539"/>
      <c r="MT342" s="539"/>
      <c r="MU342" s="539"/>
      <c r="MV342" s="539"/>
      <c r="MW342" s="539"/>
      <c r="MX342" s="539"/>
      <c r="MY342" s="539"/>
      <c r="MZ342" s="539"/>
      <c r="NA342" s="539"/>
      <c r="NB342" s="539"/>
      <c r="NC342" s="539"/>
      <c r="ND342" s="539"/>
      <c r="NE342" s="539"/>
      <c r="NF342" s="539"/>
      <c r="NG342" s="539"/>
      <c r="NH342" s="539"/>
      <c r="NI342" s="539"/>
      <c r="NJ342" s="539"/>
      <c r="NK342" s="539"/>
      <c r="NL342" s="539"/>
      <c r="NM342" s="539"/>
      <c r="NN342" s="539"/>
      <c r="NO342" s="539"/>
      <c r="NP342" s="539"/>
      <c r="NQ342" s="539"/>
      <c r="NR342" s="539"/>
      <c r="NS342" s="539"/>
      <c r="NT342" s="539"/>
      <c r="NU342" s="539"/>
      <c r="NV342" s="539"/>
      <c r="NW342" s="539"/>
      <c r="NX342" s="539"/>
      <c r="NY342" s="539"/>
      <c r="NZ342" s="539"/>
      <c r="OA342" s="539"/>
      <c r="OB342" s="539"/>
      <c r="OC342" s="539"/>
      <c r="OD342" s="539"/>
      <c r="OE342" s="539"/>
      <c r="OF342" s="539"/>
      <c r="OG342" s="539"/>
      <c r="OH342" s="539"/>
      <c r="OI342" s="539"/>
      <c r="OJ342" s="539"/>
      <c r="OK342" s="539"/>
      <c r="OL342" s="539"/>
      <c r="OM342" s="539"/>
      <c r="ON342" s="539"/>
      <c r="OO342" s="539"/>
      <c r="OP342" s="539"/>
      <c r="OQ342" s="539"/>
      <c r="OR342" s="539"/>
      <c r="OS342" s="539"/>
      <c r="OT342" s="539"/>
      <c r="OU342" s="539"/>
      <c r="OV342" s="539"/>
      <c r="OW342" s="539"/>
      <c r="OX342" s="539"/>
      <c r="OY342" s="539"/>
      <c r="OZ342" s="539"/>
      <c r="PA342" s="539"/>
      <c r="PB342" s="539"/>
      <c r="PC342" s="539"/>
      <c r="PD342" s="539"/>
      <c r="PE342" s="539"/>
      <c r="PF342" s="539"/>
      <c r="PG342" s="539"/>
      <c r="PH342" s="539"/>
      <c r="PI342" s="539"/>
      <c r="PJ342" s="539"/>
      <c r="PK342" s="539"/>
      <c r="PL342" s="539"/>
      <c r="PM342" s="539"/>
      <c r="PN342" s="539"/>
      <c r="PO342" s="539"/>
      <c r="PP342" s="539"/>
      <c r="PQ342" s="539"/>
      <c r="PR342" s="539"/>
      <c r="PS342" s="539"/>
      <c r="PT342" s="539"/>
      <c r="PU342" s="539"/>
      <c r="PV342" s="539"/>
      <c r="PW342" s="539"/>
      <c r="PX342" s="539"/>
      <c r="PY342" s="539"/>
      <c r="PZ342" s="539"/>
      <c r="QA342" s="539"/>
      <c r="QB342" s="539"/>
      <c r="QC342" s="539"/>
      <c r="QD342" s="539"/>
      <c r="QE342" s="539"/>
      <c r="QF342" s="539"/>
      <c r="QG342" s="539"/>
      <c r="QH342" s="539"/>
      <c r="QI342" s="539"/>
      <c r="QJ342" s="539"/>
      <c r="QK342" s="539"/>
      <c r="QL342" s="539"/>
      <c r="QM342" s="539"/>
      <c r="QN342" s="539"/>
      <c r="QO342" s="539"/>
      <c r="QP342" s="539"/>
      <c r="QQ342" s="539"/>
      <c r="QR342" s="539"/>
      <c r="QS342" s="539"/>
      <c r="QT342" s="539"/>
      <c r="QU342" s="539"/>
      <c r="QV342" s="539"/>
      <c r="QW342" s="539"/>
      <c r="QX342" s="539"/>
      <c r="QY342" s="539"/>
      <c r="QZ342" s="539"/>
      <c r="RA342" s="539"/>
      <c r="RB342" s="539"/>
      <c r="RC342" s="539"/>
      <c r="RD342" s="539"/>
      <c r="RE342" s="539"/>
      <c r="RF342" s="539"/>
      <c r="RG342" s="539"/>
      <c r="RH342" s="539"/>
      <c r="RI342" s="539"/>
      <c r="RJ342" s="539"/>
      <c r="RK342" s="539"/>
      <c r="RL342" s="539"/>
      <c r="RM342" s="539"/>
      <c r="RN342" s="539"/>
      <c r="RO342" s="539"/>
      <c r="RP342" s="539"/>
      <c r="RQ342" s="539"/>
      <c r="RR342" s="539"/>
      <c r="RS342" s="539"/>
      <c r="RT342" s="539"/>
      <c r="RU342" s="539"/>
      <c r="RV342" s="539"/>
      <c r="RW342" s="539"/>
      <c r="RX342" s="539"/>
      <c r="RY342" s="539"/>
      <c r="RZ342" s="539"/>
      <c r="SA342" s="539"/>
      <c r="SB342" s="539"/>
      <c r="SC342" s="539"/>
      <c r="SD342" s="539"/>
      <c r="SE342" s="539"/>
      <c r="SF342" s="539"/>
      <c r="SG342" s="539"/>
      <c r="SH342" s="539"/>
      <c r="SI342" s="539"/>
      <c r="SJ342" s="539"/>
      <c r="SK342" s="539"/>
      <c r="SL342" s="539"/>
      <c r="SM342" s="539"/>
      <c r="SN342" s="539"/>
      <c r="SO342" s="539"/>
      <c r="SP342" s="539"/>
      <c r="SQ342" s="539"/>
      <c r="SR342" s="539"/>
      <c r="SS342" s="539"/>
      <c r="ST342" s="539"/>
      <c r="SU342" s="539"/>
      <c r="SV342" s="539"/>
      <c r="SW342" s="539"/>
      <c r="SX342" s="539"/>
      <c r="SY342" s="539"/>
      <c r="SZ342" s="539"/>
      <c r="TA342" s="539"/>
      <c r="TB342" s="539"/>
      <c r="TC342" s="539"/>
      <c r="TD342" s="539"/>
      <c r="TE342" s="539"/>
      <c r="TF342" s="539"/>
      <c r="TG342" s="539"/>
      <c r="TH342" s="539"/>
      <c r="TI342" s="539"/>
      <c r="TJ342" s="539"/>
      <c r="TK342" s="539"/>
      <c r="TL342" s="539"/>
      <c r="TM342" s="539"/>
      <c r="TN342" s="539"/>
      <c r="TO342" s="539"/>
      <c r="TP342" s="539"/>
      <c r="TQ342" s="539"/>
      <c r="TR342" s="539"/>
      <c r="TS342" s="539"/>
      <c r="TT342" s="539"/>
      <c r="TU342" s="539"/>
      <c r="TV342" s="539"/>
      <c r="TW342" s="539"/>
      <c r="TX342" s="539"/>
      <c r="TY342" s="539"/>
      <c r="TZ342" s="539"/>
      <c r="UA342" s="539"/>
      <c r="UB342" s="539"/>
      <c r="UC342" s="539"/>
      <c r="UD342" s="539"/>
      <c r="UE342" s="539"/>
      <c r="UF342" s="539"/>
      <c r="UG342" s="539"/>
      <c r="UH342" s="539"/>
      <c r="UI342" s="539"/>
      <c r="UJ342" s="539"/>
      <c r="UK342" s="539"/>
      <c r="UL342" s="539"/>
      <c r="UM342" s="539"/>
      <c r="UN342" s="539"/>
      <c r="UO342" s="539"/>
      <c r="UP342" s="539"/>
      <c r="UQ342" s="539"/>
      <c r="UR342" s="539"/>
      <c r="US342" s="539"/>
      <c r="UT342" s="539"/>
      <c r="UU342" s="539"/>
      <c r="UV342" s="539"/>
      <c r="UW342" s="539"/>
      <c r="UX342" s="539"/>
      <c r="UY342" s="539"/>
      <c r="UZ342" s="539"/>
      <c r="VA342" s="539"/>
      <c r="VB342" s="539"/>
      <c r="VC342" s="539"/>
      <c r="VD342" s="539"/>
      <c r="VE342" s="539"/>
      <c r="VF342" s="539"/>
      <c r="VG342" s="539"/>
      <c r="VH342" s="539"/>
      <c r="VI342" s="539"/>
      <c r="VJ342" s="539"/>
      <c r="VK342" s="539"/>
      <c r="VL342" s="539"/>
      <c r="VM342" s="539"/>
      <c r="VN342" s="539"/>
      <c r="VO342" s="539"/>
      <c r="VP342" s="539"/>
      <c r="VQ342" s="539"/>
      <c r="VR342" s="539"/>
      <c r="VS342" s="539"/>
      <c r="VT342" s="539"/>
      <c r="VU342" s="539"/>
      <c r="VV342" s="539"/>
      <c r="VW342" s="539"/>
      <c r="VX342" s="539"/>
      <c r="VY342" s="539"/>
      <c r="VZ342" s="539"/>
      <c r="WA342" s="539"/>
      <c r="WB342" s="539"/>
      <c r="WC342" s="539"/>
      <c r="WD342" s="539"/>
      <c r="WE342" s="539"/>
      <c r="WF342" s="539"/>
      <c r="WG342" s="539"/>
      <c r="WH342" s="539"/>
      <c r="WI342" s="539"/>
      <c r="WJ342" s="539"/>
      <c r="WK342" s="539"/>
      <c r="WL342" s="539"/>
      <c r="WM342" s="539"/>
      <c r="WN342" s="539"/>
      <c r="WO342" s="539"/>
      <c r="WP342" s="539"/>
      <c r="WQ342" s="539"/>
      <c r="WR342" s="539"/>
      <c r="WS342" s="539"/>
      <c r="WT342" s="539"/>
      <c r="WU342" s="539"/>
      <c r="WV342" s="539"/>
      <c r="WW342" s="539"/>
      <c r="WX342" s="539"/>
      <c r="WY342" s="539"/>
      <c r="WZ342" s="539"/>
      <c r="XA342" s="539"/>
      <c r="XB342" s="539"/>
      <c r="XC342" s="539"/>
      <c r="XD342" s="539"/>
      <c r="XE342" s="539"/>
      <c r="XF342" s="539"/>
      <c r="XG342" s="539"/>
      <c r="XH342" s="539"/>
      <c r="XI342" s="539"/>
      <c r="XJ342" s="539"/>
      <c r="XK342" s="539"/>
      <c r="XL342" s="539"/>
      <c r="XM342" s="539"/>
      <c r="XN342" s="539"/>
      <c r="XO342" s="539"/>
      <c r="XP342" s="539"/>
      <c r="XQ342" s="539"/>
      <c r="XR342" s="539"/>
      <c r="XS342" s="539"/>
      <c r="XT342" s="539"/>
      <c r="XU342" s="539"/>
      <c r="XV342" s="539"/>
      <c r="XW342" s="539"/>
      <c r="XX342" s="539"/>
      <c r="XY342" s="539"/>
      <c r="XZ342" s="539"/>
      <c r="YA342" s="539"/>
      <c r="YB342" s="539"/>
      <c r="YC342" s="539"/>
      <c r="YD342" s="539"/>
      <c r="YE342" s="539"/>
      <c r="YF342" s="539"/>
      <c r="YG342" s="539"/>
      <c r="YH342" s="539"/>
      <c r="YI342" s="539"/>
      <c r="YJ342" s="539"/>
      <c r="YK342" s="539"/>
      <c r="YL342" s="539"/>
      <c r="YM342" s="539"/>
      <c r="YN342" s="539"/>
      <c r="YO342" s="539"/>
      <c r="YP342" s="539"/>
      <c r="YQ342" s="539"/>
      <c r="YR342" s="539"/>
      <c r="YS342" s="539"/>
      <c r="YT342" s="539"/>
      <c r="YU342" s="539"/>
      <c r="YV342" s="539"/>
      <c r="YW342" s="539"/>
      <c r="YX342" s="539"/>
      <c r="YY342" s="539"/>
      <c r="YZ342" s="539"/>
      <c r="ZA342" s="539"/>
      <c r="ZB342" s="539"/>
      <c r="ZC342" s="539"/>
      <c r="ZD342" s="539"/>
      <c r="ZE342" s="539"/>
      <c r="ZF342" s="539"/>
      <c r="ZG342" s="539"/>
      <c r="ZH342" s="539"/>
      <c r="ZI342" s="539"/>
      <c r="ZJ342" s="539"/>
      <c r="ZK342" s="539"/>
      <c r="ZL342" s="539"/>
      <c r="ZM342" s="539"/>
      <c r="ZN342" s="539"/>
      <c r="ZO342" s="539"/>
      <c r="ZP342" s="539"/>
      <c r="ZQ342" s="539"/>
      <c r="ZR342" s="539"/>
      <c r="ZS342" s="539"/>
      <c r="ZT342" s="539"/>
      <c r="ZU342" s="539"/>
      <c r="ZV342" s="539"/>
      <c r="ZW342" s="539"/>
      <c r="ZX342" s="539"/>
      <c r="ZY342" s="539"/>
      <c r="ZZ342" s="539"/>
      <c r="AAA342" s="539"/>
      <c r="AAB342" s="539"/>
      <c r="AAC342" s="539"/>
      <c r="AAD342" s="539"/>
      <c r="AAE342" s="539"/>
      <c r="AAF342" s="539"/>
      <c r="AAG342" s="539"/>
      <c r="AAH342" s="539"/>
      <c r="AAI342" s="539"/>
      <c r="AAJ342" s="539"/>
      <c r="AAK342" s="539"/>
      <c r="AAL342" s="539"/>
      <c r="AAM342" s="539"/>
      <c r="AAN342" s="539"/>
      <c r="AAO342" s="539"/>
      <c r="AAP342" s="539"/>
      <c r="AAQ342" s="539"/>
      <c r="AAR342" s="539"/>
      <c r="AAS342" s="539"/>
      <c r="AAT342" s="539"/>
      <c r="AAU342" s="539"/>
      <c r="AAV342" s="539"/>
      <c r="AAW342" s="539"/>
      <c r="AAX342" s="539"/>
      <c r="AAY342" s="539"/>
      <c r="AAZ342" s="539"/>
      <c r="ABA342" s="539"/>
      <c r="ABB342" s="539"/>
      <c r="ABC342" s="539"/>
      <c r="ABD342" s="539"/>
      <c r="ABE342" s="539"/>
      <c r="ABF342" s="539"/>
      <c r="ABG342" s="539"/>
      <c r="ABH342" s="539"/>
      <c r="ABI342" s="539"/>
      <c r="ABJ342" s="539"/>
      <c r="ABK342" s="539"/>
      <c r="ABL342" s="539"/>
      <c r="ABM342" s="539"/>
      <c r="ABN342" s="539"/>
      <c r="ABO342" s="539"/>
      <c r="ABP342" s="539"/>
      <c r="ABQ342" s="539"/>
      <c r="ABR342" s="539"/>
      <c r="ABS342" s="539"/>
      <c r="ABT342" s="539"/>
      <c r="ABU342" s="539"/>
      <c r="ABV342" s="539"/>
      <c r="ABW342" s="539"/>
      <c r="ABX342" s="539"/>
      <c r="ABY342" s="539"/>
      <c r="ABZ342" s="539"/>
      <c r="ACA342" s="539"/>
      <c r="ACB342" s="539"/>
      <c r="ACC342" s="539"/>
      <c r="ACD342" s="539"/>
      <c r="ACE342" s="539"/>
      <c r="ACF342" s="539"/>
      <c r="ACG342" s="539"/>
      <c r="ACH342" s="539"/>
      <c r="ACI342" s="539"/>
      <c r="ACJ342" s="539"/>
      <c r="ACK342" s="539"/>
      <c r="ACL342" s="539"/>
      <c r="ACM342" s="539"/>
      <c r="ACN342" s="539"/>
      <c r="ACO342" s="539"/>
      <c r="ACP342" s="539"/>
      <c r="ACQ342" s="539"/>
      <c r="ACR342" s="539"/>
      <c r="ACS342" s="539"/>
      <c r="ACT342" s="539"/>
      <c r="ACU342" s="539"/>
      <c r="ACV342" s="539"/>
      <c r="ACW342" s="539"/>
      <c r="ACX342" s="539"/>
      <c r="ACY342" s="539"/>
      <c r="ACZ342" s="539"/>
      <c r="ADA342" s="539"/>
      <c r="ADB342" s="539"/>
      <c r="ADC342" s="539"/>
      <c r="ADD342" s="539"/>
      <c r="ADE342" s="539"/>
      <c r="ADF342" s="539"/>
      <c r="ADG342" s="539"/>
      <c r="ADH342" s="539"/>
      <c r="ADI342" s="539"/>
      <c r="ADJ342" s="539"/>
      <c r="ADK342" s="539"/>
      <c r="ADL342" s="539"/>
      <c r="ADM342" s="539"/>
      <c r="ADN342" s="539"/>
      <c r="ADO342" s="539"/>
      <c r="ADP342" s="539"/>
      <c r="ADQ342" s="539"/>
      <c r="ADR342" s="539"/>
      <c r="ADS342" s="539"/>
      <c r="ADT342" s="539"/>
      <c r="ADU342" s="539"/>
      <c r="ADV342" s="539"/>
      <c r="ADW342" s="539"/>
      <c r="ADX342" s="539"/>
      <c r="ADY342" s="539"/>
      <c r="ADZ342" s="539"/>
      <c r="AEA342" s="539"/>
      <c r="AEB342" s="539"/>
      <c r="AEC342" s="539"/>
      <c r="AED342" s="539"/>
      <c r="AEE342" s="539"/>
      <c r="AEF342" s="539"/>
      <c r="AEG342" s="539"/>
      <c r="AEH342" s="539"/>
      <c r="AEI342" s="539"/>
      <c r="AEJ342" s="539"/>
      <c r="AEK342" s="539"/>
      <c r="AEL342" s="539"/>
      <c r="AEM342" s="539"/>
      <c r="AEN342" s="539"/>
      <c r="AEO342" s="539"/>
      <c r="AEP342" s="539"/>
      <c r="AEQ342" s="539"/>
      <c r="AER342" s="539"/>
      <c r="AES342" s="539"/>
      <c r="AET342" s="539"/>
      <c r="AEU342" s="539"/>
      <c r="AEV342" s="539"/>
      <c r="AEW342" s="539"/>
      <c r="AEX342" s="539"/>
      <c r="AEY342" s="539"/>
      <c r="AEZ342" s="539"/>
      <c r="AFA342" s="539"/>
      <c r="AFB342" s="539"/>
      <c r="AFC342" s="539"/>
      <c r="AFD342" s="539"/>
      <c r="AFE342" s="539"/>
      <c r="AFF342" s="539"/>
      <c r="AFG342" s="539"/>
      <c r="AFH342" s="539"/>
      <c r="AFI342" s="539"/>
      <c r="AFJ342" s="539"/>
      <c r="AFK342" s="539"/>
      <c r="AFL342" s="539"/>
      <c r="AFM342" s="539"/>
      <c r="AFN342" s="539"/>
      <c r="AFO342" s="539"/>
      <c r="AFP342" s="539"/>
      <c r="AFQ342" s="539"/>
      <c r="AFR342" s="539"/>
      <c r="AFS342" s="539"/>
      <c r="AFT342" s="539"/>
      <c r="AFU342" s="539"/>
      <c r="AFV342" s="539"/>
      <c r="AFW342" s="539"/>
      <c r="AFX342" s="539"/>
      <c r="AFY342" s="539"/>
      <c r="AFZ342" s="539"/>
      <c r="AGA342" s="539"/>
      <c r="AGB342" s="539"/>
      <c r="AGC342" s="539"/>
      <c r="AGD342" s="539"/>
      <c r="AGE342" s="539"/>
      <c r="AGF342" s="539"/>
      <c r="AGG342" s="539"/>
      <c r="AGH342" s="539"/>
      <c r="AGI342" s="539"/>
      <c r="AGJ342" s="539"/>
      <c r="AGK342" s="539"/>
      <c r="AGL342" s="539"/>
      <c r="AGM342" s="539"/>
      <c r="AGN342" s="539"/>
      <c r="AGO342" s="539"/>
      <c r="AGP342" s="539"/>
      <c r="AGQ342" s="539"/>
      <c r="AGR342" s="539"/>
      <c r="AGS342" s="539"/>
      <c r="AGT342" s="539"/>
      <c r="AGU342" s="539"/>
      <c r="AGV342" s="539"/>
      <c r="AGW342" s="539"/>
      <c r="AGX342" s="539"/>
      <c r="AGY342" s="539"/>
      <c r="AGZ342" s="539"/>
      <c r="AHA342" s="539"/>
      <c r="AHB342" s="539"/>
      <c r="AHC342" s="539"/>
      <c r="AHD342" s="539"/>
      <c r="AHE342" s="539"/>
      <c r="AHF342" s="539"/>
      <c r="AHG342" s="539"/>
      <c r="AHH342" s="539"/>
      <c r="AHI342" s="539"/>
      <c r="AHJ342" s="539"/>
      <c r="AHK342" s="539"/>
      <c r="AHL342" s="539"/>
      <c r="AHM342" s="539"/>
      <c r="AHN342" s="539"/>
      <c r="AHO342" s="539"/>
      <c r="AHP342" s="539"/>
      <c r="AHQ342" s="539"/>
      <c r="AHR342" s="539"/>
      <c r="AHS342" s="539"/>
      <c r="AHT342" s="539"/>
      <c r="AHU342" s="539"/>
      <c r="AHV342" s="539"/>
      <c r="AHW342" s="539"/>
      <c r="AHX342" s="539"/>
      <c r="AHY342" s="539"/>
      <c r="AHZ342" s="539"/>
      <c r="AIA342" s="539"/>
      <c r="AIB342" s="539"/>
      <c r="AIC342" s="539"/>
      <c r="AID342" s="539"/>
      <c r="AIE342" s="539"/>
      <c r="AIF342" s="539"/>
      <c r="AIG342" s="539"/>
      <c r="AIH342" s="539"/>
      <c r="AII342" s="539"/>
      <c r="AIJ342" s="539"/>
      <c r="AIK342" s="539"/>
      <c r="AIL342" s="539"/>
      <c r="AIM342" s="539"/>
      <c r="AIN342" s="539"/>
      <c r="AIO342" s="539"/>
      <c r="AIP342" s="539"/>
      <c r="AIQ342" s="539"/>
      <c r="AIR342" s="539"/>
      <c r="AIS342" s="539"/>
      <c r="AIT342" s="539"/>
      <c r="AIU342" s="539"/>
      <c r="AIV342" s="539"/>
      <c r="AIW342" s="539"/>
      <c r="AIX342" s="539"/>
      <c r="AIY342" s="539"/>
      <c r="AIZ342" s="539"/>
      <c r="AJA342" s="539"/>
      <c r="AJB342" s="539"/>
      <c r="AJC342" s="539"/>
      <c r="AJD342" s="539"/>
      <c r="AJE342" s="539"/>
      <c r="AJF342" s="539"/>
      <c r="AJG342" s="539"/>
      <c r="AJH342" s="539"/>
      <c r="AJI342" s="539"/>
      <c r="AJJ342" s="539"/>
      <c r="AJK342" s="539"/>
      <c r="AJL342" s="539"/>
      <c r="AJM342" s="539"/>
      <c r="AJN342" s="539"/>
      <c r="AJO342" s="539"/>
      <c r="AJP342" s="539"/>
      <c r="AJQ342" s="539"/>
      <c r="AJR342" s="539"/>
      <c r="AJS342" s="539"/>
      <c r="AJT342" s="539"/>
      <c r="AJU342" s="539"/>
      <c r="AJV342" s="539"/>
      <c r="AJW342" s="539"/>
      <c r="AJX342" s="539"/>
      <c r="AJY342" s="539"/>
      <c r="AJZ342" s="539"/>
      <c r="AKA342" s="539"/>
      <c r="AKB342" s="539"/>
      <c r="AKC342" s="539"/>
      <c r="AKD342" s="539"/>
      <c r="AKE342" s="539"/>
      <c r="AKF342" s="539"/>
      <c r="AKG342" s="539"/>
      <c r="AKH342" s="539"/>
      <c r="AKI342" s="539"/>
      <c r="AKJ342" s="539"/>
      <c r="AKK342" s="539"/>
      <c r="AKL342" s="539"/>
      <c r="AKM342" s="539"/>
      <c r="AKN342" s="539"/>
      <c r="AKO342" s="539"/>
      <c r="AKP342" s="539"/>
      <c r="AKQ342" s="539"/>
      <c r="AKR342" s="539"/>
      <c r="AKS342" s="539"/>
      <c r="AKT342" s="539"/>
      <c r="AKU342" s="539"/>
      <c r="AKV342" s="539"/>
      <c r="AKW342" s="539"/>
      <c r="AKX342" s="539"/>
      <c r="AKY342" s="539"/>
      <c r="AKZ342" s="539"/>
      <c r="ALA342" s="539"/>
      <c r="ALB342" s="539"/>
      <c r="ALC342" s="539"/>
      <c r="ALD342" s="539"/>
      <c r="ALE342" s="539"/>
      <c r="ALF342" s="539"/>
      <c r="ALG342" s="539"/>
      <c r="ALH342" s="539"/>
      <c r="ALI342" s="539"/>
      <c r="ALJ342" s="539"/>
      <c r="ALK342" s="539"/>
      <c r="ALL342" s="539"/>
      <c r="ALM342" s="539"/>
      <c r="ALN342" s="539"/>
      <c r="ALO342" s="539"/>
      <c r="ALP342" s="539"/>
      <c r="ALQ342" s="539"/>
      <c r="ALR342" s="539"/>
      <c r="ALS342" s="539"/>
      <c r="ALT342" s="539"/>
      <c r="ALU342" s="539"/>
      <c r="ALV342" s="539"/>
      <c r="ALW342" s="539"/>
      <c r="ALX342" s="539"/>
      <c r="ALY342" s="539"/>
      <c r="ALZ342" s="539"/>
      <c r="AMA342" s="539"/>
      <c r="AMB342" s="539"/>
      <c r="AMC342" s="539"/>
      <c r="AMD342" s="539"/>
      <c r="AME342" s="539"/>
      <c r="AMF342" s="539"/>
      <c r="AMG342" s="539"/>
      <c r="AMH342" s="539"/>
      <c r="AMI342" s="539"/>
      <c r="AMJ342" s="539"/>
      <c r="AMK342" s="539"/>
      <c r="AML342" s="539"/>
      <c r="AMM342" s="539"/>
      <c r="AMN342" s="539"/>
      <c r="AMO342" s="539"/>
      <c r="AMP342" s="539"/>
      <c r="AMQ342" s="539"/>
      <c r="AMR342" s="539"/>
      <c r="AMS342" s="539"/>
      <c r="AMT342" s="539"/>
      <c r="AMU342" s="539"/>
      <c r="AMV342" s="539"/>
      <c r="AMW342" s="539"/>
      <c r="AMX342" s="539"/>
      <c r="AMY342" s="539"/>
      <c r="AMZ342" s="539"/>
      <c r="ANA342" s="539"/>
      <c r="ANB342" s="539"/>
      <c r="ANC342" s="539"/>
      <c r="AND342" s="539"/>
      <c r="ANE342" s="539"/>
      <c r="ANF342" s="539"/>
      <c r="ANG342" s="539"/>
      <c r="ANH342" s="539"/>
      <c r="ANI342" s="539"/>
      <c r="ANJ342" s="539"/>
      <c r="ANK342" s="539"/>
      <c r="ANL342" s="539"/>
      <c r="ANM342" s="539"/>
      <c r="ANN342" s="539"/>
      <c r="ANO342" s="539"/>
      <c r="ANP342" s="539"/>
      <c r="ANQ342" s="539"/>
      <c r="ANR342" s="539"/>
      <c r="ANS342" s="539"/>
      <c r="ANT342" s="539"/>
      <c r="ANU342" s="539"/>
      <c r="ANV342" s="539"/>
      <c r="ANW342" s="539"/>
      <c r="ANX342" s="539"/>
      <c r="ANY342" s="539"/>
      <c r="ANZ342" s="539"/>
      <c r="AOA342" s="539"/>
      <c r="AOB342" s="539"/>
      <c r="AOC342" s="539"/>
      <c r="AOD342" s="539"/>
      <c r="AOE342" s="539"/>
      <c r="AOF342" s="539"/>
      <c r="AOG342" s="539"/>
      <c r="AOH342" s="539"/>
      <c r="AOI342" s="539"/>
      <c r="AOJ342" s="539"/>
      <c r="AOK342" s="539"/>
      <c r="AOL342" s="539"/>
      <c r="AOM342" s="539"/>
      <c r="AON342" s="539"/>
      <c r="AOO342" s="539"/>
      <c r="AOP342" s="539"/>
      <c r="AOQ342" s="539"/>
      <c r="AOR342" s="539"/>
      <c r="AOS342" s="539"/>
      <c r="AOT342" s="539"/>
      <c r="AOU342" s="539"/>
      <c r="AOV342" s="539"/>
      <c r="AOW342" s="539"/>
      <c r="AOX342" s="539"/>
      <c r="AOY342" s="539"/>
      <c r="AOZ342" s="539"/>
      <c r="APA342" s="539"/>
      <c r="APB342" s="539"/>
      <c r="APC342" s="539"/>
      <c r="APD342" s="539"/>
      <c r="APE342" s="539"/>
      <c r="APF342" s="539"/>
      <c r="APG342" s="539"/>
      <c r="APH342" s="539"/>
      <c r="API342" s="539"/>
      <c r="APJ342" s="539"/>
      <c r="APK342" s="539"/>
      <c r="APL342" s="539"/>
      <c r="APM342" s="539"/>
      <c r="APN342" s="539"/>
      <c r="APO342" s="539"/>
      <c r="APP342" s="539"/>
      <c r="APQ342" s="539"/>
      <c r="APR342" s="539"/>
      <c r="APS342" s="539"/>
      <c r="APT342" s="539"/>
      <c r="APU342" s="539"/>
      <c r="APV342" s="539"/>
      <c r="APW342" s="539"/>
      <c r="APX342" s="539"/>
      <c r="APY342" s="539"/>
      <c r="APZ342" s="539"/>
      <c r="AQA342" s="539"/>
      <c r="AQB342" s="539"/>
      <c r="AQC342" s="539"/>
      <c r="AQD342" s="539"/>
      <c r="AQE342" s="539"/>
      <c r="AQF342" s="539"/>
      <c r="AQG342" s="539"/>
      <c r="AQH342" s="539"/>
      <c r="AQI342" s="539"/>
      <c r="AQJ342" s="539"/>
      <c r="AQK342" s="539"/>
      <c r="AQL342" s="539"/>
      <c r="AQM342" s="539"/>
      <c r="AQN342" s="539"/>
      <c r="AQO342" s="539"/>
      <c r="AQP342" s="539"/>
      <c r="AQQ342" s="539"/>
      <c r="AQR342" s="539"/>
      <c r="AQS342" s="539"/>
      <c r="AQT342" s="539"/>
      <c r="AQU342" s="539"/>
      <c r="AQV342" s="539"/>
      <c r="AQW342" s="539"/>
      <c r="AQX342" s="539"/>
      <c r="AQY342" s="539"/>
      <c r="AQZ342" s="539"/>
      <c r="ARA342" s="539"/>
      <c r="ARB342" s="539"/>
      <c r="ARC342" s="539"/>
      <c r="ARD342" s="539"/>
      <c r="ARE342" s="539"/>
      <c r="ARF342" s="539"/>
      <c r="ARG342" s="539"/>
      <c r="ARH342" s="539"/>
      <c r="ARI342" s="539"/>
      <c r="ARJ342" s="539"/>
      <c r="ARK342" s="539"/>
      <c r="ARL342" s="539"/>
      <c r="ARM342" s="539"/>
      <c r="ARN342" s="539"/>
      <c r="ARO342" s="539"/>
      <c r="ARP342" s="539"/>
      <c r="ARQ342" s="539"/>
      <c r="ARR342" s="539"/>
      <c r="ARS342" s="539"/>
      <c r="ART342" s="539"/>
      <c r="ARU342" s="539"/>
      <c r="ARV342" s="539"/>
      <c r="ARW342" s="539"/>
      <c r="ARX342" s="539"/>
      <c r="ARY342" s="539"/>
      <c r="ARZ342" s="539"/>
      <c r="ASA342" s="539"/>
      <c r="ASB342" s="539"/>
      <c r="ASC342" s="539"/>
      <c r="ASD342" s="539"/>
      <c r="ASE342" s="539"/>
      <c r="ASF342" s="539"/>
      <c r="ASG342" s="539"/>
      <c r="ASH342" s="539"/>
      <c r="ASI342" s="539"/>
      <c r="ASJ342" s="539"/>
      <c r="ASK342" s="539"/>
      <c r="ASL342" s="539"/>
      <c r="ASM342" s="539"/>
      <c r="ASN342" s="539"/>
      <c r="ASO342" s="539"/>
      <c r="ASP342" s="539"/>
      <c r="ASQ342" s="539"/>
      <c r="ASR342" s="539"/>
      <c r="ASS342" s="539"/>
      <c r="AST342" s="539"/>
      <c r="ASU342" s="539"/>
      <c r="ASV342" s="539"/>
      <c r="ASW342" s="539"/>
      <c r="ASX342" s="539"/>
      <c r="ASY342" s="539"/>
      <c r="ASZ342" s="539"/>
      <c r="ATA342" s="539"/>
      <c r="ATB342" s="539"/>
      <c r="ATC342" s="539"/>
      <c r="ATD342" s="539"/>
      <c r="ATE342" s="539"/>
      <c r="ATF342" s="539"/>
      <c r="ATG342" s="539"/>
      <c r="ATH342" s="539"/>
      <c r="ATI342" s="539"/>
      <c r="ATJ342" s="539"/>
      <c r="ATK342" s="539"/>
      <c r="ATL342" s="539"/>
      <c r="ATM342" s="539"/>
      <c r="ATN342" s="539"/>
      <c r="ATO342" s="539"/>
      <c r="ATP342" s="539"/>
      <c r="ATQ342" s="539"/>
      <c r="ATR342" s="539"/>
      <c r="ATS342" s="539"/>
      <c r="ATT342" s="539"/>
      <c r="ATU342" s="539"/>
      <c r="ATV342" s="539"/>
      <c r="ATW342" s="539"/>
      <c r="ATX342" s="539"/>
      <c r="ATY342" s="539"/>
      <c r="ATZ342" s="539"/>
      <c r="AUA342" s="539"/>
      <c r="AUB342" s="539"/>
      <c r="AUC342" s="539"/>
      <c r="AUD342" s="539"/>
      <c r="AUE342" s="539"/>
      <c r="AUF342" s="539"/>
      <c r="AUG342" s="539"/>
      <c r="AUH342" s="539"/>
      <c r="AUI342" s="539"/>
      <c r="AUJ342" s="539"/>
      <c r="AUK342" s="539"/>
    </row>
    <row r="343" spans="1:1233" ht="12.75" hidden="1" customHeight="1">
      <c r="A343" s="1032"/>
      <c r="B343" s="219" t="s">
        <v>450</v>
      </c>
      <c r="C343" s="221">
        <f>SUM($R$388:$R$411)</f>
        <v>0</v>
      </c>
      <c r="D343" s="221">
        <f>SUM($U$388:$U$411)</f>
        <v>0</v>
      </c>
      <c r="E343" s="221">
        <f>SUM($X$388:$X$411)</f>
        <v>0</v>
      </c>
      <c r="F343" s="221">
        <f>SUM(AA$388:AA$411)</f>
        <v>0</v>
      </c>
      <c r="G343" s="221">
        <f>SUM($AD$388:$AD$411)</f>
        <v>0</v>
      </c>
      <c r="H343" s="221">
        <f>SUM($AG$388:$AG$411)</f>
        <v>0</v>
      </c>
      <c r="I343" s="221"/>
      <c r="J343" s="221">
        <f>SUM($AJ$388:$AJ$411)</f>
        <v>0</v>
      </c>
      <c r="K343" s="221">
        <f>SUM($AM$388:$AM$411)</f>
        <v>0</v>
      </c>
      <c r="L343" s="221">
        <f>SUM($AP$388:$AP$411)</f>
        <v>0</v>
      </c>
      <c r="M343" s="221">
        <f>SUM($AS$388:$AS$411)</f>
        <v>0</v>
      </c>
      <c r="N343" s="221">
        <f>SUM($AV$388:$AV$411)</f>
        <v>0</v>
      </c>
      <c r="O343" s="221">
        <f>SUM($AY$388:$AY$411)</f>
        <v>0</v>
      </c>
      <c r="P343" s="221">
        <f>SUM($BB$388:$BB$411)</f>
        <v>0</v>
      </c>
      <c r="Q343" s="221">
        <f>SUM($BE$388:$BE$411)</f>
        <v>0</v>
      </c>
      <c r="R343" s="221">
        <f>SUM($BH$388:$BH$411)</f>
        <v>0</v>
      </c>
      <c r="S343" s="221">
        <f>SUM($BK$388:$BK$411)</f>
        <v>0</v>
      </c>
      <c r="T343" s="221">
        <f>SUM($BN$388:$BN$411)</f>
        <v>0</v>
      </c>
      <c r="U343" s="221">
        <f>SUM($BQ$388:$BQ$411)</f>
        <v>0</v>
      </c>
      <c r="V343" s="221">
        <f>SUM($BT$388:$BT$411)</f>
        <v>0</v>
      </c>
      <c r="W343" s="221">
        <f>SUM($BW$388:$BW$411)</f>
        <v>0</v>
      </c>
      <c r="X343" s="221">
        <f>SUM($BZ$388:$BZ$411)</f>
        <v>0</v>
      </c>
      <c r="Y343" s="221">
        <f>SUM($CC$388:$CC$411)</f>
        <v>0</v>
      </c>
      <c r="Z343" s="221">
        <f>SUM($CF$388:$CF$411)</f>
        <v>0</v>
      </c>
      <c r="AA343" s="221">
        <f>SUM($CI$388:$CI$411)</f>
        <v>0</v>
      </c>
      <c r="AB343" s="221">
        <f>SUM($CL$388:$CL$411)</f>
        <v>0</v>
      </c>
      <c r="AC343" s="221">
        <f>SUM($CO$388:$CO$411)</f>
        <v>0</v>
      </c>
      <c r="AD343" s="221">
        <f>SUM($CR$388:$CR$411)</f>
        <v>0</v>
      </c>
      <c r="AE343" s="221">
        <f>SUM($CU$388:$CU$411)</f>
        <v>0</v>
      </c>
      <c r="AF343" s="221">
        <f>SUM($CX$388:$CX$411)</f>
        <v>0</v>
      </c>
      <c r="AG343" s="221">
        <f>SUM($DA$388:$DA$411)</f>
        <v>0</v>
      </c>
      <c r="AH343" s="221">
        <f>SUM($DD$388:$DD$411)</f>
        <v>0</v>
      </c>
      <c r="AI343" s="221">
        <f>SUM($DG$388:$DG$411)</f>
        <v>0</v>
      </c>
      <c r="AJ343" s="221">
        <f>SUM($DJ$388:$DJ$411)</f>
        <v>0</v>
      </c>
      <c r="AK343" s="221">
        <f>SUM($DM$388:$DM$411)</f>
        <v>0</v>
      </c>
      <c r="AL343" s="221">
        <f>SUM($DP$388:$DP$411)</f>
        <v>0</v>
      </c>
      <c r="AM343" s="221">
        <f>SUM($DS$388:$DS$411)</f>
        <v>0</v>
      </c>
      <c r="AN343" s="221">
        <f>SUM($DV$388:$DV$411)</f>
        <v>0</v>
      </c>
      <c r="AO343" s="221">
        <f>SUM($DY$388:$DY$411)</f>
        <v>0</v>
      </c>
      <c r="AP343" s="221">
        <f>SUM($EB$388:$EB$411)</f>
        <v>0</v>
      </c>
      <c r="AQ343" s="221">
        <f>SUM($EE$388:$EE$411)</f>
        <v>0</v>
      </c>
      <c r="AR343" s="221">
        <f>SUM($EH$388:$EH$411)</f>
        <v>0</v>
      </c>
      <c r="AS343" s="221">
        <f>SUM($EK$388:$EK$411)</f>
        <v>0</v>
      </c>
      <c r="AT343" s="221">
        <f>SUM($EN$388:$EN$411)</f>
        <v>0</v>
      </c>
      <c r="AU343" s="221">
        <f>SUM($EQ$388:$EQ$411)</f>
        <v>0</v>
      </c>
      <c r="AV343" s="221">
        <f>SUM($ET$388:$ET$411)</f>
        <v>0</v>
      </c>
      <c r="AW343" s="221">
        <f>SUM($EW$388:$EW$411)</f>
        <v>0</v>
      </c>
      <c r="AX343" s="221">
        <f>SUM($EZ$388:$EZ$411)</f>
        <v>0</v>
      </c>
      <c r="AY343" s="221">
        <f>SUM($FC$388:$FC$411)</f>
        <v>0</v>
      </c>
      <c r="AZ343" s="221">
        <f>SUM($FF$388:$FF$411)</f>
        <v>0</v>
      </c>
      <c r="BA343" s="221">
        <f>SUM($FI$388:$FI$411)</f>
        <v>0</v>
      </c>
      <c r="BB343" s="221">
        <f>SUM($FL$388:$FL$411)</f>
        <v>0</v>
      </c>
      <c r="BC343" s="221">
        <f>SUM($FO$388:$FO$411)</f>
        <v>0</v>
      </c>
      <c r="BD343" s="221">
        <f>SUM($FR$388:$FR$411)</f>
        <v>0</v>
      </c>
      <c r="BE343" s="221">
        <f>SUM($FU$388:$FU$411)</f>
        <v>0</v>
      </c>
      <c r="BF343" s="221">
        <f>SUM($FX$388:$FX$411)</f>
        <v>0</v>
      </c>
      <c r="BG343" s="221">
        <f>SUM($GA$388:$GA$411)</f>
        <v>0</v>
      </c>
      <c r="BH343" s="221">
        <f>SUM($GD$388:$GD$411)</f>
        <v>0</v>
      </c>
      <c r="BI343" s="221">
        <f>SUM($GG$388:$GG$411)</f>
        <v>0</v>
      </c>
      <c r="BJ343" s="221">
        <f>SUM($GJ$388:$GJ$411)</f>
        <v>0</v>
      </c>
      <c r="BK343" s="221">
        <f>SUM($GM$388:$GM$411)</f>
        <v>0</v>
      </c>
      <c r="BL343" s="221">
        <f>SUM($GP$388:$GP$411)</f>
        <v>0</v>
      </c>
      <c r="BM343" s="221">
        <f>SUM($GS$388:$GS$411)</f>
        <v>0</v>
      </c>
      <c r="BN343" s="221">
        <f>SUM($GV$388:$GV$411)</f>
        <v>0</v>
      </c>
      <c r="BO343" s="221">
        <f>SUM($GY$388:$GY$411)</f>
        <v>0</v>
      </c>
      <c r="BP343" s="221">
        <f>SUM($HB$388:$HB$411)</f>
        <v>0</v>
      </c>
      <c r="BQ343" s="221">
        <f>SUM($HE$388:$HE$411)</f>
        <v>0</v>
      </c>
      <c r="BR343" s="221">
        <f>SUM($HH$388:$HH$411)</f>
        <v>0</v>
      </c>
      <c r="BS343" s="221">
        <f>SUM($HK$388:$HK$411)</f>
        <v>0</v>
      </c>
      <c r="BT343" s="221">
        <f>SUM($HN$388:$HN$411)</f>
        <v>0</v>
      </c>
      <c r="BU343" s="221">
        <f>SUM($HQ$388:$HQ$411)</f>
        <v>0</v>
      </c>
      <c r="BV343" s="221">
        <f>SUM($HT$388:$HT$411)</f>
        <v>0</v>
      </c>
      <c r="BW343" s="221">
        <f>SUM($HW$388:$HW$411)</f>
        <v>0</v>
      </c>
      <c r="BX343" s="221">
        <f>SUM($HZ$388:$HZ$411)</f>
        <v>0</v>
      </c>
      <c r="BY343" s="221">
        <f>SUM($IC$388:$IC$411)</f>
        <v>0</v>
      </c>
      <c r="BZ343" s="221">
        <f>SUM($IF$388:$IF$411)</f>
        <v>0</v>
      </c>
      <c r="CA343" s="221">
        <f>SUM($II$388:$II$411)</f>
        <v>0</v>
      </c>
      <c r="CB343" s="221">
        <f>SUM($IL$388:$IL$411)</f>
        <v>0</v>
      </c>
      <c r="CC343" s="221">
        <f>SUM($IO$388:$IO$411)</f>
        <v>0</v>
      </c>
      <c r="CD343" s="221">
        <f>SUM($IR$388:$IR$411)</f>
        <v>0</v>
      </c>
      <c r="CE343" s="221">
        <f>SUM($IU$388:$IU$411)</f>
        <v>0</v>
      </c>
      <c r="CF343" s="221">
        <f>SUM($IX$388:$IX$411)</f>
        <v>0</v>
      </c>
      <c r="CG343" s="221">
        <f>SUM($JA$388:$JA$411)</f>
        <v>0</v>
      </c>
      <c r="CH343" s="221">
        <f>SUM($JD$388:$JD$411)</f>
        <v>0</v>
      </c>
      <c r="CI343" s="221">
        <f>SUM($JG$388:$JG$411)</f>
        <v>0</v>
      </c>
      <c r="CJ343" s="221">
        <f>SUM($JJ$388:$JJ$411)</f>
        <v>0</v>
      </c>
      <c r="CK343" s="221">
        <f>SUM($JM$388:$JM$411)</f>
        <v>0</v>
      </c>
      <c r="CL343" s="221">
        <f>SUM($JP$388:$JP$411)</f>
        <v>0</v>
      </c>
      <c r="CM343" s="221">
        <f>SUM($JS$388:$JS$411)</f>
        <v>0</v>
      </c>
      <c r="CN343" s="221">
        <f>SUM($JV$388:$JV$411)</f>
        <v>0</v>
      </c>
      <c r="CO343" s="221">
        <f>SUM($JY$388:$JY$411)</f>
        <v>0</v>
      </c>
      <c r="CP343" s="221">
        <f>SUM($KB$388:$KB$411)</f>
        <v>0</v>
      </c>
      <c r="CQ343" s="221">
        <f>SUM($KE$388:$KE$411)</f>
        <v>0</v>
      </c>
      <c r="CR343" s="221">
        <f>SUM($KH$388:$KH$411)</f>
        <v>0</v>
      </c>
      <c r="CS343" s="221">
        <f>SUM($KK$388:$KK$411)</f>
        <v>0</v>
      </c>
      <c r="CT343" s="221">
        <f>SUM($KN$388:$KN$411)</f>
        <v>0</v>
      </c>
      <c r="CU343" s="221">
        <f>SUM($KQ$388:$KQ$411)</f>
        <v>0</v>
      </c>
      <c r="CV343" s="221">
        <f>SUM($KT$388:$KT$411)</f>
        <v>0</v>
      </c>
      <c r="CW343" s="221">
        <f>SUM($KW$388:$KW$411)</f>
        <v>0</v>
      </c>
      <c r="CX343" s="221">
        <f>SUM($KZ$388:$KZ$411)</f>
        <v>0</v>
      </c>
      <c r="CY343" s="221">
        <f>SUM($LC$388:$LC$411)</f>
        <v>0</v>
      </c>
      <c r="CZ343" s="221">
        <f>SUM($LF$388:$LF$411)</f>
        <v>0</v>
      </c>
      <c r="DA343" s="539"/>
      <c r="DB343" s="539"/>
      <c r="DC343" s="539"/>
      <c r="DD343" s="539"/>
      <c r="DE343" s="539"/>
      <c r="DF343" s="539"/>
      <c r="DG343" s="539"/>
      <c r="DH343" s="539"/>
      <c r="DI343" s="539"/>
      <c r="DJ343" s="539"/>
      <c r="DK343" s="539"/>
      <c r="DL343" s="539"/>
      <c r="DM343" s="539"/>
      <c r="DN343" s="539"/>
      <c r="DO343" s="539"/>
      <c r="DP343" s="539"/>
      <c r="DQ343" s="539"/>
      <c r="DR343" s="539"/>
      <c r="DS343" s="539"/>
      <c r="DT343" s="539"/>
      <c r="DU343" s="539"/>
      <c r="DV343" s="539"/>
      <c r="DW343" s="539"/>
      <c r="DX343" s="539"/>
      <c r="DY343" s="539"/>
      <c r="DZ343" s="539"/>
      <c r="EA343" s="539"/>
      <c r="EB343" s="539"/>
      <c r="EC343" s="539"/>
      <c r="ED343" s="539"/>
      <c r="EE343" s="539"/>
      <c r="EF343" s="539"/>
      <c r="EG343" s="539"/>
      <c r="EH343" s="539"/>
      <c r="EI343" s="539"/>
      <c r="EJ343" s="539"/>
      <c r="EK343" s="539"/>
      <c r="EL343" s="539"/>
      <c r="EM343" s="539"/>
      <c r="EN343" s="539"/>
      <c r="EO343" s="539"/>
      <c r="EP343" s="539"/>
      <c r="EQ343" s="539"/>
      <c r="ER343" s="539"/>
      <c r="ES343" s="539"/>
      <c r="ET343" s="539"/>
      <c r="EU343" s="539"/>
      <c r="EV343" s="539"/>
      <c r="EW343" s="539"/>
      <c r="EX343" s="539"/>
      <c r="EY343" s="539"/>
      <c r="EZ343" s="539"/>
      <c r="FA343" s="539"/>
      <c r="FB343" s="539"/>
      <c r="FC343" s="539"/>
      <c r="FD343" s="539"/>
      <c r="FE343" s="539"/>
      <c r="FF343" s="539"/>
      <c r="FG343" s="539"/>
      <c r="FH343" s="539"/>
      <c r="FI343" s="539"/>
      <c r="FJ343" s="539"/>
      <c r="FK343" s="539"/>
      <c r="FL343" s="539"/>
      <c r="FM343" s="539"/>
      <c r="FN343" s="539"/>
      <c r="FO343" s="539"/>
      <c r="FP343" s="539"/>
      <c r="FQ343" s="539"/>
      <c r="FR343" s="539"/>
      <c r="FS343" s="539"/>
      <c r="FT343" s="539"/>
      <c r="FU343" s="539"/>
      <c r="FV343" s="539"/>
      <c r="FW343" s="539"/>
      <c r="FX343" s="539"/>
      <c r="FY343" s="539"/>
      <c r="FZ343" s="539"/>
      <c r="GA343" s="539"/>
      <c r="GB343" s="539"/>
      <c r="GC343" s="539"/>
      <c r="GD343" s="539"/>
      <c r="GE343" s="539"/>
      <c r="GF343" s="539"/>
      <c r="GG343" s="539"/>
      <c r="GH343" s="539"/>
      <c r="GI343" s="539"/>
      <c r="GJ343" s="539"/>
      <c r="GK343" s="539"/>
      <c r="GL343" s="539"/>
      <c r="GM343" s="539"/>
      <c r="GN343" s="539"/>
      <c r="GO343" s="539"/>
      <c r="GP343" s="539"/>
      <c r="GQ343" s="539"/>
      <c r="GR343" s="539"/>
      <c r="GS343" s="539"/>
      <c r="GT343" s="539"/>
      <c r="GU343" s="539"/>
      <c r="GV343" s="539"/>
      <c r="GW343" s="539"/>
      <c r="GX343" s="539"/>
      <c r="GY343" s="539"/>
      <c r="GZ343" s="539"/>
      <c r="HA343" s="539"/>
      <c r="HB343" s="539"/>
      <c r="HC343" s="539"/>
      <c r="HD343" s="539"/>
      <c r="HE343" s="539"/>
      <c r="HF343" s="539"/>
      <c r="HG343" s="539"/>
      <c r="HH343" s="539"/>
      <c r="HI343" s="539"/>
      <c r="HJ343" s="539"/>
      <c r="HK343" s="539"/>
      <c r="HL343" s="539"/>
      <c r="HM343" s="539"/>
      <c r="HN343" s="539"/>
      <c r="HO343" s="539"/>
      <c r="HP343" s="539"/>
      <c r="HQ343" s="539"/>
      <c r="HR343" s="539"/>
      <c r="HS343" s="539"/>
      <c r="HT343" s="539"/>
      <c r="HU343" s="539"/>
      <c r="HV343" s="539"/>
      <c r="HW343" s="539"/>
      <c r="HX343" s="539"/>
      <c r="HY343" s="539"/>
      <c r="HZ343" s="539"/>
      <c r="IA343" s="539"/>
      <c r="IB343" s="539"/>
      <c r="IC343" s="539"/>
      <c r="ID343" s="539"/>
      <c r="IE343" s="539"/>
      <c r="IF343" s="539"/>
      <c r="IG343" s="539"/>
      <c r="IH343" s="539"/>
      <c r="II343" s="539"/>
      <c r="IJ343" s="539"/>
      <c r="IK343" s="539"/>
      <c r="IL343" s="539"/>
      <c r="IM343" s="539"/>
      <c r="IN343" s="539"/>
      <c r="IO343" s="539"/>
      <c r="IP343" s="539"/>
      <c r="IQ343" s="539"/>
      <c r="IR343" s="539"/>
      <c r="IS343" s="539"/>
      <c r="IT343" s="539"/>
      <c r="IU343" s="539"/>
      <c r="IV343" s="539"/>
      <c r="IW343" s="539"/>
      <c r="IX343" s="539"/>
      <c r="IY343" s="539"/>
      <c r="IZ343" s="539"/>
      <c r="JA343" s="539"/>
      <c r="JB343" s="539"/>
      <c r="JC343" s="539"/>
      <c r="JD343" s="539"/>
      <c r="JE343" s="539"/>
      <c r="JF343" s="539"/>
      <c r="JG343" s="539"/>
      <c r="JH343" s="539"/>
      <c r="JI343" s="539"/>
      <c r="JJ343" s="539"/>
      <c r="JK343" s="539"/>
      <c r="JL343" s="539"/>
      <c r="JM343" s="539"/>
      <c r="JN343" s="539"/>
      <c r="JO343" s="539"/>
      <c r="JP343" s="539"/>
      <c r="JQ343" s="539"/>
      <c r="JR343" s="539"/>
      <c r="JS343" s="539"/>
      <c r="JT343" s="539"/>
      <c r="JU343" s="539"/>
      <c r="JV343" s="539"/>
      <c r="JW343" s="539"/>
      <c r="JX343" s="539"/>
      <c r="JY343" s="539"/>
      <c r="JZ343" s="539"/>
      <c r="KA343" s="539"/>
      <c r="KB343" s="539"/>
      <c r="KC343" s="539"/>
      <c r="KD343" s="539"/>
      <c r="KE343" s="539"/>
      <c r="KF343" s="539"/>
      <c r="KG343" s="539"/>
      <c r="KH343" s="539"/>
      <c r="KI343" s="539"/>
      <c r="KJ343" s="539"/>
      <c r="KK343" s="539"/>
      <c r="KL343" s="539"/>
      <c r="KM343" s="539"/>
      <c r="KN343" s="539"/>
      <c r="KO343" s="539"/>
      <c r="KP343" s="539"/>
      <c r="KQ343" s="539"/>
      <c r="KR343" s="539"/>
      <c r="KS343" s="539"/>
      <c r="KT343" s="539"/>
      <c r="KU343" s="539"/>
      <c r="KV343" s="539"/>
      <c r="KW343" s="539"/>
      <c r="KX343" s="539"/>
      <c r="KY343" s="539"/>
      <c r="KZ343" s="539"/>
      <c r="LA343" s="539"/>
      <c r="LB343" s="539"/>
      <c r="LC343" s="539"/>
      <c r="LD343" s="539"/>
      <c r="LE343" s="539"/>
      <c r="LF343" s="539"/>
      <c r="LG343" s="539"/>
      <c r="LH343" s="539"/>
      <c r="LI343" s="539"/>
      <c r="LJ343" s="539"/>
      <c r="LK343" s="539"/>
      <c r="LL343" s="539"/>
      <c r="LM343" s="539"/>
      <c r="LN343" s="539"/>
      <c r="LO343" s="539"/>
      <c r="LP343" s="539"/>
      <c r="LQ343" s="539"/>
      <c r="LR343" s="539"/>
      <c r="LS343" s="539"/>
      <c r="LT343" s="539"/>
      <c r="LU343" s="539"/>
      <c r="LV343" s="539"/>
      <c r="LW343" s="539"/>
      <c r="LX343" s="539"/>
      <c r="LY343" s="539"/>
      <c r="LZ343" s="539"/>
      <c r="MA343" s="539"/>
      <c r="MB343" s="539"/>
      <c r="MC343" s="539"/>
      <c r="MD343" s="539"/>
      <c r="ME343" s="539"/>
      <c r="MF343" s="539"/>
      <c r="MG343" s="539"/>
      <c r="MH343" s="539"/>
      <c r="MI343" s="539"/>
      <c r="MJ343" s="539"/>
      <c r="MK343" s="539"/>
      <c r="ML343" s="539"/>
      <c r="MM343" s="539"/>
      <c r="MN343" s="539"/>
      <c r="MO343" s="539"/>
      <c r="MP343" s="539"/>
      <c r="MQ343" s="539"/>
      <c r="MR343" s="539"/>
      <c r="MS343" s="539"/>
      <c r="MT343" s="539"/>
      <c r="MU343" s="539"/>
      <c r="MV343" s="539"/>
      <c r="MW343" s="539"/>
      <c r="MX343" s="539"/>
      <c r="MY343" s="539"/>
      <c r="MZ343" s="539"/>
      <c r="NA343" s="539"/>
      <c r="NB343" s="539"/>
      <c r="NC343" s="539"/>
      <c r="ND343" s="539"/>
      <c r="NE343" s="539"/>
      <c r="NF343" s="539"/>
      <c r="NG343" s="539"/>
      <c r="NH343" s="539"/>
      <c r="NI343" s="539"/>
      <c r="NJ343" s="539"/>
      <c r="NK343" s="539"/>
      <c r="NL343" s="539"/>
      <c r="NM343" s="539"/>
      <c r="NN343" s="539"/>
      <c r="NO343" s="539"/>
      <c r="NP343" s="539"/>
      <c r="NQ343" s="539"/>
      <c r="NR343" s="539"/>
      <c r="NS343" s="539"/>
      <c r="NT343" s="539"/>
      <c r="NU343" s="539"/>
      <c r="NV343" s="539"/>
      <c r="NW343" s="539"/>
      <c r="NX343" s="539"/>
      <c r="NY343" s="539"/>
      <c r="NZ343" s="539"/>
      <c r="OA343" s="539"/>
      <c r="OB343" s="539"/>
      <c r="OC343" s="539"/>
      <c r="OD343" s="539"/>
      <c r="OE343" s="539"/>
      <c r="OF343" s="539"/>
      <c r="OG343" s="539"/>
      <c r="OH343" s="539"/>
      <c r="OI343" s="539"/>
      <c r="OJ343" s="539"/>
      <c r="OK343" s="539"/>
      <c r="OL343" s="539"/>
      <c r="OM343" s="539"/>
      <c r="ON343" s="539"/>
      <c r="OO343" s="539"/>
      <c r="OP343" s="539"/>
      <c r="OQ343" s="539"/>
      <c r="OR343" s="539"/>
      <c r="OS343" s="539"/>
      <c r="OT343" s="539"/>
      <c r="OU343" s="539"/>
      <c r="OV343" s="539"/>
      <c r="OW343" s="539"/>
      <c r="OX343" s="539"/>
      <c r="OY343" s="539"/>
      <c r="OZ343" s="539"/>
      <c r="PA343" s="539"/>
      <c r="PB343" s="539"/>
      <c r="PC343" s="539"/>
      <c r="PD343" s="539"/>
      <c r="PE343" s="539"/>
      <c r="PF343" s="539"/>
      <c r="PG343" s="539"/>
      <c r="PH343" s="539"/>
      <c r="PI343" s="539"/>
      <c r="PJ343" s="539"/>
      <c r="PK343" s="539"/>
      <c r="PL343" s="539"/>
      <c r="PM343" s="539"/>
      <c r="PN343" s="539"/>
      <c r="PO343" s="539"/>
      <c r="PP343" s="539"/>
      <c r="PQ343" s="539"/>
      <c r="PR343" s="539"/>
      <c r="PS343" s="539"/>
      <c r="PT343" s="539"/>
      <c r="PU343" s="539"/>
      <c r="PV343" s="539"/>
      <c r="PW343" s="539"/>
      <c r="PX343" s="539"/>
      <c r="PY343" s="539"/>
      <c r="PZ343" s="539"/>
      <c r="QA343" s="539"/>
      <c r="QB343" s="539"/>
      <c r="QC343" s="539"/>
      <c r="QD343" s="539"/>
      <c r="QE343" s="539"/>
      <c r="QF343" s="539"/>
      <c r="QG343" s="539"/>
      <c r="QH343" s="539"/>
      <c r="QI343" s="539"/>
      <c r="QJ343" s="539"/>
      <c r="QK343" s="539"/>
      <c r="QL343" s="539"/>
      <c r="QM343" s="539"/>
      <c r="QN343" s="539"/>
      <c r="QO343" s="539"/>
      <c r="QP343" s="539"/>
      <c r="QQ343" s="539"/>
      <c r="QR343" s="539"/>
      <c r="QS343" s="539"/>
      <c r="QT343" s="539"/>
      <c r="QU343" s="539"/>
      <c r="QV343" s="539"/>
      <c r="QW343" s="539"/>
      <c r="QX343" s="539"/>
      <c r="QY343" s="539"/>
      <c r="QZ343" s="539"/>
      <c r="RA343" s="539"/>
      <c r="RB343" s="539"/>
      <c r="RC343" s="539"/>
      <c r="RD343" s="539"/>
      <c r="RE343" s="539"/>
      <c r="RF343" s="539"/>
      <c r="RG343" s="539"/>
      <c r="RH343" s="539"/>
      <c r="RI343" s="539"/>
      <c r="RJ343" s="539"/>
      <c r="RK343" s="539"/>
      <c r="RL343" s="539"/>
      <c r="RM343" s="539"/>
      <c r="RN343" s="539"/>
      <c r="RO343" s="539"/>
      <c r="RP343" s="539"/>
      <c r="RQ343" s="539"/>
      <c r="RR343" s="539"/>
      <c r="RS343" s="539"/>
      <c r="RT343" s="539"/>
      <c r="RU343" s="539"/>
      <c r="RV343" s="539"/>
      <c r="RW343" s="539"/>
      <c r="RX343" s="539"/>
      <c r="RY343" s="539"/>
      <c r="RZ343" s="539"/>
      <c r="SA343" s="539"/>
      <c r="SB343" s="539"/>
      <c r="SC343" s="539"/>
      <c r="SD343" s="539"/>
      <c r="SE343" s="539"/>
      <c r="SF343" s="539"/>
      <c r="SG343" s="539"/>
      <c r="SH343" s="539"/>
      <c r="SI343" s="539"/>
      <c r="SJ343" s="539"/>
      <c r="SK343" s="539"/>
      <c r="SL343" s="539"/>
      <c r="SM343" s="539"/>
      <c r="SN343" s="539"/>
      <c r="SO343" s="539"/>
      <c r="SP343" s="539"/>
      <c r="SQ343" s="539"/>
      <c r="SR343" s="539"/>
      <c r="SS343" s="539"/>
      <c r="ST343" s="539"/>
      <c r="SU343" s="539"/>
      <c r="SV343" s="539"/>
      <c r="SW343" s="539"/>
      <c r="SX343" s="539"/>
      <c r="SY343" s="539"/>
      <c r="SZ343" s="539"/>
      <c r="TA343" s="539"/>
      <c r="TB343" s="539"/>
      <c r="TC343" s="539"/>
      <c r="TD343" s="539"/>
      <c r="TE343" s="539"/>
      <c r="TF343" s="539"/>
      <c r="TG343" s="539"/>
      <c r="TH343" s="539"/>
      <c r="TI343" s="539"/>
      <c r="TJ343" s="539"/>
      <c r="TK343" s="539"/>
      <c r="TL343" s="539"/>
      <c r="TM343" s="539"/>
      <c r="TN343" s="539"/>
      <c r="TO343" s="539"/>
      <c r="TP343" s="539"/>
      <c r="TQ343" s="539"/>
      <c r="TR343" s="539"/>
      <c r="TS343" s="539"/>
      <c r="TT343" s="539"/>
      <c r="TU343" s="539"/>
      <c r="TV343" s="539"/>
      <c r="TW343" s="539"/>
      <c r="TX343" s="539"/>
      <c r="TY343" s="539"/>
      <c r="TZ343" s="539"/>
      <c r="UA343" s="539"/>
      <c r="UB343" s="539"/>
      <c r="UC343" s="539"/>
      <c r="UD343" s="539"/>
      <c r="UE343" s="539"/>
      <c r="UF343" s="539"/>
      <c r="UG343" s="539"/>
      <c r="UH343" s="539"/>
      <c r="UI343" s="539"/>
      <c r="UJ343" s="539"/>
      <c r="UK343" s="539"/>
      <c r="UL343" s="539"/>
      <c r="UM343" s="539"/>
      <c r="UN343" s="539"/>
      <c r="UO343" s="539"/>
      <c r="UP343" s="539"/>
      <c r="UQ343" s="539"/>
      <c r="UR343" s="539"/>
      <c r="US343" s="539"/>
      <c r="UT343" s="539"/>
      <c r="UU343" s="539"/>
      <c r="UV343" s="539"/>
      <c r="UW343" s="539"/>
      <c r="UX343" s="539"/>
      <c r="UY343" s="539"/>
      <c r="UZ343" s="539"/>
      <c r="VA343" s="539"/>
      <c r="VB343" s="539"/>
      <c r="VC343" s="539"/>
      <c r="VD343" s="539"/>
      <c r="VE343" s="539"/>
      <c r="VF343" s="539"/>
      <c r="VG343" s="539"/>
      <c r="VH343" s="539"/>
      <c r="VI343" s="539"/>
      <c r="VJ343" s="539"/>
      <c r="VK343" s="539"/>
      <c r="VL343" s="539"/>
      <c r="VM343" s="539"/>
      <c r="VN343" s="539"/>
      <c r="VO343" s="539"/>
      <c r="VP343" s="539"/>
      <c r="VQ343" s="539"/>
      <c r="VR343" s="539"/>
      <c r="VS343" s="539"/>
      <c r="VT343" s="539"/>
      <c r="VU343" s="539"/>
      <c r="VV343" s="539"/>
      <c r="VW343" s="539"/>
      <c r="VX343" s="539"/>
      <c r="VY343" s="539"/>
      <c r="VZ343" s="539"/>
      <c r="WA343" s="539"/>
      <c r="WB343" s="539"/>
      <c r="WC343" s="539"/>
      <c r="WD343" s="539"/>
      <c r="WE343" s="539"/>
      <c r="WF343" s="539"/>
      <c r="WG343" s="539"/>
      <c r="WH343" s="539"/>
      <c r="WI343" s="539"/>
      <c r="WJ343" s="539"/>
      <c r="WK343" s="539"/>
      <c r="WL343" s="539"/>
      <c r="WM343" s="539"/>
      <c r="WN343" s="539"/>
      <c r="WO343" s="539"/>
      <c r="WP343" s="539"/>
      <c r="WQ343" s="539"/>
      <c r="WR343" s="539"/>
      <c r="WS343" s="539"/>
      <c r="WT343" s="539"/>
      <c r="WU343" s="539"/>
      <c r="WV343" s="539"/>
      <c r="WW343" s="539"/>
      <c r="WX343" s="539"/>
      <c r="WY343" s="539"/>
      <c r="WZ343" s="539"/>
      <c r="XA343" s="539"/>
      <c r="XB343" s="539"/>
      <c r="XC343" s="539"/>
      <c r="XD343" s="539"/>
      <c r="XE343" s="539"/>
      <c r="XF343" s="539"/>
      <c r="XG343" s="539"/>
      <c r="XH343" s="539"/>
      <c r="XI343" s="539"/>
      <c r="XJ343" s="539"/>
      <c r="XK343" s="539"/>
      <c r="XL343" s="539"/>
      <c r="XM343" s="539"/>
      <c r="XN343" s="539"/>
      <c r="XO343" s="539"/>
      <c r="XP343" s="539"/>
      <c r="XQ343" s="539"/>
      <c r="XR343" s="539"/>
      <c r="XS343" s="539"/>
      <c r="XT343" s="539"/>
      <c r="XU343" s="539"/>
      <c r="XV343" s="539"/>
      <c r="XW343" s="539"/>
      <c r="XX343" s="539"/>
      <c r="XY343" s="539"/>
      <c r="XZ343" s="539"/>
      <c r="YA343" s="539"/>
      <c r="YB343" s="539"/>
      <c r="YC343" s="539"/>
      <c r="YD343" s="539"/>
      <c r="YE343" s="539"/>
      <c r="YF343" s="539"/>
      <c r="YG343" s="539"/>
      <c r="YH343" s="539"/>
      <c r="YI343" s="539"/>
      <c r="YJ343" s="539"/>
      <c r="YK343" s="539"/>
      <c r="YL343" s="539"/>
      <c r="YM343" s="539"/>
      <c r="YN343" s="539"/>
      <c r="YO343" s="539"/>
      <c r="YP343" s="539"/>
      <c r="YQ343" s="539"/>
      <c r="YR343" s="539"/>
      <c r="YS343" s="539"/>
      <c r="YT343" s="539"/>
      <c r="YU343" s="539"/>
      <c r="YV343" s="539"/>
      <c r="YW343" s="539"/>
      <c r="YX343" s="539"/>
      <c r="YY343" s="539"/>
      <c r="YZ343" s="539"/>
      <c r="ZA343" s="539"/>
      <c r="ZB343" s="539"/>
      <c r="ZC343" s="539"/>
      <c r="ZD343" s="539"/>
      <c r="ZE343" s="539"/>
      <c r="ZF343" s="539"/>
      <c r="ZG343" s="539"/>
      <c r="ZH343" s="539"/>
      <c r="ZI343" s="539"/>
      <c r="ZJ343" s="539"/>
      <c r="ZK343" s="539"/>
      <c r="ZL343" s="539"/>
      <c r="ZM343" s="539"/>
      <c r="ZN343" s="539"/>
      <c r="ZO343" s="539"/>
      <c r="ZP343" s="539"/>
      <c r="ZQ343" s="539"/>
      <c r="ZR343" s="539"/>
      <c r="ZS343" s="539"/>
      <c r="ZT343" s="539"/>
      <c r="ZU343" s="539"/>
      <c r="ZV343" s="539"/>
      <c r="ZW343" s="539"/>
      <c r="ZX343" s="539"/>
      <c r="ZY343" s="539"/>
      <c r="ZZ343" s="539"/>
      <c r="AAA343" s="539"/>
      <c r="AAB343" s="539"/>
      <c r="AAC343" s="539"/>
      <c r="AAD343" s="539"/>
      <c r="AAE343" s="539"/>
      <c r="AAF343" s="539"/>
      <c r="AAG343" s="539"/>
      <c r="AAH343" s="539"/>
      <c r="AAI343" s="539"/>
      <c r="AAJ343" s="539"/>
      <c r="AAK343" s="539"/>
      <c r="AAL343" s="539"/>
      <c r="AAM343" s="539"/>
      <c r="AAN343" s="539"/>
      <c r="AAO343" s="539"/>
      <c r="AAP343" s="539"/>
      <c r="AAQ343" s="539"/>
      <c r="AAR343" s="539"/>
      <c r="AAS343" s="539"/>
      <c r="AAT343" s="539"/>
      <c r="AAU343" s="539"/>
      <c r="AAV343" s="539"/>
      <c r="AAW343" s="539"/>
      <c r="AAX343" s="539"/>
      <c r="AAY343" s="539"/>
      <c r="AAZ343" s="539"/>
      <c r="ABA343" s="539"/>
      <c r="ABB343" s="539"/>
      <c r="ABC343" s="539"/>
      <c r="ABD343" s="539"/>
      <c r="ABE343" s="539"/>
      <c r="ABF343" s="539"/>
      <c r="ABG343" s="539"/>
      <c r="ABH343" s="539"/>
      <c r="ABI343" s="539"/>
      <c r="ABJ343" s="539"/>
      <c r="ABK343" s="539"/>
      <c r="ABL343" s="539"/>
      <c r="ABM343" s="539"/>
      <c r="ABN343" s="539"/>
      <c r="ABO343" s="539"/>
      <c r="ABP343" s="539"/>
      <c r="ABQ343" s="539"/>
      <c r="ABR343" s="539"/>
      <c r="ABS343" s="539"/>
      <c r="ABT343" s="539"/>
      <c r="ABU343" s="539"/>
      <c r="ABV343" s="539"/>
      <c r="ABW343" s="539"/>
      <c r="ABX343" s="539"/>
      <c r="ABY343" s="539"/>
      <c r="ABZ343" s="539"/>
      <c r="ACA343" s="539"/>
      <c r="ACB343" s="539"/>
      <c r="ACC343" s="539"/>
      <c r="ACD343" s="539"/>
      <c r="ACE343" s="539"/>
      <c r="ACF343" s="539"/>
      <c r="ACG343" s="539"/>
      <c r="ACH343" s="539"/>
      <c r="ACI343" s="539"/>
      <c r="ACJ343" s="539"/>
      <c r="ACK343" s="539"/>
      <c r="ACL343" s="539"/>
      <c r="ACM343" s="539"/>
      <c r="ACN343" s="539"/>
      <c r="ACO343" s="539"/>
      <c r="ACP343" s="539"/>
      <c r="ACQ343" s="539"/>
      <c r="ACR343" s="539"/>
      <c r="ACS343" s="539"/>
      <c r="ACT343" s="539"/>
      <c r="ACU343" s="539"/>
      <c r="ACV343" s="539"/>
      <c r="ACW343" s="539"/>
      <c r="ACX343" s="539"/>
      <c r="ACY343" s="539"/>
      <c r="ACZ343" s="539"/>
      <c r="ADA343" s="539"/>
      <c r="ADB343" s="539"/>
      <c r="ADC343" s="539"/>
      <c r="ADD343" s="539"/>
      <c r="ADE343" s="539"/>
      <c r="ADF343" s="539"/>
      <c r="ADG343" s="539"/>
      <c r="ADH343" s="539"/>
      <c r="ADI343" s="539"/>
      <c r="ADJ343" s="539"/>
      <c r="ADK343" s="539"/>
      <c r="ADL343" s="539"/>
      <c r="ADM343" s="539"/>
      <c r="ADN343" s="539"/>
      <c r="ADO343" s="539"/>
      <c r="ADP343" s="539"/>
      <c r="ADQ343" s="539"/>
      <c r="ADR343" s="539"/>
      <c r="ADS343" s="539"/>
      <c r="ADT343" s="539"/>
      <c r="ADU343" s="539"/>
      <c r="ADV343" s="539"/>
      <c r="ADW343" s="539"/>
      <c r="ADX343" s="539"/>
      <c r="ADY343" s="539"/>
      <c r="ADZ343" s="539"/>
      <c r="AEA343" s="539"/>
      <c r="AEB343" s="539"/>
      <c r="AEC343" s="539"/>
      <c r="AED343" s="539"/>
      <c r="AEE343" s="539"/>
      <c r="AEF343" s="539"/>
      <c r="AEG343" s="539"/>
      <c r="AEH343" s="539"/>
      <c r="AEI343" s="539"/>
      <c r="AEJ343" s="539"/>
      <c r="AEK343" s="539"/>
      <c r="AEL343" s="539"/>
      <c r="AEM343" s="539"/>
      <c r="AEN343" s="539"/>
      <c r="AEO343" s="539"/>
      <c r="AEP343" s="539"/>
      <c r="AEQ343" s="539"/>
      <c r="AER343" s="539"/>
      <c r="AES343" s="539"/>
      <c r="AET343" s="539"/>
      <c r="AEU343" s="539"/>
      <c r="AEV343" s="539"/>
      <c r="AEW343" s="539"/>
      <c r="AEX343" s="539"/>
      <c r="AEY343" s="539"/>
      <c r="AEZ343" s="539"/>
      <c r="AFA343" s="539"/>
      <c r="AFB343" s="539"/>
      <c r="AFC343" s="539"/>
      <c r="AFD343" s="539"/>
      <c r="AFE343" s="539"/>
      <c r="AFF343" s="539"/>
      <c r="AFG343" s="539"/>
      <c r="AFH343" s="539"/>
      <c r="AFI343" s="539"/>
      <c r="AFJ343" s="539"/>
      <c r="AFK343" s="539"/>
      <c r="AFL343" s="539"/>
      <c r="AFM343" s="539"/>
      <c r="AFN343" s="539"/>
      <c r="AFO343" s="539"/>
      <c r="AFP343" s="539"/>
      <c r="AFQ343" s="539"/>
      <c r="AFR343" s="539"/>
      <c r="AFS343" s="539"/>
      <c r="AFT343" s="539"/>
      <c r="AFU343" s="539"/>
      <c r="AFV343" s="539"/>
      <c r="AFW343" s="539"/>
      <c r="AFX343" s="539"/>
      <c r="AFY343" s="539"/>
      <c r="AFZ343" s="539"/>
      <c r="AGA343" s="539"/>
      <c r="AGB343" s="539"/>
      <c r="AGC343" s="539"/>
      <c r="AGD343" s="539"/>
      <c r="AGE343" s="539"/>
      <c r="AGF343" s="539"/>
      <c r="AGG343" s="539"/>
      <c r="AGH343" s="539"/>
      <c r="AGI343" s="539"/>
      <c r="AGJ343" s="539"/>
      <c r="AGK343" s="539"/>
      <c r="AGL343" s="539"/>
      <c r="AGM343" s="539"/>
      <c r="AGN343" s="539"/>
      <c r="AGO343" s="539"/>
      <c r="AGP343" s="539"/>
      <c r="AGQ343" s="539"/>
      <c r="AGR343" s="539"/>
      <c r="AGS343" s="539"/>
      <c r="AGT343" s="539"/>
      <c r="AGU343" s="539"/>
      <c r="AGV343" s="539"/>
      <c r="AGW343" s="539"/>
      <c r="AGX343" s="539"/>
      <c r="AGY343" s="539"/>
      <c r="AGZ343" s="539"/>
      <c r="AHA343" s="539"/>
      <c r="AHB343" s="539"/>
      <c r="AHC343" s="539"/>
      <c r="AHD343" s="539"/>
      <c r="AHE343" s="539"/>
      <c r="AHF343" s="539"/>
      <c r="AHG343" s="539"/>
      <c r="AHH343" s="539"/>
      <c r="AHI343" s="539"/>
      <c r="AHJ343" s="539"/>
      <c r="AHK343" s="539"/>
      <c r="AHL343" s="539"/>
      <c r="AHM343" s="539"/>
      <c r="AHN343" s="539"/>
      <c r="AHO343" s="539"/>
      <c r="AHP343" s="539"/>
      <c r="AHQ343" s="539"/>
      <c r="AHR343" s="539"/>
      <c r="AHS343" s="539"/>
      <c r="AHT343" s="539"/>
      <c r="AHU343" s="539"/>
      <c r="AHV343" s="539"/>
      <c r="AHW343" s="539"/>
      <c r="AHX343" s="539"/>
      <c r="AHY343" s="539"/>
      <c r="AHZ343" s="539"/>
      <c r="AIA343" s="539"/>
      <c r="AIB343" s="539"/>
      <c r="AIC343" s="539"/>
      <c r="AID343" s="539"/>
      <c r="AIE343" s="539"/>
      <c r="AIF343" s="539"/>
      <c r="AIG343" s="539"/>
      <c r="AIH343" s="539"/>
      <c r="AII343" s="539"/>
      <c r="AIJ343" s="539"/>
      <c r="AIK343" s="539"/>
      <c r="AIL343" s="539"/>
      <c r="AIM343" s="539"/>
      <c r="AIN343" s="539"/>
      <c r="AIO343" s="539"/>
      <c r="AIP343" s="539"/>
      <c r="AIQ343" s="539"/>
      <c r="AIR343" s="539"/>
      <c r="AIS343" s="539"/>
      <c r="AIT343" s="539"/>
      <c r="AIU343" s="539"/>
      <c r="AIV343" s="539"/>
      <c r="AIW343" s="539"/>
      <c r="AIX343" s="539"/>
      <c r="AIY343" s="539"/>
      <c r="AIZ343" s="539"/>
      <c r="AJA343" s="539"/>
      <c r="AJB343" s="539"/>
      <c r="AJC343" s="539"/>
      <c r="AJD343" s="539"/>
      <c r="AJE343" s="539"/>
      <c r="AJF343" s="539"/>
      <c r="AJG343" s="539"/>
      <c r="AJH343" s="539"/>
      <c r="AJI343" s="539"/>
      <c r="AJJ343" s="539"/>
      <c r="AJK343" s="539"/>
      <c r="AJL343" s="539"/>
      <c r="AJM343" s="539"/>
      <c r="AJN343" s="539"/>
      <c r="AJO343" s="539"/>
      <c r="AJP343" s="539"/>
      <c r="AJQ343" s="539"/>
      <c r="AJR343" s="539"/>
      <c r="AJS343" s="539"/>
      <c r="AJT343" s="539"/>
      <c r="AJU343" s="539"/>
      <c r="AJV343" s="539"/>
      <c r="AJW343" s="539"/>
      <c r="AJX343" s="539"/>
      <c r="AJY343" s="539"/>
      <c r="AJZ343" s="539"/>
      <c r="AKA343" s="539"/>
      <c r="AKB343" s="539"/>
      <c r="AKC343" s="539"/>
      <c r="AKD343" s="539"/>
      <c r="AKE343" s="539"/>
      <c r="AKF343" s="539"/>
      <c r="AKG343" s="539"/>
      <c r="AKH343" s="539"/>
      <c r="AKI343" s="539"/>
      <c r="AKJ343" s="539"/>
      <c r="AKK343" s="539"/>
      <c r="AKL343" s="539"/>
      <c r="AKM343" s="539"/>
      <c r="AKN343" s="539"/>
      <c r="AKO343" s="539"/>
      <c r="AKP343" s="539"/>
      <c r="AKQ343" s="539"/>
      <c r="AKR343" s="539"/>
      <c r="AKS343" s="539"/>
      <c r="AKT343" s="539"/>
      <c r="AKU343" s="539"/>
      <c r="AKV343" s="539"/>
      <c r="AKW343" s="539"/>
      <c r="AKX343" s="539"/>
      <c r="AKY343" s="539"/>
      <c r="AKZ343" s="539"/>
      <c r="ALA343" s="539"/>
      <c r="ALB343" s="539"/>
      <c r="ALC343" s="539"/>
      <c r="ALD343" s="539"/>
      <c r="ALE343" s="539"/>
      <c r="ALF343" s="539"/>
      <c r="ALG343" s="539"/>
      <c r="ALH343" s="539"/>
      <c r="ALI343" s="539"/>
      <c r="ALJ343" s="539"/>
      <c r="ALK343" s="539"/>
      <c r="ALL343" s="539"/>
      <c r="ALM343" s="539"/>
      <c r="ALN343" s="539"/>
      <c r="ALO343" s="539"/>
      <c r="ALP343" s="539"/>
      <c r="ALQ343" s="539"/>
      <c r="ALR343" s="539"/>
      <c r="ALS343" s="539"/>
      <c r="ALT343" s="539"/>
      <c r="ALU343" s="539"/>
      <c r="ALV343" s="539"/>
      <c r="ALW343" s="539"/>
      <c r="ALX343" s="539"/>
      <c r="ALY343" s="539"/>
      <c r="ALZ343" s="539"/>
      <c r="AMA343" s="539"/>
      <c r="AMB343" s="539"/>
      <c r="AMC343" s="539"/>
      <c r="AMD343" s="539"/>
      <c r="AME343" s="539"/>
      <c r="AMF343" s="539"/>
      <c r="AMG343" s="539"/>
      <c r="AMH343" s="539"/>
      <c r="AMI343" s="539"/>
      <c r="AMJ343" s="539"/>
      <c r="AMK343" s="539"/>
      <c r="AML343" s="539"/>
      <c r="AMM343" s="539"/>
      <c r="AMN343" s="539"/>
      <c r="AMO343" s="539"/>
      <c r="AMP343" s="539"/>
      <c r="AMQ343" s="539"/>
      <c r="AMR343" s="539"/>
      <c r="AMS343" s="539"/>
      <c r="AMT343" s="539"/>
      <c r="AMU343" s="539"/>
      <c r="AMV343" s="539"/>
      <c r="AMW343" s="539"/>
      <c r="AMX343" s="539"/>
      <c r="AMY343" s="539"/>
      <c r="AMZ343" s="539"/>
      <c r="ANA343" s="539"/>
      <c r="ANB343" s="539"/>
      <c r="ANC343" s="539"/>
      <c r="AND343" s="539"/>
      <c r="ANE343" s="539"/>
      <c r="ANF343" s="539"/>
      <c r="ANG343" s="539"/>
      <c r="ANH343" s="539"/>
      <c r="ANI343" s="539"/>
      <c r="ANJ343" s="539"/>
      <c r="ANK343" s="539"/>
      <c r="ANL343" s="539"/>
      <c r="ANM343" s="539"/>
      <c r="ANN343" s="539"/>
      <c r="ANO343" s="539"/>
      <c r="ANP343" s="539"/>
      <c r="ANQ343" s="539"/>
      <c r="ANR343" s="539"/>
      <c r="ANS343" s="539"/>
      <c r="ANT343" s="539"/>
      <c r="ANU343" s="539"/>
      <c r="ANV343" s="539"/>
      <c r="ANW343" s="539"/>
      <c r="ANX343" s="539"/>
      <c r="ANY343" s="539"/>
      <c r="ANZ343" s="539"/>
      <c r="AOA343" s="539"/>
      <c r="AOB343" s="539"/>
      <c r="AOC343" s="539"/>
      <c r="AOD343" s="539"/>
      <c r="AOE343" s="539"/>
      <c r="AOF343" s="539"/>
      <c r="AOG343" s="539"/>
      <c r="AOH343" s="539"/>
      <c r="AOI343" s="539"/>
      <c r="AOJ343" s="539"/>
      <c r="AOK343" s="539"/>
      <c r="AOL343" s="539"/>
      <c r="AOM343" s="539"/>
      <c r="AON343" s="539"/>
      <c r="AOO343" s="539"/>
      <c r="AOP343" s="539"/>
      <c r="AOQ343" s="539"/>
      <c r="AOR343" s="539"/>
      <c r="AOS343" s="539"/>
      <c r="AOT343" s="539"/>
      <c r="AOU343" s="539"/>
      <c r="AOV343" s="539"/>
      <c r="AOW343" s="539"/>
      <c r="AOX343" s="539"/>
      <c r="AOY343" s="539"/>
      <c r="AOZ343" s="539"/>
      <c r="APA343" s="539"/>
      <c r="APB343" s="539"/>
      <c r="APC343" s="539"/>
      <c r="APD343" s="539"/>
      <c r="APE343" s="539"/>
      <c r="APF343" s="539"/>
      <c r="APG343" s="539"/>
      <c r="APH343" s="539"/>
      <c r="API343" s="539"/>
      <c r="APJ343" s="539"/>
      <c r="APK343" s="539"/>
      <c r="APL343" s="539"/>
      <c r="APM343" s="539"/>
      <c r="APN343" s="539"/>
      <c r="APO343" s="539"/>
      <c r="APP343" s="539"/>
      <c r="APQ343" s="539"/>
      <c r="APR343" s="539"/>
      <c r="APS343" s="539"/>
      <c r="APT343" s="539"/>
      <c r="APU343" s="539"/>
      <c r="APV343" s="539"/>
      <c r="APW343" s="539"/>
      <c r="APX343" s="539"/>
      <c r="APY343" s="539"/>
      <c r="APZ343" s="539"/>
      <c r="AQA343" s="539"/>
      <c r="AQB343" s="539"/>
      <c r="AQC343" s="539"/>
      <c r="AQD343" s="539"/>
      <c r="AQE343" s="539"/>
      <c r="AQF343" s="539"/>
      <c r="AQG343" s="539"/>
      <c r="AQH343" s="539"/>
      <c r="AQI343" s="539"/>
      <c r="AQJ343" s="539"/>
      <c r="AQK343" s="539"/>
      <c r="AQL343" s="539"/>
      <c r="AQM343" s="539"/>
      <c r="AQN343" s="539"/>
      <c r="AQO343" s="539"/>
      <c r="AQP343" s="539"/>
      <c r="AQQ343" s="539"/>
      <c r="AQR343" s="539"/>
      <c r="AQS343" s="539"/>
      <c r="AQT343" s="539"/>
      <c r="AQU343" s="539"/>
      <c r="AQV343" s="539"/>
      <c r="AQW343" s="539"/>
      <c r="AQX343" s="539"/>
      <c r="AQY343" s="539"/>
      <c r="AQZ343" s="539"/>
      <c r="ARA343" s="539"/>
      <c r="ARB343" s="539"/>
      <c r="ARC343" s="539"/>
      <c r="ARD343" s="539"/>
      <c r="ARE343" s="539"/>
      <c r="ARF343" s="539"/>
      <c r="ARG343" s="539"/>
      <c r="ARH343" s="539"/>
      <c r="ARI343" s="539"/>
      <c r="ARJ343" s="539"/>
      <c r="ARK343" s="539"/>
      <c r="ARL343" s="539"/>
      <c r="ARM343" s="539"/>
      <c r="ARN343" s="539"/>
      <c r="ARO343" s="539"/>
      <c r="ARP343" s="539"/>
      <c r="ARQ343" s="539"/>
      <c r="ARR343" s="539"/>
      <c r="ARS343" s="539"/>
      <c r="ART343" s="539"/>
      <c r="ARU343" s="539"/>
      <c r="ARV343" s="539"/>
      <c r="ARW343" s="539"/>
      <c r="ARX343" s="539"/>
      <c r="ARY343" s="539"/>
      <c r="ARZ343" s="539"/>
      <c r="ASA343" s="539"/>
      <c r="ASB343" s="539"/>
      <c r="ASC343" s="539"/>
      <c r="ASD343" s="539"/>
      <c r="ASE343" s="539"/>
      <c r="ASF343" s="539"/>
      <c r="ASG343" s="539"/>
      <c r="ASH343" s="539"/>
      <c r="ASI343" s="539"/>
      <c r="ASJ343" s="539"/>
      <c r="ASK343" s="539"/>
      <c r="ASL343" s="539"/>
      <c r="ASM343" s="539"/>
      <c r="ASN343" s="539"/>
      <c r="ASO343" s="539"/>
      <c r="ASP343" s="539"/>
      <c r="ASQ343" s="539"/>
      <c r="ASR343" s="539"/>
      <c r="ASS343" s="539"/>
      <c r="AST343" s="539"/>
      <c r="ASU343" s="539"/>
      <c r="ASV343" s="539"/>
      <c r="ASW343" s="539"/>
      <c r="ASX343" s="539"/>
      <c r="ASY343" s="539"/>
      <c r="ASZ343" s="539"/>
      <c r="ATA343" s="539"/>
      <c r="ATB343" s="539"/>
      <c r="ATC343" s="539"/>
      <c r="ATD343" s="539"/>
      <c r="ATE343" s="539"/>
      <c r="ATF343" s="539"/>
      <c r="ATG343" s="539"/>
      <c r="ATH343" s="539"/>
      <c r="ATI343" s="539"/>
      <c r="ATJ343" s="539"/>
      <c r="ATK343" s="539"/>
      <c r="ATL343" s="539"/>
      <c r="ATM343" s="539"/>
      <c r="ATN343" s="539"/>
      <c r="ATO343" s="539"/>
      <c r="ATP343" s="539"/>
      <c r="ATQ343" s="539"/>
      <c r="ATR343" s="539"/>
      <c r="ATS343" s="539"/>
      <c r="ATT343" s="539"/>
      <c r="ATU343" s="539"/>
      <c r="ATV343" s="539"/>
      <c r="ATW343" s="539"/>
      <c r="ATX343" s="539"/>
      <c r="ATY343" s="539"/>
      <c r="ATZ343" s="539"/>
      <c r="AUA343" s="539"/>
      <c r="AUB343" s="539"/>
      <c r="AUC343" s="539"/>
      <c r="AUD343" s="539"/>
      <c r="AUE343" s="539"/>
      <c r="AUF343" s="539"/>
      <c r="AUG343" s="539"/>
      <c r="AUH343" s="539"/>
      <c r="AUI343" s="539"/>
      <c r="AUJ343" s="539"/>
      <c r="AUK343" s="539"/>
    </row>
    <row r="344" spans="1:1233" ht="12.75" hidden="1" customHeight="1" thickBot="1">
      <c r="A344" s="1032"/>
      <c r="B344" s="328" t="s">
        <v>451</v>
      </c>
      <c r="C344" s="329">
        <f>SUM($S$388:$S$411)</f>
        <v>0</v>
      </c>
      <c r="D344" s="329">
        <f>SUM($V$388:$V$411)</f>
        <v>0</v>
      </c>
      <c r="E344" s="329">
        <f>SUM($Y$388:$Y$411)</f>
        <v>0</v>
      </c>
      <c r="F344" s="329">
        <f>SUM(AB$388:AB$411)</f>
        <v>0</v>
      </c>
      <c r="G344" s="329">
        <f>SUM($AE$388:$AE$411)</f>
        <v>0</v>
      </c>
      <c r="H344" s="329">
        <f>SUM($AH$388:$AH$411)</f>
        <v>0</v>
      </c>
      <c r="I344" s="329"/>
      <c r="J344" s="329">
        <f>SUM($AK$388:$AK$411)</f>
        <v>0</v>
      </c>
      <c r="K344" s="329">
        <f>SUM($AN$388:$AN$411)</f>
        <v>0</v>
      </c>
      <c r="L344" s="329">
        <f>SUM($AQ$388:$AQ$411)</f>
        <v>0</v>
      </c>
      <c r="M344" s="329">
        <f>SUM($AT$388:$AT$411)</f>
        <v>0</v>
      </c>
      <c r="N344" s="329">
        <f>SUM($AW$388:$AW$411)</f>
        <v>0</v>
      </c>
      <c r="O344" s="329">
        <f>SUM($AZ$388:$AZ$411)</f>
        <v>0</v>
      </c>
      <c r="P344" s="329">
        <f>SUM($BC$388:$BC$411)</f>
        <v>0</v>
      </c>
      <c r="Q344" s="329">
        <f>SUM($BF$388:$BF$411)</f>
        <v>0</v>
      </c>
      <c r="R344" s="329">
        <f>SUM($BI$388:$BI$411)</f>
        <v>0</v>
      </c>
      <c r="S344" s="329">
        <f>SUM($BL$388:$BL$411)</f>
        <v>0</v>
      </c>
      <c r="T344" s="329">
        <f>SUM($BO$388:$BO$411)</f>
        <v>0</v>
      </c>
      <c r="U344" s="329">
        <f>SUM($BR$388:$BR$411)</f>
        <v>0</v>
      </c>
      <c r="V344" s="329">
        <f>SUM($BU$388:$BU$411)</f>
        <v>0</v>
      </c>
      <c r="W344" s="329">
        <f>SUM($BX$388:$BX$411)</f>
        <v>0</v>
      </c>
      <c r="X344" s="329">
        <f>SUM($CA$388:$CA$411)</f>
        <v>0</v>
      </c>
      <c r="Y344" s="329">
        <f>SUM($CD$388:$CD$411)</f>
        <v>0</v>
      </c>
      <c r="Z344" s="329">
        <f>SUM($CG$388:$CG$411)</f>
        <v>0</v>
      </c>
      <c r="AA344" s="329">
        <f>SUM($CJ$388:$CJ$411)</f>
        <v>0</v>
      </c>
      <c r="AB344" s="329">
        <f>SUM($CM$388:$CM$411)</f>
        <v>0</v>
      </c>
      <c r="AC344" s="329">
        <f>SUM($CP$388:$CP$411)</f>
        <v>0</v>
      </c>
      <c r="AD344" s="329">
        <f>SUM($CS$388:$CS$411)</f>
        <v>0</v>
      </c>
      <c r="AE344" s="329">
        <f>SUM($CV$388:$CV$411)</f>
        <v>0</v>
      </c>
      <c r="AF344" s="329">
        <f>SUM($CY$388:$CY$411)</f>
        <v>0</v>
      </c>
      <c r="AG344" s="329">
        <f>SUM($DB$388:$DB$411)</f>
        <v>0</v>
      </c>
      <c r="AH344" s="329">
        <f>SUM($DE$388:$DE$411)</f>
        <v>0</v>
      </c>
      <c r="AI344" s="329">
        <f>SUM($DH$388:$DH$411)</f>
        <v>0</v>
      </c>
      <c r="AJ344" s="329">
        <f>SUM($DK$388:$DK$411)</f>
        <v>0</v>
      </c>
      <c r="AK344" s="329">
        <f>SUM($DN$388:$DN$411)</f>
        <v>0</v>
      </c>
      <c r="AL344" s="329">
        <f>SUM($DQ$388:$DQ$411)</f>
        <v>0</v>
      </c>
      <c r="AM344" s="329">
        <f>SUM($DT$388:$DT$411)</f>
        <v>0</v>
      </c>
      <c r="AN344" s="329">
        <f>SUM($DW$388:$DW$411)</f>
        <v>0</v>
      </c>
      <c r="AO344" s="329">
        <f>SUM($DZ$388:$DZ$411)</f>
        <v>0</v>
      </c>
      <c r="AP344" s="329">
        <f>SUM($EC$388:$EC$411)</f>
        <v>0</v>
      </c>
      <c r="AQ344" s="329">
        <f>SUM($EF$388:$EF$411)</f>
        <v>0</v>
      </c>
      <c r="AR344" s="329">
        <f>SUM($EI$388:$EI$411)</f>
        <v>0</v>
      </c>
      <c r="AS344" s="329">
        <f>SUM($EL$388:$EL$411)</f>
        <v>0</v>
      </c>
      <c r="AT344" s="329">
        <f>SUM($EO$388:$EO$411)</f>
        <v>0</v>
      </c>
      <c r="AU344" s="329">
        <f>SUM($ER$388:$ER$411)</f>
        <v>0</v>
      </c>
      <c r="AV344" s="329">
        <f>SUM($EU$388:$EU$411)</f>
        <v>0</v>
      </c>
      <c r="AW344" s="329">
        <f>SUM($EX$388:$EX$411)</f>
        <v>0</v>
      </c>
      <c r="AX344" s="329">
        <f>SUM($FA$388:$FA$411)</f>
        <v>0</v>
      </c>
      <c r="AY344" s="329">
        <f>SUM($FD$388:$FD$411)</f>
        <v>0</v>
      </c>
      <c r="AZ344" s="329">
        <f>SUM($FG$388:$FG$411)</f>
        <v>0</v>
      </c>
      <c r="BA344" s="329">
        <f>SUM($FJ$388:$FJ$411)</f>
        <v>0</v>
      </c>
      <c r="BB344" s="329">
        <f>SUM($FM$388:$FM$411)</f>
        <v>0</v>
      </c>
      <c r="BC344" s="329">
        <f>SUM($FP$388:$FP$411)</f>
        <v>0</v>
      </c>
      <c r="BD344" s="329">
        <f>SUM($FS$388:$FS$411)</f>
        <v>0</v>
      </c>
      <c r="BE344" s="329">
        <f>SUM($FV$388:$FV$411)</f>
        <v>0</v>
      </c>
      <c r="BF344" s="329">
        <f>SUM($FY$388:$FY$411)</f>
        <v>0</v>
      </c>
      <c r="BG344" s="329">
        <f>SUM($GB$388:$GB$411)</f>
        <v>0</v>
      </c>
      <c r="BH344" s="329">
        <f>SUM($GE$388:$GE$411)</f>
        <v>0</v>
      </c>
      <c r="BI344" s="329">
        <f>SUM($GH$388:$GH$411)</f>
        <v>0</v>
      </c>
      <c r="BJ344" s="329">
        <f>SUM($GK$388:$GK$411)</f>
        <v>0</v>
      </c>
      <c r="BK344" s="329">
        <f>SUM($GN$388:$GN$411)</f>
        <v>0</v>
      </c>
      <c r="BL344" s="329">
        <f>SUM($GQ$388:$GQ$411)</f>
        <v>0</v>
      </c>
      <c r="BM344" s="329">
        <f>SUM($GT$388:$GT$411)</f>
        <v>0</v>
      </c>
      <c r="BN344" s="329">
        <f>SUM($GW$388:$GW$411)</f>
        <v>0</v>
      </c>
      <c r="BO344" s="329">
        <f>SUM($GZ$388:$GZ$411)</f>
        <v>0</v>
      </c>
      <c r="BP344" s="329">
        <f>SUM($HC$388:$HC$411)</f>
        <v>0</v>
      </c>
      <c r="BQ344" s="329">
        <f>SUM($HF$388:$HF$411)</f>
        <v>0</v>
      </c>
      <c r="BR344" s="329">
        <f>SUM($HI$388:$HI$411)</f>
        <v>0</v>
      </c>
      <c r="BS344" s="329">
        <f>SUM($HL$388:$HL$411)</f>
        <v>0</v>
      </c>
      <c r="BT344" s="329">
        <f>SUM($HO$388:$HO$411)</f>
        <v>0</v>
      </c>
      <c r="BU344" s="329">
        <f>SUM($HR$388:$HR$411)</f>
        <v>0</v>
      </c>
      <c r="BV344" s="329">
        <f>SUM($HU$388:$HU$411)</f>
        <v>0</v>
      </c>
      <c r="BW344" s="329">
        <f>SUM($HX$388:$HX$411)</f>
        <v>0</v>
      </c>
      <c r="BX344" s="329">
        <f>SUM($IA$388:$IA$411)</f>
        <v>0</v>
      </c>
      <c r="BY344" s="329">
        <f>SUM($ID$388:$ID$411)</f>
        <v>0</v>
      </c>
      <c r="BZ344" s="329">
        <f>SUM($IG$388:$IG$411)</f>
        <v>0</v>
      </c>
      <c r="CA344" s="329">
        <f>SUM($IJ$388:$IJ$411)</f>
        <v>0</v>
      </c>
      <c r="CB344" s="329">
        <f>SUM($IM$388:$IM$411)</f>
        <v>0</v>
      </c>
      <c r="CC344" s="329">
        <f>SUM($IP$388:$IP$411)</f>
        <v>0</v>
      </c>
      <c r="CD344" s="329">
        <f>SUM($IS$388:$IS$411)</f>
        <v>0</v>
      </c>
      <c r="CE344" s="329">
        <f>SUM($IV$388:$IV$411)</f>
        <v>0</v>
      </c>
      <c r="CF344" s="329">
        <f>SUM($IY$388:$IY$411)</f>
        <v>0</v>
      </c>
      <c r="CG344" s="329">
        <f>SUM($JB$388:$JB$411)</f>
        <v>0</v>
      </c>
      <c r="CH344" s="329">
        <f>SUM($JE$388:$JE$411)</f>
        <v>0</v>
      </c>
      <c r="CI344" s="329">
        <f>SUM($JH$388:$JH$411)</f>
        <v>0</v>
      </c>
      <c r="CJ344" s="329">
        <f>SUM($JK$388:$JK$411)</f>
        <v>0</v>
      </c>
      <c r="CK344" s="329">
        <f>SUM($JN$388:$JN$411)</f>
        <v>0</v>
      </c>
      <c r="CL344" s="329">
        <f>SUM($JQ$388:$JQ$411)</f>
        <v>0</v>
      </c>
      <c r="CM344" s="329">
        <f>SUM($JT$388:$JT$411)</f>
        <v>0</v>
      </c>
      <c r="CN344" s="329">
        <f>SUM($JW$388:$JW$411)</f>
        <v>0</v>
      </c>
      <c r="CO344" s="329">
        <f>SUM($JZ$388:$JZ$411)</f>
        <v>0</v>
      </c>
      <c r="CP344" s="329">
        <f>SUM($KC$388:$KC$411)</f>
        <v>0</v>
      </c>
      <c r="CQ344" s="329">
        <f>SUM($KF$388:$KF$411)</f>
        <v>0</v>
      </c>
      <c r="CR344" s="329">
        <f>SUM($KI$388:$KI$411)</f>
        <v>0</v>
      </c>
      <c r="CS344" s="329">
        <f>SUM($KL$388:$KL$411)</f>
        <v>0</v>
      </c>
      <c r="CT344" s="329">
        <f>SUM($KO$388:$KO$411)</f>
        <v>0</v>
      </c>
      <c r="CU344" s="329">
        <f>SUM($KR$388:$KR$411)</f>
        <v>0</v>
      </c>
      <c r="CV344" s="329">
        <f>SUM($KU$388:$KU$411)</f>
        <v>0</v>
      </c>
      <c r="CW344" s="329">
        <f>SUM($KX$388:$KX$411)</f>
        <v>0</v>
      </c>
      <c r="CX344" s="329">
        <f>SUM($LA$388:$LA$411)</f>
        <v>0</v>
      </c>
      <c r="CY344" s="329">
        <f>SUM($LD$388:$LD$411)</f>
        <v>0</v>
      </c>
      <c r="CZ344" s="329">
        <f>SUM($LG$388:$LG$411)</f>
        <v>0</v>
      </c>
      <c r="DA344" s="539"/>
      <c r="DB344" s="539"/>
      <c r="DC344" s="539"/>
      <c r="DD344" s="539"/>
      <c r="DE344" s="539"/>
      <c r="DF344" s="539"/>
      <c r="DG344" s="539"/>
      <c r="DH344" s="539"/>
      <c r="DI344" s="539"/>
      <c r="DJ344" s="539"/>
      <c r="DK344" s="539"/>
      <c r="DL344" s="539"/>
      <c r="DM344" s="539"/>
      <c r="DN344" s="539"/>
      <c r="DO344" s="539"/>
      <c r="DP344" s="539"/>
      <c r="DQ344" s="539"/>
      <c r="DR344" s="539"/>
      <c r="DS344" s="539"/>
      <c r="DT344" s="539"/>
      <c r="DU344" s="539"/>
      <c r="DV344" s="539"/>
      <c r="DW344" s="539"/>
      <c r="DX344" s="539"/>
      <c r="DY344" s="539"/>
      <c r="DZ344" s="539"/>
      <c r="EA344" s="539"/>
      <c r="EB344" s="539"/>
      <c r="EC344" s="539"/>
      <c r="ED344" s="539"/>
      <c r="EE344" s="539"/>
      <c r="EF344" s="539"/>
      <c r="EG344" s="539"/>
      <c r="EH344" s="539"/>
      <c r="EI344" s="539"/>
      <c r="EJ344" s="539"/>
      <c r="EK344" s="539"/>
      <c r="EL344" s="539"/>
      <c r="EM344" s="539"/>
      <c r="EN344" s="539"/>
      <c r="EO344" s="539"/>
      <c r="EP344" s="539"/>
      <c r="EQ344" s="539"/>
      <c r="ER344" s="539"/>
      <c r="ES344" s="539"/>
      <c r="ET344" s="539"/>
      <c r="EU344" s="539"/>
      <c r="EV344" s="539"/>
      <c r="EW344" s="539"/>
      <c r="EX344" s="539"/>
      <c r="EY344" s="539"/>
      <c r="EZ344" s="539"/>
      <c r="FA344" s="539"/>
      <c r="FB344" s="539"/>
      <c r="FC344" s="539"/>
      <c r="FD344" s="539"/>
      <c r="FE344" s="539"/>
      <c r="FF344" s="539"/>
      <c r="FG344" s="539"/>
      <c r="FH344" s="539"/>
      <c r="FI344" s="539"/>
      <c r="FJ344" s="539"/>
      <c r="FK344" s="539"/>
      <c r="FL344" s="539"/>
      <c r="FM344" s="539"/>
      <c r="FN344" s="539"/>
      <c r="FO344" s="539"/>
      <c r="FP344" s="539"/>
      <c r="FQ344" s="539"/>
      <c r="FR344" s="539"/>
      <c r="FS344" s="539"/>
      <c r="FT344" s="539"/>
      <c r="FU344" s="539"/>
      <c r="FV344" s="539"/>
      <c r="FW344" s="539"/>
      <c r="FX344" s="539"/>
      <c r="FY344" s="539"/>
      <c r="FZ344" s="539"/>
      <c r="GA344" s="539"/>
      <c r="GB344" s="539"/>
      <c r="GC344" s="539"/>
      <c r="GD344" s="539"/>
      <c r="GE344" s="539"/>
      <c r="GF344" s="539"/>
      <c r="GG344" s="539"/>
      <c r="GH344" s="539"/>
      <c r="GI344" s="539"/>
      <c r="GJ344" s="539"/>
      <c r="GK344" s="539"/>
      <c r="GL344" s="539"/>
      <c r="GM344" s="539"/>
      <c r="GN344" s="539"/>
      <c r="GO344" s="539"/>
      <c r="GP344" s="539"/>
      <c r="GQ344" s="539"/>
      <c r="GR344" s="539"/>
      <c r="GS344" s="539"/>
      <c r="GT344" s="539"/>
      <c r="GU344" s="539"/>
      <c r="GV344" s="539"/>
      <c r="GW344" s="539"/>
      <c r="GX344" s="539"/>
      <c r="GY344" s="539"/>
      <c r="GZ344" s="539"/>
      <c r="HA344" s="539"/>
      <c r="HB344" s="539"/>
      <c r="HC344" s="539"/>
      <c r="HD344" s="539"/>
      <c r="HE344" s="539"/>
      <c r="HF344" s="539"/>
      <c r="HG344" s="539"/>
      <c r="HH344" s="539"/>
      <c r="HI344" s="539"/>
      <c r="HJ344" s="539"/>
      <c r="HK344" s="539"/>
      <c r="HL344" s="539"/>
      <c r="HM344" s="539"/>
      <c r="HN344" s="539"/>
      <c r="HO344" s="539"/>
      <c r="HP344" s="539"/>
      <c r="HQ344" s="539"/>
      <c r="HR344" s="539"/>
      <c r="HS344" s="539"/>
      <c r="HT344" s="539"/>
      <c r="HU344" s="539"/>
      <c r="HV344" s="539"/>
      <c r="HW344" s="539"/>
      <c r="HX344" s="539"/>
      <c r="HY344" s="539"/>
      <c r="HZ344" s="539"/>
      <c r="IA344" s="539"/>
      <c r="IB344" s="539"/>
      <c r="IC344" s="539"/>
      <c r="ID344" s="539"/>
      <c r="IE344" s="539"/>
      <c r="IF344" s="539"/>
      <c r="IG344" s="539"/>
      <c r="IH344" s="539"/>
      <c r="II344" s="539"/>
      <c r="IJ344" s="539"/>
      <c r="IK344" s="539"/>
      <c r="IL344" s="539"/>
      <c r="IM344" s="539"/>
      <c r="IN344" s="539"/>
      <c r="IO344" s="539"/>
      <c r="IP344" s="539"/>
      <c r="IQ344" s="539"/>
      <c r="IR344" s="539"/>
      <c r="IS344" s="539"/>
      <c r="IT344" s="539"/>
      <c r="IU344" s="539"/>
      <c r="IV344" s="539"/>
      <c r="IW344" s="539"/>
      <c r="IX344" s="539"/>
      <c r="IY344" s="539"/>
      <c r="IZ344" s="539"/>
      <c r="JA344" s="539"/>
      <c r="JB344" s="539"/>
      <c r="JC344" s="539"/>
      <c r="JD344" s="539"/>
      <c r="JE344" s="539"/>
      <c r="JF344" s="539"/>
      <c r="JG344" s="539"/>
      <c r="JH344" s="539"/>
      <c r="JI344" s="539"/>
      <c r="JJ344" s="539"/>
      <c r="JK344" s="539"/>
      <c r="JL344" s="539"/>
      <c r="JM344" s="539"/>
      <c r="JN344" s="539"/>
      <c r="JO344" s="539"/>
      <c r="JP344" s="539"/>
      <c r="JQ344" s="539"/>
      <c r="JR344" s="539"/>
      <c r="JS344" s="539"/>
      <c r="JT344" s="539"/>
      <c r="JU344" s="539"/>
      <c r="JV344" s="539"/>
      <c r="JW344" s="539"/>
      <c r="JX344" s="539"/>
      <c r="JY344" s="539"/>
      <c r="JZ344" s="539"/>
      <c r="KA344" s="539"/>
      <c r="KB344" s="539"/>
      <c r="KC344" s="539"/>
      <c r="KD344" s="539"/>
      <c r="KE344" s="539"/>
      <c r="KF344" s="539"/>
      <c r="KG344" s="539"/>
      <c r="KH344" s="539"/>
      <c r="KI344" s="539"/>
      <c r="KJ344" s="539"/>
      <c r="KK344" s="539"/>
      <c r="KL344" s="539"/>
      <c r="KM344" s="539"/>
      <c r="KN344" s="539"/>
      <c r="KO344" s="539"/>
      <c r="KP344" s="539"/>
      <c r="KQ344" s="539"/>
      <c r="KR344" s="539"/>
      <c r="KS344" s="539"/>
      <c r="KT344" s="539"/>
      <c r="KU344" s="539"/>
      <c r="KV344" s="539"/>
      <c r="KW344" s="539"/>
      <c r="KX344" s="539"/>
      <c r="KY344" s="539"/>
      <c r="KZ344" s="539"/>
      <c r="LA344" s="539"/>
      <c r="LB344" s="539"/>
      <c r="LC344" s="539"/>
      <c r="LD344" s="539"/>
      <c r="LE344" s="539"/>
      <c r="LF344" s="539"/>
      <c r="LG344" s="539"/>
      <c r="LH344" s="539"/>
      <c r="LI344" s="539"/>
      <c r="LJ344" s="539"/>
      <c r="LK344" s="539"/>
      <c r="LL344" s="539"/>
      <c r="LM344" s="539"/>
      <c r="LN344" s="539"/>
      <c r="LO344" s="539"/>
      <c r="LP344" s="539"/>
      <c r="LQ344" s="539"/>
      <c r="LR344" s="539"/>
      <c r="LS344" s="539"/>
      <c r="LT344" s="539"/>
      <c r="LU344" s="539"/>
      <c r="LV344" s="539"/>
      <c r="LW344" s="539"/>
      <c r="LX344" s="539"/>
      <c r="LY344" s="539"/>
      <c r="LZ344" s="539"/>
      <c r="MA344" s="539"/>
      <c r="MB344" s="539"/>
      <c r="MC344" s="539"/>
      <c r="MD344" s="539"/>
      <c r="ME344" s="539"/>
      <c r="MF344" s="539"/>
      <c r="MG344" s="539"/>
      <c r="MH344" s="539"/>
      <c r="MI344" s="539"/>
      <c r="MJ344" s="539"/>
      <c r="MK344" s="539"/>
      <c r="ML344" s="539"/>
      <c r="MM344" s="539"/>
      <c r="MN344" s="539"/>
      <c r="MO344" s="539"/>
      <c r="MP344" s="539"/>
      <c r="MQ344" s="539"/>
      <c r="MR344" s="539"/>
      <c r="MS344" s="539"/>
      <c r="MT344" s="539"/>
      <c r="MU344" s="539"/>
      <c r="MV344" s="539"/>
      <c r="MW344" s="539"/>
      <c r="MX344" s="539"/>
      <c r="MY344" s="539"/>
      <c r="MZ344" s="539"/>
      <c r="NA344" s="539"/>
      <c r="NB344" s="539"/>
      <c r="NC344" s="539"/>
      <c r="ND344" s="539"/>
      <c r="NE344" s="539"/>
      <c r="NF344" s="539"/>
      <c r="NG344" s="539"/>
      <c r="NH344" s="539"/>
      <c r="NI344" s="539"/>
      <c r="NJ344" s="539"/>
      <c r="NK344" s="539"/>
      <c r="NL344" s="539"/>
      <c r="NM344" s="539"/>
      <c r="NN344" s="539"/>
      <c r="NO344" s="539"/>
      <c r="NP344" s="539"/>
      <c r="NQ344" s="539"/>
      <c r="NR344" s="539"/>
      <c r="NS344" s="539"/>
      <c r="NT344" s="539"/>
      <c r="NU344" s="539"/>
      <c r="NV344" s="539"/>
      <c r="NW344" s="539"/>
      <c r="NX344" s="539"/>
      <c r="NY344" s="539"/>
      <c r="NZ344" s="539"/>
      <c r="OA344" s="539"/>
      <c r="OB344" s="539"/>
      <c r="OC344" s="539"/>
      <c r="OD344" s="539"/>
      <c r="OE344" s="539"/>
      <c r="OF344" s="539"/>
      <c r="OG344" s="539"/>
      <c r="OH344" s="539"/>
      <c r="OI344" s="539"/>
      <c r="OJ344" s="539"/>
      <c r="OK344" s="539"/>
      <c r="OL344" s="539"/>
      <c r="OM344" s="539"/>
      <c r="ON344" s="539"/>
      <c r="OO344" s="539"/>
      <c r="OP344" s="539"/>
      <c r="OQ344" s="539"/>
      <c r="OR344" s="539"/>
      <c r="OS344" s="539"/>
      <c r="OT344" s="539"/>
      <c r="OU344" s="539"/>
      <c r="OV344" s="539"/>
      <c r="OW344" s="539"/>
      <c r="OX344" s="539"/>
      <c r="OY344" s="539"/>
      <c r="OZ344" s="539"/>
      <c r="PA344" s="539"/>
      <c r="PB344" s="539"/>
      <c r="PC344" s="539"/>
      <c r="PD344" s="539"/>
      <c r="PE344" s="539"/>
      <c r="PF344" s="539"/>
      <c r="PG344" s="539"/>
      <c r="PH344" s="539"/>
      <c r="PI344" s="539"/>
      <c r="PJ344" s="539"/>
      <c r="PK344" s="539"/>
      <c r="PL344" s="539"/>
      <c r="PM344" s="539"/>
      <c r="PN344" s="539"/>
      <c r="PO344" s="539"/>
      <c r="PP344" s="539"/>
      <c r="PQ344" s="539"/>
      <c r="PR344" s="539"/>
      <c r="PS344" s="539"/>
      <c r="PT344" s="539"/>
      <c r="PU344" s="539"/>
      <c r="PV344" s="539"/>
      <c r="PW344" s="539"/>
      <c r="PX344" s="539"/>
      <c r="PY344" s="539"/>
      <c r="PZ344" s="539"/>
      <c r="QA344" s="539"/>
      <c r="QB344" s="539"/>
      <c r="QC344" s="539"/>
      <c r="QD344" s="539"/>
      <c r="QE344" s="539"/>
      <c r="QF344" s="539"/>
      <c r="QG344" s="539"/>
      <c r="QH344" s="539"/>
      <c r="QI344" s="539"/>
      <c r="QJ344" s="539"/>
      <c r="QK344" s="539"/>
      <c r="QL344" s="539"/>
      <c r="QM344" s="539"/>
      <c r="QN344" s="539"/>
      <c r="QO344" s="539"/>
      <c r="QP344" s="539"/>
      <c r="QQ344" s="539"/>
      <c r="QR344" s="539"/>
      <c r="QS344" s="539"/>
      <c r="QT344" s="539"/>
      <c r="QU344" s="539"/>
      <c r="QV344" s="539"/>
      <c r="QW344" s="539"/>
      <c r="QX344" s="539"/>
      <c r="QY344" s="539"/>
      <c r="QZ344" s="539"/>
      <c r="RA344" s="539"/>
      <c r="RB344" s="539"/>
      <c r="RC344" s="539"/>
      <c r="RD344" s="539"/>
      <c r="RE344" s="539"/>
      <c r="RF344" s="539"/>
      <c r="RG344" s="539"/>
      <c r="RH344" s="539"/>
      <c r="RI344" s="539"/>
      <c r="RJ344" s="539"/>
      <c r="RK344" s="539"/>
      <c r="RL344" s="539"/>
      <c r="RM344" s="539"/>
      <c r="RN344" s="539"/>
      <c r="RO344" s="539"/>
      <c r="RP344" s="539"/>
      <c r="RQ344" s="539"/>
      <c r="RR344" s="539"/>
      <c r="RS344" s="539"/>
      <c r="RT344" s="539"/>
      <c r="RU344" s="539"/>
      <c r="RV344" s="539"/>
      <c r="RW344" s="539"/>
      <c r="RX344" s="539"/>
      <c r="RY344" s="539"/>
      <c r="RZ344" s="539"/>
      <c r="SA344" s="539"/>
      <c r="SB344" s="539"/>
      <c r="SC344" s="539"/>
      <c r="SD344" s="539"/>
      <c r="SE344" s="539"/>
      <c r="SF344" s="539"/>
      <c r="SG344" s="539"/>
      <c r="SH344" s="539"/>
      <c r="SI344" s="539"/>
      <c r="SJ344" s="539"/>
      <c r="SK344" s="539"/>
      <c r="SL344" s="539"/>
      <c r="SM344" s="539"/>
      <c r="SN344" s="539"/>
      <c r="SO344" s="539"/>
      <c r="SP344" s="539"/>
      <c r="SQ344" s="539"/>
      <c r="SR344" s="539"/>
      <c r="SS344" s="539"/>
      <c r="ST344" s="539"/>
      <c r="SU344" s="539"/>
      <c r="SV344" s="539"/>
      <c r="SW344" s="539"/>
      <c r="SX344" s="539"/>
      <c r="SY344" s="539"/>
      <c r="SZ344" s="539"/>
      <c r="TA344" s="539"/>
      <c r="TB344" s="539"/>
      <c r="TC344" s="539"/>
      <c r="TD344" s="539"/>
      <c r="TE344" s="539"/>
      <c r="TF344" s="539"/>
      <c r="TG344" s="539"/>
      <c r="TH344" s="539"/>
      <c r="TI344" s="539"/>
      <c r="TJ344" s="539"/>
      <c r="TK344" s="539"/>
      <c r="TL344" s="539"/>
      <c r="TM344" s="539"/>
      <c r="TN344" s="539"/>
      <c r="TO344" s="539"/>
      <c r="TP344" s="539"/>
      <c r="TQ344" s="539"/>
      <c r="TR344" s="539"/>
      <c r="TS344" s="539"/>
      <c r="TT344" s="539"/>
      <c r="TU344" s="539"/>
      <c r="TV344" s="539"/>
      <c r="TW344" s="539"/>
      <c r="TX344" s="539"/>
      <c r="TY344" s="539"/>
      <c r="TZ344" s="539"/>
      <c r="UA344" s="539"/>
      <c r="UB344" s="539"/>
      <c r="UC344" s="539"/>
      <c r="UD344" s="539"/>
      <c r="UE344" s="539"/>
      <c r="UF344" s="539"/>
      <c r="UG344" s="539"/>
      <c r="UH344" s="539"/>
      <c r="UI344" s="539"/>
      <c r="UJ344" s="539"/>
      <c r="UK344" s="539"/>
      <c r="UL344" s="539"/>
      <c r="UM344" s="539"/>
      <c r="UN344" s="539"/>
      <c r="UO344" s="539"/>
      <c r="UP344" s="539"/>
      <c r="UQ344" s="539"/>
      <c r="UR344" s="539"/>
      <c r="US344" s="539"/>
      <c r="UT344" s="539"/>
      <c r="UU344" s="539"/>
      <c r="UV344" s="539"/>
      <c r="UW344" s="539"/>
      <c r="UX344" s="539"/>
      <c r="UY344" s="539"/>
      <c r="UZ344" s="539"/>
      <c r="VA344" s="539"/>
      <c r="VB344" s="539"/>
      <c r="VC344" s="539"/>
      <c r="VD344" s="539"/>
      <c r="VE344" s="539"/>
      <c r="VF344" s="539"/>
      <c r="VG344" s="539"/>
      <c r="VH344" s="539"/>
      <c r="VI344" s="539"/>
      <c r="VJ344" s="539"/>
      <c r="VK344" s="539"/>
      <c r="VL344" s="539"/>
      <c r="VM344" s="539"/>
      <c r="VN344" s="539"/>
      <c r="VO344" s="539"/>
      <c r="VP344" s="539"/>
      <c r="VQ344" s="539"/>
      <c r="VR344" s="539"/>
      <c r="VS344" s="539"/>
      <c r="VT344" s="539"/>
      <c r="VU344" s="539"/>
      <c r="VV344" s="539"/>
      <c r="VW344" s="539"/>
      <c r="VX344" s="539"/>
      <c r="VY344" s="539"/>
      <c r="VZ344" s="539"/>
      <c r="WA344" s="539"/>
      <c r="WB344" s="539"/>
      <c r="WC344" s="539"/>
      <c r="WD344" s="539"/>
      <c r="WE344" s="539"/>
      <c r="WF344" s="539"/>
      <c r="WG344" s="539"/>
      <c r="WH344" s="539"/>
      <c r="WI344" s="539"/>
      <c r="WJ344" s="539"/>
      <c r="WK344" s="539"/>
      <c r="WL344" s="539"/>
      <c r="WM344" s="539"/>
      <c r="WN344" s="539"/>
      <c r="WO344" s="539"/>
      <c r="WP344" s="539"/>
      <c r="WQ344" s="539"/>
      <c r="WR344" s="539"/>
      <c r="WS344" s="539"/>
      <c r="WT344" s="539"/>
      <c r="WU344" s="539"/>
      <c r="WV344" s="539"/>
      <c r="WW344" s="539"/>
      <c r="WX344" s="539"/>
      <c r="WY344" s="539"/>
      <c r="WZ344" s="539"/>
      <c r="XA344" s="539"/>
      <c r="XB344" s="539"/>
      <c r="XC344" s="539"/>
      <c r="XD344" s="539"/>
      <c r="XE344" s="539"/>
      <c r="XF344" s="539"/>
      <c r="XG344" s="539"/>
      <c r="XH344" s="539"/>
      <c r="XI344" s="539"/>
      <c r="XJ344" s="539"/>
      <c r="XK344" s="539"/>
      <c r="XL344" s="539"/>
      <c r="XM344" s="539"/>
      <c r="XN344" s="539"/>
      <c r="XO344" s="539"/>
      <c r="XP344" s="539"/>
      <c r="XQ344" s="539"/>
      <c r="XR344" s="539"/>
      <c r="XS344" s="539"/>
      <c r="XT344" s="539"/>
      <c r="XU344" s="539"/>
      <c r="XV344" s="539"/>
      <c r="XW344" s="539"/>
      <c r="XX344" s="539"/>
      <c r="XY344" s="539"/>
      <c r="XZ344" s="539"/>
      <c r="YA344" s="539"/>
      <c r="YB344" s="539"/>
      <c r="YC344" s="539"/>
      <c r="YD344" s="539"/>
      <c r="YE344" s="539"/>
      <c r="YF344" s="539"/>
      <c r="YG344" s="539"/>
      <c r="YH344" s="539"/>
      <c r="YI344" s="539"/>
      <c r="YJ344" s="539"/>
      <c r="YK344" s="539"/>
      <c r="YL344" s="539"/>
      <c r="YM344" s="539"/>
      <c r="YN344" s="539"/>
      <c r="YO344" s="539"/>
      <c r="YP344" s="539"/>
      <c r="YQ344" s="539"/>
      <c r="YR344" s="539"/>
      <c r="YS344" s="539"/>
      <c r="YT344" s="539"/>
      <c r="YU344" s="539"/>
      <c r="YV344" s="539"/>
      <c r="YW344" s="539"/>
      <c r="YX344" s="539"/>
      <c r="YY344" s="539"/>
      <c r="YZ344" s="539"/>
      <c r="ZA344" s="539"/>
      <c r="ZB344" s="539"/>
      <c r="ZC344" s="539"/>
      <c r="ZD344" s="539"/>
      <c r="ZE344" s="539"/>
      <c r="ZF344" s="539"/>
      <c r="ZG344" s="539"/>
      <c r="ZH344" s="539"/>
      <c r="ZI344" s="539"/>
      <c r="ZJ344" s="539"/>
      <c r="ZK344" s="539"/>
      <c r="ZL344" s="539"/>
      <c r="ZM344" s="539"/>
      <c r="ZN344" s="539"/>
      <c r="ZO344" s="539"/>
      <c r="ZP344" s="539"/>
      <c r="ZQ344" s="539"/>
      <c r="ZR344" s="539"/>
      <c r="ZS344" s="539"/>
      <c r="ZT344" s="539"/>
      <c r="ZU344" s="539"/>
      <c r="ZV344" s="539"/>
      <c r="ZW344" s="539"/>
      <c r="ZX344" s="539"/>
      <c r="ZY344" s="539"/>
      <c r="ZZ344" s="539"/>
      <c r="AAA344" s="539"/>
      <c r="AAB344" s="539"/>
      <c r="AAC344" s="539"/>
      <c r="AAD344" s="539"/>
      <c r="AAE344" s="539"/>
      <c r="AAF344" s="539"/>
      <c r="AAG344" s="539"/>
      <c r="AAH344" s="539"/>
      <c r="AAI344" s="539"/>
      <c r="AAJ344" s="539"/>
      <c r="AAK344" s="539"/>
      <c r="AAL344" s="539"/>
      <c r="AAM344" s="539"/>
      <c r="AAN344" s="539"/>
      <c r="AAO344" s="539"/>
      <c r="AAP344" s="539"/>
      <c r="AAQ344" s="539"/>
      <c r="AAR344" s="539"/>
      <c r="AAS344" s="539"/>
      <c r="AAT344" s="539"/>
      <c r="AAU344" s="539"/>
      <c r="AAV344" s="539"/>
      <c r="AAW344" s="539"/>
      <c r="AAX344" s="539"/>
      <c r="AAY344" s="539"/>
      <c r="AAZ344" s="539"/>
      <c r="ABA344" s="539"/>
      <c r="ABB344" s="539"/>
      <c r="ABC344" s="539"/>
      <c r="ABD344" s="539"/>
      <c r="ABE344" s="539"/>
      <c r="ABF344" s="539"/>
      <c r="ABG344" s="539"/>
      <c r="ABH344" s="539"/>
      <c r="ABI344" s="539"/>
      <c r="ABJ344" s="539"/>
      <c r="ABK344" s="539"/>
      <c r="ABL344" s="539"/>
      <c r="ABM344" s="539"/>
      <c r="ABN344" s="539"/>
      <c r="ABO344" s="539"/>
      <c r="ABP344" s="539"/>
      <c r="ABQ344" s="539"/>
      <c r="ABR344" s="539"/>
      <c r="ABS344" s="539"/>
      <c r="ABT344" s="539"/>
      <c r="ABU344" s="539"/>
      <c r="ABV344" s="539"/>
      <c r="ABW344" s="539"/>
      <c r="ABX344" s="539"/>
      <c r="ABY344" s="539"/>
      <c r="ABZ344" s="539"/>
      <c r="ACA344" s="539"/>
      <c r="ACB344" s="539"/>
      <c r="ACC344" s="539"/>
      <c r="ACD344" s="539"/>
      <c r="ACE344" s="539"/>
      <c r="ACF344" s="539"/>
      <c r="ACG344" s="539"/>
      <c r="ACH344" s="539"/>
      <c r="ACI344" s="539"/>
      <c r="ACJ344" s="539"/>
      <c r="ACK344" s="539"/>
      <c r="ACL344" s="539"/>
      <c r="ACM344" s="539"/>
      <c r="ACN344" s="539"/>
      <c r="ACO344" s="539"/>
      <c r="ACP344" s="539"/>
      <c r="ACQ344" s="539"/>
      <c r="ACR344" s="539"/>
      <c r="ACS344" s="539"/>
      <c r="ACT344" s="539"/>
      <c r="ACU344" s="539"/>
      <c r="ACV344" s="539"/>
      <c r="ACW344" s="539"/>
      <c r="ACX344" s="539"/>
      <c r="ACY344" s="539"/>
      <c r="ACZ344" s="539"/>
      <c r="ADA344" s="539"/>
      <c r="ADB344" s="539"/>
      <c r="ADC344" s="539"/>
      <c r="ADD344" s="539"/>
      <c r="ADE344" s="539"/>
      <c r="ADF344" s="539"/>
      <c r="ADG344" s="539"/>
      <c r="ADH344" s="539"/>
      <c r="ADI344" s="539"/>
      <c r="ADJ344" s="539"/>
      <c r="ADK344" s="539"/>
      <c r="ADL344" s="539"/>
      <c r="ADM344" s="539"/>
      <c r="ADN344" s="539"/>
      <c r="ADO344" s="539"/>
      <c r="ADP344" s="539"/>
      <c r="ADQ344" s="539"/>
      <c r="ADR344" s="539"/>
      <c r="ADS344" s="539"/>
      <c r="ADT344" s="539"/>
      <c r="ADU344" s="539"/>
      <c r="ADV344" s="539"/>
      <c r="ADW344" s="539"/>
      <c r="ADX344" s="539"/>
      <c r="ADY344" s="539"/>
      <c r="ADZ344" s="539"/>
      <c r="AEA344" s="539"/>
      <c r="AEB344" s="539"/>
      <c r="AEC344" s="539"/>
      <c r="AED344" s="539"/>
      <c r="AEE344" s="539"/>
      <c r="AEF344" s="539"/>
      <c r="AEG344" s="539"/>
      <c r="AEH344" s="539"/>
      <c r="AEI344" s="539"/>
      <c r="AEJ344" s="539"/>
      <c r="AEK344" s="539"/>
      <c r="AEL344" s="539"/>
      <c r="AEM344" s="539"/>
      <c r="AEN344" s="539"/>
      <c r="AEO344" s="539"/>
      <c r="AEP344" s="539"/>
      <c r="AEQ344" s="539"/>
      <c r="AER344" s="539"/>
      <c r="AES344" s="539"/>
      <c r="AET344" s="539"/>
      <c r="AEU344" s="539"/>
      <c r="AEV344" s="539"/>
      <c r="AEW344" s="539"/>
      <c r="AEX344" s="539"/>
      <c r="AEY344" s="539"/>
      <c r="AEZ344" s="539"/>
      <c r="AFA344" s="539"/>
      <c r="AFB344" s="539"/>
      <c r="AFC344" s="539"/>
      <c r="AFD344" s="539"/>
      <c r="AFE344" s="539"/>
      <c r="AFF344" s="539"/>
      <c r="AFG344" s="539"/>
      <c r="AFH344" s="539"/>
      <c r="AFI344" s="539"/>
      <c r="AFJ344" s="539"/>
      <c r="AFK344" s="539"/>
      <c r="AFL344" s="539"/>
      <c r="AFM344" s="539"/>
      <c r="AFN344" s="539"/>
      <c r="AFO344" s="539"/>
      <c r="AFP344" s="539"/>
      <c r="AFQ344" s="539"/>
      <c r="AFR344" s="539"/>
      <c r="AFS344" s="539"/>
      <c r="AFT344" s="539"/>
      <c r="AFU344" s="539"/>
      <c r="AFV344" s="539"/>
      <c r="AFW344" s="539"/>
      <c r="AFX344" s="539"/>
      <c r="AFY344" s="539"/>
      <c r="AFZ344" s="539"/>
      <c r="AGA344" s="539"/>
      <c r="AGB344" s="539"/>
      <c r="AGC344" s="539"/>
      <c r="AGD344" s="539"/>
      <c r="AGE344" s="539"/>
      <c r="AGF344" s="539"/>
      <c r="AGG344" s="539"/>
      <c r="AGH344" s="539"/>
      <c r="AGI344" s="539"/>
      <c r="AGJ344" s="539"/>
      <c r="AGK344" s="539"/>
      <c r="AGL344" s="539"/>
      <c r="AGM344" s="539"/>
      <c r="AGN344" s="539"/>
      <c r="AGO344" s="539"/>
      <c r="AGP344" s="539"/>
      <c r="AGQ344" s="539"/>
      <c r="AGR344" s="539"/>
      <c r="AGS344" s="539"/>
      <c r="AGT344" s="539"/>
      <c r="AGU344" s="539"/>
      <c r="AGV344" s="539"/>
      <c r="AGW344" s="539"/>
      <c r="AGX344" s="539"/>
      <c r="AGY344" s="539"/>
      <c r="AGZ344" s="539"/>
      <c r="AHA344" s="539"/>
      <c r="AHB344" s="539"/>
      <c r="AHC344" s="539"/>
      <c r="AHD344" s="539"/>
      <c r="AHE344" s="539"/>
      <c r="AHF344" s="539"/>
      <c r="AHG344" s="539"/>
      <c r="AHH344" s="539"/>
      <c r="AHI344" s="539"/>
      <c r="AHJ344" s="539"/>
      <c r="AHK344" s="539"/>
      <c r="AHL344" s="539"/>
      <c r="AHM344" s="539"/>
      <c r="AHN344" s="539"/>
      <c r="AHO344" s="539"/>
      <c r="AHP344" s="539"/>
      <c r="AHQ344" s="539"/>
      <c r="AHR344" s="539"/>
      <c r="AHS344" s="539"/>
      <c r="AHT344" s="539"/>
      <c r="AHU344" s="539"/>
      <c r="AHV344" s="539"/>
      <c r="AHW344" s="539"/>
      <c r="AHX344" s="539"/>
      <c r="AHY344" s="539"/>
      <c r="AHZ344" s="539"/>
      <c r="AIA344" s="539"/>
      <c r="AIB344" s="539"/>
      <c r="AIC344" s="539"/>
      <c r="AID344" s="539"/>
      <c r="AIE344" s="539"/>
      <c r="AIF344" s="539"/>
      <c r="AIG344" s="539"/>
      <c r="AIH344" s="539"/>
      <c r="AII344" s="539"/>
      <c r="AIJ344" s="539"/>
      <c r="AIK344" s="539"/>
      <c r="AIL344" s="539"/>
      <c r="AIM344" s="539"/>
      <c r="AIN344" s="539"/>
      <c r="AIO344" s="539"/>
      <c r="AIP344" s="539"/>
      <c r="AIQ344" s="539"/>
      <c r="AIR344" s="539"/>
      <c r="AIS344" s="539"/>
      <c r="AIT344" s="539"/>
      <c r="AIU344" s="539"/>
      <c r="AIV344" s="539"/>
      <c r="AIW344" s="539"/>
      <c r="AIX344" s="539"/>
      <c r="AIY344" s="539"/>
      <c r="AIZ344" s="539"/>
      <c r="AJA344" s="539"/>
      <c r="AJB344" s="539"/>
      <c r="AJC344" s="539"/>
      <c r="AJD344" s="539"/>
      <c r="AJE344" s="539"/>
      <c r="AJF344" s="539"/>
      <c r="AJG344" s="539"/>
      <c r="AJH344" s="539"/>
      <c r="AJI344" s="539"/>
      <c r="AJJ344" s="539"/>
      <c r="AJK344" s="539"/>
      <c r="AJL344" s="539"/>
      <c r="AJM344" s="539"/>
      <c r="AJN344" s="539"/>
      <c r="AJO344" s="539"/>
      <c r="AJP344" s="539"/>
      <c r="AJQ344" s="539"/>
      <c r="AJR344" s="539"/>
      <c r="AJS344" s="539"/>
      <c r="AJT344" s="539"/>
      <c r="AJU344" s="539"/>
      <c r="AJV344" s="539"/>
      <c r="AJW344" s="539"/>
      <c r="AJX344" s="539"/>
      <c r="AJY344" s="539"/>
      <c r="AJZ344" s="539"/>
      <c r="AKA344" s="539"/>
      <c r="AKB344" s="539"/>
      <c r="AKC344" s="539"/>
      <c r="AKD344" s="539"/>
      <c r="AKE344" s="539"/>
      <c r="AKF344" s="539"/>
      <c r="AKG344" s="539"/>
      <c r="AKH344" s="539"/>
      <c r="AKI344" s="539"/>
      <c r="AKJ344" s="539"/>
      <c r="AKK344" s="539"/>
      <c r="AKL344" s="539"/>
      <c r="AKM344" s="539"/>
      <c r="AKN344" s="539"/>
      <c r="AKO344" s="539"/>
      <c r="AKP344" s="539"/>
      <c r="AKQ344" s="539"/>
      <c r="AKR344" s="539"/>
      <c r="AKS344" s="539"/>
      <c r="AKT344" s="539"/>
      <c r="AKU344" s="539"/>
      <c r="AKV344" s="539"/>
      <c r="AKW344" s="539"/>
      <c r="AKX344" s="539"/>
      <c r="AKY344" s="539"/>
      <c r="AKZ344" s="539"/>
      <c r="ALA344" s="539"/>
      <c r="ALB344" s="539"/>
      <c r="ALC344" s="539"/>
      <c r="ALD344" s="539"/>
      <c r="ALE344" s="539"/>
      <c r="ALF344" s="539"/>
      <c r="ALG344" s="539"/>
      <c r="ALH344" s="539"/>
      <c r="ALI344" s="539"/>
      <c r="ALJ344" s="539"/>
      <c r="ALK344" s="539"/>
      <c r="ALL344" s="539"/>
      <c r="ALM344" s="539"/>
      <c r="ALN344" s="539"/>
      <c r="ALO344" s="539"/>
      <c r="ALP344" s="539"/>
      <c r="ALQ344" s="539"/>
      <c r="ALR344" s="539"/>
      <c r="ALS344" s="539"/>
      <c r="ALT344" s="539"/>
      <c r="ALU344" s="539"/>
      <c r="ALV344" s="539"/>
      <c r="ALW344" s="539"/>
      <c r="ALX344" s="539"/>
      <c r="ALY344" s="539"/>
      <c r="ALZ344" s="539"/>
      <c r="AMA344" s="539"/>
      <c r="AMB344" s="539"/>
      <c r="AMC344" s="539"/>
      <c r="AMD344" s="539"/>
      <c r="AME344" s="539"/>
      <c r="AMF344" s="539"/>
      <c r="AMG344" s="539"/>
      <c r="AMH344" s="539"/>
      <c r="AMI344" s="539"/>
      <c r="AMJ344" s="539"/>
      <c r="AMK344" s="539"/>
      <c r="AML344" s="539"/>
      <c r="AMM344" s="539"/>
      <c r="AMN344" s="539"/>
      <c r="AMO344" s="539"/>
      <c r="AMP344" s="539"/>
      <c r="AMQ344" s="539"/>
      <c r="AMR344" s="539"/>
      <c r="AMS344" s="539"/>
      <c r="AMT344" s="539"/>
      <c r="AMU344" s="539"/>
      <c r="AMV344" s="539"/>
      <c r="AMW344" s="539"/>
      <c r="AMX344" s="539"/>
      <c r="AMY344" s="539"/>
      <c r="AMZ344" s="539"/>
      <c r="ANA344" s="539"/>
      <c r="ANB344" s="539"/>
      <c r="ANC344" s="539"/>
      <c r="AND344" s="539"/>
      <c r="ANE344" s="539"/>
      <c r="ANF344" s="539"/>
      <c r="ANG344" s="539"/>
      <c r="ANH344" s="539"/>
      <c r="ANI344" s="539"/>
      <c r="ANJ344" s="539"/>
      <c r="ANK344" s="539"/>
      <c r="ANL344" s="539"/>
      <c r="ANM344" s="539"/>
      <c r="ANN344" s="539"/>
      <c r="ANO344" s="539"/>
      <c r="ANP344" s="539"/>
      <c r="ANQ344" s="539"/>
      <c r="ANR344" s="539"/>
      <c r="ANS344" s="539"/>
      <c r="ANT344" s="539"/>
      <c r="ANU344" s="539"/>
      <c r="ANV344" s="539"/>
      <c r="ANW344" s="539"/>
      <c r="ANX344" s="539"/>
      <c r="ANY344" s="539"/>
      <c r="ANZ344" s="539"/>
      <c r="AOA344" s="539"/>
      <c r="AOB344" s="539"/>
      <c r="AOC344" s="539"/>
      <c r="AOD344" s="539"/>
      <c r="AOE344" s="539"/>
      <c r="AOF344" s="539"/>
      <c r="AOG344" s="539"/>
      <c r="AOH344" s="539"/>
      <c r="AOI344" s="539"/>
      <c r="AOJ344" s="539"/>
      <c r="AOK344" s="539"/>
      <c r="AOL344" s="539"/>
      <c r="AOM344" s="539"/>
      <c r="AON344" s="539"/>
      <c r="AOO344" s="539"/>
      <c r="AOP344" s="539"/>
      <c r="AOQ344" s="539"/>
      <c r="AOR344" s="539"/>
      <c r="AOS344" s="539"/>
      <c r="AOT344" s="539"/>
      <c r="AOU344" s="539"/>
      <c r="AOV344" s="539"/>
      <c r="AOW344" s="539"/>
      <c r="AOX344" s="539"/>
      <c r="AOY344" s="539"/>
      <c r="AOZ344" s="539"/>
      <c r="APA344" s="539"/>
      <c r="APB344" s="539"/>
      <c r="APC344" s="539"/>
      <c r="APD344" s="539"/>
      <c r="APE344" s="539"/>
      <c r="APF344" s="539"/>
      <c r="APG344" s="539"/>
      <c r="APH344" s="539"/>
      <c r="API344" s="539"/>
      <c r="APJ344" s="539"/>
      <c r="APK344" s="539"/>
      <c r="APL344" s="539"/>
      <c r="APM344" s="539"/>
      <c r="APN344" s="539"/>
      <c r="APO344" s="539"/>
      <c r="APP344" s="539"/>
      <c r="APQ344" s="539"/>
      <c r="APR344" s="539"/>
      <c r="APS344" s="539"/>
      <c r="APT344" s="539"/>
      <c r="APU344" s="539"/>
      <c r="APV344" s="539"/>
      <c r="APW344" s="539"/>
      <c r="APX344" s="539"/>
      <c r="APY344" s="539"/>
      <c r="APZ344" s="539"/>
      <c r="AQA344" s="539"/>
      <c r="AQB344" s="539"/>
      <c r="AQC344" s="539"/>
      <c r="AQD344" s="539"/>
      <c r="AQE344" s="539"/>
      <c r="AQF344" s="539"/>
      <c r="AQG344" s="539"/>
      <c r="AQH344" s="539"/>
      <c r="AQI344" s="539"/>
      <c r="AQJ344" s="539"/>
      <c r="AQK344" s="539"/>
      <c r="AQL344" s="539"/>
      <c r="AQM344" s="539"/>
      <c r="AQN344" s="539"/>
      <c r="AQO344" s="539"/>
      <c r="AQP344" s="539"/>
      <c r="AQQ344" s="539"/>
      <c r="AQR344" s="539"/>
      <c r="AQS344" s="539"/>
      <c r="AQT344" s="539"/>
      <c r="AQU344" s="539"/>
      <c r="AQV344" s="539"/>
      <c r="AQW344" s="539"/>
      <c r="AQX344" s="539"/>
      <c r="AQY344" s="539"/>
      <c r="AQZ344" s="539"/>
      <c r="ARA344" s="539"/>
      <c r="ARB344" s="539"/>
      <c r="ARC344" s="539"/>
      <c r="ARD344" s="539"/>
      <c r="ARE344" s="539"/>
      <c r="ARF344" s="539"/>
      <c r="ARG344" s="539"/>
      <c r="ARH344" s="539"/>
      <c r="ARI344" s="539"/>
      <c r="ARJ344" s="539"/>
      <c r="ARK344" s="539"/>
      <c r="ARL344" s="539"/>
      <c r="ARM344" s="539"/>
      <c r="ARN344" s="539"/>
      <c r="ARO344" s="539"/>
      <c r="ARP344" s="539"/>
      <c r="ARQ344" s="539"/>
      <c r="ARR344" s="539"/>
      <c r="ARS344" s="539"/>
      <c r="ART344" s="539"/>
      <c r="ARU344" s="539"/>
      <c r="ARV344" s="539"/>
      <c r="ARW344" s="539"/>
      <c r="ARX344" s="539"/>
      <c r="ARY344" s="539"/>
      <c r="ARZ344" s="539"/>
      <c r="ASA344" s="539"/>
      <c r="ASB344" s="539"/>
      <c r="ASC344" s="539"/>
      <c r="ASD344" s="539"/>
      <c r="ASE344" s="539"/>
      <c r="ASF344" s="539"/>
      <c r="ASG344" s="539"/>
      <c r="ASH344" s="539"/>
      <c r="ASI344" s="539"/>
      <c r="ASJ344" s="539"/>
      <c r="ASK344" s="539"/>
      <c r="ASL344" s="539"/>
      <c r="ASM344" s="539"/>
      <c r="ASN344" s="539"/>
      <c r="ASO344" s="539"/>
      <c r="ASP344" s="539"/>
      <c r="ASQ344" s="539"/>
      <c r="ASR344" s="539"/>
      <c r="ASS344" s="539"/>
      <c r="AST344" s="539"/>
      <c r="ASU344" s="539"/>
      <c r="ASV344" s="539"/>
      <c r="ASW344" s="539"/>
      <c r="ASX344" s="539"/>
      <c r="ASY344" s="539"/>
      <c r="ASZ344" s="539"/>
      <c r="ATA344" s="539"/>
      <c r="ATB344" s="539"/>
      <c r="ATC344" s="539"/>
      <c r="ATD344" s="539"/>
      <c r="ATE344" s="539"/>
      <c r="ATF344" s="539"/>
      <c r="ATG344" s="539"/>
      <c r="ATH344" s="539"/>
      <c r="ATI344" s="539"/>
      <c r="ATJ344" s="539"/>
      <c r="ATK344" s="539"/>
      <c r="ATL344" s="539"/>
      <c r="ATM344" s="539"/>
      <c r="ATN344" s="539"/>
      <c r="ATO344" s="539"/>
      <c r="ATP344" s="539"/>
      <c r="ATQ344" s="539"/>
      <c r="ATR344" s="539"/>
      <c r="ATS344" s="539"/>
      <c r="ATT344" s="539"/>
      <c r="ATU344" s="539"/>
      <c r="ATV344" s="539"/>
      <c r="ATW344" s="539"/>
      <c r="ATX344" s="539"/>
      <c r="ATY344" s="539"/>
      <c r="ATZ344" s="539"/>
      <c r="AUA344" s="539"/>
      <c r="AUB344" s="539"/>
      <c r="AUC344" s="539"/>
      <c r="AUD344" s="539"/>
      <c r="AUE344" s="539"/>
      <c r="AUF344" s="539"/>
      <c r="AUG344" s="539"/>
      <c r="AUH344" s="539"/>
      <c r="AUI344" s="539"/>
      <c r="AUJ344" s="539"/>
      <c r="AUK344" s="539"/>
    </row>
    <row r="345" spans="1:1233" ht="12.75" hidden="1" customHeight="1">
      <c r="A345" s="1033" t="s">
        <v>452</v>
      </c>
      <c r="B345" s="222" t="s">
        <v>449</v>
      </c>
      <c r="C345" s="223">
        <f>IF(C341=0,0,C342)</f>
        <v>0</v>
      </c>
      <c r="D345" s="223">
        <f t="shared" ref="D345:H345" si="224">IF(D341=0,0,D342)</f>
        <v>0</v>
      </c>
      <c r="E345" s="223">
        <f t="shared" si="224"/>
        <v>0</v>
      </c>
      <c r="F345" s="223">
        <f t="shared" si="224"/>
        <v>0</v>
      </c>
      <c r="G345" s="223">
        <f t="shared" si="224"/>
        <v>0</v>
      </c>
      <c r="H345" s="223">
        <f t="shared" si="224"/>
        <v>0</v>
      </c>
      <c r="I345" s="223"/>
      <c r="J345" s="223">
        <f t="shared" ref="J345:O345" si="225">IF(J341=0,0,J342)</f>
        <v>0</v>
      </c>
      <c r="K345" s="223">
        <f t="shared" si="225"/>
        <v>0</v>
      </c>
      <c r="L345" s="223">
        <f t="shared" si="225"/>
        <v>0</v>
      </c>
      <c r="M345" s="223">
        <f t="shared" si="225"/>
        <v>0</v>
      </c>
      <c r="N345" s="223">
        <f t="shared" si="225"/>
        <v>0</v>
      </c>
      <c r="O345" s="223">
        <f t="shared" si="225"/>
        <v>0</v>
      </c>
      <c r="P345" s="223">
        <f t="shared" ref="P345:U345" si="226">IF(P341=0,0,P342)</f>
        <v>0</v>
      </c>
      <c r="Q345" s="223">
        <f t="shared" si="226"/>
        <v>0</v>
      </c>
      <c r="R345" s="223">
        <f t="shared" si="226"/>
        <v>0</v>
      </c>
      <c r="S345" s="223">
        <f t="shared" si="226"/>
        <v>0</v>
      </c>
      <c r="T345" s="223">
        <f t="shared" si="226"/>
        <v>0</v>
      </c>
      <c r="U345" s="223">
        <f t="shared" si="226"/>
        <v>0</v>
      </c>
      <c r="V345" s="223">
        <f t="shared" ref="V345:AF345" si="227">IF(V341=0,0,V342)</f>
        <v>0</v>
      </c>
      <c r="W345" s="223">
        <f t="shared" si="227"/>
        <v>0</v>
      </c>
      <c r="X345" s="223">
        <f>IF(X341=0,0,X342)</f>
        <v>0</v>
      </c>
      <c r="Y345" s="223">
        <f>IF(Y341=0,0,Y342)</f>
        <v>0</v>
      </c>
      <c r="Z345" s="223">
        <f t="shared" si="227"/>
        <v>0</v>
      </c>
      <c r="AA345" s="223">
        <f t="shared" si="227"/>
        <v>0</v>
      </c>
      <c r="AB345" s="223">
        <f t="shared" si="227"/>
        <v>0</v>
      </c>
      <c r="AC345" s="223">
        <f t="shared" si="227"/>
        <v>0</v>
      </c>
      <c r="AD345" s="223">
        <f t="shared" si="227"/>
        <v>0</v>
      </c>
      <c r="AE345" s="223">
        <f t="shared" si="227"/>
        <v>0</v>
      </c>
      <c r="AF345" s="223">
        <f t="shared" si="227"/>
        <v>0</v>
      </c>
      <c r="AG345" s="223">
        <f t="shared" ref="AG345:BL345" si="228">IF(AG341=0,0,AG342)</f>
        <v>0</v>
      </c>
      <c r="AH345" s="223">
        <f t="shared" si="228"/>
        <v>0</v>
      </c>
      <c r="AI345" s="223">
        <f t="shared" si="228"/>
        <v>0</v>
      </c>
      <c r="AJ345" s="223">
        <f t="shared" si="228"/>
        <v>0</v>
      </c>
      <c r="AK345" s="223">
        <f t="shared" si="228"/>
        <v>0</v>
      </c>
      <c r="AL345" s="223">
        <f t="shared" si="228"/>
        <v>0</v>
      </c>
      <c r="AM345" s="223">
        <f t="shared" si="228"/>
        <v>0</v>
      </c>
      <c r="AN345" s="223">
        <f t="shared" si="228"/>
        <v>0</v>
      </c>
      <c r="AO345" s="223">
        <f t="shared" si="228"/>
        <v>0</v>
      </c>
      <c r="AP345" s="223">
        <f t="shared" si="228"/>
        <v>0</v>
      </c>
      <c r="AQ345" s="223">
        <f t="shared" si="228"/>
        <v>0</v>
      </c>
      <c r="AR345" s="223">
        <f t="shared" si="228"/>
        <v>0</v>
      </c>
      <c r="AS345" s="223">
        <f t="shared" si="228"/>
        <v>0</v>
      </c>
      <c r="AT345" s="223">
        <f t="shared" si="228"/>
        <v>0</v>
      </c>
      <c r="AU345" s="223">
        <f t="shared" si="228"/>
        <v>0</v>
      </c>
      <c r="AV345" s="223">
        <f t="shared" si="228"/>
        <v>0</v>
      </c>
      <c r="AW345" s="223">
        <f t="shared" si="228"/>
        <v>0</v>
      </c>
      <c r="AX345" s="223">
        <f t="shared" si="228"/>
        <v>0</v>
      </c>
      <c r="AY345" s="223">
        <f t="shared" si="228"/>
        <v>0</v>
      </c>
      <c r="AZ345" s="223">
        <f t="shared" si="228"/>
        <v>0</v>
      </c>
      <c r="BA345" s="223">
        <f t="shared" si="228"/>
        <v>0</v>
      </c>
      <c r="BB345" s="223">
        <f t="shared" si="228"/>
        <v>0</v>
      </c>
      <c r="BC345" s="223">
        <f t="shared" si="228"/>
        <v>0</v>
      </c>
      <c r="BD345" s="223">
        <f t="shared" si="228"/>
        <v>0</v>
      </c>
      <c r="BE345" s="223">
        <f t="shared" si="228"/>
        <v>0</v>
      </c>
      <c r="BF345" s="223">
        <f t="shared" si="228"/>
        <v>0</v>
      </c>
      <c r="BG345" s="223">
        <f t="shared" si="228"/>
        <v>0</v>
      </c>
      <c r="BH345" s="223">
        <f t="shared" si="228"/>
        <v>0</v>
      </c>
      <c r="BI345" s="223">
        <f t="shared" si="228"/>
        <v>0</v>
      </c>
      <c r="BJ345" s="223">
        <f t="shared" si="228"/>
        <v>0</v>
      </c>
      <c r="BK345" s="223">
        <f t="shared" si="228"/>
        <v>0</v>
      </c>
      <c r="BL345" s="223">
        <f t="shared" si="228"/>
        <v>0</v>
      </c>
      <c r="BM345" s="223">
        <f t="shared" ref="BM345:CR345" si="229">IF(BM341=0,0,BM342)</f>
        <v>0</v>
      </c>
      <c r="BN345" s="223">
        <f t="shared" si="229"/>
        <v>0</v>
      </c>
      <c r="BO345" s="223">
        <f t="shared" si="229"/>
        <v>0</v>
      </c>
      <c r="BP345" s="223">
        <f t="shared" si="229"/>
        <v>0</v>
      </c>
      <c r="BQ345" s="223">
        <f t="shared" si="229"/>
        <v>0</v>
      </c>
      <c r="BR345" s="223">
        <f t="shared" si="229"/>
        <v>0</v>
      </c>
      <c r="BS345" s="223">
        <f t="shared" si="229"/>
        <v>0</v>
      </c>
      <c r="BT345" s="223">
        <f t="shared" si="229"/>
        <v>0</v>
      </c>
      <c r="BU345" s="223">
        <f t="shared" si="229"/>
        <v>0</v>
      </c>
      <c r="BV345" s="223">
        <f t="shared" si="229"/>
        <v>0</v>
      </c>
      <c r="BW345" s="223">
        <f t="shared" si="229"/>
        <v>0</v>
      </c>
      <c r="BX345" s="223">
        <f t="shared" si="229"/>
        <v>0</v>
      </c>
      <c r="BY345" s="223">
        <f t="shared" si="229"/>
        <v>0</v>
      </c>
      <c r="BZ345" s="223">
        <f t="shared" si="229"/>
        <v>0</v>
      </c>
      <c r="CA345" s="223">
        <f t="shared" si="229"/>
        <v>0</v>
      </c>
      <c r="CB345" s="223">
        <f t="shared" si="229"/>
        <v>0</v>
      </c>
      <c r="CC345" s="223">
        <f t="shared" si="229"/>
        <v>0</v>
      </c>
      <c r="CD345" s="223">
        <f t="shared" si="229"/>
        <v>0</v>
      </c>
      <c r="CE345" s="223">
        <f t="shared" si="229"/>
        <v>0</v>
      </c>
      <c r="CF345" s="223">
        <f t="shared" si="229"/>
        <v>0</v>
      </c>
      <c r="CG345" s="223">
        <f t="shared" si="229"/>
        <v>0</v>
      </c>
      <c r="CH345" s="223">
        <f t="shared" si="229"/>
        <v>0</v>
      </c>
      <c r="CI345" s="223">
        <f t="shared" si="229"/>
        <v>0</v>
      </c>
      <c r="CJ345" s="223">
        <f t="shared" si="229"/>
        <v>0</v>
      </c>
      <c r="CK345" s="223">
        <f t="shared" si="229"/>
        <v>0</v>
      </c>
      <c r="CL345" s="223">
        <f t="shared" si="229"/>
        <v>0</v>
      </c>
      <c r="CM345" s="223">
        <f t="shared" si="229"/>
        <v>0</v>
      </c>
      <c r="CN345" s="223">
        <f t="shared" si="229"/>
        <v>0</v>
      </c>
      <c r="CO345" s="223">
        <f t="shared" si="229"/>
        <v>0</v>
      </c>
      <c r="CP345" s="223">
        <f t="shared" si="229"/>
        <v>0</v>
      </c>
      <c r="CQ345" s="223">
        <f t="shared" si="229"/>
        <v>0</v>
      </c>
      <c r="CR345" s="223">
        <f t="shared" si="229"/>
        <v>0</v>
      </c>
      <c r="CS345" s="223">
        <f t="shared" ref="CS345:CZ345" si="230">IF(CS341=0,0,CS342)</f>
        <v>0</v>
      </c>
      <c r="CT345" s="223">
        <f t="shared" si="230"/>
        <v>0</v>
      </c>
      <c r="CU345" s="223">
        <f t="shared" si="230"/>
        <v>0</v>
      </c>
      <c r="CV345" s="223">
        <f t="shared" si="230"/>
        <v>0</v>
      </c>
      <c r="CW345" s="223">
        <f t="shared" si="230"/>
        <v>0</v>
      </c>
      <c r="CX345" s="223">
        <f t="shared" si="230"/>
        <v>0</v>
      </c>
      <c r="CY345" s="223">
        <f t="shared" si="230"/>
        <v>0</v>
      </c>
      <c r="CZ345" s="223">
        <f t="shared" si="230"/>
        <v>0</v>
      </c>
      <c r="DA345" s="539"/>
      <c r="DB345" s="539"/>
      <c r="DC345" s="539"/>
      <c r="DD345" s="539"/>
      <c r="DE345" s="539"/>
      <c r="DF345" s="539"/>
      <c r="DG345" s="539"/>
      <c r="DH345" s="539"/>
      <c r="DI345" s="539"/>
      <c r="DJ345" s="539"/>
      <c r="DK345" s="539"/>
      <c r="DL345" s="539"/>
      <c r="DM345" s="539"/>
      <c r="DN345" s="539"/>
      <c r="DO345" s="539"/>
      <c r="DP345" s="539"/>
      <c r="DQ345" s="539"/>
      <c r="DR345" s="539"/>
      <c r="DS345" s="539"/>
      <c r="DT345" s="539"/>
      <c r="DU345" s="539"/>
      <c r="DV345" s="539"/>
      <c r="DW345" s="539"/>
      <c r="DX345" s="539"/>
      <c r="DY345" s="539"/>
      <c r="DZ345" s="539"/>
      <c r="EA345" s="539"/>
      <c r="EB345" s="539"/>
      <c r="EC345" s="539"/>
      <c r="ED345" s="539"/>
      <c r="EE345" s="539"/>
      <c r="EF345" s="539"/>
      <c r="EG345" s="539"/>
      <c r="EH345" s="539"/>
      <c r="EI345" s="539"/>
      <c r="EJ345" s="539"/>
      <c r="EK345" s="539"/>
      <c r="EL345" s="539"/>
      <c r="EM345" s="539"/>
      <c r="EN345" s="539"/>
      <c r="EO345" s="539"/>
      <c r="EP345" s="539"/>
      <c r="EQ345" s="539"/>
      <c r="ER345" s="539"/>
      <c r="ES345" s="539"/>
      <c r="ET345" s="539"/>
      <c r="EU345" s="539"/>
      <c r="EV345" s="539"/>
      <c r="EW345" s="539"/>
      <c r="EX345" s="539"/>
      <c r="EY345" s="539"/>
      <c r="EZ345" s="539"/>
      <c r="FA345" s="539"/>
      <c r="FB345" s="539"/>
      <c r="FC345" s="539"/>
      <c r="FD345" s="539"/>
      <c r="FE345" s="539"/>
      <c r="FF345" s="539"/>
      <c r="FG345" s="539"/>
      <c r="FH345" s="539"/>
      <c r="FI345" s="539"/>
      <c r="FJ345" s="539"/>
      <c r="FK345" s="539"/>
      <c r="FL345" s="539"/>
      <c r="FM345" s="539"/>
      <c r="FN345" s="539"/>
      <c r="FO345" s="539"/>
      <c r="FP345" s="539"/>
      <c r="FQ345" s="539"/>
      <c r="FR345" s="539"/>
      <c r="FS345" s="539"/>
      <c r="FT345" s="539"/>
      <c r="FU345" s="539"/>
      <c r="FV345" s="539"/>
      <c r="FW345" s="539"/>
      <c r="FX345" s="539"/>
      <c r="FY345" s="539"/>
      <c r="FZ345" s="539"/>
      <c r="GA345" s="539"/>
      <c r="GB345" s="539"/>
      <c r="GC345" s="539"/>
      <c r="GD345" s="539"/>
      <c r="GE345" s="539"/>
      <c r="GF345" s="539"/>
      <c r="GG345" s="539"/>
      <c r="GH345" s="539"/>
      <c r="GI345" s="539"/>
      <c r="GJ345" s="539"/>
      <c r="GK345" s="539"/>
      <c r="GL345" s="539"/>
      <c r="GM345" s="539"/>
      <c r="GN345" s="539"/>
      <c r="GO345" s="539"/>
      <c r="GP345" s="539"/>
      <c r="GQ345" s="539"/>
      <c r="GR345" s="539"/>
      <c r="GS345" s="539"/>
      <c r="GT345" s="539"/>
      <c r="GU345" s="539"/>
      <c r="GV345" s="539"/>
      <c r="GW345" s="539"/>
      <c r="GX345" s="539"/>
      <c r="GY345" s="539"/>
      <c r="GZ345" s="539"/>
      <c r="HA345" s="539"/>
      <c r="HB345" s="539"/>
      <c r="HC345" s="539"/>
      <c r="HD345" s="539"/>
      <c r="HE345" s="539"/>
      <c r="HF345" s="539"/>
      <c r="HG345" s="539"/>
      <c r="HH345" s="539"/>
      <c r="HI345" s="539"/>
      <c r="HJ345" s="539"/>
      <c r="HK345" s="539"/>
      <c r="HL345" s="539"/>
      <c r="HM345" s="539"/>
      <c r="HN345" s="539"/>
      <c r="HO345" s="539"/>
      <c r="HP345" s="539"/>
      <c r="HQ345" s="539"/>
      <c r="HR345" s="539"/>
      <c r="HS345" s="539"/>
      <c r="HT345" s="539"/>
      <c r="HU345" s="539"/>
      <c r="HV345" s="539"/>
      <c r="HW345" s="539"/>
      <c r="HX345" s="539"/>
      <c r="HY345" s="539"/>
      <c r="HZ345" s="539"/>
      <c r="IA345" s="539"/>
      <c r="IB345" s="539"/>
      <c r="IC345" s="539"/>
      <c r="ID345" s="539"/>
      <c r="IE345" s="539"/>
      <c r="IF345" s="539"/>
      <c r="IG345" s="539"/>
      <c r="IH345" s="539"/>
      <c r="II345" s="539"/>
      <c r="IJ345" s="539"/>
      <c r="IK345" s="539"/>
      <c r="IL345" s="539"/>
      <c r="IM345" s="539"/>
      <c r="IN345" s="539"/>
      <c r="IO345" s="539"/>
      <c r="IP345" s="539"/>
      <c r="IQ345" s="539"/>
      <c r="IR345" s="539"/>
      <c r="IS345" s="539"/>
      <c r="IT345" s="539"/>
      <c r="IU345" s="539"/>
      <c r="IV345" s="539"/>
      <c r="IW345" s="539"/>
      <c r="IX345" s="539"/>
      <c r="IY345" s="539"/>
      <c r="IZ345" s="539"/>
      <c r="JA345" s="539"/>
      <c r="JB345" s="539"/>
      <c r="JC345" s="539"/>
      <c r="JD345" s="539"/>
      <c r="JE345" s="539"/>
      <c r="JF345" s="539"/>
      <c r="JG345" s="539"/>
      <c r="JH345" s="539"/>
      <c r="JI345" s="539"/>
      <c r="JJ345" s="539"/>
      <c r="JK345" s="539"/>
      <c r="JL345" s="539"/>
      <c r="JM345" s="539"/>
      <c r="JN345" s="539"/>
      <c r="JO345" s="539"/>
      <c r="JP345" s="539"/>
      <c r="JQ345" s="539"/>
      <c r="JR345" s="539"/>
      <c r="JS345" s="539"/>
      <c r="JT345" s="539"/>
      <c r="JU345" s="539"/>
      <c r="JV345" s="539"/>
      <c r="JW345" s="539"/>
      <c r="JX345" s="539"/>
      <c r="JY345" s="539"/>
      <c r="JZ345" s="539"/>
      <c r="KA345" s="539"/>
      <c r="KB345" s="539"/>
      <c r="KC345" s="539"/>
      <c r="KD345" s="539"/>
      <c r="KE345" s="539"/>
      <c r="KF345" s="539"/>
      <c r="KG345" s="539"/>
      <c r="KH345" s="539"/>
      <c r="KI345" s="539"/>
      <c r="KJ345" s="539"/>
      <c r="KK345" s="539"/>
      <c r="KL345" s="539"/>
      <c r="KM345" s="539"/>
      <c r="KN345" s="539"/>
      <c r="KO345" s="539"/>
      <c r="KP345" s="539"/>
      <c r="KQ345" s="539"/>
      <c r="KR345" s="539"/>
      <c r="KS345" s="539"/>
      <c r="KT345" s="539"/>
      <c r="KU345" s="539"/>
      <c r="KV345" s="539"/>
      <c r="KW345" s="539"/>
      <c r="KX345" s="539"/>
      <c r="KY345" s="539"/>
      <c r="KZ345" s="539"/>
      <c r="LA345" s="539"/>
      <c r="LB345" s="539"/>
      <c r="LC345" s="539"/>
      <c r="LD345" s="539"/>
      <c r="LE345" s="539"/>
      <c r="LF345" s="539"/>
      <c r="LG345" s="539"/>
      <c r="LH345" s="539"/>
      <c r="LI345" s="539"/>
      <c r="LJ345" s="539"/>
      <c r="LK345" s="539"/>
      <c r="LL345" s="539"/>
      <c r="LM345" s="539"/>
      <c r="LN345" s="539"/>
      <c r="LO345" s="539"/>
      <c r="LP345" s="539"/>
      <c r="LQ345" s="539"/>
      <c r="LR345" s="539"/>
      <c r="LS345" s="539"/>
      <c r="LT345" s="539"/>
      <c r="LU345" s="539"/>
      <c r="LV345" s="539"/>
      <c r="LW345" s="539"/>
      <c r="LX345" s="539"/>
      <c r="LY345" s="539"/>
      <c r="LZ345" s="539"/>
      <c r="MA345" s="539"/>
      <c r="MB345" s="539"/>
      <c r="MC345" s="539"/>
      <c r="MD345" s="539"/>
      <c r="ME345" s="539"/>
      <c r="MF345" s="539"/>
      <c r="MG345" s="539"/>
      <c r="MH345" s="539"/>
      <c r="MI345" s="539"/>
      <c r="MJ345" s="539"/>
      <c r="MK345" s="539"/>
      <c r="ML345" s="539"/>
      <c r="MM345" s="539"/>
      <c r="MN345" s="539"/>
      <c r="MO345" s="539"/>
      <c r="MP345" s="539"/>
      <c r="MQ345" s="539"/>
      <c r="MR345" s="539"/>
      <c r="MS345" s="539"/>
      <c r="MT345" s="539"/>
      <c r="MU345" s="539"/>
      <c r="MV345" s="539"/>
      <c r="MW345" s="539"/>
      <c r="MX345" s="539"/>
      <c r="MY345" s="539"/>
      <c r="MZ345" s="539"/>
      <c r="NA345" s="539"/>
      <c r="NB345" s="539"/>
      <c r="NC345" s="539"/>
      <c r="ND345" s="539"/>
      <c r="NE345" s="539"/>
      <c r="NF345" s="539"/>
      <c r="NG345" s="539"/>
      <c r="NH345" s="539"/>
      <c r="NI345" s="539"/>
      <c r="NJ345" s="539"/>
      <c r="NK345" s="539"/>
      <c r="NL345" s="539"/>
      <c r="NM345" s="539"/>
      <c r="NN345" s="539"/>
      <c r="NO345" s="539"/>
      <c r="NP345" s="539"/>
      <c r="NQ345" s="539"/>
      <c r="NR345" s="539"/>
      <c r="NS345" s="539"/>
      <c r="NT345" s="539"/>
      <c r="NU345" s="539"/>
      <c r="NV345" s="539"/>
      <c r="NW345" s="539"/>
      <c r="NX345" s="539"/>
      <c r="NY345" s="539"/>
      <c r="NZ345" s="539"/>
      <c r="OA345" s="539"/>
      <c r="OB345" s="539"/>
      <c r="OC345" s="539"/>
      <c r="OD345" s="539"/>
      <c r="OE345" s="539"/>
      <c r="OF345" s="539"/>
      <c r="OG345" s="539"/>
      <c r="OH345" s="539"/>
      <c r="OI345" s="539"/>
      <c r="OJ345" s="539"/>
      <c r="OK345" s="539"/>
      <c r="OL345" s="539"/>
      <c r="OM345" s="539"/>
      <c r="ON345" s="539"/>
      <c r="OO345" s="539"/>
      <c r="OP345" s="539"/>
      <c r="OQ345" s="539"/>
      <c r="OR345" s="539"/>
      <c r="OS345" s="539"/>
      <c r="OT345" s="539"/>
      <c r="OU345" s="539"/>
      <c r="OV345" s="539"/>
      <c r="OW345" s="539"/>
      <c r="OX345" s="539"/>
      <c r="OY345" s="539"/>
      <c r="OZ345" s="539"/>
      <c r="PA345" s="539"/>
      <c r="PB345" s="539"/>
      <c r="PC345" s="539"/>
      <c r="PD345" s="539"/>
      <c r="PE345" s="539"/>
      <c r="PF345" s="539"/>
      <c r="PG345" s="539"/>
      <c r="PH345" s="539"/>
      <c r="PI345" s="539"/>
      <c r="PJ345" s="539"/>
      <c r="PK345" s="539"/>
      <c r="PL345" s="539"/>
      <c r="PM345" s="539"/>
      <c r="PN345" s="539"/>
      <c r="PO345" s="539"/>
      <c r="PP345" s="539"/>
      <c r="PQ345" s="539"/>
      <c r="PR345" s="539"/>
      <c r="PS345" s="539"/>
      <c r="PT345" s="539"/>
      <c r="PU345" s="539"/>
      <c r="PV345" s="539"/>
      <c r="PW345" s="539"/>
      <c r="PX345" s="539"/>
      <c r="PY345" s="539"/>
      <c r="PZ345" s="539"/>
      <c r="QA345" s="539"/>
      <c r="QB345" s="539"/>
      <c r="QC345" s="539"/>
      <c r="QD345" s="539"/>
      <c r="QE345" s="539"/>
      <c r="QF345" s="539"/>
      <c r="QG345" s="539"/>
      <c r="QH345" s="539"/>
      <c r="QI345" s="539"/>
      <c r="QJ345" s="539"/>
      <c r="QK345" s="539"/>
      <c r="QL345" s="539"/>
      <c r="QM345" s="539"/>
      <c r="QN345" s="539"/>
      <c r="QO345" s="539"/>
      <c r="QP345" s="539"/>
      <c r="QQ345" s="539"/>
      <c r="QR345" s="539"/>
      <c r="QS345" s="539"/>
      <c r="QT345" s="539"/>
      <c r="QU345" s="539"/>
      <c r="QV345" s="539"/>
      <c r="QW345" s="539"/>
      <c r="QX345" s="539"/>
      <c r="QY345" s="539"/>
      <c r="QZ345" s="539"/>
      <c r="RA345" s="539"/>
      <c r="RB345" s="539"/>
      <c r="RC345" s="539"/>
      <c r="RD345" s="539"/>
      <c r="RE345" s="539"/>
      <c r="RF345" s="539"/>
      <c r="RG345" s="539"/>
      <c r="RH345" s="539"/>
      <c r="RI345" s="539"/>
      <c r="RJ345" s="539"/>
      <c r="RK345" s="539"/>
      <c r="RL345" s="539"/>
      <c r="RM345" s="539"/>
      <c r="RN345" s="539"/>
      <c r="RO345" s="539"/>
      <c r="RP345" s="539"/>
      <c r="RQ345" s="539"/>
      <c r="RR345" s="539"/>
      <c r="RS345" s="539"/>
      <c r="RT345" s="539"/>
      <c r="RU345" s="539"/>
      <c r="RV345" s="539"/>
      <c r="RW345" s="539"/>
      <c r="RX345" s="539"/>
      <c r="RY345" s="539"/>
      <c r="RZ345" s="539"/>
      <c r="SA345" s="539"/>
      <c r="SB345" s="539"/>
      <c r="SC345" s="539"/>
      <c r="SD345" s="539"/>
      <c r="SE345" s="539"/>
      <c r="SF345" s="539"/>
      <c r="SG345" s="539"/>
      <c r="SH345" s="539"/>
      <c r="SI345" s="539"/>
      <c r="SJ345" s="539"/>
      <c r="SK345" s="539"/>
      <c r="SL345" s="539"/>
      <c r="SM345" s="539"/>
      <c r="SN345" s="539"/>
      <c r="SO345" s="539"/>
      <c r="SP345" s="539"/>
      <c r="SQ345" s="539"/>
      <c r="SR345" s="539"/>
      <c r="SS345" s="539"/>
      <c r="ST345" s="539"/>
      <c r="SU345" s="539"/>
      <c r="SV345" s="539"/>
      <c r="SW345" s="539"/>
      <c r="SX345" s="539"/>
      <c r="SY345" s="539"/>
      <c r="SZ345" s="539"/>
      <c r="TA345" s="539"/>
      <c r="TB345" s="539"/>
      <c r="TC345" s="539"/>
      <c r="TD345" s="539"/>
      <c r="TE345" s="539"/>
      <c r="TF345" s="539"/>
      <c r="TG345" s="539"/>
      <c r="TH345" s="539"/>
      <c r="TI345" s="539"/>
      <c r="TJ345" s="539"/>
      <c r="TK345" s="539"/>
      <c r="TL345" s="539"/>
      <c r="TM345" s="539"/>
      <c r="TN345" s="539"/>
      <c r="TO345" s="539"/>
      <c r="TP345" s="539"/>
      <c r="TQ345" s="539"/>
      <c r="TR345" s="539"/>
      <c r="TS345" s="539"/>
      <c r="TT345" s="539"/>
      <c r="TU345" s="539"/>
      <c r="TV345" s="539"/>
      <c r="TW345" s="539"/>
      <c r="TX345" s="539"/>
      <c r="TY345" s="539"/>
      <c r="TZ345" s="539"/>
      <c r="UA345" s="539"/>
      <c r="UB345" s="539"/>
      <c r="UC345" s="539"/>
      <c r="UD345" s="539"/>
      <c r="UE345" s="539"/>
      <c r="UF345" s="539"/>
      <c r="UG345" s="539"/>
      <c r="UH345" s="539"/>
      <c r="UI345" s="539"/>
      <c r="UJ345" s="539"/>
      <c r="UK345" s="539"/>
      <c r="UL345" s="539"/>
      <c r="UM345" s="539"/>
      <c r="UN345" s="539"/>
      <c r="UO345" s="539"/>
      <c r="UP345" s="539"/>
      <c r="UQ345" s="539"/>
      <c r="UR345" s="539"/>
      <c r="US345" s="539"/>
      <c r="UT345" s="539"/>
      <c r="UU345" s="539"/>
      <c r="UV345" s="539"/>
      <c r="UW345" s="539"/>
      <c r="UX345" s="539"/>
      <c r="UY345" s="539"/>
      <c r="UZ345" s="539"/>
      <c r="VA345" s="539"/>
      <c r="VB345" s="539"/>
      <c r="VC345" s="539"/>
      <c r="VD345" s="539"/>
      <c r="VE345" s="539"/>
      <c r="VF345" s="539"/>
      <c r="VG345" s="539"/>
      <c r="VH345" s="539"/>
      <c r="VI345" s="539"/>
      <c r="VJ345" s="539"/>
      <c r="VK345" s="539"/>
      <c r="VL345" s="539"/>
      <c r="VM345" s="539"/>
      <c r="VN345" s="539"/>
      <c r="VO345" s="539"/>
      <c r="VP345" s="539"/>
      <c r="VQ345" s="539"/>
      <c r="VR345" s="539"/>
      <c r="VS345" s="539"/>
      <c r="VT345" s="539"/>
      <c r="VU345" s="539"/>
      <c r="VV345" s="539"/>
      <c r="VW345" s="539"/>
      <c r="VX345" s="539"/>
      <c r="VY345" s="539"/>
      <c r="VZ345" s="539"/>
      <c r="WA345" s="539"/>
      <c r="WB345" s="539"/>
      <c r="WC345" s="539"/>
      <c r="WD345" s="539"/>
      <c r="WE345" s="539"/>
      <c r="WF345" s="539"/>
      <c r="WG345" s="539"/>
      <c r="WH345" s="539"/>
      <c r="WI345" s="539"/>
      <c r="WJ345" s="539"/>
      <c r="WK345" s="539"/>
      <c r="WL345" s="539"/>
      <c r="WM345" s="539"/>
      <c r="WN345" s="539"/>
      <c r="WO345" s="539"/>
      <c r="WP345" s="539"/>
      <c r="WQ345" s="539"/>
      <c r="WR345" s="539"/>
      <c r="WS345" s="539"/>
      <c r="WT345" s="539"/>
      <c r="WU345" s="539"/>
      <c r="WV345" s="539"/>
      <c r="WW345" s="539"/>
      <c r="WX345" s="539"/>
      <c r="WY345" s="539"/>
      <c r="WZ345" s="539"/>
      <c r="XA345" s="539"/>
      <c r="XB345" s="539"/>
      <c r="XC345" s="539"/>
      <c r="XD345" s="539"/>
      <c r="XE345" s="539"/>
      <c r="XF345" s="539"/>
      <c r="XG345" s="539"/>
      <c r="XH345" s="539"/>
      <c r="XI345" s="539"/>
      <c r="XJ345" s="539"/>
      <c r="XK345" s="539"/>
      <c r="XL345" s="539"/>
      <c r="XM345" s="539"/>
      <c r="XN345" s="539"/>
      <c r="XO345" s="539"/>
      <c r="XP345" s="539"/>
      <c r="XQ345" s="539"/>
      <c r="XR345" s="539"/>
      <c r="XS345" s="539"/>
      <c r="XT345" s="539"/>
      <c r="XU345" s="539"/>
      <c r="XV345" s="539"/>
      <c r="XW345" s="539"/>
      <c r="XX345" s="539"/>
      <c r="XY345" s="539"/>
      <c r="XZ345" s="539"/>
      <c r="YA345" s="539"/>
      <c r="YB345" s="539"/>
      <c r="YC345" s="539"/>
      <c r="YD345" s="539"/>
      <c r="YE345" s="539"/>
      <c r="YF345" s="539"/>
      <c r="YG345" s="539"/>
      <c r="YH345" s="539"/>
      <c r="YI345" s="539"/>
      <c r="YJ345" s="539"/>
      <c r="YK345" s="539"/>
      <c r="YL345" s="539"/>
      <c r="YM345" s="539"/>
      <c r="YN345" s="539"/>
      <c r="YO345" s="539"/>
      <c r="YP345" s="539"/>
      <c r="YQ345" s="539"/>
      <c r="YR345" s="539"/>
      <c r="YS345" s="539"/>
      <c r="YT345" s="539"/>
      <c r="YU345" s="539"/>
      <c r="YV345" s="539"/>
      <c r="YW345" s="539"/>
      <c r="YX345" s="539"/>
      <c r="YY345" s="539"/>
      <c r="YZ345" s="539"/>
      <c r="ZA345" s="539"/>
      <c r="ZB345" s="539"/>
      <c r="ZC345" s="539"/>
      <c r="ZD345" s="539"/>
      <c r="ZE345" s="539"/>
      <c r="ZF345" s="539"/>
      <c r="ZG345" s="539"/>
      <c r="ZH345" s="539"/>
      <c r="ZI345" s="539"/>
      <c r="ZJ345" s="539"/>
      <c r="ZK345" s="539"/>
      <c r="ZL345" s="539"/>
      <c r="ZM345" s="539"/>
      <c r="ZN345" s="539"/>
      <c r="ZO345" s="539"/>
      <c r="ZP345" s="539"/>
      <c r="ZQ345" s="539"/>
      <c r="ZR345" s="539"/>
      <c r="ZS345" s="539"/>
      <c r="ZT345" s="539"/>
      <c r="ZU345" s="539"/>
      <c r="ZV345" s="539"/>
      <c r="ZW345" s="539"/>
      <c r="ZX345" s="539"/>
      <c r="ZY345" s="539"/>
      <c r="ZZ345" s="539"/>
      <c r="AAA345" s="539"/>
      <c r="AAB345" s="539"/>
      <c r="AAC345" s="539"/>
      <c r="AAD345" s="539"/>
      <c r="AAE345" s="539"/>
      <c r="AAF345" s="539"/>
      <c r="AAG345" s="539"/>
      <c r="AAH345" s="539"/>
      <c r="AAI345" s="539"/>
      <c r="AAJ345" s="539"/>
      <c r="AAK345" s="539"/>
      <c r="AAL345" s="539"/>
      <c r="AAM345" s="539"/>
      <c r="AAN345" s="539"/>
      <c r="AAO345" s="539"/>
      <c r="AAP345" s="539"/>
      <c r="AAQ345" s="539"/>
      <c r="AAR345" s="539"/>
      <c r="AAS345" s="539"/>
      <c r="AAT345" s="539"/>
      <c r="AAU345" s="539"/>
      <c r="AAV345" s="539"/>
      <c r="AAW345" s="539"/>
      <c r="AAX345" s="539"/>
      <c r="AAY345" s="539"/>
      <c r="AAZ345" s="539"/>
      <c r="ABA345" s="539"/>
      <c r="ABB345" s="539"/>
      <c r="ABC345" s="539"/>
      <c r="ABD345" s="539"/>
      <c r="ABE345" s="539"/>
      <c r="ABF345" s="539"/>
      <c r="ABG345" s="539"/>
      <c r="ABH345" s="539"/>
      <c r="ABI345" s="539"/>
      <c r="ABJ345" s="539"/>
      <c r="ABK345" s="539"/>
      <c r="ABL345" s="539"/>
      <c r="ABM345" s="539"/>
      <c r="ABN345" s="539"/>
      <c r="ABO345" s="539"/>
      <c r="ABP345" s="539"/>
      <c r="ABQ345" s="539"/>
      <c r="ABR345" s="539"/>
      <c r="ABS345" s="539"/>
      <c r="ABT345" s="539"/>
      <c r="ABU345" s="539"/>
      <c r="ABV345" s="539"/>
      <c r="ABW345" s="539"/>
      <c r="ABX345" s="539"/>
      <c r="ABY345" s="539"/>
      <c r="ABZ345" s="539"/>
      <c r="ACA345" s="539"/>
      <c r="ACB345" s="539"/>
      <c r="ACC345" s="539"/>
      <c r="ACD345" s="539"/>
      <c r="ACE345" s="539"/>
      <c r="ACF345" s="539"/>
      <c r="ACG345" s="539"/>
      <c r="ACH345" s="539"/>
      <c r="ACI345" s="539"/>
      <c r="ACJ345" s="539"/>
      <c r="ACK345" s="539"/>
      <c r="ACL345" s="539"/>
      <c r="ACM345" s="539"/>
      <c r="ACN345" s="539"/>
      <c r="ACO345" s="539"/>
      <c r="ACP345" s="539"/>
      <c r="ACQ345" s="539"/>
      <c r="ACR345" s="539"/>
      <c r="ACS345" s="539"/>
      <c r="ACT345" s="539"/>
      <c r="ACU345" s="539"/>
      <c r="ACV345" s="539"/>
      <c r="ACW345" s="539"/>
      <c r="ACX345" s="539"/>
      <c r="ACY345" s="539"/>
      <c r="ACZ345" s="539"/>
      <c r="ADA345" s="539"/>
      <c r="ADB345" s="539"/>
      <c r="ADC345" s="539"/>
      <c r="ADD345" s="539"/>
      <c r="ADE345" s="539"/>
      <c r="ADF345" s="539"/>
      <c r="ADG345" s="539"/>
      <c r="ADH345" s="539"/>
      <c r="ADI345" s="539"/>
      <c r="ADJ345" s="539"/>
      <c r="ADK345" s="539"/>
      <c r="ADL345" s="539"/>
      <c r="ADM345" s="539"/>
      <c r="ADN345" s="539"/>
      <c r="ADO345" s="539"/>
      <c r="ADP345" s="539"/>
      <c r="ADQ345" s="539"/>
      <c r="ADR345" s="539"/>
      <c r="ADS345" s="539"/>
      <c r="ADT345" s="539"/>
      <c r="ADU345" s="539"/>
      <c r="ADV345" s="539"/>
      <c r="ADW345" s="539"/>
      <c r="ADX345" s="539"/>
      <c r="ADY345" s="539"/>
      <c r="ADZ345" s="539"/>
      <c r="AEA345" s="539"/>
      <c r="AEB345" s="539"/>
      <c r="AEC345" s="539"/>
      <c r="AED345" s="539"/>
      <c r="AEE345" s="539"/>
      <c r="AEF345" s="539"/>
      <c r="AEG345" s="539"/>
      <c r="AEH345" s="539"/>
      <c r="AEI345" s="539"/>
      <c r="AEJ345" s="539"/>
      <c r="AEK345" s="539"/>
      <c r="AEL345" s="539"/>
      <c r="AEM345" s="539"/>
      <c r="AEN345" s="539"/>
      <c r="AEO345" s="539"/>
      <c r="AEP345" s="539"/>
      <c r="AEQ345" s="539"/>
      <c r="AER345" s="539"/>
      <c r="AES345" s="539"/>
      <c r="AET345" s="539"/>
      <c r="AEU345" s="539"/>
      <c r="AEV345" s="539"/>
      <c r="AEW345" s="539"/>
      <c r="AEX345" s="539"/>
      <c r="AEY345" s="539"/>
      <c r="AEZ345" s="539"/>
      <c r="AFA345" s="539"/>
      <c r="AFB345" s="539"/>
      <c r="AFC345" s="539"/>
      <c r="AFD345" s="539"/>
      <c r="AFE345" s="539"/>
      <c r="AFF345" s="539"/>
      <c r="AFG345" s="539"/>
      <c r="AFH345" s="539"/>
      <c r="AFI345" s="539"/>
      <c r="AFJ345" s="539"/>
      <c r="AFK345" s="539"/>
      <c r="AFL345" s="539"/>
      <c r="AFM345" s="539"/>
      <c r="AFN345" s="539"/>
      <c r="AFO345" s="539"/>
      <c r="AFP345" s="539"/>
      <c r="AFQ345" s="539"/>
      <c r="AFR345" s="539"/>
      <c r="AFS345" s="539"/>
      <c r="AFT345" s="539"/>
      <c r="AFU345" s="539"/>
      <c r="AFV345" s="539"/>
      <c r="AFW345" s="539"/>
      <c r="AFX345" s="539"/>
      <c r="AFY345" s="539"/>
      <c r="AFZ345" s="539"/>
      <c r="AGA345" s="539"/>
      <c r="AGB345" s="539"/>
      <c r="AGC345" s="539"/>
      <c r="AGD345" s="539"/>
      <c r="AGE345" s="539"/>
      <c r="AGF345" s="539"/>
      <c r="AGG345" s="539"/>
      <c r="AGH345" s="539"/>
      <c r="AGI345" s="539"/>
      <c r="AGJ345" s="539"/>
      <c r="AGK345" s="539"/>
      <c r="AGL345" s="539"/>
      <c r="AGM345" s="539"/>
      <c r="AGN345" s="539"/>
      <c r="AGO345" s="539"/>
      <c r="AGP345" s="539"/>
      <c r="AGQ345" s="539"/>
      <c r="AGR345" s="539"/>
      <c r="AGS345" s="539"/>
      <c r="AGT345" s="539"/>
      <c r="AGU345" s="539"/>
      <c r="AGV345" s="539"/>
      <c r="AGW345" s="539"/>
      <c r="AGX345" s="539"/>
      <c r="AGY345" s="539"/>
      <c r="AGZ345" s="539"/>
      <c r="AHA345" s="539"/>
      <c r="AHB345" s="539"/>
      <c r="AHC345" s="539"/>
      <c r="AHD345" s="539"/>
      <c r="AHE345" s="539"/>
      <c r="AHF345" s="539"/>
      <c r="AHG345" s="539"/>
      <c r="AHH345" s="539"/>
      <c r="AHI345" s="539"/>
      <c r="AHJ345" s="539"/>
      <c r="AHK345" s="539"/>
      <c r="AHL345" s="539"/>
      <c r="AHM345" s="539"/>
      <c r="AHN345" s="539"/>
      <c r="AHO345" s="539"/>
      <c r="AHP345" s="539"/>
      <c r="AHQ345" s="539"/>
      <c r="AHR345" s="539"/>
      <c r="AHS345" s="539"/>
      <c r="AHT345" s="539"/>
      <c r="AHU345" s="539"/>
      <c r="AHV345" s="539"/>
      <c r="AHW345" s="539"/>
      <c r="AHX345" s="539"/>
      <c r="AHY345" s="539"/>
      <c r="AHZ345" s="539"/>
      <c r="AIA345" s="539"/>
      <c r="AIB345" s="539"/>
      <c r="AIC345" s="539"/>
      <c r="AID345" s="539"/>
      <c r="AIE345" s="539"/>
      <c r="AIF345" s="539"/>
      <c r="AIG345" s="539"/>
      <c r="AIH345" s="539"/>
      <c r="AII345" s="539"/>
      <c r="AIJ345" s="539"/>
      <c r="AIK345" s="539"/>
      <c r="AIL345" s="539"/>
      <c r="AIM345" s="539"/>
      <c r="AIN345" s="539"/>
      <c r="AIO345" s="539"/>
      <c r="AIP345" s="539"/>
      <c r="AIQ345" s="539"/>
      <c r="AIR345" s="539"/>
      <c r="AIS345" s="539"/>
      <c r="AIT345" s="539"/>
      <c r="AIU345" s="539"/>
      <c r="AIV345" s="539"/>
      <c r="AIW345" s="539"/>
      <c r="AIX345" s="539"/>
      <c r="AIY345" s="539"/>
      <c r="AIZ345" s="539"/>
      <c r="AJA345" s="539"/>
      <c r="AJB345" s="539"/>
      <c r="AJC345" s="539"/>
      <c r="AJD345" s="539"/>
      <c r="AJE345" s="539"/>
      <c r="AJF345" s="539"/>
      <c r="AJG345" s="539"/>
      <c r="AJH345" s="539"/>
      <c r="AJI345" s="539"/>
      <c r="AJJ345" s="539"/>
      <c r="AJK345" s="539"/>
      <c r="AJL345" s="539"/>
      <c r="AJM345" s="539"/>
      <c r="AJN345" s="539"/>
      <c r="AJO345" s="539"/>
      <c r="AJP345" s="539"/>
      <c r="AJQ345" s="539"/>
      <c r="AJR345" s="539"/>
      <c r="AJS345" s="539"/>
      <c r="AJT345" s="539"/>
      <c r="AJU345" s="539"/>
      <c r="AJV345" s="539"/>
      <c r="AJW345" s="539"/>
      <c r="AJX345" s="539"/>
      <c r="AJY345" s="539"/>
      <c r="AJZ345" s="539"/>
      <c r="AKA345" s="539"/>
      <c r="AKB345" s="539"/>
      <c r="AKC345" s="539"/>
      <c r="AKD345" s="539"/>
      <c r="AKE345" s="539"/>
      <c r="AKF345" s="539"/>
      <c r="AKG345" s="539"/>
      <c r="AKH345" s="539"/>
      <c r="AKI345" s="539"/>
      <c r="AKJ345" s="539"/>
      <c r="AKK345" s="539"/>
      <c r="AKL345" s="539"/>
      <c r="AKM345" s="539"/>
      <c r="AKN345" s="539"/>
      <c r="AKO345" s="539"/>
      <c r="AKP345" s="539"/>
      <c r="AKQ345" s="539"/>
      <c r="AKR345" s="539"/>
      <c r="AKS345" s="539"/>
      <c r="AKT345" s="539"/>
      <c r="AKU345" s="539"/>
      <c r="AKV345" s="539"/>
      <c r="AKW345" s="539"/>
      <c r="AKX345" s="539"/>
      <c r="AKY345" s="539"/>
      <c r="AKZ345" s="539"/>
      <c r="ALA345" s="539"/>
      <c r="ALB345" s="539"/>
      <c r="ALC345" s="539"/>
      <c r="ALD345" s="539"/>
      <c r="ALE345" s="539"/>
      <c r="ALF345" s="539"/>
      <c r="ALG345" s="539"/>
      <c r="ALH345" s="539"/>
      <c r="ALI345" s="539"/>
      <c r="ALJ345" s="539"/>
      <c r="ALK345" s="539"/>
      <c r="ALL345" s="539"/>
      <c r="ALM345" s="539"/>
      <c r="ALN345" s="539"/>
      <c r="ALO345" s="539"/>
      <c r="ALP345" s="539"/>
      <c r="ALQ345" s="539"/>
      <c r="ALR345" s="539"/>
      <c r="ALS345" s="539"/>
      <c r="ALT345" s="539"/>
      <c r="ALU345" s="539"/>
      <c r="ALV345" s="539"/>
      <c r="ALW345" s="539"/>
      <c r="ALX345" s="539"/>
      <c r="ALY345" s="539"/>
      <c r="ALZ345" s="539"/>
      <c r="AMA345" s="539"/>
      <c r="AMB345" s="539"/>
      <c r="AMC345" s="539"/>
      <c r="AMD345" s="539"/>
      <c r="AME345" s="539"/>
      <c r="AMF345" s="539"/>
      <c r="AMG345" s="539"/>
      <c r="AMH345" s="539"/>
      <c r="AMI345" s="539"/>
      <c r="AMJ345" s="539"/>
      <c r="AMK345" s="539"/>
      <c r="AML345" s="539"/>
      <c r="AMM345" s="539"/>
      <c r="AMN345" s="539"/>
      <c r="AMO345" s="539"/>
      <c r="AMP345" s="539"/>
      <c r="AMQ345" s="539"/>
      <c r="AMR345" s="539"/>
      <c r="AMS345" s="539"/>
      <c r="AMT345" s="539"/>
      <c r="AMU345" s="539"/>
      <c r="AMV345" s="539"/>
      <c r="AMW345" s="539"/>
      <c r="AMX345" s="539"/>
      <c r="AMY345" s="539"/>
      <c r="AMZ345" s="539"/>
      <c r="ANA345" s="539"/>
      <c r="ANB345" s="539"/>
      <c r="ANC345" s="539"/>
      <c r="AND345" s="539"/>
      <c r="ANE345" s="539"/>
      <c r="ANF345" s="539"/>
      <c r="ANG345" s="539"/>
      <c r="ANH345" s="539"/>
      <c r="ANI345" s="539"/>
      <c r="ANJ345" s="539"/>
      <c r="ANK345" s="539"/>
      <c r="ANL345" s="539"/>
      <c r="ANM345" s="539"/>
      <c r="ANN345" s="539"/>
      <c r="ANO345" s="539"/>
      <c r="ANP345" s="539"/>
      <c r="ANQ345" s="539"/>
      <c r="ANR345" s="539"/>
      <c r="ANS345" s="539"/>
      <c r="ANT345" s="539"/>
      <c r="ANU345" s="539"/>
      <c r="ANV345" s="539"/>
      <c r="ANW345" s="539"/>
      <c r="ANX345" s="539"/>
      <c r="ANY345" s="539"/>
      <c r="ANZ345" s="539"/>
      <c r="AOA345" s="539"/>
      <c r="AOB345" s="539"/>
      <c r="AOC345" s="539"/>
      <c r="AOD345" s="539"/>
      <c r="AOE345" s="539"/>
      <c r="AOF345" s="539"/>
      <c r="AOG345" s="539"/>
      <c r="AOH345" s="539"/>
      <c r="AOI345" s="539"/>
      <c r="AOJ345" s="539"/>
      <c r="AOK345" s="539"/>
      <c r="AOL345" s="539"/>
      <c r="AOM345" s="539"/>
      <c r="AON345" s="539"/>
      <c r="AOO345" s="539"/>
      <c r="AOP345" s="539"/>
      <c r="AOQ345" s="539"/>
      <c r="AOR345" s="539"/>
      <c r="AOS345" s="539"/>
      <c r="AOT345" s="539"/>
      <c r="AOU345" s="539"/>
      <c r="AOV345" s="539"/>
      <c r="AOW345" s="539"/>
      <c r="AOX345" s="539"/>
      <c r="AOY345" s="539"/>
      <c r="AOZ345" s="539"/>
      <c r="APA345" s="539"/>
      <c r="APB345" s="539"/>
      <c r="APC345" s="539"/>
      <c r="APD345" s="539"/>
      <c r="APE345" s="539"/>
      <c r="APF345" s="539"/>
      <c r="APG345" s="539"/>
      <c r="APH345" s="539"/>
      <c r="API345" s="539"/>
      <c r="APJ345" s="539"/>
      <c r="APK345" s="539"/>
      <c r="APL345" s="539"/>
      <c r="APM345" s="539"/>
      <c r="APN345" s="539"/>
      <c r="APO345" s="539"/>
      <c r="APP345" s="539"/>
      <c r="APQ345" s="539"/>
      <c r="APR345" s="539"/>
      <c r="APS345" s="539"/>
      <c r="APT345" s="539"/>
      <c r="APU345" s="539"/>
      <c r="APV345" s="539"/>
      <c r="APW345" s="539"/>
      <c r="APX345" s="539"/>
      <c r="APY345" s="539"/>
      <c r="APZ345" s="539"/>
      <c r="AQA345" s="539"/>
      <c r="AQB345" s="539"/>
      <c r="AQC345" s="539"/>
      <c r="AQD345" s="539"/>
      <c r="AQE345" s="539"/>
      <c r="AQF345" s="539"/>
      <c r="AQG345" s="539"/>
      <c r="AQH345" s="539"/>
      <c r="AQI345" s="539"/>
      <c r="AQJ345" s="539"/>
      <c r="AQK345" s="539"/>
      <c r="AQL345" s="539"/>
      <c r="AQM345" s="539"/>
      <c r="AQN345" s="539"/>
      <c r="AQO345" s="539"/>
      <c r="AQP345" s="539"/>
      <c r="AQQ345" s="539"/>
      <c r="AQR345" s="539"/>
      <c r="AQS345" s="539"/>
      <c r="AQT345" s="539"/>
      <c r="AQU345" s="539"/>
      <c r="AQV345" s="539"/>
      <c r="AQW345" s="539"/>
      <c r="AQX345" s="539"/>
      <c r="AQY345" s="539"/>
      <c r="AQZ345" s="539"/>
      <c r="ARA345" s="539"/>
      <c r="ARB345" s="539"/>
      <c r="ARC345" s="539"/>
      <c r="ARD345" s="539"/>
      <c r="ARE345" s="539"/>
      <c r="ARF345" s="539"/>
      <c r="ARG345" s="539"/>
      <c r="ARH345" s="539"/>
      <c r="ARI345" s="539"/>
      <c r="ARJ345" s="539"/>
      <c r="ARK345" s="539"/>
      <c r="ARL345" s="539"/>
      <c r="ARM345" s="539"/>
      <c r="ARN345" s="539"/>
      <c r="ARO345" s="539"/>
      <c r="ARP345" s="539"/>
      <c r="ARQ345" s="539"/>
      <c r="ARR345" s="539"/>
      <c r="ARS345" s="539"/>
      <c r="ART345" s="539"/>
      <c r="ARU345" s="539"/>
      <c r="ARV345" s="539"/>
      <c r="ARW345" s="539"/>
      <c r="ARX345" s="539"/>
      <c r="ARY345" s="539"/>
      <c r="ARZ345" s="539"/>
      <c r="ASA345" s="539"/>
      <c r="ASB345" s="539"/>
      <c r="ASC345" s="539"/>
      <c r="ASD345" s="539"/>
      <c r="ASE345" s="539"/>
      <c r="ASF345" s="539"/>
      <c r="ASG345" s="539"/>
      <c r="ASH345" s="539"/>
      <c r="ASI345" s="539"/>
      <c r="ASJ345" s="539"/>
      <c r="ASK345" s="539"/>
      <c r="ASL345" s="539"/>
      <c r="ASM345" s="539"/>
      <c r="ASN345" s="539"/>
      <c r="ASO345" s="539"/>
      <c r="ASP345" s="539"/>
      <c r="ASQ345" s="539"/>
      <c r="ASR345" s="539"/>
      <c r="ASS345" s="539"/>
      <c r="AST345" s="539"/>
      <c r="ASU345" s="539"/>
      <c r="ASV345" s="539"/>
      <c r="ASW345" s="539"/>
      <c r="ASX345" s="539"/>
      <c r="ASY345" s="539"/>
      <c r="ASZ345" s="539"/>
      <c r="ATA345" s="539"/>
      <c r="ATB345" s="539"/>
      <c r="ATC345" s="539"/>
      <c r="ATD345" s="539"/>
      <c r="ATE345" s="539"/>
      <c r="ATF345" s="539"/>
      <c r="ATG345" s="539"/>
      <c r="ATH345" s="539"/>
      <c r="ATI345" s="539"/>
      <c r="ATJ345" s="539"/>
      <c r="ATK345" s="539"/>
      <c r="ATL345" s="539"/>
      <c r="ATM345" s="539"/>
      <c r="ATN345" s="539"/>
      <c r="ATO345" s="539"/>
      <c r="ATP345" s="539"/>
      <c r="ATQ345" s="539"/>
      <c r="ATR345" s="539"/>
      <c r="ATS345" s="539"/>
      <c r="ATT345" s="539"/>
      <c r="ATU345" s="539"/>
      <c r="ATV345" s="539"/>
      <c r="ATW345" s="539"/>
      <c r="ATX345" s="539"/>
      <c r="ATY345" s="539"/>
      <c r="ATZ345" s="539"/>
      <c r="AUA345" s="539"/>
      <c r="AUB345" s="539"/>
      <c r="AUC345" s="539"/>
      <c r="AUD345" s="539"/>
      <c r="AUE345" s="539"/>
      <c r="AUF345" s="539"/>
      <c r="AUG345" s="539"/>
      <c r="AUH345" s="539"/>
      <c r="AUI345" s="539"/>
      <c r="AUJ345" s="539"/>
      <c r="AUK345" s="539"/>
    </row>
    <row r="346" spans="1:1233" ht="12.75" hidden="1" customHeight="1">
      <c r="A346" s="1034"/>
      <c r="B346" s="330" t="s">
        <v>450</v>
      </c>
      <c r="C346" s="331">
        <f t="shared" ref="C346:X346" si="231">IF(C341=0,0,C343)</f>
        <v>0</v>
      </c>
      <c r="D346" s="331">
        <f t="shared" si="231"/>
        <v>0</v>
      </c>
      <c r="E346" s="331">
        <f t="shared" si="231"/>
        <v>0</v>
      </c>
      <c r="F346" s="331">
        <f t="shared" si="231"/>
        <v>0</v>
      </c>
      <c r="G346" s="331">
        <f t="shared" si="231"/>
        <v>0</v>
      </c>
      <c r="H346" s="331">
        <f t="shared" si="231"/>
        <v>0</v>
      </c>
      <c r="I346" s="331"/>
      <c r="J346" s="331">
        <f t="shared" si="231"/>
        <v>0</v>
      </c>
      <c r="K346" s="331">
        <f t="shared" si="231"/>
        <v>0</v>
      </c>
      <c r="L346" s="331">
        <f t="shared" si="231"/>
        <v>0</v>
      </c>
      <c r="M346" s="331">
        <f t="shared" si="231"/>
        <v>0</v>
      </c>
      <c r="N346" s="331">
        <f t="shared" si="231"/>
        <v>0</v>
      </c>
      <c r="O346" s="331">
        <f t="shared" si="231"/>
        <v>0</v>
      </c>
      <c r="P346" s="331">
        <f t="shared" si="231"/>
        <v>0</v>
      </c>
      <c r="Q346" s="331">
        <f t="shared" si="231"/>
        <v>0</v>
      </c>
      <c r="R346" s="331">
        <f t="shared" si="231"/>
        <v>0</v>
      </c>
      <c r="S346" s="331">
        <f t="shared" si="231"/>
        <v>0</v>
      </c>
      <c r="T346" s="331">
        <f t="shared" si="231"/>
        <v>0</v>
      </c>
      <c r="U346" s="331">
        <f t="shared" si="231"/>
        <v>0</v>
      </c>
      <c r="V346" s="331">
        <f t="shared" si="231"/>
        <v>0</v>
      </c>
      <c r="W346" s="331">
        <f t="shared" si="231"/>
        <v>0</v>
      </c>
      <c r="X346" s="331">
        <f t="shared" si="231"/>
        <v>0</v>
      </c>
      <c r="Y346" s="331">
        <f t="shared" ref="Y346" si="232">IF(Y341=0,0,Y343)</f>
        <v>0</v>
      </c>
      <c r="Z346" s="331">
        <f t="shared" ref="Z346:AG346" si="233">IF(Z341=0,0,Z343)</f>
        <v>0</v>
      </c>
      <c r="AA346" s="331">
        <f t="shared" si="233"/>
        <v>0</v>
      </c>
      <c r="AB346" s="331">
        <f t="shared" si="233"/>
        <v>0</v>
      </c>
      <c r="AC346" s="331">
        <f t="shared" si="233"/>
        <v>0</v>
      </c>
      <c r="AD346" s="331">
        <f t="shared" si="233"/>
        <v>0</v>
      </c>
      <c r="AE346" s="331">
        <f t="shared" si="233"/>
        <v>0</v>
      </c>
      <c r="AF346" s="331">
        <f t="shared" si="233"/>
        <v>0</v>
      </c>
      <c r="AG346" s="331">
        <f t="shared" si="233"/>
        <v>0</v>
      </c>
      <c r="AH346" s="331">
        <f t="shared" ref="AH346:AI346" si="234">IF(AH341=0,0,AH343)</f>
        <v>0</v>
      </c>
      <c r="AI346" s="331">
        <f t="shared" si="234"/>
        <v>0</v>
      </c>
      <c r="AJ346" s="331">
        <f t="shared" ref="AJ346" si="235">IF(AJ341=0,0,AJ343)</f>
        <v>0</v>
      </c>
      <c r="AK346" s="331">
        <f t="shared" ref="AK346:CU346" si="236">IF(AK341=0,0,AK343)</f>
        <v>0</v>
      </c>
      <c r="AL346" s="331">
        <f t="shared" si="236"/>
        <v>0</v>
      </c>
      <c r="AM346" s="331">
        <f t="shared" si="236"/>
        <v>0</v>
      </c>
      <c r="AN346" s="331">
        <f t="shared" si="236"/>
        <v>0</v>
      </c>
      <c r="AO346" s="331">
        <f t="shared" si="236"/>
        <v>0</v>
      </c>
      <c r="AP346" s="331">
        <f t="shared" si="236"/>
        <v>0</v>
      </c>
      <c r="AQ346" s="331">
        <f t="shared" si="236"/>
        <v>0</v>
      </c>
      <c r="AR346" s="331">
        <f t="shared" si="236"/>
        <v>0</v>
      </c>
      <c r="AS346" s="331">
        <f t="shared" si="236"/>
        <v>0</v>
      </c>
      <c r="AT346" s="331">
        <f t="shared" si="236"/>
        <v>0</v>
      </c>
      <c r="AU346" s="331">
        <f t="shared" si="236"/>
        <v>0</v>
      </c>
      <c r="AV346" s="331">
        <f t="shared" si="236"/>
        <v>0</v>
      </c>
      <c r="AW346" s="331">
        <f t="shared" si="236"/>
        <v>0</v>
      </c>
      <c r="AX346" s="331">
        <f t="shared" si="236"/>
        <v>0</v>
      </c>
      <c r="AY346" s="331">
        <f t="shared" si="236"/>
        <v>0</v>
      </c>
      <c r="AZ346" s="331">
        <f t="shared" si="236"/>
        <v>0</v>
      </c>
      <c r="BA346" s="331">
        <f t="shared" si="236"/>
        <v>0</v>
      </c>
      <c r="BB346" s="331">
        <f t="shared" si="236"/>
        <v>0</v>
      </c>
      <c r="BC346" s="331">
        <f t="shared" si="236"/>
        <v>0</v>
      </c>
      <c r="BD346" s="331">
        <f t="shared" si="236"/>
        <v>0</v>
      </c>
      <c r="BE346" s="331">
        <f t="shared" si="236"/>
        <v>0</v>
      </c>
      <c r="BF346" s="331">
        <f t="shared" si="236"/>
        <v>0</v>
      </c>
      <c r="BG346" s="331">
        <f t="shared" si="236"/>
        <v>0</v>
      </c>
      <c r="BH346" s="331">
        <f t="shared" si="236"/>
        <v>0</v>
      </c>
      <c r="BI346" s="331">
        <f t="shared" si="236"/>
        <v>0</v>
      </c>
      <c r="BJ346" s="331">
        <f t="shared" si="236"/>
        <v>0</v>
      </c>
      <c r="BK346" s="331">
        <f t="shared" si="236"/>
        <v>0</v>
      </c>
      <c r="BL346" s="331">
        <f t="shared" si="236"/>
        <v>0</v>
      </c>
      <c r="BM346" s="331">
        <f t="shared" ref="BM346:BQ346" si="237">IF(BM341=0,0,BM343)</f>
        <v>0</v>
      </c>
      <c r="BN346" s="331">
        <f t="shared" si="237"/>
        <v>0</v>
      </c>
      <c r="BO346" s="331">
        <f t="shared" si="237"/>
        <v>0</v>
      </c>
      <c r="BP346" s="331">
        <f t="shared" si="237"/>
        <v>0</v>
      </c>
      <c r="BQ346" s="331">
        <f t="shared" si="237"/>
        <v>0</v>
      </c>
      <c r="BR346" s="331">
        <f t="shared" si="236"/>
        <v>0</v>
      </c>
      <c r="BS346" s="331">
        <f t="shared" si="236"/>
        <v>0</v>
      </c>
      <c r="BT346" s="331">
        <f t="shared" si="236"/>
        <v>0</v>
      </c>
      <c r="BU346" s="331">
        <f t="shared" si="236"/>
        <v>0</v>
      </c>
      <c r="BV346" s="331">
        <f t="shared" si="236"/>
        <v>0</v>
      </c>
      <c r="BW346" s="331">
        <f t="shared" si="236"/>
        <v>0</v>
      </c>
      <c r="BX346" s="331">
        <f t="shared" si="236"/>
        <v>0</v>
      </c>
      <c r="BY346" s="331">
        <f t="shared" si="236"/>
        <v>0</v>
      </c>
      <c r="BZ346" s="331">
        <f t="shared" si="236"/>
        <v>0</v>
      </c>
      <c r="CA346" s="331">
        <f t="shared" si="236"/>
        <v>0</v>
      </c>
      <c r="CB346" s="331">
        <f t="shared" si="236"/>
        <v>0</v>
      </c>
      <c r="CC346" s="331">
        <f t="shared" si="236"/>
        <v>0</v>
      </c>
      <c r="CD346" s="331">
        <f t="shared" si="236"/>
        <v>0</v>
      </c>
      <c r="CE346" s="331">
        <f t="shared" si="236"/>
        <v>0</v>
      </c>
      <c r="CF346" s="331">
        <f t="shared" si="236"/>
        <v>0</v>
      </c>
      <c r="CG346" s="331">
        <f t="shared" si="236"/>
        <v>0</v>
      </c>
      <c r="CH346" s="331">
        <f t="shared" si="236"/>
        <v>0</v>
      </c>
      <c r="CI346" s="331">
        <f t="shared" si="236"/>
        <v>0</v>
      </c>
      <c r="CJ346" s="331">
        <f t="shared" si="236"/>
        <v>0</v>
      </c>
      <c r="CK346" s="331">
        <f t="shared" si="236"/>
        <v>0</v>
      </c>
      <c r="CL346" s="331">
        <f t="shared" si="236"/>
        <v>0</v>
      </c>
      <c r="CM346" s="331">
        <f t="shared" si="236"/>
        <v>0</v>
      </c>
      <c r="CN346" s="331">
        <f t="shared" si="236"/>
        <v>0</v>
      </c>
      <c r="CO346" s="331">
        <f t="shared" si="236"/>
        <v>0</v>
      </c>
      <c r="CP346" s="331">
        <f t="shared" si="236"/>
        <v>0</v>
      </c>
      <c r="CQ346" s="331">
        <f t="shared" si="236"/>
        <v>0</v>
      </c>
      <c r="CR346" s="331">
        <f t="shared" si="236"/>
        <v>0</v>
      </c>
      <c r="CS346" s="331">
        <f t="shared" si="236"/>
        <v>0</v>
      </c>
      <c r="CT346" s="331">
        <f t="shared" si="236"/>
        <v>0</v>
      </c>
      <c r="CU346" s="331">
        <f t="shared" si="236"/>
        <v>0</v>
      </c>
      <c r="CV346" s="331">
        <f t="shared" ref="CV346:CZ346" si="238">IF(CV341=0,0,CV343)</f>
        <v>0</v>
      </c>
      <c r="CW346" s="331">
        <f t="shared" si="238"/>
        <v>0</v>
      </c>
      <c r="CX346" s="331">
        <f t="shared" si="238"/>
        <v>0</v>
      </c>
      <c r="CY346" s="331">
        <f t="shared" si="238"/>
        <v>0</v>
      </c>
      <c r="CZ346" s="331">
        <f t="shared" si="238"/>
        <v>0</v>
      </c>
      <c r="DA346" s="539"/>
      <c r="DB346" s="539"/>
      <c r="DC346" s="539"/>
      <c r="DD346" s="539"/>
      <c r="DE346" s="539"/>
      <c r="DF346" s="539"/>
      <c r="DG346" s="539"/>
      <c r="DH346" s="539"/>
      <c r="DI346" s="539"/>
      <c r="DJ346" s="539"/>
      <c r="DK346" s="539"/>
      <c r="DL346" s="539"/>
      <c r="DM346" s="539"/>
      <c r="DN346" s="539"/>
      <c r="DO346" s="539"/>
      <c r="DP346" s="539"/>
      <c r="DQ346" s="539"/>
      <c r="DR346" s="539"/>
      <c r="DS346" s="539"/>
      <c r="DT346" s="539"/>
      <c r="DU346" s="539"/>
      <c r="DV346" s="539"/>
      <c r="DW346" s="539"/>
      <c r="DX346" s="539"/>
      <c r="DY346" s="539"/>
      <c r="DZ346" s="539"/>
      <c r="EA346" s="539"/>
      <c r="EB346" s="539"/>
      <c r="EC346" s="539"/>
      <c r="ED346" s="539"/>
      <c r="EE346" s="539"/>
      <c r="EF346" s="539"/>
      <c r="EG346" s="539"/>
      <c r="EH346" s="539"/>
      <c r="EI346" s="539"/>
      <c r="EJ346" s="539"/>
      <c r="EK346" s="539"/>
      <c r="EL346" s="539"/>
      <c r="EM346" s="539"/>
      <c r="EN346" s="539"/>
      <c r="EO346" s="539"/>
      <c r="EP346" s="539"/>
      <c r="EQ346" s="539"/>
      <c r="ER346" s="539"/>
      <c r="ES346" s="539"/>
      <c r="ET346" s="539"/>
      <c r="EU346" s="539"/>
      <c r="EV346" s="539"/>
      <c r="EW346" s="539"/>
      <c r="EX346" s="539"/>
      <c r="EY346" s="539"/>
      <c r="EZ346" s="539"/>
      <c r="FA346" s="539"/>
      <c r="FB346" s="539"/>
      <c r="FC346" s="539"/>
      <c r="FD346" s="539"/>
      <c r="FE346" s="539"/>
      <c r="FF346" s="539"/>
      <c r="FG346" s="539"/>
      <c r="FH346" s="539"/>
      <c r="FI346" s="539"/>
      <c r="FJ346" s="539"/>
      <c r="FK346" s="539"/>
      <c r="FL346" s="539"/>
      <c r="FM346" s="539"/>
      <c r="FN346" s="539"/>
      <c r="FO346" s="539"/>
      <c r="FP346" s="539"/>
      <c r="FQ346" s="539"/>
      <c r="FR346" s="539"/>
      <c r="FS346" s="539"/>
      <c r="FT346" s="539"/>
      <c r="FU346" s="539"/>
      <c r="FV346" s="539"/>
      <c r="FW346" s="539"/>
      <c r="FX346" s="539"/>
      <c r="FY346" s="539"/>
      <c r="FZ346" s="539"/>
      <c r="GA346" s="539"/>
      <c r="GB346" s="539"/>
      <c r="GC346" s="539"/>
      <c r="GD346" s="539"/>
      <c r="GE346" s="539"/>
      <c r="GF346" s="539"/>
      <c r="GG346" s="539"/>
      <c r="GH346" s="539"/>
      <c r="GI346" s="539"/>
      <c r="GJ346" s="539"/>
      <c r="GK346" s="539"/>
      <c r="GL346" s="539"/>
      <c r="GM346" s="539"/>
      <c r="GN346" s="539"/>
      <c r="GO346" s="539"/>
      <c r="GP346" s="539"/>
      <c r="GQ346" s="539"/>
      <c r="GR346" s="539"/>
      <c r="GS346" s="539"/>
      <c r="GT346" s="539"/>
      <c r="GU346" s="539"/>
      <c r="GV346" s="539"/>
      <c r="GW346" s="539"/>
      <c r="GX346" s="539"/>
      <c r="GY346" s="539"/>
      <c r="GZ346" s="539"/>
      <c r="HA346" s="539"/>
      <c r="HB346" s="539"/>
      <c r="HC346" s="539"/>
      <c r="HD346" s="539"/>
      <c r="HE346" s="539"/>
      <c r="HF346" s="539"/>
      <c r="HG346" s="539"/>
      <c r="HH346" s="539"/>
      <c r="HI346" s="539"/>
      <c r="HJ346" s="539"/>
      <c r="HK346" s="539"/>
      <c r="HL346" s="539"/>
      <c r="HM346" s="539"/>
      <c r="HN346" s="539"/>
      <c r="HO346" s="539"/>
      <c r="HP346" s="539"/>
      <c r="HQ346" s="539"/>
      <c r="HR346" s="539"/>
      <c r="HS346" s="539"/>
      <c r="HT346" s="539"/>
      <c r="HU346" s="539"/>
      <c r="HV346" s="539"/>
      <c r="HW346" s="539"/>
      <c r="HX346" s="539"/>
      <c r="HY346" s="539"/>
      <c r="HZ346" s="539"/>
      <c r="IA346" s="539"/>
      <c r="IB346" s="539"/>
      <c r="IC346" s="539"/>
      <c r="ID346" s="539"/>
      <c r="IE346" s="539"/>
      <c r="IF346" s="539"/>
      <c r="IG346" s="539"/>
      <c r="IH346" s="539"/>
      <c r="II346" s="539"/>
      <c r="IJ346" s="539"/>
      <c r="IK346" s="539"/>
      <c r="IL346" s="539"/>
      <c r="IM346" s="539"/>
      <c r="IN346" s="539"/>
      <c r="IO346" s="539"/>
      <c r="IP346" s="539"/>
      <c r="IQ346" s="539"/>
      <c r="IR346" s="539"/>
      <c r="IS346" s="539"/>
      <c r="IT346" s="539"/>
      <c r="IU346" s="539"/>
      <c r="IV346" s="539"/>
      <c r="IW346" s="539"/>
      <c r="IX346" s="539"/>
      <c r="IY346" s="539"/>
      <c r="IZ346" s="539"/>
      <c r="JA346" s="539"/>
      <c r="JB346" s="539"/>
      <c r="JC346" s="539"/>
      <c r="JD346" s="539"/>
      <c r="JE346" s="539"/>
      <c r="JF346" s="539"/>
      <c r="JG346" s="539"/>
      <c r="JH346" s="539"/>
      <c r="JI346" s="539"/>
      <c r="JJ346" s="539"/>
      <c r="JK346" s="539"/>
      <c r="JL346" s="539"/>
      <c r="JM346" s="539"/>
      <c r="JN346" s="539"/>
      <c r="JO346" s="539"/>
      <c r="JP346" s="539"/>
      <c r="JQ346" s="539"/>
      <c r="JR346" s="539"/>
      <c r="JS346" s="539"/>
      <c r="JT346" s="539"/>
      <c r="JU346" s="539"/>
      <c r="JV346" s="539"/>
      <c r="JW346" s="539"/>
      <c r="JX346" s="539"/>
      <c r="JY346" s="539"/>
      <c r="JZ346" s="539"/>
      <c r="KA346" s="539"/>
      <c r="KB346" s="539"/>
      <c r="KC346" s="539"/>
      <c r="KD346" s="539"/>
      <c r="KE346" s="539"/>
      <c r="KF346" s="539"/>
      <c r="KG346" s="539"/>
      <c r="KH346" s="539"/>
      <c r="KI346" s="539"/>
      <c r="KJ346" s="539"/>
      <c r="KK346" s="539"/>
      <c r="KL346" s="539"/>
      <c r="KM346" s="539"/>
      <c r="KN346" s="539"/>
      <c r="KO346" s="539"/>
      <c r="KP346" s="539"/>
      <c r="KQ346" s="539"/>
      <c r="KR346" s="539"/>
      <c r="KS346" s="539"/>
      <c r="KT346" s="539"/>
      <c r="KU346" s="539"/>
      <c r="KV346" s="539"/>
      <c r="KW346" s="539"/>
      <c r="KX346" s="539"/>
      <c r="KY346" s="539"/>
      <c r="KZ346" s="539"/>
      <c r="LA346" s="539"/>
      <c r="LB346" s="539"/>
      <c r="LC346" s="539"/>
      <c r="LD346" s="539"/>
      <c r="LE346" s="539"/>
      <c r="LF346" s="539"/>
      <c r="LG346" s="539"/>
      <c r="LH346" s="539"/>
      <c r="LI346" s="539"/>
      <c r="LJ346" s="539"/>
      <c r="LK346" s="539"/>
      <c r="LL346" s="539"/>
      <c r="LM346" s="539"/>
      <c r="LN346" s="539"/>
      <c r="LO346" s="539"/>
      <c r="LP346" s="539"/>
      <c r="LQ346" s="539"/>
      <c r="LR346" s="539"/>
      <c r="LS346" s="539"/>
      <c r="LT346" s="539"/>
      <c r="LU346" s="539"/>
      <c r="LV346" s="539"/>
      <c r="LW346" s="539"/>
      <c r="LX346" s="539"/>
      <c r="LY346" s="539"/>
      <c r="LZ346" s="539"/>
      <c r="MA346" s="539"/>
      <c r="MB346" s="539"/>
      <c r="MC346" s="539"/>
      <c r="MD346" s="539"/>
      <c r="ME346" s="539"/>
      <c r="MF346" s="539"/>
      <c r="MG346" s="539"/>
      <c r="MH346" s="539"/>
      <c r="MI346" s="539"/>
      <c r="MJ346" s="539"/>
      <c r="MK346" s="539"/>
      <c r="ML346" s="539"/>
      <c r="MM346" s="539"/>
      <c r="MN346" s="539"/>
      <c r="MO346" s="539"/>
      <c r="MP346" s="539"/>
      <c r="MQ346" s="539"/>
      <c r="MR346" s="539"/>
      <c r="MS346" s="539"/>
      <c r="MT346" s="539"/>
      <c r="MU346" s="539"/>
      <c r="MV346" s="539"/>
      <c r="MW346" s="539"/>
      <c r="MX346" s="539"/>
      <c r="MY346" s="539"/>
      <c r="MZ346" s="539"/>
      <c r="NA346" s="539"/>
      <c r="NB346" s="539"/>
      <c r="NC346" s="539"/>
      <c r="ND346" s="539"/>
      <c r="NE346" s="539"/>
      <c r="NF346" s="539"/>
      <c r="NG346" s="539"/>
      <c r="NH346" s="539"/>
      <c r="NI346" s="539"/>
      <c r="NJ346" s="539"/>
      <c r="NK346" s="539"/>
      <c r="NL346" s="539"/>
      <c r="NM346" s="539"/>
      <c r="NN346" s="539"/>
      <c r="NO346" s="539"/>
      <c r="NP346" s="539"/>
      <c r="NQ346" s="539"/>
      <c r="NR346" s="539"/>
      <c r="NS346" s="539"/>
      <c r="NT346" s="539"/>
      <c r="NU346" s="539"/>
      <c r="NV346" s="539"/>
      <c r="NW346" s="539"/>
      <c r="NX346" s="539"/>
      <c r="NY346" s="539"/>
      <c r="NZ346" s="539"/>
      <c r="OA346" s="539"/>
      <c r="OB346" s="539"/>
      <c r="OC346" s="539"/>
      <c r="OD346" s="539"/>
      <c r="OE346" s="539"/>
      <c r="OF346" s="539"/>
      <c r="OG346" s="539"/>
      <c r="OH346" s="539"/>
      <c r="OI346" s="539"/>
      <c r="OJ346" s="539"/>
      <c r="OK346" s="539"/>
      <c r="OL346" s="539"/>
      <c r="OM346" s="539"/>
      <c r="ON346" s="539"/>
      <c r="OO346" s="539"/>
      <c r="OP346" s="539"/>
      <c r="OQ346" s="539"/>
      <c r="OR346" s="539"/>
      <c r="OS346" s="539"/>
      <c r="OT346" s="539"/>
      <c r="OU346" s="539"/>
      <c r="OV346" s="539"/>
      <c r="OW346" s="539"/>
      <c r="OX346" s="539"/>
      <c r="OY346" s="539"/>
      <c r="OZ346" s="539"/>
      <c r="PA346" s="539"/>
      <c r="PB346" s="539"/>
      <c r="PC346" s="539"/>
      <c r="PD346" s="539"/>
      <c r="PE346" s="539"/>
      <c r="PF346" s="539"/>
      <c r="PG346" s="539"/>
      <c r="PH346" s="539"/>
      <c r="PI346" s="539"/>
      <c r="PJ346" s="539"/>
      <c r="PK346" s="539"/>
      <c r="PL346" s="539"/>
      <c r="PM346" s="539"/>
      <c r="PN346" s="539"/>
      <c r="PO346" s="539"/>
      <c r="PP346" s="539"/>
      <c r="PQ346" s="539"/>
      <c r="PR346" s="539"/>
      <c r="PS346" s="539"/>
      <c r="PT346" s="539"/>
      <c r="PU346" s="539"/>
      <c r="PV346" s="539"/>
      <c r="PW346" s="539"/>
      <c r="PX346" s="539"/>
      <c r="PY346" s="539"/>
      <c r="PZ346" s="539"/>
      <c r="QA346" s="539"/>
      <c r="QB346" s="539"/>
      <c r="QC346" s="539"/>
      <c r="QD346" s="539"/>
      <c r="QE346" s="539"/>
      <c r="QF346" s="539"/>
      <c r="QG346" s="539"/>
      <c r="QH346" s="539"/>
      <c r="QI346" s="539"/>
      <c r="QJ346" s="539"/>
      <c r="QK346" s="539"/>
      <c r="QL346" s="539"/>
      <c r="QM346" s="539"/>
      <c r="QN346" s="539"/>
      <c r="QO346" s="539"/>
      <c r="QP346" s="539"/>
      <c r="QQ346" s="539"/>
      <c r="QR346" s="539"/>
      <c r="QS346" s="539"/>
      <c r="QT346" s="539"/>
      <c r="QU346" s="539"/>
      <c r="QV346" s="539"/>
      <c r="QW346" s="539"/>
      <c r="QX346" s="539"/>
      <c r="QY346" s="539"/>
      <c r="QZ346" s="539"/>
      <c r="RA346" s="539"/>
      <c r="RB346" s="539"/>
      <c r="RC346" s="539"/>
      <c r="RD346" s="539"/>
      <c r="RE346" s="539"/>
      <c r="RF346" s="539"/>
      <c r="RG346" s="539"/>
      <c r="RH346" s="539"/>
      <c r="RI346" s="539"/>
      <c r="RJ346" s="539"/>
      <c r="RK346" s="539"/>
      <c r="RL346" s="539"/>
      <c r="RM346" s="539"/>
      <c r="RN346" s="539"/>
      <c r="RO346" s="539"/>
      <c r="RP346" s="539"/>
      <c r="RQ346" s="539"/>
      <c r="RR346" s="539"/>
      <c r="RS346" s="539"/>
      <c r="RT346" s="539"/>
      <c r="RU346" s="539"/>
      <c r="RV346" s="539"/>
      <c r="RW346" s="539"/>
      <c r="RX346" s="539"/>
      <c r="RY346" s="539"/>
      <c r="RZ346" s="539"/>
      <c r="SA346" s="539"/>
      <c r="SB346" s="539"/>
      <c r="SC346" s="539"/>
      <c r="SD346" s="539"/>
      <c r="SE346" s="539"/>
      <c r="SF346" s="539"/>
      <c r="SG346" s="539"/>
      <c r="SH346" s="539"/>
      <c r="SI346" s="539"/>
      <c r="SJ346" s="539"/>
      <c r="SK346" s="539"/>
      <c r="SL346" s="539"/>
      <c r="SM346" s="539"/>
      <c r="SN346" s="539"/>
      <c r="SO346" s="539"/>
      <c r="SP346" s="539"/>
      <c r="SQ346" s="539"/>
      <c r="SR346" s="539"/>
      <c r="SS346" s="539"/>
      <c r="ST346" s="539"/>
      <c r="SU346" s="539"/>
      <c r="SV346" s="539"/>
      <c r="SW346" s="539"/>
      <c r="SX346" s="539"/>
      <c r="SY346" s="539"/>
      <c r="SZ346" s="539"/>
      <c r="TA346" s="539"/>
      <c r="TB346" s="539"/>
      <c r="TC346" s="539"/>
      <c r="TD346" s="539"/>
      <c r="TE346" s="539"/>
      <c r="TF346" s="539"/>
      <c r="TG346" s="539"/>
      <c r="TH346" s="539"/>
      <c r="TI346" s="539"/>
      <c r="TJ346" s="539"/>
      <c r="TK346" s="539"/>
      <c r="TL346" s="539"/>
      <c r="TM346" s="539"/>
      <c r="TN346" s="539"/>
      <c r="TO346" s="539"/>
      <c r="TP346" s="539"/>
      <c r="TQ346" s="539"/>
      <c r="TR346" s="539"/>
      <c r="TS346" s="539"/>
      <c r="TT346" s="539"/>
      <c r="TU346" s="539"/>
      <c r="TV346" s="539"/>
      <c r="TW346" s="539"/>
      <c r="TX346" s="539"/>
      <c r="TY346" s="539"/>
      <c r="TZ346" s="539"/>
      <c r="UA346" s="539"/>
      <c r="UB346" s="539"/>
      <c r="UC346" s="539"/>
      <c r="UD346" s="539"/>
      <c r="UE346" s="539"/>
      <c r="UF346" s="539"/>
      <c r="UG346" s="539"/>
      <c r="UH346" s="539"/>
      <c r="UI346" s="539"/>
      <c r="UJ346" s="539"/>
      <c r="UK346" s="539"/>
      <c r="UL346" s="539"/>
      <c r="UM346" s="539"/>
      <c r="UN346" s="539"/>
      <c r="UO346" s="539"/>
      <c r="UP346" s="539"/>
      <c r="UQ346" s="539"/>
      <c r="UR346" s="539"/>
      <c r="US346" s="539"/>
      <c r="UT346" s="539"/>
      <c r="UU346" s="539"/>
      <c r="UV346" s="539"/>
      <c r="UW346" s="539"/>
      <c r="UX346" s="539"/>
      <c r="UY346" s="539"/>
      <c r="UZ346" s="539"/>
      <c r="VA346" s="539"/>
      <c r="VB346" s="539"/>
      <c r="VC346" s="539"/>
      <c r="VD346" s="539"/>
      <c r="VE346" s="539"/>
      <c r="VF346" s="539"/>
      <c r="VG346" s="539"/>
      <c r="VH346" s="539"/>
      <c r="VI346" s="539"/>
      <c r="VJ346" s="539"/>
      <c r="VK346" s="539"/>
      <c r="VL346" s="539"/>
      <c r="VM346" s="539"/>
      <c r="VN346" s="539"/>
      <c r="VO346" s="539"/>
      <c r="VP346" s="539"/>
      <c r="VQ346" s="539"/>
      <c r="VR346" s="539"/>
      <c r="VS346" s="539"/>
      <c r="VT346" s="539"/>
      <c r="VU346" s="539"/>
      <c r="VV346" s="539"/>
      <c r="VW346" s="539"/>
      <c r="VX346" s="539"/>
      <c r="VY346" s="539"/>
      <c r="VZ346" s="539"/>
      <c r="WA346" s="539"/>
      <c r="WB346" s="539"/>
      <c r="WC346" s="539"/>
      <c r="WD346" s="539"/>
      <c r="WE346" s="539"/>
      <c r="WF346" s="539"/>
      <c r="WG346" s="539"/>
      <c r="WH346" s="539"/>
      <c r="WI346" s="539"/>
      <c r="WJ346" s="539"/>
      <c r="WK346" s="539"/>
      <c r="WL346" s="539"/>
      <c r="WM346" s="539"/>
      <c r="WN346" s="539"/>
      <c r="WO346" s="539"/>
      <c r="WP346" s="539"/>
      <c r="WQ346" s="539"/>
      <c r="WR346" s="539"/>
      <c r="WS346" s="539"/>
      <c r="WT346" s="539"/>
      <c r="WU346" s="539"/>
      <c r="WV346" s="539"/>
      <c r="WW346" s="539"/>
      <c r="WX346" s="539"/>
      <c r="WY346" s="539"/>
      <c r="WZ346" s="539"/>
      <c r="XA346" s="539"/>
      <c r="XB346" s="539"/>
      <c r="XC346" s="539"/>
      <c r="XD346" s="539"/>
      <c r="XE346" s="539"/>
      <c r="XF346" s="539"/>
      <c r="XG346" s="539"/>
      <c r="XH346" s="539"/>
      <c r="XI346" s="539"/>
      <c r="XJ346" s="539"/>
      <c r="XK346" s="539"/>
      <c r="XL346" s="539"/>
      <c r="XM346" s="539"/>
      <c r="XN346" s="539"/>
      <c r="XO346" s="539"/>
      <c r="XP346" s="539"/>
      <c r="XQ346" s="539"/>
      <c r="XR346" s="539"/>
      <c r="XS346" s="539"/>
      <c r="XT346" s="539"/>
      <c r="XU346" s="539"/>
      <c r="XV346" s="539"/>
      <c r="XW346" s="539"/>
      <c r="XX346" s="539"/>
      <c r="XY346" s="539"/>
      <c r="XZ346" s="539"/>
      <c r="YA346" s="539"/>
      <c r="YB346" s="539"/>
      <c r="YC346" s="539"/>
      <c r="YD346" s="539"/>
      <c r="YE346" s="539"/>
      <c r="YF346" s="539"/>
      <c r="YG346" s="539"/>
      <c r="YH346" s="539"/>
      <c r="YI346" s="539"/>
      <c r="YJ346" s="539"/>
      <c r="YK346" s="539"/>
      <c r="YL346" s="539"/>
      <c r="YM346" s="539"/>
      <c r="YN346" s="539"/>
      <c r="YO346" s="539"/>
      <c r="YP346" s="539"/>
      <c r="YQ346" s="539"/>
      <c r="YR346" s="539"/>
      <c r="YS346" s="539"/>
      <c r="YT346" s="539"/>
      <c r="YU346" s="539"/>
      <c r="YV346" s="539"/>
      <c r="YW346" s="539"/>
      <c r="YX346" s="539"/>
      <c r="YY346" s="539"/>
      <c r="YZ346" s="539"/>
      <c r="ZA346" s="539"/>
      <c r="ZB346" s="539"/>
      <c r="ZC346" s="539"/>
      <c r="ZD346" s="539"/>
      <c r="ZE346" s="539"/>
      <c r="ZF346" s="539"/>
      <c r="ZG346" s="539"/>
      <c r="ZH346" s="539"/>
      <c r="ZI346" s="539"/>
      <c r="ZJ346" s="539"/>
      <c r="ZK346" s="539"/>
      <c r="ZL346" s="539"/>
      <c r="ZM346" s="539"/>
      <c r="ZN346" s="539"/>
      <c r="ZO346" s="539"/>
      <c r="ZP346" s="539"/>
      <c r="ZQ346" s="539"/>
      <c r="ZR346" s="539"/>
      <c r="ZS346" s="539"/>
      <c r="ZT346" s="539"/>
      <c r="ZU346" s="539"/>
      <c r="ZV346" s="539"/>
      <c r="ZW346" s="539"/>
      <c r="ZX346" s="539"/>
      <c r="ZY346" s="539"/>
      <c r="ZZ346" s="539"/>
      <c r="AAA346" s="539"/>
      <c r="AAB346" s="539"/>
      <c r="AAC346" s="539"/>
      <c r="AAD346" s="539"/>
      <c r="AAE346" s="539"/>
      <c r="AAF346" s="539"/>
      <c r="AAG346" s="539"/>
      <c r="AAH346" s="539"/>
      <c r="AAI346" s="539"/>
      <c r="AAJ346" s="539"/>
      <c r="AAK346" s="539"/>
      <c r="AAL346" s="539"/>
      <c r="AAM346" s="539"/>
      <c r="AAN346" s="539"/>
      <c r="AAO346" s="539"/>
      <c r="AAP346" s="539"/>
      <c r="AAQ346" s="539"/>
      <c r="AAR346" s="539"/>
      <c r="AAS346" s="539"/>
      <c r="AAT346" s="539"/>
      <c r="AAU346" s="539"/>
      <c r="AAV346" s="539"/>
      <c r="AAW346" s="539"/>
      <c r="AAX346" s="539"/>
      <c r="AAY346" s="539"/>
      <c r="AAZ346" s="539"/>
      <c r="ABA346" s="539"/>
      <c r="ABB346" s="539"/>
      <c r="ABC346" s="539"/>
      <c r="ABD346" s="539"/>
      <c r="ABE346" s="539"/>
      <c r="ABF346" s="539"/>
      <c r="ABG346" s="539"/>
      <c r="ABH346" s="539"/>
      <c r="ABI346" s="539"/>
      <c r="ABJ346" s="539"/>
      <c r="ABK346" s="539"/>
      <c r="ABL346" s="539"/>
      <c r="ABM346" s="539"/>
      <c r="ABN346" s="539"/>
      <c r="ABO346" s="539"/>
      <c r="ABP346" s="539"/>
      <c r="ABQ346" s="539"/>
      <c r="ABR346" s="539"/>
      <c r="ABS346" s="539"/>
      <c r="ABT346" s="539"/>
      <c r="ABU346" s="539"/>
      <c r="ABV346" s="539"/>
      <c r="ABW346" s="539"/>
      <c r="ABX346" s="539"/>
      <c r="ABY346" s="539"/>
      <c r="ABZ346" s="539"/>
      <c r="ACA346" s="539"/>
      <c r="ACB346" s="539"/>
      <c r="ACC346" s="539"/>
      <c r="ACD346" s="539"/>
      <c r="ACE346" s="539"/>
      <c r="ACF346" s="539"/>
      <c r="ACG346" s="539"/>
      <c r="ACH346" s="539"/>
      <c r="ACI346" s="539"/>
      <c r="ACJ346" s="539"/>
      <c r="ACK346" s="539"/>
      <c r="ACL346" s="539"/>
      <c r="ACM346" s="539"/>
      <c r="ACN346" s="539"/>
      <c r="ACO346" s="539"/>
      <c r="ACP346" s="539"/>
      <c r="ACQ346" s="539"/>
      <c r="ACR346" s="539"/>
      <c r="ACS346" s="539"/>
      <c r="ACT346" s="539"/>
      <c r="ACU346" s="539"/>
      <c r="ACV346" s="539"/>
      <c r="ACW346" s="539"/>
      <c r="ACX346" s="539"/>
      <c r="ACY346" s="539"/>
      <c r="ACZ346" s="539"/>
      <c r="ADA346" s="539"/>
      <c r="ADB346" s="539"/>
      <c r="ADC346" s="539"/>
      <c r="ADD346" s="539"/>
      <c r="ADE346" s="539"/>
      <c r="ADF346" s="539"/>
      <c r="ADG346" s="539"/>
      <c r="ADH346" s="539"/>
      <c r="ADI346" s="539"/>
      <c r="ADJ346" s="539"/>
      <c r="ADK346" s="539"/>
      <c r="ADL346" s="539"/>
      <c r="ADM346" s="539"/>
      <c r="ADN346" s="539"/>
      <c r="ADO346" s="539"/>
      <c r="ADP346" s="539"/>
      <c r="ADQ346" s="539"/>
      <c r="ADR346" s="539"/>
      <c r="ADS346" s="539"/>
      <c r="ADT346" s="539"/>
      <c r="ADU346" s="539"/>
      <c r="ADV346" s="539"/>
      <c r="ADW346" s="539"/>
      <c r="ADX346" s="539"/>
      <c r="ADY346" s="539"/>
      <c r="ADZ346" s="539"/>
      <c r="AEA346" s="539"/>
      <c r="AEB346" s="539"/>
      <c r="AEC346" s="539"/>
      <c r="AED346" s="539"/>
      <c r="AEE346" s="539"/>
      <c r="AEF346" s="539"/>
      <c r="AEG346" s="539"/>
      <c r="AEH346" s="539"/>
      <c r="AEI346" s="539"/>
      <c r="AEJ346" s="539"/>
      <c r="AEK346" s="539"/>
      <c r="AEL346" s="539"/>
      <c r="AEM346" s="539"/>
      <c r="AEN346" s="539"/>
      <c r="AEO346" s="539"/>
      <c r="AEP346" s="539"/>
      <c r="AEQ346" s="539"/>
      <c r="AER346" s="539"/>
      <c r="AES346" s="539"/>
      <c r="AET346" s="539"/>
      <c r="AEU346" s="539"/>
      <c r="AEV346" s="539"/>
      <c r="AEW346" s="539"/>
      <c r="AEX346" s="539"/>
      <c r="AEY346" s="539"/>
      <c r="AEZ346" s="539"/>
      <c r="AFA346" s="539"/>
      <c r="AFB346" s="539"/>
      <c r="AFC346" s="539"/>
      <c r="AFD346" s="539"/>
      <c r="AFE346" s="539"/>
      <c r="AFF346" s="539"/>
      <c r="AFG346" s="539"/>
      <c r="AFH346" s="539"/>
      <c r="AFI346" s="539"/>
      <c r="AFJ346" s="539"/>
      <c r="AFK346" s="539"/>
      <c r="AFL346" s="539"/>
      <c r="AFM346" s="539"/>
      <c r="AFN346" s="539"/>
      <c r="AFO346" s="539"/>
      <c r="AFP346" s="539"/>
      <c r="AFQ346" s="539"/>
      <c r="AFR346" s="539"/>
      <c r="AFS346" s="539"/>
      <c r="AFT346" s="539"/>
      <c r="AFU346" s="539"/>
      <c r="AFV346" s="539"/>
      <c r="AFW346" s="539"/>
      <c r="AFX346" s="539"/>
      <c r="AFY346" s="539"/>
      <c r="AFZ346" s="539"/>
      <c r="AGA346" s="539"/>
      <c r="AGB346" s="539"/>
      <c r="AGC346" s="539"/>
      <c r="AGD346" s="539"/>
      <c r="AGE346" s="539"/>
      <c r="AGF346" s="539"/>
      <c r="AGG346" s="539"/>
      <c r="AGH346" s="539"/>
      <c r="AGI346" s="539"/>
      <c r="AGJ346" s="539"/>
      <c r="AGK346" s="539"/>
      <c r="AGL346" s="539"/>
      <c r="AGM346" s="539"/>
      <c r="AGN346" s="539"/>
      <c r="AGO346" s="539"/>
      <c r="AGP346" s="539"/>
      <c r="AGQ346" s="539"/>
      <c r="AGR346" s="539"/>
      <c r="AGS346" s="539"/>
      <c r="AGT346" s="539"/>
      <c r="AGU346" s="539"/>
      <c r="AGV346" s="539"/>
      <c r="AGW346" s="539"/>
      <c r="AGX346" s="539"/>
      <c r="AGY346" s="539"/>
      <c r="AGZ346" s="539"/>
      <c r="AHA346" s="539"/>
      <c r="AHB346" s="539"/>
      <c r="AHC346" s="539"/>
      <c r="AHD346" s="539"/>
      <c r="AHE346" s="539"/>
      <c r="AHF346" s="539"/>
      <c r="AHG346" s="539"/>
      <c r="AHH346" s="539"/>
      <c r="AHI346" s="539"/>
      <c r="AHJ346" s="539"/>
      <c r="AHK346" s="539"/>
      <c r="AHL346" s="539"/>
      <c r="AHM346" s="539"/>
      <c r="AHN346" s="539"/>
      <c r="AHO346" s="539"/>
      <c r="AHP346" s="539"/>
      <c r="AHQ346" s="539"/>
      <c r="AHR346" s="539"/>
      <c r="AHS346" s="539"/>
      <c r="AHT346" s="539"/>
      <c r="AHU346" s="539"/>
      <c r="AHV346" s="539"/>
      <c r="AHW346" s="539"/>
      <c r="AHX346" s="539"/>
      <c r="AHY346" s="539"/>
      <c r="AHZ346" s="539"/>
      <c r="AIA346" s="539"/>
      <c r="AIB346" s="539"/>
      <c r="AIC346" s="539"/>
      <c r="AID346" s="539"/>
      <c r="AIE346" s="539"/>
      <c r="AIF346" s="539"/>
      <c r="AIG346" s="539"/>
      <c r="AIH346" s="539"/>
      <c r="AII346" s="539"/>
      <c r="AIJ346" s="539"/>
      <c r="AIK346" s="539"/>
      <c r="AIL346" s="539"/>
      <c r="AIM346" s="539"/>
      <c r="AIN346" s="539"/>
      <c r="AIO346" s="539"/>
      <c r="AIP346" s="539"/>
      <c r="AIQ346" s="539"/>
      <c r="AIR346" s="539"/>
      <c r="AIS346" s="539"/>
      <c r="AIT346" s="539"/>
      <c r="AIU346" s="539"/>
      <c r="AIV346" s="539"/>
      <c r="AIW346" s="539"/>
      <c r="AIX346" s="539"/>
      <c r="AIY346" s="539"/>
      <c r="AIZ346" s="539"/>
      <c r="AJA346" s="539"/>
      <c r="AJB346" s="539"/>
      <c r="AJC346" s="539"/>
      <c r="AJD346" s="539"/>
      <c r="AJE346" s="539"/>
      <c r="AJF346" s="539"/>
      <c r="AJG346" s="539"/>
      <c r="AJH346" s="539"/>
      <c r="AJI346" s="539"/>
      <c r="AJJ346" s="539"/>
      <c r="AJK346" s="539"/>
      <c r="AJL346" s="539"/>
      <c r="AJM346" s="539"/>
      <c r="AJN346" s="539"/>
      <c r="AJO346" s="539"/>
      <c r="AJP346" s="539"/>
      <c r="AJQ346" s="539"/>
      <c r="AJR346" s="539"/>
      <c r="AJS346" s="539"/>
      <c r="AJT346" s="539"/>
      <c r="AJU346" s="539"/>
      <c r="AJV346" s="539"/>
      <c r="AJW346" s="539"/>
      <c r="AJX346" s="539"/>
      <c r="AJY346" s="539"/>
      <c r="AJZ346" s="539"/>
      <c r="AKA346" s="539"/>
      <c r="AKB346" s="539"/>
      <c r="AKC346" s="539"/>
      <c r="AKD346" s="539"/>
      <c r="AKE346" s="539"/>
      <c r="AKF346" s="539"/>
      <c r="AKG346" s="539"/>
      <c r="AKH346" s="539"/>
      <c r="AKI346" s="539"/>
      <c r="AKJ346" s="539"/>
      <c r="AKK346" s="539"/>
      <c r="AKL346" s="539"/>
      <c r="AKM346" s="539"/>
      <c r="AKN346" s="539"/>
      <c r="AKO346" s="539"/>
      <c r="AKP346" s="539"/>
      <c r="AKQ346" s="539"/>
      <c r="AKR346" s="539"/>
      <c r="AKS346" s="539"/>
      <c r="AKT346" s="539"/>
      <c r="AKU346" s="539"/>
      <c r="AKV346" s="539"/>
      <c r="AKW346" s="539"/>
      <c r="AKX346" s="539"/>
      <c r="AKY346" s="539"/>
      <c r="AKZ346" s="539"/>
      <c r="ALA346" s="539"/>
      <c r="ALB346" s="539"/>
      <c r="ALC346" s="539"/>
      <c r="ALD346" s="539"/>
      <c r="ALE346" s="539"/>
      <c r="ALF346" s="539"/>
      <c r="ALG346" s="539"/>
      <c r="ALH346" s="539"/>
      <c r="ALI346" s="539"/>
      <c r="ALJ346" s="539"/>
      <c r="ALK346" s="539"/>
      <c r="ALL346" s="539"/>
      <c r="ALM346" s="539"/>
      <c r="ALN346" s="539"/>
      <c r="ALO346" s="539"/>
      <c r="ALP346" s="539"/>
      <c r="ALQ346" s="539"/>
      <c r="ALR346" s="539"/>
      <c r="ALS346" s="539"/>
      <c r="ALT346" s="539"/>
      <c r="ALU346" s="539"/>
      <c r="ALV346" s="539"/>
      <c r="ALW346" s="539"/>
      <c r="ALX346" s="539"/>
      <c r="ALY346" s="539"/>
      <c r="ALZ346" s="539"/>
      <c r="AMA346" s="539"/>
      <c r="AMB346" s="539"/>
      <c r="AMC346" s="539"/>
      <c r="AMD346" s="539"/>
      <c r="AME346" s="539"/>
      <c r="AMF346" s="539"/>
      <c r="AMG346" s="539"/>
      <c r="AMH346" s="539"/>
      <c r="AMI346" s="539"/>
      <c r="AMJ346" s="539"/>
      <c r="AMK346" s="539"/>
      <c r="AML346" s="539"/>
      <c r="AMM346" s="539"/>
      <c r="AMN346" s="539"/>
      <c r="AMO346" s="539"/>
      <c r="AMP346" s="539"/>
      <c r="AMQ346" s="539"/>
      <c r="AMR346" s="539"/>
      <c r="AMS346" s="539"/>
      <c r="AMT346" s="539"/>
      <c r="AMU346" s="539"/>
      <c r="AMV346" s="539"/>
      <c r="AMW346" s="539"/>
      <c r="AMX346" s="539"/>
      <c r="AMY346" s="539"/>
      <c r="AMZ346" s="539"/>
      <c r="ANA346" s="539"/>
      <c r="ANB346" s="539"/>
      <c r="ANC346" s="539"/>
      <c r="AND346" s="539"/>
      <c r="ANE346" s="539"/>
      <c r="ANF346" s="539"/>
      <c r="ANG346" s="539"/>
      <c r="ANH346" s="539"/>
      <c r="ANI346" s="539"/>
      <c r="ANJ346" s="539"/>
      <c r="ANK346" s="539"/>
      <c r="ANL346" s="539"/>
      <c r="ANM346" s="539"/>
      <c r="ANN346" s="539"/>
      <c r="ANO346" s="539"/>
      <c r="ANP346" s="539"/>
      <c r="ANQ346" s="539"/>
      <c r="ANR346" s="539"/>
      <c r="ANS346" s="539"/>
      <c r="ANT346" s="539"/>
      <c r="ANU346" s="539"/>
      <c r="ANV346" s="539"/>
      <c r="ANW346" s="539"/>
      <c r="ANX346" s="539"/>
      <c r="ANY346" s="539"/>
      <c r="ANZ346" s="539"/>
      <c r="AOA346" s="539"/>
      <c r="AOB346" s="539"/>
      <c r="AOC346" s="539"/>
      <c r="AOD346" s="539"/>
      <c r="AOE346" s="539"/>
      <c r="AOF346" s="539"/>
      <c r="AOG346" s="539"/>
      <c r="AOH346" s="539"/>
      <c r="AOI346" s="539"/>
      <c r="AOJ346" s="539"/>
      <c r="AOK346" s="539"/>
      <c r="AOL346" s="539"/>
      <c r="AOM346" s="539"/>
      <c r="AON346" s="539"/>
      <c r="AOO346" s="539"/>
      <c r="AOP346" s="539"/>
      <c r="AOQ346" s="539"/>
      <c r="AOR346" s="539"/>
      <c r="AOS346" s="539"/>
      <c r="AOT346" s="539"/>
      <c r="AOU346" s="539"/>
      <c r="AOV346" s="539"/>
      <c r="AOW346" s="539"/>
      <c r="AOX346" s="539"/>
      <c r="AOY346" s="539"/>
      <c r="AOZ346" s="539"/>
      <c r="APA346" s="539"/>
      <c r="APB346" s="539"/>
      <c r="APC346" s="539"/>
      <c r="APD346" s="539"/>
      <c r="APE346" s="539"/>
      <c r="APF346" s="539"/>
      <c r="APG346" s="539"/>
      <c r="APH346" s="539"/>
      <c r="API346" s="539"/>
      <c r="APJ346" s="539"/>
      <c r="APK346" s="539"/>
      <c r="APL346" s="539"/>
      <c r="APM346" s="539"/>
      <c r="APN346" s="539"/>
      <c r="APO346" s="539"/>
      <c r="APP346" s="539"/>
      <c r="APQ346" s="539"/>
      <c r="APR346" s="539"/>
      <c r="APS346" s="539"/>
      <c r="APT346" s="539"/>
      <c r="APU346" s="539"/>
      <c r="APV346" s="539"/>
      <c r="APW346" s="539"/>
      <c r="APX346" s="539"/>
      <c r="APY346" s="539"/>
      <c r="APZ346" s="539"/>
      <c r="AQA346" s="539"/>
      <c r="AQB346" s="539"/>
      <c r="AQC346" s="539"/>
      <c r="AQD346" s="539"/>
      <c r="AQE346" s="539"/>
      <c r="AQF346" s="539"/>
      <c r="AQG346" s="539"/>
      <c r="AQH346" s="539"/>
      <c r="AQI346" s="539"/>
      <c r="AQJ346" s="539"/>
      <c r="AQK346" s="539"/>
      <c r="AQL346" s="539"/>
      <c r="AQM346" s="539"/>
      <c r="AQN346" s="539"/>
      <c r="AQO346" s="539"/>
      <c r="AQP346" s="539"/>
      <c r="AQQ346" s="539"/>
      <c r="AQR346" s="539"/>
      <c r="AQS346" s="539"/>
      <c r="AQT346" s="539"/>
      <c r="AQU346" s="539"/>
      <c r="AQV346" s="539"/>
      <c r="AQW346" s="539"/>
      <c r="AQX346" s="539"/>
      <c r="AQY346" s="539"/>
      <c r="AQZ346" s="539"/>
      <c r="ARA346" s="539"/>
      <c r="ARB346" s="539"/>
      <c r="ARC346" s="539"/>
      <c r="ARD346" s="539"/>
      <c r="ARE346" s="539"/>
      <c r="ARF346" s="539"/>
      <c r="ARG346" s="539"/>
      <c r="ARH346" s="539"/>
      <c r="ARI346" s="539"/>
      <c r="ARJ346" s="539"/>
      <c r="ARK346" s="539"/>
      <c r="ARL346" s="539"/>
      <c r="ARM346" s="539"/>
      <c r="ARN346" s="539"/>
      <c r="ARO346" s="539"/>
      <c r="ARP346" s="539"/>
      <c r="ARQ346" s="539"/>
      <c r="ARR346" s="539"/>
      <c r="ARS346" s="539"/>
      <c r="ART346" s="539"/>
      <c r="ARU346" s="539"/>
      <c r="ARV346" s="539"/>
      <c r="ARW346" s="539"/>
      <c r="ARX346" s="539"/>
      <c r="ARY346" s="539"/>
      <c r="ARZ346" s="539"/>
      <c r="ASA346" s="539"/>
      <c r="ASB346" s="539"/>
      <c r="ASC346" s="539"/>
      <c r="ASD346" s="539"/>
      <c r="ASE346" s="539"/>
      <c r="ASF346" s="539"/>
      <c r="ASG346" s="539"/>
      <c r="ASH346" s="539"/>
      <c r="ASI346" s="539"/>
      <c r="ASJ346" s="539"/>
      <c r="ASK346" s="539"/>
      <c r="ASL346" s="539"/>
      <c r="ASM346" s="539"/>
      <c r="ASN346" s="539"/>
      <c r="ASO346" s="539"/>
      <c r="ASP346" s="539"/>
      <c r="ASQ346" s="539"/>
      <c r="ASR346" s="539"/>
      <c r="ASS346" s="539"/>
      <c r="AST346" s="539"/>
      <c r="ASU346" s="539"/>
      <c r="ASV346" s="539"/>
      <c r="ASW346" s="539"/>
      <c r="ASX346" s="539"/>
      <c r="ASY346" s="539"/>
      <c r="ASZ346" s="539"/>
      <c r="ATA346" s="539"/>
      <c r="ATB346" s="539"/>
      <c r="ATC346" s="539"/>
      <c r="ATD346" s="539"/>
      <c r="ATE346" s="539"/>
      <c r="ATF346" s="539"/>
      <c r="ATG346" s="539"/>
      <c r="ATH346" s="539"/>
      <c r="ATI346" s="539"/>
      <c r="ATJ346" s="539"/>
      <c r="ATK346" s="539"/>
      <c r="ATL346" s="539"/>
      <c r="ATM346" s="539"/>
      <c r="ATN346" s="539"/>
      <c r="ATO346" s="539"/>
      <c r="ATP346" s="539"/>
      <c r="ATQ346" s="539"/>
      <c r="ATR346" s="539"/>
      <c r="ATS346" s="539"/>
      <c r="ATT346" s="539"/>
      <c r="ATU346" s="539"/>
      <c r="ATV346" s="539"/>
      <c r="ATW346" s="539"/>
      <c r="ATX346" s="539"/>
      <c r="ATY346" s="539"/>
      <c r="ATZ346" s="539"/>
      <c r="AUA346" s="539"/>
      <c r="AUB346" s="539"/>
      <c r="AUC346" s="539"/>
      <c r="AUD346" s="539"/>
      <c r="AUE346" s="539"/>
      <c r="AUF346" s="539"/>
      <c r="AUG346" s="539"/>
      <c r="AUH346" s="539"/>
      <c r="AUI346" s="539"/>
      <c r="AUJ346" s="539"/>
      <c r="AUK346" s="539"/>
    </row>
    <row r="347" spans="1:1233" ht="12.75" hidden="1" customHeight="1" thickBot="1">
      <c r="A347" s="1035"/>
      <c r="B347" s="224" t="s">
        <v>451</v>
      </c>
      <c r="C347" s="225">
        <f t="shared" ref="C347:O347" si="239">IF(C341=0,0,C344)</f>
        <v>0</v>
      </c>
      <c r="D347" s="225">
        <f t="shared" si="239"/>
        <v>0</v>
      </c>
      <c r="E347" s="225">
        <f t="shared" si="239"/>
        <v>0</v>
      </c>
      <c r="F347" s="225">
        <f t="shared" si="239"/>
        <v>0</v>
      </c>
      <c r="G347" s="225">
        <f t="shared" si="239"/>
        <v>0</v>
      </c>
      <c r="H347" s="225">
        <f t="shared" si="239"/>
        <v>0</v>
      </c>
      <c r="I347" s="225"/>
      <c r="J347" s="225">
        <f t="shared" si="239"/>
        <v>0</v>
      </c>
      <c r="K347" s="225">
        <f t="shared" si="239"/>
        <v>0</v>
      </c>
      <c r="L347" s="225">
        <f t="shared" si="239"/>
        <v>0</v>
      </c>
      <c r="M347" s="225">
        <f t="shared" si="239"/>
        <v>0</v>
      </c>
      <c r="N347" s="225">
        <f t="shared" si="239"/>
        <v>0</v>
      </c>
      <c r="O347" s="225">
        <f t="shared" si="239"/>
        <v>0</v>
      </c>
      <c r="P347" s="225">
        <f t="shared" ref="P347:U347" si="240">IF(P341=0,0,P344)</f>
        <v>0</v>
      </c>
      <c r="Q347" s="225">
        <f t="shared" si="240"/>
        <v>0</v>
      </c>
      <c r="R347" s="225">
        <f t="shared" si="240"/>
        <v>0</v>
      </c>
      <c r="S347" s="225">
        <f t="shared" si="240"/>
        <v>0</v>
      </c>
      <c r="T347" s="225">
        <f t="shared" si="240"/>
        <v>0</v>
      </c>
      <c r="U347" s="225">
        <f t="shared" si="240"/>
        <v>0</v>
      </c>
      <c r="V347" s="225">
        <f t="shared" ref="V347:AG347" si="241">IF(V341=0,0,V344)</f>
        <v>0</v>
      </c>
      <c r="W347" s="225">
        <f t="shared" si="241"/>
        <v>0</v>
      </c>
      <c r="X347" s="225">
        <f t="shared" si="241"/>
        <v>0</v>
      </c>
      <c r="Y347" s="225">
        <f t="shared" ref="Y347" si="242">IF(Y341=0,0,Y344)</f>
        <v>0</v>
      </c>
      <c r="Z347" s="225">
        <f t="shared" si="241"/>
        <v>0</v>
      </c>
      <c r="AA347" s="225">
        <f t="shared" si="241"/>
        <v>0</v>
      </c>
      <c r="AB347" s="225">
        <f t="shared" si="241"/>
        <v>0</v>
      </c>
      <c r="AC347" s="225">
        <f t="shared" si="241"/>
        <v>0</v>
      </c>
      <c r="AD347" s="225">
        <f t="shared" si="241"/>
        <v>0</v>
      </c>
      <c r="AE347" s="225">
        <f t="shared" si="241"/>
        <v>0</v>
      </c>
      <c r="AF347" s="225">
        <f t="shared" si="241"/>
        <v>0</v>
      </c>
      <c r="AG347" s="225">
        <f t="shared" si="241"/>
        <v>0</v>
      </c>
      <c r="AH347" s="225">
        <f t="shared" ref="AH347:AI347" si="243">IF(AH341=0,0,AH344)</f>
        <v>0</v>
      </c>
      <c r="AI347" s="225">
        <f t="shared" si="243"/>
        <v>0</v>
      </c>
      <c r="AJ347" s="225">
        <f t="shared" ref="AJ347" si="244">IF(AJ341=0,0,AJ344)</f>
        <v>0</v>
      </c>
      <c r="AK347" s="225">
        <f t="shared" ref="AK347:CU347" si="245">IF(AK341=0,0,AK344)</f>
        <v>0</v>
      </c>
      <c r="AL347" s="225">
        <f t="shared" si="245"/>
        <v>0</v>
      </c>
      <c r="AM347" s="225">
        <f t="shared" si="245"/>
        <v>0</v>
      </c>
      <c r="AN347" s="225">
        <f t="shared" si="245"/>
        <v>0</v>
      </c>
      <c r="AO347" s="225">
        <f t="shared" si="245"/>
        <v>0</v>
      </c>
      <c r="AP347" s="225">
        <f t="shared" si="245"/>
        <v>0</v>
      </c>
      <c r="AQ347" s="225">
        <f t="shared" si="245"/>
        <v>0</v>
      </c>
      <c r="AR347" s="225">
        <f t="shared" si="245"/>
        <v>0</v>
      </c>
      <c r="AS347" s="225">
        <f t="shared" si="245"/>
        <v>0</v>
      </c>
      <c r="AT347" s="225">
        <f t="shared" si="245"/>
        <v>0</v>
      </c>
      <c r="AU347" s="225">
        <f t="shared" si="245"/>
        <v>0</v>
      </c>
      <c r="AV347" s="225">
        <f t="shared" si="245"/>
        <v>0</v>
      </c>
      <c r="AW347" s="225">
        <f t="shared" si="245"/>
        <v>0</v>
      </c>
      <c r="AX347" s="225">
        <f t="shared" si="245"/>
        <v>0</v>
      </c>
      <c r="AY347" s="225">
        <f t="shared" si="245"/>
        <v>0</v>
      </c>
      <c r="AZ347" s="225">
        <f t="shared" si="245"/>
        <v>0</v>
      </c>
      <c r="BA347" s="225">
        <f t="shared" si="245"/>
        <v>0</v>
      </c>
      <c r="BB347" s="225">
        <f t="shared" si="245"/>
        <v>0</v>
      </c>
      <c r="BC347" s="225">
        <f t="shared" si="245"/>
        <v>0</v>
      </c>
      <c r="BD347" s="225">
        <f t="shared" si="245"/>
        <v>0</v>
      </c>
      <c r="BE347" s="225">
        <f t="shared" si="245"/>
        <v>0</v>
      </c>
      <c r="BF347" s="225">
        <f t="shared" si="245"/>
        <v>0</v>
      </c>
      <c r="BG347" s="225">
        <f t="shared" si="245"/>
        <v>0</v>
      </c>
      <c r="BH347" s="225">
        <f t="shared" si="245"/>
        <v>0</v>
      </c>
      <c r="BI347" s="225">
        <f t="shared" si="245"/>
        <v>0</v>
      </c>
      <c r="BJ347" s="225">
        <f t="shared" si="245"/>
        <v>0</v>
      </c>
      <c r="BK347" s="225">
        <f t="shared" si="245"/>
        <v>0</v>
      </c>
      <c r="BL347" s="225">
        <f t="shared" si="245"/>
        <v>0</v>
      </c>
      <c r="BM347" s="225">
        <f t="shared" ref="BM347:BQ347" si="246">IF(BM341=0,0,BM344)</f>
        <v>0</v>
      </c>
      <c r="BN347" s="225">
        <f t="shared" si="246"/>
        <v>0</v>
      </c>
      <c r="BO347" s="225">
        <f t="shared" si="246"/>
        <v>0</v>
      </c>
      <c r="BP347" s="225">
        <f t="shared" si="246"/>
        <v>0</v>
      </c>
      <c r="BQ347" s="225">
        <f t="shared" si="246"/>
        <v>0</v>
      </c>
      <c r="BR347" s="225">
        <f t="shared" si="245"/>
        <v>0</v>
      </c>
      <c r="BS347" s="225">
        <f t="shared" si="245"/>
        <v>0</v>
      </c>
      <c r="BT347" s="225">
        <f t="shared" si="245"/>
        <v>0</v>
      </c>
      <c r="BU347" s="225">
        <f t="shared" si="245"/>
        <v>0</v>
      </c>
      <c r="BV347" s="225">
        <f t="shared" si="245"/>
        <v>0</v>
      </c>
      <c r="BW347" s="225">
        <f t="shared" si="245"/>
        <v>0</v>
      </c>
      <c r="BX347" s="225">
        <f t="shared" si="245"/>
        <v>0</v>
      </c>
      <c r="BY347" s="225">
        <f t="shared" si="245"/>
        <v>0</v>
      </c>
      <c r="BZ347" s="225">
        <f t="shared" si="245"/>
        <v>0</v>
      </c>
      <c r="CA347" s="225">
        <f t="shared" si="245"/>
        <v>0</v>
      </c>
      <c r="CB347" s="225">
        <f t="shared" si="245"/>
        <v>0</v>
      </c>
      <c r="CC347" s="225">
        <f t="shared" si="245"/>
        <v>0</v>
      </c>
      <c r="CD347" s="225">
        <f t="shared" si="245"/>
        <v>0</v>
      </c>
      <c r="CE347" s="225">
        <f t="shared" si="245"/>
        <v>0</v>
      </c>
      <c r="CF347" s="225">
        <f t="shared" si="245"/>
        <v>0</v>
      </c>
      <c r="CG347" s="225">
        <f t="shared" si="245"/>
        <v>0</v>
      </c>
      <c r="CH347" s="225">
        <f t="shared" si="245"/>
        <v>0</v>
      </c>
      <c r="CI347" s="225">
        <f t="shared" si="245"/>
        <v>0</v>
      </c>
      <c r="CJ347" s="225">
        <f t="shared" si="245"/>
        <v>0</v>
      </c>
      <c r="CK347" s="225">
        <f t="shared" si="245"/>
        <v>0</v>
      </c>
      <c r="CL347" s="225">
        <f t="shared" si="245"/>
        <v>0</v>
      </c>
      <c r="CM347" s="225">
        <f t="shared" si="245"/>
        <v>0</v>
      </c>
      <c r="CN347" s="225">
        <f t="shared" si="245"/>
        <v>0</v>
      </c>
      <c r="CO347" s="225">
        <f t="shared" si="245"/>
        <v>0</v>
      </c>
      <c r="CP347" s="225">
        <f t="shared" si="245"/>
        <v>0</v>
      </c>
      <c r="CQ347" s="225">
        <f t="shared" si="245"/>
        <v>0</v>
      </c>
      <c r="CR347" s="225">
        <f t="shared" si="245"/>
        <v>0</v>
      </c>
      <c r="CS347" s="225">
        <f t="shared" si="245"/>
        <v>0</v>
      </c>
      <c r="CT347" s="225">
        <f t="shared" si="245"/>
        <v>0</v>
      </c>
      <c r="CU347" s="225">
        <f t="shared" si="245"/>
        <v>0</v>
      </c>
      <c r="CV347" s="225">
        <f t="shared" ref="CV347:CZ347" si="247">IF(CV341=0,0,CV344)</f>
        <v>0</v>
      </c>
      <c r="CW347" s="225">
        <f t="shared" si="247"/>
        <v>0</v>
      </c>
      <c r="CX347" s="225">
        <f t="shared" si="247"/>
        <v>0</v>
      </c>
      <c r="CY347" s="225">
        <f t="shared" si="247"/>
        <v>0</v>
      </c>
      <c r="CZ347" s="225">
        <f t="shared" si="247"/>
        <v>0</v>
      </c>
      <c r="DA347" s="539"/>
      <c r="DB347" s="539"/>
      <c r="DC347" s="539"/>
      <c r="DD347" s="539"/>
      <c r="DE347" s="539"/>
      <c r="DF347" s="539"/>
      <c r="DG347" s="539"/>
      <c r="DH347" s="539"/>
      <c r="DI347" s="539"/>
      <c r="DJ347" s="539"/>
      <c r="DK347" s="539"/>
      <c r="DL347" s="539"/>
      <c r="DM347" s="539"/>
      <c r="DN347" s="539"/>
      <c r="DO347" s="539"/>
      <c r="DP347" s="539"/>
      <c r="DQ347" s="539"/>
      <c r="DR347" s="539"/>
      <c r="DS347" s="539"/>
      <c r="DT347" s="539"/>
      <c r="DU347" s="539"/>
      <c r="DV347" s="539"/>
      <c r="DW347" s="539"/>
      <c r="DX347" s="539"/>
      <c r="DY347" s="539"/>
      <c r="DZ347" s="539"/>
      <c r="EA347" s="539"/>
      <c r="EB347" s="539"/>
      <c r="EC347" s="539"/>
      <c r="ED347" s="539"/>
      <c r="EE347" s="539"/>
      <c r="EF347" s="539"/>
      <c r="EG347" s="539"/>
      <c r="EH347" s="539"/>
      <c r="EI347" s="539"/>
      <c r="EJ347" s="539"/>
      <c r="EK347" s="539"/>
      <c r="EL347" s="539"/>
      <c r="EM347" s="539"/>
      <c r="EN347" s="539"/>
      <c r="EO347" s="539"/>
      <c r="EP347" s="539"/>
      <c r="EQ347" s="539"/>
      <c r="ER347" s="539"/>
      <c r="ES347" s="539"/>
      <c r="ET347" s="539"/>
      <c r="EU347" s="539"/>
      <c r="EV347" s="539"/>
      <c r="EW347" s="539"/>
      <c r="EX347" s="539"/>
      <c r="EY347" s="539"/>
      <c r="EZ347" s="539"/>
      <c r="FA347" s="539"/>
      <c r="FB347" s="539"/>
      <c r="FC347" s="539"/>
      <c r="FD347" s="539"/>
      <c r="FE347" s="539"/>
      <c r="FF347" s="539"/>
      <c r="FG347" s="539"/>
      <c r="FH347" s="539"/>
      <c r="FI347" s="539"/>
      <c r="FJ347" s="539"/>
      <c r="FK347" s="539"/>
      <c r="FL347" s="539"/>
      <c r="FM347" s="539"/>
      <c r="FN347" s="539"/>
      <c r="FO347" s="539"/>
      <c r="FP347" s="539"/>
      <c r="FQ347" s="539"/>
      <c r="FR347" s="539"/>
      <c r="FS347" s="539"/>
      <c r="FT347" s="539"/>
      <c r="FU347" s="539"/>
      <c r="FV347" s="539"/>
      <c r="FW347" s="539"/>
      <c r="FX347" s="539"/>
      <c r="FY347" s="539"/>
      <c r="FZ347" s="539"/>
      <c r="GA347" s="539"/>
      <c r="GB347" s="539"/>
      <c r="GC347" s="539"/>
      <c r="GD347" s="539"/>
      <c r="GE347" s="539"/>
      <c r="GF347" s="539"/>
      <c r="GG347" s="539"/>
      <c r="GH347" s="539"/>
      <c r="GI347" s="539"/>
      <c r="GJ347" s="539"/>
      <c r="GK347" s="539"/>
      <c r="GL347" s="539"/>
      <c r="GM347" s="539"/>
      <c r="GN347" s="539"/>
      <c r="GO347" s="539"/>
      <c r="GP347" s="539"/>
      <c r="GQ347" s="539"/>
      <c r="GR347" s="539"/>
      <c r="GS347" s="539"/>
      <c r="GT347" s="539"/>
      <c r="GU347" s="539"/>
      <c r="GV347" s="539"/>
      <c r="GW347" s="539"/>
      <c r="GX347" s="539"/>
      <c r="GY347" s="539"/>
      <c r="GZ347" s="539"/>
      <c r="HA347" s="539"/>
      <c r="HB347" s="539"/>
      <c r="HC347" s="539"/>
      <c r="HD347" s="539"/>
      <c r="HE347" s="539"/>
      <c r="HF347" s="539"/>
      <c r="HG347" s="539"/>
      <c r="HH347" s="539"/>
      <c r="HI347" s="539"/>
      <c r="HJ347" s="539"/>
      <c r="HK347" s="539"/>
      <c r="HL347" s="539"/>
      <c r="HM347" s="539"/>
      <c r="HN347" s="539"/>
      <c r="HO347" s="539"/>
      <c r="HP347" s="539"/>
      <c r="HQ347" s="539"/>
      <c r="HR347" s="539"/>
      <c r="HS347" s="539"/>
      <c r="HT347" s="539"/>
      <c r="HU347" s="539"/>
      <c r="HV347" s="539"/>
      <c r="HW347" s="539"/>
      <c r="HX347" s="539"/>
      <c r="HY347" s="539"/>
      <c r="HZ347" s="539"/>
      <c r="IA347" s="539"/>
      <c r="IB347" s="539"/>
      <c r="IC347" s="539"/>
      <c r="ID347" s="539"/>
      <c r="IE347" s="539"/>
      <c r="IF347" s="539"/>
      <c r="IG347" s="539"/>
      <c r="IH347" s="539"/>
      <c r="II347" s="539"/>
      <c r="IJ347" s="539"/>
      <c r="IK347" s="539"/>
      <c r="IL347" s="539"/>
      <c r="IM347" s="539"/>
      <c r="IN347" s="539"/>
      <c r="IO347" s="539"/>
      <c r="IP347" s="539"/>
      <c r="IQ347" s="539"/>
      <c r="IR347" s="539"/>
      <c r="IS347" s="539"/>
      <c r="IT347" s="539"/>
      <c r="IU347" s="539"/>
      <c r="IV347" s="539"/>
      <c r="IW347" s="539"/>
      <c r="IX347" s="539"/>
      <c r="IY347" s="539"/>
      <c r="IZ347" s="539"/>
      <c r="JA347" s="539"/>
      <c r="JB347" s="539"/>
      <c r="JC347" s="539"/>
      <c r="JD347" s="539"/>
      <c r="JE347" s="539"/>
      <c r="JF347" s="539"/>
      <c r="JG347" s="539"/>
      <c r="JH347" s="539"/>
      <c r="JI347" s="539"/>
      <c r="JJ347" s="539"/>
      <c r="JK347" s="539"/>
      <c r="JL347" s="539"/>
      <c r="JM347" s="539"/>
      <c r="JN347" s="539"/>
      <c r="JO347" s="539"/>
      <c r="JP347" s="539"/>
      <c r="JQ347" s="539"/>
      <c r="JR347" s="539"/>
      <c r="JS347" s="539"/>
      <c r="JT347" s="539"/>
      <c r="JU347" s="539"/>
      <c r="JV347" s="539"/>
      <c r="JW347" s="539"/>
      <c r="JX347" s="539"/>
      <c r="JY347" s="539"/>
      <c r="JZ347" s="539"/>
      <c r="KA347" s="539"/>
      <c r="KB347" s="539"/>
      <c r="KC347" s="539"/>
      <c r="KD347" s="539"/>
      <c r="KE347" s="539"/>
      <c r="KF347" s="539"/>
      <c r="KG347" s="539"/>
      <c r="KH347" s="539"/>
      <c r="KI347" s="539"/>
      <c r="KJ347" s="539"/>
      <c r="KK347" s="539"/>
      <c r="KL347" s="539"/>
      <c r="KM347" s="539"/>
      <c r="KN347" s="539"/>
      <c r="KO347" s="539"/>
      <c r="KP347" s="539"/>
      <c r="KQ347" s="539"/>
      <c r="KR347" s="539"/>
      <c r="KS347" s="539"/>
      <c r="KT347" s="539"/>
      <c r="KU347" s="539"/>
      <c r="KV347" s="539"/>
      <c r="KW347" s="539"/>
      <c r="KX347" s="539"/>
      <c r="KY347" s="539"/>
      <c r="KZ347" s="539"/>
      <c r="LA347" s="539"/>
      <c r="LB347" s="539"/>
      <c r="LC347" s="539"/>
      <c r="LD347" s="539"/>
      <c r="LE347" s="539"/>
      <c r="LF347" s="539"/>
      <c r="LG347" s="539"/>
      <c r="LH347" s="539"/>
      <c r="LI347" s="539"/>
      <c r="LJ347" s="539"/>
      <c r="LK347" s="539"/>
      <c r="LL347" s="539"/>
      <c r="LM347" s="539"/>
      <c r="LN347" s="539"/>
      <c r="LO347" s="539"/>
      <c r="LP347" s="539"/>
      <c r="LQ347" s="539"/>
      <c r="LR347" s="539"/>
      <c r="LS347" s="539"/>
      <c r="LT347" s="539"/>
      <c r="LU347" s="539"/>
      <c r="LV347" s="539"/>
      <c r="LW347" s="539"/>
      <c r="LX347" s="539"/>
      <c r="LY347" s="539"/>
      <c r="LZ347" s="539"/>
      <c r="MA347" s="539"/>
      <c r="MB347" s="539"/>
      <c r="MC347" s="539"/>
      <c r="MD347" s="539"/>
      <c r="ME347" s="539"/>
      <c r="MF347" s="539"/>
      <c r="MG347" s="539"/>
      <c r="MH347" s="539"/>
      <c r="MI347" s="539"/>
      <c r="MJ347" s="539"/>
      <c r="MK347" s="539"/>
      <c r="ML347" s="539"/>
      <c r="MM347" s="539"/>
      <c r="MN347" s="539"/>
      <c r="MO347" s="539"/>
      <c r="MP347" s="539"/>
      <c r="MQ347" s="539"/>
      <c r="MR347" s="539"/>
      <c r="MS347" s="539"/>
      <c r="MT347" s="539"/>
      <c r="MU347" s="539"/>
      <c r="MV347" s="539"/>
      <c r="MW347" s="539"/>
      <c r="MX347" s="539"/>
      <c r="MY347" s="539"/>
      <c r="MZ347" s="539"/>
      <c r="NA347" s="539"/>
      <c r="NB347" s="539"/>
      <c r="NC347" s="539"/>
      <c r="ND347" s="539"/>
      <c r="NE347" s="539"/>
      <c r="NF347" s="539"/>
      <c r="NG347" s="539"/>
      <c r="NH347" s="539"/>
      <c r="NI347" s="539"/>
      <c r="NJ347" s="539"/>
      <c r="NK347" s="539"/>
      <c r="NL347" s="539"/>
      <c r="NM347" s="539"/>
      <c r="NN347" s="539"/>
      <c r="NO347" s="539"/>
      <c r="NP347" s="539"/>
      <c r="NQ347" s="539"/>
      <c r="NR347" s="539"/>
      <c r="NS347" s="539"/>
      <c r="NT347" s="539"/>
      <c r="NU347" s="539"/>
      <c r="NV347" s="539"/>
      <c r="NW347" s="539"/>
      <c r="NX347" s="539"/>
      <c r="NY347" s="539"/>
      <c r="NZ347" s="539"/>
      <c r="OA347" s="539"/>
      <c r="OB347" s="539"/>
      <c r="OC347" s="539"/>
      <c r="OD347" s="539"/>
      <c r="OE347" s="539"/>
      <c r="OF347" s="539"/>
      <c r="OG347" s="539"/>
      <c r="OH347" s="539"/>
      <c r="OI347" s="539"/>
      <c r="OJ347" s="539"/>
      <c r="OK347" s="539"/>
      <c r="OL347" s="539"/>
      <c r="OM347" s="539"/>
      <c r="ON347" s="539"/>
      <c r="OO347" s="539"/>
      <c r="OP347" s="539"/>
      <c r="OQ347" s="539"/>
      <c r="OR347" s="539"/>
      <c r="OS347" s="539"/>
      <c r="OT347" s="539"/>
      <c r="OU347" s="539"/>
      <c r="OV347" s="539"/>
      <c r="OW347" s="539"/>
      <c r="OX347" s="539"/>
      <c r="OY347" s="539"/>
      <c r="OZ347" s="539"/>
      <c r="PA347" s="539"/>
      <c r="PB347" s="539"/>
      <c r="PC347" s="539"/>
      <c r="PD347" s="539"/>
      <c r="PE347" s="539"/>
      <c r="PF347" s="539"/>
      <c r="PG347" s="539"/>
      <c r="PH347" s="539"/>
      <c r="PI347" s="539"/>
      <c r="PJ347" s="539"/>
      <c r="PK347" s="539"/>
      <c r="PL347" s="539"/>
      <c r="PM347" s="539"/>
      <c r="PN347" s="539"/>
      <c r="PO347" s="539"/>
      <c r="PP347" s="539"/>
      <c r="PQ347" s="539"/>
      <c r="PR347" s="539"/>
      <c r="PS347" s="539"/>
      <c r="PT347" s="539"/>
      <c r="PU347" s="539"/>
      <c r="PV347" s="539"/>
      <c r="PW347" s="539"/>
      <c r="PX347" s="539"/>
      <c r="PY347" s="539"/>
      <c r="PZ347" s="539"/>
      <c r="QA347" s="539"/>
      <c r="QB347" s="539"/>
      <c r="QC347" s="539"/>
      <c r="QD347" s="539"/>
      <c r="QE347" s="539"/>
      <c r="QF347" s="539"/>
      <c r="QG347" s="539"/>
      <c r="QH347" s="539"/>
      <c r="QI347" s="539"/>
      <c r="QJ347" s="539"/>
      <c r="QK347" s="539"/>
      <c r="QL347" s="539"/>
      <c r="QM347" s="539"/>
      <c r="QN347" s="539"/>
      <c r="QO347" s="539"/>
      <c r="QP347" s="539"/>
      <c r="QQ347" s="539"/>
      <c r="QR347" s="539"/>
      <c r="QS347" s="539"/>
      <c r="QT347" s="539"/>
      <c r="QU347" s="539"/>
      <c r="QV347" s="539"/>
      <c r="QW347" s="539"/>
      <c r="QX347" s="539"/>
      <c r="QY347" s="539"/>
      <c r="QZ347" s="539"/>
      <c r="RA347" s="539"/>
      <c r="RB347" s="539"/>
      <c r="RC347" s="539"/>
      <c r="RD347" s="539"/>
      <c r="RE347" s="539"/>
      <c r="RF347" s="539"/>
      <c r="RG347" s="539"/>
      <c r="RH347" s="539"/>
      <c r="RI347" s="539"/>
      <c r="RJ347" s="539"/>
      <c r="RK347" s="539"/>
      <c r="RL347" s="539"/>
      <c r="RM347" s="539"/>
      <c r="RN347" s="539"/>
      <c r="RO347" s="539"/>
      <c r="RP347" s="539"/>
      <c r="RQ347" s="539"/>
      <c r="RR347" s="539"/>
      <c r="RS347" s="539"/>
      <c r="RT347" s="539"/>
      <c r="RU347" s="539"/>
      <c r="RV347" s="539"/>
      <c r="RW347" s="539"/>
      <c r="RX347" s="539"/>
      <c r="RY347" s="539"/>
      <c r="RZ347" s="539"/>
      <c r="SA347" s="539"/>
      <c r="SB347" s="539"/>
      <c r="SC347" s="539"/>
      <c r="SD347" s="539"/>
      <c r="SE347" s="539"/>
      <c r="SF347" s="539"/>
      <c r="SG347" s="539"/>
      <c r="SH347" s="539"/>
      <c r="SI347" s="539"/>
      <c r="SJ347" s="539"/>
      <c r="SK347" s="539"/>
      <c r="SL347" s="539"/>
      <c r="SM347" s="539"/>
      <c r="SN347" s="539"/>
      <c r="SO347" s="539"/>
      <c r="SP347" s="539"/>
      <c r="SQ347" s="539"/>
      <c r="SR347" s="539"/>
      <c r="SS347" s="539"/>
      <c r="ST347" s="539"/>
      <c r="SU347" s="539"/>
      <c r="SV347" s="539"/>
      <c r="SW347" s="539"/>
      <c r="SX347" s="539"/>
      <c r="SY347" s="539"/>
      <c r="SZ347" s="539"/>
      <c r="TA347" s="539"/>
      <c r="TB347" s="539"/>
      <c r="TC347" s="539"/>
      <c r="TD347" s="539"/>
      <c r="TE347" s="539"/>
      <c r="TF347" s="539"/>
      <c r="TG347" s="539"/>
      <c r="TH347" s="539"/>
      <c r="TI347" s="539"/>
      <c r="TJ347" s="539"/>
      <c r="TK347" s="539"/>
      <c r="TL347" s="539"/>
      <c r="TM347" s="539"/>
      <c r="TN347" s="539"/>
      <c r="TO347" s="539"/>
      <c r="TP347" s="539"/>
      <c r="TQ347" s="539"/>
      <c r="TR347" s="539"/>
      <c r="TS347" s="539"/>
      <c r="TT347" s="539"/>
      <c r="TU347" s="539"/>
      <c r="TV347" s="539"/>
      <c r="TW347" s="539"/>
      <c r="TX347" s="539"/>
      <c r="TY347" s="539"/>
      <c r="TZ347" s="539"/>
      <c r="UA347" s="539"/>
      <c r="UB347" s="539"/>
      <c r="UC347" s="539"/>
      <c r="UD347" s="539"/>
      <c r="UE347" s="539"/>
      <c r="UF347" s="539"/>
      <c r="UG347" s="539"/>
      <c r="UH347" s="539"/>
      <c r="UI347" s="539"/>
      <c r="UJ347" s="539"/>
      <c r="UK347" s="539"/>
      <c r="UL347" s="539"/>
      <c r="UM347" s="539"/>
      <c r="UN347" s="539"/>
      <c r="UO347" s="539"/>
      <c r="UP347" s="539"/>
      <c r="UQ347" s="539"/>
      <c r="UR347" s="539"/>
      <c r="US347" s="539"/>
      <c r="UT347" s="539"/>
      <c r="UU347" s="539"/>
      <c r="UV347" s="539"/>
      <c r="UW347" s="539"/>
      <c r="UX347" s="539"/>
      <c r="UY347" s="539"/>
      <c r="UZ347" s="539"/>
      <c r="VA347" s="539"/>
      <c r="VB347" s="539"/>
      <c r="VC347" s="539"/>
      <c r="VD347" s="539"/>
      <c r="VE347" s="539"/>
      <c r="VF347" s="539"/>
      <c r="VG347" s="539"/>
      <c r="VH347" s="539"/>
      <c r="VI347" s="539"/>
      <c r="VJ347" s="539"/>
      <c r="VK347" s="539"/>
      <c r="VL347" s="539"/>
      <c r="VM347" s="539"/>
      <c r="VN347" s="539"/>
      <c r="VO347" s="539"/>
      <c r="VP347" s="539"/>
      <c r="VQ347" s="539"/>
      <c r="VR347" s="539"/>
      <c r="VS347" s="539"/>
      <c r="VT347" s="539"/>
      <c r="VU347" s="539"/>
      <c r="VV347" s="539"/>
      <c r="VW347" s="539"/>
      <c r="VX347" s="539"/>
      <c r="VY347" s="539"/>
      <c r="VZ347" s="539"/>
      <c r="WA347" s="539"/>
      <c r="WB347" s="539"/>
      <c r="WC347" s="539"/>
      <c r="WD347" s="539"/>
      <c r="WE347" s="539"/>
      <c r="WF347" s="539"/>
      <c r="WG347" s="539"/>
      <c r="WH347" s="539"/>
      <c r="WI347" s="539"/>
      <c r="WJ347" s="539"/>
      <c r="WK347" s="539"/>
      <c r="WL347" s="539"/>
      <c r="WM347" s="539"/>
      <c r="WN347" s="539"/>
      <c r="WO347" s="539"/>
      <c r="WP347" s="539"/>
      <c r="WQ347" s="539"/>
      <c r="WR347" s="539"/>
      <c r="WS347" s="539"/>
      <c r="WT347" s="539"/>
      <c r="WU347" s="539"/>
      <c r="WV347" s="539"/>
      <c r="WW347" s="539"/>
      <c r="WX347" s="539"/>
      <c r="WY347" s="539"/>
      <c r="WZ347" s="539"/>
      <c r="XA347" s="539"/>
      <c r="XB347" s="539"/>
      <c r="XC347" s="539"/>
      <c r="XD347" s="539"/>
      <c r="XE347" s="539"/>
      <c r="XF347" s="539"/>
      <c r="XG347" s="539"/>
      <c r="XH347" s="539"/>
      <c r="XI347" s="539"/>
      <c r="XJ347" s="539"/>
      <c r="XK347" s="539"/>
      <c r="XL347" s="539"/>
      <c r="XM347" s="539"/>
      <c r="XN347" s="539"/>
      <c r="XO347" s="539"/>
      <c r="XP347" s="539"/>
      <c r="XQ347" s="539"/>
      <c r="XR347" s="539"/>
      <c r="XS347" s="539"/>
      <c r="XT347" s="539"/>
      <c r="XU347" s="539"/>
      <c r="XV347" s="539"/>
      <c r="XW347" s="539"/>
      <c r="XX347" s="539"/>
      <c r="XY347" s="539"/>
      <c r="XZ347" s="539"/>
      <c r="YA347" s="539"/>
      <c r="YB347" s="539"/>
      <c r="YC347" s="539"/>
      <c r="YD347" s="539"/>
      <c r="YE347" s="539"/>
      <c r="YF347" s="539"/>
      <c r="YG347" s="539"/>
      <c r="YH347" s="539"/>
      <c r="YI347" s="539"/>
      <c r="YJ347" s="539"/>
      <c r="YK347" s="539"/>
      <c r="YL347" s="539"/>
      <c r="YM347" s="539"/>
      <c r="YN347" s="539"/>
      <c r="YO347" s="539"/>
      <c r="YP347" s="539"/>
      <c r="YQ347" s="539"/>
      <c r="YR347" s="539"/>
      <c r="YS347" s="539"/>
      <c r="YT347" s="539"/>
      <c r="YU347" s="539"/>
      <c r="YV347" s="539"/>
      <c r="YW347" s="539"/>
      <c r="YX347" s="539"/>
      <c r="YY347" s="539"/>
      <c r="YZ347" s="539"/>
      <c r="ZA347" s="539"/>
      <c r="ZB347" s="539"/>
      <c r="ZC347" s="539"/>
      <c r="ZD347" s="539"/>
      <c r="ZE347" s="539"/>
      <c r="ZF347" s="539"/>
      <c r="ZG347" s="539"/>
      <c r="ZH347" s="539"/>
      <c r="ZI347" s="539"/>
      <c r="ZJ347" s="539"/>
      <c r="ZK347" s="539"/>
      <c r="ZL347" s="539"/>
      <c r="ZM347" s="539"/>
      <c r="ZN347" s="539"/>
      <c r="ZO347" s="539"/>
      <c r="ZP347" s="539"/>
      <c r="ZQ347" s="539"/>
      <c r="ZR347" s="539"/>
      <c r="ZS347" s="539"/>
      <c r="ZT347" s="539"/>
      <c r="ZU347" s="539"/>
      <c r="ZV347" s="539"/>
      <c r="ZW347" s="539"/>
      <c r="ZX347" s="539"/>
      <c r="ZY347" s="539"/>
      <c r="ZZ347" s="539"/>
      <c r="AAA347" s="539"/>
      <c r="AAB347" s="539"/>
      <c r="AAC347" s="539"/>
      <c r="AAD347" s="539"/>
      <c r="AAE347" s="539"/>
      <c r="AAF347" s="539"/>
      <c r="AAG347" s="539"/>
      <c r="AAH347" s="539"/>
      <c r="AAI347" s="539"/>
      <c r="AAJ347" s="539"/>
      <c r="AAK347" s="539"/>
      <c r="AAL347" s="539"/>
      <c r="AAM347" s="539"/>
      <c r="AAN347" s="539"/>
      <c r="AAO347" s="539"/>
      <c r="AAP347" s="539"/>
      <c r="AAQ347" s="539"/>
      <c r="AAR347" s="539"/>
      <c r="AAS347" s="539"/>
      <c r="AAT347" s="539"/>
      <c r="AAU347" s="539"/>
      <c r="AAV347" s="539"/>
      <c r="AAW347" s="539"/>
      <c r="AAX347" s="539"/>
      <c r="AAY347" s="539"/>
      <c r="AAZ347" s="539"/>
      <c r="ABA347" s="539"/>
      <c r="ABB347" s="539"/>
      <c r="ABC347" s="539"/>
      <c r="ABD347" s="539"/>
      <c r="ABE347" s="539"/>
      <c r="ABF347" s="539"/>
      <c r="ABG347" s="539"/>
      <c r="ABH347" s="539"/>
      <c r="ABI347" s="539"/>
      <c r="ABJ347" s="539"/>
      <c r="ABK347" s="539"/>
      <c r="ABL347" s="539"/>
      <c r="ABM347" s="539"/>
      <c r="ABN347" s="539"/>
      <c r="ABO347" s="539"/>
      <c r="ABP347" s="539"/>
      <c r="ABQ347" s="539"/>
      <c r="ABR347" s="539"/>
      <c r="ABS347" s="539"/>
      <c r="ABT347" s="539"/>
      <c r="ABU347" s="539"/>
      <c r="ABV347" s="539"/>
      <c r="ABW347" s="539"/>
      <c r="ABX347" s="539"/>
      <c r="ABY347" s="539"/>
      <c r="ABZ347" s="539"/>
      <c r="ACA347" s="539"/>
      <c r="ACB347" s="539"/>
      <c r="ACC347" s="539"/>
      <c r="ACD347" s="539"/>
      <c r="ACE347" s="539"/>
      <c r="ACF347" s="539"/>
      <c r="ACG347" s="539"/>
      <c r="ACH347" s="539"/>
      <c r="ACI347" s="539"/>
      <c r="ACJ347" s="539"/>
      <c r="ACK347" s="539"/>
      <c r="ACL347" s="539"/>
      <c r="ACM347" s="539"/>
      <c r="ACN347" s="539"/>
      <c r="ACO347" s="539"/>
      <c r="ACP347" s="539"/>
      <c r="ACQ347" s="539"/>
      <c r="ACR347" s="539"/>
      <c r="ACS347" s="539"/>
      <c r="ACT347" s="539"/>
      <c r="ACU347" s="539"/>
      <c r="ACV347" s="539"/>
      <c r="ACW347" s="539"/>
      <c r="ACX347" s="539"/>
      <c r="ACY347" s="539"/>
      <c r="ACZ347" s="539"/>
      <c r="ADA347" s="539"/>
      <c r="ADB347" s="539"/>
      <c r="ADC347" s="539"/>
      <c r="ADD347" s="539"/>
      <c r="ADE347" s="539"/>
      <c r="ADF347" s="539"/>
      <c r="ADG347" s="539"/>
      <c r="ADH347" s="539"/>
      <c r="ADI347" s="539"/>
      <c r="ADJ347" s="539"/>
      <c r="ADK347" s="539"/>
      <c r="ADL347" s="539"/>
      <c r="ADM347" s="539"/>
      <c r="ADN347" s="539"/>
      <c r="ADO347" s="539"/>
      <c r="ADP347" s="539"/>
      <c r="ADQ347" s="539"/>
      <c r="ADR347" s="539"/>
      <c r="ADS347" s="539"/>
      <c r="ADT347" s="539"/>
      <c r="ADU347" s="539"/>
      <c r="ADV347" s="539"/>
      <c r="ADW347" s="539"/>
      <c r="ADX347" s="539"/>
      <c r="ADY347" s="539"/>
      <c r="ADZ347" s="539"/>
      <c r="AEA347" s="539"/>
      <c r="AEB347" s="539"/>
      <c r="AEC347" s="539"/>
      <c r="AED347" s="539"/>
      <c r="AEE347" s="539"/>
      <c r="AEF347" s="539"/>
      <c r="AEG347" s="539"/>
      <c r="AEH347" s="539"/>
      <c r="AEI347" s="539"/>
      <c r="AEJ347" s="539"/>
      <c r="AEK347" s="539"/>
      <c r="AEL347" s="539"/>
      <c r="AEM347" s="539"/>
      <c r="AEN347" s="539"/>
      <c r="AEO347" s="539"/>
      <c r="AEP347" s="539"/>
      <c r="AEQ347" s="539"/>
      <c r="AER347" s="539"/>
      <c r="AES347" s="539"/>
      <c r="AET347" s="539"/>
      <c r="AEU347" s="539"/>
      <c r="AEV347" s="539"/>
      <c r="AEW347" s="539"/>
      <c r="AEX347" s="539"/>
      <c r="AEY347" s="539"/>
      <c r="AEZ347" s="539"/>
      <c r="AFA347" s="539"/>
      <c r="AFB347" s="539"/>
      <c r="AFC347" s="539"/>
      <c r="AFD347" s="539"/>
      <c r="AFE347" s="539"/>
      <c r="AFF347" s="539"/>
      <c r="AFG347" s="539"/>
      <c r="AFH347" s="539"/>
      <c r="AFI347" s="539"/>
      <c r="AFJ347" s="539"/>
      <c r="AFK347" s="539"/>
      <c r="AFL347" s="539"/>
      <c r="AFM347" s="539"/>
      <c r="AFN347" s="539"/>
      <c r="AFO347" s="539"/>
      <c r="AFP347" s="539"/>
      <c r="AFQ347" s="539"/>
      <c r="AFR347" s="539"/>
      <c r="AFS347" s="539"/>
      <c r="AFT347" s="539"/>
      <c r="AFU347" s="539"/>
      <c r="AFV347" s="539"/>
      <c r="AFW347" s="539"/>
      <c r="AFX347" s="539"/>
      <c r="AFY347" s="539"/>
      <c r="AFZ347" s="539"/>
      <c r="AGA347" s="539"/>
      <c r="AGB347" s="539"/>
      <c r="AGC347" s="539"/>
      <c r="AGD347" s="539"/>
      <c r="AGE347" s="539"/>
      <c r="AGF347" s="539"/>
      <c r="AGG347" s="539"/>
      <c r="AGH347" s="539"/>
      <c r="AGI347" s="539"/>
      <c r="AGJ347" s="539"/>
      <c r="AGK347" s="539"/>
      <c r="AGL347" s="539"/>
      <c r="AGM347" s="539"/>
      <c r="AGN347" s="539"/>
      <c r="AGO347" s="539"/>
      <c r="AGP347" s="539"/>
      <c r="AGQ347" s="539"/>
      <c r="AGR347" s="539"/>
      <c r="AGS347" s="539"/>
      <c r="AGT347" s="539"/>
      <c r="AGU347" s="539"/>
      <c r="AGV347" s="539"/>
      <c r="AGW347" s="539"/>
      <c r="AGX347" s="539"/>
      <c r="AGY347" s="539"/>
      <c r="AGZ347" s="539"/>
      <c r="AHA347" s="539"/>
      <c r="AHB347" s="539"/>
      <c r="AHC347" s="539"/>
      <c r="AHD347" s="539"/>
      <c r="AHE347" s="539"/>
      <c r="AHF347" s="539"/>
      <c r="AHG347" s="539"/>
      <c r="AHH347" s="539"/>
      <c r="AHI347" s="539"/>
      <c r="AHJ347" s="539"/>
      <c r="AHK347" s="539"/>
      <c r="AHL347" s="539"/>
      <c r="AHM347" s="539"/>
      <c r="AHN347" s="539"/>
      <c r="AHO347" s="539"/>
      <c r="AHP347" s="539"/>
      <c r="AHQ347" s="539"/>
      <c r="AHR347" s="539"/>
      <c r="AHS347" s="539"/>
      <c r="AHT347" s="539"/>
      <c r="AHU347" s="539"/>
      <c r="AHV347" s="539"/>
      <c r="AHW347" s="539"/>
      <c r="AHX347" s="539"/>
      <c r="AHY347" s="539"/>
      <c r="AHZ347" s="539"/>
      <c r="AIA347" s="539"/>
      <c r="AIB347" s="539"/>
      <c r="AIC347" s="539"/>
      <c r="AID347" s="539"/>
      <c r="AIE347" s="539"/>
      <c r="AIF347" s="539"/>
      <c r="AIG347" s="539"/>
      <c r="AIH347" s="539"/>
      <c r="AII347" s="539"/>
      <c r="AIJ347" s="539"/>
      <c r="AIK347" s="539"/>
      <c r="AIL347" s="539"/>
      <c r="AIM347" s="539"/>
      <c r="AIN347" s="539"/>
      <c r="AIO347" s="539"/>
      <c r="AIP347" s="539"/>
      <c r="AIQ347" s="539"/>
      <c r="AIR347" s="539"/>
      <c r="AIS347" s="539"/>
      <c r="AIT347" s="539"/>
      <c r="AIU347" s="539"/>
      <c r="AIV347" s="539"/>
      <c r="AIW347" s="539"/>
      <c r="AIX347" s="539"/>
      <c r="AIY347" s="539"/>
      <c r="AIZ347" s="539"/>
      <c r="AJA347" s="539"/>
      <c r="AJB347" s="539"/>
      <c r="AJC347" s="539"/>
      <c r="AJD347" s="539"/>
      <c r="AJE347" s="539"/>
      <c r="AJF347" s="539"/>
      <c r="AJG347" s="539"/>
      <c r="AJH347" s="539"/>
      <c r="AJI347" s="539"/>
      <c r="AJJ347" s="539"/>
      <c r="AJK347" s="539"/>
      <c r="AJL347" s="539"/>
      <c r="AJM347" s="539"/>
      <c r="AJN347" s="539"/>
      <c r="AJO347" s="539"/>
      <c r="AJP347" s="539"/>
      <c r="AJQ347" s="539"/>
      <c r="AJR347" s="539"/>
      <c r="AJS347" s="539"/>
      <c r="AJT347" s="539"/>
      <c r="AJU347" s="539"/>
      <c r="AJV347" s="539"/>
      <c r="AJW347" s="539"/>
      <c r="AJX347" s="539"/>
      <c r="AJY347" s="539"/>
      <c r="AJZ347" s="539"/>
      <c r="AKA347" s="539"/>
      <c r="AKB347" s="539"/>
      <c r="AKC347" s="539"/>
      <c r="AKD347" s="539"/>
      <c r="AKE347" s="539"/>
      <c r="AKF347" s="539"/>
      <c r="AKG347" s="539"/>
      <c r="AKH347" s="539"/>
      <c r="AKI347" s="539"/>
      <c r="AKJ347" s="539"/>
      <c r="AKK347" s="539"/>
      <c r="AKL347" s="539"/>
      <c r="AKM347" s="539"/>
      <c r="AKN347" s="539"/>
      <c r="AKO347" s="539"/>
      <c r="AKP347" s="539"/>
      <c r="AKQ347" s="539"/>
      <c r="AKR347" s="539"/>
      <c r="AKS347" s="539"/>
      <c r="AKT347" s="539"/>
      <c r="AKU347" s="539"/>
      <c r="AKV347" s="539"/>
      <c r="AKW347" s="539"/>
      <c r="AKX347" s="539"/>
      <c r="AKY347" s="539"/>
      <c r="AKZ347" s="539"/>
      <c r="ALA347" s="539"/>
      <c r="ALB347" s="539"/>
      <c r="ALC347" s="539"/>
      <c r="ALD347" s="539"/>
      <c r="ALE347" s="539"/>
      <c r="ALF347" s="539"/>
      <c r="ALG347" s="539"/>
      <c r="ALH347" s="539"/>
      <c r="ALI347" s="539"/>
      <c r="ALJ347" s="539"/>
      <c r="ALK347" s="539"/>
      <c r="ALL347" s="539"/>
      <c r="ALM347" s="539"/>
      <c r="ALN347" s="539"/>
      <c r="ALO347" s="539"/>
      <c r="ALP347" s="539"/>
      <c r="ALQ347" s="539"/>
      <c r="ALR347" s="539"/>
      <c r="ALS347" s="539"/>
      <c r="ALT347" s="539"/>
      <c r="ALU347" s="539"/>
      <c r="ALV347" s="539"/>
      <c r="ALW347" s="539"/>
      <c r="ALX347" s="539"/>
      <c r="ALY347" s="539"/>
      <c r="ALZ347" s="539"/>
      <c r="AMA347" s="539"/>
      <c r="AMB347" s="539"/>
      <c r="AMC347" s="539"/>
      <c r="AMD347" s="539"/>
      <c r="AME347" s="539"/>
      <c r="AMF347" s="539"/>
      <c r="AMG347" s="539"/>
      <c r="AMH347" s="539"/>
      <c r="AMI347" s="539"/>
      <c r="AMJ347" s="539"/>
      <c r="AMK347" s="539"/>
      <c r="AML347" s="539"/>
      <c r="AMM347" s="539"/>
      <c r="AMN347" s="539"/>
      <c r="AMO347" s="539"/>
      <c r="AMP347" s="539"/>
      <c r="AMQ347" s="539"/>
      <c r="AMR347" s="539"/>
      <c r="AMS347" s="539"/>
      <c r="AMT347" s="539"/>
      <c r="AMU347" s="539"/>
      <c r="AMV347" s="539"/>
      <c r="AMW347" s="539"/>
      <c r="AMX347" s="539"/>
      <c r="AMY347" s="539"/>
      <c r="AMZ347" s="539"/>
      <c r="ANA347" s="539"/>
      <c r="ANB347" s="539"/>
      <c r="ANC347" s="539"/>
      <c r="AND347" s="539"/>
      <c r="ANE347" s="539"/>
      <c r="ANF347" s="539"/>
      <c r="ANG347" s="539"/>
      <c r="ANH347" s="539"/>
      <c r="ANI347" s="539"/>
      <c r="ANJ347" s="539"/>
      <c r="ANK347" s="539"/>
      <c r="ANL347" s="539"/>
      <c r="ANM347" s="539"/>
      <c r="ANN347" s="539"/>
      <c r="ANO347" s="539"/>
      <c r="ANP347" s="539"/>
      <c r="ANQ347" s="539"/>
      <c r="ANR347" s="539"/>
      <c r="ANS347" s="539"/>
      <c r="ANT347" s="539"/>
      <c r="ANU347" s="539"/>
      <c r="ANV347" s="539"/>
      <c r="ANW347" s="539"/>
      <c r="ANX347" s="539"/>
      <c r="ANY347" s="539"/>
      <c r="ANZ347" s="539"/>
      <c r="AOA347" s="539"/>
      <c r="AOB347" s="539"/>
      <c r="AOC347" s="539"/>
      <c r="AOD347" s="539"/>
      <c r="AOE347" s="539"/>
      <c r="AOF347" s="539"/>
      <c r="AOG347" s="539"/>
      <c r="AOH347" s="539"/>
      <c r="AOI347" s="539"/>
      <c r="AOJ347" s="539"/>
      <c r="AOK347" s="539"/>
      <c r="AOL347" s="539"/>
      <c r="AOM347" s="539"/>
      <c r="AON347" s="539"/>
      <c r="AOO347" s="539"/>
      <c r="AOP347" s="539"/>
      <c r="AOQ347" s="539"/>
      <c r="AOR347" s="539"/>
      <c r="AOS347" s="539"/>
      <c r="AOT347" s="539"/>
      <c r="AOU347" s="539"/>
      <c r="AOV347" s="539"/>
      <c r="AOW347" s="539"/>
      <c r="AOX347" s="539"/>
      <c r="AOY347" s="539"/>
      <c r="AOZ347" s="539"/>
      <c r="APA347" s="539"/>
      <c r="APB347" s="539"/>
      <c r="APC347" s="539"/>
      <c r="APD347" s="539"/>
      <c r="APE347" s="539"/>
      <c r="APF347" s="539"/>
      <c r="APG347" s="539"/>
      <c r="APH347" s="539"/>
      <c r="API347" s="539"/>
      <c r="APJ347" s="539"/>
      <c r="APK347" s="539"/>
      <c r="APL347" s="539"/>
      <c r="APM347" s="539"/>
      <c r="APN347" s="539"/>
      <c r="APO347" s="539"/>
      <c r="APP347" s="539"/>
      <c r="APQ347" s="539"/>
      <c r="APR347" s="539"/>
      <c r="APS347" s="539"/>
      <c r="APT347" s="539"/>
      <c r="APU347" s="539"/>
      <c r="APV347" s="539"/>
      <c r="APW347" s="539"/>
      <c r="APX347" s="539"/>
      <c r="APY347" s="539"/>
      <c r="APZ347" s="539"/>
      <c r="AQA347" s="539"/>
      <c r="AQB347" s="539"/>
      <c r="AQC347" s="539"/>
      <c r="AQD347" s="539"/>
      <c r="AQE347" s="539"/>
      <c r="AQF347" s="539"/>
      <c r="AQG347" s="539"/>
      <c r="AQH347" s="539"/>
      <c r="AQI347" s="539"/>
      <c r="AQJ347" s="539"/>
      <c r="AQK347" s="539"/>
      <c r="AQL347" s="539"/>
      <c r="AQM347" s="539"/>
      <c r="AQN347" s="539"/>
      <c r="AQO347" s="539"/>
      <c r="AQP347" s="539"/>
      <c r="AQQ347" s="539"/>
      <c r="AQR347" s="539"/>
      <c r="AQS347" s="539"/>
      <c r="AQT347" s="539"/>
      <c r="AQU347" s="539"/>
      <c r="AQV347" s="539"/>
      <c r="AQW347" s="539"/>
      <c r="AQX347" s="539"/>
      <c r="AQY347" s="539"/>
      <c r="AQZ347" s="539"/>
      <c r="ARA347" s="539"/>
      <c r="ARB347" s="539"/>
      <c r="ARC347" s="539"/>
      <c r="ARD347" s="539"/>
      <c r="ARE347" s="539"/>
      <c r="ARF347" s="539"/>
      <c r="ARG347" s="539"/>
      <c r="ARH347" s="539"/>
      <c r="ARI347" s="539"/>
      <c r="ARJ347" s="539"/>
      <c r="ARK347" s="539"/>
      <c r="ARL347" s="539"/>
      <c r="ARM347" s="539"/>
      <c r="ARN347" s="539"/>
      <c r="ARO347" s="539"/>
      <c r="ARP347" s="539"/>
      <c r="ARQ347" s="539"/>
      <c r="ARR347" s="539"/>
      <c r="ARS347" s="539"/>
      <c r="ART347" s="539"/>
      <c r="ARU347" s="539"/>
      <c r="ARV347" s="539"/>
      <c r="ARW347" s="539"/>
      <c r="ARX347" s="539"/>
      <c r="ARY347" s="539"/>
      <c r="ARZ347" s="539"/>
      <c r="ASA347" s="539"/>
      <c r="ASB347" s="539"/>
      <c r="ASC347" s="539"/>
      <c r="ASD347" s="539"/>
      <c r="ASE347" s="539"/>
      <c r="ASF347" s="539"/>
      <c r="ASG347" s="539"/>
      <c r="ASH347" s="539"/>
      <c r="ASI347" s="539"/>
      <c r="ASJ347" s="539"/>
      <c r="ASK347" s="539"/>
      <c r="ASL347" s="539"/>
      <c r="ASM347" s="539"/>
      <c r="ASN347" s="539"/>
      <c r="ASO347" s="539"/>
      <c r="ASP347" s="539"/>
      <c r="ASQ347" s="539"/>
      <c r="ASR347" s="539"/>
      <c r="ASS347" s="539"/>
      <c r="AST347" s="539"/>
      <c r="ASU347" s="539"/>
      <c r="ASV347" s="539"/>
      <c r="ASW347" s="539"/>
      <c r="ASX347" s="539"/>
      <c r="ASY347" s="539"/>
      <c r="ASZ347" s="539"/>
      <c r="ATA347" s="539"/>
      <c r="ATB347" s="539"/>
      <c r="ATC347" s="539"/>
      <c r="ATD347" s="539"/>
      <c r="ATE347" s="539"/>
      <c r="ATF347" s="539"/>
      <c r="ATG347" s="539"/>
      <c r="ATH347" s="539"/>
      <c r="ATI347" s="539"/>
      <c r="ATJ347" s="539"/>
      <c r="ATK347" s="539"/>
      <c r="ATL347" s="539"/>
      <c r="ATM347" s="539"/>
      <c r="ATN347" s="539"/>
      <c r="ATO347" s="539"/>
      <c r="ATP347" s="539"/>
      <c r="ATQ347" s="539"/>
      <c r="ATR347" s="539"/>
      <c r="ATS347" s="539"/>
      <c r="ATT347" s="539"/>
      <c r="ATU347" s="539"/>
      <c r="ATV347" s="539"/>
      <c r="ATW347" s="539"/>
      <c r="ATX347" s="539"/>
      <c r="ATY347" s="539"/>
      <c r="ATZ347" s="539"/>
      <c r="AUA347" s="539"/>
      <c r="AUB347" s="539"/>
      <c r="AUC347" s="539"/>
      <c r="AUD347" s="539"/>
      <c r="AUE347" s="539"/>
      <c r="AUF347" s="539"/>
      <c r="AUG347" s="539"/>
      <c r="AUH347" s="539"/>
      <c r="AUI347" s="539"/>
      <c r="AUJ347" s="539"/>
      <c r="AUK347" s="539"/>
    </row>
    <row r="348" spans="1:1233" hidden="1">
      <c r="A348" s="6" t="s">
        <v>453</v>
      </c>
      <c r="B348" s="130"/>
      <c r="C348" s="216" t="s">
        <v>345</v>
      </c>
      <c r="D348" s="216" t="s">
        <v>346</v>
      </c>
      <c r="E348" s="216" t="s">
        <v>347</v>
      </c>
      <c r="F348" s="216" t="s">
        <v>348</v>
      </c>
      <c r="G348" s="216" t="s">
        <v>349</v>
      </c>
      <c r="H348" s="216" t="s">
        <v>350</v>
      </c>
      <c r="I348" s="216"/>
      <c r="J348" s="216" t="s">
        <v>351</v>
      </c>
      <c r="K348" s="216" t="s">
        <v>352</v>
      </c>
      <c r="L348" s="216" t="s">
        <v>353</v>
      </c>
      <c r="M348" s="216" t="s">
        <v>354</v>
      </c>
      <c r="N348" s="216" t="s">
        <v>355</v>
      </c>
      <c r="O348" s="216" t="s">
        <v>356</v>
      </c>
      <c r="P348" s="216" t="s">
        <v>357</v>
      </c>
      <c r="Q348" s="216" t="s">
        <v>358</v>
      </c>
      <c r="R348" s="216" t="s">
        <v>359</v>
      </c>
      <c r="S348" s="216" t="s">
        <v>360</v>
      </c>
      <c r="T348" s="216" t="s">
        <v>361</v>
      </c>
      <c r="U348" s="216" t="s">
        <v>362</v>
      </c>
      <c r="V348" s="216" t="s">
        <v>363</v>
      </c>
      <c r="W348" s="216" t="s">
        <v>364</v>
      </c>
      <c r="X348" s="216" t="s">
        <v>365</v>
      </c>
      <c r="Y348" s="216" t="s">
        <v>366</v>
      </c>
      <c r="Z348" s="216" t="s">
        <v>367</v>
      </c>
      <c r="AA348" s="216" t="s">
        <v>368</v>
      </c>
      <c r="AB348" s="216" t="s">
        <v>369</v>
      </c>
      <c r="AC348" s="216" t="s">
        <v>370</v>
      </c>
      <c r="AD348" s="216" t="s">
        <v>371</v>
      </c>
      <c r="AE348" s="216" t="s">
        <v>372</v>
      </c>
      <c r="AF348" s="216" t="s">
        <v>373</v>
      </c>
      <c r="AG348" s="216" t="s">
        <v>374</v>
      </c>
      <c r="AH348" s="216" t="s">
        <v>375</v>
      </c>
      <c r="AI348" s="216" t="s">
        <v>376</v>
      </c>
      <c r="AJ348" s="216" t="s">
        <v>377</v>
      </c>
      <c r="AK348" s="216" t="s">
        <v>378</v>
      </c>
      <c r="AL348" s="216" t="s">
        <v>379</v>
      </c>
      <c r="AM348" s="216" t="s">
        <v>380</v>
      </c>
      <c r="AN348" s="216" t="s">
        <v>381</v>
      </c>
      <c r="AO348" s="216" t="s">
        <v>382</v>
      </c>
      <c r="AP348" s="216" t="s">
        <v>383</v>
      </c>
      <c r="AQ348" s="216" t="s">
        <v>384</v>
      </c>
      <c r="AR348" s="216" t="s">
        <v>385</v>
      </c>
      <c r="AS348" s="216" t="s">
        <v>386</v>
      </c>
      <c r="AT348" s="216" t="s">
        <v>387</v>
      </c>
      <c r="AU348" s="216" t="s">
        <v>388</v>
      </c>
      <c r="AV348" s="216" t="s">
        <v>389</v>
      </c>
      <c r="AW348" s="216" t="s">
        <v>390</v>
      </c>
      <c r="AX348" s="216" t="s">
        <v>391</v>
      </c>
      <c r="AY348" s="216" t="s">
        <v>392</v>
      </c>
      <c r="AZ348" s="216" t="s">
        <v>393</v>
      </c>
      <c r="BA348" s="216" t="s">
        <v>394</v>
      </c>
      <c r="BB348" s="216" t="s">
        <v>395</v>
      </c>
      <c r="BC348" s="216" t="s">
        <v>396</v>
      </c>
      <c r="BD348" s="216" t="s">
        <v>397</v>
      </c>
      <c r="BE348" s="216" t="s">
        <v>398</v>
      </c>
      <c r="BF348" s="216" t="s">
        <v>399</v>
      </c>
      <c r="BG348" s="216" t="s">
        <v>400</v>
      </c>
      <c r="BH348" s="216" t="s">
        <v>401</v>
      </c>
      <c r="BI348" s="216" t="s">
        <v>402</v>
      </c>
      <c r="BJ348" s="216" t="s">
        <v>403</v>
      </c>
      <c r="BK348" s="216" t="s">
        <v>404</v>
      </c>
      <c r="BL348" s="216" t="s">
        <v>405</v>
      </c>
      <c r="BM348" s="216" t="s">
        <v>406</v>
      </c>
      <c r="BN348" s="216" t="s">
        <v>407</v>
      </c>
      <c r="BO348" s="216" t="s">
        <v>408</v>
      </c>
      <c r="BP348" s="216" t="s">
        <v>409</v>
      </c>
      <c r="BQ348" s="216" t="s">
        <v>410</v>
      </c>
      <c r="BR348" s="216" t="s">
        <v>411</v>
      </c>
      <c r="BS348" s="216" t="s">
        <v>412</v>
      </c>
      <c r="BT348" s="216" t="s">
        <v>413</v>
      </c>
      <c r="BU348" s="216" t="s">
        <v>414</v>
      </c>
      <c r="BV348" s="216" t="s">
        <v>415</v>
      </c>
      <c r="BW348" s="216" t="s">
        <v>416</v>
      </c>
      <c r="BX348" s="216" t="s">
        <v>417</v>
      </c>
      <c r="BY348" s="216" t="s">
        <v>418</v>
      </c>
      <c r="BZ348" s="216" t="s">
        <v>419</v>
      </c>
      <c r="CA348" s="216" t="s">
        <v>420</v>
      </c>
      <c r="CB348" s="216" t="s">
        <v>421</v>
      </c>
      <c r="CC348" s="216" t="s">
        <v>422</v>
      </c>
      <c r="CD348" s="216" t="s">
        <v>423</v>
      </c>
      <c r="CE348" s="216" t="s">
        <v>424</v>
      </c>
      <c r="CF348" s="216" t="s">
        <v>425</v>
      </c>
      <c r="CG348" s="216" t="s">
        <v>426</v>
      </c>
      <c r="CH348" s="216" t="s">
        <v>427</v>
      </c>
      <c r="CI348" s="216" t="s">
        <v>428</v>
      </c>
      <c r="CJ348" s="216" t="s">
        <v>429</v>
      </c>
      <c r="CK348" s="216" t="s">
        <v>430</v>
      </c>
      <c r="CL348" s="216" t="s">
        <v>431</v>
      </c>
      <c r="CM348" s="216" t="s">
        <v>432</v>
      </c>
      <c r="CN348" s="216" t="s">
        <v>433</v>
      </c>
      <c r="CO348" s="216" t="s">
        <v>434</v>
      </c>
      <c r="CP348" s="216" t="s">
        <v>435</v>
      </c>
      <c r="CQ348" s="216" t="s">
        <v>436</v>
      </c>
      <c r="CR348" s="216" t="s">
        <v>437</v>
      </c>
      <c r="CS348" s="216" t="s">
        <v>438</v>
      </c>
      <c r="CT348" s="216" t="s">
        <v>439</v>
      </c>
      <c r="CU348" s="216" t="s">
        <v>440</v>
      </c>
      <c r="CV348" s="216" t="s">
        <v>441</v>
      </c>
      <c r="CW348" s="216" t="s">
        <v>442</v>
      </c>
      <c r="CX348" s="216" t="s">
        <v>443</v>
      </c>
      <c r="CY348" s="216" t="s">
        <v>444</v>
      </c>
      <c r="CZ348" s="216" t="s">
        <v>445</v>
      </c>
      <c r="DA348" s="539"/>
      <c r="DB348" s="539"/>
      <c r="DC348" s="539"/>
      <c r="DD348" s="539"/>
      <c r="DE348" s="539"/>
      <c r="DF348" s="539"/>
      <c r="DG348" s="539"/>
      <c r="DH348" s="539"/>
      <c r="DI348" s="539"/>
      <c r="DJ348" s="539"/>
      <c r="DK348" s="539"/>
      <c r="DL348" s="539"/>
      <c r="DM348" s="539"/>
      <c r="DN348" s="539"/>
      <c r="DO348" s="539"/>
      <c r="DP348" s="539"/>
      <c r="DQ348" s="539"/>
      <c r="DR348" s="539"/>
      <c r="DS348" s="539"/>
      <c r="DT348" s="539"/>
      <c r="DU348" s="539"/>
      <c r="DV348" s="539"/>
      <c r="DW348" s="539"/>
      <c r="DX348" s="539"/>
      <c r="DY348" s="539"/>
      <c r="DZ348" s="539"/>
      <c r="EA348" s="539"/>
      <c r="EB348" s="539"/>
      <c r="EC348" s="539"/>
      <c r="ED348" s="539"/>
      <c r="EE348" s="539"/>
      <c r="EF348" s="539"/>
      <c r="EG348" s="539"/>
      <c r="EH348" s="539"/>
      <c r="EI348" s="539"/>
      <c r="EJ348" s="539"/>
      <c r="EK348" s="539"/>
      <c r="EL348" s="539"/>
      <c r="EM348" s="539"/>
      <c r="EN348" s="539"/>
      <c r="EO348" s="539"/>
      <c r="EP348" s="539"/>
      <c r="EQ348" s="539"/>
      <c r="ER348" s="539"/>
      <c r="ES348" s="539"/>
      <c r="ET348" s="539"/>
      <c r="EU348" s="539"/>
      <c r="EV348" s="539"/>
      <c r="EW348" s="539"/>
      <c r="EX348" s="539"/>
      <c r="EY348" s="539"/>
      <c r="EZ348" s="539"/>
      <c r="FA348" s="539"/>
      <c r="FB348" s="539"/>
      <c r="FC348" s="539"/>
      <c r="FD348" s="539"/>
      <c r="FE348" s="539"/>
      <c r="FF348" s="539"/>
      <c r="FG348" s="539"/>
      <c r="FH348" s="539"/>
      <c r="FI348" s="539"/>
      <c r="FJ348" s="539"/>
      <c r="FK348" s="539"/>
      <c r="FL348" s="539"/>
      <c r="FM348" s="539"/>
      <c r="FN348" s="539"/>
      <c r="FO348" s="539"/>
      <c r="FP348" s="539"/>
      <c r="FQ348" s="539"/>
      <c r="FR348" s="539"/>
      <c r="FS348" s="539"/>
      <c r="FT348" s="539"/>
      <c r="FU348" s="539"/>
      <c r="FV348" s="539"/>
      <c r="FW348" s="539"/>
      <c r="FX348" s="539"/>
      <c r="FY348" s="539"/>
      <c r="FZ348" s="539"/>
      <c r="GA348" s="539"/>
      <c r="GB348" s="539"/>
      <c r="GC348" s="539"/>
      <c r="GD348" s="539"/>
      <c r="GE348" s="539"/>
      <c r="GF348" s="539"/>
      <c r="GG348" s="539"/>
      <c r="GH348" s="539"/>
      <c r="GI348" s="539"/>
      <c r="GJ348" s="539"/>
      <c r="GK348" s="539"/>
      <c r="GL348" s="539"/>
      <c r="GM348" s="539"/>
      <c r="GN348" s="539"/>
      <c r="GO348" s="539"/>
      <c r="GP348" s="539"/>
      <c r="GQ348" s="539"/>
      <c r="GR348" s="539"/>
      <c r="GS348" s="539"/>
      <c r="GT348" s="539"/>
      <c r="GU348" s="539"/>
      <c r="GV348" s="539"/>
      <c r="GW348" s="539"/>
      <c r="GX348" s="539"/>
      <c r="GY348" s="539"/>
      <c r="GZ348" s="539"/>
      <c r="HA348" s="539"/>
      <c r="HB348" s="539"/>
      <c r="HC348" s="539"/>
      <c r="HD348" s="539"/>
      <c r="HE348" s="539"/>
      <c r="HF348" s="539"/>
      <c r="HG348" s="539"/>
      <c r="HH348" s="539"/>
      <c r="HI348" s="539"/>
      <c r="HJ348" s="539"/>
      <c r="HK348" s="539"/>
      <c r="HL348" s="539"/>
      <c r="HM348" s="539"/>
      <c r="HN348" s="539"/>
      <c r="HO348" s="539"/>
      <c r="HP348" s="539"/>
      <c r="HQ348" s="539"/>
      <c r="HR348" s="539"/>
      <c r="HS348" s="539"/>
      <c r="HT348" s="539"/>
      <c r="HU348" s="539"/>
      <c r="HV348" s="539"/>
      <c r="HW348" s="539"/>
      <c r="HX348" s="539"/>
      <c r="HY348" s="539"/>
      <c r="HZ348" s="539"/>
      <c r="IA348" s="539"/>
      <c r="IB348" s="539"/>
      <c r="IC348" s="539"/>
      <c r="ID348" s="539"/>
      <c r="IE348" s="539"/>
      <c r="IF348" s="539"/>
      <c r="IG348" s="539"/>
      <c r="IH348" s="539"/>
      <c r="II348" s="539"/>
      <c r="IJ348" s="539"/>
      <c r="IK348" s="539"/>
      <c r="IL348" s="539"/>
      <c r="IM348" s="539"/>
      <c r="IN348" s="539"/>
      <c r="IO348" s="539"/>
      <c r="IP348" s="539"/>
      <c r="IQ348" s="539"/>
      <c r="IR348" s="539"/>
      <c r="IS348" s="539"/>
      <c r="IT348" s="539"/>
      <c r="IU348" s="539"/>
      <c r="IV348" s="539"/>
      <c r="IW348" s="539"/>
      <c r="IX348" s="539"/>
      <c r="IY348" s="539"/>
      <c r="IZ348" s="539"/>
      <c r="JA348" s="539"/>
      <c r="JB348" s="539"/>
      <c r="JC348" s="539"/>
      <c r="JD348" s="539"/>
      <c r="JE348" s="539"/>
      <c r="JF348" s="539"/>
      <c r="JG348" s="539"/>
      <c r="JH348" s="539"/>
      <c r="JI348" s="539"/>
      <c r="JJ348" s="539"/>
      <c r="JK348" s="539"/>
      <c r="JL348" s="539"/>
      <c r="JM348" s="539"/>
      <c r="JN348" s="539"/>
      <c r="JO348" s="539"/>
      <c r="JP348" s="539"/>
      <c r="JQ348" s="539"/>
      <c r="JR348" s="539"/>
      <c r="JS348" s="539"/>
      <c r="JT348" s="539"/>
      <c r="JU348" s="539"/>
      <c r="JV348" s="539"/>
      <c r="JW348" s="539"/>
      <c r="JX348" s="539"/>
      <c r="JY348" s="539"/>
      <c r="JZ348" s="539"/>
      <c r="KA348" s="539"/>
      <c r="KB348" s="539"/>
      <c r="KC348" s="539"/>
      <c r="KD348" s="539"/>
      <c r="KE348" s="539"/>
      <c r="KF348" s="539"/>
      <c r="KG348" s="539"/>
      <c r="KH348" s="539"/>
      <c r="KI348" s="539"/>
      <c r="KJ348" s="539"/>
      <c r="KK348" s="539"/>
      <c r="KL348" s="539"/>
      <c r="KM348" s="539"/>
      <c r="KN348" s="539"/>
      <c r="KO348" s="539"/>
      <c r="KP348" s="539"/>
      <c r="KQ348" s="539"/>
      <c r="KR348" s="539"/>
      <c r="KS348" s="539"/>
      <c r="KT348" s="539"/>
      <c r="KU348" s="539"/>
      <c r="KV348" s="539"/>
      <c r="KW348" s="539"/>
      <c r="KX348" s="539"/>
      <c r="KY348" s="539"/>
      <c r="KZ348" s="539"/>
      <c r="LA348" s="539"/>
      <c r="LB348" s="539"/>
      <c r="LC348" s="539"/>
      <c r="LD348" s="539"/>
      <c r="LE348" s="539"/>
      <c r="LF348" s="539"/>
      <c r="LG348" s="539"/>
      <c r="LH348" s="539"/>
      <c r="LI348" s="539"/>
      <c r="LJ348" s="539"/>
      <c r="LK348" s="539"/>
      <c r="LL348" s="539"/>
      <c r="LM348" s="539"/>
      <c r="LN348" s="539"/>
      <c r="LO348" s="539"/>
      <c r="LP348" s="539"/>
      <c r="LQ348" s="539"/>
      <c r="LR348" s="539"/>
      <c r="LS348" s="539"/>
      <c r="LT348" s="539"/>
      <c r="LU348" s="539"/>
      <c r="LV348" s="539"/>
      <c r="LW348" s="539"/>
      <c r="LX348" s="539"/>
      <c r="LY348" s="539"/>
      <c r="LZ348" s="539"/>
      <c r="MA348" s="539"/>
      <c r="MB348" s="539"/>
      <c r="MC348" s="539"/>
      <c r="MD348" s="539"/>
      <c r="ME348" s="539"/>
      <c r="MF348" s="539"/>
      <c r="MG348" s="539"/>
      <c r="MH348" s="539"/>
      <c r="MI348" s="539"/>
      <c r="MJ348" s="539"/>
      <c r="MK348" s="539"/>
      <c r="ML348" s="539"/>
      <c r="MM348" s="539"/>
      <c r="MN348" s="539"/>
      <c r="MO348" s="539"/>
      <c r="MP348" s="539"/>
      <c r="MQ348" s="539"/>
      <c r="MR348" s="539"/>
      <c r="MS348" s="539"/>
      <c r="MT348" s="539"/>
      <c r="MU348" s="539"/>
      <c r="MV348" s="539"/>
      <c r="MW348" s="539"/>
      <c r="MX348" s="539"/>
      <c r="MY348" s="539"/>
      <c r="MZ348" s="539"/>
      <c r="NA348" s="539"/>
      <c r="NB348" s="539"/>
      <c r="NC348" s="539"/>
      <c r="ND348" s="539"/>
      <c r="NE348" s="539"/>
      <c r="NF348" s="539"/>
      <c r="NG348" s="539"/>
      <c r="NH348" s="539"/>
      <c r="NI348" s="539"/>
      <c r="NJ348" s="539"/>
      <c r="NK348" s="539"/>
      <c r="NL348" s="539"/>
      <c r="NM348" s="539"/>
      <c r="NN348" s="539"/>
      <c r="NO348" s="539"/>
      <c r="NP348" s="539"/>
      <c r="NQ348" s="539"/>
      <c r="NR348" s="539"/>
      <c r="NS348" s="539"/>
      <c r="NT348" s="539"/>
      <c r="NU348" s="539"/>
      <c r="NV348" s="539"/>
      <c r="NW348" s="539"/>
      <c r="NX348" s="539"/>
      <c r="NY348" s="539"/>
      <c r="NZ348" s="539"/>
      <c r="OA348" s="539"/>
      <c r="OB348" s="539"/>
      <c r="OC348" s="539"/>
      <c r="OD348" s="539"/>
      <c r="OE348" s="539"/>
      <c r="OF348" s="539"/>
      <c r="OG348" s="539"/>
      <c r="OH348" s="539"/>
      <c r="OI348" s="539"/>
      <c r="OJ348" s="539"/>
      <c r="OK348" s="539"/>
      <c r="OL348" s="539"/>
      <c r="OM348" s="539"/>
      <c r="ON348" s="539"/>
      <c r="OO348" s="539"/>
      <c r="OP348" s="539"/>
      <c r="OQ348" s="539"/>
      <c r="OR348" s="539"/>
      <c r="OS348" s="539"/>
      <c r="OT348" s="539"/>
      <c r="OU348" s="539"/>
      <c r="OV348" s="539"/>
      <c r="OW348" s="539"/>
      <c r="OX348" s="539"/>
      <c r="OY348" s="539"/>
      <c r="OZ348" s="539"/>
      <c r="PA348" s="539"/>
      <c r="PB348" s="539"/>
      <c r="PC348" s="539"/>
      <c r="PD348" s="539"/>
      <c r="PE348" s="539"/>
      <c r="PF348" s="539"/>
      <c r="PG348" s="539"/>
      <c r="PH348" s="539"/>
      <c r="PI348" s="539"/>
      <c r="PJ348" s="539"/>
      <c r="PK348" s="539"/>
      <c r="PL348" s="539"/>
      <c r="PM348" s="539"/>
      <c r="PN348" s="539"/>
      <c r="PO348" s="539"/>
      <c r="PP348" s="539"/>
      <c r="PQ348" s="539"/>
      <c r="PR348" s="539"/>
      <c r="PS348" s="539"/>
      <c r="PT348" s="539"/>
      <c r="PU348" s="539"/>
      <c r="PV348" s="539"/>
      <c r="PW348" s="539"/>
      <c r="PX348" s="539"/>
      <c r="PY348" s="539"/>
      <c r="PZ348" s="539"/>
      <c r="QA348" s="539"/>
      <c r="QB348" s="539"/>
      <c r="QC348" s="539"/>
      <c r="QD348" s="539"/>
      <c r="QE348" s="539"/>
      <c r="QF348" s="539"/>
      <c r="QG348" s="539"/>
      <c r="QH348" s="539"/>
      <c r="QI348" s="539"/>
      <c r="QJ348" s="539"/>
      <c r="QK348" s="539"/>
      <c r="QL348" s="539"/>
      <c r="QM348" s="539"/>
      <c r="QN348" s="539"/>
      <c r="QO348" s="539"/>
      <c r="QP348" s="539"/>
      <c r="QQ348" s="539"/>
      <c r="QR348" s="539"/>
      <c r="QS348" s="539"/>
      <c r="QT348" s="539"/>
      <c r="QU348" s="539"/>
      <c r="QV348" s="539"/>
      <c r="QW348" s="539"/>
      <c r="QX348" s="539"/>
      <c r="QY348" s="539"/>
      <c r="QZ348" s="539"/>
      <c r="RA348" s="539"/>
      <c r="RB348" s="539"/>
      <c r="RC348" s="539"/>
      <c r="RD348" s="539"/>
      <c r="RE348" s="539"/>
      <c r="RF348" s="539"/>
      <c r="RG348" s="539"/>
      <c r="RH348" s="539"/>
      <c r="RI348" s="539"/>
      <c r="RJ348" s="539"/>
      <c r="RK348" s="539"/>
      <c r="RL348" s="539"/>
      <c r="RM348" s="539"/>
      <c r="RN348" s="539"/>
      <c r="RO348" s="539"/>
      <c r="RP348" s="539"/>
      <c r="RQ348" s="539"/>
      <c r="RR348" s="539"/>
      <c r="RS348" s="539"/>
      <c r="RT348" s="539"/>
      <c r="RU348" s="539"/>
      <c r="RV348" s="539"/>
      <c r="RW348" s="539"/>
      <c r="RX348" s="539"/>
      <c r="RY348" s="539"/>
      <c r="RZ348" s="539"/>
      <c r="SA348" s="539"/>
      <c r="SB348" s="539"/>
      <c r="SC348" s="539"/>
      <c r="SD348" s="539"/>
      <c r="SE348" s="539"/>
      <c r="SF348" s="539"/>
      <c r="SG348" s="539"/>
      <c r="SH348" s="539"/>
      <c r="SI348" s="539"/>
      <c r="SJ348" s="539"/>
      <c r="SK348" s="539"/>
      <c r="SL348" s="539"/>
      <c r="SM348" s="539"/>
      <c r="SN348" s="539"/>
      <c r="SO348" s="539"/>
      <c r="SP348" s="539"/>
      <c r="SQ348" s="539"/>
      <c r="SR348" s="539"/>
      <c r="SS348" s="539"/>
      <c r="ST348" s="539"/>
      <c r="SU348" s="539"/>
      <c r="SV348" s="539"/>
      <c r="SW348" s="539"/>
      <c r="SX348" s="539"/>
      <c r="SY348" s="539"/>
      <c r="SZ348" s="539"/>
      <c r="TA348" s="539"/>
      <c r="TB348" s="539"/>
      <c r="TC348" s="539"/>
      <c r="TD348" s="539"/>
      <c r="TE348" s="539"/>
      <c r="TF348" s="539"/>
      <c r="TG348" s="539"/>
      <c r="TH348" s="539"/>
      <c r="TI348" s="539"/>
      <c r="TJ348" s="539"/>
      <c r="TK348" s="539"/>
      <c r="TL348" s="539"/>
      <c r="TM348" s="539"/>
      <c r="TN348" s="539"/>
      <c r="TO348" s="539"/>
      <c r="TP348" s="539"/>
      <c r="TQ348" s="539"/>
      <c r="TR348" s="539"/>
      <c r="TS348" s="539"/>
      <c r="TT348" s="539"/>
      <c r="TU348" s="539"/>
      <c r="TV348" s="539"/>
      <c r="TW348" s="539"/>
      <c r="TX348" s="539"/>
      <c r="TY348" s="539"/>
      <c r="TZ348" s="539"/>
      <c r="UA348" s="539"/>
      <c r="UB348" s="539"/>
      <c r="UC348" s="539"/>
      <c r="UD348" s="539"/>
      <c r="UE348" s="539"/>
      <c r="UF348" s="539"/>
      <c r="UG348" s="539"/>
      <c r="UH348" s="539"/>
      <c r="UI348" s="539"/>
      <c r="UJ348" s="539"/>
      <c r="UK348" s="539"/>
      <c r="UL348" s="539"/>
      <c r="UM348" s="539"/>
      <c r="UN348" s="539"/>
      <c r="UO348" s="539"/>
      <c r="UP348" s="539"/>
      <c r="UQ348" s="539"/>
      <c r="UR348" s="539"/>
      <c r="US348" s="539"/>
      <c r="UT348" s="539"/>
      <c r="UU348" s="539"/>
      <c r="UV348" s="539"/>
      <c r="UW348" s="539"/>
      <c r="UX348" s="539"/>
      <c r="UY348" s="539"/>
      <c r="UZ348" s="539"/>
      <c r="VA348" s="539"/>
      <c r="VB348" s="539"/>
      <c r="VC348" s="539"/>
      <c r="VD348" s="539"/>
      <c r="VE348" s="539"/>
      <c r="VF348" s="539"/>
      <c r="VG348" s="539"/>
      <c r="VH348" s="539"/>
      <c r="VI348" s="539"/>
      <c r="VJ348" s="539"/>
      <c r="VK348" s="539"/>
      <c r="VL348" s="539"/>
      <c r="VM348" s="539"/>
      <c r="VN348" s="539"/>
      <c r="VO348" s="539"/>
      <c r="VP348" s="539"/>
      <c r="VQ348" s="539"/>
      <c r="VR348" s="539"/>
      <c r="VS348" s="539"/>
      <c r="VT348" s="539"/>
      <c r="VU348" s="539"/>
      <c r="VV348" s="539"/>
      <c r="VW348" s="539"/>
      <c r="VX348" s="539"/>
      <c r="VY348" s="539"/>
      <c r="VZ348" s="539"/>
      <c r="WA348" s="539"/>
      <c r="WB348" s="539"/>
      <c r="WC348" s="539"/>
      <c r="WD348" s="539"/>
      <c r="WE348" s="539"/>
      <c r="WF348" s="539"/>
      <c r="WG348" s="539"/>
      <c r="WH348" s="539"/>
      <c r="WI348" s="539"/>
      <c r="WJ348" s="539"/>
      <c r="WK348" s="539"/>
      <c r="WL348" s="539"/>
      <c r="WM348" s="539"/>
      <c r="WN348" s="539"/>
      <c r="WO348" s="539"/>
      <c r="WP348" s="539"/>
      <c r="WQ348" s="539"/>
      <c r="WR348" s="539"/>
      <c r="WS348" s="539"/>
      <c r="WT348" s="539"/>
      <c r="WU348" s="539"/>
      <c r="WV348" s="539"/>
      <c r="WW348" s="539"/>
      <c r="WX348" s="539"/>
      <c r="WY348" s="539"/>
      <c r="WZ348" s="539"/>
      <c r="XA348" s="539"/>
      <c r="XB348" s="539"/>
      <c r="XC348" s="539"/>
      <c r="XD348" s="539"/>
      <c r="XE348" s="539"/>
      <c r="XF348" s="539"/>
      <c r="XG348" s="539"/>
      <c r="XH348" s="539"/>
      <c r="XI348" s="539"/>
      <c r="XJ348" s="539"/>
      <c r="XK348" s="539"/>
      <c r="XL348" s="539"/>
      <c r="XM348" s="539"/>
      <c r="XN348" s="539"/>
      <c r="XO348" s="539"/>
      <c r="XP348" s="539"/>
      <c r="XQ348" s="539"/>
      <c r="XR348" s="539"/>
      <c r="XS348" s="539"/>
      <c r="XT348" s="539"/>
      <c r="XU348" s="539"/>
      <c r="XV348" s="539"/>
      <c r="XW348" s="539"/>
      <c r="XX348" s="539"/>
      <c r="XY348" s="539"/>
      <c r="XZ348" s="539"/>
      <c r="YA348" s="539"/>
      <c r="YB348" s="539"/>
      <c r="YC348" s="539"/>
      <c r="YD348" s="539"/>
      <c r="YE348" s="539"/>
      <c r="YF348" s="539"/>
      <c r="YG348" s="539"/>
      <c r="YH348" s="539"/>
      <c r="YI348" s="539"/>
      <c r="YJ348" s="539"/>
      <c r="YK348" s="539"/>
      <c r="YL348" s="539"/>
      <c r="YM348" s="539"/>
      <c r="YN348" s="539"/>
      <c r="YO348" s="539"/>
      <c r="YP348" s="539"/>
      <c r="YQ348" s="539"/>
      <c r="YR348" s="539"/>
      <c r="YS348" s="539"/>
      <c r="YT348" s="539"/>
      <c r="YU348" s="539"/>
      <c r="YV348" s="539"/>
      <c r="YW348" s="539"/>
      <c r="YX348" s="539"/>
      <c r="YY348" s="539"/>
      <c r="YZ348" s="539"/>
      <c r="ZA348" s="539"/>
      <c r="ZB348" s="539"/>
      <c r="ZC348" s="539"/>
      <c r="ZD348" s="539"/>
      <c r="ZE348" s="539"/>
      <c r="ZF348" s="539"/>
      <c r="ZG348" s="539"/>
      <c r="ZH348" s="539"/>
      <c r="ZI348" s="539"/>
      <c r="ZJ348" s="539"/>
      <c r="ZK348" s="539"/>
      <c r="ZL348" s="539"/>
      <c r="ZM348" s="539"/>
      <c r="ZN348" s="539"/>
      <c r="ZO348" s="539"/>
      <c r="ZP348" s="539"/>
      <c r="ZQ348" s="539"/>
      <c r="ZR348" s="539"/>
      <c r="ZS348" s="539"/>
      <c r="ZT348" s="539"/>
      <c r="ZU348" s="539"/>
      <c r="ZV348" s="539"/>
      <c r="ZW348" s="539"/>
      <c r="ZX348" s="539"/>
      <c r="ZY348" s="539"/>
      <c r="ZZ348" s="539"/>
      <c r="AAA348" s="539"/>
      <c r="AAB348" s="539"/>
      <c r="AAC348" s="539"/>
      <c r="AAD348" s="539"/>
      <c r="AAE348" s="539"/>
      <c r="AAF348" s="539"/>
      <c r="AAG348" s="539"/>
      <c r="AAH348" s="539"/>
      <c r="AAI348" s="539"/>
      <c r="AAJ348" s="539"/>
      <c r="AAK348" s="539"/>
      <c r="AAL348" s="539"/>
      <c r="AAM348" s="539"/>
      <c r="AAN348" s="539"/>
      <c r="AAO348" s="539"/>
      <c r="AAP348" s="539"/>
      <c r="AAQ348" s="539"/>
      <c r="AAR348" s="539"/>
      <c r="AAS348" s="539"/>
      <c r="AAT348" s="539"/>
      <c r="AAU348" s="539"/>
      <c r="AAV348" s="539"/>
      <c r="AAW348" s="539"/>
      <c r="AAX348" s="539"/>
      <c r="AAY348" s="539"/>
      <c r="AAZ348" s="539"/>
      <c r="ABA348" s="539"/>
      <c r="ABB348" s="539"/>
      <c r="ABC348" s="539"/>
      <c r="ABD348" s="539"/>
      <c r="ABE348" s="539"/>
      <c r="ABF348" s="539"/>
      <c r="ABG348" s="539"/>
      <c r="ABH348" s="539"/>
      <c r="ABI348" s="539"/>
      <c r="ABJ348" s="539"/>
      <c r="ABK348" s="539"/>
      <c r="ABL348" s="539"/>
      <c r="ABM348" s="539"/>
      <c r="ABN348" s="539"/>
      <c r="ABO348" s="539"/>
      <c r="ABP348" s="539"/>
      <c r="ABQ348" s="539"/>
      <c r="ABR348" s="539"/>
      <c r="ABS348" s="539"/>
      <c r="ABT348" s="539"/>
      <c r="ABU348" s="539"/>
      <c r="ABV348" s="539"/>
      <c r="ABW348" s="539"/>
      <c r="ABX348" s="539"/>
      <c r="ABY348" s="539"/>
      <c r="ABZ348" s="539"/>
      <c r="ACA348" s="539"/>
      <c r="ACB348" s="539"/>
      <c r="ACC348" s="539"/>
      <c r="ACD348" s="539"/>
      <c r="ACE348" s="539"/>
      <c r="ACF348" s="539"/>
      <c r="ACG348" s="539"/>
      <c r="ACH348" s="539"/>
      <c r="ACI348" s="539"/>
      <c r="ACJ348" s="539"/>
      <c r="ACK348" s="539"/>
      <c r="ACL348" s="539"/>
      <c r="ACM348" s="539"/>
      <c r="ACN348" s="539"/>
      <c r="ACO348" s="539"/>
      <c r="ACP348" s="539"/>
      <c r="ACQ348" s="539"/>
      <c r="ACR348" s="539"/>
      <c r="ACS348" s="539"/>
      <c r="ACT348" s="539"/>
      <c r="ACU348" s="539"/>
      <c r="ACV348" s="539"/>
      <c r="ACW348" s="539"/>
      <c r="ACX348" s="539"/>
      <c r="ACY348" s="539"/>
      <c r="ACZ348" s="539"/>
      <c r="ADA348" s="539"/>
      <c r="ADB348" s="539"/>
      <c r="ADC348" s="539"/>
      <c r="ADD348" s="539"/>
      <c r="ADE348" s="539"/>
      <c r="ADF348" s="539"/>
      <c r="ADG348" s="539"/>
      <c r="ADH348" s="539"/>
      <c r="ADI348" s="539"/>
      <c r="ADJ348" s="539"/>
      <c r="ADK348" s="539"/>
      <c r="ADL348" s="539"/>
      <c r="ADM348" s="539"/>
      <c r="ADN348" s="539"/>
      <c r="ADO348" s="539"/>
      <c r="ADP348" s="539"/>
      <c r="ADQ348" s="539"/>
      <c r="ADR348" s="539"/>
      <c r="ADS348" s="539"/>
      <c r="ADT348" s="539"/>
      <c r="ADU348" s="539"/>
      <c r="ADV348" s="539"/>
      <c r="ADW348" s="539"/>
      <c r="ADX348" s="539"/>
      <c r="ADY348" s="539"/>
      <c r="ADZ348" s="539"/>
      <c r="AEA348" s="539"/>
      <c r="AEB348" s="539"/>
      <c r="AEC348" s="539"/>
      <c r="AED348" s="539"/>
      <c r="AEE348" s="539"/>
      <c r="AEF348" s="539"/>
      <c r="AEG348" s="539"/>
      <c r="AEH348" s="539"/>
      <c r="AEI348" s="539"/>
      <c r="AEJ348" s="539"/>
      <c r="AEK348" s="539"/>
      <c r="AEL348" s="539"/>
      <c r="AEM348" s="539"/>
      <c r="AEN348" s="539"/>
      <c r="AEO348" s="539"/>
      <c r="AEP348" s="539"/>
      <c r="AEQ348" s="539"/>
      <c r="AER348" s="539"/>
      <c r="AES348" s="539"/>
      <c r="AET348" s="539"/>
      <c r="AEU348" s="539"/>
      <c r="AEV348" s="539"/>
      <c r="AEW348" s="539"/>
      <c r="AEX348" s="539"/>
      <c r="AEY348" s="539"/>
      <c r="AEZ348" s="539"/>
      <c r="AFA348" s="539"/>
      <c r="AFB348" s="539"/>
      <c r="AFC348" s="539"/>
      <c r="AFD348" s="539"/>
      <c r="AFE348" s="539"/>
      <c r="AFF348" s="539"/>
      <c r="AFG348" s="539"/>
      <c r="AFH348" s="539"/>
      <c r="AFI348" s="539"/>
      <c r="AFJ348" s="539"/>
      <c r="AFK348" s="539"/>
      <c r="AFL348" s="539"/>
      <c r="AFM348" s="539"/>
      <c r="AFN348" s="539"/>
      <c r="AFO348" s="539"/>
      <c r="AFP348" s="539"/>
      <c r="AFQ348" s="539"/>
      <c r="AFR348" s="539"/>
      <c r="AFS348" s="539"/>
      <c r="AFT348" s="539"/>
      <c r="AFU348" s="539"/>
      <c r="AFV348" s="539"/>
      <c r="AFW348" s="539"/>
      <c r="AFX348" s="539"/>
      <c r="AFY348" s="539"/>
      <c r="AFZ348" s="539"/>
      <c r="AGA348" s="539"/>
      <c r="AGB348" s="539"/>
      <c r="AGC348" s="539"/>
      <c r="AGD348" s="539"/>
      <c r="AGE348" s="539"/>
      <c r="AGF348" s="539"/>
      <c r="AGG348" s="539"/>
      <c r="AGH348" s="539"/>
      <c r="AGI348" s="539"/>
      <c r="AGJ348" s="539"/>
      <c r="AGK348" s="539"/>
      <c r="AGL348" s="539"/>
      <c r="AGM348" s="539"/>
      <c r="AGN348" s="539"/>
      <c r="AGO348" s="539"/>
      <c r="AGP348" s="539"/>
      <c r="AGQ348" s="539"/>
      <c r="AGR348" s="539"/>
      <c r="AGS348" s="539"/>
      <c r="AGT348" s="539"/>
      <c r="AGU348" s="539"/>
      <c r="AGV348" s="539"/>
      <c r="AGW348" s="539"/>
      <c r="AGX348" s="539"/>
      <c r="AGY348" s="539"/>
      <c r="AGZ348" s="539"/>
      <c r="AHA348" s="539"/>
      <c r="AHB348" s="539"/>
      <c r="AHC348" s="539"/>
      <c r="AHD348" s="539"/>
      <c r="AHE348" s="539"/>
      <c r="AHF348" s="539"/>
      <c r="AHG348" s="539"/>
      <c r="AHH348" s="539"/>
      <c r="AHI348" s="539"/>
      <c r="AHJ348" s="539"/>
      <c r="AHK348" s="539"/>
      <c r="AHL348" s="539"/>
      <c r="AHM348" s="539"/>
      <c r="AHN348" s="539"/>
      <c r="AHO348" s="539"/>
      <c r="AHP348" s="539"/>
      <c r="AHQ348" s="539"/>
      <c r="AHR348" s="539"/>
      <c r="AHS348" s="539"/>
      <c r="AHT348" s="539"/>
      <c r="AHU348" s="539"/>
      <c r="AHV348" s="539"/>
      <c r="AHW348" s="539"/>
      <c r="AHX348" s="539"/>
      <c r="AHY348" s="539"/>
      <c r="AHZ348" s="539"/>
      <c r="AIA348" s="539"/>
      <c r="AIB348" s="539"/>
      <c r="AIC348" s="539"/>
      <c r="AID348" s="539"/>
      <c r="AIE348" s="539"/>
      <c r="AIF348" s="539"/>
      <c r="AIG348" s="539"/>
      <c r="AIH348" s="539"/>
      <c r="AII348" s="539"/>
      <c r="AIJ348" s="539"/>
      <c r="AIK348" s="539"/>
      <c r="AIL348" s="539"/>
      <c r="AIM348" s="539"/>
      <c r="AIN348" s="539"/>
      <c r="AIO348" s="539"/>
      <c r="AIP348" s="539"/>
      <c r="AIQ348" s="539"/>
      <c r="AIR348" s="539"/>
      <c r="AIS348" s="539"/>
      <c r="AIT348" s="539"/>
      <c r="AIU348" s="539"/>
      <c r="AIV348" s="539"/>
      <c r="AIW348" s="539"/>
      <c r="AIX348" s="539"/>
      <c r="AIY348" s="539"/>
      <c r="AIZ348" s="539"/>
      <c r="AJA348" s="539"/>
      <c r="AJB348" s="539"/>
      <c r="AJC348" s="539"/>
      <c r="AJD348" s="539"/>
      <c r="AJE348" s="539"/>
      <c r="AJF348" s="539"/>
      <c r="AJG348" s="539"/>
      <c r="AJH348" s="539"/>
      <c r="AJI348" s="539"/>
      <c r="AJJ348" s="539"/>
      <c r="AJK348" s="539"/>
      <c r="AJL348" s="539"/>
      <c r="AJM348" s="539"/>
      <c r="AJN348" s="539"/>
      <c r="AJO348" s="539"/>
      <c r="AJP348" s="539"/>
      <c r="AJQ348" s="539"/>
      <c r="AJR348" s="539"/>
      <c r="AJS348" s="539"/>
      <c r="AJT348" s="539"/>
      <c r="AJU348" s="539"/>
      <c r="AJV348" s="539"/>
      <c r="AJW348" s="539"/>
      <c r="AJX348" s="539"/>
      <c r="AJY348" s="539"/>
      <c r="AJZ348" s="539"/>
      <c r="AKA348" s="539"/>
      <c r="AKB348" s="539"/>
      <c r="AKC348" s="539"/>
      <c r="AKD348" s="539"/>
      <c r="AKE348" s="539"/>
      <c r="AKF348" s="539"/>
      <c r="AKG348" s="539"/>
      <c r="AKH348" s="539"/>
      <c r="AKI348" s="539"/>
      <c r="AKJ348" s="539"/>
      <c r="AKK348" s="539"/>
      <c r="AKL348" s="539"/>
      <c r="AKM348" s="539"/>
      <c r="AKN348" s="539"/>
      <c r="AKO348" s="539"/>
      <c r="AKP348" s="539"/>
      <c r="AKQ348" s="539"/>
      <c r="AKR348" s="539"/>
      <c r="AKS348" s="539"/>
      <c r="AKT348" s="539"/>
      <c r="AKU348" s="539"/>
      <c r="AKV348" s="539"/>
      <c r="AKW348" s="539"/>
      <c r="AKX348" s="539"/>
      <c r="AKY348" s="539"/>
      <c r="AKZ348" s="539"/>
      <c r="ALA348" s="539"/>
      <c r="ALB348" s="539"/>
      <c r="ALC348" s="539"/>
      <c r="ALD348" s="539"/>
      <c r="ALE348" s="539"/>
      <c r="ALF348" s="539"/>
      <c r="ALG348" s="539"/>
      <c r="ALH348" s="539"/>
      <c r="ALI348" s="539"/>
      <c r="ALJ348" s="539"/>
      <c r="ALK348" s="539"/>
      <c r="ALL348" s="539"/>
      <c r="ALM348" s="539"/>
      <c r="ALN348" s="539"/>
      <c r="ALO348" s="539"/>
      <c r="ALP348" s="539"/>
      <c r="ALQ348" s="539"/>
      <c r="ALR348" s="539"/>
      <c r="ALS348" s="539"/>
      <c r="ALT348" s="539"/>
      <c r="ALU348" s="539"/>
      <c r="ALV348" s="539"/>
      <c r="ALW348" s="539"/>
      <c r="ALX348" s="539"/>
      <c r="ALY348" s="539"/>
      <c r="ALZ348" s="539"/>
      <c r="AMA348" s="539"/>
      <c r="AMB348" s="539"/>
      <c r="AMC348" s="539"/>
      <c r="AMD348" s="539"/>
      <c r="AME348" s="539"/>
      <c r="AMF348" s="539"/>
      <c r="AMG348" s="539"/>
      <c r="AMH348" s="539"/>
      <c r="AMI348" s="539"/>
      <c r="AMJ348" s="539"/>
      <c r="AMK348" s="539"/>
      <c r="AML348" s="539"/>
      <c r="AMM348" s="539"/>
      <c r="AMN348" s="539"/>
      <c r="AMO348" s="539"/>
      <c r="AMP348" s="539"/>
      <c r="AMQ348" s="539"/>
      <c r="AMR348" s="539"/>
      <c r="AMS348" s="539"/>
      <c r="AMT348" s="539"/>
      <c r="AMU348" s="539"/>
      <c r="AMV348" s="539"/>
      <c r="AMW348" s="539"/>
      <c r="AMX348" s="539"/>
      <c r="AMY348" s="539"/>
      <c r="AMZ348" s="539"/>
      <c r="ANA348" s="539"/>
      <c r="ANB348" s="539"/>
      <c r="ANC348" s="539"/>
      <c r="AND348" s="539"/>
      <c r="ANE348" s="539"/>
      <c r="ANF348" s="539"/>
      <c r="ANG348" s="539"/>
      <c r="ANH348" s="539"/>
      <c r="ANI348" s="539"/>
      <c r="ANJ348" s="539"/>
      <c r="ANK348" s="539"/>
      <c r="ANL348" s="539"/>
      <c r="ANM348" s="539"/>
      <c r="ANN348" s="539"/>
      <c r="ANO348" s="539"/>
      <c r="ANP348" s="539"/>
      <c r="ANQ348" s="539"/>
      <c r="ANR348" s="539"/>
      <c r="ANS348" s="539"/>
      <c r="ANT348" s="539"/>
      <c r="ANU348" s="539"/>
      <c r="ANV348" s="539"/>
      <c r="ANW348" s="539"/>
      <c r="ANX348" s="539"/>
      <c r="ANY348" s="539"/>
      <c r="ANZ348" s="539"/>
      <c r="AOA348" s="539"/>
      <c r="AOB348" s="539"/>
      <c r="AOC348" s="539"/>
      <c r="AOD348" s="539"/>
      <c r="AOE348" s="539"/>
      <c r="AOF348" s="539"/>
      <c r="AOG348" s="539"/>
      <c r="AOH348" s="539"/>
      <c r="AOI348" s="539"/>
      <c r="AOJ348" s="539"/>
      <c r="AOK348" s="539"/>
      <c r="AOL348" s="539"/>
      <c r="AOM348" s="539"/>
      <c r="AON348" s="539"/>
      <c r="AOO348" s="539"/>
      <c r="AOP348" s="539"/>
      <c r="AOQ348" s="539"/>
      <c r="AOR348" s="539"/>
      <c r="AOS348" s="539"/>
      <c r="AOT348" s="539"/>
      <c r="AOU348" s="539"/>
      <c r="AOV348" s="539"/>
      <c r="AOW348" s="539"/>
      <c r="AOX348" s="539"/>
      <c r="AOY348" s="539"/>
      <c r="AOZ348" s="539"/>
      <c r="APA348" s="539"/>
      <c r="APB348" s="539"/>
      <c r="APC348" s="539"/>
      <c r="APD348" s="539"/>
      <c r="APE348" s="539"/>
      <c r="APF348" s="539"/>
      <c r="APG348" s="539"/>
      <c r="APH348" s="539"/>
      <c r="API348" s="539"/>
      <c r="APJ348" s="539"/>
      <c r="APK348" s="539"/>
      <c r="APL348" s="539"/>
      <c r="APM348" s="539"/>
      <c r="APN348" s="539"/>
      <c r="APO348" s="539"/>
      <c r="APP348" s="539"/>
      <c r="APQ348" s="539"/>
      <c r="APR348" s="539"/>
      <c r="APS348" s="539"/>
      <c r="APT348" s="539"/>
      <c r="APU348" s="539"/>
      <c r="APV348" s="539"/>
      <c r="APW348" s="539"/>
      <c r="APX348" s="539"/>
      <c r="APY348" s="539"/>
      <c r="APZ348" s="539"/>
      <c r="AQA348" s="539"/>
      <c r="AQB348" s="539"/>
      <c r="AQC348" s="539"/>
      <c r="AQD348" s="539"/>
      <c r="AQE348" s="539"/>
      <c r="AQF348" s="539"/>
      <c r="AQG348" s="539"/>
      <c r="AQH348" s="539"/>
      <c r="AQI348" s="539"/>
      <c r="AQJ348" s="539"/>
      <c r="AQK348" s="539"/>
      <c r="AQL348" s="539"/>
      <c r="AQM348" s="539"/>
      <c r="AQN348" s="539"/>
      <c r="AQO348" s="539"/>
      <c r="AQP348" s="539"/>
      <c r="AQQ348" s="539"/>
      <c r="AQR348" s="539"/>
      <c r="AQS348" s="539"/>
      <c r="AQT348" s="539"/>
      <c r="AQU348" s="539"/>
      <c r="AQV348" s="539"/>
      <c r="AQW348" s="539"/>
      <c r="AQX348" s="539"/>
      <c r="AQY348" s="539"/>
      <c r="AQZ348" s="539"/>
      <c r="ARA348" s="539"/>
      <c r="ARB348" s="539"/>
      <c r="ARC348" s="539"/>
      <c r="ARD348" s="539"/>
      <c r="ARE348" s="539"/>
      <c r="ARF348" s="539"/>
      <c r="ARG348" s="539"/>
      <c r="ARH348" s="539"/>
      <c r="ARI348" s="539"/>
      <c r="ARJ348" s="539"/>
      <c r="ARK348" s="539"/>
      <c r="ARL348" s="539"/>
      <c r="ARM348" s="539"/>
      <c r="ARN348" s="539"/>
      <c r="ARO348" s="539"/>
      <c r="ARP348" s="539"/>
      <c r="ARQ348" s="539"/>
      <c r="ARR348" s="539"/>
      <c r="ARS348" s="539"/>
      <c r="ART348" s="539"/>
      <c r="ARU348" s="539"/>
      <c r="ARV348" s="539"/>
      <c r="ARW348" s="539"/>
      <c r="ARX348" s="539"/>
      <c r="ARY348" s="539"/>
      <c r="ARZ348" s="539"/>
      <c r="ASA348" s="539"/>
      <c r="ASB348" s="539"/>
      <c r="ASC348" s="539"/>
      <c r="ASD348" s="539"/>
      <c r="ASE348" s="539"/>
      <c r="ASF348" s="539"/>
      <c r="ASG348" s="539"/>
      <c r="ASH348" s="539"/>
      <c r="ASI348" s="539"/>
      <c r="ASJ348" s="539"/>
      <c r="ASK348" s="539"/>
      <c r="ASL348" s="539"/>
      <c r="ASM348" s="539"/>
      <c r="ASN348" s="539"/>
      <c r="ASO348" s="539"/>
      <c r="ASP348" s="539"/>
      <c r="ASQ348" s="539"/>
      <c r="ASR348" s="539"/>
      <c r="ASS348" s="539"/>
      <c r="AST348" s="539"/>
      <c r="ASU348" s="539"/>
      <c r="ASV348" s="539"/>
      <c r="ASW348" s="539"/>
      <c r="ASX348" s="539"/>
      <c r="ASY348" s="539"/>
      <c r="ASZ348" s="539"/>
      <c r="ATA348" s="539"/>
      <c r="ATB348" s="539"/>
      <c r="ATC348" s="539"/>
      <c r="ATD348" s="539"/>
      <c r="ATE348" s="539"/>
      <c r="ATF348" s="539"/>
      <c r="ATG348" s="539"/>
      <c r="ATH348" s="539"/>
      <c r="ATI348" s="539"/>
      <c r="ATJ348" s="539"/>
      <c r="ATK348" s="539"/>
      <c r="ATL348" s="539"/>
      <c r="ATM348" s="539"/>
      <c r="ATN348" s="539"/>
      <c r="ATO348" s="539"/>
      <c r="ATP348" s="539"/>
      <c r="ATQ348" s="539"/>
      <c r="ATR348" s="539"/>
      <c r="ATS348" s="539"/>
      <c r="ATT348" s="539"/>
      <c r="ATU348" s="539"/>
      <c r="ATV348" s="539"/>
      <c r="ATW348" s="539"/>
      <c r="ATX348" s="539"/>
      <c r="ATY348" s="539"/>
      <c r="ATZ348" s="539"/>
      <c r="AUA348" s="539"/>
      <c r="AUB348" s="539"/>
      <c r="AUC348" s="539"/>
      <c r="AUD348" s="539"/>
      <c r="AUE348" s="539"/>
      <c r="AUF348" s="539"/>
      <c r="AUG348" s="539"/>
      <c r="AUH348" s="539"/>
      <c r="AUI348" s="539"/>
      <c r="AUJ348" s="539"/>
      <c r="AUK348" s="539"/>
    </row>
    <row r="349" spans="1:1233" hidden="1">
      <c r="A349" s="1036" t="s">
        <v>446</v>
      </c>
      <c r="B349" s="1037"/>
      <c r="C349" s="226">
        <f>$E$28</f>
        <v>0</v>
      </c>
      <c r="D349" s="226">
        <f>$E$31</f>
        <v>0</v>
      </c>
      <c r="E349" s="226">
        <f>$E$34</f>
        <v>0</v>
      </c>
      <c r="F349" s="226">
        <f>$E$37</f>
        <v>0</v>
      </c>
      <c r="G349" s="226">
        <f>$E$40</f>
        <v>0</v>
      </c>
      <c r="H349" s="226">
        <f>$E$43</f>
        <v>0</v>
      </c>
      <c r="I349" s="226"/>
      <c r="J349" s="226">
        <f>$E$46</f>
        <v>0</v>
      </c>
      <c r="K349" s="226">
        <f>$E$49</f>
        <v>0</v>
      </c>
      <c r="L349" s="226">
        <f>$E$52</f>
        <v>0</v>
      </c>
      <c r="M349" s="226">
        <f>$E$55</f>
        <v>0</v>
      </c>
      <c r="N349" s="226">
        <f>$E$58</f>
        <v>0</v>
      </c>
      <c r="O349" s="226">
        <f>$E$61</f>
        <v>0</v>
      </c>
      <c r="P349" s="226">
        <f>$E$64</f>
        <v>0</v>
      </c>
      <c r="Q349" s="226">
        <f>$E$67</f>
        <v>0</v>
      </c>
      <c r="R349" s="226">
        <f>$E$70</f>
        <v>0</v>
      </c>
      <c r="S349" s="226">
        <f>$E$73</f>
        <v>0</v>
      </c>
      <c r="T349" s="226">
        <f>$E$76</f>
        <v>0</v>
      </c>
      <c r="U349" s="226">
        <f>$E$79</f>
        <v>0</v>
      </c>
      <c r="V349" s="226">
        <f>$E$82</f>
        <v>0</v>
      </c>
      <c r="W349" s="226">
        <f>$E$85</f>
        <v>0</v>
      </c>
      <c r="X349" s="226">
        <f>$E$88</f>
        <v>0</v>
      </c>
      <c r="Y349" s="226">
        <f>$E$91</f>
        <v>0</v>
      </c>
      <c r="Z349" s="226">
        <f>$E$94</f>
        <v>0</v>
      </c>
      <c r="AA349" s="226">
        <f>$E$97</f>
        <v>0</v>
      </c>
      <c r="AB349" s="226">
        <f>$E$100</f>
        <v>0</v>
      </c>
      <c r="AC349" s="226">
        <f>$E$103</f>
        <v>0</v>
      </c>
      <c r="AD349" s="226">
        <f>$E$106</f>
        <v>0</v>
      </c>
      <c r="AE349" s="226">
        <f>$E$109</f>
        <v>0</v>
      </c>
      <c r="AF349" s="226">
        <f>$E$112</f>
        <v>0</v>
      </c>
      <c r="AG349" s="226">
        <f>$E$115</f>
        <v>0</v>
      </c>
      <c r="AH349" s="226">
        <f>$E$118</f>
        <v>0</v>
      </c>
      <c r="AI349" s="226">
        <f>$E$121</f>
        <v>0</v>
      </c>
      <c r="AJ349" s="226">
        <f>$E$124</f>
        <v>0</v>
      </c>
      <c r="AK349" s="226">
        <f>$E$127</f>
        <v>0</v>
      </c>
      <c r="AL349" s="226">
        <f>$E$130</f>
        <v>0</v>
      </c>
      <c r="AM349" s="226">
        <f>$E$133</f>
        <v>0</v>
      </c>
      <c r="AN349" s="226">
        <f>$E$136</f>
        <v>0</v>
      </c>
      <c r="AO349" s="226">
        <f>$E$139</f>
        <v>0</v>
      </c>
      <c r="AP349" s="226">
        <f>$E$142</f>
        <v>0</v>
      </c>
      <c r="AQ349" s="226">
        <f>$E$145</f>
        <v>0</v>
      </c>
      <c r="AR349" s="226">
        <f>$E$148</f>
        <v>0</v>
      </c>
      <c r="AS349" s="226">
        <f>$E$151</f>
        <v>0</v>
      </c>
      <c r="AT349" s="226">
        <f>$E$154</f>
        <v>0</v>
      </c>
      <c r="AU349" s="226">
        <f>$E$157</f>
        <v>0</v>
      </c>
      <c r="AV349" s="226">
        <f>$E$160</f>
        <v>0</v>
      </c>
      <c r="AW349" s="226">
        <f>$E$163</f>
        <v>0</v>
      </c>
      <c r="AX349" s="226">
        <f>$E$166</f>
        <v>0</v>
      </c>
      <c r="AY349" s="226">
        <f>$E$169</f>
        <v>0</v>
      </c>
      <c r="AZ349" s="226">
        <f>$E$172</f>
        <v>0</v>
      </c>
      <c r="BA349" s="226">
        <f>$E$175</f>
        <v>0</v>
      </c>
      <c r="BB349" s="226">
        <f>$E$178</f>
        <v>0</v>
      </c>
      <c r="BC349" s="226">
        <f>$E$181</f>
        <v>0</v>
      </c>
      <c r="BD349" s="226">
        <f>$E$184</f>
        <v>0</v>
      </c>
      <c r="BE349" s="226">
        <f>$E$187</f>
        <v>0</v>
      </c>
      <c r="BF349" s="226">
        <f>$E$190</f>
        <v>0</v>
      </c>
      <c r="BG349" s="226">
        <f>$E$193</f>
        <v>0</v>
      </c>
      <c r="BH349" s="226">
        <f>$E$196</f>
        <v>0</v>
      </c>
      <c r="BI349" s="226">
        <f>$E$199</f>
        <v>0</v>
      </c>
      <c r="BJ349" s="226">
        <f>$E$202</f>
        <v>0</v>
      </c>
      <c r="BK349" s="226">
        <f>$E$205</f>
        <v>0</v>
      </c>
      <c r="BL349" s="226">
        <f>$E$208</f>
        <v>0</v>
      </c>
      <c r="BM349" s="226">
        <f>$E$211</f>
        <v>0</v>
      </c>
      <c r="BN349" s="226">
        <f>$E$214</f>
        <v>0</v>
      </c>
      <c r="BO349" s="226">
        <f>$E$217</f>
        <v>0</v>
      </c>
      <c r="BP349" s="226">
        <f>$E$220</f>
        <v>0</v>
      </c>
      <c r="BQ349" s="226">
        <f>$E$223</f>
        <v>0</v>
      </c>
      <c r="BR349" s="226">
        <f>$E$226</f>
        <v>0</v>
      </c>
      <c r="BS349" s="226">
        <f>$E$229</f>
        <v>0</v>
      </c>
      <c r="BT349" s="226">
        <f>$E$232</f>
        <v>0</v>
      </c>
      <c r="BU349" s="226">
        <f>$E$235</f>
        <v>0</v>
      </c>
      <c r="BV349" s="226">
        <f>$E$238</f>
        <v>0</v>
      </c>
      <c r="BW349" s="226">
        <f>$E$241</f>
        <v>0</v>
      </c>
      <c r="BX349" s="226">
        <f>$E$244</f>
        <v>0</v>
      </c>
      <c r="BY349" s="226">
        <f>$E$247</f>
        <v>0</v>
      </c>
      <c r="BZ349" s="226">
        <f>$E$250</f>
        <v>0</v>
      </c>
      <c r="CA349" s="226">
        <f>$E$253</f>
        <v>0</v>
      </c>
      <c r="CB349" s="226">
        <f>$E$256</f>
        <v>0</v>
      </c>
      <c r="CC349" s="226">
        <f>$E$259</f>
        <v>0</v>
      </c>
      <c r="CD349" s="226">
        <f>$E$262</f>
        <v>0</v>
      </c>
      <c r="CE349" s="226">
        <f>$E$265</f>
        <v>0</v>
      </c>
      <c r="CF349" s="226">
        <f>$E$268</f>
        <v>0</v>
      </c>
      <c r="CG349" s="226">
        <f>$E$271</f>
        <v>0</v>
      </c>
      <c r="CH349" s="226">
        <f>$E$274</f>
        <v>0</v>
      </c>
      <c r="CI349" s="226">
        <f>$E$277</f>
        <v>0</v>
      </c>
      <c r="CJ349" s="226">
        <f>$E$280</f>
        <v>0</v>
      </c>
      <c r="CK349" s="226">
        <f>$E$283</f>
        <v>0</v>
      </c>
      <c r="CL349" s="226">
        <f>$E$286</f>
        <v>0</v>
      </c>
      <c r="CM349" s="226">
        <f>$E$289</f>
        <v>0</v>
      </c>
      <c r="CN349" s="226">
        <f>$E$292</f>
        <v>0</v>
      </c>
      <c r="CO349" s="226">
        <f>$E$295</f>
        <v>0</v>
      </c>
      <c r="CP349" s="226">
        <f>$E$298</f>
        <v>0</v>
      </c>
      <c r="CQ349" s="226">
        <f>$E$301</f>
        <v>0</v>
      </c>
      <c r="CR349" s="226">
        <f>$E$304</f>
        <v>0</v>
      </c>
      <c r="CS349" s="226">
        <f>$E$307</f>
        <v>0</v>
      </c>
      <c r="CT349" s="226">
        <f>$E$310</f>
        <v>0</v>
      </c>
      <c r="CU349" s="226">
        <f>$E$313</f>
        <v>0</v>
      </c>
      <c r="CV349" s="226">
        <f>$E$316</f>
        <v>0</v>
      </c>
      <c r="CW349" s="226">
        <f>$E$319</f>
        <v>0</v>
      </c>
      <c r="CX349" s="226">
        <f>$E$322</f>
        <v>0</v>
      </c>
      <c r="CY349" s="226">
        <f>$E$325</f>
        <v>0</v>
      </c>
      <c r="CZ349" s="226">
        <f>$E$328</f>
        <v>0</v>
      </c>
      <c r="DA349" s="539"/>
      <c r="DB349" s="539"/>
      <c r="DC349" s="539"/>
      <c r="DD349" s="539"/>
      <c r="DE349" s="539"/>
      <c r="DF349" s="539"/>
      <c r="DG349" s="539"/>
      <c r="DH349" s="539"/>
      <c r="DI349" s="539"/>
      <c r="DJ349" s="539"/>
      <c r="DK349" s="539"/>
      <c r="DL349" s="539"/>
      <c r="DM349" s="539"/>
      <c r="DN349" s="539"/>
      <c r="DO349" s="539"/>
      <c r="DP349" s="539"/>
      <c r="DQ349" s="539"/>
      <c r="DR349" s="539"/>
      <c r="DS349" s="539"/>
      <c r="DT349" s="539"/>
      <c r="DU349" s="539"/>
      <c r="DV349" s="539"/>
      <c r="DW349" s="539"/>
      <c r="DX349" s="539"/>
      <c r="DY349" s="539"/>
      <c r="DZ349" s="539"/>
      <c r="EA349" s="539"/>
      <c r="EB349" s="539"/>
      <c r="EC349" s="539"/>
      <c r="ED349" s="539"/>
      <c r="EE349" s="539"/>
      <c r="EF349" s="539"/>
      <c r="EG349" s="539"/>
      <c r="EH349" s="539"/>
      <c r="EI349" s="539"/>
      <c r="EJ349" s="539"/>
      <c r="EK349" s="539"/>
      <c r="EL349" s="539"/>
      <c r="EM349" s="539"/>
      <c r="EN349" s="539"/>
      <c r="EO349" s="539"/>
      <c r="EP349" s="539"/>
      <c r="EQ349" s="539"/>
      <c r="ER349" s="539"/>
      <c r="ES349" s="539"/>
      <c r="ET349" s="539"/>
      <c r="EU349" s="539"/>
      <c r="EV349" s="539"/>
      <c r="EW349" s="539"/>
      <c r="EX349" s="539"/>
      <c r="EY349" s="539"/>
      <c r="EZ349" s="539"/>
      <c r="FA349" s="539"/>
      <c r="FB349" s="539"/>
      <c r="FC349" s="539"/>
      <c r="FD349" s="539"/>
      <c r="FE349" s="539"/>
      <c r="FF349" s="539"/>
      <c r="FG349" s="539"/>
      <c r="FH349" s="539"/>
      <c r="FI349" s="539"/>
      <c r="FJ349" s="539"/>
      <c r="FK349" s="539"/>
      <c r="FL349" s="539"/>
      <c r="FM349" s="539"/>
      <c r="FN349" s="539"/>
      <c r="FO349" s="539"/>
      <c r="FP349" s="539"/>
      <c r="FQ349" s="539"/>
      <c r="FR349" s="539"/>
      <c r="FS349" s="539"/>
      <c r="FT349" s="539"/>
      <c r="FU349" s="539"/>
      <c r="FV349" s="539"/>
      <c r="FW349" s="539"/>
      <c r="FX349" s="539"/>
      <c r="FY349" s="539"/>
      <c r="FZ349" s="539"/>
      <c r="GA349" s="539"/>
      <c r="GB349" s="539"/>
      <c r="GC349" s="539"/>
      <c r="GD349" s="539"/>
      <c r="GE349" s="539"/>
      <c r="GF349" s="539"/>
      <c r="GG349" s="539"/>
      <c r="GH349" s="539"/>
      <c r="GI349" s="539"/>
      <c r="GJ349" s="539"/>
      <c r="GK349" s="539"/>
      <c r="GL349" s="539"/>
      <c r="GM349" s="539"/>
      <c r="GN349" s="539"/>
      <c r="GO349" s="539"/>
      <c r="GP349" s="539"/>
      <c r="GQ349" s="539"/>
      <c r="GR349" s="539"/>
      <c r="GS349" s="539"/>
      <c r="GT349" s="539"/>
      <c r="GU349" s="539"/>
      <c r="GV349" s="539"/>
      <c r="GW349" s="539"/>
      <c r="GX349" s="539"/>
      <c r="GY349" s="539"/>
      <c r="GZ349" s="539"/>
      <c r="HA349" s="539"/>
      <c r="HB349" s="539"/>
      <c r="HC349" s="539"/>
      <c r="HD349" s="539"/>
      <c r="HE349" s="539"/>
      <c r="HF349" s="539"/>
      <c r="HG349" s="539"/>
      <c r="HH349" s="539"/>
      <c r="HI349" s="539"/>
      <c r="HJ349" s="539"/>
      <c r="HK349" s="539"/>
      <c r="HL349" s="539"/>
      <c r="HM349" s="539"/>
      <c r="HN349" s="539"/>
      <c r="HO349" s="539"/>
      <c r="HP349" s="539"/>
      <c r="HQ349" s="539"/>
      <c r="HR349" s="539"/>
      <c r="HS349" s="539"/>
      <c r="HT349" s="539"/>
      <c r="HU349" s="539"/>
      <c r="HV349" s="539"/>
      <c r="HW349" s="539"/>
      <c r="HX349" s="539"/>
      <c r="HY349" s="539"/>
      <c r="HZ349" s="539"/>
      <c r="IA349" s="539"/>
      <c r="IB349" s="539"/>
      <c r="IC349" s="539"/>
      <c r="ID349" s="539"/>
      <c r="IE349" s="539"/>
      <c r="IF349" s="539"/>
      <c r="IG349" s="539"/>
      <c r="IH349" s="539"/>
      <c r="II349" s="539"/>
      <c r="IJ349" s="539"/>
      <c r="IK349" s="539"/>
      <c r="IL349" s="539"/>
      <c r="IM349" s="539"/>
      <c r="IN349" s="539"/>
      <c r="IO349" s="539"/>
      <c r="IP349" s="539"/>
      <c r="IQ349" s="539"/>
      <c r="IR349" s="539"/>
      <c r="IS349" s="539"/>
      <c r="IT349" s="539"/>
      <c r="IU349" s="539"/>
      <c r="IV349" s="539"/>
      <c r="IW349" s="539"/>
      <c r="IX349" s="539"/>
      <c r="IY349" s="539"/>
      <c r="IZ349" s="539"/>
      <c r="JA349" s="539"/>
      <c r="JB349" s="539"/>
      <c r="JC349" s="539"/>
      <c r="JD349" s="539"/>
      <c r="JE349" s="539"/>
      <c r="JF349" s="539"/>
      <c r="JG349" s="539"/>
      <c r="JH349" s="539"/>
      <c r="JI349" s="539"/>
      <c r="JJ349" s="539"/>
      <c r="JK349" s="539"/>
      <c r="JL349" s="539"/>
      <c r="JM349" s="539"/>
      <c r="JN349" s="539"/>
      <c r="JO349" s="539"/>
      <c r="JP349" s="539"/>
      <c r="JQ349" s="539"/>
      <c r="JR349" s="539"/>
      <c r="JS349" s="539"/>
      <c r="JT349" s="539"/>
      <c r="JU349" s="539"/>
      <c r="JV349" s="539"/>
      <c r="JW349" s="539"/>
      <c r="JX349" s="539"/>
      <c r="JY349" s="539"/>
      <c r="JZ349" s="539"/>
      <c r="KA349" s="539"/>
      <c r="KB349" s="539"/>
      <c r="KC349" s="539"/>
      <c r="KD349" s="539"/>
      <c r="KE349" s="539"/>
      <c r="KF349" s="539"/>
      <c r="KG349" s="539"/>
      <c r="KH349" s="539"/>
      <c r="KI349" s="539"/>
      <c r="KJ349" s="539"/>
      <c r="KK349" s="539"/>
      <c r="KL349" s="539"/>
      <c r="KM349" s="539"/>
      <c r="KN349" s="539"/>
      <c r="KO349" s="539"/>
      <c r="KP349" s="539"/>
      <c r="KQ349" s="539"/>
      <c r="KR349" s="539"/>
      <c r="KS349" s="539"/>
      <c r="KT349" s="539"/>
      <c r="KU349" s="539"/>
      <c r="KV349" s="539"/>
      <c r="KW349" s="539"/>
      <c r="KX349" s="539"/>
      <c r="KY349" s="539"/>
      <c r="KZ349" s="539"/>
      <c r="LA349" s="539"/>
      <c r="LB349" s="539"/>
      <c r="LC349" s="539"/>
      <c r="LD349" s="539"/>
      <c r="LE349" s="539"/>
      <c r="LF349" s="539"/>
      <c r="LG349" s="539"/>
      <c r="LH349" s="539"/>
      <c r="LI349" s="539"/>
      <c r="LJ349" s="539"/>
      <c r="LK349" s="539"/>
      <c r="LL349" s="539"/>
      <c r="LM349" s="539"/>
      <c r="LN349" s="539"/>
      <c r="LO349" s="539"/>
      <c r="LP349" s="539"/>
      <c r="LQ349" s="539"/>
      <c r="LR349" s="539"/>
      <c r="LS349" s="539"/>
      <c r="LT349" s="539"/>
      <c r="LU349" s="539"/>
      <c r="LV349" s="539"/>
      <c r="LW349" s="539"/>
      <c r="LX349" s="539"/>
      <c r="LY349" s="539"/>
      <c r="LZ349" s="539"/>
      <c r="MA349" s="539"/>
      <c r="MB349" s="539"/>
      <c r="MC349" s="539"/>
      <c r="MD349" s="539"/>
      <c r="ME349" s="539"/>
      <c r="MF349" s="539"/>
      <c r="MG349" s="539"/>
      <c r="MH349" s="539"/>
      <c r="MI349" s="539"/>
      <c r="MJ349" s="539"/>
      <c r="MK349" s="539"/>
      <c r="ML349" s="539"/>
      <c r="MM349" s="539"/>
      <c r="MN349" s="539"/>
      <c r="MO349" s="539"/>
      <c r="MP349" s="539"/>
      <c r="MQ349" s="539"/>
      <c r="MR349" s="539"/>
      <c r="MS349" s="539"/>
      <c r="MT349" s="539"/>
      <c r="MU349" s="539"/>
      <c r="MV349" s="539"/>
      <c r="MW349" s="539"/>
      <c r="MX349" s="539"/>
      <c r="MY349" s="539"/>
      <c r="MZ349" s="539"/>
      <c r="NA349" s="539"/>
      <c r="NB349" s="539"/>
      <c r="NC349" s="539"/>
      <c r="ND349" s="539"/>
      <c r="NE349" s="539"/>
      <c r="NF349" s="539"/>
      <c r="NG349" s="539"/>
      <c r="NH349" s="539"/>
      <c r="NI349" s="539"/>
      <c r="NJ349" s="539"/>
      <c r="NK349" s="539"/>
      <c r="NL349" s="539"/>
      <c r="NM349" s="539"/>
      <c r="NN349" s="539"/>
      <c r="NO349" s="539"/>
      <c r="NP349" s="539"/>
      <c r="NQ349" s="539"/>
      <c r="NR349" s="539"/>
      <c r="NS349" s="539"/>
      <c r="NT349" s="539"/>
      <c r="NU349" s="539"/>
      <c r="NV349" s="539"/>
      <c r="NW349" s="539"/>
      <c r="NX349" s="539"/>
      <c r="NY349" s="539"/>
      <c r="NZ349" s="539"/>
      <c r="OA349" s="539"/>
      <c r="OB349" s="539"/>
      <c r="OC349" s="539"/>
      <c r="OD349" s="539"/>
      <c r="OE349" s="539"/>
      <c r="OF349" s="539"/>
      <c r="OG349" s="539"/>
      <c r="OH349" s="539"/>
      <c r="OI349" s="539"/>
      <c r="OJ349" s="539"/>
      <c r="OK349" s="539"/>
      <c r="OL349" s="539"/>
      <c r="OM349" s="539"/>
      <c r="ON349" s="539"/>
      <c r="OO349" s="539"/>
      <c r="OP349" s="539"/>
      <c r="OQ349" s="539"/>
      <c r="OR349" s="539"/>
      <c r="OS349" s="539"/>
      <c r="OT349" s="539"/>
      <c r="OU349" s="539"/>
      <c r="OV349" s="539"/>
      <c r="OW349" s="539"/>
      <c r="OX349" s="539"/>
      <c r="OY349" s="539"/>
      <c r="OZ349" s="539"/>
      <c r="PA349" s="539"/>
      <c r="PB349" s="539"/>
      <c r="PC349" s="539"/>
      <c r="PD349" s="539"/>
      <c r="PE349" s="539"/>
      <c r="PF349" s="539"/>
      <c r="PG349" s="539"/>
      <c r="PH349" s="539"/>
      <c r="PI349" s="539"/>
      <c r="PJ349" s="539"/>
      <c r="PK349" s="539"/>
      <c r="PL349" s="539"/>
      <c r="PM349" s="539"/>
      <c r="PN349" s="539"/>
      <c r="PO349" s="539"/>
      <c r="PP349" s="539"/>
      <c r="PQ349" s="539"/>
      <c r="PR349" s="539"/>
      <c r="PS349" s="539"/>
      <c r="PT349" s="539"/>
      <c r="PU349" s="539"/>
      <c r="PV349" s="539"/>
      <c r="PW349" s="539"/>
      <c r="PX349" s="539"/>
      <c r="PY349" s="539"/>
      <c r="PZ349" s="539"/>
      <c r="QA349" s="539"/>
      <c r="QB349" s="539"/>
      <c r="QC349" s="539"/>
      <c r="QD349" s="539"/>
      <c r="QE349" s="539"/>
      <c r="QF349" s="539"/>
      <c r="QG349" s="539"/>
      <c r="QH349" s="539"/>
      <c r="QI349" s="539"/>
      <c r="QJ349" s="539"/>
      <c r="QK349" s="539"/>
      <c r="QL349" s="539"/>
      <c r="QM349" s="539"/>
      <c r="QN349" s="539"/>
      <c r="QO349" s="539"/>
      <c r="QP349" s="539"/>
      <c r="QQ349" s="539"/>
      <c r="QR349" s="539"/>
      <c r="QS349" s="539"/>
      <c r="QT349" s="539"/>
      <c r="QU349" s="539"/>
      <c r="QV349" s="539"/>
      <c r="QW349" s="539"/>
      <c r="QX349" s="539"/>
      <c r="QY349" s="539"/>
      <c r="QZ349" s="539"/>
      <c r="RA349" s="539"/>
      <c r="RB349" s="539"/>
      <c r="RC349" s="539"/>
      <c r="RD349" s="539"/>
      <c r="RE349" s="539"/>
      <c r="RF349" s="539"/>
      <c r="RG349" s="539"/>
      <c r="RH349" s="539"/>
      <c r="RI349" s="539"/>
      <c r="RJ349" s="539"/>
      <c r="RK349" s="539"/>
      <c r="RL349" s="539"/>
      <c r="RM349" s="539"/>
      <c r="RN349" s="539"/>
      <c r="RO349" s="539"/>
      <c r="RP349" s="539"/>
      <c r="RQ349" s="539"/>
      <c r="RR349" s="539"/>
      <c r="RS349" s="539"/>
      <c r="RT349" s="539"/>
      <c r="RU349" s="539"/>
      <c r="RV349" s="539"/>
      <c r="RW349" s="539"/>
      <c r="RX349" s="539"/>
      <c r="RY349" s="539"/>
      <c r="RZ349" s="539"/>
      <c r="SA349" s="539"/>
      <c r="SB349" s="539"/>
      <c r="SC349" s="539"/>
      <c r="SD349" s="539"/>
      <c r="SE349" s="539"/>
      <c r="SF349" s="539"/>
      <c r="SG349" s="539"/>
      <c r="SH349" s="539"/>
      <c r="SI349" s="539"/>
      <c r="SJ349" s="539"/>
      <c r="SK349" s="539"/>
      <c r="SL349" s="539"/>
      <c r="SM349" s="539"/>
      <c r="SN349" s="539"/>
      <c r="SO349" s="539"/>
      <c r="SP349" s="539"/>
      <c r="SQ349" s="539"/>
      <c r="SR349" s="539"/>
      <c r="SS349" s="539"/>
      <c r="ST349" s="539"/>
      <c r="SU349" s="539"/>
      <c r="SV349" s="539"/>
      <c r="SW349" s="539"/>
      <c r="SX349" s="539"/>
      <c r="SY349" s="539"/>
      <c r="SZ349" s="539"/>
      <c r="TA349" s="539"/>
      <c r="TB349" s="539"/>
      <c r="TC349" s="539"/>
      <c r="TD349" s="539"/>
      <c r="TE349" s="539"/>
      <c r="TF349" s="539"/>
      <c r="TG349" s="539"/>
      <c r="TH349" s="539"/>
      <c r="TI349" s="539"/>
      <c r="TJ349" s="539"/>
      <c r="TK349" s="539"/>
      <c r="TL349" s="539"/>
      <c r="TM349" s="539"/>
      <c r="TN349" s="539"/>
      <c r="TO349" s="539"/>
      <c r="TP349" s="539"/>
      <c r="TQ349" s="539"/>
      <c r="TR349" s="539"/>
      <c r="TS349" s="539"/>
      <c r="TT349" s="539"/>
      <c r="TU349" s="539"/>
      <c r="TV349" s="539"/>
      <c r="TW349" s="539"/>
      <c r="TX349" s="539"/>
      <c r="TY349" s="539"/>
      <c r="TZ349" s="539"/>
      <c r="UA349" s="539"/>
      <c r="UB349" s="539"/>
      <c r="UC349" s="539"/>
      <c r="UD349" s="539"/>
      <c r="UE349" s="539"/>
      <c r="UF349" s="539"/>
      <c r="UG349" s="539"/>
      <c r="UH349" s="539"/>
      <c r="UI349" s="539"/>
      <c r="UJ349" s="539"/>
      <c r="UK349" s="539"/>
      <c r="UL349" s="539"/>
      <c r="UM349" s="539"/>
      <c r="UN349" s="539"/>
      <c r="UO349" s="539"/>
      <c r="UP349" s="539"/>
      <c r="UQ349" s="539"/>
      <c r="UR349" s="539"/>
      <c r="US349" s="539"/>
      <c r="UT349" s="539"/>
      <c r="UU349" s="539"/>
      <c r="UV349" s="539"/>
      <c r="UW349" s="539"/>
      <c r="UX349" s="539"/>
      <c r="UY349" s="539"/>
      <c r="UZ349" s="539"/>
      <c r="VA349" s="539"/>
      <c r="VB349" s="539"/>
      <c r="VC349" s="539"/>
      <c r="VD349" s="539"/>
      <c r="VE349" s="539"/>
      <c r="VF349" s="539"/>
      <c r="VG349" s="539"/>
      <c r="VH349" s="539"/>
      <c r="VI349" s="539"/>
      <c r="VJ349" s="539"/>
      <c r="VK349" s="539"/>
      <c r="VL349" s="539"/>
      <c r="VM349" s="539"/>
      <c r="VN349" s="539"/>
      <c r="VO349" s="539"/>
      <c r="VP349" s="539"/>
      <c r="VQ349" s="539"/>
      <c r="VR349" s="539"/>
      <c r="VS349" s="539"/>
      <c r="VT349" s="539"/>
      <c r="VU349" s="539"/>
      <c r="VV349" s="539"/>
      <c r="VW349" s="539"/>
      <c r="VX349" s="539"/>
      <c r="VY349" s="539"/>
      <c r="VZ349" s="539"/>
      <c r="WA349" s="539"/>
      <c r="WB349" s="539"/>
      <c r="WC349" s="539"/>
      <c r="WD349" s="539"/>
      <c r="WE349" s="539"/>
      <c r="WF349" s="539"/>
      <c r="WG349" s="539"/>
      <c r="WH349" s="539"/>
      <c r="WI349" s="539"/>
      <c r="WJ349" s="539"/>
      <c r="WK349" s="539"/>
      <c r="WL349" s="539"/>
      <c r="WM349" s="539"/>
      <c r="WN349" s="539"/>
      <c r="WO349" s="539"/>
      <c r="WP349" s="539"/>
      <c r="WQ349" s="539"/>
      <c r="WR349" s="539"/>
      <c r="WS349" s="539"/>
      <c r="WT349" s="539"/>
      <c r="WU349" s="539"/>
      <c r="WV349" s="539"/>
      <c r="WW349" s="539"/>
      <c r="WX349" s="539"/>
      <c r="WY349" s="539"/>
      <c r="WZ349" s="539"/>
      <c r="XA349" s="539"/>
      <c r="XB349" s="539"/>
      <c r="XC349" s="539"/>
      <c r="XD349" s="539"/>
      <c r="XE349" s="539"/>
      <c r="XF349" s="539"/>
      <c r="XG349" s="539"/>
      <c r="XH349" s="539"/>
      <c r="XI349" s="539"/>
      <c r="XJ349" s="539"/>
      <c r="XK349" s="539"/>
      <c r="XL349" s="539"/>
      <c r="XM349" s="539"/>
      <c r="XN349" s="539"/>
      <c r="XO349" s="539"/>
      <c r="XP349" s="539"/>
      <c r="XQ349" s="539"/>
      <c r="XR349" s="539"/>
      <c r="XS349" s="539"/>
      <c r="XT349" s="539"/>
      <c r="XU349" s="539"/>
      <c r="XV349" s="539"/>
      <c r="XW349" s="539"/>
      <c r="XX349" s="539"/>
      <c r="XY349" s="539"/>
      <c r="XZ349" s="539"/>
      <c r="YA349" s="539"/>
      <c r="YB349" s="539"/>
      <c r="YC349" s="539"/>
      <c r="YD349" s="539"/>
      <c r="YE349" s="539"/>
      <c r="YF349" s="539"/>
      <c r="YG349" s="539"/>
      <c r="YH349" s="539"/>
      <c r="YI349" s="539"/>
      <c r="YJ349" s="539"/>
      <c r="YK349" s="539"/>
      <c r="YL349" s="539"/>
      <c r="YM349" s="539"/>
      <c r="YN349" s="539"/>
      <c r="YO349" s="539"/>
      <c r="YP349" s="539"/>
      <c r="YQ349" s="539"/>
      <c r="YR349" s="539"/>
      <c r="YS349" s="539"/>
      <c r="YT349" s="539"/>
      <c r="YU349" s="539"/>
      <c r="YV349" s="539"/>
      <c r="YW349" s="539"/>
      <c r="YX349" s="539"/>
      <c r="YY349" s="539"/>
      <c r="YZ349" s="539"/>
      <c r="ZA349" s="539"/>
      <c r="ZB349" s="539"/>
      <c r="ZC349" s="539"/>
      <c r="ZD349" s="539"/>
      <c r="ZE349" s="539"/>
      <c r="ZF349" s="539"/>
      <c r="ZG349" s="539"/>
      <c r="ZH349" s="539"/>
      <c r="ZI349" s="539"/>
      <c r="ZJ349" s="539"/>
      <c r="ZK349" s="539"/>
      <c r="ZL349" s="539"/>
      <c r="ZM349" s="539"/>
      <c r="ZN349" s="539"/>
      <c r="ZO349" s="539"/>
      <c r="ZP349" s="539"/>
      <c r="ZQ349" s="539"/>
      <c r="ZR349" s="539"/>
      <c r="ZS349" s="539"/>
      <c r="ZT349" s="539"/>
      <c r="ZU349" s="539"/>
      <c r="ZV349" s="539"/>
      <c r="ZW349" s="539"/>
      <c r="ZX349" s="539"/>
      <c r="ZY349" s="539"/>
      <c r="ZZ349" s="539"/>
      <c r="AAA349" s="539"/>
      <c r="AAB349" s="539"/>
      <c r="AAC349" s="539"/>
      <c r="AAD349" s="539"/>
      <c r="AAE349" s="539"/>
      <c r="AAF349" s="539"/>
      <c r="AAG349" s="539"/>
      <c r="AAH349" s="539"/>
      <c r="AAI349" s="539"/>
      <c r="AAJ349" s="539"/>
      <c r="AAK349" s="539"/>
      <c r="AAL349" s="539"/>
      <c r="AAM349" s="539"/>
      <c r="AAN349" s="539"/>
      <c r="AAO349" s="539"/>
      <c r="AAP349" s="539"/>
      <c r="AAQ349" s="539"/>
      <c r="AAR349" s="539"/>
      <c r="AAS349" s="539"/>
      <c r="AAT349" s="539"/>
      <c r="AAU349" s="539"/>
      <c r="AAV349" s="539"/>
      <c r="AAW349" s="539"/>
      <c r="AAX349" s="539"/>
      <c r="AAY349" s="539"/>
      <c r="AAZ349" s="539"/>
      <c r="ABA349" s="539"/>
      <c r="ABB349" s="539"/>
      <c r="ABC349" s="539"/>
      <c r="ABD349" s="539"/>
      <c r="ABE349" s="539"/>
      <c r="ABF349" s="539"/>
      <c r="ABG349" s="539"/>
      <c r="ABH349" s="539"/>
      <c r="ABI349" s="539"/>
      <c r="ABJ349" s="539"/>
      <c r="ABK349" s="539"/>
      <c r="ABL349" s="539"/>
      <c r="ABM349" s="539"/>
      <c r="ABN349" s="539"/>
      <c r="ABO349" s="539"/>
      <c r="ABP349" s="539"/>
      <c r="ABQ349" s="539"/>
      <c r="ABR349" s="539"/>
      <c r="ABS349" s="539"/>
      <c r="ABT349" s="539"/>
      <c r="ABU349" s="539"/>
      <c r="ABV349" s="539"/>
      <c r="ABW349" s="539"/>
      <c r="ABX349" s="539"/>
      <c r="ABY349" s="539"/>
      <c r="ABZ349" s="539"/>
      <c r="ACA349" s="539"/>
      <c r="ACB349" s="539"/>
      <c r="ACC349" s="539"/>
      <c r="ACD349" s="539"/>
      <c r="ACE349" s="539"/>
      <c r="ACF349" s="539"/>
      <c r="ACG349" s="539"/>
      <c r="ACH349" s="539"/>
      <c r="ACI349" s="539"/>
      <c r="ACJ349" s="539"/>
      <c r="ACK349" s="539"/>
      <c r="ACL349" s="539"/>
      <c r="ACM349" s="539"/>
      <c r="ACN349" s="539"/>
      <c r="ACO349" s="539"/>
      <c r="ACP349" s="539"/>
      <c r="ACQ349" s="539"/>
      <c r="ACR349" s="539"/>
      <c r="ACS349" s="539"/>
      <c r="ACT349" s="539"/>
      <c r="ACU349" s="539"/>
      <c r="ACV349" s="539"/>
      <c r="ACW349" s="539"/>
      <c r="ACX349" s="539"/>
      <c r="ACY349" s="539"/>
      <c r="ACZ349" s="539"/>
      <c r="ADA349" s="539"/>
      <c r="ADB349" s="539"/>
      <c r="ADC349" s="539"/>
      <c r="ADD349" s="539"/>
      <c r="ADE349" s="539"/>
      <c r="ADF349" s="539"/>
      <c r="ADG349" s="539"/>
      <c r="ADH349" s="539"/>
      <c r="ADI349" s="539"/>
      <c r="ADJ349" s="539"/>
      <c r="ADK349" s="539"/>
      <c r="ADL349" s="539"/>
      <c r="ADM349" s="539"/>
      <c r="ADN349" s="539"/>
      <c r="ADO349" s="539"/>
      <c r="ADP349" s="539"/>
      <c r="ADQ349" s="539"/>
      <c r="ADR349" s="539"/>
      <c r="ADS349" s="539"/>
      <c r="ADT349" s="539"/>
      <c r="ADU349" s="539"/>
      <c r="ADV349" s="539"/>
      <c r="ADW349" s="539"/>
      <c r="ADX349" s="539"/>
      <c r="ADY349" s="539"/>
      <c r="ADZ349" s="539"/>
      <c r="AEA349" s="539"/>
      <c r="AEB349" s="539"/>
      <c r="AEC349" s="539"/>
      <c r="AED349" s="539"/>
      <c r="AEE349" s="539"/>
      <c r="AEF349" s="539"/>
      <c r="AEG349" s="539"/>
      <c r="AEH349" s="539"/>
      <c r="AEI349" s="539"/>
      <c r="AEJ349" s="539"/>
      <c r="AEK349" s="539"/>
      <c r="AEL349" s="539"/>
      <c r="AEM349" s="539"/>
      <c r="AEN349" s="539"/>
      <c r="AEO349" s="539"/>
      <c r="AEP349" s="539"/>
      <c r="AEQ349" s="539"/>
      <c r="AER349" s="539"/>
      <c r="AES349" s="539"/>
      <c r="AET349" s="539"/>
      <c r="AEU349" s="539"/>
      <c r="AEV349" s="539"/>
      <c r="AEW349" s="539"/>
      <c r="AEX349" s="539"/>
      <c r="AEY349" s="539"/>
      <c r="AEZ349" s="539"/>
      <c r="AFA349" s="539"/>
      <c r="AFB349" s="539"/>
      <c r="AFC349" s="539"/>
      <c r="AFD349" s="539"/>
      <c r="AFE349" s="539"/>
      <c r="AFF349" s="539"/>
      <c r="AFG349" s="539"/>
      <c r="AFH349" s="539"/>
      <c r="AFI349" s="539"/>
      <c r="AFJ349" s="539"/>
      <c r="AFK349" s="539"/>
      <c r="AFL349" s="539"/>
      <c r="AFM349" s="539"/>
      <c r="AFN349" s="539"/>
      <c r="AFO349" s="539"/>
      <c r="AFP349" s="539"/>
      <c r="AFQ349" s="539"/>
      <c r="AFR349" s="539"/>
      <c r="AFS349" s="539"/>
      <c r="AFT349" s="539"/>
      <c r="AFU349" s="539"/>
      <c r="AFV349" s="539"/>
      <c r="AFW349" s="539"/>
      <c r="AFX349" s="539"/>
      <c r="AFY349" s="539"/>
      <c r="AFZ349" s="539"/>
      <c r="AGA349" s="539"/>
      <c r="AGB349" s="539"/>
      <c r="AGC349" s="539"/>
      <c r="AGD349" s="539"/>
      <c r="AGE349" s="539"/>
      <c r="AGF349" s="539"/>
      <c r="AGG349" s="539"/>
      <c r="AGH349" s="539"/>
      <c r="AGI349" s="539"/>
      <c r="AGJ349" s="539"/>
      <c r="AGK349" s="539"/>
      <c r="AGL349" s="539"/>
      <c r="AGM349" s="539"/>
      <c r="AGN349" s="539"/>
      <c r="AGO349" s="539"/>
      <c r="AGP349" s="539"/>
      <c r="AGQ349" s="539"/>
      <c r="AGR349" s="539"/>
      <c r="AGS349" s="539"/>
      <c r="AGT349" s="539"/>
      <c r="AGU349" s="539"/>
      <c r="AGV349" s="539"/>
      <c r="AGW349" s="539"/>
      <c r="AGX349" s="539"/>
      <c r="AGY349" s="539"/>
      <c r="AGZ349" s="539"/>
      <c r="AHA349" s="539"/>
      <c r="AHB349" s="539"/>
      <c r="AHC349" s="539"/>
      <c r="AHD349" s="539"/>
      <c r="AHE349" s="539"/>
      <c r="AHF349" s="539"/>
      <c r="AHG349" s="539"/>
      <c r="AHH349" s="539"/>
      <c r="AHI349" s="539"/>
      <c r="AHJ349" s="539"/>
      <c r="AHK349" s="539"/>
      <c r="AHL349" s="539"/>
      <c r="AHM349" s="539"/>
      <c r="AHN349" s="539"/>
      <c r="AHO349" s="539"/>
      <c r="AHP349" s="539"/>
      <c r="AHQ349" s="539"/>
      <c r="AHR349" s="539"/>
      <c r="AHS349" s="539"/>
      <c r="AHT349" s="539"/>
      <c r="AHU349" s="539"/>
      <c r="AHV349" s="539"/>
      <c r="AHW349" s="539"/>
      <c r="AHX349" s="539"/>
      <c r="AHY349" s="539"/>
      <c r="AHZ349" s="539"/>
      <c r="AIA349" s="539"/>
      <c r="AIB349" s="539"/>
      <c r="AIC349" s="539"/>
      <c r="AID349" s="539"/>
      <c r="AIE349" s="539"/>
      <c r="AIF349" s="539"/>
      <c r="AIG349" s="539"/>
      <c r="AIH349" s="539"/>
      <c r="AII349" s="539"/>
      <c r="AIJ349" s="539"/>
      <c r="AIK349" s="539"/>
      <c r="AIL349" s="539"/>
      <c r="AIM349" s="539"/>
      <c r="AIN349" s="539"/>
      <c r="AIO349" s="539"/>
      <c r="AIP349" s="539"/>
      <c r="AIQ349" s="539"/>
      <c r="AIR349" s="539"/>
      <c r="AIS349" s="539"/>
      <c r="AIT349" s="539"/>
      <c r="AIU349" s="539"/>
      <c r="AIV349" s="539"/>
      <c r="AIW349" s="539"/>
      <c r="AIX349" s="539"/>
      <c r="AIY349" s="539"/>
      <c r="AIZ349" s="539"/>
      <c r="AJA349" s="539"/>
      <c r="AJB349" s="539"/>
      <c r="AJC349" s="539"/>
      <c r="AJD349" s="539"/>
      <c r="AJE349" s="539"/>
      <c r="AJF349" s="539"/>
      <c r="AJG349" s="539"/>
      <c r="AJH349" s="539"/>
      <c r="AJI349" s="539"/>
      <c r="AJJ349" s="539"/>
      <c r="AJK349" s="539"/>
      <c r="AJL349" s="539"/>
      <c r="AJM349" s="539"/>
      <c r="AJN349" s="539"/>
      <c r="AJO349" s="539"/>
      <c r="AJP349" s="539"/>
      <c r="AJQ349" s="539"/>
      <c r="AJR349" s="539"/>
      <c r="AJS349" s="539"/>
      <c r="AJT349" s="539"/>
      <c r="AJU349" s="539"/>
      <c r="AJV349" s="539"/>
      <c r="AJW349" s="539"/>
      <c r="AJX349" s="539"/>
      <c r="AJY349" s="539"/>
      <c r="AJZ349" s="539"/>
      <c r="AKA349" s="539"/>
      <c r="AKB349" s="539"/>
      <c r="AKC349" s="539"/>
      <c r="AKD349" s="539"/>
      <c r="AKE349" s="539"/>
      <c r="AKF349" s="539"/>
      <c r="AKG349" s="539"/>
      <c r="AKH349" s="539"/>
      <c r="AKI349" s="539"/>
      <c r="AKJ349" s="539"/>
      <c r="AKK349" s="539"/>
      <c r="AKL349" s="539"/>
      <c r="AKM349" s="539"/>
      <c r="AKN349" s="539"/>
      <c r="AKO349" s="539"/>
      <c r="AKP349" s="539"/>
      <c r="AKQ349" s="539"/>
      <c r="AKR349" s="539"/>
      <c r="AKS349" s="539"/>
      <c r="AKT349" s="539"/>
      <c r="AKU349" s="539"/>
      <c r="AKV349" s="539"/>
      <c r="AKW349" s="539"/>
      <c r="AKX349" s="539"/>
      <c r="AKY349" s="539"/>
      <c r="AKZ349" s="539"/>
      <c r="ALA349" s="539"/>
      <c r="ALB349" s="539"/>
      <c r="ALC349" s="539"/>
      <c r="ALD349" s="539"/>
      <c r="ALE349" s="539"/>
      <c r="ALF349" s="539"/>
      <c r="ALG349" s="539"/>
      <c r="ALH349" s="539"/>
      <c r="ALI349" s="539"/>
      <c r="ALJ349" s="539"/>
      <c r="ALK349" s="539"/>
      <c r="ALL349" s="539"/>
      <c r="ALM349" s="539"/>
      <c r="ALN349" s="539"/>
      <c r="ALO349" s="539"/>
      <c r="ALP349" s="539"/>
      <c r="ALQ349" s="539"/>
      <c r="ALR349" s="539"/>
      <c r="ALS349" s="539"/>
      <c r="ALT349" s="539"/>
      <c r="ALU349" s="539"/>
      <c r="ALV349" s="539"/>
      <c r="ALW349" s="539"/>
      <c r="ALX349" s="539"/>
      <c r="ALY349" s="539"/>
      <c r="ALZ349" s="539"/>
      <c r="AMA349" s="539"/>
      <c r="AMB349" s="539"/>
      <c r="AMC349" s="539"/>
      <c r="AMD349" s="539"/>
      <c r="AME349" s="539"/>
      <c r="AMF349" s="539"/>
      <c r="AMG349" s="539"/>
      <c r="AMH349" s="539"/>
      <c r="AMI349" s="539"/>
      <c r="AMJ349" s="539"/>
      <c r="AMK349" s="539"/>
      <c r="AML349" s="539"/>
      <c r="AMM349" s="539"/>
      <c r="AMN349" s="539"/>
      <c r="AMO349" s="539"/>
      <c r="AMP349" s="539"/>
      <c r="AMQ349" s="539"/>
      <c r="AMR349" s="539"/>
      <c r="AMS349" s="539"/>
      <c r="AMT349" s="539"/>
      <c r="AMU349" s="539"/>
      <c r="AMV349" s="539"/>
      <c r="AMW349" s="539"/>
      <c r="AMX349" s="539"/>
      <c r="AMY349" s="539"/>
      <c r="AMZ349" s="539"/>
      <c r="ANA349" s="539"/>
      <c r="ANB349" s="539"/>
      <c r="ANC349" s="539"/>
      <c r="AND349" s="539"/>
      <c r="ANE349" s="539"/>
      <c r="ANF349" s="539"/>
      <c r="ANG349" s="539"/>
      <c r="ANH349" s="539"/>
      <c r="ANI349" s="539"/>
      <c r="ANJ349" s="539"/>
      <c r="ANK349" s="539"/>
      <c r="ANL349" s="539"/>
      <c r="ANM349" s="539"/>
      <c r="ANN349" s="539"/>
      <c r="ANO349" s="539"/>
      <c r="ANP349" s="539"/>
      <c r="ANQ349" s="539"/>
      <c r="ANR349" s="539"/>
      <c r="ANS349" s="539"/>
      <c r="ANT349" s="539"/>
      <c r="ANU349" s="539"/>
      <c r="ANV349" s="539"/>
      <c r="ANW349" s="539"/>
      <c r="ANX349" s="539"/>
      <c r="ANY349" s="539"/>
      <c r="ANZ349" s="539"/>
      <c r="AOA349" s="539"/>
      <c r="AOB349" s="539"/>
      <c r="AOC349" s="539"/>
      <c r="AOD349" s="539"/>
      <c r="AOE349" s="539"/>
      <c r="AOF349" s="539"/>
      <c r="AOG349" s="539"/>
      <c r="AOH349" s="539"/>
      <c r="AOI349" s="539"/>
      <c r="AOJ349" s="539"/>
      <c r="AOK349" s="539"/>
      <c r="AOL349" s="539"/>
      <c r="AOM349" s="539"/>
      <c r="AON349" s="539"/>
      <c r="AOO349" s="539"/>
      <c r="AOP349" s="539"/>
      <c r="AOQ349" s="539"/>
      <c r="AOR349" s="539"/>
      <c r="AOS349" s="539"/>
      <c r="AOT349" s="539"/>
      <c r="AOU349" s="539"/>
      <c r="AOV349" s="539"/>
      <c r="AOW349" s="539"/>
      <c r="AOX349" s="539"/>
      <c r="AOY349" s="539"/>
      <c r="AOZ349" s="539"/>
      <c r="APA349" s="539"/>
      <c r="APB349" s="539"/>
      <c r="APC349" s="539"/>
      <c r="APD349" s="539"/>
      <c r="APE349" s="539"/>
      <c r="APF349" s="539"/>
      <c r="APG349" s="539"/>
      <c r="APH349" s="539"/>
      <c r="API349" s="539"/>
      <c r="APJ349" s="539"/>
      <c r="APK349" s="539"/>
      <c r="APL349" s="539"/>
      <c r="APM349" s="539"/>
      <c r="APN349" s="539"/>
      <c r="APO349" s="539"/>
      <c r="APP349" s="539"/>
      <c r="APQ349" s="539"/>
      <c r="APR349" s="539"/>
      <c r="APS349" s="539"/>
      <c r="APT349" s="539"/>
      <c r="APU349" s="539"/>
      <c r="APV349" s="539"/>
      <c r="APW349" s="539"/>
      <c r="APX349" s="539"/>
      <c r="APY349" s="539"/>
      <c r="APZ349" s="539"/>
      <c r="AQA349" s="539"/>
      <c r="AQB349" s="539"/>
      <c r="AQC349" s="539"/>
      <c r="AQD349" s="539"/>
      <c r="AQE349" s="539"/>
      <c r="AQF349" s="539"/>
      <c r="AQG349" s="539"/>
      <c r="AQH349" s="539"/>
      <c r="AQI349" s="539"/>
      <c r="AQJ349" s="539"/>
      <c r="AQK349" s="539"/>
      <c r="AQL349" s="539"/>
      <c r="AQM349" s="539"/>
      <c r="AQN349" s="539"/>
      <c r="AQO349" s="539"/>
      <c r="AQP349" s="539"/>
      <c r="AQQ349" s="539"/>
      <c r="AQR349" s="539"/>
      <c r="AQS349" s="539"/>
      <c r="AQT349" s="539"/>
      <c r="AQU349" s="539"/>
      <c r="AQV349" s="539"/>
      <c r="AQW349" s="539"/>
      <c r="AQX349" s="539"/>
      <c r="AQY349" s="539"/>
      <c r="AQZ349" s="539"/>
      <c r="ARA349" s="539"/>
      <c r="ARB349" s="539"/>
      <c r="ARC349" s="539"/>
      <c r="ARD349" s="539"/>
      <c r="ARE349" s="539"/>
      <c r="ARF349" s="539"/>
      <c r="ARG349" s="539"/>
      <c r="ARH349" s="539"/>
      <c r="ARI349" s="539"/>
      <c r="ARJ349" s="539"/>
      <c r="ARK349" s="539"/>
      <c r="ARL349" s="539"/>
      <c r="ARM349" s="539"/>
      <c r="ARN349" s="539"/>
      <c r="ARO349" s="539"/>
      <c r="ARP349" s="539"/>
      <c r="ARQ349" s="539"/>
      <c r="ARR349" s="539"/>
      <c r="ARS349" s="539"/>
      <c r="ART349" s="539"/>
      <c r="ARU349" s="539"/>
      <c r="ARV349" s="539"/>
      <c r="ARW349" s="539"/>
      <c r="ARX349" s="539"/>
      <c r="ARY349" s="539"/>
      <c r="ARZ349" s="539"/>
      <c r="ASA349" s="539"/>
      <c r="ASB349" s="539"/>
      <c r="ASC349" s="539"/>
      <c r="ASD349" s="539"/>
      <c r="ASE349" s="539"/>
      <c r="ASF349" s="539"/>
      <c r="ASG349" s="539"/>
      <c r="ASH349" s="539"/>
      <c r="ASI349" s="539"/>
      <c r="ASJ349" s="539"/>
      <c r="ASK349" s="539"/>
      <c r="ASL349" s="539"/>
      <c r="ASM349" s="539"/>
      <c r="ASN349" s="539"/>
      <c r="ASO349" s="539"/>
      <c r="ASP349" s="539"/>
      <c r="ASQ349" s="539"/>
      <c r="ASR349" s="539"/>
      <c r="ASS349" s="539"/>
      <c r="AST349" s="539"/>
      <c r="ASU349" s="539"/>
      <c r="ASV349" s="539"/>
      <c r="ASW349" s="539"/>
      <c r="ASX349" s="539"/>
      <c r="ASY349" s="539"/>
      <c r="ASZ349" s="539"/>
      <c r="ATA349" s="539"/>
      <c r="ATB349" s="539"/>
      <c r="ATC349" s="539"/>
      <c r="ATD349" s="539"/>
      <c r="ATE349" s="539"/>
      <c r="ATF349" s="539"/>
      <c r="ATG349" s="539"/>
      <c r="ATH349" s="539"/>
      <c r="ATI349" s="539"/>
      <c r="ATJ349" s="539"/>
      <c r="ATK349" s="539"/>
      <c r="ATL349" s="539"/>
      <c r="ATM349" s="539"/>
      <c r="ATN349" s="539"/>
      <c r="ATO349" s="539"/>
      <c r="ATP349" s="539"/>
      <c r="ATQ349" s="539"/>
      <c r="ATR349" s="539"/>
      <c r="ATS349" s="539"/>
      <c r="ATT349" s="539"/>
      <c r="ATU349" s="539"/>
      <c r="ATV349" s="539"/>
      <c r="ATW349" s="539"/>
      <c r="ATX349" s="539"/>
      <c r="ATY349" s="539"/>
      <c r="ATZ349" s="539"/>
      <c r="AUA349" s="539"/>
      <c r="AUB349" s="539"/>
      <c r="AUC349" s="539"/>
      <c r="AUD349" s="539"/>
      <c r="AUE349" s="539"/>
      <c r="AUF349" s="539"/>
      <c r="AUG349" s="539"/>
      <c r="AUH349" s="539"/>
      <c r="AUI349" s="539"/>
      <c r="AUJ349" s="539"/>
      <c r="AUK349" s="539"/>
    </row>
    <row r="350" spans="1:1233" ht="12.75" hidden="1" customHeight="1">
      <c r="A350" s="227"/>
      <c r="B350" s="228" t="s">
        <v>447</v>
      </c>
      <c r="C350" s="229">
        <f>'Client Info'!$D$27</f>
        <v>0</v>
      </c>
      <c r="D350" s="229">
        <f>'Client Info'!$D$27</f>
        <v>0</v>
      </c>
      <c r="E350" s="229">
        <f>'Client Info'!$D$27</f>
        <v>0</v>
      </c>
      <c r="F350" s="229">
        <f>'Client Info'!$D$27</f>
        <v>0</v>
      </c>
      <c r="G350" s="229">
        <f>'Client Info'!$D$27</f>
        <v>0</v>
      </c>
      <c r="H350" s="229">
        <f>'Client Info'!$D$27</f>
        <v>0</v>
      </c>
      <c r="I350" s="229"/>
      <c r="J350" s="229">
        <f>'Client Info'!$D$27</f>
        <v>0</v>
      </c>
      <c r="K350" s="229">
        <f>'Client Info'!$D$27</f>
        <v>0</v>
      </c>
      <c r="L350" s="229">
        <f>'Client Info'!$D$27</f>
        <v>0</v>
      </c>
      <c r="M350" s="229">
        <f>'Client Info'!$D$27</f>
        <v>0</v>
      </c>
      <c r="N350" s="229">
        <f>'Client Info'!$D$27</f>
        <v>0</v>
      </c>
      <c r="O350" s="229">
        <f>'Client Info'!$D$27</f>
        <v>0</v>
      </c>
      <c r="P350" s="229">
        <f>'Client Info'!$D$27</f>
        <v>0</v>
      </c>
      <c r="Q350" s="229">
        <f>'Client Info'!$D$27</f>
        <v>0</v>
      </c>
      <c r="R350" s="229">
        <f>'Client Info'!$D$27</f>
        <v>0</v>
      </c>
      <c r="S350" s="229">
        <f>'Client Info'!$D$27</f>
        <v>0</v>
      </c>
      <c r="T350" s="229">
        <f>'Client Info'!$D$27</f>
        <v>0</v>
      </c>
      <c r="U350" s="229">
        <f>'Client Info'!$D$27</f>
        <v>0</v>
      </c>
      <c r="V350" s="229">
        <f>'Client Info'!$D$27</f>
        <v>0</v>
      </c>
      <c r="W350" s="229">
        <f>'Client Info'!$D$27</f>
        <v>0</v>
      </c>
      <c r="X350" s="229">
        <f>'Client Info'!$D$27</f>
        <v>0</v>
      </c>
      <c r="Y350" s="229">
        <f>'Client Info'!$D$27</f>
        <v>0</v>
      </c>
      <c r="Z350" s="229">
        <f>'Client Info'!$D$27</f>
        <v>0</v>
      </c>
      <c r="AA350" s="229">
        <f>'Client Info'!$D$27</f>
        <v>0</v>
      </c>
      <c r="AB350" s="229">
        <f>'Client Info'!$D$27</f>
        <v>0</v>
      </c>
      <c r="AC350" s="229">
        <f>'Client Info'!$D$27</f>
        <v>0</v>
      </c>
      <c r="AD350" s="229">
        <f>'Client Info'!$D$27</f>
        <v>0</v>
      </c>
      <c r="AE350" s="229">
        <f>'Client Info'!$D$27</f>
        <v>0</v>
      </c>
      <c r="AF350" s="229">
        <f>'Client Info'!$D$27</f>
        <v>0</v>
      </c>
      <c r="AG350" s="229">
        <f>'Client Info'!$D$27</f>
        <v>0</v>
      </c>
      <c r="AH350" s="229">
        <f>'Client Info'!$D$27</f>
        <v>0</v>
      </c>
      <c r="AI350" s="229">
        <f>'Client Info'!$D$27</f>
        <v>0</v>
      </c>
      <c r="AJ350" s="229">
        <f>'Client Info'!$D$27</f>
        <v>0</v>
      </c>
      <c r="AK350" s="229">
        <f>'Client Info'!$D$27</f>
        <v>0</v>
      </c>
      <c r="AL350" s="229">
        <f>'Client Info'!$D$27</f>
        <v>0</v>
      </c>
      <c r="AM350" s="229">
        <f>'Client Info'!$D$27</f>
        <v>0</v>
      </c>
      <c r="AN350" s="229">
        <f>'Client Info'!$D$27</f>
        <v>0</v>
      </c>
      <c r="AO350" s="229">
        <f>'Client Info'!$D$27</f>
        <v>0</v>
      </c>
      <c r="AP350" s="229">
        <f>'Client Info'!$D$27</f>
        <v>0</v>
      </c>
      <c r="AQ350" s="229">
        <f>'Client Info'!$D$27</f>
        <v>0</v>
      </c>
      <c r="AR350" s="229">
        <f>'Client Info'!$D$27</f>
        <v>0</v>
      </c>
      <c r="AS350" s="229">
        <f>'Client Info'!$D$27</f>
        <v>0</v>
      </c>
      <c r="AT350" s="229">
        <f>'Client Info'!$D$27</f>
        <v>0</v>
      </c>
      <c r="AU350" s="229">
        <f>'Client Info'!$D$27</f>
        <v>0</v>
      </c>
      <c r="AV350" s="229">
        <f>'Client Info'!$D$27</f>
        <v>0</v>
      </c>
      <c r="AW350" s="229">
        <f>'Client Info'!$D$27</f>
        <v>0</v>
      </c>
      <c r="AX350" s="229">
        <f>'Client Info'!$D$27</f>
        <v>0</v>
      </c>
      <c r="AY350" s="229">
        <f>'Client Info'!$D$27</f>
        <v>0</v>
      </c>
      <c r="AZ350" s="229">
        <f>'Client Info'!$D$27</f>
        <v>0</v>
      </c>
      <c r="BA350" s="229">
        <f>'Client Info'!$D$27</f>
        <v>0</v>
      </c>
      <c r="BB350" s="229">
        <f>'Client Info'!$D$27</f>
        <v>0</v>
      </c>
      <c r="BC350" s="229">
        <f>'Client Info'!$D$27</f>
        <v>0</v>
      </c>
      <c r="BD350" s="229">
        <f>'Client Info'!$D$27</f>
        <v>0</v>
      </c>
      <c r="BE350" s="229">
        <f>'Client Info'!$D$27</f>
        <v>0</v>
      </c>
      <c r="BF350" s="229">
        <f>'Client Info'!$D$27</f>
        <v>0</v>
      </c>
      <c r="BG350" s="229">
        <f>'Client Info'!$D$27</f>
        <v>0</v>
      </c>
      <c r="BH350" s="229">
        <f>'Client Info'!$D$27</f>
        <v>0</v>
      </c>
      <c r="BI350" s="229">
        <f>'Client Info'!$D$27</f>
        <v>0</v>
      </c>
      <c r="BJ350" s="229">
        <f>'Client Info'!$D$27</f>
        <v>0</v>
      </c>
      <c r="BK350" s="229">
        <f>'Client Info'!$D$27</f>
        <v>0</v>
      </c>
      <c r="BL350" s="229">
        <f>'Client Info'!$D$27</f>
        <v>0</v>
      </c>
      <c r="BM350" s="229">
        <f>'Client Info'!$D$27</f>
        <v>0</v>
      </c>
      <c r="BN350" s="229">
        <f>'Client Info'!$D$27</f>
        <v>0</v>
      </c>
      <c r="BO350" s="229">
        <f>'Client Info'!$D$27</f>
        <v>0</v>
      </c>
      <c r="BP350" s="229">
        <f>'Client Info'!$D$27</f>
        <v>0</v>
      </c>
      <c r="BQ350" s="229">
        <f>'Client Info'!$D$27</f>
        <v>0</v>
      </c>
      <c r="BR350" s="229">
        <f>'Client Info'!$D$27</f>
        <v>0</v>
      </c>
      <c r="BS350" s="229">
        <f>'Client Info'!$D$27</f>
        <v>0</v>
      </c>
      <c r="BT350" s="229">
        <f>'Client Info'!$D$27</f>
        <v>0</v>
      </c>
      <c r="BU350" s="229">
        <f>'Client Info'!$D$27</f>
        <v>0</v>
      </c>
      <c r="BV350" s="229">
        <f>'Client Info'!$D$27</f>
        <v>0</v>
      </c>
      <c r="BW350" s="229">
        <f>'Client Info'!$D$27</f>
        <v>0</v>
      </c>
      <c r="BX350" s="229">
        <f>'Client Info'!$D$27</f>
        <v>0</v>
      </c>
      <c r="BY350" s="229">
        <f>'Client Info'!$D$27</f>
        <v>0</v>
      </c>
      <c r="BZ350" s="229">
        <f>'Client Info'!$D$27</f>
        <v>0</v>
      </c>
      <c r="CA350" s="229">
        <f>'Client Info'!$D$27</f>
        <v>0</v>
      </c>
      <c r="CB350" s="229">
        <f>'Client Info'!$D$27</f>
        <v>0</v>
      </c>
      <c r="CC350" s="229">
        <f>'Client Info'!$D$27</f>
        <v>0</v>
      </c>
      <c r="CD350" s="229">
        <f>'Client Info'!$D$27</f>
        <v>0</v>
      </c>
      <c r="CE350" s="229">
        <f>'Client Info'!$D$27</f>
        <v>0</v>
      </c>
      <c r="CF350" s="229">
        <f>'Client Info'!$D$27</f>
        <v>0</v>
      </c>
      <c r="CG350" s="229">
        <f>'Client Info'!$D$27</f>
        <v>0</v>
      </c>
      <c r="CH350" s="229">
        <f>'Client Info'!$D$27</f>
        <v>0</v>
      </c>
      <c r="CI350" s="229">
        <f>'Client Info'!$D$27</f>
        <v>0</v>
      </c>
      <c r="CJ350" s="229">
        <f>'Client Info'!$D$27</f>
        <v>0</v>
      </c>
      <c r="CK350" s="229">
        <f>'Client Info'!$D$27</f>
        <v>0</v>
      </c>
      <c r="CL350" s="229">
        <f>'Client Info'!$D$27</f>
        <v>0</v>
      </c>
      <c r="CM350" s="229">
        <f>'Client Info'!$D$27</f>
        <v>0</v>
      </c>
      <c r="CN350" s="229">
        <f>'Client Info'!$D$27</f>
        <v>0</v>
      </c>
      <c r="CO350" s="229">
        <f>'Client Info'!$D$27</f>
        <v>0</v>
      </c>
      <c r="CP350" s="229">
        <f>'Client Info'!$D$27</f>
        <v>0</v>
      </c>
      <c r="CQ350" s="229">
        <f>'Client Info'!$D$27</f>
        <v>0</v>
      </c>
      <c r="CR350" s="229">
        <f>'Client Info'!$D$27</f>
        <v>0</v>
      </c>
      <c r="CS350" s="229">
        <f>'Client Info'!$D$27</f>
        <v>0</v>
      </c>
      <c r="CT350" s="229">
        <f>'Client Info'!$D$27</f>
        <v>0</v>
      </c>
      <c r="CU350" s="229">
        <f>'Client Info'!$D$27</f>
        <v>0</v>
      </c>
      <c r="CV350" s="229">
        <f>'Client Info'!$D$27</f>
        <v>0</v>
      </c>
      <c r="CW350" s="229">
        <f>'Client Info'!$D$27</f>
        <v>0</v>
      </c>
      <c r="CX350" s="229">
        <f>'Client Info'!$D$27</f>
        <v>0</v>
      </c>
      <c r="CY350" s="229">
        <f>'Client Info'!$D$27</f>
        <v>0</v>
      </c>
      <c r="CZ350" s="229">
        <f>'Client Info'!$D$27</f>
        <v>0</v>
      </c>
      <c r="DA350" s="539"/>
      <c r="DB350" s="539"/>
      <c r="DC350" s="539"/>
      <c r="DD350" s="539"/>
      <c r="DE350" s="539"/>
      <c r="DF350" s="539"/>
      <c r="DG350" s="539"/>
      <c r="DH350" s="539"/>
      <c r="DI350" s="539"/>
      <c r="DJ350" s="539"/>
      <c r="DK350" s="539"/>
      <c r="DL350" s="539"/>
      <c r="DM350" s="539"/>
      <c r="DN350" s="539"/>
      <c r="DO350" s="539"/>
      <c r="DP350" s="539"/>
      <c r="DQ350" s="539"/>
      <c r="DR350" s="539"/>
      <c r="DS350" s="539"/>
      <c r="DT350" s="539"/>
      <c r="DU350" s="539"/>
      <c r="DV350" s="539"/>
      <c r="DW350" s="539"/>
      <c r="DX350" s="539"/>
      <c r="DY350" s="539"/>
      <c r="DZ350" s="539"/>
      <c r="EA350" s="539"/>
      <c r="EB350" s="539"/>
      <c r="EC350" s="539"/>
      <c r="ED350" s="539"/>
      <c r="EE350" s="539"/>
      <c r="EF350" s="539"/>
      <c r="EG350" s="539"/>
      <c r="EH350" s="539"/>
      <c r="EI350" s="539"/>
      <c r="EJ350" s="539"/>
      <c r="EK350" s="539"/>
      <c r="EL350" s="539"/>
      <c r="EM350" s="539"/>
      <c r="EN350" s="539"/>
      <c r="EO350" s="539"/>
      <c r="EP350" s="539"/>
      <c r="EQ350" s="539"/>
      <c r="ER350" s="539"/>
      <c r="ES350" s="539"/>
      <c r="ET350" s="539"/>
      <c r="EU350" s="539"/>
      <c r="EV350" s="539"/>
      <c r="EW350" s="539"/>
      <c r="EX350" s="539"/>
      <c r="EY350" s="539"/>
      <c r="EZ350" s="539"/>
      <c r="FA350" s="539"/>
      <c r="FB350" s="539"/>
      <c r="FC350" s="539"/>
      <c r="FD350" s="539"/>
      <c r="FE350" s="539"/>
      <c r="FF350" s="539"/>
      <c r="FG350" s="539"/>
      <c r="FH350" s="539"/>
      <c r="FI350" s="539"/>
      <c r="FJ350" s="539"/>
      <c r="FK350" s="539"/>
      <c r="FL350" s="539"/>
      <c r="FM350" s="539"/>
      <c r="FN350" s="539"/>
      <c r="FO350" s="539"/>
      <c r="FP350" s="539"/>
      <c r="FQ350" s="539"/>
      <c r="FR350" s="539"/>
      <c r="FS350" s="539"/>
      <c r="FT350" s="539"/>
      <c r="FU350" s="539"/>
      <c r="FV350" s="539"/>
      <c r="FW350" s="539"/>
      <c r="FX350" s="539"/>
      <c r="FY350" s="539"/>
      <c r="FZ350" s="539"/>
      <c r="GA350" s="539"/>
      <c r="GB350" s="539"/>
      <c r="GC350" s="539"/>
      <c r="GD350" s="539"/>
      <c r="GE350" s="539"/>
      <c r="GF350" s="539"/>
      <c r="GG350" s="539"/>
      <c r="GH350" s="539"/>
      <c r="GI350" s="539"/>
      <c r="GJ350" s="539"/>
      <c r="GK350" s="539"/>
      <c r="GL350" s="539"/>
      <c r="GM350" s="539"/>
      <c r="GN350" s="539"/>
      <c r="GO350" s="539"/>
      <c r="GP350" s="539"/>
      <c r="GQ350" s="539"/>
      <c r="GR350" s="539"/>
      <c r="GS350" s="539"/>
      <c r="GT350" s="539"/>
      <c r="GU350" s="539"/>
      <c r="GV350" s="539"/>
      <c r="GW350" s="539"/>
      <c r="GX350" s="539"/>
      <c r="GY350" s="539"/>
      <c r="GZ350" s="539"/>
      <c r="HA350" s="539"/>
      <c r="HB350" s="539"/>
      <c r="HC350" s="539"/>
      <c r="HD350" s="539"/>
      <c r="HE350" s="539"/>
      <c r="HF350" s="539"/>
      <c r="HG350" s="539"/>
      <c r="HH350" s="539"/>
      <c r="HI350" s="539"/>
      <c r="HJ350" s="539"/>
      <c r="HK350" s="539"/>
      <c r="HL350" s="539"/>
      <c r="HM350" s="539"/>
      <c r="HN350" s="539"/>
      <c r="HO350" s="539"/>
      <c r="HP350" s="539"/>
      <c r="HQ350" s="539"/>
      <c r="HR350" s="539"/>
      <c r="HS350" s="539"/>
      <c r="HT350" s="539"/>
      <c r="HU350" s="539"/>
      <c r="HV350" s="539"/>
      <c r="HW350" s="539"/>
      <c r="HX350" s="539"/>
      <c r="HY350" s="539"/>
      <c r="HZ350" s="539"/>
      <c r="IA350" s="539"/>
      <c r="IB350" s="539"/>
      <c r="IC350" s="539"/>
      <c r="ID350" s="539"/>
      <c r="IE350" s="539"/>
      <c r="IF350" s="539"/>
      <c r="IG350" s="539"/>
      <c r="IH350" s="539"/>
      <c r="II350" s="539"/>
      <c r="IJ350" s="539"/>
      <c r="IK350" s="539"/>
      <c r="IL350" s="539"/>
      <c r="IM350" s="539"/>
      <c r="IN350" s="539"/>
      <c r="IO350" s="539"/>
      <c r="IP350" s="539"/>
      <c r="IQ350" s="539"/>
      <c r="IR350" s="539"/>
      <c r="IS350" s="539"/>
      <c r="IT350" s="539"/>
      <c r="IU350" s="539"/>
      <c r="IV350" s="539"/>
      <c r="IW350" s="539"/>
      <c r="IX350" s="539"/>
      <c r="IY350" s="539"/>
      <c r="IZ350" s="539"/>
      <c r="JA350" s="539"/>
      <c r="JB350" s="539"/>
      <c r="JC350" s="539"/>
      <c r="JD350" s="539"/>
      <c r="JE350" s="539"/>
      <c r="JF350" s="539"/>
      <c r="JG350" s="539"/>
      <c r="JH350" s="539"/>
      <c r="JI350" s="539"/>
      <c r="JJ350" s="539"/>
      <c r="JK350" s="539"/>
      <c r="JL350" s="539"/>
      <c r="JM350" s="539"/>
      <c r="JN350" s="539"/>
      <c r="JO350" s="539"/>
      <c r="JP350" s="539"/>
      <c r="JQ350" s="539"/>
      <c r="JR350" s="539"/>
      <c r="JS350" s="539"/>
      <c r="JT350" s="539"/>
      <c r="JU350" s="539"/>
      <c r="JV350" s="539"/>
      <c r="JW350" s="539"/>
      <c r="JX350" s="539"/>
      <c r="JY350" s="539"/>
      <c r="JZ350" s="539"/>
      <c r="KA350" s="539"/>
      <c r="KB350" s="539"/>
      <c r="KC350" s="539"/>
      <c r="KD350" s="539"/>
      <c r="KE350" s="539"/>
      <c r="KF350" s="539"/>
      <c r="KG350" s="539"/>
      <c r="KH350" s="539"/>
      <c r="KI350" s="539"/>
      <c r="KJ350" s="539"/>
      <c r="KK350" s="539"/>
      <c r="KL350" s="539"/>
      <c r="KM350" s="539"/>
      <c r="KN350" s="539"/>
      <c r="KO350" s="539"/>
      <c r="KP350" s="539"/>
      <c r="KQ350" s="539"/>
      <c r="KR350" s="539"/>
      <c r="KS350" s="539"/>
      <c r="KT350" s="539"/>
      <c r="KU350" s="539"/>
      <c r="KV350" s="539"/>
      <c r="KW350" s="539"/>
      <c r="KX350" s="539"/>
      <c r="KY350" s="539"/>
      <c r="KZ350" s="539"/>
      <c r="LA350" s="539"/>
      <c r="LB350" s="539"/>
      <c r="LC350" s="539"/>
      <c r="LD350" s="539"/>
      <c r="LE350" s="539"/>
      <c r="LF350" s="539"/>
      <c r="LG350" s="539"/>
      <c r="LH350" s="539"/>
      <c r="LI350" s="539"/>
      <c r="LJ350" s="539"/>
      <c r="LK350" s="539"/>
      <c r="LL350" s="539"/>
      <c r="LM350" s="539"/>
      <c r="LN350" s="539"/>
      <c r="LO350" s="539"/>
      <c r="LP350" s="539"/>
      <c r="LQ350" s="539"/>
      <c r="LR350" s="539"/>
      <c r="LS350" s="539"/>
      <c r="LT350" s="539"/>
      <c r="LU350" s="539"/>
      <c r="LV350" s="539"/>
      <c r="LW350" s="539"/>
      <c r="LX350" s="539"/>
      <c r="LY350" s="539"/>
      <c r="LZ350" s="539"/>
      <c r="MA350" s="539"/>
      <c r="MB350" s="539"/>
      <c r="MC350" s="539"/>
      <c r="MD350" s="539"/>
      <c r="ME350" s="539"/>
      <c r="MF350" s="539"/>
      <c r="MG350" s="539"/>
      <c r="MH350" s="539"/>
      <c r="MI350" s="539"/>
      <c r="MJ350" s="539"/>
      <c r="MK350" s="539"/>
      <c r="ML350" s="539"/>
      <c r="MM350" s="539"/>
      <c r="MN350" s="539"/>
      <c r="MO350" s="539"/>
      <c r="MP350" s="539"/>
      <c r="MQ350" s="539"/>
      <c r="MR350" s="539"/>
      <c r="MS350" s="539"/>
      <c r="MT350" s="539"/>
      <c r="MU350" s="539"/>
      <c r="MV350" s="539"/>
      <c r="MW350" s="539"/>
      <c r="MX350" s="539"/>
      <c r="MY350" s="539"/>
      <c r="MZ350" s="539"/>
      <c r="NA350" s="539"/>
      <c r="NB350" s="539"/>
      <c r="NC350" s="539"/>
      <c r="ND350" s="539"/>
      <c r="NE350" s="539"/>
      <c r="NF350" s="539"/>
      <c r="NG350" s="539"/>
      <c r="NH350" s="539"/>
      <c r="NI350" s="539"/>
      <c r="NJ350" s="539"/>
      <c r="NK350" s="539"/>
      <c r="NL350" s="539"/>
      <c r="NM350" s="539"/>
      <c r="NN350" s="539"/>
      <c r="NO350" s="539"/>
      <c r="NP350" s="539"/>
      <c r="NQ350" s="539"/>
      <c r="NR350" s="539"/>
      <c r="NS350" s="539"/>
      <c r="NT350" s="539"/>
      <c r="NU350" s="539"/>
      <c r="NV350" s="539"/>
      <c r="NW350" s="539"/>
      <c r="NX350" s="539"/>
      <c r="NY350" s="539"/>
      <c r="NZ350" s="539"/>
      <c r="OA350" s="539"/>
      <c r="OB350" s="539"/>
      <c r="OC350" s="539"/>
      <c r="OD350" s="539"/>
      <c r="OE350" s="539"/>
      <c r="OF350" s="539"/>
      <c r="OG350" s="539"/>
      <c r="OH350" s="539"/>
      <c r="OI350" s="539"/>
      <c r="OJ350" s="539"/>
      <c r="OK350" s="539"/>
      <c r="OL350" s="539"/>
      <c r="OM350" s="539"/>
      <c r="ON350" s="539"/>
      <c r="OO350" s="539"/>
      <c r="OP350" s="539"/>
      <c r="OQ350" s="539"/>
      <c r="OR350" s="539"/>
      <c r="OS350" s="539"/>
      <c r="OT350" s="539"/>
      <c r="OU350" s="539"/>
      <c r="OV350" s="539"/>
      <c r="OW350" s="539"/>
      <c r="OX350" s="539"/>
      <c r="OY350" s="539"/>
      <c r="OZ350" s="539"/>
      <c r="PA350" s="539"/>
      <c r="PB350" s="539"/>
      <c r="PC350" s="539"/>
      <c r="PD350" s="539"/>
      <c r="PE350" s="539"/>
      <c r="PF350" s="539"/>
      <c r="PG350" s="539"/>
      <c r="PH350" s="539"/>
      <c r="PI350" s="539"/>
      <c r="PJ350" s="539"/>
      <c r="PK350" s="539"/>
      <c r="PL350" s="539"/>
      <c r="PM350" s="539"/>
      <c r="PN350" s="539"/>
      <c r="PO350" s="539"/>
      <c r="PP350" s="539"/>
      <c r="PQ350" s="539"/>
      <c r="PR350" s="539"/>
      <c r="PS350" s="539"/>
      <c r="PT350" s="539"/>
      <c r="PU350" s="539"/>
      <c r="PV350" s="539"/>
      <c r="PW350" s="539"/>
      <c r="PX350" s="539"/>
      <c r="PY350" s="539"/>
      <c r="PZ350" s="539"/>
      <c r="QA350" s="539"/>
      <c r="QB350" s="539"/>
      <c r="QC350" s="539"/>
      <c r="QD350" s="539"/>
      <c r="QE350" s="539"/>
      <c r="QF350" s="539"/>
      <c r="QG350" s="539"/>
      <c r="QH350" s="539"/>
      <c r="QI350" s="539"/>
      <c r="QJ350" s="539"/>
      <c r="QK350" s="539"/>
      <c r="QL350" s="539"/>
      <c r="QM350" s="539"/>
      <c r="QN350" s="539"/>
      <c r="QO350" s="539"/>
      <c r="QP350" s="539"/>
      <c r="QQ350" s="539"/>
      <c r="QR350" s="539"/>
      <c r="QS350" s="539"/>
      <c r="QT350" s="539"/>
      <c r="QU350" s="539"/>
      <c r="QV350" s="539"/>
      <c r="QW350" s="539"/>
      <c r="QX350" s="539"/>
      <c r="QY350" s="539"/>
      <c r="QZ350" s="539"/>
      <c r="RA350" s="539"/>
      <c r="RB350" s="539"/>
      <c r="RC350" s="539"/>
      <c r="RD350" s="539"/>
      <c r="RE350" s="539"/>
      <c r="RF350" s="539"/>
      <c r="RG350" s="539"/>
      <c r="RH350" s="539"/>
      <c r="RI350" s="539"/>
      <c r="RJ350" s="539"/>
      <c r="RK350" s="539"/>
      <c r="RL350" s="539"/>
      <c r="RM350" s="539"/>
      <c r="RN350" s="539"/>
      <c r="RO350" s="539"/>
      <c r="RP350" s="539"/>
      <c r="RQ350" s="539"/>
      <c r="RR350" s="539"/>
      <c r="RS350" s="539"/>
      <c r="RT350" s="539"/>
      <c r="RU350" s="539"/>
      <c r="RV350" s="539"/>
      <c r="RW350" s="539"/>
      <c r="RX350" s="539"/>
      <c r="RY350" s="539"/>
      <c r="RZ350" s="539"/>
      <c r="SA350" s="539"/>
      <c r="SB350" s="539"/>
      <c r="SC350" s="539"/>
      <c r="SD350" s="539"/>
      <c r="SE350" s="539"/>
      <c r="SF350" s="539"/>
      <c r="SG350" s="539"/>
      <c r="SH350" s="539"/>
      <c r="SI350" s="539"/>
      <c r="SJ350" s="539"/>
      <c r="SK350" s="539"/>
      <c r="SL350" s="539"/>
      <c r="SM350" s="539"/>
      <c r="SN350" s="539"/>
      <c r="SO350" s="539"/>
      <c r="SP350" s="539"/>
      <c r="SQ350" s="539"/>
      <c r="SR350" s="539"/>
      <c r="SS350" s="539"/>
      <c r="ST350" s="539"/>
      <c r="SU350" s="539"/>
      <c r="SV350" s="539"/>
      <c r="SW350" s="539"/>
      <c r="SX350" s="539"/>
      <c r="SY350" s="539"/>
      <c r="SZ350" s="539"/>
      <c r="TA350" s="539"/>
      <c r="TB350" s="539"/>
      <c r="TC350" s="539"/>
      <c r="TD350" s="539"/>
      <c r="TE350" s="539"/>
      <c r="TF350" s="539"/>
      <c r="TG350" s="539"/>
      <c r="TH350" s="539"/>
      <c r="TI350" s="539"/>
      <c r="TJ350" s="539"/>
      <c r="TK350" s="539"/>
      <c r="TL350" s="539"/>
      <c r="TM350" s="539"/>
      <c r="TN350" s="539"/>
      <c r="TO350" s="539"/>
      <c r="TP350" s="539"/>
      <c r="TQ350" s="539"/>
      <c r="TR350" s="539"/>
      <c r="TS350" s="539"/>
      <c r="TT350" s="539"/>
      <c r="TU350" s="539"/>
      <c r="TV350" s="539"/>
      <c r="TW350" s="539"/>
      <c r="TX350" s="539"/>
      <c r="TY350" s="539"/>
      <c r="TZ350" s="539"/>
      <c r="UA350" s="539"/>
      <c r="UB350" s="539"/>
      <c r="UC350" s="539"/>
      <c r="UD350" s="539"/>
      <c r="UE350" s="539"/>
      <c r="UF350" s="539"/>
      <c r="UG350" s="539"/>
      <c r="UH350" s="539"/>
      <c r="UI350" s="539"/>
      <c r="UJ350" s="539"/>
      <c r="UK350" s="539"/>
      <c r="UL350" s="539"/>
      <c r="UM350" s="539"/>
      <c r="UN350" s="539"/>
      <c r="UO350" s="539"/>
      <c r="UP350" s="539"/>
      <c r="UQ350" s="539"/>
      <c r="UR350" s="539"/>
      <c r="US350" s="539"/>
      <c r="UT350" s="539"/>
      <c r="UU350" s="539"/>
      <c r="UV350" s="539"/>
      <c r="UW350" s="539"/>
      <c r="UX350" s="539"/>
      <c r="UY350" s="539"/>
      <c r="UZ350" s="539"/>
      <c r="VA350" s="539"/>
      <c r="VB350" s="539"/>
      <c r="VC350" s="539"/>
      <c r="VD350" s="539"/>
      <c r="VE350" s="539"/>
      <c r="VF350" s="539"/>
      <c r="VG350" s="539"/>
      <c r="VH350" s="539"/>
      <c r="VI350" s="539"/>
      <c r="VJ350" s="539"/>
      <c r="VK350" s="539"/>
      <c r="VL350" s="539"/>
      <c r="VM350" s="539"/>
      <c r="VN350" s="539"/>
      <c r="VO350" s="539"/>
      <c r="VP350" s="539"/>
      <c r="VQ350" s="539"/>
      <c r="VR350" s="539"/>
      <c r="VS350" s="539"/>
      <c r="VT350" s="539"/>
      <c r="VU350" s="539"/>
      <c r="VV350" s="539"/>
      <c r="VW350" s="539"/>
      <c r="VX350" s="539"/>
      <c r="VY350" s="539"/>
      <c r="VZ350" s="539"/>
      <c r="WA350" s="539"/>
      <c r="WB350" s="539"/>
      <c r="WC350" s="539"/>
      <c r="WD350" s="539"/>
      <c r="WE350" s="539"/>
      <c r="WF350" s="539"/>
      <c r="WG350" s="539"/>
      <c r="WH350" s="539"/>
      <c r="WI350" s="539"/>
      <c r="WJ350" s="539"/>
      <c r="WK350" s="539"/>
      <c r="WL350" s="539"/>
      <c r="WM350" s="539"/>
      <c r="WN350" s="539"/>
      <c r="WO350" s="539"/>
      <c r="WP350" s="539"/>
      <c r="WQ350" s="539"/>
      <c r="WR350" s="539"/>
      <c r="WS350" s="539"/>
      <c r="WT350" s="539"/>
      <c r="WU350" s="539"/>
      <c r="WV350" s="539"/>
      <c r="WW350" s="539"/>
      <c r="WX350" s="539"/>
      <c r="WY350" s="539"/>
      <c r="WZ350" s="539"/>
      <c r="XA350" s="539"/>
      <c r="XB350" s="539"/>
      <c r="XC350" s="539"/>
      <c r="XD350" s="539"/>
      <c r="XE350" s="539"/>
      <c r="XF350" s="539"/>
      <c r="XG350" s="539"/>
      <c r="XH350" s="539"/>
      <c r="XI350" s="539"/>
      <c r="XJ350" s="539"/>
      <c r="XK350" s="539"/>
      <c r="XL350" s="539"/>
      <c r="XM350" s="539"/>
      <c r="XN350" s="539"/>
      <c r="XO350" s="539"/>
      <c r="XP350" s="539"/>
      <c r="XQ350" s="539"/>
      <c r="XR350" s="539"/>
      <c r="XS350" s="539"/>
      <c r="XT350" s="539"/>
      <c r="XU350" s="539"/>
      <c r="XV350" s="539"/>
      <c r="XW350" s="539"/>
      <c r="XX350" s="539"/>
      <c r="XY350" s="539"/>
      <c r="XZ350" s="539"/>
      <c r="YA350" s="539"/>
      <c r="YB350" s="539"/>
      <c r="YC350" s="539"/>
      <c r="YD350" s="539"/>
      <c r="YE350" s="539"/>
      <c r="YF350" s="539"/>
      <c r="YG350" s="539"/>
      <c r="YH350" s="539"/>
      <c r="YI350" s="539"/>
      <c r="YJ350" s="539"/>
      <c r="YK350" s="539"/>
      <c r="YL350" s="539"/>
      <c r="YM350" s="539"/>
      <c r="YN350" s="539"/>
      <c r="YO350" s="539"/>
      <c r="YP350" s="539"/>
      <c r="YQ350" s="539"/>
      <c r="YR350" s="539"/>
      <c r="YS350" s="539"/>
      <c r="YT350" s="539"/>
      <c r="YU350" s="539"/>
      <c r="YV350" s="539"/>
      <c r="YW350" s="539"/>
      <c r="YX350" s="539"/>
      <c r="YY350" s="539"/>
      <c r="YZ350" s="539"/>
      <c r="ZA350" s="539"/>
      <c r="ZB350" s="539"/>
      <c r="ZC350" s="539"/>
      <c r="ZD350" s="539"/>
      <c r="ZE350" s="539"/>
      <c r="ZF350" s="539"/>
      <c r="ZG350" s="539"/>
      <c r="ZH350" s="539"/>
      <c r="ZI350" s="539"/>
      <c r="ZJ350" s="539"/>
      <c r="ZK350" s="539"/>
      <c r="ZL350" s="539"/>
      <c r="ZM350" s="539"/>
      <c r="ZN350" s="539"/>
      <c r="ZO350" s="539"/>
      <c r="ZP350" s="539"/>
      <c r="ZQ350" s="539"/>
      <c r="ZR350" s="539"/>
      <c r="ZS350" s="539"/>
      <c r="ZT350" s="539"/>
      <c r="ZU350" s="539"/>
      <c r="ZV350" s="539"/>
      <c r="ZW350" s="539"/>
      <c r="ZX350" s="539"/>
      <c r="ZY350" s="539"/>
      <c r="ZZ350" s="539"/>
      <c r="AAA350" s="539"/>
      <c r="AAB350" s="539"/>
      <c r="AAC350" s="539"/>
      <c r="AAD350" s="539"/>
      <c r="AAE350" s="539"/>
      <c r="AAF350" s="539"/>
      <c r="AAG350" s="539"/>
      <c r="AAH350" s="539"/>
      <c r="AAI350" s="539"/>
      <c r="AAJ350" s="539"/>
      <c r="AAK350" s="539"/>
      <c r="AAL350" s="539"/>
      <c r="AAM350" s="539"/>
      <c r="AAN350" s="539"/>
      <c r="AAO350" s="539"/>
      <c r="AAP350" s="539"/>
      <c r="AAQ350" s="539"/>
      <c r="AAR350" s="539"/>
      <c r="AAS350" s="539"/>
      <c r="AAT350" s="539"/>
      <c r="AAU350" s="539"/>
      <c r="AAV350" s="539"/>
      <c r="AAW350" s="539"/>
      <c r="AAX350" s="539"/>
      <c r="AAY350" s="539"/>
      <c r="AAZ350" s="539"/>
      <c r="ABA350" s="539"/>
      <c r="ABB350" s="539"/>
      <c r="ABC350" s="539"/>
      <c r="ABD350" s="539"/>
      <c r="ABE350" s="539"/>
      <c r="ABF350" s="539"/>
      <c r="ABG350" s="539"/>
      <c r="ABH350" s="539"/>
      <c r="ABI350" s="539"/>
      <c r="ABJ350" s="539"/>
      <c r="ABK350" s="539"/>
      <c r="ABL350" s="539"/>
      <c r="ABM350" s="539"/>
      <c r="ABN350" s="539"/>
      <c r="ABO350" s="539"/>
      <c r="ABP350" s="539"/>
      <c r="ABQ350" s="539"/>
      <c r="ABR350" s="539"/>
      <c r="ABS350" s="539"/>
      <c r="ABT350" s="539"/>
      <c r="ABU350" s="539"/>
      <c r="ABV350" s="539"/>
      <c r="ABW350" s="539"/>
      <c r="ABX350" s="539"/>
      <c r="ABY350" s="539"/>
      <c r="ABZ350" s="539"/>
      <c r="ACA350" s="539"/>
      <c r="ACB350" s="539"/>
      <c r="ACC350" s="539"/>
      <c r="ACD350" s="539"/>
      <c r="ACE350" s="539"/>
      <c r="ACF350" s="539"/>
      <c r="ACG350" s="539"/>
      <c r="ACH350" s="539"/>
      <c r="ACI350" s="539"/>
      <c r="ACJ350" s="539"/>
      <c r="ACK350" s="539"/>
      <c r="ACL350" s="539"/>
      <c r="ACM350" s="539"/>
      <c r="ACN350" s="539"/>
      <c r="ACO350" s="539"/>
      <c r="ACP350" s="539"/>
      <c r="ACQ350" s="539"/>
      <c r="ACR350" s="539"/>
      <c r="ACS350" s="539"/>
      <c r="ACT350" s="539"/>
      <c r="ACU350" s="539"/>
      <c r="ACV350" s="539"/>
      <c r="ACW350" s="539"/>
      <c r="ACX350" s="539"/>
      <c r="ACY350" s="539"/>
      <c r="ACZ350" s="539"/>
      <c r="ADA350" s="539"/>
      <c r="ADB350" s="539"/>
      <c r="ADC350" s="539"/>
      <c r="ADD350" s="539"/>
      <c r="ADE350" s="539"/>
      <c r="ADF350" s="539"/>
      <c r="ADG350" s="539"/>
      <c r="ADH350" s="539"/>
      <c r="ADI350" s="539"/>
      <c r="ADJ350" s="539"/>
      <c r="ADK350" s="539"/>
      <c r="ADL350" s="539"/>
      <c r="ADM350" s="539"/>
      <c r="ADN350" s="539"/>
      <c r="ADO350" s="539"/>
      <c r="ADP350" s="539"/>
      <c r="ADQ350" s="539"/>
      <c r="ADR350" s="539"/>
      <c r="ADS350" s="539"/>
      <c r="ADT350" s="539"/>
      <c r="ADU350" s="539"/>
      <c r="ADV350" s="539"/>
      <c r="ADW350" s="539"/>
      <c r="ADX350" s="539"/>
      <c r="ADY350" s="539"/>
      <c r="ADZ350" s="539"/>
      <c r="AEA350" s="539"/>
      <c r="AEB350" s="539"/>
      <c r="AEC350" s="539"/>
      <c r="AED350" s="539"/>
      <c r="AEE350" s="539"/>
      <c r="AEF350" s="539"/>
      <c r="AEG350" s="539"/>
      <c r="AEH350" s="539"/>
      <c r="AEI350" s="539"/>
      <c r="AEJ350" s="539"/>
      <c r="AEK350" s="539"/>
      <c r="AEL350" s="539"/>
      <c r="AEM350" s="539"/>
      <c r="AEN350" s="539"/>
      <c r="AEO350" s="539"/>
      <c r="AEP350" s="539"/>
      <c r="AEQ350" s="539"/>
      <c r="AER350" s="539"/>
      <c r="AES350" s="539"/>
      <c r="AET350" s="539"/>
      <c r="AEU350" s="539"/>
      <c r="AEV350" s="539"/>
      <c r="AEW350" s="539"/>
      <c r="AEX350" s="539"/>
      <c r="AEY350" s="539"/>
      <c r="AEZ350" s="539"/>
      <c r="AFA350" s="539"/>
      <c r="AFB350" s="539"/>
      <c r="AFC350" s="539"/>
      <c r="AFD350" s="539"/>
      <c r="AFE350" s="539"/>
      <c r="AFF350" s="539"/>
      <c r="AFG350" s="539"/>
      <c r="AFH350" s="539"/>
      <c r="AFI350" s="539"/>
      <c r="AFJ350" s="539"/>
      <c r="AFK350" s="539"/>
      <c r="AFL350" s="539"/>
      <c r="AFM350" s="539"/>
      <c r="AFN350" s="539"/>
      <c r="AFO350" s="539"/>
      <c r="AFP350" s="539"/>
      <c r="AFQ350" s="539"/>
      <c r="AFR350" s="539"/>
      <c r="AFS350" s="539"/>
      <c r="AFT350" s="539"/>
      <c r="AFU350" s="539"/>
      <c r="AFV350" s="539"/>
      <c r="AFW350" s="539"/>
      <c r="AFX350" s="539"/>
      <c r="AFY350" s="539"/>
      <c r="AFZ350" s="539"/>
      <c r="AGA350" s="539"/>
      <c r="AGB350" s="539"/>
      <c r="AGC350" s="539"/>
      <c r="AGD350" s="539"/>
      <c r="AGE350" s="539"/>
      <c r="AGF350" s="539"/>
      <c r="AGG350" s="539"/>
      <c r="AGH350" s="539"/>
      <c r="AGI350" s="539"/>
      <c r="AGJ350" s="539"/>
      <c r="AGK350" s="539"/>
      <c r="AGL350" s="539"/>
      <c r="AGM350" s="539"/>
      <c r="AGN350" s="539"/>
      <c r="AGO350" s="539"/>
      <c r="AGP350" s="539"/>
      <c r="AGQ350" s="539"/>
      <c r="AGR350" s="539"/>
      <c r="AGS350" s="539"/>
      <c r="AGT350" s="539"/>
      <c r="AGU350" s="539"/>
      <c r="AGV350" s="539"/>
      <c r="AGW350" s="539"/>
      <c r="AGX350" s="539"/>
      <c r="AGY350" s="539"/>
      <c r="AGZ350" s="539"/>
      <c r="AHA350" s="539"/>
      <c r="AHB350" s="539"/>
      <c r="AHC350" s="539"/>
      <c r="AHD350" s="539"/>
      <c r="AHE350" s="539"/>
      <c r="AHF350" s="539"/>
      <c r="AHG350" s="539"/>
      <c r="AHH350" s="539"/>
      <c r="AHI350" s="539"/>
      <c r="AHJ350" s="539"/>
      <c r="AHK350" s="539"/>
      <c r="AHL350" s="539"/>
      <c r="AHM350" s="539"/>
      <c r="AHN350" s="539"/>
      <c r="AHO350" s="539"/>
      <c r="AHP350" s="539"/>
      <c r="AHQ350" s="539"/>
      <c r="AHR350" s="539"/>
      <c r="AHS350" s="539"/>
      <c r="AHT350" s="539"/>
      <c r="AHU350" s="539"/>
      <c r="AHV350" s="539"/>
      <c r="AHW350" s="539"/>
      <c r="AHX350" s="539"/>
      <c r="AHY350" s="539"/>
      <c r="AHZ350" s="539"/>
      <c r="AIA350" s="539"/>
      <c r="AIB350" s="539"/>
      <c r="AIC350" s="539"/>
      <c r="AID350" s="539"/>
      <c r="AIE350" s="539"/>
      <c r="AIF350" s="539"/>
      <c r="AIG350" s="539"/>
      <c r="AIH350" s="539"/>
      <c r="AII350" s="539"/>
      <c r="AIJ350" s="539"/>
      <c r="AIK350" s="539"/>
      <c r="AIL350" s="539"/>
      <c r="AIM350" s="539"/>
      <c r="AIN350" s="539"/>
      <c r="AIO350" s="539"/>
      <c r="AIP350" s="539"/>
      <c r="AIQ350" s="539"/>
      <c r="AIR350" s="539"/>
      <c r="AIS350" s="539"/>
      <c r="AIT350" s="539"/>
      <c r="AIU350" s="539"/>
      <c r="AIV350" s="539"/>
      <c r="AIW350" s="539"/>
      <c r="AIX350" s="539"/>
      <c r="AIY350" s="539"/>
      <c r="AIZ350" s="539"/>
      <c r="AJA350" s="539"/>
      <c r="AJB350" s="539"/>
      <c r="AJC350" s="539"/>
      <c r="AJD350" s="539"/>
      <c r="AJE350" s="539"/>
      <c r="AJF350" s="539"/>
      <c r="AJG350" s="539"/>
      <c r="AJH350" s="539"/>
      <c r="AJI350" s="539"/>
      <c r="AJJ350" s="539"/>
      <c r="AJK350" s="539"/>
      <c r="AJL350" s="539"/>
      <c r="AJM350" s="539"/>
      <c r="AJN350" s="539"/>
      <c r="AJO350" s="539"/>
      <c r="AJP350" s="539"/>
      <c r="AJQ350" s="539"/>
      <c r="AJR350" s="539"/>
      <c r="AJS350" s="539"/>
      <c r="AJT350" s="539"/>
      <c r="AJU350" s="539"/>
      <c r="AJV350" s="539"/>
      <c r="AJW350" s="539"/>
      <c r="AJX350" s="539"/>
      <c r="AJY350" s="539"/>
      <c r="AJZ350" s="539"/>
      <c r="AKA350" s="539"/>
      <c r="AKB350" s="539"/>
      <c r="AKC350" s="539"/>
      <c r="AKD350" s="539"/>
      <c r="AKE350" s="539"/>
      <c r="AKF350" s="539"/>
      <c r="AKG350" s="539"/>
      <c r="AKH350" s="539"/>
      <c r="AKI350" s="539"/>
      <c r="AKJ350" s="539"/>
      <c r="AKK350" s="539"/>
      <c r="AKL350" s="539"/>
      <c r="AKM350" s="539"/>
      <c r="AKN350" s="539"/>
      <c r="AKO350" s="539"/>
      <c r="AKP350" s="539"/>
      <c r="AKQ350" s="539"/>
      <c r="AKR350" s="539"/>
      <c r="AKS350" s="539"/>
      <c r="AKT350" s="539"/>
      <c r="AKU350" s="539"/>
      <c r="AKV350" s="539"/>
      <c r="AKW350" s="539"/>
      <c r="AKX350" s="539"/>
      <c r="AKY350" s="539"/>
      <c r="AKZ350" s="539"/>
      <c r="ALA350" s="539"/>
      <c r="ALB350" s="539"/>
      <c r="ALC350" s="539"/>
      <c r="ALD350" s="539"/>
      <c r="ALE350" s="539"/>
      <c r="ALF350" s="539"/>
      <c r="ALG350" s="539"/>
      <c r="ALH350" s="539"/>
      <c r="ALI350" s="539"/>
      <c r="ALJ350" s="539"/>
      <c r="ALK350" s="539"/>
      <c r="ALL350" s="539"/>
      <c r="ALM350" s="539"/>
      <c r="ALN350" s="539"/>
      <c r="ALO350" s="539"/>
      <c r="ALP350" s="539"/>
      <c r="ALQ350" s="539"/>
      <c r="ALR350" s="539"/>
      <c r="ALS350" s="539"/>
      <c r="ALT350" s="539"/>
      <c r="ALU350" s="539"/>
      <c r="ALV350" s="539"/>
      <c r="ALW350" s="539"/>
      <c r="ALX350" s="539"/>
      <c r="ALY350" s="539"/>
      <c r="ALZ350" s="539"/>
      <c r="AMA350" s="539"/>
      <c r="AMB350" s="539"/>
      <c r="AMC350" s="539"/>
      <c r="AMD350" s="539"/>
      <c r="AME350" s="539"/>
      <c r="AMF350" s="539"/>
      <c r="AMG350" s="539"/>
      <c r="AMH350" s="539"/>
      <c r="AMI350" s="539"/>
      <c r="AMJ350" s="539"/>
      <c r="AMK350" s="539"/>
      <c r="AML350" s="539"/>
      <c r="AMM350" s="539"/>
      <c r="AMN350" s="539"/>
      <c r="AMO350" s="539"/>
      <c r="AMP350" s="539"/>
      <c r="AMQ350" s="539"/>
      <c r="AMR350" s="539"/>
      <c r="AMS350" s="539"/>
      <c r="AMT350" s="539"/>
      <c r="AMU350" s="539"/>
      <c r="AMV350" s="539"/>
      <c r="AMW350" s="539"/>
      <c r="AMX350" s="539"/>
      <c r="AMY350" s="539"/>
      <c r="AMZ350" s="539"/>
      <c r="ANA350" s="539"/>
      <c r="ANB350" s="539"/>
      <c r="ANC350" s="539"/>
      <c r="AND350" s="539"/>
      <c r="ANE350" s="539"/>
      <c r="ANF350" s="539"/>
      <c r="ANG350" s="539"/>
      <c r="ANH350" s="539"/>
      <c r="ANI350" s="539"/>
      <c r="ANJ350" s="539"/>
      <c r="ANK350" s="539"/>
      <c r="ANL350" s="539"/>
      <c r="ANM350" s="539"/>
      <c r="ANN350" s="539"/>
      <c r="ANO350" s="539"/>
      <c r="ANP350" s="539"/>
      <c r="ANQ350" s="539"/>
      <c r="ANR350" s="539"/>
      <c r="ANS350" s="539"/>
      <c r="ANT350" s="539"/>
      <c r="ANU350" s="539"/>
      <c r="ANV350" s="539"/>
      <c r="ANW350" s="539"/>
      <c r="ANX350" s="539"/>
      <c r="ANY350" s="539"/>
      <c r="ANZ350" s="539"/>
      <c r="AOA350" s="539"/>
      <c r="AOB350" s="539"/>
      <c r="AOC350" s="539"/>
      <c r="AOD350" s="539"/>
      <c r="AOE350" s="539"/>
      <c r="AOF350" s="539"/>
      <c r="AOG350" s="539"/>
      <c r="AOH350" s="539"/>
      <c r="AOI350" s="539"/>
      <c r="AOJ350" s="539"/>
      <c r="AOK350" s="539"/>
      <c r="AOL350" s="539"/>
      <c r="AOM350" s="539"/>
      <c r="AON350" s="539"/>
      <c r="AOO350" s="539"/>
      <c r="AOP350" s="539"/>
      <c r="AOQ350" s="539"/>
      <c r="AOR350" s="539"/>
      <c r="AOS350" s="539"/>
      <c r="AOT350" s="539"/>
      <c r="AOU350" s="539"/>
      <c r="AOV350" s="539"/>
      <c r="AOW350" s="539"/>
      <c r="AOX350" s="539"/>
      <c r="AOY350" s="539"/>
      <c r="AOZ350" s="539"/>
      <c r="APA350" s="539"/>
      <c r="APB350" s="539"/>
      <c r="APC350" s="539"/>
      <c r="APD350" s="539"/>
      <c r="APE350" s="539"/>
      <c r="APF350" s="539"/>
      <c r="APG350" s="539"/>
      <c r="APH350" s="539"/>
      <c r="API350" s="539"/>
      <c r="APJ350" s="539"/>
      <c r="APK350" s="539"/>
      <c r="APL350" s="539"/>
      <c r="APM350" s="539"/>
      <c r="APN350" s="539"/>
      <c r="APO350" s="539"/>
      <c r="APP350" s="539"/>
      <c r="APQ350" s="539"/>
      <c r="APR350" s="539"/>
      <c r="APS350" s="539"/>
      <c r="APT350" s="539"/>
      <c r="APU350" s="539"/>
      <c r="APV350" s="539"/>
      <c r="APW350" s="539"/>
      <c r="APX350" s="539"/>
      <c r="APY350" s="539"/>
      <c r="APZ350" s="539"/>
      <c r="AQA350" s="539"/>
      <c r="AQB350" s="539"/>
      <c r="AQC350" s="539"/>
      <c r="AQD350" s="539"/>
      <c r="AQE350" s="539"/>
      <c r="AQF350" s="539"/>
      <c r="AQG350" s="539"/>
      <c r="AQH350" s="539"/>
      <c r="AQI350" s="539"/>
      <c r="AQJ350" s="539"/>
      <c r="AQK350" s="539"/>
      <c r="AQL350" s="539"/>
      <c r="AQM350" s="539"/>
      <c r="AQN350" s="539"/>
      <c r="AQO350" s="539"/>
      <c r="AQP350" s="539"/>
      <c r="AQQ350" s="539"/>
      <c r="AQR350" s="539"/>
      <c r="AQS350" s="539"/>
      <c r="AQT350" s="539"/>
      <c r="AQU350" s="539"/>
      <c r="AQV350" s="539"/>
      <c r="AQW350" s="539"/>
      <c r="AQX350" s="539"/>
      <c r="AQY350" s="539"/>
      <c r="AQZ350" s="539"/>
      <c r="ARA350" s="539"/>
      <c r="ARB350" s="539"/>
      <c r="ARC350" s="539"/>
      <c r="ARD350" s="539"/>
      <c r="ARE350" s="539"/>
      <c r="ARF350" s="539"/>
      <c r="ARG350" s="539"/>
      <c r="ARH350" s="539"/>
      <c r="ARI350" s="539"/>
      <c r="ARJ350" s="539"/>
      <c r="ARK350" s="539"/>
      <c r="ARL350" s="539"/>
      <c r="ARM350" s="539"/>
      <c r="ARN350" s="539"/>
      <c r="ARO350" s="539"/>
      <c r="ARP350" s="539"/>
      <c r="ARQ350" s="539"/>
      <c r="ARR350" s="539"/>
      <c r="ARS350" s="539"/>
      <c r="ART350" s="539"/>
      <c r="ARU350" s="539"/>
      <c r="ARV350" s="539"/>
      <c r="ARW350" s="539"/>
      <c r="ARX350" s="539"/>
      <c r="ARY350" s="539"/>
      <c r="ARZ350" s="539"/>
      <c r="ASA350" s="539"/>
      <c r="ASB350" s="539"/>
      <c r="ASC350" s="539"/>
      <c r="ASD350" s="539"/>
      <c r="ASE350" s="539"/>
      <c r="ASF350" s="539"/>
      <c r="ASG350" s="539"/>
      <c r="ASH350" s="539"/>
      <c r="ASI350" s="539"/>
      <c r="ASJ350" s="539"/>
      <c r="ASK350" s="539"/>
      <c r="ASL350" s="539"/>
      <c r="ASM350" s="539"/>
      <c r="ASN350" s="539"/>
      <c r="ASO350" s="539"/>
      <c r="ASP350" s="539"/>
      <c r="ASQ350" s="539"/>
      <c r="ASR350" s="539"/>
      <c r="ASS350" s="539"/>
      <c r="AST350" s="539"/>
      <c r="ASU350" s="539"/>
      <c r="ASV350" s="539"/>
      <c r="ASW350" s="539"/>
      <c r="ASX350" s="539"/>
      <c r="ASY350" s="539"/>
      <c r="ASZ350" s="539"/>
      <c r="ATA350" s="539"/>
      <c r="ATB350" s="539"/>
      <c r="ATC350" s="539"/>
      <c r="ATD350" s="539"/>
      <c r="ATE350" s="539"/>
      <c r="ATF350" s="539"/>
      <c r="ATG350" s="539"/>
      <c r="ATH350" s="539"/>
      <c r="ATI350" s="539"/>
      <c r="ATJ350" s="539"/>
      <c r="ATK350" s="539"/>
      <c r="ATL350" s="539"/>
      <c r="ATM350" s="539"/>
      <c r="ATN350" s="539"/>
      <c r="ATO350" s="539"/>
      <c r="ATP350" s="539"/>
      <c r="ATQ350" s="539"/>
      <c r="ATR350" s="539"/>
      <c r="ATS350" s="539"/>
      <c r="ATT350" s="539"/>
      <c r="ATU350" s="539"/>
      <c r="ATV350" s="539"/>
      <c r="ATW350" s="539"/>
      <c r="ATX350" s="539"/>
      <c r="ATY350" s="539"/>
      <c r="ATZ350" s="539"/>
      <c r="AUA350" s="539"/>
      <c r="AUB350" s="539"/>
      <c r="AUC350" s="539"/>
      <c r="AUD350" s="539"/>
      <c r="AUE350" s="539"/>
      <c r="AUF350" s="539"/>
      <c r="AUG350" s="539"/>
      <c r="AUH350" s="539"/>
      <c r="AUI350" s="539"/>
      <c r="AUJ350" s="539"/>
      <c r="AUK350" s="539"/>
    </row>
    <row r="351" spans="1:1233" ht="12.75" hidden="1" customHeight="1">
      <c r="A351" s="1038" t="s">
        <v>454</v>
      </c>
      <c r="B351" s="332" t="s">
        <v>449</v>
      </c>
      <c r="C351" s="333">
        <f>SUM(AC417:AC440)</f>
        <v>0</v>
      </c>
      <c r="D351" s="333">
        <f>SUM(AP$417:AP$440)</f>
        <v>0</v>
      </c>
      <c r="E351" s="333">
        <f>SUM(BB417:BB440)</f>
        <v>0</v>
      </c>
      <c r="F351" s="333">
        <f>SUM(BN$417:BN$440)</f>
        <v>0</v>
      </c>
      <c r="G351" s="333">
        <f>SUM(BZ$417:BZ$440)</f>
        <v>0</v>
      </c>
      <c r="H351" s="333">
        <f>SUM(CL$417:CL$440)</f>
        <v>0</v>
      </c>
      <c r="I351" s="333"/>
      <c r="J351" s="333">
        <f>SUM(CX$417:CX$440)</f>
        <v>0</v>
      </c>
      <c r="K351" s="333">
        <f>SUM(DJ417:DJ440)</f>
        <v>0</v>
      </c>
      <c r="L351" s="333">
        <f>SUM(DV$417:DV$440)</f>
        <v>0</v>
      </c>
      <c r="M351" s="333">
        <f>SUM(EH$417:EH$440)</f>
        <v>0</v>
      </c>
      <c r="N351" s="333">
        <f>SUM(ET$417:ET$440)</f>
        <v>0</v>
      </c>
      <c r="O351" s="333">
        <f>SUM(FF$417:FF$440)</f>
        <v>0</v>
      </c>
      <c r="P351" s="333">
        <f>SUM(FR$417:FR$440)</f>
        <v>0</v>
      </c>
      <c r="Q351" s="333">
        <f>SUM(GD$417:GD$440)</f>
        <v>0</v>
      </c>
      <c r="R351" s="333">
        <f>SUM(GP$417:GP$440)</f>
        <v>0</v>
      </c>
      <c r="S351" s="333">
        <f>SUM(HB$417:HB$440)</f>
        <v>0</v>
      </c>
      <c r="T351" s="333">
        <f>SUM(HN$417:HN$440)</f>
        <v>0</v>
      </c>
      <c r="U351" s="333">
        <f>SUM(HZ$417:HZ$440)</f>
        <v>0</v>
      </c>
      <c r="V351" s="333">
        <f>SUM(IL$417:IL$440)</f>
        <v>0</v>
      </c>
      <c r="W351" s="333">
        <f>SUM(IX$417:IX$440)</f>
        <v>0</v>
      </c>
      <c r="X351" s="333">
        <f>SUM($JJ$417:$JJ$440)</f>
        <v>0</v>
      </c>
      <c r="Y351" s="333">
        <f>SUM($JV$417:$JV$440)</f>
        <v>0</v>
      </c>
      <c r="Z351" s="333">
        <f>SUM($KH$417:$KH$440)</f>
        <v>0</v>
      </c>
      <c r="AA351" s="333">
        <f>SUM($KT$417:$KT$440)</f>
        <v>0</v>
      </c>
      <c r="AB351" s="333">
        <f>SUM($LF$417:$LF$440)</f>
        <v>0</v>
      </c>
      <c r="AC351" s="333">
        <f>SUM($LR$417:$LR$440)</f>
        <v>0</v>
      </c>
      <c r="AD351" s="333">
        <f>SUM($MD$417:$MD$440)</f>
        <v>0</v>
      </c>
      <c r="AE351" s="333">
        <f>SUM($MP$417:$MP$440)</f>
        <v>0</v>
      </c>
      <c r="AF351" s="333">
        <f>SUM($NB$417:$NB$440)</f>
        <v>0</v>
      </c>
      <c r="AG351" s="333">
        <f>SUM($NN$417:$NN$440)</f>
        <v>0</v>
      </c>
      <c r="AH351" s="333">
        <f>SUM($NZ$417:$NZ$440)</f>
        <v>0</v>
      </c>
      <c r="AI351" s="333">
        <f>SUM($OL$417:$OL$440)</f>
        <v>0</v>
      </c>
      <c r="AJ351" s="333">
        <f>SUM($OX$417:$OX$440)</f>
        <v>0</v>
      </c>
      <c r="AK351" s="333">
        <f>SUM($PJ$417:$PJ$440)</f>
        <v>0</v>
      </c>
      <c r="AL351" s="333">
        <f>SUM($PV$417:$PV$440)</f>
        <v>0</v>
      </c>
      <c r="AM351" s="333">
        <f>SUM($QH$417:$QH$440)</f>
        <v>0</v>
      </c>
      <c r="AN351" s="333">
        <f>SUM($QT$417:$QT$440)</f>
        <v>0</v>
      </c>
      <c r="AO351" s="333">
        <f>SUM($RF$417:$RF$440)</f>
        <v>0</v>
      </c>
      <c r="AP351" s="333">
        <f>SUM($RR$417:$RR$440)</f>
        <v>0</v>
      </c>
      <c r="AQ351" s="333">
        <f>SUM($SD$417:$SD$440)</f>
        <v>0</v>
      </c>
      <c r="AR351" s="333">
        <f>SUM($SP$417:$SP$440)</f>
        <v>0</v>
      </c>
      <c r="AS351" s="333">
        <f>SUM($TB$417:$TB$440)</f>
        <v>0</v>
      </c>
      <c r="AT351" s="333">
        <f>SUM($TN$417:$TN$440)</f>
        <v>0</v>
      </c>
      <c r="AU351" s="333">
        <f>SUM($TZ$417:$TZ$440)</f>
        <v>0</v>
      </c>
      <c r="AV351" s="333">
        <f>SUM($UL$417:$UL$440)</f>
        <v>0</v>
      </c>
      <c r="AW351" s="333">
        <f>SUM($UX$417:$UX$440)</f>
        <v>0</v>
      </c>
      <c r="AX351" s="333">
        <f>SUM($VJ$417:$VJ$440)</f>
        <v>0</v>
      </c>
      <c r="AY351" s="333">
        <f>SUM($VV$417:$VV$440)</f>
        <v>0</v>
      </c>
      <c r="AZ351" s="333">
        <f>SUM($WH$417:$WH$440)</f>
        <v>0</v>
      </c>
      <c r="BA351" s="333">
        <f>SUM($WT$417:$WT$440)</f>
        <v>0</v>
      </c>
      <c r="BB351" s="333">
        <f>SUM($XF$417:$XF$440)</f>
        <v>0</v>
      </c>
      <c r="BC351" s="333">
        <f>SUM($XR$417:$XR$440)</f>
        <v>0</v>
      </c>
      <c r="BD351" s="333">
        <f>SUM($YD$417:$YD$440)</f>
        <v>0</v>
      </c>
      <c r="BE351" s="333">
        <f>SUM($YP$417:$YP$440)</f>
        <v>0</v>
      </c>
      <c r="BF351" s="333">
        <f>SUM($ZB$417:$ZB$440)</f>
        <v>0</v>
      </c>
      <c r="BG351" s="333">
        <f>SUM($ZN$417:$ZN$440)</f>
        <v>0</v>
      </c>
      <c r="BH351" s="333">
        <f>SUM($ZZ$417:$ZZ$440)</f>
        <v>0</v>
      </c>
      <c r="BI351" s="333">
        <f>SUM($AAL$417:$AAL$440)</f>
        <v>0</v>
      </c>
      <c r="BJ351" s="333">
        <f>SUM($AAX$417:$AAX$440)</f>
        <v>0</v>
      </c>
      <c r="BK351" s="333">
        <f>SUM($ABJ$417:$ABJ$440)</f>
        <v>0</v>
      </c>
      <c r="BL351" s="333">
        <f>SUM($ABV$417:$ABV$440)</f>
        <v>0</v>
      </c>
      <c r="BM351" s="333">
        <f>SUM($ACH$417:$ACH$440)</f>
        <v>0</v>
      </c>
      <c r="BN351" s="333">
        <f>SUM($ACT$417:$ACT$440)</f>
        <v>0</v>
      </c>
      <c r="BO351" s="333">
        <f>SUM($ADF$417:$ADF$440)</f>
        <v>0</v>
      </c>
      <c r="BP351" s="333">
        <f>SUM($ADR$417:$ADR$440)</f>
        <v>0</v>
      </c>
      <c r="BQ351" s="333">
        <f>SUM($AED$417:$AED$440)</f>
        <v>0</v>
      </c>
      <c r="BR351" s="333">
        <f>SUM($AEP$417:$AEP$440)</f>
        <v>0</v>
      </c>
      <c r="BS351" s="333">
        <f>SUM($AFB$417:$AFB$440)</f>
        <v>0</v>
      </c>
      <c r="BT351" s="333">
        <f>SUM($AFN$417:$AFN$440)</f>
        <v>0</v>
      </c>
      <c r="BU351" s="333">
        <f>SUM($AFZ$417:$AFZ$440)</f>
        <v>0</v>
      </c>
      <c r="BV351" s="333">
        <f>SUM($AGL$417:$AGL$440)</f>
        <v>0</v>
      </c>
      <c r="BW351" s="333">
        <f>SUM($AGX$417:$AGX$440)</f>
        <v>0</v>
      </c>
      <c r="BX351" s="333">
        <f>SUM($AHJ$417:$AHJ$440)</f>
        <v>0</v>
      </c>
      <c r="BY351" s="333">
        <f>SUM($AHV$417:$AHV$440)</f>
        <v>0</v>
      </c>
      <c r="BZ351" s="333">
        <f>SUM($AIH$417:$AIH$440)</f>
        <v>0</v>
      </c>
      <c r="CA351" s="333">
        <f>SUM($AIT$417:$AIT$440)</f>
        <v>0</v>
      </c>
      <c r="CB351" s="333">
        <f>SUM($AJF$417:$AJF$440)</f>
        <v>0</v>
      </c>
      <c r="CC351" s="333">
        <f>SUM($AJR$417:$AJR$440)</f>
        <v>0</v>
      </c>
      <c r="CD351" s="333">
        <f>SUM($AKD$417:$AKD$440)</f>
        <v>0</v>
      </c>
      <c r="CE351" s="333">
        <f>SUM($AKP$417:$AKP$440)</f>
        <v>0</v>
      </c>
      <c r="CF351" s="333">
        <f>SUM($ALB$417:$ALB$440)</f>
        <v>0</v>
      </c>
      <c r="CG351" s="333">
        <f>SUM($ALN$417:$ALN$440)</f>
        <v>0</v>
      </c>
      <c r="CH351" s="333">
        <f>SUM($ALZ$417:$ALZ$440)</f>
        <v>0</v>
      </c>
      <c r="CI351" s="333">
        <f>SUM($AML$417:$AML$440)</f>
        <v>0</v>
      </c>
      <c r="CJ351" s="333">
        <f>SUM($AMX$417:$AMX$440)</f>
        <v>0</v>
      </c>
      <c r="CK351" s="333">
        <f>SUM($ANJ$417:$ANJ$440)</f>
        <v>0</v>
      </c>
      <c r="CL351" s="333">
        <f>SUM($ANV$417:$ANV$440)</f>
        <v>0</v>
      </c>
      <c r="CM351" s="333">
        <f>SUM($AOH$417:$AOH$440)</f>
        <v>0</v>
      </c>
      <c r="CN351" s="333">
        <f>SUM($AOT$417:$AOT$440)</f>
        <v>0</v>
      </c>
      <c r="CO351" s="333">
        <f>SUM($APF$417:$APF$440)</f>
        <v>0</v>
      </c>
      <c r="CP351" s="333">
        <f>SUM($APR$417:$APR$440)</f>
        <v>0</v>
      </c>
      <c r="CQ351" s="333">
        <f>SUM($AQD$417:$AQD$440)</f>
        <v>0</v>
      </c>
      <c r="CR351" s="333">
        <f>SUM($AQP$417:$AQP$440)</f>
        <v>0</v>
      </c>
      <c r="CS351" s="333">
        <f>SUM($ARB$417:$ARB$440)</f>
        <v>0</v>
      </c>
      <c r="CT351" s="333">
        <f>SUM($ARN$417:$ARN$440)</f>
        <v>0</v>
      </c>
      <c r="CU351" s="333">
        <f>SUM($ARZ$417:$ARZ$440)</f>
        <v>0</v>
      </c>
      <c r="CV351" s="333">
        <f>SUM($ASL$417:$ASL$440)</f>
        <v>0</v>
      </c>
      <c r="CW351" s="333">
        <f>SUM($ASX$417:$ASX$440)</f>
        <v>0</v>
      </c>
      <c r="CX351" s="333">
        <f>SUM($ATJ$417:$ATJ$440)</f>
        <v>0</v>
      </c>
      <c r="CY351" s="333">
        <f>SUM($ATV$417:$ATV$440)</f>
        <v>0</v>
      </c>
      <c r="CZ351" s="333">
        <f>SUM($AUH$417:$AUH$440)</f>
        <v>0</v>
      </c>
      <c r="DA351" s="539"/>
      <c r="DB351" s="539"/>
      <c r="DC351" s="539"/>
      <c r="DD351" s="539"/>
      <c r="DE351" s="539"/>
      <c r="DF351" s="539"/>
      <c r="DG351" s="539"/>
      <c r="DH351" s="539"/>
      <c r="DI351" s="539"/>
      <c r="DJ351" s="539"/>
      <c r="DK351" s="539"/>
      <c r="DL351" s="539"/>
      <c r="DM351" s="539"/>
      <c r="DN351" s="539"/>
      <c r="DO351" s="539"/>
      <c r="DP351" s="539"/>
      <c r="DQ351" s="539"/>
      <c r="DR351" s="539"/>
      <c r="DS351" s="539"/>
      <c r="DT351" s="539"/>
      <c r="DU351" s="539"/>
      <c r="DV351" s="539"/>
      <c r="DW351" s="539"/>
      <c r="DX351" s="539"/>
      <c r="DY351" s="539"/>
      <c r="DZ351" s="539"/>
      <c r="EA351" s="539"/>
      <c r="EB351" s="539"/>
      <c r="EC351" s="539"/>
      <c r="ED351" s="539"/>
      <c r="EE351" s="539"/>
      <c r="EF351" s="539"/>
      <c r="EG351" s="539"/>
      <c r="EH351" s="539"/>
      <c r="EI351" s="539"/>
      <c r="EJ351" s="539"/>
      <c r="EK351" s="539"/>
      <c r="EL351" s="539"/>
      <c r="EM351" s="539"/>
      <c r="EN351" s="539"/>
      <c r="EO351" s="539"/>
      <c r="EP351" s="539"/>
      <c r="EQ351" s="539"/>
      <c r="ER351" s="539"/>
      <c r="ES351" s="539"/>
      <c r="ET351" s="539"/>
      <c r="EU351" s="539"/>
      <c r="EV351" s="539"/>
      <c r="EW351" s="539"/>
      <c r="EX351" s="539"/>
      <c r="EY351" s="539"/>
      <c r="EZ351" s="539"/>
      <c r="FA351" s="539"/>
      <c r="FB351" s="539"/>
      <c r="FC351" s="539"/>
      <c r="FD351" s="539"/>
      <c r="FE351" s="539"/>
      <c r="FF351" s="539"/>
      <c r="FG351" s="539"/>
      <c r="FH351" s="539"/>
      <c r="FI351" s="539"/>
      <c r="FJ351" s="539"/>
      <c r="FK351" s="539"/>
      <c r="FL351" s="539"/>
      <c r="FM351" s="539"/>
      <c r="FN351" s="539"/>
      <c r="FO351" s="539"/>
      <c r="FP351" s="539"/>
      <c r="FQ351" s="539"/>
      <c r="FR351" s="539"/>
      <c r="FS351" s="539"/>
      <c r="FT351" s="539"/>
      <c r="FU351" s="539"/>
      <c r="FV351" s="539"/>
      <c r="FW351" s="539"/>
      <c r="FX351" s="539"/>
      <c r="FY351" s="539"/>
      <c r="FZ351" s="539"/>
      <c r="GA351" s="539"/>
      <c r="GB351" s="539"/>
      <c r="GC351" s="539"/>
      <c r="GD351" s="539"/>
      <c r="GE351" s="539"/>
      <c r="GF351" s="539"/>
      <c r="GG351" s="539"/>
      <c r="GH351" s="539"/>
      <c r="GI351" s="539"/>
      <c r="GJ351" s="539"/>
      <c r="GK351" s="539"/>
      <c r="GL351" s="539"/>
      <c r="GM351" s="539"/>
      <c r="GN351" s="539"/>
      <c r="GO351" s="539"/>
      <c r="GP351" s="539"/>
      <c r="GQ351" s="539"/>
      <c r="GR351" s="539"/>
      <c r="GS351" s="539"/>
      <c r="GT351" s="539"/>
      <c r="GU351" s="539"/>
      <c r="GV351" s="539"/>
      <c r="GW351" s="539"/>
      <c r="GX351" s="539"/>
      <c r="GY351" s="539"/>
      <c r="GZ351" s="539"/>
      <c r="HA351" s="539"/>
      <c r="HB351" s="539"/>
      <c r="HC351" s="539"/>
      <c r="HD351" s="539"/>
      <c r="HE351" s="539"/>
      <c r="HF351" s="539"/>
      <c r="HG351" s="539"/>
      <c r="HH351" s="539"/>
      <c r="HI351" s="539"/>
      <c r="HJ351" s="539"/>
      <c r="HK351" s="539"/>
      <c r="HL351" s="539"/>
      <c r="HM351" s="539"/>
      <c r="HN351" s="539"/>
      <c r="HO351" s="539"/>
      <c r="HP351" s="539"/>
      <c r="HQ351" s="539"/>
      <c r="HR351" s="539"/>
      <c r="HS351" s="539"/>
      <c r="HT351" s="539"/>
      <c r="HU351" s="539"/>
      <c r="HV351" s="539"/>
      <c r="HW351" s="539"/>
      <c r="HX351" s="539"/>
      <c r="HY351" s="539"/>
      <c r="HZ351" s="539"/>
      <c r="IA351" s="539"/>
      <c r="IB351" s="539"/>
      <c r="IC351" s="539"/>
      <c r="ID351" s="539"/>
      <c r="IE351" s="539"/>
      <c r="IF351" s="539"/>
      <c r="IG351" s="539"/>
      <c r="IH351" s="539"/>
      <c r="II351" s="539"/>
      <c r="IJ351" s="539"/>
      <c r="IK351" s="539"/>
      <c r="IL351" s="539"/>
      <c r="IM351" s="539"/>
      <c r="IN351" s="539"/>
      <c r="IO351" s="539"/>
      <c r="IP351" s="539"/>
      <c r="IQ351" s="539"/>
      <c r="IR351" s="539"/>
      <c r="IS351" s="539"/>
      <c r="IT351" s="539"/>
      <c r="IU351" s="539"/>
      <c r="IV351" s="539"/>
      <c r="IW351" s="539"/>
      <c r="IX351" s="539"/>
      <c r="IY351" s="539"/>
      <c r="IZ351" s="539"/>
      <c r="JA351" s="539"/>
      <c r="JB351" s="539"/>
      <c r="JC351" s="539"/>
      <c r="JD351" s="539"/>
      <c r="JE351" s="539"/>
      <c r="JF351" s="539"/>
      <c r="JG351" s="539"/>
      <c r="JH351" s="539"/>
      <c r="JI351" s="539"/>
      <c r="JJ351" s="539"/>
      <c r="JK351" s="539"/>
      <c r="JL351" s="539"/>
      <c r="JM351" s="539"/>
      <c r="JN351" s="539"/>
      <c r="JO351" s="539"/>
      <c r="JP351" s="539"/>
      <c r="JQ351" s="539"/>
      <c r="JR351" s="539"/>
      <c r="JS351" s="539"/>
      <c r="JT351" s="539"/>
      <c r="JU351" s="539"/>
      <c r="JV351" s="539"/>
      <c r="JW351" s="539"/>
      <c r="JX351" s="539"/>
      <c r="JY351" s="539"/>
      <c r="JZ351" s="539"/>
      <c r="KA351" s="539"/>
      <c r="KB351" s="539"/>
      <c r="KC351" s="539"/>
      <c r="KD351" s="539"/>
      <c r="KE351" s="539"/>
      <c r="KF351" s="539"/>
      <c r="KG351" s="539"/>
      <c r="KH351" s="539"/>
      <c r="KI351" s="539"/>
      <c r="KJ351" s="539"/>
      <c r="KK351" s="539"/>
      <c r="KL351" s="539"/>
      <c r="KM351" s="539"/>
      <c r="KN351" s="539"/>
      <c r="KO351" s="539"/>
      <c r="KP351" s="539"/>
      <c r="KQ351" s="539"/>
      <c r="KR351" s="539"/>
      <c r="KS351" s="539"/>
      <c r="KT351" s="539"/>
      <c r="KU351" s="539"/>
      <c r="KV351" s="539"/>
      <c r="KW351" s="539"/>
      <c r="KX351" s="539"/>
      <c r="KY351" s="539"/>
      <c r="KZ351" s="539"/>
      <c r="LA351" s="539"/>
      <c r="LB351" s="539"/>
      <c r="LC351" s="539"/>
      <c r="LD351" s="539"/>
      <c r="LE351" s="539"/>
      <c r="LF351" s="539"/>
      <c r="LG351" s="539"/>
      <c r="LH351" s="539"/>
      <c r="LI351" s="539"/>
      <c r="LJ351" s="539"/>
      <c r="LK351" s="539"/>
      <c r="LL351" s="539"/>
      <c r="LM351" s="539"/>
      <c r="LN351" s="539"/>
      <c r="LO351" s="539"/>
      <c r="LP351" s="539"/>
      <c r="LQ351" s="539"/>
      <c r="LR351" s="539"/>
      <c r="LS351" s="539"/>
      <c r="LT351" s="539"/>
      <c r="LU351" s="539"/>
      <c r="LV351" s="539"/>
      <c r="LW351" s="539"/>
      <c r="LX351" s="539"/>
      <c r="LY351" s="539"/>
      <c r="LZ351" s="539"/>
      <c r="MA351" s="539"/>
      <c r="MB351" s="539"/>
      <c r="MC351" s="539"/>
      <c r="MD351" s="539"/>
      <c r="ME351" s="539"/>
      <c r="MF351" s="539"/>
      <c r="MG351" s="539"/>
      <c r="MH351" s="539"/>
      <c r="MI351" s="539"/>
      <c r="MJ351" s="539"/>
      <c r="MK351" s="539"/>
      <c r="ML351" s="539"/>
      <c r="MM351" s="539"/>
      <c r="MN351" s="539"/>
      <c r="MO351" s="539"/>
      <c r="MP351" s="539"/>
      <c r="MQ351" s="539"/>
      <c r="MR351" s="539"/>
      <c r="MS351" s="539"/>
      <c r="MT351" s="539"/>
      <c r="MU351" s="539"/>
      <c r="MV351" s="539"/>
      <c r="MW351" s="539"/>
      <c r="MX351" s="539"/>
      <c r="MY351" s="539"/>
      <c r="MZ351" s="539"/>
      <c r="NA351" s="539"/>
      <c r="NB351" s="539"/>
      <c r="NC351" s="539"/>
      <c r="ND351" s="539"/>
      <c r="NE351" s="539"/>
      <c r="NF351" s="539"/>
      <c r="NG351" s="539"/>
      <c r="NH351" s="539"/>
      <c r="NI351" s="539"/>
      <c r="NJ351" s="539"/>
      <c r="NK351" s="539"/>
      <c r="NL351" s="539"/>
      <c r="NM351" s="539"/>
      <c r="NN351" s="539"/>
      <c r="NO351" s="539"/>
      <c r="NP351" s="539"/>
      <c r="NQ351" s="539"/>
      <c r="NR351" s="539"/>
      <c r="NS351" s="539"/>
      <c r="NT351" s="539"/>
      <c r="NU351" s="539"/>
      <c r="NV351" s="539"/>
      <c r="NW351" s="539"/>
      <c r="NX351" s="539"/>
      <c r="NY351" s="539"/>
      <c r="NZ351" s="539"/>
      <c r="OA351" s="539"/>
      <c r="OB351" s="539"/>
      <c r="OC351" s="539"/>
      <c r="OD351" s="539"/>
      <c r="OE351" s="539"/>
      <c r="OF351" s="539"/>
      <c r="OG351" s="539"/>
      <c r="OH351" s="539"/>
      <c r="OI351" s="539"/>
      <c r="OJ351" s="539"/>
      <c r="OK351" s="539"/>
      <c r="OL351" s="539"/>
      <c r="OM351" s="539"/>
      <c r="ON351" s="539"/>
      <c r="OO351" s="539"/>
      <c r="OP351" s="539"/>
      <c r="OQ351" s="539"/>
      <c r="OR351" s="539"/>
      <c r="OS351" s="539"/>
      <c r="OT351" s="539"/>
      <c r="OU351" s="539"/>
      <c r="OV351" s="539"/>
      <c r="OW351" s="539"/>
      <c r="OX351" s="539"/>
      <c r="OY351" s="539"/>
      <c r="OZ351" s="539"/>
      <c r="PA351" s="539"/>
      <c r="PB351" s="539"/>
      <c r="PC351" s="539"/>
      <c r="PD351" s="539"/>
      <c r="PE351" s="539"/>
      <c r="PF351" s="539"/>
      <c r="PG351" s="539"/>
      <c r="PH351" s="539"/>
      <c r="PI351" s="539"/>
      <c r="PJ351" s="539"/>
      <c r="PK351" s="539"/>
      <c r="PL351" s="539"/>
      <c r="PM351" s="539"/>
      <c r="PN351" s="539"/>
      <c r="PO351" s="539"/>
      <c r="PP351" s="539"/>
      <c r="PQ351" s="539"/>
      <c r="PR351" s="539"/>
      <c r="PS351" s="539"/>
      <c r="PT351" s="539"/>
      <c r="PU351" s="539"/>
      <c r="PV351" s="539"/>
      <c r="PW351" s="539"/>
      <c r="PX351" s="539"/>
      <c r="PY351" s="539"/>
      <c r="PZ351" s="539"/>
      <c r="QA351" s="539"/>
      <c r="QB351" s="539"/>
      <c r="QC351" s="539"/>
      <c r="QD351" s="539"/>
      <c r="QE351" s="539"/>
      <c r="QF351" s="539"/>
      <c r="QG351" s="539"/>
      <c r="QH351" s="539"/>
      <c r="QI351" s="539"/>
      <c r="QJ351" s="539"/>
      <c r="QK351" s="539"/>
      <c r="QL351" s="539"/>
      <c r="QM351" s="539"/>
      <c r="QN351" s="539"/>
      <c r="QO351" s="539"/>
      <c r="QP351" s="539"/>
      <c r="QQ351" s="539"/>
      <c r="QR351" s="539"/>
      <c r="QS351" s="539"/>
      <c r="QT351" s="539"/>
      <c r="QU351" s="539"/>
      <c r="QV351" s="539"/>
      <c r="QW351" s="539"/>
      <c r="QX351" s="539"/>
      <c r="QY351" s="539"/>
      <c r="QZ351" s="539"/>
      <c r="RA351" s="539"/>
      <c r="RB351" s="539"/>
      <c r="RC351" s="539"/>
      <c r="RD351" s="539"/>
      <c r="RE351" s="539"/>
      <c r="RF351" s="539"/>
      <c r="RG351" s="539"/>
      <c r="RH351" s="539"/>
      <c r="RI351" s="539"/>
      <c r="RJ351" s="539"/>
      <c r="RK351" s="539"/>
      <c r="RL351" s="539"/>
      <c r="RM351" s="539"/>
      <c r="RN351" s="539"/>
      <c r="RO351" s="539"/>
      <c r="RP351" s="539"/>
      <c r="RQ351" s="539"/>
      <c r="RR351" s="539"/>
      <c r="RS351" s="539"/>
      <c r="RT351" s="539"/>
      <c r="RU351" s="539"/>
      <c r="RV351" s="539"/>
      <c r="RW351" s="539"/>
      <c r="RX351" s="539"/>
      <c r="RY351" s="539"/>
      <c r="RZ351" s="539"/>
      <c r="SA351" s="539"/>
      <c r="SB351" s="539"/>
      <c r="SC351" s="539"/>
      <c r="SD351" s="539"/>
      <c r="SE351" s="539"/>
      <c r="SF351" s="539"/>
      <c r="SG351" s="539"/>
      <c r="SH351" s="539"/>
      <c r="SI351" s="539"/>
      <c r="SJ351" s="539"/>
      <c r="SK351" s="539"/>
      <c r="SL351" s="539"/>
      <c r="SM351" s="539"/>
      <c r="SN351" s="539"/>
      <c r="SO351" s="539"/>
      <c r="SP351" s="539"/>
      <c r="SQ351" s="539"/>
      <c r="SR351" s="539"/>
      <c r="SS351" s="539"/>
      <c r="ST351" s="539"/>
      <c r="SU351" s="539"/>
      <c r="SV351" s="539"/>
      <c r="SW351" s="539"/>
      <c r="SX351" s="539"/>
      <c r="SY351" s="539"/>
      <c r="SZ351" s="539"/>
      <c r="TA351" s="539"/>
      <c r="TB351" s="539"/>
      <c r="TC351" s="539"/>
      <c r="TD351" s="539"/>
      <c r="TE351" s="539"/>
      <c r="TF351" s="539"/>
      <c r="TG351" s="539"/>
      <c r="TH351" s="539"/>
      <c r="TI351" s="539"/>
      <c r="TJ351" s="539"/>
      <c r="TK351" s="539"/>
      <c r="TL351" s="539"/>
      <c r="TM351" s="539"/>
      <c r="TN351" s="539"/>
      <c r="TO351" s="539"/>
      <c r="TP351" s="539"/>
      <c r="TQ351" s="539"/>
      <c r="TR351" s="539"/>
      <c r="TS351" s="539"/>
      <c r="TT351" s="539"/>
      <c r="TU351" s="539"/>
      <c r="TV351" s="539"/>
      <c r="TW351" s="539"/>
      <c r="TX351" s="539"/>
      <c r="TY351" s="539"/>
      <c r="TZ351" s="539"/>
      <c r="UA351" s="539"/>
      <c r="UB351" s="539"/>
      <c r="UC351" s="539"/>
      <c r="UD351" s="539"/>
      <c r="UE351" s="539"/>
      <c r="UF351" s="539"/>
      <c r="UG351" s="539"/>
      <c r="UH351" s="539"/>
      <c r="UI351" s="539"/>
      <c r="UJ351" s="539"/>
      <c r="UK351" s="539"/>
      <c r="UL351" s="539"/>
      <c r="UM351" s="539"/>
      <c r="UN351" s="539"/>
      <c r="UO351" s="539"/>
      <c r="UP351" s="539"/>
      <c r="UQ351" s="539"/>
      <c r="UR351" s="539"/>
      <c r="US351" s="539"/>
      <c r="UT351" s="539"/>
      <c r="UU351" s="539"/>
      <c r="UV351" s="539"/>
      <c r="UW351" s="539"/>
      <c r="UX351" s="539"/>
      <c r="UY351" s="539"/>
      <c r="UZ351" s="539"/>
      <c r="VA351" s="539"/>
      <c r="VB351" s="539"/>
      <c r="VC351" s="539"/>
      <c r="VD351" s="539"/>
      <c r="VE351" s="539"/>
      <c r="VF351" s="539"/>
      <c r="VG351" s="539"/>
      <c r="VH351" s="539"/>
      <c r="VI351" s="539"/>
      <c r="VJ351" s="539"/>
      <c r="VK351" s="539"/>
      <c r="VL351" s="539"/>
      <c r="VM351" s="539"/>
      <c r="VN351" s="539"/>
      <c r="VO351" s="539"/>
      <c r="VP351" s="539"/>
      <c r="VQ351" s="539"/>
      <c r="VR351" s="539"/>
      <c r="VS351" s="539"/>
      <c r="VT351" s="539"/>
      <c r="VU351" s="539"/>
      <c r="VV351" s="539"/>
      <c r="VW351" s="539"/>
      <c r="VX351" s="539"/>
      <c r="VY351" s="539"/>
      <c r="VZ351" s="539"/>
      <c r="WA351" s="539"/>
      <c r="WB351" s="539"/>
      <c r="WC351" s="539"/>
      <c r="WD351" s="539"/>
      <c r="WE351" s="539"/>
      <c r="WF351" s="539"/>
      <c r="WG351" s="539"/>
      <c r="WH351" s="539"/>
      <c r="WI351" s="539"/>
      <c r="WJ351" s="539"/>
      <c r="WK351" s="539"/>
      <c r="WL351" s="539"/>
      <c r="WM351" s="539"/>
      <c r="WN351" s="539"/>
      <c r="WO351" s="539"/>
      <c r="WP351" s="539"/>
      <c r="WQ351" s="539"/>
      <c r="WR351" s="539"/>
      <c r="WS351" s="539"/>
      <c r="WT351" s="539"/>
      <c r="WU351" s="539"/>
      <c r="WV351" s="539"/>
      <c r="WW351" s="539"/>
      <c r="WX351" s="539"/>
      <c r="WY351" s="539"/>
      <c r="WZ351" s="539"/>
      <c r="XA351" s="539"/>
      <c r="XB351" s="539"/>
      <c r="XC351" s="539"/>
      <c r="XD351" s="539"/>
      <c r="XE351" s="539"/>
      <c r="XF351" s="539"/>
      <c r="XG351" s="539"/>
      <c r="XH351" s="539"/>
      <c r="XI351" s="539"/>
      <c r="XJ351" s="539"/>
      <c r="XK351" s="539"/>
      <c r="XL351" s="539"/>
      <c r="XM351" s="539"/>
      <c r="XN351" s="539"/>
      <c r="XO351" s="539"/>
      <c r="XP351" s="539"/>
      <c r="XQ351" s="539"/>
      <c r="XR351" s="539"/>
      <c r="XS351" s="539"/>
      <c r="XT351" s="539"/>
      <c r="XU351" s="539"/>
      <c r="XV351" s="539"/>
      <c r="XW351" s="539"/>
      <c r="XX351" s="539"/>
      <c r="XY351" s="539"/>
      <c r="XZ351" s="539"/>
      <c r="YA351" s="539"/>
      <c r="YB351" s="539"/>
      <c r="YC351" s="539"/>
      <c r="YD351" s="539"/>
      <c r="YE351" s="539"/>
      <c r="YF351" s="539"/>
      <c r="YG351" s="539"/>
      <c r="YH351" s="539"/>
      <c r="YI351" s="539"/>
      <c r="YJ351" s="539"/>
      <c r="YK351" s="539"/>
      <c r="YL351" s="539"/>
      <c r="YM351" s="539"/>
      <c r="YN351" s="539"/>
      <c r="YO351" s="539"/>
      <c r="YP351" s="539"/>
      <c r="YQ351" s="539"/>
      <c r="YR351" s="539"/>
      <c r="YS351" s="539"/>
      <c r="YT351" s="539"/>
      <c r="YU351" s="539"/>
      <c r="YV351" s="539"/>
      <c r="YW351" s="539"/>
      <c r="YX351" s="539"/>
      <c r="YY351" s="539"/>
      <c r="YZ351" s="539"/>
      <c r="ZA351" s="539"/>
      <c r="ZB351" s="539"/>
      <c r="ZC351" s="539"/>
      <c r="ZD351" s="539"/>
      <c r="ZE351" s="539"/>
      <c r="ZF351" s="539"/>
      <c r="ZG351" s="539"/>
      <c r="ZH351" s="539"/>
      <c r="ZI351" s="539"/>
      <c r="ZJ351" s="539"/>
      <c r="ZK351" s="539"/>
      <c r="ZL351" s="539"/>
      <c r="ZM351" s="539"/>
      <c r="ZN351" s="539"/>
      <c r="ZO351" s="539"/>
      <c r="ZP351" s="539"/>
      <c r="ZQ351" s="539"/>
      <c r="ZR351" s="539"/>
      <c r="ZS351" s="539"/>
      <c r="ZT351" s="539"/>
      <c r="ZU351" s="539"/>
      <c r="ZV351" s="539"/>
      <c r="ZW351" s="539"/>
      <c r="ZX351" s="539"/>
      <c r="ZY351" s="539"/>
      <c r="ZZ351" s="539"/>
      <c r="AAA351" s="539"/>
      <c r="AAB351" s="539"/>
      <c r="AAC351" s="539"/>
      <c r="AAD351" s="539"/>
      <c r="AAE351" s="539"/>
      <c r="AAF351" s="539"/>
      <c r="AAG351" s="539"/>
      <c r="AAH351" s="539"/>
      <c r="AAI351" s="539"/>
      <c r="AAJ351" s="539"/>
      <c r="AAK351" s="539"/>
      <c r="AAL351" s="539"/>
      <c r="AAM351" s="539"/>
      <c r="AAN351" s="539"/>
      <c r="AAO351" s="539"/>
      <c r="AAP351" s="539"/>
      <c r="AAQ351" s="539"/>
      <c r="AAR351" s="539"/>
      <c r="AAS351" s="539"/>
      <c r="AAT351" s="539"/>
      <c r="AAU351" s="539"/>
      <c r="AAV351" s="539"/>
      <c r="AAW351" s="539"/>
      <c r="AAX351" s="539"/>
      <c r="AAY351" s="539"/>
      <c r="AAZ351" s="539"/>
      <c r="ABA351" s="539"/>
      <c r="ABB351" s="539"/>
      <c r="ABC351" s="539"/>
      <c r="ABD351" s="539"/>
      <c r="ABE351" s="539"/>
      <c r="ABF351" s="539"/>
      <c r="ABG351" s="539"/>
      <c r="ABH351" s="539"/>
      <c r="ABI351" s="539"/>
      <c r="ABJ351" s="539"/>
      <c r="ABK351" s="539"/>
      <c r="ABL351" s="539"/>
      <c r="ABM351" s="539"/>
      <c r="ABN351" s="539"/>
      <c r="ABO351" s="539"/>
      <c r="ABP351" s="539"/>
      <c r="ABQ351" s="539"/>
      <c r="ABR351" s="539"/>
      <c r="ABS351" s="539"/>
      <c r="ABT351" s="539"/>
      <c r="ABU351" s="539"/>
      <c r="ABV351" s="539"/>
      <c r="ABW351" s="539"/>
      <c r="ABX351" s="539"/>
      <c r="ABY351" s="539"/>
      <c r="ABZ351" s="539"/>
      <c r="ACA351" s="539"/>
      <c r="ACB351" s="539"/>
      <c r="ACC351" s="539"/>
      <c r="ACD351" s="539"/>
      <c r="ACE351" s="539"/>
      <c r="ACF351" s="539"/>
      <c r="ACG351" s="539"/>
      <c r="ACH351" s="539"/>
      <c r="ACI351" s="539"/>
      <c r="ACJ351" s="539"/>
      <c r="ACK351" s="539"/>
      <c r="ACL351" s="539"/>
      <c r="ACM351" s="539"/>
      <c r="ACN351" s="539"/>
      <c r="ACO351" s="539"/>
      <c r="ACP351" s="539"/>
      <c r="ACQ351" s="539"/>
      <c r="ACR351" s="539"/>
      <c r="ACS351" s="539"/>
      <c r="ACT351" s="539"/>
      <c r="ACU351" s="539"/>
      <c r="ACV351" s="539"/>
      <c r="ACW351" s="539"/>
      <c r="ACX351" s="539"/>
      <c r="ACY351" s="539"/>
      <c r="ACZ351" s="539"/>
      <c r="ADA351" s="539"/>
      <c r="ADB351" s="539"/>
      <c r="ADC351" s="539"/>
      <c r="ADD351" s="539"/>
      <c r="ADE351" s="539"/>
      <c r="ADF351" s="539"/>
      <c r="ADG351" s="539"/>
      <c r="ADH351" s="539"/>
      <c r="ADI351" s="539"/>
      <c r="ADJ351" s="539"/>
      <c r="ADK351" s="539"/>
      <c r="ADL351" s="539"/>
      <c r="ADM351" s="539"/>
      <c r="ADN351" s="539"/>
      <c r="ADO351" s="539"/>
      <c r="ADP351" s="539"/>
      <c r="ADQ351" s="539"/>
      <c r="ADR351" s="539"/>
      <c r="ADS351" s="539"/>
      <c r="ADT351" s="539"/>
      <c r="ADU351" s="539"/>
      <c r="ADV351" s="539"/>
      <c r="ADW351" s="539"/>
      <c r="ADX351" s="539"/>
      <c r="ADY351" s="539"/>
      <c r="ADZ351" s="539"/>
      <c r="AEA351" s="539"/>
      <c r="AEB351" s="539"/>
      <c r="AEC351" s="539"/>
      <c r="AED351" s="539"/>
      <c r="AEE351" s="539"/>
      <c r="AEF351" s="539"/>
      <c r="AEG351" s="539"/>
      <c r="AEH351" s="539"/>
      <c r="AEI351" s="539"/>
      <c r="AEJ351" s="539"/>
      <c r="AEK351" s="539"/>
      <c r="AEL351" s="539"/>
      <c r="AEM351" s="539"/>
      <c r="AEN351" s="539"/>
      <c r="AEO351" s="539"/>
      <c r="AEP351" s="539"/>
      <c r="AEQ351" s="539"/>
      <c r="AER351" s="539"/>
      <c r="AES351" s="539"/>
      <c r="AET351" s="539"/>
      <c r="AEU351" s="539"/>
      <c r="AEV351" s="539"/>
      <c r="AEW351" s="539"/>
      <c r="AEX351" s="539"/>
      <c r="AEY351" s="539"/>
      <c r="AEZ351" s="539"/>
      <c r="AFA351" s="539"/>
      <c r="AFB351" s="539"/>
      <c r="AFC351" s="539"/>
      <c r="AFD351" s="539"/>
      <c r="AFE351" s="539"/>
      <c r="AFF351" s="539"/>
      <c r="AFG351" s="539"/>
      <c r="AFH351" s="539"/>
      <c r="AFI351" s="539"/>
      <c r="AFJ351" s="539"/>
      <c r="AFK351" s="539"/>
      <c r="AFL351" s="539"/>
      <c r="AFM351" s="539"/>
      <c r="AFN351" s="539"/>
      <c r="AFO351" s="539"/>
      <c r="AFP351" s="539"/>
      <c r="AFQ351" s="539"/>
      <c r="AFR351" s="539"/>
      <c r="AFS351" s="539"/>
      <c r="AFT351" s="539"/>
      <c r="AFU351" s="539"/>
      <c r="AFV351" s="539"/>
      <c r="AFW351" s="539"/>
      <c r="AFX351" s="539"/>
      <c r="AFY351" s="539"/>
      <c r="AFZ351" s="539"/>
      <c r="AGA351" s="539"/>
      <c r="AGB351" s="539"/>
      <c r="AGC351" s="539"/>
      <c r="AGD351" s="539"/>
      <c r="AGE351" s="539"/>
      <c r="AGF351" s="539"/>
      <c r="AGG351" s="539"/>
      <c r="AGH351" s="539"/>
      <c r="AGI351" s="539"/>
      <c r="AGJ351" s="539"/>
      <c r="AGK351" s="539"/>
      <c r="AGL351" s="539"/>
      <c r="AGM351" s="539"/>
      <c r="AGN351" s="539"/>
      <c r="AGO351" s="539"/>
      <c r="AGP351" s="539"/>
      <c r="AGQ351" s="539"/>
      <c r="AGR351" s="539"/>
      <c r="AGS351" s="539"/>
      <c r="AGT351" s="539"/>
      <c r="AGU351" s="539"/>
      <c r="AGV351" s="539"/>
      <c r="AGW351" s="539"/>
      <c r="AGX351" s="539"/>
      <c r="AGY351" s="539"/>
      <c r="AGZ351" s="539"/>
      <c r="AHA351" s="539"/>
      <c r="AHB351" s="539"/>
      <c r="AHC351" s="539"/>
      <c r="AHD351" s="539"/>
      <c r="AHE351" s="539"/>
      <c r="AHF351" s="539"/>
      <c r="AHG351" s="539"/>
      <c r="AHH351" s="539"/>
      <c r="AHI351" s="539"/>
      <c r="AHJ351" s="539"/>
      <c r="AHK351" s="539"/>
      <c r="AHL351" s="539"/>
      <c r="AHM351" s="539"/>
      <c r="AHN351" s="539"/>
      <c r="AHO351" s="539"/>
      <c r="AHP351" s="539"/>
      <c r="AHQ351" s="539"/>
      <c r="AHR351" s="539"/>
      <c r="AHS351" s="539"/>
      <c r="AHT351" s="539"/>
      <c r="AHU351" s="539"/>
      <c r="AHV351" s="539"/>
      <c r="AHW351" s="539"/>
      <c r="AHX351" s="539"/>
      <c r="AHY351" s="539"/>
      <c r="AHZ351" s="539"/>
      <c r="AIA351" s="539"/>
      <c r="AIB351" s="539"/>
      <c r="AIC351" s="539"/>
      <c r="AID351" s="539"/>
      <c r="AIE351" s="539"/>
      <c r="AIF351" s="539"/>
      <c r="AIG351" s="539"/>
      <c r="AIH351" s="539"/>
      <c r="AII351" s="539"/>
      <c r="AIJ351" s="539"/>
      <c r="AIK351" s="539"/>
      <c r="AIL351" s="539"/>
      <c r="AIM351" s="539"/>
      <c r="AIN351" s="539"/>
      <c r="AIO351" s="539"/>
      <c r="AIP351" s="539"/>
      <c r="AIQ351" s="539"/>
      <c r="AIR351" s="539"/>
      <c r="AIS351" s="539"/>
      <c r="AIT351" s="539"/>
      <c r="AIU351" s="539"/>
      <c r="AIV351" s="539"/>
      <c r="AIW351" s="539"/>
      <c r="AIX351" s="539"/>
      <c r="AIY351" s="539"/>
      <c r="AIZ351" s="539"/>
      <c r="AJA351" s="539"/>
      <c r="AJB351" s="539"/>
      <c r="AJC351" s="539"/>
      <c r="AJD351" s="539"/>
      <c r="AJE351" s="539"/>
      <c r="AJF351" s="539"/>
      <c r="AJG351" s="539"/>
      <c r="AJH351" s="539"/>
      <c r="AJI351" s="539"/>
      <c r="AJJ351" s="539"/>
      <c r="AJK351" s="539"/>
      <c r="AJL351" s="539"/>
      <c r="AJM351" s="539"/>
      <c r="AJN351" s="539"/>
      <c r="AJO351" s="539"/>
      <c r="AJP351" s="539"/>
      <c r="AJQ351" s="539"/>
      <c r="AJR351" s="539"/>
      <c r="AJS351" s="539"/>
      <c r="AJT351" s="539"/>
      <c r="AJU351" s="539"/>
      <c r="AJV351" s="539"/>
      <c r="AJW351" s="539"/>
      <c r="AJX351" s="539"/>
      <c r="AJY351" s="539"/>
      <c r="AJZ351" s="539"/>
      <c r="AKA351" s="539"/>
      <c r="AKB351" s="539"/>
      <c r="AKC351" s="539"/>
      <c r="AKD351" s="539"/>
      <c r="AKE351" s="539"/>
      <c r="AKF351" s="539"/>
      <c r="AKG351" s="539"/>
      <c r="AKH351" s="539"/>
      <c r="AKI351" s="539"/>
      <c r="AKJ351" s="539"/>
      <c r="AKK351" s="539"/>
      <c r="AKL351" s="539"/>
      <c r="AKM351" s="539"/>
      <c r="AKN351" s="539"/>
      <c r="AKO351" s="539"/>
      <c r="AKP351" s="539"/>
      <c r="AKQ351" s="539"/>
      <c r="AKR351" s="539"/>
      <c r="AKS351" s="539"/>
      <c r="AKT351" s="539"/>
      <c r="AKU351" s="539"/>
      <c r="AKV351" s="539"/>
      <c r="AKW351" s="539"/>
      <c r="AKX351" s="539"/>
      <c r="AKY351" s="539"/>
      <c r="AKZ351" s="539"/>
      <c r="ALA351" s="539"/>
      <c r="ALB351" s="539"/>
      <c r="ALC351" s="539"/>
      <c r="ALD351" s="539"/>
      <c r="ALE351" s="539"/>
      <c r="ALF351" s="539"/>
      <c r="ALG351" s="539"/>
      <c r="ALH351" s="539"/>
      <c r="ALI351" s="539"/>
      <c r="ALJ351" s="539"/>
      <c r="ALK351" s="539"/>
      <c r="ALL351" s="539"/>
      <c r="ALM351" s="539"/>
      <c r="ALN351" s="539"/>
      <c r="ALO351" s="539"/>
      <c r="ALP351" s="539"/>
      <c r="ALQ351" s="539"/>
      <c r="ALR351" s="539"/>
      <c r="ALS351" s="539"/>
      <c r="ALT351" s="539"/>
      <c r="ALU351" s="539"/>
      <c r="ALV351" s="539"/>
      <c r="ALW351" s="539"/>
      <c r="ALX351" s="539"/>
      <c r="ALY351" s="539"/>
      <c r="ALZ351" s="539"/>
      <c r="AMA351" s="539"/>
      <c r="AMB351" s="539"/>
      <c r="AMC351" s="539"/>
      <c r="AMD351" s="539"/>
      <c r="AME351" s="539"/>
      <c r="AMF351" s="539"/>
      <c r="AMG351" s="539"/>
      <c r="AMH351" s="539"/>
      <c r="AMI351" s="539"/>
      <c r="AMJ351" s="539"/>
      <c r="AMK351" s="539"/>
      <c r="AML351" s="539"/>
      <c r="AMM351" s="539"/>
      <c r="AMN351" s="539"/>
      <c r="AMO351" s="539"/>
      <c r="AMP351" s="539"/>
      <c r="AMQ351" s="539"/>
      <c r="AMR351" s="539"/>
      <c r="AMS351" s="539"/>
      <c r="AMT351" s="539"/>
      <c r="AMU351" s="539"/>
      <c r="AMV351" s="539"/>
      <c r="AMW351" s="539"/>
      <c r="AMX351" s="539"/>
      <c r="AMY351" s="539"/>
      <c r="AMZ351" s="539"/>
      <c r="ANA351" s="539"/>
      <c r="ANB351" s="539"/>
      <c r="ANC351" s="539"/>
      <c r="AND351" s="539"/>
      <c r="ANE351" s="539"/>
      <c r="ANF351" s="539"/>
      <c r="ANG351" s="539"/>
      <c r="ANH351" s="539"/>
      <c r="ANI351" s="539"/>
      <c r="ANJ351" s="539"/>
      <c r="ANK351" s="539"/>
      <c r="ANL351" s="539"/>
      <c r="ANM351" s="539"/>
      <c r="ANN351" s="539"/>
      <c r="ANO351" s="539"/>
      <c r="ANP351" s="539"/>
      <c r="ANQ351" s="539"/>
      <c r="ANR351" s="539"/>
      <c r="ANS351" s="539"/>
      <c r="ANT351" s="539"/>
      <c r="ANU351" s="539"/>
      <c r="ANV351" s="539"/>
      <c r="ANW351" s="539"/>
      <c r="ANX351" s="539"/>
      <c r="ANY351" s="539"/>
      <c r="ANZ351" s="539"/>
      <c r="AOA351" s="539"/>
      <c r="AOB351" s="539"/>
      <c r="AOC351" s="539"/>
      <c r="AOD351" s="539"/>
      <c r="AOE351" s="539"/>
      <c r="AOF351" s="539"/>
      <c r="AOG351" s="539"/>
      <c r="AOH351" s="539"/>
      <c r="AOI351" s="539"/>
      <c r="AOJ351" s="539"/>
      <c r="AOK351" s="539"/>
      <c r="AOL351" s="539"/>
      <c r="AOM351" s="539"/>
      <c r="AON351" s="539"/>
      <c r="AOO351" s="539"/>
      <c r="AOP351" s="539"/>
      <c r="AOQ351" s="539"/>
      <c r="AOR351" s="539"/>
      <c r="AOS351" s="539"/>
      <c r="AOT351" s="539"/>
      <c r="AOU351" s="539"/>
      <c r="AOV351" s="539"/>
      <c r="AOW351" s="539"/>
      <c r="AOX351" s="539"/>
      <c r="AOY351" s="539"/>
      <c r="AOZ351" s="539"/>
      <c r="APA351" s="539"/>
      <c r="APB351" s="539"/>
      <c r="APC351" s="539"/>
      <c r="APD351" s="539"/>
      <c r="APE351" s="539"/>
      <c r="APF351" s="539"/>
      <c r="APG351" s="539"/>
      <c r="APH351" s="539"/>
      <c r="API351" s="539"/>
      <c r="APJ351" s="539"/>
      <c r="APK351" s="539"/>
      <c r="APL351" s="539"/>
      <c r="APM351" s="539"/>
      <c r="APN351" s="539"/>
      <c r="APO351" s="539"/>
      <c r="APP351" s="539"/>
      <c r="APQ351" s="539"/>
      <c r="APR351" s="539"/>
      <c r="APS351" s="539"/>
      <c r="APT351" s="539"/>
      <c r="APU351" s="539"/>
      <c r="APV351" s="539"/>
      <c r="APW351" s="539"/>
      <c r="APX351" s="539"/>
      <c r="APY351" s="539"/>
      <c r="APZ351" s="539"/>
      <c r="AQA351" s="539"/>
      <c r="AQB351" s="539"/>
      <c r="AQC351" s="539"/>
      <c r="AQD351" s="539"/>
      <c r="AQE351" s="539"/>
      <c r="AQF351" s="539"/>
      <c r="AQG351" s="539"/>
      <c r="AQH351" s="539"/>
      <c r="AQI351" s="539"/>
      <c r="AQJ351" s="539"/>
      <c r="AQK351" s="539"/>
      <c r="AQL351" s="539"/>
      <c r="AQM351" s="539"/>
      <c r="AQN351" s="539"/>
      <c r="AQO351" s="539"/>
      <c r="AQP351" s="539"/>
      <c r="AQQ351" s="539"/>
      <c r="AQR351" s="539"/>
      <c r="AQS351" s="539"/>
      <c r="AQT351" s="539"/>
      <c r="AQU351" s="539"/>
      <c r="AQV351" s="539"/>
      <c r="AQW351" s="539"/>
      <c r="AQX351" s="539"/>
      <c r="AQY351" s="539"/>
      <c r="AQZ351" s="539"/>
      <c r="ARA351" s="539"/>
      <c r="ARB351" s="539"/>
      <c r="ARC351" s="539"/>
      <c r="ARD351" s="539"/>
      <c r="ARE351" s="539"/>
      <c r="ARF351" s="539"/>
      <c r="ARG351" s="539"/>
      <c r="ARH351" s="539"/>
      <c r="ARI351" s="539"/>
      <c r="ARJ351" s="539"/>
      <c r="ARK351" s="539"/>
      <c r="ARL351" s="539"/>
      <c r="ARM351" s="539"/>
      <c r="ARN351" s="539"/>
      <c r="ARO351" s="539"/>
      <c r="ARP351" s="539"/>
      <c r="ARQ351" s="539"/>
      <c r="ARR351" s="539"/>
      <c r="ARS351" s="539"/>
      <c r="ART351" s="539"/>
      <c r="ARU351" s="539"/>
      <c r="ARV351" s="539"/>
      <c r="ARW351" s="539"/>
      <c r="ARX351" s="539"/>
      <c r="ARY351" s="539"/>
      <c r="ARZ351" s="539"/>
      <c r="ASA351" s="539"/>
      <c r="ASB351" s="539"/>
      <c r="ASC351" s="539"/>
      <c r="ASD351" s="539"/>
      <c r="ASE351" s="539"/>
      <c r="ASF351" s="539"/>
      <c r="ASG351" s="539"/>
      <c r="ASH351" s="539"/>
      <c r="ASI351" s="539"/>
      <c r="ASJ351" s="539"/>
      <c r="ASK351" s="539"/>
      <c r="ASL351" s="539"/>
      <c r="ASM351" s="539"/>
      <c r="ASN351" s="539"/>
      <c r="ASO351" s="539"/>
      <c r="ASP351" s="539"/>
      <c r="ASQ351" s="539"/>
      <c r="ASR351" s="539"/>
      <c r="ASS351" s="539"/>
      <c r="AST351" s="539"/>
      <c r="ASU351" s="539"/>
      <c r="ASV351" s="539"/>
      <c r="ASW351" s="539"/>
      <c r="ASX351" s="539"/>
      <c r="ASY351" s="539"/>
      <c r="ASZ351" s="539"/>
      <c r="ATA351" s="539"/>
      <c r="ATB351" s="539"/>
      <c r="ATC351" s="539"/>
      <c r="ATD351" s="539"/>
      <c r="ATE351" s="539"/>
      <c r="ATF351" s="539"/>
      <c r="ATG351" s="539"/>
      <c r="ATH351" s="539"/>
      <c r="ATI351" s="539"/>
      <c r="ATJ351" s="539"/>
      <c r="ATK351" s="539"/>
      <c r="ATL351" s="539"/>
      <c r="ATM351" s="539"/>
      <c r="ATN351" s="539"/>
      <c r="ATO351" s="539"/>
      <c r="ATP351" s="539"/>
      <c r="ATQ351" s="539"/>
      <c r="ATR351" s="539"/>
      <c r="ATS351" s="539"/>
      <c r="ATT351" s="539"/>
      <c r="ATU351" s="539"/>
      <c r="ATV351" s="539"/>
      <c r="ATW351" s="539"/>
      <c r="ATX351" s="539"/>
      <c r="ATY351" s="539"/>
      <c r="ATZ351" s="539"/>
      <c r="AUA351" s="539"/>
      <c r="AUB351" s="539"/>
      <c r="AUC351" s="539"/>
      <c r="AUD351" s="539"/>
      <c r="AUE351" s="539"/>
      <c r="AUF351" s="539"/>
      <c r="AUG351" s="539"/>
      <c r="AUH351" s="539"/>
      <c r="AUI351" s="539"/>
      <c r="AUJ351" s="539"/>
      <c r="AUK351" s="539"/>
    </row>
    <row r="352" spans="1:1233" ht="12.75" hidden="1" customHeight="1">
      <c r="A352" s="1038"/>
      <c r="B352" s="228" t="s">
        <v>450</v>
      </c>
      <c r="C352" s="230">
        <f>SUM(AD417:AD440)</f>
        <v>0</v>
      </c>
      <c r="D352" s="230">
        <f>SUM(AQ417:AQ440)</f>
        <v>0</v>
      </c>
      <c r="E352" s="230">
        <f>SUM(BC417:BC440)</f>
        <v>0</v>
      </c>
      <c r="F352" s="230">
        <f>SUM(BO$417:BO$440)</f>
        <v>0</v>
      </c>
      <c r="G352" s="230">
        <f>SUM(CA$417:CA$440)</f>
        <v>0</v>
      </c>
      <c r="H352" s="230">
        <f>SUM(CM$417:CM$440)</f>
        <v>0</v>
      </c>
      <c r="I352" s="230"/>
      <c r="J352" s="230">
        <f>SUM(CY$417:CY$440)</f>
        <v>0</v>
      </c>
      <c r="K352" s="230">
        <f>SUM(DK417:DK440)</f>
        <v>0</v>
      </c>
      <c r="L352" s="230">
        <f>SUM(DW$417:DW$440)</f>
        <v>0</v>
      </c>
      <c r="M352" s="230">
        <f>SUM(EI$417:EI$440)</f>
        <v>0</v>
      </c>
      <c r="N352" s="230">
        <f>SUM(EU$417:EU$440)</f>
        <v>0</v>
      </c>
      <c r="O352" s="230">
        <f>SUM(FG$417:FG$440)</f>
        <v>0</v>
      </c>
      <c r="P352" s="230">
        <f>SUM(FS$417:FS$440)</f>
        <v>0</v>
      </c>
      <c r="Q352" s="230">
        <f>SUM(GE$417:GE$440)</f>
        <v>0</v>
      </c>
      <c r="R352" s="230">
        <f>SUM(GQ$417:GQ$440)</f>
        <v>0</v>
      </c>
      <c r="S352" s="230">
        <f>SUM(HC$417:HC$440)</f>
        <v>0</v>
      </c>
      <c r="T352" s="230">
        <f>SUM(HO$417:HO$440)</f>
        <v>0</v>
      </c>
      <c r="U352" s="230">
        <f>SUM(IA$417:IA$440)</f>
        <v>0</v>
      </c>
      <c r="V352" s="230">
        <f>SUM(IM$417:IM$440)</f>
        <v>0</v>
      </c>
      <c r="W352" s="230">
        <f>SUM(IY$417:IY$440)</f>
        <v>0</v>
      </c>
      <c r="X352" s="230">
        <f>SUM($JK$417:$JK$440)</f>
        <v>0</v>
      </c>
      <c r="Y352" s="230">
        <f>SUM($JW$417:$JW$440)</f>
        <v>0</v>
      </c>
      <c r="Z352" s="230">
        <f>SUM($KI$417:$KI$440)</f>
        <v>0</v>
      </c>
      <c r="AA352" s="230">
        <f>SUM($KU$417:$KU$440)</f>
        <v>0</v>
      </c>
      <c r="AB352" s="230">
        <f>SUM($LG$417:$LG$440)</f>
        <v>0</v>
      </c>
      <c r="AC352" s="230">
        <f>SUM($LS$417:$LS$440)</f>
        <v>0</v>
      </c>
      <c r="AD352" s="230">
        <f>SUM($ME$417:$ME$440)</f>
        <v>0</v>
      </c>
      <c r="AE352" s="230">
        <f>SUM($MQ$417:$MQ$440)</f>
        <v>0</v>
      </c>
      <c r="AF352" s="230">
        <f>SUM($NC$417:$NC$440)</f>
        <v>0</v>
      </c>
      <c r="AG352" s="230">
        <f>SUM($NO$417:$NO$440)</f>
        <v>0</v>
      </c>
      <c r="AH352" s="230">
        <f>SUM($OA$417:$OA$440)</f>
        <v>0</v>
      </c>
      <c r="AI352" s="230">
        <f>SUM($OM$417:$OM$440)</f>
        <v>0</v>
      </c>
      <c r="AJ352" s="230">
        <f>SUM($OY$417:$OY$440)</f>
        <v>0</v>
      </c>
      <c r="AK352" s="230">
        <f>SUM($PK$417:$PK$440)</f>
        <v>0</v>
      </c>
      <c r="AL352" s="230">
        <f>SUM($PW$417:$PW$440)</f>
        <v>0</v>
      </c>
      <c r="AM352" s="230">
        <f>SUM($QI$417:$QI$440)</f>
        <v>0</v>
      </c>
      <c r="AN352" s="230">
        <f>SUM($QU$417:$QU$440)</f>
        <v>0</v>
      </c>
      <c r="AO352" s="230">
        <f>SUM($RG$417:$RG$440)</f>
        <v>0</v>
      </c>
      <c r="AP352" s="230">
        <f>SUM($RS$417:$RS$440)</f>
        <v>0</v>
      </c>
      <c r="AQ352" s="230">
        <f>SUM($SE$417:$SE$440)</f>
        <v>0</v>
      </c>
      <c r="AR352" s="230">
        <f>SUM($SQ$417:$SQ$440)</f>
        <v>0</v>
      </c>
      <c r="AS352" s="230">
        <f>SUM($TC$417:$TC$440)</f>
        <v>0</v>
      </c>
      <c r="AT352" s="230">
        <f>SUM($TO$417:$TO$440)</f>
        <v>0</v>
      </c>
      <c r="AU352" s="230">
        <f>SUM($UA$417:$UA$440)</f>
        <v>0</v>
      </c>
      <c r="AV352" s="230">
        <f>SUM($UM$417:$UM$440)</f>
        <v>0</v>
      </c>
      <c r="AW352" s="230">
        <f>SUM($UY$417:$UY$440)</f>
        <v>0</v>
      </c>
      <c r="AX352" s="230">
        <f>SUM($VK$417:$VK$440)</f>
        <v>0</v>
      </c>
      <c r="AY352" s="230">
        <f>SUM($VW$417:$VW$440)</f>
        <v>0</v>
      </c>
      <c r="AZ352" s="230">
        <f>SUM($WI$417:$WI$440)</f>
        <v>0</v>
      </c>
      <c r="BA352" s="230">
        <f>SUM($WU$417:$WU$440)</f>
        <v>0</v>
      </c>
      <c r="BB352" s="230">
        <f>SUM($XG$417:$XG$440)</f>
        <v>0</v>
      </c>
      <c r="BC352" s="230">
        <f>SUM($XS$417:$XS$440)</f>
        <v>0</v>
      </c>
      <c r="BD352" s="230">
        <f>SUM($YE$417:$YE$440)</f>
        <v>0</v>
      </c>
      <c r="BE352" s="230">
        <f>SUM($YQ$417:$YQ$440)</f>
        <v>0</v>
      </c>
      <c r="BF352" s="230">
        <f>SUM($ZC$417:$ZC$440)</f>
        <v>0</v>
      </c>
      <c r="BG352" s="230">
        <f>SUM($ZO$417:$ZO$440)</f>
        <v>0</v>
      </c>
      <c r="BH352" s="230">
        <f>SUM($AAA$417:$AAA$440)</f>
        <v>0</v>
      </c>
      <c r="BI352" s="230">
        <f>SUM($AAM$417:$AAM$440)</f>
        <v>0</v>
      </c>
      <c r="BJ352" s="230">
        <f>SUM($AAY$417:$AAY$440)</f>
        <v>0</v>
      </c>
      <c r="BK352" s="230">
        <f>SUM($ABK$417:$ABK$440)</f>
        <v>0</v>
      </c>
      <c r="BL352" s="230">
        <f>SUM($ABW$417:$ABW$440)</f>
        <v>0</v>
      </c>
      <c r="BM352" s="230">
        <f>SUM($ACI$417:$ACI$440)</f>
        <v>0</v>
      </c>
      <c r="BN352" s="230">
        <f>SUM($ACU$417:$ACU$440)</f>
        <v>0</v>
      </c>
      <c r="BO352" s="230">
        <f>SUM($ADG$417:$ADG$440)</f>
        <v>0</v>
      </c>
      <c r="BP352" s="230">
        <f>SUM($ADS$417:$ADS$440)</f>
        <v>0</v>
      </c>
      <c r="BQ352" s="230">
        <f>SUM($AEE$417:$AEE$440)</f>
        <v>0</v>
      </c>
      <c r="BR352" s="230">
        <f>SUM($AEQ$417:$AEQ$440)</f>
        <v>0</v>
      </c>
      <c r="BS352" s="230">
        <f>SUM($AFC$417:$AFC$440)</f>
        <v>0</v>
      </c>
      <c r="BT352" s="230">
        <f>SUM($AFO$417:$AFO$440)</f>
        <v>0</v>
      </c>
      <c r="BU352" s="230">
        <f>SUM($AGA$417:$AGA$440)</f>
        <v>0</v>
      </c>
      <c r="BV352" s="230">
        <f>SUM($AGM$417:$AGM$440)</f>
        <v>0</v>
      </c>
      <c r="BW352" s="230">
        <f>SUM($AGY$417:$AGY$440)</f>
        <v>0</v>
      </c>
      <c r="BX352" s="230">
        <f>SUM($AHK$417:$AHK$440)</f>
        <v>0</v>
      </c>
      <c r="BY352" s="230">
        <f>SUM($AHW$417:$AHW$440)</f>
        <v>0</v>
      </c>
      <c r="BZ352" s="230">
        <f>SUM($AII$417:$AII$440)</f>
        <v>0</v>
      </c>
      <c r="CA352" s="230">
        <f>SUM($AIU$417:$AIU$440)</f>
        <v>0</v>
      </c>
      <c r="CB352" s="230">
        <f>SUM($AJG$417:$AJG$440)</f>
        <v>0</v>
      </c>
      <c r="CC352" s="230">
        <f>SUM($AJS$417:$AJS$440)</f>
        <v>0</v>
      </c>
      <c r="CD352" s="230">
        <f>SUM($AKE$417:$AKE$440)</f>
        <v>0</v>
      </c>
      <c r="CE352" s="230">
        <f>SUM($AKQ$417:$AKQ$440)</f>
        <v>0</v>
      </c>
      <c r="CF352" s="230">
        <f>SUM($ALC$417:$ALC$440)</f>
        <v>0</v>
      </c>
      <c r="CG352" s="230">
        <f>SUM($ALO$417:$ALO$440)</f>
        <v>0</v>
      </c>
      <c r="CH352" s="230">
        <f>SUM($AMA$417:$AMA$440)</f>
        <v>0</v>
      </c>
      <c r="CI352" s="230">
        <f>SUM($AMM$417:$AMM$440)</f>
        <v>0</v>
      </c>
      <c r="CJ352" s="230">
        <f>SUM($AMY$417:$AMY$440)</f>
        <v>0</v>
      </c>
      <c r="CK352" s="230">
        <f>SUM($ANK$417:$ANK$440)</f>
        <v>0</v>
      </c>
      <c r="CL352" s="230">
        <f>SUM($ANW$417:$ANW$440)</f>
        <v>0</v>
      </c>
      <c r="CM352" s="230">
        <f>SUM($AOI$417:$AOI$440)</f>
        <v>0</v>
      </c>
      <c r="CN352" s="230">
        <f>SUM($AOU$417:$AOU$440)</f>
        <v>0</v>
      </c>
      <c r="CO352" s="230">
        <f>SUM($APG$417:$APG$440)</f>
        <v>0</v>
      </c>
      <c r="CP352" s="230">
        <f>SUM($APS$417:$APS$440)</f>
        <v>0</v>
      </c>
      <c r="CQ352" s="230">
        <f>SUM($AQE$417:$AQE$440)</f>
        <v>0</v>
      </c>
      <c r="CR352" s="230">
        <f>SUM($AQQ$417:$AQQ$440)</f>
        <v>0</v>
      </c>
      <c r="CS352" s="230">
        <f>SUM($ARC$417:$ARC$440)</f>
        <v>0</v>
      </c>
      <c r="CT352" s="230">
        <f>SUM($ARO$417:$ARO$440)</f>
        <v>0</v>
      </c>
      <c r="CU352" s="230">
        <f>SUM($ASA$417:$ASA$440)</f>
        <v>0</v>
      </c>
      <c r="CV352" s="230">
        <f>SUM($ASM$417:$ASM$440)</f>
        <v>0</v>
      </c>
      <c r="CW352" s="230">
        <f>SUM($ASY$417:$ASY$440)</f>
        <v>0</v>
      </c>
      <c r="CX352" s="230">
        <f>SUM($ATK$417:$ATK$440)</f>
        <v>0</v>
      </c>
      <c r="CY352" s="230">
        <f>SUM($ATW$417:$ATW$440)</f>
        <v>0</v>
      </c>
      <c r="CZ352" s="230">
        <f>SUM($AUI$417:$AUI$440)</f>
        <v>0</v>
      </c>
      <c r="DA352" s="539"/>
      <c r="DB352" s="539"/>
      <c r="DC352" s="539"/>
      <c r="DD352" s="539"/>
      <c r="DE352" s="539"/>
      <c r="DF352" s="539"/>
      <c r="DG352" s="539"/>
      <c r="DH352" s="539"/>
      <c r="DI352" s="539"/>
      <c r="DJ352" s="539"/>
      <c r="DK352" s="539"/>
      <c r="DL352" s="539"/>
      <c r="DM352" s="539"/>
      <c r="DN352" s="539"/>
      <c r="DO352" s="539"/>
      <c r="DP352" s="539"/>
      <c r="DQ352" s="539"/>
      <c r="DR352" s="539"/>
      <c r="DS352" s="539"/>
      <c r="DT352" s="539"/>
      <c r="DU352" s="539"/>
      <c r="DV352" s="539"/>
      <c r="DW352" s="539"/>
      <c r="DX352" s="539"/>
      <c r="DY352" s="539"/>
      <c r="DZ352" s="539"/>
      <c r="EA352" s="539"/>
      <c r="EB352" s="539"/>
      <c r="EC352" s="539"/>
      <c r="ED352" s="539"/>
      <c r="EE352" s="539"/>
      <c r="EF352" s="539"/>
      <c r="EG352" s="539"/>
      <c r="EH352" s="539"/>
      <c r="EI352" s="539"/>
      <c r="EJ352" s="539"/>
      <c r="EK352" s="539"/>
      <c r="EL352" s="539"/>
      <c r="EM352" s="539"/>
      <c r="EN352" s="539"/>
      <c r="EO352" s="539"/>
      <c r="EP352" s="539"/>
      <c r="EQ352" s="539"/>
      <c r="ER352" s="539"/>
      <c r="ES352" s="539"/>
      <c r="ET352" s="539"/>
      <c r="EU352" s="539"/>
      <c r="EV352" s="539"/>
      <c r="EW352" s="539"/>
      <c r="EX352" s="539"/>
      <c r="EY352" s="539"/>
      <c r="EZ352" s="539"/>
      <c r="FA352" s="539"/>
      <c r="FB352" s="539"/>
      <c r="FC352" s="539"/>
      <c r="FD352" s="539"/>
      <c r="FE352" s="539"/>
      <c r="FF352" s="539"/>
      <c r="FG352" s="539"/>
      <c r="FH352" s="539"/>
      <c r="FI352" s="539"/>
      <c r="FJ352" s="539"/>
      <c r="FK352" s="539"/>
      <c r="FL352" s="539"/>
      <c r="FM352" s="539"/>
      <c r="FN352" s="539"/>
      <c r="FO352" s="539"/>
      <c r="FP352" s="539"/>
      <c r="FQ352" s="539"/>
      <c r="FR352" s="539"/>
      <c r="FS352" s="539"/>
      <c r="FT352" s="539"/>
      <c r="FU352" s="539"/>
      <c r="FV352" s="539"/>
      <c r="FW352" s="539"/>
      <c r="FX352" s="539"/>
      <c r="FY352" s="539"/>
      <c r="FZ352" s="539"/>
      <c r="GA352" s="539"/>
      <c r="GB352" s="539"/>
      <c r="GC352" s="539"/>
      <c r="GD352" s="539"/>
      <c r="GE352" s="539"/>
      <c r="GF352" s="539"/>
      <c r="GG352" s="539"/>
      <c r="GH352" s="539"/>
      <c r="GI352" s="539"/>
      <c r="GJ352" s="539"/>
      <c r="GK352" s="539"/>
      <c r="GL352" s="539"/>
      <c r="GM352" s="539"/>
      <c r="GN352" s="539"/>
      <c r="GO352" s="539"/>
      <c r="GP352" s="539"/>
      <c r="GQ352" s="539"/>
      <c r="GR352" s="539"/>
      <c r="GS352" s="539"/>
      <c r="GT352" s="539"/>
      <c r="GU352" s="539"/>
      <c r="GV352" s="539"/>
      <c r="GW352" s="539"/>
      <c r="GX352" s="539"/>
      <c r="GY352" s="539"/>
      <c r="GZ352" s="539"/>
      <c r="HA352" s="539"/>
      <c r="HB352" s="539"/>
      <c r="HC352" s="539"/>
      <c r="HD352" s="539"/>
      <c r="HE352" s="539"/>
      <c r="HF352" s="539"/>
      <c r="HG352" s="539"/>
      <c r="HH352" s="539"/>
      <c r="HI352" s="539"/>
      <c r="HJ352" s="539"/>
      <c r="HK352" s="539"/>
      <c r="HL352" s="539"/>
      <c r="HM352" s="539"/>
      <c r="HN352" s="539"/>
      <c r="HO352" s="539"/>
      <c r="HP352" s="539"/>
      <c r="HQ352" s="539"/>
      <c r="HR352" s="539"/>
      <c r="HS352" s="539"/>
      <c r="HT352" s="539"/>
      <c r="HU352" s="539"/>
      <c r="HV352" s="539"/>
      <c r="HW352" s="539"/>
      <c r="HX352" s="539"/>
      <c r="HY352" s="539"/>
      <c r="HZ352" s="539"/>
      <c r="IA352" s="539"/>
      <c r="IB352" s="539"/>
      <c r="IC352" s="539"/>
      <c r="ID352" s="539"/>
      <c r="IE352" s="539"/>
      <c r="IF352" s="539"/>
      <c r="IG352" s="539"/>
      <c r="IH352" s="539"/>
      <c r="II352" s="539"/>
      <c r="IJ352" s="539"/>
      <c r="IK352" s="539"/>
      <c r="IL352" s="539"/>
      <c r="IM352" s="539"/>
      <c r="IN352" s="539"/>
      <c r="IO352" s="539"/>
      <c r="IP352" s="539"/>
      <c r="IQ352" s="539"/>
      <c r="IR352" s="539"/>
      <c r="IS352" s="539"/>
      <c r="IT352" s="539"/>
      <c r="IU352" s="539"/>
      <c r="IV352" s="539"/>
      <c r="IW352" s="539"/>
      <c r="IX352" s="539"/>
      <c r="IY352" s="539"/>
      <c r="IZ352" s="539"/>
      <c r="JA352" s="539"/>
      <c r="JB352" s="539"/>
      <c r="JC352" s="539"/>
      <c r="JD352" s="539"/>
      <c r="JE352" s="539"/>
      <c r="JF352" s="539"/>
      <c r="JG352" s="539"/>
      <c r="JH352" s="539"/>
      <c r="JI352" s="539"/>
      <c r="JJ352" s="539"/>
      <c r="JK352" s="539"/>
      <c r="JL352" s="539"/>
      <c r="JM352" s="539"/>
      <c r="JN352" s="539"/>
      <c r="JO352" s="539"/>
      <c r="JP352" s="539"/>
      <c r="JQ352" s="539"/>
      <c r="JR352" s="539"/>
      <c r="JS352" s="539"/>
      <c r="JT352" s="539"/>
      <c r="JU352" s="539"/>
      <c r="JV352" s="539"/>
      <c r="JW352" s="539"/>
      <c r="JX352" s="539"/>
      <c r="JY352" s="539"/>
      <c r="JZ352" s="539"/>
      <c r="KA352" s="539"/>
      <c r="KB352" s="539"/>
      <c r="KC352" s="539"/>
      <c r="KD352" s="539"/>
      <c r="KE352" s="539"/>
      <c r="KF352" s="539"/>
      <c r="KG352" s="539"/>
      <c r="KH352" s="539"/>
      <c r="KI352" s="539"/>
      <c r="KJ352" s="539"/>
      <c r="KK352" s="539"/>
      <c r="KL352" s="539"/>
      <c r="KM352" s="539"/>
      <c r="KN352" s="539"/>
      <c r="KO352" s="539"/>
      <c r="KP352" s="539"/>
      <c r="KQ352" s="539"/>
      <c r="KR352" s="539"/>
      <c r="KS352" s="539"/>
      <c r="KT352" s="539"/>
      <c r="KU352" s="539"/>
      <c r="KV352" s="539"/>
      <c r="KW352" s="539"/>
      <c r="KX352" s="539"/>
      <c r="KY352" s="539"/>
      <c r="KZ352" s="539"/>
      <c r="LA352" s="539"/>
      <c r="LB352" s="539"/>
      <c r="LC352" s="539"/>
      <c r="LD352" s="539"/>
      <c r="LE352" s="539"/>
      <c r="LF352" s="539"/>
      <c r="LG352" s="539"/>
      <c r="LH352" s="539"/>
      <c r="LI352" s="539"/>
      <c r="LJ352" s="539"/>
      <c r="LK352" s="539"/>
      <c r="LL352" s="539"/>
      <c r="LM352" s="539"/>
      <c r="LN352" s="539"/>
      <c r="LO352" s="539"/>
      <c r="LP352" s="539"/>
      <c r="LQ352" s="539"/>
      <c r="LR352" s="539"/>
      <c r="LS352" s="539"/>
      <c r="LT352" s="539"/>
      <c r="LU352" s="539"/>
      <c r="LV352" s="539"/>
      <c r="LW352" s="539"/>
      <c r="LX352" s="539"/>
      <c r="LY352" s="539"/>
      <c r="LZ352" s="539"/>
      <c r="MA352" s="539"/>
      <c r="MB352" s="539"/>
      <c r="MC352" s="539"/>
      <c r="MD352" s="539"/>
      <c r="ME352" s="539"/>
      <c r="MF352" s="539"/>
      <c r="MG352" s="539"/>
      <c r="MH352" s="539"/>
      <c r="MI352" s="539"/>
      <c r="MJ352" s="539"/>
      <c r="MK352" s="539"/>
      <c r="ML352" s="539"/>
      <c r="MM352" s="539"/>
      <c r="MN352" s="539"/>
      <c r="MO352" s="539"/>
      <c r="MP352" s="539"/>
      <c r="MQ352" s="539"/>
      <c r="MR352" s="539"/>
      <c r="MS352" s="539"/>
      <c r="MT352" s="539"/>
      <c r="MU352" s="539"/>
      <c r="MV352" s="539"/>
      <c r="MW352" s="539"/>
      <c r="MX352" s="539"/>
      <c r="MY352" s="539"/>
      <c r="MZ352" s="539"/>
      <c r="NA352" s="539"/>
      <c r="NB352" s="539"/>
      <c r="NC352" s="539"/>
      <c r="ND352" s="539"/>
      <c r="NE352" s="539"/>
      <c r="NF352" s="539"/>
      <c r="NG352" s="539"/>
      <c r="NH352" s="539"/>
      <c r="NI352" s="539"/>
      <c r="NJ352" s="539"/>
      <c r="NK352" s="539"/>
      <c r="NL352" s="539"/>
      <c r="NM352" s="539"/>
      <c r="NN352" s="539"/>
      <c r="NO352" s="539"/>
      <c r="NP352" s="539"/>
      <c r="NQ352" s="539"/>
      <c r="NR352" s="539"/>
      <c r="NS352" s="539"/>
      <c r="NT352" s="539"/>
      <c r="NU352" s="539"/>
      <c r="NV352" s="539"/>
      <c r="NW352" s="539"/>
      <c r="NX352" s="539"/>
      <c r="NY352" s="539"/>
      <c r="NZ352" s="539"/>
      <c r="OA352" s="539"/>
      <c r="OB352" s="539"/>
      <c r="OC352" s="539"/>
      <c r="OD352" s="539"/>
      <c r="OE352" s="539"/>
      <c r="OF352" s="539"/>
      <c r="OG352" s="539"/>
      <c r="OH352" s="539"/>
      <c r="OI352" s="539"/>
      <c r="OJ352" s="539"/>
      <c r="OK352" s="539"/>
      <c r="OL352" s="539"/>
      <c r="OM352" s="539"/>
      <c r="ON352" s="539"/>
      <c r="OO352" s="539"/>
      <c r="OP352" s="539"/>
      <c r="OQ352" s="539"/>
      <c r="OR352" s="539"/>
      <c r="OS352" s="539"/>
      <c r="OT352" s="539"/>
      <c r="OU352" s="539"/>
      <c r="OV352" s="539"/>
      <c r="OW352" s="539"/>
      <c r="OX352" s="539"/>
      <c r="OY352" s="539"/>
      <c r="OZ352" s="539"/>
      <c r="PA352" s="539"/>
      <c r="PB352" s="539"/>
      <c r="PC352" s="539"/>
      <c r="PD352" s="539"/>
      <c r="PE352" s="539"/>
      <c r="PF352" s="539"/>
      <c r="PG352" s="539"/>
      <c r="PH352" s="539"/>
      <c r="PI352" s="539"/>
      <c r="PJ352" s="539"/>
      <c r="PK352" s="539"/>
      <c r="PL352" s="539"/>
      <c r="PM352" s="539"/>
      <c r="PN352" s="539"/>
      <c r="PO352" s="539"/>
      <c r="PP352" s="539"/>
      <c r="PQ352" s="539"/>
      <c r="PR352" s="539"/>
      <c r="PS352" s="539"/>
      <c r="PT352" s="539"/>
      <c r="PU352" s="539"/>
      <c r="PV352" s="539"/>
      <c r="PW352" s="539"/>
      <c r="PX352" s="539"/>
      <c r="PY352" s="539"/>
      <c r="PZ352" s="539"/>
      <c r="QA352" s="539"/>
      <c r="QB352" s="539"/>
      <c r="QC352" s="539"/>
      <c r="QD352" s="539"/>
      <c r="QE352" s="539"/>
      <c r="QF352" s="539"/>
      <c r="QG352" s="539"/>
      <c r="QH352" s="539"/>
      <c r="QI352" s="539"/>
      <c r="QJ352" s="539"/>
      <c r="QK352" s="539"/>
      <c r="QL352" s="539"/>
      <c r="QM352" s="539"/>
      <c r="QN352" s="539"/>
      <c r="QO352" s="539"/>
      <c r="QP352" s="539"/>
      <c r="QQ352" s="539"/>
      <c r="QR352" s="539"/>
      <c r="QS352" s="539"/>
      <c r="QT352" s="539"/>
      <c r="QU352" s="539"/>
      <c r="QV352" s="539"/>
      <c r="QW352" s="539"/>
      <c r="QX352" s="539"/>
      <c r="QY352" s="539"/>
      <c r="QZ352" s="539"/>
      <c r="RA352" s="539"/>
      <c r="RB352" s="539"/>
      <c r="RC352" s="539"/>
      <c r="RD352" s="539"/>
      <c r="RE352" s="539"/>
      <c r="RF352" s="539"/>
      <c r="RG352" s="539"/>
      <c r="RH352" s="539"/>
      <c r="RI352" s="539"/>
      <c r="RJ352" s="539"/>
      <c r="RK352" s="539"/>
      <c r="RL352" s="539"/>
      <c r="RM352" s="539"/>
      <c r="RN352" s="539"/>
      <c r="RO352" s="539"/>
      <c r="RP352" s="539"/>
      <c r="RQ352" s="539"/>
      <c r="RR352" s="539"/>
      <c r="RS352" s="539"/>
      <c r="RT352" s="539"/>
      <c r="RU352" s="539"/>
      <c r="RV352" s="539"/>
      <c r="RW352" s="539"/>
      <c r="RX352" s="539"/>
      <c r="RY352" s="539"/>
      <c r="RZ352" s="539"/>
      <c r="SA352" s="539"/>
      <c r="SB352" s="539"/>
      <c r="SC352" s="539"/>
      <c r="SD352" s="539"/>
      <c r="SE352" s="539"/>
      <c r="SF352" s="539"/>
      <c r="SG352" s="539"/>
      <c r="SH352" s="539"/>
      <c r="SI352" s="539"/>
      <c r="SJ352" s="539"/>
      <c r="SK352" s="539"/>
      <c r="SL352" s="539"/>
      <c r="SM352" s="539"/>
      <c r="SN352" s="539"/>
      <c r="SO352" s="539"/>
      <c r="SP352" s="539"/>
      <c r="SQ352" s="539"/>
      <c r="SR352" s="539"/>
      <c r="SS352" s="539"/>
      <c r="ST352" s="539"/>
      <c r="SU352" s="539"/>
      <c r="SV352" s="539"/>
      <c r="SW352" s="539"/>
      <c r="SX352" s="539"/>
      <c r="SY352" s="539"/>
      <c r="SZ352" s="539"/>
      <c r="TA352" s="539"/>
      <c r="TB352" s="539"/>
      <c r="TC352" s="539"/>
      <c r="TD352" s="539"/>
      <c r="TE352" s="539"/>
      <c r="TF352" s="539"/>
      <c r="TG352" s="539"/>
      <c r="TH352" s="539"/>
      <c r="TI352" s="539"/>
      <c r="TJ352" s="539"/>
      <c r="TK352" s="539"/>
      <c r="TL352" s="539"/>
      <c r="TM352" s="539"/>
      <c r="TN352" s="539"/>
      <c r="TO352" s="539"/>
      <c r="TP352" s="539"/>
      <c r="TQ352" s="539"/>
      <c r="TR352" s="539"/>
      <c r="TS352" s="539"/>
      <c r="TT352" s="539"/>
      <c r="TU352" s="539"/>
      <c r="TV352" s="539"/>
      <c r="TW352" s="539"/>
      <c r="TX352" s="539"/>
      <c r="TY352" s="539"/>
      <c r="TZ352" s="539"/>
      <c r="UA352" s="539"/>
      <c r="UB352" s="539"/>
      <c r="UC352" s="539"/>
      <c r="UD352" s="539"/>
      <c r="UE352" s="539"/>
      <c r="UF352" s="539"/>
      <c r="UG352" s="539"/>
      <c r="UH352" s="539"/>
      <c r="UI352" s="539"/>
      <c r="UJ352" s="539"/>
      <c r="UK352" s="539"/>
      <c r="UL352" s="539"/>
      <c r="UM352" s="539"/>
      <c r="UN352" s="539"/>
      <c r="UO352" s="539"/>
      <c r="UP352" s="539"/>
      <c r="UQ352" s="539"/>
      <c r="UR352" s="539"/>
      <c r="US352" s="539"/>
      <c r="UT352" s="539"/>
      <c r="UU352" s="539"/>
      <c r="UV352" s="539"/>
      <c r="UW352" s="539"/>
      <c r="UX352" s="539"/>
      <c r="UY352" s="539"/>
      <c r="UZ352" s="539"/>
      <c r="VA352" s="539"/>
      <c r="VB352" s="539"/>
      <c r="VC352" s="539"/>
      <c r="VD352" s="539"/>
      <c r="VE352" s="539"/>
      <c r="VF352" s="539"/>
      <c r="VG352" s="539"/>
      <c r="VH352" s="539"/>
      <c r="VI352" s="539"/>
      <c r="VJ352" s="539"/>
      <c r="VK352" s="539"/>
      <c r="VL352" s="539"/>
      <c r="VM352" s="539"/>
      <c r="VN352" s="539"/>
      <c r="VO352" s="539"/>
      <c r="VP352" s="539"/>
      <c r="VQ352" s="539"/>
      <c r="VR352" s="539"/>
      <c r="VS352" s="539"/>
      <c r="VT352" s="539"/>
      <c r="VU352" s="539"/>
      <c r="VV352" s="539"/>
      <c r="VW352" s="539"/>
      <c r="VX352" s="539"/>
      <c r="VY352" s="539"/>
      <c r="VZ352" s="539"/>
      <c r="WA352" s="539"/>
      <c r="WB352" s="539"/>
      <c r="WC352" s="539"/>
      <c r="WD352" s="539"/>
      <c r="WE352" s="539"/>
      <c r="WF352" s="539"/>
      <c r="WG352" s="539"/>
      <c r="WH352" s="539"/>
      <c r="WI352" s="539"/>
      <c r="WJ352" s="539"/>
      <c r="WK352" s="539"/>
      <c r="WL352" s="539"/>
      <c r="WM352" s="539"/>
      <c r="WN352" s="539"/>
      <c r="WO352" s="539"/>
      <c r="WP352" s="539"/>
      <c r="WQ352" s="539"/>
      <c r="WR352" s="539"/>
      <c r="WS352" s="539"/>
      <c r="WT352" s="539"/>
      <c r="WU352" s="539"/>
      <c r="WV352" s="539"/>
      <c r="WW352" s="539"/>
      <c r="WX352" s="539"/>
      <c r="WY352" s="539"/>
      <c r="WZ352" s="539"/>
      <c r="XA352" s="539"/>
      <c r="XB352" s="539"/>
      <c r="XC352" s="539"/>
      <c r="XD352" s="539"/>
      <c r="XE352" s="539"/>
      <c r="XF352" s="539"/>
      <c r="XG352" s="539"/>
      <c r="XH352" s="539"/>
      <c r="XI352" s="539"/>
      <c r="XJ352" s="539"/>
      <c r="XK352" s="539"/>
      <c r="XL352" s="539"/>
      <c r="XM352" s="539"/>
      <c r="XN352" s="539"/>
      <c r="XO352" s="539"/>
      <c r="XP352" s="539"/>
      <c r="XQ352" s="539"/>
      <c r="XR352" s="539"/>
      <c r="XS352" s="539"/>
      <c r="XT352" s="539"/>
      <c r="XU352" s="539"/>
      <c r="XV352" s="539"/>
      <c r="XW352" s="539"/>
      <c r="XX352" s="539"/>
      <c r="XY352" s="539"/>
      <c r="XZ352" s="539"/>
      <c r="YA352" s="539"/>
      <c r="YB352" s="539"/>
      <c r="YC352" s="539"/>
      <c r="YD352" s="539"/>
      <c r="YE352" s="539"/>
      <c r="YF352" s="539"/>
      <c r="YG352" s="539"/>
      <c r="YH352" s="539"/>
      <c r="YI352" s="539"/>
      <c r="YJ352" s="539"/>
      <c r="YK352" s="539"/>
      <c r="YL352" s="539"/>
      <c r="YM352" s="539"/>
      <c r="YN352" s="539"/>
      <c r="YO352" s="539"/>
      <c r="YP352" s="539"/>
      <c r="YQ352" s="539"/>
      <c r="YR352" s="539"/>
      <c r="YS352" s="539"/>
      <c r="YT352" s="539"/>
      <c r="YU352" s="539"/>
      <c r="YV352" s="539"/>
      <c r="YW352" s="539"/>
      <c r="YX352" s="539"/>
      <c r="YY352" s="539"/>
      <c r="YZ352" s="539"/>
      <c r="ZA352" s="539"/>
      <c r="ZB352" s="539"/>
      <c r="ZC352" s="539"/>
      <c r="ZD352" s="539"/>
      <c r="ZE352" s="539"/>
      <c r="ZF352" s="539"/>
      <c r="ZG352" s="539"/>
      <c r="ZH352" s="539"/>
      <c r="ZI352" s="539"/>
      <c r="ZJ352" s="539"/>
      <c r="ZK352" s="539"/>
      <c r="ZL352" s="539"/>
      <c r="ZM352" s="539"/>
      <c r="ZN352" s="539"/>
      <c r="ZO352" s="539"/>
      <c r="ZP352" s="539"/>
      <c r="ZQ352" s="539"/>
      <c r="ZR352" s="539"/>
      <c r="ZS352" s="539"/>
      <c r="ZT352" s="539"/>
      <c r="ZU352" s="539"/>
      <c r="ZV352" s="539"/>
      <c r="ZW352" s="539"/>
      <c r="ZX352" s="539"/>
      <c r="ZY352" s="539"/>
      <c r="ZZ352" s="539"/>
      <c r="AAA352" s="539"/>
      <c r="AAB352" s="539"/>
      <c r="AAC352" s="539"/>
      <c r="AAD352" s="539"/>
      <c r="AAE352" s="539"/>
      <c r="AAF352" s="539"/>
      <c r="AAG352" s="539"/>
      <c r="AAH352" s="539"/>
      <c r="AAI352" s="539"/>
      <c r="AAJ352" s="539"/>
      <c r="AAK352" s="539"/>
      <c r="AAL352" s="539"/>
      <c r="AAM352" s="539"/>
      <c r="AAN352" s="539"/>
      <c r="AAO352" s="539"/>
      <c r="AAP352" s="539"/>
      <c r="AAQ352" s="539"/>
      <c r="AAR352" s="539"/>
      <c r="AAS352" s="539"/>
      <c r="AAT352" s="539"/>
      <c r="AAU352" s="539"/>
      <c r="AAV352" s="539"/>
      <c r="AAW352" s="539"/>
      <c r="AAX352" s="539"/>
      <c r="AAY352" s="539"/>
      <c r="AAZ352" s="539"/>
      <c r="ABA352" s="539"/>
      <c r="ABB352" s="539"/>
      <c r="ABC352" s="539"/>
      <c r="ABD352" s="539"/>
      <c r="ABE352" s="539"/>
      <c r="ABF352" s="539"/>
      <c r="ABG352" s="539"/>
      <c r="ABH352" s="539"/>
      <c r="ABI352" s="539"/>
      <c r="ABJ352" s="539"/>
      <c r="ABK352" s="539"/>
      <c r="ABL352" s="539"/>
      <c r="ABM352" s="539"/>
      <c r="ABN352" s="539"/>
      <c r="ABO352" s="539"/>
      <c r="ABP352" s="539"/>
      <c r="ABQ352" s="539"/>
      <c r="ABR352" s="539"/>
      <c r="ABS352" s="539"/>
      <c r="ABT352" s="539"/>
      <c r="ABU352" s="539"/>
      <c r="ABV352" s="539"/>
      <c r="ABW352" s="539"/>
      <c r="ABX352" s="539"/>
      <c r="ABY352" s="539"/>
      <c r="ABZ352" s="539"/>
      <c r="ACA352" s="539"/>
      <c r="ACB352" s="539"/>
      <c r="ACC352" s="539"/>
      <c r="ACD352" s="539"/>
      <c r="ACE352" s="539"/>
      <c r="ACF352" s="539"/>
      <c r="ACG352" s="539"/>
      <c r="ACH352" s="539"/>
      <c r="ACI352" s="539"/>
      <c r="ACJ352" s="539"/>
      <c r="ACK352" s="539"/>
      <c r="ACL352" s="539"/>
      <c r="ACM352" s="539"/>
      <c r="ACN352" s="539"/>
      <c r="ACO352" s="539"/>
      <c r="ACP352" s="539"/>
      <c r="ACQ352" s="539"/>
      <c r="ACR352" s="539"/>
      <c r="ACS352" s="539"/>
      <c r="ACT352" s="539"/>
      <c r="ACU352" s="539"/>
      <c r="ACV352" s="539"/>
      <c r="ACW352" s="539"/>
      <c r="ACX352" s="539"/>
      <c r="ACY352" s="539"/>
      <c r="ACZ352" s="539"/>
      <c r="ADA352" s="539"/>
      <c r="ADB352" s="539"/>
      <c r="ADC352" s="539"/>
      <c r="ADD352" s="539"/>
      <c r="ADE352" s="539"/>
      <c r="ADF352" s="539"/>
      <c r="ADG352" s="539"/>
      <c r="ADH352" s="539"/>
      <c r="ADI352" s="539"/>
      <c r="ADJ352" s="539"/>
      <c r="ADK352" s="539"/>
      <c r="ADL352" s="539"/>
      <c r="ADM352" s="539"/>
      <c r="ADN352" s="539"/>
      <c r="ADO352" s="539"/>
      <c r="ADP352" s="539"/>
      <c r="ADQ352" s="539"/>
      <c r="ADR352" s="539"/>
      <c r="ADS352" s="539"/>
      <c r="ADT352" s="539"/>
      <c r="ADU352" s="539"/>
      <c r="ADV352" s="539"/>
      <c r="ADW352" s="539"/>
      <c r="ADX352" s="539"/>
      <c r="ADY352" s="539"/>
      <c r="ADZ352" s="539"/>
      <c r="AEA352" s="539"/>
      <c r="AEB352" s="539"/>
      <c r="AEC352" s="539"/>
      <c r="AED352" s="539"/>
      <c r="AEE352" s="539"/>
      <c r="AEF352" s="539"/>
      <c r="AEG352" s="539"/>
      <c r="AEH352" s="539"/>
      <c r="AEI352" s="539"/>
      <c r="AEJ352" s="539"/>
      <c r="AEK352" s="539"/>
      <c r="AEL352" s="539"/>
      <c r="AEM352" s="539"/>
      <c r="AEN352" s="539"/>
      <c r="AEO352" s="539"/>
      <c r="AEP352" s="539"/>
      <c r="AEQ352" s="539"/>
      <c r="AER352" s="539"/>
      <c r="AES352" s="539"/>
      <c r="AET352" s="539"/>
      <c r="AEU352" s="539"/>
      <c r="AEV352" s="539"/>
      <c r="AEW352" s="539"/>
      <c r="AEX352" s="539"/>
      <c r="AEY352" s="539"/>
      <c r="AEZ352" s="539"/>
      <c r="AFA352" s="539"/>
      <c r="AFB352" s="539"/>
      <c r="AFC352" s="539"/>
      <c r="AFD352" s="539"/>
      <c r="AFE352" s="539"/>
      <c r="AFF352" s="539"/>
      <c r="AFG352" s="539"/>
      <c r="AFH352" s="539"/>
      <c r="AFI352" s="539"/>
      <c r="AFJ352" s="539"/>
      <c r="AFK352" s="539"/>
      <c r="AFL352" s="539"/>
      <c r="AFM352" s="539"/>
      <c r="AFN352" s="539"/>
      <c r="AFO352" s="539"/>
      <c r="AFP352" s="539"/>
      <c r="AFQ352" s="539"/>
      <c r="AFR352" s="539"/>
      <c r="AFS352" s="539"/>
      <c r="AFT352" s="539"/>
      <c r="AFU352" s="539"/>
      <c r="AFV352" s="539"/>
      <c r="AFW352" s="539"/>
      <c r="AFX352" s="539"/>
      <c r="AFY352" s="539"/>
      <c r="AFZ352" s="539"/>
      <c r="AGA352" s="539"/>
      <c r="AGB352" s="539"/>
      <c r="AGC352" s="539"/>
      <c r="AGD352" s="539"/>
      <c r="AGE352" s="539"/>
      <c r="AGF352" s="539"/>
      <c r="AGG352" s="539"/>
      <c r="AGH352" s="539"/>
      <c r="AGI352" s="539"/>
      <c r="AGJ352" s="539"/>
      <c r="AGK352" s="539"/>
      <c r="AGL352" s="539"/>
      <c r="AGM352" s="539"/>
      <c r="AGN352" s="539"/>
      <c r="AGO352" s="539"/>
      <c r="AGP352" s="539"/>
      <c r="AGQ352" s="539"/>
      <c r="AGR352" s="539"/>
      <c r="AGS352" s="539"/>
      <c r="AGT352" s="539"/>
      <c r="AGU352" s="539"/>
      <c r="AGV352" s="539"/>
      <c r="AGW352" s="539"/>
      <c r="AGX352" s="539"/>
      <c r="AGY352" s="539"/>
      <c r="AGZ352" s="539"/>
      <c r="AHA352" s="539"/>
      <c r="AHB352" s="539"/>
      <c r="AHC352" s="539"/>
      <c r="AHD352" s="539"/>
      <c r="AHE352" s="539"/>
      <c r="AHF352" s="539"/>
      <c r="AHG352" s="539"/>
      <c r="AHH352" s="539"/>
      <c r="AHI352" s="539"/>
      <c r="AHJ352" s="539"/>
      <c r="AHK352" s="539"/>
      <c r="AHL352" s="539"/>
      <c r="AHM352" s="539"/>
      <c r="AHN352" s="539"/>
      <c r="AHO352" s="539"/>
      <c r="AHP352" s="539"/>
      <c r="AHQ352" s="539"/>
      <c r="AHR352" s="539"/>
      <c r="AHS352" s="539"/>
      <c r="AHT352" s="539"/>
      <c r="AHU352" s="539"/>
      <c r="AHV352" s="539"/>
      <c r="AHW352" s="539"/>
      <c r="AHX352" s="539"/>
      <c r="AHY352" s="539"/>
      <c r="AHZ352" s="539"/>
      <c r="AIA352" s="539"/>
      <c r="AIB352" s="539"/>
      <c r="AIC352" s="539"/>
      <c r="AID352" s="539"/>
      <c r="AIE352" s="539"/>
      <c r="AIF352" s="539"/>
      <c r="AIG352" s="539"/>
      <c r="AIH352" s="539"/>
      <c r="AII352" s="539"/>
      <c r="AIJ352" s="539"/>
      <c r="AIK352" s="539"/>
      <c r="AIL352" s="539"/>
      <c r="AIM352" s="539"/>
      <c r="AIN352" s="539"/>
      <c r="AIO352" s="539"/>
      <c r="AIP352" s="539"/>
      <c r="AIQ352" s="539"/>
      <c r="AIR352" s="539"/>
      <c r="AIS352" s="539"/>
      <c r="AIT352" s="539"/>
      <c r="AIU352" s="539"/>
      <c r="AIV352" s="539"/>
      <c r="AIW352" s="539"/>
      <c r="AIX352" s="539"/>
      <c r="AIY352" s="539"/>
      <c r="AIZ352" s="539"/>
      <c r="AJA352" s="539"/>
      <c r="AJB352" s="539"/>
      <c r="AJC352" s="539"/>
      <c r="AJD352" s="539"/>
      <c r="AJE352" s="539"/>
      <c r="AJF352" s="539"/>
      <c r="AJG352" s="539"/>
      <c r="AJH352" s="539"/>
      <c r="AJI352" s="539"/>
      <c r="AJJ352" s="539"/>
      <c r="AJK352" s="539"/>
      <c r="AJL352" s="539"/>
      <c r="AJM352" s="539"/>
      <c r="AJN352" s="539"/>
      <c r="AJO352" s="539"/>
      <c r="AJP352" s="539"/>
      <c r="AJQ352" s="539"/>
      <c r="AJR352" s="539"/>
      <c r="AJS352" s="539"/>
      <c r="AJT352" s="539"/>
      <c r="AJU352" s="539"/>
      <c r="AJV352" s="539"/>
      <c r="AJW352" s="539"/>
      <c r="AJX352" s="539"/>
      <c r="AJY352" s="539"/>
      <c r="AJZ352" s="539"/>
      <c r="AKA352" s="539"/>
      <c r="AKB352" s="539"/>
      <c r="AKC352" s="539"/>
      <c r="AKD352" s="539"/>
      <c r="AKE352" s="539"/>
      <c r="AKF352" s="539"/>
      <c r="AKG352" s="539"/>
      <c r="AKH352" s="539"/>
      <c r="AKI352" s="539"/>
      <c r="AKJ352" s="539"/>
      <c r="AKK352" s="539"/>
      <c r="AKL352" s="539"/>
      <c r="AKM352" s="539"/>
      <c r="AKN352" s="539"/>
      <c r="AKO352" s="539"/>
      <c r="AKP352" s="539"/>
      <c r="AKQ352" s="539"/>
      <c r="AKR352" s="539"/>
      <c r="AKS352" s="539"/>
      <c r="AKT352" s="539"/>
      <c r="AKU352" s="539"/>
      <c r="AKV352" s="539"/>
      <c r="AKW352" s="539"/>
      <c r="AKX352" s="539"/>
      <c r="AKY352" s="539"/>
      <c r="AKZ352" s="539"/>
      <c r="ALA352" s="539"/>
      <c r="ALB352" s="539"/>
      <c r="ALC352" s="539"/>
      <c r="ALD352" s="539"/>
      <c r="ALE352" s="539"/>
      <c r="ALF352" s="539"/>
      <c r="ALG352" s="539"/>
      <c r="ALH352" s="539"/>
      <c r="ALI352" s="539"/>
      <c r="ALJ352" s="539"/>
      <c r="ALK352" s="539"/>
      <c r="ALL352" s="539"/>
      <c r="ALM352" s="539"/>
      <c r="ALN352" s="539"/>
      <c r="ALO352" s="539"/>
      <c r="ALP352" s="539"/>
      <c r="ALQ352" s="539"/>
      <c r="ALR352" s="539"/>
      <c r="ALS352" s="539"/>
      <c r="ALT352" s="539"/>
      <c r="ALU352" s="539"/>
      <c r="ALV352" s="539"/>
      <c r="ALW352" s="539"/>
      <c r="ALX352" s="539"/>
      <c r="ALY352" s="539"/>
      <c r="ALZ352" s="539"/>
      <c r="AMA352" s="539"/>
      <c r="AMB352" s="539"/>
      <c r="AMC352" s="539"/>
      <c r="AMD352" s="539"/>
      <c r="AME352" s="539"/>
      <c r="AMF352" s="539"/>
      <c r="AMG352" s="539"/>
      <c r="AMH352" s="539"/>
      <c r="AMI352" s="539"/>
      <c r="AMJ352" s="539"/>
      <c r="AMK352" s="539"/>
      <c r="AML352" s="539"/>
      <c r="AMM352" s="539"/>
      <c r="AMN352" s="539"/>
      <c r="AMO352" s="539"/>
      <c r="AMP352" s="539"/>
      <c r="AMQ352" s="539"/>
      <c r="AMR352" s="539"/>
      <c r="AMS352" s="539"/>
      <c r="AMT352" s="539"/>
      <c r="AMU352" s="539"/>
      <c r="AMV352" s="539"/>
      <c r="AMW352" s="539"/>
      <c r="AMX352" s="539"/>
      <c r="AMY352" s="539"/>
      <c r="AMZ352" s="539"/>
      <c r="ANA352" s="539"/>
      <c r="ANB352" s="539"/>
      <c r="ANC352" s="539"/>
      <c r="AND352" s="539"/>
      <c r="ANE352" s="539"/>
      <c r="ANF352" s="539"/>
      <c r="ANG352" s="539"/>
      <c r="ANH352" s="539"/>
      <c r="ANI352" s="539"/>
      <c r="ANJ352" s="539"/>
      <c r="ANK352" s="539"/>
      <c r="ANL352" s="539"/>
      <c r="ANM352" s="539"/>
      <c r="ANN352" s="539"/>
      <c r="ANO352" s="539"/>
      <c r="ANP352" s="539"/>
      <c r="ANQ352" s="539"/>
      <c r="ANR352" s="539"/>
      <c r="ANS352" s="539"/>
      <c r="ANT352" s="539"/>
      <c r="ANU352" s="539"/>
      <c r="ANV352" s="539"/>
      <c r="ANW352" s="539"/>
      <c r="ANX352" s="539"/>
      <c r="ANY352" s="539"/>
      <c r="ANZ352" s="539"/>
      <c r="AOA352" s="539"/>
      <c r="AOB352" s="539"/>
      <c r="AOC352" s="539"/>
      <c r="AOD352" s="539"/>
      <c r="AOE352" s="539"/>
      <c r="AOF352" s="539"/>
      <c r="AOG352" s="539"/>
      <c r="AOH352" s="539"/>
      <c r="AOI352" s="539"/>
      <c r="AOJ352" s="539"/>
      <c r="AOK352" s="539"/>
      <c r="AOL352" s="539"/>
      <c r="AOM352" s="539"/>
      <c r="AON352" s="539"/>
      <c r="AOO352" s="539"/>
      <c r="AOP352" s="539"/>
      <c r="AOQ352" s="539"/>
      <c r="AOR352" s="539"/>
      <c r="AOS352" s="539"/>
      <c r="AOT352" s="539"/>
      <c r="AOU352" s="539"/>
      <c r="AOV352" s="539"/>
      <c r="AOW352" s="539"/>
      <c r="AOX352" s="539"/>
      <c r="AOY352" s="539"/>
      <c r="AOZ352" s="539"/>
      <c r="APA352" s="539"/>
      <c r="APB352" s="539"/>
      <c r="APC352" s="539"/>
      <c r="APD352" s="539"/>
      <c r="APE352" s="539"/>
      <c r="APF352" s="539"/>
      <c r="APG352" s="539"/>
      <c r="APH352" s="539"/>
      <c r="API352" s="539"/>
      <c r="APJ352" s="539"/>
      <c r="APK352" s="539"/>
      <c r="APL352" s="539"/>
      <c r="APM352" s="539"/>
      <c r="APN352" s="539"/>
      <c r="APO352" s="539"/>
      <c r="APP352" s="539"/>
      <c r="APQ352" s="539"/>
      <c r="APR352" s="539"/>
      <c r="APS352" s="539"/>
      <c r="APT352" s="539"/>
      <c r="APU352" s="539"/>
      <c r="APV352" s="539"/>
      <c r="APW352" s="539"/>
      <c r="APX352" s="539"/>
      <c r="APY352" s="539"/>
      <c r="APZ352" s="539"/>
      <c r="AQA352" s="539"/>
      <c r="AQB352" s="539"/>
      <c r="AQC352" s="539"/>
      <c r="AQD352" s="539"/>
      <c r="AQE352" s="539"/>
      <c r="AQF352" s="539"/>
      <c r="AQG352" s="539"/>
      <c r="AQH352" s="539"/>
      <c r="AQI352" s="539"/>
      <c r="AQJ352" s="539"/>
      <c r="AQK352" s="539"/>
      <c r="AQL352" s="539"/>
      <c r="AQM352" s="539"/>
      <c r="AQN352" s="539"/>
      <c r="AQO352" s="539"/>
      <c r="AQP352" s="539"/>
      <c r="AQQ352" s="539"/>
      <c r="AQR352" s="539"/>
      <c r="AQS352" s="539"/>
      <c r="AQT352" s="539"/>
      <c r="AQU352" s="539"/>
      <c r="AQV352" s="539"/>
      <c r="AQW352" s="539"/>
      <c r="AQX352" s="539"/>
      <c r="AQY352" s="539"/>
      <c r="AQZ352" s="539"/>
      <c r="ARA352" s="539"/>
      <c r="ARB352" s="539"/>
      <c r="ARC352" s="539"/>
      <c r="ARD352" s="539"/>
      <c r="ARE352" s="539"/>
      <c r="ARF352" s="539"/>
      <c r="ARG352" s="539"/>
      <c r="ARH352" s="539"/>
      <c r="ARI352" s="539"/>
      <c r="ARJ352" s="539"/>
      <c r="ARK352" s="539"/>
      <c r="ARL352" s="539"/>
      <c r="ARM352" s="539"/>
      <c r="ARN352" s="539"/>
      <c r="ARO352" s="539"/>
      <c r="ARP352" s="539"/>
      <c r="ARQ352" s="539"/>
      <c r="ARR352" s="539"/>
      <c r="ARS352" s="539"/>
      <c r="ART352" s="539"/>
      <c r="ARU352" s="539"/>
      <c r="ARV352" s="539"/>
      <c r="ARW352" s="539"/>
      <c r="ARX352" s="539"/>
      <c r="ARY352" s="539"/>
      <c r="ARZ352" s="539"/>
      <c r="ASA352" s="539"/>
      <c r="ASB352" s="539"/>
      <c r="ASC352" s="539"/>
      <c r="ASD352" s="539"/>
      <c r="ASE352" s="539"/>
      <c r="ASF352" s="539"/>
      <c r="ASG352" s="539"/>
      <c r="ASH352" s="539"/>
      <c r="ASI352" s="539"/>
      <c r="ASJ352" s="539"/>
      <c r="ASK352" s="539"/>
      <c r="ASL352" s="539"/>
      <c r="ASM352" s="539"/>
      <c r="ASN352" s="539"/>
      <c r="ASO352" s="539"/>
      <c r="ASP352" s="539"/>
      <c r="ASQ352" s="539"/>
      <c r="ASR352" s="539"/>
      <c r="ASS352" s="539"/>
      <c r="AST352" s="539"/>
      <c r="ASU352" s="539"/>
      <c r="ASV352" s="539"/>
      <c r="ASW352" s="539"/>
      <c r="ASX352" s="539"/>
      <c r="ASY352" s="539"/>
      <c r="ASZ352" s="539"/>
      <c r="ATA352" s="539"/>
      <c r="ATB352" s="539"/>
      <c r="ATC352" s="539"/>
      <c r="ATD352" s="539"/>
      <c r="ATE352" s="539"/>
      <c r="ATF352" s="539"/>
      <c r="ATG352" s="539"/>
      <c r="ATH352" s="539"/>
      <c r="ATI352" s="539"/>
      <c r="ATJ352" s="539"/>
      <c r="ATK352" s="539"/>
      <c r="ATL352" s="539"/>
      <c r="ATM352" s="539"/>
      <c r="ATN352" s="539"/>
      <c r="ATO352" s="539"/>
      <c r="ATP352" s="539"/>
      <c r="ATQ352" s="539"/>
      <c r="ATR352" s="539"/>
      <c r="ATS352" s="539"/>
      <c r="ATT352" s="539"/>
      <c r="ATU352" s="539"/>
      <c r="ATV352" s="539"/>
      <c r="ATW352" s="539"/>
      <c r="ATX352" s="539"/>
      <c r="ATY352" s="539"/>
      <c r="ATZ352" s="539"/>
      <c r="AUA352" s="539"/>
      <c r="AUB352" s="539"/>
      <c r="AUC352" s="539"/>
      <c r="AUD352" s="539"/>
      <c r="AUE352" s="539"/>
      <c r="AUF352" s="539"/>
      <c r="AUG352" s="539"/>
      <c r="AUH352" s="539"/>
      <c r="AUI352" s="539"/>
      <c r="AUJ352" s="539"/>
      <c r="AUK352" s="539"/>
    </row>
    <row r="353" spans="1:104" s="539" customFormat="1" ht="12.75" hidden="1" customHeight="1">
      <c r="A353" s="1038"/>
      <c r="B353" s="332" t="s">
        <v>451</v>
      </c>
      <c r="C353" s="333">
        <f>SUM(AE417:AE440)</f>
        <v>0</v>
      </c>
      <c r="D353" s="333">
        <f>SUM(AR417:AR440)</f>
        <v>0</v>
      </c>
      <c r="E353" s="333">
        <f>SUM(BD417:BD440)</f>
        <v>0</v>
      </c>
      <c r="F353" s="333">
        <f>SUM(BP$417:BP$440)</f>
        <v>0</v>
      </c>
      <c r="G353" s="333">
        <f>SUM(CB$417:CB$440)</f>
        <v>0</v>
      </c>
      <c r="H353" s="333">
        <f>SUM(CN$417:CN$440)</f>
        <v>0</v>
      </c>
      <c r="I353" s="333"/>
      <c r="J353" s="333">
        <f>SUM(CZ$417:CZ$440)</f>
        <v>0</v>
      </c>
      <c r="K353" s="333">
        <f>SUM(DL417:DL440)</f>
        <v>0</v>
      </c>
      <c r="L353" s="333">
        <f>SUM(DX$417:DX$440)</f>
        <v>0</v>
      </c>
      <c r="M353" s="333">
        <f>SUM(EJ$417:EJ$440)</f>
        <v>0</v>
      </c>
      <c r="N353" s="333">
        <f>SUM(EV$417:EV$440)</f>
        <v>0</v>
      </c>
      <c r="O353" s="333">
        <f>SUM(FH$417:FH$440)</f>
        <v>0</v>
      </c>
      <c r="P353" s="333">
        <f>SUM(FT$417:FT$440)</f>
        <v>0</v>
      </c>
      <c r="Q353" s="333">
        <f>SUM(GF$417:GF$440)</f>
        <v>0</v>
      </c>
      <c r="R353" s="333">
        <f>SUM(GR$417:GR$440)</f>
        <v>0</v>
      </c>
      <c r="S353" s="333">
        <f>SUM(HD$417:HD$440)</f>
        <v>0</v>
      </c>
      <c r="T353" s="333">
        <f>SUM(HP$417:HP$440)</f>
        <v>0</v>
      </c>
      <c r="U353" s="333">
        <f>SUM(IB$417:IB$440)</f>
        <v>0</v>
      </c>
      <c r="V353" s="333">
        <f>SUM(IN$417:IN$440)</f>
        <v>0</v>
      </c>
      <c r="W353" s="333">
        <f>SUM(IZ$417:IZ$440)</f>
        <v>0</v>
      </c>
      <c r="X353" s="333">
        <f>SUM($JL$417:$JL$440)</f>
        <v>0</v>
      </c>
      <c r="Y353" s="333">
        <f>SUM($JX$417:$JX$440)</f>
        <v>0</v>
      </c>
      <c r="Z353" s="333">
        <f>SUM($KJ$417:$KJ$440)</f>
        <v>0</v>
      </c>
      <c r="AA353" s="333">
        <f>SUM($KV$417:$KV$440)</f>
        <v>0</v>
      </c>
      <c r="AB353" s="333">
        <f>SUM($LH$417:$LH$440)</f>
        <v>0</v>
      </c>
      <c r="AC353" s="333">
        <f>SUM($LT$417:$LT$440)</f>
        <v>0</v>
      </c>
      <c r="AD353" s="333">
        <f>SUM($MF$417:$MF$440)</f>
        <v>0</v>
      </c>
      <c r="AE353" s="333">
        <f>SUM($MR$417:$MR$440)</f>
        <v>0</v>
      </c>
      <c r="AF353" s="333">
        <f>SUM($ND$417:$ND$440)</f>
        <v>0</v>
      </c>
      <c r="AG353" s="333">
        <f>SUM($NP$417:$NP$440)</f>
        <v>0</v>
      </c>
      <c r="AH353" s="333">
        <f>SUM($OB$417:$OB$440)</f>
        <v>0</v>
      </c>
      <c r="AI353" s="333">
        <f>SUM($ON$417:$ON$440)</f>
        <v>0</v>
      </c>
      <c r="AJ353" s="333">
        <f>SUM($OZ$417:$OZ$440)</f>
        <v>0</v>
      </c>
      <c r="AK353" s="333">
        <f>SUM($PL$417:$PL$440)</f>
        <v>0</v>
      </c>
      <c r="AL353" s="333">
        <f>SUM($PX$417:$PX$440)</f>
        <v>0</v>
      </c>
      <c r="AM353" s="333">
        <f>SUM($QJ$417:$QJ$440)</f>
        <v>0</v>
      </c>
      <c r="AN353" s="333">
        <f>SUM($QV$417:$QV$440)</f>
        <v>0</v>
      </c>
      <c r="AO353" s="333">
        <f>SUM($RH$417:$RH$440)</f>
        <v>0</v>
      </c>
      <c r="AP353" s="333">
        <f>SUM($RT$417:$RT$440)</f>
        <v>0</v>
      </c>
      <c r="AQ353" s="333">
        <f>SUM($SF$417:$SF$440)</f>
        <v>0</v>
      </c>
      <c r="AR353" s="333">
        <f>SUM($SR$417:$SR$440)</f>
        <v>0</v>
      </c>
      <c r="AS353" s="333">
        <f>SUM($TD$417:$TD$440)</f>
        <v>0</v>
      </c>
      <c r="AT353" s="333">
        <f>SUM($TP$417:$TP$440)</f>
        <v>0</v>
      </c>
      <c r="AU353" s="333">
        <f>SUM($UB$417:$UB$440)</f>
        <v>0</v>
      </c>
      <c r="AV353" s="333">
        <f>SUM($UN$417:$UN$440)</f>
        <v>0</v>
      </c>
      <c r="AW353" s="333">
        <f>SUM($UZ$417:$UZ$440)</f>
        <v>0</v>
      </c>
      <c r="AX353" s="333">
        <f>SUM($VL$417:$VL$440)</f>
        <v>0</v>
      </c>
      <c r="AY353" s="333">
        <f>SUM($VX$417:$VX$440)</f>
        <v>0</v>
      </c>
      <c r="AZ353" s="333">
        <f>SUM($WJ$417:$WJ$440)</f>
        <v>0</v>
      </c>
      <c r="BA353" s="333">
        <f>SUM($WV$417:$WV$440)</f>
        <v>0</v>
      </c>
      <c r="BB353" s="333">
        <f>SUM($XH$417:$XH$440)</f>
        <v>0</v>
      </c>
      <c r="BC353" s="333">
        <f>SUM($XT$417:$XT$440)</f>
        <v>0</v>
      </c>
      <c r="BD353" s="333">
        <f>SUM($YF$417:$YF$440)</f>
        <v>0</v>
      </c>
      <c r="BE353" s="333">
        <f>SUM($YR$417:$YR$440)</f>
        <v>0</v>
      </c>
      <c r="BF353" s="333">
        <f>SUM($ZD$417:$ZD$440)</f>
        <v>0</v>
      </c>
      <c r="BG353" s="333">
        <f>SUM($ZP$417:$ZP$440)</f>
        <v>0</v>
      </c>
      <c r="BH353" s="333">
        <f>SUM($AAB$417:$AAB$440)</f>
        <v>0</v>
      </c>
      <c r="BI353" s="333">
        <f>SUM($AAN$417:$AAN$440)</f>
        <v>0</v>
      </c>
      <c r="BJ353" s="333">
        <f>SUM($AAZ$417:$AAZ$440)</f>
        <v>0</v>
      </c>
      <c r="BK353" s="333">
        <f>SUM($ABL$417:$ABL$440)</f>
        <v>0</v>
      </c>
      <c r="BL353" s="333">
        <f>SUM($ABX$417:$ABX$440)</f>
        <v>0</v>
      </c>
      <c r="BM353" s="333">
        <f>SUM($ACJ$417:$ACJ$440)</f>
        <v>0</v>
      </c>
      <c r="BN353" s="333">
        <f>SUM($ACV$417:$ACV$440)</f>
        <v>0</v>
      </c>
      <c r="BO353" s="333">
        <f>SUM($ADH$417:$ADH$440)</f>
        <v>0</v>
      </c>
      <c r="BP353" s="333">
        <f>SUM($ADT$417:$ADT$440)</f>
        <v>0</v>
      </c>
      <c r="BQ353" s="333">
        <f>SUM($AEF$417:$AEF$440)</f>
        <v>0</v>
      </c>
      <c r="BR353" s="333">
        <f>SUM($AER$417:$AER$440)</f>
        <v>0</v>
      </c>
      <c r="BS353" s="333">
        <f>SUM($AFD$417:$AFD$440)</f>
        <v>0</v>
      </c>
      <c r="BT353" s="333">
        <f>SUM($AFP$417:$AFP$440)</f>
        <v>0</v>
      </c>
      <c r="BU353" s="333">
        <f>SUM($AGB$417:$AGB$440)</f>
        <v>0</v>
      </c>
      <c r="BV353" s="333">
        <f>SUM($AGN$417:$AGN$440)</f>
        <v>0</v>
      </c>
      <c r="BW353" s="333">
        <f>SUM($AGZ$417:$AGZ$440)</f>
        <v>0</v>
      </c>
      <c r="BX353" s="333">
        <f>SUM($AHL$417:$AHL$440)</f>
        <v>0</v>
      </c>
      <c r="BY353" s="333">
        <f>SUM($AHX$417:$AHX$440)</f>
        <v>0</v>
      </c>
      <c r="BZ353" s="333">
        <f>SUM($AIJ$417:$AIJ$440)</f>
        <v>0</v>
      </c>
      <c r="CA353" s="333">
        <f>SUM($AIV$417:$AIV$440)</f>
        <v>0</v>
      </c>
      <c r="CB353" s="333">
        <f>SUM($AJH$417:$AJH$440)</f>
        <v>0</v>
      </c>
      <c r="CC353" s="333">
        <f>SUM($AJT$417:$AJT$440)</f>
        <v>0</v>
      </c>
      <c r="CD353" s="333">
        <f>SUM($AKF$417:$AKF$440)</f>
        <v>0</v>
      </c>
      <c r="CE353" s="333">
        <f>SUM($AKR$417:$AKR$440)</f>
        <v>0</v>
      </c>
      <c r="CF353" s="333">
        <f>SUM($ALD$417:$ALD$440)</f>
        <v>0</v>
      </c>
      <c r="CG353" s="333">
        <f>SUM($ALP$417:$ALP$440)</f>
        <v>0</v>
      </c>
      <c r="CH353" s="333">
        <f>SUM($AMB$417:$AMB$440)</f>
        <v>0</v>
      </c>
      <c r="CI353" s="333">
        <f>SUM($AMN$417:$AMN$440)</f>
        <v>0</v>
      </c>
      <c r="CJ353" s="333">
        <f>SUM($AMZ$417:$AMZ$440)</f>
        <v>0</v>
      </c>
      <c r="CK353" s="333">
        <f>SUM($ANL$417:$ANL$440)</f>
        <v>0</v>
      </c>
      <c r="CL353" s="333">
        <f>SUM($ANX$417:$ANX$440)</f>
        <v>0</v>
      </c>
      <c r="CM353" s="333">
        <f>SUM($AOJ$417:$AOJ$440)</f>
        <v>0</v>
      </c>
      <c r="CN353" s="333">
        <f>SUM($AOV$417:$AOV$440)</f>
        <v>0</v>
      </c>
      <c r="CO353" s="333">
        <f>SUM($APH$417:$APH$440)</f>
        <v>0</v>
      </c>
      <c r="CP353" s="333">
        <f>SUM($APT$417:$APT$440)</f>
        <v>0</v>
      </c>
      <c r="CQ353" s="333">
        <f>SUM($AQF$417:$AQF$440)</f>
        <v>0</v>
      </c>
      <c r="CR353" s="333">
        <f>SUM($AQR$417:$AQR$440)</f>
        <v>0</v>
      </c>
      <c r="CS353" s="333">
        <f>SUM($ARD$417:$ARD$440)</f>
        <v>0</v>
      </c>
      <c r="CT353" s="333">
        <f>SUM($ARP$417:$ARP$440)</f>
        <v>0</v>
      </c>
      <c r="CU353" s="333">
        <f>SUM($ASB$417:$ASB$440)</f>
        <v>0</v>
      </c>
      <c r="CV353" s="333">
        <f>SUM($ASN$417:$ASN$440)</f>
        <v>0</v>
      </c>
      <c r="CW353" s="333">
        <f>SUM($ASZ$417:$ASZ$440)</f>
        <v>0</v>
      </c>
      <c r="CX353" s="333">
        <f>SUM($ATL$417:$ATL$440)</f>
        <v>0</v>
      </c>
      <c r="CY353" s="333">
        <f>SUM($ATX$417:$ATX$440)</f>
        <v>0</v>
      </c>
      <c r="CZ353" s="333">
        <f>SUM($AUJ$417:$AUJ$440)</f>
        <v>0</v>
      </c>
    </row>
    <row r="354" spans="1:104" s="539" customFormat="1" ht="12.75" hidden="1" customHeight="1">
      <c r="A354" s="1038" t="s">
        <v>455</v>
      </c>
      <c r="B354" s="228" t="s">
        <v>449</v>
      </c>
      <c r="C354" s="230">
        <f>SUM(W417:W440)</f>
        <v>0</v>
      </c>
      <c r="D354" s="230">
        <f>SUM(AM417:AM440)</f>
        <v>0</v>
      </c>
      <c r="E354" s="230">
        <f>SUM(AY417:AY440)</f>
        <v>0</v>
      </c>
      <c r="F354" s="230">
        <f>SUM(BK$417:BK$440)</f>
        <v>0</v>
      </c>
      <c r="G354" s="230">
        <f>SUM(BW$417:BW$440)</f>
        <v>0</v>
      </c>
      <c r="H354" s="230">
        <f>SUM(CI$417:CI$440)</f>
        <v>0</v>
      </c>
      <c r="I354" s="230"/>
      <c r="J354" s="230">
        <f>SUM(CU$417:CU$440)</f>
        <v>0</v>
      </c>
      <c r="K354" s="230">
        <f>SUM(DG417:DG440)</f>
        <v>0</v>
      </c>
      <c r="L354" s="230">
        <f>SUM(DS$417:DS$440)</f>
        <v>0</v>
      </c>
      <c r="M354" s="230">
        <f>SUM(EE$417:EE$440)</f>
        <v>0</v>
      </c>
      <c r="N354" s="230">
        <f>SUM(EQ$417:EQ$440)</f>
        <v>0</v>
      </c>
      <c r="O354" s="230">
        <f>SUM(FC$417:FC$440)</f>
        <v>0</v>
      </c>
      <c r="P354" s="230">
        <f>SUM(FO$417:FO$440)</f>
        <v>0</v>
      </c>
      <c r="Q354" s="230">
        <f>SUM(GA$417:GA$440)</f>
        <v>0</v>
      </c>
      <c r="R354" s="230">
        <f>SUM(GM$417:GM$440)</f>
        <v>0</v>
      </c>
      <c r="S354" s="230">
        <f>SUM(GY$417:GY$440)</f>
        <v>0</v>
      </c>
      <c r="T354" s="230">
        <f>SUM(HK$417:HK$440)</f>
        <v>0</v>
      </c>
      <c r="U354" s="230">
        <f>SUM(HW$417:HW$440)</f>
        <v>0</v>
      </c>
      <c r="V354" s="230">
        <f>SUM(II$417:II$440)</f>
        <v>0</v>
      </c>
      <c r="W354" s="230">
        <f>SUM(IU$417:IU$440)</f>
        <v>0</v>
      </c>
      <c r="X354" s="230">
        <f>SUM($JG$417:$JG$440)</f>
        <v>0</v>
      </c>
      <c r="Y354" s="230">
        <f>SUM($JS$417:$JS$440)</f>
        <v>0</v>
      </c>
      <c r="Z354" s="230">
        <f>SUM($KE$417:$KE$440)</f>
        <v>0</v>
      </c>
      <c r="AA354" s="230">
        <f>SUM($KQ$417:$KQ$440)</f>
        <v>0</v>
      </c>
      <c r="AB354" s="230">
        <f>SUM($LC$417:$LC$440)</f>
        <v>0</v>
      </c>
      <c r="AC354" s="230">
        <f>SUM($LO$417:$LO$440)</f>
        <v>0</v>
      </c>
      <c r="AD354" s="230">
        <f>SUM($MA$417:$MA$440)</f>
        <v>0</v>
      </c>
      <c r="AE354" s="230">
        <f>SUM($MM$417:$MM$440)</f>
        <v>0</v>
      </c>
      <c r="AF354" s="230">
        <f>SUM($MY$417:$MY$440)</f>
        <v>0</v>
      </c>
      <c r="AG354" s="230">
        <f>SUM($NK$417:$NK$440)</f>
        <v>0</v>
      </c>
      <c r="AH354" s="230">
        <f>SUM($NW$417:$NW$440)</f>
        <v>0</v>
      </c>
      <c r="AI354" s="230">
        <f>SUM($OI$417:$OI$440)</f>
        <v>0</v>
      </c>
      <c r="AJ354" s="230">
        <f>SUM($OU$417:$OU$440)</f>
        <v>0</v>
      </c>
      <c r="AK354" s="230">
        <f>SUM($PG$417:$PG$440)</f>
        <v>0</v>
      </c>
      <c r="AL354" s="230">
        <f>SUM($PS$417:$PS$440)</f>
        <v>0</v>
      </c>
      <c r="AM354" s="230">
        <f>SUM($QE$417:$QE$440)</f>
        <v>0</v>
      </c>
      <c r="AN354" s="230">
        <f>SUM($QQ$417:$QQ$440)</f>
        <v>0</v>
      </c>
      <c r="AO354" s="230">
        <f>SUM($RC$417:$RC$440)</f>
        <v>0</v>
      </c>
      <c r="AP354" s="230">
        <f>SUM($RO$417:$RO$440)</f>
        <v>0</v>
      </c>
      <c r="AQ354" s="230">
        <f>SUM($SA$417:$SA$440)</f>
        <v>0</v>
      </c>
      <c r="AR354" s="230">
        <f>SUM($SM$417:$SM$440)</f>
        <v>0</v>
      </c>
      <c r="AS354" s="230">
        <f>SUM($SY$417:$SY$440)</f>
        <v>0</v>
      </c>
      <c r="AT354" s="230">
        <f>SUM($TK$417:$TK$440)</f>
        <v>0</v>
      </c>
      <c r="AU354" s="230">
        <f>SUM($TW$417:$TW$440)</f>
        <v>0</v>
      </c>
      <c r="AV354" s="230">
        <f>SUM($UI$417:$UI$440)</f>
        <v>0</v>
      </c>
      <c r="AW354" s="230">
        <f>SUM($UU$417:$UU$440)</f>
        <v>0</v>
      </c>
      <c r="AX354" s="230">
        <f>SUM($VG$417:$VG$440)</f>
        <v>0</v>
      </c>
      <c r="AY354" s="230">
        <f>SUM($VS$417:$VS$440)</f>
        <v>0</v>
      </c>
      <c r="AZ354" s="230">
        <f>SUM($WE$417:$WE$440)</f>
        <v>0</v>
      </c>
      <c r="BA354" s="230">
        <f>SUM($WQ$417:$WQ$440)</f>
        <v>0</v>
      </c>
      <c r="BB354" s="230">
        <f>SUM($XC$417:$XC$440)</f>
        <v>0</v>
      </c>
      <c r="BC354" s="230">
        <f>SUM($XO$417:$XO$440)</f>
        <v>0</v>
      </c>
      <c r="BD354" s="230">
        <f>SUM($YA$417:$YA$440)</f>
        <v>0</v>
      </c>
      <c r="BE354" s="230">
        <f>SUM($YM$417:$YM$440)</f>
        <v>0</v>
      </c>
      <c r="BF354" s="230">
        <f>SUM($YY$417:$YY$440)</f>
        <v>0</v>
      </c>
      <c r="BG354" s="230">
        <f>SUM($ZK$417:$ZK$440)</f>
        <v>0</v>
      </c>
      <c r="BH354" s="230">
        <f>SUM($ZW$417:$ZW$440)</f>
        <v>0</v>
      </c>
      <c r="BI354" s="230">
        <f>SUM($AAI$417:$AAI$440)</f>
        <v>0</v>
      </c>
      <c r="BJ354" s="230">
        <f>SUM($AAU$417:$AAU$440)</f>
        <v>0</v>
      </c>
      <c r="BK354" s="230">
        <f>SUM($ABG$417:$ABG$440)</f>
        <v>0</v>
      </c>
      <c r="BL354" s="230">
        <f>SUM($ABS$417:$ABS$440)</f>
        <v>0</v>
      </c>
      <c r="BM354" s="230">
        <f>SUM($ACE$417:$ACE$440)</f>
        <v>0</v>
      </c>
      <c r="BN354" s="230">
        <f>SUM($ACQ$417:$ACQ$440)</f>
        <v>0</v>
      </c>
      <c r="BO354" s="230">
        <f>SUM($ADC$417:$ADC$440)</f>
        <v>0</v>
      </c>
      <c r="BP354" s="230">
        <f>SUM($ADO$417:$ADO$440)</f>
        <v>0</v>
      </c>
      <c r="BQ354" s="230">
        <f>SUM($AEA$417:$AEA$440)</f>
        <v>0</v>
      </c>
      <c r="BR354" s="230">
        <f>SUM($AEM$417:$AEM$440)</f>
        <v>0</v>
      </c>
      <c r="BS354" s="230">
        <f>SUM($AEY$417:$AEY$440)</f>
        <v>0</v>
      </c>
      <c r="BT354" s="230">
        <f>SUM($AFK$417:$AFK$440)</f>
        <v>0</v>
      </c>
      <c r="BU354" s="230">
        <f>SUM($AFW$417:$AFW$440)</f>
        <v>0</v>
      </c>
      <c r="BV354" s="230">
        <f>SUM($AGI$417:$AGI$440)</f>
        <v>0</v>
      </c>
      <c r="BW354" s="230">
        <f>SUM($AGU$417:$AGU$440)</f>
        <v>0</v>
      </c>
      <c r="BX354" s="230">
        <f>SUM($AHG$417:$AHG$440)</f>
        <v>0</v>
      </c>
      <c r="BY354" s="230">
        <f>SUM($AHS$417:$AHS$440)</f>
        <v>0</v>
      </c>
      <c r="BZ354" s="230">
        <f>SUM($AIE$417:$AIE$440)</f>
        <v>0</v>
      </c>
      <c r="CA354" s="230">
        <f>SUM($AIQ$417:$AIQ$440)</f>
        <v>0</v>
      </c>
      <c r="CB354" s="230">
        <f>SUM($AJC$417:$AJC$440)</f>
        <v>0</v>
      </c>
      <c r="CC354" s="230">
        <f>SUM($AJO$417:$AJO$440)</f>
        <v>0</v>
      </c>
      <c r="CD354" s="230">
        <f>SUM($AKA$417:$AKA$440)</f>
        <v>0</v>
      </c>
      <c r="CE354" s="230">
        <f>SUM($AKM$417:$AKM$440)</f>
        <v>0</v>
      </c>
      <c r="CF354" s="230">
        <f>SUM($AKY$417:$AKY$440)</f>
        <v>0</v>
      </c>
      <c r="CG354" s="230">
        <f>SUM($ALK$417:$ALK$440)</f>
        <v>0</v>
      </c>
      <c r="CH354" s="230">
        <f>SUM($ALW$417:$ALW$440)</f>
        <v>0</v>
      </c>
      <c r="CI354" s="230">
        <f>SUM($AMI$417:$AMI$440)</f>
        <v>0</v>
      </c>
      <c r="CJ354" s="230">
        <f>SUM($AMU$417:$AMU$440)</f>
        <v>0</v>
      </c>
      <c r="CK354" s="230">
        <f>SUM($ANG$417:$ANG$440)</f>
        <v>0</v>
      </c>
      <c r="CL354" s="230">
        <f>SUM($ANS$417:$ANS$440)</f>
        <v>0</v>
      </c>
      <c r="CM354" s="230">
        <f>SUM($AOE$417:$AOE$440)</f>
        <v>0</v>
      </c>
      <c r="CN354" s="230">
        <f>SUM($AOQ$417:$AOQ$440)</f>
        <v>0</v>
      </c>
      <c r="CO354" s="230">
        <f>SUM($APC$417:$APC$440)</f>
        <v>0</v>
      </c>
      <c r="CP354" s="230">
        <f>SUM($APO$417:$APO$440)</f>
        <v>0</v>
      </c>
      <c r="CQ354" s="230">
        <f>SUM($AQA$417:$AQA$440)</f>
        <v>0</v>
      </c>
      <c r="CR354" s="230">
        <f>SUM($AQM$417:$AQM$440)</f>
        <v>0</v>
      </c>
      <c r="CS354" s="230">
        <f>SUM($AQY$417:$AQY$440)</f>
        <v>0</v>
      </c>
      <c r="CT354" s="230">
        <f>SUM($ARK$417:$ARK$440)</f>
        <v>0</v>
      </c>
      <c r="CU354" s="230">
        <f>SUM($ARW$417:$ARW$440)</f>
        <v>0</v>
      </c>
      <c r="CV354" s="230">
        <f>SUM($ASI$417:$ASI$440)</f>
        <v>0</v>
      </c>
      <c r="CW354" s="230">
        <f>SUM($ASU$417:$ASU$440)</f>
        <v>0</v>
      </c>
      <c r="CX354" s="230">
        <f>SUM($ATG$417:$ATG$440)</f>
        <v>0</v>
      </c>
      <c r="CY354" s="230">
        <f>SUM($ATS$417:$ATS$440)</f>
        <v>0</v>
      </c>
      <c r="CZ354" s="230">
        <f>SUM($AUE$417:$AUE$440)</f>
        <v>0</v>
      </c>
    </row>
    <row r="355" spans="1:104" s="539" customFormat="1" ht="12.75" hidden="1" customHeight="1">
      <c r="A355" s="1038"/>
      <c r="B355" s="332" t="s">
        <v>450</v>
      </c>
      <c r="C355" s="333">
        <f>SUM(X417:X440)</f>
        <v>0</v>
      </c>
      <c r="D355" s="333">
        <f>SUM(AN417:AN440)</f>
        <v>0</v>
      </c>
      <c r="E355" s="333">
        <f>SUM(AZ417:AZ440)</f>
        <v>0</v>
      </c>
      <c r="F355" s="333">
        <f>SUM(BL$417:BL$440)</f>
        <v>0</v>
      </c>
      <c r="G355" s="333">
        <f>SUM(BX$417:BX$440)</f>
        <v>0</v>
      </c>
      <c r="H355" s="333">
        <f>SUM(CJ$417:CJ$440)</f>
        <v>0</v>
      </c>
      <c r="I355" s="333"/>
      <c r="J355" s="333">
        <f>SUM(CV$417:CV$440)</f>
        <v>0</v>
      </c>
      <c r="K355" s="333">
        <f>SUM(DH417:DH440)</f>
        <v>0</v>
      </c>
      <c r="L355" s="333">
        <f>SUM(DT$417:DT$440)</f>
        <v>0</v>
      </c>
      <c r="M355" s="333">
        <f>SUM(EF$417:EF$440)</f>
        <v>0</v>
      </c>
      <c r="N355" s="333">
        <f>SUM(ER$417:ER$440)</f>
        <v>0</v>
      </c>
      <c r="O355" s="333">
        <f>SUM(FD$417:FD$440)</f>
        <v>0</v>
      </c>
      <c r="P355" s="333">
        <f>SUM(FP$417:FP$440)</f>
        <v>0</v>
      </c>
      <c r="Q355" s="333">
        <f>SUM(GB$417:GB$440)</f>
        <v>0</v>
      </c>
      <c r="R355" s="333">
        <f>SUM(GN$417:GN$440)</f>
        <v>0</v>
      </c>
      <c r="S355" s="333">
        <f>SUM(GZ$417:GZ$440)</f>
        <v>0</v>
      </c>
      <c r="T355" s="333">
        <f>SUM(HL$417:HL$440)</f>
        <v>0</v>
      </c>
      <c r="U355" s="333">
        <f>SUM(HX$417:HX$440)</f>
        <v>0</v>
      </c>
      <c r="V355" s="333">
        <f>SUM(IJ$417:IJ$440)</f>
        <v>0</v>
      </c>
      <c r="W355" s="333">
        <f>SUM(IV$417:IV$440)</f>
        <v>0</v>
      </c>
      <c r="X355" s="333">
        <f>SUM($JH$417:$JH$440)</f>
        <v>0</v>
      </c>
      <c r="Y355" s="333">
        <f>SUM($JT$417:$JT$440)</f>
        <v>0</v>
      </c>
      <c r="Z355" s="333">
        <f>SUM($KF$417:$KF$440)</f>
        <v>0</v>
      </c>
      <c r="AA355" s="333">
        <f>SUM($KR$417:$KR$440)</f>
        <v>0</v>
      </c>
      <c r="AB355" s="333">
        <f>SUM($LD$417:$LD$440)</f>
        <v>0</v>
      </c>
      <c r="AC355" s="333">
        <f>SUM($LP$417:$LP$440)</f>
        <v>0</v>
      </c>
      <c r="AD355" s="333">
        <f>SUM($MB$417:$MB$440)</f>
        <v>0</v>
      </c>
      <c r="AE355" s="333">
        <f>SUM($MN$417:$MN$440)</f>
        <v>0</v>
      </c>
      <c r="AF355" s="333">
        <f>SUM($MZ$417:$MZ$440)</f>
        <v>0</v>
      </c>
      <c r="AG355" s="333">
        <f>SUM($NL$417:$NL$440)</f>
        <v>0</v>
      </c>
      <c r="AH355" s="333">
        <f>SUM($NX$417:$NX$440)</f>
        <v>0</v>
      </c>
      <c r="AI355" s="333">
        <f>SUM($OJ$417:$OJ$440)</f>
        <v>0</v>
      </c>
      <c r="AJ355" s="333">
        <f>SUM($OV$417:$OV$440)</f>
        <v>0</v>
      </c>
      <c r="AK355" s="333">
        <f>SUM($PH$417:$PH$440)</f>
        <v>0</v>
      </c>
      <c r="AL355" s="333">
        <f>SUM($PT$417:$PT$440)</f>
        <v>0</v>
      </c>
      <c r="AM355" s="333">
        <f>SUM($QF$417:$QF$440)</f>
        <v>0</v>
      </c>
      <c r="AN355" s="333">
        <f>SUM($QR$417:$QR$440)</f>
        <v>0</v>
      </c>
      <c r="AO355" s="333">
        <f>SUM($RD$417:$RD$440)</f>
        <v>0</v>
      </c>
      <c r="AP355" s="333">
        <f>SUM($RP$417:$RP$440)</f>
        <v>0</v>
      </c>
      <c r="AQ355" s="333">
        <f>SUM($SB$417:$SB$440)</f>
        <v>0</v>
      </c>
      <c r="AR355" s="333">
        <f>SUM($SN$417:$SN$440)</f>
        <v>0</v>
      </c>
      <c r="AS355" s="333">
        <f>SUM($SZ$417:$SZ$440)</f>
        <v>0</v>
      </c>
      <c r="AT355" s="333">
        <f>SUM($TL$417:$TL$440)</f>
        <v>0</v>
      </c>
      <c r="AU355" s="333">
        <f>SUM($TX$417:$TX$440)</f>
        <v>0</v>
      </c>
      <c r="AV355" s="333">
        <f>SUM($UJ$417:$UJ$440)</f>
        <v>0</v>
      </c>
      <c r="AW355" s="333">
        <f>SUM($UV$417:$UV$440)</f>
        <v>0</v>
      </c>
      <c r="AX355" s="333">
        <f>SUM($VH$417:$VH$440)</f>
        <v>0</v>
      </c>
      <c r="AY355" s="333">
        <f>SUM($VT$417:$VT$440)</f>
        <v>0</v>
      </c>
      <c r="AZ355" s="333">
        <f>SUM($WF$417:$WF$440)</f>
        <v>0</v>
      </c>
      <c r="BA355" s="333">
        <f>SUM($WR$417:$WR$440)</f>
        <v>0</v>
      </c>
      <c r="BB355" s="333">
        <f>SUM($XD$417:$XD$440)</f>
        <v>0</v>
      </c>
      <c r="BC355" s="333">
        <f>SUM($XP$417:$XP$440)</f>
        <v>0</v>
      </c>
      <c r="BD355" s="333">
        <f>SUM($YB$417:$YB$440)</f>
        <v>0</v>
      </c>
      <c r="BE355" s="333">
        <f>SUM($YN$417:$YN$440)</f>
        <v>0</v>
      </c>
      <c r="BF355" s="333">
        <f>SUM($YZ$417:$YZ$440)</f>
        <v>0</v>
      </c>
      <c r="BG355" s="333">
        <f>SUM($ZL$417:$ZL$440)</f>
        <v>0</v>
      </c>
      <c r="BH355" s="333">
        <f>SUM($ZX$417:$ZX$440)</f>
        <v>0</v>
      </c>
      <c r="BI355" s="333">
        <f>SUM($AAJ$417:$AAJ$440)</f>
        <v>0</v>
      </c>
      <c r="BJ355" s="333">
        <f>SUM($AAV$417:$AAV$440)</f>
        <v>0</v>
      </c>
      <c r="BK355" s="333">
        <f>SUM($ABH$417:$ABH$440)</f>
        <v>0</v>
      </c>
      <c r="BL355" s="333">
        <f>SUM($ABT$417:$ABT$440)</f>
        <v>0</v>
      </c>
      <c r="BM355" s="333">
        <f>SUM($ACF$417:$ACF$440)</f>
        <v>0</v>
      </c>
      <c r="BN355" s="333">
        <f>SUM($ACR$417:$ACR$440)</f>
        <v>0</v>
      </c>
      <c r="BO355" s="333">
        <f>SUM($ADD$417:$ADD$440)</f>
        <v>0</v>
      </c>
      <c r="BP355" s="333">
        <f>SUM($ADP$417:$ADP$440)</f>
        <v>0</v>
      </c>
      <c r="BQ355" s="333">
        <f>SUM($AEB$417:$AEB$440)</f>
        <v>0</v>
      </c>
      <c r="BR355" s="333">
        <f>SUM($AEN$417:$AEN$440)</f>
        <v>0</v>
      </c>
      <c r="BS355" s="333">
        <f>SUM($AEZ$417:$AEZ$440)</f>
        <v>0</v>
      </c>
      <c r="BT355" s="333">
        <f>SUM($AFL$417:$AFL$440)</f>
        <v>0</v>
      </c>
      <c r="BU355" s="333">
        <f>SUM($AFX$417:$AFX$440)</f>
        <v>0</v>
      </c>
      <c r="BV355" s="333">
        <f>SUM($AGJ$417:$AGJ$440)</f>
        <v>0</v>
      </c>
      <c r="BW355" s="333">
        <f>SUM($AGV$417:$AGV$440)</f>
        <v>0</v>
      </c>
      <c r="BX355" s="333">
        <f>SUM($AHH$417:$AHH$440)</f>
        <v>0</v>
      </c>
      <c r="BY355" s="333">
        <f>SUM($AHT$417:$AHT$440)</f>
        <v>0</v>
      </c>
      <c r="BZ355" s="333">
        <f>SUM($AIF$417:$AIF$440)</f>
        <v>0</v>
      </c>
      <c r="CA355" s="333">
        <f>SUM($AIR$417:$AIR$440)</f>
        <v>0</v>
      </c>
      <c r="CB355" s="333">
        <f>SUM($AJD$417:$AJD$440)</f>
        <v>0</v>
      </c>
      <c r="CC355" s="333">
        <f>SUM($AJP$417:$AJP$440)</f>
        <v>0</v>
      </c>
      <c r="CD355" s="333">
        <f>SUM($AKB$417:$AKB$440)</f>
        <v>0</v>
      </c>
      <c r="CE355" s="333">
        <f>SUM($AKN$417:$AKN$440)</f>
        <v>0</v>
      </c>
      <c r="CF355" s="333">
        <f>SUM($AKZ$417:$AKZ$440)</f>
        <v>0</v>
      </c>
      <c r="CG355" s="333">
        <f>SUM($ALL$417:$ALL$440)</f>
        <v>0</v>
      </c>
      <c r="CH355" s="333">
        <f>SUM($ALX$417:$ALX$440)</f>
        <v>0</v>
      </c>
      <c r="CI355" s="333">
        <f>SUM($AMJ$417:$AMJ$440)</f>
        <v>0</v>
      </c>
      <c r="CJ355" s="333">
        <f>SUM($AMV$417:$AMV$440)</f>
        <v>0</v>
      </c>
      <c r="CK355" s="333">
        <f>SUM($ANH$417:$ANH$440)</f>
        <v>0</v>
      </c>
      <c r="CL355" s="333">
        <f>SUM($ANT$417:$ANT$440)</f>
        <v>0</v>
      </c>
      <c r="CM355" s="333">
        <f>SUM($AOF$417:$AOF$440)</f>
        <v>0</v>
      </c>
      <c r="CN355" s="333">
        <f>SUM($AOR$417:$AOR$440)</f>
        <v>0</v>
      </c>
      <c r="CO355" s="333">
        <f>SUM($APD$417:$APD$440)</f>
        <v>0</v>
      </c>
      <c r="CP355" s="333">
        <f>SUM($APP$417:$APP$440)</f>
        <v>0</v>
      </c>
      <c r="CQ355" s="333">
        <f>SUM($AQB$417:$AQB$440)</f>
        <v>0</v>
      </c>
      <c r="CR355" s="333">
        <f>SUM($AQN$417:$AQN$440)</f>
        <v>0</v>
      </c>
      <c r="CS355" s="333">
        <f>SUM($AQZ$417:$AQZ$440)</f>
        <v>0</v>
      </c>
      <c r="CT355" s="333">
        <f>SUM($ARL$417:$ARL$440)</f>
        <v>0</v>
      </c>
      <c r="CU355" s="333">
        <f>SUM($ARX$417:$ARX$440)</f>
        <v>0</v>
      </c>
      <c r="CV355" s="333">
        <f>SUM($ASJ$417:$ASJ$440)</f>
        <v>0</v>
      </c>
      <c r="CW355" s="333">
        <f>SUM($ASV$417:$ASV$440)</f>
        <v>0</v>
      </c>
      <c r="CX355" s="333">
        <f>SUM($ATH$417:$ATH$440)</f>
        <v>0</v>
      </c>
      <c r="CY355" s="333">
        <f>SUM($ATT$417:$ATT$440)</f>
        <v>0</v>
      </c>
      <c r="CZ355" s="333">
        <f>SUM($AUF$417:$AUF$440)</f>
        <v>0</v>
      </c>
    </row>
    <row r="356" spans="1:104" s="539" customFormat="1" ht="12.75" hidden="1" customHeight="1">
      <c r="A356" s="1038"/>
      <c r="B356" s="228" t="s">
        <v>451</v>
      </c>
      <c r="C356" s="230">
        <f>SUM(AB417:AB440)</f>
        <v>0</v>
      </c>
      <c r="D356" s="230">
        <f>SUM(AO417:AO440)</f>
        <v>0</v>
      </c>
      <c r="E356" s="230">
        <f>SUM(BA417:BA440)</f>
        <v>0</v>
      </c>
      <c r="F356" s="230">
        <f>SUM(BM$417:BM$440)</f>
        <v>0</v>
      </c>
      <c r="G356" s="230">
        <f>SUM(BY$417:BY$440)</f>
        <v>0</v>
      </c>
      <c r="H356" s="230">
        <f>SUM(CK$417:CK$440)</f>
        <v>0</v>
      </c>
      <c r="I356" s="230"/>
      <c r="J356" s="230">
        <f>SUM(CW$417:CW$440)</f>
        <v>0</v>
      </c>
      <c r="K356" s="230">
        <f>SUM(DI417:DI440)</f>
        <v>0</v>
      </c>
      <c r="L356" s="230">
        <f>SUM(DU$417:DU$440)</f>
        <v>0</v>
      </c>
      <c r="M356" s="230">
        <f>SUM(EG$417:EG$440)</f>
        <v>0</v>
      </c>
      <c r="N356" s="230">
        <f>SUM(ES$417:ES$440)</f>
        <v>0</v>
      </c>
      <c r="O356" s="230">
        <f>SUM(FE$417:FE$440)</f>
        <v>0</v>
      </c>
      <c r="P356" s="230">
        <f>SUM(FQ$417:FQ$440)</f>
        <v>0</v>
      </c>
      <c r="Q356" s="230">
        <f>SUM(GC$417:GC$440)</f>
        <v>0</v>
      </c>
      <c r="R356" s="230">
        <f>SUM(GO$417:GO$440)</f>
        <v>0</v>
      </c>
      <c r="S356" s="230">
        <f>SUM(HA$417:HA$440)</f>
        <v>0</v>
      </c>
      <c r="T356" s="230">
        <f>SUM(HM$417:HM$440)</f>
        <v>0</v>
      </c>
      <c r="U356" s="230">
        <f>SUM(HY$417:HY$440)</f>
        <v>0</v>
      </c>
      <c r="V356" s="230">
        <f>SUM(IK$417:IK$440)</f>
        <v>0</v>
      </c>
      <c r="W356" s="230">
        <f>SUM(IW$417:IW$440)</f>
        <v>0</v>
      </c>
      <c r="X356" s="230">
        <f>SUM($JI$417:$JI$440)</f>
        <v>0</v>
      </c>
      <c r="Y356" s="230">
        <f>SUM($JU$417:$JU$440)</f>
        <v>0</v>
      </c>
      <c r="Z356" s="230">
        <f>SUM($KG$417:$KG$440)</f>
        <v>0</v>
      </c>
      <c r="AA356" s="230">
        <f>SUM($KS$417:$KS$440)</f>
        <v>0</v>
      </c>
      <c r="AB356" s="230">
        <f>SUM($LE$417:$LE$440)</f>
        <v>0</v>
      </c>
      <c r="AC356" s="230">
        <f>SUM($LQ$417:$LQ$440)</f>
        <v>0</v>
      </c>
      <c r="AD356" s="230">
        <f>SUM($MC$417:$MC$440)</f>
        <v>0</v>
      </c>
      <c r="AE356" s="230">
        <f>SUM($MO$417:$MO$440)</f>
        <v>0</v>
      </c>
      <c r="AF356" s="230">
        <f>SUM($NA$417:$NA$440)</f>
        <v>0</v>
      </c>
      <c r="AG356" s="230">
        <f>SUM($NM$417:$NM$440)</f>
        <v>0</v>
      </c>
      <c r="AH356" s="230">
        <f>SUM($NY$417:$NY$440)</f>
        <v>0</v>
      </c>
      <c r="AI356" s="230">
        <f>SUM($OK$417:$OK$440)</f>
        <v>0</v>
      </c>
      <c r="AJ356" s="230">
        <f>SUM($OW$417:$OW$440)</f>
        <v>0</v>
      </c>
      <c r="AK356" s="230">
        <f>SUM($PI$417:$PI$440)</f>
        <v>0</v>
      </c>
      <c r="AL356" s="230">
        <f>SUM($PU$417:$PU$440)</f>
        <v>0</v>
      </c>
      <c r="AM356" s="230">
        <f>SUM($QG$417:$QG$440)</f>
        <v>0</v>
      </c>
      <c r="AN356" s="230">
        <f>SUM($QS$417:$QS$440)</f>
        <v>0</v>
      </c>
      <c r="AO356" s="230">
        <f>SUM($RE$417:$RE$440)</f>
        <v>0</v>
      </c>
      <c r="AP356" s="230">
        <f>SUM($RQ$417:$RQ$440)</f>
        <v>0</v>
      </c>
      <c r="AQ356" s="230">
        <f>SUM($SC$417:$SC$440)</f>
        <v>0</v>
      </c>
      <c r="AR356" s="230">
        <f>SUM($SO$417:$SO$440)</f>
        <v>0</v>
      </c>
      <c r="AS356" s="230">
        <f>SUM($TA$417:$TA$440)</f>
        <v>0</v>
      </c>
      <c r="AT356" s="230">
        <f>SUM($TM$417:$TM$440)</f>
        <v>0</v>
      </c>
      <c r="AU356" s="230">
        <f>SUM($TY$417:$TY$440)</f>
        <v>0</v>
      </c>
      <c r="AV356" s="230">
        <f>SUM($UK$417:$UK$440)</f>
        <v>0</v>
      </c>
      <c r="AW356" s="230">
        <f>SUM($UW$417:$UW$440)</f>
        <v>0</v>
      </c>
      <c r="AX356" s="230">
        <f>SUM($VI$417:$VI$440)</f>
        <v>0</v>
      </c>
      <c r="AY356" s="230">
        <f>SUM($VU$417:$VU$440)</f>
        <v>0</v>
      </c>
      <c r="AZ356" s="230">
        <f>SUM($WG$417:$WG$440)</f>
        <v>0</v>
      </c>
      <c r="BA356" s="230">
        <f>SUM($WS$417:$WS$440)</f>
        <v>0</v>
      </c>
      <c r="BB356" s="230">
        <f>SUM($XE$417:$XE$440)</f>
        <v>0</v>
      </c>
      <c r="BC356" s="230">
        <f>SUM($XQ$417:$XQ$440)</f>
        <v>0</v>
      </c>
      <c r="BD356" s="230">
        <f>SUM($YC$417:$YC$440)</f>
        <v>0</v>
      </c>
      <c r="BE356" s="230">
        <f>SUM($YO$417:$YO$440)</f>
        <v>0</v>
      </c>
      <c r="BF356" s="230">
        <f>SUM($ZA$417:$ZA$440)</f>
        <v>0</v>
      </c>
      <c r="BG356" s="230">
        <f>SUM($ZM$417:$ZM$440)</f>
        <v>0</v>
      </c>
      <c r="BH356" s="230">
        <f>SUM($ZY$417:$ZY$440)</f>
        <v>0</v>
      </c>
      <c r="BI356" s="230">
        <f>SUM($AAK$417:$AAK$440)</f>
        <v>0</v>
      </c>
      <c r="BJ356" s="230">
        <f>SUM($AAW$417:$AAW$440)</f>
        <v>0</v>
      </c>
      <c r="BK356" s="230">
        <f>SUM($ABI$417:$ABI$440)</f>
        <v>0</v>
      </c>
      <c r="BL356" s="230">
        <f>SUM($ABU$417:$ABU$440)</f>
        <v>0</v>
      </c>
      <c r="BM356" s="230">
        <f>SUM($ACG$417:$ACG$440)</f>
        <v>0</v>
      </c>
      <c r="BN356" s="230">
        <f>SUM($ACS$417:$ACS$440)</f>
        <v>0</v>
      </c>
      <c r="BO356" s="230">
        <f>SUM($ADE$417:$ADE$440)</f>
        <v>0</v>
      </c>
      <c r="BP356" s="230">
        <f>SUM($ADQ$417:$ADQ$440)</f>
        <v>0</v>
      </c>
      <c r="BQ356" s="230">
        <f>SUM($AEC$417:$AEC$440)</f>
        <v>0</v>
      </c>
      <c r="BR356" s="230">
        <f>SUM($AEO$417:$AEO$440)</f>
        <v>0</v>
      </c>
      <c r="BS356" s="230">
        <f>SUM($AFA$417:$AFA$440)</f>
        <v>0</v>
      </c>
      <c r="BT356" s="230">
        <f>SUM($AFM$417:$AFM$440)</f>
        <v>0</v>
      </c>
      <c r="BU356" s="230">
        <f>SUM($AFY$417:$AFY$440)</f>
        <v>0</v>
      </c>
      <c r="BV356" s="230">
        <f>SUM($AGK$417:$AGK$440)</f>
        <v>0</v>
      </c>
      <c r="BW356" s="230">
        <f>SUM($AGW$417:$AGW$440)</f>
        <v>0</v>
      </c>
      <c r="BX356" s="230">
        <f>SUM($AHI$417:$AHI$440)</f>
        <v>0</v>
      </c>
      <c r="BY356" s="230">
        <f>SUM($AHU$417:$AHU$440)</f>
        <v>0</v>
      </c>
      <c r="BZ356" s="230">
        <f>SUM($AIG$417:$AIG$440)</f>
        <v>0</v>
      </c>
      <c r="CA356" s="230">
        <f>SUM($AIS$417:$AIS$440)</f>
        <v>0</v>
      </c>
      <c r="CB356" s="230">
        <f>SUM($AJE$417:$AJE$440)</f>
        <v>0</v>
      </c>
      <c r="CC356" s="230">
        <f>SUM($AJQ$417:$AJQ$440)</f>
        <v>0</v>
      </c>
      <c r="CD356" s="230">
        <f>SUM($AKC$417:$AKC$440)</f>
        <v>0</v>
      </c>
      <c r="CE356" s="230">
        <f>SUM($AKO$417:$AKO$440)</f>
        <v>0</v>
      </c>
      <c r="CF356" s="230">
        <f>SUM($ALA$417:$ALA$440)</f>
        <v>0</v>
      </c>
      <c r="CG356" s="230">
        <f>SUM($ALM$417:$ALM$440)</f>
        <v>0</v>
      </c>
      <c r="CH356" s="230">
        <f>SUM($ALY$417:$ALY$440)</f>
        <v>0</v>
      </c>
      <c r="CI356" s="230">
        <f>SUM($AMK$417:$AMK$440)</f>
        <v>0</v>
      </c>
      <c r="CJ356" s="230">
        <f>SUM($AMW$417:$AMW$440)</f>
        <v>0</v>
      </c>
      <c r="CK356" s="230">
        <f>SUM($ANI$417:$ANI$440)</f>
        <v>0</v>
      </c>
      <c r="CL356" s="230">
        <f>SUM($ANU$417:$ANU$440)</f>
        <v>0</v>
      </c>
      <c r="CM356" s="230">
        <f>SUM($AOG$417:$AOG$440)</f>
        <v>0</v>
      </c>
      <c r="CN356" s="230">
        <f>SUM($AOS$417:$AOS$440)</f>
        <v>0</v>
      </c>
      <c r="CO356" s="230">
        <f>SUM($APE$417:$APE$440)</f>
        <v>0</v>
      </c>
      <c r="CP356" s="230">
        <f>SUM($APQ$417:$APQ$440)</f>
        <v>0</v>
      </c>
      <c r="CQ356" s="230">
        <f>SUM($AQC$417:$AQC$440)</f>
        <v>0</v>
      </c>
      <c r="CR356" s="230">
        <f>SUM($AQO$417:$AQO$440)</f>
        <v>0</v>
      </c>
      <c r="CS356" s="230">
        <f>SUM($ARA$417:$ARA$440)</f>
        <v>0</v>
      </c>
      <c r="CT356" s="230">
        <f>SUM($ARM$417:$ARM$440)</f>
        <v>0</v>
      </c>
      <c r="CU356" s="230">
        <f>SUM($ARY$417:$ARY$440)</f>
        <v>0</v>
      </c>
      <c r="CV356" s="230">
        <f>SUM($ASK$417:$ASK$440)</f>
        <v>0</v>
      </c>
      <c r="CW356" s="230">
        <f>SUM($ASW$417:$ASW$440)</f>
        <v>0</v>
      </c>
      <c r="CX356" s="230">
        <f>SUM($ATI$417:$ATI$440)</f>
        <v>0</v>
      </c>
      <c r="CY356" s="230">
        <f>SUM($ATU$417:$ATU$440)</f>
        <v>0</v>
      </c>
      <c r="CZ356" s="230">
        <f>SUM($AUG$417:$AUG$440)</f>
        <v>0</v>
      </c>
    </row>
    <row r="357" spans="1:104" s="539" customFormat="1" ht="12.75" hidden="1" customHeight="1">
      <c r="A357" s="1038" t="s">
        <v>456</v>
      </c>
      <c r="B357" s="332" t="s">
        <v>449</v>
      </c>
      <c r="C357" s="333">
        <f>SUM(T417:T440)</f>
        <v>0</v>
      </c>
      <c r="D357" s="333">
        <f>SUM(AJ417:AJ440)</f>
        <v>0</v>
      </c>
      <c r="E357" s="333">
        <f>SUM(AV417:AV440)</f>
        <v>0</v>
      </c>
      <c r="F357" s="333">
        <f>SUM(BH$417:BH$440)</f>
        <v>0</v>
      </c>
      <c r="G357" s="333">
        <f>SUM(BT$417:BT$440)</f>
        <v>0</v>
      </c>
      <c r="H357" s="333">
        <f>SUM(CF$417:CF$440)</f>
        <v>0</v>
      </c>
      <c r="I357" s="333"/>
      <c r="J357" s="333">
        <f>SUM(CR$417:CR$440)</f>
        <v>0</v>
      </c>
      <c r="K357" s="333">
        <f>SUM(DD417:DD440)</f>
        <v>0</v>
      </c>
      <c r="L357" s="333">
        <f>SUM(DP$417:DP$440)</f>
        <v>0</v>
      </c>
      <c r="M357" s="333">
        <f>SUM(EB$417:EB$440)</f>
        <v>0</v>
      </c>
      <c r="N357" s="333">
        <f>SUM(EN$417:EN$440)</f>
        <v>0</v>
      </c>
      <c r="O357" s="333">
        <f>SUM(EZ$417:EZ$440)</f>
        <v>0</v>
      </c>
      <c r="P357" s="333">
        <f>SUM(FL$417:FL$440)</f>
        <v>0</v>
      </c>
      <c r="Q357" s="333">
        <f>SUM(FX$417:FX$440)</f>
        <v>0</v>
      </c>
      <c r="R357" s="333">
        <f>SUM(GJ$417:GJ$440)</f>
        <v>0</v>
      </c>
      <c r="S357" s="333">
        <f>SUM(GV$417:GV$440)</f>
        <v>0</v>
      </c>
      <c r="T357" s="333">
        <f>SUM(HH$417:HH$440)</f>
        <v>0</v>
      </c>
      <c r="U357" s="333">
        <f>SUM(HT$417:HT$440)</f>
        <v>0</v>
      </c>
      <c r="V357" s="333">
        <f>SUM(IF$417:IF$440)</f>
        <v>0</v>
      </c>
      <c r="W357" s="333">
        <f>SUM(IR$417:IR$440)</f>
        <v>0</v>
      </c>
      <c r="X357" s="333">
        <f>SUM($JD$417:$JD$440)</f>
        <v>0</v>
      </c>
      <c r="Y357" s="333">
        <f>SUM($JP$417:$JP$440)</f>
        <v>0</v>
      </c>
      <c r="Z357" s="333">
        <f>SUM($KB$417:$KB$440)</f>
        <v>0</v>
      </c>
      <c r="AA357" s="333">
        <f>SUM($KN$417:$KN$440)</f>
        <v>0</v>
      </c>
      <c r="AB357" s="333">
        <f>SUM($KZ$417:$KZ$440)</f>
        <v>0</v>
      </c>
      <c r="AC357" s="333">
        <f>SUM($LL$417:$LL$440)</f>
        <v>0</v>
      </c>
      <c r="AD357" s="333">
        <f>SUM($LX$417:$LX$440)</f>
        <v>0</v>
      </c>
      <c r="AE357" s="333">
        <f>SUM($MJ$417:$MJ$440)</f>
        <v>0</v>
      </c>
      <c r="AF357" s="333">
        <f>SUM($MV$417:$MV$440)</f>
        <v>0</v>
      </c>
      <c r="AG357" s="333">
        <f>SUM($NH$417:$NH$440)</f>
        <v>0</v>
      </c>
      <c r="AH357" s="333">
        <f>SUM($NT$417:$NT$440)</f>
        <v>0</v>
      </c>
      <c r="AI357" s="333">
        <f>SUM($OF$417:$OF$440)</f>
        <v>0</v>
      </c>
      <c r="AJ357" s="333">
        <f>SUM($OR$417:$OR$440)</f>
        <v>0</v>
      </c>
      <c r="AK357" s="333">
        <f>SUM($PD$417:$PD$440)</f>
        <v>0</v>
      </c>
      <c r="AL357" s="333">
        <f>SUM($PP$417:$PP$440)</f>
        <v>0</v>
      </c>
      <c r="AM357" s="333">
        <f>SUM($QB$417:$QB$440)</f>
        <v>0</v>
      </c>
      <c r="AN357" s="333">
        <f>SUM($QN$417:$QN$440)</f>
        <v>0</v>
      </c>
      <c r="AO357" s="333">
        <f>SUM($QZ$417:$QZ$440)</f>
        <v>0</v>
      </c>
      <c r="AP357" s="333">
        <f>SUM($RL$417:$RL$440)</f>
        <v>0</v>
      </c>
      <c r="AQ357" s="333">
        <f>SUM($RX$417:$RX$440)</f>
        <v>0</v>
      </c>
      <c r="AR357" s="333">
        <f>SUM($SJ$417:$SJ$440)</f>
        <v>0</v>
      </c>
      <c r="AS357" s="333">
        <f>SUM($SV$417:$SV$440)</f>
        <v>0</v>
      </c>
      <c r="AT357" s="333">
        <f>SUM($TH$417:$TH$440)</f>
        <v>0</v>
      </c>
      <c r="AU357" s="333">
        <f>SUM($TT$417:$TT$440)</f>
        <v>0</v>
      </c>
      <c r="AV357" s="333">
        <f>SUM($UF$417:$UF$440)</f>
        <v>0</v>
      </c>
      <c r="AW357" s="333">
        <f>SUM($UR$417:$UR$440)</f>
        <v>0</v>
      </c>
      <c r="AX357" s="333">
        <f>SUM($VD$417:$VD$440)</f>
        <v>0</v>
      </c>
      <c r="AY357" s="333">
        <f>SUM($VP$417:$VP$440)</f>
        <v>0</v>
      </c>
      <c r="AZ357" s="333">
        <f>SUM($WB$417:$WB$440)</f>
        <v>0</v>
      </c>
      <c r="BA357" s="333">
        <f>SUM($WN$417:$WN$440)</f>
        <v>0</v>
      </c>
      <c r="BB357" s="333">
        <f>SUM($WZ$417:$WZ$440)</f>
        <v>0</v>
      </c>
      <c r="BC357" s="333">
        <f>SUM($XL$417:$XL$440)</f>
        <v>0</v>
      </c>
      <c r="BD357" s="333">
        <f>SUM($XX$417:$XX$440)</f>
        <v>0</v>
      </c>
      <c r="BE357" s="333">
        <f>SUM($YJ$417:$YJ$440)</f>
        <v>0</v>
      </c>
      <c r="BF357" s="333">
        <f>SUM($YV$417:$YV$440)</f>
        <v>0</v>
      </c>
      <c r="BG357" s="333">
        <f>SUM($ZH$417:$ZH$440)</f>
        <v>0</v>
      </c>
      <c r="BH357" s="333">
        <f>SUM($ZT$417:$ZT$440)</f>
        <v>0</v>
      </c>
      <c r="BI357" s="333">
        <f>SUM($AAF$417:$AAF$440)</f>
        <v>0</v>
      </c>
      <c r="BJ357" s="333">
        <f>SUM($AAR$417:$AAR$440)</f>
        <v>0</v>
      </c>
      <c r="BK357" s="333">
        <f>SUM($ABD$417:$ABD$440)</f>
        <v>0</v>
      </c>
      <c r="BL357" s="333">
        <f>SUM($ABP$417:$ABP$440)</f>
        <v>0</v>
      </c>
      <c r="BM357" s="333">
        <f>SUM($ACB$417:$ACB$440)</f>
        <v>0</v>
      </c>
      <c r="BN357" s="333">
        <f>SUM($ACN$417:$ACN$440)</f>
        <v>0</v>
      </c>
      <c r="BO357" s="333">
        <f>SUM($ACZ$417:$ACZ$440)</f>
        <v>0</v>
      </c>
      <c r="BP357" s="333">
        <f>SUM($ADL$417:$ADL$440)</f>
        <v>0</v>
      </c>
      <c r="BQ357" s="333">
        <f>SUM($ADX$417:$ADX$440)</f>
        <v>0</v>
      </c>
      <c r="BR357" s="333">
        <f>SUM($AEJ$417:$AEJ$440)</f>
        <v>0</v>
      </c>
      <c r="BS357" s="333">
        <f>SUM($AEV$417:$AEV$440)</f>
        <v>0</v>
      </c>
      <c r="BT357" s="333">
        <f>SUM($AFH$417:$AFH$440)</f>
        <v>0</v>
      </c>
      <c r="BU357" s="333">
        <f>SUM($AFT$417:$AFT$440)</f>
        <v>0</v>
      </c>
      <c r="BV357" s="333">
        <f>SUM($AGF$417:$AGF$440)</f>
        <v>0</v>
      </c>
      <c r="BW357" s="333">
        <f>SUM($AGR$417:$AGR$440)</f>
        <v>0</v>
      </c>
      <c r="BX357" s="333">
        <f>SUM($AHD$417:$AHD$440)</f>
        <v>0</v>
      </c>
      <c r="BY357" s="333">
        <f>SUM($AHP$417:$AHP$440)</f>
        <v>0</v>
      </c>
      <c r="BZ357" s="333">
        <f>SUM($AIB$417:$AIB$440)</f>
        <v>0</v>
      </c>
      <c r="CA357" s="333">
        <f>SUM($AIN$417:$AIN$440)</f>
        <v>0</v>
      </c>
      <c r="CB357" s="333">
        <f>SUM($AIZ$417:$AIZ$440)</f>
        <v>0</v>
      </c>
      <c r="CC357" s="333">
        <f>SUM($AJL$417:$AJL$440)</f>
        <v>0</v>
      </c>
      <c r="CD357" s="333">
        <f>SUM($AJX$417:$AJX$440)</f>
        <v>0</v>
      </c>
      <c r="CE357" s="333">
        <f>SUM($AKJ$417:$AKJ$440)</f>
        <v>0</v>
      </c>
      <c r="CF357" s="333">
        <f>SUM($AKV$417:$AKV$440)</f>
        <v>0</v>
      </c>
      <c r="CG357" s="333">
        <f>SUM($ALH$417:$ALH$440)</f>
        <v>0</v>
      </c>
      <c r="CH357" s="333">
        <f>SUM($ALT$417:$ALT$440)</f>
        <v>0</v>
      </c>
      <c r="CI357" s="333">
        <f>SUM($AMF$417:$AMF$440)</f>
        <v>0</v>
      </c>
      <c r="CJ357" s="333">
        <f>SUM($AMR$417:$AMR$440)</f>
        <v>0</v>
      </c>
      <c r="CK357" s="333">
        <f>SUM($AND$417:$AND$440)</f>
        <v>0</v>
      </c>
      <c r="CL357" s="333">
        <f>SUM($ANP$417:$ANP$440)</f>
        <v>0</v>
      </c>
      <c r="CM357" s="333">
        <f>SUM($AOB$417:$AOB$440)</f>
        <v>0</v>
      </c>
      <c r="CN357" s="333">
        <f>SUM($AON$417:$AON$440)</f>
        <v>0</v>
      </c>
      <c r="CO357" s="333">
        <f>SUM($AOZ$417:$AOZ$440)</f>
        <v>0</v>
      </c>
      <c r="CP357" s="333">
        <f>SUM($APL$417:$APL$440)</f>
        <v>0</v>
      </c>
      <c r="CQ357" s="333">
        <f>SUM($APX$417:$APX$440)</f>
        <v>0</v>
      </c>
      <c r="CR357" s="333">
        <f>SUM($AQJ$417:$AQJ$440)</f>
        <v>0</v>
      </c>
      <c r="CS357" s="333">
        <f>SUM($AQV$417:$AQV$440)</f>
        <v>0</v>
      </c>
      <c r="CT357" s="333">
        <f>SUM($ARH$417:$ARH$440)</f>
        <v>0</v>
      </c>
      <c r="CU357" s="333">
        <f>SUM($ART$417:$ART$440)</f>
        <v>0</v>
      </c>
      <c r="CV357" s="333">
        <f>SUM($ASF$417:$ASF$440)</f>
        <v>0</v>
      </c>
      <c r="CW357" s="333">
        <f>SUM($ASR$417:$ASR$440)</f>
        <v>0</v>
      </c>
      <c r="CX357" s="333">
        <f>SUM($ATD$417:$ATD$440)</f>
        <v>0</v>
      </c>
      <c r="CY357" s="333">
        <f>SUM($ATP$417:$ATP$440)</f>
        <v>0</v>
      </c>
      <c r="CZ357" s="333">
        <f>SUM($AUB$417:$AUB$440)</f>
        <v>0</v>
      </c>
    </row>
    <row r="358" spans="1:104" s="539" customFormat="1" ht="12.75" hidden="1" customHeight="1">
      <c r="A358" s="1038"/>
      <c r="B358" s="228" t="s">
        <v>450</v>
      </c>
      <c r="C358" s="230">
        <f>SUM(U417:U440)</f>
        <v>0</v>
      </c>
      <c r="D358" s="230">
        <f>SUM(AK417:AK440)</f>
        <v>0</v>
      </c>
      <c r="E358" s="230">
        <f>SUM(AW417:AW440)</f>
        <v>0</v>
      </c>
      <c r="F358" s="230">
        <f>SUM(BI$417:BI$440)</f>
        <v>0</v>
      </c>
      <c r="G358" s="230">
        <f>SUM(BU$417:BU$440)</f>
        <v>0</v>
      </c>
      <c r="H358" s="230">
        <f>SUM(CG$417:CG$440)</f>
        <v>0</v>
      </c>
      <c r="I358" s="230"/>
      <c r="J358" s="230">
        <f>SUM(CS$417:CS$440)</f>
        <v>0</v>
      </c>
      <c r="K358" s="230">
        <f>SUM(DE417:DE440)</f>
        <v>0</v>
      </c>
      <c r="L358" s="230">
        <f>SUM(DQ$417:DQ$440)</f>
        <v>0</v>
      </c>
      <c r="M358" s="230">
        <f>SUM(EC$417:EC$440)</f>
        <v>0</v>
      </c>
      <c r="N358" s="230">
        <f>SUM(EO$417:EO$440)</f>
        <v>0</v>
      </c>
      <c r="O358" s="230">
        <f>SUM(FA$417:FA$440)</f>
        <v>0</v>
      </c>
      <c r="P358" s="230">
        <f>SUM(FM$417:FM$440)</f>
        <v>0</v>
      </c>
      <c r="Q358" s="230">
        <f>SUM(FY$417:FY$440)</f>
        <v>0</v>
      </c>
      <c r="R358" s="230">
        <f>SUM(GK$417:GK$440)</f>
        <v>0</v>
      </c>
      <c r="S358" s="230">
        <f>SUM(GW$417:GW$440)</f>
        <v>0</v>
      </c>
      <c r="T358" s="230">
        <f>SUM(HI$417:HI$440)</f>
        <v>0</v>
      </c>
      <c r="U358" s="230">
        <f>SUM(HU$417:HU$440)</f>
        <v>0</v>
      </c>
      <c r="V358" s="230">
        <f>SUM(IG$417:IG$440)</f>
        <v>0</v>
      </c>
      <c r="W358" s="230">
        <f>SUM(IS$417:IS$440)</f>
        <v>0</v>
      </c>
      <c r="X358" s="230">
        <f>SUM($JE$417:$JE$440)</f>
        <v>0</v>
      </c>
      <c r="Y358" s="230">
        <f>SUM($JQ$417:$JQ$440)</f>
        <v>0</v>
      </c>
      <c r="Z358" s="230">
        <f>SUM($KC$417:$KC$440)</f>
        <v>0</v>
      </c>
      <c r="AA358" s="230">
        <f>SUM($KO$417:$KO$440)</f>
        <v>0</v>
      </c>
      <c r="AB358" s="230">
        <f>SUM($LA$417:$LA$440)</f>
        <v>0</v>
      </c>
      <c r="AC358" s="230">
        <f>SUM($LM$417:$LM$440)</f>
        <v>0</v>
      </c>
      <c r="AD358" s="230">
        <f>SUM($LY$417:$LY$440)</f>
        <v>0</v>
      </c>
      <c r="AE358" s="230">
        <f>SUM($MK$417:$MK$440)</f>
        <v>0</v>
      </c>
      <c r="AF358" s="230">
        <f>SUM($MW$417:$MW$440)</f>
        <v>0</v>
      </c>
      <c r="AG358" s="230">
        <f>SUM($NI$417:$NI$440)</f>
        <v>0</v>
      </c>
      <c r="AH358" s="230">
        <f>SUM($NU$417:$NU$440)</f>
        <v>0</v>
      </c>
      <c r="AI358" s="230">
        <f>SUM($OG$417:$OG$440)</f>
        <v>0</v>
      </c>
      <c r="AJ358" s="230">
        <f>SUM($OS$417:$OS$440)</f>
        <v>0</v>
      </c>
      <c r="AK358" s="230">
        <f>SUM($PE$417:$PE$440)</f>
        <v>0</v>
      </c>
      <c r="AL358" s="230">
        <f>SUM($PQ$417:$PQ$440)</f>
        <v>0</v>
      </c>
      <c r="AM358" s="230">
        <f>SUM($QC$417:$QC$440)</f>
        <v>0</v>
      </c>
      <c r="AN358" s="230">
        <f>SUM($QO$417:$QO$440)</f>
        <v>0</v>
      </c>
      <c r="AO358" s="230">
        <f>SUM($RA$417:$RA$440)</f>
        <v>0</v>
      </c>
      <c r="AP358" s="230">
        <f>SUM($RM$417:$RM$440)</f>
        <v>0</v>
      </c>
      <c r="AQ358" s="230">
        <f>SUM($RY$417:$RY$440)</f>
        <v>0</v>
      </c>
      <c r="AR358" s="230">
        <f>SUM($SK$417:$SK$440)</f>
        <v>0</v>
      </c>
      <c r="AS358" s="230">
        <f>SUM($SW$417:$SW$440)</f>
        <v>0</v>
      </c>
      <c r="AT358" s="230">
        <f>SUM($TI$417:$TI$440)</f>
        <v>0</v>
      </c>
      <c r="AU358" s="230">
        <f>SUM($TU$417:$TU$440)</f>
        <v>0</v>
      </c>
      <c r="AV358" s="230">
        <f>SUM($UG$417:$UG$440)</f>
        <v>0</v>
      </c>
      <c r="AW358" s="230">
        <f>SUM($US$417:$US$440)</f>
        <v>0</v>
      </c>
      <c r="AX358" s="230">
        <f>SUM($VE$417:$VE$440)</f>
        <v>0</v>
      </c>
      <c r="AY358" s="230">
        <f>SUM($VQ$417:$VQ$440)</f>
        <v>0</v>
      </c>
      <c r="AZ358" s="230">
        <f>SUM($WC$417:$WC$440)</f>
        <v>0</v>
      </c>
      <c r="BA358" s="230">
        <f>SUM($WO$417:$WO$440)</f>
        <v>0</v>
      </c>
      <c r="BB358" s="230">
        <f>SUM($XA$417:$XA$440)</f>
        <v>0</v>
      </c>
      <c r="BC358" s="230">
        <f>SUM($XM$417:$XM$440)</f>
        <v>0</v>
      </c>
      <c r="BD358" s="230">
        <f>SUM($XY$417:$XY$440)</f>
        <v>0</v>
      </c>
      <c r="BE358" s="230">
        <f>SUM($YK$417:$YK$440)</f>
        <v>0</v>
      </c>
      <c r="BF358" s="230">
        <f>SUM($YW$417:$YW$440)</f>
        <v>0</v>
      </c>
      <c r="BG358" s="230">
        <f>SUM($ZI$417:$ZI$440)</f>
        <v>0</v>
      </c>
      <c r="BH358" s="230">
        <f>SUM($ZU$417:$ZU$440)</f>
        <v>0</v>
      </c>
      <c r="BI358" s="230">
        <f>SUM($AAG$417:$AAG$440)</f>
        <v>0</v>
      </c>
      <c r="BJ358" s="230">
        <f>SUM($AAS$417:$AAS$440)</f>
        <v>0</v>
      </c>
      <c r="BK358" s="230">
        <f>SUM($ABE$417:$ABE$440)</f>
        <v>0</v>
      </c>
      <c r="BL358" s="230">
        <f>SUM($ABQ$417:$ABQ$440)</f>
        <v>0</v>
      </c>
      <c r="BM358" s="230">
        <f>SUM($ACC$417:$ACC$440)</f>
        <v>0</v>
      </c>
      <c r="BN358" s="230">
        <f>SUM($ACO$417:$ACO$440)</f>
        <v>0</v>
      </c>
      <c r="BO358" s="230">
        <f>SUM($ADA$417:$ADA$440)</f>
        <v>0</v>
      </c>
      <c r="BP358" s="230">
        <f>SUM($ADM$417:$ADM$440)</f>
        <v>0</v>
      </c>
      <c r="BQ358" s="230">
        <f>SUM($ADY$417:$ADY$440)</f>
        <v>0</v>
      </c>
      <c r="BR358" s="230">
        <f>SUM($AEK$417:$AEK$440)</f>
        <v>0</v>
      </c>
      <c r="BS358" s="230">
        <f>SUM($AEW$417:$AEW$440)</f>
        <v>0</v>
      </c>
      <c r="BT358" s="230">
        <f>SUM($AFI$417:$AFI$440)</f>
        <v>0</v>
      </c>
      <c r="BU358" s="230">
        <f>SUM($AFU$417:$AFU$440)</f>
        <v>0</v>
      </c>
      <c r="BV358" s="230">
        <f>SUM($AGG$417:$AGG$440)</f>
        <v>0</v>
      </c>
      <c r="BW358" s="230">
        <f>SUM($AGS$417:$AGS$440)</f>
        <v>0</v>
      </c>
      <c r="BX358" s="230">
        <f>SUM($AHE$417:$AHE$440)</f>
        <v>0</v>
      </c>
      <c r="BY358" s="230">
        <f>SUM($AHQ$417:$AHQ$440)</f>
        <v>0</v>
      </c>
      <c r="BZ358" s="230">
        <f>SUM($AIC$417:$AIC$440)</f>
        <v>0</v>
      </c>
      <c r="CA358" s="230">
        <f>SUM($AIO$417:$AIO$440)</f>
        <v>0</v>
      </c>
      <c r="CB358" s="230">
        <f>SUM($AJA$417:$AJA$440)</f>
        <v>0</v>
      </c>
      <c r="CC358" s="230">
        <f>SUM($AJM$417:$AJM$440)</f>
        <v>0</v>
      </c>
      <c r="CD358" s="230">
        <f>SUM($AJY$417:$AJY$440)</f>
        <v>0</v>
      </c>
      <c r="CE358" s="230">
        <f>SUM($AKK$417:$AKK$440)</f>
        <v>0</v>
      </c>
      <c r="CF358" s="230">
        <f>SUM($AKW$417:$AKW$440)</f>
        <v>0</v>
      </c>
      <c r="CG358" s="230">
        <f>SUM($ALI$417:$ALI$440)</f>
        <v>0</v>
      </c>
      <c r="CH358" s="230">
        <f>SUM($ALU$417:$ALU$440)</f>
        <v>0</v>
      </c>
      <c r="CI358" s="230">
        <f>SUM($AMG$417:$AMG$440)</f>
        <v>0</v>
      </c>
      <c r="CJ358" s="230">
        <f>SUM($AMS$417:$AMS$440)</f>
        <v>0</v>
      </c>
      <c r="CK358" s="230">
        <f>SUM($ANE$417:$ANE$440)</f>
        <v>0</v>
      </c>
      <c r="CL358" s="230">
        <f>SUM($ANQ$417:$ANQ$440)</f>
        <v>0</v>
      </c>
      <c r="CM358" s="230">
        <f>SUM($AOC$417:$AOC$440)</f>
        <v>0</v>
      </c>
      <c r="CN358" s="230">
        <f>SUM($AOO$417:$AOO$440)</f>
        <v>0</v>
      </c>
      <c r="CO358" s="230">
        <f>SUM($APA$417:$APA$440)</f>
        <v>0</v>
      </c>
      <c r="CP358" s="230">
        <f>SUM($APM$417:$APM$440)</f>
        <v>0</v>
      </c>
      <c r="CQ358" s="230">
        <f>SUM($APY$417:$APY$440)</f>
        <v>0</v>
      </c>
      <c r="CR358" s="230">
        <f>SUM($AQK$417:$AQK$440)</f>
        <v>0</v>
      </c>
      <c r="CS358" s="230">
        <f>SUM($AQW$417:$AQW$440)</f>
        <v>0</v>
      </c>
      <c r="CT358" s="230">
        <f>SUM($ARI$417:$ARI$440)</f>
        <v>0</v>
      </c>
      <c r="CU358" s="230">
        <f>SUM($ARU$417:$ARU$440)</f>
        <v>0</v>
      </c>
      <c r="CV358" s="230">
        <f>SUM($ASG$417:$ASG$440)</f>
        <v>0</v>
      </c>
      <c r="CW358" s="230">
        <f>SUM($ASS$417:$ASS$440)</f>
        <v>0</v>
      </c>
      <c r="CX358" s="230">
        <f>SUM($ATE$417:$ATE$440)</f>
        <v>0</v>
      </c>
      <c r="CY358" s="230">
        <f>SUM($ATQ$417:$ATQ$440)</f>
        <v>0</v>
      </c>
      <c r="CZ358" s="230">
        <f>SUM($AUC$417:$AUC$440)</f>
        <v>0</v>
      </c>
    </row>
    <row r="359" spans="1:104" s="539" customFormat="1" ht="12.75" hidden="1" customHeight="1">
      <c r="A359" s="1038"/>
      <c r="B359" s="332" t="s">
        <v>451</v>
      </c>
      <c r="C359" s="333">
        <f>SUM(V417:V440)</f>
        <v>0</v>
      </c>
      <c r="D359" s="333">
        <f>SUM(AL417:AL440)</f>
        <v>0</v>
      </c>
      <c r="E359" s="333">
        <f>SUM(AX417:AX440)</f>
        <v>0</v>
      </c>
      <c r="F359" s="333">
        <f>SUM(BJ$417:BJ$440)</f>
        <v>0</v>
      </c>
      <c r="G359" s="333">
        <f>SUM(BV$417:BV$440)</f>
        <v>0</v>
      </c>
      <c r="H359" s="333">
        <f>SUM(CH$417:CH$440)</f>
        <v>0</v>
      </c>
      <c r="I359" s="333"/>
      <c r="J359" s="333">
        <f>SUM(CT$417:CT$440)</f>
        <v>0</v>
      </c>
      <c r="K359" s="333">
        <f>SUM(DF417:DF440)</f>
        <v>0</v>
      </c>
      <c r="L359" s="333">
        <f>SUM(DR$417:DR$440)</f>
        <v>0</v>
      </c>
      <c r="M359" s="333">
        <f>SUM(ED$417:ED$440)</f>
        <v>0</v>
      </c>
      <c r="N359" s="333">
        <f>SUM(EP$417:EP$440)</f>
        <v>0</v>
      </c>
      <c r="O359" s="333">
        <f>SUM(FB$417:FB$440)</f>
        <v>0</v>
      </c>
      <c r="P359" s="333">
        <f>SUM(FN$417:FN$440)</f>
        <v>0</v>
      </c>
      <c r="Q359" s="333">
        <f>SUM(FZ$417:FZ$440)</f>
        <v>0</v>
      </c>
      <c r="R359" s="333">
        <f>SUM(GL$417:GL$440)</f>
        <v>0</v>
      </c>
      <c r="S359" s="333">
        <f>SUM(GX$417:GX$440)</f>
        <v>0</v>
      </c>
      <c r="T359" s="333">
        <f>SUM(HJ$417:HJ$440)</f>
        <v>0</v>
      </c>
      <c r="U359" s="333">
        <f>SUM(HV$417:HV$440)</f>
        <v>0</v>
      </c>
      <c r="V359" s="333">
        <f>SUM(IH$417:IH$440)</f>
        <v>0</v>
      </c>
      <c r="W359" s="333">
        <f>SUM(IT$417:IT$440)</f>
        <v>0</v>
      </c>
      <c r="X359" s="333">
        <f>SUM($JF$417:$JF$440)</f>
        <v>0</v>
      </c>
      <c r="Y359" s="333">
        <f>SUM($JR$417:$JR$440)</f>
        <v>0</v>
      </c>
      <c r="Z359" s="333">
        <f>SUM($KD$417:$KD$440)</f>
        <v>0</v>
      </c>
      <c r="AA359" s="333">
        <f>SUM($KP$417:$KP$440)</f>
        <v>0</v>
      </c>
      <c r="AB359" s="333">
        <f>SUM($LB$417:$LB$440)</f>
        <v>0</v>
      </c>
      <c r="AC359" s="333">
        <f>SUM($LN$417:$LN$440)</f>
        <v>0</v>
      </c>
      <c r="AD359" s="333">
        <f>SUM($LZ$417:$LZ$440)</f>
        <v>0</v>
      </c>
      <c r="AE359" s="333">
        <f>SUM($ML$417:$ML$440)</f>
        <v>0</v>
      </c>
      <c r="AF359" s="333">
        <f>SUM($MX$417:$MX$440)</f>
        <v>0</v>
      </c>
      <c r="AG359" s="333">
        <f>SUM($NJ$417:$NJ$440)</f>
        <v>0</v>
      </c>
      <c r="AH359" s="333">
        <f>SUM($NV$417:$NV$440)</f>
        <v>0</v>
      </c>
      <c r="AI359" s="333">
        <f>SUM($OH$417:$OH$440)</f>
        <v>0</v>
      </c>
      <c r="AJ359" s="333">
        <f>SUM($OT$417:$OT$440)</f>
        <v>0</v>
      </c>
      <c r="AK359" s="333">
        <f>SUM($PF$417:$PF$440)</f>
        <v>0</v>
      </c>
      <c r="AL359" s="333">
        <f>SUM($PR$417:$PR$440)</f>
        <v>0</v>
      </c>
      <c r="AM359" s="333">
        <f>SUM($QD$417:$QD$440)</f>
        <v>0</v>
      </c>
      <c r="AN359" s="333">
        <f>SUM($QP$417:$QP$440)</f>
        <v>0</v>
      </c>
      <c r="AO359" s="333">
        <f>SUM($RB$417:$RB$440)</f>
        <v>0</v>
      </c>
      <c r="AP359" s="333">
        <f>SUM($RN$417:$RN$440)</f>
        <v>0</v>
      </c>
      <c r="AQ359" s="333">
        <f>SUM($RZ$417:$RZ$440)</f>
        <v>0</v>
      </c>
      <c r="AR359" s="333">
        <f>SUM($SL$417:$SL$440)</f>
        <v>0</v>
      </c>
      <c r="AS359" s="333">
        <f>SUM($SX$417:$SX$440)</f>
        <v>0</v>
      </c>
      <c r="AT359" s="333">
        <f>SUM($TJ$417:$TJ$440)</f>
        <v>0</v>
      </c>
      <c r="AU359" s="333">
        <f>SUM($TV$417:$TV$440)</f>
        <v>0</v>
      </c>
      <c r="AV359" s="333">
        <f>SUM($UH$417:$UH$440)</f>
        <v>0</v>
      </c>
      <c r="AW359" s="333">
        <f>SUM($UT$417:$UT$440)</f>
        <v>0</v>
      </c>
      <c r="AX359" s="333">
        <f>SUM($VF$417:$VF$440)</f>
        <v>0</v>
      </c>
      <c r="AY359" s="333">
        <f>SUM($VR$417:$VR$440)</f>
        <v>0</v>
      </c>
      <c r="AZ359" s="333">
        <f>SUM($WD$417:$WD$440)</f>
        <v>0</v>
      </c>
      <c r="BA359" s="333">
        <f>SUM($WP$417:$WP$440)</f>
        <v>0</v>
      </c>
      <c r="BB359" s="333">
        <f>SUM($XB$417:$XB$440)</f>
        <v>0</v>
      </c>
      <c r="BC359" s="333">
        <f>SUM($XN$417:$XN$440)</f>
        <v>0</v>
      </c>
      <c r="BD359" s="333">
        <f>SUM($XZ$417:$XZ$440)</f>
        <v>0</v>
      </c>
      <c r="BE359" s="333">
        <f>SUM($YL$417:$YL$440)</f>
        <v>0</v>
      </c>
      <c r="BF359" s="333">
        <f>SUM($YX$417:$YX$440)</f>
        <v>0</v>
      </c>
      <c r="BG359" s="333">
        <f>SUM($ZJ$417:$ZJ$440)</f>
        <v>0</v>
      </c>
      <c r="BH359" s="333">
        <f>SUM($ZV$417:$ZV$440)</f>
        <v>0</v>
      </c>
      <c r="BI359" s="333">
        <f>SUM($AAH$417:$AAH$440)</f>
        <v>0</v>
      </c>
      <c r="BJ359" s="333">
        <f>SUM($AAT$417:$AAT$440)</f>
        <v>0</v>
      </c>
      <c r="BK359" s="333">
        <f>SUM($ABF$417:$ABF$440)</f>
        <v>0</v>
      </c>
      <c r="BL359" s="333">
        <f>SUM($ABR$417:$ABR$440)</f>
        <v>0</v>
      </c>
      <c r="BM359" s="333">
        <f>SUM($ACD$417:$ACD$440)</f>
        <v>0</v>
      </c>
      <c r="BN359" s="333">
        <f>SUM($ACP$417:$ACP$440)</f>
        <v>0</v>
      </c>
      <c r="BO359" s="333">
        <f>SUM($ADB$417:$ADB$440)</f>
        <v>0</v>
      </c>
      <c r="BP359" s="333">
        <f>SUM($ADN$417:$ADN$440)</f>
        <v>0</v>
      </c>
      <c r="BQ359" s="333">
        <f>SUM($ADZ$417:$ADZ$440)</f>
        <v>0</v>
      </c>
      <c r="BR359" s="333">
        <f>SUM($AEL$417:$AEL$440)</f>
        <v>0</v>
      </c>
      <c r="BS359" s="333">
        <f>SUM($AEX$417:$AEX$440)</f>
        <v>0</v>
      </c>
      <c r="BT359" s="333">
        <f>SUM($AFJ$417:$AFJ$440)</f>
        <v>0</v>
      </c>
      <c r="BU359" s="333">
        <f>SUM($AFV$417:$AFV$440)</f>
        <v>0</v>
      </c>
      <c r="BV359" s="333">
        <f>SUM($AGH$417:$AGH$440)</f>
        <v>0</v>
      </c>
      <c r="BW359" s="333">
        <f>SUM($AGT$417:$AGT$440)</f>
        <v>0</v>
      </c>
      <c r="BX359" s="333">
        <f>SUM($AHF$417:$AHF$440)</f>
        <v>0</v>
      </c>
      <c r="BY359" s="333">
        <f>SUM($AHR$417:$AHR$440)</f>
        <v>0</v>
      </c>
      <c r="BZ359" s="333">
        <f>SUM($AID$417:$AID$440)</f>
        <v>0</v>
      </c>
      <c r="CA359" s="333">
        <f>SUM($AIP$417:$AIP$440)</f>
        <v>0</v>
      </c>
      <c r="CB359" s="333">
        <f>SUM($AJB$417:$AJB$440)</f>
        <v>0</v>
      </c>
      <c r="CC359" s="333">
        <f>SUM($AJN$417:$AJN$440)</f>
        <v>0</v>
      </c>
      <c r="CD359" s="333">
        <f>SUM($AJZ$417:$AJZ$440)</f>
        <v>0</v>
      </c>
      <c r="CE359" s="333">
        <f>SUM($AKL$417:$AKL$440)</f>
        <v>0</v>
      </c>
      <c r="CF359" s="333">
        <f>SUM($AKX$417:$AKX$440)</f>
        <v>0</v>
      </c>
      <c r="CG359" s="333">
        <f>SUM($ALJ$417:$ALJ$440)</f>
        <v>0</v>
      </c>
      <c r="CH359" s="333">
        <f>SUM($ALV$417:$ALV$440)</f>
        <v>0</v>
      </c>
      <c r="CI359" s="333">
        <f>SUM($AMH$417:$AMH$440)</f>
        <v>0</v>
      </c>
      <c r="CJ359" s="333">
        <f>SUM($AMT$417:$AMT$440)</f>
        <v>0</v>
      </c>
      <c r="CK359" s="333">
        <f>SUM($ANF$417:$ANF$440)</f>
        <v>0</v>
      </c>
      <c r="CL359" s="333">
        <f>SUM($ANR$417:$ANR$440)</f>
        <v>0</v>
      </c>
      <c r="CM359" s="333">
        <f>SUM($AOD$417:$AOD$440)</f>
        <v>0</v>
      </c>
      <c r="CN359" s="333">
        <f>SUM($AOP$417:$AOP$440)</f>
        <v>0</v>
      </c>
      <c r="CO359" s="333">
        <f>SUM($APB$417:$APB$440)</f>
        <v>0</v>
      </c>
      <c r="CP359" s="333">
        <f>SUM($APN$417:$APN$440)</f>
        <v>0</v>
      </c>
      <c r="CQ359" s="333">
        <f>SUM($APZ$417:$APZ$440)</f>
        <v>0</v>
      </c>
      <c r="CR359" s="333">
        <f>SUM($AQL$417:$AQL$440)</f>
        <v>0</v>
      </c>
      <c r="CS359" s="333">
        <f>SUM($AQX$417:$AQX$440)</f>
        <v>0</v>
      </c>
      <c r="CT359" s="333">
        <f>SUM($ARJ$417:$ARJ$440)</f>
        <v>0</v>
      </c>
      <c r="CU359" s="333">
        <f>SUM($ARV$417:$ARV$440)</f>
        <v>0</v>
      </c>
      <c r="CV359" s="333">
        <f>SUM($ASH$417:$ASH$440)</f>
        <v>0</v>
      </c>
      <c r="CW359" s="333">
        <f>SUM($AST$417:$AST$440)</f>
        <v>0</v>
      </c>
      <c r="CX359" s="333">
        <f>SUM($ATF$417:$ATF$440)</f>
        <v>0</v>
      </c>
      <c r="CY359" s="333">
        <f>SUM($ATR$417:$ATR$440)</f>
        <v>0</v>
      </c>
      <c r="CZ359" s="333">
        <f>SUM($AUD$417:$AUD$440)</f>
        <v>0</v>
      </c>
    </row>
    <row r="360" spans="1:104" s="539" customFormat="1" ht="12.75" hidden="1" customHeight="1">
      <c r="A360" s="1038" t="s">
        <v>457</v>
      </c>
      <c r="B360" s="228" t="s">
        <v>449</v>
      </c>
      <c r="C360" s="230">
        <f>SUM(Q417:Q440)</f>
        <v>0</v>
      </c>
      <c r="D360" s="230">
        <f>SUM(AF417:AF440)</f>
        <v>0</v>
      </c>
      <c r="E360" s="230">
        <f>SUM(AS417:AS440)</f>
        <v>0</v>
      </c>
      <c r="F360" s="230">
        <f>SUM(BE$417:BE$440)</f>
        <v>0</v>
      </c>
      <c r="G360" s="230">
        <f>SUM(BQ$417:BQ$440)</f>
        <v>0</v>
      </c>
      <c r="H360" s="230">
        <f>SUM(CC$417:CC$440)</f>
        <v>0</v>
      </c>
      <c r="I360" s="230"/>
      <c r="J360" s="230">
        <f>SUM(CO$417:CO$440)</f>
        <v>0</v>
      </c>
      <c r="K360" s="230">
        <f>SUM(DA417:DA440)</f>
        <v>0</v>
      </c>
      <c r="L360" s="230">
        <f>SUM(DM$417:DM$440)</f>
        <v>0</v>
      </c>
      <c r="M360" s="230">
        <f>SUM(DY$417:DY$440)</f>
        <v>0</v>
      </c>
      <c r="N360" s="230">
        <f>SUM(EK$417:EK$440)</f>
        <v>0</v>
      </c>
      <c r="O360" s="230">
        <f>SUM(EW$417:EW$440)</f>
        <v>0</v>
      </c>
      <c r="P360" s="230">
        <f>SUM(FI$417:FI$440)</f>
        <v>0</v>
      </c>
      <c r="Q360" s="230">
        <f>SUM(FU$417:FU$440)</f>
        <v>0</v>
      </c>
      <c r="R360" s="230">
        <f>SUM(GG$417:GG$440)</f>
        <v>0</v>
      </c>
      <c r="S360" s="230">
        <f>SUM(GS$417:GS$440)</f>
        <v>0</v>
      </c>
      <c r="T360" s="230">
        <f>SUM(HE$417:HE$440)</f>
        <v>0</v>
      </c>
      <c r="U360" s="230">
        <f>SUM(HQ$417:HQ$440)</f>
        <v>0</v>
      </c>
      <c r="V360" s="230">
        <f>SUM(IC$417:IC$440)</f>
        <v>0</v>
      </c>
      <c r="W360" s="230">
        <f>SUM(IO$417:IO$440)</f>
        <v>0</v>
      </c>
      <c r="X360" s="230">
        <f>SUM($JA$417:$JA$440)</f>
        <v>0</v>
      </c>
      <c r="Y360" s="230">
        <f>SUM($JM$417:$JM$440)</f>
        <v>0</v>
      </c>
      <c r="Z360" s="230">
        <f>SUM($JY$417:$JY$440)</f>
        <v>0</v>
      </c>
      <c r="AA360" s="230">
        <f>SUM($KK$417:$KK$440)</f>
        <v>0</v>
      </c>
      <c r="AB360" s="230">
        <f>SUM($KW$417:$KW$440)</f>
        <v>0</v>
      </c>
      <c r="AC360" s="230">
        <f>SUM($LI$417:$LI$440)</f>
        <v>0</v>
      </c>
      <c r="AD360" s="230">
        <f>SUM($LU$417:$LU$440)</f>
        <v>0</v>
      </c>
      <c r="AE360" s="230">
        <f>SUM($MG$417:$MG$440)</f>
        <v>0</v>
      </c>
      <c r="AF360" s="230">
        <f>SUM($MS$417:$MS$440)</f>
        <v>0</v>
      </c>
      <c r="AG360" s="230">
        <f>SUM($NE$417:$NE$440)</f>
        <v>0</v>
      </c>
      <c r="AH360" s="230">
        <f>SUM($NQ$417:$NQ$440)</f>
        <v>0</v>
      </c>
      <c r="AI360" s="230">
        <f>SUM($OC$417:$OC$440)</f>
        <v>0</v>
      </c>
      <c r="AJ360" s="230">
        <f>SUM($OO$417:$OO$440)</f>
        <v>0</v>
      </c>
      <c r="AK360" s="230">
        <f>SUM($PA$417:$PA$440)</f>
        <v>0</v>
      </c>
      <c r="AL360" s="230">
        <f>SUM($PM$417:$PM$440)</f>
        <v>0</v>
      </c>
      <c r="AM360" s="230">
        <f>SUM($PY$417:$PY$440)</f>
        <v>0</v>
      </c>
      <c r="AN360" s="230">
        <f>SUM($QK$417:$QK$440)</f>
        <v>0</v>
      </c>
      <c r="AO360" s="230">
        <f>SUM($QW$417:$QW$440)</f>
        <v>0</v>
      </c>
      <c r="AP360" s="230">
        <f>SUM($RI$417:$RI$440)</f>
        <v>0</v>
      </c>
      <c r="AQ360" s="230">
        <f>SUM($RU$417:$RU$440)</f>
        <v>0</v>
      </c>
      <c r="AR360" s="230">
        <f>SUM($SG$417:$SG$440)</f>
        <v>0</v>
      </c>
      <c r="AS360" s="230">
        <f>SUM($SS$417:$SS$440)</f>
        <v>0</v>
      </c>
      <c r="AT360" s="230">
        <f>SUM($TE$417:$TE$440)</f>
        <v>0</v>
      </c>
      <c r="AU360" s="230">
        <f>SUM($TQ$417:$TQ$440)</f>
        <v>0</v>
      </c>
      <c r="AV360" s="230">
        <f>SUM($UC$417:$UC$440)</f>
        <v>0</v>
      </c>
      <c r="AW360" s="230">
        <f>SUM($UO$417:$UO$440)</f>
        <v>0</v>
      </c>
      <c r="AX360" s="230">
        <f>SUM($VA$417:$VA$440)</f>
        <v>0</v>
      </c>
      <c r="AY360" s="230">
        <f>SUM($VM$417:$VM$440)</f>
        <v>0</v>
      </c>
      <c r="AZ360" s="230">
        <f>SUM($VY$417:$VY$440)</f>
        <v>0</v>
      </c>
      <c r="BA360" s="230">
        <f>SUM($WK$417:$WK$440)</f>
        <v>0</v>
      </c>
      <c r="BB360" s="230">
        <f>SUM($WW$417:$WW$440)</f>
        <v>0</v>
      </c>
      <c r="BC360" s="230">
        <f>SUM($XI$417:$XI$440)</f>
        <v>0</v>
      </c>
      <c r="BD360" s="230">
        <f>SUM($XU$417:$XU$440)</f>
        <v>0</v>
      </c>
      <c r="BE360" s="230">
        <f>SUM($YG$417:$YG$440)</f>
        <v>0</v>
      </c>
      <c r="BF360" s="230">
        <f>SUM($YS$417:$YS$440)</f>
        <v>0</v>
      </c>
      <c r="BG360" s="230">
        <f>SUM($ZE$417:$ZE$440)</f>
        <v>0</v>
      </c>
      <c r="BH360" s="230">
        <f>SUM($ZQ$417:$ZQ$440)</f>
        <v>0</v>
      </c>
      <c r="BI360" s="230">
        <f>SUM($AAC$417:$AAC$440)</f>
        <v>0</v>
      </c>
      <c r="BJ360" s="230">
        <f>SUM($AAO$417:$AAO$440)</f>
        <v>0</v>
      </c>
      <c r="BK360" s="230">
        <f>SUM($ABA$417:$ABA$440)</f>
        <v>0</v>
      </c>
      <c r="BL360" s="230">
        <f>SUM($ABM$417:$ABM$440)</f>
        <v>0</v>
      </c>
      <c r="BM360" s="230">
        <f>SUM($ABY$417:$ABY$440)</f>
        <v>0</v>
      </c>
      <c r="BN360" s="230">
        <f>SUM($ACK$417:$ACK$440)</f>
        <v>0</v>
      </c>
      <c r="BO360" s="230">
        <f>SUM($ACW$417:$ACW$440)</f>
        <v>0</v>
      </c>
      <c r="BP360" s="230">
        <f>SUM($ADI$417:$ADI$440)</f>
        <v>0</v>
      </c>
      <c r="BQ360" s="230">
        <f>SUM($ADU$417:$ADU$440)</f>
        <v>0</v>
      </c>
      <c r="BR360" s="230">
        <f>SUM($AEG$417:$AEG$440)</f>
        <v>0</v>
      </c>
      <c r="BS360" s="230">
        <f>SUM($AES$417:$AES$440)</f>
        <v>0</v>
      </c>
      <c r="BT360" s="230">
        <f>SUM($AFE$417:$AFE$440)</f>
        <v>0</v>
      </c>
      <c r="BU360" s="230">
        <f>SUM($AFQ$417:$AFQ$440)</f>
        <v>0</v>
      </c>
      <c r="BV360" s="230">
        <f>SUM($AGC$417:$AGC$440)</f>
        <v>0</v>
      </c>
      <c r="BW360" s="230">
        <f>SUM($AGO$417:$AGO$440)</f>
        <v>0</v>
      </c>
      <c r="BX360" s="230">
        <f>SUM($AHA$417:$AHA$440)</f>
        <v>0</v>
      </c>
      <c r="BY360" s="230">
        <f>SUM($AHM$417:$AHM$440)</f>
        <v>0</v>
      </c>
      <c r="BZ360" s="230">
        <f>SUM($AHY$417:$AHY$440)</f>
        <v>0</v>
      </c>
      <c r="CA360" s="230">
        <f>SUM($AIK$417:$AIK$440)</f>
        <v>0</v>
      </c>
      <c r="CB360" s="230">
        <f>SUM($AIW$417:$AIW$440)</f>
        <v>0</v>
      </c>
      <c r="CC360" s="230">
        <f>SUM($AJI$417:$AJI$440)</f>
        <v>0</v>
      </c>
      <c r="CD360" s="230">
        <f>SUM($AJU$417:$AJU$440)</f>
        <v>0</v>
      </c>
      <c r="CE360" s="230">
        <f>SUM($AKG$417:$AKG$440)</f>
        <v>0</v>
      </c>
      <c r="CF360" s="230">
        <f>SUM($AKS$417:$AKS$440)</f>
        <v>0</v>
      </c>
      <c r="CG360" s="230">
        <f>SUM($ALE$417:$ALE$440)</f>
        <v>0</v>
      </c>
      <c r="CH360" s="230">
        <f>SUM($ALQ$417:$ALQ$440)</f>
        <v>0</v>
      </c>
      <c r="CI360" s="230">
        <f>SUM($AMC$417:$AMC$440)</f>
        <v>0</v>
      </c>
      <c r="CJ360" s="230">
        <f>SUM($AMO$417:$AMO$440)</f>
        <v>0</v>
      </c>
      <c r="CK360" s="230">
        <f>SUM($ANA$417:$ANA$440)</f>
        <v>0</v>
      </c>
      <c r="CL360" s="230">
        <f>SUM($ANM$417:$ANM$440)</f>
        <v>0</v>
      </c>
      <c r="CM360" s="230">
        <f>SUM($ANY$417:$ANY$440)</f>
        <v>0</v>
      </c>
      <c r="CN360" s="230">
        <f>SUM($AOK$417:$AOK$440)</f>
        <v>0</v>
      </c>
      <c r="CO360" s="230">
        <f>SUM($AOW$417:$AOW$440)</f>
        <v>0</v>
      </c>
      <c r="CP360" s="230">
        <f>SUM($API$417:$API$440)</f>
        <v>0</v>
      </c>
      <c r="CQ360" s="230">
        <f>SUM($APU$417:$APU$440)</f>
        <v>0</v>
      </c>
      <c r="CR360" s="230">
        <f>SUM($AQG$417:$AQG$440)</f>
        <v>0</v>
      </c>
      <c r="CS360" s="230">
        <f>SUM($AQS$417:$AQS$440)</f>
        <v>0</v>
      </c>
      <c r="CT360" s="230">
        <f>SUM($ARE$417:$ARE$440)</f>
        <v>0</v>
      </c>
      <c r="CU360" s="230">
        <f>SUM($ARQ$417:$ARQ$440)</f>
        <v>0</v>
      </c>
      <c r="CV360" s="230">
        <f>SUM($ASC$417:$ASC$440)</f>
        <v>0</v>
      </c>
      <c r="CW360" s="230">
        <f>SUM($ASO$417:$ASO$440)</f>
        <v>0</v>
      </c>
      <c r="CX360" s="230">
        <f>SUM($ATA$417:$ATA$440)</f>
        <v>0</v>
      </c>
      <c r="CY360" s="230">
        <f>SUM($ATM$417:$ATM$440)</f>
        <v>0</v>
      </c>
      <c r="CZ360" s="230">
        <f>SUM($ATY$417:$ATY$440)</f>
        <v>0</v>
      </c>
    </row>
    <row r="361" spans="1:104" s="539" customFormat="1" ht="12.75" hidden="1" customHeight="1">
      <c r="A361" s="1038"/>
      <c r="B361" s="332" t="s">
        <v>450</v>
      </c>
      <c r="C361" s="333">
        <f>SUM(R417:R440)</f>
        <v>0</v>
      </c>
      <c r="D361" s="333">
        <f>SUM(AG417:AG440)</f>
        <v>0</v>
      </c>
      <c r="E361" s="333">
        <f>SUM(AT417:AT440)</f>
        <v>0</v>
      </c>
      <c r="F361" s="333">
        <f>SUM(BF$417:BF$440)</f>
        <v>0</v>
      </c>
      <c r="G361" s="333">
        <f>SUM(BR$417:BR$440)</f>
        <v>0</v>
      </c>
      <c r="H361" s="333">
        <f>SUM(CD$417:CD$440)</f>
        <v>0</v>
      </c>
      <c r="I361" s="333"/>
      <c r="J361" s="333">
        <f>SUM(CP$417:CP$440)</f>
        <v>0</v>
      </c>
      <c r="K361" s="333">
        <f>SUM(DB417:DB440)</f>
        <v>0</v>
      </c>
      <c r="L361" s="333">
        <f>SUM(DN$417:DN$440)</f>
        <v>0</v>
      </c>
      <c r="M361" s="333">
        <f>SUM(DZ$417:DZ$440)</f>
        <v>0</v>
      </c>
      <c r="N361" s="333">
        <f>SUM(EL$417:EL$440)</f>
        <v>0</v>
      </c>
      <c r="O361" s="333">
        <f>SUM(EX$417:EX$440)</f>
        <v>0</v>
      </c>
      <c r="P361" s="333">
        <f>SUM(FJ$417:FJ$440)</f>
        <v>0</v>
      </c>
      <c r="Q361" s="333">
        <f>SUM(FV$417:FV$440)</f>
        <v>0</v>
      </c>
      <c r="R361" s="333">
        <f>SUM(GH$417:GH$440)</f>
        <v>0</v>
      </c>
      <c r="S361" s="333">
        <f>SUM(GT$417:GT$440)</f>
        <v>0</v>
      </c>
      <c r="T361" s="333">
        <f>SUM(HF$417:HF$440)</f>
        <v>0</v>
      </c>
      <c r="U361" s="333">
        <f>SUM(HR$417:HR$440)</f>
        <v>0</v>
      </c>
      <c r="V361" s="333">
        <f>SUM(ID$417:ID$440)</f>
        <v>0</v>
      </c>
      <c r="W361" s="333">
        <f>SUM(IP$417:IP$440)</f>
        <v>0</v>
      </c>
      <c r="X361" s="333">
        <f>SUM($JB$417:$JB$440)</f>
        <v>0</v>
      </c>
      <c r="Y361" s="333">
        <f>SUM($JN$417:$JN$440)</f>
        <v>0</v>
      </c>
      <c r="Z361" s="333">
        <f>SUM($JZ$417:$JZ$440)</f>
        <v>0</v>
      </c>
      <c r="AA361" s="333">
        <f>SUM($KL$417:$KL$440)</f>
        <v>0</v>
      </c>
      <c r="AB361" s="333">
        <f>SUM($KX$417:$KX$440)</f>
        <v>0</v>
      </c>
      <c r="AC361" s="333">
        <f>SUM($LJ$417:$LJ$440)</f>
        <v>0</v>
      </c>
      <c r="AD361" s="333">
        <f>SUM($LV$417:$LV$440)</f>
        <v>0</v>
      </c>
      <c r="AE361" s="333">
        <f>SUM($MH$417:$MH$440)</f>
        <v>0</v>
      </c>
      <c r="AF361" s="333">
        <f>SUM($MT$417:$MT$440)</f>
        <v>0</v>
      </c>
      <c r="AG361" s="333">
        <f>SUM($NF$417:$NF$440)</f>
        <v>0</v>
      </c>
      <c r="AH361" s="333">
        <f>SUM($NR$417:$NR$440)</f>
        <v>0</v>
      </c>
      <c r="AI361" s="333">
        <f>SUM($OD$417:$OD$440)</f>
        <v>0</v>
      </c>
      <c r="AJ361" s="333">
        <f>SUM($OP$417:$OP$440)</f>
        <v>0</v>
      </c>
      <c r="AK361" s="333">
        <f>SUM($PB$417:$PB$440)</f>
        <v>0</v>
      </c>
      <c r="AL361" s="333">
        <f>SUM($PN$417:$PN$440)</f>
        <v>0</v>
      </c>
      <c r="AM361" s="333">
        <f>SUM($PZ$417:$PZ$440)</f>
        <v>0</v>
      </c>
      <c r="AN361" s="333">
        <f>SUM($QL$417:$QL$440)</f>
        <v>0</v>
      </c>
      <c r="AO361" s="333">
        <f>SUM($QX$417:$QX$440)</f>
        <v>0</v>
      </c>
      <c r="AP361" s="333">
        <f>SUM($RJ$417:$RJ$440)</f>
        <v>0</v>
      </c>
      <c r="AQ361" s="333">
        <f>SUM($RV$417:$RV$440)</f>
        <v>0</v>
      </c>
      <c r="AR361" s="333">
        <f>SUM($SH$417:$SH$440)</f>
        <v>0</v>
      </c>
      <c r="AS361" s="333">
        <f>SUM($ST$417:$ST$440)</f>
        <v>0</v>
      </c>
      <c r="AT361" s="333">
        <f>SUM($TF$417:$TF$440)</f>
        <v>0</v>
      </c>
      <c r="AU361" s="333">
        <f>SUM($TR$417:$TR$440)</f>
        <v>0</v>
      </c>
      <c r="AV361" s="333">
        <f>SUM($UD$417:$UD$440)</f>
        <v>0</v>
      </c>
      <c r="AW361" s="333">
        <f>SUM($UP$417:$UP$440)</f>
        <v>0</v>
      </c>
      <c r="AX361" s="333">
        <f>SUM($VB$417:$VB$440)</f>
        <v>0</v>
      </c>
      <c r="AY361" s="333">
        <f>SUM($VN$417:$VN$440)</f>
        <v>0</v>
      </c>
      <c r="AZ361" s="333">
        <f>SUM($VZ$417:$VZ$440)</f>
        <v>0</v>
      </c>
      <c r="BA361" s="333">
        <f>SUM($WL$417:$WL$440)</f>
        <v>0</v>
      </c>
      <c r="BB361" s="333">
        <f>SUM($WX$417:$WX$440)</f>
        <v>0</v>
      </c>
      <c r="BC361" s="333">
        <f>SUM($XJ$417:$XJ$440)</f>
        <v>0</v>
      </c>
      <c r="BD361" s="333">
        <f>SUM($XV$417:$XV$440)</f>
        <v>0</v>
      </c>
      <c r="BE361" s="333">
        <f>SUM($YH$417:$YH$440)</f>
        <v>0</v>
      </c>
      <c r="BF361" s="333">
        <f>SUM($YT$417:$YT$440)</f>
        <v>0</v>
      </c>
      <c r="BG361" s="333">
        <f>SUM($ZF$417:$ZF$440)</f>
        <v>0</v>
      </c>
      <c r="BH361" s="333">
        <f>SUM($ZR$417:$ZR$440)</f>
        <v>0</v>
      </c>
      <c r="BI361" s="333">
        <f>SUM($AAD$417:$AAD$440)</f>
        <v>0</v>
      </c>
      <c r="BJ361" s="333">
        <f>SUM($AAP$417:$AAP$440)</f>
        <v>0</v>
      </c>
      <c r="BK361" s="333">
        <f>SUM($ABB$417:$ABB$440)</f>
        <v>0</v>
      </c>
      <c r="BL361" s="333">
        <f>SUM($ABN$417:$ABN$440)</f>
        <v>0</v>
      </c>
      <c r="BM361" s="333">
        <f>SUM($ABZ$417:$ABZ$440)</f>
        <v>0</v>
      </c>
      <c r="BN361" s="333">
        <f>SUM($ACL$417:$ACL$440)</f>
        <v>0</v>
      </c>
      <c r="BO361" s="333">
        <f>SUM($ACX$417:$ACX$440)</f>
        <v>0</v>
      </c>
      <c r="BP361" s="333">
        <f>SUM($ADJ$417:$ADJ$440)</f>
        <v>0</v>
      </c>
      <c r="BQ361" s="333">
        <f>SUM($ADV$417:$ADV$440)</f>
        <v>0</v>
      </c>
      <c r="BR361" s="333">
        <f>SUM($AEH$417:$AEH$440)</f>
        <v>0</v>
      </c>
      <c r="BS361" s="333">
        <f>SUM($AET$417:$AET$440)</f>
        <v>0</v>
      </c>
      <c r="BT361" s="333">
        <f>SUM($AFF$417:$AFF$440)</f>
        <v>0</v>
      </c>
      <c r="BU361" s="333">
        <f>SUM($AFR$417:$AFR$440)</f>
        <v>0</v>
      </c>
      <c r="BV361" s="333">
        <f>SUM($AGD$417:$AGD$440)</f>
        <v>0</v>
      </c>
      <c r="BW361" s="333">
        <f>SUM($AGP$417:$AGP$440)</f>
        <v>0</v>
      </c>
      <c r="BX361" s="333">
        <f>SUM($AHB$417:$AHB$440)</f>
        <v>0</v>
      </c>
      <c r="BY361" s="333">
        <f>SUM($AHN$417:$AHN$440)</f>
        <v>0</v>
      </c>
      <c r="BZ361" s="333">
        <f>SUM($AHZ$417:$AHZ$440)</f>
        <v>0</v>
      </c>
      <c r="CA361" s="333">
        <f>SUM($AIL$417:$AIL$440)</f>
        <v>0</v>
      </c>
      <c r="CB361" s="333">
        <f>SUM($AIX$417:$AIX$440)</f>
        <v>0</v>
      </c>
      <c r="CC361" s="333">
        <f>SUM($AJJ$417:$AJJ$440)</f>
        <v>0</v>
      </c>
      <c r="CD361" s="333">
        <f>SUM($AJV$417:$AJV$440)</f>
        <v>0</v>
      </c>
      <c r="CE361" s="333">
        <f>SUM($AKH$417:$AKH$440)</f>
        <v>0</v>
      </c>
      <c r="CF361" s="333">
        <f>SUM($AKT$417:$AKT$440)</f>
        <v>0</v>
      </c>
      <c r="CG361" s="333">
        <f>SUM($ALF$417:$ALF$440)</f>
        <v>0</v>
      </c>
      <c r="CH361" s="333">
        <f>SUM($ALR$417:$ALR$440)</f>
        <v>0</v>
      </c>
      <c r="CI361" s="333">
        <f>SUM($AMD$417:$AMD$440)</f>
        <v>0</v>
      </c>
      <c r="CJ361" s="333">
        <f>SUM($AMP$417:$AMP$440)</f>
        <v>0</v>
      </c>
      <c r="CK361" s="333">
        <f>SUM($ANB$417:$ANB$440)</f>
        <v>0</v>
      </c>
      <c r="CL361" s="333">
        <f>SUM($ANN$417:$ANN$440)</f>
        <v>0</v>
      </c>
      <c r="CM361" s="333">
        <f>SUM($ANZ$417:$ANZ$440)</f>
        <v>0</v>
      </c>
      <c r="CN361" s="333">
        <f>SUM($AOL$417:$AOL$440)</f>
        <v>0</v>
      </c>
      <c r="CO361" s="333">
        <f>SUM($AOX$417:$AOX$440)</f>
        <v>0</v>
      </c>
      <c r="CP361" s="333">
        <f>SUM($APJ$417:$APJ$440)</f>
        <v>0</v>
      </c>
      <c r="CQ361" s="333">
        <f>SUM($APV$417:$APV$440)</f>
        <v>0</v>
      </c>
      <c r="CR361" s="333">
        <f>SUM($AQH$417:$AQH$440)</f>
        <v>0</v>
      </c>
      <c r="CS361" s="333">
        <f>SUM($AQT$417:$AQT$440)</f>
        <v>0</v>
      </c>
      <c r="CT361" s="333">
        <f>SUM($ARF$417:$ARF$440)</f>
        <v>0</v>
      </c>
      <c r="CU361" s="333">
        <f>SUM($ARR$417:$ARR$440)</f>
        <v>0</v>
      </c>
      <c r="CV361" s="333">
        <f>SUM($ASD$417:$ASD$440)</f>
        <v>0</v>
      </c>
      <c r="CW361" s="333">
        <f>SUM($ASP$417:$ASP$440)</f>
        <v>0</v>
      </c>
      <c r="CX361" s="333">
        <f>SUM($ATB$417:$ATB$440)</f>
        <v>0</v>
      </c>
      <c r="CY361" s="333">
        <f>SUM($ATN$417:$ATN$440)</f>
        <v>0</v>
      </c>
      <c r="CZ361" s="333">
        <f>SUM($ATZ$417:$ATZ$440)</f>
        <v>0</v>
      </c>
    </row>
    <row r="362" spans="1:104" s="539" customFormat="1" ht="12.75" hidden="1" customHeight="1" thickBot="1">
      <c r="A362" s="1039"/>
      <c r="B362" s="231" t="s">
        <v>451</v>
      </c>
      <c r="C362" s="232">
        <f>SUM(S417:S440)</f>
        <v>0</v>
      </c>
      <c r="D362" s="232">
        <f>SUM(AI417:AI440)</f>
        <v>0</v>
      </c>
      <c r="E362" s="232">
        <f>SUM(AU417:AU440)</f>
        <v>0</v>
      </c>
      <c r="F362" s="232">
        <f>SUM(BG$417:BG$440)</f>
        <v>0</v>
      </c>
      <c r="G362" s="232">
        <f>SUM(BS$417:BS$440)</f>
        <v>0</v>
      </c>
      <c r="H362" s="232">
        <f>SUM(CE$417:CE$440)</f>
        <v>0</v>
      </c>
      <c r="I362" s="232"/>
      <c r="J362" s="232">
        <f>SUM(CQ$417:CQ$440)</f>
        <v>0</v>
      </c>
      <c r="K362" s="232">
        <f>SUM(DC417:DC440)</f>
        <v>0</v>
      </c>
      <c r="L362" s="230">
        <f>SUM(DO$417:DO$440)</f>
        <v>0</v>
      </c>
      <c r="M362" s="230">
        <f>SUM(EA$417:EA$440)</f>
        <v>0</v>
      </c>
      <c r="N362" s="230">
        <f>SUM(EM$417:EM$440)</f>
        <v>0</v>
      </c>
      <c r="O362" s="230">
        <f>SUM(EY$417:EY$440)</f>
        <v>0</v>
      </c>
      <c r="P362" s="230">
        <f>SUM(FK$417:FK$440)</f>
        <v>0</v>
      </c>
      <c r="Q362" s="230">
        <f>SUM(FW$417:FW$440)</f>
        <v>0</v>
      </c>
      <c r="R362" s="230">
        <f>SUM(GI$417:GI$440)</f>
        <v>0</v>
      </c>
      <c r="S362" s="230">
        <f>SUM(GU$417:GU$440)</f>
        <v>0</v>
      </c>
      <c r="T362" s="230">
        <f>SUM(HG$417:HG$440)</f>
        <v>0</v>
      </c>
      <c r="U362" s="230">
        <f>SUM(HS$417:HS$440)</f>
        <v>0</v>
      </c>
      <c r="V362" s="230">
        <f>SUM(IE$417:IE$440)</f>
        <v>0</v>
      </c>
      <c r="W362" s="230">
        <f>SUM(IQ$417:IQ$440)</f>
        <v>0</v>
      </c>
      <c r="X362" s="230">
        <f>SUM($JC$417:$JC$440)</f>
        <v>0</v>
      </c>
      <c r="Y362" s="230">
        <f>SUM($JO$417:$JO$440)</f>
        <v>0</v>
      </c>
      <c r="Z362" s="230">
        <f>SUM($KA$417:$KA$440)</f>
        <v>0</v>
      </c>
      <c r="AA362" s="230">
        <f>SUM($KM$417:$KM$440)</f>
        <v>0</v>
      </c>
      <c r="AB362" s="230">
        <f>SUM($KY$417:$KY$440)</f>
        <v>0</v>
      </c>
      <c r="AC362" s="230">
        <f>SUM($LK$417:$LK$440)</f>
        <v>0</v>
      </c>
      <c r="AD362" s="230">
        <f>SUM($LW$417:$LW$440)</f>
        <v>0</v>
      </c>
      <c r="AE362" s="230">
        <f>SUM($MI$417:$MI$440)</f>
        <v>0</v>
      </c>
      <c r="AF362" s="230">
        <f>SUM($MU$417:$MU$440)</f>
        <v>0</v>
      </c>
      <c r="AG362" s="230">
        <f>SUM($NG$417:$NG$440)</f>
        <v>0</v>
      </c>
      <c r="AH362" s="230">
        <f>SUM($NS$417:$NS$440)</f>
        <v>0</v>
      </c>
      <c r="AI362" s="230">
        <f>SUM($OE$417:$OE$440)</f>
        <v>0</v>
      </c>
      <c r="AJ362" s="230">
        <f>SUM($OQ$417:$OQ$440)</f>
        <v>0</v>
      </c>
      <c r="AK362" s="230">
        <f>SUM($PC$417:$PC$440)</f>
        <v>0</v>
      </c>
      <c r="AL362" s="230">
        <f>SUM($PO$417:$PO$440)</f>
        <v>0</v>
      </c>
      <c r="AM362" s="230">
        <f>SUM($QA$417:$QA$440)</f>
        <v>0</v>
      </c>
      <c r="AN362" s="230">
        <f>SUM($QM$417:$QM$440)</f>
        <v>0</v>
      </c>
      <c r="AO362" s="230">
        <f>SUM($QY$417:$QY$440)</f>
        <v>0</v>
      </c>
      <c r="AP362" s="230">
        <f>SUM($RK$417:$RK$440)</f>
        <v>0</v>
      </c>
      <c r="AQ362" s="230">
        <f>SUM($RW$417:$RW$440)</f>
        <v>0</v>
      </c>
      <c r="AR362" s="230">
        <f>SUM($SI$417:$SI$440)</f>
        <v>0</v>
      </c>
      <c r="AS362" s="230">
        <f>SUM($SU$417:$SU$440)</f>
        <v>0</v>
      </c>
      <c r="AT362" s="230">
        <f>SUM($TG$417:$TG$440)</f>
        <v>0</v>
      </c>
      <c r="AU362" s="230">
        <f>SUM($TS$417:$TS$440)</f>
        <v>0</v>
      </c>
      <c r="AV362" s="230">
        <f>SUM($UE$417:$UE$440)</f>
        <v>0</v>
      </c>
      <c r="AW362" s="230">
        <f>SUM($UQ$417:$UQ$440)</f>
        <v>0</v>
      </c>
      <c r="AX362" s="230">
        <f>SUM($VC$417:$VC$440)</f>
        <v>0</v>
      </c>
      <c r="AY362" s="230">
        <f>SUM($VO$417:$VO$440)</f>
        <v>0</v>
      </c>
      <c r="AZ362" s="230">
        <f>SUM($WA$417:$WA$440)</f>
        <v>0</v>
      </c>
      <c r="BA362" s="230">
        <f>SUM($WM$417:$WM$440)</f>
        <v>0</v>
      </c>
      <c r="BB362" s="230">
        <f>SUM($WY$417:$WY$440)</f>
        <v>0</v>
      </c>
      <c r="BC362" s="230">
        <f>SUM($XK$417:$XK$440)</f>
        <v>0</v>
      </c>
      <c r="BD362" s="230">
        <f>SUM($XW$417:$XW$440)</f>
        <v>0</v>
      </c>
      <c r="BE362" s="230">
        <f>SUM($YI$417:$YI$440)</f>
        <v>0</v>
      </c>
      <c r="BF362" s="230">
        <f>SUM($YU$417:$YU$440)</f>
        <v>0</v>
      </c>
      <c r="BG362" s="230">
        <f>SUM($ZG$417:$ZG$440)</f>
        <v>0</v>
      </c>
      <c r="BH362" s="230">
        <f>SUM($ZS$417:$ZS$440)</f>
        <v>0</v>
      </c>
      <c r="BI362" s="230">
        <f>SUM($AAE$417:$AAE$440)</f>
        <v>0</v>
      </c>
      <c r="BJ362" s="230">
        <f>SUM($AAQ$417:$AAQ$440)</f>
        <v>0</v>
      </c>
      <c r="BK362" s="230">
        <f>SUM($ABC$417:$ABC$440)</f>
        <v>0</v>
      </c>
      <c r="BL362" s="230">
        <f>SUM($ABO$417:$ABO$440)</f>
        <v>0</v>
      </c>
      <c r="BM362" s="230">
        <f>SUM($ACA$417:$ACA$440)</f>
        <v>0</v>
      </c>
      <c r="BN362" s="230">
        <f>SUM($ACM$417:$ACM$440)</f>
        <v>0</v>
      </c>
      <c r="BO362" s="230">
        <f>SUM($ACY$417:$ACY$440)</f>
        <v>0</v>
      </c>
      <c r="BP362" s="230">
        <f>SUM($ADK$417:$ADK$440)</f>
        <v>0</v>
      </c>
      <c r="BQ362" s="230">
        <f>SUM($ADW$417:$ADW$440)</f>
        <v>0</v>
      </c>
      <c r="BR362" s="230">
        <f>SUM($AEI$417:$AEI$440)</f>
        <v>0</v>
      </c>
      <c r="BS362" s="230">
        <f>SUM($AEU$417:$AEU$440)</f>
        <v>0</v>
      </c>
      <c r="BT362" s="230">
        <f>SUM($AFG$417:$AFG$440)</f>
        <v>0</v>
      </c>
      <c r="BU362" s="230">
        <f>SUM($AFS$417:$AFS$440)</f>
        <v>0</v>
      </c>
      <c r="BV362" s="230">
        <f>SUM($AGE$417:$AGE$440)</f>
        <v>0</v>
      </c>
      <c r="BW362" s="230">
        <f>SUM($AGQ$417:$AGQ$440)</f>
        <v>0</v>
      </c>
      <c r="BX362" s="230">
        <f>SUM($AHC$417:$AHC$440)</f>
        <v>0</v>
      </c>
      <c r="BY362" s="230">
        <f>SUM($AHO$417:$AHO$440)</f>
        <v>0</v>
      </c>
      <c r="BZ362" s="230">
        <f>SUM($AIA$417:$AIA$440)</f>
        <v>0</v>
      </c>
      <c r="CA362" s="230">
        <f>SUM($AIM$417:$AIM$440)</f>
        <v>0</v>
      </c>
      <c r="CB362" s="230">
        <f>SUM($AIY$417:$AIY$440)</f>
        <v>0</v>
      </c>
      <c r="CC362" s="230">
        <f>SUM($AJK$417:$AJK$440)</f>
        <v>0</v>
      </c>
      <c r="CD362" s="230">
        <f>SUM($AJW$417:$AJW$440)</f>
        <v>0</v>
      </c>
      <c r="CE362" s="230">
        <f>SUM($AKI$417:$AKI$440)</f>
        <v>0</v>
      </c>
      <c r="CF362" s="230">
        <f>SUM($AKU$417:$AKU$440)</f>
        <v>0</v>
      </c>
      <c r="CG362" s="230">
        <f>SUM($ALG$417:$ALG$440)</f>
        <v>0</v>
      </c>
      <c r="CH362" s="230">
        <f>SUM($ALS$417:$ALS$440)</f>
        <v>0</v>
      </c>
      <c r="CI362" s="230">
        <f>SUM($AME$417:$AME$440)</f>
        <v>0</v>
      </c>
      <c r="CJ362" s="230">
        <f>SUM($AMQ$417:$AMQ$440)</f>
        <v>0</v>
      </c>
      <c r="CK362" s="230">
        <f>SUM($ANC$417:$ANC$440)</f>
        <v>0</v>
      </c>
      <c r="CL362" s="230">
        <f>SUM($ANO$417:$ANO$440)</f>
        <v>0</v>
      </c>
      <c r="CM362" s="230">
        <f>SUM($AOA$417:$AOA$440)</f>
        <v>0</v>
      </c>
      <c r="CN362" s="230">
        <f>SUM($AOM$417:$AOM$440)</f>
        <v>0</v>
      </c>
      <c r="CO362" s="230">
        <f>SUM($AOY$417:$AOY$440)</f>
        <v>0</v>
      </c>
      <c r="CP362" s="230">
        <f>SUM($APK$417:$APK$440)</f>
        <v>0</v>
      </c>
      <c r="CQ362" s="230">
        <f>SUM($APW$417:$APW$440)</f>
        <v>0</v>
      </c>
      <c r="CR362" s="230">
        <f>SUM($AQI$417:$AQI$440)</f>
        <v>0</v>
      </c>
      <c r="CS362" s="230">
        <f>SUM($AQU$417:$AQU$440)</f>
        <v>0</v>
      </c>
      <c r="CT362" s="230">
        <f>SUM($ARG$417:$ARG$440)</f>
        <v>0</v>
      </c>
      <c r="CU362" s="230">
        <f>SUM($ARS$417:$ARS$440)</f>
        <v>0</v>
      </c>
      <c r="CV362" s="230">
        <f>SUM($ASE$417:$ASE$440)</f>
        <v>0</v>
      </c>
      <c r="CW362" s="230">
        <f>SUM($ASQ$417:$ASQ$440)</f>
        <v>0</v>
      </c>
      <c r="CX362" s="230">
        <f>SUM($ATC$417:$ATC$440)</f>
        <v>0</v>
      </c>
      <c r="CY362" s="230">
        <f>SUM($ATO$417:$ATO$440)</f>
        <v>0</v>
      </c>
      <c r="CZ362" s="230">
        <f>SUM($AUA$417:$AUA$440)</f>
        <v>0</v>
      </c>
    </row>
    <row r="363" spans="1:104" s="539" customFormat="1" ht="12.75" hidden="1" customHeight="1">
      <c r="A363" s="1040" t="s">
        <v>452</v>
      </c>
      <c r="B363" s="335" t="s">
        <v>449</v>
      </c>
      <c r="C363" s="336" cm="1">
        <f t="array" ref="C363">_xlfn.IFS(C$350="Limited",C351,C$350="Low",C354,C$350="Medium",C357,C$350="High",C360,C$350=0,0)</f>
        <v>0</v>
      </c>
      <c r="D363" s="336" cm="1">
        <f t="array" ref="D363">_xlfn.IFS(D$350="Limited",D351,D$350="Low",D354,D$350="Medium",D357,D$350="High",D360,D$350=0,0)</f>
        <v>0</v>
      </c>
      <c r="E363" s="336" cm="1">
        <f t="array" ref="E363">_xlfn.IFS(E$350="Limited",E351,E$350="Low",E354,E$350="Medium",E357,E$350="High",E360,E$350=0,0)</f>
        <v>0</v>
      </c>
      <c r="F363" s="336" cm="1">
        <f t="array" ref="F363">_xlfn.IFS(F$350="Limited",F351,F$350="Low",F354,F$350="Medium",F357,F$350="High",F360,F$350=0,0)</f>
        <v>0</v>
      </c>
      <c r="G363" s="336" cm="1">
        <f t="array" ref="G363">_xlfn.IFS(G$350="Limited",G351,G$350="Low",G354,G$350="Medium",G357,G$350="High",G360,G$350=0,0)</f>
        <v>0</v>
      </c>
      <c r="H363" s="336" cm="1">
        <f t="array" ref="H363">_xlfn.IFS(H$350="Limited",H351,H$350="Low",H354,H$350="Medium",H357,H$350="High",H360,H$350=0,0)</f>
        <v>0</v>
      </c>
      <c r="I363" s="336"/>
      <c r="J363" s="336" cm="1">
        <f t="array" ref="J363">_xlfn.IFS(J$350="Limited",J351,J$350="Low",J354,J$350="Medium",J357,J$350="High",J360,J$350=0,0)</f>
        <v>0</v>
      </c>
      <c r="K363" s="336" cm="1">
        <f t="array" ref="K363">_xlfn.IFS(K$350="Limited",K351,K$350="Low",K354,K$350="Medium",K357,K$350="High",K360,K$350=0,0)</f>
        <v>0</v>
      </c>
      <c r="L363" s="336" cm="1">
        <f t="array" ref="L363">_xlfn.IFS(L$350="Limited",L351,L$350="Low",L354,L$350="Medium",L357,L$350="High",L360,L$350=0,0)</f>
        <v>0</v>
      </c>
      <c r="M363" s="336" cm="1">
        <f t="array" ref="M363">_xlfn.IFS(M$350="Limited",M351,M$350="Low",M354,M$350="Medium",M357,M$350="High",M360,M$350=0,0)</f>
        <v>0</v>
      </c>
      <c r="N363" s="336" cm="1">
        <f t="array" ref="N363">_xlfn.IFS(N$350="Limited",N351,N$350="Low",N354,N$350="Medium",N357,N$350="High",N360,N$350=0,0)</f>
        <v>0</v>
      </c>
      <c r="O363" s="336" cm="1">
        <f t="array" ref="O363">_xlfn.IFS(O$350="Limited",O351,O$350="Low",O354,O$350="Medium",O357,O$350="High",O360,O$350=0,0)</f>
        <v>0</v>
      </c>
      <c r="P363" s="336" cm="1">
        <f t="array" ref="P363">_xlfn.IFS(P$350="Limited",P351,P$350="Low",P354,P$350="Medium",P357,P$350="High",P360,P$350=0,0)</f>
        <v>0</v>
      </c>
      <c r="Q363" s="336" cm="1">
        <f t="array" ref="Q363">_xlfn.IFS(Q$350="Limited",Q351,Q$350="Low",Q354,Q$350="Medium",Q357,Q$350="High",Q360,Q$350=0,0)</f>
        <v>0</v>
      </c>
      <c r="R363" s="336" cm="1">
        <f t="array" ref="R363">_xlfn.IFS(R$350="Limited",R351,R$350="Low",R354,R$350="Medium",R357,R$350="High",R360,R$350=0,0)</f>
        <v>0</v>
      </c>
      <c r="S363" s="336" cm="1">
        <f t="array" ref="S363">_xlfn.IFS(S$350="Limited",S351,S$350="Low",S354,S$350="Medium",S357,S$350="High",S360,S$350=0,0)</f>
        <v>0</v>
      </c>
      <c r="T363" s="336" cm="1">
        <f t="array" ref="T363">_xlfn.IFS(T$350="Limited",T351,T$350="Low",T354,T$350="Medium",T357,T$350="High",T360,T$350=0,0)</f>
        <v>0</v>
      </c>
      <c r="U363" s="336" cm="1">
        <f t="array" ref="U363">_xlfn.IFS(U$350="Limited",U351,U$350="Low",U354,U$350="Medium",U357,U$350="High",U360,U$350=0,0)</f>
        <v>0</v>
      </c>
      <c r="V363" s="336" cm="1">
        <f t="array" ref="V363">_xlfn.IFS(V$350="Limited",V351,V$350="Low",V354,V$350="Medium",V357,V$350="High",V360,V$350=0,0)</f>
        <v>0</v>
      </c>
      <c r="W363" s="336" cm="1">
        <f t="array" ref="W363">_xlfn.IFS(W$350="Limited",W$351,W$350="Low",W$354,W$350="Medium",W$357,W$350="High",W$360,W$350=0,0)</f>
        <v>0</v>
      </c>
      <c r="X363" s="336" cm="1">
        <f t="array" ref="X363">_xlfn.IFS(X$350="Limited",X$351,X$350="Low",X$354,X$350="Medium",X$357,X$350="High",X$360,X$350=0,0)</f>
        <v>0</v>
      </c>
      <c r="Y363" s="336" cm="1">
        <f t="array" ref="Y363">_xlfn.IFS(Y$350="Limited",Y$351,Y$350="Low",Y$354,Y$350="Medium",Y$357,Y$350="High",Y$360,Y$350=0,0)</f>
        <v>0</v>
      </c>
      <c r="Z363" s="336" cm="1">
        <f t="array" ref="Z363">_xlfn.IFS(Z$350="Limited",Z$351,Z$350="Low",Z$354,Z$350="Medium",Z$357,Z$350="High",Z$360,Z$350=0,0)</f>
        <v>0</v>
      </c>
      <c r="AA363" s="336" cm="1">
        <f t="array" ref="AA363">_xlfn.IFS(AA$350="Limited",AA$351,AA$350="Low",AA$354,AA$350="Medium",AA$357,AA$350="High",AA$360,AA$350=0,0)</f>
        <v>0</v>
      </c>
      <c r="AB363" s="336" cm="1">
        <f t="array" ref="AB363">_xlfn.IFS(AB$350="Limited",AB$351,AB$350="Low",AB$354,AB$350="Medium",AB$357,AB$350="High",AB$360,AB$350=0,0)</f>
        <v>0</v>
      </c>
      <c r="AC363" s="336" cm="1">
        <f t="array" ref="AC363">_xlfn.IFS(AC$350="Limited",AC$351,AC$350="Low",AC$354,AC$350="Medium",AC$357,AC$350="High",AC$360,AC$350=0,0)</f>
        <v>0</v>
      </c>
      <c r="AD363" s="336" cm="1">
        <f t="array" ref="AD363">_xlfn.IFS(AD$350="Limited",AD$351,AD$350="Low",AD$354,AD$350="Medium",AD$357,AD$350="High",AD$360,AD$350=0,0)</f>
        <v>0</v>
      </c>
      <c r="AE363" s="336" cm="1">
        <f t="array" ref="AE363">_xlfn.IFS(AE$350="Limited",AE$351,AE$350="Low",AE$354,AE$350="Medium",AE$357,AE$350="High",AE$360,AE$350=0,0)</f>
        <v>0</v>
      </c>
      <c r="AF363" s="336" cm="1">
        <f t="array" ref="AF363">_xlfn.IFS(AF$350="Limited",AF$351,AF$350="Low",AF$354,AF$350="Medium",AF$357,AF$350="High",AF$360,AF$350=0,0)</f>
        <v>0</v>
      </c>
      <c r="AG363" s="336" cm="1">
        <f t="array" ref="AG363">_xlfn.IFS(AG$350="Limited",AG$351,AG$350="Low",AG$354,AG$350="Medium",AG$357,AG$350="High",AG$360,AG$350=0,0)</f>
        <v>0</v>
      </c>
      <c r="AH363" s="336" cm="1">
        <f t="array" ref="AH363">_xlfn.IFS(AH$350="Limited",AH$351,AH$350="Low",AH$354,AH$350="Medium",AH$357,AH$350="High",AH$360,AH$350=0,0)</f>
        <v>0</v>
      </c>
      <c r="AI363" s="336" cm="1">
        <f t="array" ref="AI363">_xlfn.IFS(AI$350="Limited",AI$351,AI$350="Low",AI$354,AI$350="Medium",AI$357,AI$350="High",AI$360,AI$350=0,0)</f>
        <v>0</v>
      </c>
      <c r="AJ363" s="336" cm="1">
        <f t="array" ref="AJ363">_xlfn.IFS(AJ$350="Limited",AJ$351,AJ$350="Low",AJ$354,AJ$350="Medium",AJ$357,AJ$350="High",AJ$360,AJ$350=0,0)</f>
        <v>0</v>
      </c>
      <c r="AK363" s="336" cm="1">
        <f t="array" ref="AK363">_xlfn.IFS(AK$350="Limited",AK$351,AK$350="Low",AK$354,AK$350="Medium",AK$357,AK$350="High",AK$360,AK$350=0,0)</f>
        <v>0</v>
      </c>
      <c r="AL363" s="336" cm="1">
        <f t="array" ref="AL363">_xlfn.IFS(AL$350="Limited",AL$351,AL$350="Low",AL$354,AL$350="Medium",AL$357,AL$350="High",AL$360,AL$350=0,0)</f>
        <v>0</v>
      </c>
      <c r="AM363" s="336" cm="1">
        <f t="array" ref="AM363">_xlfn.IFS(AM$350="Limited",AM$351,AM$350="Low",AM$354,AM$350="Medium",AM$357,AM$350="High",AM$360,AM$350=0,0)</f>
        <v>0</v>
      </c>
      <c r="AN363" s="336" cm="1">
        <f t="array" ref="AN363">_xlfn.IFS(AN$350="Limited",AN$351,AN$350="Low",AN$354,AN$350="Medium",AN$357,AN$350="High",AN$360,AN$350=0,0)</f>
        <v>0</v>
      </c>
      <c r="AO363" s="336" cm="1">
        <f t="array" ref="AO363">_xlfn.IFS(AO$350="Limited",AO$351,AO$350="Low",AO$354,AO$350="Medium",AO$357,AO$350="High",AO$360,AO$350=0,0)</f>
        <v>0</v>
      </c>
      <c r="AP363" s="336" cm="1">
        <f t="array" ref="AP363">_xlfn.IFS(AP$350="Limited",AP$351,AP$350="Low",AP$354,AP$350="Medium",AP$357,AP$350="High",AP$360,AP$350=0,0)</f>
        <v>0</v>
      </c>
      <c r="AQ363" s="336" cm="1">
        <f t="array" ref="AQ363">_xlfn.IFS(AQ$350="Limited",AQ$351,AQ$350="Low",AQ$354,AQ$350="Medium",AQ$357,AQ$350="High",AQ$360,AQ$350=0,0)</f>
        <v>0</v>
      </c>
      <c r="AR363" s="336" cm="1">
        <f t="array" ref="AR363">_xlfn.IFS(AR$350="Limited",AR$351,AR$350="Low",AR$354,AR$350="Medium",AR$357,AR$350="High",AR$360,AR$350=0,0)</f>
        <v>0</v>
      </c>
      <c r="AS363" s="336" cm="1">
        <f t="array" ref="AS363">_xlfn.IFS(AS$350="Limited",AS$351,AS$350="Low",AS$354,AS$350="Medium",AS$357,AS$350="High",AS$360,AS$350=0,0)</f>
        <v>0</v>
      </c>
      <c r="AT363" s="336" cm="1">
        <f t="array" ref="AT363">_xlfn.IFS(AT$350="Limited",AT$351,AT$350="Low",AT$354,AT$350="Medium",AT$357,AT$350="High",AT$360,AT$350=0,0)</f>
        <v>0</v>
      </c>
      <c r="AU363" s="336" cm="1">
        <f t="array" ref="AU363">_xlfn.IFS(AU$350="Limited",AU$351,AU$350="Low",AU$354,AU$350="Medium",AU$357,AU$350="High",AU$360,AU$350=0,0)</f>
        <v>0</v>
      </c>
      <c r="AV363" s="336" cm="1">
        <f t="array" ref="AV363">_xlfn.IFS(AV$350="Limited",AV$351,AV$350="Low",AV$354,AV$350="Medium",AV$357,AV$350="High",AV$360,AV$350=0,0)</f>
        <v>0</v>
      </c>
      <c r="AW363" s="336" cm="1">
        <f t="array" ref="AW363">_xlfn.IFS(AW$350="Limited",AW$351,AW$350="Low",AW$354,AW$350="Medium",AW$357,AW$350="High",AW$360,AW$350=0,0)</f>
        <v>0</v>
      </c>
      <c r="AX363" s="336" cm="1">
        <f t="array" ref="AX363">_xlfn.IFS(AX$350="Limited",AX$351,AX$350="Low",AX$354,AX$350="Medium",AX$357,AX$350="High",AX$360,AX$350=0,0)</f>
        <v>0</v>
      </c>
      <c r="AY363" s="336" cm="1">
        <f t="array" ref="AY363">_xlfn.IFS(AY$350="Limited",AY$351,AY$350="Low",AY$354,AY$350="Medium",AY$357,AY$350="High",AY$360,AY$350=0,0)</f>
        <v>0</v>
      </c>
      <c r="AZ363" s="336" cm="1">
        <f t="array" ref="AZ363">_xlfn.IFS(AZ$350="Limited",AZ$351,AZ$350="Low",AZ$354,AZ$350="Medium",AZ$357,AZ$350="High",AZ$360,AZ$350=0,0)</f>
        <v>0</v>
      </c>
      <c r="BA363" s="336" cm="1">
        <f t="array" ref="BA363">_xlfn.IFS(BA$350="Limited",BA$351,BA$350="Low",BA$354,BA$350="Medium",BA$357,BA$350="High",BA$360,BA$350=0,0)</f>
        <v>0</v>
      </c>
      <c r="BB363" s="336" cm="1">
        <f t="array" ref="BB363">_xlfn.IFS(BB$350="Limited",BB$351,BB$350="Low",BB$354,BB$350="Medium",BB$357,BB$350="High",BB$360,BB$350=0,0)</f>
        <v>0</v>
      </c>
      <c r="BC363" s="336" cm="1">
        <f t="array" ref="BC363">_xlfn.IFS(BC$350="Limited",BC$351,BC$350="Low",BC$354,BC$350="Medium",BC$357,BC$350="High",BC$360,BC$350=0,0)</f>
        <v>0</v>
      </c>
      <c r="BD363" s="336" cm="1">
        <f t="array" ref="BD363">_xlfn.IFS(BD$350="Limited",BD$351,BD$350="Low",BD$354,BD$350="Medium",BD$357,BD$350="High",BD$360,BD$350=0,0)</f>
        <v>0</v>
      </c>
      <c r="BE363" s="336" cm="1">
        <f t="array" ref="BE363">_xlfn.IFS(BE$350="Limited",BE$351,BE$350="Low",BE$354,BE$350="Medium",BE$357,BE$350="High",BE$360,BE$350=0,0)</f>
        <v>0</v>
      </c>
      <c r="BF363" s="336" cm="1">
        <f t="array" ref="BF363">_xlfn.IFS(BF$350="Limited",BF$351,BF$350="Low",BF$354,BF$350="Medium",BF$357,BF$350="High",BF$360,BF$350=0,0)</f>
        <v>0</v>
      </c>
      <c r="BG363" s="336" cm="1">
        <f t="array" ref="BG363">_xlfn.IFS(BG$350="Limited",BG$351,BG$350="Low",BG$354,BG$350="Medium",BG$357,BG$350="High",BG$360,BG$350=0,0)</f>
        <v>0</v>
      </c>
      <c r="BH363" s="336" cm="1">
        <f t="array" ref="BH363">_xlfn.IFS(BH$350="Limited",BH$351,BH$350="Low",BH$354,BH$350="Medium",BH$357,BH$350="High",BH$360,BH$350=0,0)</f>
        <v>0</v>
      </c>
      <c r="BI363" s="336" cm="1">
        <f t="array" ref="BI363">_xlfn.IFS(BI$350="Limited",BI$351,BI$350="Low",BI$354,BI$350="Medium",BI$357,BI$350="High",BI$360,BI$350=0,0)</f>
        <v>0</v>
      </c>
      <c r="BJ363" s="336" cm="1">
        <f t="array" ref="BJ363">_xlfn.IFS(BJ$350="Limited",BJ$351,BJ$350="Low",BJ$354,BJ$350="Medium",BJ$357,BJ$350="High",BJ$360,BJ$350=0,0)</f>
        <v>0</v>
      </c>
      <c r="BK363" s="336" cm="1">
        <f t="array" ref="BK363">_xlfn.IFS(BK$350="Limited",BK$351,BK$350="Low",BK$354,BK$350="Medium",BK$357,BK$350="High",BK$360,BK$350=0,0)</f>
        <v>0</v>
      </c>
      <c r="BL363" s="336" cm="1">
        <f t="array" ref="BL363">_xlfn.IFS(BL$350="Limited",BL$351,BL$350="Low",BL$354,BL$350="Medium",BL$357,BL$350="High",BL$360,BL$350=0,0)</f>
        <v>0</v>
      </c>
      <c r="BM363" s="336" cm="1">
        <f t="array" ref="BM363">_xlfn.IFS(BM$350="Limited",BM$351,BM$350="Low",BM$354,BM$350="Medium",BM$357,BM$350="High",BM$360,BM$350=0,0)</f>
        <v>0</v>
      </c>
      <c r="BN363" s="336" cm="1">
        <f t="array" ref="BN363">_xlfn.IFS(BN$350="Limited",BN$351,BN$350="Low",BN$354,BN$350="Medium",BN$357,BN$350="High",BN$360,BN$350=0,0)</f>
        <v>0</v>
      </c>
      <c r="BO363" s="336" cm="1">
        <f t="array" ref="BO363">_xlfn.IFS(BO$350="Limited",BO$351,BO$350="Low",BO$354,BO$350="Medium",BO$357,BO$350="High",BO$360,BO$350=0,0)</f>
        <v>0</v>
      </c>
      <c r="BP363" s="336" cm="1">
        <f t="array" ref="BP363">_xlfn.IFS(BP$350="Limited",BP$351,BP$350="Low",BP$354,BP$350="Medium",BP$357,BP$350="High",BP$360,BP$350=0,0)</f>
        <v>0</v>
      </c>
      <c r="BQ363" s="336" cm="1">
        <f t="array" ref="BQ363">_xlfn.IFS(BQ$350="Limited",BQ$351,BQ$350="Low",BQ$354,BQ$350="Medium",BQ$357,BQ$350="High",BQ$360,BQ$350=0,0)</f>
        <v>0</v>
      </c>
      <c r="BR363" s="336" cm="1">
        <f t="array" ref="BR363">_xlfn.IFS(BR$350="Limited",BR$351,BR$350="Low",BR$354,BR$350="Medium",BR$357,BR$350="High",BR$360,BR$350=0,0)</f>
        <v>0</v>
      </c>
      <c r="BS363" s="336" cm="1">
        <f t="array" ref="BS363">_xlfn.IFS(BS$350="Limited",BS$351,BS$350="Low",BS$354,BS$350="Medium",BS$357,BS$350="High",BS$360,BS$350=0,0)</f>
        <v>0</v>
      </c>
      <c r="BT363" s="336" cm="1">
        <f t="array" ref="BT363">_xlfn.IFS(BT$350="Limited",BT$351,BT$350="Low",BT$354,BT$350="Medium",BT$357,BT$350="High",BT$360,BT$350=0,0)</f>
        <v>0</v>
      </c>
      <c r="BU363" s="336" cm="1">
        <f t="array" ref="BU363">_xlfn.IFS(BU$350="Limited",BU$351,BU$350="Low",BU$354,BU$350="Medium",BU$357,BU$350="High",BU$360,BU$350=0,0)</f>
        <v>0</v>
      </c>
      <c r="BV363" s="336" cm="1">
        <f t="array" ref="BV363">_xlfn.IFS(BV$350="Limited",BV$351,BV$350="Low",BV$354,BV$350="Medium",BV$357,BV$350="High",BV$360,BV$350=0,0)</f>
        <v>0</v>
      </c>
      <c r="BW363" s="336" cm="1">
        <f t="array" ref="BW363">_xlfn.IFS(BW$350="Limited",BW$351,BW$350="Low",BW$354,BW$350="Medium",BW$357,BW$350="High",BW$360,BW$350=0,0)</f>
        <v>0</v>
      </c>
      <c r="BX363" s="336" cm="1">
        <f t="array" ref="BX363">_xlfn.IFS(BX$350="Limited",BX$351,BX$350="Low",BX$354,BX$350="Medium",BX$357,BX$350="High",BX$360,BX$350=0,0)</f>
        <v>0</v>
      </c>
      <c r="BY363" s="336" cm="1">
        <f t="array" ref="BY363">_xlfn.IFS(BY$350="Limited",BY$351,BY$350="Low",BY$354,BY$350="Medium",BY$357,BY$350="High",BY$360,BY$350=0,0)</f>
        <v>0</v>
      </c>
      <c r="BZ363" s="336" cm="1">
        <f t="array" ref="BZ363">_xlfn.IFS(BZ$350="Limited",BZ$351,BZ$350="Low",BZ$354,BZ$350="Medium",BZ$357,BZ$350="High",BZ$360,BZ$350=0,0)</f>
        <v>0</v>
      </c>
      <c r="CA363" s="336" cm="1">
        <f t="array" ref="CA363">_xlfn.IFS(CA$350="Limited",CA$351,CA$350="Low",CA$354,CA$350="Medium",CA$357,CA$350="High",CA$360,CA$350=0,0)</f>
        <v>0</v>
      </c>
      <c r="CB363" s="336" cm="1">
        <f t="array" ref="CB363">_xlfn.IFS(CB$350="Limited",CB$351,CB$350="Low",CB$354,CB$350="Medium",CB$357,CB$350="High",CB$360,CB$350=0,0)</f>
        <v>0</v>
      </c>
      <c r="CC363" s="336" cm="1">
        <f t="array" ref="CC363">_xlfn.IFS(CC$350="Limited",CC$351,CC$350="Low",CC$354,CC$350="Medium",CC$357,CC$350="High",CC$360,CC$350=0,0)</f>
        <v>0</v>
      </c>
      <c r="CD363" s="336" cm="1">
        <f t="array" ref="CD363">_xlfn.IFS(CD$350="Limited",CD$351,CD$350="Low",CD$354,CD$350="Medium",CD$357,CD$350="High",CD$360,CD$350=0,0)</f>
        <v>0</v>
      </c>
      <c r="CE363" s="336" cm="1">
        <f t="array" ref="CE363">_xlfn.IFS(CE$350="Limited",CE$351,CE$350="Low",CE$354,CE$350="Medium",CE$357,CE$350="High",CE$360,CE$350=0,0)</f>
        <v>0</v>
      </c>
      <c r="CF363" s="336" cm="1">
        <f t="array" ref="CF363">_xlfn.IFS(CF$350="Limited",CF$351,CF$350="Low",CF$354,CF$350="Medium",CF$357,CF$350="High",CF$360,CF$350=0,0)</f>
        <v>0</v>
      </c>
      <c r="CG363" s="336" cm="1">
        <f t="array" ref="CG363">_xlfn.IFS(CG$350="Limited",CG$351,CG$350="Low",CG$354,CG$350="Medium",CG$357,CG$350="High",CG$360,CG$350=0,0)</f>
        <v>0</v>
      </c>
      <c r="CH363" s="336" cm="1">
        <f t="array" ref="CH363">_xlfn.IFS(CH$350="Limited",CH$351,CH$350="Low",CH$354,CH$350="Medium",CH$357,CH$350="High",CH$360,CH$350=0,0)</f>
        <v>0</v>
      </c>
      <c r="CI363" s="336" cm="1">
        <f t="array" ref="CI363">_xlfn.IFS(CI$350="Limited",CI$351,CI$350="Low",CI$354,CI$350="Medium",CI$357,CI$350="High",CI$360,CI$350=0,0)</f>
        <v>0</v>
      </c>
      <c r="CJ363" s="336" cm="1">
        <f t="array" ref="CJ363">_xlfn.IFS(CJ$350="Limited",CJ$351,CJ$350="Low",CJ$354,CJ$350="Medium",CJ$357,CJ$350="High",CJ$360,CJ$350=0,0)</f>
        <v>0</v>
      </c>
      <c r="CK363" s="336" cm="1">
        <f t="array" ref="CK363">_xlfn.IFS(CK$350="Limited",CK$351,CK$350="Low",CK$354,CK$350="Medium",CK$357,CK$350="High",CK$360,CK$350=0,0)</f>
        <v>0</v>
      </c>
      <c r="CL363" s="336" cm="1">
        <f t="array" ref="CL363">_xlfn.IFS(CL$350="Limited",CL$351,CL$350="Low",CL$354,CL$350="Medium",CL$357,CL$350="High",CL$360,CL$350=0,0)</f>
        <v>0</v>
      </c>
      <c r="CM363" s="336" cm="1">
        <f t="array" ref="CM363">_xlfn.IFS(CM$350="Limited",CM$351,CM$350="Low",CM$354,CM$350="Medium",CM$357,CM$350="High",CM$360,CM$350=0,0)</f>
        <v>0</v>
      </c>
      <c r="CN363" s="336" cm="1">
        <f t="array" ref="CN363">_xlfn.IFS(CN$350="Limited",CN$351,CN$350="Low",CN$354,CN$350="Medium",CN$357,CN$350="High",CN$360,CN$350=0,0)</f>
        <v>0</v>
      </c>
      <c r="CO363" s="336" cm="1">
        <f t="array" ref="CO363">_xlfn.IFS(CO$350="Limited",CO$351,CO$350="Low",CO$354,CO$350="Medium",CO$357,CO$350="High",CO$360,CO$350=0,0)</f>
        <v>0</v>
      </c>
      <c r="CP363" s="336" cm="1">
        <f t="array" ref="CP363">_xlfn.IFS(CP$350="Limited",CP$351,CP$350="Low",CP$354,CP$350="Medium",CP$357,CP$350="High",CP$360,CP$350=0,0)</f>
        <v>0</v>
      </c>
      <c r="CQ363" s="336" cm="1">
        <f t="array" ref="CQ363">_xlfn.IFS(CQ$350="Limited",CQ$351,CQ$350="Low",CQ$354,CQ$350="Medium",CQ$357,CQ$350="High",CQ$360,CQ$350=0,0)</f>
        <v>0</v>
      </c>
      <c r="CR363" s="336" cm="1">
        <f t="array" ref="CR363">_xlfn.IFS(CR$350="Limited",CR$351,CR$350="Low",CR$354,CR$350="Medium",CR$357,CR$350="High",CR$360,CR$350=0,0)</f>
        <v>0</v>
      </c>
      <c r="CS363" s="336" cm="1">
        <f t="array" ref="CS363">_xlfn.IFS(CS$350="Limited",CS$351,CS$350="Low",CS$354,CS$350="Medium",CS$357,CS$350="High",CS$360,CS$350=0,0)</f>
        <v>0</v>
      </c>
      <c r="CT363" s="336" cm="1">
        <f t="array" ref="CT363">_xlfn.IFS(CT$350="Limited",CT$351,CT$350="Low",CT$354,CT$350="Medium",CT$357,CT$350="High",CT$360,CT$350=0,0)</f>
        <v>0</v>
      </c>
      <c r="CU363" s="336" cm="1">
        <f t="array" ref="CU363">_xlfn.IFS(CU$350="Limited",CU$351,CU$350="Low",CU$354,CU$350="Medium",CU$357,CU$350="High",CU$360,CU$350=0,0)</f>
        <v>0</v>
      </c>
      <c r="CV363" s="336" cm="1">
        <f t="array" ref="CV363">_xlfn.IFS(CV$350="Limited",CV$351,CV$350="Low",CV$354,CV$350="Medium",CV$357,CV$350="High",CV$360,CV$350=0,0)</f>
        <v>0</v>
      </c>
      <c r="CW363" s="336" cm="1">
        <f t="array" ref="CW363">_xlfn.IFS(CW$350="Limited",CW$351,CW$350="Low",CW$354,CW$350="Medium",CW$357,CW$350="High",CW$360,CW$350=0,0)</f>
        <v>0</v>
      </c>
      <c r="CX363" s="336" cm="1">
        <f t="array" ref="CX363">_xlfn.IFS(CX$350="Limited",CX$351,CX$350="Low",CX$354,CX$350="Medium",CX$357,CX$350="High",CX$360,CX$350=0,0)</f>
        <v>0</v>
      </c>
      <c r="CY363" s="336" cm="1">
        <f t="array" ref="CY363">_xlfn.IFS(CY$350="Limited",CY$351,CY$350="Low",CY$354,CY$350="Medium",CY$357,CY$350="High",CY$360,CY$350=0,0)</f>
        <v>0</v>
      </c>
      <c r="CZ363" s="336" cm="1">
        <f t="array" ref="CZ363">_xlfn.IFS(CZ$350="Limited",CZ$351,CZ$350="Low",CZ$354,CZ$350="Medium",CZ$357,CZ$350="High",CZ$360,CZ$350=0,0)</f>
        <v>0</v>
      </c>
    </row>
    <row r="364" spans="1:104" s="539" customFormat="1" ht="12.75" hidden="1" customHeight="1">
      <c r="A364" s="1041"/>
      <c r="B364" s="233" t="s">
        <v>450</v>
      </c>
      <c r="C364" s="234" cm="1">
        <f t="array" ref="C364">_xlfn.IFS(C$350="Limited",C352,C$350="Low",C355,C$350="Medium",C358,C$350="High",C361,C$350=0,0)</f>
        <v>0</v>
      </c>
      <c r="D364" s="234" cm="1">
        <f t="array" ref="D364">_xlfn.IFS(D$350="Limited",D352,D$350="Low",D355,D$350="Medium",D358,D$350="High",D361,D$350=0,0)</f>
        <v>0</v>
      </c>
      <c r="E364" s="234" cm="1">
        <f t="array" ref="E364">_xlfn.IFS(E$350="Limited",E352,E$350="Low",E355,E$350="Medium",E358,E$350="High",E361,E$350=0,0)</f>
        <v>0</v>
      </c>
      <c r="F364" s="234" cm="1">
        <f t="array" ref="F364">_xlfn.IFS(F$350="Limited",F352,F$350="Low",F355,F$350="Medium",F358,F$350="High",F361,F$350=0,0)</f>
        <v>0</v>
      </c>
      <c r="G364" s="234" cm="1">
        <f t="array" ref="G364">_xlfn.IFS(G$350="Limited",G352,G$350="Low",G355,G$350="Medium",G358,G$350="High",G361,G$350=0,0)</f>
        <v>0</v>
      </c>
      <c r="H364" s="234" cm="1">
        <f t="array" ref="H364">_xlfn.IFS(H$350="Limited",H352,H$350="Low",H355,H$350="Medium",H358,H$350="High",H361,H$350=0,0)</f>
        <v>0</v>
      </c>
      <c r="I364" s="234"/>
      <c r="J364" s="234" cm="1">
        <f t="array" ref="J364">_xlfn.IFS(J$350="Limited",J352,J$350="Low",J355,J$350="Medium",J358,J$350="High",J361,J$350=0,0)</f>
        <v>0</v>
      </c>
      <c r="K364" s="234" cm="1">
        <f t="array" ref="K364">_xlfn.IFS(K$350="Limited",K352,K$350="Low",K355,K$350="Medium",K358,K$350="High",K361,K$350=0,0)</f>
        <v>0</v>
      </c>
      <c r="L364" s="234" cm="1">
        <f t="array" ref="L364">_xlfn.IFS(L$350="Limited",L352,L$350="Low",L355,L$350="Medium",L358,L$350="High",L361,L$350=0,0)</f>
        <v>0</v>
      </c>
      <c r="M364" s="234" cm="1">
        <f t="array" ref="M364">_xlfn.IFS(M$350="Limited",M352,M$350="Low",M355,M$350="Medium",M358,M$350="High",M361,M$350=0,0)</f>
        <v>0</v>
      </c>
      <c r="N364" s="234" cm="1">
        <f t="array" ref="N364">_xlfn.IFS(N$350="Limited",N352,N$350="Low",N355,N$350="Medium",N358,N$350="High",N361,N$350=0,0)</f>
        <v>0</v>
      </c>
      <c r="O364" s="234" cm="1">
        <f t="array" ref="O364">_xlfn.IFS(O$350="Limited",O352,O$350="Low",O355,O$350="Medium",O358,O$350="High",O361,O$350=0,0)</f>
        <v>0</v>
      </c>
      <c r="P364" s="234" cm="1">
        <f t="array" ref="P364">_xlfn.IFS(P$350="Limited",P352,P$350="Low",P355,P$350="Medium",P358,P$350="High",P361,P$350=0,0)</f>
        <v>0</v>
      </c>
      <c r="Q364" s="234" cm="1">
        <f t="array" ref="Q364">_xlfn.IFS(Q$350="Limited",Q352,Q$350="Low",Q355,Q$350="Medium",Q358,Q$350="High",Q361,Q$350=0,0)</f>
        <v>0</v>
      </c>
      <c r="R364" s="234" cm="1">
        <f t="array" ref="R364">_xlfn.IFS(R$350="Limited",R352,R$350="Low",R355,R$350="Medium",R358,R$350="High",R361,R$350=0,0)</f>
        <v>0</v>
      </c>
      <c r="S364" s="234" cm="1">
        <f t="array" ref="S364">_xlfn.IFS(S$350="Limited",S352,S$350="Low",S355,S$350="Medium",S358,S$350="High",S361,S$350=0,0)</f>
        <v>0</v>
      </c>
      <c r="T364" s="234" cm="1">
        <f t="array" ref="T364">_xlfn.IFS(T$350="Limited",T352,T$350="Low",T355,T$350="Medium",T358,T$350="High",T361,T$350=0,0)</f>
        <v>0</v>
      </c>
      <c r="U364" s="234" cm="1">
        <f t="array" ref="U364">_xlfn.IFS(U$350="Limited",U352,U$350="Low",U355,U$350="Medium",U358,U$350="High",U361,U$350=0,0)</f>
        <v>0</v>
      </c>
      <c r="V364" s="234" cm="1">
        <f t="array" ref="V364">_xlfn.IFS(V$350="Limited",V352,V$350="Low",V355,V$350="Medium",V358,V$350="High",V361,V$350=0,0)</f>
        <v>0</v>
      </c>
      <c r="W364" s="234" cm="1">
        <f t="array" ref="W364">_xlfn.IFS(W$350="Limited",W352,W$350="Low",W355,W$350="Medium",W358,W$350="High",W361,W$350=0,0)</f>
        <v>0</v>
      </c>
      <c r="X364" s="234" cm="1">
        <f t="array" ref="X364">_xlfn.IFS(X$350="Limited",X352,X$350="Low",X355,X$350="Medium",X358,X$350="High",X361,X$350=0,0)</f>
        <v>0</v>
      </c>
      <c r="Y364" s="234" cm="1">
        <f t="array" ref="Y364">_xlfn.IFS(Y$350="Limited",Y352,Y$350="Low",Y355,Y$350="Medium",Y358,Y$350="High",Y361,Y$350=0,0)</f>
        <v>0</v>
      </c>
      <c r="Z364" s="234" cm="1">
        <f t="array" ref="Z364">_xlfn.IFS(Z$350="Limited",Z352,Z$350="Low",Z355,Z$350="Medium",Z358,Z$350="High",Z361,Z$350=0,0)</f>
        <v>0</v>
      </c>
      <c r="AA364" s="234" cm="1">
        <f t="array" ref="AA364">_xlfn.IFS(AA$350="Limited",AA352,AA$350="Low",AA355,AA$350="Medium",AA358,AA$350="High",AA361,AA$350=0,0)</f>
        <v>0</v>
      </c>
      <c r="AB364" s="234" cm="1">
        <f t="array" ref="AB364">_xlfn.IFS(AB$350="Limited",AB352,AB$350="Low",AB355,AB$350="Medium",AB358,AB$350="High",AB361,AB$350=0,0)</f>
        <v>0</v>
      </c>
      <c r="AC364" s="234" cm="1">
        <f t="array" ref="AC364">_xlfn.IFS(AC$350="Limited",AC352,AC$350="Low",AC355,AC$350="Medium",AC358,AC$350="High",AC361,AC$350=0,0)</f>
        <v>0</v>
      </c>
      <c r="AD364" s="234" cm="1">
        <f t="array" ref="AD364">_xlfn.IFS(AD$350="Limited",AD352,AD$350="Low",AD355,AD$350="Medium",AD358,AD$350="High",AD361,AD$350=0,0)</f>
        <v>0</v>
      </c>
      <c r="AE364" s="234" cm="1">
        <f t="array" ref="AE364">_xlfn.IFS(AE$350="Limited",AE352,AE$350="Low",AE355,AE$350="Medium",AE358,AE$350="High",AE361,AE$350=0,0)</f>
        <v>0</v>
      </c>
      <c r="AF364" s="234" cm="1">
        <f t="array" ref="AF364">_xlfn.IFS(AF$350="Limited",AF352,AF$350="Low",AF355,AF$350="Medium",AF358,AF$350="High",AF361,AF$350=0,0)</f>
        <v>0</v>
      </c>
      <c r="AG364" s="234" cm="1">
        <f t="array" ref="AG364">_xlfn.IFS(AG$350="Limited",AG352,AG$350="Low",AG355,AG$350="Medium",AG358,AG$350="High",AG361,AG$350=0,0)</f>
        <v>0</v>
      </c>
      <c r="AH364" s="234" cm="1">
        <f t="array" ref="AH364">_xlfn.IFS(AH$350="Limited",AH352,AH$350="Low",AH355,AH$350="Medium",AH358,AH$350="High",AH361,AH$350=0,0)</f>
        <v>0</v>
      </c>
      <c r="AI364" s="234" cm="1">
        <f t="array" ref="AI364">_xlfn.IFS(AI$350="Limited",AI352,AI$350="Low",AI355,AI$350="Medium",AI358,AI$350="High",AI361,AI$350=0,0)</f>
        <v>0</v>
      </c>
      <c r="AJ364" s="234" cm="1">
        <f t="array" ref="AJ364">_xlfn.IFS(AJ$350="Limited",AJ352,AJ$350="Low",AJ355,AJ$350="Medium",AJ358,AJ$350="High",AJ361,AJ$350=0,0)</f>
        <v>0</v>
      </c>
      <c r="AK364" s="234" cm="1">
        <f t="array" ref="AK364">_xlfn.IFS(AK$350="Limited",AK352,AK$350="Low",AK355,AK$350="Medium",AK358,AK$350="High",AK361,AK$350=0,0)</f>
        <v>0</v>
      </c>
      <c r="AL364" s="234" cm="1">
        <f t="array" ref="AL364">_xlfn.IFS(AL$350="Limited",AL352,AL$350="Low",AL355,AL$350="Medium",AL358,AL$350="High",AL361,AL$350=0,0)</f>
        <v>0</v>
      </c>
      <c r="AM364" s="234" cm="1">
        <f t="array" ref="AM364">_xlfn.IFS(AM$350="Limited",AM352,AM$350="Low",AM355,AM$350="Medium",AM358,AM$350="High",AM361,AM$350=0,0)</f>
        <v>0</v>
      </c>
      <c r="AN364" s="234" cm="1">
        <f t="array" ref="AN364">_xlfn.IFS(AN$350="Limited",AN352,AN$350="Low",AN355,AN$350="Medium",AN358,AN$350="High",AN361,AN$350=0,0)</f>
        <v>0</v>
      </c>
      <c r="AO364" s="234" cm="1">
        <f t="array" ref="AO364">_xlfn.IFS(AO$350="Limited",AO352,AO$350="Low",AO355,AO$350="Medium",AO358,AO$350="High",AO361,AO$350=0,0)</f>
        <v>0</v>
      </c>
      <c r="AP364" s="234" cm="1">
        <f t="array" ref="AP364">_xlfn.IFS(AP$350="Limited",AP352,AP$350="Low",AP355,AP$350="Medium",AP358,AP$350="High",AP361,AP$350=0,0)</f>
        <v>0</v>
      </c>
      <c r="AQ364" s="234" cm="1">
        <f t="array" ref="AQ364">_xlfn.IFS(AQ$350="Limited",AQ352,AQ$350="Low",AQ355,AQ$350="Medium",AQ358,AQ$350="High",AQ361,AQ$350=0,0)</f>
        <v>0</v>
      </c>
      <c r="AR364" s="234" cm="1">
        <f t="array" ref="AR364">_xlfn.IFS(AR$350="Limited",AR352,AR$350="Low",AR355,AR$350="Medium",AR358,AR$350="High",AR361,AR$350=0,0)</f>
        <v>0</v>
      </c>
      <c r="AS364" s="234" cm="1">
        <f t="array" ref="AS364">_xlfn.IFS(AS$350="Limited",AS352,AS$350="Low",AS355,AS$350="Medium",AS358,AS$350="High",AS361,AS$350=0,0)</f>
        <v>0</v>
      </c>
      <c r="AT364" s="234" cm="1">
        <f t="array" ref="AT364">_xlfn.IFS(AT$350="Limited",AT352,AT$350="Low",AT355,AT$350="Medium",AT358,AT$350="High",AT361,AT$350=0,0)</f>
        <v>0</v>
      </c>
      <c r="AU364" s="234" cm="1">
        <f t="array" ref="AU364">_xlfn.IFS(AU$350="Limited",AU352,AU$350="Low",AU355,AU$350="Medium",AU358,AU$350="High",AU361,AU$350=0,0)</f>
        <v>0</v>
      </c>
      <c r="AV364" s="234" cm="1">
        <f t="array" ref="AV364">_xlfn.IFS(AV$350="Limited",AV352,AV$350="Low",AV355,AV$350="Medium",AV358,AV$350="High",AV361,AV$350=0,0)</f>
        <v>0</v>
      </c>
      <c r="AW364" s="234" cm="1">
        <f t="array" ref="AW364">_xlfn.IFS(AW$350="Limited",AW352,AW$350="Low",AW355,AW$350="Medium",AW358,AW$350="High",AW361,AW$350=0,0)</f>
        <v>0</v>
      </c>
      <c r="AX364" s="234" cm="1">
        <f t="array" ref="AX364">_xlfn.IFS(AX$350="Limited",AX352,AX$350="Low",AX355,AX$350="Medium",AX358,AX$350="High",AX361,AX$350=0,0)</f>
        <v>0</v>
      </c>
      <c r="AY364" s="234" cm="1">
        <f t="array" ref="AY364">_xlfn.IFS(AY$350="Limited",AY352,AY$350="Low",AY355,AY$350="Medium",AY358,AY$350="High",AY361,AY$350=0,0)</f>
        <v>0</v>
      </c>
      <c r="AZ364" s="234" cm="1">
        <f t="array" ref="AZ364">_xlfn.IFS(AZ$350="Limited",AZ352,AZ$350="Low",AZ355,AZ$350="Medium",AZ358,AZ$350="High",AZ361,AZ$350=0,0)</f>
        <v>0</v>
      </c>
      <c r="BA364" s="234" cm="1">
        <f t="array" ref="BA364">_xlfn.IFS(BA$350="Limited",BA352,BA$350="Low",BA355,BA$350="Medium",BA358,BA$350="High",BA361,BA$350=0,0)</f>
        <v>0</v>
      </c>
      <c r="BB364" s="234" cm="1">
        <f t="array" ref="BB364">_xlfn.IFS(BB$350="Limited",BB352,BB$350="Low",BB355,BB$350="Medium",BB358,BB$350="High",BB361,BB$350=0,0)</f>
        <v>0</v>
      </c>
      <c r="BC364" s="234" cm="1">
        <f t="array" ref="BC364">_xlfn.IFS(BC$350="Limited",BC352,BC$350="Low",BC355,BC$350="Medium",BC358,BC$350="High",BC361,BC$350=0,0)</f>
        <v>0</v>
      </c>
      <c r="BD364" s="234" cm="1">
        <f t="array" ref="BD364">_xlfn.IFS(BD$350="Limited",BD352,BD$350="Low",BD355,BD$350="Medium",BD358,BD$350="High",BD361,BD$350=0,0)</f>
        <v>0</v>
      </c>
      <c r="BE364" s="234" cm="1">
        <f t="array" ref="BE364">_xlfn.IFS(BE$350="Limited",BE352,BE$350="Low",BE355,BE$350="Medium",BE358,BE$350="High",BE361,BE$350=0,0)</f>
        <v>0</v>
      </c>
      <c r="BF364" s="234" cm="1">
        <f t="array" ref="BF364">_xlfn.IFS(BF$350="Limited",BF352,BF$350="Low",BF355,BF$350="Medium",BF358,BF$350="High",BF361,BF$350=0,0)</f>
        <v>0</v>
      </c>
      <c r="BG364" s="234" cm="1">
        <f t="array" ref="BG364">_xlfn.IFS(BG$350="Limited",BG352,BG$350="Low",BG355,BG$350="Medium",BG358,BG$350="High",BG361,BG$350=0,0)</f>
        <v>0</v>
      </c>
      <c r="BH364" s="234" cm="1">
        <f t="array" ref="BH364">_xlfn.IFS(BH$350="Limited",BH352,BH$350="Low",BH355,BH$350="Medium",BH358,BH$350="High",BH361,BH$350=0,0)</f>
        <v>0</v>
      </c>
      <c r="BI364" s="234" cm="1">
        <f t="array" ref="BI364">_xlfn.IFS(BI$350="Limited",BI352,BI$350="Low",BI355,BI$350="Medium",BI358,BI$350="High",BI361,BI$350=0,0)</f>
        <v>0</v>
      </c>
      <c r="BJ364" s="234" cm="1">
        <f t="array" ref="BJ364">_xlfn.IFS(BJ$350="Limited",BJ352,BJ$350="Low",BJ355,BJ$350="Medium",BJ358,BJ$350="High",BJ361,BJ$350=0,0)</f>
        <v>0</v>
      </c>
      <c r="BK364" s="234" cm="1">
        <f t="array" ref="BK364">_xlfn.IFS(BK$350="Limited",BK352,BK$350="Low",BK355,BK$350="Medium",BK358,BK$350="High",BK361,BK$350=0,0)</f>
        <v>0</v>
      </c>
      <c r="BL364" s="234" cm="1">
        <f t="array" ref="BL364">_xlfn.IFS(BL$350="Limited",BL352,BL$350="Low",BL355,BL$350="Medium",BL358,BL$350="High",BL361,BL$350=0,0)</f>
        <v>0</v>
      </c>
      <c r="BM364" s="234" cm="1">
        <f t="array" ref="BM364">_xlfn.IFS(BM$350="Limited",BM352,BM$350="Low",BM355,BM$350="Medium",BM358,BM$350="High",BM361,BM$350=0,0)</f>
        <v>0</v>
      </c>
      <c r="BN364" s="234" cm="1">
        <f t="array" ref="BN364">_xlfn.IFS(BN$350="Limited",BN352,BN$350="Low",BN355,BN$350="Medium",BN358,BN$350="High",BN361,BN$350=0,0)</f>
        <v>0</v>
      </c>
      <c r="BO364" s="234" cm="1">
        <f t="array" ref="BO364">_xlfn.IFS(BO$350="Limited",BO352,BO$350="Low",BO355,BO$350="Medium",BO358,BO$350="High",BO361,BO$350=0,0)</f>
        <v>0</v>
      </c>
      <c r="BP364" s="234" cm="1">
        <f t="array" ref="BP364">_xlfn.IFS(BP$350="Limited",BP352,BP$350="Low",BP355,BP$350="Medium",BP358,BP$350="High",BP361,BP$350=0,0)</f>
        <v>0</v>
      </c>
      <c r="BQ364" s="234" cm="1">
        <f t="array" ref="BQ364">_xlfn.IFS(BQ$350="Limited",BQ352,BQ$350="Low",BQ355,BQ$350="Medium",BQ358,BQ$350="High",BQ361,BQ$350=0,0)</f>
        <v>0</v>
      </c>
      <c r="BR364" s="234" cm="1">
        <f t="array" ref="BR364">_xlfn.IFS(BR$350="Limited",BR352,BR$350="Low",BR355,BR$350="Medium",BR358,BR$350="High",BR361,BR$350=0,0)</f>
        <v>0</v>
      </c>
      <c r="BS364" s="234" cm="1">
        <f t="array" ref="BS364">_xlfn.IFS(BS$350="Limited",BS352,BS$350="Low",BS355,BS$350="Medium",BS358,BS$350="High",BS361,BS$350=0,0)</f>
        <v>0</v>
      </c>
      <c r="BT364" s="234" cm="1">
        <f t="array" ref="BT364">_xlfn.IFS(BT$350="Limited",BT352,BT$350="Low",BT355,BT$350="Medium",BT358,BT$350="High",BT361,BT$350=0,0)</f>
        <v>0</v>
      </c>
      <c r="BU364" s="234" cm="1">
        <f t="array" ref="BU364">_xlfn.IFS(BU$350="Limited",BU352,BU$350="Low",BU355,BU$350="Medium",BU358,BU$350="High",BU361,BU$350=0,0)</f>
        <v>0</v>
      </c>
      <c r="BV364" s="234" cm="1">
        <f t="array" ref="BV364">_xlfn.IFS(BV$350="Limited",BV352,BV$350="Low",BV355,BV$350="Medium",BV358,BV$350="High",BV361,BV$350=0,0)</f>
        <v>0</v>
      </c>
      <c r="BW364" s="234" cm="1">
        <f t="array" ref="BW364">_xlfn.IFS(BW$350="Limited",BW352,BW$350="Low",BW355,BW$350="Medium",BW358,BW$350="High",BW361,BW$350=0,0)</f>
        <v>0</v>
      </c>
      <c r="BX364" s="234" cm="1">
        <f t="array" ref="BX364">_xlfn.IFS(BX$350="Limited",BX352,BX$350="Low",BX355,BX$350="Medium",BX358,BX$350="High",BX361,BX$350=0,0)</f>
        <v>0</v>
      </c>
      <c r="BY364" s="234" cm="1">
        <f t="array" ref="BY364">_xlfn.IFS(BY$350="Limited",BY352,BY$350="Low",BY355,BY$350="Medium",BY358,BY$350="High",BY361,BY$350=0,0)</f>
        <v>0</v>
      </c>
      <c r="BZ364" s="234" cm="1">
        <f t="array" ref="BZ364">_xlfn.IFS(BZ$350="Limited",BZ352,BZ$350="Low",BZ355,BZ$350="Medium",BZ358,BZ$350="High",BZ361,BZ$350=0,0)</f>
        <v>0</v>
      </c>
      <c r="CA364" s="234" cm="1">
        <f t="array" ref="CA364">_xlfn.IFS(CA$350="Limited",CA352,CA$350="Low",CA355,CA$350="Medium",CA358,CA$350="High",CA361,CA$350=0,0)</f>
        <v>0</v>
      </c>
      <c r="CB364" s="234" cm="1">
        <f t="array" ref="CB364">_xlfn.IFS(CB$350="Limited",CB352,CB$350="Low",CB355,CB$350="Medium",CB358,CB$350="High",CB361,CB$350=0,0)</f>
        <v>0</v>
      </c>
      <c r="CC364" s="234" cm="1">
        <f t="array" ref="CC364">_xlfn.IFS(CC$350="Limited",CC352,CC$350="Low",CC355,CC$350="Medium",CC358,CC$350="High",CC361,CC$350=0,0)</f>
        <v>0</v>
      </c>
      <c r="CD364" s="234" cm="1">
        <f t="array" ref="CD364">_xlfn.IFS(CD$350="Limited",CD352,CD$350="Low",CD355,CD$350="Medium",CD358,CD$350="High",CD361,CD$350=0,0)</f>
        <v>0</v>
      </c>
      <c r="CE364" s="234" cm="1">
        <f t="array" ref="CE364">_xlfn.IFS(CE$350="Limited",CE352,CE$350="Low",CE355,CE$350="Medium",CE358,CE$350="High",CE361,CE$350=0,0)</f>
        <v>0</v>
      </c>
      <c r="CF364" s="234" cm="1">
        <f t="array" ref="CF364">_xlfn.IFS(CF$350="Limited",CF352,CF$350="Low",CF355,CF$350="Medium",CF358,CF$350="High",CF361,CF$350=0,0)</f>
        <v>0</v>
      </c>
      <c r="CG364" s="234" cm="1">
        <f t="array" ref="CG364">_xlfn.IFS(CG$350="Limited",CG352,CG$350="Low",CG355,CG$350="Medium",CG358,CG$350="High",CG361,CG$350=0,0)</f>
        <v>0</v>
      </c>
      <c r="CH364" s="234" cm="1">
        <f t="array" ref="CH364">_xlfn.IFS(CH$350="Limited",CH352,CH$350="Low",CH355,CH$350="Medium",CH358,CH$350="High",CH361,CH$350=0,0)</f>
        <v>0</v>
      </c>
      <c r="CI364" s="234" cm="1">
        <f t="array" ref="CI364">_xlfn.IFS(CI$350="Limited",CI352,CI$350="Low",CI355,CI$350="Medium",CI358,CI$350="High",CI361,CI$350=0,0)</f>
        <v>0</v>
      </c>
      <c r="CJ364" s="234" cm="1">
        <f t="array" ref="CJ364">_xlfn.IFS(CJ$350="Limited",CJ352,CJ$350="Low",CJ355,CJ$350="Medium",CJ358,CJ$350="High",CJ361,CJ$350=0,0)</f>
        <v>0</v>
      </c>
      <c r="CK364" s="234" cm="1">
        <f t="array" ref="CK364">_xlfn.IFS(CK$350="Limited",CK352,CK$350="Low",CK355,CK$350="Medium",CK358,CK$350="High",CK361,CK$350=0,0)</f>
        <v>0</v>
      </c>
      <c r="CL364" s="234" cm="1">
        <f t="array" ref="CL364">_xlfn.IFS(CL$350="Limited",CL352,CL$350="Low",CL355,CL$350="Medium",CL358,CL$350="High",CL361,CL$350=0,0)</f>
        <v>0</v>
      </c>
      <c r="CM364" s="234" cm="1">
        <f t="array" ref="CM364">_xlfn.IFS(CM$350="Limited",CM352,CM$350="Low",CM355,CM$350="Medium",CM358,CM$350="High",CM361,CM$350=0,0)</f>
        <v>0</v>
      </c>
      <c r="CN364" s="234" cm="1">
        <f t="array" ref="CN364">_xlfn.IFS(CN$350="Limited",CN352,CN$350="Low",CN355,CN$350="Medium",CN358,CN$350="High",CN361,CN$350=0,0)</f>
        <v>0</v>
      </c>
      <c r="CO364" s="234" cm="1">
        <f t="array" ref="CO364">_xlfn.IFS(CO$350="Limited",CO352,CO$350="Low",CO355,CO$350="Medium",CO358,CO$350="High",CO361,CO$350=0,0)</f>
        <v>0</v>
      </c>
      <c r="CP364" s="234" cm="1">
        <f t="array" ref="CP364">_xlfn.IFS(CP$350="Limited",CP352,CP$350="Low",CP355,CP$350="Medium",CP358,CP$350="High",CP361,CP$350=0,0)</f>
        <v>0</v>
      </c>
      <c r="CQ364" s="234" cm="1">
        <f t="array" ref="CQ364">_xlfn.IFS(CQ$350="Limited",CQ352,CQ$350="Low",CQ355,CQ$350="Medium",CQ358,CQ$350="High",CQ361,CQ$350=0,0)</f>
        <v>0</v>
      </c>
      <c r="CR364" s="234" cm="1">
        <f t="array" ref="CR364">_xlfn.IFS(CR$350="Limited",CR352,CR$350="Low",CR355,CR$350="Medium",CR358,CR$350="High",CR361,CR$350=0,0)</f>
        <v>0</v>
      </c>
      <c r="CS364" s="234" cm="1">
        <f t="array" ref="CS364">_xlfn.IFS(CS$350="Limited",CS352,CS$350="Low",CS355,CS$350="Medium",CS358,CS$350="High",CS361,CS$350=0,0)</f>
        <v>0</v>
      </c>
      <c r="CT364" s="234" cm="1">
        <f t="array" ref="CT364">_xlfn.IFS(CT$350="Limited",CT352,CT$350="Low",CT355,CT$350="Medium",CT358,CT$350="High",CT361,CT$350=0,0)</f>
        <v>0</v>
      </c>
      <c r="CU364" s="234" cm="1">
        <f t="array" ref="CU364">_xlfn.IFS(CU$350="Limited",CU352,CU$350="Low",CU355,CU$350="Medium",CU358,CU$350="High",CU361,CU$350=0,0)</f>
        <v>0</v>
      </c>
      <c r="CV364" s="234" cm="1">
        <f t="array" ref="CV364">_xlfn.IFS(CV$350="Limited",CV352,CV$350="Low",CV355,CV$350="Medium",CV358,CV$350="High",CV361,CV$350=0,0)</f>
        <v>0</v>
      </c>
      <c r="CW364" s="234" cm="1">
        <f t="array" ref="CW364">_xlfn.IFS(CW$350="Limited",CW352,CW$350="Low",CW355,CW$350="Medium",CW358,CW$350="High",CW361,CW$350=0,0)</f>
        <v>0</v>
      </c>
      <c r="CX364" s="234" cm="1">
        <f t="array" ref="CX364">_xlfn.IFS(CX$350="Limited",CX352,CX$350="Low",CX355,CX$350="Medium",CX358,CX$350="High",CX361,CX$350=0,0)</f>
        <v>0</v>
      </c>
      <c r="CY364" s="234" cm="1">
        <f t="array" ref="CY364">_xlfn.IFS(CY$350="Limited",CY352,CY$350="Low",CY355,CY$350="Medium",CY358,CY$350="High",CY361,CY$350=0,0)</f>
        <v>0</v>
      </c>
      <c r="CZ364" s="234" cm="1">
        <f t="array" ref="CZ364">_xlfn.IFS(CZ$350="Limited",CZ352,CZ$350="Low",CZ355,CZ$350="Medium",CZ358,CZ$350="High",CZ361,CZ$350=0,0)</f>
        <v>0</v>
      </c>
    </row>
    <row r="365" spans="1:104" s="539" customFormat="1" ht="12.75" hidden="1" customHeight="1" thickBot="1">
      <c r="A365" s="1042"/>
      <c r="B365" s="337" t="s">
        <v>451</v>
      </c>
      <c r="C365" s="338" cm="1">
        <f t="array" ref="C365">_xlfn.IFS(C$350="Limited",C353,C$350="Low",C356,C$350="Medium",C359,C$350="High",C362,C$350=0,0)</f>
        <v>0</v>
      </c>
      <c r="D365" s="338" cm="1">
        <f t="array" ref="D365">_xlfn.IFS(D$350="Limited",D353,D$350="Low",D356,D$350="Medium",D359,D$350="High",D362,D$350=0,0)</f>
        <v>0</v>
      </c>
      <c r="E365" s="338" cm="1">
        <f t="array" ref="E365">_xlfn.IFS(E$350="Limited",E353,E$350="Low",E356,E$350="Medium",E359,E$350="High",E362,E$350=0,0)</f>
        <v>0</v>
      </c>
      <c r="F365" s="338" cm="1">
        <f t="array" ref="F365">_xlfn.IFS(F$350="Limited",F353,F$350="Low",F356,F$350="Medium",F359,F$350="High",F362,F$350=0,0)</f>
        <v>0</v>
      </c>
      <c r="G365" s="338" cm="1">
        <f t="array" ref="G365">_xlfn.IFS(G$350="Limited",G353,G$350="Low",G356,G$350="Medium",G359,G$350="High",G362,G$350=0,0)</f>
        <v>0</v>
      </c>
      <c r="H365" s="338" cm="1">
        <f t="array" ref="H365">_xlfn.IFS(H$350="Limited",H353,H$350="Low",H356,H$350="Medium",H359,H$350="High",H362,H$350=0,0)</f>
        <v>0</v>
      </c>
      <c r="I365" s="338"/>
      <c r="J365" s="338" cm="1">
        <f t="array" ref="J365">_xlfn.IFS(J$350="Limited",J353,J$350="Low",J356,J$350="Medium",J359,J$350="High",J362,J$350=0,0)</f>
        <v>0</v>
      </c>
      <c r="K365" s="338" cm="1">
        <f t="array" ref="K365">_xlfn.IFS(K$350="Limited",K353,K$350="Low",K356,K$350="Medium",K359,K$350="High",K362,K$350=0,0)</f>
        <v>0</v>
      </c>
      <c r="L365" s="338" cm="1">
        <f t="array" ref="L365">_xlfn.IFS(L$350="Limited",L353,L$350="Low",L356,L$350="Medium",L359,L$350="High",L362,L$350=0,0)</f>
        <v>0</v>
      </c>
      <c r="M365" s="338" cm="1">
        <f t="array" ref="M365">_xlfn.IFS(M$350="Limited",M353,M$350="Low",M356,M$350="Medium",M359,M$350="High",M362,M$350=0,0)</f>
        <v>0</v>
      </c>
      <c r="N365" s="338" cm="1">
        <f t="array" ref="N365">_xlfn.IFS(N$350="Limited",N353,N$350="Low",N356,N$350="Medium",N359,N$350="High",N362,N$350=0,0)</f>
        <v>0</v>
      </c>
      <c r="O365" s="338" cm="1">
        <f t="array" ref="O365">_xlfn.IFS(O$350="Limited",O353,O$350="Low",O356,O$350="Medium",O359,O$350="High",O362,O$350=0,0)</f>
        <v>0</v>
      </c>
      <c r="P365" s="338" cm="1">
        <f t="array" ref="P365">_xlfn.IFS(P$350="Limited",P353,P$350="Low",P356,P$350="Medium",P359,P$350="High",P362,P$350=0,0)</f>
        <v>0</v>
      </c>
      <c r="Q365" s="338" cm="1">
        <f t="array" ref="Q365">_xlfn.IFS(Q$350="Limited",Q353,Q$350="Low",Q356,Q$350="Medium",Q359,Q$350="High",Q362,Q$350=0,0)</f>
        <v>0</v>
      </c>
      <c r="R365" s="338" cm="1">
        <f t="array" ref="R365">_xlfn.IFS(R$350="Limited",R353,R$350="Low",R356,R$350="Medium",R359,R$350="High",R362,R$350=0,0)</f>
        <v>0</v>
      </c>
      <c r="S365" s="338" cm="1">
        <f t="array" ref="S365">_xlfn.IFS(S$350="Limited",S353,S$350="Low",S356,S$350="Medium",S359,S$350="High",S362,S$350=0,0)</f>
        <v>0</v>
      </c>
      <c r="T365" s="338" cm="1">
        <f t="array" ref="T365">_xlfn.IFS(T$350="Limited",T353,T$350="Low",T356,T$350="Medium",T359,T$350="High",T362,T$350=0,0)</f>
        <v>0</v>
      </c>
      <c r="U365" s="338" cm="1">
        <f t="array" ref="U365">_xlfn.IFS(U$350="Limited",U353,U$350="Low",U356,U$350="Medium",U359,U$350="High",U362,U$350=0,0)</f>
        <v>0</v>
      </c>
      <c r="V365" s="338" cm="1">
        <f t="array" ref="V365">_xlfn.IFS(V$350="Limited",V353,V$350="Low",V356,V$350="Medium",V359,V$350="High",V362,V$350=0,0)</f>
        <v>0</v>
      </c>
      <c r="W365" s="338" cm="1">
        <f t="array" ref="W365">_xlfn.IFS(W$350="Limited",W353,W$350="Low",W356,W$350="Medium",W359,W$350="High",W362,W$350=0,0)</f>
        <v>0</v>
      </c>
      <c r="X365" s="338" cm="1">
        <f t="array" ref="X365">_xlfn.IFS(X$350="Limited",X353,X$350="Low",X356,X$350="Medium",X359,X$350="High",X362,X$350=0,0)</f>
        <v>0</v>
      </c>
      <c r="Y365" s="338" cm="1">
        <f t="array" ref="Y365">_xlfn.IFS(Y$350="Limited",Y353,Y$350="Low",Y356,Y$350="Medium",Y359,Y$350="High",Y362,Y$350=0,0)</f>
        <v>0</v>
      </c>
      <c r="Z365" s="338" cm="1">
        <f t="array" ref="Z365">_xlfn.IFS(Z$350="Limited",Z353,Z$350="Low",Z356,Z$350="Medium",Z359,Z$350="High",Z362,Z$350=0,0)</f>
        <v>0</v>
      </c>
      <c r="AA365" s="338" cm="1">
        <f t="array" ref="AA365">_xlfn.IFS(AA$350="Limited",AA353,AA$350="Low",AA356,AA$350="Medium",AA359,AA$350="High",AA362,AA$350=0,0)</f>
        <v>0</v>
      </c>
      <c r="AB365" s="338" cm="1">
        <f t="array" ref="AB365">_xlfn.IFS(AB$350="Limited",AB353,AB$350="Low",AB356,AB$350="Medium",AB359,AB$350="High",AB362,AB$350=0,0)</f>
        <v>0</v>
      </c>
      <c r="AC365" s="338" cm="1">
        <f t="array" ref="AC365">_xlfn.IFS(AC$350="Limited",AC353,AC$350="Low",AC356,AC$350="Medium",AC359,AC$350="High",AC362,AC$350=0,0)</f>
        <v>0</v>
      </c>
      <c r="AD365" s="338" cm="1">
        <f t="array" ref="AD365">_xlfn.IFS(AD$350="Limited",AD353,AD$350="Low",AD356,AD$350="Medium",AD359,AD$350="High",AD362,AD$350=0,0)</f>
        <v>0</v>
      </c>
      <c r="AE365" s="338" cm="1">
        <f t="array" ref="AE365">_xlfn.IFS(AE$350="Limited",AE353,AE$350="Low",AE356,AE$350="Medium",AE359,AE$350="High",AE362,AE$350=0,0)</f>
        <v>0</v>
      </c>
      <c r="AF365" s="338" cm="1">
        <f t="array" ref="AF365">_xlfn.IFS(AF$350="Limited",AF353,AF$350="Low",AF356,AF$350="Medium",AF359,AF$350="High",AF362,AF$350=0,0)</f>
        <v>0</v>
      </c>
      <c r="AG365" s="338" cm="1">
        <f t="array" ref="AG365">_xlfn.IFS(AG$350="Limited",AG353,AG$350="Low",AG356,AG$350="Medium",AG359,AG$350="High",AG362,AG$350=0,0)</f>
        <v>0</v>
      </c>
      <c r="AH365" s="338" cm="1">
        <f t="array" ref="AH365">_xlfn.IFS(AH$350="Limited",AH353,AH$350="Low",AH356,AH$350="Medium",AH359,AH$350="High",AH362,AH$350=0,0)</f>
        <v>0</v>
      </c>
      <c r="AI365" s="338" cm="1">
        <f t="array" ref="AI365">_xlfn.IFS(AI$350="Limited",AI353,AI$350="Low",AI356,AI$350="Medium",AI359,AI$350="High",AI362,AI$350=0,0)</f>
        <v>0</v>
      </c>
      <c r="AJ365" s="338" cm="1">
        <f t="array" ref="AJ365">_xlfn.IFS(AJ$350="Limited",AJ353,AJ$350="Low",AJ356,AJ$350="Medium",AJ359,AJ$350="High",AJ362,AJ$350=0,0)</f>
        <v>0</v>
      </c>
      <c r="AK365" s="338" cm="1">
        <f t="array" ref="AK365">_xlfn.IFS(AK$350="Limited",AK353,AK$350="Low",AK356,AK$350="Medium",AK359,AK$350="High",AK362,AK$350=0,0)</f>
        <v>0</v>
      </c>
      <c r="AL365" s="338" cm="1">
        <f t="array" ref="AL365">_xlfn.IFS(AL$350="Limited",AL353,AL$350="Low",AL356,AL$350="Medium",AL359,AL$350="High",AL362,AL$350=0,0)</f>
        <v>0</v>
      </c>
      <c r="AM365" s="338" cm="1">
        <f t="array" ref="AM365">_xlfn.IFS(AM$350="Limited",AM353,AM$350="Low",AM356,AM$350="Medium",AM359,AM$350="High",AM362,AM$350=0,0)</f>
        <v>0</v>
      </c>
      <c r="AN365" s="338" cm="1">
        <f t="array" ref="AN365">_xlfn.IFS(AN$350="Limited",AN353,AN$350="Low",AN356,AN$350="Medium",AN359,AN$350="High",AN362,AN$350=0,0)</f>
        <v>0</v>
      </c>
      <c r="AO365" s="338" cm="1">
        <f t="array" ref="AO365">_xlfn.IFS(AO$350="Limited",AO353,AO$350="Low",AO356,AO$350="Medium",AO359,AO$350="High",AO362,AO$350=0,0)</f>
        <v>0</v>
      </c>
      <c r="AP365" s="338" cm="1">
        <f t="array" ref="AP365">_xlfn.IFS(AP$350="Limited",AP353,AP$350="Low",AP356,AP$350="Medium",AP359,AP$350="High",AP362,AP$350=0,0)</f>
        <v>0</v>
      </c>
      <c r="AQ365" s="338" cm="1">
        <f t="array" ref="AQ365">_xlfn.IFS(AQ$350="Limited",AQ353,AQ$350="Low",AQ356,AQ$350="Medium",AQ359,AQ$350="High",AQ362,AQ$350=0,0)</f>
        <v>0</v>
      </c>
      <c r="AR365" s="338" cm="1">
        <f t="array" ref="AR365">_xlfn.IFS(AR$350="Limited",AR353,AR$350="Low",AR356,AR$350="Medium",AR359,AR$350="High",AR362,AR$350=0,0)</f>
        <v>0</v>
      </c>
      <c r="AS365" s="338" cm="1">
        <f t="array" ref="AS365">_xlfn.IFS(AS$350="Limited",AS353,AS$350="Low",AS356,AS$350="Medium",AS359,AS$350="High",AS362,AS$350=0,0)</f>
        <v>0</v>
      </c>
      <c r="AT365" s="338" cm="1">
        <f t="array" ref="AT365">_xlfn.IFS(AT$350="Limited",AT353,AT$350="Low",AT356,AT$350="Medium",AT359,AT$350="High",AT362,AT$350=0,0)</f>
        <v>0</v>
      </c>
      <c r="AU365" s="338" cm="1">
        <f t="array" ref="AU365">_xlfn.IFS(AU$350="Limited",AU353,AU$350="Low",AU356,AU$350="Medium",AU359,AU$350="High",AU362,AU$350=0,0)</f>
        <v>0</v>
      </c>
      <c r="AV365" s="338" cm="1">
        <f t="array" ref="AV365">_xlfn.IFS(AV$350="Limited",AV353,AV$350="Low",AV356,AV$350="Medium",AV359,AV$350="High",AV362,AV$350=0,0)</f>
        <v>0</v>
      </c>
      <c r="AW365" s="338" cm="1">
        <f t="array" ref="AW365">_xlfn.IFS(AW$350="Limited",AW353,AW$350="Low",AW356,AW$350="Medium",AW359,AW$350="High",AW362,AW$350=0,0)</f>
        <v>0</v>
      </c>
      <c r="AX365" s="338" cm="1">
        <f t="array" ref="AX365">_xlfn.IFS(AX$350="Limited",AX353,AX$350="Low",AX356,AX$350="Medium",AX359,AX$350="High",AX362,AX$350=0,0)</f>
        <v>0</v>
      </c>
      <c r="AY365" s="338" cm="1">
        <f t="array" ref="AY365">_xlfn.IFS(AY$350="Limited",AY353,AY$350="Low",AY356,AY$350="Medium",AY359,AY$350="High",AY362,AY$350=0,0)</f>
        <v>0</v>
      </c>
      <c r="AZ365" s="338" cm="1">
        <f t="array" ref="AZ365">_xlfn.IFS(AZ$350="Limited",AZ353,AZ$350="Low",AZ356,AZ$350="Medium",AZ359,AZ$350="High",AZ362,AZ$350=0,0)</f>
        <v>0</v>
      </c>
      <c r="BA365" s="338" cm="1">
        <f t="array" ref="BA365">_xlfn.IFS(BA$350="Limited",BA353,BA$350="Low",BA356,BA$350="Medium",BA359,BA$350="High",BA362,BA$350=0,0)</f>
        <v>0</v>
      </c>
      <c r="BB365" s="338" cm="1">
        <f t="array" ref="BB365">_xlfn.IFS(BB$350="Limited",BB353,BB$350="Low",BB356,BB$350="Medium",BB359,BB$350="High",BB362,BB$350=0,0)</f>
        <v>0</v>
      </c>
      <c r="BC365" s="338" cm="1">
        <f t="array" ref="BC365">_xlfn.IFS(BC$350="Limited",BC353,BC$350="Low",BC356,BC$350="Medium",BC359,BC$350="High",BC362,BC$350=0,0)</f>
        <v>0</v>
      </c>
      <c r="BD365" s="338" cm="1">
        <f t="array" ref="BD365">_xlfn.IFS(BD$350="Limited",BD353,BD$350="Low",BD356,BD$350="Medium",BD359,BD$350="High",BD362,BD$350=0,0)</f>
        <v>0</v>
      </c>
      <c r="BE365" s="338" cm="1">
        <f t="array" ref="BE365">_xlfn.IFS(BE$350="Limited",BE353,BE$350="Low",BE356,BE$350="Medium",BE359,BE$350="High",BE362,BE$350=0,0)</f>
        <v>0</v>
      </c>
      <c r="BF365" s="338" cm="1">
        <f t="array" ref="BF365">_xlfn.IFS(BF$350="Limited",BF353,BF$350="Low",BF356,BF$350="Medium",BF359,BF$350="High",BF362,BF$350=0,0)</f>
        <v>0</v>
      </c>
      <c r="BG365" s="338" cm="1">
        <f t="array" ref="BG365">_xlfn.IFS(BG$350="Limited",BG353,BG$350="Low",BG356,BG$350="Medium",BG359,BG$350="High",BG362,BG$350=0,0)</f>
        <v>0</v>
      </c>
      <c r="BH365" s="338" cm="1">
        <f t="array" ref="BH365">_xlfn.IFS(BH$350="Limited",BH353,BH$350="Low",BH356,BH$350="Medium",BH359,BH$350="High",BH362,BH$350=0,0)</f>
        <v>0</v>
      </c>
      <c r="BI365" s="338" cm="1">
        <f t="array" ref="BI365">_xlfn.IFS(BI$350="Limited",BI353,BI$350="Low",BI356,BI$350="Medium",BI359,BI$350="High",BI362,BI$350=0,0)</f>
        <v>0</v>
      </c>
      <c r="BJ365" s="338" cm="1">
        <f t="array" ref="BJ365">_xlfn.IFS(BJ$350="Limited",BJ353,BJ$350="Low",BJ356,BJ$350="Medium",BJ359,BJ$350="High",BJ362,BJ$350=0,0)</f>
        <v>0</v>
      </c>
      <c r="BK365" s="338" cm="1">
        <f t="array" ref="BK365">_xlfn.IFS(BK$350="Limited",BK353,BK$350="Low",BK356,BK$350="Medium",BK359,BK$350="High",BK362,BK$350=0,0)</f>
        <v>0</v>
      </c>
      <c r="BL365" s="338" cm="1">
        <f t="array" ref="BL365">_xlfn.IFS(BL$350="Limited",BL353,BL$350="Low",BL356,BL$350="Medium",BL359,BL$350="High",BL362,BL$350=0,0)</f>
        <v>0</v>
      </c>
      <c r="BM365" s="338" cm="1">
        <f t="array" ref="BM365">_xlfn.IFS(BM$350="Limited",BM353,BM$350="Low",BM356,BM$350="Medium",BM359,BM$350="High",BM362,BM$350=0,0)</f>
        <v>0</v>
      </c>
      <c r="BN365" s="338" cm="1">
        <f t="array" ref="BN365">_xlfn.IFS(BN$350="Limited",BN353,BN$350="Low",BN356,BN$350="Medium",BN359,BN$350="High",BN362,BN$350=0,0)</f>
        <v>0</v>
      </c>
      <c r="BO365" s="338" cm="1">
        <f t="array" ref="BO365">_xlfn.IFS(BO$350="Limited",BO353,BO$350="Low",BO356,BO$350="Medium",BO359,BO$350="High",BO362,BO$350=0,0)</f>
        <v>0</v>
      </c>
      <c r="BP365" s="338" cm="1">
        <f t="array" ref="BP365">_xlfn.IFS(BP$350="Limited",BP353,BP$350="Low",BP356,BP$350="Medium",BP359,BP$350="High",BP362,BP$350=0,0)</f>
        <v>0</v>
      </c>
      <c r="BQ365" s="338" cm="1">
        <f t="array" ref="BQ365">_xlfn.IFS(BQ$350="Limited",BQ353,BQ$350="Low",BQ356,BQ$350="Medium",BQ359,BQ$350="High",BQ362,BQ$350=0,0)</f>
        <v>0</v>
      </c>
      <c r="BR365" s="338" cm="1">
        <f t="array" ref="BR365">_xlfn.IFS(BR$350="Limited",BR353,BR$350="Low",BR356,BR$350="Medium",BR359,BR$350="High",BR362,BR$350=0,0)</f>
        <v>0</v>
      </c>
      <c r="BS365" s="338" cm="1">
        <f t="array" ref="BS365">_xlfn.IFS(BS$350="Limited",BS353,BS$350="Low",BS356,BS$350="Medium",BS359,BS$350="High",BS362,BS$350=0,0)</f>
        <v>0</v>
      </c>
      <c r="BT365" s="338" cm="1">
        <f t="array" ref="BT365">_xlfn.IFS(BT$350="Limited",BT353,BT$350="Low",BT356,BT$350="Medium",BT359,BT$350="High",BT362,BT$350=0,0)</f>
        <v>0</v>
      </c>
      <c r="BU365" s="338" cm="1">
        <f t="array" ref="BU365">_xlfn.IFS(BU$350="Limited",BU353,BU$350="Low",BU356,BU$350="Medium",BU359,BU$350="High",BU362,BU$350=0,0)</f>
        <v>0</v>
      </c>
      <c r="BV365" s="338" cm="1">
        <f t="array" ref="BV365">_xlfn.IFS(BV$350="Limited",BV353,BV$350="Low",BV356,BV$350="Medium",BV359,BV$350="High",BV362,BV$350=0,0)</f>
        <v>0</v>
      </c>
      <c r="BW365" s="338" cm="1">
        <f t="array" ref="BW365">_xlfn.IFS(BW$350="Limited",BW353,BW$350="Low",BW356,BW$350="Medium",BW359,BW$350="High",BW362,BW$350=0,0)</f>
        <v>0</v>
      </c>
      <c r="BX365" s="338" cm="1">
        <f t="array" ref="BX365">_xlfn.IFS(BX$350="Limited",BX353,BX$350="Low",BX356,BX$350="Medium",BX359,BX$350="High",BX362,BX$350=0,0)</f>
        <v>0</v>
      </c>
      <c r="BY365" s="338" cm="1">
        <f t="array" ref="BY365">_xlfn.IFS(BY$350="Limited",BY353,BY$350="Low",BY356,BY$350="Medium",BY359,BY$350="High",BY362,BY$350=0,0)</f>
        <v>0</v>
      </c>
      <c r="BZ365" s="338" cm="1">
        <f t="array" ref="BZ365">_xlfn.IFS(BZ$350="Limited",BZ353,BZ$350="Low",BZ356,BZ$350="Medium",BZ359,BZ$350="High",BZ362,BZ$350=0,0)</f>
        <v>0</v>
      </c>
      <c r="CA365" s="338" cm="1">
        <f t="array" ref="CA365">_xlfn.IFS(CA$350="Limited",CA353,CA$350="Low",CA356,CA$350="Medium",CA359,CA$350="High",CA362,CA$350=0,0)</f>
        <v>0</v>
      </c>
      <c r="CB365" s="338" cm="1">
        <f t="array" ref="CB365">_xlfn.IFS(CB$350="Limited",CB353,CB$350="Low",CB356,CB$350="Medium",CB359,CB$350="High",CB362,CB$350=0,0)</f>
        <v>0</v>
      </c>
      <c r="CC365" s="338" cm="1">
        <f t="array" ref="CC365">_xlfn.IFS(CC$350="Limited",CC353,CC$350="Low",CC356,CC$350="Medium",CC359,CC$350="High",CC362,CC$350=0,0)</f>
        <v>0</v>
      </c>
      <c r="CD365" s="338" cm="1">
        <f t="array" ref="CD365">_xlfn.IFS(CD$350="Limited",CD353,CD$350="Low",CD356,CD$350="Medium",CD359,CD$350="High",CD362,CD$350=0,0)</f>
        <v>0</v>
      </c>
      <c r="CE365" s="338" cm="1">
        <f t="array" ref="CE365">_xlfn.IFS(CE$350="Limited",CE353,CE$350="Low",CE356,CE$350="Medium",CE359,CE$350="High",CE362,CE$350=0,0)</f>
        <v>0</v>
      </c>
      <c r="CF365" s="338" cm="1">
        <f t="array" ref="CF365">_xlfn.IFS(CF$350="Limited",CF353,CF$350="Low",CF356,CF$350="Medium",CF359,CF$350="High",CF362,CF$350=0,0)</f>
        <v>0</v>
      </c>
      <c r="CG365" s="338" cm="1">
        <f t="array" ref="CG365">_xlfn.IFS(CG$350="Limited",CG353,CG$350="Low",CG356,CG$350="Medium",CG359,CG$350="High",CG362,CG$350=0,0)</f>
        <v>0</v>
      </c>
      <c r="CH365" s="338" cm="1">
        <f t="array" ref="CH365">_xlfn.IFS(CH$350="Limited",CH353,CH$350="Low",CH356,CH$350="Medium",CH359,CH$350="High",CH362,CH$350=0,0)</f>
        <v>0</v>
      </c>
      <c r="CI365" s="338" cm="1">
        <f t="array" ref="CI365">_xlfn.IFS(CI$350="Limited",CI353,CI$350="Low",CI356,CI$350="Medium",CI359,CI$350="High",CI362,CI$350=0,0)</f>
        <v>0</v>
      </c>
      <c r="CJ365" s="338" cm="1">
        <f t="array" ref="CJ365">_xlfn.IFS(CJ$350="Limited",CJ353,CJ$350="Low",CJ356,CJ$350="Medium",CJ359,CJ$350="High",CJ362,CJ$350=0,0)</f>
        <v>0</v>
      </c>
      <c r="CK365" s="338" cm="1">
        <f t="array" ref="CK365">_xlfn.IFS(CK$350="Limited",CK353,CK$350="Low",CK356,CK$350="Medium",CK359,CK$350="High",CK362,CK$350=0,0)</f>
        <v>0</v>
      </c>
      <c r="CL365" s="338" cm="1">
        <f t="array" ref="CL365">_xlfn.IFS(CL$350="Limited",CL353,CL$350="Low",CL356,CL$350="Medium",CL359,CL$350="High",CL362,CL$350=0,0)</f>
        <v>0</v>
      </c>
      <c r="CM365" s="338" cm="1">
        <f t="array" ref="CM365">_xlfn.IFS(CM$350="Limited",CM353,CM$350="Low",CM356,CM$350="Medium",CM359,CM$350="High",CM362,CM$350=0,0)</f>
        <v>0</v>
      </c>
      <c r="CN365" s="338" cm="1">
        <f t="array" ref="CN365">_xlfn.IFS(CN$350="Limited",CN353,CN$350="Low",CN356,CN$350="Medium",CN359,CN$350="High",CN362,CN$350=0,0)</f>
        <v>0</v>
      </c>
      <c r="CO365" s="338" cm="1">
        <f t="array" ref="CO365">_xlfn.IFS(CO$350="Limited",CO353,CO$350="Low",CO356,CO$350="Medium",CO359,CO$350="High",CO362,CO$350=0,0)</f>
        <v>0</v>
      </c>
      <c r="CP365" s="338" cm="1">
        <f t="array" ref="CP365">_xlfn.IFS(CP$350="Limited",CP353,CP$350="Low",CP356,CP$350="Medium",CP359,CP$350="High",CP362,CP$350=0,0)</f>
        <v>0</v>
      </c>
      <c r="CQ365" s="338" cm="1">
        <f t="array" ref="CQ365">_xlfn.IFS(CQ$350="Limited",CQ353,CQ$350="Low",CQ356,CQ$350="Medium",CQ359,CQ$350="High",CQ362,CQ$350=0,0)</f>
        <v>0</v>
      </c>
      <c r="CR365" s="338" cm="1">
        <f t="array" ref="CR365">_xlfn.IFS(CR$350="Limited",CR353,CR$350="Low",CR356,CR$350="Medium",CR359,CR$350="High",CR362,CR$350=0,0)</f>
        <v>0</v>
      </c>
      <c r="CS365" s="338" cm="1">
        <f t="array" ref="CS365">_xlfn.IFS(CS$350="Limited",CS353,CS$350="Low",CS356,CS$350="Medium",CS359,CS$350="High",CS362,CS$350=0,0)</f>
        <v>0</v>
      </c>
      <c r="CT365" s="338" cm="1">
        <f t="array" ref="CT365">_xlfn.IFS(CT$350="Limited",CT353,CT$350="Low",CT356,CT$350="Medium",CT359,CT$350="High",CT362,CT$350=0,0)</f>
        <v>0</v>
      </c>
      <c r="CU365" s="338" cm="1">
        <f t="array" ref="CU365">_xlfn.IFS(CU$350="Limited",CU353,CU$350="Low",CU356,CU$350="Medium",CU359,CU$350="High",CU362,CU$350=0,0)</f>
        <v>0</v>
      </c>
      <c r="CV365" s="338" cm="1">
        <f t="array" ref="CV365">_xlfn.IFS(CV$350="Limited",CV353,CV$350="Low",CV356,CV$350="Medium",CV359,CV$350="High",CV362,CV$350=0,0)</f>
        <v>0</v>
      </c>
      <c r="CW365" s="338" cm="1">
        <f t="array" ref="CW365">_xlfn.IFS(CW$350="Limited",CW353,CW$350="Low",CW356,CW$350="Medium",CW359,CW$350="High",CW362,CW$350=0,0)</f>
        <v>0</v>
      </c>
      <c r="CX365" s="338" cm="1">
        <f t="array" ref="CX365">_xlfn.IFS(CX$350="Limited",CX353,CX$350="Low",CX356,CX$350="Medium",CX359,CX$350="High",CX362,CX$350=0,0)</f>
        <v>0</v>
      </c>
      <c r="CY365" s="338" cm="1">
        <f t="array" ref="CY365">_xlfn.IFS(CY$350="Limited",CY353,CY$350="Low",CY356,CY$350="Medium",CY359,CY$350="High",CY362,CY$350=0,0)</f>
        <v>0</v>
      </c>
      <c r="CZ365" s="338" cm="1">
        <f t="array" ref="CZ365">_xlfn.IFS(CZ$350="Limited",CZ353,CZ$350="Low",CZ356,CZ$350="Medium",CZ359,CZ$350="High",CZ362,CZ$350=0,0)</f>
        <v>0</v>
      </c>
    </row>
    <row r="366" spans="1:104" s="539" customFormat="1" hidden="1">
      <c r="A366" s="6" t="s">
        <v>458</v>
      </c>
      <c r="B366" s="130"/>
      <c r="C366" s="216" t="s">
        <v>345</v>
      </c>
      <c r="D366" s="216" t="s">
        <v>346</v>
      </c>
      <c r="E366" s="216" t="s">
        <v>347</v>
      </c>
      <c r="F366" s="216" t="s">
        <v>348</v>
      </c>
      <c r="G366" s="216" t="s">
        <v>349</v>
      </c>
      <c r="H366" s="216" t="s">
        <v>350</v>
      </c>
      <c r="I366" s="216"/>
      <c r="J366" s="216" t="s">
        <v>351</v>
      </c>
      <c r="K366" s="216" t="s">
        <v>352</v>
      </c>
      <c r="L366" s="216" t="s">
        <v>353</v>
      </c>
      <c r="M366" s="216" t="s">
        <v>354</v>
      </c>
      <c r="N366" s="216" t="s">
        <v>355</v>
      </c>
      <c r="O366" s="216" t="s">
        <v>356</v>
      </c>
      <c r="P366" s="216" t="s">
        <v>357</v>
      </c>
      <c r="Q366" s="216" t="s">
        <v>358</v>
      </c>
      <c r="R366" s="216" t="s">
        <v>359</v>
      </c>
      <c r="S366" s="216" t="s">
        <v>360</v>
      </c>
      <c r="T366" s="216" t="s">
        <v>361</v>
      </c>
      <c r="U366" s="216" t="s">
        <v>362</v>
      </c>
      <c r="V366" s="216" t="s">
        <v>363</v>
      </c>
      <c r="W366" s="216" t="s">
        <v>364</v>
      </c>
      <c r="X366" s="216" t="s">
        <v>365</v>
      </c>
      <c r="Y366" s="216" t="s">
        <v>366</v>
      </c>
      <c r="Z366" s="216" t="s">
        <v>367</v>
      </c>
      <c r="AA366" s="216" t="s">
        <v>368</v>
      </c>
      <c r="AB366" s="216" t="s">
        <v>369</v>
      </c>
      <c r="AC366" s="216" t="s">
        <v>370</v>
      </c>
      <c r="AD366" s="216" t="s">
        <v>371</v>
      </c>
      <c r="AE366" s="216" t="s">
        <v>372</v>
      </c>
      <c r="AF366" s="216" t="s">
        <v>373</v>
      </c>
      <c r="AG366" s="216" t="s">
        <v>374</v>
      </c>
      <c r="AH366" s="216" t="s">
        <v>375</v>
      </c>
      <c r="AI366" s="216" t="s">
        <v>376</v>
      </c>
      <c r="AJ366" s="216" t="s">
        <v>377</v>
      </c>
      <c r="AK366" s="216" t="s">
        <v>378</v>
      </c>
      <c r="AL366" s="216" t="s">
        <v>379</v>
      </c>
      <c r="AM366" s="216" t="s">
        <v>380</v>
      </c>
      <c r="AN366" s="216" t="s">
        <v>381</v>
      </c>
      <c r="AO366" s="216" t="s">
        <v>382</v>
      </c>
      <c r="AP366" s="216" t="s">
        <v>383</v>
      </c>
      <c r="AQ366" s="216" t="s">
        <v>384</v>
      </c>
      <c r="AR366" s="216" t="s">
        <v>385</v>
      </c>
      <c r="AS366" s="216" t="s">
        <v>386</v>
      </c>
      <c r="AT366" s="216" t="s">
        <v>387</v>
      </c>
      <c r="AU366" s="216" t="s">
        <v>388</v>
      </c>
      <c r="AV366" s="216" t="s">
        <v>389</v>
      </c>
      <c r="AW366" s="216" t="s">
        <v>390</v>
      </c>
      <c r="AX366" s="216" t="s">
        <v>391</v>
      </c>
      <c r="AY366" s="216" t="s">
        <v>392</v>
      </c>
      <c r="AZ366" s="216" t="s">
        <v>393</v>
      </c>
      <c r="BA366" s="216" t="s">
        <v>394</v>
      </c>
      <c r="BB366" s="216" t="s">
        <v>395</v>
      </c>
      <c r="BC366" s="216" t="s">
        <v>396</v>
      </c>
      <c r="BD366" s="216" t="s">
        <v>397</v>
      </c>
      <c r="BE366" s="216" t="s">
        <v>398</v>
      </c>
      <c r="BF366" s="216" t="s">
        <v>399</v>
      </c>
      <c r="BG366" s="216" t="s">
        <v>400</v>
      </c>
      <c r="BH366" s="216" t="s">
        <v>401</v>
      </c>
      <c r="BI366" s="216" t="s">
        <v>402</v>
      </c>
      <c r="BJ366" s="216" t="s">
        <v>403</v>
      </c>
      <c r="BK366" s="216" t="s">
        <v>404</v>
      </c>
      <c r="BL366" s="216" t="s">
        <v>405</v>
      </c>
      <c r="BM366" s="216" t="s">
        <v>406</v>
      </c>
      <c r="BN366" s="216" t="s">
        <v>407</v>
      </c>
      <c r="BO366" s="216" t="s">
        <v>408</v>
      </c>
      <c r="BP366" s="216" t="s">
        <v>409</v>
      </c>
      <c r="BQ366" s="216" t="s">
        <v>410</v>
      </c>
      <c r="BR366" s="216" t="s">
        <v>411</v>
      </c>
      <c r="BS366" s="216" t="s">
        <v>412</v>
      </c>
      <c r="BT366" s="216" t="s">
        <v>413</v>
      </c>
      <c r="BU366" s="216" t="s">
        <v>414</v>
      </c>
      <c r="BV366" s="216" t="s">
        <v>415</v>
      </c>
      <c r="BW366" s="216" t="s">
        <v>416</v>
      </c>
      <c r="BX366" s="216" t="s">
        <v>417</v>
      </c>
      <c r="BY366" s="216" t="s">
        <v>418</v>
      </c>
      <c r="BZ366" s="216" t="s">
        <v>419</v>
      </c>
      <c r="CA366" s="216" t="s">
        <v>420</v>
      </c>
      <c r="CB366" s="216" t="s">
        <v>421</v>
      </c>
      <c r="CC366" s="216" t="s">
        <v>422</v>
      </c>
      <c r="CD366" s="216" t="s">
        <v>423</v>
      </c>
      <c r="CE366" s="216" t="s">
        <v>424</v>
      </c>
      <c r="CF366" s="216" t="s">
        <v>425</v>
      </c>
      <c r="CG366" s="216" t="s">
        <v>426</v>
      </c>
      <c r="CH366" s="216" t="s">
        <v>427</v>
      </c>
      <c r="CI366" s="216" t="s">
        <v>428</v>
      </c>
      <c r="CJ366" s="216" t="s">
        <v>429</v>
      </c>
      <c r="CK366" s="216" t="s">
        <v>430</v>
      </c>
      <c r="CL366" s="216" t="s">
        <v>431</v>
      </c>
      <c r="CM366" s="216" t="s">
        <v>432</v>
      </c>
      <c r="CN366" s="216" t="s">
        <v>433</v>
      </c>
      <c r="CO366" s="216" t="s">
        <v>434</v>
      </c>
      <c r="CP366" s="216" t="s">
        <v>435</v>
      </c>
      <c r="CQ366" s="216" t="s">
        <v>436</v>
      </c>
      <c r="CR366" s="216" t="s">
        <v>437</v>
      </c>
      <c r="CS366" s="216" t="s">
        <v>438</v>
      </c>
      <c r="CT366" s="216" t="s">
        <v>439</v>
      </c>
      <c r="CU366" s="216" t="s">
        <v>440</v>
      </c>
      <c r="CV366" s="216" t="s">
        <v>441</v>
      </c>
      <c r="CW366" s="216" t="s">
        <v>442</v>
      </c>
      <c r="CX366" s="216" t="s">
        <v>443</v>
      </c>
      <c r="CY366" s="216" t="s">
        <v>444</v>
      </c>
      <c r="CZ366" s="216" t="s">
        <v>445</v>
      </c>
    </row>
    <row r="367" spans="1:104" s="539" customFormat="1" hidden="1">
      <c r="A367" s="1043" t="s">
        <v>446</v>
      </c>
      <c r="B367" s="1044"/>
      <c r="C367" s="235">
        <f>$E$29</f>
        <v>0</v>
      </c>
      <c r="D367" s="235">
        <f>$E$32</f>
        <v>0</v>
      </c>
      <c r="E367" s="235">
        <f>$E$35</f>
        <v>0</v>
      </c>
      <c r="F367" s="235">
        <f>$E$38</f>
        <v>0</v>
      </c>
      <c r="G367" s="235">
        <f>$E$41</f>
        <v>0</v>
      </c>
      <c r="H367" s="235">
        <f>$E$44</f>
        <v>0</v>
      </c>
      <c r="I367" s="235"/>
      <c r="J367" s="235">
        <f>$E$47</f>
        <v>0</v>
      </c>
      <c r="K367" s="235">
        <f>$E$50</f>
        <v>0</v>
      </c>
      <c r="L367" s="235">
        <f>$E$53</f>
        <v>0</v>
      </c>
      <c r="M367" s="235">
        <f>$E$56</f>
        <v>0</v>
      </c>
      <c r="N367" s="235">
        <f>$E$59</f>
        <v>0</v>
      </c>
      <c r="O367" s="235">
        <f>$E$62</f>
        <v>0</v>
      </c>
      <c r="P367" s="235">
        <f>$E$65</f>
        <v>0</v>
      </c>
      <c r="Q367" s="235">
        <f>$E$68</f>
        <v>0</v>
      </c>
      <c r="R367" s="235">
        <f>$E$71</f>
        <v>0</v>
      </c>
      <c r="S367" s="235">
        <f>$E$74</f>
        <v>0</v>
      </c>
      <c r="T367" s="235">
        <f>$E$77</f>
        <v>0</v>
      </c>
      <c r="U367" s="235">
        <f>$E$80</f>
        <v>0</v>
      </c>
      <c r="V367" s="235">
        <f>$E$83</f>
        <v>0</v>
      </c>
      <c r="W367" s="235">
        <f>$E$86</f>
        <v>0</v>
      </c>
      <c r="X367" s="235">
        <f>$E$89</f>
        <v>0</v>
      </c>
      <c r="Y367" s="235">
        <f>$E$92</f>
        <v>0</v>
      </c>
      <c r="Z367" s="235">
        <f>$E$95</f>
        <v>0</v>
      </c>
      <c r="AA367" s="235">
        <f>$E$98</f>
        <v>0</v>
      </c>
      <c r="AB367" s="235">
        <f>$E$101</f>
        <v>0</v>
      </c>
      <c r="AC367" s="235">
        <f>$E$104</f>
        <v>0</v>
      </c>
      <c r="AD367" s="235">
        <f>$E$107</f>
        <v>0</v>
      </c>
      <c r="AE367" s="235">
        <f>$E$110</f>
        <v>0</v>
      </c>
      <c r="AF367" s="235">
        <f>$E$113</f>
        <v>0</v>
      </c>
      <c r="AG367" s="235">
        <f>$E$116</f>
        <v>0</v>
      </c>
      <c r="AH367" s="235">
        <f>$E$119</f>
        <v>0</v>
      </c>
      <c r="AI367" s="235">
        <f>$E$122</f>
        <v>0</v>
      </c>
      <c r="AJ367" s="235">
        <f>$E$125</f>
        <v>0</v>
      </c>
      <c r="AK367" s="235">
        <f>$E$128</f>
        <v>0</v>
      </c>
      <c r="AL367" s="235">
        <f>$E$131</f>
        <v>0</v>
      </c>
      <c r="AM367" s="235">
        <f>$E$134</f>
        <v>0</v>
      </c>
      <c r="AN367" s="235">
        <f>$E$137</f>
        <v>0</v>
      </c>
      <c r="AO367" s="235">
        <f>$E$140</f>
        <v>0</v>
      </c>
      <c r="AP367" s="235">
        <f>$E$143</f>
        <v>0</v>
      </c>
      <c r="AQ367" s="235">
        <f>$E$146</f>
        <v>0</v>
      </c>
      <c r="AR367" s="235">
        <f>$E$149</f>
        <v>0</v>
      </c>
      <c r="AS367" s="235">
        <f>$E$152</f>
        <v>0</v>
      </c>
      <c r="AT367" s="235">
        <f>$E$155</f>
        <v>0</v>
      </c>
      <c r="AU367" s="235">
        <f>$E$158</f>
        <v>0</v>
      </c>
      <c r="AV367" s="235">
        <f>$E$161</f>
        <v>0</v>
      </c>
      <c r="AW367" s="235">
        <f>$E$164</f>
        <v>0</v>
      </c>
      <c r="AX367" s="235">
        <f>$E$167</f>
        <v>0</v>
      </c>
      <c r="AY367" s="235">
        <f>$E$170</f>
        <v>0</v>
      </c>
      <c r="AZ367" s="235">
        <f>$E$173</f>
        <v>0</v>
      </c>
      <c r="BA367" s="235">
        <f>$E$176</f>
        <v>0</v>
      </c>
      <c r="BB367" s="235">
        <f>$E$179</f>
        <v>0</v>
      </c>
      <c r="BC367" s="235">
        <f>$E$182</f>
        <v>0</v>
      </c>
      <c r="BD367" s="235">
        <f>$E$185</f>
        <v>0</v>
      </c>
      <c r="BE367" s="235">
        <f>$E$188</f>
        <v>0</v>
      </c>
      <c r="BF367" s="235">
        <f>$E$191</f>
        <v>0</v>
      </c>
      <c r="BG367" s="235">
        <f>$E$194</f>
        <v>0</v>
      </c>
      <c r="BH367" s="235">
        <f>$E$197</f>
        <v>0</v>
      </c>
      <c r="BI367" s="235">
        <f>$E$200</f>
        <v>0</v>
      </c>
      <c r="BJ367" s="235">
        <f>$E$203</f>
        <v>0</v>
      </c>
      <c r="BK367" s="235">
        <f>$E$206</f>
        <v>0</v>
      </c>
      <c r="BL367" s="235">
        <f>$E$209</f>
        <v>0</v>
      </c>
      <c r="BM367" s="235">
        <f>$E$212</f>
        <v>0</v>
      </c>
      <c r="BN367" s="235">
        <f>$E$215</f>
        <v>0</v>
      </c>
      <c r="BO367" s="235">
        <f>$E$218</f>
        <v>0</v>
      </c>
      <c r="BP367" s="235">
        <f>$E$221</f>
        <v>0</v>
      </c>
      <c r="BQ367" s="235">
        <f>$E$224</f>
        <v>0</v>
      </c>
      <c r="BR367" s="235">
        <f>$E$227</f>
        <v>0</v>
      </c>
      <c r="BS367" s="235">
        <f>$E$230</f>
        <v>0</v>
      </c>
      <c r="BT367" s="235">
        <f>$E$233</f>
        <v>0</v>
      </c>
      <c r="BU367" s="235">
        <f>$E$236</f>
        <v>0</v>
      </c>
      <c r="BV367" s="235">
        <f>$E$239</f>
        <v>0</v>
      </c>
      <c r="BW367" s="235">
        <f>$E$242</f>
        <v>0</v>
      </c>
      <c r="BX367" s="235">
        <f>$E$245</f>
        <v>0</v>
      </c>
      <c r="BY367" s="235">
        <f>$E$248</f>
        <v>0</v>
      </c>
      <c r="BZ367" s="235">
        <f>$E$251</f>
        <v>0</v>
      </c>
      <c r="CA367" s="235">
        <f>$E$254</f>
        <v>0</v>
      </c>
      <c r="CB367" s="235">
        <f>$E$257</f>
        <v>0</v>
      </c>
      <c r="CC367" s="235">
        <f>$E$260</f>
        <v>0</v>
      </c>
      <c r="CD367" s="235">
        <f>$E$263</f>
        <v>0</v>
      </c>
      <c r="CE367" s="235">
        <f>$E$266</f>
        <v>0</v>
      </c>
      <c r="CF367" s="235">
        <f>$E$269</f>
        <v>0</v>
      </c>
      <c r="CG367" s="235">
        <f>$E$272</f>
        <v>0</v>
      </c>
      <c r="CH367" s="235">
        <f>$E$275</f>
        <v>0</v>
      </c>
      <c r="CI367" s="235">
        <f>$E$278</f>
        <v>0</v>
      </c>
      <c r="CJ367" s="235">
        <f>$E$281</f>
        <v>0</v>
      </c>
      <c r="CK367" s="235">
        <f>$E$284</f>
        <v>0</v>
      </c>
      <c r="CL367" s="235">
        <f>$E$287</f>
        <v>0</v>
      </c>
      <c r="CM367" s="235">
        <f>$E$290</f>
        <v>0</v>
      </c>
      <c r="CN367" s="235">
        <f>$E$293</f>
        <v>0</v>
      </c>
      <c r="CO367" s="235">
        <f>$E$296</f>
        <v>0</v>
      </c>
      <c r="CP367" s="235">
        <f>$E$299</f>
        <v>0</v>
      </c>
      <c r="CQ367" s="235">
        <f>$E$302</f>
        <v>0</v>
      </c>
      <c r="CR367" s="235">
        <f>$E$305</f>
        <v>0</v>
      </c>
      <c r="CS367" s="235">
        <f>$E$308</f>
        <v>0</v>
      </c>
      <c r="CT367" s="235">
        <f>$E$311</f>
        <v>0</v>
      </c>
      <c r="CU367" s="235">
        <f>$E$314</f>
        <v>0</v>
      </c>
      <c r="CV367" s="235">
        <f>$E$317</f>
        <v>0</v>
      </c>
      <c r="CW367" s="235">
        <f>$E$320</f>
        <v>0</v>
      </c>
      <c r="CX367" s="235">
        <f>$E$323</f>
        <v>0</v>
      </c>
      <c r="CY367" s="235">
        <f>$E$326</f>
        <v>0</v>
      </c>
      <c r="CZ367" s="235">
        <f>$E$329</f>
        <v>0</v>
      </c>
    </row>
    <row r="368" spans="1:104" s="539" customFormat="1" ht="12.75" hidden="1" customHeight="1">
      <c r="A368" s="236"/>
      <c r="B368" s="237" t="s">
        <v>447</v>
      </c>
      <c r="C368" s="238">
        <f>'Client Info'!$D$28</f>
        <v>0</v>
      </c>
      <c r="D368" s="238">
        <f>'Client Info'!$D$28</f>
        <v>0</v>
      </c>
      <c r="E368" s="238">
        <f>'Client Info'!$D$28</f>
        <v>0</v>
      </c>
      <c r="F368" s="238">
        <f>'Client Info'!$D$28</f>
        <v>0</v>
      </c>
      <c r="G368" s="238">
        <f>'Client Info'!$D$28</f>
        <v>0</v>
      </c>
      <c r="H368" s="238">
        <f>'Client Info'!$D$28</f>
        <v>0</v>
      </c>
      <c r="I368" s="238"/>
      <c r="J368" s="238">
        <f>'Client Info'!$D$28</f>
        <v>0</v>
      </c>
      <c r="K368" s="238">
        <f>'Client Info'!$D$28</f>
        <v>0</v>
      </c>
      <c r="L368" s="238">
        <f>'Client Info'!$D$28</f>
        <v>0</v>
      </c>
      <c r="M368" s="238">
        <f>'Client Info'!$D$28</f>
        <v>0</v>
      </c>
      <c r="N368" s="238">
        <f>'Client Info'!$D$28</f>
        <v>0</v>
      </c>
      <c r="O368" s="238">
        <f>'Client Info'!$D$28</f>
        <v>0</v>
      </c>
      <c r="P368" s="238">
        <f>'Client Info'!$D$28</f>
        <v>0</v>
      </c>
      <c r="Q368" s="238">
        <f>'Client Info'!$D$28</f>
        <v>0</v>
      </c>
      <c r="R368" s="238">
        <f>'Client Info'!$D$28</f>
        <v>0</v>
      </c>
      <c r="S368" s="238">
        <f>'Client Info'!$D$28</f>
        <v>0</v>
      </c>
      <c r="T368" s="238">
        <f>'Client Info'!$D$28</f>
        <v>0</v>
      </c>
      <c r="U368" s="238">
        <f>'Client Info'!$D$28</f>
        <v>0</v>
      </c>
      <c r="V368" s="238">
        <f>'Client Info'!$D$28</f>
        <v>0</v>
      </c>
      <c r="W368" s="238">
        <f>'Client Info'!$D$28</f>
        <v>0</v>
      </c>
      <c r="X368" s="238">
        <f>'Client Info'!$D$28</f>
        <v>0</v>
      </c>
      <c r="Y368" s="238">
        <f>'Client Info'!$D$28</f>
        <v>0</v>
      </c>
      <c r="Z368" s="238">
        <f>'Client Info'!$D$28</f>
        <v>0</v>
      </c>
      <c r="AA368" s="238">
        <f>'Client Info'!$D$28</f>
        <v>0</v>
      </c>
      <c r="AB368" s="238">
        <f>'Client Info'!$D$28</f>
        <v>0</v>
      </c>
      <c r="AC368" s="238">
        <f>'Client Info'!$D$28</f>
        <v>0</v>
      </c>
      <c r="AD368" s="238">
        <f>'Client Info'!$D$28</f>
        <v>0</v>
      </c>
      <c r="AE368" s="238">
        <f>'Client Info'!$D$28</f>
        <v>0</v>
      </c>
      <c r="AF368" s="238">
        <f>'Client Info'!$D$28</f>
        <v>0</v>
      </c>
      <c r="AG368" s="238">
        <f>'Client Info'!$D$28</f>
        <v>0</v>
      </c>
      <c r="AH368" s="238">
        <f>'Client Info'!$D$28</f>
        <v>0</v>
      </c>
      <c r="AI368" s="238">
        <f>'Client Info'!$D$28</f>
        <v>0</v>
      </c>
      <c r="AJ368" s="238">
        <f>'Client Info'!$D$28</f>
        <v>0</v>
      </c>
      <c r="AK368" s="238">
        <f>'Client Info'!$D$28</f>
        <v>0</v>
      </c>
      <c r="AL368" s="238">
        <f>'Client Info'!$D$28</f>
        <v>0</v>
      </c>
      <c r="AM368" s="238">
        <f>'Client Info'!$D$28</f>
        <v>0</v>
      </c>
      <c r="AN368" s="238">
        <f>'Client Info'!$D$28</f>
        <v>0</v>
      </c>
      <c r="AO368" s="238">
        <f>'Client Info'!$D$28</f>
        <v>0</v>
      </c>
      <c r="AP368" s="238">
        <f>'Client Info'!$D$28</f>
        <v>0</v>
      </c>
      <c r="AQ368" s="238">
        <f>'Client Info'!$D$28</f>
        <v>0</v>
      </c>
      <c r="AR368" s="238">
        <f>'Client Info'!$D$28</f>
        <v>0</v>
      </c>
      <c r="AS368" s="238">
        <f>'Client Info'!$D$28</f>
        <v>0</v>
      </c>
      <c r="AT368" s="238">
        <f>'Client Info'!$D$28</f>
        <v>0</v>
      </c>
      <c r="AU368" s="238">
        <f>'Client Info'!$D$28</f>
        <v>0</v>
      </c>
      <c r="AV368" s="238">
        <f>'Client Info'!$D$28</f>
        <v>0</v>
      </c>
      <c r="AW368" s="238">
        <f>'Client Info'!$D$28</f>
        <v>0</v>
      </c>
      <c r="AX368" s="238">
        <f>'Client Info'!$D$28</f>
        <v>0</v>
      </c>
      <c r="AY368" s="238">
        <f>'Client Info'!$D$28</f>
        <v>0</v>
      </c>
      <c r="AZ368" s="238">
        <f>'Client Info'!$D$28</f>
        <v>0</v>
      </c>
      <c r="BA368" s="238">
        <f>'Client Info'!$D$28</f>
        <v>0</v>
      </c>
      <c r="BB368" s="238">
        <f>'Client Info'!$D$28</f>
        <v>0</v>
      </c>
      <c r="BC368" s="238">
        <f>'Client Info'!$D$28</f>
        <v>0</v>
      </c>
      <c r="BD368" s="238">
        <f>'Client Info'!$D$28</f>
        <v>0</v>
      </c>
      <c r="BE368" s="238">
        <f>'Client Info'!$D$28</f>
        <v>0</v>
      </c>
      <c r="BF368" s="238">
        <f>'Client Info'!$D$28</f>
        <v>0</v>
      </c>
      <c r="BG368" s="238">
        <f>'Client Info'!$D$28</f>
        <v>0</v>
      </c>
      <c r="BH368" s="238">
        <f>'Client Info'!$D$28</f>
        <v>0</v>
      </c>
      <c r="BI368" s="238">
        <f>'Client Info'!$D$28</f>
        <v>0</v>
      </c>
      <c r="BJ368" s="238">
        <f>'Client Info'!$D$28</f>
        <v>0</v>
      </c>
      <c r="BK368" s="238">
        <f>'Client Info'!$D$28</f>
        <v>0</v>
      </c>
      <c r="BL368" s="238">
        <f>'Client Info'!$D$28</f>
        <v>0</v>
      </c>
      <c r="BM368" s="238">
        <f>'Client Info'!$D$28</f>
        <v>0</v>
      </c>
      <c r="BN368" s="238">
        <f>'Client Info'!$D$28</f>
        <v>0</v>
      </c>
      <c r="BO368" s="238">
        <f>'Client Info'!$D$28</f>
        <v>0</v>
      </c>
      <c r="BP368" s="238">
        <f>'Client Info'!$D$28</f>
        <v>0</v>
      </c>
      <c r="BQ368" s="238">
        <f>'Client Info'!$D$28</f>
        <v>0</v>
      </c>
      <c r="BR368" s="238">
        <f>'Client Info'!$D$28</f>
        <v>0</v>
      </c>
      <c r="BS368" s="238">
        <f>'Client Info'!$D$28</f>
        <v>0</v>
      </c>
      <c r="BT368" s="238">
        <f>'Client Info'!$D$28</f>
        <v>0</v>
      </c>
      <c r="BU368" s="238">
        <f>'Client Info'!$D$28</f>
        <v>0</v>
      </c>
      <c r="BV368" s="238">
        <f>'Client Info'!$D$28</f>
        <v>0</v>
      </c>
      <c r="BW368" s="238">
        <f>'Client Info'!$D$28</f>
        <v>0</v>
      </c>
      <c r="BX368" s="238">
        <f>'Client Info'!$D$28</f>
        <v>0</v>
      </c>
      <c r="BY368" s="238">
        <f>'Client Info'!$D$28</f>
        <v>0</v>
      </c>
      <c r="BZ368" s="238">
        <f>'Client Info'!$D$28</f>
        <v>0</v>
      </c>
      <c r="CA368" s="238">
        <f>'Client Info'!$D$28</f>
        <v>0</v>
      </c>
      <c r="CB368" s="238">
        <f>'Client Info'!$D$28</f>
        <v>0</v>
      </c>
      <c r="CC368" s="238">
        <f>'Client Info'!$D$28</f>
        <v>0</v>
      </c>
      <c r="CD368" s="238">
        <f>'Client Info'!$D$28</f>
        <v>0</v>
      </c>
      <c r="CE368" s="238">
        <f>'Client Info'!$D$28</f>
        <v>0</v>
      </c>
      <c r="CF368" s="238">
        <f>'Client Info'!$D$28</f>
        <v>0</v>
      </c>
      <c r="CG368" s="238">
        <f>'Client Info'!$D$28</f>
        <v>0</v>
      </c>
      <c r="CH368" s="238">
        <f>'Client Info'!$D$28</f>
        <v>0</v>
      </c>
      <c r="CI368" s="238">
        <f>'Client Info'!$D$28</f>
        <v>0</v>
      </c>
      <c r="CJ368" s="238">
        <f>'Client Info'!$D$28</f>
        <v>0</v>
      </c>
      <c r="CK368" s="238">
        <f>'Client Info'!$D$28</f>
        <v>0</v>
      </c>
      <c r="CL368" s="238">
        <f>'Client Info'!$D$28</f>
        <v>0</v>
      </c>
      <c r="CM368" s="238">
        <f>'Client Info'!$D$28</f>
        <v>0</v>
      </c>
      <c r="CN368" s="238">
        <f>'Client Info'!$D$28</f>
        <v>0</v>
      </c>
      <c r="CO368" s="238">
        <f>'Client Info'!$D$28</f>
        <v>0</v>
      </c>
      <c r="CP368" s="238">
        <f>'Client Info'!$D$28</f>
        <v>0</v>
      </c>
      <c r="CQ368" s="238">
        <f>'Client Info'!$D$28</f>
        <v>0</v>
      </c>
      <c r="CR368" s="238">
        <f>'Client Info'!$D$28</f>
        <v>0</v>
      </c>
      <c r="CS368" s="238">
        <f>'Client Info'!$D$28</f>
        <v>0</v>
      </c>
      <c r="CT368" s="238">
        <f>'Client Info'!$D$28</f>
        <v>0</v>
      </c>
      <c r="CU368" s="238">
        <f>'Client Info'!$D$28</f>
        <v>0</v>
      </c>
      <c r="CV368" s="238">
        <f>'Client Info'!$D$28</f>
        <v>0</v>
      </c>
      <c r="CW368" s="238">
        <f>'Client Info'!$D$28</f>
        <v>0</v>
      </c>
      <c r="CX368" s="238">
        <f>'Client Info'!$D$28</f>
        <v>0</v>
      </c>
      <c r="CY368" s="238">
        <f>'Client Info'!$D$28</f>
        <v>0</v>
      </c>
      <c r="CZ368" s="238">
        <f>'Client Info'!$D$28</f>
        <v>0</v>
      </c>
    </row>
    <row r="369" spans="1:1233" ht="12.75" hidden="1" customHeight="1">
      <c r="A369" s="1045" t="s">
        <v>455</v>
      </c>
      <c r="B369" s="339" t="s">
        <v>449</v>
      </c>
      <c r="C369" s="340">
        <f>SUM(W446:W469)</f>
        <v>0</v>
      </c>
      <c r="D369" s="340">
        <f>SUM(AJ446:AJ469)</f>
        <v>0</v>
      </c>
      <c r="E369" s="340">
        <f>SUM(AS446:AS469)</f>
        <v>0</v>
      </c>
      <c r="F369" s="340">
        <f>SUM(BB446:BB469)</f>
        <v>0</v>
      </c>
      <c r="G369" s="340">
        <f>SUM(BK446:BK469)</f>
        <v>0</v>
      </c>
      <c r="H369" s="340">
        <f>SUM(BT446:BT469)</f>
        <v>0</v>
      </c>
      <c r="I369" s="340"/>
      <c r="J369" s="340">
        <f>SUM(CC446:CC469)</f>
        <v>0</v>
      </c>
      <c r="K369" s="340">
        <f>SUM(CL446:CL469)</f>
        <v>0</v>
      </c>
      <c r="L369" s="340">
        <f>SUM(CU446:CU469)</f>
        <v>0</v>
      </c>
      <c r="M369" s="340">
        <f>SUM(DD446:DD469)</f>
        <v>0</v>
      </c>
      <c r="N369" s="340">
        <f>SUM(DM446:DM469)</f>
        <v>0</v>
      </c>
      <c r="O369" s="340">
        <f>SUM(DV446:DV469)</f>
        <v>0</v>
      </c>
      <c r="P369" s="340">
        <f>SUM(EE446:EE469)</f>
        <v>0</v>
      </c>
      <c r="Q369" s="340">
        <f>SUM(EN446:EN469)</f>
        <v>0</v>
      </c>
      <c r="R369" s="340">
        <f>SUM(EW446:EW469)</f>
        <v>0</v>
      </c>
      <c r="S369" s="340">
        <f>SUM(FF446:FF469)</f>
        <v>0</v>
      </c>
      <c r="T369" s="340">
        <f>SUM(FO446:FO469)</f>
        <v>0</v>
      </c>
      <c r="U369" s="340">
        <f>SUM(FX446:FX469)</f>
        <v>0</v>
      </c>
      <c r="V369" s="340">
        <f>SUM(GG446:GG469)</f>
        <v>0</v>
      </c>
      <c r="W369" s="340">
        <f>SUM($GP$446:$GP$469)</f>
        <v>0</v>
      </c>
      <c r="X369" s="340">
        <f>SUM($GY$446:$GY$469)</f>
        <v>0</v>
      </c>
      <c r="Y369" s="340">
        <f>SUM($HH$446:$HH$469)</f>
        <v>0</v>
      </c>
      <c r="Z369" s="340">
        <f>SUM($HQ$446:$HQ$469)</f>
        <v>0</v>
      </c>
      <c r="AA369" s="340">
        <f>SUM($HZ$446:$HZ$469)</f>
        <v>0</v>
      </c>
      <c r="AB369" s="340">
        <f>SUM($II$446:$II$469)</f>
        <v>0</v>
      </c>
      <c r="AC369" s="340">
        <f>SUM($IR$446:$IR$469)</f>
        <v>0</v>
      </c>
      <c r="AD369" s="340">
        <f>SUM($JA$446:$JA$469)</f>
        <v>0</v>
      </c>
      <c r="AE369" s="340">
        <f>SUM($JJ$446:$JJ$469)</f>
        <v>0</v>
      </c>
      <c r="AF369" s="340">
        <f>SUM($JS$446:$JS$469)</f>
        <v>0</v>
      </c>
      <c r="AG369" s="340">
        <f>SUM($KB$446:$KB$469)</f>
        <v>0</v>
      </c>
      <c r="AH369" s="340">
        <f>SUM($KK$446:$KK$469)</f>
        <v>0</v>
      </c>
      <c r="AI369" s="340">
        <f>SUM($KT$446:$KT$469)</f>
        <v>0</v>
      </c>
      <c r="AJ369" s="340">
        <f>SUM($LC$446:$LC$469)</f>
        <v>0</v>
      </c>
      <c r="AK369" s="340">
        <f>SUM($LL$446:$LL$469)</f>
        <v>0</v>
      </c>
      <c r="AL369" s="340">
        <f>SUM($LU$446:$LU$469)</f>
        <v>0</v>
      </c>
      <c r="AM369" s="340">
        <f>SUM($MD$446:$MD$469)</f>
        <v>0</v>
      </c>
      <c r="AN369" s="340">
        <f>SUM($MM$446:$MM$469)</f>
        <v>0</v>
      </c>
      <c r="AO369" s="340">
        <f>SUM($MV$446:$MV$469)</f>
        <v>0</v>
      </c>
      <c r="AP369" s="340">
        <f>SUM($NE$446:$NE$469)</f>
        <v>0</v>
      </c>
      <c r="AQ369" s="340">
        <f>SUM($NN$446:$NN$469)</f>
        <v>0</v>
      </c>
      <c r="AR369" s="340">
        <f>SUM($NW$446:$NW$469)</f>
        <v>0</v>
      </c>
      <c r="AS369" s="340">
        <f>SUM($OF$446:$OF$469)</f>
        <v>0</v>
      </c>
      <c r="AT369" s="340">
        <f>SUM($OO$446:$OO$469)</f>
        <v>0</v>
      </c>
      <c r="AU369" s="340">
        <f>SUM($OX$446:$OX$469)</f>
        <v>0</v>
      </c>
      <c r="AV369" s="340">
        <f>SUM($PG$446:$PG$469)</f>
        <v>0</v>
      </c>
      <c r="AW369" s="340">
        <f>SUM($PP$446:$PP$469)</f>
        <v>0</v>
      </c>
      <c r="AX369" s="340">
        <f>SUM($PY$446:$PY$469)</f>
        <v>0</v>
      </c>
      <c r="AY369" s="340">
        <f>SUM($QH$446:$QH$469)</f>
        <v>0</v>
      </c>
      <c r="AZ369" s="340">
        <f>SUM($QQ$446:$QQ$469)</f>
        <v>0</v>
      </c>
      <c r="BA369" s="340">
        <f>SUM($QZ$446:$QZ$469)</f>
        <v>0</v>
      </c>
      <c r="BB369" s="340">
        <f>SUM($RI$446:$RI$469)</f>
        <v>0</v>
      </c>
      <c r="BC369" s="340">
        <f>SUM($RR$446:$RR$469)</f>
        <v>0</v>
      </c>
      <c r="BD369" s="340">
        <f>SUM($SA$446:$SA$469)</f>
        <v>0</v>
      </c>
      <c r="BE369" s="340">
        <f>SUM($SJ$446:$SJ$469)</f>
        <v>0</v>
      </c>
      <c r="BF369" s="340">
        <f>SUM($SS$446:$SS$469)</f>
        <v>0</v>
      </c>
      <c r="BG369" s="340">
        <f>SUM($TB$446:$TB$469)</f>
        <v>0</v>
      </c>
      <c r="BH369" s="340">
        <f>SUM($TK$446:$TK$469)</f>
        <v>0</v>
      </c>
      <c r="BI369" s="340">
        <f>SUM($TT$446:$TT$469)</f>
        <v>0</v>
      </c>
      <c r="BJ369" s="340">
        <f>SUM($UC$446:$UC$469)</f>
        <v>0</v>
      </c>
      <c r="BK369" s="340">
        <f>SUM($UL$446:$UL$469)</f>
        <v>0</v>
      </c>
      <c r="BL369" s="340">
        <f>SUM($UU$446:$UU$469)</f>
        <v>0</v>
      </c>
      <c r="BM369" s="340">
        <f>SUM($VD$446:$VD$469)</f>
        <v>0</v>
      </c>
      <c r="BN369" s="340">
        <f>SUM($VM$446:$VM$469)</f>
        <v>0</v>
      </c>
      <c r="BO369" s="340">
        <f>SUM($VV$446:$VV$469)</f>
        <v>0</v>
      </c>
      <c r="BP369" s="340">
        <f>SUM($WE$446:$WE$469)</f>
        <v>0</v>
      </c>
      <c r="BQ369" s="340">
        <f>SUM($WN$446:$WN$469)</f>
        <v>0</v>
      </c>
      <c r="BR369" s="340">
        <f>SUM($WW$446:$WW$469)</f>
        <v>0</v>
      </c>
      <c r="BS369" s="340">
        <f>SUM($XF$446:$XF$469)</f>
        <v>0</v>
      </c>
      <c r="BT369" s="340">
        <f>SUM($XO$446:$XO$469)</f>
        <v>0</v>
      </c>
      <c r="BU369" s="340">
        <f>SUM($XX$446:$XX$469)</f>
        <v>0</v>
      </c>
      <c r="BV369" s="340">
        <f>SUM($YG$446:$YG$469)</f>
        <v>0</v>
      </c>
      <c r="BW369" s="340">
        <f>SUM($YP$446:$YP$469)</f>
        <v>0</v>
      </c>
      <c r="BX369" s="340">
        <f>SUM($YY$446:$YY$469)</f>
        <v>0</v>
      </c>
      <c r="BY369" s="340">
        <f>SUM($ZH$446:$ZH$469)</f>
        <v>0</v>
      </c>
      <c r="BZ369" s="340">
        <f>SUM($ZQ$446:$ZQ$469)</f>
        <v>0</v>
      </c>
      <c r="CA369" s="340">
        <f>SUM($ZZ$446:$ZZ$469)</f>
        <v>0</v>
      </c>
      <c r="CB369" s="340">
        <f>SUM($AAI$446:$AAI$469)</f>
        <v>0</v>
      </c>
      <c r="CC369" s="340">
        <f>SUM($AAR$446:$AAR$469)</f>
        <v>0</v>
      </c>
      <c r="CD369" s="340">
        <f>SUM($ABA$446:$ABA$469)</f>
        <v>0</v>
      </c>
      <c r="CE369" s="340">
        <f>SUM($ABJ$446:$ABJ$469)</f>
        <v>0</v>
      </c>
      <c r="CF369" s="340">
        <f>SUM($ABS$446:$ABS$469)</f>
        <v>0</v>
      </c>
      <c r="CG369" s="340">
        <f>SUM($ACB$446:$ACB$469)</f>
        <v>0</v>
      </c>
      <c r="CH369" s="340">
        <f>SUM($ACK$446:$ACK$469)</f>
        <v>0</v>
      </c>
      <c r="CI369" s="340">
        <f>SUM($ACT$446:$ACT$469)</f>
        <v>0</v>
      </c>
      <c r="CJ369" s="340">
        <f>SUM($ADC$446:$ADC$469)</f>
        <v>0</v>
      </c>
      <c r="CK369" s="340">
        <f>SUM($ADL$446:$ADL$469)</f>
        <v>0</v>
      </c>
      <c r="CL369" s="340">
        <f>SUM($ADU$446:$ADU$469)</f>
        <v>0</v>
      </c>
      <c r="CM369" s="340">
        <f>SUM($AED$446:$AED$469)</f>
        <v>0</v>
      </c>
      <c r="CN369" s="340">
        <f>SUM($AEM$446:$AEM$469)</f>
        <v>0</v>
      </c>
      <c r="CO369" s="340">
        <f>SUM($AEV$446:$AEV$469)</f>
        <v>0</v>
      </c>
      <c r="CP369" s="340">
        <f>SUM($AFE$446:$AFE$469)</f>
        <v>0</v>
      </c>
      <c r="CQ369" s="340">
        <f>SUM($AFN$446:$AFN$469)</f>
        <v>0</v>
      </c>
      <c r="CR369" s="340">
        <f>SUM($AFW$446:$AFW$469)</f>
        <v>0</v>
      </c>
      <c r="CS369" s="340">
        <f>SUM($AGF$446:$AGF$469)</f>
        <v>0</v>
      </c>
      <c r="CT369" s="340">
        <f>SUM($AGO$446:$AGO$469)</f>
        <v>0</v>
      </c>
      <c r="CU369" s="340">
        <f>SUM($AGX$446:$AGX$469)</f>
        <v>0</v>
      </c>
      <c r="CV369" s="340">
        <f>SUM($AHG$446:$AHG$469)</f>
        <v>0</v>
      </c>
      <c r="CW369" s="340">
        <f>SUM($AHP$446:$AHP$469)</f>
        <v>0</v>
      </c>
      <c r="CX369" s="340">
        <f>SUM($AHY$446:$AHY$469)</f>
        <v>0</v>
      </c>
      <c r="CY369" s="340">
        <f>SUM($AIH$446:$AIH$469)</f>
        <v>0</v>
      </c>
      <c r="CZ369" s="340">
        <f>SUM($AIQ$446:$AIQ$469)</f>
        <v>0</v>
      </c>
      <c r="DA369" s="539"/>
      <c r="DB369" s="539"/>
      <c r="DC369" s="539"/>
      <c r="DD369" s="539"/>
      <c r="DE369" s="539"/>
      <c r="DF369" s="539"/>
      <c r="DG369" s="539"/>
      <c r="DH369" s="539"/>
      <c r="DI369" s="539"/>
      <c r="DJ369" s="539"/>
      <c r="DK369" s="539"/>
      <c r="DL369" s="539"/>
      <c r="DM369" s="539"/>
      <c r="DN369" s="539"/>
      <c r="DO369" s="539"/>
      <c r="DP369" s="539"/>
      <c r="DQ369" s="539"/>
      <c r="DR369" s="539"/>
      <c r="DS369" s="539"/>
      <c r="DT369" s="539"/>
      <c r="DU369" s="539"/>
      <c r="DV369" s="539"/>
      <c r="DW369" s="539"/>
      <c r="DX369" s="539"/>
      <c r="DY369" s="539"/>
      <c r="DZ369" s="539"/>
      <c r="EA369" s="539"/>
      <c r="EB369" s="539"/>
      <c r="EC369" s="539"/>
      <c r="ED369" s="539"/>
      <c r="EE369" s="539"/>
      <c r="EF369" s="539"/>
      <c r="EG369" s="539"/>
      <c r="EH369" s="539"/>
      <c r="EI369" s="539"/>
      <c r="EJ369" s="539"/>
      <c r="EK369" s="539"/>
      <c r="EL369" s="539"/>
      <c r="EM369" s="539"/>
      <c r="EN369" s="539"/>
      <c r="EO369" s="539"/>
      <c r="EP369" s="539"/>
      <c r="EQ369" s="539"/>
      <c r="ER369" s="539"/>
      <c r="ES369" s="539"/>
      <c r="ET369" s="539"/>
      <c r="EU369" s="539"/>
      <c r="EV369" s="539"/>
      <c r="EW369" s="539"/>
      <c r="EX369" s="539"/>
      <c r="EY369" s="539"/>
      <c r="EZ369" s="539"/>
      <c r="FA369" s="539"/>
      <c r="FB369" s="539"/>
      <c r="FC369" s="539"/>
      <c r="FD369" s="539"/>
      <c r="FE369" s="539"/>
      <c r="FF369" s="539"/>
      <c r="FG369" s="539"/>
      <c r="FH369" s="539"/>
      <c r="FI369" s="539"/>
      <c r="FJ369" s="539"/>
      <c r="FK369" s="539"/>
      <c r="FL369" s="539"/>
      <c r="FM369" s="539"/>
      <c r="FN369" s="539"/>
      <c r="FO369" s="539"/>
      <c r="FP369" s="539"/>
      <c r="FQ369" s="539"/>
      <c r="FR369" s="539"/>
      <c r="FS369" s="539"/>
      <c r="FT369" s="539"/>
      <c r="FU369" s="539"/>
      <c r="FV369" s="539"/>
      <c r="FW369" s="539"/>
      <c r="FX369" s="539"/>
      <c r="FY369" s="539"/>
      <c r="FZ369" s="539"/>
      <c r="GA369" s="539"/>
      <c r="GB369" s="539"/>
      <c r="GC369" s="539"/>
      <c r="GD369" s="539"/>
      <c r="GE369" s="539"/>
      <c r="GF369" s="539"/>
      <c r="GG369" s="539"/>
      <c r="GH369" s="539"/>
      <c r="GI369" s="539"/>
      <c r="GJ369" s="539"/>
      <c r="GK369" s="539"/>
      <c r="GL369" s="539"/>
      <c r="GM369" s="539"/>
      <c r="GN369" s="539"/>
      <c r="GO369" s="539"/>
      <c r="GP369" s="539"/>
      <c r="GQ369" s="539"/>
      <c r="GR369" s="539"/>
      <c r="GS369" s="539"/>
      <c r="GT369" s="539"/>
      <c r="GU369" s="539"/>
      <c r="GV369" s="539"/>
      <c r="GW369" s="539"/>
      <c r="GX369" s="539"/>
      <c r="GY369" s="539"/>
      <c r="GZ369" s="539"/>
      <c r="HA369" s="539"/>
      <c r="HB369" s="539"/>
      <c r="HC369" s="539"/>
      <c r="HD369" s="539"/>
      <c r="HE369" s="539"/>
      <c r="HF369" s="539"/>
      <c r="HG369" s="539"/>
      <c r="HH369" s="539"/>
      <c r="HI369" s="539"/>
      <c r="HJ369" s="539"/>
      <c r="HK369" s="539"/>
      <c r="HL369" s="539"/>
      <c r="HM369" s="539"/>
      <c r="HN369" s="539"/>
      <c r="HO369" s="539"/>
      <c r="HP369" s="539"/>
      <c r="HQ369" s="539"/>
      <c r="HR369" s="539"/>
      <c r="HS369" s="539"/>
      <c r="HT369" s="539"/>
      <c r="HU369" s="539"/>
      <c r="HV369" s="539"/>
      <c r="HW369" s="539"/>
      <c r="HX369" s="539"/>
      <c r="HY369" s="539"/>
      <c r="HZ369" s="539"/>
      <c r="IA369" s="539"/>
      <c r="IB369" s="539"/>
      <c r="IC369" s="539"/>
      <c r="ID369" s="539"/>
      <c r="IE369" s="539"/>
      <c r="IF369" s="539"/>
      <c r="IG369" s="539"/>
      <c r="IH369" s="539"/>
      <c r="II369" s="539"/>
      <c r="IJ369" s="539"/>
      <c r="IK369" s="539"/>
      <c r="IL369" s="539"/>
      <c r="IM369" s="539"/>
      <c r="IN369" s="539"/>
      <c r="IO369" s="539"/>
      <c r="IP369" s="539"/>
      <c r="IQ369" s="539"/>
      <c r="IR369" s="539"/>
      <c r="IS369" s="539"/>
      <c r="IT369" s="539"/>
      <c r="IU369" s="539"/>
      <c r="IV369" s="539"/>
      <c r="IW369" s="539"/>
      <c r="IX369" s="539"/>
      <c r="IY369" s="539"/>
      <c r="IZ369" s="539"/>
      <c r="JA369" s="539"/>
      <c r="JB369" s="539"/>
      <c r="JC369" s="539"/>
      <c r="JD369" s="539"/>
      <c r="JE369" s="539"/>
      <c r="JF369" s="539"/>
      <c r="JG369" s="539"/>
      <c r="JH369" s="539"/>
      <c r="JI369" s="539"/>
      <c r="JJ369" s="539"/>
      <c r="JK369" s="539"/>
      <c r="JL369" s="539"/>
      <c r="JM369" s="539"/>
      <c r="JN369" s="539"/>
      <c r="JO369" s="539"/>
      <c r="JP369" s="539"/>
      <c r="JQ369" s="539"/>
      <c r="JR369" s="539"/>
      <c r="JS369" s="539"/>
      <c r="JT369" s="539"/>
      <c r="JU369" s="539"/>
      <c r="JV369" s="539"/>
      <c r="JW369" s="539"/>
      <c r="JX369" s="539"/>
      <c r="JY369" s="539"/>
      <c r="JZ369" s="539"/>
      <c r="KA369" s="539"/>
      <c r="KB369" s="539"/>
      <c r="KC369" s="539"/>
      <c r="KD369" s="539"/>
      <c r="KE369" s="539"/>
      <c r="KF369" s="539"/>
      <c r="KG369" s="539"/>
      <c r="KH369" s="539"/>
      <c r="KI369" s="539"/>
      <c r="KJ369" s="539"/>
      <c r="KK369" s="539"/>
      <c r="KL369" s="539"/>
      <c r="KM369" s="539"/>
      <c r="KN369" s="539"/>
      <c r="KO369" s="539"/>
      <c r="KP369" s="539"/>
      <c r="KQ369" s="539"/>
      <c r="KR369" s="539"/>
      <c r="KS369" s="539"/>
      <c r="KT369" s="539"/>
      <c r="KU369" s="539"/>
      <c r="KV369" s="539"/>
      <c r="KW369" s="539"/>
      <c r="KX369" s="539"/>
      <c r="KY369" s="539"/>
      <c r="KZ369" s="539"/>
      <c r="LA369" s="539"/>
      <c r="LB369" s="539"/>
      <c r="LC369" s="539"/>
      <c r="LD369" s="539"/>
      <c r="LE369" s="539"/>
      <c r="LF369" s="539"/>
      <c r="LG369" s="539"/>
      <c r="LH369" s="539"/>
      <c r="LI369" s="539"/>
      <c r="LJ369" s="539"/>
      <c r="LK369" s="539"/>
      <c r="LL369" s="539"/>
      <c r="LM369" s="539"/>
      <c r="LN369" s="539"/>
      <c r="LO369" s="539"/>
      <c r="LP369" s="539"/>
      <c r="LQ369" s="539"/>
      <c r="LR369" s="539"/>
      <c r="LS369" s="539"/>
      <c r="LT369" s="539"/>
      <c r="LU369" s="539"/>
      <c r="LV369" s="539"/>
      <c r="LW369" s="539"/>
      <c r="LX369" s="539"/>
      <c r="LY369" s="539"/>
      <c r="LZ369" s="539"/>
      <c r="MA369" s="539"/>
      <c r="MB369" s="539"/>
      <c r="MC369" s="539"/>
      <c r="MD369" s="539"/>
      <c r="ME369" s="539"/>
      <c r="MF369" s="539"/>
      <c r="MG369" s="539"/>
      <c r="MH369" s="539"/>
      <c r="MI369" s="539"/>
      <c r="MJ369" s="539"/>
      <c r="MK369" s="539"/>
      <c r="ML369" s="539"/>
      <c r="MM369" s="539"/>
      <c r="MN369" s="539"/>
      <c r="MO369" s="539"/>
      <c r="MP369" s="539"/>
      <c r="MQ369" s="539"/>
      <c r="MR369" s="539"/>
      <c r="MS369" s="539"/>
      <c r="MT369" s="539"/>
      <c r="MU369" s="539"/>
      <c r="MV369" s="539"/>
      <c r="MW369" s="539"/>
      <c r="MX369" s="539"/>
      <c r="MY369" s="539"/>
      <c r="MZ369" s="539"/>
      <c r="NA369" s="539"/>
      <c r="NB369" s="539"/>
      <c r="NC369" s="539"/>
      <c r="ND369" s="539"/>
      <c r="NE369" s="539"/>
      <c r="NF369" s="539"/>
      <c r="NG369" s="539"/>
      <c r="NH369" s="539"/>
      <c r="NI369" s="539"/>
      <c r="NJ369" s="539"/>
      <c r="NK369" s="539"/>
      <c r="NL369" s="539"/>
      <c r="NM369" s="539"/>
      <c r="NN369" s="539"/>
      <c r="NO369" s="539"/>
      <c r="NP369" s="539"/>
      <c r="NQ369" s="539"/>
      <c r="NR369" s="539"/>
      <c r="NS369" s="539"/>
      <c r="NT369" s="539"/>
      <c r="NU369" s="539"/>
      <c r="NV369" s="539"/>
      <c r="NW369" s="539"/>
      <c r="NX369" s="539"/>
      <c r="NY369" s="539"/>
      <c r="NZ369" s="539"/>
      <c r="OA369" s="539"/>
      <c r="OB369" s="539"/>
      <c r="OC369" s="539"/>
      <c r="OD369" s="539"/>
      <c r="OE369" s="539"/>
      <c r="OF369" s="539"/>
      <c r="OG369" s="539"/>
      <c r="OH369" s="539"/>
      <c r="OI369" s="539"/>
      <c r="OJ369" s="539"/>
      <c r="OK369" s="539"/>
      <c r="OL369" s="539"/>
      <c r="OM369" s="539"/>
      <c r="ON369" s="539"/>
      <c r="OO369" s="539"/>
      <c r="OP369" s="539"/>
      <c r="OQ369" s="539"/>
      <c r="OR369" s="539"/>
      <c r="OS369" s="539"/>
      <c r="OT369" s="539"/>
      <c r="OU369" s="539"/>
      <c r="OV369" s="539"/>
      <c r="OW369" s="539"/>
      <c r="OX369" s="539"/>
      <c r="OY369" s="539"/>
      <c r="OZ369" s="539"/>
      <c r="PA369" s="539"/>
      <c r="PB369" s="539"/>
      <c r="PC369" s="539"/>
      <c r="PD369" s="539"/>
      <c r="PE369" s="539"/>
      <c r="PF369" s="539"/>
      <c r="PG369" s="539"/>
      <c r="PH369" s="539"/>
      <c r="PI369" s="539"/>
      <c r="PJ369" s="539"/>
      <c r="PK369" s="539"/>
      <c r="PL369" s="539"/>
      <c r="PM369" s="539"/>
      <c r="PN369" s="539"/>
      <c r="PO369" s="539"/>
      <c r="PP369" s="539"/>
      <c r="PQ369" s="539"/>
      <c r="PR369" s="539"/>
      <c r="PS369" s="539"/>
      <c r="PT369" s="539"/>
      <c r="PU369" s="539"/>
      <c r="PV369" s="539"/>
      <c r="PW369" s="539"/>
      <c r="PX369" s="539"/>
      <c r="PY369" s="539"/>
      <c r="PZ369" s="539"/>
      <c r="QA369" s="539"/>
      <c r="QB369" s="539"/>
      <c r="QC369" s="539"/>
      <c r="QD369" s="539"/>
      <c r="QE369" s="539"/>
      <c r="QF369" s="539"/>
      <c r="QG369" s="539"/>
      <c r="QH369" s="539"/>
      <c r="QI369" s="539"/>
      <c r="QJ369" s="539"/>
      <c r="QK369" s="539"/>
      <c r="QL369" s="539"/>
      <c r="QM369" s="539"/>
      <c r="QN369" s="539"/>
      <c r="QO369" s="539"/>
      <c r="QP369" s="539"/>
      <c r="QQ369" s="539"/>
      <c r="QR369" s="539"/>
      <c r="QS369" s="539"/>
      <c r="QT369" s="539"/>
      <c r="QU369" s="539"/>
      <c r="QV369" s="539"/>
      <c r="QW369" s="539"/>
      <c r="QX369" s="539"/>
      <c r="QY369" s="539"/>
      <c r="QZ369" s="539"/>
      <c r="RA369" s="539"/>
      <c r="RB369" s="539"/>
      <c r="RC369" s="539"/>
      <c r="RD369" s="539"/>
      <c r="RE369" s="539"/>
      <c r="RF369" s="539"/>
      <c r="RG369" s="539"/>
      <c r="RH369" s="539"/>
      <c r="RI369" s="539"/>
      <c r="RJ369" s="539"/>
      <c r="RK369" s="539"/>
      <c r="RL369" s="539"/>
      <c r="RM369" s="539"/>
      <c r="RN369" s="539"/>
      <c r="RO369" s="539"/>
      <c r="RP369" s="539"/>
      <c r="RQ369" s="539"/>
      <c r="RR369" s="539"/>
      <c r="RS369" s="539"/>
      <c r="RT369" s="539"/>
      <c r="RU369" s="539"/>
      <c r="RV369" s="539"/>
      <c r="RW369" s="539"/>
      <c r="RX369" s="539"/>
      <c r="RY369" s="539"/>
      <c r="RZ369" s="539"/>
      <c r="SA369" s="539"/>
      <c r="SB369" s="539"/>
      <c r="SC369" s="539"/>
      <c r="SD369" s="539"/>
      <c r="SE369" s="539"/>
      <c r="SF369" s="539"/>
      <c r="SG369" s="539"/>
      <c r="SH369" s="539"/>
      <c r="SI369" s="539"/>
      <c r="SJ369" s="539"/>
      <c r="SK369" s="539"/>
      <c r="SL369" s="539"/>
      <c r="SM369" s="539"/>
      <c r="SN369" s="539"/>
      <c r="SO369" s="539"/>
      <c r="SP369" s="539"/>
      <c r="SQ369" s="539"/>
      <c r="SR369" s="539"/>
      <c r="SS369" s="539"/>
      <c r="ST369" s="539"/>
      <c r="SU369" s="539"/>
      <c r="SV369" s="539"/>
      <c r="SW369" s="539"/>
      <c r="SX369" s="539"/>
      <c r="SY369" s="539"/>
      <c r="SZ369" s="539"/>
      <c r="TA369" s="539"/>
      <c r="TB369" s="539"/>
      <c r="TC369" s="539"/>
      <c r="TD369" s="539"/>
      <c r="TE369" s="539"/>
      <c r="TF369" s="539"/>
      <c r="TG369" s="539"/>
      <c r="TH369" s="539"/>
      <c r="TI369" s="539"/>
      <c r="TJ369" s="539"/>
      <c r="TK369" s="539"/>
      <c r="TL369" s="539"/>
      <c r="TM369" s="539"/>
      <c r="TN369" s="539"/>
      <c r="TO369" s="539"/>
      <c r="TP369" s="539"/>
      <c r="TQ369" s="539"/>
      <c r="TR369" s="539"/>
      <c r="TS369" s="539"/>
      <c r="TT369" s="539"/>
      <c r="TU369" s="539"/>
      <c r="TV369" s="539"/>
      <c r="TW369" s="539"/>
      <c r="TX369" s="539"/>
      <c r="TY369" s="539"/>
      <c r="TZ369" s="539"/>
      <c r="UA369" s="539"/>
      <c r="UB369" s="539"/>
      <c r="UC369" s="539"/>
      <c r="UD369" s="539"/>
      <c r="UE369" s="539"/>
      <c r="UF369" s="539"/>
      <c r="UG369" s="539"/>
      <c r="UH369" s="539"/>
      <c r="UI369" s="539"/>
      <c r="UJ369" s="539"/>
      <c r="UK369" s="539"/>
      <c r="UL369" s="539"/>
      <c r="UM369" s="539"/>
      <c r="UN369" s="539"/>
      <c r="UO369" s="539"/>
      <c r="UP369" s="539"/>
      <c r="UQ369" s="539"/>
      <c r="UR369" s="539"/>
      <c r="US369" s="539"/>
      <c r="UT369" s="539"/>
      <c r="UU369" s="539"/>
      <c r="UV369" s="539"/>
      <c r="UW369" s="539"/>
      <c r="UX369" s="539"/>
      <c r="UY369" s="539"/>
      <c r="UZ369" s="539"/>
      <c r="VA369" s="539"/>
      <c r="VB369" s="539"/>
      <c r="VC369" s="539"/>
      <c r="VD369" s="539"/>
      <c r="VE369" s="539"/>
      <c r="VF369" s="539"/>
      <c r="VG369" s="539"/>
      <c r="VH369" s="539"/>
      <c r="VI369" s="539"/>
      <c r="VJ369" s="539"/>
      <c r="VK369" s="539"/>
      <c r="VL369" s="539"/>
      <c r="VM369" s="539"/>
      <c r="VN369" s="539"/>
      <c r="VO369" s="539"/>
      <c r="VP369" s="539"/>
      <c r="VQ369" s="539"/>
      <c r="VR369" s="539"/>
      <c r="VS369" s="539"/>
      <c r="VT369" s="539"/>
      <c r="VU369" s="539"/>
      <c r="VV369" s="539"/>
      <c r="VW369" s="539"/>
      <c r="VX369" s="539"/>
      <c r="VY369" s="539"/>
      <c r="VZ369" s="539"/>
      <c r="WA369" s="539"/>
      <c r="WB369" s="539"/>
      <c r="WC369" s="539"/>
      <c r="WD369" s="539"/>
      <c r="WE369" s="539"/>
      <c r="WF369" s="539"/>
      <c r="WG369" s="539"/>
      <c r="WH369" s="539"/>
      <c r="WI369" s="539"/>
      <c r="WJ369" s="539"/>
      <c r="WK369" s="539"/>
      <c r="WL369" s="539"/>
      <c r="WM369" s="539"/>
      <c r="WN369" s="539"/>
      <c r="WO369" s="539"/>
      <c r="WP369" s="539"/>
      <c r="WQ369" s="539"/>
      <c r="WR369" s="539"/>
      <c r="WS369" s="539"/>
      <c r="WT369" s="539"/>
      <c r="WU369" s="539"/>
      <c r="WV369" s="539"/>
      <c r="WW369" s="539"/>
      <c r="WX369" s="539"/>
      <c r="WY369" s="539"/>
      <c r="WZ369" s="539"/>
      <c r="XA369" s="539"/>
      <c r="XB369" s="539"/>
      <c r="XC369" s="539"/>
      <c r="XD369" s="539"/>
      <c r="XE369" s="539"/>
      <c r="XF369" s="539"/>
      <c r="XG369" s="539"/>
      <c r="XH369" s="539"/>
      <c r="XI369" s="539"/>
      <c r="XJ369" s="539"/>
      <c r="XK369" s="539"/>
      <c r="XL369" s="539"/>
      <c r="XM369" s="539"/>
      <c r="XN369" s="539"/>
      <c r="XO369" s="539"/>
      <c r="XP369" s="539"/>
      <c r="XQ369" s="539"/>
      <c r="XR369" s="539"/>
      <c r="XS369" s="539"/>
      <c r="XT369" s="539"/>
      <c r="XU369" s="539"/>
      <c r="XV369" s="539"/>
      <c r="XW369" s="539"/>
      <c r="XX369" s="539"/>
      <c r="XY369" s="539"/>
      <c r="XZ369" s="539"/>
      <c r="YA369" s="539"/>
      <c r="YB369" s="539"/>
      <c r="YC369" s="539"/>
      <c r="YD369" s="539"/>
      <c r="YE369" s="539"/>
      <c r="YF369" s="539"/>
      <c r="YG369" s="539"/>
      <c r="YH369" s="539"/>
      <c r="YI369" s="539"/>
      <c r="YJ369" s="539"/>
      <c r="YK369" s="539"/>
      <c r="YL369" s="539"/>
      <c r="YM369" s="539"/>
      <c r="YN369" s="539"/>
      <c r="YO369" s="539"/>
      <c r="YP369" s="539"/>
      <c r="YQ369" s="539"/>
      <c r="YR369" s="539"/>
      <c r="YS369" s="539"/>
      <c r="YT369" s="539"/>
      <c r="YU369" s="539"/>
      <c r="YV369" s="539"/>
      <c r="YW369" s="539"/>
      <c r="YX369" s="539"/>
      <c r="YY369" s="539"/>
      <c r="YZ369" s="539"/>
      <c r="ZA369" s="539"/>
      <c r="ZB369" s="539"/>
      <c r="ZC369" s="539"/>
      <c r="ZD369" s="539"/>
      <c r="ZE369" s="539"/>
      <c r="ZF369" s="539"/>
      <c r="ZG369" s="539"/>
      <c r="ZH369" s="539"/>
      <c r="ZI369" s="539"/>
      <c r="ZJ369" s="539"/>
      <c r="ZK369" s="539"/>
      <c r="ZL369" s="539"/>
      <c r="ZM369" s="539"/>
      <c r="ZN369" s="539"/>
      <c r="ZO369" s="539"/>
      <c r="ZP369" s="539"/>
      <c r="ZQ369" s="539"/>
      <c r="ZR369" s="539"/>
      <c r="ZS369" s="539"/>
      <c r="ZT369" s="539"/>
      <c r="ZU369" s="539"/>
      <c r="ZV369" s="539"/>
      <c r="ZW369" s="539"/>
      <c r="ZX369" s="539"/>
      <c r="ZY369" s="539"/>
      <c r="ZZ369" s="539"/>
      <c r="AAA369" s="539"/>
      <c r="AAB369" s="539"/>
      <c r="AAC369" s="539"/>
      <c r="AAD369" s="539"/>
      <c r="AAE369" s="539"/>
      <c r="AAF369" s="539"/>
      <c r="AAG369" s="539"/>
      <c r="AAH369" s="539"/>
      <c r="AAI369" s="539"/>
      <c r="AAJ369" s="539"/>
      <c r="AAK369" s="539"/>
      <c r="AAL369" s="539"/>
      <c r="AAM369" s="539"/>
      <c r="AAN369" s="539"/>
      <c r="AAO369" s="539"/>
      <c r="AAP369" s="539"/>
      <c r="AAQ369" s="539"/>
      <c r="AAR369" s="539"/>
      <c r="AAS369" s="539"/>
      <c r="AAT369" s="539"/>
      <c r="AAU369" s="539"/>
      <c r="AAV369" s="539"/>
      <c r="AAW369" s="539"/>
      <c r="AAX369" s="539"/>
      <c r="AAY369" s="539"/>
      <c r="AAZ369" s="539"/>
      <c r="ABA369" s="539"/>
      <c r="ABB369" s="539"/>
      <c r="ABC369" s="539"/>
      <c r="ABD369" s="539"/>
      <c r="ABE369" s="539"/>
      <c r="ABF369" s="539"/>
      <c r="ABG369" s="539"/>
      <c r="ABH369" s="539"/>
      <c r="ABI369" s="539"/>
      <c r="ABJ369" s="539"/>
      <c r="ABK369" s="539"/>
      <c r="ABL369" s="539"/>
      <c r="ABM369" s="539"/>
      <c r="ABN369" s="539"/>
      <c r="ABO369" s="539"/>
      <c r="ABP369" s="539"/>
      <c r="ABQ369" s="539"/>
      <c r="ABR369" s="539"/>
      <c r="ABS369" s="539"/>
      <c r="ABT369" s="539"/>
      <c r="ABU369" s="539"/>
      <c r="ABV369" s="539"/>
      <c r="ABW369" s="539"/>
      <c r="ABX369" s="539"/>
      <c r="ABY369" s="539"/>
      <c r="ABZ369" s="539"/>
      <c r="ACA369" s="539"/>
      <c r="ACB369" s="539"/>
      <c r="ACC369" s="539"/>
      <c r="ACD369" s="539"/>
      <c r="ACE369" s="539"/>
      <c r="ACF369" s="539"/>
      <c r="ACG369" s="539"/>
      <c r="ACH369" s="539"/>
      <c r="ACI369" s="539"/>
      <c r="ACJ369" s="539"/>
      <c r="ACK369" s="539"/>
      <c r="ACL369" s="539"/>
      <c r="ACM369" s="539"/>
      <c r="ACN369" s="539"/>
      <c r="ACO369" s="539"/>
      <c r="ACP369" s="539"/>
      <c r="ACQ369" s="539"/>
      <c r="ACR369" s="539"/>
      <c r="ACS369" s="539"/>
      <c r="ACT369" s="539"/>
      <c r="ACU369" s="539"/>
      <c r="ACV369" s="539"/>
      <c r="ACW369" s="539"/>
      <c r="ACX369" s="539"/>
      <c r="ACY369" s="539"/>
      <c r="ACZ369" s="539"/>
      <c r="ADA369" s="539"/>
      <c r="ADB369" s="539"/>
      <c r="ADC369" s="539"/>
      <c r="ADD369" s="539"/>
      <c r="ADE369" s="539"/>
      <c r="ADF369" s="539"/>
      <c r="ADG369" s="539"/>
      <c r="ADH369" s="539"/>
      <c r="ADI369" s="539"/>
      <c r="ADJ369" s="539"/>
      <c r="ADK369" s="539"/>
      <c r="ADL369" s="539"/>
      <c r="ADM369" s="539"/>
      <c r="ADN369" s="539"/>
      <c r="ADO369" s="539"/>
      <c r="ADP369" s="539"/>
      <c r="ADQ369" s="539"/>
      <c r="ADR369" s="539"/>
      <c r="ADS369" s="539"/>
      <c r="ADT369" s="539"/>
      <c r="ADU369" s="539"/>
      <c r="ADV369" s="539"/>
      <c r="ADW369" s="539"/>
      <c r="ADX369" s="539"/>
      <c r="ADY369" s="539"/>
      <c r="ADZ369" s="539"/>
      <c r="AEA369" s="539"/>
      <c r="AEB369" s="539"/>
      <c r="AEC369" s="539"/>
      <c r="AED369" s="539"/>
      <c r="AEE369" s="539"/>
      <c r="AEF369" s="539"/>
      <c r="AEG369" s="539"/>
      <c r="AEH369" s="539"/>
      <c r="AEI369" s="539"/>
      <c r="AEJ369" s="539"/>
      <c r="AEK369" s="539"/>
      <c r="AEL369" s="539"/>
      <c r="AEM369" s="539"/>
      <c r="AEN369" s="539"/>
      <c r="AEO369" s="539"/>
      <c r="AEP369" s="539"/>
      <c r="AEQ369" s="539"/>
      <c r="AER369" s="539"/>
      <c r="AES369" s="539"/>
      <c r="AET369" s="539"/>
      <c r="AEU369" s="539"/>
      <c r="AEV369" s="539"/>
      <c r="AEW369" s="539"/>
      <c r="AEX369" s="539"/>
      <c r="AEY369" s="539"/>
      <c r="AEZ369" s="539"/>
      <c r="AFA369" s="539"/>
      <c r="AFB369" s="539"/>
      <c r="AFC369" s="539"/>
      <c r="AFD369" s="539"/>
      <c r="AFE369" s="539"/>
      <c r="AFF369" s="539"/>
      <c r="AFG369" s="539"/>
      <c r="AFH369" s="539"/>
      <c r="AFI369" s="539"/>
      <c r="AFJ369" s="539"/>
      <c r="AFK369" s="539"/>
      <c r="AFL369" s="539"/>
      <c r="AFM369" s="539"/>
      <c r="AFN369" s="539"/>
      <c r="AFO369" s="539"/>
      <c r="AFP369" s="539"/>
      <c r="AFQ369" s="539"/>
      <c r="AFR369" s="539"/>
      <c r="AFS369" s="539"/>
      <c r="AFT369" s="539"/>
      <c r="AFU369" s="539"/>
      <c r="AFV369" s="539"/>
      <c r="AFW369" s="539"/>
      <c r="AFX369" s="539"/>
      <c r="AFY369" s="539"/>
      <c r="AFZ369" s="539"/>
      <c r="AGA369" s="539"/>
      <c r="AGB369" s="539"/>
      <c r="AGC369" s="539"/>
      <c r="AGD369" s="539"/>
      <c r="AGE369" s="539"/>
      <c r="AGF369" s="539"/>
      <c r="AGG369" s="539"/>
      <c r="AGH369" s="539"/>
      <c r="AGI369" s="539"/>
      <c r="AGJ369" s="539"/>
      <c r="AGK369" s="539"/>
      <c r="AGL369" s="539"/>
      <c r="AGM369" s="539"/>
      <c r="AGN369" s="539"/>
      <c r="AGO369" s="539"/>
      <c r="AGP369" s="539"/>
      <c r="AGQ369" s="539"/>
      <c r="AGR369" s="539"/>
      <c r="AGS369" s="539"/>
      <c r="AGT369" s="539"/>
      <c r="AGU369" s="539"/>
      <c r="AGV369" s="539"/>
      <c r="AGW369" s="539"/>
      <c r="AGX369" s="539"/>
      <c r="AGY369" s="539"/>
      <c r="AGZ369" s="539"/>
      <c r="AHA369" s="539"/>
      <c r="AHB369" s="539"/>
      <c r="AHC369" s="539"/>
      <c r="AHD369" s="539"/>
      <c r="AHE369" s="539"/>
      <c r="AHF369" s="539"/>
      <c r="AHG369" s="539"/>
      <c r="AHH369" s="539"/>
      <c r="AHI369" s="539"/>
      <c r="AHJ369" s="539"/>
      <c r="AHK369" s="539"/>
      <c r="AHL369" s="539"/>
      <c r="AHM369" s="539"/>
      <c r="AHN369" s="539"/>
      <c r="AHO369" s="539"/>
      <c r="AHP369" s="539"/>
      <c r="AHQ369" s="539"/>
      <c r="AHR369" s="539"/>
      <c r="AHS369" s="539"/>
      <c r="AHT369" s="539"/>
      <c r="AHU369" s="539"/>
      <c r="AHV369" s="539"/>
      <c r="AHW369" s="539"/>
      <c r="AHX369" s="539"/>
      <c r="AHY369" s="539"/>
      <c r="AHZ369" s="539"/>
      <c r="AIA369" s="539"/>
      <c r="AIB369" s="539"/>
      <c r="AIC369" s="539"/>
      <c r="AID369" s="539"/>
      <c r="AIE369" s="539"/>
      <c r="AIF369" s="539"/>
      <c r="AIG369" s="539"/>
      <c r="AIH369" s="539"/>
      <c r="AII369" s="539"/>
      <c r="AIJ369" s="539"/>
      <c r="AIK369" s="539"/>
      <c r="AIL369" s="539"/>
      <c r="AIM369" s="539"/>
      <c r="AIN369" s="539"/>
      <c r="AIO369" s="539"/>
      <c r="AIP369" s="539"/>
      <c r="AIQ369" s="539"/>
      <c r="AIR369" s="539"/>
      <c r="AIS369" s="539"/>
      <c r="AIT369" s="539"/>
      <c r="AIU369" s="539"/>
      <c r="AIV369" s="539"/>
      <c r="AIW369" s="539"/>
      <c r="AIX369" s="539"/>
      <c r="AIY369" s="539"/>
      <c r="AIZ369" s="539"/>
      <c r="AJA369" s="539"/>
      <c r="AJB369" s="539"/>
      <c r="AJC369" s="539"/>
      <c r="AJD369" s="539"/>
      <c r="AJE369" s="539"/>
      <c r="AJF369" s="539"/>
      <c r="AJG369" s="539"/>
      <c r="AJH369" s="539"/>
      <c r="AJI369" s="539"/>
      <c r="AJJ369" s="539"/>
      <c r="AJK369" s="539"/>
      <c r="AJL369" s="539"/>
      <c r="AJM369" s="539"/>
      <c r="AJN369" s="539"/>
      <c r="AJO369" s="539"/>
      <c r="AJP369" s="539"/>
      <c r="AJQ369" s="539"/>
      <c r="AJR369" s="539"/>
      <c r="AJS369" s="539"/>
      <c r="AJT369" s="539"/>
      <c r="AJU369" s="539"/>
      <c r="AJV369" s="539"/>
      <c r="AJW369" s="539"/>
      <c r="AJX369" s="539"/>
      <c r="AJY369" s="539"/>
      <c r="AJZ369" s="539"/>
      <c r="AKA369" s="539"/>
      <c r="AKB369" s="539"/>
      <c r="AKC369" s="539"/>
      <c r="AKD369" s="539"/>
      <c r="AKE369" s="539"/>
      <c r="AKF369" s="539"/>
      <c r="AKG369" s="539"/>
      <c r="AKH369" s="539"/>
      <c r="AKI369" s="539"/>
      <c r="AKJ369" s="539"/>
      <c r="AKK369" s="539"/>
      <c r="AKL369" s="539"/>
      <c r="AKM369" s="539"/>
      <c r="AKN369" s="539"/>
      <c r="AKO369" s="539"/>
      <c r="AKP369" s="539"/>
      <c r="AKQ369" s="539"/>
      <c r="AKR369" s="539"/>
      <c r="AKS369" s="539"/>
      <c r="AKT369" s="539"/>
      <c r="AKU369" s="539"/>
      <c r="AKV369" s="539"/>
      <c r="AKW369" s="539"/>
      <c r="AKX369" s="539"/>
      <c r="AKY369" s="539"/>
      <c r="AKZ369" s="539"/>
      <c r="ALA369" s="539"/>
      <c r="ALB369" s="539"/>
      <c r="ALC369" s="539"/>
      <c r="ALD369" s="539"/>
      <c r="ALE369" s="539"/>
      <c r="ALF369" s="539"/>
      <c r="ALG369" s="539"/>
      <c r="ALH369" s="539"/>
      <c r="ALI369" s="539"/>
      <c r="ALJ369" s="539"/>
      <c r="ALK369" s="539"/>
      <c r="ALL369" s="539"/>
      <c r="ALM369" s="539"/>
      <c r="ALN369" s="539"/>
      <c r="ALO369" s="539"/>
      <c r="ALP369" s="539"/>
      <c r="ALQ369" s="539"/>
      <c r="ALR369" s="539"/>
      <c r="ALS369" s="539"/>
      <c r="ALT369" s="539"/>
      <c r="ALU369" s="539"/>
      <c r="ALV369" s="539"/>
      <c r="ALW369" s="539"/>
      <c r="ALX369" s="539"/>
      <c r="ALY369" s="539"/>
      <c r="ALZ369" s="539"/>
      <c r="AMA369" s="539"/>
      <c r="AMB369" s="539"/>
      <c r="AMC369" s="539"/>
      <c r="AMD369" s="539"/>
      <c r="AME369" s="539"/>
      <c r="AMF369" s="539"/>
      <c r="AMG369" s="539"/>
      <c r="AMH369" s="539"/>
      <c r="AMI369" s="539"/>
      <c r="AMJ369" s="539"/>
      <c r="AMK369" s="539"/>
      <c r="AML369" s="539"/>
      <c r="AMM369" s="539"/>
      <c r="AMN369" s="539"/>
      <c r="AMO369" s="539"/>
      <c r="AMP369" s="539"/>
      <c r="AMQ369" s="539"/>
      <c r="AMR369" s="539"/>
      <c r="AMS369" s="539"/>
      <c r="AMT369" s="539"/>
      <c r="AMU369" s="539"/>
      <c r="AMV369" s="539"/>
      <c r="AMW369" s="539"/>
      <c r="AMX369" s="539"/>
      <c r="AMY369" s="539"/>
      <c r="AMZ369" s="539"/>
      <c r="ANA369" s="539"/>
      <c r="ANB369" s="539"/>
      <c r="ANC369" s="539"/>
      <c r="AND369" s="539"/>
      <c r="ANE369" s="539"/>
      <c r="ANF369" s="539"/>
      <c r="ANG369" s="539"/>
      <c r="ANH369" s="539"/>
      <c r="ANI369" s="539"/>
      <c r="ANJ369" s="539"/>
      <c r="ANK369" s="539"/>
      <c r="ANL369" s="539"/>
      <c r="ANM369" s="539"/>
      <c r="ANN369" s="539"/>
      <c r="ANO369" s="539"/>
      <c r="ANP369" s="539"/>
      <c r="ANQ369" s="539"/>
      <c r="ANR369" s="539"/>
      <c r="ANS369" s="539"/>
      <c r="ANT369" s="539"/>
      <c r="ANU369" s="539"/>
      <c r="ANV369" s="539"/>
      <c r="ANW369" s="539"/>
      <c r="ANX369" s="539"/>
      <c r="ANY369" s="539"/>
      <c r="ANZ369" s="539"/>
      <c r="AOA369" s="539"/>
      <c r="AOB369" s="539"/>
      <c r="AOC369" s="539"/>
      <c r="AOD369" s="539"/>
      <c r="AOE369" s="539"/>
      <c r="AOF369" s="539"/>
      <c r="AOG369" s="539"/>
      <c r="AOH369" s="539"/>
      <c r="AOI369" s="539"/>
      <c r="AOJ369" s="539"/>
      <c r="AOK369" s="539"/>
      <c r="AOL369" s="539"/>
      <c r="AOM369" s="539"/>
      <c r="AON369" s="539"/>
      <c r="AOO369" s="539"/>
      <c r="AOP369" s="539"/>
      <c r="AOQ369" s="539"/>
      <c r="AOR369" s="539"/>
      <c r="AOS369" s="539"/>
      <c r="AOT369" s="539"/>
      <c r="AOU369" s="539"/>
      <c r="AOV369" s="539"/>
      <c r="AOW369" s="539"/>
      <c r="AOX369" s="539"/>
      <c r="AOY369" s="539"/>
      <c r="AOZ369" s="539"/>
      <c r="APA369" s="539"/>
      <c r="APB369" s="539"/>
      <c r="APC369" s="539"/>
      <c r="APD369" s="539"/>
      <c r="APE369" s="539"/>
      <c r="APF369" s="539"/>
      <c r="APG369" s="539"/>
      <c r="APH369" s="539"/>
      <c r="API369" s="539"/>
      <c r="APJ369" s="539"/>
      <c r="APK369" s="539"/>
      <c r="APL369" s="539"/>
      <c r="APM369" s="539"/>
      <c r="APN369" s="539"/>
      <c r="APO369" s="539"/>
      <c r="APP369" s="539"/>
      <c r="APQ369" s="539"/>
      <c r="APR369" s="539"/>
      <c r="APS369" s="539"/>
      <c r="APT369" s="539"/>
      <c r="APU369" s="539"/>
      <c r="APV369" s="539"/>
      <c r="APW369" s="539"/>
      <c r="APX369" s="539"/>
      <c r="APY369" s="539"/>
      <c r="APZ369" s="539"/>
      <c r="AQA369" s="539"/>
      <c r="AQB369" s="539"/>
      <c r="AQC369" s="539"/>
      <c r="AQD369" s="539"/>
      <c r="AQE369" s="539"/>
      <c r="AQF369" s="539"/>
      <c r="AQG369" s="539"/>
      <c r="AQH369" s="539"/>
      <c r="AQI369" s="539"/>
      <c r="AQJ369" s="539"/>
      <c r="AQK369" s="539"/>
      <c r="AQL369" s="539"/>
      <c r="AQM369" s="539"/>
      <c r="AQN369" s="539"/>
      <c r="AQO369" s="539"/>
      <c r="AQP369" s="539"/>
      <c r="AQQ369" s="539"/>
      <c r="AQR369" s="539"/>
      <c r="AQS369" s="539"/>
      <c r="AQT369" s="539"/>
      <c r="AQU369" s="539"/>
      <c r="AQV369" s="539"/>
      <c r="AQW369" s="539"/>
      <c r="AQX369" s="539"/>
      <c r="AQY369" s="539"/>
      <c r="AQZ369" s="539"/>
      <c r="ARA369" s="539"/>
      <c r="ARB369" s="539"/>
      <c r="ARC369" s="539"/>
      <c r="ARD369" s="539"/>
      <c r="ARE369" s="539"/>
      <c r="ARF369" s="539"/>
      <c r="ARG369" s="539"/>
      <c r="ARH369" s="539"/>
      <c r="ARI369" s="539"/>
      <c r="ARJ369" s="539"/>
      <c r="ARK369" s="539"/>
      <c r="ARL369" s="539"/>
      <c r="ARM369" s="539"/>
      <c r="ARN369" s="539"/>
      <c r="ARO369" s="539"/>
      <c r="ARP369" s="539"/>
      <c r="ARQ369" s="539"/>
      <c r="ARR369" s="539"/>
      <c r="ARS369" s="539"/>
      <c r="ART369" s="539"/>
      <c r="ARU369" s="539"/>
      <c r="ARV369" s="539"/>
      <c r="ARW369" s="539"/>
      <c r="ARX369" s="539"/>
      <c r="ARY369" s="539"/>
      <c r="ARZ369" s="539"/>
      <c r="ASA369" s="539"/>
      <c r="ASB369" s="539"/>
      <c r="ASC369" s="539"/>
      <c r="ASD369" s="539"/>
      <c r="ASE369" s="539"/>
      <c r="ASF369" s="539"/>
      <c r="ASG369" s="539"/>
      <c r="ASH369" s="539"/>
      <c r="ASI369" s="539"/>
      <c r="ASJ369" s="539"/>
      <c r="ASK369" s="539"/>
      <c r="ASL369" s="539"/>
      <c r="ASM369" s="539"/>
      <c r="ASN369" s="539"/>
      <c r="ASO369" s="539"/>
      <c r="ASP369" s="539"/>
      <c r="ASQ369" s="539"/>
      <c r="ASR369" s="539"/>
      <c r="ASS369" s="539"/>
      <c r="AST369" s="539"/>
      <c r="ASU369" s="539"/>
      <c r="ASV369" s="539"/>
      <c r="ASW369" s="539"/>
      <c r="ASX369" s="539"/>
      <c r="ASY369" s="539"/>
      <c r="ASZ369" s="539"/>
      <c r="ATA369" s="539"/>
      <c r="ATB369" s="539"/>
      <c r="ATC369" s="539"/>
      <c r="ATD369" s="539"/>
      <c r="ATE369" s="539"/>
      <c r="ATF369" s="539"/>
      <c r="ATG369" s="539"/>
      <c r="ATH369" s="539"/>
      <c r="ATI369" s="539"/>
      <c r="ATJ369" s="539"/>
      <c r="ATK369" s="539"/>
      <c r="ATL369" s="539"/>
      <c r="ATM369" s="539"/>
      <c r="ATN369" s="539"/>
      <c r="ATO369" s="539"/>
      <c r="ATP369" s="539"/>
      <c r="ATQ369" s="539"/>
      <c r="ATR369" s="539"/>
      <c r="ATS369" s="539"/>
      <c r="ATT369" s="539"/>
      <c r="ATU369" s="539"/>
      <c r="ATV369" s="539"/>
      <c r="ATW369" s="539"/>
      <c r="ATX369" s="539"/>
      <c r="ATY369" s="539"/>
      <c r="ATZ369" s="539"/>
      <c r="AUA369" s="539"/>
      <c r="AUB369" s="539"/>
      <c r="AUC369" s="539"/>
      <c r="AUD369" s="539"/>
      <c r="AUE369" s="539"/>
      <c r="AUF369" s="539"/>
      <c r="AUG369" s="539"/>
      <c r="AUH369" s="539"/>
      <c r="AUI369" s="539"/>
      <c r="AUJ369" s="539"/>
      <c r="AUK369" s="539"/>
    </row>
    <row r="370" spans="1:1233" ht="12.75" hidden="1" customHeight="1">
      <c r="A370" s="1045"/>
      <c r="B370" s="237" t="s">
        <v>450</v>
      </c>
      <c r="C370" s="239">
        <f>SUM(X446:X469)</f>
        <v>0</v>
      </c>
      <c r="D370" s="239">
        <f>SUM(AK446:AK469)</f>
        <v>0</v>
      </c>
      <c r="E370" s="239">
        <f>SUM(AT446:AT469)</f>
        <v>0</v>
      </c>
      <c r="F370" s="239">
        <f>SUM(BC$446:BC$469)</f>
        <v>0</v>
      </c>
      <c r="G370" s="239">
        <f>SUM(BL$446:BL$469)</f>
        <v>0</v>
      </c>
      <c r="H370" s="239">
        <f>SUM(BU446:BU469)</f>
        <v>0</v>
      </c>
      <c r="I370" s="239"/>
      <c r="J370" s="239">
        <f>SUM(CD446:CD469)</f>
        <v>0</v>
      </c>
      <c r="K370" s="239">
        <f>SUM(CM446:CM469)</f>
        <v>0</v>
      </c>
      <c r="L370" s="239">
        <f>SUM(CV446:CV469)</f>
        <v>0</v>
      </c>
      <c r="M370" s="239">
        <f>SUM(DE446:DE469)</f>
        <v>0</v>
      </c>
      <c r="N370" s="239">
        <f>SUM(DN446:DN469)</f>
        <v>0</v>
      </c>
      <c r="O370" s="239">
        <f>SUM(DW446:DW469)</f>
        <v>0</v>
      </c>
      <c r="P370" s="239">
        <f>SUM(EF446:EF469)</f>
        <v>0</v>
      </c>
      <c r="Q370" s="239">
        <f>SUM(EO446:EO469)</f>
        <v>0</v>
      </c>
      <c r="R370" s="239">
        <f>SUM(EX446:EX469)</f>
        <v>0</v>
      </c>
      <c r="S370" s="239">
        <f>SUM(FG446:FG469)</f>
        <v>0</v>
      </c>
      <c r="T370" s="239">
        <f>SUM(FP446:FP469)</f>
        <v>0</v>
      </c>
      <c r="U370" s="239">
        <f>SUM(FY446:FY469)</f>
        <v>0</v>
      </c>
      <c r="V370" s="239">
        <f>SUM(GH446:GH469)</f>
        <v>0</v>
      </c>
      <c r="W370" s="239">
        <f>SUM($GQ$446:$GQ$469)</f>
        <v>0</v>
      </c>
      <c r="X370" s="239">
        <f>SUM($GZ$446:$GZ$469)</f>
        <v>0</v>
      </c>
      <c r="Y370" s="239">
        <f>SUM($HI$446:$HI$469)</f>
        <v>0</v>
      </c>
      <c r="Z370" s="239">
        <f>SUM($HR$446:$HR$469)</f>
        <v>0</v>
      </c>
      <c r="AA370" s="239">
        <f>SUM($IA$446:$IA$469)</f>
        <v>0</v>
      </c>
      <c r="AB370" s="239">
        <f>SUM($IJ$446:$IJ$469)</f>
        <v>0</v>
      </c>
      <c r="AC370" s="239">
        <f>SUM($IS$446:$IS$469)</f>
        <v>0</v>
      </c>
      <c r="AD370" s="239">
        <f>SUM($JB$446:$JB$469)</f>
        <v>0</v>
      </c>
      <c r="AE370" s="239">
        <f>SUM($JK$446:$JK$469)</f>
        <v>0</v>
      </c>
      <c r="AF370" s="239">
        <f>SUM($JT$446:$JT$469)</f>
        <v>0</v>
      </c>
      <c r="AG370" s="239">
        <f>SUM($KC$446:$KC$469)</f>
        <v>0</v>
      </c>
      <c r="AH370" s="239">
        <f>SUM($KL$446:$KL$469)</f>
        <v>0</v>
      </c>
      <c r="AI370" s="239">
        <f>SUM($KU$446:$KU$469)</f>
        <v>0</v>
      </c>
      <c r="AJ370" s="239">
        <f>SUM($LD$446:$LD$469)</f>
        <v>0</v>
      </c>
      <c r="AK370" s="239">
        <f>SUM($LM$446:$LM$469)</f>
        <v>0</v>
      </c>
      <c r="AL370" s="239">
        <f>SUM($LV$446:$LV$469)</f>
        <v>0</v>
      </c>
      <c r="AM370" s="239">
        <f>SUM($ME$446:$ME$469)</f>
        <v>0</v>
      </c>
      <c r="AN370" s="239">
        <f>SUM($MN$446:$MN$469)</f>
        <v>0</v>
      </c>
      <c r="AO370" s="239">
        <f>SUM($MW$446:$MW$469)</f>
        <v>0</v>
      </c>
      <c r="AP370" s="239">
        <f>SUM($NF$446:$NF$469)</f>
        <v>0</v>
      </c>
      <c r="AQ370" s="239">
        <f>SUM($NO$446:$NO$469)</f>
        <v>0</v>
      </c>
      <c r="AR370" s="239">
        <f>SUM($NX$446:$NX$469)</f>
        <v>0</v>
      </c>
      <c r="AS370" s="239">
        <f>SUM($OG$446:$OG$469)</f>
        <v>0</v>
      </c>
      <c r="AT370" s="239">
        <f>SUM($OP$446:$OP$469)</f>
        <v>0</v>
      </c>
      <c r="AU370" s="239">
        <f>SUM($OY$446:$OY$469)</f>
        <v>0</v>
      </c>
      <c r="AV370" s="239">
        <f>SUM($PH$446:$PH$469)</f>
        <v>0</v>
      </c>
      <c r="AW370" s="239">
        <f>SUM($PQ$446:$PQ$469)</f>
        <v>0</v>
      </c>
      <c r="AX370" s="239">
        <f>SUM($PZ$446:$PZ$469)</f>
        <v>0</v>
      </c>
      <c r="AY370" s="239">
        <f>SUM($QI$446:$QI$469)</f>
        <v>0</v>
      </c>
      <c r="AZ370" s="239">
        <f>SUM($QR$446:$QR$469)</f>
        <v>0</v>
      </c>
      <c r="BA370" s="239">
        <f>SUM($RA$446:$RA$469)</f>
        <v>0</v>
      </c>
      <c r="BB370" s="239">
        <f>SUM($RJ$446:$RJ$469)</f>
        <v>0</v>
      </c>
      <c r="BC370" s="239">
        <f>SUM($RS$446:$RS$469)</f>
        <v>0</v>
      </c>
      <c r="BD370" s="239">
        <f>SUM($SB$446:$SB$469)</f>
        <v>0</v>
      </c>
      <c r="BE370" s="239">
        <f>SUM($SK$446:$SK$469)</f>
        <v>0</v>
      </c>
      <c r="BF370" s="239">
        <f>SUM($ST$446:$ST$469)</f>
        <v>0</v>
      </c>
      <c r="BG370" s="239">
        <f>SUM($TC$446:$TC$469)</f>
        <v>0</v>
      </c>
      <c r="BH370" s="239">
        <f>SUM($TL$446:$TL$469)</f>
        <v>0</v>
      </c>
      <c r="BI370" s="239">
        <f>SUM($TU$446:$TU$469)</f>
        <v>0</v>
      </c>
      <c r="BJ370" s="239">
        <f>SUM($UD$446:$UD$469)</f>
        <v>0</v>
      </c>
      <c r="BK370" s="239">
        <f>SUM($UM$446:$UM$469)</f>
        <v>0</v>
      </c>
      <c r="BL370" s="239">
        <f>SUM($UV$446:$UV$469)</f>
        <v>0</v>
      </c>
      <c r="BM370" s="239">
        <f>SUM($VE$446:$VE$469)</f>
        <v>0</v>
      </c>
      <c r="BN370" s="239">
        <f>SUM($VN$446:$VN$469)</f>
        <v>0</v>
      </c>
      <c r="BO370" s="239">
        <f>SUM($VW$446:$VW$469)</f>
        <v>0</v>
      </c>
      <c r="BP370" s="239">
        <f>SUM($WF$446:$WF$469)</f>
        <v>0</v>
      </c>
      <c r="BQ370" s="239">
        <f>SUM($WO$446:$WO$469)</f>
        <v>0</v>
      </c>
      <c r="BR370" s="239">
        <f>SUM($WX$446:$WX$469)</f>
        <v>0</v>
      </c>
      <c r="BS370" s="239">
        <f>SUM($XG$446:$XG$469)</f>
        <v>0</v>
      </c>
      <c r="BT370" s="239">
        <f>SUM($XP$446:$XP$469)</f>
        <v>0</v>
      </c>
      <c r="BU370" s="239">
        <f>SUM($XY$446:$XY$469)</f>
        <v>0</v>
      </c>
      <c r="BV370" s="239">
        <f>SUM($YH$446:$YH$469)</f>
        <v>0</v>
      </c>
      <c r="BW370" s="239">
        <f>SUM($YQ$446:$YQ$469)</f>
        <v>0</v>
      </c>
      <c r="BX370" s="239">
        <f>SUM($YZ$446:$YZ$469)</f>
        <v>0</v>
      </c>
      <c r="BY370" s="239">
        <f>SUM($ZI$446:$ZI$469)</f>
        <v>0</v>
      </c>
      <c r="BZ370" s="239">
        <f>SUM($ZR$446:$ZR$469)</f>
        <v>0</v>
      </c>
      <c r="CA370" s="239">
        <f>SUM($AAA$446:$AAA$469)</f>
        <v>0</v>
      </c>
      <c r="CB370" s="239">
        <f>SUM($AAJ$446:$AAJ$469)</f>
        <v>0</v>
      </c>
      <c r="CC370" s="239">
        <f>SUM($AAS$446:$AAS$469)</f>
        <v>0</v>
      </c>
      <c r="CD370" s="239">
        <f>SUM($ABB$446:$ABB$469)</f>
        <v>0</v>
      </c>
      <c r="CE370" s="239">
        <f>SUM($ABK$446:$ABK$469)</f>
        <v>0</v>
      </c>
      <c r="CF370" s="239">
        <f>SUM($ABT$446:$ABT$469)</f>
        <v>0</v>
      </c>
      <c r="CG370" s="239">
        <f>SUM($ACC$446:$ACC$469)</f>
        <v>0</v>
      </c>
      <c r="CH370" s="239">
        <f>SUM($ACL$446:$ACL$469)</f>
        <v>0</v>
      </c>
      <c r="CI370" s="239">
        <f>SUM($ACU$446:$ACU$469)</f>
        <v>0</v>
      </c>
      <c r="CJ370" s="239">
        <f>SUM($ADD$446:$ADD$469)</f>
        <v>0</v>
      </c>
      <c r="CK370" s="239">
        <f>SUM($ADM$446:$ADM$469)</f>
        <v>0</v>
      </c>
      <c r="CL370" s="239">
        <f>SUM($ADV$446:$ADV$469)</f>
        <v>0</v>
      </c>
      <c r="CM370" s="239">
        <f>SUM($AEE$446:$AEE$469)</f>
        <v>0</v>
      </c>
      <c r="CN370" s="239">
        <f>SUM($AEN$446:$AEN$469)</f>
        <v>0</v>
      </c>
      <c r="CO370" s="239">
        <f>SUM($AEW$446:$AEW$469)</f>
        <v>0</v>
      </c>
      <c r="CP370" s="239">
        <f>SUM($AFF$446:$AFF$469)</f>
        <v>0</v>
      </c>
      <c r="CQ370" s="239">
        <f>SUM($AFO$446:$AFO$469)</f>
        <v>0</v>
      </c>
      <c r="CR370" s="239">
        <f>SUM($AFX$446:$AFX$469)</f>
        <v>0</v>
      </c>
      <c r="CS370" s="239">
        <f>SUM($AGG$446:$AGG$469)</f>
        <v>0</v>
      </c>
      <c r="CT370" s="239">
        <f>SUM($AGP$446:$AGP$469)</f>
        <v>0</v>
      </c>
      <c r="CU370" s="239">
        <f>SUM($AGY$446:$AGY$469)</f>
        <v>0</v>
      </c>
      <c r="CV370" s="239">
        <f>SUM($AHH$446:$AHH$469)</f>
        <v>0</v>
      </c>
      <c r="CW370" s="239">
        <f>SUM($AHQ$446:$AHQ$469)</f>
        <v>0</v>
      </c>
      <c r="CX370" s="239">
        <f>SUM($AHZ$446:$AHZ$469)</f>
        <v>0</v>
      </c>
      <c r="CY370" s="239">
        <f>SUM($AII$446:$AII$469)</f>
        <v>0</v>
      </c>
      <c r="CZ370" s="239">
        <f>SUM($AIR$446:$AIR$469)</f>
        <v>0</v>
      </c>
      <c r="DA370" s="539"/>
      <c r="DB370" s="539"/>
      <c r="DC370" s="539"/>
      <c r="DD370" s="539"/>
      <c r="DE370" s="539"/>
      <c r="DF370" s="539"/>
      <c r="DG370" s="539"/>
      <c r="DH370" s="539"/>
      <c r="DI370" s="539"/>
      <c r="DJ370" s="539"/>
      <c r="DK370" s="539"/>
      <c r="DL370" s="539"/>
      <c r="DM370" s="539"/>
      <c r="DN370" s="539"/>
      <c r="DO370" s="539"/>
      <c r="DP370" s="539"/>
      <c r="DQ370" s="539"/>
      <c r="DR370" s="539"/>
      <c r="DS370" s="539"/>
      <c r="DT370" s="539"/>
      <c r="DU370" s="539"/>
      <c r="DV370" s="539"/>
      <c r="DW370" s="539"/>
      <c r="DX370" s="539"/>
      <c r="DY370" s="539"/>
      <c r="DZ370" s="539"/>
      <c r="EA370" s="539"/>
      <c r="EB370" s="539"/>
      <c r="EC370" s="539"/>
      <c r="ED370" s="539"/>
      <c r="EE370" s="539"/>
      <c r="EF370" s="539"/>
      <c r="EG370" s="539"/>
      <c r="EH370" s="539"/>
      <c r="EI370" s="539"/>
      <c r="EJ370" s="539"/>
      <c r="EK370" s="539"/>
      <c r="EL370" s="539"/>
      <c r="EM370" s="539"/>
      <c r="EN370" s="539"/>
      <c r="EO370" s="539"/>
      <c r="EP370" s="539"/>
      <c r="EQ370" s="539"/>
      <c r="ER370" s="539"/>
      <c r="ES370" s="539"/>
      <c r="ET370" s="539"/>
      <c r="EU370" s="539"/>
      <c r="EV370" s="539"/>
      <c r="EW370" s="539"/>
      <c r="EX370" s="539"/>
      <c r="EY370" s="539"/>
      <c r="EZ370" s="539"/>
      <c r="FA370" s="539"/>
      <c r="FB370" s="539"/>
      <c r="FC370" s="539"/>
      <c r="FD370" s="539"/>
      <c r="FE370" s="539"/>
      <c r="FF370" s="539"/>
      <c r="FG370" s="539"/>
      <c r="FH370" s="539"/>
      <c r="FI370" s="539"/>
      <c r="FJ370" s="539"/>
      <c r="FK370" s="539"/>
      <c r="FL370" s="539"/>
      <c r="FM370" s="539"/>
      <c r="FN370" s="539"/>
      <c r="FO370" s="539"/>
      <c r="FP370" s="539"/>
      <c r="FQ370" s="539"/>
      <c r="FR370" s="539"/>
      <c r="FS370" s="539"/>
      <c r="FT370" s="539"/>
      <c r="FU370" s="539"/>
      <c r="FV370" s="539"/>
      <c r="FW370" s="539"/>
      <c r="FX370" s="539"/>
      <c r="FY370" s="539"/>
      <c r="FZ370" s="539"/>
      <c r="GA370" s="539"/>
      <c r="GB370" s="539"/>
      <c r="GC370" s="539"/>
      <c r="GD370" s="539"/>
      <c r="GE370" s="539"/>
      <c r="GF370" s="539"/>
      <c r="GG370" s="539"/>
      <c r="GH370" s="539"/>
      <c r="GI370" s="539"/>
      <c r="GJ370" s="539"/>
      <c r="GK370" s="539"/>
      <c r="GL370" s="539"/>
      <c r="GM370" s="539"/>
      <c r="GN370" s="539"/>
      <c r="GO370" s="539"/>
      <c r="GP370" s="539"/>
      <c r="GQ370" s="539"/>
      <c r="GR370" s="539"/>
      <c r="GS370" s="539"/>
      <c r="GT370" s="539"/>
      <c r="GU370" s="539"/>
      <c r="GV370" s="539"/>
      <c r="GW370" s="539"/>
      <c r="GX370" s="539"/>
      <c r="GY370" s="539"/>
      <c r="GZ370" s="539"/>
      <c r="HA370" s="539"/>
      <c r="HB370" s="539"/>
      <c r="HC370" s="539"/>
      <c r="HD370" s="539"/>
      <c r="HE370" s="539"/>
      <c r="HF370" s="539"/>
      <c r="HG370" s="539"/>
      <c r="HH370" s="539"/>
      <c r="HI370" s="539"/>
      <c r="HJ370" s="539"/>
      <c r="HK370" s="539"/>
      <c r="HL370" s="539"/>
      <c r="HM370" s="539"/>
      <c r="HN370" s="539"/>
      <c r="HO370" s="539"/>
      <c r="HP370" s="539"/>
      <c r="HQ370" s="539"/>
      <c r="HR370" s="539"/>
      <c r="HS370" s="539"/>
      <c r="HT370" s="539"/>
      <c r="HU370" s="539"/>
      <c r="HV370" s="539"/>
      <c r="HW370" s="539"/>
      <c r="HX370" s="539"/>
      <c r="HY370" s="539"/>
      <c r="HZ370" s="539"/>
      <c r="IA370" s="539"/>
      <c r="IB370" s="539"/>
      <c r="IC370" s="539"/>
      <c r="ID370" s="539"/>
      <c r="IE370" s="539"/>
      <c r="IF370" s="539"/>
      <c r="IG370" s="539"/>
      <c r="IH370" s="539"/>
      <c r="II370" s="539"/>
      <c r="IJ370" s="539"/>
      <c r="IK370" s="539"/>
      <c r="IL370" s="539"/>
      <c r="IM370" s="539"/>
      <c r="IN370" s="539"/>
      <c r="IO370" s="539"/>
      <c r="IP370" s="539"/>
      <c r="IQ370" s="539"/>
      <c r="IR370" s="539"/>
      <c r="IS370" s="539"/>
      <c r="IT370" s="539"/>
      <c r="IU370" s="539"/>
      <c r="IV370" s="539"/>
      <c r="IW370" s="539"/>
      <c r="IX370" s="539"/>
      <c r="IY370" s="539"/>
      <c r="IZ370" s="539"/>
      <c r="JA370" s="539"/>
      <c r="JB370" s="539"/>
      <c r="JC370" s="539"/>
      <c r="JD370" s="539"/>
      <c r="JE370" s="539"/>
      <c r="JF370" s="539"/>
      <c r="JG370" s="539"/>
      <c r="JH370" s="539"/>
      <c r="JI370" s="539"/>
      <c r="JJ370" s="539"/>
      <c r="JK370" s="539"/>
      <c r="JL370" s="539"/>
      <c r="JM370" s="539"/>
      <c r="JN370" s="539"/>
      <c r="JO370" s="539"/>
      <c r="JP370" s="539"/>
      <c r="JQ370" s="539"/>
      <c r="JR370" s="539"/>
      <c r="JS370" s="539"/>
      <c r="JT370" s="539"/>
      <c r="JU370" s="539"/>
      <c r="JV370" s="539"/>
      <c r="JW370" s="539"/>
      <c r="JX370" s="539"/>
      <c r="JY370" s="539"/>
      <c r="JZ370" s="539"/>
      <c r="KA370" s="539"/>
      <c r="KB370" s="539"/>
      <c r="KC370" s="539"/>
      <c r="KD370" s="539"/>
      <c r="KE370" s="539"/>
      <c r="KF370" s="539"/>
      <c r="KG370" s="539"/>
      <c r="KH370" s="539"/>
      <c r="KI370" s="539"/>
      <c r="KJ370" s="539"/>
      <c r="KK370" s="539"/>
      <c r="KL370" s="539"/>
      <c r="KM370" s="539"/>
      <c r="KN370" s="539"/>
      <c r="KO370" s="539"/>
      <c r="KP370" s="539"/>
      <c r="KQ370" s="539"/>
      <c r="KR370" s="539"/>
      <c r="KS370" s="539"/>
      <c r="KT370" s="539"/>
      <c r="KU370" s="539"/>
      <c r="KV370" s="539"/>
      <c r="KW370" s="539"/>
      <c r="KX370" s="539"/>
      <c r="KY370" s="539"/>
      <c r="KZ370" s="539"/>
      <c r="LA370" s="539"/>
      <c r="LB370" s="539"/>
      <c r="LC370" s="539"/>
      <c r="LD370" s="539"/>
      <c r="LE370" s="539"/>
      <c r="LF370" s="539"/>
      <c r="LG370" s="539"/>
      <c r="LH370" s="539"/>
      <c r="LI370" s="539"/>
      <c r="LJ370" s="539"/>
      <c r="LK370" s="539"/>
      <c r="LL370" s="539"/>
      <c r="LM370" s="539"/>
      <c r="LN370" s="539"/>
      <c r="LO370" s="539"/>
      <c r="LP370" s="539"/>
      <c r="LQ370" s="539"/>
      <c r="LR370" s="539"/>
      <c r="LS370" s="539"/>
      <c r="LT370" s="539"/>
      <c r="LU370" s="539"/>
      <c r="LV370" s="539"/>
      <c r="LW370" s="539"/>
      <c r="LX370" s="539"/>
      <c r="LY370" s="539"/>
      <c r="LZ370" s="539"/>
      <c r="MA370" s="539"/>
      <c r="MB370" s="539"/>
      <c r="MC370" s="539"/>
      <c r="MD370" s="539"/>
      <c r="ME370" s="539"/>
      <c r="MF370" s="539"/>
      <c r="MG370" s="539"/>
      <c r="MH370" s="539"/>
      <c r="MI370" s="539"/>
      <c r="MJ370" s="539"/>
      <c r="MK370" s="539"/>
      <c r="ML370" s="539"/>
      <c r="MM370" s="539"/>
      <c r="MN370" s="539"/>
      <c r="MO370" s="539"/>
      <c r="MP370" s="539"/>
      <c r="MQ370" s="539"/>
      <c r="MR370" s="539"/>
      <c r="MS370" s="539"/>
      <c r="MT370" s="539"/>
      <c r="MU370" s="539"/>
      <c r="MV370" s="539"/>
      <c r="MW370" s="539"/>
      <c r="MX370" s="539"/>
      <c r="MY370" s="539"/>
      <c r="MZ370" s="539"/>
      <c r="NA370" s="539"/>
      <c r="NB370" s="539"/>
      <c r="NC370" s="539"/>
      <c r="ND370" s="539"/>
      <c r="NE370" s="539"/>
      <c r="NF370" s="539"/>
      <c r="NG370" s="539"/>
      <c r="NH370" s="539"/>
      <c r="NI370" s="539"/>
      <c r="NJ370" s="539"/>
      <c r="NK370" s="539"/>
      <c r="NL370" s="539"/>
      <c r="NM370" s="539"/>
      <c r="NN370" s="539"/>
      <c r="NO370" s="539"/>
      <c r="NP370" s="539"/>
      <c r="NQ370" s="539"/>
      <c r="NR370" s="539"/>
      <c r="NS370" s="539"/>
      <c r="NT370" s="539"/>
      <c r="NU370" s="539"/>
      <c r="NV370" s="539"/>
      <c r="NW370" s="539"/>
      <c r="NX370" s="539"/>
      <c r="NY370" s="539"/>
      <c r="NZ370" s="539"/>
      <c r="OA370" s="539"/>
      <c r="OB370" s="539"/>
      <c r="OC370" s="539"/>
      <c r="OD370" s="539"/>
      <c r="OE370" s="539"/>
      <c r="OF370" s="539"/>
      <c r="OG370" s="539"/>
      <c r="OH370" s="539"/>
      <c r="OI370" s="539"/>
      <c r="OJ370" s="539"/>
      <c r="OK370" s="539"/>
      <c r="OL370" s="539"/>
      <c r="OM370" s="539"/>
      <c r="ON370" s="539"/>
      <c r="OO370" s="539"/>
      <c r="OP370" s="539"/>
      <c r="OQ370" s="539"/>
      <c r="OR370" s="539"/>
      <c r="OS370" s="539"/>
      <c r="OT370" s="539"/>
      <c r="OU370" s="539"/>
      <c r="OV370" s="539"/>
      <c r="OW370" s="539"/>
      <c r="OX370" s="539"/>
      <c r="OY370" s="539"/>
      <c r="OZ370" s="539"/>
      <c r="PA370" s="539"/>
      <c r="PB370" s="539"/>
      <c r="PC370" s="539"/>
      <c r="PD370" s="539"/>
      <c r="PE370" s="539"/>
      <c r="PF370" s="539"/>
      <c r="PG370" s="539"/>
      <c r="PH370" s="539"/>
      <c r="PI370" s="539"/>
      <c r="PJ370" s="539"/>
      <c r="PK370" s="539"/>
      <c r="PL370" s="539"/>
      <c r="PM370" s="539"/>
      <c r="PN370" s="539"/>
      <c r="PO370" s="539"/>
      <c r="PP370" s="539"/>
      <c r="PQ370" s="539"/>
      <c r="PR370" s="539"/>
      <c r="PS370" s="539"/>
      <c r="PT370" s="539"/>
      <c r="PU370" s="539"/>
      <c r="PV370" s="539"/>
      <c r="PW370" s="539"/>
      <c r="PX370" s="539"/>
      <c r="PY370" s="539"/>
      <c r="PZ370" s="539"/>
      <c r="QA370" s="539"/>
      <c r="QB370" s="539"/>
      <c r="QC370" s="539"/>
      <c r="QD370" s="539"/>
      <c r="QE370" s="539"/>
      <c r="QF370" s="539"/>
      <c r="QG370" s="539"/>
      <c r="QH370" s="539"/>
      <c r="QI370" s="539"/>
      <c r="QJ370" s="539"/>
      <c r="QK370" s="539"/>
      <c r="QL370" s="539"/>
      <c r="QM370" s="539"/>
      <c r="QN370" s="539"/>
      <c r="QO370" s="539"/>
      <c r="QP370" s="539"/>
      <c r="QQ370" s="539"/>
      <c r="QR370" s="539"/>
      <c r="QS370" s="539"/>
      <c r="QT370" s="539"/>
      <c r="QU370" s="539"/>
      <c r="QV370" s="539"/>
      <c r="QW370" s="539"/>
      <c r="QX370" s="539"/>
      <c r="QY370" s="539"/>
      <c r="QZ370" s="539"/>
      <c r="RA370" s="539"/>
      <c r="RB370" s="539"/>
      <c r="RC370" s="539"/>
      <c r="RD370" s="539"/>
      <c r="RE370" s="539"/>
      <c r="RF370" s="539"/>
      <c r="RG370" s="539"/>
      <c r="RH370" s="539"/>
      <c r="RI370" s="539"/>
      <c r="RJ370" s="539"/>
      <c r="RK370" s="539"/>
      <c r="RL370" s="539"/>
      <c r="RM370" s="539"/>
      <c r="RN370" s="539"/>
      <c r="RO370" s="539"/>
      <c r="RP370" s="539"/>
      <c r="RQ370" s="539"/>
      <c r="RR370" s="539"/>
      <c r="RS370" s="539"/>
      <c r="RT370" s="539"/>
      <c r="RU370" s="539"/>
      <c r="RV370" s="539"/>
      <c r="RW370" s="539"/>
      <c r="RX370" s="539"/>
      <c r="RY370" s="539"/>
      <c r="RZ370" s="539"/>
      <c r="SA370" s="539"/>
      <c r="SB370" s="539"/>
      <c r="SC370" s="539"/>
      <c r="SD370" s="539"/>
      <c r="SE370" s="539"/>
      <c r="SF370" s="539"/>
      <c r="SG370" s="539"/>
      <c r="SH370" s="539"/>
      <c r="SI370" s="539"/>
      <c r="SJ370" s="539"/>
      <c r="SK370" s="539"/>
      <c r="SL370" s="539"/>
      <c r="SM370" s="539"/>
      <c r="SN370" s="539"/>
      <c r="SO370" s="539"/>
      <c r="SP370" s="539"/>
      <c r="SQ370" s="539"/>
      <c r="SR370" s="539"/>
      <c r="SS370" s="539"/>
      <c r="ST370" s="539"/>
      <c r="SU370" s="539"/>
      <c r="SV370" s="539"/>
      <c r="SW370" s="539"/>
      <c r="SX370" s="539"/>
      <c r="SY370" s="539"/>
      <c r="SZ370" s="539"/>
      <c r="TA370" s="539"/>
      <c r="TB370" s="539"/>
      <c r="TC370" s="539"/>
      <c r="TD370" s="539"/>
      <c r="TE370" s="539"/>
      <c r="TF370" s="539"/>
      <c r="TG370" s="539"/>
      <c r="TH370" s="539"/>
      <c r="TI370" s="539"/>
      <c r="TJ370" s="539"/>
      <c r="TK370" s="539"/>
      <c r="TL370" s="539"/>
      <c r="TM370" s="539"/>
      <c r="TN370" s="539"/>
      <c r="TO370" s="539"/>
      <c r="TP370" s="539"/>
      <c r="TQ370" s="539"/>
      <c r="TR370" s="539"/>
      <c r="TS370" s="539"/>
      <c r="TT370" s="539"/>
      <c r="TU370" s="539"/>
      <c r="TV370" s="539"/>
      <c r="TW370" s="539"/>
      <c r="TX370" s="539"/>
      <c r="TY370" s="539"/>
      <c r="TZ370" s="539"/>
      <c r="UA370" s="539"/>
      <c r="UB370" s="539"/>
      <c r="UC370" s="539"/>
      <c r="UD370" s="539"/>
      <c r="UE370" s="539"/>
      <c r="UF370" s="539"/>
      <c r="UG370" s="539"/>
      <c r="UH370" s="539"/>
      <c r="UI370" s="539"/>
      <c r="UJ370" s="539"/>
      <c r="UK370" s="539"/>
      <c r="UL370" s="539"/>
      <c r="UM370" s="539"/>
      <c r="UN370" s="539"/>
      <c r="UO370" s="539"/>
      <c r="UP370" s="539"/>
      <c r="UQ370" s="539"/>
      <c r="UR370" s="539"/>
      <c r="US370" s="539"/>
      <c r="UT370" s="539"/>
      <c r="UU370" s="539"/>
      <c r="UV370" s="539"/>
      <c r="UW370" s="539"/>
      <c r="UX370" s="539"/>
      <c r="UY370" s="539"/>
      <c r="UZ370" s="539"/>
      <c r="VA370" s="539"/>
      <c r="VB370" s="539"/>
      <c r="VC370" s="539"/>
      <c r="VD370" s="539"/>
      <c r="VE370" s="539"/>
      <c r="VF370" s="539"/>
      <c r="VG370" s="539"/>
      <c r="VH370" s="539"/>
      <c r="VI370" s="539"/>
      <c r="VJ370" s="539"/>
      <c r="VK370" s="539"/>
      <c r="VL370" s="539"/>
      <c r="VM370" s="539"/>
      <c r="VN370" s="539"/>
      <c r="VO370" s="539"/>
      <c r="VP370" s="539"/>
      <c r="VQ370" s="539"/>
      <c r="VR370" s="539"/>
      <c r="VS370" s="539"/>
      <c r="VT370" s="539"/>
      <c r="VU370" s="539"/>
      <c r="VV370" s="539"/>
      <c r="VW370" s="539"/>
      <c r="VX370" s="539"/>
      <c r="VY370" s="539"/>
      <c r="VZ370" s="539"/>
      <c r="WA370" s="539"/>
      <c r="WB370" s="539"/>
      <c r="WC370" s="539"/>
      <c r="WD370" s="539"/>
      <c r="WE370" s="539"/>
      <c r="WF370" s="539"/>
      <c r="WG370" s="539"/>
      <c r="WH370" s="539"/>
      <c r="WI370" s="539"/>
      <c r="WJ370" s="539"/>
      <c r="WK370" s="539"/>
      <c r="WL370" s="539"/>
      <c r="WM370" s="539"/>
      <c r="WN370" s="539"/>
      <c r="WO370" s="539"/>
      <c r="WP370" s="539"/>
      <c r="WQ370" s="539"/>
      <c r="WR370" s="539"/>
      <c r="WS370" s="539"/>
      <c r="WT370" s="539"/>
      <c r="WU370" s="539"/>
      <c r="WV370" s="539"/>
      <c r="WW370" s="539"/>
      <c r="WX370" s="539"/>
      <c r="WY370" s="539"/>
      <c r="WZ370" s="539"/>
      <c r="XA370" s="539"/>
      <c r="XB370" s="539"/>
      <c r="XC370" s="539"/>
      <c r="XD370" s="539"/>
      <c r="XE370" s="539"/>
      <c r="XF370" s="539"/>
      <c r="XG370" s="539"/>
      <c r="XH370" s="539"/>
      <c r="XI370" s="539"/>
      <c r="XJ370" s="539"/>
      <c r="XK370" s="539"/>
      <c r="XL370" s="539"/>
      <c r="XM370" s="539"/>
      <c r="XN370" s="539"/>
      <c r="XO370" s="539"/>
      <c r="XP370" s="539"/>
      <c r="XQ370" s="539"/>
      <c r="XR370" s="539"/>
      <c r="XS370" s="539"/>
      <c r="XT370" s="539"/>
      <c r="XU370" s="539"/>
      <c r="XV370" s="539"/>
      <c r="XW370" s="539"/>
      <c r="XX370" s="539"/>
      <c r="XY370" s="539"/>
      <c r="XZ370" s="539"/>
      <c r="YA370" s="539"/>
      <c r="YB370" s="539"/>
      <c r="YC370" s="539"/>
      <c r="YD370" s="539"/>
      <c r="YE370" s="539"/>
      <c r="YF370" s="539"/>
      <c r="YG370" s="539"/>
      <c r="YH370" s="539"/>
      <c r="YI370" s="539"/>
      <c r="YJ370" s="539"/>
      <c r="YK370" s="539"/>
      <c r="YL370" s="539"/>
      <c r="YM370" s="539"/>
      <c r="YN370" s="539"/>
      <c r="YO370" s="539"/>
      <c r="YP370" s="539"/>
      <c r="YQ370" s="539"/>
      <c r="YR370" s="539"/>
      <c r="YS370" s="539"/>
      <c r="YT370" s="539"/>
      <c r="YU370" s="539"/>
      <c r="YV370" s="539"/>
      <c r="YW370" s="539"/>
      <c r="YX370" s="539"/>
      <c r="YY370" s="539"/>
      <c r="YZ370" s="539"/>
      <c r="ZA370" s="539"/>
      <c r="ZB370" s="539"/>
      <c r="ZC370" s="539"/>
      <c r="ZD370" s="539"/>
      <c r="ZE370" s="539"/>
      <c r="ZF370" s="539"/>
      <c r="ZG370" s="539"/>
      <c r="ZH370" s="539"/>
      <c r="ZI370" s="539"/>
      <c r="ZJ370" s="539"/>
      <c r="ZK370" s="539"/>
      <c r="ZL370" s="539"/>
      <c r="ZM370" s="539"/>
      <c r="ZN370" s="539"/>
      <c r="ZO370" s="539"/>
      <c r="ZP370" s="539"/>
      <c r="ZQ370" s="539"/>
      <c r="ZR370" s="539"/>
      <c r="ZS370" s="539"/>
      <c r="ZT370" s="539"/>
      <c r="ZU370" s="539"/>
      <c r="ZV370" s="539"/>
      <c r="ZW370" s="539"/>
      <c r="ZX370" s="539"/>
      <c r="ZY370" s="539"/>
      <c r="ZZ370" s="539"/>
      <c r="AAA370" s="539"/>
      <c r="AAB370" s="539"/>
      <c r="AAC370" s="539"/>
      <c r="AAD370" s="539"/>
      <c r="AAE370" s="539"/>
      <c r="AAF370" s="539"/>
      <c r="AAG370" s="539"/>
      <c r="AAH370" s="539"/>
      <c r="AAI370" s="539"/>
      <c r="AAJ370" s="539"/>
      <c r="AAK370" s="539"/>
      <c r="AAL370" s="539"/>
      <c r="AAM370" s="539"/>
      <c r="AAN370" s="539"/>
      <c r="AAO370" s="539"/>
      <c r="AAP370" s="539"/>
      <c r="AAQ370" s="539"/>
      <c r="AAR370" s="539"/>
      <c r="AAS370" s="539"/>
      <c r="AAT370" s="539"/>
      <c r="AAU370" s="539"/>
      <c r="AAV370" s="539"/>
      <c r="AAW370" s="539"/>
      <c r="AAX370" s="539"/>
      <c r="AAY370" s="539"/>
      <c r="AAZ370" s="539"/>
      <c r="ABA370" s="539"/>
      <c r="ABB370" s="539"/>
      <c r="ABC370" s="539"/>
      <c r="ABD370" s="539"/>
      <c r="ABE370" s="539"/>
      <c r="ABF370" s="539"/>
      <c r="ABG370" s="539"/>
      <c r="ABH370" s="539"/>
      <c r="ABI370" s="539"/>
      <c r="ABJ370" s="539"/>
      <c r="ABK370" s="539"/>
      <c r="ABL370" s="539"/>
      <c r="ABM370" s="539"/>
      <c r="ABN370" s="539"/>
      <c r="ABO370" s="539"/>
      <c r="ABP370" s="539"/>
      <c r="ABQ370" s="539"/>
      <c r="ABR370" s="539"/>
      <c r="ABS370" s="539"/>
      <c r="ABT370" s="539"/>
      <c r="ABU370" s="539"/>
      <c r="ABV370" s="539"/>
      <c r="ABW370" s="539"/>
      <c r="ABX370" s="539"/>
      <c r="ABY370" s="539"/>
      <c r="ABZ370" s="539"/>
      <c r="ACA370" s="539"/>
      <c r="ACB370" s="539"/>
      <c r="ACC370" s="539"/>
      <c r="ACD370" s="539"/>
      <c r="ACE370" s="539"/>
      <c r="ACF370" s="539"/>
      <c r="ACG370" s="539"/>
      <c r="ACH370" s="539"/>
      <c r="ACI370" s="539"/>
      <c r="ACJ370" s="539"/>
      <c r="ACK370" s="539"/>
      <c r="ACL370" s="539"/>
      <c r="ACM370" s="539"/>
      <c r="ACN370" s="539"/>
      <c r="ACO370" s="539"/>
      <c r="ACP370" s="539"/>
      <c r="ACQ370" s="539"/>
      <c r="ACR370" s="539"/>
      <c r="ACS370" s="539"/>
      <c r="ACT370" s="539"/>
      <c r="ACU370" s="539"/>
      <c r="ACV370" s="539"/>
      <c r="ACW370" s="539"/>
      <c r="ACX370" s="539"/>
      <c r="ACY370" s="539"/>
      <c r="ACZ370" s="539"/>
      <c r="ADA370" s="539"/>
      <c r="ADB370" s="539"/>
      <c r="ADC370" s="539"/>
      <c r="ADD370" s="539"/>
      <c r="ADE370" s="539"/>
      <c r="ADF370" s="539"/>
      <c r="ADG370" s="539"/>
      <c r="ADH370" s="539"/>
      <c r="ADI370" s="539"/>
      <c r="ADJ370" s="539"/>
      <c r="ADK370" s="539"/>
      <c r="ADL370" s="539"/>
      <c r="ADM370" s="539"/>
      <c r="ADN370" s="539"/>
      <c r="ADO370" s="539"/>
      <c r="ADP370" s="539"/>
      <c r="ADQ370" s="539"/>
      <c r="ADR370" s="539"/>
      <c r="ADS370" s="539"/>
      <c r="ADT370" s="539"/>
      <c r="ADU370" s="539"/>
      <c r="ADV370" s="539"/>
      <c r="ADW370" s="539"/>
      <c r="ADX370" s="539"/>
      <c r="ADY370" s="539"/>
      <c r="ADZ370" s="539"/>
      <c r="AEA370" s="539"/>
      <c r="AEB370" s="539"/>
      <c r="AEC370" s="539"/>
      <c r="AED370" s="539"/>
      <c r="AEE370" s="539"/>
      <c r="AEF370" s="539"/>
      <c r="AEG370" s="539"/>
      <c r="AEH370" s="539"/>
      <c r="AEI370" s="539"/>
      <c r="AEJ370" s="539"/>
      <c r="AEK370" s="539"/>
      <c r="AEL370" s="539"/>
      <c r="AEM370" s="539"/>
      <c r="AEN370" s="539"/>
      <c r="AEO370" s="539"/>
      <c r="AEP370" s="539"/>
      <c r="AEQ370" s="539"/>
      <c r="AER370" s="539"/>
      <c r="AES370" s="539"/>
      <c r="AET370" s="539"/>
      <c r="AEU370" s="539"/>
      <c r="AEV370" s="539"/>
      <c r="AEW370" s="539"/>
      <c r="AEX370" s="539"/>
      <c r="AEY370" s="539"/>
      <c r="AEZ370" s="539"/>
      <c r="AFA370" s="539"/>
      <c r="AFB370" s="539"/>
      <c r="AFC370" s="539"/>
      <c r="AFD370" s="539"/>
      <c r="AFE370" s="539"/>
      <c r="AFF370" s="539"/>
      <c r="AFG370" s="539"/>
      <c r="AFH370" s="539"/>
      <c r="AFI370" s="539"/>
      <c r="AFJ370" s="539"/>
      <c r="AFK370" s="539"/>
      <c r="AFL370" s="539"/>
      <c r="AFM370" s="539"/>
      <c r="AFN370" s="539"/>
      <c r="AFO370" s="539"/>
      <c r="AFP370" s="539"/>
      <c r="AFQ370" s="539"/>
      <c r="AFR370" s="539"/>
      <c r="AFS370" s="539"/>
      <c r="AFT370" s="539"/>
      <c r="AFU370" s="539"/>
      <c r="AFV370" s="539"/>
      <c r="AFW370" s="539"/>
      <c r="AFX370" s="539"/>
      <c r="AFY370" s="539"/>
      <c r="AFZ370" s="539"/>
      <c r="AGA370" s="539"/>
      <c r="AGB370" s="539"/>
      <c r="AGC370" s="539"/>
      <c r="AGD370" s="539"/>
      <c r="AGE370" s="539"/>
      <c r="AGF370" s="539"/>
      <c r="AGG370" s="539"/>
      <c r="AGH370" s="539"/>
      <c r="AGI370" s="539"/>
      <c r="AGJ370" s="539"/>
      <c r="AGK370" s="539"/>
      <c r="AGL370" s="539"/>
      <c r="AGM370" s="539"/>
      <c r="AGN370" s="539"/>
      <c r="AGO370" s="539"/>
      <c r="AGP370" s="539"/>
      <c r="AGQ370" s="539"/>
      <c r="AGR370" s="539"/>
      <c r="AGS370" s="539"/>
      <c r="AGT370" s="539"/>
      <c r="AGU370" s="539"/>
      <c r="AGV370" s="539"/>
      <c r="AGW370" s="539"/>
      <c r="AGX370" s="539"/>
      <c r="AGY370" s="539"/>
      <c r="AGZ370" s="539"/>
      <c r="AHA370" s="539"/>
      <c r="AHB370" s="539"/>
      <c r="AHC370" s="539"/>
      <c r="AHD370" s="539"/>
      <c r="AHE370" s="539"/>
      <c r="AHF370" s="539"/>
      <c r="AHG370" s="539"/>
      <c r="AHH370" s="539"/>
      <c r="AHI370" s="539"/>
      <c r="AHJ370" s="539"/>
      <c r="AHK370" s="539"/>
      <c r="AHL370" s="539"/>
      <c r="AHM370" s="539"/>
      <c r="AHN370" s="539"/>
      <c r="AHO370" s="539"/>
      <c r="AHP370" s="539"/>
      <c r="AHQ370" s="539"/>
      <c r="AHR370" s="539"/>
      <c r="AHS370" s="539"/>
      <c r="AHT370" s="539"/>
      <c r="AHU370" s="539"/>
      <c r="AHV370" s="539"/>
      <c r="AHW370" s="539"/>
      <c r="AHX370" s="539"/>
      <c r="AHY370" s="539"/>
      <c r="AHZ370" s="539"/>
      <c r="AIA370" s="539"/>
      <c r="AIB370" s="539"/>
      <c r="AIC370" s="539"/>
      <c r="AID370" s="539"/>
      <c r="AIE370" s="539"/>
      <c r="AIF370" s="539"/>
      <c r="AIG370" s="539"/>
      <c r="AIH370" s="539"/>
      <c r="AII370" s="539"/>
      <c r="AIJ370" s="539"/>
      <c r="AIK370" s="539"/>
      <c r="AIL370" s="539"/>
      <c r="AIM370" s="539"/>
      <c r="AIN370" s="539"/>
      <c r="AIO370" s="539"/>
      <c r="AIP370" s="539"/>
      <c r="AIQ370" s="539"/>
      <c r="AIR370" s="539"/>
      <c r="AIS370" s="539"/>
      <c r="AIT370" s="539"/>
      <c r="AIU370" s="539"/>
      <c r="AIV370" s="539"/>
      <c r="AIW370" s="539"/>
      <c r="AIX370" s="539"/>
      <c r="AIY370" s="539"/>
      <c r="AIZ370" s="539"/>
      <c r="AJA370" s="539"/>
      <c r="AJB370" s="539"/>
      <c r="AJC370" s="539"/>
      <c r="AJD370" s="539"/>
      <c r="AJE370" s="539"/>
      <c r="AJF370" s="539"/>
      <c r="AJG370" s="539"/>
      <c r="AJH370" s="539"/>
      <c r="AJI370" s="539"/>
      <c r="AJJ370" s="539"/>
      <c r="AJK370" s="539"/>
      <c r="AJL370" s="539"/>
      <c r="AJM370" s="539"/>
      <c r="AJN370" s="539"/>
      <c r="AJO370" s="539"/>
      <c r="AJP370" s="539"/>
      <c r="AJQ370" s="539"/>
      <c r="AJR370" s="539"/>
      <c r="AJS370" s="539"/>
      <c r="AJT370" s="539"/>
      <c r="AJU370" s="539"/>
      <c r="AJV370" s="539"/>
      <c r="AJW370" s="539"/>
      <c r="AJX370" s="539"/>
      <c r="AJY370" s="539"/>
      <c r="AJZ370" s="539"/>
      <c r="AKA370" s="539"/>
      <c r="AKB370" s="539"/>
      <c r="AKC370" s="539"/>
      <c r="AKD370" s="539"/>
      <c r="AKE370" s="539"/>
      <c r="AKF370" s="539"/>
      <c r="AKG370" s="539"/>
      <c r="AKH370" s="539"/>
      <c r="AKI370" s="539"/>
      <c r="AKJ370" s="539"/>
      <c r="AKK370" s="539"/>
      <c r="AKL370" s="539"/>
      <c r="AKM370" s="539"/>
      <c r="AKN370" s="539"/>
      <c r="AKO370" s="539"/>
      <c r="AKP370" s="539"/>
      <c r="AKQ370" s="539"/>
      <c r="AKR370" s="539"/>
      <c r="AKS370" s="539"/>
      <c r="AKT370" s="539"/>
      <c r="AKU370" s="539"/>
      <c r="AKV370" s="539"/>
      <c r="AKW370" s="539"/>
      <c r="AKX370" s="539"/>
      <c r="AKY370" s="539"/>
      <c r="AKZ370" s="539"/>
      <c r="ALA370" s="539"/>
      <c r="ALB370" s="539"/>
      <c r="ALC370" s="539"/>
      <c r="ALD370" s="539"/>
      <c r="ALE370" s="539"/>
      <c r="ALF370" s="539"/>
      <c r="ALG370" s="539"/>
      <c r="ALH370" s="539"/>
      <c r="ALI370" s="539"/>
      <c r="ALJ370" s="539"/>
      <c r="ALK370" s="539"/>
      <c r="ALL370" s="539"/>
      <c r="ALM370" s="539"/>
      <c r="ALN370" s="539"/>
      <c r="ALO370" s="539"/>
      <c r="ALP370" s="539"/>
      <c r="ALQ370" s="539"/>
      <c r="ALR370" s="539"/>
      <c r="ALS370" s="539"/>
      <c r="ALT370" s="539"/>
      <c r="ALU370" s="539"/>
      <c r="ALV370" s="539"/>
      <c r="ALW370" s="539"/>
      <c r="ALX370" s="539"/>
      <c r="ALY370" s="539"/>
      <c r="ALZ370" s="539"/>
      <c r="AMA370" s="539"/>
      <c r="AMB370" s="539"/>
      <c r="AMC370" s="539"/>
      <c r="AMD370" s="539"/>
      <c r="AME370" s="539"/>
      <c r="AMF370" s="539"/>
      <c r="AMG370" s="539"/>
      <c r="AMH370" s="539"/>
      <c r="AMI370" s="539"/>
      <c r="AMJ370" s="539"/>
      <c r="AMK370" s="539"/>
      <c r="AML370" s="539"/>
      <c r="AMM370" s="539"/>
      <c r="AMN370" s="539"/>
      <c r="AMO370" s="539"/>
      <c r="AMP370" s="539"/>
      <c r="AMQ370" s="539"/>
      <c r="AMR370" s="539"/>
      <c r="AMS370" s="539"/>
      <c r="AMT370" s="539"/>
      <c r="AMU370" s="539"/>
      <c r="AMV370" s="539"/>
      <c r="AMW370" s="539"/>
      <c r="AMX370" s="539"/>
      <c r="AMY370" s="539"/>
      <c r="AMZ370" s="539"/>
      <c r="ANA370" s="539"/>
      <c r="ANB370" s="539"/>
      <c r="ANC370" s="539"/>
      <c r="AND370" s="539"/>
      <c r="ANE370" s="539"/>
      <c r="ANF370" s="539"/>
      <c r="ANG370" s="539"/>
      <c r="ANH370" s="539"/>
      <c r="ANI370" s="539"/>
      <c r="ANJ370" s="539"/>
      <c r="ANK370" s="539"/>
      <c r="ANL370" s="539"/>
      <c r="ANM370" s="539"/>
      <c r="ANN370" s="539"/>
      <c r="ANO370" s="539"/>
      <c r="ANP370" s="539"/>
      <c r="ANQ370" s="539"/>
      <c r="ANR370" s="539"/>
      <c r="ANS370" s="539"/>
      <c r="ANT370" s="539"/>
      <c r="ANU370" s="539"/>
      <c r="ANV370" s="539"/>
      <c r="ANW370" s="539"/>
      <c r="ANX370" s="539"/>
      <c r="ANY370" s="539"/>
      <c r="ANZ370" s="539"/>
      <c r="AOA370" s="539"/>
      <c r="AOB370" s="539"/>
      <c r="AOC370" s="539"/>
      <c r="AOD370" s="539"/>
      <c r="AOE370" s="539"/>
      <c r="AOF370" s="539"/>
      <c r="AOG370" s="539"/>
      <c r="AOH370" s="539"/>
      <c r="AOI370" s="539"/>
      <c r="AOJ370" s="539"/>
      <c r="AOK370" s="539"/>
      <c r="AOL370" s="539"/>
      <c r="AOM370" s="539"/>
      <c r="AON370" s="539"/>
      <c r="AOO370" s="539"/>
      <c r="AOP370" s="539"/>
      <c r="AOQ370" s="539"/>
      <c r="AOR370" s="539"/>
      <c r="AOS370" s="539"/>
      <c r="AOT370" s="539"/>
      <c r="AOU370" s="539"/>
      <c r="AOV370" s="539"/>
      <c r="AOW370" s="539"/>
      <c r="AOX370" s="539"/>
      <c r="AOY370" s="539"/>
      <c r="AOZ370" s="539"/>
      <c r="APA370" s="539"/>
      <c r="APB370" s="539"/>
      <c r="APC370" s="539"/>
      <c r="APD370" s="539"/>
      <c r="APE370" s="539"/>
      <c r="APF370" s="539"/>
      <c r="APG370" s="539"/>
      <c r="APH370" s="539"/>
      <c r="API370" s="539"/>
      <c r="APJ370" s="539"/>
      <c r="APK370" s="539"/>
      <c r="APL370" s="539"/>
      <c r="APM370" s="539"/>
      <c r="APN370" s="539"/>
      <c r="APO370" s="539"/>
      <c r="APP370" s="539"/>
      <c r="APQ370" s="539"/>
      <c r="APR370" s="539"/>
      <c r="APS370" s="539"/>
      <c r="APT370" s="539"/>
      <c r="APU370" s="539"/>
      <c r="APV370" s="539"/>
      <c r="APW370" s="539"/>
      <c r="APX370" s="539"/>
      <c r="APY370" s="539"/>
      <c r="APZ370" s="539"/>
      <c r="AQA370" s="539"/>
      <c r="AQB370" s="539"/>
      <c r="AQC370" s="539"/>
      <c r="AQD370" s="539"/>
      <c r="AQE370" s="539"/>
      <c r="AQF370" s="539"/>
      <c r="AQG370" s="539"/>
      <c r="AQH370" s="539"/>
      <c r="AQI370" s="539"/>
      <c r="AQJ370" s="539"/>
      <c r="AQK370" s="539"/>
      <c r="AQL370" s="539"/>
      <c r="AQM370" s="539"/>
      <c r="AQN370" s="539"/>
      <c r="AQO370" s="539"/>
      <c r="AQP370" s="539"/>
      <c r="AQQ370" s="539"/>
      <c r="AQR370" s="539"/>
      <c r="AQS370" s="539"/>
      <c r="AQT370" s="539"/>
      <c r="AQU370" s="539"/>
      <c r="AQV370" s="539"/>
      <c r="AQW370" s="539"/>
      <c r="AQX370" s="539"/>
      <c r="AQY370" s="539"/>
      <c r="AQZ370" s="539"/>
      <c r="ARA370" s="539"/>
      <c r="ARB370" s="539"/>
      <c r="ARC370" s="539"/>
      <c r="ARD370" s="539"/>
      <c r="ARE370" s="539"/>
      <c r="ARF370" s="539"/>
      <c r="ARG370" s="539"/>
      <c r="ARH370" s="539"/>
      <c r="ARI370" s="539"/>
      <c r="ARJ370" s="539"/>
      <c r="ARK370" s="539"/>
      <c r="ARL370" s="539"/>
      <c r="ARM370" s="539"/>
      <c r="ARN370" s="539"/>
      <c r="ARO370" s="539"/>
      <c r="ARP370" s="539"/>
      <c r="ARQ370" s="539"/>
      <c r="ARR370" s="539"/>
      <c r="ARS370" s="539"/>
      <c r="ART370" s="539"/>
      <c r="ARU370" s="539"/>
      <c r="ARV370" s="539"/>
      <c r="ARW370" s="539"/>
      <c r="ARX370" s="539"/>
      <c r="ARY370" s="539"/>
      <c r="ARZ370" s="539"/>
      <c r="ASA370" s="539"/>
      <c r="ASB370" s="539"/>
      <c r="ASC370" s="539"/>
      <c r="ASD370" s="539"/>
      <c r="ASE370" s="539"/>
      <c r="ASF370" s="539"/>
      <c r="ASG370" s="539"/>
      <c r="ASH370" s="539"/>
      <c r="ASI370" s="539"/>
      <c r="ASJ370" s="539"/>
      <c r="ASK370" s="539"/>
      <c r="ASL370" s="539"/>
      <c r="ASM370" s="539"/>
      <c r="ASN370" s="539"/>
      <c r="ASO370" s="539"/>
      <c r="ASP370" s="539"/>
      <c r="ASQ370" s="539"/>
      <c r="ASR370" s="539"/>
      <c r="ASS370" s="539"/>
      <c r="AST370" s="539"/>
      <c r="ASU370" s="539"/>
      <c r="ASV370" s="539"/>
      <c r="ASW370" s="539"/>
      <c r="ASX370" s="539"/>
      <c r="ASY370" s="539"/>
      <c r="ASZ370" s="539"/>
      <c r="ATA370" s="539"/>
      <c r="ATB370" s="539"/>
      <c r="ATC370" s="539"/>
      <c r="ATD370" s="539"/>
      <c r="ATE370" s="539"/>
      <c r="ATF370" s="539"/>
      <c r="ATG370" s="539"/>
      <c r="ATH370" s="539"/>
      <c r="ATI370" s="539"/>
      <c r="ATJ370" s="539"/>
      <c r="ATK370" s="539"/>
      <c r="ATL370" s="539"/>
      <c r="ATM370" s="539"/>
      <c r="ATN370" s="539"/>
      <c r="ATO370" s="539"/>
      <c r="ATP370" s="539"/>
      <c r="ATQ370" s="539"/>
      <c r="ATR370" s="539"/>
      <c r="ATS370" s="539"/>
      <c r="ATT370" s="539"/>
      <c r="ATU370" s="539"/>
      <c r="ATV370" s="539"/>
      <c r="ATW370" s="539"/>
      <c r="ATX370" s="539"/>
      <c r="ATY370" s="539"/>
      <c r="ATZ370" s="539"/>
      <c r="AUA370" s="539"/>
      <c r="AUB370" s="539"/>
      <c r="AUC370" s="539"/>
      <c r="AUD370" s="539"/>
      <c r="AUE370" s="539"/>
      <c r="AUF370" s="539"/>
      <c r="AUG370" s="539"/>
      <c r="AUH370" s="539"/>
      <c r="AUI370" s="539"/>
      <c r="AUJ370" s="539"/>
      <c r="AUK370" s="539"/>
    </row>
    <row r="371" spans="1:1233" ht="12.75" hidden="1" customHeight="1">
      <c r="A371" s="1045"/>
      <c r="B371" s="339" t="s">
        <v>451</v>
      </c>
      <c r="C371" s="340">
        <f>SUM(AB446:AB469)</f>
        <v>0</v>
      </c>
      <c r="D371" s="340">
        <f>SUM(AL446:AL469)</f>
        <v>0</v>
      </c>
      <c r="E371" s="340">
        <f>SUM(AU446:AU469)</f>
        <v>0</v>
      </c>
      <c r="F371" s="340">
        <f>SUM(BD$446:BD$469)</f>
        <v>0</v>
      </c>
      <c r="G371" s="340">
        <f>SUM(BM$446:BM$469)</f>
        <v>0</v>
      </c>
      <c r="H371" s="340">
        <f>SUM(BV446:BV469)</f>
        <v>0</v>
      </c>
      <c r="I371" s="340"/>
      <c r="J371" s="340">
        <f>SUM(CE446:CE469)</f>
        <v>0</v>
      </c>
      <c r="K371" s="340">
        <f>SUM(CN446:CN469)</f>
        <v>0</v>
      </c>
      <c r="L371" s="340">
        <f>SUM(CW446:CW469)</f>
        <v>0</v>
      </c>
      <c r="M371" s="340">
        <f>SUM(DF446:DF469)</f>
        <v>0</v>
      </c>
      <c r="N371" s="340">
        <f>SUM(DO446:DO469)</f>
        <v>0</v>
      </c>
      <c r="O371" s="340">
        <f>SUM(DX446:DX469)</f>
        <v>0</v>
      </c>
      <c r="P371" s="340">
        <f>SUM(EG446:EG469)</f>
        <v>0</v>
      </c>
      <c r="Q371" s="340">
        <f>SUM(EP446:EP469)</f>
        <v>0</v>
      </c>
      <c r="R371" s="340">
        <f>SUM(EY446:EY469)</f>
        <v>0</v>
      </c>
      <c r="S371" s="340">
        <f>SUM(FH446:FH469)</f>
        <v>0</v>
      </c>
      <c r="T371" s="340">
        <f>SUM(FQ446:FQ469)</f>
        <v>0</v>
      </c>
      <c r="U371" s="340">
        <f>SUM(FZ446:FZ469)</f>
        <v>0</v>
      </c>
      <c r="V371" s="340">
        <f>SUM(GI446:GI469)</f>
        <v>0</v>
      </c>
      <c r="W371" s="340">
        <f>SUM($GR$446:$GR$469)</f>
        <v>0</v>
      </c>
      <c r="X371" s="340">
        <f>SUM($HA$446:$HA$469)</f>
        <v>0</v>
      </c>
      <c r="Y371" s="340">
        <f>SUM($HJ$446:$HJ$469)</f>
        <v>0</v>
      </c>
      <c r="Z371" s="340">
        <f>SUM($HS$446:$HS$469)</f>
        <v>0</v>
      </c>
      <c r="AA371" s="340">
        <f>SUM($IB$446:$IB$469)</f>
        <v>0</v>
      </c>
      <c r="AB371" s="340">
        <f>SUM($IK$446:$IK$469)</f>
        <v>0</v>
      </c>
      <c r="AC371" s="340">
        <f>SUM($IT$446:$IT$469)</f>
        <v>0</v>
      </c>
      <c r="AD371" s="340">
        <f>SUM($JC$446:$JC$469)</f>
        <v>0</v>
      </c>
      <c r="AE371" s="340">
        <f>SUM($JL$446:$JL$469)</f>
        <v>0</v>
      </c>
      <c r="AF371" s="340">
        <f>SUM($JU$446:$JU$469)</f>
        <v>0</v>
      </c>
      <c r="AG371" s="340">
        <f>SUM($KD$446:$KD$469)</f>
        <v>0</v>
      </c>
      <c r="AH371" s="340">
        <f>SUM($KM$446:$KM$469)</f>
        <v>0</v>
      </c>
      <c r="AI371" s="340">
        <f>SUM($KV$446:$KV$469)</f>
        <v>0</v>
      </c>
      <c r="AJ371" s="340">
        <f>SUM($LE$446:$LE$469)</f>
        <v>0</v>
      </c>
      <c r="AK371" s="340">
        <f>SUM($LN$446:$LN$469)</f>
        <v>0</v>
      </c>
      <c r="AL371" s="340">
        <f>SUM($LW$446:$LW$469)</f>
        <v>0</v>
      </c>
      <c r="AM371" s="340">
        <f>SUM($MF$446:$MF$469)</f>
        <v>0</v>
      </c>
      <c r="AN371" s="340">
        <f>SUM($MO$446:$MO$469)</f>
        <v>0</v>
      </c>
      <c r="AO371" s="340">
        <f>SUM($MX$446:$MX$469)</f>
        <v>0</v>
      </c>
      <c r="AP371" s="340">
        <f>SUM($NG$446:$NG$469)</f>
        <v>0</v>
      </c>
      <c r="AQ371" s="340">
        <f>SUM($NP$446:$NP$469)</f>
        <v>0</v>
      </c>
      <c r="AR371" s="340">
        <f>SUM($NY$446:$NY$469)</f>
        <v>0</v>
      </c>
      <c r="AS371" s="340">
        <f>SUM($OH$446:$OH$469)</f>
        <v>0</v>
      </c>
      <c r="AT371" s="340">
        <f>SUM($OQ$446:$OQ$469)</f>
        <v>0</v>
      </c>
      <c r="AU371" s="340">
        <f>SUM($OZ$446:$OZ$469)</f>
        <v>0</v>
      </c>
      <c r="AV371" s="340">
        <f>SUM($PI$446:$PI$469)</f>
        <v>0</v>
      </c>
      <c r="AW371" s="340">
        <f>SUM($PR$446:$PR$469)</f>
        <v>0</v>
      </c>
      <c r="AX371" s="340">
        <f>SUM($QA$446:$QA$469)</f>
        <v>0</v>
      </c>
      <c r="AY371" s="340">
        <f>SUM($QJ$446:$QJ$469)</f>
        <v>0</v>
      </c>
      <c r="AZ371" s="340">
        <f>SUM($QS$446:$QS$469)</f>
        <v>0</v>
      </c>
      <c r="BA371" s="340">
        <f>SUM($RB$446:$RB$469)</f>
        <v>0</v>
      </c>
      <c r="BB371" s="340">
        <f>SUM($RK$446:$RK$469)</f>
        <v>0</v>
      </c>
      <c r="BC371" s="340">
        <f>SUM($RT$446:$RT$469)</f>
        <v>0</v>
      </c>
      <c r="BD371" s="340">
        <f>SUM($SC$446:$SC$469)</f>
        <v>0</v>
      </c>
      <c r="BE371" s="340">
        <f>SUM($SL$446:$SL$469)</f>
        <v>0</v>
      </c>
      <c r="BF371" s="340">
        <f>SUM($SU$446:$SU$469)</f>
        <v>0</v>
      </c>
      <c r="BG371" s="340">
        <f>SUM($TD$446:$TD$469)</f>
        <v>0</v>
      </c>
      <c r="BH371" s="340">
        <f>SUM($TM$446:$TM$469)</f>
        <v>0</v>
      </c>
      <c r="BI371" s="340">
        <f>SUM($TV$446:$TV$469)</f>
        <v>0</v>
      </c>
      <c r="BJ371" s="340">
        <f>SUM($UE$446:$UE$469)</f>
        <v>0</v>
      </c>
      <c r="BK371" s="340">
        <f>SUM($UN$446:$UN$469)</f>
        <v>0</v>
      </c>
      <c r="BL371" s="340">
        <f>SUM($UW$446:$UW$469)</f>
        <v>0</v>
      </c>
      <c r="BM371" s="340">
        <f>SUM($VF$446:$VF$469)</f>
        <v>0</v>
      </c>
      <c r="BN371" s="340">
        <f>SUM($VO$446:$VO$469)</f>
        <v>0</v>
      </c>
      <c r="BO371" s="340">
        <f>SUM($VX$446:$VX$469)</f>
        <v>0</v>
      </c>
      <c r="BP371" s="340">
        <f>SUM($WG$446:$WG$469)</f>
        <v>0</v>
      </c>
      <c r="BQ371" s="340">
        <f>SUM($WP$446:$WP$469)</f>
        <v>0</v>
      </c>
      <c r="BR371" s="340">
        <f>SUM($WY$446:$WY$469)</f>
        <v>0</v>
      </c>
      <c r="BS371" s="340">
        <f>SUM($XH$446:$XH$469)</f>
        <v>0</v>
      </c>
      <c r="BT371" s="340">
        <f>SUM($XQ$446:$XQ$469)</f>
        <v>0</v>
      </c>
      <c r="BU371" s="340">
        <f>SUM($XZ$446:$XZ$469)</f>
        <v>0</v>
      </c>
      <c r="BV371" s="340">
        <f>SUM($YI$446:$YI$469)</f>
        <v>0</v>
      </c>
      <c r="BW371" s="340">
        <f>SUM($YR$446:$YR$469)</f>
        <v>0</v>
      </c>
      <c r="BX371" s="340">
        <f>SUM($ZA$446:$ZA$469)</f>
        <v>0</v>
      </c>
      <c r="BY371" s="340">
        <f>SUM($ZJ$446:$ZJ$469)</f>
        <v>0</v>
      </c>
      <c r="BZ371" s="340">
        <f>SUM($ZS$446:$ZS$469)</f>
        <v>0</v>
      </c>
      <c r="CA371" s="340">
        <f>SUM($AAB$446:$AAB$469)</f>
        <v>0</v>
      </c>
      <c r="CB371" s="340">
        <f>SUM($AAK$446:$AAK$469)</f>
        <v>0</v>
      </c>
      <c r="CC371" s="340">
        <f>SUM($AAT$446:$AAT$469)</f>
        <v>0</v>
      </c>
      <c r="CD371" s="340">
        <f>SUM($ABC$446:$ABC$469)</f>
        <v>0</v>
      </c>
      <c r="CE371" s="340">
        <f>SUM($ABL$446:$ABL$469)</f>
        <v>0</v>
      </c>
      <c r="CF371" s="340">
        <f>SUM($ABU$446:$ABU$469)</f>
        <v>0</v>
      </c>
      <c r="CG371" s="340">
        <f>SUM($ACD$446:$ACD$469)</f>
        <v>0</v>
      </c>
      <c r="CH371" s="340">
        <f>SUM($ACM$446:$ACM$469)</f>
        <v>0</v>
      </c>
      <c r="CI371" s="340">
        <f>SUM($ACV$446:$ACV$469)</f>
        <v>0</v>
      </c>
      <c r="CJ371" s="340">
        <f>SUM($ADE$446:$ADE$469)</f>
        <v>0</v>
      </c>
      <c r="CK371" s="340">
        <f>SUM($ADN$446:$ADN$469)</f>
        <v>0</v>
      </c>
      <c r="CL371" s="340">
        <f>SUM($ADW$446:$ADW$469)</f>
        <v>0</v>
      </c>
      <c r="CM371" s="340">
        <f>SUM($AEF$446:$AEF$469)</f>
        <v>0</v>
      </c>
      <c r="CN371" s="340">
        <f>SUM($AEO$446:$AEO$469)</f>
        <v>0</v>
      </c>
      <c r="CO371" s="340">
        <f>SUM($AEX$446:$AEX$469)</f>
        <v>0</v>
      </c>
      <c r="CP371" s="340">
        <f>SUM($AFG$446:$AFG$469)</f>
        <v>0</v>
      </c>
      <c r="CQ371" s="340">
        <f>SUM($AFP$446:$AFP$469)</f>
        <v>0</v>
      </c>
      <c r="CR371" s="340">
        <f>SUM($AFY$446:$AFY$469)</f>
        <v>0</v>
      </c>
      <c r="CS371" s="340">
        <f>SUM($AGH$446:$AGH$469)</f>
        <v>0</v>
      </c>
      <c r="CT371" s="340">
        <f>SUM($AGQ$446:$AGQ$469)</f>
        <v>0</v>
      </c>
      <c r="CU371" s="340">
        <f>SUM($AGZ$446:$AGZ$469)</f>
        <v>0</v>
      </c>
      <c r="CV371" s="340">
        <f>SUM($AHI$446:$AHI$469)</f>
        <v>0</v>
      </c>
      <c r="CW371" s="340">
        <f>SUM($AHR$446:$AHR$469)</f>
        <v>0</v>
      </c>
      <c r="CX371" s="340">
        <f>SUM($AIA$446:$AIA$469)</f>
        <v>0</v>
      </c>
      <c r="CY371" s="340">
        <f>SUM($AIJ$446:$AIJ$469)</f>
        <v>0</v>
      </c>
      <c r="CZ371" s="340">
        <f>SUM($AIS$446:$AIS$469)</f>
        <v>0</v>
      </c>
      <c r="DA371" s="539"/>
      <c r="DB371" s="539"/>
      <c r="DC371" s="539"/>
      <c r="DD371" s="539"/>
      <c r="DE371" s="539"/>
      <c r="DF371" s="539"/>
      <c r="DG371" s="539"/>
      <c r="DH371" s="539"/>
      <c r="DI371" s="539"/>
      <c r="DJ371" s="539"/>
      <c r="DK371" s="539"/>
      <c r="DL371" s="539"/>
      <c r="DM371" s="539"/>
      <c r="DN371" s="539"/>
      <c r="DO371" s="539"/>
      <c r="DP371" s="539"/>
      <c r="DQ371" s="539"/>
      <c r="DR371" s="539"/>
      <c r="DS371" s="539"/>
      <c r="DT371" s="539"/>
      <c r="DU371" s="539"/>
      <c r="DV371" s="539"/>
      <c r="DW371" s="539"/>
      <c r="DX371" s="539"/>
      <c r="DY371" s="539"/>
      <c r="DZ371" s="539"/>
      <c r="EA371" s="539"/>
      <c r="EB371" s="539"/>
      <c r="EC371" s="539"/>
      <c r="ED371" s="539"/>
      <c r="EE371" s="539"/>
      <c r="EF371" s="539"/>
      <c r="EG371" s="539"/>
      <c r="EH371" s="539"/>
      <c r="EI371" s="539"/>
      <c r="EJ371" s="539"/>
      <c r="EK371" s="539"/>
      <c r="EL371" s="539"/>
      <c r="EM371" s="539"/>
      <c r="EN371" s="539"/>
      <c r="EO371" s="539"/>
      <c r="EP371" s="539"/>
      <c r="EQ371" s="539"/>
      <c r="ER371" s="539"/>
      <c r="ES371" s="539"/>
      <c r="ET371" s="539"/>
      <c r="EU371" s="539"/>
      <c r="EV371" s="539"/>
      <c r="EW371" s="539"/>
      <c r="EX371" s="539"/>
      <c r="EY371" s="539"/>
      <c r="EZ371" s="539"/>
      <c r="FA371" s="539"/>
      <c r="FB371" s="539"/>
      <c r="FC371" s="539"/>
      <c r="FD371" s="539"/>
      <c r="FE371" s="539"/>
      <c r="FF371" s="539"/>
      <c r="FG371" s="539"/>
      <c r="FH371" s="539"/>
      <c r="FI371" s="539"/>
      <c r="FJ371" s="539"/>
      <c r="FK371" s="539"/>
      <c r="FL371" s="539"/>
      <c r="FM371" s="539"/>
      <c r="FN371" s="539"/>
      <c r="FO371" s="539"/>
      <c r="FP371" s="539"/>
      <c r="FQ371" s="539"/>
      <c r="FR371" s="539"/>
      <c r="FS371" s="539"/>
      <c r="FT371" s="539"/>
      <c r="FU371" s="539"/>
      <c r="FV371" s="539"/>
      <c r="FW371" s="539"/>
      <c r="FX371" s="539"/>
      <c r="FY371" s="539"/>
      <c r="FZ371" s="539"/>
      <c r="GA371" s="539"/>
      <c r="GB371" s="539"/>
      <c r="GC371" s="539"/>
      <c r="GD371" s="539"/>
      <c r="GE371" s="539"/>
      <c r="GF371" s="539"/>
      <c r="GG371" s="539"/>
      <c r="GH371" s="539"/>
      <c r="GI371" s="539"/>
      <c r="GJ371" s="539"/>
      <c r="GK371" s="539"/>
      <c r="GL371" s="539"/>
      <c r="GM371" s="539"/>
      <c r="GN371" s="539"/>
      <c r="GO371" s="539"/>
      <c r="GP371" s="539"/>
      <c r="GQ371" s="539"/>
      <c r="GR371" s="539"/>
      <c r="GS371" s="539"/>
      <c r="GT371" s="539"/>
      <c r="GU371" s="539"/>
      <c r="GV371" s="539"/>
      <c r="GW371" s="539"/>
      <c r="GX371" s="539"/>
      <c r="GY371" s="539"/>
      <c r="GZ371" s="539"/>
      <c r="HA371" s="539"/>
      <c r="HB371" s="539"/>
      <c r="HC371" s="539"/>
      <c r="HD371" s="539"/>
      <c r="HE371" s="539"/>
      <c r="HF371" s="539"/>
      <c r="HG371" s="539"/>
      <c r="HH371" s="539"/>
      <c r="HI371" s="539"/>
      <c r="HJ371" s="539"/>
      <c r="HK371" s="539"/>
      <c r="HL371" s="539"/>
      <c r="HM371" s="539"/>
      <c r="HN371" s="539"/>
      <c r="HO371" s="539"/>
      <c r="HP371" s="539"/>
      <c r="HQ371" s="539"/>
      <c r="HR371" s="539"/>
      <c r="HS371" s="539"/>
      <c r="HT371" s="539"/>
      <c r="HU371" s="539"/>
      <c r="HV371" s="539"/>
      <c r="HW371" s="539"/>
      <c r="HX371" s="539"/>
      <c r="HY371" s="539"/>
      <c r="HZ371" s="539"/>
      <c r="IA371" s="539"/>
      <c r="IB371" s="539"/>
      <c r="IC371" s="539"/>
      <c r="ID371" s="539"/>
      <c r="IE371" s="539"/>
      <c r="IF371" s="539"/>
      <c r="IG371" s="539"/>
      <c r="IH371" s="539"/>
      <c r="II371" s="539"/>
      <c r="IJ371" s="539"/>
      <c r="IK371" s="539"/>
      <c r="IL371" s="539"/>
      <c r="IM371" s="539"/>
      <c r="IN371" s="539"/>
      <c r="IO371" s="539"/>
      <c r="IP371" s="539"/>
      <c r="IQ371" s="539"/>
      <c r="IR371" s="539"/>
      <c r="IS371" s="539"/>
      <c r="IT371" s="539"/>
      <c r="IU371" s="539"/>
      <c r="IV371" s="539"/>
      <c r="IW371" s="539"/>
      <c r="IX371" s="539"/>
      <c r="IY371" s="539"/>
      <c r="IZ371" s="539"/>
      <c r="JA371" s="539"/>
      <c r="JB371" s="539"/>
      <c r="JC371" s="539"/>
      <c r="JD371" s="539"/>
      <c r="JE371" s="539"/>
      <c r="JF371" s="539"/>
      <c r="JG371" s="539"/>
      <c r="JH371" s="539"/>
      <c r="JI371" s="539"/>
      <c r="JJ371" s="539"/>
      <c r="JK371" s="539"/>
      <c r="JL371" s="539"/>
      <c r="JM371" s="539"/>
      <c r="JN371" s="539"/>
      <c r="JO371" s="539"/>
      <c r="JP371" s="539"/>
      <c r="JQ371" s="539"/>
      <c r="JR371" s="539"/>
      <c r="JS371" s="539"/>
      <c r="JT371" s="539"/>
      <c r="JU371" s="539"/>
      <c r="JV371" s="539"/>
      <c r="JW371" s="539"/>
      <c r="JX371" s="539"/>
      <c r="JY371" s="539"/>
      <c r="JZ371" s="539"/>
      <c r="KA371" s="539"/>
      <c r="KB371" s="539"/>
      <c r="KC371" s="539"/>
      <c r="KD371" s="539"/>
      <c r="KE371" s="539"/>
      <c r="KF371" s="539"/>
      <c r="KG371" s="539"/>
      <c r="KH371" s="539"/>
      <c r="KI371" s="539"/>
      <c r="KJ371" s="539"/>
      <c r="KK371" s="539"/>
      <c r="KL371" s="539"/>
      <c r="KM371" s="539"/>
      <c r="KN371" s="539"/>
      <c r="KO371" s="539"/>
      <c r="KP371" s="539"/>
      <c r="KQ371" s="539"/>
      <c r="KR371" s="539"/>
      <c r="KS371" s="539"/>
      <c r="KT371" s="539"/>
      <c r="KU371" s="539"/>
      <c r="KV371" s="539"/>
      <c r="KW371" s="539"/>
      <c r="KX371" s="539"/>
      <c r="KY371" s="539"/>
      <c r="KZ371" s="539"/>
      <c r="LA371" s="539"/>
      <c r="LB371" s="539"/>
      <c r="LC371" s="539"/>
      <c r="LD371" s="539"/>
      <c r="LE371" s="539"/>
      <c r="LF371" s="539"/>
      <c r="LG371" s="539"/>
      <c r="LH371" s="539"/>
      <c r="LI371" s="539"/>
      <c r="LJ371" s="539"/>
      <c r="LK371" s="539"/>
      <c r="LL371" s="539"/>
      <c r="LM371" s="539"/>
      <c r="LN371" s="539"/>
      <c r="LO371" s="539"/>
      <c r="LP371" s="539"/>
      <c r="LQ371" s="539"/>
      <c r="LR371" s="539"/>
      <c r="LS371" s="539"/>
      <c r="LT371" s="539"/>
      <c r="LU371" s="539"/>
      <c r="LV371" s="539"/>
      <c r="LW371" s="539"/>
      <c r="LX371" s="539"/>
      <c r="LY371" s="539"/>
      <c r="LZ371" s="539"/>
      <c r="MA371" s="539"/>
      <c r="MB371" s="539"/>
      <c r="MC371" s="539"/>
      <c r="MD371" s="539"/>
      <c r="ME371" s="539"/>
      <c r="MF371" s="539"/>
      <c r="MG371" s="539"/>
      <c r="MH371" s="539"/>
      <c r="MI371" s="539"/>
      <c r="MJ371" s="539"/>
      <c r="MK371" s="539"/>
      <c r="ML371" s="539"/>
      <c r="MM371" s="539"/>
      <c r="MN371" s="539"/>
      <c r="MO371" s="539"/>
      <c r="MP371" s="539"/>
      <c r="MQ371" s="539"/>
      <c r="MR371" s="539"/>
      <c r="MS371" s="539"/>
      <c r="MT371" s="539"/>
      <c r="MU371" s="539"/>
      <c r="MV371" s="539"/>
      <c r="MW371" s="539"/>
      <c r="MX371" s="539"/>
      <c r="MY371" s="539"/>
      <c r="MZ371" s="539"/>
      <c r="NA371" s="539"/>
      <c r="NB371" s="539"/>
      <c r="NC371" s="539"/>
      <c r="ND371" s="539"/>
      <c r="NE371" s="539"/>
      <c r="NF371" s="539"/>
      <c r="NG371" s="539"/>
      <c r="NH371" s="539"/>
      <c r="NI371" s="539"/>
      <c r="NJ371" s="539"/>
      <c r="NK371" s="539"/>
      <c r="NL371" s="539"/>
      <c r="NM371" s="539"/>
      <c r="NN371" s="539"/>
      <c r="NO371" s="539"/>
      <c r="NP371" s="539"/>
      <c r="NQ371" s="539"/>
      <c r="NR371" s="539"/>
      <c r="NS371" s="539"/>
      <c r="NT371" s="539"/>
      <c r="NU371" s="539"/>
      <c r="NV371" s="539"/>
      <c r="NW371" s="539"/>
      <c r="NX371" s="539"/>
      <c r="NY371" s="539"/>
      <c r="NZ371" s="539"/>
      <c r="OA371" s="539"/>
      <c r="OB371" s="539"/>
      <c r="OC371" s="539"/>
      <c r="OD371" s="539"/>
      <c r="OE371" s="539"/>
      <c r="OF371" s="539"/>
      <c r="OG371" s="539"/>
      <c r="OH371" s="539"/>
      <c r="OI371" s="539"/>
      <c r="OJ371" s="539"/>
      <c r="OK371" s="539"/>
      <c r="OL371" s="539"/>
      <c r="OM371" s="539"/>
      <c r="ON371" s="539"/>
      <c r="OO371" s="539"/>
      <c r="OP371" s="539"/>
      <c r="OQ371" s="539"/>
      <c r="OR371" s="539"/>
      <c r="OS371" s="539"/>
      <c r="OT371" s="539"/>
      <c r="OU371" s="539"/>
      <c r="OV371" s="539"/>
      <c r="OW371" s="539"/>
      <c r="OX371" s="539"/>
      <c r="OY371" s="539"/>
      <c r="OZ371" s="539"/>
      <c r="PA371" s="539"/>
      <c r="PB371" s="539"/>
      <c r="PC371" s="539"/>
      <c r="PD371" s="539"/>
      <c r="PE371" s="539"/>
      <c r="PF371" s="539"/>
      <c r="PG371" s="539"/>
      <c r="PH371" s="539"/>
      <c r="PI371" s="539"/>
      <c r="PJ371" s="539"/>
      <c r="PK371" s="539"/>
      <c r="PL371" s="539"/>
      <c r="PM371" s="539"/>
      <c r="PN371" s="539"/>
      <c r="PO371" s="539"/>
      <c r="PP371" s="539"/>
      <c r="PQ371" s="539"/>
      <c r="PR371" s="539"/>
      <c r="PS371" s="539"/>
      <c r="PT371" s="539"/>
      <c r="PU371" s="539"/>
      <c r="PV371" s="539"/>
      <c r="PW371" s="539"/>
      <c r="PX371" s="539"/>
      <c r="PY371" s="539"/>
      <c r="PZ371" s="539"/>
      <c r="QA371" s="539"/>
      <c r="QB371" s="539"/>
      <c r="QC371" s="539"/>
      <c r="QD371" s="539"/>
      <c r="QE371" s="539"/>
      <c r="QF371" s="539"/>
      <c r="QG371" s="539"/>
      <c r="QH371" s="539"/>
      <c r="QI371" s="539"/>
      <c r="QJ371" s="539"/>
      <c r="QK371" s="539"/>
      <c r="QL371" s="539"/>
      <c r="QM371" s="539"/>
      <c r="QN371" s="539"/>
      <c r="QO371" s="539"/>
      <c r="QP371" s="539"/>
      <c r="QQ371" s="539"/>
      <c r="QR371" s="539"/>
      <c r="QS371" s="539"/>
      <c r="QT371" s="539"/>
      <c r="QU371" s="539"/>
      <c r="QV371" s="539"/>
      <c r="QW371" s="539"/>
      <c r="QX371" s="539"/>
      <c r="QY371" s="539"/>
      <c r="QZ371" s="539"/>
      <c r="RA371" s="539"/>
      <c r="RB371" s="539"/>
      <c r="RC371" s="539"/>
      <c r="RD371" s="539"/>
      <c r="RE371" s="539"/>
      <c r="RF371" s="539"/>
      <c r="RG371" s="539"/>
      <c r="RH371" s="539"/>
      <c r="RI371" s="539"/>
      <c r="RJ371" s="539"/>
      <c r="RK371" s="539"/>
      <c r="RL371" s="539"/>
      <c r="RM371" s="539"/>
      <c r="RN371" s="539"/>
      <c r="RO371" s="539"/>
      <c r="RP371" s="539"/>
      <c r="RQ371" s="539"/>
      <c r="RR371" s="539"/>
      <c r="RS371" s="539"/>
      <c r="RT371" s="539"/>
      <c r="RU371" s="539"/>
      <c r="RV371" s="539"/>
      <c r="RW371" s="539"/>
      <c r="RX371" s="539"/>
      <c r="RY371" s="539"/>
      <c r="RZ371" s="539"/>
      <c r="SA371" s="539"/>
      <c r="SB371" s="539"/>
      <c r="SC371" s="539"/>
      <c r="SD371" s="539"/>
      <c r="SE371" s="539"/>
      <c r="SF371" s="539"/>
      <c r="SG371" s="539"/>
      <c r="SH371" s="539"/>
      <c r="SI371" s="539"/>
      <c r="SJ371" s="539"/>
      <c r="SK371" s="539"/>
      <c r="SL371" s="539"/>
      <c r="SM371" s="539"/>
      <c r="SN371" s="539"/>
      <c r="SO371" s="539"/>
      <c r="SP371" s="539"/>
      <c r="SQ371" s="539"/>
      <c r="SR371" s="539"/>
      <c r="SS371" s="539"/>
      <c r="ST371" s="539"/>
      <c r="SU371" s="539"/>
      <c r="SV371" s="539"/>
      <c r="SW371" s="539"/>
      <c r="SX371" s="539"/>
      <c r="SY371" s="539"/>
      <c r="SZ371" s="539"/>
      <c r="TA371" s="539"/>
      <c r="TB371" s="539"/>
      <c r="TC371" s="539"/>
      <c r="TD371" s="539"/>
      <c r="TE371" s="539"/>
      <c r="TF371" s="539"/>
      <c r="TG371" s="539"/>
      <c r="TH371" s="539"/>
      <c r="TI371" s="539"/>
      <c r="TJ371" s="539"/>
      <c r="TK371" s="539"/>
      <c r="TL371" s="539"/>
      <c r="TM371" s="539"/>
      <c r="TN371" s="539"/>
      <c r="TO371" s="539"/>
      <c r="TP371" s="539"/>
      <c r="TQ371" s="539"/>
      <c r="TR371" s="539"/>
      <c r="TS371" s="539"/>
      <c r="TT371" s="539"/>
      <c r="TU371" s="539"/>
      <c r="TV371" s="539"/>
      <c r="TW371" s="539"/>
      <c r="TX371" s="539"/>
      <c r="TY371" s="539"/>
      <c r="TZ371" s="539"/>
      <c r="UA371" s="539"/>
      <c r="UB371" s="539"/>
      <c r="UC371" s="539"/>
      <c r="UD371" s="539"/>
      <c r="UE371" s="539"/>
      <c r="UF371" s="539"/>
      <c r="UG371" s="539"/>
      <c r="UH371" s="539"/>
      <c r="UI371" s="539"/>
      <c r="UJ371" s="539"/>
      <c r="UK371" s="539"/>
      <c r="UL371" s="539"/>
      <c r="UM371" s="539"/>
      <c r="UN371" s="539"/>
      <c r="UO371" s="539"/>
      <c r="UP371" s="539"/>
      <c r="UQ371" s="539"/>
      <c r="UR371" s="539"/>
      <c r="US371" s="539"/>
      <c r="UT371" s="539"/>
      <c r="UU371" s="539"/>
      <c r="UV371" s="539"/>
      <c r="UW371" s="539"/>
      <c r="UX371" s="539"/>
      <c r="UY371" s="539"/>
      <c r="UZ371" s="539"/>
      <c r="VA371" s="539"/>
      <c r="VB371" s="539"/>
      <c r="VC371" s="539"/>
      <c r="VD371" s="539"/>
      <c r="VE371" s="539"/>
      <c r="VF371" s="539"/>
      <c r="VG371" s="539"/>
      <c r="VH371" s="539"/>
      <c r="VI371" s="539"/>
      <c r="VJ371" s="539"/>
      <c r="VK371" s="539"/>
      <c r="VL371" s="539"/>
      <c r="VM371" s="539"/>
      <c r="VN371" s="539"/>
      <c r="VO371" s="539"/>
      <c r="VP371" s="539"/>
      <c r="VQ371" s="539"/>
      <c r="VR371" s="539"/>
      <c r="VS371" s="539"/>
      <c r="VT371" s="539"/>
      <c r="VU371" s="539"/>
      <c r="VV371" s="539"/>
      <c r="VW371" s="539"/>
      <c r="VX371" s="539"/>
      <c r="VY371" s="539"/>
      <c r="VZ371" s="539"/>
      <c r="WA371" s="539"/>
      <c r="WB371" s="539"/>
      <c r="WC371" s="539"/>
      <c r="WD371" s="539"/>
      <c r="WE371" s="539"/>
      <c r="WF371" s="539"/>
      <c r="WG371" s="539"/>
      <c r="WH371" s="539"/>
      <c r="WI371" s="539"/>
      <c r="WJ371" s="539"/>
      <c r="WK371" s="539"/>
      <c r="WL371" s="539"/>
      <c r="WM371" s="539"/>
      <c r="WN371" s="539"/>
      <c r="WO371" s="539"/>
      <c r="WP371" s="539"/>
      <c r="WQ371" s="539"/>
      <c r="WR371" s="539"/>
      <c r="WS371" s="539"/>
      <c r="WT371" s="539"/>
      <c r="WU371" s="539"/>
      <c r="WV371" s="539"/>
      <c r="WW371" s="539"/>
      <c r="WX371" s="539"/>
      <c r="WY371" s="539"/>
      <c r="WZ371" s="539"/>
      <c r="XA371" s="539"/>
      <c r="XB371" s="539"/>
      <c r="XC371" s="539"/>
      <c r="XD371" s="539"/>
      <c r="XE371" s="539"/>
      <c r="XF371" s="539"/>
      <c r="XG371" s="539"/>
      <c r="XH371" s="539"/>
      <c r="XI371" s="539"/>
      <c r="XJ371" s="539"/>
      <c r="XK371" s="539"/>
      <c r="XL371" s="539"/>
      <c r="XM371" s="539"/>
      <c r="XN371" s="539"/>
      <c r="XO371" s="539"/>
      <c r="XP371" s="539"/>
      <c r="XQ371" s="539"/>
      <c r="XR371" s="539"/>
      <c r="XS371" s="539"/>
      <c r="XT371" s="539"/>
      <c r="XU371" s="539"/>
      <c r="XV371" s="539"/>
      <c r="XW371" s="539"/>
      <c r="XX371" s="539"/>
      <c r="XY371" s="539"/>
      <c r="XZ371" s="539"/>
      <c r="YA371" s="539"/>
      <c r="YB371" s="539"/>
      <c r="YC371" s="539"/>
      <c r="YD371" s="539"/>
      <c r="YE371" s="539"/>
      <c r="YF371" s="539"/>
      <c r="YG371" s="539"/>
      <c r="YH371" s="539"/>
      <c r="YI371" s="539"/>
      <c r="YJ371" s="539"/>
      <c r="YK371" s="539"/>
      <c r="YL371" s="539"/>
      <c r="YM371" s="539"/>
      <c r="YN371" s="539"/>
      <c r="YO371" s="539"/>
      <c r="YP371" s="539"/>
      <c r="YQ371" s="539"/>
      <c r="YR371" s="539"/>
      <c r="YS371" s="539"/>
      <c r="YT371" s="539"/>
      <c r="YU371" s="539"/>
      <c r="YV371" s="539"/>
      <c r="YW371" s="539"/>
      <c r="YX371" s="539"/>
      <c r="YY371" s="539"/>
      <c r="YZ371" s="539"/>
      <c r="ZA371" s="539"/>
      <c r="ZB371" s="539"/>
      <c r="ZC371" s="539"/>
      <c r="ZD371" s="539"/>
      <c r="ZE371" s="539"/>
      <c r="ZF371" s="539"/>
      <c r="ZG371" s="539"/>
      <c r="ZH371" s="539"/>
      <c r="ZI371" s="539"/>
      <c r="ZJ371" s="539"/>
      <c r="ZK371" s="539"/>
      <c r="ZL371" s="539"/>
      <c r="ZM371" s="539"/>
      <c r="ZN371" s="539"/>
      <c r="ZO371" s="539"/>
      <c r="ZP371" s="539"/>
      <c r="ZQ371" s="539"/>
      <c r="ZR371" s="539"/>
      <c r="ZS371" s="539"/>
      <c r="ZT371" s="539"/>
      <c r="ZU371" s="539"/>
      <c r="ZV371" s="539"/>
      <c r="ZW371" s="539"/>
      <c r="ZX371" s="539"/>
      <c r="ZY371" s="539"/>
      <c r="ZZ371" s="539"/>
      <c r="AAA371" s="539"/>
      <c r="AAB371" s="539"/>
      <c r="AAC371" s="539"/>
      <c r="AAD371" s="539"/>
      <c r="AAE371" s="539"/>
      <c r="AAF371" s="539"/>
      <c r="AAG371" s="539"/>
      <c r="AAH371" s="539"/>
      <c r="AAI371" s="539"/>
      <c r="AAJ371" s="539"/>
      <c r="AAK371" s="539"/>
      <c r="AAL371" s="539"/>
      <c r="AAM371" s="539"/>
      <c r="AAN371" s="539"/>
      <c r="AAO371" s="539"/>
      <c r="AAP371" s="539"/>
      <c r="AAQ371" s="539"/>
      <c r="AAR371" s="539"/>
      <c r="AAS371" s="539"/>
      <c r="AAT371" s="539"/>
      <c r="AAU371" s="539"/>
      <c r="AAV371" s="539"/>
      <c r="AAW371" s="539"/>
      <c r="AAX371" s="539"/>
      <c r="AAY371" s="539"/>
      <c r="AAZ371" s="539"/>
      <c r="ABA371" s="539"/>
      <c r="ABB371" s="539"/>
      <c r="ABC371" s="539"/>
      <c r="ABD371" s="539"/>
      <c r="ABE371" s="539"/>
      <c r="ABF371" s="539"/>
      <c r="ABG371" s="539"/>
      <c r="ABH371" s="539"/>
      <c r="ABI371" s="539"/>
      <c r="ABJ371" s="539"/>
      <c r="ABK371" s="539"/>
      <c r="ABL371" s="539"/>
      <c r="ABM371" s="539"/>
      <c r="ABN371" s="539"/>
      <c r="ABO371" s="539"/>
      <c r="ABP371" s="539"/>
      <c r="ABQ371" s="539"/>
      <c r="ABR371" s="539"/>
      <c r="ABS371" s="539"/>
      <c r="ABT371" s="539"/>
      <c r="ABU371" s="539"/>
      <c r="ABV371" s="539"/>
      <c r="ABW371" s="539"/>
      <c r="ABX371" s="539"/>
      <c r="ABY371" s="539"/>
      <c r="ABZ371" s="539"/>
      <c r="ACA371" s="539"/>
      <c r="ACB371" s="539"/>
      <c r="ACC371" s="539"/>
      <c r="ACD371" s="539"/>
      <c r="ACE371" s="539"/>
      <c r="ACF371" s="539"/>
      <c r="ACG371" s="539"/>
      <c r="ACH371" s="539"/>
      <c r="ACI371" s="539"/>
      <c r="ACJ371" s="539"/>
      <c r="ACK371" s="539"/>
      <c r="ACL371" s="539"/>
      <c r="ACM371" s="539"/>
      <c r="ACN371" s="539"/>
      <c r="ACO371" s="539"/>
      <c r="ACP371" s="539"/>
      <c r="ACQ371" s="539"/>
      <c r="ACR371" s="539"/>
      <c r="ACS371" s="539"/>
      <c r="ACT371" s="539"/>
      <c r="ACU371" s="539"/>
      <c r="ACV371" s="539"/>
      <c r="ACW371" s="539"/>
      <c r="ACX371" s="539"/>
      <c r="ACY371" s="539"/>
      <c r="ACZ371" s="539"/>
      <c r="ADA371" s="539"/>
      <c r="ADB371" s="539"/>
      <c r="ADC371" s="539"/>
      <c r="ADD371" s="539"/>
      <c r="ADE371" s="539"/>
      <c r="ADF371" s="539"/>
      <c r="ADG371" s="539"/>
      <c r="ADH371" s="539"/>
      <c r="ADI371" s="539"/>
      <c r="ADJ371" s="539"/>
      <c r="ADK371" s="539"/>
      <c r="ADL371" s="539"/>
      <c r="ADM371" s="539"/>
      <c r="ADN371" s="539"/>
      <c r="ADO371" s="539"/>
      <c r="ADP371" s="539"/>
      <c r="ADQ371" s="539"/>
      <c r="ADR371" s="539"/>
      <c r="ADS371" s="539"/>
      <c r="ADT371" s="539"/>
      <c r="ADU371" s="539"/>
      <c r="ADV371" s="539"/>
      <c r="ADW371" s="539"/>
      <c r="ADX371" s="539"/>
      <c r="ADY371" s="539"/>
      <c r="ADZ371" s="539"/>
      <c r="AEA371" s="539"/>
      <c r="AEB371" s="539"/>
      <c r="AEC371" s="539"/>
      <c r="AED371" s="539"/>
      <c r="AEE371" s="539"/>
      <c r="AEF371" s="539"/>
      <c r="AEG371" s="539"/>
      <c r="AEH371" s="539"/>
      <c r="AEI371" s="539"/>
      <c r="AEJ371" s="539"/>
      <c r="AEK371" s="539"/>
      <c r="AEL371" s="539"/>
      <c r="AEM371" s="539"/>
      <c r="AEN371" s="539"/>
      <c r="AEO371" s="539"/>
      <c r="AEP371" s="539"/>
      <c r="AEQ371" s="539"/>
      <c r="AER371" s="539"/>
      <c r="AES371" s="539"/>
      <c r="AET371" s="539"/>
      <c r="AEU371" s="539"/>
      <c r="AEV371" s="539"/>
      <c r="AEW371" s="539"/>
      <c r="AEX371" s="539"/>
      <c r="AEY371" s="539"/>
      <c r="AEZ371" s="539"/>
      <c r="AFA371" s="539"/>
      <c r="AFB371" s="539"/>
      <c r="AFC371" s="539"/>
      <c r="AFD371" s="539"/>
      <c r="AFE371" s="539"/>
      <c r="AFF371" s="539"/>
      <c r="AFG371" s="539"/>
      <c r="AFH371" s="539"/>
      <c r="AFI371" s="539"/>
      <c r="AFJ371" s="539"/>
      <c r="AFK371" s="539"/>
      <c r="AFL371" s="539"/>
      <c r="AFM371" s="539"/>
      <c r="AFN371" s="539"/>
      <c r="AFO371" s="539"/>
      <c r="AFP371" s="539"/>
      <c r="AFQ371" s="539"/>
      <c r="AFR371" s="539"/>
      <c r="AFS371" s="539"/>
      <c r="AFT371" s="539"/>
      <c r="AFU371" s="539"/>
      <c r="AFV371" s="539"/>
      <c r="AFW371" s="539"/>
      <c r="AFX371" s="539"/>
      <c r="AFY371" s="539"/>
      <c r="AFZ371" s="539"/>
      <c r="AGA371" s="539"/>
      <c r="AGB371" s="539"/>
      <c r="AGC371" s="539"/>
      <c r="AGD371" s="539"/>
      <c r="AGE371" s="539"/>
      <c r="AGF371" s="539"/>
      <c r="AGG371" s="539"/>
      <c r="AGH371" s="539"/>
      <c r="AGI371" s="539"/>
      <c r="AGJ371" s="539"/>
      <c r="AGK371" s="539"/>
      <c r="AGL371" s="539"/>
      <c r="AGM371" s="539"/>
      <c r="AGN371" s="539"/>
      <c r="AGO371" s="539"/>
      <c r="AGP371" s="539"/>
      <c r="AGQ371" s="539"/>
      <c r="AGR371" s="539"/>
      <c r="AGS371" s="539"/>
      <c r="AGT371" s="539"/>
      <c r="AGU371" s="539"/>
      <c r="AGV371" s="539"/>
      <c r="AGW371" s="539"/>
      <c r="AGX371" s="539"/>
      <c r="AGY371" s="539"/>
      <c r="AGZ371" s="539"/>
      <c r="AHA371" s="539"/>
      <c r="AHB371" s="539"/>
      <c r="AHC371" s="539"/>
      <c r="AHD371" s="539"/>
      <c r="AHE371" s="539"/>
      <c r="AHF371" s="539"/>
      <c r="AHG371" s="539"/>
      <c r="AHH371" s="539"/>
      <c r="AHI371" s="539"/>
      <c r="AHJ371" s="539"/>
      <c r="AHK371" s="539"/>
      <c r="AHL371" s="539"/>
      <c r="AHM371" s="539"/>
      <c r="AHN371" s="539"/>
      <c r="AHO371" s="539"/>
      <c r="AHP371" s="539"/>
      <c r="AHQ371" s="539"/>
      <c r="AHR371" s="539"/>
      <c r="AHS371" s="539"/>
      <c r="AHT371" s="539"/>
      <c r="AHU371" s="539"/>
      <c r="AHV371" s="539"/>
      <c r="AHW371" s="539"/>
      <c r="AHX371" s="539"/>
      <c r="AHY371" s="539"/>
      <c r="AHZ371" s="539"/>
      <c r="AIA371" s="539"/>
      <c r="AIB371" s="539"/>
      <c r="AIC371" s="539"/>
      <c r="AID371" s="539"/>
      <c r="AIE371" s="539"/>
      <c r="AIF371" s="539"/>
      <c r="AIG371" s="539"/>
      <c r="AIH371" s="539"/>
      <c r="AII371" s="539"/>
      <c r="AIJ371" s="539"/>
      <c r="AIK371" s="539"/>
      <c r="AIL371" s="539"/>
      <c r="AIM371" s="539"/>
      <c r="AIN371" s="539"/>
      <c r="AIO371" s="539"/>
      <c r="AIP371" s="539"/>
      <c r="AIQ371" s="539"/>
      <c r="AIR371" s="539"/>
      <c r="AIS371" s="539"/>
      <c r="AIT371" s="539"/>
      <c r="AIU371" s="539"/>
      <c r="AIV371" s="539"/>
      <c r="AIW371" s="539"/>
      <c r="AIX371" s="539"/>
      <c r="AIY371" s="539"/>
      <c r="AIZ371" s="539"/>
      <c r="AJA371" s="539"/>
      <c r="AJB371" s="539"/>
      <c r="AJC371" s="539"/>
      <c r="AJD371" s="539"/>
      <c r="AJE371" s="539"/>
      <c r="AJF371" s="539"/>
      <c r="AJG371" s="539"/>
      <c r="AJH371" s="539"/>
      <c r="AJI371" s="539"/>
      <c r="AJJ371" s="539"/>
      <c r="AJK371" s="539"/>
      <c r="AJL371" s="539"/>
      <c r="AJM371" s="539"/>
      <c r="AJN371" s="539"/>
      <c r="AJO371" s="539"/>
      <c r="AJP371" s="539"/>
      <c r="AJQ371" s="539"/>
      <c r="AJR371" s="539"/>
      <c r="AJS371" s="539"/>
      <c r="AJT371" s="539"/>
      <c r="AJU371" s="539"/>
      <c r="AJV371" s="539"/>
      <c r="AJW371" s="539"/>
      <c r="AJX371" s="539"/>
      <c r="AJY371" s="539"/>
      <c r="AJZ371" s="539"/>
      <c r="AKA371" s="539"/>
      <c r="AKB371" s="539"/>
      <c r="AKC371" s="539"/>
      <c r="AKD371" s="539"/>
      <c r="AKE371" s="539"/>
      <c r="AKF371" s="539"/>
      <c r="AKG371" s="539"/>
      <c r="AKH371" s="539"/>
      <c r="AKI371" s="539"/>
      <c r="AKJ371" s="539"/>
      <c r="AKK371" s="539"/>
      <c r="AKL371" s="539"/>
      <c r="AKM371" s="539"/>
      <c r="AKN371" s="539"/>
      <c r="AKO371" s="539"/>
      <c r="AKP371" s="539"/>
      <c r="AKQ371" s="539"/>
      <c r="AKR371" s="539"/>
      <c r="AKS371" s="539"/>
      <c r="AKT371" s="539"/>
      <c r="AKU371" s="539"/>
      <c r="AKV371" s="539"/>
      <c r="AKW371" s="539"/>
      <c r="AKX371" s="539"/>
      <c r="AKY371" s="539"/>
      <c r="AKZ371" s="539"/>
      <c r="ALA371" s="539"/>
      <c r="ALB371" s="539"/>
      <c r="ALC371" s="539"/>
      <c r="ALD371" s="539"/>
      <c r="ALE371" s="539"/>
      <c r="ALF371" s="539"/>
      <c r="ALG371" s="539"/>
      <c r="ALH371" s="539"/>
      <c r="ALI371" s="539"/>
      <c r="ALJ371" s="539"/>
      <c r="ALK371" s="539"/>
      <c r="ALL371" s="539"/>
      <c r="ALM371" s="539"/>
      <c r="ALN371" s="539"/>
      <c r="ALO371" s="539"/>
      <c r="ALP371" s="539"/>
      <c r="ALQ371" s="539"/>
      <c r="ALR371" s="539"/>
      <c r="ALS371" s="539"/>
      <c r="ALT371" s="539"/>
      <c r="ALU371" s="539"/>
      <c r="ALV371" s="539"/>
      <c r="ALW371" s="539"/>
      <c r="ALX371" s="539"/>
      <c r="ALY371" s="539"/>
      <c r="ALZ371" s="539"/>
      <c r="AMA371" s="539"/>
      <c r="AMB371" s="539"/>
      <c r="AMC371" s="539"/>
      <c r="AMD371" s="539"/>
      <c r="AME371" s="539"/>
      <c r="AMF371" s="539"/>
      <c r="AMG371" s="539"/>
      <c r="AMH371" s="539"/>
      <c r="AMI371" s="539"/>
      <c r="AMJ371" s="539"/>
      <c r="AMK371" s="539"/>
      <c r="AML371" s="539"/>
      <c r="AMM371" s="539"/>
      <c r="AMN371" s="539"/>
      <c r="AMO371" s="539"/>
      <c r="AMP371" s="539"/>
      <c r="AMQ371" s="539"/>
      <c r="AMR371" s="539"/>
      <c r="AMS371" s="539"/>
      <c r="AMT371" s="539"/>
      <c r="AMU371" s="539"/>
      <c r="AMV371" s="539"/>
      <c r="AMW371" s="539"/>
      <c r="AMX371" s="539"/>
      <c r="AMY371" s="539"/>
      <c r="AMZ371" s="539"/>
      <c r="ANA371" s="539"/>
      <c r="ANB371" s="539"/>
      <c r="ANC371" s="539"/>
      <c r="AND371" s="539"/>
      <c r="ANE371" s="539"/>
      <c r="ANF371" s="539"/>
      <c r="ANG371" s="539"/>
      <c r="ANH371" s="539"/>
      <c r="ANI371" s="539"/>
      <c r="ANJ371" s="539"/>
      <c r="ANK371" s="539"/>
      <c r="ANL371" s="539"/>
      <c r="ANM371" s="539"/>
      <c r="ANN371" s="539"/>
      <c r="ANO371" s="539"/>
      <c r="ANP371" s="539"/>
      <c r="ANQ371" s="539"/>
      <c r="ANR371" s="539"/>
      <c r="ANS371" s="539"/>
      <c r="ANT371" s="539"/>
      <c r="ANU371" s="539"/>
      <c r="ANV371" s="539"/>
      <c r="ANW371" s="539"/>
      <c r="ANX371" s="539"/>
      <c r="ANY371" s="539"/>
      <c r="ANZ371" s="539"/>
      <c r="AOA371" s="539"/>
      <c r="AOB371" s="539"/>
      <c r="AOC371" s="539"/>
      <c r="AOD371" s="539"/>
      <c r="AOE371" s="539"/>
      <c r="AOF371" s="539"/>
      <c r="AOG371" s="539"/>
      <c r="AOH371" s="539"/>
      <c r="AOI371" s="539"/>
      <c r="AOJ371" s="539"/>
      <c r="AOK371" s="539"/>
      <c r="AOL371" s="539"/>
      <c r="AOM371" s="539"/>
      <c r="AON371" s="539"/>
      <c r="AOO371" s="539"/>
      <c r="AOP371" s="539"/>
      <c r="AOQ371" s="539"/>
      <c r="AOR371" s="539"/>
      <c r="AOS371" s="539"/>
      <c r="AOT371" s="539"/>
      <c r="AOU371" s="539"/>
      <c r="AOV371" s="539"/>
      <c r="AOW371" s="539"/>
      <c r="AOX371" s="539"/>
      <c r="AOY371" s="539"/>
      <c r="AOZ371" s="539"/>
      <c r="APA371" s="539"/>
      <c r="APB371" s="539"/>
      <c r="APC371" s="539"/>
      <c r="APD371" s="539"/>
      <c r="APE371" s="539"/>
      <c r="APF371" s="539"/>
      <c r="APG371" s="539"/>
      <c r="APH371" s="539"/>
      <c r="API371" s="539"/>
      <c r="APJ371" s="539"/>
      <c r="APK371" s="539"/>
      <c r="APL371" s="539"/>
      <c r="APM371" s="539"/>
      <c r="APN371" s="539"/>
      <c r="APO371" s="539"/>
      <c r="APP371" s="539"/>
      <c r="APQ371" s="539"/>
      <c r="APR371" s="539"/>
      <c r="APS371" s="539"/>
      <c r="APT371" s="539"/>
      <c r="APU371" s="539"/>
      <c r="APV371" s="539"/>
      <c r="APW371" s="539"/>
      <c r="APX371" s="539"/>
      <c r="APY371" s="539"/>
      <c r="APZ371" s="539"/>
      <c r="AQA371" s="539"/>
      <c r="AQB371" s="539"/>
      <c r="AQC371" s="539"/>
      <c r="AQD371" s="539"/>
      <c r="AQE371" s="539"/>
      <c r="AQF371" s="539"/>
      <c r="AQG371" s="539"/>
      <c r="AQH371" s="539"/>
      <c r="AQI371" s="539"/>
      <c r="AQJ371" s="539"/>
      <c r="AQK371" s="539"/>
      <c r="AQL371" s="539"/>
      <c r="AQM371" s="539"/>
      <c r="AQN371" s="539"/>
      <c r="AQO371" s="539"/>
      <c r="AQP371" s="539"/>
      <c r="AQQ371" s="539"/>
      <c r="AQR371" s="539"/>
      <c r="AQS371" s="539"/>
      <c r="AQT371" s="539"/>
      <c r="AQU371" s="539"/>
      <c r="AQV371" s="539"/>
      <c r="AQW371" s="539"/>
      <c r="AQX371" s="539"/>
      <c r="AQY371" s="539"/>
      <c r="AQZ371" s="539"/>
      <c r="ARA371" s="539"/>
      <c r="ARB371" s="539"/>
      <c r="ARC371" s="539"/>
      <c r="ARD371" s="539"/>
      <c r="ARE371" s="539"/>
      <c r="ARF371" s="539"/>
      <c r="ARG371" s="539"/>
      <c r="ARH371" s="539"/>
      <c r="ARI371" s="539"/>
      <c r="ARJ371" s="539"/>
      <c r="ARK371" s="539"/>
      <c r="ARL371" s="539"/>
      <c r="ARM371" s="539"/>
      <c r="ARN371" s="539"/>
      <c r="ARO371" s="539"/>
      <c r="ARP371" s="539"/>
      <c r="ARQ371" s="539"/>
      <c r="ARR371" s="539"/>
      <c r="ARS371" s="539"/>
      <c r="ART371" s="539"/>
      <c r="ARU371" s="539"/>
      <c r="ARV371" s="539"/>
      <c r="ARW371" s="539"/>
      <c r="ARX371" s="539"/>
      <c r="ARY371" s="539"/>
      <c r="ARZ371" s="539"/>
      <c r="ASA371" s="539"/>
      <c r="ASB371" s="539"/>
      <c r="ASC371" s="539"/>
      <c r="ASD371" s="539"/>
      <c r="ASE371" s="539"/>
      <c r="ASF371" s="539"/>
      <c r="ASG371" s="539"/>
      <c r="ASH371" s="539"/>
      <c r="ASI371" s="539"/>
      <c r="ASJ371" s="539"/>
      <c r="ASK371" s="539"/>
      <c r="ASL371" s="539"/>
      <c r="ASM371" s="539"/>
      <c r="ASN371" s="539"/>
      <c r="ASO371" s="539"/>
      <c r="ASP371" s="539"/>
      <c r="ASQ371" s="539"/>
      <c r="ASR371" s="539"/>
      <c r="ASS371" s="539"/>
      <c r="AST371" s="539"/>
      <c r="ASU371" s="539"/>
      <c r="ASV371" s="539"/>
      <c r="ASW371" s="539"/>
      <c r="ASX371" s="539"/>
      <c r="ASY371" s="539"/>
      <c r="ASZ371" s="539"/>
      <c r="ATA371" s="539"/>
      <c r="ATB371" s="539"/>
      <c r="ATC371" s="539"/>
      <c r="ATD371" s="539"/>
      <c r="ATE371" s="539"/>
      <c r="ATF371" s="539"/>
      <c r="ATG371" s="539"/>
      <c r="ATH371" s="539"/>
      <c r="ATI371" s="539"/>
      <c r="ATJ371" s="539"/>
      <c r="ATK371" s="539"/>
      <c r="ATL371" s="539"/>
      <c r="ATM371" s="539"/>
      <c r="ATN371" s="539"/>
      <c r="ATO371" s="539"/>
      <c r="ATP371" s="539"/>
      <c r="ATQ371" s="539"/>
      <c r="ATR371" s="539"/>
      <c r="ATS371" s="539"/>
      <c r="ATT371" s="539"/>
      <c r="ATU371" s="539"/>
      <c r="ATV371" s="539"/>
      <c r="ATW371" s="539"/>
      <c r="ATX371" s="539"/>
      <c r="ATY371" s="539"/>
      <c r="ATZ371" s="539"/>
      <c r="AUA371" s="539"/>
      <c r="AUB371" s="539"/>
      <c r="AUC371" s="539"/>
      <c r="AUD371" s="539"/>
      <c r="AUE371" s="539"/>
      <c r="AUF371" s="539"/>
      <c r="AUG371" s="539"/>
      <c r="AUH371" s="539"/>
      <c r="AUI371" s="539"/>
      <c r="AUJ371" s="539"/>
      <c r="AUK371" s="539"/>
    </row>
    <row r="372" spans="1:1233" ht="12.75" hidden="1" customHeight="1">
      <c r="A372" s="1045" t="s">
        <v>456</v>
      </c>
      <c r="B372" s="237" t="s">
        <v>449</v>
      </c>
      <c r="C372" s="239">
        <f>SUM(T446:T469)</f>
        <v>0</v>
      </c>
      <c r="D372" s="239">
        <f>SUM(AF446:AF469)</f>
        <v>0</v>
      </c>
      <c r="E372" s="239">
        <f>SUM(AP446:AP469)</f>
        <v>0</v>
      </c>
      <c r="F372" s="239">
        <f>SUM(AY$446:AY$469)</f>
        <v>0</v>
      </c>
      <c r="G372" s="239">
        <f>SUM(BH$446:BH$469)</f>
        <v>0</v>
      </c>
      <c r="H372" s="239">
        <f>SUM(BQ446:BQ469)</f>
        <v>0</v>
      </c>
      <c r="I372" s="239"/>
      <c r="J372" s="239">
        <f>SUM(BZ446:BZ469)</f>
        <v>0</v>
      </c>
      <c r="K372" s="239">
        <f>SUM(CI446:CI469)</f>
        <v>0</v>
      </c>
      <c r="L372" s="239">
        <f>SUM(CR446:CR469)</f>
        <v>0</v>
      </c>
      <c r="M372" s="239">
        <f>SUM(DA446:DA469)</f>
        <v>0</v>
      </c>
      <c r="N372" s="239">
        <f>SUM(DJ446:DJ469)</f>
        <v>0</v>
      </c>
      <c r="O372" s="239">
        <f>SUM(DS446:DS469)</f>
        <v>0</v>
      </c>
      <c r="P372" s="239">
        <f>SUM(EB446:EB469)</f>
        <v>0</v>
      </c>
      <c r="Q372" s="239">
        <f>SUM(EK446:EK469)</f>
        <v>0</v>
      </c>
      <c r="R372" s="239">
        <f>SUM(ET446:ET469)</f>
        <v>0</v>
      </c>
      <c r="S372" s="239">
        <f>SUM(FC446:FC469)</f>
        <v>0</v>
      </c>
      <c r="T372" s="239">
        <f>SUM(FL446:FL469)</f>
        <v>0</v>
      </c>
      <c r="U372" s="239">
        <f>SUM(FU446:FU469)</f>
        <v>0</v>
      </c>
      <c r="V372" s="239">
        <f>SUM(GD446:GD469)</f>
        <v>0</v>
      </c>
      <c r="W372" s="239">
        <f>SUM($GM$446:$GM$469)</f>
        <v>0</v>
      </c>
      <c r="X372" s="239">
        <f>SUM($GV$446:$GV$469)</f>
        <v>0</v>
      </c>
      <c r="Y372" s="239">
        <f>SUM($HE$446:$HE$469)</f>
        <v>0</v>
      </c>
      <c r="Z372" s="239">
        <f>SUM($HN$446:$HN$469)</f>
        <v>0</v>
      </c>
      <c r="AA372" s="239">
        <f>SUM($HW$446:$HW$469)</f>
        <v>0</v>
      </c>
      <c r="AB372" s="239">
        <f>SUM($IF$446:$IF$469)</f>
        <v>0</v>
      </c>
      <c r="AC372" s="239">
        <f>SUM($IO$446:$IO$469)</f>
        <v>0</v>
      </c>
      <c r="AD372" s="239">
        <f>SUM($IX$446:$IX$469)</f>
        <v>0</v>
      </c>
      <c r="AE372" s="239">
        <f>SUM($JG$446:$JG$469)</f>
        <v>0</v>
      </c>
      <c r="AF372" s="239">
        <f>SUM($JP$446:$JP$469)</f>
        <v>0</v>
      </c>
      <c r="AG372" s="239">
        <f>SUM($JY$446:$JY$469)</f>
        <v>0</v>
      </c>
      <c r="AH372" s="239">
        <f>SUM($KH$446:$KH$469)</f>
        <v>0</v>
      </c>
      <c r="AI372" s="239">
        <f>SUM($KQ$446:$KQ$469)</f>
        <v>0</v>
      </c>
      <c r="AJ372" s="239">
        <f>SUM($KZ$446:$KZ$469)</f>
        <v>0</v>
      </c>
      <c r="AK372" s="239">
        <f>SUM($LI$446:$LI$469)</f>
        <v>0</v>
      </c>
      <c r="AL372" s="239">
        <f>SUM($LR$446:$LR$469)</f>
        <v>0</v>
      </c>
      <c r="AM372" s="239">
        <f>SUM($MA$446:$MA$469)</f>
        <v>0</v>
      </c>
      <c r="AN372" s="239">
        <f>SUM($MJ$446:$MJ$469)</f>
        <v>0</v>
      </c>
      <c r="AO372" s="239">
        <f>SUM($MS$446:$MS$469)</f>
        <v>0</v>
      </c>
      <c r="AP372" s="239">
        <f>SUM($NB$446:$NB$469)</f>
        <v>0</v>
      </c>
      <c r="AQ372" s="239">
        <f>SUM($NK$446:$NK$469)</f>
        <v>0</v>
      </c>
      <c r="AR372" s="239">
        <f>SUM($NT$446:$NT$469)</f>
        <v>0</v>
      </c>
      <c r="AS372" s="239">
        <f>SUM($OC$446:$OC$469)</f>
        <v>0</v>
      </c>
      <c r="AT372" s="239">
        <f>SUM($OL$446:$OL$469)</f>
        <v>0</v>
      </c>
      <c r="AU372" s="239">
        <f>SUM($OU$446:$OU$469)</f>
        <v>0</v>
      </c>
      <c r="AV372" s="239">
        <f>SUM($PD$446:$PD$469)</f>
        <v>0</v>
      </c>
      <c r="AW372" s="239">
        <f>SUM($PM$446:$PM$469)</f>
        <v>0</v>
      </c>
      <c r="AX372" s="239">
        <f>SUM($PV$446:$PV$469)</f>
        <v>0</v>
      </c>
      <c r="AY372" s="239">
        <f>SUM($QE$446:$QE$469)</f>
        <v>0</v>
      </c>
      <c r="AZ372" s="239">
        <f>SUM($QN$446:$QN$469)</f>
        <v>0</v>
      </c>
      <c r="BA372" s="239">
        <f>SUM($QW$446:$QW$469)</f>
        <v>0</v>
      </c>
      <c r="BB372" s="239">
        <f>SUM($RF$446:$RF$469)</f>
        <v>0</v>
      </c>
      <c r="BC372" s="239">
        <f>SUM($RO$446:$RO$469)</f>
        <v>0</v>
      </c>
      <c r="BD372" s="239">
        <f>SUM($RX$446:$RX$469)</f>
        <v>0</v>
      </c>
      <c r="BE372" s="239">
        <f>SUM($SG$446:$SG$469)</f>
        <v>0</v>
      </c>
      <c r="BF372" s="239">
        <f>SUM($SP$446:$SP$469)</f>
        <v>0</v>
      </c>
      <c r="BG372" s="239">
        <f>SUM($SY$446:$SY$469)</f>
        <v>0</v>
      </c>
      <c r="BH372" s="239">
        <f>SUM($TH$446:$TH$469)</f>
        <v>0</v>
      </c>
      <c r="BI372" s="239">
        <f>SUM($TQ$446:$TQ$469)</f>
        <v>0</v>
      </c>
      <c r="BJ372" s="239">
        <f>SUM($TZ$446:$TZ$469)</f>
        <v>0</v>
      </c>
      <c r="BK372" s="239">
        <f>SUM($UI$446:$UI$469)</f>
        <v>0</v>
      </c>
      <c r="BL372" s="239">
        <f>SUM($UR$446:$UR$469)</f>
        <v>0</v>
      </c>
      <c r="BM372" s="239">
        <f>SUM($VA$446:$VA$469)</f>
        <v>0</v>
      </c>
      <c r="BN372" s="239">
        <f>SUM($VJ$446:$VJ$469)</f>
        <v>0</v>
      </c>
      <c r="BO372" s="239">
        <f>SUM($VS$446:$VS$469)</f>
        <v>0</v>
      </c>
      <c r="BP372" s="239">
        <f>SUM($WB$446:$WB$469)</f>
        <v>0</v>
      </c>
      <c r="BQ372" s="239">
        <f>SUM($WK$446:$WK$469)</f>
        <v>0</v>
      </c>
      <c r="BR372" s="239">
        <f>SUM($WT$446:$WT$469)</f>
        <v>0</v>
      </c>
      <c r="BS372" s="239">
        <f>SUM($XC$446:$XC$469)</f>
        <v>0</v>
      </c>
      <c r="BT372" s="239">
        <f>SUM($XL$446:$XL$469)</f>
        <v>0</v>
      </c>
      <c r="BU372" s="239">
        <f>SUM($XU$446:$XU$469)</f>
        <v>0</v>
      </c>
      <c r="BV372" s="239">
        <f>SUM($YD$446:$YD$469)</f>
        <v>0</v>
      </c>
      <c r="BW372" s="239">
        <f>SUM($YM$446:$YM$469)</f>
        <v>0</v>
      </c>
      <c r="BX372" s="239">
        <f>SUM($YV$446:$YV$469)</f>
        <v>0</v>
      </c>
      <c r="BY372" s="239">
        <f>SUM($ZE$446:$ZE$469)</f>
        <v>0</v>
      </c>
      <c r="BZ372" s="239">
        <f>SUM($ZN$446:$ZN$469)</f>
        <v>0</v>
      </c>
      <c r="CA372" s="239">
        <f>SUM($ZW$446:$ZW$469)</f>
        <v>0</v>
      </c>
      <c r="CB372" s="239">
        <f>SUM($AAF$446:$AAF$469)</f>
        <v>0</v>
      </c>
      <c r="CC372" s="239">
        <f>SUM($AAO$446:$AAO$469)</f>
        <v>0</v>
      </c>
      <c r="CD372" s="239">
        <f>SUM($AAX$446:$AAX$469)</f>
        <v>0</v>
      </c>
      <c r="CE372" s="239">
        <f>SUM($ABG$446:$ABG$469)</f>
        <v>0</v>
      </c>
      <c r="CF372" s="239">
        <f>SUM($ABP$446:$ABP$469)</f>
        <v>0</v>
      </c>
      <c r="CG372" s="239">
        <f>SUM($ABY$446:$ABY$469)</f>
        <v>0</v>
      </c>
      <c r="CH372" s="239">
        <f>SUM($ACH$446:$ACH$469)</f>
        <v>0</v>
      </c>
      <c r="CI372" s="239">
        <f>SUM($ACQ$446:$ACQ$469)</f>
        <v>0</v>
      </c>
      <c r="CJ372" s="239">
        <f>SUM($ACZ$446:$ACZ$469)</f>
        <v>0</v>
      </c>
      <c r="CK372" s="239">
        <f>SUM($ADI$446:$ADI$469)</f>
        <v>0</v>
      </c>
      <c r="CL372" s="239">
        <f>SUM($ADR$446:$ADR$469)</f>
        <v>0</v>
      </c>
      <c r="CM372" s="239">
        <f>SUM($AEA$446:$AEA$469)</f>
        <v>0</v>
      </c>
      <c r="CN372" s="239">
        <f>SUM($AEJ$446:$AEJ$469)</f>
        <v>0</v>
      </c>
      <c r="CO372" s="239">
        <f>SUM($AES$446:$AES$469)</f>
        <v>0</v>
      </c>
      <c r="CP372" s="239">
        <f>SUM($AFB$446:$AFB$469)</f>
        <v>0</v>
      </c>
      <c r="CQ372" s="239">
        <f>SUM($AFK$446:$AFK$469)</f>
        <v>0</v>
      </c>
      <c r="CR372" s="239">
        <f>SUM($AFT$446:$AFT$469)</f>
        <v>0</v>
      </c>
      <c r="CS372" s="239">
        <f>SUM($AGC$446:$AGC$469)</f>
        <v>0</v>
      </c>
      <c r="CT372" s="239">
        <f>SUM($AGL$446:$AGL$469)</f>
        <v>0</v>
      </c>
      <c r="CU372" s="239">
        <f>SUM($AGU$446:$AGU$469)</f>
        <v>0</v>
      </c>
      <c r="CV372" s="239">
        <f>SUM($AHD$446:$AHD$469)</f>
        <v>0</v>
      </c>
      <c r="CW372" s="239">
        <f>SUM($AHM$446:$AHM$469)</f>
        <v>0</v>
      </c>
      <c r="CX372" s="239">
        <f>SUM($AHV$446:$AHV$469)</f>
        <v>0</v>
      </c>
      <c r="CY372" s="239">
        <f>SUM($AIE$446:$AIE$469)</f>
        <v>0</v>
      </c>
      <c r="CZ372" s="239">
        <f>SUM($AIN$446:$AIN$469)</f>
        <v>0</v>
      </c>
      <c r="DA372" s="539"/>
      <c r="DB372" s="539"/>
      <c r="DC372" s="539"/>
      <c r="DD372" s="539"/>
      <c r="DE372" s="539"/>
      <c r="DF372" s="539"/>
      <c r="DG372" s="539"/>
      <c r="DH372" s="539"/>
      <c r="DI372" s="539"/>
      <c r="DJ372" s="539"/>
      <c r="DK372" s="539"/>
      <c r="DL372" s="539"/>
      <c r="DM372" s="539"/>
      <c r="DN372" s="539"/>
      <c r="DO372" s="539"/>
      <c r="DP372" s="539"/>
      <c r="DQ372" s="539"/>
      <c r="DR372" s="539"/>
      <c r="DS372" s="539"/>
      <c r="DT372" s="539"/>
      <c r="DU372" s="539"/>
      <c r="DV372" s="539"/>
      <c r="DW372" s="539"/>
      <c r="DX372" s="539"/>
      <c r="DY372" s="539"/>
      <c r="DZ372" s="539"/>
      <c r="EA372" s="539"/>
      <c r="EB372" s="539"/>
      <c r="EC372" s="539"/>
      <c r="ED372" s="539"/>
      <c r="EE372" s="539"/>
      <c r="EF372" s="539"/>
      <c r="EG372" s="539"/>
      <c r="EH372" s="539"/>
      <c r="EI372" s="539"/>
      <c r="EJ372" s="539"/>
      <c r="EK372" s="539"/>
      <c r="EL372" s="539"/>
      <c r="EM372" s="539"/>
      <c r="EN372" s="539"/>
      <c r="EO372" s="539"/>
      <c r="EP372" s="539"/>
      <c r="EQ372" s="539"/>
      <c r="ER372" s="539"/>
      <c r="ES372" s="539"/>
      <c r="ET372" s="539"/>
      <c r="EU372" s="539"/>
      <c r="EV372" s="539"/>
      <c r="EW372" s="539"/>
      <c r="EX372" s="539"/>
      <c r="EY372" s="539"/>
      <c r="EZ372" s="539"/>
      <c r="FA372" s="539"/>
      <c r="FB372" s="539"/>
      <c r="FC372" s="539"/>
      <c r="FD372" s="539"/>
      <c r="FE372" s="539"/>
      <c r="FF372" s="539"/>
      <c r="FG372" s="539"/>
      <c r="FH372" s="539"/>
      <c r="FI372" s="539"/>
      <c r="FJ372" s="539"/>
      <c r="FK372" s="539"/>
      <c r="FL372" s="539"/>
      <c r="FM372" s="539"/>
      <c r="FN372" s="539"/>
      <c r="FO372" s="539"/>
      <c r="FP372" s="539"/>
      <c r="FQ372" s="539"/>
      <c r="FR372" s="539"/>
      <c r="FS372" s="539"/>
      <c r="FT372" s="539"/>
      <c r="FU372" s="539"/>
      <c r="FV372" s="539"/>
      <c r="FW372" s="539"/>
      <c r="FX372" s="539"/>
      <c r="FY372" s="539"/>
      <c r="FZ372" s="539"/>
      <c r="GA372" s="539"/>
      <c r="GB372" s="539"/>
      <c r="GC372" s="539"/>
      <c r="GD372" s="539"/>
      <c r="GE372" s="539"/>
      <c r="GF372" s="539"/>
      <c r="GG372" s="539"/>
      <c r="GH372" s="539"/>
      <c r="GI372" s="539"/>
      <c r="GJ372" s="539"/>
      <c r="GK372" s="539"/>
      <c r="GL372" s="539"/>
      <c r="GM372" s="539"/>
      <c r="GN372" s="539"/>
      <c r="GO372" s="539"/>
      <c r="GP372" s="539"/>
      <c r="GQ372" s="539"/>
      <c r="GR372" s="539"/>
      <c r="GS372" s="539"/>
      <c r="GT372" s="539"/>
      <c r="GU372" s="539"/>
      <c r="GV372" s="539"/>
      <c r="GW372" s="539"/>
      <c r="GX372" s="539"/>
      <c r="GY372" s="539"/>
      <c r="GZ372" s="539"/>
      <c r="HA372" s="539"/>
      <c r="HB372" s="539"/>
      <c r="HC372" s="539"/>
      <c r="HD372" s="539"/>
      <c r="HE372" s="539"/>
      <c r="HF372" s="539"/>
      <c r="HG372" s="539"/>
      <c r="HH372" s="539"/>
      <c r="HI372" s="539"/>
      <c r="HJ372" s="539"/>
      <c r="HK372" s="539"/>
      <c r="HL372" s="539"/>
      <c r="HM372" s="539"/>
      <c r="HN372" s="539"/>
      <c r="HO372" s="539"/>
      <c r="HP372" s="539"/>
      <c r="HQ372" s="539"/>
      <c r="HR372" s="539"/>
      <c r="HS372" s="539"/>
      <c r="HT372" s="539"/>
      <c r="HU372" s="539"/>
      <c r="HV372" s="539"/>
      <c r="HW372" s="539"/>
      <c r="HX372" s="539"/>
      <c r="HY372" s="539"/>
      <c r="HZ372" s="539"/>
      <c r="IA372" s="539"/>
      <c r="IB372" s="539"/>
      <c r="IC372" s="539"/>
      <c r="ID372" s="539"/>
      <c r="IE372" s="539"/>
      <c r="IF372" s="539"/>
      <c r="IG372" s="539"/>
      <c r="IH372" s="539"/>
      <c r="II372" s="539"/>
      <c r="IJ372" s="539"/>
      <c r="IK372" s="539"/>
      <c r="IL372" s="539"/>
      <c r="IM372" s="539"/>
      <c r="IN372" s="539"/>
      <c r="IO372" s="539"/>
      <c r="IP372" s="539"/>
      <c r="IQ372" s="539"/>
      <c r="IR372" s="539"/>
      <c r="IS372" s="539"/>
      <c r="IT372" s="539"/>
      <c r="IU372" s="539"/>
      <c r="IV372" s="539"/>
      <c r="IW372" s="539"/>
      <c r="IX372" s="539"/>
      <c r="IY372" s="539"/>
      <c r="IZ372" s="539"/>
      <c r="JA372" s="539"/>
      <c r="JB372" s="539"/>
      <c r="JC372" s="539"/>
      <c r="JD372" s="539"/>
      <c r="JE372" s="539"/>
      <c r="JF372" s="539"/>
      <c r="JG372" s="539"/>
      <c r="JH372" s="539"/>
      <c r="JI372" s="539"/>
      <c r="JJ372" s="539"/>
      <c r="JK372" s="539"/>
      <c r="JL372" s="539"/>
      <c r="JM372" s="539"/>
      <c r="JN372" s="539"/>
      <c r="JO372" s="539"/>
      <c r="JP372" s="539"/>
      <c r="JQ372" s="539"/>
      <c r="JR372" s="539"/>
      <c r="JS372" s="539"/>
      <c r="JT372" s="539"/>
      <c r="JU372" s="539"/>
      <c r="JV372" s="539"/>
      <c r="JW372" s="539"/>
      <c r="JX372" s="539"/>
      <c r="JY372" s="539"/>
      <c r="JZ372" s="539"/>
      <c r="KA372" s="539"/>
      <c r="KB372" s="539"/>
      <c r="KC372" s="539"/>
      <c r="KD372" s="539"/>
      <c r="KE372" s="539"/>
      <c r="KF372" s="539"/>
      <c r="KG372" s="539"/>
      <c r="KH372" s="539"/>
      <c r="KI372" s="539"/>
      <c r="KJ372" s="539"/>
      <c r="KK372" s="539"/>
      <c r="KL372" s="539"/>
      <c r="KM372" s="539"/>
      <c r="KN372" s="539"/>
      <c r="KO372" s="539"/>
      <c r="KP372" s="539"/>
      <c r="KQ372" s="539"/>
      <c r="KR372" s="539"/>
      <c r="KS372" s="539"/>
      <c r="KT372" s="539"/>
      <c r="KU372" s="539"/>
      <c r="KV372" s="539"/>
      <c r="KW372" s="539"/>
      <c r="KX372" s="539"/>
      <c r="KY372" s="539"/>
      <c r="KZ372" s="539"/>
      <c r="LA372" s="539"/>
      <c r="LB372" s="539"/>
      <c r="LC372" s="539"/>
      <c r="LD372" s="539"/>
      <c r="LE372" s="539"/>
      <c r="LF372" s="539"/>
      <c r="LG372" s="539"/>
      <c r="LH372" s="539"/>
      <c r="LI372" s="539"/>
      <c r="LJ372" s="539"/>
      <c r="LK372" s="539"/>
      <c r="LL372" s="539"/>
      <c r="LM372" s="539"/>
      <c r="LN372" s="539"/>
      <c r="LO372" s="539"/>
      <c r="LP372" s="539"/>
      <c r="LQ372" s="539"/>
      <c r="LR372" s="539"/>
      <c r="LS372" s="539"/>
      <c r="LT372" s="539"/>
      <c r="LU372" s="539"/>
      <c r="LV372" s="539"/>
      <c r="LW372" s="539"/>
      <c r="LX372" s="539"/>
      <c r="LY372" s="539"/>
      <c r="LZ372" s="539"/>
      <c r="MA372" s="539"/>
      <c r="MB372" s="539"/>
      <c r="MC372" s="539"/>
      <c r="MD372" s="539"/>
      <c r="ME372" s="539"/>
      <c r="MF372" s="539"/>
      <c r="MG372" s="539"/>
      <c r="MH372" s="539"/>
      <c r="MI372" s="539"/>
      <c r="MJ372" s="539"/>
      <c r="MK372" s="539"/>
      <c r="ML372" s="539"/>
      <c r="MM372" s="539"/>
      <c r="MN372" s="539"/>
      <c r="MO372" s="539"/>
      <c r="MP372" s="539"/>
      <c r="MQ372" s="539"/>
      <c r="MR372" s="539"/>
      <c r="MS372" s="539"/>
      <c r="MT372" s="539"/>
      <c r="MU372" s="539"/>
      <c r="MV372" s="539"/>
      <c r="MW372" s="539"/>
      <c r="MX372" s="539"/>
      <c r="MY372" s="539"/>
      <c r="MZ372" s="539"/>
      <c r="NA372" s="539"/>
      <c r="NB372" s="539"/>
      <c r="NC372" s="539"/>
      <c r="ND372" s="539"/>
      <c r="NE372" s="539"/>
      <c r="NF372" s="539"/>
      <c r="NG372" s="539"/>
      <c r="NH372" s="539"/>
      <c r="NI372" s="539"/>
      <c r="NJ372" s="539"/>
      <c r="NK372" s="539"/>
      <c r="NL372" s="539"/>
      <c r="NM372" s="539"/>
      <c r="NN372" s="539"/>
      <c r="NO372" s="539"/>
      <c r="NP372" s="539"/>
      <c r="NQ372" s="539"/>
      <c r="NR372" s="539"/>
      <c r="NS372" s="539"/>
      <c r="NT372" s="539"/>
      <c r="NU372" s="539"/>
      <c r="NV372" s="539"/>
      <c r="NW372" s="539"/>
      <c r="NX372" s="539"/>
      <c r="NY372" s="539"/>
      <c r="NZ372" s="539"/>
      <c r="OA372" s="539"/>
      <c r="OB372" s="539"/>
      <c r="OC372" s="539"/>
      <c r="OD372" s="539"/>
      <c r="OE372" s="539"/>
      <c r="OF372" s="539"/>
      <c r="OG372" s="539"/>
      <c r="OH372" s="539"/>
      <c r="OI372" s="539"/>
      <c r="OJ372" s="539"/>
      <c r="OK372" s="539"/>
      <c r="OL372" s="539"/>
      <c r="OM372" s="539"/>
      <c r="ON372" s="539"/>
      <c r="OO372" s="539"/>
      <c r="OP372" s="539"/>
      <c r="OQ372" s="539"/>
      <c r="OR372" s="539"/>
      <c r="OS372" s="539"/>
      <c r="OT372" s="539"/>
      <c r="OU372" s="539"/>
      <c r="OV372" s="539"/>
      <c r="OW372" s="539"/>
      <c r="OX372" s="539"/>
      <c r="OY372" s="539"/>
      <c r="OZ372" s="539"/>
      <c r="PA372" s="539"/>
      <c r="PB372" s="539"/>
      <c r="PC372" s="539"/>
      <c r="PD372" s="539"/>
      <c r="PE372" s="539"/>
      <c r="PF372" s="539"/>
      <c r="PG372" s="539"/>
      <c r="PH372" s="539"/>
      <c r="PI372" s="539"/>
      <c r="PJ372" s="539"/>
      <c r="PK372" s="539"/>
      <c r="PL372" s="539"/>
      <c r="PM372" s="539"/>
      <c r="PN372" s="539"/>
      <c r="PO372" s="539"/>
      <c r="PP372" s="539"/>
      <c r="PQ372" s="539"/>
      <c r="PR372" s="539"/>
      <c r="PS372" s="539"/>
      <c r="PT372" s="539"/>
      <c r="PU372" s="539"/>
      <c r="PV372" s="539"/>
      <c r="PW372" s="539"/>
      <c r="PX372" s="539"/>
      <c r="PY372" s="539"/>
      <c r="PZ372" s="539"/>
      <c r="QA372" s="539"/>
      <c r="QB372" s="539"/>
      <c r="QC372" s="539"/>
      <c r="QD372" s="539"/>
      <c r="QE372" s="539"/>
      <c r="QF372" s="539"/>
      <c r="QG372" s="539"/>
      <c r="QH372" s="539"/>
      <c r="QI372" s="539"/>
      <c r="QJ372" s="539"/>
      <c r="QK372" s="539"/>
      <c r="QL372" s="539"/>
      <c r="QM372" s="539"/>
      <c r="QN372" s="539"/>
      <c r="QO372" s="539"/>
      <c r="QP372" s="539"/>
      <c r="QQ372" s="539"/>
      <c r="QR372" s="539"/>
      <c r="QS372" s="539"/>
      <c r="QT372" s="539"/>
      <c r="QU372" s="539"/>
      <c r="QV372" s="539"/>
      <c r="QW372" s="539"/>
      <c r="QX372" s="539"/>
      <c r="QY372" s="539"/>
      <c r="QZ372" s="539"/>
      <c r="RA372" s="539"/>
      <c r="RB372" s="539"/>
      <c r="RC372" s="539"/>
      <c r="RD372" s="539"/>
      <c r="RE372" s="539"/>
      <c r="RF372" s="539"/>
      <c r="RG372" s="539"/>
      <c r="RH372" s="539"/>
      <c r="RI372" s="539"/>
      <c r="RJ372" s="539"/>
      <c r="RK372" s="539"/>
      <c r="RL372" s="539"/>
      <c r="RM372" s="539"/>
      <c r="RN372" s="539"/>
      <c r="RO372" s="539"/>
      <c r="RP372" s="539"/>
      <c r="RQ372" s="539"/>
      <c r="RR372" s="539"/>
      <c r="RS372" s="539"/>
      <c r="RT372" s="539"/>
      <c r="RU372" s="539"/>
      <c r="RV372" s="539"/>
      <c r="RW372" s="539"/>
      <c r="RX372" s="539"/>
      <c r="RY372" s="539"/>
      <c r="RZ372" s="539"/>
      <c r="SA372" s="539"/>
      <c r="SB372" s="539"/>
      <c r="SC372" s="539"/>
      <c r="SD372" s="539"/>
      <c r="SE372" s="539"/>
      <c r="SF372" s="539"/>
      <c r="SG372" s="539"/>
      <c r="SH372" s="539"/>
      <c r="SI372" s="539"/>
      <c r="SJ372" s="539"/>
      <c r="SK372" s="539"/>
      <c r="SL372" s="539"/>
      <c r="SM372" s="539"/>
      <c r="SN372" s="539"/>
      <c r="SO372" s="539"/>
      <c r="SP372" s="539"/>
      <c r="SQ372" s="539"/>
      <c r="SR372" s="539"/>
      <c r="SS372" s="539"/>
      <c r="ST372" s="539"/>
      <c r="SU372" s="539"/>
      <c r="SV372" s="539"/>
      <c r="SW372" s="539"/>
      <c r="SX372" s="539"/>
      <c r="SY372" s="539"/>
      <c r="SZ372" s="539"/>
      <c r="TA372" s="539"/>
      <c r="TB372" s="539"/>
      <c r="TC372" s="539"/>
      <c r="TD372" s="539"/>
      <c r="TE372" s="539"/>
      <c r="TF372" s="539"/>
      <c r="TG372" s="539"/>
      <c r="TH372" s="539"/>
      <c r="TI372" s="539"/>
      <c r="TJ372" s="539"/>
      <c r="TK372" s="539"/>
      <c r="TL372" s="539"/>
      <c r="TM372" s="539"/>
      <c r="TN372" s="539"/>
      <c r="TO372" s="539"/>
      <c r="TP372" s="539"/>
      <c r="TQ372" s="539"/>
      <c r="TR372" s="539"/>
      <c r="TS372" s="539"/>
      <c r="TT372" s="539"/>
      <c r="TU372" s="539"/>
      <c r="TV372" s="539"/>
      <c r="TW372" s="539"/>
      <c r="TX372" s="539"/>
      <c r="TY372" s="539"/>
      <c r="TZ372" s="539"/>
      <c r="UA372" s="539"/>
      <c r="UB372" s="539"/>
      <c r="UC372" s="539"/>
      <c r="UD372" s="539"/>
      <c r="UE372" s="539"/>
      <c r="UF372" s="539"/>
      <c r="UG372" s="539"/>
      <c r="UH372" s="539"/>
      <c r="UI372" s="539"/>
      <c r="UJ372" s="539"/>
      <c r="UK372" s="539"/>
      <c r="UL372" s="539"/>
      <c r="UM372" s="539"/>
      <c r="UN372" s="539"/>
      <c r="UO372" s="539"/>
      <c r="UP372" s="539"/>
      <c r="UQ372" s="539"/>
      <c r="UR372" s="539"/>
      <c r="US372" s="539"/>
      <c r="UT372" s="539"/>
      <c r="UU372" s="539"/>
      <c r="UV372" s="539"/>
      <c r="UW372" s="539"/>
      <c r="UX372" s="539"/>
      <c r="UY372" s="539"/>
      <c r="UZ372" s="539"/>
      <c r="VA372" s="539"/>
      <c r="VB372" s="539"/>
      <c r="VC372" s="539"/>
      <c r="VD372" s="539"/>
      <c r="VE372" s="539"/>
      <c r="VF372" s="539"/>
      <c r="VG372" s="539"/>
      <c r="VH372" s="539"/>
      <c r="VI372" s="539"/>
      <c r="VJ372" s="539"/>
      <c r="VK372" s="539"/>
      <c r="VL372" s="539"/>
      <c r="VM372" s="539"/>
      <c r="VN372" s="539"/>
      <c r="VO372" s="539"/>
      <c r="VP372" s="539"/>
      <c r="VQ372" s="539"/>
      <c r="VR372" s="539"/>
      <c r="VS372" s="539"/>
      <c r="VT372" s="539"/>
      <c r="VU372" s="539"/>
      <c r="VV372" s="539"/>
      <c r="VW372" s="539"/>
      <c r="VX372" s="539"/>
      <c r="VY372" s="539"/>
      <c r="VZ372" s="539"/>
      <c r="WA372" s="539"/>
      <c r="WB372" s="539"/>
      <c r="WC372" s="539"/>
      <c r="WD372" s="539"/>
      <c r="WE372" s="539"/>
      <c r="WF372" s="539"/>
      <c r="WG372" s="539"/>
      <c r="WH372" s="539"/>
      <c r="WI372" s="539"/>
      <c r="WJ372" s="539"/>
      <c r="WK372" s="539"/>
      <c r="WL372" s="539"/>
      <c r="WM372" s="539"/>
      <c r="WN372" s="539"/>
      <c r="WO372" s="539"/>
      <c r="WP372" s="539"/>
      <c r="WQ372" s="539"/>
      <c r="WR372" s="539"/>
      <c r="WS372" s="539"/>
      <c r="WT372" s="539"/>
      <c r="WU372" s="539"/>
      <c r="WV372" s="539"/>
      <c r="WW372" s="539"/>
      <c r="WX372" s="539"/>
      <c r="WY372" s="539"/>
      <c r="WZ372" s="539"/>
      <c r="XA372" s="539"/>
      <c r="XB372" s="539"/>
      <c r="XC372" s="539"/>
      <c r="XD372" s="539"/>
      <c r="XE372" s="539"/>
      <c r="XF372" s="539"/>
      <c r="XG372" s="539"/>
      <c r="XH372" s="539"/>
      <c r="XI372" s="539"/>
      <c r="XJ372" s="539"/>
      <c r="XK372" s="539"/>
      <c r="XL372" s="539"/>
      <c r="XM372" s="539"/>
      <c r="XN372" s="539"/>
      <c r="XO372" s="539"/>
      <c r="XP372" s="539"/>
      <c r="XQ372" s="539"/>
      <c r="XR372" s="539"/>
      <c r="XS372" s="539"/>
      <c r="XT372" s="539"/>
      <c r="XU372" s="539"/>
      <c r="XV372" s="539"/>
      <c r="XW372" s="539"/>
      <c r="XX372" s="539"/>
      <c r="XY372" s="539"/>
      <c r="XZ372" s="539"/>
      <c r="YA372" s="539"/>
      <c r="YB372" s="539"/>
      <c r="YC372" s="539"/>
      <c r="YD372" s="539"/>
      <c r="YE372" s="539"/>
      <c r="YF372" s="539"/>
      <c r="YG372" s="539"/>
      <c r="YH372" s="539"/>
      <c r="YI372" s="539"/>
      <c r="YJ372" s="539"/>
      <c r="YK372" s="539"/>
      <c r="YL372" s="539"/>
      <c r="YM372" s="539"/>
      <c r="YN372" s="539"/>
      <c r="YO372" s="539"/>
      <c r="YP372" s="539"/>
      <c r="YQ372" s="539"/>
      <c r="YR372" s="539"/>
      <c r="YS372" s="539"/>
      <c r="YT372" s="539"/>
      <c r="YU372" s="539"/>
      <c r="YV372" s="539"/>
      <c r="YW372" s="539"/>
      <c r="YX372" s="539"/>
      <c r="YY372" s="539"/>
      <c r="YZ372" s="539"/>
      <c r="ZA372" s="539"/>
      <c r="ZB372" s="539"/>
      <c r="ZC372" s="539"/>
      <c r="ZD372" s="539"/>
      <c r="ZE372" s="539"/>
      <c r="ZF372" s="539"/>
      <c r="ZG372" s="539"/>
      <c r="ZH372" s="539"/>
      <c r="ZI372" s="539"/>
      <c r="ZJ372" s="539"/>
      <c r="ZK372" s="539"/>
      <c r="ZL372" s="539"/>
      <c r="ZM372" s="539"/>
      <c r="ZN372" s="539"/>
      <c r="ZO372" s="539"/>
      <c r="ZP372" s="539"/>
      <c r="ZQ372" s="539"/>
      <c r="ZR372" s="539"/>
      <c r="ZS372" s="539"/>
      <c r="ZT372" s="539"/>
      <c r="ZU372" s="539"/>
      <c r="ZV372" s="539"/>
      <c r="ZW372" s="539"/>
      <c r="ZX372" s="539"/>
      <c r="ZY372" s="539"/>
      <c r="ZZ372" s="539"/>
      <c r="AAA372" s="539"/>
      <c r="AAB372" s="539"/>
      <c r="AAC372" s="539"/>
      <c r="AAD372" s="539"/>
      <c r="AAE372" s="539"/>
      <c r="AAF372" s="539"/>
      <c r="AAG372" s="539"/>
      <c r="AAH372" s="539"/>
      <c r="AAI372" s="539"/>
      <c r="AAJ372" s="539"/>
      <c r="AAK372" s="539"/>
      <c r="AAL372" s="539"/>
      <c r="AAM372" s="539"/>
      <c r="AAN372" s="539"/>
      <c r="AAO372" s="539"/>
      <c r="AAP372" s="539"/>
      <c r="AAQ372" s="539"/>
      <c r="AAR372" s="539"/>
      <c r="AAS372" s="539"/>
      <c r="AAT372" s="539"/>
      <c r="AAU372" s="539"/>
      <c r="AAV372" s="539"/>
      <c r="AAW372" s="539"/>
      <c r="AAX372" s="539"/>
      <c r="AAY372" s="539"/>
      <c r="AAZ372" s="539"/>
      <c r="ABA372" s="539"/>
      <c r="ABB372" s="539"/>
      <c r="ABC372" s="539"/>
      <c r="ABD372" s="539"/>
      <c r="ABE372" s="539"/>
      <c r="ABF372" s="539"/>
      <c r="ABG372" s="539"/>
      <c r="ABH372" s="539"/>
      <c r="ABI372" s="539"/>
      <c r="ABJ372" s="539"/>
      <c r="ABK372" s="539"/>
      <c r="ABL372" s="539"/>
      <c r="ABM372" s="539"/>
      <c r="ABN372" s="539"/>
      <c r="ABO372" s="539"/>
      <c r="ABP372" s="539"/>
      <c r="ABQ372" s="539"/>
      <c r="ABR372" s="539"/>
      <c r="ABS372" s="539"/>
      <c r="ABT372" s="539"/>
      <c r="ABU372" s="539"/>
      <c r="ABV372" s="539"/>
      <c r="ABW372" s="539"/>
      <c r="ABX372" s="539"/>
      <c r="ABY372" s="539"/>
      <c r="ABZ372" s="539"/>
      <c r="ACA372" s="539"/>
      <c r="ACB372" s="539"/>
      <c r="ACC372" s="539"/>
      <c r="ACD372" s="539"/>
      <c r="ACE372" s="539"/>
      <c r="ACF372" s="539"/>
      <c r="ACG372" s="539"/>
      <c r="ACH372" s="539"/>
      <c r="ACI372" s="539"/>
      <c r="ACJ372" s="539"/>
      <c r="ACK372" s="539"/>
      <c r="ACL372" s="539"/>
      <c r="ACM372" s="539"/>
      <c r="ACN372" s="539"/>
      <c r="ACO372" s="539"/>
      <c r="ACP372" s="539"/>
      <c r="ACQ372" s="539"/>
      <c r="ACR372" s="539"/>
      <c r="ACS372" s="539"/>
      <c r="ACT372" s="539"/>
      <c r="ACU372" s="539"/>
      <c r="ACV372" s="539"/>
      <c r="ACW372" s="539"/>
      <c r="ACX372" s="539"/>
      <c r="ACY372" s="539"/>
      <c r="ACZ372" s="539"/>
      <c r="ADA372" s="539"/>
      <c r="ADB372" s="539"/>
      <c r="ADC372" s="539"/>
      <c r="ADD372" s="539"/>
      <c r="ADE372" s="539"/>
      <c r="ADF372" s="539"/>
      <c r="ADG372" s="539"/>
      <c r="ADH372" s="539"/>
      <c r="ADI372" s="539"/>
      <c r="ADJ372" s="539"/>
      <c r="ADK372" s="539"/>
      <c r="ADL372" s="539"/>
      <c r="ADM372" s="539"/>
      <c r="ADN372" s="539"/>
      <c r="ADO372" s="539"/>
      <c r="ADP372" s="539"/>
      <c r="ADQ372" s="539"/>
      <c r="ADR372" s="539"/>
      <c r="ADS372" s="539"/>
      <c r="ADT372" s="539"/>
      <c r="ADU372" s="539"/>
      <c r="ADV372" s="539"/>
      <c r="ADW372" s="539"/>
      <c r="ADX372" s="539"/>
      <c r="ADY372" s="539"/>
      <c r="ADZ372" s="539"/>
      <c r="AEA372" s="539"/>
      <c r="AEB372" s="539"/>
      <c r="AEC372" s="539"/>
      <c r="AED372" s="539"/>
      <c r="AEE372" s="539"/>
      <c r="AEF372" s="539"/>
      <c r="AEG372" s="539"/>
      <c r="AEH372" s="539"/>
      <c r="AEI372" s="539"/>
      <c r="AEJ372" s="539"/>
      <c r="AEK372" s="539"/>
      <c r="AEL372" s="539"/>
      <c r="AEM372" s="539"/>
      <c r="AEN372" s="539"/>
      <c r="AEO372" s="539"/>
      <c r="AEP372" s="539"/>
      <c r="AEQ372" s="539"/>
      <c r="AER372" s="539"/>
      <c r="AES372" s="539"/>
      <c r="AET372" s="539"/>
      <c r="AEU372" s="539"/>
      <c r="AEV372" s="539"/>
      <c r="AEW372" s="539"/>
      <c r="AEX372" s="539"/>
      <c r="AEY372" s="539"/>
      <c r="AEZ372" s="539"/>
      <c r="AFA372" s="539"/>
      <c r="AFB372" s="539"/>
      <c r="AFC372" s="539"/>
      <c r="AFD372" s="539"/>
      <c r="AFE372" s="539"/>
      <c r="AFF372" s="539"/>
      <c r="AFG372" s="539"/>
      <c r="AFH372" s="539"/>
      <c r="AFI372" s="539"/>
      <c r="AFJ372" s="539"/>
      <c r="AFK372" s="539"/>
      <c r="AFL372" s="539"/>
      <c r="AFM372" s="539"/>
      <c r="AFN372" s="539"/>
      <c r="AFO372" s="539"/>
      <c r="AFP372" s="539"/>
      <c r="AFQ372" s="539"/>
      <c r="AFR372" s="539"/>
      <c r="AFS372" s="539"/>
      <c r="AFT372" s="539"/>
      <c r="AFU372" s="539"/>
      <c r="AFV372" s="539"/>
      <c r="AFW372" s="539"/>
      <c r="AFX372" s="539"/>
      <c r="AFY372" s="539"/>
      <c r="AFZ372" s="539"/>
      <c r="AGA372" s="539"/>
      <c r="AGB372" s="539"/>
      <c r="AGC372" s="539"/>
      <c r="AGD372" s="539"/>
      <c r="AGE372" s="539"/>
      <c r="AGF372" s="539"/>
      <c r="AGG372" s="539"/>
      <c r="AGH372" s="539"/>
      <c r="AGI372" s="539"/>
      <c r="AGJ372" s="539"/>
      <c r="AGK372" s="539"/>
      <c r="AGL372" s="539"/>
      <c r="AGM372" s="539"/>
      <c r="AGN372" s="539"/>
      <c r="AGO372" s="539"/>
      <c r="AGP372" s="539"/>
      <c r="AGQ372" s="539"/>
      <c r="AGR372" s="539"/>
      <c r="AGS372" s="539"/>
      <c r="AGT372" s="539"/>
      <c r="AGU372" s="539"/>
      <c r="AGV372" s="539"/>
      <c r="AGW372" s="539"/>
      <c r="AGX372" s="539"/>
      <c r="AGY372" s="539"/>
      <c r="AGZ372" s="539"/>
      <c r="AHA372" s="539"/>
      <c r="AHB372" s="539"/>
      <c r="AHC372" s="539"/>
      <c r="AHD372" s="539"/>
      <c r="AHE372" s="539"/>
      <c r="AHF372" s="539"/>
      <c r="AHG372" s="539"/>
      <c r="AHH372" s="539"/>
      <c r="AHI372" s="539"/>
      <c r="AHJ372" s="539"/>
      <c r="AHK372" s="539"/>
      <c r="AHL372" s="539"/>
      <c r="AHM372" s="539"/>
      <c r="AHN372" s="539"/>
      <c r="AHO372" s="539"/>
      <c r="AHP372" s="539"/>
      <c r="AHQ372" s="539"/>
      <c r="AHR372" s="539"/>
      <c r="AHS372" s="539"/>
      <c r="AHT372" s="539"/>
      <c r="AHU372" s="539"/>
      <c r="AHV372" s="539"/>
      <c r="AHW372" s="539"/>
      <c r="AHX372" s="539"/>
      <c r="AHY372" s="539"/>
      <c r="AHZ372" s="539"/>
      <c r="AIA372" s="539"/>
      <c r="AIB372" s="539"/>
      <c r="AIC372" s="539"/>
      <c r="AID372" s="539"/>
      <c r="AIE372" s="539"/>
      <c r="AIF372" s="539"/>
      <c r="AIG372" s="539"/>
      <c r="AIH372" s="539"/>
      <c r="AII372" s="539"/>
      <c r="AIJ372" s="539"/>
      <c r="AIK372" s="539"/>
      <c r="AIL372" s="539"/>
      <c r="AIM372" s="539"/>
      <c r="AIN372" s="539"/>
      <c r="AIO372" s="539"/>
      <c r="AIP372" s="539"/>
      <c r="AIQ372" s="539"/>
      <c r="AIR372" s="539"/>
      <c r="AIS372" s="539"/>
      <c r="AIT372" s="539"/>
      <c r="AIU372" s="539"/>
      <c r="AIV372" s="539"/>
      <c r="AIW372" s="539"/>
      <c r="AIX372" s="539"/>
      <c r="AIY372" s="539"/>
      <c r="AIZ372" s="539"/>
      <c r="AJA372" s="539"/>
      <c r="AJB372" s="539"/>
      <c r="AJC372" s="539"/>
      <c r="AJD372" s="539"/>
      <c r="AJE372" s="539"/>
      <c r="AJF372" s="539"/>
      <c r="AJG372" s="539"/>
      <c r="AJH372" s="539"/>
      <c r="AJI372" s="539"/>
      <c r="AJJ372" s="539"/>
      <c r="AJK372" s="539"/>
      <c r="AJL372" s="539"/>
      <c r="AJM372" s="539"/>
      <c r="AJN372" s="539"/>
      <c r="AJO372" s="539"/>
      <c r="AJP372" s="539"/>
      <c r="AJQ372" s="539"/>
      <c r="AJR372" s="539"/>
      <c r="AJS372" s="539"/>
      <c r="AJT372" s="539"/>
      <c r="AJU372" s="539"/>
      <c r="AJV372" s="539"/>
      <c r="AJW372" s="539"/>
      <c r="AJX372" s="539"/>
      <c r="AJY372" s="539"/>
      <c r="AJZ372" s="539"/>
      <c r="AKA372" s="539"/>
      <c r="AKB372" s="539"/>
      <c r="AKC372" s="539"/>
      <c r="AKD372" s="539"/>
      <c r="AKE372" s="539"/>
      <c r="AKF372" s="539"/>
      <c r="AKG372" s="539"/>
      <c r="AKH372" s="539"/>
      <c r="AKI372" s="539"/>
      <c r="AKJ372" s="539"/>
      <c r="AKK372" s="539"/>
      <c r="AKL372" s="539"/>
      <c r="AKM372" s="539"/>
      <c r="AKN372" s="539"/>
      <c r="AKO372" s="539"/>
      <c r="AKP372" s="539"/>
      <c r="AKQ372" s="539"/>
      <c r="AKR372" s="539"/>
      <c r="AKS372" s="539"/>
      <c r="AKT372" s="539"/>
      <c r="AKU372" s="539"/>
      <c r="AKV372" s="539"/>
      <c r="AKW372" s="539"/>
      <c r="AKX372" s="539"/>
      <c r="AKY372" s="539"/>
      <c r="AKZ372" s="539"/>
      <c r="ALA372" s="539"/>
      <c r="ALB372" s="539"/>
      <c r="ALC372" s="539"/>
      <c r="ALD372" s="539"/>
      <c r="ALE372" s="539"/>
      <c r="ALF372" s="539"/>
      <c r="ALG372" s="539"/>
      <c r="ALH372" s="539"/>
      <c r="ALI372" s="539"/>
      <c r="ALJ372" s="539"/>
      <c r="ALK372" s="539"/>
      <c r="ALL372" s="539"/>
      <c r="ALM372" s="539"/>
      <c r="ALN372" s="539"/>
      <c r="ALO372" s="539"/>
      <c r="ALP372" s="539"/>
      <c r="ALQ372" s="539"/>
      <c r="ALR372" s="539"/>
      <c r="ALS372" s="539"/>
      <c r="ALT372" s="539"/>
      <c r="ALU372" s="539"/>
      <c r="ALV372" s="539"/>
      <c r="ALW372" s="539"/>
      <c r="ALX372" s="539"/>
      <c r="ALY372" s="539"/>
      <c r="ALZ372" s="539"/>
      <c r="AMA372" s="539"/>
      <c r="AMB372" s="539"/>
      <c r="AMC372" s="539"/>
      <c r="AMD372" s="539"/>
      <c r="AME372" s="539"/>
      <c r="AMF372" s="539"/>
      <c r="AMG372" s="539"/>
      <c r="AMH372" s="539"/>
      <c r="AMI372" s="539"/>
      <c r="AMJ372" s="539"/>
      <c r="AMK372" s="539"/>
      <c r="AML372" s="539"/>
      <c r="AMM372" s="539"/>
      <c r="AMN372" s="539"/>
      <c r="AMO372" s="539"/>
      <c r="AMP372" s="539"/>
      <c r="AMQ372" s="539"/>
      <c r="AMR372" s="539"/>
      <c r="AMS372" s="539"/>
      <c r="AMT372" s="539"/>
      <c r="AMU372" s="539"/>
      <c r="AMV372" s="539"/>
      <c r="AMW372" s="539"/>
      <c r="AMX372" s="539"/>
      <c r="AMY372" s="539"/>
      <c r="AMZ372" s="539"/>
      <c r="ANA372" s="539"/>
      <c r="ANB372" s="539"/>
      <c r="ANC372" s="539"/>
      <c r="AND372" s="539"/>
      <c r="ANE372" s="539"/>
      <c r="ANF372" s="539"/>
      <c r="ANG372" s="539"/>
      <c r="ANH372" s="539"/>
      <c r="ANI372" s="539"/>
      <c r="ANJ372" s="539"/>
      <c r="ANK372" s="539"/>
      <c r="ANL372" s="539"/>
      <c r="ANM372" s="539"/>
      <c r="ANN372" s="539"/>
      <c r="ANO372" s="539"/>
      <c r="ANP372" s="539"/>
      <c r="ANQ372" s="539"/>
      <c r="ANR372" s="539"/>
      <c r="ANS372" s="539"/>
      <c r="ANT372" s="539"/>
      <c r="ANU372" s="539"/>
      <c r="ANV372" s="539"/>
      <c r="ANW372" s="539"/>
      <c r="ANX372" s="539"/>
      <c r="ANY372" s="539"/>
      <c r="ANZ372" s="539"/>
      <c r="AOA372" s="539"/>
      <c r="AOB372" s="539"/>
      <c r="AOC372" s="539"/>
      <c r="AOD372" s="539"/>
      <c r="AOE372" s="539"/>
      <c r="AOF372" s="539"/>
      <c r="AOG372" s="539"/>
      <c r="AOH372" s="539"/>
      <c r="AOI372" s="539"/>
      <c r="AOJ372" s="539"/>
      <c r="AOK372" s="539"/>
      <c r="AOL372" s="539"/>
      <c r="AOM372" s="539"/>
      <c r="AON372" s="539"/>
      <c r="AOO372" s="539"/>
      <c r="AOP372" s="539"/>
      <c r="AOQ372" s="539"/>
      <c r="AOR372" s="539"/>
      <c r="AOS372" s="539"/>
      <c r="AOT372" s="539"/>
      <c r="AOU372" s="539"/>
      <c r="AOV372" s="539"/>
      <c r="AOW372" s="539"/>
      <c r="AOX372" s="539"/>
      <c r="AOY372" s="539"/>
      <c r="AOZ372" s="539"/>
      <c r="APA372" s="539"/>
      <c r="APB372" s="539"/>
      <c r="APC372" s="539"/>
      <c r="APD372" s="539"/>
      <c r="APE372" s="539"/>
      <c r="APF372" s="539"/>
      <c r="APG372" s="539"/>
      <c r="APH372" s="539"/>
      <c r="API372" s="539"/>
      <c r="APJ372" s="539"/>
      <c r="APK372" s="539"/>
      <c r="APL372" s="539"/>
      <c r="APM372" s="539"/>
      <c r="APN372" s="539"/>
      <c r="APO372" s="539"/>
      <c r="APP372" s="539"/>
      <c r="APQ372" s="539"/>
      <c r="APR372" s="539"/>
      <c r="APS372" s="539"/>
      <c r="APT372" s="539"/>
      <c r="APU372" s="539"/>
      <c r="APV372" s="539"/>
      <c r="APW372" s="539"/>
      <c r="APX372" s="539"/>
      <c r="APY372" s="539"/>
      <c r="APZ372" s="539"/>
      <c r="AQA372" s="539"/>
      <c r="AQB372" s="539"/>
      <c r="AQC372" s="539"/>
      <c r="AQD372" s="539"/>
      <c r="AQE372" s="539"/>
      <c r="AQF372" s="539"/>
      <c r="AQG372" s="539"/>
      <c r="AQH372" s="539"/>
      <c r="AQI372" s="539"/>
      <c r="AQJ372" s="539"/>
      <c r="AQK372" s="539"/>
      <c r="AQL372" s="539"/>
      <c r="AQM372" s="539"/>
      <c r="AQN372" s="539"/>
      <c r="AQO372" s="539"/>
      <c r="AQP372" s="539"/>
      <c r="AQQ372" s="539"/>
      <c r="AQR372" s="539"/>
      <c r="AQS372" s="539"/>
      <c r="AQT372" s="539"/>
      <c r="AQU372" s="539"/>
      <c r="AQV372" s="539"/>
      <c r="AQW372" s="539"/>
      <c r="AQX372" s="539"/>
      <c r="AQY372" s="539"/>
      <c r="AQZ372" s="539"/>
      <c r="ARA372" s="539"/>
      <c r="ARB372" s="539"/>
      <c r="ARC372" s="539"/>
      <c r="ARD372" s="539"/>
      <c r="ARE372" s="539"/>
      <c r="ARF372" s="539"/>
      <c r="ARG372" s="539"/>
      <c r="ARH372" s="539"/>
      <c r="ARI372" s="539"/>
      <c r="ARJ372" s="539"/>
      <c r="ARK372" s="539"/>
      <c r="ARL372" s="539"/>
      <c r="ARM372" s="539"/>
      <c r="ARN372" s="539"/>
      <c r="ARO372" s="539"/>
      <c r="ARP372" s="539"/>
      <c r="ARQ372" s="539"/>
      <c r="ARR372" s="539"/>
      <c r="ARS372" s="539"/>
      <c r="ART372" s="539"/>
      <c r="ARU372" s="539"/>
      <c r="ARV372" s="539"/>
      <c r="ARW372" s="539"/>
      <c r="ARX372" s="539"/>
      <c r="ARY372" s="539"/>
      <c r="ARZ372" s="539"/>
      <c r="ASA372" s="539"/>
      <c r="ASB372" s="539"/>
      <c r="ASC372" s="539"/>
      <c r="ASD372" s="539"/>
      <c r="ASE372" s="539"/>
      <c r="ASF372" s="539"/>
      <c r="ASG372" s="539"/>
      <c r="ASH372" s="539"/>
      <c r="ASI372" s="539"/>
      <c r="ASJ372" s="539"/>
      <c r="ASK372" s="539"/>
      <c r="ASL372" s="539"/>
      <c r="ASM372" s="539"/>
      <c r="ASN372" s="539"/>
      <c r="ASO372" s="539"/>
      <c r="ASP372" s="539"/>
      <c r="ASQ372" s="539"/>
      <c r="ASR372" s="539"/>
      <c r="ASS372" s="539"/>
      <c r="AST372" s="539"/>
      <c r="ASU372" s="539"/>
      <c r="ASV372" s="539"/>
      <c r="ASW372" s="539"/>
      <c r="ASX372" s="539"/>
      <c r="ASY372" s="539"/>
      <c r="ASZ372" s="539"/>
      <c r="ATA372" s="539"/>
      <c r="ATB372" s="539"/>
      <c r="ATC372" s="539"/>
      <c r="ATD372" s="539"/>
      <c r="ATE372" s="539"/>
      <c r="ATF372" s="539"/>
      <c r="ATG372" s="539"/>
      <c r="ATH372" s="539"/>
      <c r="ATI372" s="539"/>
      <c r="ATJ372" s="539"/>
      <c r="ATK372" s="539"/>
      <c r="ATL372" s="539"/>
      <c r="ATM372" s="539"/>
      <c r="ATN372" s="539"/>
      <c r="ATO372" s="539"/>
      <c r="ATP372" s="539"/>
      <c r="ATQ372" s="539"/>
      <c r="ATR372" s="539"/>
      <c r="ATS372" s="539"/>
      <c r="ATT372" s="539"/>
      <c r="ATU372" s="539"/>
      <c r="ATV372" s="539"/>
      <c r="ATW372" s="539"/>
      <c r="ATX372" s="539"/>
      <c r="ATY372" s="539"/>
      <c r="ATZ372" s="539"/>
      <c r="AUA372" s="539"/>
      <c r="AUB372" s="539"/>
      <c r="AUC372" s="539"/>
      <c r="AUD372" s="539"/>
      <c r="AUE372" s="539"/>
      <c r="AUF372" s="539"/>
      <c r="AUG372" s="539"/>
      <c r="AUH372" s="539"/>
      <c r="AUI372" s="539"/>
      <c r="AUJ372" s="539"/>
      <c r="AUK372" s="539"/>
    </row>
    <row r="373" spans="1:1233" ht="12.75" hidden="1" customHeight="1">
      <c r="A373" s="1045"/>
      <c r="B373" s="339" t="s">
        <v>450</v>
      </c>
      <c r="C373" s="340">
        <f>SUM(U446:U469)</f>
        <v>0</v>
      </c>
      <c r="D373" s="340">
        <f>SUM(AG446:AG469)</f>
        <v>0</v>
      </c>
      <c r="E373" s="340">
        <f>SUM(AQ446:AQ469)</f>
        <v>0</v>
      </c>
      <c r="F373" s="340">
        <f>SUM(AZ$446:AZ$469)</f>
        <v>0</v>
      </c>
      <c r="G373" s="340">
        <f>SUM(BI$446:BI$469)</f>
        <v>0</v>
      </c>
      <c r="H373" s="340">
        <f>SUM(BR446:BR469)</f>
        <v>0</v>
      </c>
      <c r="I373" s="340"/>
      <c r="J373" s="340">
        <f>SUM(CA446:CA469)</f>
        <v>0</v>
      </c>
      <c r="K373" s="340">
        <f>SUM(CJ446:CJ469)</f>
        <v>0</v>
      </c>
      <c r="L373" s="340">
        <f>SUM(CS446:CS469)</f>
        <v>0</v>
      </c>
      <c r="M373" s="340">
        <f>SUM(DB446:DB469)</f>
        <v>0</v>
      </c>
      <c r="N373" s="340">
        <f>SUM(DK446:DK469)</f>
        <v>0</v>
      </c>
      <c r="O373" s="340">
        <f>SUM(DT446:DT469)</f>
        <v>0</v>
      </c>
      <c r="P373" s="340">
        <f>SUM(EC446:EC469)</f>
        <v>0</v>
      </c>
      <c r="Q373" s="340">
        <f>SUM(EL446:EL469)</f>
        <v>0</v>
      </c>
      <c r="R373" s="340">
        <f>SUM(EU446:EU469)</f>
        <v>0</v>
      </c>
      <c r="S373" s="340">
        <f>SUM(FD446:FD469)</f>
        <v>0</v>
      </c>
      <c r="T373" s="340">
        <f>SUM(FM446:FM469)</f>
        <v>0</v>
      </c>
      <c r="U373" s="340">
        <f>SUM(FV446:FV469)</f>
        <v>0</v>
      </c>
      <c r="V373" s="340">
        <f>SUM(GE446:GE469)</f>
        <v>0</v>
      </c>
      <c r="W373" s="340">
        <f>SUM($GN$446:$GN$469)</f>
        <v>0</v>
      </c>
      <c r="X373" s="340">
        <f>SUM($GW$446:$GW$469)</f>
        <v>0</v>
      </c>
      <c r="Y373" s="340">
        <f>SUM($HF$446:$HF$469)</f>
        <v>0</v>
      </c>
      <c r="Z373" s="340">
        <f>SUM($HO$446:$HO$469)</f>
        <v>0</v>
      </c>
      <c r="AA373" s="340">
        <f>SUM($HX$446:$HX$469)</f>
        <v>0</v>
      </c>
      <c r="AB373" s="340">
        <f>SUM($IG$446:$IG$469)</f>
        <v>0</v>
      </c>
      <c r="AC373" s="340">
        <f>SUM($IP$446:$IP$469)</f>
        <v>0</v>
      </c>
      <c r="AD373" s="340">
        <f>SUM($IY$446:$IY$469)</f>
        <v>0</v>
      </c>
      <c r="AE373" s="340">
        <f>SUM($JH$446:$JH$469)</f>
        <v>0</v>
      </c>
      <c r="AF373" s="340">
        <f>SUM($JQ$446:$JQ$469)</f>
        <v>0</v>
      </c>
      <c r="AG373" s="340">
        <f>SUM($JZ$446:$JZ$469)</f>
        <v>0</v>
      </c>
      <c r="AH373" s="340">
        <f>SUM($KI$446:$KI$469)</f>
        <v>0</v>
      </c>
      <c r="AI373" s="340">
        <f>SUM($KR$446:$KR$469)</f>
        <v>0</v>
      </c>
      <c r="AJ373" s="340">
        <f>SUM($LA$446:$LA$469)</f>
        <v>0</v>
      </c>
      <c r="AK373" s="340">
        <f>SUM($LJ$446:$LJ$469)</f>
        <v>0</v>
      </c>
      <c r="AL373" s="340">
        <f>SUM($LS$446:$LS$469)</f>
        <v>0</v>
      </c>
      <c r="AM373" s="340">
        <f>SUM($MB$446:$MB$469)</f>
        <v>0</v>
      </c>
      <c r="AN373" s="340">
        <f>SUM($MK$446:$MK$469)</f>
        <v>0</v>
      </c>
      <c r="AO373" s="340">
        <f>SUM($MT$446:$MT$469)</f>
        <v>0</v>
      </c>
      <c r="AP373" s="340">
        <f>SUM($NC$446:$NC$469)</f>
        <v>0</v>
      </c>
      <c r="AQ373" s="340">
        <f>SUM($NL$446:$NL$469)</f>
        <v>0</v>
      </c>
      <c r="AR373" s="340">
        <f>SUM($NU$446:$NU$469)</f>
        <v>0</v>
      </c>
      <c r="AS373" s="340">
        <f>SUM($OD$446:$OD$469)</f>
        <v>0</v>
      </c>
      <c r="AT373" s="340">
        <f>SUM($OM$446:$OM$469)</f>
        <v>0</v>
      </c>
      <c r="AU373" s="340">
        <f>SUM($OV$446:$OV$469)</f>
        <v>0</v>
      </c>
      <c r="AV373" s="340">
        <f>SUM($PE$446:$PE$469)</f>
        <v>0</v>
      </c>
      <c r="AW373" s="340">
        <f>SUM($PN$446:$PN$469)</f>
        <v>0</v>
      </c>
      <c r="AX373" s="340">
        <f>SUM($PW$446:$PW$469)</f>
        <v>0</v>
      </c>
      <c r="AY373" s="340">
        <f>SUM($QF$446:$QF$469)</f>
        <v>0</v>
      </c>
      <c r="AZ373" s="340">
        <f>SUM($QO$446:$QO$469)</f>
        <v>0</v>
      </c>
      <c r="BA373" s="340">
        <f>SUM($QX$446:$QX$469)</f>
        <v>0</v>
      </c>
      <c r="BB373" s="340">
        <f>SUM($RG$446:$RG$469)</f>
        <v>0</v>
      </c>
      <c r="BC373" s="340">
        <f>SUM($RP$446:$RP$469)</f>
        <v>0</v>
      </c>
      <c r="BD373" s="340">
        <f>SUM($RY$446:$RY$469)</f>
        <v>0</v>
      </c>
      <c r="BE373" s="340">
        <f>SUM($SH$446:$SH$469)</f>
        <v>0</v>
      </c>
      <c r="BF373" s="340">
        <f>SUM($SQ$446:$SQ$469)</f>
        <v>0</v>
      </c>
      <c r="BG373" s="340">
        <f>SUM($SZ$446:$SZ$469)</f>
        <v>0</v>
      </c>
      <c r="BH373" s="340">
        <f>SUM($TI$446:$TI$469)</f>
        <v>0</v>
      </c>
      <c r="BI373" s="340">
        <f>SUM($TR$446:$TR$469)</f>
        <v>0</v>
      </c>
      <c r="BJ373" s="340">
        <f>SUM($UA$446:$UA$469)</f>
        <v>0</v>
      </c>
      <c r="BK373" s="340">
        <f>SUM($UJ$446:$UJ$469)</f>
        <v>0</v>
      </c>
      <c r="BL373" s="340">
        <f>SUM($US$446:$US$469)</f>
        <v>0</v>
      </c>
      <c r="BM373" s="340">
        <f>SUM($VB$446:$VB$469)</f>
        <v>0</v>
      </c>
      <c r="BN373" s="340">
        <f>SUM($VK$446:$VK$469)</f>
        <v>0</v>
      </c>
      <c r="BO373" s="340">
        <f>SUM($VT$446:$VT$469)</f>
        <v>0</v>
      </c>
      <c r="BP373" s="340">
        <f>SUM($WC$446:$WC$469)</f>
        <v>0</v>
      </c>
      <c r="BQ373" s="340">
        <f>SUM($WL$446:$WL$469)</f>
        <v>0</v>
      </c>
      <c r="BR373" s="340">
        <f>SUM($WU$446:$WU$469)</f>
        <v>0</v>
      </c>
      <c r="BS373" s="340">
        <f>SUM($XD$446:$XD$469)</f>
        <v>0</v>
      </c>
      <c r="BT373" s="340">
        <f>SUM($XM$446:$XM$469)</f>
        <v>0</v>
      </c>
      <c r="BU373" s="340">
        <f>SUM($XV$446:$XV$469)</f>
        <v>0</v>
      </c>
      <c r="BV373" s="340">
        <f>SUM($YE$446:$YE$469)</f>
        <v>0</v>
      </c>
      <c r="BW373" s="340">
        <f>SUM($YN$446:$YN$469)</f>
        <v>0</v>
      </c>
      <c r="BX373" s="340">
        <f>SUM($YW$446:$YW$469)</f>
        <v>0</v>
      </c>
      <c r="BY373" s="340">
        <f>SUM($ZF$446:$ZF$469)</f>
        <v>0</v>
      </c>
      <c r="BZ373" s="340">
        <f>SUM($ZO$446:$ZO$469)</f>
        <v>0</v>
      </c>
      <c r="CA373" s="340">
        <f>SUM($ZX$446:$ZX$469)</f>
        <v>0</v>
      </c>
      <c r="CB373" s="340">
        <f>SUM($AAG$446:$AAG$469)</f>
        <v>0</v>
      </c>
      <c r="CC373" s="340">
        <f>SUM($AAP$446:$AAP$469)</f>
        <v>0</v>
      </c>
      <c r="CD373" s="340">
        <f>SUM($AAY$446:$AAY$469)</f>
        <v>0</v>
      </c>
      <c r="CE373" s="340">
        <f>SUM($ABH$446:$ABH$469)</f>
        <v>0</v>
      </c>
      <c r="CF373" s="340">
        <f>SUM($ABQ$446:$ABQ$469)</f>
        <v>0</v>
      </c>
      <c r="CG373" s="340">
        <f>SUM($ABZ$446:$ABZ$469)</f>
        <v>0</v>
      </c>
      <c r="CH373" s="340">
        <f>SUM($ACI$446:$ACI$469)</f>
        <v>0</v>
      </c>
      <c r="CI373" s="340">
        <f>SUM($ACR$446:$ACR$469)</f>
        <v>0</v>
      </c>
      <c r="CJ373" s="340">
        <f>SUM($ADA$446:$ADA$469)</f>
        <v>0</v>
      </c>
      <c r="CK373" s="340">
        <f>SUM($ADJ$446:$ADJ$469)</f>
        <v>0</v>
      </c>
      <c r="CL373" s="340">
        <f>SUM($ADS$446:$ADS$469)</f>
        <v>0</v>
      </c>
      <c r="CM373" s="340">
        <f>SUM($AEB$446:$AEB$469)</f>
        <v>0</v>
      </c>
      <c r="CN373" s="340">
        <f>SUM($AEK$446:$AEK$469)</f>
        <v>0</v>
      </c>
      <c r="CO373" s="340">
        <f>SUM($AET$446:$AET$469)</f>
        <v>0</v>
      </c>
      <c r="CP373" s="340">
        <f>SUM($AFC$446:$AFC$469)</f>
        <v>0</v>
      </c>
      <c r="CQ373" s="340">
        <f>SUM($AFL$446:$AFL$469)</f>
        <v>0</v>
      </c>
      <c r="CR373" s="340">
        <f>SUM($AFU$446:$AFU$469)</f>
        <v>0</v>
      </c>
      <c r="CS373" s="340">
        <f>SUM($AGD$446:$AGD$469)</f>
        <v>0</v>
      </c>
      <c r="CT373" s="340">
        <f>SUM($AGM$446:$AGM$469)</f>
        <v>0</v>
      </c>
      <c r="CU373" s="340">
        <f>SUM($AGV$446:$AGV$469)</f>
        <v>0</v>
      </c>
      <c r="CV373" s="340">
        <f>SUM($AHE$446:$AHE$469)</f>
        <v>0</v>
      </c>
      <c r="CW373" s="340">
        <f>SUM($AHN$446:$AHN$469)</f>
        <v>0</v>
      </c>
      <c r="CX373" s="340">
        <f>SUM($AHW$446:$AHW$469)</f>
        <v>0</v>
      </c>
      <c r="CY373" s="340">
        <f>SUM($AIF$446:$AIF$469)</f>
        <v>0</v>
      </c>
      <c r="CZ373" s="340">
        <f>SUM($AIO$446:$AIO$469)</f>
        <v>0</v>
      </c>
      <c r="DA373" s="539"/>
      <c r="DB373" s="539"/>
      <c r="DC373" s="539"/>
      <c r="DD373" s="539"/>
      <c r="DE373" s="539"/>
      <c r="DF373" s="539"/>
      <c r="DG373" s="539"/>
      <c r="DH373" s="539"/>
      <c r="DI373" s="539"/>
      <c r="DJ373" s="539"/>
      <c r="DK373" s="539"/>
      <c r="DL373" s="539"/>
      <c r="DM373" s="539"/>
      <c r="DN373" s="539"/>
      <c r="DO373" s="539"/>
      <c r="DP373" s="539"/>
      <c r="DQ373" s="539"/>
      <c r="DR373" s="539"/>
      <c r="DS373" s="539"/>
      <c r="DT373" s="539"/>
      <c r="DU373" s="539"/>
      <c r="DV373" s="539"/>
      <c r="DW373" s="539"/>
      <c r="DX373" s="539"/>
      <c r="DY373" s="539"/>
      <c r="DZ373" s="539"/>
      <c r="EA373" s="539"/>
      <c r="EB373" s="539"/>
      <c r="EC373" s="539"/>
      <c r="ED373" s="539"/>
      <c r="EE373" s="539"/>
      <c r="EF373" s="539"/>
      <c r="EG373" s="539"/>
      <c r="EH373" s="539"/>
      <c r="EI373" s="539"/>
      <c r="EJ373" s="539"/>
      <c r="EK373" s="539"/>
      <c r="EL373" s="539"/>
      <c r="EM373" s="539"/>
      <c r="EN373" s="539"/>
      <c r="EO373" s="539"/>
      <c r="EP373" s="539"/>
      <c r="EQ373" s="539"/>
      <c r="ER373" s="539"/>
      <c r="ES373" s="539"/>
      <c r="ET373" s="539"/>
      <c r="EU373" s="539"/>
      <c r="EV373" s="539"/>
      <c r="EW373" s="539"/>
      <c r="EX373" s="539"/>
      <c r="EY373" s="539"/>
      <c r="EZ373" s="539"/>
      <c r="FA373" s="539"/>
      <c r="FB373" s="539"/>
      <c r="FC373" s="539"/>
      <c r="FD373" s="539"/>
      <c r="FE373" s="539"/>
      <c r="FF373" s="539"/>
      <c r="FG373" s="539"/>
      <c r="FH373" s="539"/>
      <c r="FI373" s="539"/>
      <c r="FJ373" s="539"/>
      <c r="FK373" s="539"/>
      <c r="FL373" s="539"/>
      <c r="FM373" s="539"/>
      <c r="FN373" s="539"/>
      <c r="FO373" s="539"/>
      <c r="FP373" s="539"/>
      <c r="FQ373" s="539"/>
      <c r="FR373" s="539"/>
      <c r="FS373" s="539"/>
      <c r="FT373" s="539"/>
      <c r="FU373" s="539"/>
      <c r="FV373" s="539"/>
      <c r="FW373" s="539"/>
      <c r="FX373" s="539"/>
      <c r="FY373" s="539"/>
      <c r="FZ373" s="539"/>
      <c r="GA373" s="539"/>
      <c r="GB373" s="539"/>
      <c r="GC373" s="539"/>
      <c r="GD373" s="539"/>
      <c r="GE373" s="539"/>
      <c r="GF373" s="539"/>
      <c r="GG373" s="539"/>
      <c r="GH373" s="539"/>
      <c r="GI373" s="539"/>
      <c r="GJ373" s="539"/>
      <c r="GK373" s="539"/>
      <c r="GL373" s="539"/>
      <c r="GM373" s="539"/>
      <c r="GN373" s="539"/>
      <c r="GO373" s="539"/>
      <c r="GP373" s="539"/>
      <c r="GQ373" s="539"/>
      <c r="GR373" s="539"/>
      <c r="GS373" s="539"/>
      <c r="GT373" s="539"/>
      <c r="GU373" s="539"/>
      <c r="GV373" s="539"/>
      <c r="GW373" s="539"/>
      <c r="GX373" s="539"/>
      <c r="GY373" s="539"/>
      <c r="GZ373" s="539"/>
      <c r="HA373" s="539"/>
      <c r="HB373" s="539"/>
      <c r="HC373" s="539"/>
      <c r="HD373" s="539"/>
      <c r="HE373" s="539"/>
      <c r="HF373" s="539"/>
      <c r="HG373" s="539"/>
      <c r="HH373" s="539"/>
      <c r="HI373" s="539"/>
      <c r="HJ373" s="539"/>
      <c r="HK373" s="539"/>
      <c r="HL373" s="539"/>
      <c r="HM373" s="539"/>
      <c r="HN373" s="539"/>
      <c r="HO373" s="539"/>
      <c r="HP373" s="539"/>
      <c r="HQ373" s="539"/>
      <c r="HR373" s="539"/>
      <c r="HS373" s="539"/>
      <c r="HT373" s="539"/>
      <c r="HU373" s="539"/>
      <c r="HV373" s="539"/>
      <c r="HW373" s="539"/>
      <c r="HX373" s="539"/>
      <c r="HY373" s="539"/>
      <c r="HZ373" s="539"/>
      <c r="IA373" s="539"/>
      <c r="IB373" s="539"/>
      <c r="IC373" s="539"/>
      <c r="ID373" s="539"/>
      <c r="IE373" s="539"/>
      <c r="IF373" s="539"/>
      <c r="IG373" s="539"/>
      <c r="IH373" s="539"/>
      <c r="II373" s="539"/>
      <c r="IJ373" s="539"/>
      <c r="IK373" s="539"/>
      <c r="IL373" s="539"/>
      <c r="IM373" s="539"/>
      <c r="IN373" s="539"/>
      <c r="IO373" s="539"/>
      <c r="IP373" s="539"/>
      <c r="IQ373" s="539"/>
      <c r="IR373" s="539"/>
      <c r="IS373" s="539"/>
      <c r="IT373" s="539"/>
      <c r="IU373" s="539"/>
      <c r="IV373" s="539"/>
      <c r="IW373" s="539"/>
      <c r="IX373" s="539"/>
      <c r="IY373" s="539"/>
      <c r="IZ373" s="539"/>
      <c r="JA373" s="539"/>
      <c r="JB373" s="539"/>
      <c r="JC373" s="539"/>
      <c r="JD373" s="539"/>
      <c r="JE373" s="539"/>
      <c r="JF373" s="539"/>
      <c r="JG373" s="539"/>
      <c r="JH373" s="539"/>
      <c r="JI373" s="539"/>
      <c r="JJ373" s="539"/>
      <c r="JK373" s="539"/>
      <c r="JL373" s="539"/>
      <c r="JM373" s="539"/>
      <c r="JN373" s="539"/>
      <c r="JO373" s="539"/>
      <c r="JP373" s="539"/>
      <c r="JQ373" s="539"/>
      <c r="JR373" s="539"/>
      <c r="JS373" s="539"/>
      <c r="JT373" s="539"/>
      <c r="JU373" s="539"/>
      <c r="JV373" s="539"/>
      <c r="JW373" s="539"/>
      <c r="JX373" s="539"/>
      <c r="JY373" s="539"/>
      <c r="JZ373" s="539"/>
      <c r="KA373" s="539"/>
      <c r="KB373" s="539"/>
      <c r="KC373" s="539"/>
      <c r="KD373" s="539"/>
      <c r="KE373" s="539"/>
      <c r="KF373" s="539"/>
      <c r="KG373" s="539"/>
      <c r="KH373" s="539"/>
      <c r="KI373" s="539"/>
      <c r="KJ373" s="539"/>
      <c r="KK373" s="539"/>
      <c r="KL373" s="539"/>
      <c r="KM373" s="539"/>
      <c r="KN373" s="539"/>
      <c r="KO373" s="539"/>
      <c r="KP373" s="539"/>
      <c r="KQ373" s="539"/>
      <c r="KR373" s="539"/>
      <c r="KS373" s="539"/>
      <c r="KT373" s="539"/>
      <c r="KU373" s="539"/>
      <c r="KV373" s="539"/>
      <c r="KW373" s="539"/>
      <c r="KX373" s="539"/>
      <c r="KY373" s="539"/>
      <c r="KZ373" s="539"/>
      <c r="LA373" s="539"/>
      <c r="LB373" s="539"/>
      <c r="LC373" s="539"/>
      <c r="LD373" s="539"/>
      <c r="LE373" s="539"/>
      <c r="LF373" s="539"/>
      <c r="LG373" s="539"/>
      <c r="LH373" s="539"/>
      <c r="LI373" s="539"/>
      <c r="LJ373" s="539"/>
      <c r="LK373" s="539"/>
      <c r="LL373" s="539"/>
      <c r="LM373" s="539"/>
      <c r="LN373" s="539"/>
      <c r="LO373" s="539"/>
      <c r="LP373" s="539"/>
      <c r="LQ373" s="539"/>
      <c r="LR373" s="539"/>
      <c r="LS373" s="539"/>
      <c r="LT373" s="539"/>
      <c r="LU373" s="539"/>
      <c r="LV373" s="539"/>
      <c r="LW373" s="539"/>
      <c r="LX373" s="539"/>
      <c r="LY373" s="539"/>
      <c r="LZ373" s="539"/>
      <c r="MA373" s="539"/>
      <c r="MB373" s="539"/>
      <c r="MC373" s="539"/>
      <c r="MD373" s="539"/>
      <c r="ME373" s="539"/>
      <c r="MF373" s="539"/>
      <c r="MG373" s="539"/>
      <c r="MH373" s="539"/>
      <c r="MI373" s="539"/>
      <c r="MJ373" s="539"/>
      <c r="MK373" s="539"/>
      <c r="ML373" s="539"/>
      <c r="MM373" s="539"/>
      <c r="MN373" s="539"/>
      <c r="MO373" s="539"/>
      <c r="MP373" s="539"/>
      <c r="MQ373" s="539"/>
      <c r="MR373" s="539"/>
      <c r="MS373" s="539"/>
      <c r="MT373" s="539"/>
      <c r="MU373" s="539"/>
      <c r="MV373" s="539"/>
      <c r="MW373" s="539"/>
      <c r="MX373" s="539"/>
      <c r="MY373" s="539"/>
      <c r="MZ373" s="539"/>
      <c r="NA373" s="539"/>
      <c r="NB373" s="539"/>
      <c r="NC373" s="539"/>
      <c r="ND373" s="539"/>
      <c r="NE373" s="539"/>
      <c r="NF373" s="539"/>
      <c r="NG373" s="539"/>
      <c r="NH373" s="539"/>
      <c r="NI373" s="539"/>
      <c r="NJ373" s="539"/>
      <c r="NK373" s="539"/>
      <c r="NL373" s="539"/>
      <c r="NM373" s="539"/>
      <c r="NN373" s="539"/>
      <c r="NO373" s="539"/>
      <c r="NP373" s="539"/>
      <c r="NQ373" s="539"/>
      <c r="NR373" s="539"/>
      <c r="NS373" s="539"/>
      <c r="NT373" s="539"/>
      <c r="NU373" s="539"/>
      <c r="NV373" s="539"/>
      <c r="NW373" s="539"/>
      <c r="NX373" s="539"/>
      <c r="NY373" s="539"/>
      <c r="NZ373" s="539"/>
      <c r="OA373" s="539"/>
      <c r="OB373" s="539"/>
      <c r="OC373" s="539"/>
      <c r="OD373" s="539"/>
      <c r="OE373" s="539"/>
      <c r="OF373" s="539"/>
      <c r="OG373" s="539"/>
      <c r="OH373" s="539"/>
      <c r="OI373" s="539"/>
      <c r="OJ373" s="539"/>
      <c r="OK373" s="539"/>
      <c r="OL373" s="539"/>
      <c r="OM373" s="539"/>
      <c r="ON373" s="539"/>
      <c r="OO373" s="539"/>
      <c r="OP373" s="539"/>
      <c r="OQ373" s="539"/>
      <c r="OR373" s="539"/>
      <c r="OS373" s="539"/>
      <c r="OT373" s="539"/>
      <c r="OU373" s="539"/>
      <c r="OV373" s="539"/>
      <c r="OW373" s="539"/>
      <c r="OX373" s="539"/>
      <c r="OY373" s="539"/>
      <c r="OZ373" s="539"/>
      <c r="PA373" s="539"/>
      <c r="PB373" s="539"/>
      <c r="PC373" s="539"/>
      <c r="PD373" s="539"/>
      <c r="PE373" s="539"/>
      <c r="PF373" s="539"/>
      <c r="PG373" s="539"/>
      <c r="PH373" s="539"/>
      <c r="PI373" s="539"/>
      <c r="PJ373" s="539"/>
      <c r="PK373" s="539"/>
      <c r="PL373" s="539"/>
      <c r="PM373" s="539"/>
      <c r="PN373" s="539"/>
      <c r="PO373" s="539"/>
      <c r="PP373" s="539"/>
      <c r="PQ373" s="539"/>
      <c r="PR373" s="539"/>
      <c r="PS373" s="539"/>
      <c r="PT373" s="539"/>
      <c r="PU373" s="539"/>
      <c r="PV373" s="539"/>
      <c r="PW373" s="539"/>
      <c r="PX373" s="539"/>
      <c r="PY373" s="539"/>
      <c r="PZ373" s="539"/>
      <c r="QA373" s="539"/>
      <c r="QB373" s="539"/>
      <c r="QC373" s="539"/>
      <c r="QD373" s="539"/>
      <c r="QE373" s="539"/>
      <c r="QF373" s="539"/>
      <c r="QG373" s="539"/>
      <c r="QH373" s="539"/>
      <c r="QI373" s="539"/>
      <c r="QJ373" s="539"/>
      <c r="QK373" s="539"/>
      <c r="QL373" s="539"/>
      <c r="QM373" s="539"/>
      <c r="QN373" s="539"/>
      <c r="QO373" s="539"/>
      <c r="QP373" s="539"/>
      <c r="QQ373" s="539"/>
      <c r="QR373" s="539"/>
      <c r="QS373" s="539"/>
      <c r="QT373" s="539"/>
      <c r="QU373" s="539"/>
      <c r="QV373" s="539"/>
      <c r="QW373" s="539"/>
      <c r="QX373" s="539"/>
      <c r="QY373" s="539"/>
      <c r="QZ373" s="539"/>
      <c r="RA373" s="539"/>
      <c r="RB373" s="539"/>
      <c r="RC373" s="539"/>
      <c r="RD373" s="539"/>
      <c r="RE373" s="539"/>
      <c r="RF373" s="539"/>
      <c r="RG373" s="539"/>
      <c r="RH373" s="539"/>
      <c r="RI373" s="539"/>
      <c r="RJ373" s="539"/>
      <c r="RK373" s="539"/>
      <c r="RL373" s="539"/>
      <c r="RM373" s="539"/>
      <c r="RN373" s="539"/>
      <c r="RO373" s="539"/>
      <c r="RP373" s="539"/>
      <c r="RQ373" s="539"/>
      <c r="RR373" s="539"/>
      <c r="RS373" s="539"/>
      <c r="RT373" s="539"/>
      <c r="RU373" s="539"/>
      <c r="RV373" s="539"/>
      <c r="RW373" s="539"/>
      <c r="RX373" s="539"/>
      <c r="RY373" s="539"/>
      <c r="RZ373" s="539"/>
      <c r="SA373" s="539"/>
      <c r="SB373" s="539"/>
      <c r="SC373" s="539"/>
      <c r="SD373" s="539"/>
      <c r="SE373" s="539"/>
      <c r="SF373" s="539"/>
      <c r="SG373" s="539"/>
      <c r="SH373" s="539"/>
      <c r="SI373" s="539"/>
      <c r="SJ373" s="539"/>
      <c r="SK373" s="539"/>
      <c r="SL373" s="539"/>
      <c r="SM373" s="539"/>
      <c r="SN373" s="539"/>
      <c r="SO373" s="539"/>
      <c r="SP373" s="539"/>
      <c r="SQ373" s="539"/>
      <c r="SR373" s="539"/>
      <c r="SS373" s="539"/>
      <c r="ST373" s="539"/>
      <c r="SU373" s="539"/>
      <c r="SV373" s="539"/>
      <c r="SW373" s="539"/>
      <c r="SX373" s="539"/>
      <c r="SY373" s="539"/>
      <c r="SZ373" s="539"/>
      <c r="TA373" s="539"/>
      <c r="TB373" s="539"/>
      <c r="TC373" s="539"/>
      <c r="TD373" s="539"/>
      <c r="TE373" s="539"/>
      <c r="TF373" s="539"/>
      <c r="TG373" s="539"/>
      <c r="TH373" s="539"/>
      <c r="TI373" s="539"/>
      <c r="TJ373" s="539"/>
      <c r="TK373" s="539"/>
      <c r="TL373" s="539"/>
      <c r="TM373" s="539"/>
      <c r="TN373" s="539"/>
      <c r="TO373" s="539"/>
      <c r="TP373" s="539"/>
      <c r="TQ373" s="539"/>
      <c r="TR373" s="539"/>
      <c r="TS373" s="539"/>
      <c r="TT373" s="539"/>
      <c r="TU373" s="539"/>
      <c r="TV373" s="539"/>
      <c r="TW373" s="539"/>
      <c r="TX373" s="539"/>
      <c r="TY373" s="539"/>
      <c r="TZ373" s="539"/>
      <c r="UA373" s="539"/>
      <c r="UB373" s="539"/>
      <c r="UC373" s="539"/>
      <c r="UD373" s="539"/>
      <c r="UE373" s="539"/>
      <c r="UF373" s="539"/>
      <c r="UG373" s="539"/>
      <c r="UH373" s="539"/>
      <c r="UI373" s="539"/>
      <c r="UJ373" s="539"/>
      <c r="UK373" s="539"/>
      <c r="UL373" s="539"/>
      <c r="UM373" s="539"/>
      <c r="UN373" s="539"/>
      <c r="UO373" s="539"/>
      <c r="UP373" s="539"/>
      <c r="UQ373" s="539"/>
      <c r="UR373" s="539"/>
      <c r="US373" s="539"/>
      <c r="UT373" s="539"/>
      <c r="UU373" s="539"/>
      <c r="UV373" s="539"/>
      <c r="UW373" s="539"/>
      <c r="UX373" s="539"/>
      <c r="UY373" s="539"/>
      <c r="UZ373" s="539"/>
      <c r="VA373" s="539"/>
      <c r="VB373" s="539"/>
      <c r="VC373" s="539"/>
      <c r="VD373" s="539"/>
      <c r="VE373" s="539"/>
      <c r="VF373" s="539"/>
      <c r="VG373" s="539"/>
      <c r="VH373" s="539"/>
      <c r="VI373" s="539"/>
      <c r="VJ373" s="539"/>
      <c r="VK373" s="539"/>
      <c r="VL373" s="539"/>
      <c r="VM373" s="539"/>
      <c r="VN373" s="539"/>
      <c r="VO373" s="539"/>
      <c r="VP373" s="539"/>
      <c r="VQ373" s="539"/>
      <c r="VR373" s="539"/>
      <c r="VS373" s="539"/>
      <c r="VT373" s="539"/>
      <c r="VU373" s="539"/>
      <c r="VV373" s="539"/>
      <c r="VW373" s="539"/>
      <c r="VX373" s="539"/>
      <c r="VY373" s="539"/>
      <c r="VZ373" s="539"/>
      <c r="WA373" s="539"/>
      <c r="WB373" s="539"/>
      <c r="WC373" s="539"/>
      <c r="WD373" s="539"/>
      <c r="WE373" s="539"/>
      <c r="WF373" s="539"/>
      <c r="WG373" s="539"/>
      <c r="WH373" s="539"/>
      <c r="WI373" s="539"/>
      <c r="WJ373" s="539"/>
      <c r="WK373" s="539"/>
      <c r="WL373" s="539"/>
      <c r="WM373" s="539"/>
      <c r="WN373" s="539"/>
      <c r="WO373" s="539"/>
      <c r="WP373" s="539"/>
      <c r="WQ373" s="539"/>
      <c r="WR373" s="539"/>
      <c r="WS373" s="539"/>
      <c r="WT373" s="539"/>
      <c r="WU373" s="539"/>
      <c r="WV373" s="539"/>
      <c r="WW373" s="539"/>
      <c r="WX373" s="539"/>
      <c r="WY373" s="539"/>
      <c r="WZ373" s="539"/>
      <c r="XA373" s="539"/>
      <c r="XB373" s="539"/>
      <c r="XC373" s="539"/>
      <c r="XD373" s="539"/>
      <c r="XE373" s="539"/>
      <c r="XF373" s="539"/>
      <c r="XG373" s="539"/>
      <c r="XH373" s="539"/>
      <c r="XI373" s="539"/>
      <c r="XJ373" s="539"/>
      <c r="XK373" s="539"/>
      <c r="XL373" s="539"/>
      <c r="XM373" s="539"/>
      <c r="XN373" s="539"/>
      <c r="XO373" s="539"/>
      <c r="XP373" s="539"/>
      <c r="XQ373" s="539"/>
      <c r="XR373" s="539"/>
      <c r="XS373" s="539"/>
      <c r="XT373" s="539"/>
      <c r="XU373" s="539"/>
      <c r="XV373" s="539"/>
      <c r="XW373" s="539"/>
      <c r="XX373" s="539"/>
      <c r="XY373" s="539"/>
      <c r="XZ373" s="539"/>
      <c r="YA373" s="539"/>
      <c r="YB373" s="539"/>
      <c r="YC373" s="539"/>
      <c r="YD373" s="539"/>
      <c r="YE373" s="539"/>
      <c r="YF373" s="539"/>
      <c r="YG373" s="539"/>
      <c r="YH373" s="539"/>
      <c r="YI373" s="539"/>
      <c r="YJ373" s="539"/>
      <c r="YK373" s="539"/>
      <c r="YL373" s="539"/>
      <c r="YM373" s="539"/>
      <c r="YN373" s="539"/>
      <c r="YO373" s="539"/>
      <c r="YP373" s="539"/>
      <c r="YQ373" s="539"/>
      <c r="YR373" s="539"/>
      <c r="YS373" s="539"/>
      <c r="YT373" s="539"/>
      <c r="YU373" s="539"/>
      <c r="YV373" s="539"/>
      <c r="YW373" s="539"/>
      <c r="YX373" s="539"/>
      <c r="YY373" s="539"/>
      <c r="YZ373" s="539"/>
      <c r="ZA373" s="539"/>
      <c r="ZB373" s="539"/>
      <c r="ZC373" s="539"/>
      <c r="ZD373" s="539"/>
      <c r="ZE373" s="539"/>
      <c r="ZF373" s="539"/>
      <c r="ZG373" s="539"/>
      <c r="ZH373" s="539"/>
      <c r="ZI373" s="539"/>
      <c r="ZJ373" s="539"/>
      <c r="ZK373" s="539"/>
      <c r="ZL373" s="539"/>
      <c r="ZM373" s="539"/>
      <c r="ZN373" s="539"/>
      <c r="ZO373" s="539"/>
      <c r="ZP373" s="539"/>
      <c r="ZQ373" s="539"/>
      <c r="ZR373" s="539"/>
      <c r="ZS373" s="539"/>
      <c r="ZT373" s="539"/>
      <c r="ZU373" s="539"/>
      <c r="ZV373" s="539"/>
      <c r="ZW373" s="539"/>
      <c r="ZX373" s="539"/>
      <c r="ZY373" s="539"/>
      <c r="ZZ373" s="539"/>
      <c r="AAA373" s="539"/>
      <c r="AAB373" s="539"/>
      <c r="AAC373" s="539"/>
      <c r="AAD373" s="539"/>
      <c r="AAE373" s="539"/>
      <c r="AAF373" s="539"/>
      <c r="AAG373" s="539"/>
      <c r="AAH373" s="539"/>
      <c r="AAI373" s="539"/>
      <c r="AAJ373" s="539"/>
      <c r="AAK373" s="539"/>
      <c r="AAL373" s="539"/>
      <c r="AAM373" s="539"/>
      <c r="AAN373" s="539"/>
      <c r="AAO373" s="539"/>
      <c r="AAP373" s="539"/>
      <c r="AAQ373" s="539"/>
      <c r="AAR373" s="539"/>
      <c r="AAS373" s="539"/>
      <c r="AAT373" s="539"/>
      <c r="AAU373" s="539"/>
      <c r="AAV373" s="539"/>
      <c r="AAW373" s="539"/>
      <c r="AAX373" s="539"/>
      <c r="AAY373" s="539"/>
      <c r="AAZ373" s="539"/>
      <c r="ABA373" s="539"/>
      <c r="ABB373" s="539"/>
      <c r="ABC373" s="539"/>
      <c r="ABD373" s="539"/>
      <c r="ABE373" s="539"/>
      <c r="ABF373" s="539"/>
      <c r="ABG373" s="539"/>
      <c r="ABH373" s="539"/>
      <c r="ABI373" s="539"/>
      <c r="ABJ373" s="539"/>
      <c r="ABK373" s="539"/>
      <c r="ABL373" s="539"/>
      <c r="ABM373" s="539"/>
      <c r="ABN373" s="539"/>
      <c r="ABO373" s="539"/>
      <c r="ABP373" s="539"/>
      <c r="ABQ373" s="539"/>
      <c r="ABR373" s="539"/>
      <c r="ABS373" s="539"/>
      <c r="ABT373" s="539"/>
      <c r="ABU373" s="539"/>
      <c r="ABV373" s="539"/>
      <c r="ABW373" s="539"/>
      <c r="ABX373" s="539"/>
      <c r="ABY373" s="539"/>
      <c r="ABZ373" s="539"/>
      <c r="ACA373" s="539"/>
      <c r="ACB373" s="539"/>
      <c r="ACC373" s="539"/>
      <c r="ACD373" s="539"/>
      <c r="ACE373" s="539"/>
      <c r="ACF373" s="539"/>
      <c r="ACG373" s="539"/>
      <c r="ACH373" s="539"/>
      <c r="ACI373" s="539"/>
      <c r="ACJ373" s="539"/>
      <c r="ACK373" s="539"/>
      <c r="ACL373" s="539"/>
      <c r="ACM373" s="539"/>
      <c r="ACN373" s="539"/>
      <c r="ACO373" s="539"/>
      <c r="ACP373" s="539"/>
      <c r="ACQ373" s="539"/>
      <c r="ACR373" s="539"/>
      <c r="ACS373" s="539"/>
      <c r="ACT373" s="539"/>
      <c r="ACU373" s="539"/>
      <c r="ACV373" s="539"/>
      <c r="ACW373" s="539"/>
      <c r="ACX373" s="539"/>
      <c r="ACY373" s="539"/>
      <c r="ACZ373" s="539"/>
      <c r="ADA373" s="539"/>
      <c r="ADB373" s="539"/>
      <c r="ADC373" s="539"/>
      <c r="ADD373" s="539"/>
      <c r="ADE373" s="539"/>
      <c r="ADF373" s="539"/>
      <c r="ADG373" s="539"/>
      <c r="ADH373" s="539"/>
      <c r="ADI373" s="539"/>
      <c r="ADJ373" s="539"/>
      <c r="ADK373" s="539"/>
      <c r="ADL373" s="539"/>
      <c r="ADM373" s="539"/>
      <c r="ADN373" s="539"/>
      <c r="ADO373" s="539"/>
      <c r="ADP373" s="539"/>
      <c r="ADQ373" s="539"/>
      <c r="ADR373" s="539"/>
      <c r="ADS373" s="539"/>
      <c r="ADT373" s="539"/>
      <c r="ADU373" s="539"/>
      <c r="ADV373" s="539"/>
      <c r="ADW373" s="539"/>
      <c r="ADX373" s="539"/>
      <c r="ADY373" s="539"/>
      <c r="ADZ373" s="539"/>
      <c r="AEA373" s="539"/>
      <c r="AEB373" s="539"/>
      <c r="AEC373" s="539"/>
      <c r="AED373" s="539"/>
      <c r="AEE373" s="539"/>
      <c r="AEF373" s="539"/>
      <c r="AEG373" s="539"/>
      <c r="AEH373" s="539"/>
      <c r="AEI373" s="539"/>
      <c r="AEJ373" s="539"/>
      <c r="AEK373" s="539"/>
      <c r="AEL373" s="539"/>
      <c r="AEM373" s="539"/>
      <c r="AEN373" s="539"/>
      <c r="AEO373" s="539"/>
      <c r="AEP373" s="539"/>
      <c r="AEQ373" s="539"/>
      <c r="AER373" s="539"/>
      <c r="AES373" s="539"/>
      <c r="AET373" s="539"/>
      <c r="AEU373" s="539"/>
      <c r="AEV373" s="539"/>
      <c r="AEW373" s="539"/>
      <c r="AEX373" s="539"/>
      <c r="AEY373" s="539"/>
      <c r="AEZ373" s="539"/>
      <c r="AFA373" s="539"/>
      <c r="AFB373" s="539"/>
      <c r="AFC373" s="539"/>
      <c r="AFD373" s="539"/>
      <c r="AFE373" s="539"/>
      <c r="AFF373" s="539"/>
      <c r="AFG373" s="539"/>
      <c r="AFH373" s="539"/>
      <c r="AFI373" s="539"/>
      <c r="AFJ373" s="539"/>
      <c r="AFK373" s="539"/>
      <c r="AFL373" s="539"/>
      <c r="AFM373" s="539"/>
      <c r="AFN373" s="539"/>
      <c r="AFO373" s="539"/>
      <c r="AFP373" s="539"/>
      <c r="AFQ373" s="539"/>
      <c r="AFR373" s="539"/>
      <c r="AFS373" s="539"/>
      <c r="AFT373" s="539"/>
      <c r="AFU373" s="539"/>
      <c r="AFV373" s="539"/>
      <c r="AFW373" s="539"/>
      <c r="AFX373" s="539"/>
      <c r="AFY373" s="539"/>
      <c r="AFZ373" s="539"/>
      <c r="AGA373" s="539"/>
      <c r="AGB373" s="539"/>
      <c r="AGC373" s="539"/>
      <c r="AGD373" s="539"/>
      <c r="AGE373" s="539"/>
      <c r="AGF373" s="539"/>
      <c r="AGG373" s="539"/>
      <c r="AGH373" s="539"/>
      <c r="AGI373" s="539"/>
      <c r="AGJ373" s="539"/>
      <c r="AGK373" s="539"/>
      <c r="AGL373" s="539"/>
      <c r="AGM373" s="539"/>
      <c r="AGN373" s="539"/>
      <c r="AGO373" s="539"/>
      <c r="AGP373" s="539"/>
      <c r="AGQ373" s="539"/>
      <c r="AGR373" s="539"/>
      <c r="AGS373" s="539"/>
      <c r="AGT373" s="539"/>
      <c r="AGU373" s="539"/>
      <c r="AGV373" s="539"/>
      <c r="AGW373" s="539"/>
      <c r="AGX373" s="539"/>
      <c r="AGY373" s="539"/>
      <c r="AGZ373" s="539"/>
      <c r="AHA373" s="539"/>
      <c r="AHB373" s="539"/>
      <c r="AHC373" s="539"/>
      <c r="AHD373" s="539"/>
      <c r="AHE373" s="539"/>
      <c r="AHF373" s="539"/>
      <c r="AHG373" s="539"/>
      <c r="AHH373" s="539"/>
      <c r="AHI373" s="539"/>
      <c r="AHJ373" s="539"/>
      <c r="AHK373" s="539"/>
      <c r="AHL373" s="539"/>
      <c r="AHM373" s="539"/>
      <c r="AHN373" s="539"/>
      <c r="AHO373" s="539"/>
      <c r="AHP373" s="539"/>
      <c r="AHQ373" s="539"/>
      <c r="AHR373" s="539"/>
      <c r="AHS373" s="539"/>
      <c r="AHT373" s="539"/>
      <c r="AHU373" s="539"/>
      <c r="AHV373" s="539"/>
      <c r="AHW373" s="539"/>
      <c r="AHX373" s="539"/>
      <c r="AHY373" s="539"/>
      <c r="AHZ373" s="539"/>
      <c r="AIA373" s="539"/>
      <c r="AIB373" s="539"/>
      <c r="AIC373" s="539"/>
      <c r="AID373" s="539"/>
      <c r="AIE373" s="539"/>
      <c r="AIF373" s="539"/>
      <c r="AIG373" s="539"/>
      <c r="AIH373" s="539"/>
      <c r="AII373" s="539"/>
      <c r="AIJ373" s="539"/>
      <c r="AIK373" s="539"/>
      <c r="AIL373" s="539"/>
      <c r="AIM373" s="539"/>
      <c r="AIN373" s="539"/>
      <c r="AIO373" s="539"/>
      <c r="AIP373" s="539"/>
      <c r="AIQ373" s="539"/>
      <c r="AIR373" s="539"/>
      <c r="AIS373" s="539"/>
      <c r="AIT373" s="539"/>
      <c r="AIU373" s="539"/>
      <c r="AIV373" s="539"/>
      <c r="AIW373" s="539"/>
      <c r="AIX373" s="539"/>
      <c r="AIY373" s="539"/>
      <c r="AIZ373" s="539"/>
      <c r="AJA373" s="539"/>
      <c r="AJB373" s="539"/>
      <c r="AJC373" s="539"/>
      <c r="AJD373" s="539"/>
      <c r="AJE373" s="539"/>
      <c r="AJF373" s="539"/>
      <c r="AJG373" s="539"/>
      <c r="AJH373" s="539"/>
      <c r="AJI373" s="539"/>
      <c r="AJJ373" s="539"/>
      <c r="AJK373" s="539"/>
      <c r="AJL373" s="539"/>
      <c r="AJM373" s="539"/>
      <c r="AJN373" s="539"/>
      <c r="AJO373" s="539"/>
      <c r="AJP373" s="539"/>
      <c r="AJQ373" s="539"/>
      <c r="AJR373" s="539"/>
      <c r="AJS373" s="539"/>
      <c r="AJT373" s="539"/>
      <c r="AJU373" s="539"/>
      <c r="AJV373" s="539"/>
      <c r="AJW373" s="539"/>
      <c r="AJX373" s="539"/>
      <c r="AJY373" s="539"/>
      <c r="AJZ373" s="539"/>
      <c r="AKA373" s="539"/>
      <c r="AKB373" s="539"/>
      <c r="AKC373" s="539"/>
      <c r="AKD373" s="539"/>
      <c r="AKE373" s="539"/>
      <c r="AKF373" s="539"/>
      <c r="AKG373" s="539"/>
      <c r="AKH373" s="539"/>
      <c r="AKI373" s="539"/>
      <c r="AKJ373" s="539"/>
      <c r="AKK373" s="539"/>
      <c r="AKL373" s="539"/>
      <c r="AKM373" s="539"/>
      <c r="AKN373" s="539"/>
      <c r="AKO373" s="539"/>
      <c r="AKP373" s="539"/>
      <c r="AKQ373" s="539"/>
      <c r="AKR373" s="539"/>
      <c r="AKS373" s="539"/>
      <c r="AKT373" s="539"/>
      <c r="AKU373" s="539"/>
      <c r="AKV373" s="539"/>
      <c r="AKW373" s="539"/>
      <c r="AKX373" s="539"/>
      <c r="AKY373" s="539"/>
      <c r="AKZ373" s="539"/>
      <c r="ALA373" s="539"/>
      <c r="ALB373" s="539"/>
      <c r="ALC373" s="539"/>
      <c r="ALD373" s="539"/>
      <c r="ALE373" s="539"/>
      <c r="ALF373" s="539"/>
      <c r="ALG373" s="539"/>
      <c r="ALH373" s="539"/>
      <c r="ALI373" s="539"/>
      <c r="ALJ373" s="539"/>
      <c r="ALK373" s="539"/>
      <c r="ALL373" s="539"/>
      <c r="ALM373" s="539"/>
      <c r="ALN373" s="539"/>
      <c r="ALO373" s="539"/>
      <c r="ALP373" s="539"/>
      <c r="ALQ373" s="539"/>
      <c r="ALR373" s="539"/>
      <c r="ALS373" s="539"/>
      <c r="ALT373" s="539"/>
      <c r="ALU373" s="539"/>
      <c r="ALV373" s="539"/>
      <c r="ALW373" s="539"/>
      <c r="ALX373" s="539"/>
      <c r="ALY373" s="539"/>
      <c r="ALZ373" s="539"/>
      <c r="AMA373" s="539"/>
      <c r="AMB373" s="539"/>
      <c r="AMC373" s="539"/>
      <c r="AMD373" s="539"/>
      <c r="AME373" s="539"/>
      <c r="AMF373" s="539"/>
      <c r="AMG373" s="539"/>
      <c r="AMH373" s="539"/>
      <c r="AMI373" s="539"/>
      <c r="AMJ373" s="539"/>
      <c r="AMK373" s="539"/>
      <c r="AML373" s="539"/>
      <c r="AMM373" s="539"/>
      <c r="AMN373" s="539"/>
      <c r="AMO373" s="539"/>
      <c r="AMP373" s="539"/>
      <c r="AMQ373" s="539"/>
      <c r="AMR373" s="539"/>
      <c r="AMS373" s="539"/>
      <c r="AMT373" s="539"/>
      <c r="AMU373" s="539"/>
      <c r="AMV373" s="539"/>
      <c r="AMW373" s="539"/>
      <c r="AMX373" s="539"/>
      <c r="AMY373" s="539"/>
      <c r="AMZ373" s="539"/>
      <c r="ANA373" s="539"/>
      <c r="ANB373" s="539"/>
      <c r="ANC373" s="539"/>
      <c r="AND373" s="539"/>
      <c r="ANE373" s="539"/>
      <c r="ANF373" s="539"/>
      <c r="ANG373" s="539"/>
      <c r="ANH373" s="539"/>
      <c r="ANI373" s="539"/>
      <c r="ANJ373" s="539"/>
      <c r="ANK373" s="539"/>
      <c r="ANL373" s="539"/>
      <c r="ANM373" s="539"/>
      <c r="ANN373" s="539"/>
      <c r="ANO373" s="539"/>
      <c r="ANP373" s="539"/>
      <c r="ANQ373" s="539"/>
      <c r="ANR373" s="539"/>
      <c r="ANS373" s="539"/>
      <c r="ANT373" s="539"/>
      <c r="ANU373" s="539"/>
      <c r="ANV373" s="539"/>
      <c r="ANW373" s="539"/>
      <c r="ANX373" s="539"/>
      <c r="ANY373" s="539"/>
      <c r="ANZ373" s="539"/>
      <c r="AOA373" s="539"/>
      <c r="AOB373" s="539"/>
      <c r="AOC373" s="539"/>
      <c r="AOD373" s="539"/>
      <c r="AOE373" s="539"/>
      <c r="AOF373" s="539"/>
      <c r="AOG373" s="539"/>
      <c r="AOH373" s="539"/>
      <c r="AOI373" s="539"/>
      <c r="AOJ373" s="539"/>
      <c r="AOK373" s="539"/>
      <c r="AOL373" s="539"/>
      <c r="AOM373" s="539"/>
      <c r="AON373" s="539"/>
      <c r="AOO373" s="539"/>
      <c r="AOP373" s="539"/>
      <c r="AOQ373" s="539"/>
      <c r="AOR373" s="539"/>
      <c r="AOS373" s="539"/>
      <c r="AOT373" s="539"/>
      <c r="AOU373" s="539"/>
      <c r="AOV373" s="539"/>
      <c r="AOW373" s="539"/>
      <c r="AOX373" s="539"/>
      <c r="AOY373" s="539"/>
      <c r="AOZ373" s="539"/>
      <c r="APA373" s="539"/>
      <c r="APB373" s="539"/>
      <c r="APC373" s="539"/>
      <c r="APD373" s="539"/>
      <c r="APE373" s="539"/>
      <c r="APF373" s="539"/>
      <c r="APG373" s="539"/>
      <c r="APH373" s="539"/>
      <c r="API373" s="539"/>
      <c r="APJ373" s="539"/>
      <c r="APK373" s="539"/>
      <c r="APL373" s="539"/>
      <c r="APM373" s="539"/>
      <c r="APN373" s="539"/>
      <c r="APO373" s="539"/>
      <c r="APP373" s="539"/>
      <c r="APQ373" s="539"/>
      <c r="APR373" s="539"/>
      <c r="APS373" s="539"/>
      <c r="APT373" s="539"/>
      <c r="APU373" s="539"/>
      <c r="APV373" s="539"/>
      <c r="APW373" s="539"/>
      <c r="APX373" s="539"/>
      <c r="APY373" s="539"/>
      <c r="APZ373" s="539"/>
      <c r="AQA373" s="539"/>
      <c r="AQB373" s="539"/>
      <c r="AQC373" s="539"/>
      <c r="AQD373" s="539"/>
      <c r="AQE373" s="539"/>
      <c r="AQF373" s="539"/>
      <c r="AQG373" s="539"/>
      <c r="AQH373" s="539"/>
      <c r="AQI373" s="539"/>
      <c r="AQJ373" s="539"/>
      <c r="AQK373" s="539"/>
      <c r="AQL373" s="539"/>
      <c r="AQM373" s="539"/>
      <c r="AQN373" s="539"/>
      <c r="AQO373" s="539"/>
      <c r="AQP373" s="539"/>
      <c r="AQQ373" s="539"/>
      <c r="AQR373" s="539"/>
      <c r="AQS373" s="539"/>
      <c r="AQT373" s="539"/>
      <c r="AQU373" s="539"/>
      <c r="AQV373" s="539"/>
      <c r="AQW373" s="539"/>
      <c r="AQX373" s="539"/>
      <c r="AQY373" s="539"/>
      <c r="AQZ373" s="539"/>
      <c r="ARA373" s="539"/>
      <c r="ARB373" s="539"/>
      <c r="ARC373" s="539"/>
      <c r="ARD373" s="539"/>
      <c r="ARE373" s="539"/>
      <c r="ARF373" s="539"/>
      <c r="ARG373" s="539"/>
      <c r="ARH373" s="539"/>
      <c r="ARI373" s="539"/>
      <c r="ARJ373" s="539"/>
      <c r="ARK373" s="539"/>
      <c r="ARL373" s="539"/>
      <c r="ARM373" s="539"/>
      <c r="ARN373" s="539"/>
      <c r="ARO373" s="539"/>
      <c r="ARP373" s="539"/>
      <c r="ARQ373" s="539"/>
      <c r="ARR373" s="539"/>
      <c r="ARS373" s="539"/>
      <c r="ART373" s="539"/>
      <c r="ARU373" s="539"/>
      <c r="ARV373" s="539"/>
      <c r="ARW373" s="539"/>
      <c r="ARX373" s="539"/>
      <c r="ARY373" s="539"/>
      <c r="ARZ373" s="539"/>
      <c r="ASA373" s="539"/>
      <c r="ASB373" s="539"/>
      <c r="ASC373" s="539"/>
      <c r="ASD373" s="539"/>
      <c r="ASE373" s="539"/>
      <c r="ASF373" s="539"/>
      <c r="ASG373" s="539"/>
      <c r="ASH373" s="539"/>
      <c r="ASI373" s="539"/>
      <c r="ASJ373" s="539"/>
      <c r="ASK373" s="539"/>
      <c r="ASL373" s="539"/>
      <c r="ASM373" s="539"/>
      <c r="ASN373" s="539"/>
      <c r="ASO373" s="539"/>
      <c r="ASP373" s="539"/>
      <c r="ASQ373" s="539"/>
      <c r="ASR373" s="539"/>
      <c r="ASS373" s="539"/>
      <c r="AST373" s="539"/>
      <c r="ASU373" s="539"/>
      <c r="ASV373" s="539"/>
      <c r="ASW373" s="539"/>
      <c r="ASX373" s="539"/>
      <c r="ASY373" s="539"/>
      <c r="ASZ373" s="539"/>
      <c r="ATA373" s="539"/>
      <c r="ATB373" s="539"/>
      <c r="ATC373" s="539"/>
      <c r="ATD373" s="539"/>
      <c r="ATE373" s="539"/>
      <c r="ATF373" s="539"/>
      <c r="ATG373" s="539"/>
      <c r="ATH373" s="539"/>
      <c r="ATI373" s="539"/>
      <c r="ATJ373" s="539"/>
      <c r="ATK373" s="539"/>
      <c r="ATL373" s="539"/>
      <c r="ATM373" s="539"/>
      <c r="ATN373" s="539"/>
      <c r="ATO373" s="539"/>
      <c r="ATP373" s="539"/>
      <c r="ATQ373" s="539"/>
      <c r="ATR373" s="539"/>
      <c r="ATS373" s="539"/>
      <c r="ATT373" s="539"/>
      <c r="ATU373" s="539"/>
      <c r="ATV373" s="539"/>
      <c r="ATW373" s="539"/>
      <c r="ATX373" s="539"/>
      <c r="ATY373" s="539"/>
      <c r="ATZ373" s="539"/>
      <c r="AUA373" s="539"/>
      <c r="AUB373" s="539"/>
      <c r="AUC373" s="539"/>
      <c r="AUD373" s="539"/>
      <c r="AUE373" s="539"/>
      <c r="AUF373" s="539"/>
      <c r="AUG373" s="539"/>
      <c r="AUH373" s="539"/>
      <c r="AUI373" s="539"/>
      <c r="AUJ373" s="539"/>
      <c r="AUK373" s="539"/>
    </row>
    <row r="374" spans="1:1233" ht="12.75" hidden="1" customHeight="1">
      <c r="A374" s="1045"/>
      <c r="B374" s="237" t="s">
        <v>451</v>
      </c>
      <c r="C374" s="239">
        <f>SUM(V446:V469)</f>
        <v>0</v>
      </c>
      <c r="D374" s="239">
        <f>SUM(AI446:AI469)</f>
        <v>0</v>
      </c>
      <c r="E374" s="239">
        <f>SUM(AR446:AR469)</f>
        <v>0</v>
      </c>
      <c r="F374" s="239">
        <f>SUM(BA$446:BA$469)</f>
        <v>0</v>
      </c>
      <c r="G374" s="239">
        <f>SUM(BJ$446:BJ$469)</f>
        <v>0</v>
      </c>
      <c r="H374" s="239">
        <f>SUM(BS446:BS469)</f>
        <v>0</v>
      </c>
      <c r="I374" s="239"/>
      <c r="J374" s="239">
        <f>SUM(CB446:CB469)</f>
        <v>0</v>
      </c>
      <c r="K374" s="239">
        <f>SUM(CK446:CK469)</f>
        <v>0</v>
      </c>
      <c r="L374" s="239">
        <f>SUM(CT446:CT469)</f>
        <v>0</v>
      </c>
      <c r="M374" s="239">
        <f>SUM(DC446:DC469)</f>
        <v>0</v>
      </c>
      <c r="N374" s="239">
        <f>SUM(DL446:DL469)</f>
        <v>0</v>
      </c>
      <c r="O374" s="239">
        <f>SUM(DU446:DU469)</f>
        <v>0</v>
      </c>
      <c r="P374" s="239">
        <f>SUM(ED446:ED469)</f>
        <v>0</v>
      </c>
      <c r="Q374" s="239">
        <f>SUM(EM446:EM469)</f>
        <v>0</v>
      </c>
      <c r="R374" s="239">
        <f>SUM(EV446:EV469)</f>
        <v>0</v>
      </c>
      <c r="S374" s="239">
        <f>SUM(FE446:FE469)</f>
        <v>0</v>
      </c>
      <c r="T374" s="239">
        <f>SUM(FN446:FN469)</f>
        <v>0</v>
      </c>
      <c r="U374" s="239">
        <f>SUM(FW446:FW469)</f>
        <v>0</v>
      </c>
      <c r="V374" s="239">
        <f>SUM(GF446:GF469)</f>
        <v>0</v>
      </c>
      <c r="W374" s="239">
        <f>SUM($GO$446:$GO$469)</f>
        <v>0</v>
      </c>
      <c r="X374" s="239">
        <f>SUM($GX$446:$GX$469)</f>
        <v>0</v>
      </c>
      <c r="Y374" s="239">
        <f>SUM($HG$446:$HG$469)</f>
        <v>0</v>
      </c>
      <c r="Z374" s="239">
        <f>SUM($HP$446:$HP$469)</f>
        <v>0</v>
      </c>
      <c r="AA374" s="239">
        <f>SUM($HY$446:$HY$469)</f>
        <v>0</v>
      </c>
      <c r="AB374" s="239">
        <f>SUM($IH$446:$IH$469)</f>
        <v>0</v>
      </c>
      <c r="AC374" s="239">
        <f>SUM($IQ$446:$IQ$469)</f>
        <v>0</v>
      </c>
      <c r="AD374" s="239">
        <f>SUM($IZ$446:$IZ$469)</f>
        <v>0</v>
      </c>
      <c r="AE374" s="239">
        <f>SUM($JI$446:$JI$469)</f>
        <v>0</v>
      </c>
      <c r="AF374" s="239">
        <f>SUM($JR$446:$JR$469)</f>
        <v>0</v>
      </c>
      <c r="AG374" s="239">
        <f>SUM($KA$446:$KA$469)</f>
        <v>0</v>
      </c>
      <c r="AH374" s="239">
        <f>SUM($KJ$446:$KJ$469)</f>
        <v>0</v>
      </c>
      <c r="AI374" s="239">
        <f>SUM($KS$446:$KS$469)</f>
        <v>0</v>
      </c>
      <c r="AJ374" s="239">
        <f>SUM($LB$446:$LB$469)</f>
        <v>0</v>
      </c>
      <c r="AK374" s="239">
        <f>SUM($LK$446:$LK$469)</f>
        <v>0</v>
      </c>
      <c r="AL374" s="239">
        <f>SUM($LT$446:$LT$469)</f>
        <v>0</v>
      </c>
      <c r="AM374" s="239">
        <f>SUM($MC$446:$MC$469)</f>
        <v>0</v>
      </c>
      <c r="AN374" s="239">
        <f>SUM($ML$446:$ML$469)</f>
        <v>0</v>
      </c>
      <c r="AO374" s="239">
        <f>SUM($MU$446:$MU$469)</f>
        <v>0</v>
      </c>
      <c r="AP374" s="239">
        <f>SUM($ND$446:$ND$469)</f>
        <v>0</v>
      </c>
      <c r="AQ374" s="239">
        <f>SUM($NM$446:$NM$469)</f>
        <v>0</v>
      </c>
      <c r="AR374" s="239">
        <f>SUM($NV$446:$NV$469)</f>
        <v>0</v>
      </c>
      <c r="AS374" s="239">
        <f>SUM($OE$446:$OE$469)</f>
        <v>0</v>
      </c>
      <c r="AT374" s="239">
        <f>SUM($ON$446:$ON$469)</f>
        <v>0</v>
      </c>
      <c r="AU374" s="239">
        <f>SUM($OW$446:$OW$469)</f>
        <v>0</v>
      </c>
      <c r="AV374" s="239">
        <f>SUM($PF$446:$PF$469)</f>
        <v>0</v>
      </c>
      <c r="AW374" s="239">
        <f>SUM($PO$446:$PO$469)</f>
        <v>0</v>
      </c>
      <c r="AX374" s="239">
        <f>SUM($PX$446:$PX$469)</f>
        <v>0</v>
      </c>
      <c r="AY374" s="239">
        <f>SUM($QG$446:$QG$469)</f>
        <v>0</v>
      </c>
      <c r="AZ374" s="239">
        <f>SUM($QP$446:$QP$469)</f>
        <v>0</v>
      </c>
      <c r="BA374" s="239">
        <f>SUM($QY$446:$QY$469)</f>
        <v>0</v>
      </c>
      <c r="BB374" s="239">
        <f>SUM($RH$446:$RH$469)</f>
        <v>0</v>
      </c>
      <c r="BC374" s="239">
        <f>SUM($RQ$446:$RQ$469)</f>
        <v>0</v>
      </c>
      <c r="BD374" s="239">
        <f>SUM($RZ$446:$RZ$469)</f>
        <v>0</v>
      </c>
      <c r="BE374" s="239">
        <f>SUM($SI$446:$SI$469)</f>
        <v>0</v>
      </c>
      <c r="BF374" s="239">
        <f>SUM($SR$446:$SR$469)</f>
        <v>0</v>
      </c>
      <c r="BG374" s="239">
        <f>SUM($TA$446:$TA$469)</f>
        <v>0</v>
      </c>
      <c r="BH374" s="239">
        <f>SUM($TJ$446:$TJ$469)</f>
        <v>0</v>
      </c>
      <c r="BI374" s="239">
        <f>SUM($TS$446:$TS$469)</f>
        <v>0</v>
      </c>
      <c r="BJ374" s="239">
        <f>SUM($UB$446:$UB$469)</f>
        <v>0</v>
      </c>
      <c r="BK374" s="239">
        <f>SUM($UK$446:$UK$469)</f>
        <v>0</v>
      </c>
      <c r="BL374" s="239">
        <f>SUM($UT$446:$UT$469)</f>
        <v>0</v>
      </c>
      <c r="BM374" s="239">
        <f>SUM($VC$446:$VC$469)</f>
        <v>0</v>
      </c>
      <c r="BN374" s="239">
        <f>SUM($VL$446:$VL$469)</f>
        <v>0</v>
      </c>
      <c r="BO374" s="239">
        <f>SUM($VU$446:$VU$469)</f>
        <v>0</v>
      </c>
      <c r="BP374" s="239">
        <f>SUM($WD$446:$WD$469)</f>
        <v>0</v>
      </c>
      <c r="BQ374" s="239">
        <f>SUM($WM$446:$WM$469)</f>
        <v>0</v>
      </c>
      <c r="BR374" s="239">
        <f>SUM($WV$446:$WV$469)</f>
        <v>0</v>
      </c>
      <c r="BS374" s="239">
        <f>SUM($XE$446:$XE$469)</f>
        <v>0</v>
      </c>
      <c r="BT374" s="239">
        <f>SUM($XN$446:$XN$469)</f>
        <v>0</v>
      </c>
      <c r="BU374" s="239">
        <f>SUM($XW$446:$XW$469)</f>
        <v>0</v>
      </c>
      <c r="BV374" s="239">
        <f>SUM($YF$446:$YF$469)</f>
        <v>0</v>
      </c>
      <c r="BW374" s="239">
        <f>SUM($YO$446:$YO$469)</f>
        <v>0</v>
      </c>
      <c r="BX374" s="239">
        <f>SUM($YX$446:$YX$469)</f>
        <v>0</v>
      </c>
      <c r="BY374" s="239">
        <f>SUM($ZG$446:$ZG$469)</f>
        <v>0</v>
      </c>
      <c r="BZ374" s="239">
        <f>SUM($ZP$446:$ZP$469)</f>
        <v>0</v>
      </c>
      <c r="CA374" s="239">
        <f>SUM($ZY$446:$ZY$469)</f>
        <v>0</v>
      </c>
      <c r="CB374" s="239">
        <f>SUM($AAH$446:$AAH$469)</f>
        <v>0</v>
      </c>
      <c r="CC374" s="239">
        <f>SUM($AAQ$446:$AAQ$469)</f>
        <v>0</v>
      </c>
      <c r="CD374" s="239">
        <f>SUM($AAZ$446:$AAZ$469)</f>
        <v>0</v>
      </c>
      <c r="CE374" s="239">
        <f>SUM($ABI$446:$ABI$469)</f>
        <v>0</v>
      </c>
      <c r="CF374" s="239">
        <f>SUM($ABR$446:$ABR$469)</f>
        <v>0</v>
      </c>
      <c r="CG374" s="239">
        <f>SUM($ACA$446:$ACA$469)</f>
        <v>0</v>
      </c>
      <c r="CH374" s="239">
        <f>SUM($ACJ$446:$ACJ$469)</f>
        <v>0</v>
      </c>
      <c r="CI374" s="239">
        <f>SUM($ACS$446:$ACS$469)</f>
        <v>0</v>
      </c>
      <c r="CJ374" s="239">
        <f>SUM($ADB$446:$ADB$469)</f>
        <v>0</v>
      </c>
      <c r="CK374" s="239">
        <f>SUM($ADK$446:$ADK$469)</f>
        <v>0</v>
      </c>
      <c r="CL374" s="239">
        <f>SUM($ADT$446:$ADT$469)</f>
        <v>0</v>
      </c>
      <c r="CM374" s="239">
        <f>SUM($AEC$446:$AEC$469)</f>
        <v>0</v>
      </c>
      <c r="CN374" s="239">
        <f>SUM($AEL$446:$AEL$469)</f>
        <v>0</v>
      </c>
      <c r="CO374" s="239">
        <f>SUM($AEU$446:$AEU$469)</f>
        <v>0</v>
      </c>
      <c r="CP374" s="239">
        <f>SUM($AFD$446:$AFD$469)</f>
        <v>0</v>
      </c>
      <c r="CQ374" s="239">
        <f>SUM($AFM$446:$AFM$469)</f>
        <v>0</v>
      </c>
      <c r="CR374" s="239">
        <f>SUM($AFV$446:$AFV$469)</f>
        <v>0</v>
      </c>
      <c r="CS374" s="239">
        <f>SUM($AGE$446:$AGE$469)</f>
        <v>0</v>
      </c>
      <c r="CT374" s="239">
        <f>SUM($AGN$446:$AGN$469)</f>
        <v>0</v>
      </c>
      <c r="CU374" s="239">
        <f>SUM($AGW$446:$AGW$469)</f>
        <v>0</v>
      </c>
      <c r="CV374" s="239">
        <f>SUM($AHF$446:$AHF$469)</f>
        <v>0</v>
      </c>
      <c r="CW374" s="239">
        <f>SUM($AHO$446:$AHO$469)</f>
        <v>0</v>
      </c>
      <c r="CX374" s="239">
        <f>SUM($AHX$446:$AHX$469)</f>
        <v>0</v>
      </c>
      <c r="CY374" s="239">
        <f>SUM($AIG$446:$AIG$469)</f>
        <v>0</v>
      </c>
      <c r="CZ374" s="239">
        <f>SUM($AIP$446:$AIP$469)</f>
        <v>0</v>
      </c>
      <c r="DA374" s="539"/>
      <c r="DB374" s="539"/>
      <c r="DC374" s="539"/>
      <c r="DD374" s="539"/>
      <c r="DE374" s="539"/>
      <c r="DF374" s="539"/>
      <c r="DG374" s="539"/>
      <c r="DH374" s="539"/>
      <c r="DI374" s="539"/>
      <c r="DJ374" s="539"/>
      <c r="DK374" s="539"/>
      <c r="DL374" s="539"/>
      <c r="DM374" s="539"/>
      <c r="DN374" s="539"/>
      <c r="DO374" s="539"/>
      <c r="DP374" s="539"/>
      <c r="DQ374" s="539"/>
      <c r="DR374" s="539"/>
      <c r="DS374" s="539"/>
      <c r="DT374" s="539"/>
      <c r="DU374" s="539"/>
      <c r="DV374" s="539"/>
      <c r="DW374" s="539"/>
      <c r="DX374" s="539"/>
      <c r="DY374" s="539"/>
      <c r="DZ374" s="539"/>
      <c r="EA374" s="539"/>
      <c r="EB374" s="539"/>
      <c r="EC374" s="539"/>
      <c r="ED374" s="539"/>
      <c r="EE374" s="539"/>
      <c r="EF374" s="539"/>
      <c r="EG374" s="539"/>
      <c r="EH374" s="539"/>
      <c r="EI374" s="539"/>
      <c r="EJ374" s="539"/>
      <c r="EK374" s="539"/>
      <c r="EL374" s="539"/>
      <c r="EM374" s="539"/>
      <c r="EN374" s="539"/>
      <c r="EO374" s="539"/>
      <c r="EP374" s="539"/>
      <c r="EQ374" s="539"/>
      <c r="ER374" s="539"/>
      <c r="ES374" s="539"/>
      <c r="ET374" s="539"/>
      <c r="EU374" s="539"/>
      <c r="EV374" s="539"/>
      <c r="EW374" s="539"/>
      <c r="EX374" s="539"/>
      <c r="EY374" s="539"/>
      <c r="EZ374" s="539"/>
      <c r="FA374" s="539"/>
      <c r="FB374" s="539"/>
      <c r="FC374" s="539"/>
      <c r="FD374" s="539"/>
      <c r="FE374" s="539"/>
      <c r="FF374" s="539"/>
      <c r="FG374" s="539"/>
      <c r="FH374" s="539"/>
      <c r="FI374" s="539"/>
      <c r="FJ374" s="539"/>
      <c r="FK374" s="539"/>
      <c r="FL374" s="539"/>
      <c r="FM374" s="539"/>
      <c r="FN374" s="539"/>
      <c r="FO374" s="539"/>
      <c r="FP374" s="539"/>
      <c r="FQ374" s="539"/>
      <c r="FR374" s="539"/>
      <c r="FS374" s="539"/>
      <c r="FT374" s="539"/>
      <c r="FU374" s="539"/>
      <c r="FV374" s="539"/>
      <c r="FW374" s="539"/>
      <c r="FX374" s="539"/>
      <c r="FY374" s="539"/>
      <c r="FZ374" s="539"/>
      <c r="GA374" s="539"/>
      <c r="GB374" s="539"/>
      <c r="GC374" s="539"/>
      <c r="GD374" s="539"/>
      <c r="GE374" s="539"/>
      <c r="GF374" s="539"/>
      <c r="GG374" s="539"/>
      <c r="GH374" s="539"/>
      <c r="GI374" s="539"/>
      <c r="GJ374" s="539"/>
      <c r="GK374" s="539"/>
      <c r="GL374" s="539"/>
      <c r="GM374" s="539"/>
      <c r="GN374" s="539"/>
      <c r="GO374" s="539"/>
      <c r="GP374" s="539"/>
      <c r="GQ374" s="539"/>
      <c r="GR374" s="539"/>
      <c r="GS374" s="539"/>
      <c r="GT374" s="539"/>
      <c r="GU374" s="539"/>
      <c r="GV374" s="539"/>
      <c r="GW374" s="539"/>
      <c r="GX374" s="539"/>
      <c r="GY374" s="539"/>
      <c r="GZ374" s="539"/>
      <c r="HA374" s="539"/>
      <c r="HB374" s="539"/>
      <c r="HC374" s="539"/>
      <c r="HD374" s="539"/>
      <c r="HE374" s="539"/>
      <c r="HF374" s="539"/>
      <c r="HG374" s="539"/>
      <c r="HH374" s="539"/>
      <c r="HI374" s="539"/>
      <c r="HJ374" s="539"/>
      <c r="HK374" s="539"/>
      <c r="HL374" s="539"/>
      <c r="HM374" s="539"/>
      <c r="HN374" s="539"/>
      <c r="HO374" s="539"/>
      <c r="HP374" s="539"/>
      <c r="HQ374" s="539"/>
      <c r="HR374" s="539"/>
      <c r="HS374" s="539"/>
      <c r="HT374" s="539"/>
      <c r="HU374" s="539"/>
      <c r="HV374" s="539"/>
      <c r="HW374" s="539"/>
      <c r="HX374" s="539"/>
      <c r="HY374" s="539"/>
      <c r="HZ374" s="539"/>
      <c r="IA374" s="539"/>
      <c r="IB374" s="539"/>
      <c r="IC374" s="539"/>
      <c r="ID374" s="539"/>
      <c r="IE374" s="539"/>
      <c r="IF374" s="539"/>
      <c r="IG374" s="539"/>
      <c r="IH374" s="539"/>
      <c r="II374" s="539"/>
      <c r="IJ374" s="539"/>
      <c r="IK374" s="539"/>
      <c r="IL374" s="539"/>
      <c r="IM374" s="539"/>
      <c r="IN374" s="539"/>
      <c r="IO374" s="539"/>
      <c r="IP374" s="539"/>
      <c r="IQ374" s="539"/>
      <c r="IR374" s="539"/>
      <c r="IS374" s="539"/>
      <c r="IT374" s="539"/>
      <c r="IU374" s="539"/>
      <c r="IV374" s="539"/>
      <c r="IW374" s="539"/>
      <c r="IX374" s="539"/>
      <c r="IY374" s="539"/>
      <c r="IZ374" s="539"/>
      <c r="JA374" s="539"/>
      <c r="JB374" s="539"/>
      <c r="JC374" s="539"/>
      <c r="JD374" s="539"/>
      <c r="JE374" s="539"/>
      <c r="JF374" s="539"/>
      <c r="JG374" s="539"/>
      <c r="JH374" s="539"/>
      <c r="JI374" s="539"/>
      <c r="JJ374" s="539"/>
      <c r="JK374" s="539"/>
      <c r="JL374" s="539"/>
      <c r="JM374" s="539"/>
      <c r="JN374" s="539"/>
      <c r="JO374" s="539"/>
      <c r="JP374" s="539"/>
      <c r="JQ374" s="539"/>
      <c r="JR374" s="539"/>
      <c r="JS374" s="539"/>
      <c r="JT374" s="539"/>
      <c r="JU374" s="539"/>
      <c r="JV374" s="539"/>
      <c r="JW374" s="539"/>
      <c r="JX374" s="539"/>
      <c r="JY374" s="539"/>
      <c r="JZ374" s="539"/>
      <c r="KA374" s="539"/>
      <c r="KB374" s="539"/>
      <c r="KC374" s="539"/>
      <c r="KD374" s="539"/>
      <c r="KE374" s="539"/>
      <c r="KF374" s="539"/>
      <c r="KG374" s="539"/>
      <c r="KH374" s="539"/>
      <c r="KI374" s="539"/>
      <c r="KJ374" s="539"/>
      <c r="KK374" s="539"/>
      <c r="KL374" s="539"/>
      <c r="KM374" s="539"/>
      <c r="KN374" s="539"/>
      <c r="KO374" s="539"/>
      <c r="KP374" s="539"/>
      <c r="KQ374" s="539"/>
      <c r="KR374" s="539"/>
      <c r="KS374" s="539"/>
      <c r="KT374" s="539"/>
      <c r="KU374" s="539"/>
      <c r="KV374" s="539"/>
      <c r="KW374" s="539"/>
      <c r="KX374" s="539"/>
      <c r="KY374" s="539"/>
      <c r="KZ374" s="539"/>
      <c r="LA374" s="539"/>
      <c r="LB374" s="539"/>
      <c r="LC374" s="539"/>
      <c r="LD374" s="539"/>
      <c r="LE374" s="539"/>
      <c r="LF374" s="539"/>
      <c r="LG374" s="539"/>
      <c r="LH374" s="539"/>
      <c r="LI374" s="539"/>
      <c r="LJ374" s="539"/>
      <c r="LK374" s="539"/>
      <c r="LL374" s="539"/>
      <c r="LM374" s="539"/>
      <c r="LN374" s="539"/>
      <c r="LO374" s="539"/>
      <c r="LP374" s="539"/>
      <c r="LQ374" s="539"/>
      <c r="LR374" s="539"/>
      <c r="LS374" s="539"/>
      <c r="LT374" s="539"/>
      <c r="LU374" s="539"/>
      <c r="LV374" s="539"/>
      <c r="LW374" s="539"/>
      <c r="LX374" s="539"/>
      <c r="LY374" s="539"/>
      <c r="LZ374" s="539"/>
      <c r="MA374" s="539"/>
      <c r="MB374" s="539"/>
      <c r="MC374" s="539"/>
      <c r="MD374" s="539"/>
      <c r="ME374" s="539"/>
      <c r="MF374" s="539"/>
      <c r="MG374" s="539"/>
      <c r="MH374" s="539"/>
      <c r="MI374" s="539"/>
      <c r="MJ374" s="539"/>
      <c r="MK374" s="539"/>
      <c r="ML374" s="539"/>
      <c r="MM374" s="539"/>
      <c r="MN374" s="539"/>
      <c r="MO374" s="539"/>
      <c r="MP374" s="539"/>
      <c r="MQ374" s="539"/>
      <c r="MR374" s="539"/>
      <c r="MS374" s="539"/>
      <c r="MT374" s="539"/>
      <c r="MU374" s="539"/>
      <c r="MV374" s="539"/>
      <c r="MW374" s="539"/>
      <c r="MX374" s="539"/>
      <c r="MY374" s="539"/>
      <c r="MZ374" s="539"/>
      <c r="NA374" s="539"/>
      <c r="NB374" s="539"/>
      <c r="NC374" s="539"/>
      <c r="ND374" s="539"/>
      <c r="NE374" s="539"/>
      <c r="NF374" s="539"/>
      <c r="NG374" s="539"/>
      <c r="NH374" s="539"/>
      <c r="NI374" s="539"/>
      <c r="NJ374" s="539"/>
      <c r="NK374" s="539"/>
      <c r="NL374" s="539"/>
      <c r="NM374" s="539"/>
      <c r="NN374" s="539"/>
      <c r="NO374" s="539"/>
      <c r="NP374" s="539"/>
      <c r="NQ374" s="539"/>
      <c r="NR374" s="539"/>
      <c r="NS374" s="539"/>
      <c r="NT374" s="539"/>
      <c r="NU374" s="539"/>
      <c r="NV374" s="539"/>
      <c r="NW374" s="539"/>
      <c r="NX374" s="539"/>
      <c r="NY374" s="539"/>
      <c r="NZ374" s="539"/>
      <c r="OA374" s="539"/>
      <c r="OB374" s="539"/>
      <c r="OC374" s="539"/>
      <c r="OD374" s="539"/>
      <c r="OE374" s="539"/>
      <c r="OF374" s="539"/>
      <c r="OG374" s="539"/>
      <c r="OH374" s="539"/>
      <c r="OI374" s="539"/>
      <c r="OJ374" s="539"/>
      <c r="OK374" s="539"/>
      <c r="OL374" s="539"/>
      <c r="OM374" s="539"/>
      <c r="ON374" s="539"/>
      <c r="OO374" s="539"/>
      <c r="OP374" s="539"/>
      <c r="OQ374" s="539"/>
      <c r="OR374" s="539"/>
      <c r="OS374" s="539"/>
      <c r="OT374" s="539"/>
      <c r="OU374" s="539"/>
      <c r="OV374" s="539"/>
      <c r="OW374" s="539"/>
      <c r="OX374" s="539"/>
      <c r="OY374" s="539"/>
      <c r="OZ374" s="539"/>
      <c r="PA374" s="539"/>
      <c r="PB374" s="539"/>
      <c r="PC374" s="539"/>
      <c r="PD374" s="539"/>
      <c r="PE374" s="539"/>
      <c r="PF374" s="539"/>
      <c r="PG374" s="539"/>
      <c r="PH374" s="539"/>
      <c r="PI374" s="539"/>
      <c r="PJ374" s="539"/>
      <c r="PK374" s="539"/>
      <c r="PL374" s="539"/>
      <c r="PM374" s="539"/>
      <c r="PN374" s="539"/>
      <c r="PO374" s="539"/>
      <c r="PP374" s="539"/>
      <c r="PQ374" s="539"/>
      <c r="PR374" s="539"/>
      <c r="PS374" s="539"/>
      <c r="PT374" s="539"/>
      <c r="PU374" s="539"/>
      <c r="PV374" s="539"/>
      <c r="PW374" s="539"/>
      <c r="PX374" s="539"/>
      <c r="PY374" s="539"/>
      <c r="PZ374" s="539"/>
      <c r="QA374" s="539"/>
      <c r="QB374" s="539"/>
      <c r="QC374" s="539"/>
      <c r="QD374" s="539"/>
      <c r="QE374" s="539"/>
      <c r="QF374" s="539"/>
      <c r="QG374" s="539"/>
      <c r="QH374" s="539"/>
      <c r="QI374" s="539"/>
      <c r="QJ374" s="539"/>
      <c r="QK374" s="539"/>
      <c r="QL374" s="539"/>
      <c r="QM374" s="539"/>
      <c r="QN374" s="539"/>
      <c r="QO374" s="539"/>
      <c r="QP374" s="539"/>
      <c r="QQ374" s="539"/>
      <c r="QR374" s="539"/>
      <c r="QS374" s="539"/>
      <c r="QT374" s="539"/>
      <c r="QU374" s="539"/>
      <c r="QV374" s="539"/>
      <c r="QW374" s="539"/>
      <c r="QX374" s="539"/>
      <c r="QY374" s="539"/>
      <c r="QZ374" s="539"/>
      <c r="RA374" s="539"/>
      <c r="RB374" s="539"/>
      <c r="RC374" s="539"/>
      <c r="RD374" s="539"/>
      <c r="RE374" s="539"/>
      <c r="RF374" s="539"/>
      <c r="RG374" s="539"/>
      <c r="RH374" s="539"/>
      <c r="RI374" s="539"/>
      <c r="RJ374" s="539"/>
      <c r="RK374" s="539"/>
      <c r="RL374" s="539"/>
      <c r="RM374" s="539"/>
      <c r="RN374" s="539"/>
      <c r="RO374" s="539"/>
      <c r="RP374" s="539"/>
      <c r="RQ374" s="539"/>
      <c r="RR374" s="539"/>
      <c r="RS374" s="539"/>
      <c r="RT374" s="539"/>
      <c r="RU374" s="539"/>
      <c r="RV374" s="539"/>
      <c r="RW374" s="539"/>
      <c r="RX374" s="539"/>
      <c r="RY374" s="539"/>
      <c r="RZ374" s="539"/>
      <c r="SA374" s="539"/>
      <c r="SB374" s="539"/>
      <c r="SC374" s="539"/>
      <c r="SD374" s="539"/>
      <c r="SE374" s="539"/>
      <c r="SF374" s="539"/>
      <c r="SG374" s="539"/>
      <c r="SH374" s="539"/>
      <c r="SI374" s="539"/>
      <c r="SJ374" s="539"/>
      <c r="SK374" s="539"/>
      <c r="SL374" s="539"/>
      <c r="SM374" s="539"/>
      <c r="SN374" s="539"/>
      <c r="SO374" s="539"/>
      <c r="SP374" s="539"/>
      <c r="SQ374" s="539"/>
      <c r="SR374" s="539"/>
      <c r="SS374" s="539"/>
      <c r="ST374" s="539"/>
      <c r="SU374" s="539"/>
      <c r="SV374" s="539"/>
      <c r="SW374" s="539"/>
      <c r="SX374" s="539"/>
      <c r="SY374" s="539"/>
      <c r="SZ374" s="539"/>
      <c r="TA374" s="539"/>
      <c r="TB374" s="539"/>
      <c r="TC374" s="539"/>
      <c r="TD374" s="539"/>
      <c r="TE374" s="539"/>
      <c r="TF374" s="539"/>
      <c r="TG374" s="539"/>
      <c r="TH374" s="539"/>
      <c r="TI374" s="539"/>
      <c r="TJ374" s="539"/>
      <c r="TK374" s="539"/>
      <c r="TL374" s="539"/>
      <c r="TM374" s="539"/>
      <c r="TN374" s="539"/>
      <c r="TO374" s="539"/>
      <c r="TP374" s="539"/>
      <c r="TQ374" s="539"/>
      <c r="TR374" s="539"/>
      <c r="TS374" s="539"/>
      <c r="TT374" s="539"/>
      <c r="TU374" s="539"/>
      <c r="TV374" s="539"/>
      <c r="TW374" s="539"/>
      <c r="TX374" s="539"/>
      <c r="TY374" s="539"/>
      <c r="TZ374" s="539"/>
      <c r="UA374" s="539"/>
      <c r="UB374" s="539"/>
      <c r="UC374" s="539"/>
      <c r="UD374" s="539"/>
      <c r="UE374" s="539"/>
      <c r="UF374" s="539"/>
      <c r="UG374" s="539"/>
      <c r="UH374" s="539"/>
      <c r="UI374" s="539"/>
      <c r="UJ374" s="539"/>
      <c r="UK374" s="539"/>
      <c r="UL374" s="539"/>
      <c r="UM374" s="539"/>
      <c r="UN374" s="539"/>
      <c r="UO374" s="539"/>
      <c r="UP374" s="539"/>
      <c r="UQ374" s="539"/>
      <c r="UR374" s="539"/>
      <c r="US374" s="539"/>
      <c r="UT374" s="539"/>
      <c r="UU374" s="539"/>
      <c r="UV374" s="539"/>
      <c r="UW374" s="539"/>
      <c r="UX374" s="539"/>
      <c r="UY374" s="539"/>
      <c r="UZ374" s="539"/>
      <c r="VA374" s="539"/>
      <c r="VB374" s="539"/>
      <c r="VC374" s="539"/>
      <c r="VD374" s="539"/>
      <c r="VE374" s="539"/>
      <c r="VF374" s="539"/>
      <c r="VG374" s="539"/>
      <c r="VH374" s="539"/>
      <c r="VI374" s="539"/>
      <c r="VJ374" s="539"/>
      <c r="VK374" s="539"/>
      <c r="VL374" s="539"/>
      <c r="VM374" s="539"/>
      <c r="VN374" s="539"/>
      <c r="VO374" s="539"/>
      <c r="VP374" s="539"/>
      <c r="VQ374" s="539"/>
      <c r="VR374" s="539"/>
      <c r="VS374" s="539"/>
      <c r="VT374" s="539"/>
      <c r="VU374" s="539"/>
      <c r="VV374" s="539"/>
      <c r="VW374" s="539"/>
      <c r="VX374" s="539"/>
      <c r="VY374" s="539"/>
      <c r="VZ374" s="539"/>
      <c r="WA374" s="539"/>
      <c r="WB374" s="539"/>
      <c r="WC374" s="539"/>
      <c r="WD374" s="539"/>
      <c r="WE374" s="539"/>
      <c r="WF374" s="539"/>
      <c r="WG374" s="539"/>
      <c r="WH374" s="539"/>
      <c r="WI374" s="539"/>
      <c r="WJ374" s="539"/>
      <c r="WK374" s="539"/>
      <c r="WL374" s="539"/>
      <c r="WM374" s="539"/>
      <c r="WN374" s="539"/>
      <c r="WO374" s="539"/>
      <c r="WP374" s="539"/>
      <c r="WQ374" s="539"/>
      <c r="WR374" s="539"/>
      <c r="WS374" s="539"/>
      <c r="WT374" s="539"/>
      <c r="WU374" s="539"/>
      <c r="WV374" s="539"/>
      <c r="WW374" s="539"/>
      <c r="WX374" s="539"/>
      <c r="WY374" s="539"/>
      <c r="WZ374" s="539"/>
      <c r="XA374" s="539"/>
      <c r="XB374" s="539"/>
      <c r="XC374" s="539"/>
      <c r="XD374" s="539"/>
      <c r="XE374" s="539"/>
      <c r="XF374" s="539"/>
      <c r="XG374" s="539"/>
      <c r="XH374" s="539"/>
      <c r="XI374" s="539"/>
      <c r="XJ374" s="539"/>
      <c r="XK374" s="539"/>
      <c r="XL374" s="539"/>
      <c r="XM374" s="539"/>
      <c r="XN374" s="539"/>
      <c r="XO374" s="539"/>
      <c r="XP374" s="539"/>
      <c r="XQ374" s="539"/>
      <c r="XR374" s="539"/>
      <c r="XS374" s="539"/>
      <c r="XT374" s="539"/>
      <c r="XU374" s="539"/>
      <c r="XV374" s="539"/>
      <c r="XW374" s="539"/>
      <c r="XX374" s="539"/>
      <c r="XY374" s="539"/>
      <c r="XZ374" s="539"/>
      <c r="YA374" s="539"/>
      <c r="YB374" s="539"/>
      <c r="YC374" s="539"/>
      <c r="YD374" s="539"/>
      <c r="YE374" s="539"/>
      <c r="YF374" s="539"/>
      <c r="YG374" s="539"/>
      <c r="YH374" s="539"/>
      <c r="YI374" s="539"/>
      <c r="YJ374" s="539"/>
      <c r="YK374" s="539"/>
      <c r="YL374" s="539"/>
      <c r="YM374" s="539"/>
      <c r="YN374" s="539"/>
      <c r="YO374" s="539"/>
      <c r="YP374" s="539"/>
      <c r="YQ374" s="539"/>
      <c r="YR374" s="539"/>
      <c r="YS374" s="539"/>
      <c r="YT374" s="539"/>
      <c r="YU374" s="539"/>
      <c r="YV374" s="539"/>
      <c r="YW374" s="539"/>
      <c r="YX374" s="539"/>
      <c r="YY374" s="539"/>
      <c r="YZ374" s="539"/>
      <c r="ZA374" s="539"/>
      <c r="ZB374" s="539"/>
      <c r="ZC374" s="539"/>
      <c r="ZD374" s="539"/>
      <c r="ZE374" s="539"/>
      <c r="ZF374" s="539"/>
      <c r="ZG374" s="539"/>
      <c r="ZH374" s="539"/>
      <c r="ZI374" s="539"/>
      <c r="ZJ374" s="539"/>
      <c r="ZK374" s="539"/>
      <c r="ZL374" s="539"/>
      <c r="ZM374" s="539"/>
      <c r="ZN374" s="539"/>
      <c r="ZO374" s="539"/>
      <c r="ZP374" s="539"/>
      <c r="ZQ374" s="539"/>
      <c r="ZR374" s="539"/>
      <c r="ZS374" s="539"/>
      <c r="ZT374" s="539"/>
      <c r="ZU374" s="539"/>
      <c r="ZV374" s="539"/>
      <c r="ZW374" s="539"/>
      <c r="ZX374" s="539"/>
      <c r="ZY374" s="539"/>
      <c r="ZZ374" s="539"/>
      <c r="AAA374" s="539"/>
      <c r="AAB374" s="539"/>
      <c r="AAC374" s="539"/>
      <c r="AAD374" s="539"/>
      <c r="AAE374" s="539"/>
      <c r="AAF374" s="539"/>
      <c r="AAG374" s="539"/>
      <c r="AAH374" s="539"/>
      <c r="AAI374" s="539"/>
      <c r="AAJ374" s="539"/>
      <c r="AAK374" s="539"/>
      <c r="AAL374" s="539"/>
      <c r="AAM374" s="539"/>
      <c r="AAN374" s="539"/>
      <c r="AAO374" s="539"/>
      <c r="AAP374" s="539"/>
      <c r="AAQ374" s="539"/>
      <c r="AAR374" s="539"/>
      <c r="AAS374" s="539"/>
      <c r="AAT374" s="539"/>
      <c r="AAU374" s="539"/>
      <c r="AAV374" s="539"/>
      <c r="AAW374" s="539"/>
      <c r="AAX374" s="539"/>
      <c r="AAY374" s="539"/>
      <c r="AAZ374" s="539"/>
      <c r="ABA374" s="539"/>
      <c r="ABB374" s="539"/>
      <c r="ABC374" s="539"/>
      <c r="ABD374" s="539"/>
      <c r="ABE374" s="539"/>
      <c r="ABF374" s="539"/>
      <c r="ABG374" s="539"/>
      <c r="ABH374" s="539"/>
      <c r="ABI374" s="539"/>
      <c r="ABJ374" s="539"/>
      <c r="ABK374" s="539"/>
      <c r="ABL374" s="539"/>
      <c r="ABM374" s="539"/>
      <c r="ABN374" s="539"/>
      <c r="ABO374" s="539"/>
      <c r="ABP374" s="539"/>
      <c r="ABQ374" s="539"/>
      <c r="ABR374" s="539"/>
      <c r="ABS374" s="539"/>
      <c r="ABT374" s="539"/>
      <c r="ABU374" s="539"/>
      <c r="ABV374" s="539"/>
      <c r="ABW374" s="539"/>
      <c r="ABX374" s="539"/>
      <c r="ABY374" s="539"/>
      <c r="ABZ374" s="539"/>
      <c r="ACA374" s="539"/>
      <c r="ACB374" s="539"/>
      <c r="ACC374" s="539"/>
      <c r="ACD374" s="539"/>
      <c r="ACE374" s="539"/>
      <c r="ACF374" s="539"/>
      <c r="ACG374" s="539"/>
      <c r="ACH374" s="539"/>
      <c r="ACI374" s="539"/>
      <c r="ACJ374" s="539"/>
      <c r="ACK374" s="539"/>
      <c r="ACL374" s="539"/>
      <c r="ACM374" s="539"/>
      <c r="ACN374" s="539"/>
      <c r="ACO374" s="539"/>
      <c r="ACP374" s="539"/>
      <c r="ACQ374" s="539"/>
      <c r="ACR374" s="539"/>
      <c r="ACS374" s="539"/>
      <c r="ACT374" s="539"/>
      <c r="ACU374" s="539"/>
      <c r="ACV374" s="539"/>
      <c r="ACW374" s="539"/>
      <c r="ACX374" s="539"/>
      <c r="ACY374" s="539"/>
      <c r="ACZ374" s="539"/>
      <c r="ADA374" s="539"/>
      <c r="ADB374" s="539"/>
      <c r="ADC374" s="539"/>
      <c r="ADD374" s="539"/>
      <c r="ADE374" s="539"/>
      <c r="ADF374" s="539"/>
      <c r="ADG374" s="539"/>
      <c r="ADH374" s="539"/>
      <c r="ADI374" s="539"/>
      <c r="ADJ374" s="539"/>
      <c r="ADK374" s="539"/>
      <c r="ADL374" s="539"/>
      <c r="ADM374" s="539"/>
      <c r="ADN374" s="539"/>
      <c r="ADO374" s="539"/>
      <c r="ADP374" s="539"/>
      <c r="ADQ374" s="539"/>
      <c r="ADR374" s="539"/>
      <c r="ADS374" s="539"/>
      <c r="ADT374" s="539"/>
      <c r="ADU374" s="539"/>
      <c r="ADV374" s="539"/>
      <c r="ADW374" s="539"/>
      <c r="ADX374" s="539"/>
      <c r="ADY374" s="539"/>
      <c r="ADZ374" s="539"/>
      <c r="AEA374" s="539"/>
      <c r="AEB374" s="539"/>
      <c r="AEC374" s="539"/>
      <c r="AED374" s="539"/>
      <c r="AEE374" s="539"/>
      <c r="AEF374" s="539"/>
      <c r="AEG374" s="539"/>
      <c r="AEH374" s="539"/>
      <c r="AEI374" s="539"/>
      <c r="AEJ374" s="539"/>
      <c r="AEK374" s="539"/>
      <c r="AEL374" s="539"/>
      <c r="AEM374" s="539"/>
      <c r="AEN374" s="539"/>
      <c r="AEO374" s="539"/>
      <c r="AEP374" s="539"/>
      <c r="AEQ374" s="539"/>
      <c r="AER374" s="539"/>
      <c r="AES374" s="539"/>
      <c r="AET374" s="539"/>
      <c r="AEU374" s="539"/>
      <c r="AEV374" s="539"/>
      <c r="AEW374" s="539"/>
      <c r="AEX374" s="539"/>
      <c r="AEY374" s="539"/>
      <c r="AEZ374" s="539"/>
      <c r="AFA374" s="539"/>
      <c r="AFB374" s="539"/>
      <c r="AFC374" s="539"/>
      <c r="AFD374" s="539"/>
      <c r="AFE374" s="539"/>
      <c r="AFF374" s="539"/>
      <c r="AFG374" s="539"/>
      <c r="AFH374" s="539"/>
      <c r="AFI374" s="539"/>
      <c r="AFJ374" s="539"/>
      <c r="AFK374" s="539"/>
      <c r="AFL374" s="539"/>
      <c r="AFM374" s="539"/>
      <c r="AFN374" s="539"/>
      <c r="AFO374" s="539"/>
      <c r="AFP374" s="539"/>
      <c r="AFQ374" s="539"/>
      <c r="AFR374" s="539"/>
      <c r="AFS374" s="539"/>
      <c r="AFT374" s="539"/>
      <c r="AFU374" s="539"/>
      <c r="AFV374" s="539"/>
      <c r="AFW374" s="539"/>
      <c r="AFX374" s="539"/>
      <c r="AFY374" s="539"/>
      <c r="AFZ374" s="539"/>
      <c r="AGA374" s="539"/>
      <c r="AGB374" s="539"/>
      <c r="AGC374" s="539"/>
      <c r="AGD374" s="539"/>
      <c r="AGE374" s="539"/>
      <c r="AGF374" s="539"/>
      <c r="AGG374" s="539"/>
      <c r="AGH374" s="539"/>
      <c r="AGI374" s="539"/>
      <c r="AGJ374" s="539"/>
      <c r="AGK374" s="539"/>
      <c r="AGL374" s="539"/>
      <c r="AGM374" s="539"/>
      <c r="AGN374" s="539"/>
      <c r="AGO374" s="539"/>
      <c r="AGP374" s="539"/>
      <c r="AGQ374" s="539"/>
      <c r="AGR374" s="539"/>
      <c r="AGS374" s="539"/>
      <c r="AGT374" s="539"/>
      <c r="AGU374" s="539"/>
      <c r="AGV374" s="539"/>
      <c r="AGW374" s="539"/>
      <c r="AGX374" s="539"/>
      <c r="AGY374" s="539"/>
      <c r="AGZ374" s="539"/>
      <c r="AHA374" s="539"/>
      <c r="AHB374" s="539"/>
      <c r="AHC374" s="539"/>
      <c r="AHD374" s="539"/>
      <c r="AHE374" s="539"/>
      <c r="AHF374" s="539"/>
      <c r="AHG374" s="539"/>
      <c r="AHH374" s="539"/>
      <c r="AHI374" s="539"/>
      <c r="AHJ374" s="539"/>
      <c r="AHK374" s="539"/>
      <c r="AHL374" s="539"/>
      <c r="AHM374" s="539"/>
      <c r="AHN374" s="539"/>
      <c r="AHO374" s="539"/>
      <c r="AHP374" s="539"/>
      <c r="AHQ374" s="539"/>
      <c r="AHR374" s="539"/>
      <c r="AHS374" s="539"/>
      <c r="AHT374" s="539"/>
      <c r="AHU374" s="539"/>
      <c r="AHV374" s="539"/>
      <c r="AHW374" s="539"/>
      <c r="AHX374" s="539"/>
      <c r="AHY374" s="539"/>
      <c r="AHZ374" s="539"/>
      <c r="AIA374" s="539"/>
      <c r="AIB374" s="539"/>
      <c r="AIC374" s="539"/>
      <c r="AID374" s="539"/>
      <c r="AIE374" s="539"/>
      <c r="AIF374" s="539"/>
      <c r="AIG374" s="539"/>
      <c r="AIH374" s="539"/>
      <c r="AII374" s="539"/>
      <c r="AIJ374" s="539"/>
      <c r="AIK374" s="539"/>
      <c r="AIL374" s="539"/>
      <c r="AIM374" s="539"/>
      <c r="AIN374" s="539"/>
      <c r="AIO374" s="539"/>
      <c r="AIP374" s="539"/>
      <c r="AIQ374" s="539"/>
      <c r="AIR374" s="539"/>
      <c r="AIS374" s="539"/>
      <c r="AIT374" s="539"/>
      <c r="AIU374" s="539"/>
      <c r="AIV374" s="539"/>
      <c r="AIW374" s="539"/>
      <c r="AIX374" s="539"/>
      <c r="AIY374" s="539"/>
      <c r="AIZ374" s="539"/>
      <c r="AJA374" s="539"/>
      <c r="AJB374" s="539"/>
      <c r="AJC374" s="539"/>
      <c r="AJD374" s="539"/>
      <c r="AJE374" s="539"/>
      <c r="AJF374" s="539"/>
      <c r="AJG374" s="539"/>
      <c r="AJH374" s="539"/>
      <c r="AJI374" s="539"/>
      <c r="AJJ374" s="539"/>
      <c r="AJK374" s="539"/>
      <c r="AJL374" s="539"/>
      <c r="AJM374" s="539"/>
      <c r="AJN374" s="539"/>
      <c r="AJO374" s="539"/>
      <c r="AJP374" s="539"/>
      <c r="AJQ374" s="539"/>
      <c r="AJR374" s="539"/>
      <c r="AJS374" s="539"/>
      <c r="AJT374" s="539"/>
      <c r="AJU374" s="539"/>
      <c r="AJV374" s="539"/>
      <c r="AJW374" s="539"/>
      <c r="AJX374" s="539"/>
      <c r="AJY374" s="539"/>
      <c r="AJZ374" s="539"/>
      <c r="AKA374" s="539"/>
      <c r="AKB374" s="539"/>
      <c r="AKC374" s="539"/>
      <c r="AKD374" s="539"/>
      <c r="AKE374" s="539"/>
      <c r="AKF374" s="539"/>
      <c r="AKG374" s="539"/>
      <c r="AKH374" s="539"/>
      <c r="AKI374" s="539"/>
      <c r="AKJ374" s="539"/>
      <c r="AKK374" s="539"/>
      <c r="AKL374" s="539"/>
      <c r="AKM374" s="539"/>
      <c r="AKN374" s="539"/>
      <c r="AKO374" s="539"/>
      <c r="AKP374" s="539"/>
      <c r="AKQ374" s="539"/>
      <c r="AKR374" s="539"/>
      <c r="AKS374" s="539"/>
      <c r="AKT374" s="539"/>
      <c r="AKU374" s="539"/>
      <c r="AKV374" s="539"/>
      <c r="AKW374" s="539"/>
      <c r="AKX374" s="539"/>
      <c r="AKY374" s="539"/>
      <c r="AKZ374" s="539"/>
      <c r="ALA374" s="539"/>
      <c r="ALB374" s="539"/>
      <c r="ALC374" s="539"/>
      <c r="ALD374" s="539"/>
      <c r="ALE374" s="539"/>
      <c r="ALF374" s="539"/>
      <c r="ALG374" s="539"/>
      <c r="ALH374" s="539"/>
      <c r="ALI374" s="539"/>
      <c r="ALJ374" s="539"/>
      <c r="ALK374" s="539"/>
      <c r="ALL374" s="539"/>
      <c r="ALM374" s="539"/>
      <c r="ALN374" s="539"/>
      <c r="ALO374" s="539"/>
      <c r="ALP374" s="539"/>
      <c r="ALQ374" s="539"/>
      <c r="ALR374" s="539"/>
      <c r="ALS374" s="539"/>
      <c r="ALT374" s="539"/>
      <c r="ALU374" s="539"/>
      <c r="ALV374" s="539"/>
      <c r="ALW374" s="539"/>
      <c r="ALX374" s="539"/>
      <c r="ALY374" s="539"/>
      <c r="ALZ374" s="539"/>
      <c r="AMA374" s="539"/>
      <c r="AMB374" s="539"/>
      <c r="AMC374" s="539"/>
      <c r="AMD374" s="539"/>
      <c r="AME374" s="539"/>
      <c r="AMF374" s="539"/>
      <c r="AMG374" s="539"/>
      <c r="AMH374" s="539"/>
      <c r="AMI374" s="539"/>
      <c r="AMJ374" s="539"/>
      <c r="AMK374" s="539"/>
      <c r="AML374" s="539"/>
      <c r="AMM374" s="539"/>
      <c r="AMN374" s="539"/>
      <c r="AMO374" s="539"/>
      <c r="AMP374" s="539"/>
      <c r="AMQ374" s="539"/>
      <c r="AMR374" s="539"/>
      <c r="AMS374" s="539"/>
      <c r="AMT374" s="539"/>
      <c r="AMU374" s="539"/>
      <c r="AMV374" s="539"/>
      <c r="AMW374" s="539"/>
      <c r="AMX374" s="539"/>
      <c r="AMY374" s="539"/>
      <c r="AMZ374" s="539"/>
      <c r="ANA374" s="539"/>
      <c r="ANB374" s="539"/>
      <c r="ANC374" s="539"/>
      <c r="AND374" s="539"/>
      <c r="ANE374" s="539"/>
      <c r="ANF374" s="539"/>
      <c r="ANG374" s="539"/>
      <c r="ANH374" s="539"/>
      <c r="ANI374" s="539"/>
      <c r="ANJ374" s="539"/>
      <c r="ANK374" s="539"/>
      <c r="ANL374" s="539"/>
      <c r="ANM374" s="539"/>
      <c r="ANN374" s="539"/>
      <c r="ANO374" s="539"/>
      <c r="ANP374" s="539"/>
      <c r="ANQ374" s="539"/>
      <c r="ANR374" s="539"/>
      <c r="ANS374" s="539"/>
      <c r="ANT374" s="539"/>
      <c r="ANU374" s="539"/>
      <c r="ANV374" s="539"/>
      <c r="ANW374" s="539"/>
      <c r="ANX374" s="539"/>
      <c r="ANY374" s="539"/>
      <c r="ANZ374" s="539"/>
      <c r="AOA374" s="539"/>
      <c r="AOB374" s="539"/>
      <c r="AOC374" s="539"/>
      <c r="AOD374" s="539"/>
      <c r="AOE374" s="539"/>
      <c r="AOF374" s="539"/>
      <c r="AOG374" s="539"/>
      <c r="AOH374" s="539"/>
      <c r="AOI374" s="539"/>
      <c r="AOJ374" s="539"/>
      <c r="AOK374" s="539"/>
      <c r="AOL374" s="539"/>
      <c r="AOM374" s="539"/>
      <c r="AON374" s="539"/>
      <c r="AOO374" s="539"/>
      <c r="AOP374" s="539"/>
      <c r="AOQ374" s="539"/>
      <c r="AOR374" s="539"/>
      <c r="AOS374" s="539"/>
      <c r="AOT374" s="539"/>
      <c r="AOU374" s="539"/>
      <c r="AOV374" s="539"/>
      <c r="AOW374" s="539"/>
      <c r="AOX374" s="539"/>
      <c r="AOY374" s="539"/>
      <c r="AOZ374" s="539"/>
      <c r="APA374" s="539"/>
      <c r="APB374" s="539"/>
      <c r="APC374" s="539"/>
      <c r="APD374" s="539"/>
      <c r="APE374" s="539"/>
      <c r="APF374" s="539"/>
      <c r="APG374" s="539"/>
      <c r="APH374" s="539"/>
      <c r="API374" s="539"/>
      <c r="APJ374" s="539"/>
      <c r="APK374" s="539"/>
      <c r="APL374" s="539"/>
      <c r="APM374" s="539"/>
      <c r="APN374" s="539"/>
      <c r="APO374" s="539"/>
      <c r="APP374" s="539"/>
      <c r="APQ374" s="539"/>
      <c r="APR374" s="539"/>
      <c r="APS374" s="539"/>
      <c r="APT374" s="539"/>
      <c r="APU374" s="539"/>
      <c r="APV374" s="539"/>
      <c r="APW374" s="539"/>
      <c r="APX374" s="539"/>
      <c r="APY374" s="539"/>
      <c r="APZ374" s="539"/>
      <c r="AQA374" s="539"/>
      <c r="AQB374" s="539"/>
      <c r="AQC374" s="539"/>
      <c r="AQD374" s="539"/>
      <c r="AQE374" s="539"/>
      <c r="AQF374" s="539"/>
      <c r="AQG374" s="539"/>
      <c r="AQH374" s="539"/>
      <c r="AQI374" s="539"/>
      <c r="AQJ374" s="539"/>
      <c r="AQK374" s="539"/>
      <c r="AQL374" s="539"/>
      <c r="AQM374" s="539"/>
      <c r="AQN374" s="539"/>
      <c r="AQO374" s="539"/>
      <c r="AQP374" s="539"/>
      <c r="AQQ374" s="539"/>
      <c r="AQR374" s="539"/>
      <c r="AQS374" s="539"/>
      <c r="AQT374" s="539"/>
      <c r="AQU374" s="539"/>
      <c r="AQV374" s="539"/>
      <c r="AQW374" s="539"/>
      <c r="AQX374" s="539"/>
      <c r="AQY374" s="539"/>
      <c r="AQZ374" s="539"/>
      <c r="ARA374" s="539"/>
      <c r="ARB374" s="539"/>
      <c r="ARC374" s="539"/>
      <c r="ARD374" s="539"/>
      <c r="ARE374" s="539"/>
      <c r="ARF374" s="539"/>
      <c r="ARG374" s="539"/>
      <c r="ARH374" s="539"/>
      <c r="ARI374" s="539"/>
      <c r="ARJ374" s="539"/>
      <c r="ARK374" s="539"/>
      <c r="ARL374" s="539"/>
      <c r="ARM374" s="539"/>
      <c r="ARN374" s="539"/>
      <c r="ARO374" s="539"/>
      <c r="ARP374" s="539"/>
      <c r="ARQ374" s="539"/>
      <c r="ARR374" s="539"/>
      <c r="ARS374" s="539"/>
      <c r="ART374" s="539"/>
      <c r="ARU374" s="539"/>
      <c r="ARV374" s="539"/>
      <c r="ARW374" s="539"/>
      <c r="ARX374" s="539"/>
      <c r="ARY374" s="539"/>
      <c r="ARZ374" s="539"/>
      <c r="ASA374" s="539"/>
      <c r="ASB374" s="539"/>
      <c r="ASC374" s="539"/>
      <c r="ASD374" s="539"/>
      <c r="ASE374" s="539"/>
      <c r="ASF374" s="539"/>
      <c r="ASG374" s="539"/>
      <c r="ASH374" s="539"/>
      <c r="ASI374" s="539"/>
      <c r="ASJ374" s="539"/>
      <c r="ASK374" s="539"/>
      <c r="ASL374" s="539"/>
      <c r="ASM374" s="539"/>
      <c r="ASN374" s="539"/>
      <c r="ASO374" s="539"/>
      <c r="ASP374" s="539"/>
      <c r="ASQ374" s="539"/>
      <c r="ASR374" s="539"/>
      <c r="ASS374" s="539"/>
      <c r="AST374" s="539"/>
      <c r="ASU374" s="539"/>
      <c r="ASV374" s="539"/>
      <c r="ASW374" s="539"/>
      <c r="ASX374" s="539"/>
      <c r="ASY374" s="539"/>
      <c r="ASZ374" s="539"/>
      <c r="ATA374" s="539"/>
      <c r="ATB374" s="539"/>
      <c r="ATC374" s="539"/>
      <c r="ATD374" s="539"/>
      <c r="ATE374" s="539"/>
      <c r="ATF374" s="539"/>
      <c r="ATG374" s="539"/>
      <c r="ATH374" s="539"/>
      <c r="ATI374" s="539"/>
      <c r="ATJ374" s="539"/>
      <c r="ATK374" s="539"/>
      <c r="ATL374" s="539"/>
      <c r="ATM374" s="539"/>
      <c r="ATN374" s="539"/>
      <c r="ATO374" s="539"/>
      <c r="ATP374" s="539"/>
      <c r="ATQ374" s="539"/>
      <c r="ATR374" s="539"/>
      <c r="ATS374" s="539"/>
      <c r="ATT374" s="539"/>
      <c r="ATU374" s="539"/>
      <c r="ATV374" s="539"/>
      <c r="ATW374" s="539"/>
      <c r="ATX374" s="539"/>
      <c r="ATY374" s="539"/>
      <c r="ATZ374" s="539"/>
      <c r="AUA374" s="539"/>
      <c r="AUB374" s="539"/>
      <c r="AUC374" s="539"/>
      <c r="AUD374" s="539"/>
      <c r="AUE374" s="539"/>
      <c r="AUF374" s="539"/>
      <c r="AUG374" s="539"/>
      <c r="AUH374" s="539"/>
      <c r="AUI374" s="539"/>
      <c r="AUJ374" s="539"/>
      <c r="AUK374" s="539"/>
    </row>
    <row r="375" spans="1:1233" ht="12.75" hidden="1" customHeight="1">
      <c r="A375" s="1045" t="s">
        <v>457</v>
      </c>
      <c r="B375" s="339" t="s">
        <v>449</v>
      </c>
      <c r="C375" s="340">
        <f>SUM(Q446:Q469)</f>
        <v>0</v>
      </c>
      <c r="D375" s="340">
        <f>SUM(AC446:AC469)</f>
        <v>0</v>
      </c>
      <c r="E375" s="340">
        <f>SUM(AM446:AM469)</f>
        <v>0</v>
      </c>
      <c r="F375" s="340">
        <f>SUM(AV$446:AV$469)</f>
        <v>0</v>
      </c>
      <c r="G375" s="340">
        <f>SUM(BE$446:BE$469)</f>
        <v>0</v>
      </c>
      <c r="H375" s="340">
        <f>SUM(BN$446:BN$469)</f>
        <v>0</v>
      </c>
      <c r="I375" s="340"/>
      <c r="J375" s="340">
        <f>SUM(BW446:BW469)</f>
        <v>0</v>
      </c>
      <c r="K375" s="340">
        <f>SUM(CF446:CF469)</f>
        <v>0</v>
      </c>
      <c r="L375" s="340">
        <f>SUM(CO446:CO469)</f>
        <v>0</v>
      </c>
      <c r="M375" s="340">
        <f>SUM(CX446:CX469)</f>
        <v>0</v>
      </c>
      <c r="N375" s="340">
        <f>SUM(DG446:DG469)</f>
        <v>0</v>
      </c>
      <c r="O375" s="340">
        <f>SUM(DP446:DP469)</f>
        <v>0</v>
      </c>
      <c r="P375" s="340">
        <f>SUM(DY446:DY469)</f>
        <v>0</v>
      </c>
      <c r="Q375" s="340">
        <f>SUM(EH446:EH469)</f>
        <v>0</v>
      </c>
      <c r="R375" s="340">
        <f>SUM(EQ446:EQ469)</f>
        <v>0</v>
      </c>
      <c r="S375" s="340">
        <f>SUM(EZ446:EZ469)</f>
        <v>0</v>
      </c>
      <c r="T375" s="340">
        <f>SUM(FI446:FI469)</f>
        <v>0</v>
      </c>
      <c r="U375" s="340">
        <f>SUM(FR446:FR469)</f>
        <v>0</v>
      </c>
      <c r="V375" s="340">
        <f>SUM(GA446:GA469)</f>
        <v>0</v>
      </c>
      <c r="W375" s="340">
        <f>SUM($GJ$446:$GJ$469)</f>
        <v>0</v>
      </c>
      <c r="X375" s="340">
        <f>SUM($GS$446:$GS$469)</f>
        <v>0</v>
      </c>
      <c r="Y375" s="340">
        <f>SUM($HB$446:$HB$469)</f>
        <v>0</v>
      </c>
      <c r="Z375" s="340">
        <f>SUM($HK$446:$HK$469)</f>
        <v>0</v>
      </c>
      <c r="AA375" s="340">
        <f>SUM($HT$446:$HT$469)</f>
        <v>0</v>
      </c>
      <c r="AB375" s="340">
        <f>SUM($IC$446:$IC$469)</f>
        <v>0</v>
      </c>
      <c r="AC375" s="340">
        <f>SUM($IL$446:$IL$469)</f>
        <v>0</v>
      </c>
      <c r="AD375" s="340">
        <f>SUM($IU$446:$IU$469)</f>
        <v>0</v>
      </c>
      <c r="AE375" s="340">
        <f>SUM($JD$446:$JD$469)</f>
        <v>0</v>
      </c>
      <c r="AF375" s="340">
        <f>SUM($JM$446:$JM$469)</f>
        <v>0</v>
      </c>
      <c r="AG375" s="340">
        <f>SUM($JV$446:$JV$469)</f>
        <v>0</v>
      </c>
      <c r="AH375" s="340">
        <f>SUM($KE$446:$KE$469)</f>
        <v>0</v>
      </c>
      <c r="AI375" s="340">
        <f>SUM($KN$446:$KN$469)</f>
        <v>0</v>
      </c>
      <c r="AJ375" s="340">
        <f>SUM($KW$446:$KW$469)</f>
        <v>0</v>
      </c>
      <c r="AK375" s="340">
        <f>SUM($LF$446:$LF$469)</f>
        <v>0</v>
      </c>
      <c r="AL375" s="340">
        <f>SUM($LO$446:$LO$469)</f>
        <v>0</v>
      </c>
      <c r="AM375" s="340">
        <f>SUM($LX$446:$LX$469)</f>
        <v>0</v>
      </c>
      <c r="AN375" s="340">
        <f>SUM($MG$446:$MG$469)</f>
        <v>0</v>
      </c>
      <c r="AO375" s="340">
        <f>SUM($MP$446:$MP$469)</f>
        <v>0</v>
      </c>
      <c r="AP375" s="340">
        <f>SUM($MY$446:$MY$469)</f>
        <v>0</v>
      </c>
      <c r="AQ375" s="340">
        <f>SUM($NH$446:$NH$469)</f>
        <v>0</v>
      </c>
      <c r="AR375" s="340">
        <f>SUM($NQ$446:$NQ$469)</f>
        <v>0</v>
      </c>
      <c r="AS375" s="340">
        <f>SUM($NZ$446:$NZ$469)</f>
        <v>0</v>
      </c>
      <c r="AT375" s="340">
        <f>SUM($OI$446:$OI$469)</f>
        <v>0</v>
      </c>
      <c r="AU375" s="340">
        <f>SUM($OR$446:$OR$469)</f>
        <v>0</v>
      </c>
      <c r="AV375" s="340">
        <f>SUM($PA$446:$PA$469)</f>
        <v>0</v>
      </c>
      <c r="AW375" s="340">
        <f>SUM($PJ$446:$PJ$469)</f>
        <v>0</v>
      </c>
      <c r="AX375" s="340">
        <f>SUM($PS$446:$PS$469)</f>
        <v>0</v>
      </c>
      <c r="AY375" s="340">
        <f>SUM($QB$446:$QB$469)</f>
        <v>0</v>
      </c>
      <c r="AZ375" s="340">
        <f>SUM($QK$446:$QK$469)</f>
        <v>0</v>
      </c>
      <c r="BA375" s="340">
        <f>SUM($QT$446:$QT$469)</f>
        <v>0</v>
      </c>
      <c r="BB375" s="340">
        <f>SUM($RC$446:$RC$469)</f>
        <v>0</v>
      </c>
      <c r="BC375" s="340">
        <f>SUM($RL$446:$RL$469)</f>
        <v>0</v>
      </c>
      <c r="BD375" s="340">
        <f>SUM($RU$446:$RU$469)</f>
        <v>0</v>
      </c>
      <c r="BE375" s="340">
        <f>SUM($SD$446:$SD$469)</f>
        <v>0</v>
      </c>
      <c r="BF375" s="340">
        <f>SUM($SM$446:$SM$469)</f>
        <v>0</v>
      </c>
      <c r="BG375" s="340">
        <f>SUM($SV$446:$SV$469)</f>
        <v>0</v>
      </c>
      <c r="BH375" s="340">
        <f>SUM($TE$446:$TE$469)</f>
        <v>0</v>
      </c>
      <c r="BI375" s="340">
        <f>SUM($TN$446:$TN$469)</f>
        <v>0</v>
      </c>
      <c r="BJ375" s="340">
        <f>SUM($TW$446:$TW$469)</f>
        <v>0</v>
      </c>
      <c r="BK375" s="340">
        <f>SUM($UF$446:$UF$469)</f>
        <v>0</v>
      </c>
      <c r="BL375" s="340">
        <f>SUM($UO$446:$UO$469)</f>
        <v>0</v>
      </c>
      <c r="BM375" s="340">
        <f>SUM($UX$446:$UX$469)</f>
        <v>0</v>
      </c>
      <c r="BN375" s="340">
        <f>SUM($VG$446:$VG$469)</f>
        <v>0</v>
      </c>
      <c r="BO375" s="340">
        <f>SUM($VP$446:$VP$469)</f>
        <v>0</v>
      </c>
      <c r="BP375" s="340">
        <f>SUM($VY$446:$VY$469)</f>
        <v>0</v>
      </c>
      <c r="BQ375" s="340">
        <f>SUM($WH$446:$WH$469)</f>
        <v>0</v>
      </c>
      <c r="BR375" s="340">
        <f>SUM($WQ$446:$WQ$469)</f>
        <v>0</v>
      </c>
      <c r="BS375" s="340">
        <f>SUM($WZ$446:$WZ$469)</f>
        <v>0</v>
      </c>
      <c r="BT375" s="340">
        <f>SUM($XI$446:$XI$469)</f>
        <v>0</v>
      </c>
      <c r="BU375" s="340">
        <f>SUM($XR$446:$XR$469)</f>
        <v>0</v>
      </c>
      <c r="BV375" s="340">
        <f>SUM($YA$446:$YA$469)</f>
        <v>0</v>
      </c>
      <c r="BW375" s="340">
        <f>SUM($YJ$446:$YJ$469)</f>
        <v>0</v>
      </c>
      <c r="BX375" s="340">
        <f>SUM($YS$446:$YS$469)</f>
        <v>0</v>
      </c>
      <c r="BY375" s="340">
        <f>SUM($ZB$446:$ZB$469)</f>
        <v>0</v>
      </c>
      <c r="BZ375" s="340">
        <f>SUM($ZK$446:$ZK$469)</f>
        <v>0</v>
      </c>
      <c r="CA375" s="340">
        <f>SUM($ZT$446:$ZT$469)</f>
        <v>0</v>
      </c>
      <c r="CB375" s="340">
        <f>SUM($AAC$446:$AAC$469)</f>
        <v>0</v>
      </c>
      <c r="CC375" s="340">
        <f>SUM($AAL$446:$AAL$469)</f>
        <v>0</v>
      </c>
      <c r="CD375" s="340">
        <f>SUM($AAU$446:$AAU$469)</f>
        <v>0</v>
      </c>
      <c r="CE375" s="340">
        <f>SUM($ABD$446:$ABD$469)</f>
        <v>0</v>
      </c>
      <c r="CF375" s="340">
        <f>SUM($ABM$446:$ABM$469)</f>
        <v>0</v>
      </c>
      <c r="CG375" s="340">
        <f>SUM($ABV$446:$ABV$469)</f>
        <v>0</v>
      </c>
      <c r="CH375" s="340">
        <f>SUM($ACE$446:$ACE$469)</f>
        <v>0</v>
      </c>
      <c r="CI375" s="340">
        <f>SUM($ACN$446:$ACN$469)</f>
        <v>0</v>
      </c>
      <c r="CJ375" s="340">
        <f>SUM($ACW$446:$ACW$469)</f>
        <v>0</v>
      </c>
      <c r="CK375" s="340">
        <f>SUM($ADF$446:$ADF$469)</f>
        <v>0</v>
      </c>
      <c r="CL375" s="340">
        <f>SUM($ADO$446:$ADO$469)</f>
        <v>0</v>
      </c>
      <c r="CM375" s="340">
        <f>SUM($ADX$446:$ADX$469)</f>
        <v>0</v>
      </c>
      <c r="CN375" s="340">
        <f>SUM($AEG$446:$AEG$469)</f>
        <v>0</v>
      </c>
      <c r="CO375" s="340">
        <f>SUM($AEP$446:$AEP$469)</f>
        <v>0</v>
      </c>
      <c r="CP375" s="340">
        <f>SUM($AEY$446:$AEY$469)</f>
        <v>0</v>
      </c>
      <c r="CQ375" s="340">
        <f>SUM($AFH$446:$AFH$469)</f>
        <v>0</v>
      </c>
      <c r="CR375" s="340">
        <f>SUM($AFQ$446:$AFQ$469)</f>
        <v>0</v>
      </c>
      <c r="CS375" s="340">
        <f>SUM($AFZ$446:$AFZ$469)</f>
        <v>0</v>
      </c>
      <c r="CT375" s="340">
        <f>SUM($AGI$446:$AGI$469)</f>
        <v>0</v>
      </c>
      <c r="CU375" s="340">
        <f>SUM($AGR$446:$AGR$469)</f>
        <v>0</v>
      </c>
      <c r="CV375" s="340">
        <f>SUM($AHA$446:$AHA$469)</f>
        <v>0</v>
      </c>
      <c r="CW375" s="340">
        <f>SUM($AHJ$446:$AHJ$469)</f>
        <v>0</v>
      </c>
      <c r="CX375" s="340">
        <f>SUM($AHS$446:$AHS$469)</f>
        <v>0</v>
      </c>
      <c r="CY375" s="340">
        <f>SUM($AIB$446:$AIB$469)</f>
        <v>0</v>
      </c>
      <c r="CZ375" s="340">
        <f>SUM($AIK$446:$AIK$469)</f>
        <v>0</v>
      </c>
      <c r="DA375" s="539"/>
      <c r="DB375" s="539"/>
      <c r="DC375" s="539"/>
      <c r="DD375" s="539"/>
      <c r="DE375" s="539"/>
      <c r="DF375" s="539"/>
      <c r="DG375" s="539"/>
      <c r="DH375" s="539"/>
      <c r="DI375" s="539"/>
      <c r="DJ375" s="539"/>
      <c r="DK375" s="539"/>
      <c r="DL375" s="539"/>
      <c r="DM375" s="539"/>
      <c r="DN375" s="539"/>
      <c r="DO375" s="539"/>
      <c r="DP375" s="539"/>
      <c r="DQ375" s="539"/>
      <c r="DR375" s="539"/>
      <c r="DS375" s="539"/>
      <c r="DT375" s="539"/>
      <c r="DU375" s="539"/>
      <c r="DV375" s="539"/>
      <c r="DW375" s="539"/>
      <c r="DX375" s="539"/>
      <c r="DY375" s="539"/>
      <c r="DZ375" s="539"/>
      <c r="EA375" s="539"/>
      <c r="EB375" s="539"/>
      <c r="EC375" s="539"/>
      <c r="ED375" s="539"/>
      <c r="EE375" s="539"/>
      <c r="EF375" s="539"/>
      <c r="EG375" s="539"/>
      <c r="EH375" s="539"/>
      <c r="EI375" s="539"/>
      <c r="EJ375" s="539"/>
      <c r="EK375" s="539"/>
      <c r="EL375" s="539"/>
      <c r="EM375" s="539"/>
      <c r="EN375" s="539"/>
      <c r="EO375" s="539"/>
      <c r="EP375" s="539"/>
      <c r="EQ375" s="539"/>
      <c r="ER375" s="539"/>
      <c r="ES375" s="539"/>
      <c r="ET375" s="539"/>
      <c r="EU375" s="539"/>
      <c r="EV375" s="539"/>
      <c r="EW375" s="539"/>
      <c r="EX375" s="539"/>
      <c r="EY375" s="539"/>
      <c r="EZ375" s="539"/>
      <c r="FA375" s="539"/>
      <c r="FB375" s="539"/>
      <c r="FC375" s="539"/>
      <c r="FD375" s="539"/>
      <c r="FE375" s="539"/>
      <c r="FF375" s="539"/>
      <c r="FG375" s="539"/>
      <c r="FH375" s="539"/>
      <c r="FI375" s="539"/>
      <c r="FJ375" s="539"/>
      <c r="FK375" s="539"/>
      <c r="FL375" s="539"/>
      <c r="FM375" s="539"/>
      <c r="FN375" s="539"/>
      <c r="FO375" s="539"/>
      <c r="FP375" s="539"/>
      <c r="FQ375" s="539"/>
      <c r="FR375" s="539"/>
      <c r="FS375" s="539"/>
      <c r="FT375" s="539"/>
      <c r="FU375" s="539"/>
      <c r="FV375" s="539"/>
      <c r="FW375" s="539"/>
      <c r="FX375" s="539"/>
      <c r="FY375" s="539"/>
      <c r="FZ375" s="539"/>
      <c r="GA375" s="539"/>
      <c r="GB375" s="539"/>
      <c r="GC375" s="539"/>
      <c r="GD375" s="539"/>
      <c r="GE375" s="539"/>
      <c r="GF375" s="539"/>
      <c r="GG375" s="539"/>
      <c r="GH375" s="539"/>
      <c r="GI375" s="539"/>
      <c r="GJ375" s="539"/>
      <c r="GK375" s="539"/>
      <c r="GL375" s="539"/>
      <c r="GM375" s="539"/>
      <c r="GN375" s="539"/>
      <c r="GO375" s="539"/>
      <c r="GP375" s="539"/>
      <c r="GQ375" s="539"/>
      <c r="GR375" s="539"/>
      <c r="GS375" s="539"/>
      <c r="GT375" s="539"/>
      <c r="GU375" s="539"/>
      <c r="GV375" s="539"/>
      <c r="GW375" s="539"/>
      <c r="GX375" s="539"/>
      <c r="GY375" s="539"/>
      <c r="GZ375" s="539"/>
      <c r="HA375" s="539"/>
      <c r="HB375" s="539"/>
      <c r="HC375" s="539"/>
      <c r="HD375" s="539"/>
      <c r="HE375" s="539"/>
      <c r="HF375" s="539"/>
      <c r="HG375" s="539"/>
      <c r="HH375" s="539"/>
      <c r="HI375" s="539"/>
      <c r="HJ375" s="539"/>
      <c r="HK375" s="539"/>
      <c r="HL375" s="539"/>
      <c r="HM375" s="539"/>
      <c r="HN375" s="539"/>
      <c r="HO375" s="539"/>
      <c r="HP375" s="539"/>
      <c r="HQ375" s="539"/>
      <c r="HR375" s="539"/>
      <c r="HS375" s="539"/>
      <c r="HT375" s="539"/>
      <c r="HU375" s="539"/>
      <c r="HV375" s="539"/>
      <c r="HW375" s="539"/>
      <c r="HX375" s="539"/>
      <c r="HY375" s="539"/>
      <c r="HZ375" s="539"/>
      <c r="IA375" s="539"/>
      <c r="IB375" s="539"/>
      <c r="IC375" s="539"/>
      <c r="ID375" s="539"/>
      <c r="IE375" s="539"/>
      <c r="IF375" s="539"/>
      <c r="IG375" s="539"/>
      <c r="IH375" s="539"/>
      <c r="II375" s="539"/>
      <c r="IJ375" s="539"/>
      <c r="IK375" s="539"/>
      <c r="IL375" s="539"/>
      <c r="IM375" s="539"/>
      <c r="IN375" s="539"/>
      <c r="IO375" s="539"/>
      <c r="IP375" s="539"/>
      <c r="IQ375" s="539"/>
      <c r="IR375" s="539"/>
      <c r="IS375" s="539"/>
      <c r="IT375" s="539"/>
      <c r="IU375" s="539"/>
      <c r="IV375" s="539"/>
      <c r="IW375" s="539"/>
      <c r="IX375" s="539"/>
      <c r="IY375" s="539"/>
      <c r="IZ375" s="539"/>
      <c r="JA375" s="539"/>
      <c r="JB375" s="539"/>
      <c r="JC375" s="539"/>
      <c r="JD375" s="539"/>
      <c r="JE375" s="539"/>
      <c r="JF375" s="539"/>
      <c r="JG375" s="539"/>
      <c r="JH375" s="539"/>
      <c r="JI375" s="539"/>
      <c r="JJ375" s="539"/>
      <c r="JK375" s="539"/>
      <c r="JL375" s="539"/>
      <c r="JM375" s="539"/>
      <c r="JN375" s="539"/>
      <c r="JO375" s="539"/>
      <c r="JP375" s="539"/>
      <c r="JQ375" s="539"/>
      <c r="JR375" s="539"/>
      <c r="JS375" s="539"/>
      <c r="JT375" s="539"/>
      <c r="JU375" s="539"/>
      <c r="JV375" s="539"/>
      <c r="JW375" s="539"/>
      <c r="JX375" s="539"/>
      <c r="JY375" s="539"/>
      <c r="JZ375" s="539"/>
      <c r="KA375" s="539"/>
      <c r="KB375" s="539"/>
      <c r="KC375" s="539"/>
      <c r="KD375" s="539"/>
      <c r="KE375" s="539"/>
      <c r="KF375" s="539"/>
      <c r="KG375" s="539"/>
      <c r="KH375" s="539"/>
      <c r="KI375" s="539"/>
      <c r="KJ375" s="539"/>
      <c r="KK375" s="539"/>
      <c r="KL375" s="539"/>
      <c r="KM375" s="539"/>
      <c r="KN375" s="539"/>
      <c r="KO375" s="539"/>
      <c r="KP375" s="539"/>
      <c r="KQ375" s="539"/>
      <c r="KR375" s="539"/>
      <c r="KS375" s="539"/>
      <c r="KT375" s="539"/>
      <c r="KU375" s="539"/>
      <c r="KV375" s="539"/>
      <c r="KW375" s="539"/>
      <c r="KX375" s="539"/>
      <c r="KY375" s="539"/>
      <c r="KZ375" s="539"/>
      <c r="LA375" s="539"/>
      <c r="LB375" s="539"/>
      <c r="LC375" s="539"/>
      <c r="LD375" s="539"/>
      <c r="LE375" s="539"/>
      <c r="LF375" s="539"/>
      <c r="LG375" s="539"/>
      <c r="LH375" s="539"/>
      <c r="LI375" s="539"/>
      <c r="LJ375" s="539"/>
      <c r="LK375" s="539"/>
      <c r="LL375" s="539"/>
      <c r="LM375" s="539"/>
      <c r="LN375" s="539"/>
      <c r="LO375" s="539"/>
      <c r="LP375" s="539"/>
      <c r="LQ375" s="539"/>
      <c r="LR375" s="539"/>
      <c r="LS375" s="539"/>
      <c r="LT375" s="539"/>
      <c r="LU375" s="539"/>
      <c r="LV375" s="539"/>
      <c r="LW375" s="539"/>
      <c r="LX375" s="539"/>
      <c r="LY375" s="539"/>
      <c r="LZ375" s="539"/>
      <c r="MA375" s="539"/>
      <c r="MB375" s="539"/>
      <c r="MC375" s="539"/>
      <c r="MD375" s="539"/>
      <c r="ME375" s="539"/>
      <c r="MF375" s="539"/>
      <c r="MG375" s="539"/>
      <c r="MH375" s="539"/>
      <c r="MI375" s="539"/>
      <c r="MJ375" s="539"/>
      <c r="MK375" s="539"/>
      <c r="ML375" s="539"/>
      <c r="MM375" s="539"/>
      <c r="MN375" s="539"/>
      <c r="MO375" s="539"/>
      <c r="MP375" s="539"/>
      <c r="MQ375" s="539"/>
      <c r="MR375" s="539"/>
      <c r="MS375" s="539"/>
      <c r="MT375" s="539"/>
      <c r="MU375" s="539"/>
      <c r="MV375" s="539"/>
      <c r="MW375" s="539"/>
      <c r="MX375" s="539"/>
      <c r="MY375" s="539"/>
      <c r="MZ375" s="539"/>
      <c r="NA375" s="539"/>
      <c r="NB375" s="539"/>
      <c r="NC375" s="539"/>
      <c r="ND375" s="539"/>
      <c r="NE375" s="539"/>
      <c r="NF375" s="539"/>
      <c r="NG375" s="539"/>
      <c r="NH375" s="539"/>
      <c r="NI375" s="539"/>
      <c r="NJ375" s="539"/>
      <c r="NK375" s="539"/>
      <c r="NL375" s="539"/>
      <c r="NM375" s="539"/>
      <c r="NN375" s="539"/>
      <c r="NO375" s="539"/>
      <c r="NP375" s="539"/>
      <c r="NQ375" s="539"/>
      <c r="NR375" s="539"/>
      <c r="NS375" s="539"/>
      <c r="NT375" s="539"/>
      <c r="NU375" s="539"/>
      <c r="NV375" s="539"/>
      <c r="NW375" s="539"/>
      <c r="NX375" s="539"/>
      <c r="NY375" s="539"/>
      <c r="NZ375" s="539"/>
      <c r="OA375" s="539"/>
      <c r="OB375" s="539"/>
      <c r="OC375" s="539"/>
      <c r="OD375" s="539"/>
      <c r="OE375" s="539"/>
      <c r="OF375" s="539"/>
      <c r="OG375" s="539"/>
      <c r="OH375" s="539"/>
      <c r="OI375" s="539"/>
      <c r="OJ375" s="539"/>
      <c r="OK375" s="539"/>
      <c r="OL375" s="539"/>
      <c r="OM375" s="539"/>
      <c r="ON375" s="539"/>
      <c r="OO375" s="539"/>
      <c r="OP375" s="539"/>
      <c r="OQ375" s="539"/>
      <c r="OR375" s="539"/>
      <c r="OS375" s="539"/>
      <c r="OT375" s="539"/>
      <c r="OU375" s="539"/>
      <c r="OV375" s="539"/>
      <c r="OW375" s="539"/>
      <c r="OX375" s="539"/>
      <c r="OY375" s="539"/>
      <c r="OZ375" s="539"/>
      <c r="PA375" s="539"/>
      <c r="PB375" s="539"/>
      <c r="PC375" s="539"/>
      <c r="PD375" s="539"/>
      <c r="PE375" s="539"/>
      <c r="PF375" s="539"/>
      <c r="PG375" s="539"/>
      <c r="PH375" s="539"/>
      <c r="PI375" s="539"/>
      <c r="PJ375" s="539"/>
      <c r="PK375" s="539"/>
      <c r="PL375" s="539"/>
      <c r="PM375" s="539"/>
      <c r="PN375" s="539"/>
      <c r="PO375" s="539"/>
      <c r="PP375" s="539"/>
      <c r="PQ375" s="539"/>
      <c r="PR375" s="539"/>
      <c r="PS375" s="539"/>
      <c r="PT375" s="539"/>
      <c r="PU375" s="539"/>
      <c r="PV375" s="539"/>
      <c r="PW375" s="539"/>
      <c r="PX375" s="539"/>
      <c r="PY375" s="539"/>
      <c r="PZ375" s="539"/>
      <c r="QA375" s="539"/>
      <c r="QB375" s="539"/>
      <c r="QC375" s="539"/>
      <c r="QD375" s="539"/>
      <c r="QE375" s="539"/>
      <c r="QF375" s="539"/>
      <c r="QG375" s="539"/>
      <c r="QH375" s="539"/>
      <c r="QI375" s="539"/>
      <c r="QJ375" s="539"/>
      <c r="QK375" s="539"/>
      <c r="QL375" s="539"/>
      <c r="QM375" s="539"/>
      <c r="QN375" s="539"/>
      <c r="QO375" s="539"/>
      <c r="QP375" s="539"/>
      <c r="QQ375" s="539"/>
      <c r="QR375" s="539"/>
      <c r="QS375" s="539"/>
      <c r="QT375" s="539"/>
      <c r="QU375" s="539"/>
      <c r="QV375" s="539"/>
      <c r="QW375" s="539"/>
      <c r="QX375" s="539"/>
      <c r="QY375" s="539"/>
      <c r="QZ375" s="539"/>
      <c r="RA375" s="539"/>
      <c r="RB375" s="539"/>
      <c r="RC375" s="539"/>
      <c r="RD375" s="539"/>
      <c r="RE375" s="539"/>
      <c r="RF375" s="539"/>
      <c r="RG375" s="539"/>
      <c r="RH375" s="539"/>
      <c r="RI375" s="539"/>
      <c r="RJ375" s="539"/>
      <c r="RK375" s="539"/>
      <c r="RL375" s="539"/>
      <c r="RM375" s="539"/>
      <c r="RN375" s="539"/>
      <c r="RO375" s="539"/>
      <c r="RP375" s="539"/>
      <c r="RQ375" s="539"/>
      <c r="RR375" s="539"/>
      <c r="RS375" s="539"/>
      <c r="RT375" s="539"/>
      <c r="RU375" s="539"/>
      <c r="RV375" s="539"/>
      <c r="RW375" s="539"/>
      <c r="RX375" s="539"/>
      <c r="RY375" s="539"/>
      <c r="RZ375" s="539"/>
      <c r="SA375" s="539"/>
      <c r="SB375" s="539"/>
      <c r="SC375" s="539"/>
      <c r="SD375" s="539"/>
      <c r="SE375" s="539"/>
      <c r="SF375" s="539"/>
      <c r="SG375" s="539"/>
      <c r="SH375" s="539"/>
      <c r="SI375" s="539"/>
      <c r="SJ375" s="539"/>
      <c r="SK375" s="539"/>
      <c r="SL375" s="539"/>
      <c r="SM375" s="539"/>
      <c r="SN375" s="539"/>
      <c r="SO375" s="539"/>
      <c r="SP375" s="539"/>
      <c r="SQ375" s="539"/>
      <c r="SR375" s="539"/>
      <c r="SS375" s="539"/>
      <c r="ST375" s="539"/>
      <c r="SU375" s="539"/>
      <c r="SV375" s="539"/>
      <c r="SW375" s="539"/>
      <c r="SX375" s="539"/>
      <c r="SY375" s="539"/>
      <c r="SZ375" s="539"/>
      <c r="TA375" s="539"/>
      <c r="TB375" s="539"/>
      <c r="TC375" s="539"/>
      <c r="TD375" s="539"/>
      <c r="TE375" s="539"/>
      <c r="TF375" s="539"/>
      <c r="TG375" s="539"/>
      <c r="TH375" s="539"/>
      <c r="TI375" s="539"/>
      <c r="TJ375" s="539"/>
      <c r="TK375" s="539"/>
      <c r="TL375" s="539"/>
      <c r="TM375" s="539"/>
      <c r="TN375" s="539"/>
      <c r="TO375" s="539"/>
      <c r="TP375" s="539"/>
      <c r="TQ375" s="539"/>
      <c r="TR375" s="539"/>
      <c r="TS375" s="539"/>
      <c r="TT375" s="539"/>
      <c r="TU375" s="539"/>
      <c r="TV375" s="539"/>
      <c r="TW375" s="539"/>
      <c r="TX375" s="539"/>
      <c r="TY375" s="539"/>
      <c r="TZ375" s="539"/>
      <c r="UA375" s="539"/>
      <c r="UB375" s="539"/>
      <c r="UC375" s="539"/>
      <c r="UD375" s="539"/>
      <c r="UE375" s="539"/>
      <c r="UF375" s="539"/>
      <c r="UG375" s="539"/>
      <c r="UH375" s="539"/>
      <c r="UI375" s="539"/>
      <c r="UJ375" s="539"/>
      <c r="UK375" s="539"/>
      <c r="UL375" s="539"/>
      <c r="UM375" s="539"/>
      <c r="UN375" s="539"/>
      <c r="UO375" s="539"/>
      <c r="UP375" s="539"/>
      <c r="UQ375" s="539"/>
      <c r="UR375" s="539"/>
      <c r="US375" s="539"/>
      <c r="UT375" s="539"/>
      <c r="UU375" s="539"/>
      <c r="UV375" s="539"/>
      <c r="UW375" s="539"/>
      <c r="UX375" s="539"/>
      <c r="UY375" s="539"/>
      <c r="UZ375" s="539"/>
      <c r="VA375" s="539"/>
      <c r="VB375" s="539"/>
      <c r="VC375" s="539"/>
      <c r="VD375" s="539"/>
      <c r="VE375" s="539"/>
      <c r="VF375" s="539"/>
      <c r="VG375" s="539"/>
      <c r="VH375" s="539"/>
      <c r="VI375" s="539"/>
      <c r="VJ375" s="539"/>
      <c r="VK375" s="539"/>
      <c r="VL375" s="539"/>
      <c r="VM375" s="539"/>
      <c r="VN375" s="539"/>
      <c r="VO375" s="539"/>
      <c r="VP375" s="539"/>
      <c r="VQ375" s="539"/>
      <c r="VR375" s="539"/>
      <c r="VS375" s="539"/>
      <c r="VT375" s="539"/>
      <c r="VU375" s="539"/>
      <c r="VV375" s="539"/>
      <c r="VW375" s="539"/>
      <c r="VX375" s="539"/>
      <c r="VY375" s="539"/>
      <c r="VZ375" s="539"/>
      <c r="WA375" s="539"/>
      <c r="WB375" s="539"/>
      <c r="WC375" s="539"/>
      <c r="WD375" s="539"/>
      <c r="WE375" s="539"/>
      <c r="WF375" s="539"/>
      <c r="WG375" s="539"/>
      <c r="WH375" s="539"/>
      <c r="WI375" s="539"/>
      <c r="WJ375" s="539"/>
      <c r="WK375" s="539"/>
      <c r="WL375" s="539"/>
      <c r="WM375" s="539"/>
      <c r="WN375" s="539"/>
      <c r="WO375" s="539"/>
      <c r="WP375" s="539"/>
      <c r="WQ375" s="539"/>
      <c r="WR375" s="539"/>
      <c r="WS375" s="539"/>
      <c r="WT375" s="539"/>
      <c r="WU375" s="539"/>
      <c r="WV375" s="539"/>
      <c r="WW375" s="539"/>
      <c r="WX375" s="539"/>
      <c r="WY375" s="539"/>
      <c r="WZ375" s="539"/>
      <c r="XA375" s="539"/>
      <c r="XB375" s="539"/>
      <c r="XC375" s="539"/>
      <c r="XD375" s="539"/>
      <c r="XE375" s="539"/>
      <c r="XF375" s="539"/>
      <c r="XG375" s="539"/>
      <c r="XH375" s="539"/>
      <c r="XI375" s="539"/>
      <c r="XJ375" s="539"/>
      <c r="XK375" s="539"/>
      <c r="XL375" s="539"/>
      <c r="XM375" s="539"/>
      <c r="XN375" s="539"/>
      <c r="XO375" s="539"/>
      <c r="XP375" s="539"/>
      <c r="XQ375" s="539"/>
      <c r="XR375" s="539"/>
      <c r="XS375" s="539"/>
      <c r="XT375" s="539"/>
      <c r="XU375" s="539"/>
      <c r="XV375" s="539"/>
      <c r="XW375" s="539"/>
      <c r="XX375" s="539"/>
      <c r="XY375" s="539"/>
      <c r="XZ375" s="539"/>
      <c r="YA375" s="539"/>
      <c r="YB375" s="539"/>
      <c r="YC375" s="539"/>
      <c r="YD375" s="539"/>
      <c r="YE375" s="539"/>
      <c r="YF375" s="539"/>
      <c r="YG375" s="539"/>
      <c r="YH375" s="539"/>
      <c r="YI375" s="539"/>
      <c r="YJ375" s="539"/>
      <c r="YK375" s="539"/>
      <c r="YL375" s="539"/>
      <c r="YM375" s="539"/>
      <c r="YN375" s="539"/>
      <c r="YO375" s="539"/>
      <c r="YP375" s="539"/>
      <c r="YQ375" s="539"/>
      <c r="YR375" s="539"/>
      <c r="YS375" s="539"/>
      <c r="YT375" s="539"/>
      <c r="YU375" s="539"/>
      <c r="YV375" s="539"/>
      <c r="YW375" s="539"/>
      <c r="YX375" s="539"/>
      <c r="YY375" s="539"/>
      <c r="YZ375" s="539"/>
      <c r="ZA375" s="539"/>
      <c r="ZB375" s="539"/>
      <c r="ZC375" s="539"/>
      <c r="ZD375" s="539"/>
      <c r="ZE375" s="539"/>
      <c r="ZF375" s="539"/>
      <c r="ZG375" s="539"/>
      <c r="ZH375" s="539"/>
      <c r="ZI375" s="539"/>
      <c r="ZJ375" s="539"/>
      <c r="ZK375" s="539"/>
      <c r="ZL375" s="539"/>
      <c r="ZM375" s="539"/>
      <c r="ZN375" s="539"/>
      <c r="ZO375" s="539"/>
      <c r="ZP375" s="539"/>
      <c r="ZQ375" s="539"/>
      <c r="ZR375" s="539"/>
      <c r="ZS375" s="539"/>
      <c r="ZT375" s="539"/>
      <c r="ZU375" s="539"/>
      <c r="ZV375" s="539"/>
      <c r="ZW375" s="539"/>
      <c r="ZX375" s="539"/>
      <c r="ZY375" s="539"/>
      <c r="ZZ375" s="539"/>
      <c r="AAA375" s="539"/>
      <c r="AAB375" s="539"/>
      <c r="AAC375" s="539"/>
      <c r="AAD375" s="539"/>
      <c r="AAE375" s="539"/>
      <c r="AAF375" s="539"/>
      <c r="AAG375" s="539"/>
      <c r="AAH375" s="539"/>
      <c r="AAI375" s="539"/>
      <c r="AAJ375" s="539"/>
      <c r="AAK375" s="539"/>
      <c r="AAL375" s="539"/>
      <c r="AAM375" s="539"/>
      <c r="AAN375" s="539"/>
      <c r="AAO375" s="539"/>
      <c r="AAP375" s="539"/>
      <c r="AAQ375" s="539"/>
      <c r="AAR375" s="539"/>
      <c r="AAS375" s="539"/>
      <c r="AAT375" s="539"/>
      <c r="AAU375" s="539"/>
      <c r="AAV375" s="539"/>
      <c r="AAW375" s="539"/>
      <c r="AAX375" s="539"/>
      <c r="AAY375" s="539"/>
      <c r="AAZ375" s="539"/>
      <c r="ABA375" s="539"/>
      <c r="ABB375" s="539"/>
      <c r="ABC375" s="539"/>
      <c r="ABD375" s="539"/>
      <c r="ABE375" s="539"/>
      <c r="ABF375" s="539"/>
      <c r="ABG375" s="539"/>
      <c r="ABH375" s="539"/>
      <c r="ABI375" s="539"/>
      <c r="ABJ375" s="539"/>
      <c r="ABK375" s="539"/>
      <c r="ABL375" s="539"/>
      <c r="ABM375" s="539"/>
      <c r="ABN375" s="539"/>
      <c r="ABO375" s="539"/>
      <c r="ABP375" s="539"/>
      <c r="ABQ375" s="539"/>
      <c r="ABR375" s="539"/>
      <c r="ABS375" s="539"/>
      <c r="ABT375" s="539"/>
      <c r="ABU375" s="539"/>
      <c r="ABV375" s="539"/>
      <c r="ABW375" s="539"/>
      <c r="ABX375" s="539"/>
      <c r="ABY375" s="539"/>
      <c r="ABZ375" s="539"/>
      <c r="ACA375" s="539"/>
      <c r="ACB375" s="539"/>
      <c r="ACC375" s="539"/>
      <c r="ACD375" s="539"/>
      <c r="ACE375" s="539"/>
      <c r="ACF375" s="539"/>
      <c r="ACG375" s="539"/>
      <c r="ACH375" s="539"/>
      <c r="ACI375" s="539"/>
      <c r="ACJ375" s="539"/>
      <c r="ACK375" s="539"/>
      <c r="ACL375" s="539"/>
      <c r="ACM375" s="539"/>
      <c r="ACN375" s="539"/>
      <c r="ACO375" s="539"/>
      <c r="ACP375" s="539"/>
      <c r="ACQ375" s="539"/>
      <c r="ACR375" s="539"/>
      <c r="ACS375" s="539"/>
      <c r="ACT375" s="539"/>
      <c r="ACU375" s="539"/>
      <c r="ACV375" s="539"/>
      <c r="ACW375" s="539"/>
      <c r="ACX375" s="539"/>
      <c r="ACY375" s="539"/>
      <c r="ACZ375" s="539"/>
      <c r="ADA375" s="539"/>
      <c r="ADB375" s="539"/>
      <c r="ADC375" s="539"/>
      <c r="ADD375" s="539"/>
      <c r="ADE375" s="539"/>
      <c r="ADF375" s="539"/>
      <c r="ADG375" s="539"/>
      <c r="ADH375" s="539"/>
      <c r="ADI375" s="539"/>
      <c r="ADJ375" s="539"/>
      <c r="ADK375" s="539"/>
      <c r="ADL375" s="539"/>
      <c r="ADM375" s="539"/>
      <c r="ADN375" s="539"/>
      <c r="ADO375" s="539"/>
      <c r="ADP375" s="539"/>
      <c r="ADQ375" s="539"/>
      <c r="ADR375" s="539"/>
      <c r="ADS375" s="539"/>
      <c r="ADT375" s="539"/>
      <c r="ADU375" s="539"/>
      <c r="ADV375" s="539"/>
      <c r="ADW375" s="539"/>
      <c r="ADX375" s="539"/>
      <c r="ADY375" s="539"/>
      <c r="ADZ375" s="539"/>
      <c r="AEA375" s="539"/>
      <c r="AEB375" s="539"/>
      <c r="AEC375" s="539"/>
      <c r="AED375" s="539"/>
      <c r="AEE375" s="539"/>
      <c r="AEF375" s="539"/>
      <c r="AEG375" s="539"/>
      <c r="AEH375" s="539"/>
      <c r="AEI375" s="539"/>
      <c r="AEJ375" s="539"/>
      <c r="AEK375" s="539"/>
      <c r="AEL375" s="539"/>
      <c r="AEM375" s="539"/>
      <c r="AEN375" s="539"/>
      <c r="AEO375" s="539"/>
      <c r="AEP375" s="539"/>
      <c r="AEQ375" s="539"/>
      <c r="AER375" s="539"/>
      <c r="AES375" s="539"/>
      <c r="AET375" s="539"/>
      <c r="AEU375" s="539"/>
      <c r="AEV375" s="539"/>
      <c r="AEW375" s="539"/>
      <c r="AEX375" s="539"/>
      <c r="AEY375" s="539"/>
      <c r="AEZ375" s="539"/>
      <c r="AFA375" s="539"/>
      <c r="AFB375" s="539"/>
      <c r="AFC375" s="539"/>
      <c r="AFD375" s="539"/>
      <c r="AFE375" s="539"/>
      <c r="AFF375" s="539"/>
      <c r="AFG375" s="539"/>
      <c r="AFH375" s="539"/>
      <c r="AFI375" s="539"/>
      <c r="AFJ375" s="539"/>
      <c r="AFK375" s="539"/>
      <c r="AFL375" s="539"/>
      <c r="AFM375" s="539"/>
      <c r="AFN375" s="539"/>
      <c r="AFO375" s="539"/>
      <c r="AFP375" s="539"/>
      <c r="AFQ375" s="539"/>
      <c r="AFR375" s="539"/>
      <c r="AFS375" s="539"/>
      <c r="AFT375" s="539"/>
      <c r="AFU375" s="539"/>
      <c r="AFV375" s="539"/>
      <c r="AFW375" s="539"/>
      <c r="AFX375" s="539"/>
      <c r="AFY375" s="539"/>
      <c r="AFZ375" s="539"/>
      <c r="AGA375" s="539"/>
      <c r="AGB375" s="539"/>
      <c r="AGC375" s="539"/>
      <c r="AGD375" s="539"/>
      <c r="AGE375" s="539"/>
      <c r="AGF375" s="539"/>
      <c r="AGG375" s="539"/>
      <c r="AGH375" s="539"/>
      <c r="AGI375" s="539"/>
      <c r="AGJ375" s="539"/>
      <c r="AGK375" s="539"/>
      <c r="AGL375" s="539"/>
      <c r="AGM375" s="539"/>
      <c r="AGN375" s="539"/>
      <c r="AGO375" s="539"/>
      <c r="AGP375" s="539"/>
      <c r="AGQ375" s="539"/>
      <c r="AGR375" s="539"/>
      <c r="AGS375" s="539"/>
      <c r="AGT375" s="539"/>
      <c r="AGU375" s="539"/>
      <c r="AGV375" s="539"/>
      <c r="AGW375" s="539"/>
      <c r="AGX375" s="539"/>
      <c r="AGY375" s="539"/>
      <c r="AGZ375" s="539"/>
      <c r="AHA375" s="539"/>
      <c r="AHB375" s="539"/>
      <c r="AHC375" s="539"/>
      <c r="AHD375" s="539"/>
      <c r="AHE375" s="539"/>
      <c r="AHF375" s="539"/>
      <c r="AHG375" s="539"/>
      <c r="AHH375" s="539"/>
      <c r="AHI375" s="539"/>
      <c r="AHJ375" s="539"/>
      <c r="AHK375" s="539"/>
      <c r="AHL375" s="539"/>
      <c r="AHM375" s="539"/>
      <c r="AHN375" s="539"/>
      <c r="AHO375" s="539"/>
      <c r="AHP375" s="539"/>
      <c r="AHQ375" s="539"/>
      <c r="AHR375" s="539"/>
      <c r="AHS375" s="539"/>
      <c r="AHT375" s="539"/>
      <c r="AHU375" s="539"/>
      <c r="AHV375" s="539"/>
      <c r="AHW375" s="539"/>
      <c r="AHX375" s="539"/>
      <c r="AHY375" s="539"/>
      <c r="AHZ375" s="539"/>
      <c r="AIA375" s="539"/>
      <c r="AIB375" s="539"/>
      <c r="AIC375" s="539"/>
      <c r="AID375" s="539"/>
      <c r="AIE375" s="539"/>
      <c r="AIF375" s="539"/>
      <c r="AIG375" s="539"/>
      <c r="AIH375" s="539"/>
      <c r="AII375" s="539"/>
      <c r="AIJ375" s="539"/>
      <c r="AIK375" s="539"/>
      <c r="AIL375" s="539"/>
      <c r="AIM375" s="539"/>
      <c r="AIN375" s="539"/>
      <c r="AIO375" s="539"/>
      <c r="AIP375" s="539"/>
      <c r="AIQ375" s="539"/>
      <c r="AIR375" s="539"/>
      <c r="AIS375" s="539"/>
      <c r="AIT375" s="539"/>
      <c r="AIU375" s="539"/>
      <c r="AIV375" s="539"/>
      <c r="AIW375" s="539"/>
      <c r="AIX375" s="539"/>
      <c r="AIY375" s="539"/>
      <c r="AIZ375" s="539"/>
      <c r="AJA375" s="539"/>
      <c r="AJB375" s="539"/>
      <c r="AJC375" s="539"/>
      <c r="AJD375" s="539"/>
      <c r="AJE375" s="539"/>
      <c r="AJF375" s="539"/>
      <c r="AJG375" s="539"/>
      <c r="AJH375" s="539"/>
      <c r="AJI375" s="539"/>
      <c r="AJJ375" s="539"/>
      <c r="AJK375" s="539"/>
      <c r="AJL375" s="539"/>
      <c r="AJM375" s="539"/>
      <c r="AJN375" s="539"/>
      <c r="AJO375" s="539"/>
      <c r="AJP375" s="539"/>
      <c r="AJQ375" s="539"/>
      <c r="AJR375" s="539"/>
      <c r="AJS375" s="539"/>
      <c r="AJT375" s="539"/>
      <c r="AJU375" s="539"/>
      <c r="AJV375" s="539"/>
      <c r="AJW375" s="539"/>
      <c r="AJX375" s="539"/>
      <c r="AJY375" s="539"/>
      <c r="AJZ375" s="539"/>
      <c r="AKA375" s="539"/>
      <c r="AKB375" s="539"/>
      <c r="AKC375" s="539"/>
      <c r="AKD375" s="539"/>
      <c r="AKE375" s="539"/>
      <c r="AKF375" s="539"/>
      <c r="AKG375" s="539"/>
      <c r="AKH375" s="539"/>
      <c r="AKI375" s="539"/>
      <c r="AKJ375" s="539"/>
      <c r="AKK375" s="539"/>
      <c r="AKL375" s="539"/>
      <c r="AKM375" s="539"/>
      <c r="AKN375" s="539"/>
      <c r="AKO375" s="539"/>
      <c r="AKP375" s="539"/>
      <c r="AKQ375" s="539"/>
      <c r="AKR375" s="539"/>
      <c r="AKS375" s="539"/>
      <c r="AKT375" s="539"/>
      <c r="AKU375" s="539"/>
      <c r="AKV375" s="539"/>
      <c r="AKW375" s="539"/>
      <c r="AKX375" s="539"/>
      <c r="AKY375" s="539"/>
      <c r="AKZ375" s="539"/>
      <c r="ALA375" s="539"/>
      <c r="ALB375" s="539"/>
      <c r="ALC375" s="539"/>
      <c r="ALD375" s="539"/>
      <c r="ALE375" s="539"/>
      <c r="ALF375" s="539"/>
      <c r="ALG375" s="539"/>
      <c r="ALH375" s="539"/>
      <c r="ALI375" s="539"/>
      <c r="ALJ375" s="539"/>
      <c r="ALK375" s="539"/>
      <c r="ALL375" s="539"/>
      <c r="ALM375" s="539"/>
      <c r="ALN375" s="539"/>
      <c r="ALO375" s="539"/>
      <c r="ALP375" s="539"/>
      <c r="ALQ375" s="539"/>
      <c r="ALR375" s="539"/>
      <c r="ALS375" s="539"/>
      <c r="ALT375" s="539"/>
      <c r="ALU375" s="539"/>
      <c r="ALV375" s="539"/>
      <c r="ALW375" s="539"/>
      <c r="ALX375" s="539"/>
      <c r="ALY375" s="539"/>
      <c r="ALZ375" s="539"/>
      <c r="AMA375" s="539"/>
      <c r="AMB375" s="539"/>
      <c r="AMC375" s="539"/>
      <c r="AMD375" s="539"/>
      <c r="AME375" s="539"/>
      <c r="AMF375" s="539"/>
      <c r="AMG375" s="539"/>
      <c r="AMH375" s="539"/>
      <c r="AMI375" s="539"/>
      <c r="AMJ375" s="539"/>
      <c r="AMK375" s="539"/>
      <c r="AML375" s="539"/>
      <c r="AMM375" s="539"/>
      <c r="AMN375" s="539"/>
      <c r="AMO375" s="539"/>
      <c r="AMP375" s="539"/>
      <c r="AMQ375" s="539"/>
      <c r="AMR375" s="539"/>
      <c r="AMS375" s="539"/>
      <c r="AMT375" s="539"/>
      <c r="AMU375" s="539"/>
      <c r="AMV375" s="539"/>
      <c r="AMW375" s="539"/>
      <c r="AMX375" s="539"/>
      <c r="AMY375" s="539"/>
      <c r="AMZ375" s="539"/>
      <c r="ANA375" s="539"/>
      <c r="ANB375" s="539"/>
      <c r="ANC375" s="539"/>
      <c r="AND375" s="539"/>
      <c r="ANE375" s="539"/>
      <c r="ANF375" s="539"/>
      <c r="ANG375" s="539"/>
      <c r="ANH375" s="539"/>
      <c r="ANI375" s="539"/>
      <c r="ANJ375" s="539"/>
      <c r="ANK375" s="539"/>
      <c r="ANL375" s="539"/>
      <c r="ANM375" s="539"/>
      <c r="ANN375" s="539"/>
      <c r="ANO375" s="539"/>
      <c r="ANP375" s="539"/>
      <c r="ANQ375" s="539"/>
      <c r="ANR375" s="539"/>
      <c r="ANS375" s="539"/>
      <c r="ANT375" s="539"/>
      <c r="ANU375" s="539"/>
      <c r="ANV375" s="539"/>
      <c r="ANW375" s="539"/>
      <c r="ANX375" s="539"/>
      <c r="ANY375" s="539"/>
      <c r="ANZ375" s="539"/>
      <c r="AOA375" s="539"/>
      <c r="AOB375" s="539"/>
      <c r="AOC375" s="539"/>
      <c r="AOD375" s="539"/>
      <c r="AOE375" s="539"/>
      <c r="AOF375" s="539"/>
      <c r="AOG375" s="539"/>
      <c r="AOH375" s="539"/>
      <c r="AOI375" s="539"/>
      <c r="AOJ375" s="539"/>
      <c r="AOK375" s="539"/>
      <c r="AOL375" s="539"/>
      <c r="AOM375" s="539"/>
      <c r="AON375" s="539"/>
      <c r="AOO375" s="539"/>
      <c r="AOP375" s="539"/>
      <c r="AOQ375" s="539"/>
      <c r="AOR375" s="539"/>
      <c r="AOS375" s="539"/>
      <c r="AOT375" s="539"/>
      <c r="AOU375" s="539"/>
      <c r="AOV375" s="539"/>
      <c r="AOW375" s="539"/>
      <c r="AOX375" s="539"/>
      <c r="AOY375" s="539"/>
      <c r="AOZ375" s="539"/>
      <c r="APA375" s="539"/>
      <c r="APB375" s="539"/>
      <c r="APC375" s="539"/>
      <c r="APD375" s="539"/>
      <c r="APE375" s="539"/>
      <c r="APF375" s="539"/>
      <c r="APG375" s="539"/>
      <c r="APH375" s="539"/>
      <c r="API375" s="539"/>
      <c r="APJ375" s="539"/>
      <c r="APK375" s="539"/>
      <c r="APL375" s="539"/>
      <c r="APM375" s="539"/>
      <c r="APN375" s="539"/>
      <c r="APO375" s="539"/>
      <c r="APP375" s="539"/>
      <c r="APQ375" s="539"/>
      <c r="APR375" s="539"/>
      <c r="APS375" s="539"/>
      <c r="APT375" s="539"/>
      <c r="APU375" s="539"/>
      <c r="APV375" s="539"/>
      <c r="APW375" s="539"/>
      <c r="APX375" s="539"/>
      <c r="APY375" s="539"/>
      <c r="APZ375" s="539"/>
      <c r="AQA375" s="539"/>
      <c r="AQB375" s="539"/>
      <c r="AQC375" s="539"/>
      <c r="AQD375" s="539"/>
      <c r="AQE375" s="539"/>
      <c r="AQF375" s="539"/>
      <c r="AQG375" s="539"/>
      <c r="AQH375" s="539"/>
      <c r="AQI375" s="539"/>
      <c r="AQJ375" s="539"/>
      <c r="AQK375" s="539"/>
      <c r="AQL375" s="539"/>
      <c r="AQM375" s="539"/>
      <c r="AQN375" s="539"/>
      <c r="AQO375" s="539"/>
      <c r="AQP375" s="539"/>
      <c r="AQQ375" s="539"/>
      <c r="AQR375" s="539"/>
      <c r="AQS375" s="539"/>
      <c r="AQT375" s="539"/>
      <c r="AQU375" s="539"/>
      <c r="AQV375" s="539"/>
      <c r="AQW375" s="539"/>
      <c r="AQX375" s="539"/>
      <c r="AQY375" s="539"/>
      <c r="AQZ375" s="539"/>
      <c r="ARA375" s="539"/>
      <c r="ARB375" s="539"/>
      <c r="ARC375" s="539"/>
      <c r="ARD375" s="539"/>
      <c r="ARE375" s="539"/>
      <c r="ARF375" s="539"/>
      <c r="ARG375" s="539"/>
      <c r="ARH375" s="539"/>
      <c r="ARI375" s="539"/>
      <c r="ARJ375" s="539"/>
      <c r="ARK375" s="539"/>
      <c r="ARL375" s="539"/>
      <c r="ARM375" s="539"/>
      <c r="ARN375" s="539"/>
      <c r="ARO375" s="539"/>
      <c r="ARP375" s="539"/>
      <c r="ARQ375" s="539"/>
      <c r="ARR375" s="539"/>
      <c r="ARS375" s="539"/>
      <c r="ART375" s="539"/>
      <c r="ARU375" s="539"/>
      <c r="ARV375" s="539"/>
      <c r="ARW375" s="539"/>
      <c r="ARX375" s="539"/>
      <c r="ARY375" s="539"/>
      <c r="ARZ375" s="539"/>
      <c r="ASA375" s="539"/>
      <c r="ASB375" s="539"/>
      <c r="ASC375" s="539"/>
      <c r="ASD375" s="539"/>
      <c r="ASE375" s="539"/>
      <c r="ASF375" s="539"/>
      <c r="ASG375" s="539"/>
      <c r="ASH375" s="539"/>
      <c r="ASI375" s="539"/>
      <c r="ASJ375" s="539"/>
      <c r="ASK375" s="539"/>
      <c r="ASL375" s="539"/>
      <c r="ASM375" s="539"/>
      <c r="ASN375" s="539"/>
      <c r="ASO375" s="539"/>
      <c r="ASP375" s="539"/>
      <c r="ASQ375" s="539"/>
      <c r="ASR375" s="539"/>
      <c r="ASS375" s="539"/>
      <c r="AST375" s="539"/>
      <c r="ASU375" s="539"/>
      <c r="ASV375" s="539"/>
      <c r="ASW375" s="539"/>
      <c r="ASX375" s="539"/>
      <c r="ASY375" s="539"/>
      <c r="ASZ375" s="539"/>
      <c r="ATA375" s="539"/>
      <c r="ATB375" s="539"/>
      <c r="ATC375" s="539"/>
      <c r="ATD375" s="539"/>
      <c r="ATE375" s="539"/>
      <c r="ATF375" s="539"/>
      <c r="ATG375" s="539"/>
      <c r="ATH375" s="539"/>
      <c r="ATI375" s="539"/>
      <c r="ATJ375" s="539"/>
      <c r="ATK375" s="539"/>
      <c r="ATL375" s="539"/>
      <c r="ATM375" s="539"/>
      <c r="ATN375" s="539"/>
      <c r="ATO375" s="539"/>
      <c r="ATP375" s="539"/>
      <c r="ATQ375" s="539"/>
      <c r="ATR375" s="539"/>
      <c r="ATS375" s="539"/>
      <c r="ATT375" s="539"/>
      <c r="ATU375" s="539"/>
      <c r="ATV375" s="539"/>
      <c r="ATW375" s="539"/>
      <c r="ATX375" s="539"/>
      <c r="ATY375" s="539"/>
      <c r="ATZ375" s="539"/>
      <c r="AUA375" s="539"/>
      <c r="AUB375" s="539"/>
      <c r="AUC375" s="539"/>
      <c r="AUD375" s="539"/>
      <c r="AUE375" s="539"/>
      <c r="AUF375" s="539"/>
      <c r="AUG375" s="539"/>
      <c r="AUH375" s="539"/>
      <c r="AUI375" s="539"/>
      <c r="AUJ375" s="539"/>
      <c r="AUK375" s="539"/>
    </row>
    <row r="376" spans="1:1233" ht="12.75" hidden="1" customHeight="1">
      <c r="A376" s="1045"/>
      <c r="B376" s="237" t="s">
        <v>450</v>
      </c>
      <c r="C376" s="239">
        <f>SUM(R446:R469)</f>
        <v>0</v>
      </c>
      <c r="D376" s="239">
        <f>SUM(AD446:AD469)</f>
        <v>0</v>
      </c>
      <c r="E376" s="239">
        <f>SUM(AN446:AN469)</f>
        <v>0</v>
      </c>
      <c r="F376" s="239">
        <f>SUM(AW$446:AW$469)</f>
        <v>0</v>
      </c>
      <c r="G376" s="239">
        <f>SUM(BF$446:BF$469)</f>
        <v>0</v>
      </c>
      <c r="H376" s="239">
        <f>SUM(BO$446:BO$469)</f>
        <v>0</v>
      </c>
      <c r="I376" s="239"/>
      <c r="J376" s="239">
        <f>SUM(BX446:BX469)</f>
        <v>0</v>
      </c>
      <c r="K376" s="239">
        <f>SUM(CG446:CG469)</f>
        <v>0</v>
      </c>
      <c r="L376" s="239">
        <f>SUM(CP446:CP469)</f>
        <v>0</v>
      </c>
      <c r="M376" s="239">
        <f>SUM(CY446:CY469)</f>
        <v>0</v>
      </c>
      <c r="N376" s="239">
        <f>SUM(DH446:DH469)</f>
        <v>0</v>
      </c>
      <c r="O376" s="239">
        <f>SUM(DQ446:DQ469)</f>
        <v>0</v>
      </c>
      <c r="P376" s="239">
        <f>SUM(DZ446:DZ469)</f>
        <v>0</v>
      </c>
      <c r="Q376" s="239">
        <f>SUM(EI446:EI469)</f>
        <v>0</v>
      </c>
      <c r="R376" s="239">
        <f>SUM(ER446:ER469)</f>
        <v>0</v>
      </c>
      <c r="S376" s="239">
        <f>SUM(FA446:FA469)</f>
        <v>0</v>
      </c>
      <c r="T376" s="239">
        <f>SUM(FJ446:FJ469)</f>
        <v>0</v>
      </c>
      <c r="U376" s="239">
        <f>SUM(FS446:FS469)</f>
        <v>0</v>
      </c>
      <c r="V376" s="239">
        <f>SUM(GB446:GB469)</f>
        <v>0</v>
      </c>
      <c r="W376" s="239">
        <f>SUM($GK$446:$GK$469)</f>
        <v>0</v>
      </c>
      <c r="X376" s="239">
        <f>SUM($GT$446:$GT$469)</f>
        <v>0</v>
      </c>
      <c r="Y376" s="239">
        <f>SUM($HC$446:$HC$469)</f>
        <v>0</v>
      </c>
      <c r="Z376" s="239">
        <f>SUM($HL$446:$HL$469)</f>
        <v>0</v>
      </c>
      <c r="AA376" s="239">
        <f>SUM($HU$446:$HU$469)</f>
        <v>0</v>
      </c>
      <c r="AB376" s="239">
        <f>SUM($ID$446:$ID$469)</f>
        <v>0</v>
      </c>
      <c r="AC376" s="239">
        <f>SUM($IM$446:$IM$469)</f>
        <v>0</v>
      </c>
      <c r="AD376" s="239">
        <f>SUM($IV$446:$IV$469)</f>
        <v>0</v>
      </c>
      <c r="AE376" s="239">
        <f>SUM($JE$446:$JE$469)</f>
        <v>0</v>
      </c>
      <c r="AF376" s="239">
        <f>SUM($JN$446:$JN$469)</f>
        <v>0</v>
      </c>
      <c r="AG376" s="239">
        <f>SUM($JW$446:$JW$469)</f>
        <v>0</v>
      </c>
      <c r="AH376" s="239">
        <f>SUM($KF$446:$KF$469)</f>
        <v>0</v>
      </c>
      <c r="AI376" s="239">
        <f>SUM($KO$446:$KO$469)</f>
        <v>0</v>
      </c>
      <c r="AJ376" s="239">
        <f>SUM($KX$446:$KX$469)</f>
        <v>0</v>
      </c>
      <c r="AK376" s="239">
        <f>SUM($LG$446:$LG$469)</f>
        <v>0</v>
      </c>
      <c r="AL376" s="239">
        <f>SUM($LP$446:$LP$469)</f>
        <v>0</v>
      </c>
      <c r="AM376" s="239">
        <f>SUM($LY$446:$LY$469)</f>
        <v>0</v>
      </c>
      <c r="AN376" s="239">
        <f>SUM($MH$446:$MH$469)</f>
        <v>0</v>
      </c>
      <c r="AO376" s="239">
        <f>SUM($MQ$446:$MQ$469)</f>
        <v>0</v>
      </c>
      <c r="AP376" s="239">
        <f>SUM($MZ$446:$MZ$469)</f>
        <v>0</v>
      </c>
      <c r="AQ376" s="239">
        <f>SUM($NI$446:$NI$469)</f>
        <v>0</v>
      </c>
      <c r="AR376" s="239">
        <f>SUM($NR$446:$NR$469)</f>
        <v>0</v>
      </c>
      <c r="AS376" s="239">
        <f>SUM($OA$446:$OA$469)</f>
        <v>0</v>
      </c>
      <c r="AT376" s="239">
        <f>SUM($OJ$446:$OJ$469)</f>
        <v>0</v>
      </c>
      <c r="AU376" s="239">
        <f>SUM($OS$446:$OS$469)</f>
        <v>0</v>
      </c>
      <c r="AV376" s="239">
        <f>SUM($PB$446:$PB$469)</f>
        <v>0</v>
      </c>
      <c r="AW376" s="239">
        <f>SUM($PK$446:$PK$469)</f>
        <v>0</v>
      </c>
      <c r="AX376" s="239">
        <f>SUM($PT$446:$PT$469)</f>
        <v>0</v>
      </c>
      <c r="AY376" s="239">
        <f>SUM($QC$446:$QC$469)</f>
        <v>0</v>
      </c>
      <c r="AZ376" s="239">
        <f>SUM($QL$446:$QL$469)</f>
        <v>0</v>
      </c>
      <c r="BA376" s="239">
        <f>SUM($QU$446:$QU$469)</f>
        <v>0</v>
      </c>
      <c r="BB376" s="239">
        <f>SUM($RD$446:$RD$469)</f>
        <v>0</v>
      </c>
      <c r="BC376" s="239">
        <f>SUM($RM$446:$RM$469)</f>
        <v>0</v>
      </c>
      <c r="BD376" s="239">
        <f>SUM($RV$446:$RV$469)</f>
        <v>0</v>
      </c>
      <c r="BE376" s="239">
        <f>SUM($SE$446:$SE$469)</f>
        <v>0</v>
      </c>
      <c r="BF376" s="239">
        <f>SUM($SN$446:$SN$469)</f>
        <v>0</v>
      </c>
      <c r="BG376" s="239">
        <f>SUM($SW$446:$SW$469)</f>
        <v>0</v>
      </c>
      <c r="BH376" s="239">
        <f>SUM($TF$446:$TF$469)</f>
        <v>0</v>
      </c>
      <c r="BI376" s="239">
        <f>SUM($TO$446:$TO$469)</f>
        <v>0</v>
      </c>
      <c r="BJ376" s="239">
        <f>SUM($TX$446:$TX$469)</f>
        <v>0</v>
      </c>
      <c r="BK376" s="239">
        <f>SUM($UG$446:$UG$469)</f>
        <v>0</v>
      </c>
      <c r="BL376" s="239">
        <f>SUM($UP$446:$UP$469)</f>
        <v>0</v>
      </c>
      <c r="BM376" s="239">
        <f>SUM($UY$446:$UY$469)</f>
        <v>0</v>
      </c>
      <c r="BN376" s="239">
        <f>SUM($VH$446:$VH$469)</f>
        <v>0</v>
      </c>
      <c r="BO376" s="239">
        <f>SUM($VQ$446:$VQ$469)</f>
        <v>0</v>
      </c>
      <c r="BP376" s="239">
        <f>SUM($VZ$446:$VZ$469)</f>
        <v>0</v>
      </c>
      <c r="BQ376" s="239">
        <f>SUM($WI$446:$WI$469)</f>
        <v>0</v>
      </c>
      <c r="BR376" s="239">
        <f>SUM($WR$446:$WR$469)</f>
        <v>0</v>
      </c>
      <c r="BS376" s="239">
        <f>SUM($XA$446:$XA$469)</f>
        <v>0</v>
      </c>
      <c r="BT376" s="239">
        <f>SUM($XJ$446:$XJ$469)</f>
        <v>0</v>
      </c>
      <c r="BU376" s="239">
        <f>SUM($XS$446:$XS$469)</f>
        <v>0</v>
      </c>
      <c r="BV376" s="239">
        <f>SUM($YB$446:$YB$469)</f>
        <v>0</v>
      </c>
      <c r="BW376" s="239">
        <f>SUM($YK$446:$YK$469)</f>
        <v>0</v>
      </c>
      <c r="BX376" s="239">
        <f>SUM($YT$446:$YT$469)</f>
        <v>0</v>
      </c>
      <c r="BY376" s="239">
        <f>SUM($ZC$446:$ZC$469)</f>
        <v>0</v>
      </c>
      <c r="BZ376" s="239">
        <f>SUM($ZL$446:$ZL$469)</f>
        <v>0</v>
      </c>
      <c r="CA376" s="239">
        <f>SUM($ZU$446:$ZU$469)</f>
        <v>0</v>
      </c>
      <c r="CB376" s="239">
        <f>SUM($AAD$446:$AAD$469)</f>
        <v>0</v>
      </c>
      <c r="CC376" s="239">
        <f>SUM($AAM$446:$AAM$469)</f>
        <v>0</v>
      </c>
      <c r="CD376" s="239">
        <f>SUM($AAV$446:$AAV$469)</f>
        <v>0</v>
      </c>
      <c r="CE376" s="239">
        <f>SUM($ABE$446:$ABE$469)</f>
        <v>0</v>
      </c>
      <c r="CF376" s="239">
        <f>SUM($ABN$446:$ABN$469)</f>
        <v>0</v>
      </c>
      <c r="CG376" s="239">
        <f>SUM($ABW$446:$ABW$469)</f>
        <v>0</v>
      </c>
      <c r="CH376" s="239">
        <f>SUM($ACF$446:$ACF$469)</f>
        <v>0</v>
      </c>
      <c r="CI376" s="239">
        <f>SUM($ACO$446:$ACO$469)</f>
        <v>0</v>
      </c>
      <c r="CJ376" s="239">
        <f>SUM($ACX$446:$ACX$469)</f>
        <v>0</v>
      </c>
      <c r="CK376" s="239">
        <f>SUM($ADG$446:$ADG$469)</f>
        <v>0</v>
      </c>
      <c r="CL376" s="239">
        <f>SUM($ADP$446:$ADP$469)</f>
        <v>0</v>
      </c>
      <c r="CM376" s="239">
        <f>SUM($ADY$446:$ADY$469)</f>
        <v>0</v>
      </c>
      <c r="CN376" s="239">
        <f>SUM($AEH$446:$AEH$469)</f>
        <v>0</v>
      </c>
      <c r="CO376" s="239">
        <f>SUM($AEQ$446:$AEQ$469)</f>
        <v>0</v>
      </c>
      <c r="CP376" s="239">
        <f>SUM($AEZ$446:$AEZ$469)</f>
        <v>0</v>
      </c>
      <c r="CQ376" s="239">
        <f>SUM($AFI$446:$AFI$469)</f>
        <v>0</v>
      </c>
      <c r="CR376" s="239">
        <f>SUM($AFR$446:$AFR$469)</f>
        <v>0</v>
      </c>
      <c r="CS376" s="239">
        <f>SUM($AGA$446:$AGA$469)</f>
        <v>0</v>
      </c>
      <c r="CT376" s="239">
        <f>SUM($AGJ$446:$AGJ$469)</f>
        <v>0</v>
      </c>
      <c r="CU376" s="239">
        <f>SUM($AGS$446:$AGS$469)</f>
        <v>0</v>
      </c>
      <c r="CV376" s="239">
        <f>SUM($AHB$446:$AHB$469)</f>
        <v>0</v>
      </c>
      <c r="CW376" s="239">
        <f>SUM($AHK$446:$AHK$469)</f>
        <v>0</v>
      </c>
      <c r="CX376" s="239">
        <f>SUM($AHT$446:$AHT$469)</f>
        <v>0</v>
      </c>
      <c r="CY376" s="239">
        <f>SUM($AIC$446:$AIC$469)</f>
        <v>0</v>
      </c>
      <c r="CZ376" s="239">
        <f>SUM($AIL$446:$AIL$469)</f>
        <v>0</v>
      </c>
      <c r="DA376" s="539"/>
      <c r="DB376" s="539"/>
      <c r="DC376" s="539"/>
      <c r="DD376" s="539"/>
      <c r="DE376" s="539"/>
      <c r="DF376" s="539"/>
      <c r="DG376" s="539"/>
      <c r="DH376" s="539"/>
      <c r="DI376" s="539"/>
      <c r="DJ376" s="539"/>
      <c r="DK376" s="539"/>
      <c r="DL376" s="539"/>
      <c r="DM376" s="539"/>
      <c r="DN376" s="539"/>
      <c r="DO376" s="539"/>
      <c r="DP376" s="539"/>
      <c r="DQ376" s="539"/>
      <c r="DR376" s="539"/>
      <c r="DS376" s="539"/>
      <c r="DT376" s="539"/>
      <c r="DU376" s="539"/>
      <c r="DV376" s="539"/>
      <c r="DW376" s="539"/>
      <c r="DX376" s="539"/>
      <c r="DY376" s="539"/>
      <c r="DZ376" s="539"/>
      <c r="EA376" s="539"/>
      <c r="EB376" s="539"/>
      <c r="EC376" s="539"/>
      <c r="ED376" s="539"/>
      <c r="EE376" s="539"/>
      <c r="EF376" s="539"/>
      <c r="EG376" s="539"/>
      <c r="EH376" s="539"/>
      <c r="EI376" s="539"/>
      <c r="EJ376" s="539"/>
      <c r="EK376" s="539"/>
      <c r="EL376" s="539"/>
      <c r="EM376" s="539"/>
      <c r="EN376" s="539"/>
      <c r="EO376" s="539"/>
      <c r="EP376" s="539"/>
      <c r="EQ376" s="539"/>
      <c r="ER376" s="539"/>
      <c r="ES376" s="539"/>
      <c r="ET376" s="539"/>
      <c r="EU376" s="539"/>
      <c r="EV376" s="539"/>
      <c r="EW376" s="539"/>
      <c r="EX376" s="539"/>
      <c r="EY376" s="539"/>
      <c r="EZ376" s="539"/>
      <c r="FA376" s="539"/>
      <c r="FB376" s="539"/>
      <c r="FC376" s="539"/>
      <c r="FD376" s="539"/>
      <c r="FE376" s="539"/>
      <c r="FF376" s="539"/>
      <c r="FG376" s="539"/>
      <c r="FH376" s="539"/>
      <c r="FI376" s="539"/>
      <c r="FJ376" s="539"/>
      <c r="FK376" s="539"/>
      <c r="FL376" s="539"/>
      <c r="FM376" s="539"/>
      <c r="FN376" s="539"/>
      <c r="FO376" s="539"/>
      <c r="FP376" s="539"/>
      <c r="FQ376" s="539"/>
      <c r="FR376" s="539"/>
      <c r="FS376" s="539"/>
      <c r="FT376" s="539"/>
      <c r="FU376" s="539"/>
      <c r="FV376" s="539"/>
      <c r="FW376" s="539"/>
      <c r="FX376" s="539"/>
      <c r="FY376" s="539"/>
      <c r="FZ376" s="539"/>
      <c r="GA376" s="539"/>
      <c r="GB376" s="539"/>
      <c r="GC376" s="539"/>
      <c r="GD376" s="539"/>
      <c r="GE376" s="539"/>
      <c r="GF376" s="539"/>
      <c r="GG376" s="539"/>
      <c r="GH376" s="539"/>
      <c r="GI376" s="539"/>
      <c r="GJ376" s="539"/>
      <c r="GK376" s="539"/>
      <c r="GL376" s="539"/>
      <c r="GM376" s="539"/>
      <c r="GN376" s="539"/>
      <c r="GO376" s="539"/>
      <c r="GP376" s="539"/>
      <c r="GQ376" s="539"/>
      <c r="GR376" s="539"/>
      <c r="GS376" s="539"/>
      <c r="GT376" s="539"/>
      <c r="GU376" s="539"/>
      <c r="GV376" s="539"/>
      <c r="GW376" s="539"/>
      <c r="GX376" s="539"/>
      <c r="GY376" s="539"/>
      <c r="GZ376" s="539"/>
      <c r="HA376" s="539"/>
      <c r="HB376" s="539"/>
      <c r="HC376" s="539"/>
      <c r="HD376" s="539"/>
      <c r="HE376" s="539"/>
      <c r="HF376" s="539"/>
      <c r="HG376" s="539"/>
      <c r="HH376" s="539"/>
      <c r="HI376" s="539"/>
      <c r="HJ376" s="539"/>
      <c r="HK376" s="539"/>
      <c r="HL376" s="539"/>
      <c r="HM376" s="539"/>
      <c r="HN376" s="539"/>
      <c r="HO376" s="539"/>
      <c r="HP376" s="539"/>
      <c r="HQ376" s="539"/>
      <c r="HR376" s="539"/>
      <c r="HS376" s="539"/>
      <c r="HT376" s="539"/>
      <c r="HU376" s="539"/>
      <c r="HV376" s="539"/>
      <c r="HW376" s="539"/>
      <c r="HX376" s="539"/>
      <c r="HY376" s="539"/>
      <c r="HZ376" s="539"/>
      <c r="IA376" s="539"/>
      <c r="IB376" s="539"/>
      <c r="IC376" s="539"/>
      <c r="ID376" s="539"/>
      <c r="IE376" s="539"/>
      <c r="IF376" s="539"/>
      <c r="IG376" s="539"/>
      <c r="IH376" s="539"/>
      <c r="II376" s="539"/>
      <c r="IJ376" s="539"/>
      <c r="IK376" s="539"/>
      <c r="IL376" s="539"/>
      <c r="IM376" s="539"/>
      <c r="IN376" s="539"/>
      <c r="IO376" s="539"/>
      <c r="IP376" s="539"/>
      <c r="IQ376" s="539"/>
      <c r="IR376" s="539"/>
      <c r="IS376" s="539"/>
      <c r="IT376" s="539"/>
      <c r="IU376" s="539"/>
      <c r="IV376" s="539"/>
      <c r="IW376" s="539"/>
      <c r="IX376" s="539"/>
      <c r="IY376" s="539"/>
      <c r="IZ376" s="539"/>
      <c r="JA376" s="539"/>
      <c r="JB376" s="539"/>
      <c r="JC376" s="539"/>
      <c r="JD376" s="539"/>
      <c r="JE376" s="539"/>
      <c r="JF376" s="539"/>
      <c r="JG376" s="539"/>
      <c r="JH376" s="539"/>
      <c r="JI376" s="539"/>
      <c r="JJ376" s="539"/>
      <c r="JK376" s="539"/>
      <c r="JL376" s="539"/>
      <c r="JM376" s="539"/>
      <c r="JN376" s="539"/>
      <c r="JO376" s="539"/>
      <c r="JP376" s="539"/>
      <c r="JQ376" s="539"/>
      <c r="JR376" s="539"/>
      <c r="JS376" s="539"/>
      <c r="JT376" s="539"/>
      <c r="JU376" s="539"/>
      <c r="JV376" s="539"/>
      <c r="JW376" s="539"/>
      <c r="JX376" s="539"/>
      <c r="JY376" s="539"/>
      <c r="JZ376" s="539"/>
      <c r="KA376" s="539"/>
      <c r="KB376" s="539"/>
      <c r="KC376" s="539"/>
      <c r="KD376" s="539"/>
      <c r="KE376" s="539"/>
      <c r="KF376" s="539"/>
      <c r="KG376" s="539"/>
      <c r="KH376" s="539"/>
      <c r="KI376" s="539"/>
      <c r="KJ376" s="539"/>
      <c r="KK376" s="539"/>
      <c r="KL376" s="539"/>
      <c r="KM376" s="539"/>
      <c r="KN376" s="539"/>
      <c r="KO376" s="539"/>
      <c r="KP376" s="539"/>
      <c r="KQ376" s="539"/>
      <c r="KR376" s="539"/>
      <c r="KS376" s="539"/>
      <c r="KT376" s="539"/>
      <c r="KU376" s="539"/>
      <c r="KV376" s="539"/>
      <c r="KW376" s="539"/>
      <c r="KX376" s="539"/>
      <c r="KY376" s="539"/>
      <c r="KZ376" s="539"/>
      <c r="LA376" s="539"/>
      <c r="LB376" s="539"/>
      <c r="LC376" s="539"/>
      <c r="LD376" s="539"/>
      <c r="LE376" s="539"/>
      <c r="LF376" s="539"/>
      <c r="LG376" s="539"/>
      <c r="LH376" s="539"/>
      <c r="LI376" s="539"/>
      <c r="LJ376" s="539"/>
      <c r="LK376" s="539"/>
      <c r="LL376" s="539"/>
      <c r="LM376" s="539"/>
      <c r="LN376" s="539"/>
      <c r="LO376" s="539"/>
      <c r="LP376" s="539"/>
      <c r="LQ376" s="539"/>
      <c r="LR376" s="539"/>
      <c r="LS376" s="539"/>
      <c r="LT376" s="539"/>
      <c r="LU376" s="539"/>
      <c r="LV376" s="539"/>
      <c r="LW376" s="539"/>
      <c r="LX376" s="539"/>
      <c r="LY376" s="539"/>
      <c r="LZ376" s="539"/>
      <c r="MA376" s="539"/>
      <c r="MB376" s="539"/>
      <c r="MC376" s="539"/>
      <c r="MD376" s="539"/>
      <c r="ME376" s="539"/>
      <c r="MF376" s="539"/>
      <c r="MG376" s="539"/>
      <c r="MH376" s="539"/>
      <c r="MI376" s="539"/>
      <c r="MJ376" s="539"/>
      <c r="MK376" s="539"/>
      <c r="ML376" s="539"/>
      <c r="MM376" s="539"/>
      <c r="MN376" s="539"/>
      <c r="MO376" s="539"/>
      <c r="MP376" s="539"/>
      <c r="MQ376" s="539"/>
      <c r="MR376" s="539"/>
      <c r="MS376" s="539"/>
      <c r="MT376" s="539"/>
      <c r="MU376" s="539"/>
      <c r="MV376" s="539"/>
      <c r="MW376" s="539"/>
      <c r="MX376" s="539"/>
      <c r="MY376" s="539"/>
      <c r="MZ376" s="539"/>
      <c r="NA376" s="539"/>
      <c r="NB376" s="539"/>
      <c r="NC376" s="539"/>
      <c r="ND376" s="539"/>
      <c r="NE376" s="539"/>
      <c r="NF376" s="539"/>
      <c r="NG376" s="539"/>
      <c r="NH376" s="539"/>
      <c r="NI376" s="539"/>
      <c r="NJ376" s="539"/>
      <c r="NK376" s="539"/>
      <c r="NL376" s="539"/>
      <c r="NM376" s="539"/>
      <c r="NN376" s="539"/>
      <c r="NO376" s="539"/>
      <c r="NP376" s="539"/>
      <c r="NQ376" s="539"/>
      <c r="NR376" s="539"/>
      <c r="NS376" s="539"/>
      <c r="NT376" s="539"/>
      <c r="NU376" s="539"/>
      <c r="NV376" s="539"/>
      <c r="NW376" s="539"/>
      <c r="NX376" s="539"/>
      <c r="NY376" s="539"/>
      <c r="NZ376" s="539"/>
      <c r="OA376" s="539"/>
      <c r="OB376" s="539"/>
      <c r="OC376" s="539"/>
      <c r="OD376" s="539"/>
      <c r="OE376" s="539"/>
      <c r="OF376" s="539"/>
      <c r="OG376" s="539"/>
      <c r="OH376" s="539"/>
      <c r="OI376" s="539"/>
      <c r="OJ376" s="539"/>
      <c r="OK376" s="539"/>
      <c r="OL376" s="539"/>
      <c r="OM376" s="539"/>
      <c r="ON376" s="539"/>
      <c r="OO376" s="539"/>
      <c r="OP376" s="539"/>
      <c r="OQ376" s="539"/>
      <c r="OR376" s="539"/>
      <c r="OS376" s="539"/>
      <c r="OT376" s="539"/>
      <c r="OU376" s="539"/>
      <c r="OV376" s="539"/>
      <c r="OW376" s="539"/>
      <c r="OX376" s="539"/>
      <c r="OY376" s="539"/>
      <c r="OZ376" s="539"/>
      <c r="PA376" s="539"/>
      <c r="PB376" s="539"/>
      <c r="PC376" s="539"/>
      <c r="PD376" s="539"/>
      <c r="PE376" s="539"/>
      <c r="PF376" s="539"/>
      <c r="PG376" s="539"/>
      <c r="PH376" s="539"/>
      <c r="PI376" s="539"/>
      <c r="PJ376" s="539"/>
      <c r="PK376" s="539"/>
      <c r="PL376" s="539"/>
      <c r="PM376" s="539"/>
      <c r="PN376" s="539"/>
      <c r="PO376" s="539"/>
      <c r="PP376" s="539"/>
      <c r="PQ376" s="539"/>
      <c r="PR376" s="539"/>
      <c r="PS376" s="539"/>
      <c r="PT376" s="539"/>
      <c r="PU376" s="539"/>
      <c r="PV376" s="539"/>
      <c r="PW376" s="539"/>
      <c r="PX376" s="539"/>
      <c r="PY376" s="539"/>
      <c r="PZ376" s="539"/>
      <c r="QA376" s="539"/>
      <c r="QB376" s="539"/>
      <c r="QC376" s="539"/>
      <c r="QD376" s="539"/>
      <c r="QE376" s="539"/>
      <c r="QF376" s="539"/>
      <c r="QG376" s="539"/>
      <c r="QH376" s="539"/>
      <c r="QI376" s="539"/>
      <c r="QJ376" s="539"/>
      <c r="QK376" s="539"/>
      <c r="QL376" s="539"/>
      <c r="QM376" s="539"/>
      <c r="QN376" s="539"/>
      <c r="QO376" s="539"/>
      <c r="QP376" s="539"/>
      <c r="QQ376" s="539"/>
      <c r="QR376" s="539"/>
      <c r="QS376" s="539"/>
      <c r="QT376" s="539"/>
      <c r="QU376" s="539"/>
      <c r="QV376" s="539"/>
      <c r="QW376" s="539"/>
      <c r="QX376" s="539"/>
      <c r="QY376" s="539"/>
      <c r="QZ376" s="539"/>
      <c r="RA376" s="539"/>
      <c r="RB376" s="539"/>
      <c r="RC376" s="539"/>
      <c r="RD376" s="539"/>
      <c r="RE376" s="539"/>
      <c r="RF376" s="539"/>
      <c r="RG376" s="539"/>
      <c r="RH376" s="539"/>
      <c r="RI376" s="539"/>
      <c r="RJ376" s="539"/>
      <c r="RK376" s="539"/>
      <c r="RL376" s="539"/>
      <c r="RM376" s="539"/>
      <c r="RN376" s="539"/>
      <c r="RO376" s="539"/>
      <c r="RP376" s="539"/>
      <c r="RQ376" s="539"/>
      <c r="RR376" s="539"/>
      <c r="RS376" s="539"/>
      <c r="RT376" s="539"/>
      <c r="RU376" s="539"/>
      <c r="RV376" s="539"/>
      <c r="RW376" s="539"/>
      <c r="RX376" s="539"/>
      <c r="RY376" s="539"/>
      <c r="RZ376" s="539"/>
      <c r="SA376" s="539"/>
      <c r="SB376" s="539"/>
      <c r="SC376" s="539"/>
      <c r="SD376" s="539"/>
      <c r="SE376" s="539"/>
      <c r="SF376" s="539"/>
      <c r="SG376" s="539"/>
      <c r="SH376" s="539"/>
      <c r="SI376" s="539"/>
      <c r="SJ376" s="539"/>
      <c r="SK376" s="539"/>
      <c r="SL376" s="539"/>
      <c r="SM376" s="539"/>
      <c r="SN376" s="539"/>
      <c r="SO376" s="539"/>
      <c r="SP376" s="539"/>
      <c r="SQ376" s="539"/>
      <c r="SR376" s="539"/>
      <c r="SS376" s="539"/>
      <c r="ST376" s="539"/>
      <c r="SU376" s="539"/>
      <c r="SV376" s="539"/>
      <c r="SW376" s="539"/>
      <c r="SX376" s="539"/>
      <c r="SY376" s="539"/>
      <c r="SZ376" s="539"/>
      <c r="TA376" s="539"/>
      <c r="TB376" s="539"/>
      <c r="TC376" s="539"/>
      <c r="TD376" s="539"/>
      <c r="TE376" s="539"/>
      <c r="TF376" s="539"/>
      <c r="TG376" s="539"/>
      <c r="TH376" s="539"/>
      <c r="TI376" s="539"/>
      <c r="TJ376" s="539"/>
      <c r="TK376" s="539"/>
      <c r="TL376" s="539"/>
      <c r="TM376" s="539"/>
      <c r="TN376" s="539"/>
      <c r="TO376" s="539"/>
      <c r="TP376" s="539"/>
      <c r="TQ376" s="539"/>
      <c r="TR376" s="539"/>
      <c r="TS376" s="539"/>
      <c r="TT376" s="539"/>
      <c r="TU376" s="539"/>
      <c r="TV376" s="539"/>
      <c r="TW376" s="539"/>
      <c r="TX376" s="539"/>
      <c r="TY376" s="539"/>
      <c r="TZ376" s="539"/>
      <c r="UA376" s="539"/>
      <c r="UB376" s="539"/>
      <c r="UC376" s="539"/>
      <c r="UD376" s="539"/>
      <c r="UE376" s="539"/>
      <c r="UF376" s="539"/>
      <c r="UG376" s="539"/>
      <c r="UH376" s="539"/>
      <c r="UI376" s="539"/>
      <c r="UJ376" s="539"/>
      <c r="UK376" s="539"/>
      <c r="UL376" s="539"/>
      <c r="UM376" s="539"/>
      <c r="UN376" s="539"/>
      <c r="UO376" s="539"/>
      <c r="UP376" s="539"/>
      <c r="UQ376" s="539"/>
      <c r="UR376" s="539"/>
      <c r="US376" s="539"/>
      <c r="UT376" s="539"/>
      <c r="UU376" s="539"/>
      <c r="UV376" s="539"/>
      <c r="UW376" s="539"/>
      <c r="UX376" s="539"/>
      <c r="UY376" s="539"/>
      <c r="UZ376" s="539"/>
      <c r="VA376" s="539"/>
      <c r="VB376" s="539"/>
      <c r="VC376" s="539"/>
      <c r="VD376" s="539"/>
      <c r="VE376" s="539"/>
      <c r="VF376" s="539"/>
      <c r="VG376" s="539"/>
      <c r="VH376" s="539"/>
      <c r="VI376" s="539"/>
      <c r="VJ376" s="539"/>
      <c r="VK376" s="539"/>
      <c r="VL376" s="539"/>
      <c r="VM376" s="539"/>
      <c r="VN376" s="539"/>
      <c r="VO376" s="539"/>
      <c r="VP376" s="539"/>
      <c r="VQ376" s="539"/>
      <c r="VR376" s="539"/>
      <c r="VS376" s="539"/>
      <c r="VT376" s="539"/>
      <c r="VU376" s="539"/>
      <c r="VV376" s="539"/>
      <c r="VW376" s="539"/>
      <c r="VX376" s="539"/>
      <c r="VY376" s="539"/>
      <c r="VZ376" s="539"/>
      <c r="WA376" s="539"/>
      <c r="WB376" s="539"/>
      <c r="WC376" s="539"/>
      <c r="WD376" s="539"/>
      <c r="WE376" s="539"/>
      <c r="WF376" s="539"/>
      <c r="WG376" s="539"/>
      <c r="WH376" s="539"/>
      <c r="WI376" s="539"/>
      <c r="WJ376" s="539"/>
      <c r="WK376" s="539"/>
      <c r="WL376" s="539"/>
      <c r="WM376" s="539"/>
      <c r="WN376" s="539"/>
      <c r="WO376" s="539"/>
      <c r="WP376" s="539"/>
      <c r="WQ376" s="539"/>
      <c r="WR376" s="539"/>
      <c r="WS376" s="539"/>
      <c r="WT376" s="539"/>
      <c r="WU376" s="539"/>
      <c r="WV376" s="539"/>
      <c r="WW376" s="539"/>
      <c r="WX376" s="539"/>
      <c r="WY376" s="539"/>
      <c r="WZ376" s="539"/>
      <c r="XA376" s="539"/>
      <c r="XB376" s="539"/>
      <c r="XC376" s="539"/>
      <c r="XD376" s="539"/>
      <c r="XE376" s="539"/>
      <c r="XF376" s="539"/>
      <c r="XG376" s="539"/>
      <c r="XH376" s="539"/>
      <c r="XI376" s="539"/>
      <c r="XJ376" s="539"/>
      <c r="XK376" s="539"/>
      <c r="XL376" s="539"/>
      <c r="XM376" s="539"/>
      <c r="XN376" s="539"/>
      <c r="XO376" s="539"/>
      <c r="XP376" s="539"/>
      <c r="XQ376" s="539"/>
      <c r="XR376" s="539"/>
      <c r="XS376" s="539"/>
      <c r="XT376" s="539"/>
      <c r="XU376" s="539"/>
      <c r="XV376" s="539"/>
      <c r="XW376" s="539"/>
      <c r="XX376" s="539"/>
      <c r="XY376" s="539"/>
      <c r="XZ376" s="539"/>
      <c r="YA376" s="539"/>
      <c r="YB376" s="539"/>
      <c r="YC376" s="539"/>
      <c r="YD376" s="539"/>
      <c r="YE376" s="539"/>
      <c r="YF376" s="539"/>
      <c r="YG376" s="539"/>
      <c r="YH376" s="539"/>
      <c r="YI376" s="539"/>
      <c r="YJ376" s="539"/>
      <c r="YK376" s="539"/>
      <c r="YL376" s="539"/>
      <c r="YM376" s="539"/>
      <c r="YN376" s="539"/>
      <c r="YO376" s="539"/>
      <c r="YP376" s="539"/>
      <c r="YQ376" s="539"/>
      <c r="YR376" s="539"/>
      <c r="YS376" s="539"/>
      <c r="YT376" s="539"/>
      <c r="YU376" s="539"/>
      <c r="YV376" s="539"/>
      <c r="YW376" s="539"/>
      <c r="YX376" s="539"/>
      <c r="YY376" s="539"/>
      <c r="YZ376" s="539"/>
      <c r="ZA376" s="539"/>
      <c r="ZB376" s="539"/>
      <c r="ZC376" s="539"/>
      <c r="ZD376" s="539"/>
      <c r="ZE376" s="539"/>
      <c r="ZF376" s="539"/>
      <c r="ZG376" s="539"/>
      <c r="ZH376" s="539"/>
      <c r="ZI376" s="539"/>
      <c r="ZJ376" s="539"/>
      <c r="ZK376" s="539"/>
      <c r="ZL376" s="539"/>
      <c r="ZM376" s="539"/>
      <c r="ZN376" s="539"/>
      <c r="ZO376" s="539"/>
      <c r="ZP376" s="539"/>
      <c r="ZQ376" s="539"/>
      <c r="ZR376" s="539"/>
      <c r="ZS376" s="539"/>
      <c r="ZT376" s="539"/>
      <c r="ZU376" s="539"/>
      <c r="ZV376" s="539"/>
      <c r="ZW376" s="539"/>
      <c r="ZX376" s="539"/>
      <c r="ZY376" s="539"/>
      <c r="ZZ376" s="539"/>
      <c r="AAA376" s="539"/>
      <c r="AAB376" s="539"/>
      <c r="AAC376" s="539"/>
      <c r="AAD376" s="539"/>
      <c r="AAE376" s="539"/>
      <c r="AAF376" s="539"/>
      <c r="AAG376" s="539"/>
      <c r="AAH376" s="539"/>
      <c r="AAI376" s="539"/>
      <c r="AAJ376" s="539"/>
      <c r="AAK376" s="539"/>
      <c r="AAL376" s="539"/>
      <c r="AAM376" s="539"/>
      <c r="AAN376" s="539"/>
      <c r="AAO376" s="539"/>
      <c r="AAP376" s="539"/>
      <c r="AAQ376" s="539"/>
      <c r="AAR376" s="539"/>
      <c r="AAS376" s="539"/>
      <c r="AAT376" s="539"/>
      <c r="AAU376" s="539"/>
      <c r="AAV376" s="539"/>
      <c r="AAW376" s="539"/>
      <c r="AAX376" s="539"/>
      <c r="AAY376" s="539"/>
      <c r="AAZ376" s="539"/>
      <c r="ABA376" s="539"/>
      <c r="ABB376" s="539"/>
      <c r="ABC376" s="539"/>
      <c r="ABD376" s="539"/>
      <c r="ABE376" s="539"/>
      <c r="ABF376" s="539"/>
      <c r="ABG376" s="539"/>
      <c r="ABH376" s="539"/>
      <c r="ABI376" s="539"/>
      <c r="ABJ376" s="539"/>
      <c r="ABK376" s="539"/>
      <c r="ABL376" s="539"/>
      <c r="ABM376" s="539"/>
      <c r="ABN376" s="539"/>
      <c r="ABO376" s="539"/>
      <c r="ABP376" s="539"/>
      <c r="ABQ376" s="539"/>
      <c r="ABR376" s="539"/>
      <c r="ABS376" s="539"/>
      <c r="ABT376" s="539"/>
      <c r="ABU376" s="539"/>
      <c r="ABV376" s="539"/>
      <c r="ABW376" s="539"/>
      <c r="ABX376" s="539"/>
      <c r="ABY376" s="539"/>
      <c r="ABZ376" s="539"/>
      <c r="ACA376" s="539"/>
      <c r="ACB376" s="539"/>
      <c r="ACC376" s="539"/>
      <c r="ACD376" s="539"/>
      <c r="ACE376" s="539"/>
      <c r="ACF376" s="539"/>
      <c r="ACG376" s="539"/>
      <c r="ACH376" s="539"/>
      <c r="ACI376" s="539"/>
      <c r="ACJ376" s="539"/>
      <c r="ACK376" s="539"/>
      <c r="ACL376" s="539"/>
      <c r="ACM376" s="539"/>
      <c r="ACN376" s="539"/>
      <c r="ACO376" s="539"/>
      <c r="ACP376" s="539"/>
      <c r="ACQ376" s="539"/>
      <c r="ACR376" s="539"/>
      <c r="ACS376" s="539"/>
      <c r="ACT376" s="539"/>
      <c r="ACU376" s="539"/>
      <c r="ACV376" s="539"/>
      <c r="ACW376" s="539"/>
      <c r="ACX376" s="539"/>
      <c r="ACY376" s="539"/>
      <c r="ACZ376" s="539"/>
      <c r="ADA376" s="539"/>
      <c r="ADB376" s="539"/>
      <c r="ADC376" s="539"/>
      <c r="ADD376" s="539"/>
      <c r="ADE376" s="539"/>
      <c r="ADF376" s="539"/>
      <c r="ADG376" s="539"/>
      <c r="ADH376" s="539"/>
      <c r="ADI376" s="539"/>
      <c r="ADJ376" s="539"/>
      <c r="ADK376" s="539"/>
      <c r="ADL376" s="539"/>
      <c r="ADM376" s="539"/>
      <c r="ADN376" s="539"/>
      <c r="ADO376" s="539"/>
      <c r="ADP376" s="539"/>
      <c r="ADQ376" s="539"/>
      <c r="ADR376" s="539"/>
      <c r="ADS376" s="539"/>
      <c r="ADT376" s="539"/>
      <c r="ADU376" s="539"/>
      <c r="ADV376" s="539"/>
      <c r="ADW376" s="539"/>
      <c r="ADX376" s="539"/>
      <c r="ADY376" s="539"/>
      <c r="ADZ376" s="539"/>
      <c r="AEA376" s="539"/>
      <c r="AEB376" s="539"/>
      <c r="AEC376" s="539"/>
      <c r="AED376" s="539"/>
      <c r="AEE376" s="539"/>
      <c r="AEF376" s="539"/>
      <c r="AEG376" s="539"/>
      <c r="AEH376" s="539"/>
      <c r="AEI376" s="539"/>
      <c r="AEJ376" s="539"/>
      <c r="AEK376" s="539"/>
      <c r="AEL376" s="539"/>
      <c r="AEM376" s="539"/>
      <c r="AEN376" s="539"/>
      <c r="AEO376" s="539"/>
      <c r="AEP376" s="539"/>
      <c r="AEQ376" s="539"/>
      <c r="AER376" s="539"/>
      <c r="AES376" s="539"/>
      <c r="AET376" s="539"/>
      <c r="AEU376" s="539"/>
      <c r="AEV376" s="539"/>
      <c r="AEW376" s="539"/>
      <c r="AEX376" s="539"/>
      <c r="AEY376" s="539"/>
      <c r="AEZ376" s="539"/>
      <c r="AFA376" s="539"/>
      <c r="AFB376" s="539"/>
      <c r="AFC376" s="539"/>
      <c r="AFD376" s="539"/>
      <c r="AFE376" s="539"/>
      <c r="AFF376" s="539"/>
      <c r="AFG376" s="539"/>
      <c r="AFH376" s="539"/>
      <c r="AFI376" s="539"/>
      <c r="AFJ376" s="539"/>
      <c r="AFK376" s="539"/>
      <c r="AFL376" s="539"/>
      <c r="AFM376" s="539"/>
      <c r="AFN376" s="539"/>
      <c r="AFO376" s="539"/>
      <c r="AFP376" s="539"/>
      <c r="AFQ376" s="539"/>
      <c r="AFR376" s="539"/>
      <c r="AFS376" s="539"/>
      <c r="AFT376" s="539"/>
      <c r="AFU376" s="539"/>
      <c r="AFV376" s="539"/>
      <c r="AFW376" s="539"/>
      <c r="AFX376" s="539"/>
      <c r="AFY376" s="539"/>
      <c r="AFZ376" s="539"/>
      <c r="AGA376" s="539"/>
      <c r="AGB376" s="539"/>
      <c r="AGC376" s="539"/>
      <c r="AGD376" s="539"/>
      <c r="AGE376" s="539"/>
      <c r="AGF376" s="539"/>
      <c r="AGG376" s="539"/>
      <c r="AGH376" s="539"/>
      <c r="AGI376" s="539"/>
      <c r="AGJ376" s="539"/>
      <c r="AGK376" s="539"/>
      <c r="AGL376" s="539"/>
      <c r="AGM376" s="539"/>
      <c r="AGN376" s="539"/>
      <c r="AGO376" s="539"/>
      <c r="AGP376" s="539"/>
      <c r="AGQ376" s="539"/>
      <c r="AGR376" s="539"/>
      <c r="AGS376" s="539"/>
      <c r="AGT376" s="539"/>
      <c r="AGU376" s="539"/>
      <c r="AGV376" s="539"/>
      <c r="AGW376" s="539"/>
      <c r="AGX376" s="539"/>
      <c r="AGY376" s="539"/>
      <c r="AGZ376" s="539"/>
      <c r="AHA376" s="539"/>
      <c r="AHB376" s="539"/>
      <c r="AHC376" s="539"/>
      <c r="AHD376" s="539"/>
      <c r="AHE376" s="539"/>
      <c r="AHF376" s="539"/>
      <c r="AHG376" s="539"/>
      <c r="AHH376" s="539"/>
      <c r="AHI376" s="539"/>
      <c r="AHJ376" s="539"/>
      <c r="AHK376" s="539"/>
      <c r="AHL376" s="539"/>
      <c r="AHM376" s="539"/>
      <c r="AHN376" s="539"/>
      <c r="AHO376" s="539"/>
      <c r="AHP376" s="539"/>
      <c r="AHQ376" s="539"/>
      <c r="AHR376" s="539"/>
      <c r="AHS376" s="539"/>
      <c r="AHT376" s="539"/>
      <c r="AHU376" s="539"/>
      <c r="AHV376" s="539"/>
      <c r="AHW376" s="539"/>
      <c r="AHX376" s="539"/>
      <c r="AHY376" s="539"/>
      <c r="AHZ376" s="539"/>
      <c r="AIA376" s="539"/>
      <c r="AIB376" s="539"/>
      <c r="AIC376" s="539"/>
      <c r="AID376" s="539"/>
      <c r="AIE376" s="539"/>
      <c r="AIF376" s="539"/>
      <c r="AIG376" s="539"/>
      <c r="AIH376" s="539"/>
      <c r="AII376" s="539"/>
      <c r="AIJ376" s="539"/>
      <c r="AIK376" s="539"/>
      <c r="AIL376" s="539"/>
      <c r="AIM376" s="539"/>
      <c r="AIN376" s="539"/>
      <c r="AIO376" s="539"/>
      <c r="AIP376" s="539"/>
      <c r="AIQ376" s="539"/>
      <c r="AIR376" s="539"/>
      <c r="AIS376" s="539"/>
      <c r="AIT376" s="539"/>
      <c r="AIU376" s="539"/>
      <c r="AIV376" s="539"/>
      <c r="AIW376" s="539"/>
      <c r="AIX376" s="539"/>
      <c r="AIY376" s="539"/>
      <c r="AIZ376" s="539"/>
      <c r="AJA376" s="539"/>
      <c r="AJB376" s="539"/>
      <c r="AJC376" s="539"/>
      <c r="AJD376" s="539"/>
      <c r="AJE376" s="539"/>
      <c r="AJF376" s="539"/>
      <c r="AJG376" s="539"/>
      <c r="AJH376" s="539"/>
      <c r="AJI376" s="539"/>
      <c r="AJJ376" s="539"/>
      <c r="AJK376" s="539"/>
      <c r="AJL376" s="539"/>
      <c r="AJM376" s="539"/>
      <c r="AJN376" s="539"/>
      <c r="AJO376" s="539"/>
      <c r="AJP376" s="539"/>
      <c r="AJQ376" s="539"/>
      <c r="AJR376" s="539"/>
      <c r="AJS376" s="539"/>
      <c r="AJT376" s="539"/>
      <c r="AJU376" s="539"/>
      <c r="AJV376" s="539"/>
      <c r="AJW376" s="539"/>
      <c r="AJX376" s="539"/>
      <c r="AJY376" s="539"/>
      <c r="AJZ376" s="539"/>
      <c r="AKA376" s="539"/>
      <c r="AKB376" s="539"/>
      <c r="AKC376" s="539"/>
      <c r="AKD376" s="539"/>
      <c r="AKE376" s="539"/>
      <c r="AKF376" s="539"/>
      <c r="AKG376" s="539"/>
      <c r="AKH376" s="539"/>
      <c r="AKI376" s="539"/>
      <c r="AKJ376" s="539"/>
      <c r="AKK376" s="539"/>
      <c r="AKL376" s="539"/>
      <c r="AKM376" s="539"/>
      <c r="AKN376" s="539"/>
      <c r="AKO376" s="539"/>
      <c r="AKP376" s="539"/>
      <c r="AKQ376" s="539"/>
      <c r="AKR376" s="539"/>
      <c r="AKS376" s="539"/>
      <c r="AKT376" s="539"/>
      <c r="AKU376" s="539"/>
      <c r="AKV376" s="539"/>
      <c r="AKW376" s="539"/>
      <c r="AKX376" s="539"/>
      <c r="AKY376" s="539"/>
      <c r="AKZ376" s="539"/>
      <c r="ALA376" s="539"/>
      <c r="ALB376" s="539"/>
      <c r="ALC376" s="539"/>
      <c r="ALD376" s="539"/>
      <c r="ALE376" s="539"/>
      <c r="ALF376" s="539"/>
      <c r="ALG376" s="539"/>
      <c r="ALH376" s="539"/>
      <c r="ALI376" s="539"/>
      <c r="ALJ376" s="539"/>
      <c r="ALK376" s="539"/>
      <c r="ALL376" s="539"/>
      <c r="ALM376" s="539"/>
      <c r="ALN376" s="539"/>
      <c r="ALO376" s="539"/>
      <c r="ALP376" s="539"/>
      <c r="ALQ376" s="539"/>
      <c r="ALR376" s="539"/>
      <c r="ALS376" s="539"/>
      <c r="ALT376" s="539"/>
      <c r="ALU376" s="539"/>
      <c r="ALV376" s="539"/>
      <c r="ALW376" s="539"/>
      <c r="ALX376" s="539"/>
      <c r="ALY376" s="539"/>
      <c r="ALZ376" s="539"/>
      <c r="AMA376" s="539"/>
      <c r="AMB376" s="539"/>
      <c r="AMC376" s="539"/>
      <c r="AMD376" s="539"/>
      <c r="AME376" s="539"/>
      <c r="AMF376" s="539"/>
      <c r="AMG376" s="539"/>
      <c r="AMH376" s="539"/>
      <c r="AMI376" s="539"/>
      <c r="AMJ376" s="539"/>
      <c r="AMK376" s="539"/>
      <c r="AML376" s="539"/>
      <c r="AMM376" s="539"/>
      <c r="AMN376" s="539"/>
      <c r="AMO376" s="539"/>
      <c r="AMP376" s="539"/>
      <c r="AMQ376" s="539"/>
      <c r="AMR376" s="539"/>
      <c r="AMS376" s="539"/>
      <c r="AMT376" s="539"/>
      <c r="AMU376" s="539"/>
      <c r="AMV376" s="539"/>
      <c r="AMW376" s="539"/>
      <c r="AMX376" s="539"/>
      <c r="AMY376" s="539"/>
      <c r="AMZ376" s="539"/>
      <c r="ANA376" s="539"/>
      <c r="ANB376" s="539"/>
      <c r="ANC376" s="539"/>
      <c r="AND376" s="539"/>
      <c r="ANE376" s="539"/>
      <c r="ANF376" s="539"/>
      <c r="ANG376" s="539"/>
      <c r="ANH376" s="539"/>
      <c r="ANI376" s="539"/>
      <c r="ANJ376" s="539"/>
      <c r="ANK376" s="539"/>
      <c r="ANL376" s="539"/>
      <c r="ANM376" s="539"/>
      <c r="ANN376" s="539"/>
      <c r="ANO376" s="539"/>
      <c r="ANP376" s="539"/>
      <c r="ANQ376" s="539"/>
      <c r="ANR376" s="539"/>
      <c r="ANS376" s="539"/>
      <c r="ANT376" s="539"/>
      <c r="ANU376" s="539"/>
      <c r="ANV376" s="539"/>
      <c r="ANW376" s="539"/>
      <c r="ANX376" s="539"/>
      <c r="ANY376" s="539"/>
      <c r="ANZ376" s="539"/>
      <c r="AOA376" s="539"/>
      <c r="AOB376" s="539"/>
      <c r="AOC376" s="539"/>
      <c r="AOD376" s="539"/>
      <c r="AOE376" s="539"/>
      <c r="AOF376" s="539"/>
      <c r="AOG376" s="539"/>
      <c r="AOH376" s="539"/>
      <c r="AOI376" s="539"/>
      <c r="AOJ376" s="539"/>
      <c r="AOK376" s="539"/>
      <c r="AOL376" s="539"/>
      <c r="AOM376" s="539"/>
      <c r="AON376" s="539"/>
      <c r="AOO376" s="539"/>
      <c r="AOP376" s="539"/>
      <c r="AOQ376" s="539"/>
      <c r="AOR376" s="539"/>
      <c r="AOS376" s="539"/>
      <c r="AOT376" s="539"/>
      <c r="AOU376" s="539"/>
      <c r="AOV376" s="539"/>
      <c r="AOW376" s="539"/>
      <c r="AOX376" s="539"/>
      <c r="AOY376" s="539"/>
      <c r="AOZ376" s="539"/>
      <c r="APA376" s="539"/>
      <c r="APB376" s="539"/>
      <c r="APC376" s="539"/>
      <c r="APD376" s="539"/>
      <c r="APE376" s="539"/>
      <c r="APF376" s="539"/>
      <c r="APG376" s="539"/>
      <c r="APH376" s="539"/>
      <c r="API376" s="539"/>
      <c r="APJ376" s="539"/>
      <c r="APK376" s="539"/>
      <c r="APL376" s="539"/>
      <c r="APM376" s="539"/>
      <c r="APN376" s="539"/>
      <c r="APO376" s="539"/>
      <c r="APP376" s="539"/>
      <c r="APQ376" s="539"/>
      <c r="APR376" s="539"/>
      <c r="APS376" s="539"/>
      <c r="APT376" s="539"/>
      <c r="APU376" s="539"/>
      <c r="APV376" s="539"/>
      <c r="APW376" s="539"/>
      <c r="APX376" s="539"/>
      <c r="APY376" s="539"/>
      <c r="APZ376" s="539"/>
      <c r="AQA376" s="539"/>
      <c r="AQB376" s="539"/>
      <c r="AQC376" s="539"/>
      <c r="AQD376" s="539"/>
      <c r="AQE376" s="539"/>
      <c r="AQF376" s="539"/>
      <c r="AQG376" s="539"/>
      <c r="AQH376" s="539"/>
      <c r="AQI376" s="539"/>
      <c r="AQJ376" s="539"/>
      <c r="AQK376" s="539"/>
      <c r="AQL376" s="539"/>
      <c r="AQM376" s="539"/>
      <c r="AQN376" s="539"/>
      <c r="AQO376" s="539"/>
      <c r="AQP376" s="539"/>
      <c r="AQQ376" s="539"/>
      <c r="AQR376" s="539"/>
      <c r="AQS376" s="539"/>
      <c r="AQT376" s="539"/>
      <c r="AQU376" s="539"/>
      <c r="AQV376" s="539"/>
      <c r="AQW376" s="539"/>
      <c r="AQX376" s="539"/>
      <c r="AQY376" s="539"/>
      <c r="AQZ376" s="539"/>
      <c r="ARA376" s="539"/>
      <c r="ARB376" s="539"/>
      <c r="ARC376" s="539"/>
      <c r="ARD376" s="539"/>
      <c r="ARE376" s="539"/>
      <c r="ARF376" s="539"/>
      <c r="ARG376" s="539"/>
      <c r="ARH376" s="539"/>
      <c r="ARI376" s="539"/>
      <c r="ARJ376" s="539"/>
      <c r="ARK376" s="539"/>
      <c r="ARL376" s="539"/>
      <c r="ARM376" s="539"/>
      <c r="ARN376" s="539"/>
      <c r="ARO376" s="539"/>
      <c r="ARP376" s="539"/>
      <c r="ARQ376" s="539"/>
      <c r="ARR376" s="539"/>
      <c r="ARS376" s="539"/>
      <c r="ART376" s="539"/>
      <c r="ARU376" s="539"/>
      <c r="ARV376" s="539"/>
      <c r="ARW376" s="539"/>
      <c r="ARX376" s="539"/>
      <c r="ARY376" s="539"/>
      <c r="ARZ376" s="539"/>
      <c r="ASA376" s="539"/>
      <c r="ASB376" s="539"/>
      <c r="ASC376" s="539"/>
      <c r="ASD376" s="539"/>
      <c r="ASE376" s="539"/>
      <c r="ASF376" s="539"/>
      <c r="ASG376" s="539"/>
      <c r="ASH376" s="539"/>
      <c r="ASI376" s="539"/>
      <c r="ASJ376" s="539"/>
      <c r="ASK376" s="539"/>
      <c r="ASL376" s="539"/>
      <c r="ASM376" s="539"/>
      <c r="ASN376" s="539"/>
      <c r="ASO376" s="539"/>
      <c r="ASP376" s="539"/>
      <c r="ASQ376" s="539"/>
      <c r="ASR376" s="539"/>
      <c r="ASS376" s="539"/>
      <c r="AST376" s="539"/>
      <c r="ASU376" s="539"/>
      <c r="ASV376" s="539"/>
      <c r="ASW376" s="539"/>
      <c r="ASX376" s="539"/>
      <c r="ASY376" s="539"/>
      <c r="ASZ376" s="539"/>
      <c r="ATA376" s="539"/>
      <c r="ATB376" s="539"/>
      <c r="ATC376" s="539"/>
      <c r="ATD376" s="539"/>
      <c r="ATE376" s="539"/>
      <c r="ATF376" s="539"/>
      <c r="ATG376" s="539"/>
      <c r="ATH376" s="539"/>
      <c r="ATI376" s="539"/>
      <c r="ATJ376" s="539"/>
      <c r="ATK376" s="539"/>
      <c r="ATL376" s="539"/>
      <c r="ATM376" s="539"/>
      <c r="ATN376" s="539"/>
      <c r="ATO376" s="539"/>
      <c r="ATP376" s="539"/>
      <c r="ATQ376" s="539"/>
      <c r="ATR376" s="539"/>
      <c r="ATS376" s="539"/>
      <c r="ATT376" s="539"/>
      <c r="ATU376" s="539"/>
      <c r="ATV376" s="539"/>
      <c r="ATW376" s="539"/>
      <c r="ATX376" s="539"/>
      <c r="ATY376" s="539"/>
      <c r="ATZ376" s="539"/>
      <c r="AUA376" s="539"/>
      <c r="AUB376" s="539"/>
      <c r="AUC376" s="539"/>
      <c r="AUD376" s="539"/>
      <c r="AUE376" s="539"/>
      <c r="AUF376" s="539"/>
      <c r="AUG376" s="539"/>
      <c r="AUH376" s="539"/>
      <c r="AUI376" s="539"/>
      <c r="AUJ376" s="539"/>
      <c r="AUK376" s="539"/>
    </row>
    <row r="377" spans="1:1233" ht="12.75" hidden="1" customHeight="1" thickBot="1">
      <c r="A377" s="1046"/>
      <c r="B377" s="341" t="s">
        <v>451</v>
      </c>
      <c r="C377" s="342">
        <f>SUM(S446:S469)</f>
        <v>0</v>
      </c>
      <c r="D377" s="342">
        <f>SUM(AE446:AE469)</f>
        <v>0</v>
      </c>
      <c r="E377" s="342">
        <f>SUM(AO446:AO469)</f>
        <v>0</v>
      </c>
      <c r="F377" s="342">
        <f>SUM(AX$446:AX$469)</f>
        <v>0</v>
      </c>
      <c r="G377" s="342">
        <f>SUM(BG$446:BG$469)</f>
        <v>0</v>
      </c>
      <c r="H377" s="342">
        <f>SUM(BP$446:BP$469)</f>
        <v>0</v>
      </c>
      <c r="I377" s="342"/>
      <c r="J377" s="342">
        <f>SUM(BY446:BY469)</f>
        <v>0</v>
      </c>
      <c r="K377" s="342">
        <f>SUM(CH446:CH469)</f>
        <v>0</v>
      </c>
      <c r="L377" s="342">
        <f>SUM(CQ446:CQ469)</f>
        <v>0</v>
      </c>
      <c r="M377" s="342">
        <f>SUM(CZ446:CZ469)</f>
        <v>0</v>
      </c>
      <c r="N377" s="342">
        <f>SUM(DI446:DI469)</f>
        <v>0</v>
      </c>
      <c r="O377" s="342">
        <f>SUM(DR446:DR469)</f>
        <v>0</v>
      </c>
      <c r="P377" s="342">
        <f>SUM(EA446:EA469)</f>
        <v>0</v>
      </c>
      <c r="Q377" s="342">
        <f>SUM(EJ446:EJ469)</f>
        <v>0</v>
      </c>
      <c r="R377" s="342">
        <f>SUM(ES446:ES469)</f>
        <v>0</v>
      </c>
      <c r="S377" s="342">
        <f>SUM(FB446:FB469)</f>
        <v>0</v>
      </c>
      <c r="T377" s="342">
        <f>SUM(FK446:FK469)</f>
        <v>0</v>
      </c>
      <c r="U377" s="342">
        <f>SUM(FT446:FT469)</f>
        <v>0</v>
      </c>
      <c r="V377" s="342">
        <f>SUM(GC446:GC469)</f>
        <v>0</v>
      </c>
      <c r="W377" s="342">
        <f>SUM($GL$446:$GL$469)</f>
        <v>0</v>
      </c>
      <c r="X377" s="342">
        <f>SUM($GU$446:$GU$469)</f>
        <v>0</v>
      </c>
      <c r="Y377" s="342">
        <f>SUM($HD$446:$HD$469)</f>
        <v>0</v>
      </c>
      <c r="Z377" s="342">
        <f>SUM($HM$446:$HM$469)</f>
        <v>0</v>
      </c>
      <c r="AA377" s="342">
        <f>SUM($HV$446:$HV$469)</f>
        <v>0</v>
      </c>
      <c r="AB377" s="342">
        <f>SUM($IE$446:$IE$469)</f>
        <v>0</v>
      </c>
      <c r="AC377" s="342">
        <f>SUM($IN$446:$IN$469)</f>
        <v>0</v>
      </c>
      <c r="AD377" s="342">
        <f>SUM($IW$446:$IW$469)</f>
        <v>0</v>
      </c>
      <c r="AE377" s="342">
        <f>SUM($JF$446:$JF$469)</f>
        <v>0</v>
      </c>
      <c r="AF377" s="342">
        <f>SUM($JO$446:$JO$469)</f>
        <v>0</v>
      </c>
      <c r="AG377" s="342">
        <f>SUM($JX$446:$JX$469)</f>
        <v>0</v>
      </c>
      <c r="AH377" s="342">
        <f>SUM($KG$446:$KG$469)</f>
        <v>0</v>
      </c>
      <c r="AI377" s="342">
        <f>SUM($KP$446:$KP$469)</f>
        <v>0</v>
      </c>
      <c r="AJ377" s="342">
        <f>SUM($KY$446:$KY$469)</f>
        <v>0</v>
      </c>
      <c r="AK377" s="342">
        <f>SUM($LH$446:$LH$469)</f>
        <v>0</v>
      </c>
      <c r="AL377" s="342">
        <f>SUM($LQ$446:$LQ$469)</f>
        <v>0</v>
      </c>
      <c r="AM377" s="342">
        <f>SUM($LZ$446:$LZ$469)</f>
        <v>0</v>
      </c>
      <c r="AN377" s="342">
        <f>SUM($MI$446:$MI$469)</f>
        <v>0</v>
      </c>
      <c r="AO377" s="342">
        <f>SUM($MR$446:$MR$469)</f>
        <v>0</v>
      </c>
      <c r="AP377" s="342">
        <f>SUM($NA$446:$NA$469)</f>
        <v>0</v>
      </c>
      <c r="AQ377" s="342">
        <f>SUM($NJ$446:$NJ$469)</f>
        <v>0</v>
      </c>
      <c r="AR377" s="342">
        <f>SUM($NS$446:$NS$469)</f>
        <v>0</v>
      </c>
      <c r="AS377" s="342">
        <f>SUM($OB$446:$OB$469)</f>
        <v>0</v>
      </c>
      <c r="AT377" s="342">
        <f>SUM($OK$446:$OK$469)</f>
        <v>0</v>
      </c>
      <c r="AU377" s="342">
        <f>SUM($OT$446:$OT$469)</f>
        <v>0</v>
      </c>
      <c r="AV377" s="342">
        <f>SUM($PC$446:$PC$469)</f>
        <v>0</v>
      </c>
      <c r="AW377" s="342">
        <f>SUM($PL$446:$PL$469)</f>
        <v>0</v>
      </c>
      <c r="AX377" s="342">
        <f>SUM($PU$446:$PU$469)</f>
        <v>0</v>
      </c>
      <c r="AY377" s="342">
        <f>SUM($QD$446:$QD$469)</f>
        <v>0</v>
      </c>
      <c r="AZ377" s="342">
        <f>SUM($QM$446:$QM$469)</f>
        <v>0</v>
      </c>
      <c r="BA377" s="342">
        <f>SUM($QV$446:$QV$469)</f>
        <v>0</v>
      </c>
      <c r="BB377" s="342">
        <f>SUM($RE$446:$RE$469)</f>
        <v>0</v>
      </c>
      <c r="BC377" s="342">
        <f>SUM($RN$446:$RN$469)</f>
        <v>0</v>
      </c>
      <c r="BD377" s="342">
        <f>SUM($RW$446:$RW$469)</f>
        <v>0</v>
      </c>
      <c r="BE377" s="342">
        <f>SUM($SF$446:$SF$469)</f>
        <v>0</v>
      </c>
      <c r="BF377" s="342">
        <f>SUM($SO$446:$SO$469)</f>
        <v>0</v>
      </c>
      <c r="BG377" s="342">
        <f>SUM($SX$446:$SX$469)</f>
        <v>0</v>
      </c>
      <c r="BH377" s="342">
        <f>SUM($TG$446:$TG$469)</f>
        <v>0</v>
      </c>
      <c r="BI377" s="342">
        <f>SUM($TP$446:$TP$469)</f>
        <v>0</v>
      </c>
      <c r="BJ377" s="342">
        <f>SUM($TY$446:$TY$469)</f>
        <v>0</v>
      </c>
      <c r="BK377" s="342">
        <f>SUM($UH$446:$UH$469)</f>
        <v>0</v>
      </c>
      <c r="BL377" s="342">
        <f>SUM($UQ$446:$UQ$469)</f>
        <v>0</v>
      </c>
      <c r="BM377" s="342">
        <f>SUM($UZ$446:$UZ$469)</f>
        <v>0</v>
      </c>
      <c r="BN377" s="342">
        <f>SUM($VI$446:$VI$469)</f>
        <v>0</v>
      </c>
      <c r="BO377" s="342">
        <f>SUM($VR$446:$VR$469)</f>
        <v>0</v>
      </c>
      <c r="BP377" s="342">
        <f>SUM($WA$446:$WA$469)</f>
        <v>0</v>
      </c>
      <c r="BQ377" s="342">
        <f>SUM($WJ$446:$WJ$469)</f>
        <v>0</v>
      </c>
      <c r="BR377" s="342">
        <f>SUM($WS$446:$WS$469)</f>
        <v>0</v>
      </c>
      <c r="BS377" s="342">
        <f>SUM($XB$446:$XB$469)</f>
        <v>0</v>
      </c>
      <c r="BT377" s="342">
        <f>SUM($XK$446:$XK$469)</f>
        <v>0</v>
      </c>
      <c r="BU377" s="342">
        <f>SUM($XT$446:$XT$469)</f>
        <v>0</v>
      </c>
      <c r="BV377" s="342">
        <f>SUM($YC$446:$YC$469)</f>
        <v>0</v>
      </c>
      <c r="BW377" s="342">
        <f>SUM($YL$446:$YL$469)</f>
        <v>0</v>
      </c>
      <c r="BX377" s="342">
        <f>SUM($YU$446:$YU$469)</f>
        <v>0</v>
      </c>
      <c r="BY377" s="342">
        <f>SUM($ZD$446:$ZD$469)</f>
        <v>0</v>
      </c>
      <c r="BZ377" s="342">
        <f>SUM($ZM$446:$ZM$469)</f>
        <v>0</v>
      </c>
      <c r="CA377" s="342">
        <f>SUM($ZV$446:$ZV$469)</f>
        <v>0</v>
      </c>
      <c r="CB377" s="342">
        <f>SUM($AAE$446:$AAE$469)</f>
        <v>0</v>
      </c>
      <c r="CC377" s="342">
        <f>SUM($AAN$446:$AAN$469)</f>
        <v>0</v>
      </c>
      <c r="CD377" s="342">
        <f>SUM($AAW$446:$AAW$469)</f>
        <v>0</v>
      </c>
      <c r="CE377" s="342">
        <f>SUM($ABF$446:$ABF$469)</f>
        <v>0</v>
      </c>
      <c r="CF377" s="342">
        <f>SUM($ABO$446:$ABO$469)</f>
        <v>0</v>
      </c>
      <c r="CG377" s="342">
        <f>SUM($ABX$446:$ABX$469)</f>
        <v>0</v>
      </c>
      <c r="CH377" s="342">
        <f>SUM($ACG$446:$ACG$469)</f>
        <v>0</v>
      </c>
      <c r="CI377" s="342">
        <f>SUM($ACP$446:$ACP$469)</f>
        <v>0</v>
      </c>
      <c r="CJ377" s="342">
        <f>SUM($ACY$446:$ACY$469)</f>
        <v>0</v>
      </c>
      <c r="CK377" s="342">
        <f>SUM($ADH$446:$ADH$469)</f>
        <v>0</v>
      </c>
      <c r="CL377" s="342">
        <f>SUM($ADQ$446:$ADQ$469)</f>
        <v>0</v>
      </c>
      <c r="CM377" s="342">
        <f>SUM($ADZ$446:$ADZ$469)</f>
        <v>0</v>
      </c>
      <c r="CN377" s="342">
        <f>SUM($AEI$446:$AEI$469)</f>
        <v>0</v>
      </c>
      <c r="CO377" s="342">
        <f>SUM($AER$446:$AER$469)</f>
        <v>0</v>
      </c>
      <c r="CP377" s="342">
        <f>SUM($AFA$446:$AFA$469)</f>
        <v>0</v>
      </c>
      <c r="CQ377" s="342">
        <f>SUM($AFJ$446:$AFJ$469)</f>
        <v>0</v>
      </c>
      <c r="CR377" s="342">
        <f>SUM($AFS$446:$AFS$469)</f>
        <v>0</v>
      </c>
      <c r="CS377" s="342">
        <f>SUM($AGB$446:$AGB$469)</f>
        <v>0</v>
      </c>
      <c r="CT377" s="342">
        <f>SUM($AGK$446:$AGK$469)</f>
        <v>0</v>
      </c>
      <c r="CU377" s="342">
        <f>SUM($AGT$446:$AGT$469)</f>
        <v>0</v>
      </c>
      <c r="CV377" s="342">
        <f>SUM($AHC$446:$AHC$469)</f>
        <v>0</v>
      </c>
      <c r="CW377" s="342">
        <f>SUM($AHL$446:$AHL$469)</f>
        <v>0</v>
      </c>
      <c r="CX377" s="342">
        <f>SUM($AHU$446:$AHU$469)</f>
        <v>0</v>
      </c>
      <c r="CY377" s="342">
        <f>SUM($AID$446:$AID$469)</f>
        <v>0</v>
      </c>
      <c r="CZ377" s="342">
        <f>SUM($AIM$446:$AIM$469)</f>
        <v>0</v>
      </c>
      <c r="DA377" s="539"/>
      <c r="DB377" s="539"/>
      <c r="DC377" s="539"/>
      <c r="DD377" s="539"/>
      <c r="DE377" s="539"/>
      <c r="DF377" s="539"/>
      <c r="DG377" s="539"/>
      <c r="DH377" s="539"/>
      <c r="DI377" s="539"/>
      <c r="DJ377" s="539"/>
      <c r="DK377" s="539"/>
      <c r="DL377" s="539"/>
      <c r="DM377" s="539"/>
      <c r="DN377" s="539"/>
      <c r="DO377" s="539"/>
      <c r="DP377" s="539"/>
      <c r="DQ377" s="539"/>
      <c r="DR377" s="539"/>
      <c r="DS377" s="539"/>
      <c r="DT377" s="539"/>
      <c r="DU377" s="539"/>
      <c r="DV377" s="539"/>
      <c r="DW377" s="539"/>
      <c r="DX377" s="539"/>
      <c r="DY377" s="539"/>
      <c r="DZ377" s="539"/>
      <c r="EA377" s="539"/>
      <c r="EB377" s="539"/>
      <c r="EC377" s="539"/>
      <c r="ED377" s="539"/>
      <c r="EE377" s="539"/>
      <c r="EF377" s="539"/>
      <c r="EG377" s="539"/>
      <c r="EH377" s="539"/>
      <c r="EI377" s="539"/>
      <c r="EJ377" s="539"/>
      <c r="EK377" s="539"/>
      <c r="EL377" s="539"/>
      <c r="EM377" s="539"/>
      <c r="EN377" s="539"/>
      <c r="EO377" s="539"/>
      <c r="EP377" s="539"/>
      <c r="EQ377" s="539"/>
      <c r="ER377" s="539"/>
      <c r="ES377" s="539"/>
      <c r="ET377" s="539"/>
      <c r="EU377" s="539"/>
      <c r="EV377" s="539"/>
      <c r="EW377" s="539"/>
      <c r="EX377" s="539"/>
      <c r="EY377" s="539"/>
      <c r="EZ377" s="539"/>
      <c r="FA377" s="539"/>
      <c r="FB377" s="539"/>
      <c r="FC377" s="539"/>
      <c r="FD377" s="539"/>
      <c r="FE377" s="539"/>
      <c r="FF377" s="539"/>
      <c r="FG377" s="539"/>
      <c r="FH377" s="539"/>
      <c r="FI377" s="539"/>
      <c r="FJ377" s="539"/>
      <c r="FK377" s="539"/>
      <c r="FL377" s="539"/>
      <c r="FM377" s="539"/>
      <c r="FN377" s="539"/>
      <c r="FO377" s="539"/>
      <c r="FP377" s="539"/>
      <c r="FQ377" s="539"/>
      <c r="FR377" s="539"/>
      <c r="FS377" s="539"/>
      <c r="FT377" s="539"/>
      <c r="FU377" s="539"/>
      <c r="FV377" s="539"/>
      <c r="FW377" s="539"/>
      <c r="FX377" s="539"/>
      <c r="FY377" s="539"/>
      <c r="FZ377" s="539"/>
      <c r="GA377" s="539"/>
      <c r="GB377" s="539"/>
      <c r="GC377" s="539"/>
      <c r="GD377" s="539"/>
      <c r="GE377" s="539"/>
      <c r="GF377" s="539"/>
      <c r="GG377" s="539"/>
      <c r="GH377" s="539"/>
      <c r="GI377" s="539"/>
      <c r="GJ377" s="539"/>
      <c r="GK377" s="539"/>
      <c r="GL377" s="539"/>
      <c r="GM377" s="539"/>
      <c r="GN377" s="539"/>
      <c r="GO377" s="539"/>
      <c r="GP377" s="539"/>
      <c r="GQ377" s="539"/>
      <c r="GR377" s="539"/>
      <c r="GS377" s="539"/>
      <c r="GT377" s="539"/>
      <c r="GU377" s="539"/>
      <c r="GV377" s="539"/>
      <c r="GW377" s="539"/>
      <c r="GX377" s="539"/>
      <c r="GY377" s="539"/>
      <c r="GZ377" s="539"/>
      <c r="HA377" s="539"/>
      <c r="HB377" s="539"/>
      <c r="HC377" s="539"/>
      <c r="HD377" s="539"/>
      <c r="HE377" s="539"/>
      <c r="HF377" s="539"/>
      <c r="HG377" s="539"/>
      <c r="HH377" s="539"/>
      <c r="HI377" s="539"/>
      <c r="HJ377" s="539"/>
      <c r="HK377" s="539"/>
      <c r="HL377" s="539"/>
      <c r="HM377" s="539"/>
      <c r="HN377" s="539"/>
      <c r="HO377" s="539"/>
      <c r="HP377" s="539"/>
      <c r="HQ377" s="539"/>
      <c r="HR377" s="539"/>
      <c r="HS377" s="539"/>
      <c r="HT377" s="539"/>
      <c r="HU377" s="539"/>
      <c r="HV377" s="539"/>
      <c r="HW377" s="539"/>
      <c r="HX377" s="539"/>
      <c r="HY377" s="539"/>
      <c r="HZ377" s="539"/>
      <c r="IA377" s="539"/>
      <c r="IB377" s="539"/>
      <c r="IC377" s="539"/>
      <c r="ID377" s="539"/>
      <c r="IE377" s="539"/>
      <c r="IF377" s="539"/>
      <c r="IG377" s="539"/>
      <c r="IH377" s="539"/>
      <c r="II377" s="539"/>
      <c r="IJ377" s="539"/>
      <c r="IK377" s="539"/>
      <c r="IL377" s="539"/>
      <c r="IM377" s="539"/>
      <c r="IN377" s="539"/>
      <c r="IO377" s="539"/>
      <c r="IP377" s="539"/>
      <c r="IQ377" s="539"/>
      <c r="IR377" s="539"/>
      <c r="IS377" s="539"/>
      <c r="IT377" s="539"/>
      <c r="IU377" s="539"/>
      <c r="IV377" s="539"/>
      <c r="IW377" s="539"/>
      <c r="IX377" s="539"/>
      <c r="IY377" s="539"/>
      <c r="IZ377" s="539"/>
      <c r="JA377" s="539"/>
      <c r="JB377" s="539"/>
      <c r="JC377" s="539"/>
      <c r="JD377" s="539"/>
      <c r="JE377" s="539"/>
      <c r="JF377" s="539"/>
      <c r="JG377" s="539"/>
      <c r="JH377" s="539"/>
      <c r="JI377" s="539"/>
      <c r="JJ377" s="539"/>
      <c r="JK377" s="539"/>
      <c r="JL377" s="539"/>
      <c r="JM377" s="539"/>
      <c r="JN377" s="539"/>
      <c r="JO377" s="539"/>
      <c r="JP377" s="539"/>
      <c r="JQ377" s="539"/>
      <c r="JR377" s="539"/>
      <c r="JS377" s="539"/>
      <c r="JT377" s="539"/>
      <c r="JU377" s="539"/>
      <c r="JV377" s="539"/>
      <c r="JW377" s="539"/>
      <c r="JX377" s="539"/>
      <c r="JY377" s="539"/>
      <c r="JZ377" s="539"/>
      <c r="KA377" s="539"/>
      <c r="KB377" s="539"/>
      <c r="KC377" s="539"/>
      <c r="KD377" s="539"/>
      <c r="KE377" s="539"/>
      <c r="KF377" s="539"/>
      <c r="KG377" s="539"/>
      <c r="KH377" s="539"/>
      <c r="KI377" s="539"/>
      <c r="KJ377" s="539"/>
      <c r="KK377" s="539"/>
      <c r="KL377" s="539"/>
      <c r="KM377" s="539"/>
      <c r="KN377" s="539"/>
      <c r="KO377" s="539"/>
      <c r="KP377" s="539"/>
      <c r="KQ377" s="539"/>
      <c r="KR377" s="539"/>
      <c r="KS377" s="539"/>
      <c r="KT377" s="539"/>
      <c r="KU377" s="539"/>
      <c r="KV377" s="539"/>
      <c r="KW377" s="539"/>
      <c r="KX377" s="539"/>
      <c r="KY377" s="539"/>
      <c r="KZ377" s="539"/>
      <c r="LA377" s="539"/>
      <c r="LB377" s="539"/>
      <c r="LC377" s="539"/>
      <c r="LD377" s="539"/>
      <c r="LE377" s="539"/>
      <c r="LF377" s="539"/>
      <c r="LG377" s="539"/>
      <c r="LH377" s="539"/>
      <c r="LI377" s="539"/>
      <c r="LJ377" s="539"/>
      <c r="LK377" s="539"/>
      <c r="LL377" s="539"/>
      <c r="LM377" s="539"/>
      <c r="LN377" s="539"/>
      <c r="LO377" s="539"/>
      <c r="LP377" s="539"/>
      <c r="LQ377" s="539"/>
      <c r="LR377" s="539"/>
      <c r="LS377" s="539"/>
      <c r="LT377" s="539"/>
      <c r="LU377" s="539"/>
      <c r="LV377" s="539"/>
      <c r="LW377" s="539"/>
      <c r="LX377" s="539"/>
      <c r="LY377" s="539"/>
      <c r="LZ377" s="539"/>
      <c r="MA377" s="539"/>
      <c r="MB377" s="539"/>
      <c r="MC377" s="539"/>
      <c r="MD377" s="539"/>
      <c r="ME377" s="539"/>
      <c r="MF377" s="539"/>
      <c r="MG377" s="539"/>
      <c r="MH377" s="539"/>
      <c r="MI377" s="539"/>
      <c r="MJ377" s="539"/>
      <c r="MK377" s="539"/>
      <c r="ML377" s="539"/>
      <c r="MM377" s="539"/>
      <c r="MN377" s="539"/>
      <c r="MO377" s="539"/>
      <c r="MP377" s="539"/>
      <c r="MQ377" s="539"/>
      <c r="MR377" s="539"/>
      <c r="MS377" s="539"/>
      <c r="MT377" s="539"/>
      <c r="MU377" s="539"/>
      <c r="MV377" s="539"/>
      <c r="MW377" s="539"/>
      <c r="MX377" s="539"/>
      <c r="MY377" s="539"/>
      <c r="MZ377" s="539"/>
      <c r="NA377" s="539"/>
      <c r="NB377" s="539"/>
      <c r="NC377" s="539"/>
      <c r="ND377" s="539"/>
      <c r="NE377" s="539"/>
      <c r="NF377" s="539"/>
      <c r="NG377" s="539"/>
      <c r="NH377" s="539"/>
      <c r="NI377" s="539"/>
      <c r="NJ377" s="539"/>
      <c r="NK377" s="539"/>
      <c r="NL377" s="539"/>
      <c r="NM377" s="539"/>
      <c r="NN377" s="539"/>
      <c r="NO377" s="539"/>
      <c r="NP377" s="539"/>
      <c r="NQ377" s="539"/>
      <c r="NR377" s="539"/>
      <c r="NS377" s="539"/>
      <c r="NT377" s="539"/>
      <c r="NU377" s="539"/>
      <c r="NV377" s="539"/>
      <c r="NW377" s="539"/>
      <c r="NX377" s="539"/>
      <c r="NY377" s="539"/>
      <c r="NZ377" s="539"/>
      <c r="OA377" s="539"/>
      <c r="OB377" s="539"/>
      <c r="OC377" s="539"/>
      <c r="OD377" s="539"/>
      <c r="OE377" s="539"/>
      <c r="OF377" s="539"/>
      <c r="OG377" s="539"/>
      <c r="OH377" s="539"/>
      <c r="OI377" s="539"/>
      <c r="OJ377" s="539"/>
      <c r="OK377" s="539"/>
      <c r="OL377" s="539"/>
      <c r="OM377" s="539"/>
      <c r="ON377" s="539"/>
      <c r="OO377" s="539"/>
      <c r="OP377" s="539"/>
      <c r="OQ377" s="539"/>
      <c r="OR377" s="539"/>
      <c r="OS377" s="539"/>
      <c r="OT377" s="539"/>
      <c r="OU377" s="539"/>
      <c r="OV377" s="539"/>
      <c r="OW377" s="539"/>
      <c r="OX377" s="539"/>
      <c r="OY377" s="539"/>
      <c r="OZ377" s="539"/>
      <c r="PA377" s="539"/>
      <c r="PB377" s="539"/>
      <c r="PC377" s="539"/>
      <c r="PD377" s="539"/>
      <c r="PE377" s="539"/>
      <c r="PF377" s="539"/>
      <c r="PG377" s="539"/>
      <c r="PH377" s="539"/>
      <c r="PI377" s="539"/>
      <c r="PJ377" s="539"/>
      <c r="PK377" s="539"/>
      <c r="PL377" s="539"/>
      <c r="PM377" s="539"/>
      <c r="PN377" s="539"/>
      <c r="PO377" s="539"/>
      <c r="PP377" s="539"/>
      <c r="PQ377" s="539"/>
      <c r="PR377" s="539"/>
      <c r="PS377" s="539"/>
      <c r="PT377" s="539"/>
      <c r="PU377" s="539"/>
      <c r="PV377" s="539"/>
      <c r="PW377" s="539"/>
      <c r="PX377" s="539"/>
      <c r="PY377" s="539"/>
      <c r="PZ377" s="539"/>
      <c r="QA377" s="539"/>
      <c r="QB377" s="539"/>
      <c r="QC377" s="539"/>
      <c r="QD377" s="539"/>
      <c r="QE377" s="539"/>
      <c r="QF377" s="539"/>
      <c r="QG377" s="539"/>
      <c r="QH377" s="539"/>
      <c r="QI377" s="539"/>
      <c r="QJ377" s="539"/>
      <c r="QK377" s="539"/>
      <c r="QL377" s="539"/>
      <c r="QM377" s="539"/>
      <c r="QN377" s="539"/>
      <c r="QO377" s="539"/>
      <c r="QP377" s="539"/>
      <c r="QQ377" s="539"/>
      <c r="QR377" s="539"/>
      <c r="QS377" s="539"/>
      <c r="QT377" s="539"/>
      <c r="QU377" s="539"/>
      <c r="QV377" s="539"/>
      <c r="QW377" s="539"/>
      <c r="QX377" s="539"/>
      <c r="QY377" s="539"/>
      <c r="QZ377" s="539"/>
      <c r="RA377" s="539"/>
      <c r="RB377" s="539"/>
      <c r="RC377" s="539"/>
      <c r="RD377" s="539"/>
      <c r="RE377" s="539"/>
      <c r="RF377" s="539"/>
      <c r="RG377" s="539"/>
      <c r="RH377" s="539"/>
      <c r="RI377" s="539"/>
      <c r="RJ377" s="539"/>
      <c r="RK377" s="539"/>
      <c r="RL377" s="539"/>
      <c r="RM377" s="539"/>
      <c r="RN377" s="539"/>
      <c r="RO377" s="539"/>
      <c r="RP377" s="539"/>
      <c r="RQ377" s="539"/>
      <c r="RR377" s="539"/>
      <c r="RS377" s="539"/>
      <c r="RT377" s="539"/>
      <c r="RU377" s="539"/>
      <c r="RV377" s="539"/>
      <c r="RW377" s="539"/>
      <c r="RX377" s="539"/>
      <c r="RY377" s="539"/>
      <c r="RZ377" s="539"/>
      <c r="SA377" s="539"/>
      <c r="SB377" s="539"/>
      <c r="SC377" s="539"/>
      <c r="SD377" s="539"/>
      <c r="SE377" s="539"/>
      <c r="SF377" s="539"/>
      <c r="SG377" s="539"/>
      <c r="SH377" s="539"/>
      <c r="SI377" s="539"/>
      <c r="SJ377" s="539"/>
      <c r="SK377" s="539"/>
      <c r="SL377" s="539"/>
      <c r="SM377" s="539"/>
      <c r="SN377" s="539"/>
      <c r="SO377" s="539"/>
      <c r="SP377" s="539"/>
      <c r="SQ377" s="539"/>
      <c r="SR377" s="539"/>
      <c r="SS377" s="539"/>
      <c r="ST377" s="539"/>
      <c r="SU377" s="539"/>
      <c r="SV377" s="539"/>
      <c r="SW377" s="539"/>
      <c r="SX377" s="539"/>
      <c r="SY377" s="539"/>
      <c r="SZ377" s="539"/>
      <c r="TA377" s="539"/>
      <c r="TB377" s="539"/>
      <c r="TC377" s="539"/>
      <c r="TD377" s="539"/>
      <c r="TE377" s="539"/>
      <c r="TF377" s="539"/>
      <c r="TG377" s="539"/>
      <c r="TH377" s="539"/>
      <c r="TI377" s="539"/>
      <c r="TJ377" s="539"/>
      <c r="TK377" s="539"/>
      <c r="TL377" s="539"/>
      <c r="TM377" s="539"/>
      <c r="TN377" s="539"/>
      <c r="TO377" s="539"/>
      <c r="TP377" s="539"/>
      <c r="TQ377" s="539"/>
      <c r="TR377" s="539"/>
      <c r="TS377" s="539"/>
      <c r="TT377" s="539"/>
      <c r="TU377" s="539"/>
      <c r="TV377" s="539"/>
      <c r="TW377" s="539"/>
      <c r="TX377" s="539"/>
      <c r="TY377" s="539"/>
      <c r="TZ377" s="539"/>
      <c r="UA377" s="539"/>
      <c r="UB377" s="539"/>
      <c r="UC377" s="539"/>
      <c r="UD377" s="539"/>
      <c r="UE377" s="539"/>
      <c r="UF377" s="539"/>
      <c r="UG377" s="539"/>
      <c r="UH377" s="539"/>
      <c r="UI377" s="539"/>
      <c r="UJ377" s="539"/>
      <c r="UK377" s="539"/>
      <c r="UL377" s="539"/>
      <c r="UM377" s="539"/>
      <c r="UN377" s="539"/>
      <c r="UO377" s="539"/>
      <c r="UP377" s="539"/>
      <c r="UQ377" s="539"/>
      <c r="UR377" s="539"/>
      <c r="US377" s="539"/>
      <c r="UT377" s="539"/>
      <c r="UU377" s="539"/>
      <c r="UV377" s="539"/>
      <c r="UW377" s="539"/>
      <c r="UX377" s="539"/>
      <c r="UY377" s="539"/>
      <c r="UZ377" s="539"/>
      <c r="VA377" s="539"/>
      <c r="VB377" s="539"/>
      <c r="VC377" s="539"/>
      <c r="VD377" s="539"/>
      <c r="VE377" s="539"/>
      <c r="VF377" s="539"/>
      <c r="VG377" s="539"/>
      <c r="VH377" s="539"/>
      <c r="VI377" s="539"/>
      <c r="VJ377" s="539"/>
      <c r="VK377" s="539"/>
      <c r="VL377" s="539"/>
      <c r="VM377" s="539"/>
      <c r="VN377" s="539"/>
      <c r="VO377" s="539"/>
      <c r="VP377" s="539"/>
      <c r="VQ377" s="539"/>
      <c r="VR377" s="539"/>
      <c r="VS377" s="539"/>
      <c r="VT377" s="539"/>
      <c r="VU377" s="539"/>
      <c r="VV377" s="539"/>
      <c r="VW377" s="539"/>
      <c r="VX377" s="539"/>
      <c r="VY377" s="539"/>
      <c r="VZ377" s="539"/>
      <c r="WA377" s="539"/>
      <c r="WB377" s="539"/>
      <c r="WC377" s="539"/>
      <c r="WD377" s="539"/>
      <c r="WE377" s="539"/>
      <c r="WF377" s="539"/>
      <c r="WG377" s="539"/>
      <c r="WH377" s="539"/>
      <c r="WI377" s="539"/>
      <c r="WJ377" s="539"/>
      <c r="WK377" s="539"/>
      <c r="WL377" s="539"/>
      <c r="WM377" s="539"/>
      <c r="WN377" s="539"/>
      <c r="WO377" s="539"/>
      <c r="WP377" s="539"/>
      <c r="WQ377" s="539"/>
      <c r="WR377" s="539"/>
      <c r="WS377" s="539"/>
      <c r="WT377" s="539"/>
      <c r="WU377" s="539"/>
      <c r="WV377" s="539"/>
      <c r="WW377" s="539"/>
      <c r="WX377" s="539"/>
      <c r="WY377" s="539"/>
      <c r="WZ377" s="539"/>
      <c r="XA377" s="539"/>
      <c r="XB377" s="539"/>
      <c r="XC377" s="539"/>
      <c r="XD377" s="539"/>
      <c r="XE377" s="539"/>
      <c r="XF377" s="539"/>
      <c r="XG377" s="539"/>
      <c r="XH377" s="539"/>
      <c r="XI377" s="539"/>
      <c r="XJ377" s="539"/>
      <c r="XK377" s="539"/>
      <c r="XL377" s="539"/>
      <c r="XM377" s="539"/>
      <c r="XN377" s="539"/>
      <c r="XO377" s="539"/>
      <c r="XP377" s="539"/>
      <c r="XQ377" s="539"/>
      <c r="XR377" s="539"/>
      <c r="XS377" s="539"/>
      <c r="XT377" s="539"/>
      <c r="XU377" s="539"/>
      <c r="XV377" s="539"/>
      <c r="XW377" s="539"/>
      <c r="XX377" s="539"/>
      <c r="XY377" s="539"/>
      <c r="XZ377" s="539"/>
      <c r="YA377" s="539"/>
      <c r="YB377" s="539"/>
      <c r="YC377" s="539"/>
      <c r="YD377" s="539"/>
      <c r="YE377" s="539"/>
      <c r="YF377" s="539"/>
      <c r="YG377" s="539"/>
      <c r="YH377" s="539"/>
      <c r="YI377" s="539"/>
      <c r="YJ377" s="539"/>
      <c r="YK377" s="539"/>
      <c r="YL377" s="539"/>
      <c r="YM377" s="539"/>
      <c r="YN377" s="539"/>
      <c r="YO377" s="539"/>
      <c r="YP377" s="539"/>
      <c r="YQ377" s="539"/>
      <c r="YR377" s="539"/>
      <c r="YS377" s="539"/>
      <c r="YT377" s="539"/>
      <c r="YU377" s="539"/>
      <c r="YV377" s="539"/>
      <c r="YW377" s="539"/>
      <c r="YX377" s="539"/>
      <c r="YY377" s="539"/>
      <c r="YZ377" s="539"/>
      <c r="ZA377" s="539"/>
      <c r="ZB377" s="539"/>
      <c r="ZC377" s="539"/>
      <c r="ZD377" s="539"/>
      <c r="ZE377" s="539"/>
      <c r="ZF377" s="539"/>
      <c r="ZG377" s="539"/>
      <c r="ZH377" s="539"/>
      <c r="ZI377" s="539"/>
      <c r="ZJ377" s="539"/>
      <c r="ZK377" s="539"/>
      <c r="ZL377" s="539"/>
      <c r="ZM377" s="539"/>
      <c r="ZN377" s="539"/>
      <c r="ZO377" s="539"/>
      <c r="ZP377" s="539"/>
      <c r="ZQ377" s="539"/>
      <c r="ZR377" s="539"/>
      <c r="ZS377" s="539"/>
      <c r="ZT377" s="539"/>
      <c r="ZU377" s="539"/>
      <c r="ZV377" s="539"/>
      <c r="ZW377" s="539"/>
      <c r="ZX377" s="539"/>
      <c r="ZY377" s="539"/>
      <c r="ZZ377" s="539"/>
      <c r="AAA377" s="539"/>
      <c r="AAB377" s="539"/>
      <c r="AAC377" s="539"/>
      <c r="AAD377" s="539"/>
      <c r="AAE377" s="539"/>
      <c r="AAF377" s="539"/>
      <c r="AAG377" s="539"/>
      <c r="AAH377" s="539"/>
      <c r="AAI377" s="539"/>
      <c r="AAJ377" s="539"/>
      <c r="AAK377" s="539"/>
      <c r="AAL377" s="539"/>
      <c r="AAM377" s="539"/>
      <c r="AAN377" s="539"/>
      <c r="AAO377" s="539"/>
      <c r="AAP377" s="539"/>
      <c r="AAQ377" s="539"/>
      <c r="AAR377" s="539"/>
      <c r="AAS377" s="539"/>
      <c r="AAT377" s="539"/>
      <c r="AAU377" s="539"/>
      <c r="AAV377" s="539"/>
      <c r="AAW377" s="539"/>
      <c r="AAX377" s="539"/>
      <c r="AAY377" s="539"/>
      <c r="AAZ377" s="539"/>
      <c r="ABA377" s="539"/>
      <c r="ABB377" s="539"/>
      <c r="ABC377" s="539"/>
      <c r="ABD377" s="539"/>
      <c r="ABE377" s="539"/>
      <c r="ABF377" s="539"/>
      <c r="ABG377" s="539"/>
      <c r="ABH377" s="539"/>
      <c r="ABI377" s="539"/>
      <c r="ABJ377" s="539"/>
      <c r="ABK377" s="539"/>
      <c r="ABL377" s="539"/>
      <c r="ABM377" s="539"/>
      <c r="ABN377" s="539"/>
      <c r="ABO377" s="539"/>
      <c r="ABP377" s="539"/>
      <c r="ABQ377" s="539"/>
      <c r="ABR377" s="539"/>
      <c r="ABS377" s="539"/>
      <c r="ABT377" s="539"/>
      <c r="ABU377" s="539"/>
      <c r="ABV377" s="539"/>
      <c r="ABW377" s="539"/>
      <c r="ABX377" s="539"/>
      <c r="ABY377" s="539"/>
      <c r="ABZ377" s="539"/>
      <c r="ACA377" s="539"/>
      <c r="ACB377" s="539"/>
      <c r="ACC377" s="539"/>
      <c r="ACD377" s="539"/>
      <c r="ACE377" s="539"/>
      <c r="ACF377" s="539"/>
      <c r="ACG377" s="539"/>
      <c r="ACH377" s="539"/>
      <c r="ACI377" s="539"/>
      <c r="ACJ377" s="539"/>
      <c r="ACK377" s="539"/>
      <c r="ACL377" s="539"/>
      <c r="ACM377" s="539"/>
      <c r="ACN377" s="539"/>
      <c r="ACO377" s="539"/>
      <c r="ACP377" s="539"/>
      <c r="ACQ377" s="539"/>
      <c r="ACR377" s="539"/>
      <c r="ACS377" s="539"/>
      <c r="ACT377" s="539"/>
      <c r="ACU377" s="539"/>
      <c r="ACV377" s="539"/>
      <c r="ACW377" s="539"/>
      <c r="ACX377" s="539"/>
      <c r="ACY377" s="539"/>
      <c r="ACZ377" s="539"/>
      <c r="ADA377" s="539"/>
      <c r="ADB377" s="539"/>
      <c r="ADC377" s="539"/>
      <c r="ADD377" s="539"/>
      <c r="ADE377" s="539"/>
      <c r="ADF377" s="539"/>
      <c r="ADG377" s="539"/>
      <c r="ADH377" s="539"/>
      <c r="ADI377" s="539"/>
      <c r="ADJ377" s="539"/>
      <c r="ADK377" s="539"/>
      <c r="ADL377" s="539"/>
      <c r="ADM377" s="539"/>
      <c r="ADN377" s="539"/>
      <c r="ADO377" s="539"/>
      <c r="ADP377" s="539"/>
      <c r="ADQ377" s="539"/>
      <c r="ADR377" s="539"/>
      <c r="ADS377" s="539"/>
      <c r="ADT377" s="539"/>
      <c r="ADU377" s="539"/>
      <c r="ADV377" s="539"/>
      <c r="ADW377" s="539"/>
      <c r="ADX377" s="539"/>
      <c r="ADY377" s="539"/>
      <c r="ADZ377" s="539"/>
      <c r="AEA377" s="539"/>
      <c r="AEB377" s="539"/>
      <c r="AEC377" s="539"/>
      <c r="AED377" s="539"/>
      <c r="AEE377" s="539"/>
      <c r="AEF377" s="539"/>
      <c r="AEG377" s="539"/>
      <c r="AEH377" s="539"/>
      <c r="AEI377" s="539"/>
      <c r="AEJ377" s="539"/>
      <c r="AEK377" s="539"/>
      <c r="AEL377" s="539"/>
      <c r="AEM377" s="539"/>
      <c r="AEN377" s="539"/>
      <c r="AEO377" s="539"/>
      <c r="AEP377" s="539"/>
      <c r="AEQ377" s="539"/>
      <c r="AER377" s="539"/>
      <c r="AES377" s="539"/>
      <c r="AET377" s="539"/>
      <c r="AEU377" s="539"/>
      <c r="AEV377" s="539"/>
      <c r="AEW377" s="539"/>
      <c r="AEX377" s="539"/>
      <c r="AEY377" s="539"/>
      <c r="AEZ377" s="539"/>
      <c r="AFA377" s="539"/>
      <c r="AFB377" s="539"/>
      <c r="AFC377" s="539"/>
      <c r="AFD377" s="539"/>
      <c r="AFE377" s="539"/>
      <c r="AFF377" s="539"/>
      <c r="AFG377" s="539"/>
      <c r="AFH377" s="539"/>
      <c r="AFI377" s="539"/>
      <c r="AFJ377" s="539"/>
      <c r="AFK377" s="539"/>
      <c r="AFL377" s="539"/>
      <c r="AFM377" s="539"/>
      <c r="AFN377" s="539"/>
      <c r="AFO377" s="539"/>
      <c r="AFP377" s="539"/>
      <c r="AFQ377" s="539"/>
      <c r="AFR377" s="539"/>
      <c r="AFS377" s="539"/>
      <c r="AFT377" s="539"/>
      <c r="AFU377" s="539"/>
      <c r="AFV377" s="539"/>
      <c r="AFW377" s="539"/>
      <c r="AFX377" s="539"/>
      <c r="AFY377" s="539"/>
      <c r="AFZ377" s="539"/>
      <c r="AGA377" s="539"/>
      <c r="AGB377" s="539"/>
      <c r="AGC377" s="539"/>
      <c r="AGD377" s="539"/>
      <c r="AGE377" s="539"/>
      <c r="AGF377" s="539"/>
      <c r="AGG377" s="539"/>
      <c r="AGH377" s="539"/>
      <c r="AGI377" s="539"/>
      <c r="AGJ377" s="539"/>
      <c r="AGK377" s="539"/>
      <c r="AGL377" s="539"/>
      <c r="AGM377" s="539"/>
      <c r="AGN377" s="539"/>
      <c r="AGO377" s="539"/>
      <c r="AGP377" s="539"/>
      <c r="AGQ377" s="539"/>
      <c r="AGR377" s="539"/>
      <c r="AGS377" s="539"/>
      <c r="AGT377" s="539"/>
      <c r="AGU377" s="539"/>
      <c r="AGV377" s="539"/>
      <c r="AGW377" s="539"/>
      <c r="AGX377" s="539"/>
      <c r="AGY377" s="539"/>
      <c r="AGZ377" s="539"/>
      <c r="AHA377" s="539"/>
      <c r="AHB377" s="539"/>
      <c r="AHC377" s="539"/>
      <c r="AHD377" s="539"/>
      <c r="AHE377" s="539"/>
      <c r="AHF377" s="539"/>
      <c r="AHG377" s="539"/>
      <c r="AHH377" s="539"/>
      <c r="AHI377" s="539"/>
      <c r="AHJ377" s="539"/>
      <c r="AHK377" s="539"/>
      <c r="AHL377" s="539"/>
      <c r="AHM377" s="539"/>
      <c r="AHN377" s="539"/>
      <c r="AHO377" s="539"/>
      <c r="AHP377" s="539"/>
      <c r="AHQ377" s="539"/>
      <c r="AHR377" s="539"/>
      <c r="AHS377" s="539"/>
      <c r="AHT377" s="539"/>
      <c r="AHU377" s="539"/>
      <c r="AHV377" s="539"/>
      <c r="AHW377" s="539"/>
      <c r="AHX377" s="539"/>
      <c r="AHY377" s="539"/>
      <c r="AHZ377" s="539"/>
      <c r="AIA377" s="539"/>
      <c r="AIB377" s="539"/>
      <c r="AIC377" s="539"/>
      <c r="AID377" s="539"/>
      <c r="AIE377" s="539"/>
      <c r="AIF377" s="539"/>
      <c r="AIG377" s="539"/>
      <c r="AIH377" s="539"/>
      <c r="AII377" s="539"/>
      <c r="AIJ377" s="539"/>
      <c r="AIK377" s="539"/>
      <c r="AIL377" s="539"/>
      <c r="AIM377" s="539"/>
      <c r="AIN377" s="539"/>
      <c r="AIO377" s="539"/>
      <c r="AIP377" s="539"/>
      <c r="AIQ377" s="539"/>
      <c r="AIR377" s="539"/>
      <c r="AIS377" s="539"/>
      <c r="AIT377" s="539"/>
      <c r="AIU377" s="539"/>
      <c r="AIV377" s="539"/>
      <c r="AIW377" s="539"/>
      <c r="AIX377" s="539"/>
      <c r="AIY377" s="539"/>
      <c r="AIZ377" s="539"/>
      <c r="AJA377" s="539"/>
      <c r="AJB377" s="539"/>
      <c r="AJC377" s="539"/>
      <c r="AJD377" s="539"/>
      <c r="AJE377" s="539"/>
      <c r="AJF377" s="539"/>
      <c r="AJG377" s="539"/>
      <c r="AJH377" s="539"/>
      <c r="AJI377" s="539"/>
      <c r="AJJ377" s="539"/>
      <c r="AJK377" s="539"/>
      <c r="AJL377" s="539"/>
      <c r="AJM377" s="539"/>
      <c r="AJN377" s="539"/>
      <c r="AJO377" s="539"/>
      <c r="AJP377" s="539"/>
      <c r="AJQ377" s="539"/>
      <c r="AJR377" s="539"/>
      <c r="AJS377" s="539"/>
      <c r="AJT377" s="539"/>
      <c r="AJU377" s="539"/>
      <c r="AJV377" s="539"/>
      <c r="AJW377" s="539"/>
      <c r="AJX377" s="539"/>
      <c r="AJY377" s="539"/>
      <c r="AJZ377" s="539"/>
      <c r="AKA377" s="539"/>
      <c r="AKB377" s="539"/>
      <c r="AKC377" s="539"/>
      <c r="AKD377" s="539"/>
      <c r="AKE377" s="539"/>
      <c r="AKF377" s="539"/>
      <c r="AKG377" s="539"/>
      <c r="AKH377" s="539"/>
      <c r="AKI377" s="539"/>
      <c r="AKJ377" s="539"/>
      <c r="AKK377" s="539"/>
      <c r="AKL377" s="539"/>
      <c r="AKM377" s="539"/>
      <c r="AKN377" s="539"/>
      <c r="AKO377" s="539"/>
      <c r="AKP377" s="539"/>
      <c r="AKQ377" s="539"/>
      <c r="AKR377" s="539"/>
      <c r="AKS377" s="539"/>
      <c r="AKT377" s="539"/>
      <c r="AKU377" s="539"/>
      <c r="AKV377" s="539"/>
      <c r="AKW377" s="539"/>
      <c r="AKX377" s="539"/>
      <c r="AKY377" s="539"/>
      <c r="AKZ377" s="539"/>
      <c r="ALA377" s="539"/>
      <c r="ALB377" s="539"/>
      <c r="ALC377" s="539"/>
      <c r="ALD377" s="539"/>
      <c r="ALE377" s="539"/>
      <c r="ALF377" s="539"/>
      <c r="ALG377" s="539"/>
      <c r="ALH377" s="539"/>
      <c r="ALI377" s="539"/>
      <c r="ALJ377" s="539"/>
      <c r="ALK377" s="539"/>
      <c r="ALL377" s="539"/>
      <c r="ALM377" s="539"/>
      <c r="ALN377" s="539"/>
      <c r="ALO377" s="539"/>
      <c r="ALP377" s="539"/>
      <c r="ALQ377" s="539"/>
      <c r="ALR377" s="539"/>
      <c r="ALS377" s="539"/>
      <c r="ALT377" s="539"/>
      <c r="ALU377" s="539"/>
      <c r="ALV377" s="539"/>
      <c r="ALW377" s="539"/>
      <c r="ALX377" s="539"/>
      <c r="ALY377" s="539"/>
      <c r="ALZ377" s="539"/>
      <c r="AMA377" s="539"/>
      <c r="AMB377" s="539"/>
      <c r="AMC377" s="539"/>
      <c r="AMD377" s="539"/>
      <c r="AME377" s="539"/>
      <c r="AMF377" s="539"/>
      <c r="AMG377" s="539"/>
      <c r="AMH377" s="539"/>
      <c r="AMI377" s="539"/>
      <c r="AMJ377" s="539"/>
      <c r="AMK377" s="539"/>
      <c r="AML377" s="539"/>
      <c r="AMM377" s="539"/>
      <c r="AMN377" s="539"/>
      <c r="AMO377" s="539"/>
      <c r="AMP377" s="539"/>
      <c r="AMQ377" s="539"/>
      <c r="AMR377" s="539"/>
      <c r="AMS377" s="539"/>
      <c r="AMT377" s="539"/>
      <c r="AMU377" s="539"/>
      <c r="AMV377" s="539"/>
      <c r="AMW377" s="539"/>
      <c r="AMX377" s="539"/>
      <c r="AMY377" s="539"/>
      <c r="AMZ377" s="539"/>
      <c r="ANA377" s="539"/>
      <c r="ANB377" s="539"/>
      <c r="ANC377" s="539"/>
      <c r="AND377" s="539"/>
      <c r="ANE377" s="539"/>
      <c r="ANF377" s="539"/>
      <c r="ANG377" s="539"/>
      <c r="ANH377" s="539"/>
      <c r="ANI377" s="539"/>
      <c r="ANJ377" s="539"/>
      <c r="ANK377" s="539"/>
      <c r="ANL377" s="539"/>
      <c r="ANM377" s="539"/>
      <c r="ANN377" s="539"/>
      <c r="ANO377" s="539"/>
      <c r="ANP377" s="539"/>
      <c r="ANQ377" s="539"/>
      <c r="ANR377" s="539"/>
      <c r="ANS377" s="539"/>
      <c r="ANT377" s="539"/>
      <c r="ANU377" s="539"/>
      <c r="ANV377" s="539"/>
      <c r="ANW377" s="539"/>
      <c r="ANX377" s="539"/>
      <c r="ANY377" s="539"/>
      <c r="ANZ377" s="539"/>
      <c r="AOA377" s="539"/>
      <c r="AOB377" s="539"/>
      <c r="AOC377" s="539"/>
      <c r="AOD377" s="539"/>
      <c r="AOE377" s="539"/>
      <c r="AOF377" s="539"/>
      <c r="AOG377" s="539"/>
      <c r="AOH377" s="539"/>
      <c r="AOI377" s="539"/>
      <c r="AOJ377" s="539"/>
      <c r="AOK377" s="539"/>
      <c r="AOL377" s="539"/>
      <c r="AOM377" s="539"/>
      <c r="AON377" s="539"/>
      <c r="AOO377" s="539"/>
      <c r="AOP377" s="539"/>
      <c r="AOQ377" s="539"/>
      <c r="AOR377" s="539"/>
      <c r="AOS377" s="539"/>
      <c r="AOT377" s="539"/>
      <c r="AOU377" s="539"/>
      <c r="AOV377" s="539"/>
      <c r="AOW377" s="539"/>
      <c r="AOX377" s="539"/>
      <c r="AOY377" s="539"/>
      <c r="AOZ377" s="539"/>
      <c r="APA377" s="539"/>
      <c r="APB377" s="539"/>
      <c r="APC377" s="539"/>
      <c r="APD377" s="539"/>
      <c r="APE377" s="539"/>
      <c r="APF377" s="539"/>
      <c r="APG377" s="539"/>
      <c r="APH377" s="539"/>
      <c r="API377" s="539"/>
      <c r="APJ377" s="539"/>
      <c r="APK377" s="539"/>
      <c r="APL377" s="539"/>
      <c r="APM377" s="539"/>
      <c r="APN377" s="539"/>
      <c r="APO377" s="539"/>
      <c r="APP377" s="539"/>
      <c r="APQ377" s="539"/>
      <c r="APR377" s="539"/>
      <c r="APS377" s="539"/>
      <c r="APT377" s="539"/>
      <c r="APU377" s="539"/>
      <c r="APV377" s="539"/>
      <c r="APW377" s="539"/>
      <c r="APX377" s="539"/>
      <c r="APY377" s="539"/>
      <c r="APZ377" s="539"/>
      <c r="AQA377" s="539"/>
      <c r="AQB377" s="539"/>
      <c r="AQC377" s="539"/>
      <c r="AQD377" s="539"/>
      <c r="AQE377" s="539"/>
      <c r="AQF377" s="539"/>
      <c r="AQG377" s="539"/>
      <c r="AQH377" s="539"/>
      <c r="AQI377" s="539"/>
      <c r="AQJ377" s="539"/>
      <c r="AQK377" s="539"/>
      <c r="AQL377" s="539"/>
      <c r="AQM377" s="539"/>
      <c r="AQN377" s="539"/>
      <c r="AQO377" s="539"/>
      <c r="AQP377" s="539"/>
      <c r="AQQ377" s="539"/>
      <c r="AQR377" s="539"/>
      <c r="AQS377" s="539"/>
      <c r="AQT377" s="539"/>
      <c r="AQU377" s="539"/>
      <c r="AQV377" s="539"/>
      <c r="AQW377" s="539"/>
      <c r="AQX377" s="539"/>
      <c r="AQY377" s="539"/>
      <c r="AQZ377" s="539"/>
      <c r="ARA377" s="539"/>
      <c r="ARB377" s="539"/>
      <c r="ARC377" s="539"/>
      <c r="ARD377" s="539"/>
      <c r="ARE377" s="539"/>
      <c r="ARF377" s="539"/>
      <c r="ARG377" s="539"/>
      <c r="ARH377" s="539"/>
      <c r="ARI377" s="539"/>
      <c r="ARJ377" s="539"/>
      <c r="ARK377" s="539"/>
      <c r="ARL377" s="539"/>
      <c r="ARM377" s="539"/>
      <c r="ARN377" s="539"/>
      <c r="ARO377" s="539"/>
      <c r="ARP377" s="539"/>
      <c r="ARQ377" s="539"/>
      <c r="ARR377" s="539"/>
      <c r="ARS377" s="539"/>
      <c r="ART377" s="539"/>
      <c r="ARU377" s="539"/>
      <c r="ARV377" s="539"/>
      <c r="ARW377" s="539"/>
      <c r="ARX377" s="539"/>
      <c r="ARY377" s="539"/>
      <c r="ARZ377" s="539"/>
      <c r="ASA377" s="539"/>
      <c r="ASB377" s="539"/>
      <c r="ASC377" s="539"/>
      <c r="ASD377" s="539"/>
      <c r="ASE377" s="539"/>
      <c r="ASF377" s="539"/>
      <c r="ASG377" s="539"/>
      <c r="ASH377" s="539"/>
      <c r="ASI377" s="539"/>
      <c r="ASJ377" s="539"/>
      <c r="ASK377" s="539"/>
      <c r="ASL377" s="539"/>
      <c r="ASM377" s="539"/>
      <c r="ASN377" s="539"/>
      <c r="ASO377" s="539"/>
      <c r="ASP377" s="539"/>
      <c r="ASQ377" s="539"/>
      <c r="ASR377" s="539"/>
      <c r="ASS377" s="539"/>
      <c r="AST377" s="539"/>
      <c r="ASU377" s="539"/>
      <c r="ASV377" s="539"/>
      <c r="ASW377" s="539"/>
      <c r="ASX377" s="539"/>
      <c r="ASY377" s="539"/>
      <c r="ASZ377" s="539"/>
      <c r="ATA377" s="539"/>
      <c r="ATB377" s="539"/>
      <c r="ATC377" s="539"/>
      <c r="ATD377" s="539"/>
      <c r="ATE377" s="539"/>
      <c r="ATF377" s="539"/>
      <c r="ATG377" s="539"/>
      <c r="ATH377" s="539"/>
      <c r="ATI377" s="539"/>
      <c r="ATJ377" s="539"/>
      <c r="ATK377" s="539"/>
      <c r="ATL377" s="539"/>
      <c r="ATM377" s="539"/>
      <c r="ATN377" s="539"/>
      <c r="ATO377" s="539"/>
      <c r="ATP377" s="539"/>
      <c r="ATQ377" s="539"/>
      <c r="ATR377" s="539"/>
      <c r="ATS377" s="539"/>
      <c r="ATT377" s="539"/>
      <c r="ATU377" s="539"/>
      <c r="ATV377" s="539"/>
      <c r="ATW377" s="539"/>
      <c r="ATX377" s="539"/>
      <c r="ATY377" s="539"/>
      <c r="ATZ377" s="539"/>
      <c r="AUA377" s="539"/>
      <c r="AUB377" s="539"/>
      <c r="AUC377" s="539"/>
      <c r="AUD377" s="539"/>
      <c r="AUE377" s="539"/>
      <c r="AUF377" s="539"/>
      <c r="AUG377" s="539"/>
      <c r="AUH377" s="539"/>
      <c r="AUI377" s="539"/>
      <c r="AUJ377" s="539"/>
      <c r="AUK377" s="539"/>
    </row>
    <row r="378" spans="1:1233" ht="12.75" hidden="1" customHeight="1">
      <c r="A378" s="1029" t="s">
        <v>452</v>
      </c>
      <c r="B378" s="240" t="s">
        <v>449</v>
      </c>
      <c r="C378" s="241" cm="1">
        <f t="array" ref="C378">_xlfn.IFS(C$368="Low",C369,C$368="Medium",C372,C$368="High",C375,C$368=0,0)</f>
        <v>0</v>
      </c>
      <c r="D378" s="241" cm="1">
        <f t="array" ref="D378">_xlfn.IFS(D$368="Low",D369,D$368="Medium",D372,D$368="High",D375,D$368=0,0)</f>
        <v>0</v>
      </c>
      <c r="E378" s="241" cm="1">
        <f t="array" ref="E378">_xlfn.IFS(E$368="Low",E369,E$368="Medium",E372,E$368="High",E375,E$368=0,0)</f>
        <v>0</v>
      </c>
      <c r="F378" s="241" cm="1">
        <f t="array" ref="F378">_xlfn.IFS(F$368="Low",F369,F$368="Medium",F372,F$368="High",F375,F$368=0,0)</f>
        <v>0</v>
      </c>
      <c r="G378" s="241" cm="1">
        <f t="array" ref="G378">_xlfn.IFS(G$368="Low",G369,G$368="Medium",G372,G$368="High",G375,G$368=0,0)</f>
        <v>0</v>
      </c>
      <c r="H378" s="241" cm="1">
        <f t="array" ref="H378">_xlfn.IFS(H$368="Low",H369,H$368="Medium",H372,H$368="High",H375,H$368=0,0)</f>
        <v>0</v>
      </c>
      <c r="I378" s="241"/>
      <c r="J378" s="241" cm="1">
        <f t="array" ref="J378">_xlfn.IFS(J$368="Low",J369,J$368="Medium",J372,J$368="High",J375,J$368=0,0)</f>
        <v>0</v>
      </c>
      <c r="K378" s="241" cm="1">
        <f t="array" ref="K378">_xlfn.IFS(K$368="Low",K369,K$368="Medium",K372,K$368="High",K375,K$368=0,0)</f>
        <v>0</v>
      </c>
      <c r="L378" s="241" cm="1">
        <f t="array" ref="L378">_xlfn.IFS(L$368="Low",L369,L$368="Medium",L372,L$368="High",L375,L$368=0,0)</f>
        <v>0</v>
      </c>
      <c r="M378" s="241" cm="1">
        <f t="array" ref="M378">_xlfn.IFS(M$368="Low",M369,M$368="Medium",M372,M$368="High",M375,M$368=0,0)</f>
        <v>0</v>
      </c>
      <c r="N378" s="241" cm="1">
        <f t="array" ref="N378">_xlfn.IFS(N$368="Low",N369,N$368="Medium",N372,N$368="High",N375,N$368=0,0)</f>
        <v>0</v>
      </c>
      <c r="O378" s="241" cm="1">
        <f t="array" ref="O378">_xlfn.IFS(O$368="Low",O369,O$368="Medium",O372,O$368="High",O375,O$368=0,0)</f>
        <v>0</v>
      </c>
      <c r="P378" s="241" cm="1">
        <f t="array" ref="P378">_xlfn.IFS(P$368="Low",P369,P$368="Medium",P372,P$368="High",P375,P$368=0,0)</f>
        <v>0</v>
      </c>
      <c r="Q378" s="241" cm="1">
        <f t="array" ref="Q378">_xlfn.IFS(Q$368="Low",Q369,Q$368="Medium",Q372,Q$368="High",Q375,Q$368=0,0)</f>
        <v>0</v>
      </c>
      <c r="R378" s="241" cm="1">
        <f t="array" ref="R378">_xlfn.IFS(R$368="Low",R369,R$368="Medium",R372,R$368="High",R375,R$368=0,0)</f>
        <v>0</v>
      </c>
      <c r="S378" s="241" cm="1">
        <f t="array" ref="S378">_xlfn.IFS(S$368="Low",S369,S$368="Medium",S372,S$368="High",S375,S$368=0,0)</f>
        <v>0</v>
      </c>
      <c r="T378" s="241" cm="1">
        <f t="array" ref="T378">_xlfn.IFS(T$368="Low",T369,T$368="Medium",T372,T$368="High",T375,T$368=0,0)</f>
        <v>0</v>
      </c>
      <c r="U378" s="241" cm="1">
        <f t="array" ref="U378">_xlfn.IFS(U$368="Low",U369,U$368="Medium",U372,U$368="High",U375,U$368=0,0)</f>
        <v>0</v>
      </c>
      <c r="V378" s="241" cm="1">
        <f t="array" ref="V378">_xlfn.IFS(V$368="Low",V369,V$368="Medium",V372,V$368="High",V375,V$368=0,0)</f>
        <v>0</v>
      </c>
      <c r="W378" s="241" cm="1">
        <f t="array" ref="W378">_xlfn.IFS(W$368="Low",W$369,W$368="Medium",W$372,W$368="High",W$375,W$368=0,0)</f>
        <v>0</v>
      </c>
      <c r="X378" s="241" cm="1">
        <f t="array" ref="X378">_xlfn.IFS(X$368="Low",X$369,X$368="Medium",X$372,X$368="High",X$375,X$368=0,0)</f>
        <v>0</v>
      </c>
      <c r="Y378" s="241" cm="1">
        <f t="array" ref="Y378">_xlfn.IFS(Y$368="Low",Y$369,Y$368="Medium",Y$372,Y$368="High",Y$375,Y$368=0,0)</f>
        <v>0</v>
      </c>
      <c r="Z378" s="241" cm="1">
        <f t="array" ref="Z378">_xlfn.IFS(Z$368="Low",Z$369,Z$368="Medium",Z$372,Z$368="High",Z$375,Z$368=0,0)</f>
        <v>0</v>
      </c>
      <c r="AA378" s="241" cm="1">
        <f t="array" ref="AA378">_xlfn.IFS(AA$368="Low",AA$369,AA$368="Medium",AA$372,AA$368="High",AA$375,AA$368=0,0)</f>
        <v>0</v>
      </c>
      <c r="AB378" s="241" cm="1">
        <f t="array" ref="AB378">_xlfn.IFS(AB$368="Low",AB$369,AB$368="Medium",AB$372,AB$368="High",AB$375,AB$368=0,0)</f>
        <v>0</v>
      </c>
      <c r="AC378" s="241" cm="1">
        <f t="array" ref="AC378">_xlfn.IFS(AC$368="Low",AC$369,AC$368="Medium",AC$372,AC$368="High",AC$375,AC$368=0,0)</f>
        <v>0</v>
      </c>
      <c r="AD378" s="241" cm="1">
        <f t="array" ref="AD378">_xlfn.IFS(AD$368="Low",AD$369,AD$368="Medium",AD$372,AD$368="High",AD$375,AD$368=0,0)</f>
        <v>0</v>
      </c>
      <c r="AE378" s="241" cm="1">
        <f t="array" ref="AE378">_xlfn.IFS(AE$368="Low",AE$369,AE$368="Medium",AE$372,AE$368="High",AE$375,AE$368=0,0)</f>
        <v>0</v>
      </c>
      <c r="AF378" s="241" cm="1">
        <f t="array" ref="AF378">_xlfn.IFS(AF$368="Low",AF$369,AF$368="Medium",AF$372,AF$368="High",AF$375,AF$368=0,0)</f>
        <v>0</v>
      </c>
      <c r="AG378" s="241" cm="1">
        <f t="array" ref="AG378">_xlfn.IFS(AG$368="Low",AG$369,AG$368="Medium",AG$372,AG$368="High",AG$375,AG$368=0,0)</f>
        <v>0</v>
      </c>
      <c r="AH378" s="241" cm="1">
        <f t="array" ref="AH378">_xlfn.IFS(AH$368="Low",AH$369,AH$368="Medium",AH$372,AH$368="High",AH$375,AH$368=0,0)</f>
        <v>0</v>
      </c>
      <c r="AI378" s="241" cm="1">
        <f t="array" ref="AI378">_xlfn.IFS(AI$368="Low",AI$369,AI$368="Medium",AI$372,AI$368="High",AI$375,AI$368=0,0)</f>
        <v>0</v>
      </c>
      <c r="AJ378" s="241" cm="1">
        <f t="array" ref="AJ378">_xlfn.IFS(AJ$368="Low",AJ$369,AJ$368="Medium",AJ$372,AJ$368="High",AJ$375,AJ$368=0,0)</f>
        <v>0</v>
      </c>
      <c r="AK378" s="241" cm="1">
        <f t="array" ref="AK378">_xlfn.IFS(AK$368="Low",AK$369,AK$368="Medium",AK$372,AK$368="High",AK$375,AK$368=0,0)</f>
        <v>0</v>
      </c>
      <c r="AL378" s="241" cm="1">
        <f t="array" ref="AL378">_xlfn.IFS(AL$368="Low",AL$369,AL$368="Medium",AL$372,AL$368="High",AL$375,AL$368=0,0)</f>
        <v>0</v>
      </c>
      <c r="AM378" s="241" cm="1">
        <f t="array" ref="AM378">_xlfn.IFS(AM$368="Low",AM$369,AM$368="Medium",AM$372,AM$368="High",AM$375,AM$368=0,0)</f>
        <v>0</v>
      </c>
      <c r="AN378" s="241" cm="1">
        <f t="array" ref="AN378">_xlfn.IFS(AN$368="Low",AN$369,AN$368="Medium",AN$372,AN$368="High",AN$375,AN$368=0,0)</f>
        <v>0</v>
      </c>
      <c r="AO378" s="241" cm="1">
        <f t="array" ref="AO378">_xlfn.IFS(AO$368="Low",AO$369,AO$368="Medium",AO$372,AO$368="High",AO$375,AO$368=0,0)</f>
        <v>0</v>
      </c>
      <c r="AP378" s="241" cm="1">
        <f t="array" ref="AP378">_xlfn.IFS(AP$368="Low",AP$369,AP$368="Medium",AP$372,AP$368="High",AP$375,AP$368=0,0)</f>
        <v>0</v>
      </c>
      <c r="AQ378" s="241" cm="1">
        <f t="array" ref="AQ378">_xlfn.IFS(AQ$368="Low",AQ$369,AQ$368="Medium",AQ$372,AQ$368="High",AQ$375,AQ$368=0,0)</f>
        <v>0</v>
      </c>
      <c r="AR378" s="241" cm="1">
        <f t="array" ref="AR378">_xlfn.IFS(AR$368="Low",AR$369,AR$368="Medium",AR$372,AR$368="High",AR$375,AR$368=0,0)</f>
        <v>0</v>
      </c>
      <c r="AS378" s="241" cm="1">
        <f t="array" ref="AS378">_xlfn.IFS(AS$368="Low",AS$369,AS$368="Medium",AS$372,AS$368="High",AS$375,AS$368=0,0)</f>
        <v>0</v>
      </c>
      <c r="AT378" s="241" cm="1">
        <f t="array" ref="AT378">_xlfn.IFS(AT$368="Low",AT$369,AT$368="Medium",AT$372,AT$368="High",AT$375,AT$368=0,0)</f>
        <v>0</v>
      </c>
      <c r="AU378" s="241" cm="1">
        <f t="array" ref="AU378">_xlfn.IFS(AU$368="Low",AU$369,AU$368="Medium",AU$372,AU$368="High",AU$375,AU$368=0,0)</f>
        <v>0</v>
      </c>
      <c r="AV378" s="241" cm="1">
        <f t="array" ref="AV378">_xlfn.IFS(AV$368="Low",AV$369,AV$368="Medium",AV$372,AV$368="High",AV$375,AV$368=0,0)</f>
        <v>0</v>
      </c>
      <c r="AW378" s="241" cm="1">
        <f t="array" ref="AW378">_xlfn.IFS(AW$368="Low",AW$369,AW$368="Medium",AW$372,AW$368="High",AW$375,AW$368=0,0)</f>
        <v>0</v>
      </c>
      <c r="AX378" s="241" cm="1">
        <f t="array" ref="AX378">_xlfn.IFS(AX$368="Low",AX$369,AX$368="Medium",AX$372,AX$368="High",AX$375,AX$368=0,0)</f>
        <v>0</v>
      </c>
      <c r="AY378" s="241" cm="1">
        <f t="array" ref="AY378">_xlfn.IFS(AY$368="Low",AY$369,AY$368="Medium",AY$372,AY$368="High",AY$375,AY$368=0,0)</f>
        <v>0</v>
      </c>
      <c r="AZ378" s="241" cm="1">
        <f t="array" ref="AZ378">_xlfn.IFS(AZ$368="Low",AZ$369,AZ$368="Medium",AZ$372,AZ$368="High",AZ$375,AZ$368=0,0)</f>
        <v>0</v>
      </c>
      <c r="BA378" s="241" cm="1">
        <f t="array" ref="BA378">_xlfn.IFS(BA$368="Low",BA$369,BA$368="Medium",BA$372,BA$368="High",BA$375,BA$368=0,0)</f>
        <v>0</v>
      </c>
      <c r="BB378" s="241" cm="1">
        <f t="array" ref="BB378">_xlfn.IFS(BB$368="Low",BB$369,BB$368="Medium",BB$372,BB$368="High",BB$375,BB$368=0,0)</f>
        <v>0</v>
      </c>
      <c r="BC378" s="241" cm="1">
        <f t="array" ref="BC378">_xlfn.IFS(BC$368="Low",BC$369,BC$368="Medium",BC$372,BC$368="High",BC$375,BC$368=0,0)</f>
        <v>0</v>
      </c>
      <c r="BD378" s="241" cm="1">
        <f t="array" ref="BD378">_xlfn.IFS(BD$368="Low",BD$369,BD$368="Medium",BD$372,BD$368="High",BD$375,BD$368=0,0)</f>
        <v>0</v>
      </c>
      <c r="BE378" s="241" cm="1">
        <f t="array" ref="BE378">_xlfn.IFS(BE$368="Low",BE$369,BE$368="Medium",BE$372,BE$368="High",BE$375,BE$368=0,0)</f>
        <v>0</v>
      </c>
      <c r="BF378" s="241" cm="1">
        <f t="array" ref="BF378">_xlfn.IFS(BF$368="Low",BF$369,BF$368="Medium",BF$372,BF$368="High",BF$375,BF$368=0,0)</f>
        <v>0</v>
      </c>
      <c r="BG378" s="241" cm="1">
        <f t="array" ref="BG378">_xlfn.IFS(BG$368="Low",BG$369,BG$368="Medium",BG$372,BG$368="High",BG$375,BG$368=0,0)</f>
        <v>0</v>
      </c>
      <c r="BH378" s="241" cm="1">
        <f t="array" ref="BH378">_xlfn.IFS(BH$368="Low",BH$369,BH$368="Medium",BH$372,BH$368="High",BH$375,BH$368=0,0)</f>
        <v>0</v>
      </c>
      <c r="BI378" s="241" cm="1">
        <f t="array" ref="BI378">_xlfn.IFS(BI$368="Low",BI$369,BI$368="Medium",BI$372,BI$368="High",BI$375,BI$368=0,0)</f>
        <v>0</v>
      </c>
      <c r="BJ378" s="241" cm="1">
        <f t="array" ref="BJ378">_xlfn.IFS(BJ$368="Low",BJ$369,BJ$368="Medium",BJ$372,BJ$368="High",BJ$375,BJ$368=0,0)</f>
        <v>0</v>
      </c>
      <c r="BK378" s="241" cm="1">
        <f t="array" ref="BK378">_xlfn.IFS(BK$368="Low",BK$369,BK$368="Medium",BK$372,BK$368="High",BK$375,BK$368=0,0)</f>
        <v>0</v>
      </c>
      <c r="BL378" s="241" cm="1">
        <f t="array" ref="BL378">_xlfn.IFS(BL$368="Low",BL$369,BL$368="Medium",BL$372,BL$368="High",BL$375,BL$368=0,0)</f>
        <v>0</v>
      </c>
      <c r="BM378" s="241" cm="1">
        <f t="array" ref="BM378">_xlfn.IFS(BM$368="Low",BM$369,BM$368="Medium",BM$372,BM$368="High",BM$375,BM$368=0,0)</f>
        <v>0</v>
      </c>
      <c r="BN378" s="241" cm="1">
        <f t="array" ref="BN378">_xlfn.IFS(BN$368="Low",BN$369,BN$368="Medium",BN$372,BN$368="High",BN$375,BN$368=0,0)</f>
        <v>0</v>
      </c>
      <c r="BO378" s="241" cm="1">
        <f t="array" ref="BO378">_xlfn.IFS(BO$368="Low",BO$369,BO$368="Medium",BO$372,BO$368="High",BO$375,BO$368=0,0)</f>
        <v>0</v>
      </c>
      <c r="BP378" s="241" cm="1">
        <f t="array" ref="BP378">_xlfn.IFS(BP$368="Low",BP$369,BP$368="Medium",BP$372,BP$368="High",BP$375,BP$368=0,0)</f>
        <v>0</v>
      </c>
      <c r="BQ378" s="241" cm="1">
        <f t="array" ref="BQ378">_xlfn.IFS(BQ$368="Low",BQ$369,BQ$368="Medium",BQ$372,BQ$368="High",BQ$375,BQ$368=0,0)</f>
        <v>0</v>
      </c>
      <c r="BR378" s="241" cm="1">
        <f t="array" ref="BR378">_xlfn.IFS(BR$368="Low",BR$369,BR$368="Medium",BR$372,BR$368="High",BR$375,BR$368=0,0)</f>
        <v>0</v>
      </c>
      <c r="BS378" s="241" cm="1">
        <f t="array" ref="BS378">_xlfn.IFS(BS$368="Low",BS$369,BS$368="Medium",BS$372,BS$368="High",BS$375,BS$368=0,0)</f>
        <v>0</v>
      </c>
      <c r="BT378" s="241" cm="1">
        <f t="array" ref="BT378">_xlfn.IFS(BT$368="Low",BT$369,BT$368="Medium",BT$372,BT$368="High",BT$375,BT$368=0,0)</f>
        <v>0</v>
      </c>
      <c r="BU378" s="241" cm="1">
        <f t="array" ref="BU378">_xlfn.IFS(BU$368="Low",BU$369,BU$368="Medium",BU$372,BU$368="High",BU$375,BU$368=0,0)</f>
        <v>0</v>
      </c>
      <c r="BV378" s="241" cm="1">
        <f t="array" ref="BV378">_xlfn.IFS(BV$368="Low",BV$369,BV$368="Medium",BV$372,BV$368="High",BV$375,BV$368=0,0)</f>
        <v>0</v>
      </c>
      <c r="BW378" s="241" cm="1">
        <f t="array" ref="BW378">_xlfn.IFS(BW$368="Low",BW$369,BW$368="Medium",BW$372,BW$368="High",BW$375,BW$368=0,0)</f>
        <v>0</v>
      </c>
      <c r="BX378" s="241" cm="1">
        <f t="array" ref="BX378">_xlfn.IFS(BX$368="Low",BX$369,BX$368="Medium",BX$372,BX$368="High",BX$375,BX$368=0,0)</f>
        <v>0</v>
      </c>
      <c r="BY378" s="241" cm="1">
        <f t="array" ref="BY378">_xlfn.IFS(BY$368="Low",BY$369,BY$368="Medium",BY$372,BY$368="High",BY$375,BY$368=0,0)</f>
        <v>0</v>
      </c>
      <c r="BZ378" s="241" cm="1">
        <f t="array" ref="BZ378">_xlfn.IFS(BZ$368="Low",BZ$369,BZ$368="Medium",BZ$372,BZ$368="High",BZ$375,BZ$368=0,0)</f>
        <v>0</v>
      </c>
      <c r="CA378" s="241" cm="1">
        <f t="array" ref="CA378">_xlfn.IFS(CA$368="Low",CA$369,CA$368="Medium",CA$372,CA$368="High",CA$375,CA$368=0,0)</f>
        <v>0</v>
      </c>
      <c r="CB378" s="241" cm="1">
        <f t="array" ref="CB378">_xlfn.IFS(CB$368="Low",CB$369,CB$368="Medium",CB$372,CB$368="High",CB$375,CB$368=0,0)</f>
        <v>0</v>
      </c>
      <c r="CC378" s="241" cm="1">
        <f t="array" ref="CC378">_xlfn.IFS(CC$368="Low",CC$369,CC$368="Medium",CC$372,CC$368="High",CC$375,CC$368=0,0)</f>
        <v>0</v>
      </c>
      <c r="CD378" s="241" cm="1">
        <f t="array" ref="CD378">_xlfn.IFS(CD$368="Low",CD$369,CD$368="Medium",CD$372,CD$368="High",CD$375,CD$368=0,0)</f>
        <v>0</v>
      </c>
      <c r="CE378" s="241" cm="1">
        <f t="array" ref="CE378">_xlfn.IFS(CE$368="Low",CE$369,CE$368="Medium",CE$372,CE$368="High",CE$375,CE$368=0,0)</f>
        <v>0</v>
      </c>
      <c r="CF378" s="241" cm="1">
        <f t="array" ref="CF378">_xlfn.IFS(CF$368="Low",CF$369,CF$368="Medium",CF$372,CF$368="High",CF$375,CF$368=0,0)</f>
        <v>0</v>
      </c>
      <c r="CG378" s="241" cm="1">
        <f t="array" ref="CG378">_xlfn.IFS(CG$368="Low",CG$369,CG$368="Medium",CG$372,CG$368="High",CG$375,CG$368=0,0)</f>
        <v>0</v>
      </c>
      <c r="CH378" s="241" cm="1">
        <f t="array" ref="CH378">_xlfn.IFS(CH$368="Low",CH$369,CH$368="Medium",CH$372,CH$368="High",CH$375,CH$368=0,0)</f>
        <v>0</v>
      </c>
      <c r="CI378" s="241" cm="1">
        <f t="array" ref="CI378">_xlfn.IFS(CI$368="Low",CI$369,CI$368="Medium",CI$372,CI$368="High",CI$375,CI$368=0,0)</f>
        <v>0</v>
      </c>
      <c r="CJ378" s="241" cm="1">
        <f t="array" ref="CJ378">_xlfn.IFS(CJ$368="Low",CJ$369,CJ$368="Medium",CJ$372,CJ$368="High",CJ$375,CJ$368=0,0)</f>
        <v>0</v>
      </c>
      <c r="CK378" s="241" cm="1">
        <f t="array" ref="CK378">_xlfn.IFS(CK$368="Low",CK$369,CK$368="Medium",CK$372,CK$368="High",CK$375,CK$368=0,0)</f>
        <v>0</v>
      </c>
      <c r="CL378" s="241" cm="1">
        <f t="array" ref="CL378">_xlfn.IFS(CL$368="Low",CL$369,CL$368="Medium",CL$372,CL$368="High",CL$375,CL$368=0,0)</f>
        <v>0</v>
      </c>
      <c r="CM378" s="241" cm="1">
        <f t="array" ref="CM378">_xlfn.IFS(CM$368="Low",CM$369,CM$368="Medium",CM$372,CM$368="High",CM$375,CM$368=0,0)</f>
        <v>0</v>
      </c>
      <c r="CN378" s="241" cm="1">
        <f t="array" ref="CN378">_xlfn.IFS(CN$368="Low",CN$369,CN$368="Medium",CN$372,CN$368="High",CN$375,CN$368=0,0)</f>
        <v>0</v>
      </c>
      <c r="CO378" s="241" cm="1">
        <f t="array" ref="CO378">_xlfn.IFS(CO$368="Low",CO$369,CO$368="Medium",CO$372,CO$368="High",CO$375,CO$368=0,0)</f>
        <v>0</v>
      </c>
      <c r="CP378" s="241" cm="1">
        <f t="array" ref="CP378">_xlfn.IFS(CP$368="Low",CP$369,CP$368="Medium",CP$372,CP$368="High",CP$375,CP$368=0,0)</f>
        <v>0</v>
      </c>
      <c r="CQ378" s="241" cm="1">
        <f t="array" ref="CQ378">_xlfn.IFS(CQ$368="Low",CQ$369,CQ$368="Medium",CQ$372,CQ$368="High",CQ$375,CQ$368=0,0)</f>
        <v>0</v>
      </c>
      <c r="CR378" s="241" cm="1">
        <f t="array" ref="CR378">_xlfn.IFS(CR$368="Low",CR$369,CR$368="Medium",CR$372,CR$368="High",CR$375,CR$368=0,0)</f>
        <v>0</v>
      </c>
      <c r="CS378" s="241" cm="1">
        <f t="array" ref="CS378">_xlfn.IFS(CS$368="Low",CS$369,CS$368="Medium",CS$372,CS$368="High",CS$375,CS$368=0,0)</f>
        <v>0</v>
      </c>
      <c r="CT378" s="241" cm="1">
        <f t="array" ref="CT378">_xlfn.IFS(CT$368="Low",CT$369,CT$368="Medium",CT$372,CT$368="High",CT$375,CT$368=0,0)</f>
        <v>0</v>
      </c>
      <c r="CU378" s="241" cm="1">
        <f t="array" ref="CU378">_xlfn.IFS(CU$368="Low",CU$369,CU$368="Medium",CU$372,CU$368="High",CU$375,CU$368=0,0)</f>
        <v>0</v>
      </c>
      <c r="CV378" s="241" cm="1">
        <f t="array" ref="CV378">_xlfn.IFS(CV$368="Low",CV$369,CV$368="Medium",CV$372,CV$368="High",CV$375,CV$368=0,0)</f>
        <v>0</v>
      </c>
      <c r="CW378" s="241" cm="1">
        <f t="array" ref="CW378">_xlfn.IFS(CW$368="Low",CW$369,CW$368="Medium",CW$372,CW$368="High",CW$375,CW$368=0,0)</f>
        <v>0</v>
      </c>
      <c r="CX378" s="241" cm="1">
        <f t="array" ref="CX378">_xlfn.IFS(CX$368="Low",CX$369,CX$368="Medium",CX$372,CX$368="High",CX$375,CX$368=0,0)</f>
        <v>0</v>
      </c>
      <c r="CY378" s="241" cm="1">
        <f t="array" ref="CY378">_xlfn.IFS(CY$368="Low",CY$369,CY$368="Medium",CY$372,CY$368="High",CY$375,CY$368=0,0)</f>
        <v>0</v>
      </c>
      <c r="CZ378" s="241" cm="1">
        <f t="array" ref="CZ378">_xlfn.IFS(CZ$368="Low",CZ$369,CZ$368="Medium",CZ$372,CZ$368="High",CZ$375,CZ$368=0,0)</f>
        <v>0</v>
      </c>
      <c r="DA378" s="539"/>
      <c r="DB378" s="539"/>
      <c r="DC378" s="539"/>
      <c r="DD378" s="539"/>
      <c r="DE378" s="539"/>
      <c r="DF378" s="539"/>
      <c r="DG378" s="539"/>
      <c r="DH378" s="539"/>
      <c r="DI378" s="539"/>
      <c r="DJ378" s="539"/>
      <c r="DK378" s="539"/>
      <c r="DL378" s="539"/>
      <c r="DM378" s="539"/>
      <c r="DN378" s="539"/>
      <c r="DO378" s="539"/>
      <c r="DP378" s="539"/>
      <c r="DQ378" s="539"/>
      <c r="DR378" s="539"/>
      <c r="DS378" s="539"/>
      <c r="DT378" s="539"/>
      <c r="DU378" s="539"/>
      <c r="DV378" s="539"/>
      <c r="DW378" s="539"/>
      <c r="DX378" s="539"/>
      <c r="DY378" s="539"/>
      <c r="DZ378" s="539"/>
      <c r="EA378" s="539"/>
      <c r="EB378" s="539"/>
      <c r="EC378" s="539"/>
      <c r="ED378" s="539"/>
      <c r="EE378" s="539"/>
      <c r="EF378" s="539"/>
      <c r="EG378" s="539"/>
      <c r="EH378" s="539"/>
      <c r="EI378" s="539"/>
      <c r="EJ378" s="539"/>
      <c r="EK378" s="539"/>
      <c r="EL378" s="539"/>
      <c r="EM378" s="539"/>
      <c r="EN378" s="539"/>
      <c r="EO378" s="539"/>
      <c r="EP378" s="539"/>
      <c r="EQ378" s="539"/>
      <c r="ER378" s="539"/>
      <c r="ES378" s="539"/>
      <c r="ET378" s="539"/>
      <c r="EU378" s="539"/>
      <c r="EV378" s="539"/>
      <c r="EW378" s="539"/>
      <c r="EX378" s="539"/>
      <c r="EY378" s="539"/>
      <c r="EZ378" s="539"/>
      <c r="FA378" s="539"/>
      <c r="FB378" s="539"/>
      <c r="FC378" s="539"/>
      <c r="FD378" s="539"/>
      <c r="FE378" s="539"/>
      <c r="FF378" s="539"/>
      <c r="FG378" s="539"/>
      <c r="FH378" s="539"/>
      <c r="FI378" s="539"/>
      <c r="FJ378" s="539"/>
      <c r="FK378" s="539"/>
      <c r="FL378" s="539"/>
      <c r="FM378" s="539"/>
      <c r="FN378" s="539"/>
      <c r="FO378" s="539"/>
      <c r="FP378" s="539"/>
      <c r="FQ378" s="539"/>
      <c r="FR378" s="539"/>
      <c r="FS378" s="539"/>
      <c r="FT378" s="539"/>
      <c r="FU378" s="539"/>
      <c r="FV378" s="539"/>
      <c r="FW378" s="539"/>
      <c r="FX378" s="539"/>
      <c r="FY378" s="539"/>
      <c r="FZ378" s="539"/>
      <c r="GA378" s="539"/>
      <c r="GB378" s="539"/>
      <c r="GC378" s="539"/>
      <c r="GD378" s="539"/>
      <c r="GE378" s="539"/>
      <c r="GF378" s="539"/>
      <c r="GG378" s="539"/>
      <c r="GH378" s="539"/>
      <c r="GI378" s="539"/>
      <c r="GJ378" s="539"/>
      <c r="GK378" s="539"/>
      <c r="GL378" s="539"/>
      <c r="GM378" s="539"/>
      <c r="GN378" s="539"/>
      <c r="GO378" s="539"/>
      <c r="GP378" s="539"/>
      <c r="GQ378" s="539"/>
      <c r="GR378" s="539"/>
      <c r="GS378" s="539"/>
      <c r="GT378" s="539"/>
      <c r="GU378" s="539"/>
      <c r="GV378" s="539"/>
      <c r="GW378" s="539"/>
      <c r="GX378" s="539"/>
      <c r="GY378" s="539"/>
      <c r="GZ378" s="539"/>
      <c r="HA378" s="539"/>
      <c r="HB378" s="539"/>
      <c r="HC378" s="539"/>
      <c r="HD378" s="539"/>
      <c r="HE378" s="539"/>
      <c r="HF378" s="539"/>
      <c r="HG378" s="539"/>
      <c r="HH378" s="539"/>
      <c r="HI378" s="539"/>
      <c r="HJ378" s="539"/>
      <c r="HK378" s="539"/>
      <c r="HL378" s="539"/>
      <c r="HM378" s="539"/>
      <c r="HN378" s="539"/>
      <c r="HO378" s="539"/>
      <c r="HP378" s="539"/>
      <c r="HQ378" s="539"/>
      <c r="HR378" s="539"/>
      <c r="HS378" s="539"/>
      <c r="HT378" s="539"/>
      <c r="HU378" s="539"/>
      <c r="HV378" s="539"/>
      <c r="HW378" s="539"/>
      <c r="HX378" s="539"/>
      <c r="HY378" s="539"/>
      <c r="HZ378" s="539"/>
      <c r="IA378" s="539"/>
      <c r="IB378" s="539"/>
      <c r="IC378" s="539"/>
      <c r="ID378" s="539"/>
      <c r="IE378" s="539"/>
      <c r="IF378" s="539"/>
      <c r="IG378" s="539"/>
      <c r="IH378" s="539"/>
      <c r="II378" s="539"/>
      <c r="IJ378" s="539"/>
      <c r="IK378" s="539"/>
      <c r="IL378" s="539"/>
      <c r="IM378" s="539"/>
      <c r="IN378" s="539"/>
      <c r="IO378" s="539"/>
      <c r="IP378" s="539"/>
      <c r="IQ378" s="539"/>
      <c r="IR378" s="539"/>
      <c r="IS378" s="539"/>
      <c r="IT378" s="539"/>
      <c r="IU378" s="539"/>
      <c r="IV378" s="539"/>
      <c r="IW378" s="539"/>
      <c r="IX378" s="539"/>
      <c r="IY378" s="539"/>
      <c r="IZ378" s="539"/>
      <c r="JA378" s="539"/>
      <c r="JB378" s="539"/>
      <c r="JC378" s="539"/>
      <c r="JD378" s="539"/>
      <c r="JE378" s="539"/>
      <c r="JF378" s="539"/>
      <c r="JG378" s="539"/>
      <c r="JH378" s="539"/>
      <c r="JI378" s="539"/>
      <c r="JJ378" s="539"/>
      <c r="JK378" s="539"/>
      <c r="JL378" s="539"/>
      <c r="JM378" s="539"/>
      <c r="JN378" s="539"/>
      <c r="JO378" s="539"/>
      <c r="JP378" s="539"/>
      <c r="JQ378" s="539"/>
      <c r="JR378" s="539"/>
      <c r="JS378" s="539"/>
      <c r="JT378" s="539"/>
      <c r="JU378" s="539"/>
      <c r="JV378" s="539"/>
      <c r="JW378" s="539"/>
      <c r="JX378" s="539"/>
      <c r="JY378" s="539"/>
      <c r="JZ378" s="539"/>
      <c r="KA378" s="539"/>
      <c r="KB378" s="539"/>
      <c r="KC378" s="539"/>
      <c r="KD378" s="539"/>
      <c r="KE378" s="539"/>
      <c r="KF378" s="539"/>
      <c r="KG378" s="539"/>
      <c r="KH378" s="539"/>
      <c r="KI378" s="539"/>
      <c r="KJ378" s="539"/>
      <c r="KK378" s="539"/>
      <c r="KL378" s="539"/>
      <c r="KM378" s="539"/>
      <c r="KN378" s="539"/>
      <c r="KO378" s="539"/>
      <c r="KP378" s="539"/>
      <c r="KQ378" s="539"/>
      <c r="KR378" s="539"/>
      <c r="KS378" s="539"/>
      <c r="KT378" s="539"/>
      <c r="KU378" s="539"/>
      <c r="KV378" s="539"/>
      <c r="KW378" s="539"/>
      <c r="KX378" s="539"/>
      <c r="KY378" s="539"/>
      <c r="KZ378" s="539"/>
      <c r="LA378" s="539"/>
      <c r="LB378" s="539"/>
      <c r="LC378" s="539"/>
      <c r="LD378" s="539"/>
      <c r="LE378" s="539"/>
      <c r="LF378" s="539"/>
      <c r="LG378" s="539"/>
      <c r="LH378" s="539"/>
      <c r="LI378" s="539"/>
      <c r="LJ378" s="539"/>
      <c r="LK378" s="539"/>
      <c r="LL378" s="539"/>
      <c r="LM378" s="539"/>
      <c r="LN378" s="539"/>
      <c r="LO378" s="539"/>
      <c r="LP378" s="539"/>
      <c r="LQ378" s="539"/>
      <c r="LR378" s="539"/>
      <c r="LS378" s="539"/>
      <c r="LT378" s="539"/>
      <c r="LU378" s="539"/>
      <c r="LV378" s="539"/>
      <c r="LW378" s="539"/>
      <c r="LX378" s="539"/>
      <c r="LY378" s="539"/>
      <c r="LZ378" s="539"/>
      <c r="MA378" s="539"/>
      <c r="MB378" s="539"/>
      <c r="MC378" s="539"/>
      <c r="MD378" s="539"/>
      <c r="ME378" s="539"/>
      <c r="MF378" s="539"/>
      <c r="MG378" s="539"/>
      <c r="MH378" s="539"/>
      <c r="MI378" s="539"/>
      <c r="MJ378" s="539"/>
      <c r="MK378" s="539"/>
      <c r="ML378" s="539"/>
      <c r="MM378" s="539"/>
      <c r="MN378" s="539"/>
      <c r="MO378" s="539"/>
      <c r="MP378" s="539"/>
      <c r="MQ378" s="539"/>
      <c r="MR378" s="539"/>
      <c r="MS378" s="539"/>
      <c r="MT378" s="539"/>
      <c r="MU378" s="539"/>
      <c r="MV378" s="539"/>
      <c r="MW378" s="539"/>
      <c r="MX378" s="539"/>
      <c r="MY378" s="539"/>
      <c r="MZ378" s="539"/>
      <c r="NA378" s="539"/>
      <c r="NB378" s="539"/>
      <c r="NC378" s="539"/>
      <c r="ND378" s="539"/>
      <c r="NE378" s="539"/>
      <c r="NF378" s="539"/>
      <c r="NG378" s="539"/>
      <c r="NH378" s="539"/>
      <c r="NI378" s="539"/>
      <c r="NJ378" s="539"/>
      <c r="NK378" s="539"/>
      <c r="NL378" s="539"/>
      <c r="NM378" s="539"/>
      <c r="NN378" s="539"/>
      <c r="NO378" s="539"/>
      <c r="NP378" s="539"/>
      <c r="NQ378" s="539"/>
      <c r="NR378" s="539"/>
      <c r="NS378" s="539"/>
      <c r="NT378" s="539"/>
      <c r="NU378" s="539"/>
      <c r="NV378" s="539"/>
      <c r="NW378" s="539"/>
      <c r="NX378" s="539"/>
      <c r="NY378" s="539"/>
      <c r="NZ378" s="539"/>
      <c r="OA378" s="539"/>
      <c r="OB378" s="539"/>
      <c r="OC378" s="539"/>
      <c r="OD378" s="539"/>
      <c r="OE378" s="539"/>
      <c r="OF378" s="539"/>
      <c r="OG378" s="539"/>
      <c r="OH378" s="539"/>
      <c r="OI378" s="539"/>
      <c r="OJ378" s="539"/>
      <c r="OK378" s="539"/>
      <c r="OL378" s="539"/>
      <c r="OM378" s="539"/>
      <c r="ON378" s="539"/>
      <c r="OO378" s="539"/>
      <c r="OP378" s="539"/>
      <c r="OQ378" s="539"/>
      <c r="OR378" s="539"/>
      <c r="OS378" s="539"/>
      <c r="OT378" s="539"/>
      <c r="OU378" s="539"/>
      <c r="OV378" s="539"/>
      <c r="OW378" s="539"/>
      <c r="OX378" s="539"/>
      <c r="OY378" s="539"/>
      <c r="OZ378" s="539"/>
      <c r="PA378" s="539"/>
      <c r="PB378" s="539"/>
      <c r="PC378" s="539"/>
      <c r="PD378" s="539"/>
      <c r="PE378" s="539"/>
      <c r="PF378" s="539"/>
      <c r="PG378" s="539"/>
      <c r="PH378" s="539"/>
      <c r="PI378" s="539"/>
      <c r="PJ378" s="539"/>
      <c r="PK378" s="539"/>
      <c r="PL378" s="539"/>
      <c r="PM378" s="539"/>
      <c r="PN378" s="539"/>
      <c r="PO378" s="539"/>
      <c r="PP378" s="539"/>
      <c r="PQ378" s="539"/>
      <c r="PR378" s="539"/>
      <c r="PS378" s="539"/>
      <c r="PT378" s="539"/>
      <c r="PU378" s="539"/>
      <c r="PV378" s="539"/>
      <c r="PW378" s="539"/>
      <c r="PX378" s="539"/>
      <c r="PY378" s="539"/>
      <c r="PZ378" s="539"/>
      <c r="QA378" s="539"/>
      <c r="QB378" s="539"/>
      <c r="QC378" s="539"/>
      <c r="QD378" s="539"/>
      <c r="QE378" s="539"/>
      <c r="QF378" s="539"/>
      <c r="QG378" s="539"/>
      <c r="QH378" s="539"/>
      <c r="QI378" s="539"/>
      <c r="QJ378" s="539"/>
      <c r="QK378" s="539"/>
      <c r="QL378" s="539"/>
      <c r="QM378" s="539"/>
      <c r="QN378" s="539"/>
      <c r="QO378" s="539"/>
      <c r="QP378" s="539"/>
      <c r="QQ378" s="539"/>
      <c r="QR378" s="539"/>
      <c r="QS378" s="539"/>
      <c r="QT378" s="539"/>
      <c r="QU378" s="539"/>
      <c r="QV378" s="539"/>
      <c r="QW378" s="539"/>
      <c r="QX378" s="539"/>
      <c r="QY378" s="539"/>
      <c r="QZ378" s="539"/>
      <c r="RA378" s="539"/>
      <c r="RB378" s="539"/>
      <c r="RC378" s="539"/>
      <c r="RD378" s="539"/>
      <c r="RE378" s="539"/>
      <c r="RF378" s="539"/>
      <c r="RG378" s="539"/>
      <c r="RH378" s="539"/>
      <c r="RI378" s="539"/>
      <c r="RJ378" s="539"/>
      <c r="RK378" s="539"/>
      <c r="RL378" s="539"/>
      <c r="RM378" s="539"/>
      <c r="RN378" s="539"/>
      <c r="RO378" s="539"/>
      <c r="RP378" s="539"/>
      <c r="RQ378" s="539"/>
      <c r="RR378" s="539"/>
      <c r="RS378" s="539"/>
      <c r="RT378" s="539"/>
      <c r="RU378" s="539"/>
      <c r="RV378" s="539"/>
      <c r="RW378" s="539"/>
      <c r="RX378" s="539"/>
      <c r="RY378" s="539"/>
      <c r="RZ378" s="539"/>
      <c r="SA378" s="539"/>
      <c r="SB378" s="539"/>
      <c r="SC378" s="539"/>
      <c r="SD378" s="539"/>
      <c r="SE378" s="539"/>
      <c r="SF378" s="539"/>
      <c r="SG378" s="539"/>
      <c r="SH378" s="539"/>
      <c r="SI378" s="539"/>
      <c r="SJ378" s="539"/>
      <c r="SK378" s="539"/>
      <c r="SL378" s="539"/>
      <c r="SM378" s="539"/>
      <c r="SN378" s="539"/>
      <c r="SO378" s="539"/>
      <c r="SP378" s="539"/>
      <c r="SQ378" s="539"/>
      <c r="SR378" s="539"/>
      <c r="SS378" s="539"/>
      <c r="ST378" s="539"/>
      <c r="SU378" s="539"/>
      <c r="SV378" s="539"/>
      <c r="SW378" s="539"/>
      <c r="SX378" s="539"/>
      <c r="SY378" s="539"/>
      <c r="SZ378" s="539"/>
      <c r="TA378" s="539"/>
      <c r="TB378" s="539"/>
      <c r="TC378" s="539"/>
      <c r="TD378" s="539"/>
      <c r="TE378" s="539"/>
      <c r="TF378" s="539"/>
      <c r="TG378" s="539"/>
      <c r="TH378" s="539"/>
      <c r="TI378" s="539"/>
      <c r="TJ378" s="539"/>
      <c r="TK378" s="539"/>
      <c r="TL378" s="539"/>
      <c r="TM378" s="539"/>
      <c r="TN378" s="539"/>
      <c r="TO378" s="539"/>
      <c r="TP378" s="539"/>
      <c r="TQ378" s="539"/>
      <c r="TR378" s="539"/>
      <c r="TS378" s="539"/>
      <c r="TT378" s="539"/>
      <c r="TU378" s="539"/>
      <c r="TV378" s="539"/>
      <c r="TW378" s="539"/>
      <c r="TX378" s="539"/>
      <c r="TY378" s="539"/>
      <c r="TZ378" s="539"/>
      <c r="UA378" s="539"/>
      <c r="UB378" s="539"/>
      <c r="UC378" s="539"/>
      <c r="UD378" s="539"/>
      <c r="UE378" s="539"/>
      <c r="UF378" s="539"/>
      <c r="UG378" s="539"/>
      <c r="UH378" s="539"/>
      <c r="UI378" s="539"/>
      <c r="UJ378" s="539"/>
      <c r="UK378" s="539"/>
      <c r="UL378" s="539"/>
      <c r="UM378" s="539"/>
      <c r="UN378" s="539"/>
      <c r="UO378" s="539"/>
      <c r="UP378" s="539"/>
      <c r="UQ378" s="539"/>
      <c r="UR378" s="539"/>
      <c r="US378" s="539"/>
      <c r="UT378" s="539"/>
      <c r="UU378" s="539"/>
      <c r="UV378" s="539"/>
      <c r="UW378" s="539"/>
      <c r="UX378" s="539"/>
      <c r="UY378" s="539"/>
      <c r="UZ378" s="539"/>
      <c r="VA378" s="539"/>
      <c r="VB378" s="539"/>
      <c r="VC378" s="539"/>
      <c r="VD378" s="539"/>
      <c r="VE378" s="539"/>
      <c r="VF378" s="539"/>
      <c r="VG378" s="539"/>
      <c r="VH378" s="539"/>
      <c r="VI378" s="539"/>
      <c r="VJ378" s="539"/>
      <c r="VK378" s="539"/>
      <c r="VL378" s="539"/>
      <c r="VM378" s="539"/>
      <c r="VN378" s="539"/>
      <c r="VO378" s="539"/>
      <c r="VP378" s="539"/>
      <c r="VQ378" s="539"/>
      <c r="VR378" s="539"/>
      <c r="VS378" s="539"/>
      <c r="VT378" s="539"/>
      <c r="VU378" s="539"/>
      <c r="VV378" s="539"/>
      <c r="VW378" s="539"/>
      <c r="VX378" s="539"/>
      <c r="VY378" s="539"/>
      <c r="VZ378" s="539"/>
      <c r="WA378" s="539"/>
      <c r="WB378" s="539"/>
      <c r="WC378" s="539"/>
      <c r="WD378" s="539"/>
      <c r="WE378" s="539"/>
      <c r="WF378" s="539"/>
      <c r="WG378" s="539"/>
      <c r="WH378" s="539"/>
      <c r="WI378" s="539"/>
      <c r="WJ378" s="539"/>
      <c r="WK378" s="539"/>
      <c r="WL378" s="539"/>
      <c r="WM378" s="539"/>
      <c r="WN378" s="539"/>
      <c r="WO378" s="539"/>
      <c r="WP378" s="539"/>
      <c r="WQ378" s="539"/>
      <c r="WR378" s="539"/>
      <c r="WS378" s="539"/>
      <c r="WT378" s="539"/>
      <c r="WU378" s="539"/>
      <c r="WV378" s="539"/>
      <c r="WW378" s="539"/>
      <c r="WX378" s="539"/>
      <c r="WY378" s="539"/>
      <c r="WZ378" s="539"/>
      <c r="XA378" s="539"/>
      <c r="XB378" s="539"/>
      <c r="XC378" s="539"/>
      <c r="XD378" s="539"/>
      <c r="XE378" s="539"/>
      <c r="XF378" s="539"/>
      <c r="XG378" s="539"/>
      <c r="XH378" s="539"/>
      <c r="XI378" s="539"/>
      <c r="XJ378" s="539"/>
      <c r="XK378" s="539"/>
      <c r="XL378" s="539"/>
      <c r="XM378" s="539"/>
      <c r="XN378" s="539"/>
      <c r="XO378" s="539"/>
      <c r="XP378" s="539"/>
      <c r="XQ378" s="539"/>
      <c r="XR378" s="539"/>
      <c r="XS378" s="539"/>
      <c r="XT378" s="539"/>
      <c r="XU378" s="539"/>
      <c r="XV378" s="539"/>
      <c r="XW378" s="539"/>
      <c r="XX378" s="539"/>
      <c r="XY378" s="539"/>
      <c r="XZ378" s="539"/>
      <c r="YA378" s="539"/>
      <c r="YB378" s="539"/>
      <c r="YC378" s="539"/>
      <c r="YD378" s="539"/>
      <c r="YE378" s="539"/>
      <c r="YF378" s="539"/>
      <c r="YG378" s="539"/>
      <c r="YH378" s="539"/>
      <c r="YI378" s="539"/>
      <c r="YJ378" s="539"/>
      <c r="YK378" s="539"/>
      <c r="YL378" s="539"/>
      <c r="YM378" s="539"/>
      <c r="YN378" s="539"/>
      <c r="YO378" s="539"/>
      <c r="YP378" s="539"/>
      <c r="YQ378" s="539"/>
      <c r="YR378" s="539"/>
      <c r="YS378" s="539"/>
      <c r="YT378" s="539"/>
      <c r="YU378" s="539"/>
      <c r="YV378" s="539"/>
      <c r="YW378" s="539"/>
      <c r="YX378" s="539"/>
      <c r="YY378" s="539"/>
      <c r="YZ378" s="539"/>
      <c r="ZA378" s="539"/>
      <c r="ZB378" s="539"/>
      <c r="ZC378" s="539"/>
      <c r="ZD378" s="539"/>
      <c r="ZE378" s="539"/>
      <c r="ZF378" s="539"/>
      <c r="ZG378" s="539"/>
      <c r="ZH378" s="539"/>
      <c r="ZI378" s="539"/>
      <c r="ZJ378" s="539"/>
      <c r="ZK378" s="539"/>
      <c r="ZL378" s="539"/>
      <c r="ZM378" s="539"/>
      <c r="ZN378" s="539"/>
      <c r="ZO378" s="539"/>
      <c r="ZP378" s="539"/>
      <c r="ZQ378" s="539"/>
      <c r="ZR378" s="539"/>
      <c r="ZS378" s="539"/>
      <c r="ZT378" s="539"/>
      <c r="ZU378" s="539"/>
      <c r="ZV378" s="539"/>
      <c r="ZW378" s="539"/>
      <c r="ZX378" s="539"/>
      <c r="ZY378" s="539"/>
      <c r="ZZ378" s="539"/>
      <c r="AAA378" s="539"/>
      <c r="AAB378" s="539"/>
      <c r="AAC378" s="539"/>
      <c r="AAD378" s="539"/>
      <c r="AAE378" s="539"/>
      <c r="AAF378" s="539"/>
      <c r="AAG378" s="539"/>
      <c r="AAH378" s="539"/>
      <c r="AAI378" s="539"/>
      <c r="AAJ378" s="539"/>
      <c r="AAK378" s="539"/>
      <c r="AAL378" s="539"/>
      <c r="AAM378" s="539"/>
      <c r="AAN378" s="539"/>
      <c r="AAO378" s="539"/>
      <c r="AAP378" s="539"/>
      <c r="AAQ378" s="539"/>
      <c r="AAR378" s="539"/>
      <c r="AAS378" s="539"/>
      <c r="AAT378" s="539"/>
      <c r="AAU378" s="539"/>
      <c r="AAV378" s="539"/>
      <c r="AAW378" s="539"/>
      <c r="AAX378" s="539"/>
      <c r="AAY378" s="539"/>
      <c r="AAZ378" s="539"/>
      <c r="ABA378" s="539"/>
      <c r="ABB378" s="539"/>
      <c r="ABC378" s="539"/>
      <c r="ABD378" s="539"/>
      <c r="ABE378" s="539"/>
      <c r="ABF378" s="539"/>
      <c r="ABG378" s="539"/>
      <c r="ABH378" s="539"/>
      <c r="ABI378" s="539"/>
      <c r="ABJ378" s="539"/>
      <c r="ABK378" s="539"/>
      <c r="ABL378" s="539"/>
      <c r="ABM378" s="539"/>
      <c r="ABN378" s="539"/>
      <c r="ABO378" s="539"/>
      <c r="ABP378" s="539"/>
      <c r="ABQ378" s="539"/>
      <c r="ABR378" s="539"/>
      <c r="ABS378" s="539"/>
      <c r="ABT378" s="539"/>
      <c r="ABU378" s="539"/>
      <c r="ABV378" s="539"/>
      <c r="ABW378" s="539"/>
      <c r="ABX378" s="539"/>
      <c r="ABY378" s="539"/>
      <c r="ABZ378" s="539"/>
      <c r="ACA378" s="539"/>
      <c r="ACB378" s="539"/>
      <c r="ACC378" s="539"/>
      <c r="ACD378" s="539"/>
      <c r="ACE378" s="539"/>
      <c r="ACF378" s="539"/>
      <c r="ACG378" s="539"/>
      <c r="ACH378" s="539"/>
      <c r="ACI378" s="539"/>
      <c r="ACJ378" s="539"/>
      <c r="ACK378" s="539"/>
      <c r="ACL378" s="539"/>
      <c r="ACM378" s="539"/>
      <c r="ACN378" s="539"/>
      <c r="ACO378" s="539"/>
      <c r="ACP378" s="539"/>
      <c r="ACQ378" s="539"/>
      <c r="ACR378" s="539"/>
      <c r="ACS378" s="539"/>
      <c r="ACT378" s="539"/>
      <c r="ACU378" s="539"/>
      <c r="ACV378" s="539"/>
      <c r="ACW378" s="539"/>
      <c r="ACX378" s="539"/>
      <c r="ACY378" s="539"/>
      <c r="ACZ378" s="539"/>
      <c r="ADA378" s="539"/>
      <c r="ADB378" s="539"/>
      <c r="ADC378" s="539"/>
      <c r="ADD378" s="539"/>
      <c r="ADE378" s="539"/>
      <c r="ADF378" s="539"/>
      <c r="ADG378" s="539"/>
      <c r="ADH378" s="539"/>
      <c r="ADI378" s="539"/>
      <c r="ADJ378" s="539"/>
      <c r="ADK378" s="539"/>
      <c r="ADL378" s="539"/>
      <c r="ADM378" s="539"/>
      <c r="ADN378" s="539"/>
      <c r="ADO378" s="539"/>
      <c r="ADP378" s="539"/>
      <c r="ADQ378" s="539"/>
      <c r="ADR378" s="539"/>
      <c r="ADS378" s="539"/>
      <c r="ADT378" s="539"/>
      <c r="ADU378" s="539"/>
      <c r="ADV378" s="539"/>
      <c r="ADW378" s="539"/>
      <c r="ADX378" s="539"/>
      <c r="ADY378" s="539"/>
      <c r="ADZ378" s="539"/>
      <c r="AEA378" s="539"/>
      <c r="AEB378" s="539"/>
      <c r="AEC378" s="539"/>
      <c r="AED378" s="539"/>
      <c r="AEE378" s="539"/>
      <c r="AEF378" s="539"/>
      <c r="AEG378" s="539"/>
      <c r="AEH378" s="539"/>
      <c r="AEI378" s="539"/>
      <c r="AEJ378" s="539"/>
      <c r="AEK378" s="539"/>
      <c r="AEL378" s="539"/>
      <c r="AEM378" s="539"/>
      <c r="AEN378" s="539"/>
      <c r="AEO378" s="539"/>
      <c r="AEP378" s="539"/>
      <c r="AEQ378" s="539"/>
      <c r="AER378" s="539"/>
      <c r="AES378" s="539"/>
      <c r="AET378" s="539"/>
      <c r="AEU378" s="539"/>
      <c r="AEV378" s="539"/>
      <c r="AEW378" s="539"/>
      <c r="AEX378" s="539"/>
      <c r="AEY378" s="539"/>
      <c r="AEZ378" s="539"/>
      <c r="AFA378" s="539"/>
      <c r="AFB378" s="539"/>
      <c r="AFC378" s="539"/>
      <c r="AFD378" s="539"/>
      <c r="AFE378" s="539"/>
      <c r="AFF378" s="539"/>
      <c r="AFG378" s="539"/>
      <c r="AFH378" s="539"/>
      <c r="AFI378" s="539"/>
      <c r="AFJ378" s="539"/>
      <c r="AFK378" s="539"/>
      <c r="AFL378" s="539"/>
      <c r="AFM378" s="539"/>
      <c r="AFN378" s="539"/>
      <c r="AFO378" s="539"/>
      <c r="AFP378" s="539"/>
      <c r="AFQ378" s="539"/>
      <c r="AFR378" s="539"/>
      <c r="AFS378" s="539"/>
      <c r="AFT378" s="539"/>
      <c r="AFU378" s="539"/>
      <c r="AFV378" s="539"/>
      <c r="AFW378" s="539"/>
      <c r="AFX378" s="539"/>
      <c r="AFY378" s="539"/>
      <c r="AFZ378" s="539"/>
      <c r="AGA378" s="539"/>
      <c r="AGB378" s="539"/>
      <c r="AGC378" s="539"/>
      <c r="AGD378" s="539"/>
      <c r="AGE378" s="539"/>
      <c r="AGF378" s="539"/>
      <c r="AGG378" s="539"/>
      <c r="AGH378" s="539"/>
      <c r="AGI378" s="539"/>
      <c r="AGJ378" s="539"/>
      <c r="AGK378" s="539"/>
      <c r="AGL378" s="539"/>
      <c r="AGM378" s="539"/>
      <c r="AGN378" s="539"/>
      <c r="AGO378" s="539"/>
      <c r="AGP378" s="539"/>
      <c r="AGQ378" s="539"/>
      <c r="AGR378" s="539"/>
      <c r="AGS378" s="539"/>
      <c r="AGT378" s="539"/>
      <c r="AGU378" s="539"/>
      <c r="AGV378" s="539"/>
      <c r="AGW378" s="539"/>
      <c r="AGX378" s="539"/>
      <c r="AGY378" s="539"/>
      <c r="AGZ378" s="539"/>
      <c r="AHA378" s="539"/>
      <c r="AHB378" s="539"/>
      <c r="AHC378" s="539"/>
      <c r="AHD378" s="539"/>
      <c r="AHE378" s="539"/>
      <c r="AHF378" s="539"/>
      <c r="AHG378" s="539"/>
      <c r="AHH378" s="539"/>
      <c r="AHI378" s="539"/>
      <c r="AHJ378" s="539"/>
      <c r="AHK378" s="539"/>
      <c r="AHL378" s="539"/>
      <c r="AHM378" s="539"/>
      <c r="AHN378" s="539"/>
      <c r="AHO378" s="539"/>
      <c r="AHP378" s="539"/>
      <c r="AHQ378" s="539"/>
      <c r="AHR378" s="539"/>
      <c r="AHS378" s="539"/>
      <c r="AHT378" s="539"/>
      <c r="AHU378" s="539"/>
      <c r="AHV378" s="539"/>
      <c r="AHW378" s="539"/>
      <c r="AHX378" s="539"/>
      <c r="AHY378" s="539"/>
      <c r="AHZ378" s="539"/>
      <c r="AIA378" s="539"/>
      <c r="AIB378" s="539"/>
      <c r="AIC378" s="539"/>
      <c r="AID378" s="539"/>
      <c r="AIE378" s="539"/>
      <c r="AIF378" s="539"/>
      <c r="AIG378" s="539"/>
      <c r="AIH378" s="539"/>
      <c r="AII378" s="539"/>
      <c r="AIJ378" s="539"/>
      <c r="AIK378" s="539"/>
      <c r="AIL378" s="539"/>
      <c r="AIM378" s="539"/>
      <c r="AIN378" s="539"/>
      <c r="AIO378" s="539"/>
      <c r="AIP378" s="539"/>
      <c r="AIQ378" s="539"/>
      <c r="AIR378" s="539"/>
      <c r="AIS378" s="539"/>
      <c r="AIT378" s="539"/>
      <c r="AIU378" s="539"/>
      <c r="AIV378" s="539"/>
      <c r="AIW378" s="539"/>
      <c r="AIX378" s="539"/>
      <c r="AIY378" s="539"/>
      <c r="AIZ378" s="539"/>
      <c r="AJA378" s="539"/>
      <c r="AJB378" s="539"/>
      <c r="AJC378" s="539"/>
      <c r="AJD378" s="539"/>
      <c r="AJE378" s="539"/>
      <c r="AJF378" s="539"/>
      <c r="AJG378" s="539"/>
      <c r="AJH378" s="539"/>
      <c r="AJI378" s="539"/>
      <c r="AJJ378" s="539"/>
      <c r="AJK378" s="539"/>
      <c r="AJL378" s="539"/>
      <c r="AJM378" s="539"/>
      <c r="AJN378" s="539"/>
      <c r="AJO378" s="539"/>
      <c r="AJP378" s="539"/>
      <c r="AJQ378" s="539"/>
      <c r="AJR378" s="539"/>
      <c r="AJS378" s="539"/>
      <c r="AJT378" s="539"/>
      <c r="AJU378" s="539"/>
      <c r="AJV378" s="539"/>
      <c r="AJW378" s="539"/>
      <c r="AJX378" s="539"/>
      <c r="AJY378" s="539"/>
      <c r="AJZ378" s="539"/>
      <c r="AKA378" s="539"/>
      <c r="AKB378" s="539"/>
      <c r="AKC378" s="539"/>
      <c r="AKD378" s="539"/>
      <c r="AKE378" s="539"/>
      <c r="AKF378" s="539"/>
      <c r="AKG378" s="539"/>
      <c r="AKH378" s="539"/>
      <c r="AKI378" s="539"/>
      <c r="AKJ378" s="539"/>
      <c r="AKK378" s="539"/>
      <c r="AKL378" s="539"/>
      <c r="AKM378" s="539"/>
      <c r="AKN378" s="539"/>
      <c r="AKO378" s="539"/>
      <c r="AKP378" s="539"/>
      <c r="AKQ378" s="539"/>
      <c r="AKR378" s="539"/>
      <c r="AKS378" s="539"/>
      <c r="AKT378" s="539"/>
      <c r="AKU378" s="539"/>
      <c r="AKV378" s="539"/>
      <c r="AKW378" s="539"/>
      <c r="AKX378" s="539"/>
      <c r="AKY378" s="539"/>
      <c r="AKZ378" s="539"/>
      <c r="ALA378" s="539"/>
      <c r="ALB378" s="539"/>
      <c r="ALC378" s="539"/>
      <c r="ALD378" s="539"/>
      <c r="ALE378" s="539"/>
      <c r="ALF378" s="539"/>
      <c r="ALG378" s="539"/>
      <c r="ALH378" s="539"/>
      <c r="ALI378" s="539"/>
      <c r="ALJ378" s="539"/>
      <c r="ALK378" s="539"/>
      <c r="ALL378" s="539"/>
      <c r="ALM378" s="539"/>
      <c r="ALN378" s="539"/>
      <c r="ALO378" s="539"/>
      <c r="ALP378" s="539"/>
      <c r="ALQ378" s="539"/>
      <c r="ALR378" s="539"/>
      <c r="ALS378" s="539"/>
      <c r="ALT378" s="539"/>
      <c r="ALU378" s="539"/>
      <c r="ALV378" s="539"/>
      <c r="ALW378" s="539"/>
      <c r="ALX378" s="539"/>
      <c r="ALY378" s="539"/>
      <c r="ALZ378" s="539"/>
      <c r="AMA378" s="539"/>
      <c r="AMB378" s="539"/>
      <c r="AMC378" s="539"/>
      <c r="AMD378" s="539"/>
      <c r="AME378" s="539"/>
      <c r="AMF378" s="539"/>
      <c r="AMG378" s="539"/>
      <c r="AMH378" s="539"/>
      <c r="AMI378" s="539"/>
      <c r="AMJ378" s="539"/>
      <c r="AMK378" s="539"/>
      <c r="AML378" s="539"/>
      <c r="AMM378" s="539"/>
      <c r="AMN378" s="539"/>
      <c r="AMO378" s="539"/>
      <c r="AMP378" s="539"/>
      <c r="AMQ378" s="539"/>
      <c r="AMR378" s="539"/>
      <c r="AMS378" s="539"/>
      <c r="AMT378" s="539"/>
      <c r="AMU378" s="539"/>
      <c r="AMV378" s="539"/>
      <c r="AMW378" s="539"/>
      <c r="AMX378" s="539"/>
      <c r="AMY378" s="539"/>
      <c r="AMZ378" s="539"/>
      <c r="ANA378" s="539"/>
      <c r="ANB378" s="539"/>
      <c r="ANC378" s="539"/>
      <c r="AND378" s="539"/>
      <c r="ANE378" s="539"/>
      <c r="ANF378" s="539"/>
      <c r="ANG378" s="539"/>
      <c r="ANH378" s="539"/>
      <c r="ANI378" s="539"/>
      <c r="ANJ378" s="539"/>
      <c r="ANK378" s="539"/>
      <c r="ANL378" s="539"/>
      <c r="ANM378" s="539"/>
      <c r="ANN378" s="539"/>
      <c r="ANO378" s="539"/>
      <c r="ANP378" s="539"/>
      <c r="ANQ378" s="539"/>
      <c r="ANR378" s="539"/>
      <c r="ANS378" s="539"/>
      <c r="ANT378" s="539"/>
      <c r="ANU378" s="539"/>
      <c r="ANV378" s="539"/>
      <c r="ANW378" s="539"/>
      <c r="ANX378" s="539"/>
      <c r="ANY378" s="539"/>
      <c r="ANZ378" s="539"/>
      <c r="AOA378" s="539"/>
      <c r="AOB378" s="539"/>
      <c r="AOC378" s="539"/>
      <c r="AOD378" s="539"/>
      <c r="AOE378" s="539"/>
      <c r="AOF378" s="539"/>
      <c r="AOG378" s="539"/>
      <c r="AOH378" s="539"/>
      <c r="AOI378" s="539"/>
      <c r="AOJ378" s="539"/>
      <c r="AOK378" s="539"/>
      <c r="AOL378" s="539"/>
      <c r="AOM378" s="539"/>
      <c r="AON378" s="539"/>
      <c r="AOO378" s="539"/>
      <c r="AOP378" s="539"/>
      <c r="AOQ378" s="539"/>
      <c r="AOR378" s="539"/>
      <c r="AOS378" s="539"/>
      <c r="AOT378" s="539"/>
      <c r="AOU378" s="539"/>
      <c r="AOV378" s="539"/>
      <c r="AOW378" s="539"/>
      <c r="AOX378" s="539"/>
      <c r="AOY378" s="539"/>
      <c r="AOZ378" s="539"/>
      <c r="APA378" s="539"/>
      <c r="APB378" s="539"/>
      <c r="APC378" s="539"/>
      <c r="APD378" s="539"/>
      <c r="APE378" s="539"/>
      <c r="APF378" s="539"/>
      <c r="APG378" s="539"/>
      <c r="APH378" s="539"/>
      <c r="API378" s="539"/>
      <c r="APJ378" s="539"/>
      <c r="APK378" s="539"/>
      <c r="APL378" s="539"/>
      <c r="APM378" s="539"/>
      <c r="APN378" s="539"/>
      <c r="APO378" s="539"/>
      <c r="APP378" s="539"/>
      <c r="APQ378" s="539"/>
      <c r="APR378" s="539"/>
      <c r="APS378" s="539"/>
      <c r="APT378" s="539"/>
      <c r="APU378" s="539"/>
      <c r="APV378" s="539"/>
      <c r="APW378" s="539"/>
      <c r="APX378" s="539"/>
      <c r="APY378" s="539"/>
      <c r="APZ378" s="539"/>
      <c r="AQA378" s="539"/>
      <c r="AQB378" s="539"/>
      <c r="AQC378" s="539"/>
      <c r="AQD378" s="539"/>
      <c r="AQE378" s="539"/>
      <c r="AQF378" s="539"/>
      <c r="AQG378" s="539"/>
      <c r="AQH378" s="539"/>
      <c r="AQI378" s="539"/>
      <c r="AQJ378" s="539"/>
      <c r="AQK378" s="539"/>
      <c r="AQL378" s="539"/>
      <c r="AQM378" s="539"/>
      <c r="AQN378" s="539"/>
      <c r="AQO378" s="539"/>
      <c r="AQP378" s="539"/>
      <c r="AQQ378" s="539"/>
      <c r="AQR378" s="539"/>
      <c r="AQS378" s="539"/>
      <c r="AQT378" s="539"/>
      <c r="AQU378" s="539"/>
      <c r="AQV378" s="539"/>
      <c r="AQW378" s="539"/>
      <c r="AQX378" s="539"/>
      <c r="AQY378" s="539"/>
      <c r="AQZ378" s="539"/>
      <c r="ARA378" s="539"/>
      <c r="ARB378" s="539"/>
      <c r="ARC378" s="539"/>
      <c r="ARD378" s="539"/>
      <c r="ARE378" s="539"/>
      <c r="ARF378" s="539"/>
      <c r="ARG378" s="539"/>
      <c r="ARH378" s="539"/>
      <c r="ARI378" s="539"/>
      <c r="ARJ378" s="539"/>
      <c r="ARK378" s="539"/>
      <c r="ARL378" s="539"/>
      <c r="ARM378" s="539"/>
      <c r="ARN378" s="539"/>
      <c r="ARO378" s="539"/>
      <c r="ARP378" s="539"/>
      <c r="ARQ378" s="539"/>
      <c r="ARR378" s="539"/>
      <c r="ARS378" s="539"/>
      <c r="ART378" s="539"/>
      <c r="ARU378" s="539"/>
      <c r="ARV378" s="539"/>
      <c r="ARW378" s="539"/>
      <c r="ARX378" s="539"/>
      <c r="ARY378" s="539"/>
      <c r="ARZ378" s="539"/>
      <c r="ASA378" s="539"/>
      <c r="ASB378" s="539"/>
      <c r="ASC378" s="539"/>
      <c r="ASD378" s="539"/>
      <c r="ASE378" s="539"/>
      <c r="ASF378" s="539"/>
      <c r="ASG378" s="539"/>
      <c r="ASH378" s="539"/>
      <c r="ASI378" s="539"/>
      <c r="ASJ378" s="539"/>
      <c r="ASK378" s="539"/>
      <c r="ASL378" s="539"/>
      <c r="ASM378" s="539"/>
      <c r="ASN378" s="539"/>
      <c r="ASO378" s="539"/>
      <c r="ASP378" s="539"/>
      <c r="ASQ378" s="539"/>
      <c r="ASR378" s="539"/>
      <c r="ASS378" s="539"/>
      <c r="AST378" s="539"/>
      <c r="ASU378" s="539"/>
      <c r="ASV378" s="539"/>
      <c r="ASW378" s="539"/>
      <c r="ASX378" s="539"/>
      <c r="ASY378" s="539"/>
      <c r="ASZ378" s="539"/>
      <c r="ATA378" s="539"/>
      <c r="ATB378" s="539"/>
      <c r="ATC378" s="539"/>
      <c r="ATD378" s="539"/>
      <c r="ATE378" s="539"/>
      <c r="ATF378" s="539"/>
      <c r="ATG378" s="539"/>
      <c r="ATH378" s="539"/>
      <c r="ATI378" s="539"/>
      <c r="ATJ378" s="539"/>
      <c r="ATK378" s="539"/>
      <c r="ATL378" s="539"/>
      <c r="ATM378" s="539"/>
      <c r="ATN378" s="539"/>
      <c r="ATO378" s="539"/>
      <c r="ATP378" s="539"/>
      <c r="ATQ378" s="539"/>
      <c r="ATR378" s="539"/>
      <c r="ATS378" s="539"/>
      <c r="ATT378" s="539"/>
      <c r="ATU378" s="539"/>
      <c r="ATV378" s="539"/>
      <c r="ATW378" s="539"/>
      <c r="ATX378" s="539"/>
      <c r="ATY378" s="539"/>
      <c r="ATZ378" s="539"/>
      <c r="AUA378" s="539"/>
      <c r="AUB378" s="539"/>
      <c r="AUC378" s="539"/>
      <c r="AUD378" s="539"/>
      <c r="AUE378" s="539"/>
      <c r="AUF378" s="539"/>
      <c r="AUG378" s="539"/>
      <c r="AUH378" s="539"/>
      <c r="AUI378" s="539"/>
      <c r="AUJ378" s="539"/>
      <c r="AUK378" s="539"/>
    </row>
    <row r="379" spans="1:1233" ht="12.75" hidden="1" customHeight="1">
      <c r="A379" s="1030"/>
      <c r="B379" s="343" t="s">
        <v>450</v>
      </c>
      <c r="C379" s="344" cm="1">
        <f t="array" ref="C379">_xlfn.IFS(C$368="Low",C370,C$368="Medium",C373,C$368="High",C376,C$368=0,0)</f>
        <v>0</v>
      </c>
      <c r="D379" s="344" cm="1">
        <f t="array" ref="D379">_xlfn.IFS(D$368="Low",D370,D$368="Medium",D373,D$368="High",D376,D$368=0,0)</f>
        <v>0</v>
      </c>
      <c r="E379" s="344" cm="1">
        <f t="array" ref="E379">_xlfn.IFS(E$368="Low",E370,E$368="Medium",E373,E$368="High",E376,E$368=0,0)</f>
        <v>0</v>
      </c>
      <c r="F379" s="344" cm="1">
        <f t="array" ref="F379">_xlfn.IFS(F$368="Low",F370,F$368="Medium",F373,F$368="High",F376,F$368=0,0)</f>
        <v>0</v>
      </c>
      <c r="G379" s="344" cm="1">
        <f t="array" ref="G379">_xlfn.IFS(G$368="Low",G370,G$368="Medium",G373,G$368="High",G376,G$368=0,0)</f>
        <v>0</v>
      </c>
      <c r="H379" s="344" cm="1">
        <f t="array" ref="H379">_xlfn.IFS(H$368="Low",H370,H$368="Medium",H373,H$368="High",H376,H$368=0,0)</f>
        <v>0</v>
      </c>
      <c r="I379" s="344"/>
      <c r="J379" s="344" cm="1">
        <f t="array" ref="J379">_xlfn.IFS(J$368="Low",J370,J$368="Medium",J373,J$368="High",J376,J$368=0,0)</f>
        <v>0</v>
      </c>
      <c r="K379" s="344" cm="1">
        <f t="array" ref="K379">_xlfn.IFS(K$368="Low",K370,K$368="Medium",K373,K$368="High",K376,K$368=0,0)</f>
        <v>0</v>
      </c>
      <c r="L379" s="344" cm="1">
        <f t="array" ref="L379">_xlfn.IFS(L$368="Low",L370,L$368="Medium",L373,L$368="High",L376,L$368=0,0)</f>
        <v>0</v>
      </c>
      <c r="M379" s="344" cm="1">
        <f t="array" ref="M379">_xlfn.IFS(M$368="Low",M370,M$368="Medium",M373,M$368="High",M376,M$368=0,0)</f>
        <v>0</v>
      </c>
      <c r="N379" s="344" cm="1">
        <f t="array" ref="N379">_xlfn.IFS(N$368="Low",N370,N$368="Medium",N373,N$368="High",N376,N$368=0,0)</f>
        <v>0</v>
      </c>
      <c r="O379" s="344" cm="1">
        <f t="array" ref="O379">_xlfn.IFS(O$368="Low",O370,O$368="Medium",O373,O$368="High",O376,O$368=0,0)</f>
        <v>0</v>
      </c>
      <c r="P379" s="344" cm="1">
        <f t="array" ref="P379">_xlfn.IFS(P$368="Low",P370,P$368="Medium",P373,P$368="High",P376,P$368=0,0)</f>
        <v>0</v>
      </c>
      <c r="Q379" s="344" cm="1">
        <f t="array" ref="Q379">_xlfn.IFS(Q$368="Low",Q370,Q$368="Medium",Q373,Q$368="High",Q376,Q$368=0,0)</f>
        <v>0</v>
      </c>
      <c r="R379" s="344" cm="1">
        <f t="array" ref="R379">_xlfn.IFS(R$368="Low",R370,R$368="Medium",R373,R$368="High",R376,R$368=0,0)</f>
        <v>0</v>
      </c>
      <c r="S379" s="344" cm="1">
        <f t="array" ref="S379">_xlfn.IFS(S$368="Low",S370,S$368="Medium",S373,S$368="High",S376,S$368=0,0)</f>
        <v>0</v>
      </c>
      <c r="T379" s="344" cm="1">
        <f t="array" ref="T379">_xlfn.IFS(T$368="Low",T370,T$368="Medium",T373,T$368="High",T376,T$368=0,0)</f>
        <v>0</v>
      </c>
      <c r="U379" s="344" cm="1">
        <f t="array" ref="U379">_xlfn.IFS(U$368="Low",U370,U$368="Medium",U373,U$368="High",U376,U$368=0,0)</f>
        <v>0</v>
      </c>
      <c r="V379" s="344" cm="1">
        <f t="array" ref="V379">_xlfn.IFS(V$368="Low",V370,V$368="Medium",V373,V$368="High",V376,V$368=0,0)</f>
        <v>0</v>
      </c>
      <c r="W379" s="344" cm="1">
        <f t="array" ref="W379">_xlfn.IFS(W$368="Low",W370,W$368="Medium",W373,W$368="High",W376,W$368=0,0)</f>
        <v>0</v>
      </c>
      <c r="X379" s="344" cm="1">
        <f t="array" ref="X379">_xlfn.IFS(X$368="Low",X370,X$368="Medium",X373,X$368="High",X376,X$368=0,0)</f>
        <v>0</v>
      </c>
      <c r="Y379" s="344" cm="1">
        <f t="array" ref="Y379">_xlfn.IFS(Y$368="Low",Y370,Y$368="Medium",Y373,Y$368="High",Y376,Y$368=0,0)</f>
        <v>0</v>
      </c>
      <c r="Z379" s="344" cm="1">
        <f t="array" ref="Z379">_xlfn.IFS(Z$368="Low",Z370,Z$368="Medium",Z373,Z$368="High",Z376,Z$368=0,0)</f>
        <v>0</v>
      </c>
      <c r="AA379" s="344" cm="1">
        <f t="array" ref="AA379">_xlfn.IFS(AA$368="Low",AA370,AA$368="Medium",AA373,AA$368="High",AA376,AA$368=0,0)</f>
        <v>0</v>
      </c>
      <c r="AB379" s="344" cm="1">
        <f t="array" ref="AB379">_xlfn.IFS(AB$368="Low",AB370,AB$368="Medium",AB373,AB$368="High",AB376,AB$368=0,0)</f>
        <v>0</v>
      </c>
      <c r="AC379" s="344" cm="1">
        <f t="array" ref="AC379">_xlfn.IFS(AC$368="Low",AC370,AC$368="Medium",AC373,AC$368="High",AC376,AC$368=0,0)</f>
        <v>0</v>
      </c>
      <c r="AD379" s="344" cm="1">
        <f t="array" ref="AD379">_xlfn.IFS(AD$368="Low",AD370,AD$368="Medium",AD373,AD$368="High",AD376,AD$368=0,0)</f>
        <v>0</v>
      </c>
      <c r="AE379" s="344" cm="1">
        <f t="array" ref="AE379">_xlfn.IFS(AE$368="Low",AE370,AE$368="Medium",AE373,AE$368="High",AE376,AE$368=0,0)</f>
        <v>0</v>
      </c>
      <c r="AF379" s="344" cm="1">
        <f t="array" ref="AF379">_xlfn.IFS(AF$368="Low",AF370,AF$368="Medium",AF373,AF$368="High",AF376,AF$368=0,0)</f>
        <v>0</v>
      </c>
      <c r="AG379" s="344" cm="1">
        <f t="array" ref="AG379">_xlfn.IFS(AG$368="Low",AG370,AG$368="Medium",AG373,AG$368="High",AG376,AG$368=0,0)</f>
        <v>0</v>
      </c>
      <c r="AH379" s="344" cm="1">
        <f t="array" ref="AH379">_xlfn.IFS(AH$368="Low",AH370,AH$368="Medium",AH373,AH$368="High",AH376,AH$368=0,0)</f>
        <v>0</v>
      </c>
      <c r="AI379" s="344" cm="1">
        <f t="array" ref="AI379">_xlfn.IFS(AI$368="Low",AI370,AI$368="Medium",AI373,AI$368="High",AI376,AI$368=0,0)</f>
        <v>0</v>
      </c>
      <c r="AJ379" s="344" cm="1">
        <f t="array" ref="AJ379">_xlfn.IFS(AJ$368="Low",AJ370,AJ$368="Medium",AJ373,AJ$368="High",AJ376,AJ$368=0,0)</f>
        <v>0</v>
      </c>
      <c r="AK379" s="344" cm="1">
        <f t="array" ref="AK379">_xlfn.IFS(AK$368="Low",AK370,AK$368="Medium",AK373,AK$368="High",AK376,AK$368=0,0)</f>
        <v>0</v>
      </c>
      <c r="AL379" s="344" cm="1">
        <f t="array" ref="AL379">_xlfn.IFS(AL$368="Low",AL370,AL$368="Medium",AL373,AL$368="High",AL376,AL$368=0,0)</f>
        <v>0</v>
      </c>
      <c r="AM379" s="344" cm="1">
        <f t="array" ref="AM379">_xlfn.IFS(AM$368="Low",AM370,AM$368="Medium",AM373,AM$368="High",AM376,AM$368=0,0)</f>
        <v>0</v>
      </c>
      <c r="AN379" s="344" cm="1">
        <f t="array" ref="AN379">_xlfn.IFS(AN$368="Low",AN370,AN$368="Medium",AN373,AN$368="High",AN376,AN$368=0,0)</f>
        <v>0</v>
      </c>
      <c r="AO379" s="344" cm="1">
        <f t="array" ref="AO379">_xlfn.IFS(AO$368="Low",AO370,AO$368="Medium",AO373,AO$368="High",AO376,AO$368=0,0)</f>
        <v>0</v>
      </c>
      <c r="AP379" s="344" cm="1">
        <f t="array" ref="AP379">_xlfn.IFS(AP$368="Low",AP370,AP$368="Medium",AP373,AP$368="High",AP376,AP$368=0,0)</f>
        <v>0</v>
      </c>
      <c r="AQ379" s="344" cm="1">
        <f t="array" ref="AQ379">_xlfn.IFS(AQ$368="Low",AQ370,AQ$368="Medium",AQ373,AQ$368="High",AQ376,AQ$368=0,0)</f>
        <v>0</v>
      </c>
      <c r="AR379" s="344" cm="1">
        <f t="array" ref="AR379">_xlfn.IFS(AR$368="Low",AR370,AR$368="Medium",AR373,AR$368="High",AR376,AR$368=0,0)</f>
        <v>0</v>
      </c>
      <c r="AS379" s="344" cm="1">
        <f t="array" ref="AS379">_xlfn.IFS(AS$368="Low",AS370,AS$368="Medium",AS373,AS$368="High",AS376,AS$368=0,0)</f>
        <v>0</v>
      </c>
      <c r="AT379" s="344" cm="1">
        <f t="array" ref="AT379">_xlfn.IFS(AT$368="Low",AT370,AT$368="Medium",AT373,AT$368="High",AT376,AT$368=0,0)</f>
        <v>0</v>
      </c>
      <c r="AU379" s="344" cm="1">
        <f t="array" ref="AU379">_xlfn.IFS(AU$368="Low",AU370,AU$368="Medium",AU373,AU$368="High",AU376,AU$368=0,0)</f>
        <v>0</v>
      </c>
      <c r="AV379" s="344" cm="1">
        <f t="array" ref="AV379">_xlfn.IFS(AV$368="Low",AV370,AV$368="Medium",AV373,AV$368="High",AV376,AV$368=0,0)</f>
        <v>0</v>
      </c>
      <c r="AW379" s="344" cm="1">
        <f t="array" ref="AW379">_xlfn.IFS(AW$368="Low",AW370,AW$368="Medium",AW373,AW$368="High",AW376,AW$368=0,0)</f>
        <v>0</v>
      </c>
      <c r="AX379" s="344" cm="1">
        <f t="array" ref="AX379">_xlfn.IFS(AX$368="Low",AX370,AX$368="Medium",AX373,AX$368="High",AX376,AX$368=0,0)</f>
        <v>0</v>
      </c>
      <c r="AY379" s="344" cm="1">
        <f t="array" ref="AY379">_xlfn.IFS(AY$368="Low",AY370,AY$368="Medium",AY373,AY$368="High",AY376,AY$368=0,0)</f>
        <v>0</v>
      </c>
      <c r="AZ379" s="344" cm="1">
        <f t="array" ref="AZ379">_xlfn.IFS(AZ$368="Low",AZ370,AZ$368="Medium",AZ373,AZ$368="High",AZ376,AZ$368=0,0)</f>
        <v>0</v>
      </c>
      <c r="BA379" s="344" cm="1">
        <f t="array" ref="BA379">_xlfn.IFS(BA$368="Low",BA370,BA$368="Medium",BA373,BA$368="High",BA376,BA$368=0,0)</f>
        <v>0</v>
      </c>
      <c r="BB379" s="344" cm="1">
        <f t="array" ref="BB379">_xlfn.IFS(BB$368="Low",BB370,BB$368="Medium",BB373,BB$368="High",BB376,BB$368=0,0)</f>
        <v>0</v>
      </c>
      <c r="BC379" s="344" cm="1">
        <f t="array" ref="BC379">_xlfn.IFS(BC$368="Low",BC370,BC$368="Medium",BC373,BC$368="High",BC376,BC$368=0,0)</f>
        <v>0</v>
      </c>
      <c r="BD379" s="344" cm="1">
        <f t="array" ref="BD379">_xlfn.IFS(BD$368="Low",BD370,BD$368="Medium",BD373,BD$368="High",BD376,BD$368=0,0)</f>
        <v>0</v>
      </c>
      <c r="BE379" s="344" cm="1">
        <f t="array" ref="BE379">_xlfn.IFS(BE$368="Low",BE370,BE$368="Medium",BE373,BE$368="High",BE376,BE$368=0,0)</f>
        <v>0</v>
      </c>
      <c r="BF379" s="344" cm="1">
        <f t="array" ref="BF379">_xlfn.IFS(BF$368="Low",BF370,BF$368="Medium",BF373,BF$368="High",BF376,BF$368=0,0)</f>
        <v>0</v>
      </c>
      <c r="BG379" s="344" cm="1">
        <f t="array" ref="BG379">_xlfn.IFS(BG$368="Low",BG370,BG$368="Medium",BG373,BG$368="High",BG376,BG$368=0,0)</f>
        <v>0</v>
      </c>
      <c r="BH379" s="344" cm="1">
        <f t="array" ref="BH379">_xlfn.IFS(BH$368="Low",BH370,BH$368="Medium",BH373,BH$368="High",BH376,BH$368=0,0)</f>
        <v>0</v>
      </c>
      <c r="BI379" s="344" cm="1">
        <f t="array" ref="BI379">_xlfn.IFS(BI$368="Low",BI370,BI$368="Medium",BI373,BI$368="High",BI376,BI$368=0,0)</f>
        <v>0</v>
      </c>
      <c r="BJ379" s="344" cm="1">
        <f t="array" ref="BJ379">_xlfn.IFS(BJ$368="Low",BJ370,BJ$368="Medium",BJ373,BJ$368="High",BJ376,BJ$368=0,0)</f>
        <v>0</v>
      </c>
      <c r="BK379" s="344" cm="1">
        <f t="array" ref="BK379">_xlfn.IFS(BK$368="Low",BK370,BK$368="Medium",BK373,BK$368="High",BK376,BK$368=0,0)</f>
        <v>0</v>
      </c>
      <c r="BL379" s="344" cm="1">
        <f t="array" ref="BL379">_xlfn.IFS(BL$368="Low",BL370,BL$368="Medium",BL373,BL$368="High",BL376,BL$368=0,0)</f>
        <v>0</v>
      </c>
      <c r="BM379" s="344" cm="1">
        <f t="array" ref="BM379">_xlfn.IFS(BM$368="Low",BM370,BM$368="Medium",BM373,BM$368="High",BM376,BM$368=0,0)</f>
        <v>0</v>
      </c>
      <c r="BN379" s="344" cm="1">
        <f t="array" ref="BN379">_xlfn.IFS(BN$368="Low",BN370,BN$368="Medium",BN373,BN$368="High",BN376,BN$368=0,0)</f>
        <v>0</v>
      </c>
      <c r="BO379" s="344" cm="1">
        <f t="array" ref="BO379">_xlfn.IFS(BO$368="Low",BO370,BO$368="Medium",BO373,BO$368="High",BO376,BO$368=0,0)</f>
        <v>0</v>
      </c>
      <c r="BP379" s="344" cm="1">
        <f t="array" ref="BP379">_xlfn.IFS(BP$368="Low",BP370,BP$368="Medium",BP373,BP$368="High",BP376,BP$368=0,0)</f>
        <v>0</v>
      </c>
      <c r="BQ379" s="344" cm="1">
        <f t="array" ref="BQ379">_xlfn.IFS(BQ$368="Low",BQ370,BQ$368="Medium",BQ373,BQ$368="High",BQ376,BQ$368=0,0)</f>
        <v>0</v>
      </c>
      <c r="BR379" s="344" cm="1">
        <f t="array" ref="BR379">_xlfn.IFS(BR$368="Low",BR370,BR$368="Medium",BR373,BR$368="High",BR376,BR$368=0,0)</f>
        <v>0</v>
      </c>
      <c r="BS379" s="344" cm="1">
        <f t="array" ref="BS379">_xlfn.IFS(BS$368="Low",BS370,BS$368="Medium",BS373,BS$368="High",BS376,BS$368=0,0)</f>
        <v>0</v>
      </c>
      <c r="BT379" s="344" cm="1">
        <f t="array" ref="BT379">_xlfn.IFS(BT$368="Low",BT370,BT$368="Medium",BT373,BT$368="High",BT376,BT$368=0,0)</f>
        <v>0</v>
      </c>
      <c r="BU379" s="344" cm="1">
        <f t="array" ref="BU379">_xlfn.IFS(BU$368="Low",BU370,BU$368="Medium",BU373,BU$368="High",BU376,BU$368=0,0)</f>
        <v>0</v>
      </c>
      <c r="BV379" s="344" cm="1">
        <f t="array" ref="BV379">_xlfn.IFS(BV$368="Low",BV370,BV$368="Medium",BV373,BV$368="High",BV376,BV$368=0,0)</f>
        <v>0</v>
      </c>
      <c r="BW379" s="344" cm="1">
        <f t="array" ref="BW379">_xlfn.IFS(BW$368="Low",BW370,BW$368="Medium",BW373,BW$368="High",BW376,BW$368=0,0)</f>
        <v>0</v>
      </c>
      <c r="BX379" s="344" cm="1">
        <f t="array" ref="BX379">_xlfn.IFS(BX$368="Low",BX370,BX$368="Medium",BX373,BX$368="High",BX376,BX$368=0,0)</f>
        <v>0</v>
      </c>
      <c r="BY379" s="344" cm="1">
        <f t="array" ref="BY379">_xlfn.IFS(BY$368="Low",BY370,BY$368="Medium",BY373,BY$368="High",BY376,BY$368=0,0)</f>
        <v>0</v>
      </c>
      <c r="BZ379" s="344" cm="1">
        <f t="array" ref="BZ379">_xlfn.IFS(BZ$368="Low",BZ370,BZ$368="Medium",BZ373,BZ$368="High",BZ376,BZ$368=0,0)</f>
        <v>0</v>
      </c>
      <c r="CA379" s="344" cm="1">
        <f t="array" ref="CA379">_xlfn.IFS(CA$368="Low",CA370,CA$368="Medium",CA373,CA$368="High",CA376,CA$368=0,0)</f>
        <v>0</v>
      </c>
      <c r="CB379" s="344" cm="1">
        <f t="array" ref="CB379">_xlfn.IFS(CB$368="Low",CB370,CB$368="Medium",CB373,CB$368="High",CB376,CB$368=0,0)</f>
        <v>0</v>
      </c>
      <c r="CC379" s="344" cm="1">
        <f t="array" ref="CC379">_xlfn.IFS(CC$368="Low",CC370,CC$368="Medium",CC373,CC$368="High",CC376,CC$368=0,0)</f>
        <v>0</v>
      </c>
      <c r="CD379" s="344" cm="1">
        <f t="array" ref="CD379">_xlfn.IFS(CD$368="Low",CD370,CD$368="Medium",CD373,CD$368="High",CD376,CD$368=0,0)</f>
        <v>0</v>
      </c>
      <c r="CE379" s="344" cm="1">
        <f t="array" ref="CE379">_xlfn.IFS(CE$368="Low",CE370,CE$368="Medium",CE373,CE$368="High",CE376,CE$368=0,0)</f>
        <v>0</v>
      </c>
      <c r="CF379" s="344" cm="1">
        <f t="array" ref="CF379">_xlfn.IFS(CF$368="Low",CF370,CF$368="Medium",CF373,CF$368="High",CF376,CF$368=0,0)</f>
        <v>0</v>
      </c>
      <c r="CG379" s="344" cm="1">
        <f t="array" ref="CG379">_xlfn.IFS(CG$368="Low",CG370,CG$368="Medium",CG373,CG$368="High",CG376,CG$368=0,0)</f>
        <v>0</v>
      </c>
      <c r="CH379" s="344" cm="1">
        <f t="array" ref="CH379">_xlfn.IFS(CH$368="Low",CH370,CH$368="Medium",CH373,CH$368="High",CH376,CH$368=0,0)</f>
        <v>0</v>
      </c>
      <c r="CI379" s="344" cm="1">
        <f t="array" ref="CI379">_xlfn.IFS(CI$368="Low",CI370,CI$368="Medium",CI373,CI$368="High",CI376,CI$368=0,0)</f>
        <v>0</v>
      </c>
      <c r="CJ379" s="344" cm="1">
        <f t="array" ref="CJ379">_xlfn.IFS(CJ$368="Low",CJ370,CJ$368="Medium",CJ373,CJ$368="High",CJ376,CJ$368=0,0)</f>
        <v>0</v>
      </c>
      <c r="CK379" s="344" cm="1">
        <f t="array" ref="CK379">_xlfn.IFS(CK$368="Low",CK370,CK$368="Medium",CK373,CK$368="High",CK376,CK$368=0,0)</f>
        <v>0</v>
      </c>
      <c r="CL379" s="344" cm="1">
        <f t="array" ref="CL379">_xlfn.IFS(CL$368="Low",CL370,CL$368="Medium",CL373,CL$368="High",CL376,CL$368=0,0)</f>
        <v>0</v>
      </c>
      <c r="CM379" s="344" cm="1">
        <f t="array" ref="CM379">_xlfn.IFS(CM$368="Low",CM370,CM$368="Medium",CM373,CM$368="High",CM376,CM$368=0,0)</f>
        <v>0</v>
      </c>
      <c r="CN379" s="344" cm="1">
        <f t="array" ref="CN379">_xlfn.IFS(CN$368="Low",CN370,CN$368="Medium",CN373,CN$368="High",CN376,CN$368=0,0)</f>
        <v>0</v>
      </c>
      <c r="CO379" s="344" cm="1">
        <f t="array" ref="CO379">_xlfn.IFS(CO$368="Low",CO370,CO$368="Medium",CO373,CO$368="High",CO376,CO$368=0,0)</f>
        <v>0</v>
      </c>
      <c r="CP379" s="344" cm="1">
        <f t="array" ref="CP379">_xlfn.IFS(CP$368="Low",CP370,CP$368="Medium",CP373,CP$368="High",CP376,CP$368=0,0)</f>
        <v>0</v>
      </c>
      <c r="CQ379" s="344" cm="1">
        <f t="array" ref="CQ379">_xlfn.IFS(CQ$368="Low",CQ370,CQ$368="Medium",CQ373,CQ$368="High",CQ376,CQ$368=0,0)</f>
        <v>0</v>
      </c>
      <c r="CR379" s="344" cm="1">
        <f t="array" ref="CR379">_xlfn.IFS(CR$368="Low",CR370,CR$368="Medium",CR373,CR$368="High",CR376,CR$368=0,0)</f>
        <v>0</v>
      </c>
      <c r="CS379" s="344" cm="1">
        <f t="array" ref="CS379">_xlfn.IFS(CS$368="Low",CS370,CS$368="Medium",CS373,CS$368="High",CS376,CS$368=0,0)</f>
        <v>0</v>
      </c>
      <c r="CT379" s="344" cm="1">
        <f t="array" ref="CT379">_xlfn.IFS(CT$368="Low",CT370,CT$368="Medium",CT373,CT$368="High",CT376,CT$368=0,0)</f>
        <v>0</v>
      </c>
      <c r="CU379" s="344" cm="1">
        <f t="array" ref="CU379">_xlfn.IFS(CU$368="Low",CU370,CU$368="Medium",CU373,CU$368="High",CU376,CU$368=0,0)</f>
        <v>0</v>
      </c>
      <c r="CV379" s="344" cm="1">
        <f t="array" ref="CV379">_xlfn.IFS(CV$368="Low",CV370,CV$368="Medium",CV373,CV$368="High",CV376,CV$368=0,0)</f>
        <v>0</v>
      </c>
      <c r="CW379" s="344" cm="1">
        <f t="array" ref="CW379">_xlfn.IFS(CW$368="Low",CW370,CW$368="Medium",CW373,CW$368="High",CW376,CW$368=0,0)</f>
        <v>0</v>
      </c>
      <c r="CX379" s="344" cm="1">
        <f t="array" ref="CX379">_xlfn.IFS(CX$368="Low",CX370,CX$368="Medium",CX373,CX$368="High",CX376,CX$368=0,0)</f>
        <v>0</v>
      </c>
      <c r="CY379" s="344" cm="1">
        <f t="array" ref="CY379">_xlfn.IFS(CY$368="Low",CY370,CY$368="Medium",CY373,CY$368="High",CY376,CY$368=0,0)</f>
        <v>0</v>
      </c>
      <c r="CZ379" s="344" cm="1">
        <f t="array" ref="CZ379">_xlfn.IFS(CZ$368="Low",CZ370,CZ$368="Medium",CZ373,CZ$368="High",CZ376,CZ$368=0,0)</f>
        <v>0</v>
      </c>
      <c r="DA379" s="539"/>
      <c r="DB379" s="539"/>
      <c r="DC379" s="539"/>
      <c r="DD379" s="539"/>
      <c r="DE379" s="539"/>
      <c r="DF379" s="539"/>
      <c r="DG379" s="539"/>
      <c r="DH379" s="539"/>
      <c r="DI379" s="539"/>
      <c r="DJ379" s="539"/>
      <c r="DK379" s="539"/>
      <c r="DL379" s="539"/>
      <c r="DM379" s="539"/>
      <c r="DN379" s="539"/>
      <c r="DO379" s="539"/>
      <c r="DP379" s="539"/>
      <c r="DQ379" s="539"/>
      <c r="DR379" s="539"/>
      <c r="DS379" s="539"/>
      <c r="DT379" s="539"/>
      <c r="DU379" s="539"/>
      <c r="DV379" s="539"/>
      <c r="DW379" s="539"/>
      <c r="DX379" s="539"/>
      <c r="DY379" s="539"/>
      <c r="DZ379" s="539"/>
      <c r="EA379" s="539"/>
      <c r="EB379" s="539"/>
      <c r="EC379" s="539"/>
      <c r="ED379" s="539"/>
      <c r="EE379" s="539"/>
      <c r="EF379" s="539"/>
      <c r="EG379" s="539"/>
      <c r="EH379" s="539"/>
      <c r="EI379" s="539"/>
      <c r="EJ379" s="539"/>
      <c r="EK379" s="539"/>
      <c r="EL379" s="539"/>
      <c r="EM379" s="539"/>
      <c r="EN379" s="539"/>
      <c r="EO379" s="539"/>
      <c r="EP379" s="539"/>
      <c r="EQ379" s="539"/>
      <c r="ER379" s="539"/>
      <c r="ES379" s="539"/>
      <c r="ET379" s="539"/>
      <c r="EU379" s="539"/>
      <c r="EV379" s="539"/>
      <c r="EW379" s="539"/>
      <c r="EX379" s="539"/>
      <c r="EY379" s="539"/>
      <c r="EZ379" s="539"/>
      <c r="FA379" s="539"/>
      <c r="FB379" s="539"/>
      <c r="FC379" s="539"/>
      <c r="FD379" s="539"/>
      <c r="FE379" s="539"/>
      <c r="FF379" s="539"/>
      <c r="FG379" s="539"/>
      <c r="FH379" s="539"/>
      <c r="FI379" s="539"/>
      <c r="FJ379" s="539"/>
      <c r="FK379" s="539"/>
      <c r="FL379" s="539"/>
      <c r="FM379" s="539"/>
      <c r="FN379" s="539"/>
      <c r="FO379" s="539"/>
      <c r="FP379" s="539"/>
      <c r="FQ379" s="539"/>
      <c r="FR379" s="539"/>
      <c r="FS379" s="539"/>
      <c r="FT379" s="539"/>
      <c r="FU379" s="539"/>
      <c r="FV379" s="539"/>
      <c r="FW379" s="539"/>
      <c r="FX379" s="539"/>
      <c r="FY379" s="539"/>
      <c r="FZ379" s="539"/>
      <c r="GA379" s="539"/>
      <c r="GB379" s="539"/>
      <c r="GC379" s="539"/>
      <c r="GD379" s="539"/>
      <c r="GE379" s="539"/>
      <c r="GF379" s="539"/>
      <c r="GG379" s="539"/>
      <c r="GH379" s="539"/>
      <c r="GI379" s="539"/>
      <c r="GJ379" s="539"/>
      <c r="GK379" s="539"/>
      <c r="GL379" s="539"/>
      <c r="GM379" s="539"/>
      <c r="GN379" s="539"/>
      <c r="GO379" s="539"/>
      <c r="GP379" s="539"/>
      <c r="GQ379" s="539"/>
      <c r="GR379" s="539"/>
      <c r="GS379" s="539"/>
      <c r="GT379" s="539"/>
      <c r="GU379" s="539"/>
      <c r="GV379" s="539"/>
      <c r="GW379" s="539"/>
      <c r="GX379" s="539"/>
      <c r="GY379" s="539"/>
      <c r="GZ379" s="539"/>
      <c r="HA379" s="539"/>
      <c r="HB379" s="539"/>
      <c r="HC379" s="539"/>
      <c r="HD379" s="539"/>
      <c r="HE379" s="539"/>
      <c r="HF379" s="539"/>
      <c r="HG379" s="539"/>
      <c r="HH379" s="539"/>
      <c r="HI379" s="539"/>
      <c r="HJ379" s="539"/>
      <c r="HK379" s="539"/>
      <c r="HL379" s="539"/>
      <c r="HM379" s="539"/>
      <c r="HN379" s="539"/>
      <c r="HO379" s="539"/>
      <c r="HP379" s="539"/>
      <c r="HQ379" s="539"/>
      <c r="HR379" s="539"/>
      <c r="HS379" s="539"/>
      <c r="HT379" s="539"/>
      <c r="HU379" s="539"/>
      <c r="HV379" s="539"/>
      <c r="HW379" s="539"/>
      <c r="HX379" s="539"/>
      <c r="HY379" s="539"/>
      <c r="HZ379" s="539"/>
      <c r="IA379" s="539"/>
      <c r="IB379" s="539"/>
      <c r="IC379" s="539"/>
      <c r="ID379" s="539"/>
      <c r="IE379" s="539"/>
      <c r="IF379" s="539"/>
      <c r="IG379" s="539"/>
      <c r="IH379" s="539"/>
      <c r="II379" s="539"/>
      <c r="IJ379" s="539"/>
      <c r="IK379" s="539"/>
      <c r="IL379" s="539"/>
      <c r="IM379" s="539"/>
      <c r="IN379" s="539"/>
      <c r="IO379" s="539"/>
      <c r="IP379" s="539"/>
      <c r="IQ379" s="539"/>
      <c r="IR379" s="539"/>
      <c r="IS379" s="539"/>
      <c r="IT379" s="539"/>
      <c r="IU379" s="539"/>
      <c r="IV379" s="539"/>
      <c r="IW379" s="539"/>
      <c r="IX379" s="539"/>
      <c r="IY379" s="539"/>
      <c r="IZ379" s="539"/>
      <c r="JA379" s="539"/>
      <c r="JB379" s="539"/>
      <c r="JC379" s="539"/>
      <c r="JD379" s="539"/>
      <c r="JE379" s="539"/>
      <c r="JF379" s="539"/>
      <c r="JG379" s="539"/>
      <c r="JH379" s="539"/>
      <c r="JI379" s="539"/>
      <c r="JJ379" s="539"/>
      <c r="JK379" s="539"/>
      <c r="JL379" s="539"/>
      <c r="JM379" s="539"/>
      <c r="JN379" s="539"/>
      <c r="JO379" s="539"/>
      <c r="JP379" s="539"/>
      <c r="JQ379" s="539"/>
      <c r="JR379" s="539"/>
      <c r="JS379" s="539"/>
      <c r="JT379" s="539"/>
      <c r="JU379" s="539"/>
      <c r="JV379" s="539"/>
      <c r="JW379" s="539"/>
      <c r="JX379" s="539"/>
      <c r="JY379" s="539"/>
      <c r="JZ379" s="539"/>
      <c r="KA379" s="539"/>
      <c r="KB379" s="539"/>
      <c r="KC379" s="539"/>
      <c r="KD379" s="539"/>
      <c r="KE379" s="539"/>
      <c r="KF379" s="539"/>
      <c r="KG379" s="539"/>
      <c r="KH379" s="539"/>
      <c r="KI379" s="539"/>
      <c r="KJ379" s="539"/>
      <c r="KK379" s="539"/>
      <c r="KL379" s="539"/>
      <c r="KM379" s="539"/>
      <c r="KN379" s="539"/>
      <c r="KO379" s="539"/>
      <c r="KP379" s="539"/>
      <c r="KQ379" s="539"/>
      <c r="KR379" s="539"/>
      <c r="KS379" s="539"/>
      <c r="KT379" s="539"/>
      <c r="KU379" s="539"/>
      <c r="KV379" s="539"/>
      <c r="KW379" s="539"/>
      <c r="KX379" s="539"/>
      <c r="KY379" s="539"/>
      <c r="KZ379" s="539"/>
      <c r="LA379" s="539"/>
      <c r="LB379" s="539"/>
      <c r="LC379" s="539"/>
      <c r="LD379" s="539"/>
      <c r="LE379" s="539"/>
      <c r="LF379" s="539"/>
      <c r="LG379" s="539"/>
      <c r="LH379" s="539"/>
      <c r="LI379" s="539"/>
      <c r="LJ379" s="539"/>
      <c r="LK379" s="539"/>
      <c r="LL379" s="539"/>
      <c r="LM379" s="539"/>
      <c r="LN379" s="539"/>
      <c r="LO379" s="539"/>
      <c r="LP379" s="539"/>
      <c r="LQ379" s="539"/>
      <c r="LR379" s="539"/>
      <c r="LS379" s="539"/>
      <c r="LT379" s="539"/>
      <c r="LU379" s="539"/>
      <c r="LV379" s="539"/>
      <c r="LW379" s="539"/>
      <c r="LX379" s="539"/>
      <c r="LY379" s="539"/>
      <c r="LZ379" s="539"/>
      <c r="MA379" s="539"/>
      <c r="MB379" s="539"/>
      <c r="MC379" s="539"/>
      <c r="MD379" s="539"/>
      <c r="ME379" s="539"/>
      <c r="MF379" s="539"/>
      <c r="MG379" s="539"/>
      <c r="MH379" s="539"/>
      <c r="MI379" s="539"/>
      <c r="MJ379" s="539"/>
      <c r="MK379" s="539"/>
      <c r="ML379" s="539"/>
      <c r="MM379" s="539"/>
      <c r="MN379" s="539"/>
      <c r="MO379" s="539"/>
      <c r="MP379" s="539"/>
      <c r="MQ379" s="539"/>
      <c r="MR379" s="539"/>
      <c r="MS379" s="539"/>
      <c r="MT379" s="539"/>
      <c r="MU379" s="539"/>
      <c r="MV379" s="539"/>
      <c r="MW379" s="539"/>
      <c r="MX379" s="539"/>
      <c r="MY379" s="539"/>
      <c r="MZ379" s="539"/>
      <c r="NA379" s="539"/>
      <c r="NB379" s="539"/>
      <c r="NC379" s="539"/>
      <c r="ND379" s="539"/>
      <c r="NE379" s="539"/>
      <c r="NF379" s="539"/>
      <c r="NG379" s="539"/>
      <c r="NH379" s="539"/>
      <c r="NI379" s="539"/>
      <c r="NJ379" s="539"/>
      <c r="NK379" s="539"/>
      <c r="NL379" s="539"/>
      <c r="NM379" s="539"/>
      <c r="NN379" s="539"/>
      <c r="NO379" s="539"/>
      <c r="NP379" s="539"/>
      <c r="NQ379" s="539"/>
      <c r="NR379" s="539"/>
      <c r="NS379" s="539"/>
      <c r="NT379" s="539"/>
      <c r="NU379" s="539"/>
      <c r="NV379" s="539"/>
      <c r="NW379" s="539"/>
      <c r="NX379" s="539"/>
      <c r="NY379" s="539"/>
      <c r="NZ379" s="539"/>
      <c r="OA379" s="539"/>
      <c r="OB379" s="539"/>
      <c r="OC379" s="539"/>
      <c r="OD379" s="539"/>
      <c r="OE379" s="539"/>
      <c r="OF379" s="539"/>
      <c r="OG379" s="539"/>
      <c r="OH379" s="539"/>
      <c r="OI379" s="539"/>
      <c r="OJ379" s="539"/>
      <c r="OK379" s="539"/>
      <c r="OL379" s="539"/>
      <c r="OM379" s="539"/>
      <c r="ON379" s="539"/>
      <c r="OO379" s="539"/>
      <c r="OP379" s="539"/>
      <c r="OQ379" s="539"/>
      <c r="OR379" s="539"/>
      <c r="OS379" s="539"/>
      <c r="OT379" s="539"/>
      <c r="OU379" s="539"/>
      <c r="OV379" s="539"/>
      <c r="OW379" s="539"/>
      <c r="OX379" s="539"/>
      <c r="OY379" s="539"/>
      <c r="OZ379" s="539"/>
      <c r="PA379" s="539"/>
      <c r="PB379" s="539"/>
      <c r="PC379" s="539"/>
      <c r="PD379" s="539"/>
      <c r="PE379" s="539"/>
      <c r="PF379" s="539"/>
      <c r="PG379" s="539"/>
      <c r="PH379" s="539"/>
      <c r="PI379" s="539"/>
      <c r="PJ379" s="539"/>
      <c r="PK379" s="539"/>
      <c r="PL379" s="539"/>
      <c r="PM379" s="539"/>
      <c r="PN379" s="539"/>
      <c r="PO379" s="539"/>
      <c r="PP379" s="539"/>
      <c r="PQ379" s="539"/>
      <c r="PR379" s="539"/>
      <c r="PS379" s="539"/>
      <c r="PT379" s="539"/>
      <c r="PU379" s="539"/>
      <c r="PV379" s="539"/>
      <c r="PW379" s="539"/>
      <c r="PX379" s="539"/>
      <c r="PY379" s="539"/>
      <c r="PZ379" s="539"/>
      <c r="QA379" s="539"/>
      <c r="QB379" s="539"/>
      <c r="QC379" s="539"/>
      <c r="QD379" s="539"/>
      <c r="QE379" s="539"/>
      <c r="QF379" s="539"/>
      <c r="QG379" s="539"/>
      <c r="QH379" s="539"/>
      <c r="QI379" s="539"/>
      <c r="QJ379" s="539"/>
      <c r="QK379" s="539"/>
      <c r="QL379" s="539"/>
      <c r="QM379" s="539"/>
      <c r="QN379" s="539"/>
      <c r="QO379" s="539"/>
      <c r="QP379" s="539"/>
      <c r="QQ379" s="539"/>
      <c r="QR379" s="539"/>
      <c r="QS379" s="539"/>
      <c r="QT379" s="539"/>
      <c r="QU379" s="539"/>
      <c r="QV379" s="539"/>
      <c r="QW379" s="539"/>
      <c r="QX379" s="539"/>
      <c r="QY379" s="539"/>
      <c r="QZ379" s="539"/>
      <c r="RA379" s="539"/>
      <c r="RB379" s="539"/>
      <c r="RC379" s="539"/>
      <c r="RD379" s="539"/>
      <c r="RE379" s="539"/>
      <c r="RF379" s="539"/>
      <c r="RG379" s="539"/>
      <c r="RH379" s="539"/>
      <c r="RI379" s="539"/>
      <c r="RJ379" s="539"/>
      <c r="RK379" s="539"/>
      <c r="RL379" s="539"/>
      <c r="RM379" s="539"/>
      <c r="RN379" s="539"/>
      <c r="RO379" s="539"/>
      <c r="RP379" s="539"/>
      <c r="RQ379" s="539"/>
      <c r="RR379" s="539"/>
      <c r="RS379" s="539"/>
      <c r="RT379" s="539"/>
      <c r="RU379" s="539"/>
      <c r="RV379" s="539"/>
      <c r="RW379" s="539"/>
      <c r="RX379" s="539"/>
      <c r="RY379" s="539"/>
      <c r="RZ379" s="539"/>
      <c r="SA379" s="539"/>
      <c r="SB379" s="539"/>
      <c r="SC379" s="539"/>
      <c r="SD379" s="539"/>
      <c r="SE379" s="539"/>
      <c r="SF379" s="539"/>
      <c r="SG379" s="539"/>
      <c r="SH379" s="539"/>
      <c r="SI379" s="539"/>
      <c r="SJ379" s="539"/>
      <c r="SK379" s="539"/>
      <c r="SL379" s="539"/>
      <c r="SM379" s="539"/>
      <c r="SN379" s="539"/>
      <c r="SO379" s="539"/>
      <c r="SP379" s="539"/>
      <c r="SQ379" s="539"/>
      <c r="SR379" s="539"/>
      <c r="SS379" s="539"/>
      <c r="ST379" s="539"/>
      <c r="SU379" s="539"/>
      <c r="SV379" s="539"/>
      <c r="SW379" s="539"/>
      <c r="SX379" s="539"/>
      <c r="SY379" s="539"/>
      <c r="SZ379" s="539"/>
      <c r="TA379" s="539"/>
      <c r="TB379" s="539"/>
      <c r="TC379" s="539"/>
      <c r="TD379" s="539"/>
      <c r="TE379" s="539"/>
      <c r="TF379" s="539"/>
      <c r="TG379" s="539"/>
      <c r="TH379" s="539"/>
      <c r="TI379" s="539"/>
      <c r="TJ379" s="539"/>
      <c r="TK379" s="539"/>
      <c r="TL379" s="539"/>
      <c r="TM379" s="539"/>
      <c r="TN379" s="539"/>
      <c r="TO379" s="539"/>
      <c r="TP379" s="539"/>
      <c r="TQ379" s="539"/>
      <c r="TR379" s="539"/>
      <c r="TS379" s="539"/>
      <c r="TT379" s="539"/>
      <c r="TU379" s="539"/>
      <c r="TV379" s="539"/>
      <c r="TW379" s="539"/>
      <c r="TX379" s="539"/>
      <c r="TY379" s="539"/>
      <c r="TZ379" s="539"/>
      <c r="UA379" s="539"/>
      <c r="UB379" s="539"/>
      <c r="UC379" s="539"/>
      <c r="UD379" s="539"/>
      <c r="UE379" s="539"/>
      <c r="UF379" s="539"/>
      <c r="UG379" s="539"/>
      <c r="UH379" s="539"/>
      <c r="UI379" s="539"/>
      <c r="UJ379" s="539"/>
      <c r="UK379" s="539"/>
      <c r="UL379" s="539"/>
      <c r="UM379" s="539"/>
      <c r="UN379" s="539"/>
      <c r="UO379" s="539"/>
      <c r="UP379" s="539"/>
      <c r="UQ379" s="539"/>
      <c r="UR379" s="539"/>
      <c r="US379" s="539"/>
      <c r="UT379" s="539"/>
      <c r="UU379" s="539"/>
      <c r="UV379" s="539"/>
      <c r="UW379" s="539"/>
      <c r="UX379" s="539"/>
      <c r="UY379" s="539"/>
      <c r="UZ379" s="539"/>
      <c r="VA379" s="539"/>
      <c r="VB379" s="539"/>
      <c r="VC379" s="539"/>
      <c r="VD379" s="539"/>
      <c r="VE379" s="539"/>
      <c r="VF379" s="539"/>
      <c r="VG379" s="539"/>
      <c r="VH379" s="539"/>
      <c r="VI379" s="539"/>
      <c r="VJ379" s="539"/>
      <c r="VK379" s="539"/>
      <c r="VL379" s="539"/>
      <c r="VM379" s="539"/>
      <c r="VN379" s="539"/>
      <c r="VO379" s="539"/>
      <c r="VP379" s="539"/>
      <c r="VQ379" s="539"/>
      <c r="VR379" s="539"/>
      <c r="VS379" s="539"/>
      <c r="VT379" s="539"/>
      <c r="VU379" s="539"/>
      <c r="VV379" s="539"/>
      <c r="VW379" s="539"/>
      <c r="VX379" s="539"/>
      <c r="VY379" s="539"/>
      <c r="VZ379" s="539"/>
      <c r="WA379" s="539"/>
      <c r="WB379" s="539"/>
      <c r="WC379" s="539"/>
      <c r="WD379" s="539"/>
      <c r="WE379" s="539"/>
      <c r="WF379" s="539"/>
      <c r="WG379" s="539"/>
      <c r="WH379" s="539"/>
      <c r="WI379" s="539"/>
      <c r="WJ379" s="539"/>
      <c r="WK379" s="539"/>
      <c r="WL379" s="539"/>
      <c r="WM379" s="539"/>
      <c r="WN379" s="539"/>
      <c r="WO379" s="539"/>
      <c r="WP379" s="539"/>
      <c r="WQ379" s="539"/>
      <c r="WR379" s="539"/>
      <c r="WS379" s="539"/>
      <c r="WT379" s="539"/>
      <c r="WU379" s="539"/>
      <c r="WV379" s="539"/>
      <c r="WW379" s="539"/>
      <c r="WX379" s="539"/>
      <c r="WY379" s="539"/>
      <c r="WZ379" s="539"/>
      <c r="XA379" s="539"/>
      <c r="XB379" s="539"/>
      <c r="XC379" s="539"/>
      <c r="XD379" s="539"/>
      <c r="XE379" s="539"/>
      <c r="XF379" s="539"/>
      <c r="XG379" s="539"/>
      <c r="XH379" s="539"/>
      <c r="XI379" s="539"/>
      <c r="XJ379" s="539"/>
      <c r="XK379" s="539"/>
      <c r="XL379" s="539"/>
      <c r="XM379" s="539"/>
      <c r="XN379" s="539"/>
      <c r="XO379" s="539"/>
      <c r="XP379" s="539"/>
      <c r="XQ379" s="539"/>
      <c r="XR379" s="539"/>
      <c r="XS379" s="539"/>
      <c r="XT379" s="539"/>
      <c r="XU379" s="539"/>
      <c r="XV379" s="539"/>
      <c r="XW379" s="539"/>
      <c r="XX379" s="539"/>
      <c r="XY379" s="539"/>
      <c r="XZ379" s="539"/>
      <c r="YA379" s="539"/>
      <c r="YB379" s="539"/>
      <c r="YC379" s="539"/>
      <c r="YD379" s="539"/>
      <c r="YE379" s="539"/>
      <c r="YF379" s="539"/>
      <c r="YG379" s="539"/>
      <c r="YH379" s="539"/>
      <c r="YI379" s="539"/>
      <c r="YJ379" s="539"/>
      <c r="YK379" s="539"/>
      <c r="YL379" s="539"/>
      <c r="YM379" s="539"/>
      <c r="YN379" s="539"/>
      <c r="YO379" s="539"/>
      <c r="YP379" s="539"/>
      <c r="YQ379" s="539"/>
      <c r="YR379" s="539"/>
      <c r="YS379" s="539"/>
      <c r="YT379" s="539"/>
      <c r="YU379" s="539"/>
      <c r="YV379" s="539"/>
      <c r="YW379" s="539"/>
      <c r="YX379" s="539"/>
      <c r="YY379" s="539"/>
      <c r="YZ379" s="539"/>
      <c r="ZA379" s="539"/>
      <c r="ZB379" s="539"/>
      <c r="ZC379" s="539"/>
      <c r="ZD379" s="539"/>
      <c r="ZE379" s="539"/>
      <c r="ZF379" s="539"/>
      <c r="ZG379" s="539"/>
      <c r="ZH379" s="539"/>
      <c r="ZI379" s="539"/>
      <c r="ZJ379" s="539"/>
      <c r="ZK379" s="539"/>
      <c r="ZL379" s="539"/>
      <c r="ZM379" s="539"/>
      <c r="ZN379" s="539"/>
      <c r="ZO379" s="539"/>
      <c r="ZP379" s="539"/>
      <c r="ZQ379" s="539"/>
      <c r="ZR379" s="539"/>
      <c r="ZS379" s="539"/>
      <c r="ZT379" s="539"/>
      <c r="ZU379" s="539"/>
      <c r="ZV379" s="539"/>
      <c r="ZW379" s="539"/>
      <c r="ZX379" s="539"/>
      <c r="ZY379" s="539"/>
      <c r="ZZ379" s="539"/>
      <c r="AAA379" s="539"/>
      <c r="AAB379" s="539"/>
      <c r="AAC379" s="539"/>
      <c r="AAD379" s="539"/>
      <c r="AAE379" s="539"/>
      <c r="AAF379" s="539"/>
      <c r="AAG379" s="539"/>
      <c r="AAH379" s="539"/>
      <c r="AAI379" s="539"/>
      <c r="AAJ379" s="539"/>
      <c r="AAK379" s="539"/>
      <c r="AAL379" s="539"/>
      <c r="AAM379" s="539"/>
      <c r="AAN379" s="539"/>
      <c r="AAO379" s="539"/>
      <c r="AAP379" s="539"/>
      <c r="AAQ379" s="539"/>
      <c r="AAR379" s="539"/>
      <c r="AAS379" s="539"/>
      <c r="AAT379" s="539"/>
      <c r="AAU379" s="539"/>
      <c r="AAV379" s="539"/>
      <c r="AAW379" s="539"/>
      <c r="AAX379" s="539"/>
      <c r="AAY379" s="539"/>
      <c r="AAZ379" s="539"/>
      <c r="ABA379" s="539"/>
      <c r="ABB379" s="539"/>
      <c r="ABC379" s="539"/>
      <c r="ABD379" s="539"/>
      <c r="ABE379" s="539"/>
      <c r="ABF379" s="539"/>
      <c r="ABG379" s="539"/>
      <c r="ABH379" s="539"/>
      <c r="ABI379" s="539"/>
      <c r="ABJ379" s="539"/>
      <c r="ABK379" s="539"/>
      <c r="ABL379" s="539"/>
      <c r="ABM379" s="539"/>
      <c r="ABN379" s="539"/>
      <c r="ABO379" s="539"/>
      <c r="ABP379" s="539"/>
      <c r="ABQ379" s="539"/>
      <c r="ABR379" s="539"/>
      <c r="ABS379" s="539"/>
      <c r="ABT379" s="539"/>
      <c r="ABU379" s="539"/>
      <c r="ABV379" s="539"/>
      <c r="ABW379" s="539"/>
      <c r="ABX379" s="539"/>
      <c r="ABY379" s="539"/>
      <c r="ABZ379" s="539"/>
      <c r="ACA379" s="539"/>
      <c r="ACB379" s="539"/>
      <c r="ACC379" s="539"/>
      <c r="ACD379" s="539"/>
      <c r="ACE379" s="539"/>
      <c r="ACF379" s="539"/>
      <c r="ACG379" s="539"/>
      <c r="ACH379" s="539"/>
      <c r="ACI379" s="539"/>
      <c r="ACJ379" s="539"/>
      <c r="ACK379" s="539"/>
      <c r="ACL379" s="539"/>
      <c r="ACM379" s="539"/>
      <c r="ACN379" s="539"/>
      <c r="ACO379" s="539"/>
      <c r="ACP379" s="539"/>
      <c r="ACQ379" s="539"/>
      <c r="ACR379" s="539"/>
      <c r="ACS379" s="539"/>
      <c r="ACT379" s="539"/>
      <c r="ACU379" s="539"/>
      <c r="ACV379" s="539"/>
      <c r="ACW379" s="539"/>
      <c r="ACX379" s="539"/>
      <c r="ACY379" s="539"/>
      <c r="ACZ379" s="539"/>
      <c r="ADA379" s="539"/>
      <c r="ADB379" s="539"/>
      <c r="ADC379" s="539"/>
      <c r="ADD379" s="539"/>
      <c r="ADE379" s="539"/>
      <c r="ADF379" s="539"/>
      <c r="ADG379" s="539"/>
      <c r="ADH379" s="539"/>
      <c r="ADI379" s="539"/>
      <c r="ADJ379" s="539"/>
      <c r="ADK379" s="539"/>
      <c r="ADL379" s="539"/>
      <c r="ADM379" s="539"/>
      <c r="ADN379" s="539"/>
      <c r="ADO379" s="539"/>
      <c r="ADP379" s="539"/>
      <c r="ADQ379" s="539"/>
      <c r="ADR379" s="539"/>
      <c r="ADS379" s="539"/>
      <c r="ADT379" s="539"/>
      <c r="ADU379" s="539"/>
      <c r="ADV379" s="539"/>
      <c r="ADW379" s="539"/>
      <c r="ADX379" s="539"/>
      <c r="ADY379" s="539"/>
      <c r="ADZ379" s="539"/>
      <c r="AEA379" s="539"/>
      <c r="AEB379" s="539"/>
      <c r="AEC379" s="539"/>
      <c r="AED379" s="539"/>
      <c r="AEE379" s="539"/>
      <c r="AEF379" s="539"/>
      <c r="AEG379" s="539"/>
      <c r="AEH379" s="539"/>
      <c r="AEI379" s="539"/>
      <c r="AEJ379" s="539"/>
      <c r="AEK379" s="539"/>
      <c r="AEL379" s="539"/>
      <c r="AEM379" s="539"/>
      <c r="AEN379" s="539"/>
      <c r="AEO379" s="539"/>
      <c r="AEP379" s="539"/>
      <c r="AEQ379" s="539"/>
      <c r="AER379" s="539"/>
      <c r="AES379" s="539"/>
      <c r="AET379" s="539"/>
      <c r="AEU379" s="539"/>
      <c r="AEV379" s="539"/>
      <c r="AEW379" s="539"/>
      <c r="AEX379" s="539"/>
      <c r="AEY379" s="539"/>
      <c r="AEZ379" s="539"/>
      <c r="AFA379" s="539"/>
      <c r="AFB379" s="539"/>
      <c r="AFC379" s="539"/>
      <c r="AFD379" s="539"/>
      <c r="AFE379" s="539"/>
      <c r="AFF379" s="539"/>
      <c r="AFG379" s="539"/>
      <c r="AFH379" s="539"/>
      <c r="AFI379" s="539"/>
      <c r="AFJ379" s="539"/>
      <c r="AFK379" s="539"/>
      <c r="AFL379" s="539"/>
      <c r="AFM379" s="539"/>
      <c r="AFN379" s="539"/>
      <c r="AFO379" s="539"/>
      <c r="AFP379" s="539"/>
      <c r="AFQ379" s="539"/>
      <c r="AFR379" s="539"/>
      <c r="AFS379" s="539"/>
      <c r="AFT379" s="539"/>
      <c r="AFU379" s="539"/>
      <c r="AFV379" s="539"/>
      <c r="AFW379" s="539"/>
      <c r="AFX379" s="539"/>
      <c r="AFY379" s="539"/>
      <c r="AFZ379" s="539"/>
      <c r="AGA379" s="539"/>
      <c r="AGB379" s="539"/>
      <c r="AGC379" s="539"/>
      <c r="AGD379" s="539"/>
      <c r="AGE379" s="539"/>
      <c r="AGF379" s="539"/>
      <c r="AGG379" s="539"/>
      <c r="AGH379" s="539"/>
      <c r="AGI379" s="539"/>
      <c r="AGJ379" s="539"/>
      <c r="AGK379" s="539"/>
      <c r="AGL379" s="539"/>
      <c r="AGM379" s="539"/>
      <c r="AGN379" s="539"/>
      <c r="AGO379" s="539"/>
      <c r="AGP379" s="539"/>
      <c r="AGQ379" s="539"/>
      <c r="AGR379" s="539"/>
      <c r="AGS379" s="539"/>
      <c r="AGT379" s="539"/>
      <c r="AGU379" s="539"/>
      <c r="AGV379" s="539"/>
      <c r="AGW379" s="539"/>
      <c r="AGX379" s="539"/>
      <c r="AGY379" s="539"/>
      <c r="AGZ379" s="539"/>
      <c r="AHA379" s="539"/>
      <c r="AHB379" s="539"/>
      <c r="AHC379" s="539"/>
      <c r="AHD379" s="539"/>
      <c r="AHE379" s="539"/>
      <c r="AHF379" s="539"/>
      <c r="AHG379" s="539"/>
      <c r="AHH379" s="539"/>
      <c r="AHI379" s="539"/>
      <c r="AHJ379" s="539"/>
      <c r="AHK379" s="539"/>
      <c r="AHL379" s="539"/>
      <c r="AHM379" s="539"/>
      <c r="AHN379" s="539"/>
      <c r="AHO379" s="539"/>
      <c r="AHP379" s="539"/>
      <c r="AHQ379" s="539"/>
      <c r="AHR379" s="539"/>
      <c r="AHS379" s="539"/>
      <c r="AHT379" s="539"/>
      <c r="AHU379" s="539"/>
      <c r="AHV379" s="539"/>
      <c r="AHW379" s="539"/>
      <c r="AHX379" s="539"/>
      <c r="AHY379" s="539"/>
      <c r="AHZ379" s="539"/>
      <c r="AIA379" s="539"/>
      <c r="AIB379" s="539"/>
      <c r="AIC379" s="539"/>
      <c r="AID379" s="539"/>
      <c r="AIE379" s="539"/>
      <c r="AIF379" s="539"/>
      <c r="AIG379" s="539"/>
      <c r="AIH379" s="539"/>
      <c r="AII379" s="539"/>
      <c r="AIJ379" s="539"/>
      <c r="AIK379" s="539"/>
      <c r="AIL379" s="539"/>
      <c r="AIM379" s="539"/>
      <c r="AIN379" s="539"/>
      <c r="AIO379" s="539"/>
      <c r="AIP379" s="539"/>
      <c r="AIQ379" s="539"/>
      <c r="AIR379" s="539"/>
      <c r="AIS379" s="539"/>
      <c r="AIT379" s="539"/>
      <c r="AIU379" s="539"/>
      <c r="AIV379" s="539"/>
      <c r="AIW379" s="539"/>
      <c r="AIX379" s="539"/>
      <c r="AIY379" s="539"/>
      <c r="AIZ379" s="539"/>
      <c r="AJA379" s="539"/>
      <c r="AJB379" s="539"/>
      <c r="AJC379" s="539"/>
      <c r="AJD379" s="539"/>
      <c r="AJE379" s="539"/>
      <c r="AJF379" s="539"/>
      <c r="AJG379" s="539"/>
      <c r="AJH379" s="539"/>
      <c r="AJI379" s="539"/>
      <c r="AJJ379" s="539"/>
      <c r="AJK379" s="539"/>
      <c r="AJL379" s="539"/>
      <c r="AJM379" s="539"/>
      <c r="AJN379" s="539"/>
      <c r="AJO379" s="539"/>
      <c r="AJP379" s="539"/>
      <c r="AJQ379" s="539"/>
      <c r="AJR379" s="539"/>
      <c r="AJS379" s="539"/>
      <c r="AJT379" s="539"/>
      <c r="AJU379" s="539"/>
      <c r="AJV379" s="539"/>
      <c r="AJW379" s="539"/>
      <c r="AJX379" s="539"/>
      <c r="AJY379" s="539"/>
      <c r="AJZ379" s="539"/>
      <c r="AKA379" s="539"/>
      <c r="AKB379" s="539"/>
      <c r="AKC379" s="539"/>
      <c r="AKD379" s="539"/>
      <c r="AKE379" s="539"/>
      <c r="AKF379" s="539"/>
      <c r="AKG379" s="539"/>
      <c r="AKH379" s="539"/>
      <c r="AKI379" s="539"/>
      <c r="AKJ379" s="539"/>
      <c r="AKK379" s="539"/>
      <c r="AKL379" s="539"/>
      <c r="AKM379" s="539"/>
      <c r="AKN379" s="539"/>
      <c r="AKO379" s="539"/>
      <c r="AKP379" s="539"/>
      <c r="AKQ379" s="539"/>
      <c r="AKR379" s="539"/>
      <c r="AKS379" s="539"/>
      <c r="AKT379" s="539"/>
      <c r="AKU379" s="539"/>
      <c r="AKV379" s="539"/>
      <c r="AKW379" s="539"/>
      <c r="AKX379" s="539"/>
      <c r="AKY379" s="539"/>
      <c r="AKZ379" s="539"/>
      <c r="ALA379" s="539"/>
      <c r="ALB379" s="539"/>
      <c r="ALC379" s="539"/>
      <c r="ALD379" s="539"/>
      <c r="ALE379" s="539"/>
      <c r="ALF379" s="539"/>
      <c r="ALG379" s="539"/>
      <c r="ALH379" s="539"/>
      <c r="ALI379" s="539"/>
      <c r="ALJ379" s="539"/>
      <c r="ALK379" s="539"/>
      <c r="ALL379" s="539"/>
      <c r="ALM379" s="539"/>
      <c r="ALN379" s="539"/>
      <c r="ALO379" s="539"/>
      <c r="ALP379" s="539"/>
      <c r="ALQ379" s="539"/>
      <c r="ALR379" s="539"/>
      <c r="ALS379" s="539"/>
      <c r="ALT379" s="539"/>
      <c r="ALU379" s="539"/>
      <c r="ALV379" s="539"/>
      <c r="ALW379" s="539"/>
      <c r="ALX379" s="539"/>
      <c r="ALY379" s="539"/>
      <c r="ALZ379" s="539"/>
      <c r="AMA379" s="539"/>
      <c r="AMB379" s="539"/>
      <c r="AMC379" s="539"/>
      <c r="AMD379" s="539"/>
      <c r="AME379" s="539"/>
      <c r="AMF379" s="539"/>
      <c r="AMG379" s="539"/>
      <c r="AMH379" s="539"/>
      <c r="AMI379" s="539"/>
      <c r="AMJ379" s="539"/>
      <c r="AMK379" s="539"/>
      <c r="AML379" s="539"/>
      <c r="AMM379" s="539"/>
      <c r="AMN379" s="539"/>
      <c r="AMO379" s="539"/>
      <c r="AMP379" s="539"/>
      <c r="AMQ379" s="539"/>
      <c r="AMR379" s="539"/>
      <c r="AMS379" s="539"/>
      <c r="AMT379" s="539"/>
      <c r="AMU379" s="539"/>
      <c r="AMV379" s="539"/>
      <c r="AMW379" s="539"/>
      <c r="AMX379" s="539"/>
      <c r="AMY379" s="539"/>
      <c r="AMZ379" s="539"/>
      <c r="ANA379" s="539"/>
      <c r="ANB379" s="539"/>
      <c r="ANC379" s="539"/>
      <c r="AND379" s="539"/>
      <c r="ANE379" s="539"/>
      <c r="ANF379" s="539"/>
      <c r="ANG379" s="539"/>
      <c r="ANH379" s="539"/>
      <c r="ANI379" s="539"/>
      <c r="ANJ379" s="539"/>
      <c r="ANK379" s="539"/>
      <c r="ANL379" s="539"/>
      <c r="ANM379" s="539"/>
      <c r="ANN379" s="539"/>
      <c r="ANO379" s="539"/>
      <c r="ANP379" s="539"/>
      <c r="ANQ379" s="539"/>
      <c r="ANR379" s="539"/>
      <c r="ANS379" s="539"/>
      <c r="ANT379" s="539"/>
      <c r="ANU379" s="539"/>
      <c r="ANV379" s="539"/>
      <c r="ANW379" s="539"/>
      <c r="ANX379" s="539"/>
      <c r="ANY379" s="539"/>
      <c r="ANZ379" s="539"/>
      <c r="AOA379" s="539"/>
      <c r="AOB379" s="539"/>
      <c r="AOC379" s="539"/>
      <c r="AOD379" s="539"/>
      <c r="AOE379" s="539"/>
      <c r="AOF379" s="539"/>
      <c r="AOG379" s="539"/>
      <c r="AOH379" s="539"/>
      <c r="AOI379" s="539"/>
      <c r="AOJ379" s="539"/>
      <c r="AOK379" s="539"/>
      <c r="AOL379" s="539"/>
      <c r="AOM379" s="539"/>
      <c r="AON379" s="539"/>
      <c r="AOO379" s="539"/>
      <c r="AOP379" s="539"/>
      <c r="AOQ379" s="539"/>
      <c r="AOR379" s="539"/>
      <c r="AOS379" s="539"/>
      <c r="AOT379" s="539"/>
      <c r="AOU379" s="539"/>
      <c r="AOV379" s="539"/>
      <c r="AOW379" s="539"/>
      <c r="AOX379" s="539"/>
      <c r="AOY379" s="539"/>
      <c r="AOZ379" s="539"/>
      <c r="APA379" s="539"/>
      <c r="APB379" s="539"/>
      <c r="APC379" s="539"/>
      <c r="APD379" s="539"/>
      <c r="APE379" s="539"/>
      <c r="APF379" s="539"/>
      <c r="APG379" s="539"/>
      <c r="APH379" s="539"/>
      <c r="API379" s="539"/>
      <c r="APJ379" s="539"/>
      <c r="APK379" s="539"/>
      <c r="APL379" s="539"/>
      <c r="APM379" s="539"/>
      <c r="APN379" s="539"/>
      <c r="APO379" s="539"/>
      <c r="APP379" s="539"/>
      <c r="APQ379" s="539"/>
      <c r="APR379" s="539"/>
      <c r="APS379" s="539"/>
      <c r="APT379" s="539"/>
      <c r="APU379" s="539"/>
      <c r="APV379" s="539"/>
      <c r="APW379" s="539"/>
      <c r="APX379" s="539"/>
      <c r="APY379" s="539"/>
      <c r="APZ379" s="539"/>
      <c r="AQA379" s="539"/>
      <c r="AQB379" s="539"/>
      <c r="AQC379" s="539"/>
      <c r="AQD379" s="539"/>
      <c r="AQE379" s="539"/>
      <c r="AQF379" s="539"/>
      <c r="AQG379" s="539"/>
      <c r="AQH379" s="539"/>
      <c r="AQI379" s="539"/>
      <c r="AQJ379" s="539"/>
      <c r="AQK379" s="539"/>
      <c r="AQL379" s="539"/>
      <c r="AQM379" s="539"/>
      <c r="AQN379" s="539"/>
      <c r="AQO379" s="539"/>
      <c r="AQP379" s="539"/>
      <c r="AQQ379" s="539"/>
      <c r="AQR379" s="539"/>
      <c r="AQS379" s="539"/>
      <c r="AQT379" s="539"/>
      <c r="AQU379" s="539"/>
      <c r="AQV379" s="539"/>
      <c r="AQW379" s="539"/>
      <c r="AQX379" s="539"/>
      <c r="AQY379" s="539"/>
      <c r="AQZ379" s="539"/>
      <c r="ARA379" s="539"/>
      <c r="ARB379" s="539"/>
      <c r="ARC379" s="539"/>
      <c r="ARD379" s="539"/>
      <c r="ARE379" s="539"/>
      <c r="ARF379" s="539"/>
      <c r="ARG379" s="539"/>
      <c r="ARH379" s="539"/>
      <c r="ARI379" s="539"/>
      <c r="ARJ379" s="539"/>
      <c r="ARK379" s="539"/>
      <c r="ARL379" s="539"/>
      <c r="ARM379" s="539"/>
      <c r="ARN379" s="539"/>
      <c r="ARO379" s="539"/>
      <c r="ARP379" s="539"/>
      <c r="ARQ379" s="539"/>
      <c r="ARR379" s="539"/>
      <c r="ARS379" s="539"/>
      <c r="ART379" s="539"/>
      <c r="ARU379" s="539"/>
      <c r="ARV379" s="539"/>
      <c r="ARW379" s="539"/>
      <c r="ARX379" s="539"/>
      <c r="ARY379" s="539"/>
      <c r="ARZ379" s="539"/>
      <c r="ASA379" s="539"/>
      <c r="ASB379" s="539"/>
      <c r="ASC379" s="539"/>
      <c r="ASD379" s="539"/>
      <c r="ASE379" s="539"/>
      <c r="ASF379" s="539"/>
      <c r="ASG379" s="539"/>
      <c r="ASH379" s="539"/>
      <c r="ASI379" s="539"/>
      <c r="ASJ379" s="539"/>
      <c r="ASK379" s="539"/>
      <c r="ASL379" s="539"/>
      <c r="ASM379" s="539"/>
      <c r="ASN379" s="539"/>
      <c r="ASO379" s="539"/>
      <c r="ASP379" s="539"/>
      <c r="ASQ379" s="539"/>
      <c r="ASR379" s="539"/>
      <c r="ASS379" s="539"/>
      <c r="AST379" s="539"/>
      <c r="ASU379" s="539"/>
      <c r="ASV379" s="539"/>
      <c r="ASW379" s="539"/>
      <c r="ASX379" s="539"/>
      <c r="ASY379" s="539"/>
      <c r="ASZ379" s="539"/>
      <c r="ATA379" s="539"/>
      <c r="ATB379" s="539"/>
      <c r="ATC379" s="539"/>
      <c r="ATD379" s="539"/>
      <c r="ATE379" s="539"/>
      <c r="ATF379" s="539"/>
      <c r="ATG379" s="539"/>
      <c r="ATH379" s="539"/>
      <c r="ATI379" s="539"/>
      <c r="ATJ379" s="539"/>
      <c r="ATK379" s="539"/>
      <c r="ATL379" s="539"/>
      <c r="ATM379" s="539"/>
      <c r="ATN379" s="539"/>
      <c r="ATO379" s="539"/>
      <c r="ATP379" s="539"/>
      <c r="ATQ379" s="539"/>
      <c r="ATR379" s="539"/>
      <c r="ATS379" s="539"/>
      <c r="ATT379" s="539"/>
      <c r="ATU379" s="539"/>
      <c r="ATV379" s="539"/>
      <c r="ATW379" s="539"/>
      <c r="ATX379" s="539"/>
      <c r="ATY379" s="539"/>
      <c r="ATZ379" s="539"/>
      <c r="AUA379" s="539"/>
      <c r="AUB379" s="539"/>
      <c r="AUC379" s="539"/>
      <c r="AUD379" s="539"/>
      <c r="AUE379" s="539"/>
      <c r="AUF379" s="539"/>
      <c r="AUG379" s="539"/>
      <c r="AUH379" s="539"/>
      <c r="AUI379" s="539"/>
      <c r="AUJ379" s="539"/>
      <c r="AUK379" s="539"/>
    </row>
    <row r="380" spans="1:1233" ht="12.75" hidden="1" customHeight="1" thickBot="1">
      <c r="A380" s="1031"/>
      <c r="B380" s="242" t="s">
        <v>451</v>
      </c>
      <c r="C380" s="243" cm="1">
        <f t="array" ref="C380">_xlfn.IFS(C$368="Low",C371,C$368="Medium",C374,C$368="High",C377,C$368=0,0)</f>
        <v>0</v>
      </c>
      <c r="D380" s="243" cm="1">
        <f t="array" ref="D380">_xlfn.IFS(D$368="Low",D371,D$368="Medium",D374,D$368="High",D377,D$368=0,0)</f>
        <v>0</v>
      </c>
      <c r="E380" s="243" cm="1">
        <f t="array" ref="E380">_xlfn.IFS(E$368="Low",E371,E$368="Medium",E374,E$368="High",E377,E$368=0,0)</f>
        <v>0</v>
      </c>
      <c r="F380" s="243" cm="1">
        <f t="array" ref="F380">_xlfn.IFS(F$368="Low",F371,F$368="Medium",F374,F$368="High",F377,F$368=0,0)</f>
        <v>0</v>
      </c>
      <c r="G380" s="243" cm="1">
        <f t="array" ref="G380">_xlfn.IFS(G$368="Low",G371,G$368="Medium",G374,G$368="High",G377,G$368=0,0)</f>
        <v>0</v>
      </c>
      <c r="H380" s="243" cm="1">
        <f t="array" ref="H380">_xlfn.IFS(H$368="Low",H371,H$368="Medium",H374,H$368="High",H377,H$368=0,0)</f>
        <v>0</v>
      </c>
      <c r="I380" s="243"/>
      <c r="J380" s="243" cm="1">
        <f t="array" ref="J380">_xlfn.IFS(J$368="Low",J371,J$368="Medium",J374,J$368="High",J377,J$368=0,0)</f>
        <v>0</v>
      </c>
      <c r="K380" s="243" cm="1">
        <f t="array" ref="K380">_xlfn.IFS(K$368="Low",K371,K$368="Medium",K374,K$368="High",K377,K$368=0,0)</f>
        <v>0</v>
      </c>
      <c r="L380" s="243" cm="1">
        <f t="array" ref="L380">_xlfn.IFS(L$368="Low",L371,L$368="Medium",L374,L$368="High",L377,L$368=0,0)</f>
        <v>0</v>
      </c>
      <c r="M380" s="243" cm="1">
        <f t="array" ref="M380">_xlfn.IFS(M$368="Low",M371,M$368="Medium",M374,M$368="High",M377,M$368=0,0)</f>
        <v>0</v>
      </c>
      <c r="N380" s="243" cm="1">
        <f t="array" ref="N380">_xlfn.IFS(N$368="Low",N371,N$368="Medium",N374,N$368="High",N377,N$368=0,0)</f>
        <v>0</v>
      </c>
      <c r="O380" s="243" cm="1">
        <f t="array" ref="O380">_xlfn.IFS(O$368="Low",O371,O$368="Medium",O374,O$368="High",O377,O$368=0,0)</f>
        <v>0</v>
      </c>
      <c r="P380" s="243" cm="1">
        <f t="array" ref="P380">_xlfn.IFS(P$368="Low",P371,P$368="Medium",P374,P$368="High",P377,P$368=0,0)</f>
        <v>0</v>
      </c>
      <c r="Q380" s="243" cm="1">
        <f t="array" ref="Q380">_xlfn.IFS(Q$368="Low",Q371,Q$368="Medium",Q374,Q$368="High",Q377,Q$368=0,0)</f>
        <v>0</v>
      </c>
      <c r="R380" s="243" cm="1">
        <f t="array" ref="R380">_xlfn.IFS(R$368="Low",R371,R$368="Medium",R374,R$368="High",R377,R$368=0,0)</f>
        <v>0</v>
      </c>
      <c r="S380" s="243" cm="1">
        <f t="array" ref="S380">_xlfn.IFS(S$368="Low",S371,S$368="Medium",S374,S$368="High",S377,S$368=0,0)</f>
        <v>0</v>
      </c>
      <c r="T380" s="243" cm="1">
        <f t="array" ref="T380">_xlfn.IFS(T$368="Low",T371,T$368="Medium",T374,T$368="High",T377,T$368=0,0)</f>
        <v>0</v>
      </c>
      <c r="U380" s="243" cm="1">
        <f t="array" ref="U380">_xlfn.IFS(U$368="Low",U371,U$368="Medium",U374,U$368="High",U377,U$368=0,0)</f>
        <v>0</v>
      </c>
      <c r="V380" s="243" cm="1">
        <f t="array" ref="V380">_xlfn.IFS(V$368="Low",V371,V$368="Medium",V374,V$368="High",V377,V$368=0,0)</f>
        <v>0</v>
      </c>
      <c r="W380" s="243" cm="1">
        <f t="array" ref="W380">_xlfn.IFS(W$368="Low",W371,W$368="Medium",W374,W$368="High",W377,W$368=0,0)</f>
        <v>0</v>
      </c>
      <c r="X380" s="243" cm="1">
        <f t="array" ref="X380">_xlfn.IFS(X$368="Low",X371,X$368="Medium",X374,X$368="High",X377,X$368=0,0)</f>
        <v>0</v>
      </c>
      <c r="Y380" s="243" cm="1">
        <f t="array" ref="Y380">_xlfn.IFS(Y$368="Low",Y371,Y$368="Medium",Y374,Y$368="High",Y377,Y$368=0,0)</f>
        <v>0</v>
      </c>
      <c r="Z380" s="243" cm="1">
        <f t="array" ref="Z380">_xlfn.IFS(Z$368="Low",Z371,Z$368="Medium",Z374,Z$368="High",Z377,Z$368=0,0)</f>
        <v>0</v>
      </c>
      <c r="AA380" s="243" cm="1">
        <f t="array" ref="AA380">_xlfn.IFS(AA$368="Low",AA371,AA$368="Medium",AA374,AA$368="High",AA377,AA$368=0,0)</f>
        <v>0</v>
      </c>
      <c r="AB380" s="243" cm="1">
        <f t="array" ref="AB380">_xlfn.IFS(AB$368="Low",AB371,AB$368="Medium",AB374,AB$368="High",AB377,AB$368=0,0)</f>
        <v>0</v>
      </c>
      <c r="AC380" s="243" cm="1">
        <f t="array" ref="AC380">_xlfn.IFS(AC$368="Low",AC371,AC$368="Medium",AC374,AC$368="High",AC377,AC$368=0,0)</f>
        <v>0</v>
      </c>
      <c r="AD380" s="243" cm="1">
        <f t="array" ref="AD380">_xlfn.IFS(AD$368="Low",AD371,AD$368="Medium",AD374,AD$368="High",AD377,AD$368=0,0)</f>
        <v>0</v>
      </c>
      <c r="AE380" s="243" cm="1">
        <f t="array" ref="AE380">_xlfn.IFS(AE$368="Low",AE371,AE$368="Medium",AE374,AE$368="High",AE377,AE$368=0,0)</f>
        <v>0</v>
      </c>
      <c r="AF380" s="243" cm="1">
        <f t="array" ref="AF380">_xlfn.IFS(AF$368="Low",AF371,AF$368="Medium",AF374,AF$368="High",AF377,AF$368=0,0)</f>
        <v>0</v>
      </c>
      <c r="AG380" s="243" cm="1">
        <f t="array" ref="AG380">_xlfn.IFS(AG$368="Low",AG371,AG$368="Medium",AG374,AG$368="High",AG377,AG$368=0,0)</f>
        <v>0</v>
      </c>
      <c r="AH380" s="243" cm="1">
        <f t="array" ref="AH380">_xlfn.IFS(AH$368="Low",AH371,AH$368="Medium",AH374,AH$368="High",AH377,AH$368=0,0)</f>
        <v>0</v>
      </c>
      <c r="AI380" s="243" cm="1">
        <f t="array" ref="AI380">_xlfn.IFS(AI$368="Low",AI371,AI$368="Medium",AI374,AI$368="High",AI377,AI$368=0,0)</f>
        <v>0</v>
      </c>
      <c r="AJ380" s="243" cm="1">
        <f t="array" ref="AJ380">_xlfn.IFS(AJ$368="Low",AJ371,AJ$368="Medium",AJ374,AJ$368="High",AJ377,AJ$368=0,0)</f>
        <v>0</v>
      </c>
      <c r="AK380" s="243" cm="1">
        <f t="array" ref="AK380">_xlfn.IFS(AK$368="Low",AK371,AK$368="Medium",AK374,AK$368="High",AK377,AK$368=0,0)</f>
        <v>0</v>
      </c>
      <c r="AL380" s="243" cm="1">
        <f t="array" ref="AL380">_xlfn.IFS(AL$368="Low",AL371,AL$368="Medium",AL374,AL$368="High",AL377,AL$368=0,0)</f>
        <v>0</v>
      </c>
      <c r="AM380" s="243" cm="1">
        <f t="array" ref="AM380">_xlfn.IFS(AM$368="Low",AM371,AM$368="Medium",AM374,AM$368="High",AM377,AM$368=0,0)</f>
        <v>0</v>
      </c>
      <c r="AN380" s="243" cm="1">
        <f t="array" ref="AN380">_xlfn.IFS(AN$368="Low",AN371,AN$368="Medium",AN374,AN$368="High",AN377,AN$368=0,0)</f>
        <v>0</v>
      </c>
      <c r="AO380" s="243" cm="1">
        <f t="array" ref="AO380">_xlfn.IFS(AO$368="Low",AO371,AO$368="Medium",AO374,AO$368="High",AO377,AO$368=0,0)</f>
        <v>0</v>
      </c>
      <c r="AP380" s="243" cm="1">
        <f t="array" ref="AP380">_xlfn.IFS(AP$368="Low",AP371,AP$368="Medium",AP374,AP$368="High",AP377,AP$368=0,0)</f>
        <v>0</v>
      </c>
      <c r="AQ380" s="243" cm="1">
        <f t="array" ref="AQ380">_xlfn.IFS(AQ$368="Low",AQ371,AQ$368="Medium",AQ374,AQ$368="High",AQ377,AQ$368=0,0)</f>
        <v>0</v>
      </c>
      <c r="AR380" s="243" cm="1">
        <f t="array" ref="AR380">_xlfn.IFS(AR$368="Low",AR371,AR$368="Medium",AR374,AR$368="High",AR377,AR$368=0,0)</f>
        <v>0</v>
      </c>
      <c r="AS380" s="243" cm="1">
        <f t="array" ref="AS380">_xlfn.IFS(AS$368="Low",AS371,AS$368="Medium",AS374,AS$368="High",AS377,AS$368=0,0)</f>
        <v>0</v>
      </c>
      <c r="AT380" s="243" cm="1">
        <f t="array" ref="AT380">_xlfn.IFS(AT$368="Low",AT371,AT$368="Medium",AT374,AT$368="High",AT377,AT$368=0,0)</f>
        <v>0</v>
      </c>
      <c r="AU380" s="243" cm="1">
        <f t="array" ref="AU380">_xlfn.IFS(AU$368="Low",AU371,AU$368="Medium",AU374,AU$368="High",AU377,AU$368=0,0)</f>
        <v>0</v>
      </c>
      <c r="AV380" s="243" cm="1">
        <f t="array" ref="AV380">_xlfn.IFS(AV$368="Low",AV371,AV$368="Medium",AV374,AV$368="High",AV377,AV$368=0,0)</f>
        <v>0</v>
      </c>
      <c r="AW380" s="243" cm="1">
        <f t="array" ref="AW380">_xlfn.IFS(AW$368="Low",AW371,AW$368="Medium",AW374,AW$368="High",AW377,AW$368=0,0)</f>
        <v>0</v>
      </c>
      <c r="AX380" s="243" cm="1">
        <f t="array" ref="AX380">_xlfn.IFS(AX$368="Low",AX371,AX$368="Medium",AX374,AX$368="High",AX377,AX$368=0,0)</f>
        <v>0</v>
      </c>
      <c r="AY380" s="243" cm="1">
        <f t="array" ref="AY380">_xlfn.IFS(AY$368="Low",AY371,AY$368="Medium",AY374,AY$368="High",AY377,AY$368=0,0)</f>
        <v>0</v>
      </c>
      <c r="AZ380" s="243" cm="1">
        <f t="array" ref="AZ380">_xlfn.IFS(AZ$368="Low",AZ371,AZ$368="Medium",AZ374,AZ$368="High",AZ377,AZ$368=0,0)</f>
        <v>0</v>
      </c>
      <c r="BA380" s="243" cm="1">
        <f t="array" ref="BA380">_xlfn.IFS(BA$368="Low",BA371,BA$368="Medium",BA374,BA$368="High",BA377,BA$368=0,0)</f>
        <v>0</v>
      </c>
      <c r="BB380" s="243" cm="1">
        <f t="array" ref="BB380">_xlfn.IFS(BB$368="Low",BB371,BB$368="Medium",BB374,BB$368="High",BB377,BB$368=0,0)</f>
        <v>0</v>
      </c>
      <c r="BC380" s="243" cm="1">
        <f t="array" ref="BC380">_xlfn.IFS(BC$368="Low",BC371,BC$368="Medium",BC374,BC$368="High",BC377,BC$368=0,0)</f>
        <v>0</v>
      </c>
      <c r="BD380" s="243" cm="1">
        <f t="array" ref="BD380">_xlfn.IFS(BD$368="Low",BD371,BD$368="Medium",BD374,BD$368="High",BD377,BD$368=0,0)</f>
        <v>0</v>
      </c>
      <c r="BE380" s="243" cm="1">
        <f t="array" ref="BE380">_xlfn.IFS(BE$368="Low",BE371,BE$368="Medium",BE374,BE$368="High",BE377,BE$368=0,0)</f>
        <v>0</v>
      </c>
      <c r="BF380" s="243" cm="1">
        <f t="array" ref="BF380">_xlfn.IFS(BF$368="Low",BF371,BF$368="Medium",BF374,BF$368="High",BF377,BF$368=0,0)</f>
        <v>0</v>
      </c>
      <c r="BG380" s="243" cm="1">
        <f t="array" ref="BG380">_xlfn.IFS(BG$368="Low",BG371,BG$368="Medium",BG374,BG$368="High",BG377,BG$368=0,0)</f>
        <v>0</v>
      </c>
      <c r="BH380" s="243" cm="1">
        <f t="array" ref="BH380">_xlfn.IFS(BH$368="Low",BH371,BH$368="Medium",BH374,BH$368="High",BH377,BH$368=0,0)</f>
        <v>0</v>
      </c>
      <c r="BI380" s="243" cm="1">
        <f t="array" ref="BI380">_xlfn.IFS(BI$368="Low",BI371,BI$368="Medium",BI374,BI$368="High",BI377,BI$368=0,0)</f>
        <v>0</v>
      </c>
      <c r="BJ380" s="243" cm="1">
        <f t="array" ref="BJ380">_xlfn.IFS(BJ$368="Low",BJ371,BJ$368="Medium",BJ374,BJ$368="High",BJ377,BJ$368=0,0)</f>
        <v>0</v>
      </c>
      <c r="BK380" s="243" cm="1">
        <f t="array" ref="BK380">_xlfn.IFS(BK$368="Low",BK371,BK$368="Medium",BK374,BK$368="High",BK377,BK$368=0,0)</f>
        <v>0</v>
      </c>
      <c r="BL380" s="243" cm="1">
        <f t="array" ref="BL380">_xlfn.IFS(BL$368="Low",BL371,BL$368="Medium",BL374,BL$368="High",BL377,BL$368=0,0)</f>
        <v>0</v>
      </c>
      <c r="BM380" s="243" cm="1">
        <f t="array" ref="BM380">_xlfn.IFS(BM$368="Low",BM371,BM$368="Medium",BM374,BM$368="High",BM377,BM$368=0,0)</f>
        <v>0</v>
      </c>
      <c r="BN380" s="243" cm="1">
        <f t="array" ref="BN380">_xlfn.IFS(BN$368="Low",BN371,BN$368="Medium",BN374,BN$368="High",BN377,BN$368=0,0)</f>
        <v>0</v>
      </c>
      <c r="BO380" s="243" cm="1">
        <f t="array" ref="BO380">_xlfn.IFS(BO$368="Low",BO371,BO$368="Medium",BO374,BO$368="High",BO377,BO$368=0,0)</f>
        <v>0</v>
      </c>
      <c r="BP380" s="243" cm="1">
        <f t="array" ref="BP380">_xlfn.IFS(BP$368="Low",BP371,BP$368="Medium",BP374,BP$368="High",BP377,BP$368=0,0)</f>
        <v>0</v>
      </c>
      <c r="BQ380" s="243" cm="1">
        <f t="array" ref="BQ380">_xlfn.IFS(BQ$368="Low",BQ371,BQ$368="Medium",BQ374,BQ$368="High",BQ377,BQ$368=0,0)</f>
        <v>0</v>
      </c>
      <c r="BR380" s="243" cm="1">
        <f t="array" ref="BR380">_xlfn.IFS(BR$368="Low",BR371,BR$368="Medium",BR374,BR$368="High",BR377,BR$368=0,0)</f>
        <v>0</v>
      </c>
      <c r="BS380" s="243" cm="1">
        <f t="array" ref="BS380">_xlfn.IFS(BS$368="Low",BS371,BS$368="Medium",BS374,BS$368="High",BS377,BS$368=0,0)</f>
        <v>0</v>
      </c>
      <c r="BT380" s="243" cm="1">
        <f t="array" ref="BT380">_xlfn.IFS(BT$368="Low",BT371,BT$368="Medium",BT374,BT$368="High",BT377,BT$368=0,0)</f>
        <v>0</v>
      </c>
      <c r="BU380" s="243" cm="1">
        <f t="array" ref="BU380">_xlfn.IFS(BU$368="Low",BU371,BU$368="Medium",BU374,BU$368="High",BU377,BU$368=0,0)</f>
        <v>0</v>
      </c>
      <c r="BV380" s="243" cm="1">
        <f t="array" ref="BV380">_xlfn.IFS(BV$368="Low",BV371,BV$368="Medium",BV374,BV$368="High",BV377,BV$368=0,0)</f>
        <v>0</v>
      </c>
      <c r="BW380" s="243" cm="1">
        <f t="array" ref="BW380">_xlfn.IFS(BW$368="Low",BW371,BW$368="Medium",BW374,BW$368="High",BW377,BW$368=0,0)</f>
        <v>0</v>
      </c>
      <c r="BX380" s="243" cm="1">
        <f t="array" ref="BX380">_xlfn.IFS(BX$368="Low",BX371,BX$368="Medium",BX374,BX$368="High",BX377,BX$368=0,0)</f>
        <v>0</v>
      </c>
      <c r="BY380" s="243" cm="1">
        <f t="array" ref="BY380">_xlfn.IFS(BY$368="Low",BY371,BY$368="Medium",BY374,BY$368="High",BY377,BY$368=0,0)</f>
        <v>0</v>
      </c>
      <c r="BZ380" s="243" cm="1">
        <f t="array" ref="BZ380">_xlfn.IFS(BZ$368="Low",BZ371,BZ$368="Medium",BZ374,BZ$368="High",BZ377,BZ$368=0,0)</f>
        <v>0</v>
      </c>
      <c r="CA380" s="243" cm="1">
        <f t="array" ref="CA380">_xlfn.IFS(CA$368="Low",CA371,CA$368="Medium",CA374,CA$368="High",CA377,CA$368=0,0)</f>
        <v>0</v>
      </c>
      <c r="CB380" s="243" cm="1">
        <f t="array" ref="CB380">_xlfn.IFS(CB$368="Low",CB371,CB$368="Medium",CB374,CB$368="High",CB377,CB$368=0,0)</f>
        <v>0</v>
      </c>
      <c r="CC380" s="243" cm="1">
        <f t="array" ref="CC380">_xlfn.IFS(CC$368="Low",CC371,CC$368="Medium",CC374,CC$368="High",CC377,CC$368=0,0)</f>
        <v>0</v>
      </c>
      <c r="CD380" s="243" cm="1">
        <f t="array" ref="CD380">_xlfn.IFS(CD$368="Low",CD371,CD$368="Medium",CD374,CD$368="High",CD377,CD$368=0,0)</f>
        <v>0</v>
      </c>
      <c r="CE380" s="243" cm="1">
        <f t="array" ref="CE380">_xlfn.IFS(CE$368="Low",CE371,CE$368="Medium",CE374,CE$368="High",CE377,CE$368=0,0)</f>
        <v>0</v>
      </c>
      <c r="CF380" s="243" cm="1">
        <f t="array" ref="CF380">_xlfn.IFS(CF$368="Low",CF371,CF$368="Medium",CF374,CF$368="High",CF377,CF$368=0,0)</f>
        <v>0</v>
      </c>
      <c r="CG380" s="243" cm="1">
        <f t="array" ref="CG380">_xlfn.IFS(CG$368="Low",CG371,CG$368="Medium",CG374,CG$368="High",CG377,CG$368=0,0)</f>
        <v>0</v>
      </c>
      <c r="CH380" s="243" cm="1">
        <f t="array" ref="CH380">_xlfn.IFS(CH$368="Low",CH371,CH$368="Medium",CH374,CH$368="High",CH377,CH$368=0,0)</f>
        <v>0</v>
      </c>
      <c r="CI380" s="243" cm="1">
        <f t="array" ref="CI380">_xlfn.IFS(CI$368="Low",CI371,CI$368="Medium",CI374,CI$368="High",CI377,CI$368=0,0)</f>
        <v>0</v>
      </c>
      <c r="CJ380" s="243" cm="1">
        <f t="array" ref="CJ380">_xlfn.IFS(CJ$368="Low",CJ371,CJ$368="Medium",CJ374,CJ$368="High",CJ377,CJ$368=0,0)</f>
        <v>0</v>
      </c>
      <c r="CK380" s="243" cm="1">
        <f t="array" ref="CK380">_xlfn.IFS(CK$368="Low",CK371,CK$368="Medium",CK374,CK$368="High",CK377,CK$368=0,0)</f>
        <v>0</v>
      </c>
      <c r="CL380" s="243" cm="1">
        <f t="array" ref="CL380">_xlfn.IFS(CL$368="Low",CL371,CL$368="Medium",CL374,CL$368="High",CL377,CL$368=0,0)</f>
        <v>0</v>
      </c>
      <c r="CM380" s="243" cm="1">
        <f t="array" ref="CM380">_xlfn.IFS(CM$368="Low",CM371,CM$368="Medium",CM374,CM$368="High",CM377,CM$368=0,0)</f>
        <v>0</v>
      </c>
      <c r="CN380" s="243" cm="1">
        <f t="array" ref="CN380">_xlfn.IFS(CN$368="Low",CN371,CN$368="Medium",CN374,CN$368="High",CN377,CN$368=0,0)</f>
        <v>0</v>
      </c>
      <c r="CO380" s="243" cm="1">
        <f t="array" ref="CO380">_xlfn.IFS(CO$368="Low",CO371,CO$368="Medium",CO374,CO$368="High",CO377,CO$368=0,0)</f>
        <v>0</v>
      </c>
      <c r="CP380" s="243" cm="1">
        <f t="array" ref="CP380">_xlfn.IFS(CP$368="Low",CP371,CP$368="Medium",CP374,CP$368="High",CP377,CP$368=0,0)</f>
        <v>0</v>
      </c>
      <c r="CQ380" s="243" cm="1">
        <f t="array" ref="CQ380">_xlfn.IFS(CQ$368="Low",CQ371,CQ$368="Medium",CQ374,CQ$368="High",CQ377,CQ$368=0,0)</f>
        <v>0</v>
      </c>
      <c r="CR380" s="243" cm="1">
        <f t="array" ref="CR380">_xlfn.IFS(CR$368="Low",CR371,CR$368="Medium",CR374,CR$368="High",CR377,CR$368=0,0)</f>
        <v>0</v>
      </c>
      <c r="CS380" s="243" cm="1">
        <f t="array" ref="CS380">_xlfn.IFS(CS$368="Low",CS371,CS$368="Medium",CS374,CS$368="High",CS377,CS$368=0,0)</f>
        <v>0</v>
      </c>
      <c r="CT380" s="243" cm="1">
        <f t="array" ref="CT380">_xlfn.IFS(CT$368="Low",CT371,CT$368="Medium",CT374,CT$368="High",CT377,CT$368=0,0)</f>
        <v>0</v>
      </c>
      <c r="CU380" s="243" cm="1">
        <f t="array" ref="CU380">_xlfn.IFS(CU$368="Low",CU371,CU$368="Medium",CU374,CU$368="High",CU377,CU$368=0,0)</f>
        <v>0</v>
      </c>
      <c r="CV380" s="243" cm="1">
        <f t="array" ref="CV380">_xlfn.IFS(CV$368="Low",CV371,CV$368="Medium",CV374,CV$368="High",CV377,CV$368=0,0)</f>
        <v>0</v>
      </c>
      <c r="CW380" s="243" cm="1">
        <f t="array" ref="CW380">_xlfn.IFS(CW$368="Low",CW371,CW$368="Medium",CW374,CW$368="High",CW377,CW$368=0,0)</f>
        <v>0</v>
      </c>
      <c r="CX380" s="243" cm="1">
        <f t="array" ref="CX380">_xlfn.IFS(CX$368="Low",CX371,CX$368="Medium",CX374,CX$368="High",CX377,CX$368=0,0)</f>
        <v>0</v>
      </c>
      <c r="CY380" s="243" cm="1">
        <f t="array" ref="CY380">_xlfn.IFS(CY$368="Low",CY371,CY$368="Medium",CY374,CY$368="High",CY377,CY$368=0,0)</f>
        <v>0</v>
      </c>
      <c r="CZ380" s="243" cm="1">
        <f t="array" ref="CZ380">_xlfn.IFS(CZ$368="Low",CZ371,CZ$368="Medium",CZ374,CZ$368="High",CZ377,CZ$368=0,0)</f>
        <v>0</v>
      </c>
      <c r="DA380"/>
      <c r="DB380"/>
      <c r="DC380"/>
      <c r="DD380"/>
      <c r="DE380"/>
      <c r="DF380"/>
      <c r="DG380"/>
      <c r="DH380"/>
      <c r="DI380"/>
      <c r="DJ380"/>
      <c r="DK380"/>
      <c r="DL380"/>
      <c r="DM380"/>
      <c r="DN380"/>
      <c r="DO380"/>
      <c r="DP380"/>
      <c r="DQ380"/>
      <c r="DR380"/>
      <c r="DS380"/>
      <c r="DT380"/>
      <c r="DU380"/>
      <c r="DV380"/>
      <c r="DW380"/>
      <c r="DX380"/>
      <c r="DY380"/>
      <c r="DZ380"/>
      <c r="EA380"/>
      <c r="EB380"/>
      <c r="EC380"/>
      <c r="ED380"/>
      <c r="EE380"/>
      <c r="EF380"/>
      <c r="EG380"/>
      <c r="EH380"/>
      <c r="EI380"/>
      <c r="EJ380"/>
      <c r="EK380"/>
      <c r="EL380"/>
      <c r="EM380"/>
      <c r="EN380"/>
      <c r="EO380"/>
      <c r="EP380"/>
      <c r="EQ380"/>
      <c r="ER380"/>
      <c r="ES380"/>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c r="KT380"/>
      <c r="KU380"/>
      <c r="KV380"/>
      <c r="KW380"/>
      <c r="KX380"/>
      <c r="KY380"/>
      <c r="KZ380"/>
      <c r="LA380"/>
      <c r="LB380"/>
      <c r="LC380"/>
      <c r="LD380"/>
      <c r="LE380"/>
      <c r="LF380"/>
      <c r="LG380"/>
      <c r="LH380"/>
      <c r="LI380"/>
      <c r="LJ380"/>
      <c r="LK380"/>
      <c r="LL380"/>
      <c r="LM380"/>
      <c r="LN380"/>
      <c r="LO380"/>
      <c r="LP380"/>
      <c r="LQ380"/>
      <c r="LR380"/>
      <c r="LS380"/>
      <c r="LT380"/>
      <c r="LU380"/>
      <c r="LV380"/>
      <c r="LW380"/>
      <c r="LX380"/>
      <c r="LY380"/>
      <c r="LZ380"/>
      <c r="MA380"/>
      <c r="MB380"/>
      <c r="MC380"/>
      <c r="MD380"/>
      <c r="ME380"/>
      <c r="MF380"/>
      <c r="MG380"/>
      <c r="MH380"/>
      <c r="MI380"/>
      <c r="MJ380"/>
      <c r="MK380"/>
      <c r="ML380"/>
      <c r="MM380"/>
      <c r="MN380"/>
      <c r="MO380"/>
      <c r="MP380"/>
      <c r="MQ380"/>
      <c r="MR380"/>
      <c r="MS380"/>
      <c r="MT380"/>
      <c r="MU380"/>
      <c r="MV380"/>
      <c r="MW380"/>
      <c r="MX380"/>
      <c r="MY380"/>
      <c r="MZ380"/>
      <c r="NA380"/>
      <c r="NB380"/>
      <c r="NC380"/>
      <c r="ND380"/>
      <c r="NE380"/>
      <c r="NF380"/>
      <c r="NG380"/>
      <c r="NH380"/>
      <c r="NI380"/>
      <c r="NJ380"/>
      <c r="NK380"/>
      <c r="NL380"/>
      <c r="NM380"/>
      <c r="NN380"/>
      <c r="NO380"/>
      <c r="NP380"/>
      <c r="NQ380"/>
      <c r="NR380"/>
      <c r="NS380"/>
      <c r="NT380"/>
      <c r="NU380"/>
      <c r="NV380"/>
      <c r="NW380"/>
      <c r="NX380"/>
      <c r="NY380"/>
      <c r="NZ380"/>
      <c r="OA380"/>
      <c r="OB380"/>
      <c r="OC380"/>
      <c r="OD380"/>
      <c r="OE380"/>
      <c r="OF380"/>
      <c r="OG380"/>
      <c r="OH380"/>
      <c r="OI380"/>
      <c r="OJ380"/>
      <c r="OK380"/>
      <c r="OL380"/>
      <c r="OM380"/>
      <c r="ON380"/>
      <c r="OO380"/>
      <c r="OP380"/>
      <c r="OQ380"/>
      <c r="OR380"/>
      <c r="OS380"/>
      <c r="OT380"/>
      <c r="OU380"/>
      <c r="OV380"/>
      <c r="OW380"/>
      <c r="OX380"/>
      <c r="OY380"/>
      <c r="OZ380"/>
      <c r="PA380"/>
      <c r="PB380"/>
      <c r="PC380"/>
      <c r="PD380"/>
      <c r="PE380"/>
      <c r="PF380"/>
      <c r="PG380"/>
      <c r="PH380"/>
      <c r="PI380"/>
      <c r="PJ380"/>
      <c r="PK380"/>
      <c r="PL380"/>
      <c r="PM380"/>
      <c r="PN380"/>
      <c r="PO380"/>
      <c r="PP380"/>
      <c r="PQ380"/>
      <c r="PR380"/>
      <c r="PS380"/>
      <c r="PT380"/>
      <c r="PU380"/>
      <c r="PV380"/>
      <c r="PW380"/>
      <c r="PX380"/>
      <c r="PY380"/>
      <c r="PZ380"/>
      <c r="QA380"/>
      <c r="QB380"/>
      <c r="QC380"/>
      <c r="QD380"/>
      <c r="QE380"/>
      <c r="QF380"/>
      <c r="QG380"/>
      <c r="QH380"/>
      <c r="QI380"/>
      <c r="QJ380"/>
      <c r="QK380"/>
      <c r="QL380"/>
      <c r="QM380"/>
      <c r="QN380"/>
      <c r="QO380"/>
      <c r="QP380"/>
      <c r="QQ380"/>
      <c r="QR380"/>
      <c r="QS380"/>
      <c r="QT380"/>
      <c r="QU380"/>
      <c r="QV380"/>
      <c r="QW380"/>
      <c r="QX380"/>
      <c r="QY380"/>
      <c r="QZ380"/>
      <c r="RA380"/>
      <c r="RB380"/>
      <c r="RC380"/>
      <c r="RD380"/>
      <c r="RE380"/>
      <c r="RF380"/>
      <c r="RG380"/>
      <c r="RH380"/>
      <c r="RI380"/>
      <c r="RJ380"/>
      <c r="RK380"/>
      <c r="RL380"/>
      <c r="RM380"/>
      <c r="RN380"/>
      <c r="RO380"/>
      <c r="RP380"/>
      <c r="RQ380"/>
      <c r="RR380"/>
      <c r="RS380"/>
      <c r="RT380"/>
      <c r="RU380"/>
      <c r="RV380"/>
      <c r="RW380"/>
      <c r="RX380"/>
      <c r="RY380"/>
      <c r="RZ380"/>
      <c r="SA380"/>
      <c r="SB380"/>
      <c r="SC380"/>
      <c r="SD380"/>
      <c r="SE380"/>
      <c r="SF380"/>
      <c r="SG380"/>
      <c r="SH380"/>
      <c r="SI380"/>
      <c r="SJ380"/>
      <c r="SK380"/>
      <c r="SL380"/>
      <c r="SM380"/>
      <c r="SN380"/>
      <c r="SO380"/>
      <c r="SP380"/>
      <c r="SQ380"/>
      <c r="SR380"/>
      <c r="SS380"/>
      <c r="ST380"/>
      <c r="SU380"/>
      <c r="SV380"/>
      <c r="SW380"/>
      <c r="SX380"/>
      <c r="SY380"/>
      <c r="SZ380"/>
      <c r="TA380"/>
      <c r="TB380"/>
      <c r="TC380"/>
      <c r="TD380"/>
      <c r="TE380"/>
      <c r="TF380"/>
      <c r="TG380"/>
      <c r="TH380"/>
      <c r="TI380"/>
      <c r="TJ380"/>
      <c r="TK380"/>
      <c r="TL380"/>
      <c r="TM380"/>
      <c r="TN380"/>
      <c r="TO380"/>
      <c r="TP380"/>
      <c r="TQ380"/>
      <c r="TR380"/>
      <c r="TS380"/>
      <c r="TT380"/>
      <c r="TU380"/>
      <c r="TV380"/>
      <c r="TW380"/>
      <c r="TX380"/>
      <c r="TY380"/>
      <c r="TZ380"/>
      <c r="UA380"/>
      <c r="UB380"/>
      <c r="UC380"/>
      <c r="UD380"/>
      <c r="UE380"/>
      <c r="UF380"/>
      <c r="UG380"/>
      <c r="UH380"/>
      <c r="UI380"/>
      <c r="UJ380"/>
      <c r="UK380"/>
      <c r="UL380"/>
      <c r="UM380"/>
      <c r="UN380"/>
      <c r="UO380"/>
      <c r="UP380"/>
      <c r="UQ380"/>
      <c r="UR380"/>
      <c r="US380"/>
      <c r="UT380"/>
      <c r="UU380"/>
      <c r="UV380"/>
      <c r="UW380"/>
      <c r="UX380"/>
      <c r="UY380"/>
      <c r="UZ380"/>
      <c r="VA380"/>
      <c r="VB380"/>
      <c r="VC380"/>
      <c r="VD380"/>
      <c r="VE380"/>
      <c r="VF380"/>
      <c r="VG380"/>
      <c r="VH380"/>
      <c r="VI380"/>
      <c r="VJ380"/>
      <c r="VK380"/>
      <c r="VL380"/>
      <c r="VM380"/>
      <c r="VN380"/>
      <c r="VO380"/>
      <c r="VP380"/>
      <c r="VQ380"/>
      <c r="VR380"/>
      <c r="VS380"/>
      <c r="VT380"/>
      <c r="VU380"/>
      <c r="VV380"/>
      <c r="VW380"/>
      <c r="VX380"/>
      <c r="VY380"/>
      <c r="VZ380"/>
      <c r="WA380"/>
      <c r="WB380"/>
      <c r="WC380"/>
      <c r="WD380"/>
      <c r="WE380"/>
      <c r="WF380"/>
      <c r="WG380"/>
      <c r="WH380"/>
      <c r="WI380"/>
      <c r="WJ380"/>
      <c r="WK380"/>
      <c r="WL380"/>
      <c r="WM380"/>
      <c r="WN380"/>
      <c r="WO380"/>
      <c r="WP380"/>
      <c r="WQ380"/>
      <c r="WR380"/>
      <c r="WS380"/>
      <c r="WT380"/>
      <c r="WU380"/>
      <c r="WV380"/>
      <c r="WW380"/>
      <c r="WX380"/>
      <c r="WY380"/>
      <c r="WZ380"/>
      <c r="XA380"/>
      <c r="XB380"/>
      <c r="XC380"/>
      <c r="XD380"/>
      <c r="XE380"/>
      <c r="XF380"/>
      <c r="XG380"/>
      <c r="XH380"/>
      <c r="XI380"/>
      <c r="XJ380"/>
      <c r="XK380"/>
      <c r="XL380"/>
      <c r="XM380"/>
      <c r="XN380"/>
      <c r="XO380"/>
      <c r="XP380"/>
      <c r="XQ380"/>
      <c r="XR380"/>
      <c r="XS380"/>
      <c r="XT380"/>
      <c r="XU380"/>
      <c r="XV380"/>
      <c r="XW380"/>
      <c r="XX380"/>
      <c r="XY380"/>
      <c r="XZ380"/>
      <c r="YA380"/>
      <c r="YB380"/>
      <c r="YC380"/>
      <c r="YD380"/>
      <c r="YE380"/>
      <c r="YF380"/>
      <c r="YG380"/>
      <c r="YH380"/>
      <c r="YI380"/>
      <c r="YJ380"/>
      <c r="YK380"/>
      <c r="YL380"/>
      <c r="YM380"/>
      <c r="YN380"/>
      <c r="YO380"/>
      <c r="YP380"/>
      <c r="YQ380"/>
      <c r="YR380"/>
      <c r="YS380"/>
      <c r="YT380"/>
      <c r="YU380"/>
      <c r="YV380"/>
      <c r="YW380"/>
      <c r="YX380"/>
      <c r="YY380"/>
      <c r="YZ380"/>
      <c r="ZA380"/>
      <c r="ZB380"/>
      <c r="ZC380"/>
      <c r="ZD380"/>
      <c r="ZE380"/>
      <c r="ZF380"/>
      <c r="ZG380"/>
      <c r="ZH380"/>
      <c r="ZI380"/>
      <c r="ZJ380"/>
      <c r="ZK380"/>
      <c r="ZL380"/>
      <c r="ZM380"/>
      <c r="ZN380"/>
      <c r="ZO380"/>
      <c r="ZP380"/>
      <c r="ZQ380"/>
      <c r="ZR380"/>
      <c r="ZS380"/>
      <c r="ZT380"/>
      <c r="ZU380"/>
      <c r="ZV380"/>
      <c r="ZW380"/>
      <c r="ZX380"/>
      <c r="ZY380"/>
      <c r="ZZ380"/>
      <c r="AAA380"/>
      <c r="AAB380"/>
      <c r="AAC380"/>
      <c r="AAD380"/>
      <c r="AAE380"/>
      <c r="AAF380"/>
      <c r="AAG380"/>
      <c r="AAH380"/>
      <c r="AAI380"/>
      <c r="AAJ380"/>
      <c r="AAK380"/>
      <c r="AAL380"/>
      <c r="AAM380"/>
      <c r="AAN380"/>
      <c r="AAO380"/>
      <c r="AAP380"/>
      <c r="AAQ380"/>
      <c r="AAR380"/>
      <c r="AAS380"/>
      <c r="AAT380"/>
      <c r="AAU380"/>
      <c r="AAV380"/>
      <c r="AAW380"/>
      <c r="AAX380"/>
      <c r="AAY380"/>
      <c r="AAZ380"/>
      <c r="ABA380"/>
      <c r="ABB380"/>
      <c r="ABC380"/>
      <c r="ABD380"/>
      <c r="ABE380"/>
      <c r="ABF380"/>
      <c r="ABG380"/>
      <c r="ABH380"/>
      <c r="ABI380"/>
      <c r="ABJ380"/>
      <c r="ABK380"/>
      <c r="ABL380"/>
      <c r="ABM380"/>
      <c r="ABN380"/>
      <c r="ABO380"/>
      <c r="ABP380"/>
      <c r="ABQ380"/>
      <c r="ABR380"/>
      <c r="ABS380"/>
      <c r="ABT380"/>
      <c r="ABU380"/>
      <c r="ABV380"/>
      <c r="ABW380"/>
      <c r="ABX380"/>
      <c r="ABY380"/>
      <c r="ABZ380"/>
      <c r="ACA380"/>
      <c r="ACB380"/>
      <c r="ACC380"/>
      <c r="ACD380"/>
      <c r="ACE380"/>
      <c r="ACF380"/>
      <c r="ACG380"/>
      <c r="ACH380"/>
      <c r="ACI380"/>
      <c r="ACJ380"/>
      <c r="ACK380"/>
      <c r="ACL380"/>
      <c r="ACM380"/>
      <c r="ACN380"/>
      <c r="ACO380"/>
      <c r="ACP380"/>
      <c r="ACQ380"/>
      <c r="ACR380"/>
      <c r="ACS380"/>
      <c r="ACT380"/>
      <c r="ACU380"/>
      <c r="ACV380"/>
      <c r="ACW380"/>
      <c r="ACX380"/>
      <c r="ACY380"/>
      <c r="ACZ380"/>
      <c r="ADA380"/>
      <c r="ADB380"/>
      <c r="ADC380"/>
      <c r="ADD380"/>
      <c r="ADE380"/>
      <c r="ADF380"/>
      <c r="ADG380"/>
      <c r="ADH380"/>
      <c r="ADI380"/>
      <c r="ADJ380"/>
      <c r="ADK380"/>
      <c r="ADL380"/>
      <c r="ADM380"/>
      <c r="ADN380"/>
      <c r="ADO380"/>
      <c r="ADP380"/>
      <c r="ADQ380"/>
      <c r="ADR380"/>
      <c r="ADS380"/>
      <c r="ADT380"/>
      <c r="ADU380"/>
      <c r="ADV380"/>
      <c r="ADW380"/>
      <c r="ADX380"/>
      <c r="ADY380"/>
      <c r="ADZ380"/>
      <c r="AEA380"/>
      <c r="AEB380"/>
      <c r="AEC380"/>
      <c r="AED380"/>
      <c r="AEE380"/>
      <c r="AEF380"/>
      <c r="AEG380"/>
      <c r="AEH380"/>
      <c r="AEI380"/>
      <c r="AEJ380"/>
      <c r="AEK380"/>
      <c r="AEL380"/>
      <c r="AEM380"/>
      <c r="AEN380"/>
      <c r="AEO380"/>
      <c r="AEP380"/>
      <c r="AEQ380"/>
      <c r="AER380"/>
      <c r="AES380"/>
      <c r="AET380"/>
      <c r="AEU380"/>
      <c r="AEV380"/>
      <c r="AEW380"/>
      <c r="AEX380"/>
      <c r="AEY380"/>
      <c r="AEZ380"/>
      <c r="AFA380"/>
      <c r="AFB380"/>
      <c r="AFC380"/>
      <c r="AFD380"/>
      <c r="AFE380"/>
      <c r="AFF380"/>
      <c r="AFG380"/>
      <c r="AFH380"/>
      <c r="AFI380"/>
      <c r="AFJ380"/>
      <c r="AFK380"/>
      <c r="AFL380"/>
      <c r="AFM380"/>
      <c r="AFN380"/>
      <c r="AFO380"/>
      <c r="AFP380"/>
      <c r="AFQ380"/>
      <c r="AFR380"/>
      <c r="AFS380"/>
      <c r="AFT380"/>
      <c r="AFU380"/>
      <c r="AFV380"/>
      <c r="AFW380"/>
      <c r="AFX380"/>
      <c r="AFY380"/>
      <c r="AFZ380"/>
      <c r="AGA380"/>
      <c r="AGB380"/>
      <c r="AGC380"/>
      <c r="AGD380"/>
      <c r="AGE380"/>
      <c r="AGF380"/>
      <c r="AGG380"/>
      <c r="AGH380"/>
      <c r="AGI380"/>
      <c r="AGJ380"/>
      <c r="AGK380"/>
      <c r="AGL380"/>
      <c r="AGM380"/>
      <c r="AGN380"/>
      <c r="AGO380"/>
      <c r="AGP380"/>
      <c r="AGQ380"/>
      <c r="AGR380"/>
      <c r="AGS380"/>
      <c r="AGT380"/>
      <c r="AGU380"/>
      <c r="AGV380"/>
      <c r="AGW380"/>
      <c r="AGX380"/>
      <c r="AGY380"/>
      <c r="AGZ380"/>
      <c r="AHA380"/>
      <c r="AHB380"/>
      <c r="AHC380"/>
      <c r="AHD380"/>
      <c r="AHE380"/>
      <c r="AHF380"/>
      <c r="AHG380"/>
      <c r="AHH380"/>
      <c r="AHI380"/>
      <c r="AHJ380"/>
      <c r="AHK380"/>
      <c r="AHL380"/>
      <c r="AHM380"/>
      <c r="AHN380"/>
      <c r="AHO380"/>
      <c r="AHP380"/>
      <c r="AHQ380"/>
      <c r="AHR380"/>
      <c r="AHS380"/>
      <c r="AHT380"/>
      <c r="AHU380"/>
      <c r="AHV380"/>
      <c r="AHW380"/>
      <c r="AHX380"/>
      <c r="AHY380"/>
      <c r="AHZ380"/>
      <c r="AIA380"/>
      <c r="AIB380"/>
      <c r="AIC380"/>
      <c r="AID380"/>
      <c r="AIE380"/>
      <c r="AIF380"/>
      <c r="AIG380"/>
      <c r="AIH380"/>
      <c r="AII380"/>
      <c r="AIJ380"/>
      <c r="AIK380"/>
      <c r="AIL380"/>
      <c r="AIM380"/>
      <c r="AIN380"/>
      <c r="AIO380"/>
      <c r="AIP380"/>
      <c r="AIQ380"/>
      <c r="AIR380"/>
      <c r="AIS380"/>
      <c r="AIT380"/>
      <c r="AIU380"/>
      <c r="AIV380"/>
      <c r="AIW380"/>
      <c r="AIX380"/>
      <c r="AIY380"/>
      <c r="AIZ380"/>
      <c r="AJA380"/>
      <c r="AJB380"/>
      <c r="AJC380"/>
      <c r="AJD380"/>
      <c r="AJE380"/>
      <c r="AJF380"/>
      <c r="AJG380"/>
      <c r="AJH380"/>
      <c r="AJI380"/>
      <c r="AJJ380"/>
      <c r="AJK380"/>
      <c r="AJL380"/>
      <c r="AJM380"/>
      <c r="AJN380"/>
      <c r="AJO380"/>
      <c r="AJP380"/>
      <c r="AJQ380"/>
      <c r="AJR380"/>
      <c r="AJS380"/>
      <c r="AJT380"/>
      <c r="AJU380"/>
      <c r="AJV380"/>
      <c r="AJW380"/>
      <c r="AJX380"/>
      <c r="AJY380"/>
      <c r="AJZ380"/>
      <c r="AKA380"/>
      <c r="AKB380"/>
      <c r="AKC380"/>
      <c r="AKD380"/>
      <c r="AKE380"/>
      <c r="AKF380"/>
      <c r="AKG380"/>
      <c r="AKH380"/>
      <c r="AKI380"/>
      <c r="AKJ380"/>
      <c r="AKK380"/>
      <c r="AKL380"/>
      <c r="AKM380"/>
      <c r="AKN380"/>
      <c r="AKO380"/>
      <c r="AKP380"/>
      <c r="AKQ380"/>
      <c r="AKR380"/>
      <c r="AKS380"/>
      <c r="AKT380"/>
      <c r="AKU380"/>
      <c r="AKV380"/>
      <c r="AKW380"/>
      <c r="AKX380"/>
      <c r="AKY380"/>
      <c r="AKZ380"/>
      <c r="ALA380"/>
      <c r="ALB380"/>
      <c r="ALC380"/>
      <c r="ALD380"/>
      <c r="ALE380"/>
      <c r="ALF380"/>
      <c r="ALG380"/>
      <c r="ALH380"/>
      <c r="ALI380"/>
      <c r="ALJ380"/>
      <c r="ALK380"/>
      <c r="ALL380"/>
      <c r="ALM380"/>
      <c r="ALN380"/>
      <c r="ALO380"/>
      <c r="ALP380"/>
      <c r="ALQ380"/>
      <c r="ALR380"/>
      <c r="ALS380"/>
      <c r="ALT380"/>
      <c r="ALU380"/>
      <c r="ALV380"/>
      <c r="ALW380"/>
      <c r="ALX380"/>
      <c r="ALY380"/>
      <c r="ALZ380"/>
      <c r="AMA380"/>
      <c r="AMB380"/>
      <c r="AMC380"/>
      <c r="AMD380"/>
      <c r="AME380"/>
      <c r="AMF380"/>
      <c r="AMG380"/>
      <c r="AMH380"/>
      <c r="AMI380"/>
      <c r="AMJ380"/>
      <c r="AMK380"/>
      <c r="AML380"/>
      <c r="AMM380"/>
      <c r="AMN380"/>
      <c r="AMO380"/>
      <c r="AMP380"/>
      <c r="AMQ380"/>
      <c r="AMR380"/>
      <c r="AMS380"/>
      <c r="AMT380"/>
      <c r="AMU380"/>
      <c r="AMV380"/>
      <c r="AMW380"/>
      <c r="AMX380"/>
      <c r="AMY380"/>
      <c r="AMZ380"/>
      <c r="ANA380"/>
      <c r="ANB380"/>
      <c r="ANC380"/>
      <c r="AND380"/>
      <c r="ANE380"/>
      <c r="ANF380"/>
      <c r="ANG380"/>
      <c r="ANH380"/>
      <c r="ANI380"/>
      <c r="ANJ380"/>
      <c r="ANK380"/>
      <c r="ANL380"/>
      <c r="ANM380"/>
      <c r="ANN380"/>
      <c r="ANO380"/>
      <c r="ANP380"/>
      <c r="ANQ380"/>
      <c r="ANR380"/>
      <c r="ANS380"/>
      <c r="ANT380"/>
      <c r="ANU380"/>
      <c r="ANV380"/>
      <c r="ANW380"/>
      <c r="ANX380"/>
      <c r="ANY380"/>
      <c r="ANZ380"/>
      <c r="AOA380"/>
      <c r="AOB380"/>
      <c r="AOC380"/>
      <c r="AOD380"/>
      <c r="AOE380"/>
      <c r="AOF380"/>
      <c r="AOG380"/>
      <c r="AOH380"/>
      <c r="AOI380"/>
      <c r="AOJ380"/>
      <c r="AOK380"/>
      <c r="AOL380"/>
      <c r="AOM380"/>
      <c r="AON380"/>
      <c r="AOO380"/>
      <c r="AOP380"/>
      <c r="AOQ380"/>
      <c r="AOR380"/>
      <c r="AOS380"/>
      <c r="AOT380"/>
      <c r="AOU380"/>
      <c r="AOV380"/>
      <c r="AOW380"/>
      <c r="AOX380"/>
      <c r="AOY380"/>
      <c r="AOZ380"/>
      <c r="APA380"/>
      <c r="APB380"/>
      <c r="APC380"/>
      <c r="APD380"/>
      <c r="APE380"/>
      <c r="APF380"/>
      <c r="APG380"/>
      <c r="APH380"/>
      <c r="API380"/>
      <c r="APJ380"/>
      <c r="APK380"/>
      <c r="APL380"/>
      <c r="APM380"/>
      <c r="APN380"/>
      <c r="APO380"/>
      <c r="APP380"/>
      <c r="APQ380"/>
      <c r="APR380"/>
      <c r="APS380"/>
      <c r="APT380"/>
      <c r="APU380"/>
      <c r="APV380"/>
      <c r="APW380"/>
      <c r="APX380"/>
      <c r="APY380"/>
      <c r="APZ380"/>
      <c r="AQA380"/>
      <c r="AQB380"/>
      <c r="AQC380"/>
      <c r="AQD380"/>
      <c r="AQE380"/>
      <c r="AQF380"/>
      <c r="AQG380"/>
      <c r="AQH380"/>
      <c r="AQI380"/>
      <c r="AQJ380"/>
      <c r="AQK380"/>
      <c r="AQL380"/>
      <c r="AQM380"/>
      <c r="AQN380"/>
      <c r="AQO380"/>
      <c r="AQP380"/>
      <c r="AQQ380"/>
      <c r="AQR380"/>
      <c r="AQS380"/>
      <c r="AQT380"/>
      <c r="AQU380"/>
      <c r="AQV380"/>
      <c r="AQW380"/>
      <c r="AQX380"/>
      <c r="AQY380"/>
      <c r="AQZ380"/>
      <c r="ARA380"/>
      <c r="ARB380"/>
      <c r="ARC380"/>
      <c r="ARD380"/>
      <c r="ARE380"/>
      <c r="ARF380"/>
      <c r="ARG380"/>
      <c r="ARH380"/>
      <c r="ARI380"/>
      <c r="ARJ380"/>
      <c r="ARK380"/>
      <c r="ARL380"/>
      <c r="ARM380"/>
      <c r="ARN380"/>
      <c r="ARO380"/>
      <c r="ARP380"/>
      <c r="ARQ380"/>
      <c r="ARR380"/>
      <c r="ARS380"/>
      <c r="ART380"/>
      <c r="ARU380"/>
      <c r="ARV380"/>
      <c r="ARW380"/>
      <c r="ARX380"/>
      <c r="ARY380"/>
      <c r="ARZ380"/>
      <c r="ASA380"/>
      <c r="ASB380"/>
      <c r="ASC380"/>
      <c r="ASD380"/>
      <c r="ASE380"/>
      <c r="ASF380"/>
      <c r="ASG380"/>
      <c r="ASH380"/>
      <c r="ASI380"/>
      <c r="ASJ380"/>
      <c r="ASK380"/>
      <c r="ASL380"/>
      <c r="ASM380"/>
      <c r="ASN380"/>
      <c r="ASO380"/>
      <c r="ASP380"/>
      <c r="ASQ380"/>
      <c r="ASR380"/>
      <c r="ASS380"/>
      <c r="AST380"/>
      <c r="ASU380"/>
      <c r="ASV380"/>
      <c r="ASW380"/>
      <c r="ASX380"/>
      <c r="ASY380"/>
      <c r="ASZ380"/>
      <c r="ATA380"/>
      <c r="ATB380"/>
      <c r="ATC380"/>
      <c r="ATD380"/>
      <c r="ATE380"/>
      <c r="ATF380"/>
      <c r="ATG380"/>
      <c r="ATH380"/>
      <c r="ATI380"/>
      <c r="ATJ380"/>
      <c r="ATK380"/>
      <c r="ATL380"/>
      <c r="ATM380"/>
      <c r="ATN380"/>
      <c r="ATO380"/>
      <c r="ATP380"/>
      <c r="ATQ380"/>
      <c r="ATR380"/>
      <c r="ATS380"/>
      <c r="ATT380"/>
      <c r="ATU380"/>
      <c r="ATV380"/>
      <c r="ATW380"/>
      <c r="ATX380"/>
      <c r="ATY380"/>
      <c r="ATZ380"/>
      <c r="AUA380"/>
      <c r="AUB380"/>
      <c r="AUC380"/>
      <c r="AUD380"/>
      <c r="AUE380"/>
      <c r="AUF380"/>
      <c r="AUG380"/>
      <c r="AUH380"/>
      <c r="AUI380"/>
      <c r="AUJ380"/>
      <c r="AUK380"/>
    </row>
    <row r="381" spans="1:1233" hidden="1">
      <c r="A381" s="244"/>
      <c r="B381" s="245"/>
      <c r="C381" s="244"/>
      <c r="D381" s="244"/>
      <c r="E381" s="244"/>
      <c r="F381" s="244"/>
      <c r="G381" s="244"/>
      <c r="H381" s="244"/>
      <c r="I381" s="244"/>
      <c r="J381" s="244"/>
      <c r="K381" s="244"/>
      <c r="L381" s="244"/>
      <c r="M381" s="244"/>
      <c r="N381" s="244"/>
      <c r="O381" s="244"/>
      <c r="P381" s="244"/>
      <c r="Q381" s="244"/>
      <c r="R381" s="244"/>
      <c r="S381" s="244"/>
      <c r="T381" s="244"/>
      <c r="U381" s="244"/>
      <c r="V381" s="244"/>
      <c r="W381" s="244"/>
      <c r="X381" s="244"/>
      <c r="Y381" s="244"/>
      <c r="Z381" s="244"/>
      <c r="AA381" s="244"/>
      <c r="AB381" s="244"/>
      <c r="AC381" s="244"/>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c r="BR381"/>
      <c r="BS381"/>
      <c r="BT381"/>
      <c r="BU381"/>
      <c r="BV381"/>
      <c r="BW381"/>
      <c r="BX381"/>
      <c r="BY381"/>
      <c r="BZ381"/>
      <c r="CA381"/>
      <c r="CB381"/>
      <c r="CC381"/>
      <c r="CD381"/>
      <c r="CE381"/>
      <c r="CF381"/>
      <c r="CG381"/>
      <c r="CH381"/>
      <c r="CI381"/>
      <c r="CJ381"/>
      <c r="CK381"/>
      <c r="CL381"/>
      <c r="CM381"/>
      <c r="CN381"/>
      <c r="CO381"/>
      <c r="CP381"/>
      <c r="CQ381"/>
      <c r="CR381"/>
      <c r="CS381"/>
      <c r="CT381"/>
      <c r="CU381"/>
      <c r="CV381"/>
      <c r="CW381"/>
      <c r="CX381"/>
      <c r="CY381"/>
      <c r="CZ381"/>
      <c r="DA381"/>
      <c r="DB381"/>
      <c r="DC381"/>
      <c r="DD381"/>
      <c r="DE381"/>
      <c r="DF381"/>
      <c r="DG381"/>
      <c r="DH381"/>
      <c r="DI381"/>
      <c r="DJ381"/>
      <c r="DK381"/>
      <c r="DL381"/>
      <c r="DM381"/>
      <c r="DN381"/>
      <c r="DO381"/>
      <c r="DP381"/>
      <c r="DQ381"/>
      <c r="DR381"/>
      <c r="DS381"/>
      <c r="DT381"/>
      <c r="DU381"/>
      <c r="DV381"/>
      <c r="DW381"/>
      <c r="DX381"/>
      <c r="DY381"/>
      <c r="DZ381"/>
      <c r="EA381"/>
      <c r="EB381"/>
      <c r="EC381"/>
      <c r="ED381"/>
      <c r="EE381"/>
      <c r="EF381"/>
      <c r="EG381"/>
      <c r="EH381"/>
      <c r="EI381"/>
      <c r="EJ381"/>
      <c r="EK381"/>
      <c r="EL381"/>
      <c r="EM381"/>
      <c r="EN381"/>
      <c r="EO381"/>
      <c r="EP381"/>
      <c r="EQ381"/>
      <c r="ER381"/>
      <c r="ES381"/>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c r="KT381"/>
      <c r="KU381"/>
      <c r="KV381"/>
      <c r="KW381"/>
      <c r="KX381"/>
      <c r="KY381"/>
      <c r="KZ381"/>
      <c r="LA381"/>
      <c r="LB381"/>
      <c r="LC381"/>
      <c r="LD381"/>
      <c r="LE381"/>
      <c r="LF381"/>
      <c r="LG381"/>
      <c r="LH381"/>
      <c r="LI381"/>
      <c r="LJ381"/>
      <c r="LK381"/>
      <c r="LL381"/>
      <c r="LM381"/>
      <c r="LN381"/>
      <c r="LO381"/>
      <c r="LP381"/>
      <c r="LQ381"/>
      <c r="LR381"/>
      <c r="LS381"/>
      <c r="LT381"/>
      <c r="LU381"/>
      <c r="LV381"/>
      <c r="LW381"/>
      <c r="LX381"/>
      <c r="LY381"/>
      <c r="LZ381"/>
      <c r="MA381"/>
      <c r="MB381"/>
      <c r="MC381"/>
      <c r="MD381"/>
      <c r="ME381"/>
      <c r="MF381"/>
      <c r="MG381"/>
      <c r="MH381"/>
      <c r="MI381"/>
      <c r="MJ381"/>
      <c r="MK381"/>
      <c r="ML381"/>
      <c r="MM381"/>
      <c r="MN381"/>
      <c r="MO381"/>
      <c r="MP381"/>
      <c r="MQ381"/>
      <c r="MR381"/>
      <c r="MS381"/>
      <c r="MT381"/>
      <c r="MU381"/>
      <c r="MV381"/>
      <c r="MW381"/>
      <c r="MX381"/>
      <c r="MY381"/>
      <c r="MZ381"/>
      <c r="NA381"/>
      <c r="NB381"/>
      <c r="NC381"/>
      <c r="ND381"/>
      <c r="NE381"/>
      <c r="NF381"/>
      <c r="NG381"/>
      <c r="NH381"/>
      <c r="NI381"/>
      <c r="NJ381"/>
      <c r="NK381"/>
      <c r="NL381"/>
      <c r="NM381"/>
      <c r="NN381"/>
      <c r="NO381"/>
      <c r="NP381"/>
      <c r="NQ381"/>
      <c r="NR381"/>
      <c r="NS381"/>
      <c r="NT381"/>
      <c r="NU381"/>
      <c r="NV381"/>
      <c r="NW381"/>
      <c r="NX381"/>
      <c r="NY381"/>
      <c r="NZ381"/>
      <c r="OA381"/>
      <c r="OB381"/>
      <c r="OC381"/>
      <c r="OD381"/>
      <c r="OE381"/>
      <c r="OF381"/>
      <c r="OG381"/>
      <c r="OH381"/>
      <c r="OI381"/>
      <c r="OJ381"/>
      <c r="OK381"/>
      <c r="OL381"/>
      <c r="OM381"/>
      <c r="ON381"/>
      <c r="OO381"/>
      <c r="OP381"/>
      <c r="OQ381"/>
      <c r="OR381"/>
      <c r="OS381"/>
      <c r="OT381"/>
      <c r="OU381"/>
      <c r="OV381"/>
      <c r="OW381"/>
      <c r="OX381"/>
      <c r="OY381"/>
      <c r="OZ381"/>
      <c r="PA381"/>
      <c r="PB381"/>
      <c r="PC381"/>
      <c r="PD381"/>
      <c r="PE381"/>
      <c r="PF381"/>
      <c r="PG381"/>
      <c r="PH381"/>
      <c r="PI381"/>
      <c r="PJ381"/>
      <c r="PK381"/>
      <c r="PL381"/>
      <c r="PM381"/>
      <c r="PN381"/>
      <c r="PO381"/>
      <c r="PP381"/>
      <c r="PQ381"/>
      <c r="PR381"/>
      <c r="PS381"/>
      <c r="PT381"/>
      <c r="PU381"/>
      <c r="PV381"/>
      <c r="PW381"/>
      <c r="PX381"/>
      <c r="PY381"/>
      <c r="PZ381"/>
      <c r="QA381"/>
      <c r="QB381"/>
      <c r="QC381"/>
      <c r="QD381"/>
      <c r="QE381"/>
      <c r="QF381"/>
      <c r="QG381"/>
      <c r="QH381"/>
      <c r="QI381"/>
      <c r="QJ381"/>
      <c r="QK381"/>
      <c r="QL381"/>
      <c r="QM381"/>
      <c r="QN381"/>
      <c r="QO381"/>
      <c r="QP381"/>
      <c r="QQ381"/>
      <c r="QR381"/>
      <c r="QS381"/>
      <c r="QT381"/>
      <c r="QU381"/>
      <c r="QV381"/>
      <c r="QW381"/>
      <c r="QX381"/>
      <c r="QY381"/>
      <c r="QZ381"/>
      <c r="RA381"/>
      <c r="RB381"/>
      <c r="RC381"/>
      <c r="RD381"/>
      <c r="RE381"/>
      <c r="RF381"/>
      <c r="RG381"/>
      <c r="RH381"/>
      <c r="RI381"/>
      <c r="RJ381"/>
      <c r="RK381"/>
      <c r="RL381"/>
      <c r="RM381"/>
      <c r="RN381"/>
      <c r="RO381"/>
      <c r="RP381"/>
      <c r="RQ381"/>
      <c r="RR381"/>
      <c r="RS381"/>
      <c r="RT381"/>
      <c r="RU381"/>
      <c r="RV381"/>
      <c r="RW381"/>
      <c r="RX381"/>
      <c r="RY381"/>
      <c r="RZ381"/>
      <c r="SA381"/>
      <c r="SB381"/>
      <c r="SC381"/>
      <c r="SD381"/>
      <c r="SE381"/>
      <c r="SF381"/>
      <c r="SG381"/>
      <c r="SH381"/>
      <c r="SI381"/>
      <c r="SJ381"/>
      <c r="SK381"/>
      <c r="SL381"/>
      <c r="SM381"/>
      <c r="SN381"/>
      <c r="SO381"/>
      <c r="SP381"/>
      <c r="SQ381"/>
      <c r="SR381"/>
      <c r="SS381"/>
      <c r="ST381"/>
      <c r="SU381"/>
      <c r="SV381"/>
      <c r="SW381"/>
      <c r="SX381"/>
      <c r="SY381"/>
      <c r="SZ381"/>
      <c r="TA381"/>
      <c r="TB381"/>
      <c r="TC381"/>
      <c r="TD381"/>
      <c r="TE381"/>
      <c r="TF381"/>
      <c r="TG381"/>
      <c r="TH381"/>
      <c r="TI381"/>
      <c r="TJ381"/>
      <c r="TK381"/>
      <c r="TL381"/>
      <c r="TM381"/>
      <c r="TN381"/>
      <c r="TO381"/>
      <c r="TP381"/>
      <c r="TQ381"/>
      <c r="TR381"/>
      <c r="TS381"/>
      <c r="TT381"/>
      <c r="TU381"/>
      <c r="TV381"/>
      <c r="TW381"/>
      <c r="TX381"/>
      <c r="TY381"/>
      <c r="TZ381"/>
      <c r="UA381"/>
      <c r="UB381"/>
      <c r="UC381"/>
      <c r="UD381"/>
      <c r="UE381"/>
      <c r="UF381"/>
      <c r="UG381"/>
      <c r="UH381"/>
      <c r="UI381"/>
      <c r="UJ381"/>
      <c r="UK381"/>
      <c r="UL381"/>
      <c r="UM381"/>
      <c r="UN381"/>
      <c r="UO381"/>
      <c r="UP381"/>
      <c r="UQ381"/>
      <c r="UR381"/>
      <c r="US381"/>
      <c r="UT381"/>
      <c r="UU381"/>
      <c r="UV381"/>
      <c r="UW381"/>
      <c r="UX381"/>
      <c r="UY381"/>
      <c r="UZ381"/>
      <c r="VA381"/>
      <c r="VB381"/>
      <c r="VC381"/>
      <c r="VD381"/>
      <c r="VE381"/>
      <c r="VF381"/>
      <c r="VG381"/>
      <c r="VH381"/>
      <c r="VI381"/>
      <c r="VJ381"/>
      <c r="VK381"/>
      <c r="VL381"/>
      <c r="VM381"/>
      <c r="VN381"/>
      <c r="VO381"/>
      <c r="VP381"/>
      <c r="VQ381"/>
      <c r="VR381"/>
      <c r="VS381"/>
      <c r="VT381"/>
      <c r="VU381"/>
      <c r="VV381"/>
      <c r="VW381"/>
      <c r="VX381"/>
      <c r="VY381"/>
      <c r="VZ381"/>
      <c r="WA381"/>
      <c r="WB381"/>
      <c r="WC381"/>
      <c r="WD381"/>
      <c r="WE381"/>
      <c r="WF381"/>
      <c r="WG381"/>
      <c r="WH381"/>
      <c r="WI381"/>
      <c r="WJ381"/>
      <c r="WK381"/>
      <c r="WL381"/>
      <c r="WM381"/>
      <c r="WN381"/>
      <c r="WO381"/>
      <c r="WP381"/>
      <c r="WQ381"/>
      <c r="WR381"/>
      <c r="WS381"/>
      <c r="WT381"/>
      <c r="WU381"/>
      <c r="WV381"/>
      <c r="WW381"/>
      <c r="WX381"/>
      <c r="WY381"/>
      <c r="WZ381"/>
      <c r="XA381"/>
      <c r="XB381"/>
      <c r="XC381"/>
      <c r="XD381"/>
      <c r="XE381"/>
      <c r="XF381"/>
      <c r="XG381"/>
      <c r="XH381"/>
      <c r="XI381"/>
      <c r="XJ381"/>
      <c r="XK381"/>
      <c r="XL381"/>
      <c r="XM381"/>
      <c r="XN381"/>
      <c r="XO381"/>
      <c r="XP381"/>
      <c r="XQ381"/>
      <c r="XR381"/>
      <c r="XS381"/>
      <c r="XT381"/>
      <c r="XU381"/>
      <c r="XV381"/>
      <c r="XW381"/>
      <c r="XX381"/>
      <c r="XY381"/>
      <c r="XZ381"/>
      <c r="YA381"/>
      <c r="YB381"/>
      <c r="YC381"/>
      <c r="YD381"/>
      <c r="YE381"/>
      <c r="YF381"/>
      <c r="YG381"/>
      <c r="YH381"/>
      <c r="YI381"/>
      <c r="YJ381"/>
      <c r="YK381"/>
      <c r="YL381"/>
      <c r="YM381"/>
      <c r="YN381"/>
      <c r="YO381"/>
      <c r="YP381"/>
      <c r="YQ381"/>
      <c r="YR381"/>
      <c r="YS381"/>
      <c r="YT381"/>
      <c r="YU381"/>
      <c r="YV381"/>
      <c r="YW381"/>
      <c r="YX381"/>
      <c r="YY381"/>
      <c r="YZ381"/>
      <c r="ZA381"/>
      <c r="ZB381"/>
      <c r="ZC381"/>
      <c r="ZD381"/>
      <c r="ZE381"/>
      <c r="ZF381"/>
      <c r="ZG381"/>
      <c r="ZH381"/>
      <c r="ZI381"/>
      <c r="ZJ381"/>
      <c r="ZK381"/>
      <c r="ZL381"/>
      <c r="ZM381"/>
      <c r="ZN381"/>
      <c r="ZO381"/>
      <c r="ZP381"/>
      <c r="ZQ381"/>
      <c r="ZR381"/>
      <c r="ZS381"/>
      <c r="ZT381"/>
      <c r="ZU381"/>
      <c r="ZV381"/>
      <c r="ZW381"/>
      <c r="ZX381"/>
      <c r="ZY381"/>
      <c r="ZZ381"/>
      <c r="AAA381"/>
      <c r="AAB381"/>
      <c r="AAC381"/>
      <c r="AAD381"/>
      <c r="AAE381"/>
      <c r="AAF381"/>
      <c r="AAG381"/>
      <c r="AAH381"/>
      <c r="AAI381"/>
      <c r="AAJ381"/>
      <c r="AAK381"/>
      <c r="AAL381"/>
      <c r="AAM381"/>
      <c r="AAN381"/>
      <c r="AAO381"/>
      <c r="AAP381"/>
      <c r="AAQ381"/>
      <c r="AAR381"/>
      <c r="AAS381"/>
      <c r="AAT381"/>
      <c r="AAU381"/>
      <c r="AAV381"/>
      <c r="AAW381"/>
      <c r="AAX381"/>
      <c r="AAY381"/>
      <c r="AAZ381"/>
      <c r="ABA381"/>
      <c r="ABB381"/>
      <c r="ABC381"/>
      <c r="ABD381"/>
      <c r="ABE381"/>
      <c r="ABF381"/>
      <c r="ABG381"/>
      <c r="ABH381"/>
      <c r="ABI381"/>
      <c r="ABJ381"/>
      <c r="ABK381"/>
      <c r="ABL381"/>
      <c r="ABM381"/>
      <c r="ABN381"/>
      <c r="ABO381"/>
      <c r="ABP381"/>
      <c r="ABQ381"/>
      <c r="ABR381"/>
      <c r="ABS381"/>
      <c r="ABT381"/>
      <c r="ABU381"/>
      <c r="ABV381"/>
      <c r="ABW381"/>
      <c r="ABX381"/>
      <c r="ABY381"/>
      <c r="ABZ381"/>
      <c r="ACA381"/>
      <c r="ACB381"/>
      <c r="ACC381"/>
      <c r="ACD381"/>
      <c r="ACE381"/>
      <c r="ACF381"/>
      <c r="ACG381"/>
      <c r="ACH381"/>
      <c r="ACI381"/>
      <c r="ACJ381"/>
      <c r="ACK381"/>
      <c r="ACL381"/>
      <c r="ACM381"/>
      <c r="ACN381"/>
      <c r="ACO381"/>
      <c r="ACP381"/>
      <c r="ACQ381"/>
      <c r="ACR381"/>
      <c r="ACS381"/>
      <c r="ACT381"/>
      <c r="ACU381"/>
      <c r="ACV381"/>
      <c r="ACW381"/>
      <c r="ACX381"/>
      <c r="ACY381"/>
      <c r="ACZ381"/>
      <c r="ADA381"/>
      <c r="ADB381"/>
      <c r="ADC381"/>
      <c r="ADD381"/>
      <c r="ADE381"/>
      <c r="ADF381"/>
      <c r="ADG381"/>
      <c r="ADH381"/>
      <c r="ADI381"/>
      <c r="ADJ381"/>
      <c r="ADK381"/>
      <c r="ADL381"/>
      <c r="ADM381"/>
      <c r="ADN381"/>
      <c r="ADO381"/>
      <c r="ADP381"/>
      <c r="ADQ381"/>
      <c r="ADR381"/>
      <c r="ADS381"/>
      <c r="ADT381"/>
      <c r="ADU381"/>
      <c r="ADV381"/>
      <c r="ADW381"/>
      <c r="ADX381"/>
      <c r="ADY381"/>
      <c r="ADZ381"/>
      <c r="AEA381"/>
      <c r="AEB381"/>
      <c r="AEC381"/>
      <c r="AED381"/>
      <c r="AEE381"/>
      <c r="AEF381"/>
      <c r="AEG381"/>
      <c r="AEH381"/>
      <c r="AEI381"/>
      <c r="AEJ381"/>
      <c r="AEK381"/>
      <c r="AEL381"/>
      <c r="AEM381"/>
      <c r="AEN381"/>
      <c r="AEO381"/>
      <c r="AEP381"/>
      <c r="AEQ381"/>
      <c r="AER381"/>
      <c r="AES381"/>
      <c r="AET381"/>
      <c r="AEU381"/>
      <c r="AEV381"/>
      <c r="AEW381"/>
      <c r="AEX381"/>
      <c r="AEY381"/>
      <c r="AEZ381"/>
      <c r="AFA381"/>
      <c r="AFB381"/>
      <c r="AFC381"/>
      <c r="AFD381"/>
      <c r="AFE381"/>
      <c r="AFF381"/>
      <c r="AFG381"/>
      <c r="AFH381"/>
      <c r="AFI381"/>
      <c r="AFJ381"/>
      <c r="AFK381"/>
      <c r="AFL381"/>
      <c r="AFM381"/>
      <c r="AFN381"/>
      <c r="AFO381"/>
      <c r="AFP381"/>
      <c r="AFQ381"/>
      <c r="AFR381"/>
      <c r="AFS381"/>
      <c r="AFT381"/>
      <c r="AFU381"/>
      <c r="AFV381"/>
      <c r="AFW381"/>
      <c r="AFX381"/>
      <c r="AFY381"/>
      <c r="AFZ381"/>
      <c r="AGA381"/>
      <c r="AGB381"/>
      <c r="AGC381"/>
      <c r="AGD381"/>
      <c r="AGE381"/>
      <c r="AGF381"/>
      <c r="AGG381"/>
      <c r="AGH381"/>
      <c r="AGI381"/>
      <c r="AGJ381"/>
      <c r="AGK381"/>
      <c r="AGL381"/>
      <c r="AGM381"/>
      <c r="AGN381"/>
      <c r="AGO381"/>
      <c r="AGP381"/>
      <c r="AGQ381"/>
      <c r="AGR381"/>
      <c r="AGS381"/>
      <c r="AGT381"/>
      <c r="AGU381"/>
      <c r="AGV381"/>
      <c r="AGW381"/>
      <c r="AGX381"/>
      <c r="AGY381"/>
      <c r="AGZ381"/>
      <c r="AHA381"/>
      <c r="AHB381"/>
      <c r="AHC381"/>
      <c r="AHD381"/>
      <c r="AHE381"/>
      <c r="AHF381"/>
      <c r="AHG381"/>
      <c r="AHH381"/>
      <c r="AHI381"/>
      <c r="AHJ381"/>
      <c r="AHK381"/>
      <c r="AHL381"/>
      <c r="AHM381"/>
      <c r="AHN381"/>
      <c r="AHO381"/>
      <c r="AHP381"/>
      <c r="AHQ381"/>
      <c r="AHR381"/>
      <c r="AHS381"/>
      <c r="AHT381"/>
      <c r="AHU381"/>
      <c r="AHV381"/>
      <c r="AHW381"/>
      <c r="AHX381"/>
      <c r="AHY381"/>
      <c r="AHZ381"/>
      <c r="AIA381"/>
      <c r="AIB381"/>
      <c r="AIC381"/>
      <c r="AID381"/>
      <c r="AIE381"/>
      <c r="AIF381"/>
      <c r="AIG381"/>
      <c r="AIH381"/>
      <c r="AII381"/>
      <c r="AIJ381"/>
      <c r="AIK381"/>
      <c r="AIL381"/>
      <c r="AIM381"/>
      <c r="AIN381"/>
      <c r="AIO381"/>
      <c r="AIP381"/>
      <c r="AIQ381"/>
      <c r="AIR381"/>
      <c r="AIS381"/>
      <c r="AIT381"/>
      <c r="AIU381"/>
      <c r="AIV381"/>
      <c r="AIW381"/>
      <c r="AIX381"/>
      <c r="AIY381"/>
      <c r="AIZ381"/>
      <c r="AJA381"/>
      <c r="AJB381"/>
      <c r="AJC381"/>
      <c r="AJD381"/>
      <c r="AJE381"/>
      <c r="AJF381"/>
      <c r="AJG381"/>
      <c r="AJH381"/>
      <c r="AJI381"/>
      <c r="AJJ381"/>
      <c r="AJK381"/>
      <c r="AJL381"/>
      <c r="AJM381"/>
      <c r="AJN381"/>
      <c r="AJO381"/>
      <c r="AJP381"/>
      <c r="AJQ381"/>
      <c r="AJR381"/>
      <c r="AJS381"/>
      <c r="AJT381"/>
      <c r="AJU381"/>
      <c r="AJV381"/>
      <c r="AJW381"/>
      <c r="AJX381"/>
      <c r="AJY381"/>
      <c r="AJZ381"/>
      <c r="AKA381"/>
      <c r="AKB381"/>
      <c r="AKC381"/>
      <c r="AKD381"/>
      <c r="AKE381"/>
      <c r="AKF381"/>
      <c r="AKG381"/>
      <c r="AKH381"/>
      <c r="AKI381"/>
      <c r="AKJ381"/>
      <c r="AKK381"/>
      <c r="AKL381"/>
      <c r="AKM381"/>
      <c r="AKN381"/>
      <c r="AKO381"/>
      <c r="AKP381"/>
      <c r="AKQ381"/>
      <c r="AKR381"/>
      <c r="AKS381"/>
      <c r="AKT381"/>
      <c r="AKU381"/>
      <c r="AKV381"/>
      <c r="AKW381"/>
      <c r="AKX381"/>
      <c r="AKY381"/>
      <c r="AKZ381"/>
      <c r="ALA381"/>
      <c r="ALB381"/>
      <c r="ALC381"/>
      <c r="ALD381"/>
      <c r="ALE381"/>
      <c r="ALF381"/>
      <c r="ALG381"/>
      <c r="ALH381"/>
      <c r="ALI381"/>
      <c r="ALJ381"/>
      <c r="ALK381"/>
      <c r="ALL381"/>
      <c r="ALM381"/>
      <c r="ALN381"/>
      <c r="ALO381"/>
      <c r="ALP381"/>
      <c r="ALQ381"/>
      <c r="ALR381"/>
      <c r="ALS381"/>
      <c r="ALT381"/>
      <c r="ALU381"/>
      <c r="ALV381"/>
      <c r="ALW381"/>
      <c r="ALX381"/>
      <c r="ALY381"/>
      <c r="ALZ381"/>
      <c r="AMA381"/>
      <c r="AMB381"/>
      <c r="AMC381"/>
      <c r="AMD381"/>
      <c r="AME381"/>
      <c r="AMF381"/>
      <c r="AMG381"/>
      <c r="AMH381"/>
      <c r="AMI381"/>
      <c r="AMJ381"/>
      <c r="AMK381"/>
      <c r="AML381"/>
      <c r="AMM381"/>
      <c r="AMN381"/>
      <c r="AMO381"/>
      <c r="AMP381"/>
      <c r="AMQ381"/>
      <c r="AMR381"/>
      <c r="AMS381"/>
      <c r="AMT381"/>
      <c r="AMU381"/>
      <c r="AMV381"/>
      <c r="AMW381"/>
      <c r="AMX381"/>
      <c r="AMY381"/>
      <c r="AMZ381"/>
      <c r="ANA381"/>
      <c r="ANB381"/>
      <c r="ANC381"/>
      <c r="AND381"/>
      <c r="ANE381"/>
      <c r="ANF381"/>
      <c r="ANG381"/>
      <c r="ANH381"/>
      <c r="ANI381"/>
      <c r="ANJ381"/>
      <c r="ANK381"/>
      <c r="ANL381"/>
      <c r="ANM381"/>
      <c r="ANN381"/>
      <c r="ANO381"/>
      <c r="ANP381"/>
      <c r="ANQ381"/>
      <c r="ANR381"/>
      <c r="ANS381"/>
      <c r="ANT381"/>
      <c r="ANU381"/>
      <c r="ANV381"/>
      <c r="ANW381"/>
      <c r="ANX381"/>
      <c r="ANY381"/>
      <c r="ANZ381"/>
      <c r="AOA381"/>
      <c r="AOB381"/>
      <c r="AOC381"/>
      <c r="AOD381"/>
      <c r="AOE381"/>
      <c r="AOF381"/>
      <c r="AOG381"/>
      <c r="AOH381"/>
      <c r="AOI381"/>
      <c r="AOJ381"/>
      <c r="AOK381"/>
      <c r="AOL381"/>
      <c r="AOM381"/>
      <c r="AON381"/>
      <c r="AOO381"/>
      <c r="AOP381"/>
      <c r="AOQ381"/>
      <c r="AOR381"/>
      <c r="AOS381"/>
      <c r="AOT381"/>
      <c r="AOU381"/>
      <c r="AOV381"/>
      <c r="AOW381"/>
      <c r="AOX381"/>
      <c r="AOY381"/>
      <c r="AOZ381"/>
      <c r="APA381"/>
      <c r="APB381"/>
      <c r="APC381"/>
      <c r="APD381"/>
      <c r="APE381"/>
      <c r="APF381"/>
      <c r="APG381"/>
      <c r="APH381"/>
      <c r="API381"/>
      <c r="APJ381"/>
      <c r="APK381"/>
      <c r="APL381"/>
      <c r="APM381"/>
      <c r="APN381"/>
      <c r="APO381"/>
      <c r="APP381"/>
      <c r="APQ381"/>
      <c r="APR381"/>
      <c r="APS381"/>
      <c r="APT381"/>
      <c r="APU381"/>
      <c r="APV381"/>
      <c r="APW381"/>
      <c r="APX381"/>
      <c r="APY381"/>
      <c r="APZ381"/>
      <c r="AQA381"/>
      <c r="AQB381"/>
      <c r="AQC381"/>
      <c r="AQD381"/>
      <c r="AQE381"/>
      <c r="AQF381"/>
      <c r="AQG381"/>
      <c r="AQH381"/>
      <c r="AQI381"/>
      <c r="AQJ381"/>
      <c r="AQK381"/>
      <c r="AQL381"/>
      <c r="AQM381"/>
      <c r="AQN381"/>
      <c r="AQO381"/>
      <c r="AQP381"/>
      <c r="AQQ381"/>
      <c r="AQR381"/>
      <c r="AQS381"/>
      <c r="AQT381"/>
      <c r="AQU381"/>
      <c r="AQV381"/>
      <c r="AQW381"/>
      <c r="AQX381"/>
      <c r="AQY381"/>
      <c r="AQZ381"/>
      <c r="ARA381"/>
      <c r="ARB381"/>
      <c r="ARC381"/>
      <c r="ARD381"/>
      <c r="ARE381"/>
      <c r="ARF381"/>
      <c r="ARG381"/>
      <c r="ARH381"/>
      <c r="ARI381"/>
      <c r="ARJ381"/>
      <c r="ARK381"/>
      <c r="ARL381"/>
      <c r="ARM381"/>
      <c r="ARN381"/>
      <c r="ARO381"/>
      <c r="ARP381"/>
      <c r="ARQ381"/>
      <c r="ARR381"/>
      <c r="ARS381"/>
      <c r="ART381"/>
      <c r="ARU381"/>
      <c r="ARV381"/>
      <c r="ARW381"/>
      <c r="ARX381"/>
      <c r="ARY381"/>
      <c r="ARZ381"/>
      <c r="ASA381"/>
      <c r="ASB381"/>
      <c r="ASC381"/>
      <c r="ASD381"/>
      <c r="ASE381"/>
      <c r="ASF381"/>
      <c r="ASG381"/>
      <c r="ASH381"/>
      <c r="ASI381"/>
      <c r="ASJ381"/>
      <c r="ASK381"/>
      <c r="ASL381"/>
      <c r="ASM381"/>
      <c r="ASN381"/>
      <c r="ASO381"/>
      <c r="ASP381"/>
      <c r="ASQ381"/>
      <c r="ASR381"/>
      <c r="ASS381"/>
      <c r="AST381"/>
      <c r="ASU381"/>
      <c r="ASV381"/>
      <c r="ASW381"/>
      <c r="ASX381"/>
      <c r="ASY381"/>
      <c r="ASZ381"/>
      <c r="ATA381"/>
      <c r="ATB381"/>
      <c r="ATC381"/>
      <c r="ATD381"/>
      <c r="ATE381"/>
      <c r="ATF381"/>
      <c r="ATG381"/>
      <c r="ATH381"/>
      <c r="ATI381"/>
      <c r="ATJ381"/>
      <c r="ATK381"/>
      <c r="ATL381"/>
      <c r="ATM381"/>
      <c r="ATN381"/>
      <c r="ATO381"/>
      <c r="ATP381"/>
      <c r="ATQ381"/>
      <c r="ATR381"/>
      <c r="ATS381"/>
      <c r="ATT381"/>
      <c r="ATU381"/>
      <c r="ATV381"/>
      <c r="ATW381"/>
      <c r="ATX381"/>
      <c r="ATY381"/>
      <c r="ATZ381"/>
      <c r="AUA381"/>
      <c r="AUB381"/>
      <c r="AUC381"/>
      <c r="AUD381"/>
      <c r="AUE381"/>
      <c r="AUF381"/>
      <c r="AUG381"/>
      <c r="AUH381"/>
      <c r="AUI381"/>
      <c r="AUJ381"/>
      <c r="AUK381"/>
    </row>
    <row r="382" spans="1:1233" hidden="1">
      <c r="A382" s="244"/>
      <c r="B382" s="244"/>
      <c r="C382" s="244"/>
      <c r="D382" s="244"/>
      <c r="E382" s="244"/>
      <c r="F382" s="244"/>
      <c r="G382" s="244"/>
      <c r="H382" s="244"/>
      <c r="I382" s="244"/>
      <c r="J382" s="244"/>
      <c r="K382" s="244"/>
      <c r="L382" s="244"/>
      <c r="M382" s="244"/>
      <c r="N382" s="244"/>
      <c r="O382" s="244"/>
      <c r="P382" s="244"/>
      <c r="Q382" s="244"/>
      <c r="R382" s="244"/>
      <c r="S382" s="244"/>
      <c r="T382" s="244"/>
      <c r="U382" s="244"/>
      <c r="V382" s="244"/>
      <c r="W382" s="244"/>
      <c r="X382" s="244"/>
      <c r="Y382" s="244"/>
      <c r="Z382" s="244"/>
      <c r="AA382" s="244"/>
      <c r="AB382" s="244"/>
      <c r="AC382" s="244"/>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c r="BR382"/>
      <c r="BS382"/>
      <c r="BT382"/>
      <c r="BU382"/>
      <c r="BV382"/>
      <c r="BW382"/>
      <c r="BX382"/>
      <c r="BY382"/>
      <c r="BZ382"/>
      <c r="CA382"/>
      <c r="CB382"/>
      <c r="CC382"/>
      <c r="CD382"/>
      <c r="CE382"/>
      <c r="CF382"/>
      <c r="CG382"/>
      <c r="CH382"/>
      <c r="CI382"/>
      <c r="CJ382"/>
      <c r="CK382"/>
      <c r="CL382"/>
      <c r="CM382"/>
      <c r="CN382"/>
      <c r="CO382"/>
      <c r="CP382"/>
      <c r="CQ382"/>
      <c r="CR382"/>
      <c r="CS382"/>
      <c r="CT382"/>
      <c r="CU382"/>
      <c r="CV382"/>
      <c r="CW382"/>
      <c r="CX382"/>
      <c r="CY382"/>
      <c r="CZ382"/>
      <c r="DA382"/>
      <c r="DB382"/>
      <c r="DC382"/>
      <c r="DD382"/>
      <c r="DE382"/>
      <c r="DF382"/>
      <c r="DG382"/>
      <c r="DH382"/>
      <c r="DI382"/>
      <c r="DJ382"/>
      <c r="DK382"/>
      <c r="DL382"/>
      <c r="DM382"/>
      <c r="DN382"/>
      <c r="DO382"/>
      <c r="DP382"/>
      <c r="DQ382"/>
      <c r="DR382"/>
      <c r="DS382"/>
      <c r="DT382"/>
      <c r="DU382"/>
      <c r="DV382"/>
      <c r="DW382"/>
      <c r="DX382"/>
      <c r="DY382"/>
      <c r="DZ382"/>
      <c r="EA382"/>
      <c r="EB382"/>
      <c r="EC382"/>
      <c r="ED382"/>
      <c r="EE382"/>
      <c r="EF382"/>
      <c r="EG382"/>
      <c r="EH382"/>
      <c r="EI382"/>
      <c r="EJ382"/>
      <c r="EK382"/>
      <c r="EL382"/>
      <c r="EM382"/>
      <c r="EN382"/>
      <c r="EO382"/>
      <c r="EP382"/>
      <c r="EQ382"/>
      <c r="ER382"/>
      <c r="ES382"/>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c r="KU382"/>
      <c r="KV382"/>
      <c r="KW382"/>
      <c r="KX382"/>
      <c r="KY382"/>
      <c r="KZ382"/>
      <c r="LA382"/>
      <c r="LB382"/>
      <c r="LC382"/>
      <c r="LD382"/>
      <c r="LE382"/>
      <c r="LF382"/>
      <c r="LG382"/>
      <c r="LH382"/>
      <c r="LI382"/>
      <c r="LJ382"/>
      <c r="LK382"/>
      <c r="LL382"/>
      <c r="LM382"/>
      <c r="LN382"/>
      <c r="LO382"/>
      <c r="LP382"/>
      <c r="LQ382"/>
      <c r="LR382"/>
      <c r="LS382"/>
      <c r="LT382"/>
      <c r="LU382"/>
      <c r="LV382"/>
      <c r="LW382"/>
      <c r="LX382"/>
      <c r="LY382"/>
      <c r="LZ382"/>
      <c r="MA382"/>
      <c r="MB382"/>
      <c r="MC382"/>
      <c r="MD382"/>
      <c r="ME382"/>
      <c r="MF382"/>
      <c r="MG382"/>
      <c r="MH382"/>
      <c r="MI382"/>
      <c r="MJ382"/>
      <c r="MK382"/>
      <c r="ML382"/>
      <c r="MM382"/>
      <c r="MN382"/>
      <c r="MO382"/>
      <c r="MP382"/>
      <c r="MQ382"/>
      <c r="MR382"/>
      <c r="MS382"/>
      <c r="MT382"/>
      <c r="MU382"/>
      <c r="MV382"/>
      <c r="MW382"/>
      <c r="MX382"/>
      <c r="MY382"/>
      <c r="MZ382"/>
      <c r="NA382"/>
      <c r="NB382"/>
      <c r="NC382"/>
      <c r="ND382"/>
      <c r="NE382"/>
      <c r="NF382"/>
      <c r="NG382"/>
      <c r="NH382"/>
      <c r="NI382"/>
      <c r="NJ382"/>
      <c r="NK382"/>
      <c r="NL382"/>
      <c r="NM382"/>
      <c r="NN382"/>
      <c r="NO382"/>
      <c r="NP382"/>
      <c r="NQ382"/>
      <c r="NR382"/>
      <c r="NS382"/>
      <c r="NT382"/>
      <c r="NU382"/>
      <c r="NV382"/>
      <c r="NW382"/>
      <c r="NX382"/>
      <c r="NY382"/>
      <c r="NZ382"/>
      <c r="OA382"/>
      <c r="OB382"/>
      <c r="OC382"/>
      <c r="OD382"/>
      <c r="OE382"/>
      <c r="OF382"/>
      <c r="OG382"/>
      <c r="OH382"/>
      <c r="OI382"/>
      <c r="OJ382"/>
      <c r="OK382"/>
      <c r="OL382"/>
      <c r="OM382"/>
      <c r="ON382"/>
      <c r="OO382"/>
      <c r="OP382"/>
      <c r="OQ382"/>
      <c r="OR382"/>
      <c r="OS382"/>
      <c r="OT382"/>
      <c r="OU382"/>
      <c r="OV382"/>
      <c r="OW382"/>
      <c r="OX382"/>
      <c r="OY382"/>
      <c r="OZ382"/>
      <c r="PA382"/>
      <c r="PB382"/>
      <c r="PC382"/>
      <c r="PD382"/>
      <c r="PE382"/>
      <c r="PF382"/>
      <c r="PG382"/>
      <c r="PH382"/>
      <c r="PI382"/>
      <c r="PJ382"/>
      <c r="PK382"/>
      <c r="PL382"/>
      <c r="PM382"/>
      <c r="PN382"/>
      <c r="PO382"/>
      <c r="PP382"/>
      <c r="PQ382"/>
      <c r="PR382"/>
      <c r="PS382"/>
      <c r="PT382"/>
      <c r="PU382"/>
      <c r="PV382"/>
      <c r="PW382"/>
      <c r="PX382"/>
      <c r="PY382"/>
      <c r="PZ382"/>
      <c r="QA382"/>
      <c r="QB382"/>
      <c r="QC382"/>
      <c r="QD382"/>
      <c r="QE382"/>
      <c r="QF382"/>
      <c r="QG382"/>
      <c r="QH382"/>
      <c r="QI382"/>
      <c r="QJ382"/>
      <c r="QK382"/>
      <c r="QL382"/>
      <c r="QM382"/>
      <c r="QN382"/>
      <c r="QO382"/>
      <c r="QP382"/>
      <c r="QQ382"/>
      <c r="QR382"/>
      <c r="QS382"/>
      <c r="QT382"/>
      <c r="QU382"/>
      <c r="QV382"/>
      <c r="QW382"/>
      <c r="QX382"/>
      <c r="QY382"/>
      <c r="QZ382"/>
      <c r="RA382"/>
      <c r="RB382"/>
      <c r="RC382"/>
      <c r="RD382"/>
      <c r="RE382"/>
      <c r="RF382"/>
      <c r="RG382"/>
      <c r="RH382"/>
      <c r="RI382"/>
      <c r="RJ382"/>
      <c r="RK382"/>
      <c r="RL382"/>
      <c r="RM382"/>
      <c r="RN382"/>
      <c r="RO382"/>
      <c r="RP382"/>
      <c r="RQ382"/>
      <c r="RR382"/>
      <c r="RS382"/>
      <c r="RT382"/>
      <c r="RU382"/>
      <c r="RV382"/>
      <c r="RW382"/>
      <c r="RX382"/>
      <c r="RY382"/>
      <c r="RZ382"/>
      <c r="SA382"/>
      <c r="SB382"/>
      <c r="SC382"/>
      <c r="SD382"/>
      <c r="SE382"/>
      <c r="SF382"/>
      <c r="SG382"/>
      <c r="SH382"/>
      <c r="SI382"/>
      <c r="SJ382"/>
      <c r="SK382"/>
      <c r="SL382"/>
      <c r="SM382"/>
      <c r="SN382"/>
      <c r="SO382"/>
      <c r="SP382"/>
      <c r="SQ382"/>
      <c r="SR382"/>
      <c r="SS382"/>
      <c r="ST382"/>
      <c r="SU382"/>
      <c r="SV382"/>
      <c r="SW382"/>
      <c r="SX382"/>
      <c r="SY382"/>
      <c r="SZ382"/>
      <c r="TA382"/>
      <c r="TB382"/>
      <c r="TC382"/>
      <c r="TD382"/>
      <c r="TE382"/>
      <c r="TF382"/>
      <c r="TG382"/>
      <c r="TH382"/>
      <c r="TI382"/>
      <c r="TJ382"/>
      <c r="TK382"/>
      <c r="TL382"/>
      <c r="TM382"/>
      <c r="TN382"/>
      <c r="TO382"/>
      <c r="TP382"/>
      <c r="TQ382"/>
      <c r="TR382"/>
      <c r="TS382"/>
      <c r="TT382"/>
      <c r="TU382"/>
      <c r="TV382"/>
      <c r="TW382"/>
      <c r="TX382"/>
      <c r="TY382"/>
      <c r="TZ382"/>
      <c r="UA382"/>
      <c r="UB382"/>
      <c r="UC382"/>
      <c r="UD382"/>
      <c r="UE382"/>
      <c r="UF382"/>
      <c r="UG382"/>
      <c r="UH382"/>
      <c r="UI382"/>
      <c r="UJ382"/>
      <c r="UK382"/>
      <c r="UL382"/>
      <c r="UM382"/>
      <c r="UN382"/>
      <c r="UO382"/>
      <c r="UP382"/>
      <c r="UQ382"/>
      <c r="UR382"/>
      <c r="US382"/>
      <c r="UT382"/>
      <c r="UU382"/>
      <c r="UV382"/>
      <c r="UW382"/>
      <c r="UX382"/>
      <c r="UY382"/>
      <c r="UZ382"/>
      <c r="VA382"/>
      <c r="VB382"/>
      <c r="VC382"/>
      <c r="VD382"/>
      <c r="VE382"/>
      <c r="VF382"/>
      <c r="VG382"/>
      <c r="VH382"/>
      <c r="VI382"/>
      <c r="VJ382"/>
      <c r="VK382"/>
      <c r="VL382"/>
      <c r="VM382"/>
      <c r="VN382"/>
      <c r="VO382"/>
      <c r="VP382"/>
      <c r="VQ382"/>
      <c r="VR382"/>
      <c r="VS382"/>
      <c r="VT382"/>
      <c r="VU382"/>
      <c r="VV382"/>
      <c r="VW382"/>
      <c r="VX382"/>
      <c r="VY382"/>
      <c r="VZ382"/>
      <c r="WA382"/>
      <c r="WB382"/>
      <c r="WC382"/>
      <c r="WD382"/>
      <c r="WE382"/>
      <c r="WF382"/>
      <c r="WG382"/>
      <c r="WH382"/>
      <c r="WI382"/>
      <c r="WJ382"/>
      <c r="WK382"/>
      <c r="WL382"/>
      <c r="WM382"/>
      <c r="WN382"/>
      <c r="WO382"/>
      <c r="WP382"/>
      <c r="WQ382"/>
      <c r="WR382"/>
      <c r="WS382"/>
      <c r="WT382"/>
      <c r="WU382"/>
      <c r="WV382"/>
      <c r="WW382"/>
      <c r="WX382"/>
      <c r="WY382"/>
      <c r="WZ382"/>
      <c r="XA382"/>
      <c r="XB382"/>
      <c r="XC382"/>
      <c r="XD382"/>
      <c r="XE382"/>
      <c r="XF382"/>
      <c r="XG382"/>
      <c r="XH382"/>
      <c r="XI382"/>
      <c r="XJ382"/>
      <c r="XK382"/>
      <c r="XL382"/>
      <c r="XM382"/>
      <c r="XN382"/>
      <c r="XO382"/>
      <c r="XP382"/>
      <c r="XQ382"/>
      <c r="XR382"/>
      <c r="XS382"/>
      <c r="XT382"/>
      <c r="XU382"/>
      <c r="XV382"/>
      <c r="XW382"/>
      <c r="XX382"/>
      <c r="XY382"/>
      <c r="XZ382"/>
      <c r="YA382"/>
      <c r="YB382"/>
      <c r="YC382"/>
      <c r="YD382"/>
      <c r="YE382"/>
      <c r="YF382"/>
      <c r="YG382"/>
      <c r="YH382"/>
      <c r="YI382"/>
      <c r="YJ382"/>
      <c r="YK382"/>
      <c r="YL382"/>
      <c r="YM382"/>
      <c r="YN382"/>
      <c r="YO382"/>
      <c r="YP382"/>
      <c r="YQ382"/>
      <c r="YR382"/>
      <c r="YS382"/>
      <c r="YT382"/>
      <c r="YU382"/>
      <c r="YV382"/>
      <c r="YW382"/>
      <c r="YX382"/>
      <c r="YY382"/>
      <c r="YZ382"/>
      <c r="ZA382"/>
      <c r="ZB382"/>
      <c r="ZC382"/>
      <c r="ZD382"/>
      <c r="ZE382"/>
      <c r="ZF382"/>
      <c r="ZG382"/>
      <c r="ZH382"/>
      <c r="ZI382"/>
      <c r="ZJ382"/>
      <c r="ZK382"/>
      <c r="ZL382"/>
      <c r="ZM382"/>
      <c r="ZN382"/>
      <c r="ZO382"/>
      <c r="ZP382"/>
      <c r="ZQ382"/>
      <c r="ZR382"/>
      <c r="ZS382"/>
      <c r="ZT382"/>
      <c r="ZU382"/>
      <c r="ZV382"/>
      <c r="ZW382"/>
      <c r="ZX382"/>
      <c r="ZY382"/>
      <c r="ZZ382"/>
      <c r="AAA382"/>
      <c r="AAB382"/>
      <c r="AAC382"/>
      <c r="AAD382"/>
      <c r="AAE382"/>
      <c r="AAF382"/>
      <c r="AAG382"/>
      <c r="AAH382"/>
      <c r="AAI382"/>
      <c r="AAJ382"/>
      <c r="AAK382"/>
      <c r="AAL382"/>
      <c r="AAM382"/>
      <c r="AAN382"/>
      <c r="AAO382"/>
      <c r="AAP382"/>
      <c r="AAQ382"/>
      <c r="AAR382"/>
      <c r="AAS382"/>
      <c r="AAT382"/>
      <c r="AAU382"/>
      <c r="AAV382"/>
      <c r="AAW382"/>
      <c r="AAX382"/>
      <c r="AAY382"/>
      <c r="AAZ382"/>
      <c r="ABA382"/>
      <c r="ABB382"/>
      <c r="ABC382"/>
      <c r="ABD382"/>
      <c r="ABE382"/>
      <c r="ABF382"/>
      <c r="ABG382"/>
      <c r="ABH382"/>
      <c r="ABI382"/>
      <c r="ABJ382"/>
      <c r="ABK382"/>
      <c r="ABL382"/>
      <c r="ABM382"/>
      <c r="ABN382"/>
      <c r="ABO382"/>
      <c r="ABP382"/>
      <c r="ABQ382"/>
      <c r="ABR382"/>
      <c r="ABS382"/>
      <c r="ABT382"/>
      <c r="ABU382"/>
      <c r="ABV382"/>
      <c r="ABW382"/>
      <c r="ABX382"/>
      <c r="ABY382"/>
      <c r="ABZ382"/>
      <c r="ACA382"/>
      <c r="ACB382"/>
      <c r="ACC382"/>
      <c r="ACD382"/>
      <c r="ACE382"/>
      <c r="ACF382"/>
      <c r="ACG382"/>
      <c r="ACH382"/>
      <c r="ACI382"/>
      <c r="ACJ382"/>
      <c r="ACK382"/>
      <c r="ACL382"/>
      <c r="ACM382"/>
      <c r="ACN382"/>
      <c r="ACO382"/>
      <c r="ACP382"/>
      <c r="ACQ382"/>
      <c r="ACR382"/>
      <c r="ACS382"/>
      <c r="ACT382"/>
      <c r="ACU382"/>
      <c r="ACV382"/>
      <c r="ACW382"/>
      <c r="ACX382"/>
      <c r="ACY382"/>
      <c r="ACZ382"/>
      <c r="ADA382"/>
      <c r="ADB382"/>
      <c r="ADC382"/>
      <c r="ADD382"/>
      <c r="ADE382"/>
      <c r="ADF382"/>
      <c r="ADG382"/>
      <c r="ADH382"/>
      <c r="ADI382"/>
      <c r="ADJ382"/>
      <c r="ADK382"/>
      <c r="ADL382"/>
      <c r="ADM382"/>
      <c r="ADN382"/>
      <c r="ADO382"/>
      <c r="ADP382"/>
      <c r="ADQ382"/>
      <c r="ADR382"/>
      <c r="ADS382"/>
      <c r="ADT382"/>
      <c r="ADU382"/>
      <c r="ADV382"/>
      <c r="ADW382"/>
      <c r="ADX382"/>
      <c r="ADY382"/>
      <c r="ADZ382"/>
      <c r="AEA382"/>
      <c r="AEB382"/>
      <c r="AEC382"/>
      <c r="AED382"/>
      <c r="AEE382"/>
      <c r="AEF382"/>
      <c r="AEG382"/>
      <c r="AEH382"/>
      <c r="AEI382"/>
      <c r="AEJ382"/>
      <c r="AEK382"/>
      <c r="AEL382"/>
      <c r="AEM382"/>
      <c r="AEN382"/>
      <c r="AEO382"/>
      <c r="AEP382"/>
      <c r="AEQ382"/>
      <c r="AER382"/>
      <c r="AES382"/>
      <c r="AET382"/>
      <c r="AEU382"/>
      <c r="AEV382"/>
      <c r="AEW382"/>
      <c r="AEX382"/>
      <c r="AEY382"/>
      <c r="AEZ382"/>
      <c r="AFA382"/>
      <c r="AFB382"/>
      <c r="AFC382"/>
      <c r="AFD382"/>
      <c r="AFE382"/>
      <c r="AFF382"/>
      <c r="AFG382"/>
      <c r="AFH382"/>
      <c r="AFI382"/>
      <c r="AFJ382"/>
      <c r="AFK382"/>
      <c r="AFL382"/>
      <c r="AFM382"/>
      <c r="AFN382"/>
      <c r="AFO382"/>
      <c r="AFP382"/>
      <c r="AFQ382"/>
      <c r="AFR382"/>
      <c r="AFS382"/>
      <c r="AFT382"/>
      <c r="AFU382"/>
      <c r="AFV382"/>
      <c r="AFW382"/>
      <c r="AFX382"/>
      <c r="AFY382"/>
      <c r="AFZ382"/>
      <c r="AGA382"/>
      <c r="AGB382"/>
      <c r="AGC382"/>
      <c r="AGD382"/>
      <c r="AGE382"/>
      <c r="AGF382"/>
      <c r="AGG382"/>
      <c r="AGH382"/>
      <c r="AGI382"/>
      <c r="AGJ382"/>
      <c r="AGK382"/>
      <c r="AGL382"/>
      <c r="AGM382"/>
      <c r="AGN382"/>
      <c r="AGO382"/>
      <c r="AGP382"/>
      <c r="AGQ382"/>
      <c r="AGR382"/>
      <c r="AGS382"/>
      <c r="AGT382"/>
      <c r="AGU382"/>
      <c r="AGV382"/>
      <c r="AGW382"/>
      <c r="AGX382"/>
      <c r="AGY382"/>
      <c r="AGZ382"/>
      <c r="AHA382"/>
      <c r="AHB382"/>
      <c r="AHC382"/>
      <c r="AHD382"/>
      <c r="AHE382"/>
      <c r="AHF382"/>
      <c r="AHG382"/>
      <c r="AHH382"/>
      <c r="AHI382"/>
      <c r="AHJ382"/>
      <c r="AHK382"/>
      <c r="AHL382"/>
      <c r="AHM382"/>
      <c r="AHN382"/>
      <c r="AHO382"/>
      <c r="AHP382"/>
      <c r="AHQ382"/>
      <c r="AHR382"/>
      <c r="AHS382"/>
      <c r="AHT382"/>
      <c r="AHU382"/>
      <c r="AHV382"/>
      <c r="AHW382"/>
      <c r="AHX382"/>
      <c r="AHY382"/>
      <c r="AHZ382"/>
      <c r="AIA382"/>
      <c r="AIB382"/>
      <c r="AIC382"/>
      <c r="AID382"/>
      <c r="AIE382"/>
      <c r="AIF382"/>
      <c r="AIG382"/>
      <c r="AIH382"/>
      <c r="AII382"/>
      <c r="AIJ382"/>
      <c r="AIK382"/>
      <c r="AIL382"/>
      <c r="AIM382"/>
      <c r="AIN382"/>
      <c r="AIO382"/>
      <c r="AIP382"/>
      <c r="AIQ382"/>
      <c r="AIR382"/>
      <c r="AIS382"/>
      <c r="AIT382"/>
      <c r="AIU382"/>
      <c r="AIV382"/>
      <c r="AIW382"/>
      <c r="AIX382"/>
      <c r="AIY382"/>
      <c r="AIZ382"/>
      <c r="AJA382"/>
      <c r="AJB382"/>
      <c r="AJC382"/>
      <c r="AJD382"/>
      <c r="AJE382"/>
      <c r="AJF382"/>
      <c r="AJG382"/>
      <c r="AJH382"/>
      <c r="AJI382"/>
      <c r="AJJ382"/>
      <c r="AJK382"/>
      <c r="AJL382"/>
      <c r="AJM382"/>
      <c r="AJN382"/>
      <c r="AJO382"/>
      <c r="AJP382"/>
      <c r="AJQ382"/>
      <c r="AJR382"/>
      <c r="AJS382"/>
      <c r="AJT382"/>
      <c r="AJU382"/>
      <c r="AJV382"/>
      <c r="AJW382"/>
      <c r="AJX382"/>
      <c r="AJY382"/>
      <c r="AJZ382"/>
      <c r="AKA382"/>
      <c r="AKB382"/>
      <c r="AKC382"/>
      <c r="AKD382"/>
      <c r="AKE382"/>
      <c r="AKF382"/>
      <c r="AKG382"/>
      <c r="AKH382"/>
      <c r="AKI382"/>
      <c r="AKJ382"/>
      <c r="AKK382"/>
      <c r="AKL382"/>
      <c r="AKM382"/>
      <c r="AKN382"/>
      <c r="AKO382"/>
      <c r="AKP382"/>
      <c r="AKQ382"/>
      <c r="AKR382"/>
      <c r="AKS382"/>
      <c r="AKT382"/>
      <c r="AKU382"/>
      <c r="AKV382"/>
      <c r="AKW382"/>
      <c r="AKX382"/>
      <c r="AKY382"/>
      <c r="AKZ382"/>
      <c r="ALA382"/>
      <c r="ALB382"/>
      <c r="ALC382"/>
      <c r="ALD382"/>
      <c r="ALE382"/>
      <c r="ALF382"/>
      <c r="ALG382"/>
      <c r="ALH382"/>
      <c r="ALI382"/>
      <c r="ALJ382"/>
      <c r="ALK382"/>
      <c r="ALL382"/>
      <c r="ALM382"/>
      <c r="ALN382"/>
      <c r="ALO382"/>
      <c r="ALP382"/>
      <c r="ALQ382"/>
      <c r="ALR382"/>
      <c r="ALS382"/>
      <c r="ALT382"/>
      <c r="ALU382"/>
      <c r="ALV382"/>
      <c r="ALW382"/>
      <c r="ALX382"/>
      <c r="ALY382"/>
      <c r="ALZ382"/>
      <c r="AMA382"/>
      <c r="AMB382"/>
      <c r="AMC382"/>
      <c r="AMD382"/>
      <c r="AME382"/>
      <c r="AMF382"/>
      <c r="AMG382"/>
      <c r="AMH382"/>
      <c r="AMI382"/>
      <c r="AMJ382"/>
      <c r="AMK382"/>
      <c r="AML382"/>
      <c r="AMM382"/>
      <c r="AMN382"/>
      <c r="AMO382"/>
      <c r="AMP382"/>
      <c r="AMQ382"/>
      <c r="AMR382"/>
      <c r="AMS382"/>
      <c r="AMT382"/>
      <c r="AMU382"/>
      <c r="AMV382"/>
      <c r="AMW382"/>
      <c r="AMX382"/>
      <c r="AMY382"/>
      <c r="AMZ382"/>
      <c r="ANA382"/>
      <c r="ANB382"/>
      <c r="ANC382"/>
      <c r="AND382"/>
      <c r="ANE382"/>
      <c r="ANF382"/>
      <c r="ANG382"/>
      <c r="ANH382"/>
      <c r="ANI382"/>
      <c r="ANJ382"/>
      <c r="ANK382"/>
      <c r="ANL382"/>
      <c r="ANM382"/>
      <c r="ANN382"/>
      <c r="ANO382"/>
      <c r="ANP382"/>
      <c r="ANQ382"/>
      <c r="ANR382"/>
      <c r="ANS382"/>
      <c r="ANT382"/>
      <c r="ANU382"/>
      <c r="ANV382"/>
      <c r="ANW382"/>
      <c r="ANX382"/>
      <c r="ANY382"/>
      <c r="ANZ382"/>
      <c r="AOA382"/>
      <c r="AOB382"/>
      <c r="AOC382"/>
      <c r="AOD382"/>
      <c r="AOE382"/>
      <c r="AOF382"/>
      <c r="AOG382"/>
      <c r="AOH382"/>
      <c r="AOI382"/>
      <c r="AOJ382"/>
      <c r="AOK382"/>
      <c r="AOL382"/>
      <c r="AOM382"/>
      <c r="AON382"/>
      <c r="AOO382"/>
      <c r="AOP382"/>
      <c r="AOQ382"/>
      <c r="AOR382"/>
      <c r="AOS382"/>
      <c r="AOT382"/>
      <c r="AOU382"/>
      <c r="AOV382"/>
      <c r="AOW382"/>
      <c r="AOX382"/>
      <c r="AOY382"/>
      <c r="AOZ382"/>
      <c r="APA382"/>
      <c r="APB382"/>
      <c r="APC382"/>
      <c r="APD382"/>
      <c r="APE382"/>
      <c r="APF382"/>
      <c r="APG382"/>
      <c r="APH382"/>
      <c r="API382"/>
      <c r="APJ382"/>
      <c r="APK382"/>
      <c r="APL382"/>
      <c r="APM382"/>
      <c r="APN382"/>
      <c r="APO382"/>
      <c r="APP382"/>
      <c r="APQ382"/>
      <c r="APR382"/>
      <c r="APS382"/>
      <c r="APT382"/>
      <c r="APU382"/>
      <c r="APV382"/>
      <c r="APW382"/>
      <c r="APX382"/>
      <c r="APY382"/>
      <c r="APZ382"/>
      <c r="AQA382"/>
      <c r="AQB382"/>
      <c r="AQC382"/>
      <c r="AQD382"/>
      <c r="AQE382"/>
      <c r="AQF382"/>
      <c r="AQG382"/>
      <c r="AQH382"/>
      <c r="AQI382"/>
      <c r="AQJ382"/>
      <c r="AQK382"/>
      <c r="AQL382"/>
      <c r="AQM382"/>
      <c r="AQN382"/>
      <c r="AQO382"/>
      <c r="AQP382"/>
      <c r="AQQ382"/>
      <c r="AQR382"/>
      <c r="AQS382"/>
      <c r="AQT382"/>
      <c r="AQU382"/>
      <c r="AQV382"/>
      <c r="AQW382"/>
      <c r="AQX382"/>
      <c r="AQY382"/>
      <c r="AQZ382"/>
      <c r="ARA382"/>
      <c r="ARB382"/>
      <c r="ARC382"/>
      <c r="ARD382"/>
      <c r="ARE382"/>
      <c r="ARF382"/>
      <c r="ARG382"/>
      <c r="ARH382"/>
      <c r="ARI382"/>
      <c r="ARJ382"/>
      <c r="ARK382"/>
      <c r="ARL382"/>
      <c r="ARM382"/>
      <c r="ARN382"/>
      <c r="ARO382"/>
      <c r="ARP382"/>
      <c r="ARQ382"/>
      <c r="ARR382"/>
      <c r="ARS382"/>
      <c r="ART382"/>
      <c r="ARU382"/>
      <c r="ARV382"/>
      <c r="ARW382"/>
      <c r="ARX382"/>
      <c r="ARY382"/>
      <c r="ARZ382"/>
      <c r="ASA382"/>
      <c r="ASB382"/>
      <c r="ASC382"/>
      <c r="ASD382"/>
      <c r="ASE382"/>
      <c r="ASF382"/>
      <c r="ASG382"/>
      <c r="ASH382"/>
      <c r="ASI382"/>
      <c r="ASJ382"/>
      <c r="ASK382"/>
      <c r="ASL382"/>
      <c r="ASM382"/>
      <c r="ASN382"/>
      <c r="ASO382"/>
      <c r="ASP382"/>
      <c r="ASQ382"/>
      <c r="ASR382"/>
      <c r="ASS382"/>
      <c r="AST382"/>
      <c r="ASU382"/>
      <c r="ASV382"/>
      <c r="ASW382"/>
      <c r="ASX382"/>
      <c r="ASY382"/>
      <c r="ASZ382"/>
      <c r="ATA382"/>
      <c r="ATB382"/>
      <c r="ATC382"/>
      <c r="ATD382"/>
      <c r="ATE382"/>
      <c r="ATF382"/>
      <c r="ATG382"/>
      <c r="ATH382"/>
      <c r="ATI382"/>
      <c r="ATJ382"/>
      <c r="ATK382"/>
      <c r="ATL382"/>
      <c r="ATM382"/>
      <c r="ATN382"/>
      <c r="ATO382"/>
      <c r="ATP382"/>
      <c r="ATQ382"/>
      <c r="ATR382"/>
      <c r="ATS382"/>
      <c r="ATT382"/>
      <c r="ATU382"/>
      <c r="ATV382"/>
      <c r="ATW382"/>
      <c r="ATX382"/>
      <c r="ATY382"/>
      <c r="ATZ382"/>
      <c r="AUA382"/>
      <c r="AUB382"/>
      <c r="AUC382"/>
      <c r="AUD382"/>
      <c r="AUE382"/>
      <c r="AUF382"/>
      <c r="AUG382"/>
      <c r="AUH382"/>
      <c r="AUI382"/>
      <c r="AUJ382"/>
      <c r="AUK382"/>
    </row>
    <row r="383" spans="1:1233" ht="17.25" hidden="1" thickBot="1">
      <c r="A383" s="7" t="s">
        <v>459</v>
      </c>
      <c r="B383" s="247"/>
      <c r="C383" s="248"/>
      <c r="D383" s="248"/>
      <c r="E383" s="248"/>
      <c r="F383" s="248"/>
      <c r="G383" s="248"/>
      <c r="H383" s="248"/>
      <c r="I383" s="248"/>
      <c r="J383" s="247"/>
      <c r="K383" s="247"/>
      <c r="L383" s="247"/>
      <c r="M383" s="247"/>
      <c r="N383" s="247"/>
      <c r="O383" s="247"/>
      <c r="P383" s="247"/>
      <c r="Q383" s="247"/>
      <c r="R383" s="196"/>
      <c r="S383" s="6"/>
      <c r="T383" s="6"/>
      <c r="U383" s="6"/>
      <c r="V383" s="6"/>
      <c r="W383" s="6"/>
      <c r="X383" s="6"/>
      <c r="Y383" s="6"/>
      <c r="Z383" s="6"/>
      <c r="AA383" s="6"/>
      <c r="AB383" s="6"/>
      <c r="AC383" s="6"/>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c r="BR383"/>
      <c r="BS383"/>
      <c r="BT383"/>
      <c r="BU383"/>
      <c r="BV383"/>
      <c r="BW383"/>
      <c r="BX383"/>
      <c r="BY383"/>
      <c r="BZ383"/>
      <c r="CA383"/>
      <c r="CB383"/>
      <c r="CC383"/>
      <c r="CD383"/>
      <c r="CE383"/>
      <c r="CF383"/>
      <c r="CG383"/>
      <c r="CH383"/>
      <c r="CI383"/>
      <c r="CJ383"/>
      <c r="CK383"/>
      <c r="CL383"/>
      <c r="CM383"/>
      <c r="CN383"/>
      <c r="CO383"/>
      <c r="CP383"/>
      <c r="CQ383"/>
      <c r="CR383"/>
      <c r="CS383"/>
      <c r="CT383"/>
      <c r="CU383"/>
      <c r="CV383"/>
      <c r="CW383"/>
      <c r="CX383"/>
      <c r="CY383"/>
      <c r="CZ383"/>
      <c r="DA383"/>
      <c r="DB383"/>
      <c r="DC383"/>
      <c r="DD383"/>
      <c r="DE383"/>
      <c r="DF383"/>
      <c r="DG383"/>
      <c r="DH383"/>
      <c r="DI383"/>
      <c r="DJ383"/>
      <c r="DK383"/>
      <c r="DL383"/>
      <c r="DM383"/>
      <c r="DN383"/>
      <c r="DO383"/>
      <c r="DP383"/>
      <c r="DQ383"/>
      <c r="DR383"/>
      <c r="DS383"/>
      <c r="DT383"/>
      <c r="DU383"/>
      <c r="DV383"/>
      <c r="DW383"/>
      <c r="DX383"/>
      <c r="DY383"/>
      <c r="DZ383"/>
      <c r="EA383"/>
      <c r="EB383"/>
      <c r="EC383"/>
      <c r="ED383"/>
      <c r="EE383"/>
      <c r="EF383"/>
      <c r="EG383"/>
      <c r="EH383"/>
      <c r="EI383"/>
      <c r="EJ383"/>
      <c r="EK383"/>
      <c r="EL383"/>
      <c r="EM383"/>
      <c r="EN383"/>
      <c r="EO383"/>
      <c r="EP383"/>
      <c r="EQ383"/>
      <c r="ER383"/>
      <c r="ES383"/>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c r="KT383"/>
      <c r="KU383"/>
      <c r="KV383"/>
      <c r="KW383"/>
      <c r="KX383"/>
      <c r="KY383"/>
      <c r="KZ383"/>
      <c r="LA383"/>
      <c r="LB383"/>
      <c r="LC383"/>
      <c r="LD383"/>
      <c r="LE383"/>
      <c r="LF383"/>
      <c r="LG383"/>
      <c r="LH383"/>
      <c r="LI383"/>
      <c r="LJ383"/>
      <c r="LK383"/>
      <c r="LL383"/>
      <c r="LM383"/>
      <c r="LN383"/>
      <c r="LO383"/>
      <c r="LP383"/>
      <c r="LQ383"/>
      <c r="LR383"/>
      <c r="LS383"/>
      <c r="LT383"/>
      <c r="LU383"/>
      <c r="LV383"/>
      <c r="LW383"/>
      <c r="LX383"/>
      <c r="LY383"/>
      <c r="LZ383"/>
      <c r="MA383"/>
      <c r="MB383"/>
      <c r="MC383"/>
      <c r="MD383"/>
      <c r="ME383"/>
      <c r="MF383"/>
      <c r="MG383"/>
      <c r="MH383"/>
      <c r="MI383"/>
      <c r="MJ383"/>
      <c r="MK383"/>
      <c r="ML383"/>
      <c r="MM383"/>
      <c r="MN383"/>
      <c r="MO383"/>
      <c r="MP383"/>
      <c r="MQ383"/>
      <c r="MR383"/>
      <c r="MS383"/>
      <c r="MT383"/>
      <c r="MU383"/>
      <c r="MV383"/>
      <c r="MW383"/>
      <c r="MX383"/>
      <c r="MY383"/>
      <c r="MZ383"/>
      <c r="NA383"/>
      <c r="NB383"/>
      <c r="NC383"/>
      <c r="ND383"/>
      <c r="NE383"/>
      <c r="NF383"/>
      <c r="NG383"/>
      <c r="NH383"/>
      <c r="NI383"/>
      <c r="NJ383"/>
      <c r="NK383"/>
      <c r="NL383"/>
      <c r="NM383"/>
      <c r="NN383"/>
      <c r="NO383"/>
      <c r="NP383"/>
      <c r="NQ383"/>
      <c r="NR383"/>
      <c r="NS383"/>
      <c r="NT383"/>
      <c r="NU383"/>
      <c r="NV383"/>
      <c r="NW383"/>
      <c r="NX383"/>
      <c r="NY383"/>
      <c r="NZ383"/>
      <c r="OA383"/>
      <c r="OB383"/>
      <c r="OC383"/>
      <c r="OD383"/>
      <c r="OE383"/>
      <c r="OF383"/>
      <c r="OG383"/>
      <c r="OH383"/>
      <c r="OI383"/>
      <c r="OJ383"/>
      <c r="OK383"/>
      <c r="OL383"/>
      <c r="OM383"/>
      <c r="ON383"/>
      <c r="OO383"/>
      <c r="OP383"/>
      <c r="OQ383"/>
      <c r="OR383"/>
      <c r="OS383"/>
      <c r="OT383"/>
      <c r="OU383"/>
      <c r="OV383"/>
      <c r="OW383"/>
      <c r="OX383"/>
      <c r="OY383"/>
      <c r="OZ383"/>
      <c r="PA383"/>
      <c r="PB383"/>
      <c r="PC383"/>
      <c r="PD383"/>
      <c r="PE383"/>
      <c r="PF383"/>
      <c r="PG383"/>
      <c r="PH383"/>
      <c r="PI383"/>
      <c r="PJ383"/>
      <c r="PK383"/>
      <c r="PL383"/>
      <c r="PM383"/>
      <c r="PN383"/>
      <c r="PO383"/>
      <c r="PP383"/>
      <c r="PQ383"/>
      <c r="PR383"/>
      <c r="PS383"/>
      <c r="PT383"/>
      <c r="PU383"/>
      <c r="PV383"/>
      <c r="PW383"/>
      <c r="PX383"/>
      <c r="PY383"/>
      <c r="PZ383"/>
      <c r="QA383"/>
      <c r="QB383"/>
      <c r="QC383"/>
      <c r="QD383"/>
      <c r="QE383"/>
      <c r="QF383"/>
      <c r="QG383"/>
      <c r="QH383"/>
      <c r="QI383"/>
      <c r="QJ383"/>
      <c r="QK383"/>
      <c r="QL383"/>
      <c r="QM383"/>
      <c r="QN383"/>
      <c r="QO383"/>
      <c r="QP383"/>
      <c r="QQ383"/>
      <c r="QR383"/>
      <c r="QS383"/>
      <c r="QT383"/>
      <c r="QU383"/>
      <c r="QV383"/>
      <c r="QW383"/>
      <c r="QX383"/>
      <c r="QY383"/>
      <c r="QZ383"/>
      <c r="RA383"/>
      <c r="RB383"/>
      <c r="RC383"/>
      <c r="RD383"/>
      <c r="RE383"/>
      <c r="RF383"/>
      <c r="RG383"/>
      <c r="RH383"/>
      <c r="RI383"/>
      <c r="RJ383"/>
      <c r="RK383"/>
      <c r="RL383"/>
      <c r="RM383"/>
      <c r="RN383"/>
      <c r="RO383"/>
      <c r="RP383"/>
      <c r="RQ383"/>
      <c r="RR383"/>
      <c r="RS383"/>
      <c r="RT383"/>
      <c r="RU383"/>
      <c r="RV383"/>
      <c r="RW383"/>
      <c r="RX383"/>
      <c r="RY383"/>
      <c r="RZ383"/>
      <c r="SA383"/>
      <c r="SB383"/>
      <c r="SC383"/>
      <c r="SD383"/>
      <c r="SE383"/>
      <c r="SF383"/>
      <c r="SG383"/>
      <c r="SH383"/>
      <c r="SI383"/>
      <c r="SJ383"/>
      <c r="SK383"/>
      <c r="SL383"/>
      <c r="SM383"/>
      <c r="SN383"/>
      <c r="SO383"/>
      <c r="SP383"/>
      <c r="SQ383"/>
      <c r="SR383"/>
      <c r="SS383"/>
      <c r="ST383"/>
      <c r="SU383"/>
      <c r="SV383"/>
      <c r="SW383"/>
      <c r="SX383"/>
      <c r="SY383"/>
      <c r="SZ383"/>
      <c r="TA383"/>
      <c r="TB383"/>
      <c r="TC383"/>
      <c r="TD383"/>
      <c r="TE383"/>
      <c r="TF383"/>
      <c r="TG383"/>
      <c r="TH383"/>
      <c r="TI383"/>
      <c r="TJ383"/>
      <c r="TK383"/>
      <c r="TL383"/>
      <c r="TM383"/>
      <c r="TN383"/>
      <c r="TO383"/>
      <c r="TP383"/>
      <c r="TQ383"/>
      <c r="TR383"/>
      <c r="TS383"/>
      <c r="TT383"/>
      <c r="TU383"/>
      <c r="TV383"/>
      <c r="TW383"/>
      <c r="TX383"/>
      <c r="TY383"/>
      <c r="TZ383"/>
      <c r="UA383"/>
      <c r="UB383"/>
      <c r="UC383"/>
      <c r="UD383"/>
      <c r="UE383"/>
      <c r="UF383"/>
      <c r="UG383"/>
      <c r="UH383"/>
      <c r="UI383"/>
      <c r="UJ383"/>
      <c r="UK383"/>
      <c r="UL383"/>
      <c r="UM383"/>
      <c r="UN383"/>
      <c r="UO383"/>
      <c r="UP383"/>
      <c r="UQ383"/>
      <c r="UR383"/>
      <c r="US383"/>
      <c r="UT383"/>
      <c r="UU383"/>
      <c r="UV383"/>
      <c r="UW383"/>
      <c r="UX383"/>
      <c r="UY383"/>
      <c r="UZ383"/>
      <c r="VA383"/>
      <c r="VB383"/>
      <c r="VC383"/>
      <c r="VD383"/>
      <c r="VE383"/>
      <c r="VF383"/>
      <c r="VG383"/>
      <c r="VH383"/>
      <c r="VI383"/>
      <c r="VJ383"/>
      <c r="VK383"/>
      <c r="VL383"/>
      <c r="VM383"/>
      <c r="VN383"/>
      <c r="VO383"/>
      <c r="VP383"/>
      <c r="VQ383"/>
      <c r="VR383"/>
      <c r="VS383"/>
      <c r="VT383"/>
      <c r="VU383"/>
      <c r="VV383"/>
      <c r="VW383"/>
      <c r="VX383"/>
      <c r="VY383"/>
      <c r="VZ383"/>
      <c r="WA383"/>
      <c r="WB383"/>
      <c r="WC383"/>
      <c r="WD383"/>
      <c r="WE383"/>
      <c r="WF383"/>
      <c r="WG383"/>
      <c r="WH383"/>
      <c r="WI383"/>
      <c r="WJ383"/>
      <c r="WK383"/>
      <c r="WL383"/>
      <c r="WM383"/>
      <c r="WN383"/>
      <c r="WO383"/>
      <c r="WP383"/>
      <c r="WQ383"/>
      <c r="WR383"/>
      <c r="WS383"/>
      <c r="WT383"/>
      <c r="WU383"/>
      <c r="WV383"/>
      <c r="WW383"/>
      <c r="WX383"/>
      <c r="WY383"/>
      <c r="WZ383"/>
      <c r="XA383"/>
      <c r="XB383"/>
      <c r="XC383"/>
      <c r="XD383"/>
      <c r="XE383"/>
      <c r="XF383"/>
      <c r="XG383"/>
      <c r="XH383"/>
      <c r="XI383"/>
      <c r="XJ383"/>
      <c r="XK383"/>
      <c r="XL383"/>
      <c r="XM383"/>
      <c r="XN383"/>
      <c r="XO383"/>
      <c r="XP383"/>
      <c r="XQ383"/>
      <c r="XR383"/>
      <c r="XS383"/>
      <c r="XT383"/>
      <c r="XU383"/>
      <c r="XV383"/>
      <c r="XW383"/>
      <c r="XX383"/>
      <c r="XY383"/>
      <c r="XZ383"/>
      <c r="YA383"/>
      <c r="YB383"/>
      <c r="YC383"/>
      <c r="YD383"/>
      <c r="YE383"/>
      <c r="YF383"/>
      <c r="YG383"/>
      <c r="YH383"/>
      <c r="YI383"/>
      <c r="YJ383"/>
      <c r="YK383"/>
      <c r="YL383"/>
      <c r="YM383"/>
      <c r="YN383"/>
      <c r="YO383"/>
      <c r="YP383"/>
      <c r="YQ383"/>
      <c r="YR383"/>
      <c r="YS383"/>
      <c r="YT383"/>
      <c r="YU383"/>
      <c r="YV383"/>
      <c r="YW383"/>
      <c r="YX383"/>
      <c r="YY383"/>
      <c r="YZ383"/>
      <c r="ZA383"/>
      <c r="ZB383"/>
      <c r="ZC383"/>
      <c r="ZD383"/>
      <c r="ZE383"/>
      <c r="ZF383"/>
      <c r="ZG383"/>
      <c r="ZH383"/>
      <c r="ZI383"/>
      <c r="ZJ383"/>
      <c r="ZK383"/>
      <c r="ZL383"/>
      <c r="ZM383"/>
      <c r="ZN383"/>
      <c r="ZO383"/>
      <c r="ZP383"/>
      <c r="ZQ383"/>
      <c r="ZR383"/>
      <c r="ZS383"/>
      <c r="ZT383"/>
      <c r="ZU383"/>
      <c r="ZV383"/>
      <c r="ZW383"/>
      <c r="ZX383"/>
      <c r="ZY383"/>
      <c r="ZZ383"/>
      <c r="AAA383"/>
      <c r="AAB383"/>
      <c r="AAC383"/>
      <c r="AAD383"/>
      <c r="AAE383"/>
      <c r="AAF383"/>
      <c r="AAG383"/>
      <c r="AAH383"/>
      <c r="AAI383"/>
      <c r="AAJ383"/>
      <c r="AAK383"/>
      <c r="AAL383"/>
      <c r="AAM383"/>
      <c r="AAN383"/>
      <c r="AAO383"/>
      <c r="AAP383"/>
      <c r="AAQ383"/>
      <c r="AAR383"/>
      <c r="AAS383"/>
      <c r="AAT383"/>
      <c r="AAU383"/>
      <c r="AAV383"/>
      <c r="AAW383"/>
      <c r="AAX383"/>
      <c r="AAY383"/>
      <c r="AAZ383"/>
      <c r="ABA383"/>
      <c r="ABB383"/>
      <c r="ABC383"/>
      <c r="ABD383"/>
      <c r="ABE383"/>
      <c r="ABF383"/>
      <c r="ABG383"/>
      <c r="ABH383"/>
      <c r="ABI383"/>
      <c r="ABJ383"/>
      <c r="ABK383"/>
      <c r="ABL383"/>
      <c r="ABM383"/>
      <c r="ABN383"/>
      <c r="ABO383"/>
      <c r="ABP383"/>
      <c r="ABQ383"/>
      <c r="ABR383"/>
      <c r="ABS383"/>
      <c r="ABT383"/>
      <c r="ABU383"/>
      <c r="ABV383"/>
      <c r="ABW383"/>
      <c r="ABX383"/>
      <c r="ABY383"/>
      <c r="ABZ383"/>
      <c r="ACA383"/>
      <c r="ACB383"/>
      <c r="ACC383"/>
      <c r="ACD383"/>
      <c r="ACE383"/>
      <c r="ACF383"/>
      <c r="ACG383"/>
      <c r="ACH383"/>
      <c r="ACI383"/>
      <c r="ACJ383"/>
      <c r="ACK383"/>
      <c r="ACL383"/>
      <c r="ACM383"/>
      <c r="ACN383"/>
      <c r="ACO383"/>
      <c r="ACP383"/>
      <c r="ACQ383"/>
      <c r="ACR383"/>
      <c r="ACS383"/>
      <c r="ACT383"/>
      <c r="ACU383"/>
      <c r="ACV383"/>
      <c r="ACW383"/>
      <c r="ACX383"/>
      <c r="ACY383"/>
      <c r="ACZ383"/>
      <c r="ADA383"/>
      <c r="ADB383"/>
      <c r="ADC383"/>
      <c r="ADD383"/>
      <c r="ADE383"/>
      <c r="ADF383"/>
      <c r="ADG383"/>
      <c r="ADH383"/>
      <c r="ADI383"/>
      <c r="ADJ383"/>
      <c r="ADK383"/>
      <c r="ADL383"/>
      <c r="ADM383"/>
      <c r="ADN383"/>
      <c r="ADO383"/>
      <c r="ADP383"/>
      <c r="ADQ383"/>
      <c r="ADR383"/>
      <c r="ADS383"/>
      <c r="ADT383"/>
      <c r="ADU383"/>
      <c r="ADV383"/>
      <c r="ADW383"/>
      <c r="ADX383"/>
      <c r="ADY383"/>
      <c r="ADZ383"/>
      <c r="AEA383"/>
      <c r="AEB383"/>
      <c r="AEC383"/>
      <c r="AED383"/>
      <c r="AEE383"/>
      <c r="AEF383"/>
      <c r="AEG383"/>
      <c r="AEH383"/>
      <c r="AEI383"/>
      <c r="AEJ383"/>
      <c r="AEK383"/>
      <c r="AEL383"/>
      <c r="AEM383"/>
      <c r="AEN383"/>
      <c r="AEO383"/>
      <c r="AEP383"/>
      <c r="AEQ383"/>
      <c r="AER383"/>
      <c r="AES383"/>
      <c r="AET383"/>
      <c r="AEU383"/>
      <c r="AEV383"/>
      <c r="AEW383"/>
      <c r="AEX383"/>
      <c r="AEY383"/>
      <c r="AEZ383"/>
      <c r="AFA383"/>
      <c r="AFB383"/>
      <c r="AFC383"/>
      <c r="AFD383"/>
      <c r="AFE383"/>
      <c r="AFF383"/>
      <c r="AFG383"/>
      <c r="AFH383"/>
      <c r="AFI383"/>
      <c r="AFJ383"/>
      <c r="AFK383"/>
      <c r="AFL383"/>
      <c r="AFM383"/>
      <c r="AFN383"/>
      <c r="AFO383"/>
      <c r="AFP383"/>
      <c r="AFQ383"/>
      <c r="AFR383"/>
      <c r="AFS383"/>
      <c r="AFT383"/>
      <c r="AFU383"/>
      <c r="AFV383"/>
      <c r="AFW383"/>
      <c r="AFX383"/>
      <c r="AFY383"/>
      <c r="AFZ383"/>
      <c r="AGA383"/>
      <c r="AGB383"/>
      <c r="AGC383"/>
      <c r="AGD383"/>
      <c r="AGE383"/>
      <c r="AGF383"/>
      <c r="AGG383"/>
      <c r="AGH383"/>
      <c r="AGI383"/>
      <c r="AGJ383"/>
      <c r="AGK383"/>
      <c r="AGL383"/>
      <c r="AGM383"/>
      <c r="AGN383"/>
      <c r="AGO383"/>
      <c r="AGP383"/>
      <c r="AGQ383"/>
      <c r="AGR383"/>
      <c r="AGS383"/>
      <c r="AGT383"/>
      <c r="AGU383"/>
      <c r="AGV383"/>
      <c r="AGW383"/>
      <c r="AGX383"/>
      <c r="AGY383"/>
      <c r="AGZ383"/>
      <c r="AHA383"/>
      <c r="AHB383"/>
      <c r="AHC383"/>
      <c r="AHD383"/>
      <c r="AHE383"/>
      <c r="AHF383"/>
      <c r="AHG383"/>
      <c r="AHH383"/>
      <c r="AHI383"/>
      <c r="AHJ383"/>
      <c r="AHK383"/>
      <c r="AHL383"/>
      <c r="AHM383"/>
      <c r="AHN383"/>
      <c r="AHO383"/>
      <c r="AHP383"/>
      <c r="AHQ383"/>
      <c r="AHR383"/>
      <c r="AHS383"/>
      <c r="AHT383"/>
      <c r="AHU383"/>
      <c r="AHV383"/>
      <c r="AHW383"/>
      <c r="AHX383"/>
      <c r="AHY383"/>
      <c r="AHZ383"/>
      <c r="AIA383"/>
      <c r="AIB383"/>
      <c r="AIC383"/>
      <c r="AID383"/>
      <c r="AIE383"/>
      <c r="AIF383"/>
      <c r="AIG383"/>
      <c r="AIH383"/>
      <c r="AII383"/>
      <c r="AIJ383"/>
      <c r="AIK383"/>
      <c r="AIL383"/>
      <c r="AIM383"/>
      <c r="AIN383"/>
      <c r="AIO383"/>
      <c r="AIP383"/>
      <c r="AIQ383"/>
      <c r="AIR383"/>
      <c r="AIS383"/>
      <c r="AIT383"/>
      <c r="AIU383"/>
      <c r="AIV383"/>
      <c r="AIW383"/>
      <c r="AIX383"/>
      <c r="AIY383"/>
      <c r="AIZ383"/>
      <c r="AJA383"/>
      <c r="AJB383"/>
      <c r="AJC383"/>
      <c r="AJD383"/>
      <c r="AJE383"/>
      <c r="AJF383"/>
      <c r="AJG383"/>
      <c r="AJH383"/>
      <c r="AJI383"/>
      <c r="AJJ383"/>
      <c r="AJK383"/>
      <c r="AJL383"/>
      <c r="AJM383"/>
      <c r="AJN383"/>
      <c r="AJO383"/>
      <c r="AJP383"/>
      <c r="AJQ383"/>
      <c r="AJR383"/>
      <c r="AJS383"/>
      <c r="AJT383"/>
      <c r="AJU383"/>
      <c r="AJV383"/>
      <c r="AJW383"/>
      <c r="AJX383"/>
      <c r="AJY383"/>
      <c r="AJZ383"/>
      <c r="AKA383"/>
      <c r="AKB383"/>
      <c r="AKC383"/>
      <c r="AKD383"/>
      <c r="AKE383"/>
      <c r="AKF383"/>
      <c r="AKG383"/>
      <c r="AKH383"/>
      <c r="AKI383"/>
      <c r="AKJ383"/>
      <c r="AKK383"/>
      <c r="AKL383"/>
      <c r="AKM383"/>
      <c r="AKN383"/>
      <c r="AKO383"/>
      <c r="AKP383"/>
      <c r="AKQ383"/>
      <c r="AKR383"/>
      <c r="AKS383"/>
      <c r="AKT383"/>
      <c r="AKU383"/>
      <c r="AKV383"/>
      <c r="AKW383"/>
      <c r="AKX383"/>
      <c r="AKY383"/>
      <c r="AKZ383"/>
      <c r="ALA383"/>
      <c r="ALB383"/>
      <c r="ALC383"/>
      <c r="ALD383"/>
      <c r="ALE383"/>
      <c r="ALF383"/>
      <c r="ALG383"/>
      <c r="ALH383"/>
      <c r="ALI383"/>
      <c r="ALJ383"/>
      <c r="ALK383"/>
      <c r="ALL383"/>
      <c r="ALM383"/>
      <c r="ALN383"/>
      <c r="ALO383"/>
      <c r="ALP383"/>
      <c r="ALQ383"/>
      <c r="ALR383"/>
      <c r="ALS383"/>
      <c r="ALT383"/>
      <c r="ALU383"/>
      <c r="ALV383"/>
      <c r="ALW383"/>
      <c r="ALX383"/>
      <c r="ALY383"/>
      <c r="ALZ383"/>
      <c r="AMA383"/>
      <c r="AMB383"/>
      <c r="AMC383"/>
      <c r="AMD383"/>
      <c r="AME383"/>
      <c r="AMF383"/>
      <c r="AMG383"/>
      <c r="AMH383"/>
      <c r="AMI383"/>
      <c r="AMJ383"/>
      <c r="AMK383"/>
      <c r="AML383"/>
      <c r="AMM383"/>
      <c r="AMN383"/>
      <c r="AMO383"/>
      <c r="AMP383"/>
      <c r="AMQ383"/>
      <c r="AMR383"/>
      <c r="AMS383"/>
      <c r="AMT383"/>
      <c r="AMU383"/>
      <c r="AMV383"/>
      <c r="AMW383"/>
      <c r="AMX383"/>
      <c r="AMY383"/>
      <c r="AMZ383"/>
      <c r="ANA383"/>
      <c r="ANB383"/>
      <c r="ANC383"/>
      <c r="AND383"/>
      <c r="ANE383"/>
      <c r="ANF383"/>
      <c r="ANG383"/>
      <c r="ANH383"/>
      <c r="ANI383"/>
      <c r="ANJ383"/>
      <c r="ANK383"/>
      <c r="ANL383"/>
      <c r="ANM383"/>
      <c r="ANN383"/>
      <c r="ANO383"/>
      <c r="ANP383"/>
      <c r="ANQ383"/>
      <c r="ANR383"/>
      <c r="ANS383"/>
      <c r="ANT383"/>
      <c r="ANU383"/>
      <c r="ANV383"/>
      <c r="ANW383"/>
      <c r="ANX383"/>
      <c r="ANY383"/>
      <c r="ANZ383"/>
      <c r="AOA383"/>
      <c r="AOB383"/>
      <c r="AOC383"/>
      <c r="AOD383"/>
      <c r="AOE383"/>
      <c r="AOF383"/>
      <c r="AOG383"/>
      <c r="AOH383"/>
      <c r="AOI383"/>
      <c r="AOJ383"/>
      <c r="AOK383"/>
      <c r="AOL383"/>
      <c r="AOM383"/>
      <c r="AON383"/>
      <c r="AOO383"/>
      <c r="AOP383"/>
      <c r="AOQ383"/>
      <c r="AOR383"/>
      <c r="AOS383"/>
      <c r="AOT383"/>
      <c r="AOU383"/>
      <c r="AOV383"/>
      <c r="AOW383"/>
      <c r="AOX383"/>
      <c r="AOY383"/>
      <c r="AOZ383"/>
      <c r="APA383"/>
      <c r="APB383"/>
      <c r="APC383"/>
      <c r="APD383"/>
      <c r="APE383"/>
      <c r="APF383"/>
      <c r="APG383"/>
      <c r="APH383"/>
      <c r="API383"/>
      <c r="APJ383"/>
      <c r="APK383"/>
      <c r="APL383"/>
      <c r="APM383"/>
      <c r="APN383"/>
      <c r="APO383"/>
      <c r="APP383"/>
      <c r="APQ383"/>
      <c r="APR383"/>
      <c r="APS383"/>
      <c r="APT383"/>
      <c r="APU383"/>
      <c r="APV383"/>
      <c r="APW383"/>
      <c r="APX383"/>
      <c r="APY383"/>
      <c r="APZ383"/>
      <c r="AQA383"/>
      <c r="AQB383"/>
      <c r="AQC383"/>
      <c r="AQD383"/>
      <c r="AQE383"/>
      <c r="AQF383"/>
      <c r="AQG383"/>
      <c r="AQH383"/>
      <c r="AQI383"/>
      <c r="AQJ383"/>
      <c r="AQK383"/>
      <c r="AQL383"/>
      <c r="AQM383"/>
      <c r="AQN383"/>
      <c r="AQO383"/>
      <c r="AQP383"/>
      <c r="AQQ383"/>
      <c r="AQR383"/>
      <c r="AQS383"/>
      <c r="AQT383"/>
      <c r="AQU383"/>
      <c r="AQV383"/>
      <c r="AQW383"/>
      <c r="AQX383"/>
      <c r="AQY383"/>
      <c r="AQZ383"/>
      <c r="ARA383"/>
      <c r="ARB383"/>
      <c r="ARC383"/>
      <c r="ARD383"/>
      <c r="ARE383"/>
      <c r="ARF383"/>
      <c r="ARG383"/>
      <c r="ARH383"/>
      <c r="ARI383"/>
      <c r="ARJ383"/>
      <c r="ARK383"/>
      <c r="ARL383"/>
      <c r="ARM383"/>
      <c r="ARN383"/>
      <c r="ARO383"/>
      <c r="ARP383"/>
      <c r="ARQ383"/>
      <c r="ARR383"/>
      <c r="ARS383"/>
      <c r="ART383"/>
      <c r="ARU383"/>
      <c r="ARV383"/>
      <c r="ARW383"/>
      <c r="ARX383"/>
      <c r="ARY383"/>
      <c r="ARZ383"/>
      <c r="ASA383"/>
      <c r="ASB383"/>
      <c r="ASC383"/>
      <c r="ASD383"/>
      <c r="ASE383"/>
      <c r="ASF383"/>
      <c r="ASG383"/>
      <c r="ASH383"/>
      <c r="ASI383"/>
      <c r="ASJ383"/>
      <c r="ASK383"/>
      <c r="ASL383"/>
      <c r="ASM383"/>
      <c r="ASN383"/>
      <c r="ASO383"/>
      <c r="ASP383"/>
      <c r="ASQ383"/>
      <c r="ASR383"/>
      <c r="ASS383"/>
      <c r="AST383"/>
      <c r="ASU383"/>
      <c r="ASV383"/>
      <c r="ASW383"/>
      <c r="ASX383"/>
      <c r="ASY383"/>
      <c r="ASZ383"/>
      <c r="ATA383"/>
      <c r="ATB383"/>
      <c r="ATC383"/>
      <c r="ATD383"/>
      <c r="ATE383"/>
      <c r="ATF383"/>
      <c r="ATG383"/>
      <c r="ATH383"/>
      <c r="ATI383"/>
      <c r="ATJ383"/>
      <c r="ATK383"/>
      <c r="ATL383"/>
      <c r="ATM383"/>
      <c r="ATN383"/>
      <c r="ATO383"/>
      <c r="ATP383"/>
      <c r="ATQ383"/>
      <c r="ATR383"/>
      <c r="ATS383"/>
      <c r="ATT383"/>
      <c r="ATU383"/>
      <c r="ATV383"/>
      <c r="ATW383"/>
      <c r="ATX383"/>
      <c r="ATY383"/>
      <c r="ATZ383"/>
      <c r="AUA383"/>
      <c r="AUB383"/>
      <c r="AUC383"/>
      <c r="AUD383"/>
      <c r="AUE383"/>
      <c r="AUF383"/>
      <c r="AUG383"/>
      <c r="AUH383"/>
      <c r="AUI383"/>
      <c r="AUJ383"/>
      <c r="AUK383"/>
    </row>
    <row r="384" spans="1:1233" hidden="1">
      <c r="A384" s="8"/>
      <c r="B384" s="249"/>
      <c r="C384" s="250"/>
      <c r="D384" s="250"/>
      <c r="E384" s="250"/>
      <c r="F384" s="250"/>
      <c r="G384" s="250"/>
      <c r="H384" s="250"/>
      <c r="I384" s="250"/>
      <c r="J384" s="249"/>
      <c r="K384" s="249"/>
      <c r="L384" s="249"/>
      <c r="M384" s="249"/>
      <c r="N384" s="249"/>
      <c r="O384" s="249"/>
      <c r="P384" s="6">
        <v>9001</v>
      </c>
      <c r="Q384" s="6"/>
      <c r="R384" s="6"/>
      <c r="S384" s="6"/>
      <c r="T384" s="6"/>
      <c r="U384" s="6"/>
      <c r="V384" s="6"/>
      <c r="W384" s="6"/>
      <c r="X384" s="6"/>
      <c r="Y384" s="6"/>
      <c r="Z384" s="6"/>
      <c r="AA384" s="6"/>
      <c r="AB384" s="6"/>
      <c r="AC384" s="6"/>
      <c r="AD384" s="6"/>
      <c r="AE384" s="6"/>
      <c r="AF384" s="6"/>
      <c r="AG384" s="6"/>
      <c r="AH384" s="6"/>
      <c r="AI384" s="6"/>
      <c r="AJ384" s="6"/>
      <c r="LR384"/>
      <c r="LS384"/>
      <c r="LT384"/>
      <c r="AMO384" s="540"/>
      <c r="AQQ384"/>
      <c r="AQR384"/>
      <c r="AQS384"/>
      <c r="AQT384"/>
      <c r="AQU384"/>
      <c r="AQV384"/>
      <c r="AQW384"/>
      <c r="AQX384"/>
      <c r="AQY384"/>
      <c r="AQZ384"/>
      <c r="ARA384"/>
      <c r="ARB384"/>
      <c r="ARC384"/>
      <c r="ARD384"/>
    </row>
    <row r="385" spans="1:1233" hidden="1">
      <c r="A385" s="6" t="s">
        <v>460</v>
      </c>
      <c r="B385" s="6"/>
      <c r="C385" t="s">
        <v>47</v>
      </c>
      <c r="D385" s="476"/>
      <c r="E385" s="6"/>
      <c r="F385" s="6"/>
      <c r="G385" s="6"/>
      <c r="H385" s="6"/>
      <c r="I385" s="6"/>
      <c r="J385" s="6"/>
      <c r="K385" s="6"/>
      <c r="L385" s="6"/>
      <c r="M385" s="6"/>
      <c r="N385" s="6"/>
      <c r="O385" s="6"/>
      <c r="Q385" s="1024" t="s">
        <v>345</v>
      </c>
      <c r="R385" s="1025"/>
      <c r="S385" s="1026"/>
      <c r="T385" s="1024" t="s">
        <v>346</v>
      </c>
      <c r="U385" s="1025"/>
      <c r="V385" s="1025"/>
      <c r="W385" s="1024" t="s">
        <v>347</v>
      </c>
      <c r="X385" s="1025"/>
      <c r="Y385" s="1026"/>
      <c r="Z385" s="1024" t="s">
        <v>348</v>
      </c>
      <c r="AA385" s="1025"/>
      <c r="AB385" s="1025"/>
      <c r="AC385" s="1024" t="s">
        <v>349</v>
      </c>
      <c r="AD385" s="1025"/>
      <c r="AE385" s="1025"/>
      <c r="AF385" s="1024" t="s">
        <v>350</v>
      </c>
      <c r="AG385" s="1025"/>
      <c r="AH385" s="1026"/>
      <c r="AI385" s="1024" t="s">
        <v>351</v>
      </c>
      <c r="AJ385" s="1025"/>
      <c r="AK385" s="1026"/>
      <c r="AL385" s="1024" t="s">
        <v>352</v>
      </c>
      <c r="AM385" s="1025"/>
      <c r="AN385" s="1026"/>
      <c r="AO385" s="1024" t="s">
        <v>353</v>
      </c>
      <c r="AP385" s="1025"/>
      <c r="AQ385" s="1026"/>
      <c r="AR385" s="1024" t="s">
        <v>354</v>
      </c>
      <c r="AS385" s="1025"/>
      <c r="AT385" s="1026"/>
      <c r="AU385" s="1024" t="s">
        <v>355</v>
      </c>
      <c r="AV385" s="1025"/>
      <c r="AW385" s="1026"/>
      <c r="AX385" s="1024" t="s">
        <v>356</v>
      </c>
      <c r="AY385" s="1025"/>
      <c r="AZ385" s="1026"/>
      <c r="BA385" s="1024" t="s">
        <v>357</v>
      </c>
      <c r="BB385" s="1025"/>
      <c r="BC385" s="1026"/>
      <c r="BD385" s="1024" t="s">
        <v>358</v>
      </c>
      <c r="BE385" s="1025"/>
      <c r="BF385" s="1026"/>
      <c r="BG385" s="1024" t="s">
        <v>359</v>
      </c>
      <c r="BH385" s="1025"/>
      <c r="BI385" s="1026"/>
      <c r="BJ385" s="1024" t="s">
        <v>360</v>
      </c>
      <c r="BK385" s="1025"/>
      <c r="BL385" s="1026"/>
      <c r="BM385" s="1024" t="s">
        <v>361</v>
      </c>
      <c r="BN385" s="1025"/>
      <c r="BO385" s="1026"/>
      <c r="BP385" s="1024" t="s">
        <v>362</v>
      </c>
      <c r="BQ385" s="1025"/>
      <c r="BR385" s="1026"/>
      <c r="BS385" s="1024" t="s">
        <v>363</v>
      </c>
      <c r="BT385" s="1025"/>
      <c r="BU385" s="1026"/>
      <c r="BV385" s="1024" t="s">
        <v>364</v>
      </c>
      <c r="BW385" s="1025"/>
      <c r="BX385" s="1026"/>
      <c r="BY385" s="1024" t="s">
        <v>365</v>
      </c>
      <c r="BZ385" s="1025"/>
      <c r="CA385" s="1026"/>
      <c r="CB385" s="1024" t="s">
        <v>366</v>
      </c>
      <c r="CC385" s="1025"/>
      <c r="CD385" s="1026"/>
      <c r="CE385" s="1024" t="s">
        <v>367</v>
      </c>
      <c r="CF385" s="1025"/>
      <c r="CG385" s="1026"/>
      <c r="CH385" s="1024" t="s">
        <v>368</v>
      </c>
      <c r="CI385" s="1025"/>
      <c r="CJ385" s="1026"/>
      <c r="CK385" s="1024" t="s">
        <v>369</v>
      </c>
      <c r="CL385" s="1025"/>
      <c r="CM385" s="1026"/>
      <c r="CN385" s="1024" t="s">
        <v>370</v>
      </c>
      <c r="CO385" s="1025"/>
      <c r="CP385" s="1026"/>
      <c r="CQ385" s="1024" t="s">
        <v>371</v>
      </c>
      <c r="CR385" s="1025"/>
      <c r="CS385" s="1026"/>
      <c r="CT385" s="1024" t="s">
        <v>372</v>
      </c>
      <c r="CU385" s="1025"/>
      <c r="CV385" s="1026"/>
      <c r="CW385" s="1024" t="s">
        <v>373</v>
      </c>
      <c r="CX385" s="1025"/>
      <c r="CY385" s="1026"/>
      <c r="CZ385" s="1024" t="s">
        <v>374</v>
      </c>
      <c r="DA385" s="1025"/>
      <c r="DB385" s="1026"/>
      <c r="DC385" s="1024" t="s">
        <v>375</v>
      </c>
      <c r="DD385" s="1025"/>
      <c r="DE385" s="1026"/>
      <c r="DF385" s="1024" t="s">
        <v>376</v>
      </c>
      <c r="DG385" s="1025"/>
      <c r="DH385" s="1026"/>
      <c r="DI385" s="1024" t="s">
        <v>377</v>
      </c>
      <c r="DJ385" s="1025"/>
      <c r="DK385" s="1026"/>
      <c r="DL385" s="1024" t="s">
        <v>378</v>
      </c>
      <c r="DM385" s="1025"/>
      <c r="DN385" s="1026"/>
      <c r="DO385" s="1024" t="s">
        <v>379</v>
      </c>
      <c r="DP385" s="1025"/>
      <c r="DQ385" s="1026"/>
      <c r="DR385" s="1024" t="s">
        <v>380</v>
      </c>
      <c r="DS385" s="1025"/>
      <c r="DT385" s="1026"/>
      <c r="DU385" s="1024" t="s">
        <v>381</v>
      </c>
      <c r="DV385" s="1025"/>
      <c r="DW385" s="1026"/>
      <c r="DX385" s="1024" t="s">
        <v>382</v>
      </c>
      <c r="DY385" s="1025"/>
      <c r="DZ385" s="1026"/>
      <c r="EA385" s="1024" t="s">
        <v>383</v>
      </c>
      <c r="EB385" s="1025"/>
      <c r="EC385" s="1026"/>
      <c r="ED385" s="1024" t="s">
        <v>384</v>
      </c>
      <c r="EE385" s="1025"/>
      <c r="EF385" s="1026"/>
      <c r="EG385" s="1024" t="s">
        <v>385</v>
      </c>
      <c r="EH385" s="1025"/>
      <c r="EI385" s="1026"/>
      <c r="EJ385" s="1024" t="s">
        <v>386</v>
      </c>
      <c r="EK385" s="1025"/>
      <c r="EL385" s="1026"/>
      <c r="EM385" s="1024" t="s">
        <v>387</v>
      </c>
      <c r="EN385" s="1025"/>
      <c r="EO385" s="1026"/>
      <c r="EP385" s="1024" t="s">
        <v>388</v>
      </c>
      <c r="EQ385" s="1025"/>
      <c r="ER385" s="1026"/>
      <c r="ES385" s="1024" t="s">
        <v>389</v>
      </c>
      <c r="ET385" s="1025"/>
      <c r="EU385" s="1026"/>
      <c r="EV385" s="1024" t="s">
        <v>390</v>
      </c>
      <c r="EW385" s="1025"/>
      <c r="EX385" s="1026"/>
      <c r="EY385" s="1024" t="s">
        <v>391</v>
      </c>
      <c r="EZ385" s="1025"/>
      <c r="FA385" s="1026"/>
      <c r="FB385" s="1024" t="s">
        <v>392</v>
      </c>
      <c r="FC385" s="1025"/>
      <c r="FD385" s="1026"/>
      <c r="FE385" s="1024" t="s">
        <v>393</v>
      </c>
      <c r="FF385" s="1025"/>
      <c r="FG385" s="1026"/>
      <c r="FH385" s="1024" t="s">
        <v>394</v>
      </c>
      <c r="FI385" s="1025"/>
      <c r="FJ385" s="1026"/>
      <c r="FK385" s="1024" t="s">
        <v>395</v>
      </c>
      <c r="FL385" s="1025"/>
      <c r="FM385" s="1026"/>
      <c r="FN385" s="1024" t="s">
        <v>396</v>
      </c>
      <c r="FO385" s="1025"/>
      <c r="FP385" s="1026"/>
      <c r="FQ385" s="1024" t="s">
        <v>397</v>
      </c>
      <c r="FR385" s="1025"/>
      <c r="FS385" s="1026"/>
      <c r="FT385" s="1024" t="s">
        <v>398</v>
      </c>
      <c r="FU385" s="1025"/>
      <c r="FV385" s="1026"/>
      <c r="FW385" s="1024" t="s">
        <v>399</v>
      </c>
      <c r="FX385" s="1025"/>
      <c r="FY385" s="1026"/>
      <c r="FZ385" s="1024" t="s">
        <v>400</v>
      </c>
      <c r="GA385" s="1025"/>
      <c r="GB385" s="1026"/>
      <c r="GC385" s="1024" t="s">
        <v>401</v>
      </c>
      <c r="GD385" s="1025"/>
      <c r="GE385" s="1026"/>
      <c r="GF385" s="1024" t="s">
        <v>402</v>
      </c>
      <c r="GG385" s="1025"/>
      <c r="GH385" s="1026"/>
      <c r="GI385" s="1024" t="s">
        <v>403</v>
      </c>
      <c r="GJ385" s="1025"/>
      <c r="GK385" s="1026"/>
      <c r="GL385" s="1024" t="s">
        <v>404</v>
      </c>
      <c r="GM385" s="1025"/>
      <c r="GN385" s="1026"/>
      <c r="GO385" s="1024" t="s">
        <v>405</v>
      </c>
      <c r="GP385" s="1025"/>
      <c r="GQ385" s="1026"/>
      <c r="GR385" s="1024" t="s">
        <v>406</v>
      </c>
      <c r="GS385" s="1025"/>
      <c r="GT385" s="1026"/>
      <c r="GU385" s="1024" t="s">
        <v>407</v>
      </c>
      <c r="GV385" s="1025"/>
      <c r="GW385" s="1026"/>
      <c r="GX385" s="1024" t="s">
        <v>408</v>
      </c>
      <c r="GY385" s="1025"/>
      <c r="GZ385" s="1026"/>
      <c r="HA385" s="1024" t="s">
        <v>409</v>
      </c>
      <c r="HB385" s="1025"/>
      <c r="HC385" s="1026"/>
      <c r="HD385" s="1024" t="s">
        <v>410</v>
      </c>
      <c r="HE385" s="1025"/>
      <c r="HF385" s="1026"/>
      <c r="HG385" s="1024" t="s">
        <v>411</v>
      </c>
      <c r="HH385" s="1025"/>
      <c r="HI385" s="1026"/>
      <c r="HJ385" s="1024" t="s">
        <v>412</v>
      </c>
      <c r="HK385" s="1025"/>
      <c r="HL385" s="1026"/>
      <c r="HM385" s="1024" t="s">
        <v>413</v>
      </c>
      <c r="HN385" s="1025"/>
      <c r="HO385" s="1026"/>
      <c r="HP385" s="1024" t="s">
        <v>414</v>
      </c>
      <c r="HQ385" s="1025"/>
      <c r="HR385" s="1026"/>
      <c r="HS385" s="1024" t="s">
        <v>415</v>
      </c>
      <c r="HT385" s="1025"/>
      <c r="HU385" s="1026"/>
      <c r="HV385" s="1024" t="s">
        <v>416</v>
      </c>
      <c r="HW385" s="1025"/>
      <c r="HX385" s="1026"/>
      <c r="HY385" s="1024" t="s">
        <v>417</v>
      </c>
      <c r="HZ385" s="1025"/>
      <c r="IA385" s="1026"/>
      <c r="IB385" s="1024" t="s">
        <v>418</v>
      </c>
      <c r="IC385" s="1025"/>
      <c r="ID385" s="1026"/>
      <c r="IE385" s="1024" t="s">
        <v>419</v>
      </c>
      <c r="IF385" s="1025"/>
      <c r="IG385" s="1026"/>
      <c r="IH385" s="1024" t="s">
        <v>420</v>
      </c>
      <c r="II385" s="1025"/>
      <c r="IJ385" s="1026"/>
      <c r="IK385" s="1024" t="s">
        <v>421</v>
      </c>
      <c r="IL385" s="1025"/>
      <c r="IM385" s="1026"/>
      <c r="IN385" s="1024" t="s">
        <v>422</v>
      </c>
      <c r="IO385" s="1025"/>
      <c r="IP385" s="1026"/>
      <c r="IQ385" s="1024" t="s">
        <v>423</v>
      </c>
      <c r="IR385" s="1025"/>
      <c r="IS385" s="1026"/>
      <c r="IT385" s="1024" t="s">
        <v>424</v>
      </c>
      <c r="IU385" s="1025"/>
      <c r="IV385" s="1026"/>
      <c r="IW385" s="1024" t="s">
        <v>425</v>
      </c>
      <c r="IX385" s="1025"/>
      <c r="IY385" s="1026"/>
      <c r="IZ385" s="1024" t="s">
        <v>426</v>
      </c>
      <c r="JA385" s="1025"/>
      <c r="JB385" s="1026"/>
      <c r="JC385" s="1024" t="s">
        <v>427</v>
      </c>
      <c r="JD385" s="1025"/>
      <c r="JE385" s="1026"/>
      <c r="JF385" s="1024" t="s">
        <v>428</v>
      </c>
      <c r="JG385" s="1025"/>
      <c r="JH385" s="1026"/>
      <c r="JI385" s="1024" t="s">
        <v>429</v>
      </c>
      <c r="JJ385" s="1025"/>
      <c r="JK385" s="1026"/>
      <c r="JL385" s="1024" t="s">
        <v>430</v>
      </c>
      <c r="JM385" s="1025"/>
      <c r="JN385" s="1026"/>
      <c r="JO385" s="1024" t="s">
        <v>431</v>
      </c>
      <c r="JP385" s="1025"/>
      <c r="JQ385" s="1026"/>
      <c r="JR385" s="1024" t="s">
        <v>432</v>
      </c>
      <c r="JS385" s="1025"/>
      <c r="JT385" s="1026"/>
      <c r="JU385" s="1024" t="s">
        <v>433</v>
      </c>
      <c r="JV385" s="1025"/>
      <c r="JW385" s="1026"/>
      <c r="JX385" s="1024" t="s">
        <v>434</v>
      </c>
      <c r="JY385" s="1025"/>
      <c r="JZ385" s="1026"/>
      <c r="KA385" s="1024" t="s">
        <v>435</v>
      </c>
      <c r="KB385" s="1025"/>
      <c r="KC385" s="1026"/>
      <c r="KD385" s="1024" t="s">
        <v>436</v>
      </c>
      <c r="KE385" s="1025"/>
      <c r="KF385" s="1026"/>
      <c r="KG385" s="1024" t="s">
        <v>437</v>
      </c>
      <c r="KH385" s="1025"/>
      <c r="KI385" s="1026"/>
      <c r="KJ385" s="1024" t="s">
        <v>438</v>
      </c>
      <c r="KK385" s="1025"/>
      <c r="KL385" s="1026"/>
      <c r="KM385" s="1024" t="s">
        <v>439</v>
      </c>
      <c r="KN385" s="1025"/>
      <c r="KO385" s="1026"/>
      <c r="KP385" s="1024" t="s">
        <v>440</v>
      </c>
      <c r="KQ385" s="1025"/>
      <c r="KR385" s="1026"/>
      <c r="KS385" s="1024" t="s">
        <v>441</v>
      </c>
      <c r="KT385" s="1025"/>
      <c r="KU385" s="1026"/>
      <c r="KV385" s="1024" t="s">
        <v>442</v>
      </c>
      <c r="KW385" s="1025"/>
      <c r="KX385" s="1026"/>
      <c r="KY385" s="1024" t="s">
        <v>443</v>
      </c>
      <c r="KZ385" s="1025"/>
      <c r="LA385" s="1026"/>
      <c r="LB385" s="1024" t="s">
        <v>444</v>
      </c>
      <c r="LC385" s="1025"/>
      <c r="LD385" s="1026"/>
      <c r="LE385" s="1024" t="s">
        <v>445</v>
      </c>
      <c r="LF385" s="1025"/>
      <c r="LG385" s="1026"/>
      <c r="LR385"/>
      <c r="LS385"/>
      <c r="LT385"/>
      <c r="LU385"/>
      <c r="LV385"/>
      <c r="LW385"/>
      <c r="LX385"/>
      <c r="LY385"/>
      <c r="LZ385"/>
      <c r="MA385"/>
      <c r="MB385"/>
      <c r="MC385"/>
      <c r="MD385"/>
      <c r="ME385"/>
      <c r="MF385"/>
      <c r="MG385"/>
      <c r="MH385"/>
      <c r="MI385"/>
      <c r="MJ385"/>
      <c r="MK385"/>
      <c r="ML385"/>
      <c r="MM385"/>
      <c r="MN385"/>
      <c r="MO385"/>
      <c r="MP385"/>
      <c r="OQ385"/>
      <c r="OR385"/>
      <c r="OS385"/>
      <c r="OT385"/>
      <c r="OU385"/>
      <c r="OV385"/>
      <c r="OW385"/>
      <c r="OX385"/>
      <c r="OY385"/>
      <c r="OZ385"/>
      <c r="PA385"/>
      <c r="PB385"/>
      <c r="PC385"/>
      <c r="PD385"/>
      <c r="PE385"/>
      <c r="PF385"/>
      <c r="PG385"/>
      <c r="PH385"/>
      <c r="PI385"/>
      <c r="PJ385"/>
      <c r="PK385"/>
      <c r="PL385"/>
      <c r="PM385"/>
      <c r="PN385"/>
      <c r="PO385"/>
      <c r="PP385"/>
      <c r="PQ385"/>
      <c r="PR385"/>
      <c r="PS385"/>
      <c r="PT385"/>
      <c r="PU385"/>
      <c r="PV385"/>
      <c r="PW385"/>
      <c r="PX385"/>
      <c r="PY385"/>
      <c r="PZ385"/>
      <c r="QA385"/>
      <c r="QB385"/>
      <c r="QC385"/>
      <c r="QD385"/>
      <c r="QE385"/>
      <c r="QF385"/>
      <c r="QG385"/>
      <c r="QH385"/>
      <c r="QI385"/>
      <c r="QJ385"/>
      <c r="QK385"/>
      <c r="QL385"/>
      <c r="QM385"/>
      <c r="QN385"/>
      <c r="QO385"/>
      <c r="QP385"/>
      <c r="QQ385"/>
      <c r="QR385"/>
      <c r="QS385"/>
      <c r="QT385"/>
      <c r="QU385"/>
      <c r="QV385"/>
      <c r="QW385"/>
      <c r="QX385"/>
      <c r="QY385"/>
      <c r="QZ385"/>
      <c r="RA385"/>
      <c r="RB385"/>
      <c r="RC385"/>
      <c r="RD385"/>
      <c r="RE385"/>
      <c r="RF385"/>
      <c r="RG385"/>
      <c r="RH385"/>
      <c r="RI385"/>
      <c r="RJ385"/>
      <c r="RK385"/>
      <c r="RL385"/>
      <c r="RM385"/>
      <c r="RN385"/>
      <c r="RO385"/>
      <c r="RP385"/>
      <c r="RQ385"/>
      <c r="RR385"/>
      <c r="RS385"/>
      <c r="RT385"/>
      <c r="RU385"/>
      <c r="RV385"/>
      <c r="RW385"/>
      <c r="RX385"/>
      <c r="RY385"/>
      <c r="RZ385"/>
      <c r="SA385"/>
      <c r="SB385"/>
      <c r="SC385"/>
      <c r="UC385"/>
      <c r="UD385"/>
      <c r="UE385"/>
      <c r="UF385"/>
      <c r="UG385"/>
      <c r="UH385"/>
      <c r="UI385"/>
      <c r="UJ385"/>
      <c r="UK385"/>
      <c r="UL385"/>
      <c r="UM385"/>
      <c r="UN385"/>
      <c r="UO385"/>
      <c r="UP385"/>
      <c r="UQ385"/>
      <c r="UR385"/>
      <c r="US385"/>
      <c r="UT385"/>
      <c r="UU385"/>
      <c r="UV385"/>
      <c r="UW385"/>
      <c r="UX385"/>
      <c r="UY385"/>
      <c r="UZ385"/>
      <c r="VA385"/>
      <c r="VB385"/>
      <c r="VC385"/>
      <c r="VD385"/>
      <c r="VE385"/>
      <c r="VF385"/>
      <c r="VG385"/>
      <c r="VH385"/>
      <c r="VI385"/>
      <c r="VJ385"/>
      <c r="VK385"/>
      <c r="VL385"/>
      <c r="VM385"/>
      <c r="VN385"/>
      <c r="VO385"/>
      <c r="VP385"/>
      <c r="VQ385"/>
      <c r="VR385"/>
      <c r="VS385"/>
      <c r="VT385"/>
      <c r="VU385"/>
      <c r="VV385"/>
      <c r="VW385"/>
      <c r="VX385"/>
      <c r="VY385"/>
      <c r="VZ385"/>
      <c r="WA385"/>
      <c r="WB385"/>
      <c r="WC385"/>
      <c r="WD385"/>
      <c r="WE385"/>
      <c r="WF385"/>
      <c r="WG385"/>
      <c r="WH385"/>
      <c r="WI385"/>
      <c r="WJ385"/>
      <c r="WK385"/>
      <c r="WL385"/>
      <c r="WM385"/>
      <c r="WN385"/>
      <c r="WO385"/>
      <c r="WP385"/>
      <c r="WQ385"/>
      <c r="WR385"/>
      <c r="WS385"/>
      <c r="WT385"/>
      <c r="WU385"/>
      <c r="WV385"/>
      <c r="WW385"/>
      <c r="WX385"/>
      <c r="WY385"/>
      <c r="WZ385"/>
      <c r="XA385"/>
      <c r="XB385"/>
      <c r="XC385"/>
      <c r="XD385"/>
      <c r="XE385"/>
      <c r="XF385"/>
      <c r="XG385"/>
      <c r="XH385"/>
      <c r="XI385"/>
      <c r="XJ385"/>
      <c r="XK385"/>
      <c r="XL385"/>
      <c r="XM385"/>
      <c r="XN385"/>
      <c r="XO385"/>
      <c r="XP385"/>
      <c r="XQ385"/>
      <c r="XR385"/>
      <c r="XS385"/>
      <c r="XT385"/>
      <c r="XU385"/>
      <c r="XV385"/>
      <c r="XW385"/>
      <c r="XX385"/>
      <c r="XY385"/>
      <c r="XZ385"/>
      <c r="YA385"/>
      <c r="YB385"/>
      <c r="YC385"/>
      <c r="YD385"/>
      <c r="YE385"/>
      <c r="YF385"/>
      <c r="YG385"/>
      <c r="YH385"/>
      <c r="YI385"/>
      <c r="YJ385"/>
      <c r="YK385"/>
      <c r="YL385"/>
      <c r="YM385"/>
      <c r="YN385"/>
      <c r="YO385"/>
      <c r="YP385"/>
      <c r="YQ385"/>
      <c r="YR385"/>
      <c r="YS385"/>
      <c r="YT385"/>
      <c r="YU385"/>
      <c r="YV385"/>
      <c r="YW385"/>
      <c r="YX385"/>
      <c r="YY385"/>
      <c r="YZ385"/>
      <c r="ZA385"/>
      <c r="ZB385"/>
      <c r="ZC385"/>
      <c r="ZD385"/>
      <c r="ZE385"/>
      <c r="ZF385"/>
      <c r="ZG385"/>
      <c r="ZH385"/>
      <c r="ZI385"/>
      <c r="ZJ385"/>
      <c r="ZK385"/>
      <c r="ZL385"/>
      <c r="ZM385"/>
      <c r="ZN385"/>
      <c r="ZO385"/>
      <c r="ZP385"/>
      <c r="ZQ385"/>
      <c r="ZR385"/>
      <c r="ZS385"/>
      <c r="ZT385"/>
      <c r="ZU385"/>
      <c r="ZV385"/>
      <c r="ZW385"/>
      <c r="ZX385"/>
      <c r="ZY385"/>
      <c r="ZZ385"/>
      <c r="AAA385"/>
      <c r="AAB385"/>
      <c r="AAC385"/>
      <c r="AAD385"/>
      <c r="AAE385"/>
      <c r="AAF385"/>
      <c r="AAG385"/>
      <c r="AAH385"/>
      <c r="AAI385"/>
      <c r="AAJ385"/>
      <c r="AAK385"/>
      <c r="AAL385"/>
      <c r="AAM385"/>
      <c r="AAN385"/>
      <c r="AAO385"/>
      <c r="AAP385"/>
      <c r="AAQ385"/>
      <c r="AAR385"/>
      <c r="AAS385"/>
      <c r="AAT385"/>
      <c r="AAU385"/>
      <c r="AAV385"/>
      <c r="AAW385"/>
      <c r="AAX385"/>
      <c r="AAY385"/>
      <c r="AAZ385"/>
      <c r="ABA385"/>
      <c r="ABB385"/>
      <c r="ABC385"/>
      <c r="ABD385"/>
      <c r="ABE385"/>
      <c r="ABF385"/>
      <c r="ABG385"/>
      <c r="ABH385"/>
      <c r="ABI385"/>
      <c r="ABJ385"/>
      <c r="ABK385"/>
      <c r="ABL385"/>
      <c r="ABM385"/>
      <c r="ADF385"/>
      <c r="ADG385"/>
      <c r="ADH385"/>
      <c r="ADI385"/>
      <c r="ADJ385"/>
      <c r="ADK385"/>
      <c r="ADL385"/>
      <c r="ADM385"/>
      <c r="ADN385"/>
      <c r="ADO385"/>
      <c r="ADP385"/>
      <c r="ADQ385"/>
      <c r="ADR385"/>
      <c r="ADS385"/>
      <c r="ADT385"/>
      <c r="ADU385"/>
      <c r="AET385"/>
      <c r="AEU385"/>
      <c r="AEV385"/>
      <c r="AEW385"/>
      <c r="AEX385"/>
      <c r="AEY385"/>
      <c r="AEZ385"/>
      <c r="AFA385"/>
      <c r="AFB385"/>
      <c r="AFC385"/>
      <c r="AFD385"/>
      <c r="AFE385"/>
      <c r="AFF385"/>
      <c r="AFG385"/>
      <c r="AFH385"/>
      <c r="AFI385"/>
      <c r="AFJ385"/>
      <c r="AFK385"/>
      <c r="AFL385"/>
      <c r="AFM385"/>
      <c r="AFN385"/>
      <c r="AFO385"/>
      <c r="AFP385"/>
      <c r="AFQ385"/>
      <c r="AFR385"/>
      <c r="AFS385"/>
      <c r="AFT385"/>
      <c r="AFU385"/>
      <c r="AFV385"/>
      <c r="AFW385"/>
      <c r="AFX385"/>
      <c r="AFY385"/>
      <c r="AFZ385"/>
      <c r="AGA385"/>
      <c r="AGB385"/>
      <c r="AGC385"/>
      <c r="AGD385"/>
      <c r="AGE385"/>
      <c r="AGF385"/>
      <c r="AGG385"/>
      <c r="AGH385"/>
      <c r="AGI385"/>
      <c r="AGJ385"/>
      <c r="AGK385"/>
      <c r="AGL385"/>
      <c r="AGM385"/>
      <c r="AGN385"/>
      <c r="AGO385"/>
      <c r="AGP385"/>
      <c r="AGQ385"/>
      <c r="AGR385"/>
      <c r="AGS385"/>
      <c r="AGT385"/>
      <c r="AGU385"/>
      <c r="AGV385"/>
      <c r="AGW385"/>
      <c r="AGX385"/>
      <c r="AGY385"/>
      <c r="AGZ385"/>
      <c r="AHA385"/>
      <c r="AHB385"/>
      <c r="AHC385"/>
      <c r="AHD385"/>
      <c r="AHE385"/>
      <c r="AHF385"/>
      <c r="AHG385"/>
      <c r="AHH385"/>
      <c r="AHI385"/>
      <c r="AHJ385"/>
      <c r="AHK385"/>
      <c r="AHL385"/>
      <c r="AHM385"/>
      <c r="AHN385"/>
      <c r="AHO385"/>
      <c r="AHP385"/>
      <c r="AHQ385"/>
      <c r="AHR385"/>
      <c r="AHS385"/>
      <c r="AHT385"/>
      <c r="AHU385"/>
      <c r="AHV385"/>
      <c r="AHW385"/>
      <c r="AHX385"/>
      <c r="AHY385"/>
      <c r="AHZ385"/>
      <c r="AIA385"/>
      <c r="AIB385"/>
      <c r="AIC385"/>
      <c r="AID385"/>
      <c r="AIE385"/>
      <c r="AIF385"/>
      <c r="AIG385"/>
      <c r="AIH385"/>
      <c r="AII385"/>
      <c r="AIJ385"/>
      <c r="AIK385"/>
      <c r="AIL385"/>
      <c r="AIM385"/>
      <c r="AIN385"/>
      <c r="AIO385"/>
      <c r="AIP385"/>
      <c r="AIQ385"/>
      <c r="AIR385"/>
      <c r="AIS385"/>
      <c r="AIT385"/>
      <c r="AIU385"/>
      <c r="AIV385"/>
      <c r="AIW385"/>
      <c r="AIX385"/>
      <c r="AIY385"/>
      <c r="AIZ385"/>
      <c r="AJA385"/>
      <c r="AJB385"/>
      <c r="AJC385"/>
      <c r="AJD385"/>
      <c r="AJE385"/>
      <c r="AJF385"/>
      <c r="AJG385"/>
      <c r="AJH385"/>
      <c r="AJI385"/>
      <c r="AJJ385"/>
      <c r="AJK385"/>
      <c r="AJL385"/>
      <c r="AJM385"/>
      <c r="AJN385"/>
      <c r="AJO385"/>
      <c r="AJP385"/>
      <c r="AJQ385"/>
      <c r="AJR385"/>
      <c r="AJS385"/>
      <c r="AJT385"/>
      <c r="AJU385"/>
      <c r="AJV385"/>
      <c r="AJW385"/>
      <c r="AJX385"/>
      <c r="AJY385"/>
      <c r="AJZ385"/>
      <c r="AKA385"/>
      <c r="AKB385"/>
      <c r="AKC385"/>
      <c r="AKD385"/>
      <c r="AKE385"/>
      <c r="AKF385"/>
      <c r="AKG385"/>
      <c r="AKH385"/>
      <c r="AKI385"/>
      <c r="AKJ385"/>
      <c r="AKK385"/>
      <c r="AKL385"/>
      <c r="AKM385"/>
      <c r="AKN385"/>
      <c r="AKO385"/>
      <c r="AKP385"/>
      <c r="AKQ385"/>
      <c r="AKR385"/>
      <c r="AKS385"/>
      <c r="ALI385"/>
      <c r="ALJ385"/>
      <c r="ALK385"/>
      <c r="ALL385"/>
      <c r="ALM385"/>
      <c r="ALN385"/>
      <c r="ALO385"/>
      <c r="ALP385"/>
      <c r="ALQ385"/>
      <c r="ALR385"/>
      <c r="ALS385"/>
      <c r="ALT385"/>
      <c r="ALU385"/>
      <c r="ALV385"/>
      <c r="ALW385"/>
      <c r="ALX385"/>
      <c r="ALY385"/>
      <c r="ALZ385"/>
      <c r="AMA385"/>
      <c r="AMB385"/>
      <c r="AMC385"/>
      <c r="AMD385"/>
      <c r="AME385"/>
      <c r="AMF385"/>
      <c r="AMG385"/>
      <c r="AMH385"/>
      <c r="AMI385"/>
      <c r="AMJ385"/>
      <c r="AMK385"/>
      <c r="AML385"/>
      <c r="AMM385"/>
      <c r="AMN385"/>
      <c r="AMO385"/>
      <c r="AMP385"/>
      <c r="AMQ385"/>
      <c r="AMR385"/>
      <c r="AMS385"/>
      <c r="AMT385"/>
      <c r="AMU385"/>
      <c r="AMV385"/>
      <c r="AMW385"/>
      <c r="AMX385"/>
      <c r="AMY385"/>
      <c r="AMZ385"/>
      <c r="ANA385"/>
      <c r="ANL385"/>
      <c r="ANM385"/>
      <c r="ANW385"/>
      <c r="ANX385"/>
      <c r="ANY385"/>
      <c r="ANZ385"/>
      <c r="AOA385"/>
      <c r="AOB385"/>
      <c r="AOC385"/>
      <c r="AOD385"/>
      <c r="AOE385"/>
      <c r="AOF385"/>
      <c r="AOG385"/>
      <c r="AOH385"/>
      <c r="AOI385"/>
      <c r="AOJ385"/>
      <c r="AOK385"/>
      <c r="AOL385"/>
      <c r="AOM385"/>
      <c r="AON385"/>
      <c r="AOO385"/>
      <c r="AOP385"/>
      <c r="AOQ385"/>
      <c r="AOR385"/>
      <c r="AOS385"/>
      <c r="AOT385"/>
      <c r="AOU385"/>
      <c r="AOV385"/>
      <c r="AOW385"/>
      <c r="AOX385"/>
      <c r="AOY385"/>
      <c r="AOZ385"/>
      <c r="APA385"/>
      <c r="APB385"/>
      <c r="APC385"/>
      <c r="APD385"/>
      <c r="APE385"/>
      <c r="APF385"/>
      <c r="APG385"/>
      <c r="APH385"/>
      <c r="API385"/>
      <c r="APJ385"/>
      <c r="APK385"/>
      <c r="APL385"/>
      <c r="APM385"/>
      <c r="APN385"/>
      <c r="APO385"/>
      <c r="APP385"/>
      <c r="APQ385"/>
      <c r="APR385"/>
      <c r="APS385"/>
      <c r="APT385"/>
      <c r="APU385"/>
      <c r="APV385"/>
      <c r="APW385"/>
      <c r="APX385"/>
      <c r="APY385"/>
      <c r="APZ385"/>
      <c r="AQA385"/>
      <c r="AQB385"/>
      <c r="AQC385"/>
      <c r="AQD385"/>
      <c r="AQE385"/>
      <c r="AQF385"/>
      <c r="AQG385"/>
      <c r="AQH385"/>
      <c r="AQI385"/>
      <c r="AQJ385"/>
      <c r="AQK385"/>
      <c r="AQL385"/>
      <c r="AQM385"/>
      <c r="AQN385"/>
      <c r="AQO385"/>
      <c r="AQP385"/>
      <c r="ARO385"/>
      <c r="ARP385"/>
      <c r="ARQ385"/>
      <c r="ARR385"/>
      <c r="ARS385"/>
      <c r="ART385"/>
      <c r="ARU385"/>
      <c r="ARV385"/>
      <c r="ARW385"/>
      <c r="ARX385"/>
      <c r="ARY385"/>
      <c r="ARZ385"/>
      <c r="ASA385"/>
      <c r="ASB385"/>
      <c r="ASC385"/>
      <c r="ASD385"/>
      <c r="ASE385"/>
      <c r="ASF385"/>
      <c r="ASG385"/>
      <c r="ASH385"/>
      <c r="ASI385"/>
      <c r="ASJ385"/>
      <c r="ASK385"/>
      <c r="ASL385"/>
      <c r="ASM385"/>
      <c r="ASN385"/>
      <c r="ASO385"/>
      <c r="ASP385"/>
      <c r="ASQ385"/>
      <c r="ASR385"/>
      <c r="ASS385"/>
      <c r="AST385"/>
      <c r="ASU385"/>
      <c r="ASV385"/>
      <c r="ASW385"/>
      <c r="ASX385"/>
      <c r="ASY385"/>
      <c r="ASZ385"/>
      <c r="ATA385"/>
      <c r="ATB385"/>
      <c r="ATC385"/>
      <c r="ATD385"/>
      <c r="ATE385"/>
      <c r="ATF385"/>
      <c r="ATG385"/>
      <c r="ATH385"/>
      <c r="ATI385"/>
      <c r="ATJ385"/>
      <c r="ATK385"/>
      <c r="ATL385"/>
      <c r="ATM385"/>
      <c r="ATN385"/>
      <c r="ATO385"/>
      <c r="ATP385"/>
      <c r="ATQ385"/>
      <c r="ATR385"/>
      <c r="ATS385"/>
      <c r="ATT385"/>
      <c r="ATU385"/>
      <c r="ATV385"/>
      <c r="ATW385"/>
      <c r="ATX385"/>
      <c r="ATY385"/>
      <c r="ATZ385"/>
      <c r="AUA385"/>
      <c r="AUB385"/>
      <c r="AUC385"/>
      <c r="AUD385"/>
      <c r="AUE385"/>
      <c r="AUF385"/>
      <c r="AUG385"/>
      <c r="AUH385"/>
      <c r="AUI385"/>
      <c r="AUJ385"/>
      <c r="AUK385"/>
    </row>
    <row r="386" spans="1:1233" hidden="1">
      <c r="A386" s="252"/>
      <c r="B386" s="6"/>
      <c r="C386" s="253" t="s">
        <v>461</v>
      </c>
      <c r="D386" s="6"/>
      <c r="E386" s="6"/>
      <c r="F386" s="6"/>
      <c r="G386" s="6"/>
      <c r="H386" s="6"/>
      <c r="I386" s="6"/>
      <c r="J386" s="6"/>
      <c r="K386" s="6"/>
      <c r="L386" s="6"/>
      <c r="M386" s="6"/>
      <c r="N386" s="6"/>
      <c r="O386" s="6"/>
      <c r="Q386" s="1048" t="s">
        <v>462</v>
      </c>
      <c r="R386" s="1049"/>
      <c r="S386" s="1050"/>
      <c r="T386" s="1048" t="s">
        <v>462</v>
      </c>
      <c r="U386" s="1049"/>
      <c r="V386" s="1050"/>
      <c r="W386" s="1048" t="s">
        <v>462</v>
      </c>
      <c r="X386" s="1049"/>
      <c r="Y386" s="1050"/>
      <c r="Z386" s="1048" t="s">
        <v>462</v>
      </c>
      <c r="AA386" s="1049"/>
      <c r="AB386" s="1050"/>
      <c r="AC386" s="1048" t="s">
        <v>462</v>
      </c>
      <c r="AD386" s="1049"/>
      <c r="AE386" s="1049"/>
      <c r="AF386" s="1048" t="s">
        <v>462</v>
      </c>
      <c r="AG386" s="1049"/>
      <c r="AH386" s="1050"/>
      <c r="AI386" s="1048" t="s">
        <v>462</v>
      </c>
      <c r="AJ386" s="1049"/>
      <c r="AK386" s="1050"/>
      <c r="AL386" s="1048" t="s">
        <v>462</v>
      </c>
      <c r="AM386" s="1049"/>
      <c r="AN386" s="1050"/>
      <c r="AO386" s="1048" t="s">
        <v>462</v>
      </c>
      <c r="AP386" s="1049"/>
      <c r="AQ386" s="1050"/>
      <c r="AR386" s="1048" t="s">
        <v>462</v>
      </c>
      <c r="AS386" s="1049"/>
      <c r="AT386" s="1050"/>
      <c r="AU386" s="1048" t="s">
        <v>462</v>
      </c>
      <c r="AV386" s="1049"/>
      <c r="AW386" s="1050"/>
      <c r="AX386" s="1048" t="s">
        <v>462</v>
      </c>
      <c r="AY386" s="1049"/>
      <c r="AZ386" s="1050"/>
      <c r="BA386" s="1048" t="s">
        <v>462</v>
      </c>
      <c r="BB386" s="1049"/>
      <c r="BC386" s="1050"/>
      <c r="BD386" s="1048" t="s">
        <v>462</v>
      </c>
      <c r="BE386" s="1049"/>
      <c r="BF386" s="1050"/>
      <c r="BG386" s="1048" t="s">
        <v>462</v>
      </c>
      <c r="BH386" s="1049"/>
      <c r="BI386" s="1050"/>
      <c r="BJ386" s="1048" t="s">
        <v>462</v>
      </c>
      <c r="BK386" s="1049"/>
      <c r="BL386" s="1050"/>
      <c r="BM386" s="1048" t="s">
        <v>462</v>
      </c>
      <c r="BN386" s="1049"/>
      <c r="BO386" s="1050"/>
      <c r="BP386" s="1048" t="s">
        <v>462</v>
      </c>
      <c r="BQ386" s="1049"/>
      <c r="BR386" s="1050"/>
      <c r="BS386" s="1048" t="s">
        <v>462</v>
      </c>
      <c r="BT386" s="1049"/>
      <c r="BU386" s="1050"/>
      <c r="BV386" s="1048" t="s">
        <v>462</v>
      </c>
      <c r="BW386" s="1049"/>
      <c r="BX386" s="1050"/>
      <c r="BY386" s="1048" t="s">
        <v>462</v>
      </c>
      <c r="BZ386" s="1049"/>
      <c r="CA386" s="1050"/>
      <c r="CB386" s="1048" t="s">
        <v>462</v>
      </c>
      <c r="CC386" s="1049"/>
      <c r="CD386" s="1050"/>
      <c r="CE386" s="1048" t="s">
        <v>462</v>
      </c>
      <c r="CF386" s="1049"/>
      <c r="CG386" s="1050"/>
      <c r="CH386" s="1048" t="s">
        <v>462</v>
      </c>
      <c r="CI386" s="1049"/>
      <c r="CJ386" s="1050"/>
      <c r="CK386" s="1048" t="s">
        <v>462</v>
      </c>
      <c r="CL386" s="1049"/>
      <c r="CM386" s="1050"/>
      <c r="CN386" s="1048" t="s">
        <v>462</v>
      </c>
      <c r="CO386" s="1049"/>
      <c r="CP386" s="1050"/>
      <c r="CQ386" s="1048" t="s">
        <v>462</v>
      </c>
      <c r="CR386" s="1049"/>
      <c r="CS386" s="1050"/>
      <c r="CT386" s="1048" t="s">
        <v>462</v>
      </c>
      <c r="CU386" s="1049"/>
      <c r="CV386" s="1050"/>
      <c r="CW386" s="1048" t="s">
        <v>462</v>
      </c>
      <c r="CX386" s="1049"/>
      <c r="CY386" s="1050"/>
      <c r="CZ386" s="1048" t="s">
        <v>462</v>
      </c>
      <c r="DA386" s="1049"/>
      <c r="DB386" s="1050"/>
      <c r="DC386" s="1048" t="s">
        <v>462</v>
      </c>
      <c r="DD386" s="1049"/>
      <c r="DE386" s="1050"/>
      <c r="DF386" s="1048" t="s">
        <v>462</v>
      </c>
      <c r="DG386" s="1049"/>
      <c r="DH386" s="1050"/>
      <c r="DI386" s="1048" t="s">
        <v>462</v>
      </c>
      <c r="DJ386" s="1049"/>
      <c r="DK386" s="1050"/>
      <c r="DL386" s="1048" t="s">
        <v>462</v>
      </c>
      <c r="DM386" s="1049"/>
      <c r="DN386" s="1050"/>
      <c r="DO386" s="1048" t="s">
        <v>462</v>
      </c>
      <c r="DP386" s="1049"/>
      <c r="DQ386" s="1050"/>
      <c r="DR386" s="1048" t="s">
        <v>462</v>
      </c>
      <c r="DS386" s="1049"/>
      <c r="DT386" s="1050"/>
      <c r="DU386" s="1048" t="s">
        <v>462</v>
      </c>
      <c r="DV386" s="1049"/>
      <c r="DW386" s="1050"/>
      <c r="DX386" s="1048" t="s">
        <v>462</v>
      </c>
      <c r="DY386" s="1049"/>
      <c r="DZ386" s="1050"/>
      <c r="EA386" s="1048" t="s">
        <v>462</v>
      </c>
      <c r="EB386" s="1049"/>
      <c r="EC386" s="1050"/>
      <c r="ED386" s="1048" t="s">
        <v>462</v>
      </c>
      <c r="EE386" s="1049"/>
      <c r="EF386" s="1050"/>
      <c r="EG386" s="1048" t="s">
        <v>462</v>
      </c>
      <c r="EH386" s="1049"/>
      <c r="EI386" s="1050"/>
      <c r="EJ386" s="1048" t="s">
        <v>462</v>
      </c>
      <c r="EK386" s="1049"/>
      <c r="EL386" s="1050"/>
      <c r="EM386" s="1048" t="s">
        <v>462</v>
      </c>
      <c r="EN386" s="1049"/>
      <c r="EO386" s="1050"/>
      <c r="EP386" s="1048" t="s">
        <v>462</v>
      </c>
      <c r="EQ386" s="1049"/>
      <c r="ER386" s="1050"/>
      <c r="ES386" s="1048" t="s">
        <v>462</v>
      </c>
      <c r="ET386" s="1049"/>
      <c r="EU386" s="1050"/>
      <c r="EV386" s="1048" t="s">
        <v>462</v>
      </c>
      <c r="EW386" s="1049"/>
      <c r="EX386" s="1050"/>
      <c r="EY386" s="1048" t="s">
        <v>462</v>
      </c>
      <c r="EZ386" s="1049"/>
      <c r="FA386" s="1050"/>
      <c r="FB386" s="1048" t="s">
        <v>462</v>
      </c>
      <c r="FC386" s="1049"/>
      <c r="FD386" s="1050"/>
      <c r="FE386" s="1048" t="s">
        <v>462</v>
      </c>
      <c r="FF386" s="1049"/>
      <c r="FG386" s="1050"/>
      <c r="FH386" s="1048" t="s">
        <v>462</v>
      </c>
      <c r="FI386" s="1049"/>
      <c r="FJ386" s="1050"/>
      <c r="FK386" s="1048" t="s">
        <v>462</v>
      </c>
      <c r="FL386" s="1049"/>
      <c r="FM386" s="1050"/>
      <c r="FN386" s="1048" t="s">
        <v>462</v>
      </c>
      <c r="FO386" s="1049"/>
      <c r="FP386" s="1050"/>
      <c r="FQ386" s="1048" t="s">
        <v>462</v>
      </c>
      <c r="FR386" s="1049"/>
      <c r="FS386" s="1050"/>
      <c r="FT386" s="1048" t="s">
        <v>462</v>
      </c>
      <c r="FU386" s="1049"/>
      <c r="FV386" s="1050"/>
      <c r="FW386" s="1048" t="s">
        <v>462</v>
      </c>
      <c r="FX386" s="1049"/>
      <c r="FY386" s="1050"/>
      <c r="FZ386" s="1048" t="s">
        <v>462</v>
      </c>
      <c r="GA386" s="1049"/>
      <c r="GB386" s="1050"/>
      <c r="GC386" s="1048" t="s">
        <v>462</v>
      </c>
      <c r="GD386" s="1049"/>
      <c r="GE386" s="1050"/>
      <c r="GF386" s="1048" t="s">
        <v>462</v>
      </c>
      <c r="GG386" s="1049"/>
      <c r="GH386" s="1050"/>
      <c r="GI386" s="1048" t="s">
        <v>462</v>
      </c>
      <c r="GJ386" s="1049"/>
      <c r="GK386" s="1050"/>
      <c r="GL386" s="1048" t="s">
        <v>462</v>
      </c>
      <c r="GM386" s="1049"/>
      <c r="GN386" s="1050"/>
      <c r="GO386" s="1048" t="s">
        <v>462</v>
      </c>
      <c r="GP386" s="1049"/>
      <c r="GQ386" s="1050"/>
      <c r="GR386" s="1048" t="s">
        <v>462</v>
      </c>
      <c r="GS386" s="1049"/>
      <c r="GT386" s="1050"/>
      <c r="GU386" s="1048" t="s">
        <v>462</v>
      </c>
      <c r="GV386" s="1049"/>
      <c r="GW386" s="1050"/>
      <c r="GX386" s="1048" t="s">
        <v>462</v>
      </c>
      <c r="GY386" s="1049"/>
      <c r="GZ386" s="1050"/>
      <c r="HA386" s="1048" t="s">
        <v>462</v>
      </c>
      <c r="HB386" s="1049"/>
      <c r="HC386" s="1050"/>
      <c r="HD386" s="1048" t="s">
        <v>462</v>
      </c>
      <c r="HE386" s="1049"/>
      <c r="HF386" s="1050"/>
      <c r="HG386" s="1048" t="s">
        <v>462</v>
      </c>
      <c r="HH386" s="1049"/>
      <c r="HI386" s="1050"/>
      <c r="HJ386" s="1048" t="s">
        <v>462</v>
      </c>
      <c r="HK386" s="1049"/>
      <c r="HL386" s="1050"/>
      <c r="HM386" s="1048" t="s">
        <v>462</v>
      </c>
      <c r="HN386" s="1049"/>
      <c r="HO386" s="1050"/>
      <c r="HP386" s="1048" t="s">
        <v>462</v>
      </c>
      <c r="HQ386" s="1049"/>
      <c r="HR386" s="1050"/>
      <c r="HS386" s="1048" t="s">
        <v>462</v>
      </c>
      <c r="HT386" s="1049"/>
      <c r="HU386" s="1050"/>
      <c r="HV386" s="1048" t="s">
        <v>462</v>
      </c>
      <c r="HW386" s="1049"/>
      <c r="HX386" s="1050"/>
      <c r="HY386" s="1048" t="s">
        <v>462</v>
      </c>
      <c r="HZ386" s="1049"/>
      <c r="IA386" s="1050"/>
      <c r="IB386" s="1048" t="s">
        <v>462</v>
      </c>
      <c r="IC386" s="1049"/>
      <c r="ID386" s="1050"/>
      <c r="IE386" s="1048" t="s">
        <v>462</v>
      </c>
      <c r="IF386" s="1049"/>
      <c r="IG386" s="1050"/>
      <c r="IH386" s="1048" t="s">
        <v>462</v>
      </c>
      <c r="II386" s="1049"/>
      <c r="IJ386" s="1050"/>
      <c r="IK386" s="1048" t="s">
        <v>462</v>
      </c>
      <c r="IL386" s="1049"/>
      <c r="IM386" s="1050"/>
      <c r="IN386" s="1048" t="s">
        <v>462</v>
      </c>
      <c r="IO386" s="1049"/>
      <c r="IP386" s="1050"/>
      <c r="IQ386" s="1048" t="s">
        <v>462</v>
      </c>
      <c r="IR386" s="1049"/>
      <c r="IS386" s="1050"/>
      <c r="IT386" s="1048" t="s">
        <v>462</v>
      </c>
      <c r="IU386" s="1049"/>
      <c r="IV386" s="1050"/>
      <c r="IW386" s="1048" t="s">
        <v>462</v>
      </c>
      <c r="IX386" s="1049"/>
      <c r="IY386" s="1050"/>
      <c r="IZ386" s="1048" t="s">
        <v>462</v>
      </c>
      <c r="JA386" s="1049"/>
      <c r="JB386" s="1050"/>
      <c r="JC386" s="1048" t="s">
        <v>462</v>
      </c>
      <c r="JD386" s="1049"/>
      <c r="JE386" s="1050"/>
      <c r="JF386" s="1048" t="s">
        <v>462</v>
      </c>
      <c r="JG386" s="1049"/>
      <c r="JH386" s="1050"/>
      <c r="JI386" s="1048" t="s">
        <v>462</v>
      </c>
      <c r="JJ386" s="1049"/>
      <c r="JK386" s="1050"/>
      <c r="JL386" s="1048" t="s">
        <v>462</v>
      </c>
      <c r="JM386" s="1049"/>
      <c r="JN386" s="1050"/>
      <c r="JO386" s="1048" t="s">
        <v>462</v>
      </c>
      <c r="JP386" s="1049"/>
      <c r="JQ386" s="1050"/>
      <c r="JR386" s="1048" t="s">
        <v>462</v>
      </c>
      <c r="JS386" s="1049"/>
      <c r="JT386" s="1050"/>
      <c r="JU386" s="1048" t="s">
        <v>462</v>
      </c>
      <c r="JV386" s="1049"/>
      <c r="JW386" s="1050"/>
      <c r="JX386" s="1048" t="s">
        <v>462</v>
      </c>
      <c r="JY386" s="1049"/>
      <c r="JZ386" s="1050"/>
      <c r="KA386" s="1048" t="s">
        <v>462</v>
      </c>
      <c r="KB386" s="1049"/>
      <c r="KC386" s="1050"/>
      <c r="KD386" s="1048" t="s">
        <v>462</v>
      </c>
      <c r="KE386" s="1049"/>
      <c r="KF386" s="1050"/>
      <c r="KG386" s="1048" t="s">
        <v>462</v>
      </c>
      <c r="KH386" s="1049"/>
      <c r="KI386" s="1050"/>
      <c r="KJ386" s="1048" t="s">
        <v>462</v>
      </c>
      <c r="KK386" s="1049"/>
      <c r="KL386" s="1050"/>
      <c r="KM386" s="1048" t="s">
        <v>462</v>
      </c>
      <c r="KN386" s="1049"/>
      <c r="KO386" s="1050"/>
      <c r="KP386" s="1048" t="s">
        <v>462</v>
      </c>
      <c r="KQ386" s="1049"/>
      <c r="KR386" s="1050"/>
      <c r="KS386" s="1048" t="s">
        <v>462</v>
      </c>
      <c r="KT386" s="1049"/>
      <c r="KU386" s="1050"/>
      <c r="KV386" s="1048" t="s">
        <v>462</v>
      </c>
      <c r="KW386" s="1049"/>
      <c r="KX386" s="1050"/>
      <c r="KY386" s="1048" t="s">
        <v>462</v>
      </c>
      <c r="KZ386" s="1049"/>
      <c r="LA386" s="1050"/>
      <c r="LB386" s="1048" t="s">
        <v>462</v>
      </c>
      <c r="LC386" s="1049"/>
      <c r="LD386" s="1050"/>
      <c r="LE386" s="1048" t="s">
        <v>462</v>
      </c>
      <c r="LF386" s="1049"/>
      <c r="LG386" s="1050"/>
      <c r="LR386"/>
      <c r="LS386"/>
      <c r="LT386"/>
      <c r="LU386"/>
      <c r="LV386"/>
      <c r="LW386"/>
      <c r="OP386"/>
      <c r="OQ386"/>
      <c r="OR386"/>
      <c r="OS386"/>
      <c r="OT386"/>
      <c r="OU386"/>
      <c r="OV386"/>
      <c r="OW386"/>
      <c r="OX386"/>
      <c r="OY386"/>
      <c r="OZ386"/>
      <c r="PA386"/>
      <c r="PB386"/>
      <c r="PC386"/>
      <c r="PD386"/>
      <c r="PE386"/>
      <c r="PF386"/>
      <c r="PG386"/>
      <c r="PH386"/>
      <c r="PI386"/>
      <c r="PJ386"/>
      <c r="PK386"/>
      <c r="PL386"/>
      <c r="PM386"/>
      <c r="PN386"/>
      <c r="PO386"/>
      <c r="PP386"/>
      <c r="PQ386"/>
      <c r="PR386"/>
      <c r="PS386"/>
      <c r="PT386"/>
      <c r="PU386"/>
      <c r="PV386"/>
      <c r="PW386"/>
      <c r="PX386"/>
      <c r="PY386"/>
      <c r="PZ386"/>
      <c r="QA386"/>
      <c r="QB386"/>
      <c r="QC386"/>
      <c r="QD386"/>
      <c r="QE386"/>
      <c r="QF386"/>
      <c r="QG386"/>
      <c r="QH386"/>
      <c r="QI386"/>
      <c r="QJ386"/>
      <c r="QK386"/>
      <c r="QL386"/>
      <c r="QM386"/>
      <c r="QN386"/>
      <c r="QO386"/>
      <c r="RB386"/>
      <c r="RC386"/>
      <c r="RD386"/>
      <c r="RE386"/>
      <c r="RF386"/>
      <c r="RG386"/>
      <c r="RH386"/>
      <c r="RI386"/>
      <c r="RJ386"/>
      <c r="RK386"/>
      <c r="RL386"/>
      <c r="RM386"/>
      <c r="RN386"/>
      <c r="RO386"/>
      <c r="RP386"/>
      <c r="RQ386"/>
      <c r="RY386"/>
      <c r="RZ386"/>
      <c r="SA386"/>
      <c r="SB386"/>
      <c r="SC386"/>
      <c r="UC386"/>
      <c r="UD386"/>
      <c r="UE386"/>
      <c r="UF386"/>
      <c r="UG386"/>
      <c r="UH386"/>
      <c r="UI386"/>
      <c r="UJ386"/>
      <c r="UK386"/>
      <c r="UL386"/>
      <c r="UT386"/>
      <c r="UU386"/>
      <c r="UV386"/>
      <c r="UW386"/>
      <c r="UX386"/>
      <c r="UY386"/>
      <c r="UZ386"/>
      <c r="VA386"/>
      <c r="VB386"/>
      <c r="VC386"/>
      <c r="VD386"/>
      <c r="VE386"/>
      <c r="VF386"/>
      <c r="VG386"/>
      <c r="VH386"/>
      <c r="VI386"/>
      <c r="VJ386"/>
      <c r="VK386"/>
      <c r="VL386"/>
      <c r="VM386"/>
      <c r="VN386"/>
      <c r="VO386"/>
      <c r="VP386"/>
      <c r="VQ386"/>
      <c r="VR386"/>
      <c r="VS386"/>
      <c r="VT386"/>
      <c r="VU386"/>
      <c r="XB386"/>
      <c r="XC386"/>
      <c r="XD386"/>
      <c r="XE386"/>
      <c r="XF386"/>
      <c r="XG386"/>
      <c r="XH386"/>
      <c r="YS386"/>
      <c r="YT386"/>
      <c r="YU386"/>
      <c r="YV386"/>
      <c r="YW386"/>
      <c r="YX386"/>
      <c r="YY386"/>
      <c r="YZ386"/>
      <c r="ZA386"/>
      <c r="ZB386"/>
      <c r="ZF386"/>
      <c r="ZG386"/>
      <c r="ZH386"/>
      <c r="ZI386"/>
      <c r="ZJ386"/>
      <c r="ZK386"/>
      <c r="ZL386"/>
      <c r="ABL386"/>
      <c r="ABM386"/>
      <c r="ADF386"/>
      <c r="ADG386"/>
      <c r="ADH386"/>
      <c r="ADI386"/>
      <c r="ADJ386"/>
      <c r="ADK386"/>
      <c r="ADL386"/>
      <c r="ADM386"/>
      <c r="ADN386"/>
      <c r="ADO386"/>
      <c r="ADP386"/>
      <c r="ADQ386"/>
      <c r="ADR386"/>
      <c r="AFH386"/>
      <c r="AFI386"/>
      <c r="AFJ386"/>
      <c r="AFK386"/>
      <c r="AFL386"/>
      <c r="AFM386"/>
      <c r="AFN386"/>
      <c r="AFO386"/>
      <c r="AFP386"/>
      <c r="AFQ386"/>
      <c r="AGD386"/>
      <c r="AGE386"/>
      <c r="AGF386"/>
      <c r="AGG386"/>
      <c r="AGH386"/>
      <c r="AGR386"/>
      <c r="AGS386"/>
      <c r="AGT386"/>
      <c r="AGU386"/>
      <c r="AGV386"/>
      <c r="AGW386"/>
      <c r="AGX386"/>
      <c r="AGY386"/>
      <c r="AGZ386"/>
      <c r="AHA386"/>
      <c r="AHB386"/>
      <c r="AHC386"/>
      <c r="AHD386"/>
      <c r="AHE386"/>
      <c r="AHF386"/>
      <c r="AHG386"/>
      <c r="AHH386"/>
      <c r="AHI386"/>
      <c r="AHJ386"/>
      <c r="AHK386"/>
      <c r="AHL386"/>
      <c r="AHM386"/>
      <c r="AHN386"/>
      <c r="AHO386"/>
      <c r="AHP386"/>
      <c r="AHQ386"/>
      <c r="AHR386"/>
      <c r="AHS386"/>
      <c r="AHT386"/>
      <c r="AHU386"/>
      <c r="AHV386"/>
      <c r="AHW386"/>
      <c r="AHX386"/>
      <c r="AHY386"/>
      <c r="AHZ386"/>
      <c r="AIA386"/>
      <c r="AIB386"/>
      <c r="AIC386"/>
      <c r="AID386"/>
      <c r="AIE386"/>
      <c r="AIF386"/>
      <c r="AIG386"/>
      <c r="AIH386"/>
      <c r="AIX386"/>
      <c r="AIY386"/>
      <c r="AIZ386"/>
      <c r="AJA386"/>
      <c r="AJB386"/>
      <c r="AJC386"/>
      <c r="AJD386"/>
      <c r="AJE386"/>
      <c r="AJF386"/>
      <c r="AJG386"/>
      <c r="AJH386"/>
      <c r="AJI386"/>
      <c r="AJJ386"/>
      <c r="AJK386"/>
      <c r="AJL386"/>
      <c r="AJM386"/>
      <c r="AJN386"/>
      <c r="AJO386"/>
      <c r="AJP386"/>
      <c r="AJQ386"/>
      <c r="AJR386"/>
      <c r="AJS386"/>
      <c r="AJT386"/>
      <c r="AJU386"/>
      <c r="AJV386"/>
      <c r="AJW386"/>
      <c r="AJX386"/>
      <c r="AJY386"/>
      <c r="AJZ386"/>
      <c r="AKA386"/>
      <c r="AKB386"/>
      <c r="AKC386"/>
      <c r="AKD386"/>
      <c r="AKE386"/>
      <c r="AKF386"/>
      <c r="AKG386"/>
      <c r="AKH386"/>
      <c r="ALL386"/>
      <c r="ALM386"/>
      <c r="ALN386"/>
      <c r="ALO386"/>
      <c r="ALP386"/>
      <c r="ALQ386"/>
      <c r="ALR386"/>
      <c r="AMH386"/>
      <c r="AMI386"/>
      <c r="AMJ386"/>
      <c r="AMK386"/>
      <c r="AML386"/>
      <c r="AMM386"/>
      <c r="AMN386"/>
      <c r="AMO386"/>
      <c r="AMP386"/>
      <c r="AMQ386"/>
      <c r="AMR386"/>
      <c r="AMS386"/>
      <c r="AMT386"/>
      <c r="AMU386"/>
      <c r="AMV386"/>
      <c r="AMW386"/>
      <c r="AMX386"/>
      <c r="ANL386"/>
      <c r="ANM386"/>
      <c r="ANW386"/>
      <c r="ANX386"/>
      <c r="ANY386"/>
      <c r="ANZ386"/>
      <c r="AOA386"/>
      <c r="AOB386"/>
      <c r="AOC386"/>
      <c r="AOD386"/>
      <c r="AOE386"/>
      <c r="AOF386"/>
      <c r="AOG386"/>
      <c r="AOH386"/>
      <c r="AOI386"/>
      <c r="AOJ386"/>
      <c r="AOK386"/>
      <c r="AOL386"/>
      <c r="AOM386"/>
      <c r="AON386"/>
      <c r="AOO386"/>
      <c r="AOP386"/>
      <c r="AOQ386"/>
      <c r="AOR386"/>
      <c r="AOS386"/>
      <c r="AOT386"/>
      <c r="AOU386"/>
      <c r="AOV386"/>
      <c r="AOW386"/>
      <c r="AOX386"/>
      <c r="AOY386"/>
      <c r="AOZ386"/>
      <c r="APA386"/>
      <c r="APB386"/>
      <c r="APC386"/>
      <c r="APJ386"/>
      <c r="APK386"/>
      <c r="APL386"/>
      <c r="APM386"/>
      <c r="APN386"/>
      <c r="APO386"/>
      <c r="APP386"/>
      <c r="APU386"/>
      <c r="APV386"/>
      <c r="APW386"/>
      <c r="APX386"/>
      <c r="APY386"/>
      <c r="APZ386"/>
      <c r="AQA386"/>
      <c r="AQB386"/>
      <c r="AQC386"/>
      <c r="AQD386"/>
      <c r="AQE386"/>
      <c r="AQF386"/>
      <c r="AQG386"/>
      <c r="AQH386"/>
      <c r="AQI386"/>
      <c r="AQJ386"/>
      <c r="AQK386"/>
      <c r="AQL386"/>
      <c r="AQM386"/>
      <c r="AQN386"/>
      <c r="AQO386"/>
      <c r="AQP386"/>
      <c r="ARE386"/>
      <c r="ARF386"/>
      <c r="ARG386"/>
      <c r="ARH386"/>
      <c r="ARI386"/>
      <c r="ARJ386"/>
      <c r="ARK386"/>
      <c r="ARL386"/>
      <c r="ARM386"/>
      <c r="ARN386"/>
      <c r="ARO386"/>
      <c r="ARP386"/>
      <c r="ARQ386"/>
      <c r="ARR386"/>
      <c r="ARY386"/>
      <c r="ARZ386"/>
      <c r="ASA386"/>
      <c r="ASB386"/>
      <c r="ASC386"/>
      <c r="ASD386"/>
      <c r="ASE386"/>
      <c r="ASF386"/>
      <c r="ASG386"/>
      <c r="ASH386"/>
      <c r="ASI386"/>
      <c r="ASJ386"/>
      <c r="ASK386"/>
      <c r="ASL386"/>
      <c r="ASM386"/>
      <c r="ASN386"/>
      <c r="ASO386"/>
      <c r="ASP386"/>
      <c r="ASQ386"/>
      <c r="ASR386"/>
      <c r="ASS386"/>
      <c r="AST386"/>
      <c r="ASU386"/>
      <c r="ASV386"/>
      <c r="ASW386"/>
      <c r="ASX386"/>
      <c r="ASY386"/>
      <c r="ASZ386"/>
      <c r="ATA386"/>
      <c r="ATB386"/>
      <c r="ATC386"/>
      <c r="ATD386"/>
      <c r="ATE386"/>
      <c r="ATF386"/>
      <c r="ATG386"/>
      <c r="ATH386"/>
      <c r="ATI386"/>
      <c r="ATJ386"/>
      <c r="ATK386"/>
      <c r="ATL386"/>
      <c r="ATM386"/>
      <c r="ATN386"/>
      <c r="ATO386"/>
      <c r="ATP386"/>
      <c r="ATQ386"/>
      <c r="ATR386"/>
      <c r="ATS386"/>
      <c r="ATT386"/>
      <c r="ATU386"/>
      <c r="ATV386"/>
      <c r="ATW386"/>
      <c r="ATX386"/>
      <c r="ATY386"/>
      <c r="ATZ386"/>
      <c r="AUA386"/>
      <c r="AUB386"/>
      <c r="AUC386"/>
      <c r="AUD386"/>
      <c r="AUE386"/>
      <c r="AUF386"/>
      <c r="AUG386"/>
      <c r="AUH386"/>
      <c r="AUI386"/>
      <c r="AUJ386"/>
      <c r="AUK386"/>
    </row>
    <row r="387" spans="1:1233" hidden="1">
      <c r="A387" s="254"/>
      <c r="B387"/>
      <c r="C387" s="255"/>
      <c r="D387" s="6"/>
      <c r="E387" s="6"/>
      <c r="F387" s="6"/>
      <c r="G387" s="6"/>
      <c r="H387" s="6"/>
      <c r="I387" s="6"/>
      <c r="J387" s="6"/>
      <c r="K387" s="6"/>
      <c r="L387" s="6"/>
      <c r="M387" s="6"/>
      <c r="N387" s="6"/>
      <c r="O387" s="6"/>
      <c r="Q387" s="220" t="s">
        <v>106</v>
      </c>
      <c r="R387" s="220" t="s">
        <v>463</v>
      </c>
      <c r="S387" s="220" t="s">
        <v>464</v>
      </c>
      <c r="T387" s="220" t="s">
        <v>106</v>
      </c>
      <c r="U387" s="220" t="s">
        <v>463</v>
      </c>
      <c r="V387" s="220" t="s">
        <v>464</v>
      </c>
      <c r="W387" s="220" t="s">
        <v>106</v>
      </c>
      <c r="X387" s="220" t="s">
        <v>463</v>
      </c>
      <c r="Y387" s="220" t="s">
        <v>464</v>
      </c>
      <c r="Z387" s="220" t="s">
        <v>106</v>
      </c>
      <c r="AA387" s="220" t="s">
        <v>463</v>
      </c>
      <c r="AB387" s="220" t="s">
        <v>464</v>
      </c>
      <c r="AC387" s="220" t="s">
        <v>106</v>
      </c>
      <c r="AD387" s="220" t="s">
        <v>463</v>
      </c>
      <c r="AE387" s="220" t="s">
        <v>464</v>
      </c>
      <c r="AF387" s="220" t="s">
        <v>106</v>
      </c>
      <c r="AG387" s="220" t="s">
        <v>463</v>
      </c>
      <c r="AH387" s="220" t="s">
        <v>464</v>
      </c>
      <c r="AI387" s="220" t="s">
        <v>106</v>
      </c>
      <c r="AJ387" s="220" t="s">
        <v>463</v>
      </c>
      <c r="AK387" s="220" t="s">
        <v>464</v>
      </c>
      <c r="AL387" s="220" t="s">
        <v>106</v>
      </c>
      <c r="AM387" s="220" t="s">
        <v>463</v>
      </c>
      <c r="AN387" s="220" t="s">
        <v>464</v>
      </c>
      <c r="AO387" s="220" t="s">
        <v>106</v>
      </c>
      <c r="AP387" s="220" t="s">
        <v>463</v>
      </c>
      <c r="AQ387" s="220" t="s">
        <v>464</v>
      </c>
      <c r="AR387" s="220" t="s">
        <v>106</v>
      </c>
      <c r="AS387" s="220" t="s">
        <v>463</v>
      </c>
      <c r="AT387" s="220" t="s">
        <v>464</v>
      </c>
      <c r="AU387" s="220" t="s">
        <v>106</v>
      </c>
      <c r="AV387" s="220" t="s">
        <v>463</v>
      </c>
      <c r="AW387" s="220" t="s">
        <v>464</v>
      </c>
      <c r="AX387" s="220" t="s">
        <v>106</v>
      </c>
      <c r="AY387" s="220" t="s">
        <v>463</v>
      </c>
      <c r="AZ387" s="220" t="s">
        <v>464</v>
      </c>
      <c r="BA387" s="220" t="s">
        <v>106</v>
      </c>
      <c r="BB387" s="220" t="s">
        <v>463</v>
      </c>
      <c r="BC387" s="220" t="s">
        <v>464</v>
      </c>
      <c r="BD387" s="220" t="s">
        <v>106</v>
      </c>
      <c r="BE387" s="220" t="s">
        <v>463</v>
      </c>
      <c r="BF387" s="220" t="s">
        <v>464</v>
      </c>
      <c r="BG387" s="220" t="s">
        <v>106</v>
      </c>
      <c r="BH387" s="220" t="s">
        <v>463</v>
      </c>
      <c r="BI387" s="220" t="s">
        <v>464</v>
      </c>
      <c r="BJ387" s="220" t="s">
        <v>106</v>
      </c>
      <c r="BK387" s="220" t="s">
        <v>463</v>
      </c>
      <c r="BL387" s="220" t="s">
        <v>464</v>
      </c>
      <c r="BM387" s="220" t="s">
        <v>106</v>
      </c>
      <c r="BN387" s="220" t="s">
        <v>463</v>
      </c>
      <c r="BO387" s="220" t="s">
        <v>464</v>
      </c>
      <c r="BP387" s="220" t="s">
        <v>106</v>
      </c>
      <c r="BQ387" s="220" t="s">
        <v>463</v>
      </c>
      <c r="BR387" s="220" t="s">
        <v>464</v>
      </c>
      <c r="BS387" s="220" t="s">
        <v>106</v>
      </c>
      <c r="BT387" s="220" t="s">
        <v>463</v>
      </c>
      <c r="BU387" s="220" t="s">
        <v>464</v>
      </c>
      <c r="BV387" s="220" t="s">
        <v>106</v>
      </c>
      <c r="BW387" s="220" t="s">
        <v>463</v>
      </c>
      <c r="BX387" s="256" t="s">
        <v>464</v>
      </c>
      <c r="BY387" s="220" t="s">
        <v>106</v>
      </c>
      <c r="BZ387" s="220" t="s">
        <v>463</v>
      </c>
      <c r="CA387" s="220" t="s">
        <v>464</v>
      </c>
      <c r="CB387" s="220" t="s">
        <v>106</v>
      </c>
      <c r="CC387" s="220" t="s">
        <v>463</v>
      </c>
      <c r="CD387" s="256" t="s">
        <v>464</v>
      </c>
      <c r="CE387" s="220" t="s">
        <v>106</v>
      </c>
      <c r="CF387" s="220" t="s">
        <v>463</v>
      </c>
      <c r="CG387" s="220" t="s">
        <v>464</v>
      </c>
      <c r="CH387" s="220" t="s">
        <v>106</v>
      </c>
      <c r="CI387" s="220" t="s">
        <v>463</v>
      </c>
      <c r="CJ387" s="256" t="s">
        <v>464</v>
      </c>
      <c r="CK387" s="220" t="s">
        <v>106</v>
      </c>
      <c r="CL387" s="220" t="s">
        <v>463</v>
      </c>
      <c r="CM387" s="220" t="s">
        <v>464</v>
      </c>
      <c r="CN387" s="220" t="s">
        <v>106</v>
      </c>
      <c r="CO387" s="220" t="s">
        <v>463</v>
      </c>
      <c r="CP387" s="256" t="s">
        <v>464</v>
      </c>
      <c r="CQ387" s="220" t="s">
        <v>106</v>
      </c>
      <c r="CR387" s="220" t="s">
        <v>463</v>
      </c>
      <c r="CS387" s="220" t="s">
        <v>464</v>
      </c>
      <c r="CT387" s="220" t="s">
        <v>106</v>
      </c>
      <c r="CU387" s="220" t="s">
        <v>463</v>
      </c>
      <c r="CV387" s="256" t="s">
        <v>464</v>
      </c>
      <c r="CW387" s="220" t="s">
        <v>106</v>
      </c>
      <c r="CX387" s="220" t="s">
        <v>463</v>
      </c>
      <c r="CY387" s="220" t="s">
        <v>464</v>
      </c>
      <c r="CZ387" s="220" t="s">
        <v>106</v>
      </c>
      <c r="DA387" s="220" t="s">
        <v>463</v>
      </c>
      <c r="DB387" s="256" t="s">
        <v>464</v>
      </c>
      <c r="DC387" s="220" t="s">
        <v>106</v>
      </c>
      <c r="DD387" s="220" t="s">
        <v>463</v>
      </c>
      <c r="DE387" s="220" t="s">
        <v>464</v>
      </c>
      <c r="DF387" s="220" t="s">
        <v>106</v>
      </c>
      <c r="DG387" s="220" t="s">
        <v>463</v>
      </c>
      <c r="DH387" s="256" t="s">
        <v>464</v>
      </c>
      <c r="DI387" s="220" t="s">
        <v>106</v>
      </c>
      <c r="DJ387" s="220" t="s">
        <v>463</v>
      </c>
      <c r="DK387" s="220" t="s">
        <v>464</v>
      </c>
      <c r="DL387" s="220" t="s">
        <v>106</v>
      </c>
      <c r="DM387" s="220" t="s">
        <v>463</v>
      </c>
      <c r="DN387" s="256" t="s">
        <v>464</v>
      </c>
      <c r="DO387" s="220" t="s">
        <v>106</v>
      </c>
      <c r="DP387" s="220" t="s">
        <v>463</v>
      </c>
      <c r="DQ387" s="220" t="s">
        <v>464</v>
      </c>
      <c r="DR387" s="220" t="s">
        <v>106</v>
      </c>
      <c r="DS387" s="220" t="s">
        <v>463</v>
      </c>
      <c r="DT387" s="256" t="s">
        <v>464</v>
      </c>
      <c r="DU387" s="220" t="s">
        <v>106</v>
      </c>
      <c r="DV387" s="220" t="s">
        <v>463</v>
      </c>
      <c r="DW387" s="220" t="s">
        <v>464</v>
      </c>
      <c r="DX387" s="220" t="s">
        <v>106</v>
      </c>
      <c r="DY387" s="220" t="s">
        <v>463</v>
      </c>
      <c r="DZ387" s="256" t="s">
        <v>464</v>
      </c>
      <c r="EA387" s="220" t="s">
        <v>106</v>
      </c>
      <c r="EB387" s="220" t="s">
        <v>463</v>
      </c>
      <c r="EC387" s="220" t="s">
        <v>464</v>
      </c>
      <c r="ED387" s="220" t="s">
        <v>106</v>
      </c>
      <c r="EE387" s="220" t="s">
        <v>463</v>
      </c>
      <c r="EF387" s="256" t="s">
        <v>464</v>
      </c>
      <c r="EG387" s="220" t="s">
        <v>106</v>
      </c>
      <c r="EH387" s="220" t="s">
        <v>463</v>
      </c>
      <c r="EI387" s="220" t="s">
        <v>464</v>
      </c>
      <c r="EJ387" s="220" t="s">
        <v>106</v>
      </c>
      <c r="EK387" s="220" t="s">
        <v>463</v>
      </c>
      <c r="EL387" s="256" t="s">
        <v>464</v>
      </c>
      <c r="EM387" s="220" t="s">
        <v>106</v>
      </c>
      <c r="EN387" s="220" t="s">
        <v>463</v>
      </c>
      <c r="EO387" s="220" t="s">
        <v>464</v>
      </c>
      <c r="EP387" s="220" t="s">
        <v>106</v>
      </c>
      <c r="EQ387" s="220" t="s">
        <v>463</v>
      </c>
      <c r="ER387" s="256" t="s">
        <v>464</v>
      </c>
      <c r="ES387" s="220" t="s">
        <v>106</v>
      </c>
      <c r="ET387" s="220" t="s">
        <v>463</v>
      </c>
      <c r="EU387" s="220" t="s">
        <v>464</v>
      </c>
      <c r="EV387" s="220" t="s">
        <v>106</v>
      </c>
      <c r="EW387" s="220" t="s">
        <v>463</v>
      </c>
      <c r="EX387" s="256" t="s">
        <v>464</v>
      </c>
      <c r="EY387" s="220" t="s">
        <v>106</v>
      </c>
      <c r="EZ387" s="220" t="s">
        <v>463</v>
      </c>
      <c r="FA387" s="220" t="s">
        <v>464</v>
      </c>
      <c r="FB387" s="220" t="s">
        <v>106</v>
      </c>
      <c r="FC387" s="220" t="s">
        <v>463</v>
      </c>
      <c r="FD387" s="256" t="s">
        <v>464</v>
      </c>
      <c r="FE387" s="220" t="s">
        <v>106</v>
      </c>
      <c r="FF387" s="220" t="s">
        <v>463</v>
      </c>
      <c r="FG387" s="220" t="s">
        <v>464</v>
      </c>
      <c r="FH387" s="220" t="s">
        <v>106</v>
      </c>
      <c r="FI387" s="220" t="s">
        <v>463</v>
      </c>
      <c r="FJ387" s="256" t="s">
        <v>464</v>
      </c>
      <c r="FK387" s="220" t="s">
        <v>106</v>
      </c>
      <c r="FL387" s="220" t="s">
        <v>463</v>
      </c>
      <c r="FM387" s="220" t="s">
        <v>464</v>
      </c>
      <c r="FN387" s="220" t="s">
        <v>106</v>
      </c>
      <c r="FO387" s="220" t="s">
        <v>463</v>
      </c>
      <c r="FP387" s="256" t="s">
        <v>464</v>
      </c>
      <c r="FQ387" s="220" t="s">
        <v>106</v>
      </c>
      <c r="FR387" s="220" t="s">
        <v>463</v>
      </c>
      <c r="FS387" s="220" t="s">
        <v>464</v>
      </c>
      <c r="FT387" s="220" t="s">
        <v>106</v>
      </c>
      <c r="FU387" s="220" t="s">
        <v>463</v>
      </c>
      <c r="FV387" s="256" t="s">
        <v>464</v>
      </c>
      <c r="FW387" s="220" t="s">
        <v>106</v>
      </c>
      <c r="FX387" s="220" t="s">
        <v>463</v>
      </c>
      <c r="FY387" s="220" t="s">
        <v>464</v>
      </c>
      <c r="FZ387" s="220" t="s">
        <v>106</v>
      </c>
      <c r="GA387" s="220" t="s">
        <v>463</v>
      </c>
      <c r="GB387" s="256" t="s">
        <v>464</v>
      </c>
      <c r="GC387" s="220" t="s">
        <v>106</v>
      </c>
      <c r="GD387" s="220" t="s">
        <v>463</v>
      </c>
      <c r="GE387" s="220" t="s">
        <v>464</v>
      </c>
      <c r="GF387" s="220" t="s">
        <v>106</v>
      </c>
      <c r="GG387" s="220" t="s">
        <v>463</v>
      </c>
      <c r="GH387" s="256" t="s">
        <v>464</v>
      </c>
      <c r="GI387" s="220" t="s">
        <v>106</v>
      </c>
      <c r="GJ387" s="220" t="s">
        <v>463</v>
      </c>
      <c r="GK387" s="220" t="s">
        <v>464</v>
      </c>
      <c r="GL387" s="220" t="s">
        <v>106</v>
      </c>
      <c r="GM387" s="220" t="s">
        <v>463</v>
      </c>
      <c r="GN387" s="256" t="s">
        <v>464</v>
      </c>
      <c r="GO387" s="220" t="s">
        <v>106</v>
      </c>
      <c r="GP387" s="220" t="s">
        <v>463</v>
      </c>
      <c r="GQ387" s="220" t="s">
        <v>464</v>
      </c>
      <c r="GR387" s="220" t="s">
        <v>106</v>
      </c>
      <c r="GS387" s="220" t="s">
        <v>463</v>
      </c>
      <c r="GT387" s="256" t="s">
        <v>464</v>
      </c>
      <c r="GU387" s="220" t="s">
        <v>106</v>
      </c>
      <c r="GV387" s="220" t="s">
        <v>463</v>
      </c>
      <c r="GW387" s="220" t="s">
        <v>464</v>
      </c>
      <c r="GX387" s="220" t="s">
        <v>106</v>
      </c>
      <c r="GY387" s="220" t="s">
        <v>463</v>
      </c>
      <c r="GZ387" s="256" t="s">
        <v>464</v>
      </c>
      <c r="HA387" s="220" t="s">
        <v>106</v>
      </c>
      <c r="HB387" s="220" t="s">
        <v>463</v>
      </c>
      <c r="HC387" s="220" t="s">
        <v>464</v>
      </c>
      <c r="HD387" s="220" t="s">
        <v>106</v>
      </c>
      <c r="HE387" s="220" t="s">
        <v>463</v>
      </c>
      <c r="HF387" s="256" t="s">
        <v>464</v>
      </c>
      <c r="HG387" s="220" t="s">
        <v>106</v>
      </c>
      <c r="HH387" s="220" t="s">
        <v>463</v>
      </c>
      <c r="HI387" s="220" t="s">
        <v>464</v>
      </c>
      <c r="HJ387" s="220" t="s">
        <v>106</v>
      </c>
      <c r="HK387" s="220" t="s">
        <v>463</v>
      </c>
      <c r="HL387" s="256" t="s">
        <v>464</v>
      </c>
      <c r="HM387" s="220" t="s">
        <v>106</v>
      </c>
      <c r="HN387" s="220" t="s">
        <v>463</v>
      </c>
      <c r="HO387" s="256" t="s">
        <v>464</v>
      </c>
      <c r="HP387" s="220" t="s">
        <v>106</v>
      </c>
      <c r="HQ387" s="220" t="s">
        <v>463</v>
      </c>
      <c r="HR387" s="220" t="s">
        <v>464</v>
      </c>
      <c r="HS387" s="220" t="s">
        <v>106</v>
      </c>
      <c r="HT387" s="220" t="s">
        <v>463</v>
      </c>
      <c r="HU387" s="256" t="s">
        <v>464</v>
      </c>
      <c r="HV387" s="220" t="s">
        <v>106</v>
      </c>
      <c r="HW387" s="220" t="s">
        <v>463</v>
      </c>
      <c r="HX387" s="256" t="s">
        <v>464</v>
      </c>
      <c r="HY387" s="220" t="s">
        <v>106</v>
      </c>
      <c r="HZ387" s="220" t="s">
        <v>463</v>
      </c>
      <c r="IA387" s="220" t="s">
        <v>464</v>
      </c>
      <c r="IB387" s="220" t="s">
        <v>106</v>
      </c>
      <c r="IC387" s="220" t="s">
        <v>463</v>
      </c>
      <c r="ID387" s="256" t="s">
        <v>464</v>
      </c>
      <c r="IE387" s="220" t="s">
        <v>106</v>
      </c>
      <c r="IF387" s="220" t="s">
        <v>463</v>
      </c>
      <c r="IG387" s="256" t="s">
        <v>464</v>
      </c>
      <c r="IH387" s="220" t="s">
        <v>106</v>
      </c>
      <c r="II387" s="220" t="s">
        <v>463</v>
      </c>
      <c r="IJ387" s="220" t="s">
        <v>464</v>
      </c>
      <c r="IK387" s="220" t="s">
        <v>106</v>
      </c>
      <c r="IL387" s="220" t="s">
        <v>463</v>
      </c>
      <c r="IM387" s="256" t="s">
        <v>464</v>
      </c>
      <c r="IN387" s="220" t="s">
        <v>106</v>
      </c>
      <c r="IO387" s="220" t="s">
        <v>463</v>
      </c>
      <c r="IP387" s="256" t="s">
        <v>464</v>
      </c>
      <c r="IQ387" s="220" t="s">
        <v>106</v>
      </c>
      <c r="IR387" s="220" t="s">
        <v>463</v>
      </c>
      <c r="IS387" s="220" t="s">
        <v>464</v>
      </c>
      <c r="IT387" s="220" t="s">
        <v>106</v>
      </c>
      <c r="IU387" s="220" t="s">
        <v>463</v>
      </c>
      <c r="IV387" s="256" t="s">
        <v>464</v>
      </c>
      <c r="IW387" s="220" t="s">
        <v>106</v>
      </c>
      <c r="IX387" s="220" t="s">
        <v>463</v>
      </c>
      <c r="IY387" s="256" t="s">
        <v>464</v>
      </c>
      <c r="IZ387" s="220" t="s">
        <v>106</v>
      </c>
      <c r="JA387" s="220" t="s">
        <v>463</v>
      </c>
      <c r="JB387" s="220" t="s">
        <v>464</v>
      </c>
      <c r="JC387" s="220" t="s">
        <v>106</v>
      </c>
      <c r="JD387" s="220" t="s">
        <v>463</v>
      </c>
      <c r="JE387" s="256" t="s">
        <v>464</v>
      </c>
      <c r="JF387" s="220" t="s">
        <v>106</v>
      </c>
      <c r="JG387" s="220" t="s">
        <v>463</v>
      </c>
      <c r="JH387" s="256" t="s">
        <v>464</v>
      </c>
      <c r="JI387" s="220" t="s">
        <v>106</v>
      </c>
      <c r="JJ387" s="220" t="s">
        <v>463</v>
      </c>
      <c r="JK387" s="220" t="s">
        <v>464</v>
      </c>
      <c r="JL387" s="220" t="s">
        <v>106</v>
      </c>
      <c r="JM387" s="220" t="s">
        <v>463</v>
      </c>
      <c r="JN387" s="256" t="s">
        <v>464</v>
      </c>
      <c r="JO387" s="220" t="s">
        <v>106</v>
      </c>
      <c r="JP387" s="220" t="s">
        <v>463</v>
      </c>
      <c r="JQ387" s="256" t="s">
        <v>464</v>
      </c>
      <c r="JR387" s="220" t="s">
        <v>106</v>
      </c>
      <c r="JS387" s="220" t="s">
        <v>463</v>
      </c>
      <c r="JT387" s="220" t="s">
        <v>464</v>
      </c>
      <c r="JU387" s="220" t="s">
        <v>106</v>
      </c>
      <c r="JV387" s="220" t="s">
        <v>463</v>
      </c>
      <c r="JW387" s="256" t="s">
        <v>464</v>
      </c>
      <c r="JX387" s="220" t="s">
        <v>106</v>
      </c>
      <c r="JY387" s="220" t="s">
        <v>463</v>
      </c>
      <c r="JZ387" s="256" t="s">
        <v>464</v>
      </c>
      <c r="KA387" s="220" t="s">
        <v>106</v>
      </c>
      <c r="KB387" s="220" t="s">
        <v>463</v>
      </c>
      <c r="KC387" s="220" t="s">
        <v>464</v>
      </c>
      <c r="KD387" s="220" t="s">
        <v>106</v>
      </c>
      <c r="KE387" s="220" t="s">
        <v>463</v>
      </c>
      <c r="KF387" s="256" t="s">
        <v>464</v>
      </c>
      <c r="KG387" s="220" t="s">
        <v>106</v>
      </c>
      <c r="KH387" s="220" t="s">
        <v>463</v>
      </c>
      <c r="KI387" s="256" t="s">
        <v>464</v>
      </c>
      <c r="KJ387" s="220" t="s">
        <v>106</v>
      </c>
      <c r="KK387" s="220" t="s">
        <v>463</v>
      </c>
      <c r="KL387" s="220" t="s">
        <v>464</v>
      </c>
      <c r="KM387" s="220" t="s">
        <v>106</v>
      </c>
      <c r="KN387" s="220" t="s">
        <v>463</v>
      </c>
      <c r="KO387" s="256" t="s">
        <v>464</v>
      </c>
      <c r="KP387" s="220" t="s">
        <v>106</v>
      </c>
      <c r="KQ387" s="220" t="s">
        <v>463</v>
      </c>
      <c r="KR387" s="256" t="s">
        <v>464</v>
      </c>
      <c r="KS387" s="220" t="s">
        <v>106</v>
      </c>
      <c r="KT387" s="220" t="s">
        <v>463</v>
      </c>
      <c r="KU387" s="220" t="s">
        <v>464</v>
      </c>
      <c r="KV387" s="220" t="s">
        <v>106</v>
      </c>
      <c r="KW387" s="220" t="s">
        <v>463</v>
      </c>
      <c r="KX387" s="256" t="s">
        <v>464</v>
      </c>
      <c r="KY387" s="220" t="s">
        <v>106</v>
      </c>
      <c r="KZ387" s="220" t="s">
        <v>463</v>
      </c>
      <c r="LA387" s="256" t="s">
        <v>464</v>
      </c>
      <c r="LB387" s="220" t="s">
        <v>106</v>
      </c>
      <c r="LC387" s="220" t="s">
        <v>463</v>
      </c>
      <c r="LD387" s="220" t="s">
        <v>464</v>
      </c>
      <c r="LE387" s="220" t="s">
        <v>106</v>
      </c>
      <c r="LF387" s="220" t="s">
        <v>463</v>
      </c>
      <c r="LG387" s="220" t="s">
        <v>464</v>
      </c>
      <c r="OQ387"/>
      <c r="OR387"/>
      <c r="OS387"/>
      <c r="OT387"/>
      <c r="OU387"/>
      <c r="OV387"/>
      <c r="OW387"/>
      <c r="OX387"/>
      <c r="OY387"/>
      <c r="OZ387"/>
      <c r="PA387"/>
      <c r="PB387"/>
      <c r="PC387"/>
      <c r="PD387"/>
      <c r="PE387"/>
      <c r="PF387"/>
      <c r="PG387"/>
      <c r="PW387"/>
      <c r="PX387"/>
      <c r="PY387"/>
      <c r="PZ387"/>
      <c r="QA387"/>
      <c r="QB387"/>
      <c r="QC387"/>
      <c r="RB387"/>
      <c r="RC387"/>
      <c r="RD387"/>
      <c r="RE387"/>
      <c r="RF387"/>
      <c r="RG387"/>
      <c r="RH387"/>
      <c r="RI387"/>
      <c r="RJ387"/>
      <c r="RK387"/>
      <c r="RL387"/>
      <c r="RM387"/>
      <c r="RN387"/>
      <c r="RO387"/>
      <c r="RP387"/>
      <c r="RQ387"/>
      <c r="RY387"/>
      <c r="RZ387"/>
      <c r="SA387"/>
      <c r="SB387"/>
      <c r="SC387"/>
      <c r="UT387"/>
      <c r="UU387"/>
      <c r="UV387"/>
      <c r="UW387"/>
      <c r="VE387"/>
      <c r="VF387"/>
      <c r="VG387"/>
      <c r="VH387"/>
      <c r="VI387"/>
      <c r="VJ387"/>
      <c r="VK387"/>
      <c r="VL387"/>
      <c r="VM387"/>
      <c r="VN387"/>
      <c r="VO387"/>
      <c r="VP387"/>
      <c r="ABL387"/>
      <c r="ABM387"/>
      <c r="ADF387"/>
      <c r="ADG387"/>
      <c r="ADH387"/>
      <c r="AGR387"/>
      <c r="AGS387"/>
      <c r="AGT387"/>
      <c r="AGU387"/>
      <c r="AGV387"/>
      <c r="AGW387"/>
      <c r="AGX387"/>
      <c r="AGY387"/>
      <c r="AGZ387"/>
      <c r="AHA387"/>
      <c r="AHB387"/>
      <c r="AHC387"/>
      <c r="AHD387"/>
      <c r="AHE387"/>
      <c r="AHF387"/>
      <c r="AHG387"/>
      <c r="AHH387"/>
      <c r="AHI387"/>
      <c r="AIX387"/>
      <c r="AIY387"/>
      <c r="AIZ387"/>
      <c r="AJA387"/>
      <c r="AJB387"/>
      <c r="AJC387"/>
      <c r="AJD387"/>
      <c r="AJE387"/>
      <c r="AJF387"/>
      <c r="AJG387"/>
      <c r="AJH387"/>
      <c r="AJI387"/>
      <c r="AJJ387"/>
      <c r="AJK387"/>
      <c r="AJL387"/>
      <c r="AJM387"/>
      <c r="AJN387"/>
      <c r="AJO387"/>
      <c r="AJP387"/>
      <c r="AJQ387"/>
      <c r="AJR387"/>
      <c r="AJS387"/>
      <c r="AJT387"/>
      <c r="AJU387"/>
      <c r="AJV387"/>
      <c r="AJW387"/>
      <c r="AJX387"/>
      <c r="AJY387"/>
      <c r="AJZ387"/>
      <c r="AKA387"/>
      <c r="AKB387"/>
      <c r="AKC387"/>
      <c r="AKD387"/>
      <c r="AKE387"/>
      <c r="AKF387"/>
      <c r="AKG387"/>
      <c r="AKH387"/>
      <c r="AMH387"/>
      <c r="AMI387"/>
      <c r="AMJ387"/>
      <c r="AMK387"/>
      <c r="AML387"/>
      <c r="AMM387"/>
      <c r="AMN387"/>
      <c r="ANW387"/>
      <c r="ANX387"/>
      <c r="ANY387"/>
      <c r="ANZ387"/>
      <c r="AOA387"/>
      <c r="AOB387"/>
      <c r="AOC387"/>
      <c r="AOD387"/>
      <c r="AOE387"/>
      <c r="AOF387"/>
      <c r="AOG387"/>
      <c r="AOH387"/>
      <c r="AOI387"/>
      <c r="AOJ387"/>
      <c r="AOK387"/>
      <c r="AOL387"/>
      <c r="AOM387"/>
      <c r="AON387"/>
      <c r="AOO387"/>
      <c r="AOP387"/>
      <c r="AOQ387"/>
      <c r="AOR387"/>
      <c r="AOS387"/>
      <c r="AOT387"/>
      <c r="APU387"/>
      <c r="APV387"/>
      <c r="APW387"/>
      <c r="APX387"/>
      <c r="APY387"/>
      <c r="APZ387"/>
      <c r="AQA387"/>
      <c r="AQB387"/>
      <c r="AQC387"/>
      <c r="AQD387"/>
      <c r="AQE387"/>
      <c r="AQF387"/>
      <c r="AQG387"/>
      <c r="AQH387"/>
      <c r="ARO387"/>
      <c r="ARP387"/>
      <c r="ARQ387"/>
      <c r="ARR387"/>
      <c r="ARY387"/>
      <c r="ARZ387"/>
      <c r="ASA387"/>
      <c r="ASB387"/>
      <c r="ASC387"/>
      <c r="ASD387"/>
      <c r="ASE387"/>
      <c r="ASF387"/>
      <c r="ASG387"/>
      <c r="ASH387"/>
      <c r="ASI387"/>
      <c r="ASJ387"/>
      <c r="ASK387"/>
      <c r="ASL387"/>
      <c r="ASM387"/>
      <c r="ASN387"/>
      <c r="ASO387"/>
      <c r="ASP387"/>
      <c r="ASQ387"/>
      <c r="ASR387"/>
      <c r="ASS387"/>
      <c r="AST387"/>
      <c r="ASU387"/>
      <c r="ASV387"/>
      <c r="ASW387"/>
      <c r="ASX387"/>
      <c r="ASY387"/>
      <c r="ASZ387"/>
      <c r="ATA387"/>
      <c r="ATB387"/>
      <c r="ATC387"/>
      <c r="ATD387"/>
      <c r="ATE387"/>
      <c r="ATJ387"/>
      <c r="ATK387"/>
      <c r="ATL387"/>
      <c r="ATM387"/>
      <c r="ATN387"/>
      <c r="ATO387"/>
      <c r="ATP387"/>
      <c r="ATQ387"/>
      <c r="ATR387"/>
      <c r="ATS387"/>
      <c r="ATT387"/>
      <c r="ATU387"/>
      <c r="ATV387"/>
      <c r="ATW387"/>
      <c r="ATX387"/>
      <c r="ATY387"/>
      <c r="ATZ387"/>
      <c r="AUA387"/>
      <c r="AUB387"/>
      <c r="AUC387"/>
      <c r="AUD387"/>
      <c r="AUE387"/>
      <c r="AUF387"/>
      <c r="AUG387"/>
      <c r="AUH387"/>
      <c r="AUI387"/>
      <c r="AUJ387"/>
      <c r="AUK387"/>
    </row>
    <row r="388" spans="1:1233" hidden="1">
      <c r="A388" s="257">
        <v>0</v>
      </c>
      <c r="B388" s="257">
        <v>0</v>
      </c>
      <c r="C388" s="253">
        <v>0</v>
      </c>
      <c r="D388" s="6"/>
      <c r="E388" s="6"/>
      <c r="F388" s="6"/>
      <c r="G388" s="6"/>
      <c r="H388" s="6"/>
      <c r="I388" s="6"/>
      <c r="J388" s="6"/>
      <c r="K388" s="6"/>
      <c r="L388" s="6"/>
      <c r="M388" s="6"/>
      <c r="N388" s="6"/>
      <c r="O388" s="6"/>
      <c r="Q388" s="258">
        <f>IF($C$340=0,0,"")</f>
        <v>0</v>
      </c>
      <c r="R388" s="258">
        <f>IF($C$340=0,0,"")</f>
        <v>0</v>
      </c>
      <c r="S388" s="258">
        <f>IF($C$340=0,0,"")</f>
        <v>0</v>
      </c>
      <c r="T388" s="258">
        <f>IF($D$340=0,0,"")</f>
        <v>0</v>
      </c>
      <c r="U388" s="258">
        <f>IF($D$340=0,0,"")</f>
        <v>0</v>
      </c>
      <c r="V388" s="258">
        <f>IF($D$340=0,0,"")</f>
        <v>0</v>
      </c>
      <c r="W388" s="258">
        <f>IF($E$340=0,0,"")</f>
        <v>0</v>
      </c>
      <c r="X388" s="258">
        <f>IF($E$340=0,0,"")</f>
        <v>0</v>
      </c>
      <c r="Y388" s="258">
        <f>IF($E$340=0,0,"")</f>
        <v>0</v>
      </c>
      <c r="Z388" s="258">
        <f>IF($F$340=0,0,"")</f>
        <v>0</v>
      </c>
      <c r="AA388" s="258">
        <f>IF($F$340=0,0,"")</f>
        <v>0</v>
      </c>
      <c r="AB388" s="258">
        <f>IF($F$340=0,0,"")</f>
        <v>0</v>
      </c>
      <c r="AC388" s="258">
        <f>IF($G$340=0,0,"")</f>
        <v>0</v>
      </c>
      <c r="AD388" s="258">
        <f>IF($G$340=0,0,"")</f>
        <v>0</v>
      </c>
      <c r="AE388" s="258">
        <f>IF($G$340=0,0,"")</f>
        <v>0</v>
      </c>
      <c r="AF388" s="258">
        <f>IF($H$340=0,0,"")</f>
        <v>0</v>
      </c>
      <c r="AG388" s="258">
        <f>IF($H$340=0,0,"")</f>
        <v>0</v>
      </c>
      <c r="AH388" s="258">
        <f>IF($H$340=0,0,"")</f>
        <v>0</v>
      </c>
      <c r="AI388" s="258">
        <f>IF($J$340=0,0,"")</f>
        <v>0</v>
      </c>
      <c r="AJ388" s="258">
        <f>IF($J$340=0,0,"")</f>
        <v>0</v>
      </c>
      <c r="AK388" s="258">
        <f>IF($J$340=0,0,"")</f>
        <v>0</v>
      </c>
      <c r="AL388" s="258">
        <f>IF($K$340=0,0,"")</f>
        <v>0</v>
      </c>
      <c r="AM388" s="258">
        <f>IF($K$340=0,0,"")</f>
        <v>0</v>
      </c>
      <c r="AN388" s="258">
        <f>IF($K$340=0,0,"")</f>
        <v>0</v>
      </c>
      <c r="AO388" s="258">
        <f>IF($L$340=0,0,"")</f>
        <v>0</v>
      </c>
      <c r="AP388" s="258">
        <f>IF($L$340=0,0,"")</f>
        <v>0</v>
      </c>
      <c r="AQ388" s="258">
        <f>IF($L$340=0,0,"")</f>
        <v>0</v>
      </c>
      <c r="AR388" s="258">
        <f>IF($M$340=0,0,"")</f>
        <v>0</v>
      </c>
      <c r="AS388" s="258">
        <f>IF($M$340=0,0,"")</f>
        <v>0</v>
      </c>
      <c r="AT388" s="258">
        <f>IF($M$340=0,0,"")</f>
        <v>0</v>
      </c>
      <c r="AU388" s="258">
        <f>IF($N$340=0,0,"")</f>
        <v>0</v>
      </c>
      <c r="AV388" s="258">
        <f>IF($N$340=0,0,"")</f>
        <v>0</v>
      </c>
      <c r="AW388" s="258">
        <f>IF($N$340=0,0,"")</f>
        <v>0</v>
      </c>
      <c r="AX388" s="258">
        <f>IF($O$340=0,0,"")</f>
        <v>0</v>
      </c>
      <c r="AY388" s="258">
        <f>IF($O$340=0,0,"")</f>
        <v>0</v>
      </c>
      <c r="AZ388" s="258">
        <f>IF($O$340=0,0,"")</f>
        <v>0</v>
      </c>
      <c r="BA388" s="258">
        <f>IF($P$340=0,0,"")</f>
        <v>0</v>
      </c>
      <c r="BB388" s="258">
        <f>IF($P$340=0,0,"")</f>
        <v>0</v>
      </c>
      <c r="BC388" s="258">
        <f>IF($P$340=0,0,"")</f>
        <v>0</v>
      </c>
      <c r="BD388" s="258">
        <f>IF($Q$340=0,0,"")</f>
        <v>0</v>
      </c>
      <c r="BE388" s="258">
        <f>IF($Q$340=0,0,"")</f>
        <v>0</v>
      </c>
      <c r="BF388" s="258">
        <f>IF($Q$340=0,0,"")</f>
        <v>0</v>
      </c>
      <c r="BG388" s="258">
        <f>IF($R$340=0,0,"")</f>
        <v>0</v>
      </c>
      <c r="BH388" s="258">
        <f>IF($R$340=0,0,"")</f>
        <v>0</v>
      </c>
      <c r="BI388" s="258">
        <f>IF($R$340=0,0,"")</f>
        <v>0</v>
      </c>
      <c r="BJ388" s="258">
        <f>IF($S$340=0,0,"")</f>
        <v>0</v>
      </c>
      <c r="BK388" s="258">
        <f>IF($S$340=0,0,"")</f>
        <v>0</v>
      </c>
      <c r="BL388" s="258">
        <f>IF($S$340=0,0,"")</f>
        <v>0</v>
      </c>
      <c r="BM388" s="258">
        <f>IF($T$340=0,0,"")</f>
        <v>0</v>
      </c>
      <c r="BN388" s="258">
        <f>IF($T$340=0,0,"")</f>
        <v>0</v>
      </c>
      <c r="BO388" s="258">
        <f>IF($T$340=0,0,"")</f>
        <v>0</v>
      </c>
      <c r="BP388" s="258">
        <f>IF($U$340=0,0,"")</f>
        <v>0</v>
      </c>
      <c r="BQ388" s="258">
        <f>IF($U$340=0,0,"")</f>
        <v>0</v>
      </c>
      <c r="BR388" s="258">
        <f>IF($U$340=0,0,"")</f>
        <v>0</v>
      </c>
      <c r="BS388" s="258">
        <f>IF($V$340=0,0,"")</f>
        <v>0</v>
      </c>
      <c r="BT388" s="258">
        <f>IF($V$340=0,0,"")</f>
        <v>0</v>
      </c>
      <c r="BU388" s="258">
        <f>IF($V$340=0,0,"")</f>
        <v>0</v>
      </c>
      <c r="BV388" s="258">
        <f>IF($W$340=0,0,"")</f>
        <v>0</v>
      </c>
      <c r="BW388" s="258">
        <f>IF($W$340=0,0,"")</f>
        <v>0</v>
      </c>
      <c r="BX388" s="258">
        <f>IF($W$340=0,0,"")</f>
        <v>0</v>
      </c>
      <c r="BY388" s="258">
        <f>IF($X$340=0,0,"")</f>
        <v>0</v>
      </c>
      <c r="BZ388" s="258">
        <f>IF($X$340=0,0,"")</f>
        <v>0</v>
      </c>
      <c r="CA388" s="258">
        <f>IF($X$340=0,0,"")</f>
        <v>0</v>
      </c>
      <c r="CB388" s="258">
        <f>IF($Y$340=0,0,"")</f>
        <v>0</v>
      </c>
      <c r="CC388" s="258">
        <f>IF($Y$340=0,0,"")</f>
        <v>0</v>
      </c>
      <c r="CD388" s="258">
        <f>IF($Y$340=0,0,"")</f>
        <v>0</v>
      </c>
      <c r="CE388" s="258">
        <f>IF($Z$340=0,0,"")</f>
        <v>0</v>
      </c>
      <c r="CF388" s="258">
        <f>IF($Z$340=0,0,"")</f>
        <v>0</v>
      </c>
      <c r="CG388" s="258">
        <f>IF($Z$340=0,0,"")</f>
        <v>0</v>
      </c>
      <c r="CH388" s="258">
        <f>IF($AA$340=0,0,"")</f>
        <v>0</v>
      </c>
      <c r="CI388" s="258">
        <f>IF($AA$340=0,0,"")</f>
        <v>0</v>
      </c>
      <c r="CJ388" s="258">
        <f>IF($AA$340=0,0,"")</f>
        <v>0</v>
      </c>
      <c r="CK388" s="258">
        <f>IF($AB$340=0,0,"")</f>
        <v>0</v>
      </c>
      <c r="CL388" s="258">
        <f>IF($AB$340=0,0,"")</f>
        <v>0</v>
      </c>
      <c r="CM388" s="258">
        <f>IF($AB$340=0,0,"")</f>
        <v>0</v>
      </c>
      <c r="CN388" s="258">
        <f>IF($AC$340=0,0,"")</f>
        <v>0</v>
      </c>
      <c r="CO388" s="258">
        <f>IF($AC$340=0,0,"")</f>
        <v>0</v>
      </c>
      <c r="CP388" s="258">
        <f>IF($AC$340=0,0,"")</f>
        <v>0</v>
      </c>
      <c r="CQ388" s="258">
        <f>IF($AD$340=0,0,"")</f>
        <v>0</v>
      </c>
      <c r="CR388" s="258">
        <f>IF($AD$340=0,0,"")</f>
        <v>0</v>
      </c>
      <c r="CS388" s="258">
        <f>IF($AD$340=0,0,"")</f>
        <v>0</v>
      </c>
      <c r="CT388" s="258">
        <f>IF($AE$340=0,0,"")</f>
        <v>0</v>
      </c>
      <c r="CU388" s="258">
        <f>IF($AE$340=0,0,"")</f>
        <v>0</v>
      </c>
      <c r="CV388" s="258">
        <f>IF($AE$340=0,0,"")</f>
        <v>0</v>
      </c>
      <c r="CW388" s="258">
        <f>IF($AF$340=0,0,"")</f>
        <v>0</v>
      </c>
      <c r="CX388" s="258">
        <f>IF($AF$340=0,0,"")</f>
        <v>0</v>
      </c>
      <c r="CY388" s="258">
        <f>IF($AF$340=0,0,"")</f>
        <v>0</v>
      </c>
      <c r="CZ388" s="258">
        <f>IF($AG$340=0,0,"")</f>
        <v>0</v>
      </c>
      <c r="DA388" s="258">
        <f>IF($AG$340=0,0,"")</f>
        <v>0</v>
      </c>
      <c r="DB388" s="258">
        <f>IF($AG$340=0,0,"")</f>
        <v>0</v>
      </c>
      <c r="DC388" s="258">
        <f>IF($AH$340=0,0,"")</f>
        <v>0</v>
      </c>
      <c r="DD388" s="258">
        <f>IF($AH$340=0,0,"")</f>
        <v>0</v>
      </c>
      <c r="DE388" s="258">
        <f>IF($AH$340=0,0,"")</f>
        <v>0</v>
      </c>
      <c r="DF388" s="258">
        <f>IF($AI$340=0,0,"")</f>
        <v>0</v>
      </c>
      <c r="DG388" s="258">
        <f>IF($AI$340=0,0,"")</f>
        <v>0</v>
      </c>
      <c r="DH388" s="258">
        <f>IF($AI$340=0,0,"")</f>
        <v>0</v>
      </c>
      <c r="DI388" s="258">
        <f>IF($AJ$340=0,0,"")</f>
        <v>0</v>
      </c>
      <c r="DJ388" s="258">
        <f>IF($AJ$340=0,0,"")</f>
        <v>0</v>
      </c>
      <c r="DK388" s="258">
        <f>IF($AJ$340=0,0,"")</f>
        <v>0</v>
      </c>
      <c r="DL388" s="258">
        <f>IF($AK$340=0,0,"")</f>
        <v>0</v>
      </c>
      <c r="DM388" s="258">
        <f>IF($AK$340=0,0,"")</f>
        <v>0</v>
      </c>
      <c r="DN388" s="258">
        <f>IF($AK$340=0,0,"")</f>
        <v>0</v>
      </c>
      <c r="DO388" s="258">
        <f>IF($AL$340=0,0,"")</f>
        <v>0</v>
      </c>
      <c r="DP388" s="258">
        <f>IF($AL$340=0,0,"")</f>
        <v>0</v>
      </c>
      <c r="DQ388" s="258">
        <f>IF($AL$340=0,0,"")</f>
        <v>0</v>
      </c>
      <c r="DR388" s="258">
        <f>IF($AM$340=0,0,"")</f>
        <v>0</v>
      </c>
      <c r="DS388" s="258">
        <f>IF($AM$340=0,0,"")</f>
        <v>0</v>
      </c>
      <c r="DT388" s="258">
        <f>IF($AM$340=0,0,"")</f>
        <v>0</v>
      </c>
      <c r="DU388" s="258">
        <f>IF(AN$340=0,0,"")</f>
        <v>0</v>
      </c>
      <c r="DV388" s="258">
        <f>IF(AN$340=0,0,"")</f>
        <v>0</v>
      </c>
      <c r="DW388" s="258">
        <f>IF(AN$340=0,0,"")</f>
        <v>0</v>
      </c>
      <c r="DX388" s="258">
        <f>IF(AO$340=0,0,"")</f>
        <v>0</v>
      </c>
      <c r="DY388" s="258">
        <f>IF(AO$340=0,0,"")</f>
        <v>0</v>
      </c>
      <c r="DZ388" s="258">
        <f>IF(AO$340=0,0,"")</f>
        <v>0</v>
      </c>
      <c r="EA388" s="258">
        <f>IF(AP$340=0,0,"")</f>
        <v>0</v>
      </c>
      <c r="EB388" s="258">
        <f>IF(AP$340=0,0,"")</f>
        <v>0</v>
      </c>
      <c r="EC388" s="258">
        <f>IF(AP$340=0,0,"")</f>
        <v>0</v>
      </c>
      <c r="ED388" s="258">
        <f>IF(AQ$340=0,0,"")</f>
        <v>0</v>
      </c>
      <c r="EE388" s="258">
        <f>IF(AQ$340=0,0,"")</f>
        <v>0</v>
      </c>
      <c r="EF388" s="258">
        <f>IF(AQ$340=0,0,"")</f>
        <v>0</v>
      </c>
      <c r="EG388" s="258">
        <f>IF(AR$340=0,0,"")</f>
        <v>0</v>
      </c>
      <c r="EH388" s="258">
        <f>IF(AR$340=0,0,"")</f>
        <v>0</v>
      </c>
      <c r="EI388" s="258">
        <f>IF(AR$340=0,0,"")</f>
        <v>0</v>
      </c>
      <c r="EJ388" s="258">
        <f>IF(AS$340=0,0,"")</f>
        <v>0</v>
      </c>
      <c r="EK388" s="258">
        <f>IF(AS$340=0,0,"")</f>
        <v>0</v>
      </c>
      <c r="EL388" s="258">
        <f>IF(AS$340=0,0,"")</f>
        <v>0</v>
      </c>
      <c r="EM388" s="258">
        <f>IF(AT$340=0,0,"")</f>
        <v>0</v>
      </c>
      <c r="EN388" s="258">
        <f>IF(AT$340=0,0,"")</f>
        <v>0</v>
      </c>
      <c r="EO388" s="258">
        <f>IF(AT$340=0,0,"")</f>
        <v>0</v>
      </c>
      <c r="EP388" s="258">
        <f>IF(AU$340=0,0,"")</f>
        <v>0</v>
      </c>
      <c r="EQ388" s="258">
        <f>IF(AU$340=0,0,"")</f>
        <v>0</v>
      </c>
      <c r="ER388" s="258">
        <f>IF(AU$340=0,0,"")</f>
        <v>0</v>
      </c>
      <c r="ES388" s="258">
        <f>IF(AV$340=0,0,"")</f>
        <v>0</v>
      </c>
      <c r="ET388" s="258">
        <f>IF(AV$340=0,0,"")</f>
        <v>0</v>
      </c>
      <c r="EU388" s="258">
        <f>IF(AV$340=0,0,"")</f>
        <v>0</v>
      </c>
      <c r="EV388" s="258">
        <f>IF(AW$340=0,0,"")</f>
        <v>0</v>
      </c>
      <c r="EW388" s="258">
        <f>IF(AW$340=0,0,"")</f>
        <v>0</v>
      </c>
      <c r="EX388" s="258">
        <f>IF(AW$340=0,0,"")</f>
        <v>0</v>
      </c>
      <c r="EY388" s="258">
        <f>IF(AX$340=0,0,"")</f>
        <v>0</v>
      </c>
      <c r="EZ388" s="258">
        <f>IF(AX$340=0,0,"")</f>
        <v>0</v>
      </c>
      <c r="FA388" s="258">
        <f>IF(AX$340=0,0,"")</f>
        <v>0</v>
      </c>
      <c r="FB388" s="258">
        <f>IF(AY$340=0,0,"")</f>
        <v>0</v>
      </c>
      <c r="FC388" s="258">
        <f>IF(AY$340=0,0,"")</f>
        <v>0</v>
      </c>
      <c r="FD388" s="258">
        <f>IF(AY$340=0,0,"")</f>
        <v>0</v>
      </c>
      <c r="FE388" s="258">
        <f>IF(AZ$340=0,0,"")</f>
        <v>0</v>
      </c>
      <c r="FF388" s="258">
        <f>IF(AZ$340=0,0,"")</f>
        <v>0</v>
      </c>
      <c r="FG388" s="258">
        <f>IF(AZ$340=0,0,"")</f>
        <v>0</v>
      </c>
      <c r="FH388" s="258">
        <f>IF(BA$340=0,0,"")</f>
        <v>0</v>
      </c>
      <c r="FI388" s="258">
        <f>IF(BA$340=0,0,"")</f>
        <v>0</v>
      </c>
      <c r="FJ388" s="258">
        <f>IF(BA$340=0,0,"")</f>
        <v>0</v>
      </c>
      <c r="FK388" s="258">
        <f>IF(BB$340=0,0,"")</f>
        <v>0</v>
      </c>
      <c r="FL388" s="258">
        <f>IF(BB$340=0,0,"")</f>
        <v>0</v>
      </c>
      <c r="FM388" s="258">
        <f>IF(BB$340=0,0,"")</f>
        <v>0</v>
      </c>
      <c r="FN388" s="258">
        <f>IF(BC$340=0,0,"")</f>
        <v>0</v>
      </c>
      <c r="FO388" s="258">
        <f>IF(BC$340=0,0,"")</f>
        <v>0</v>
      </c>
      <c r="FP388" s="258">
        <f>IF(BC$340=0,0,"")</f>
        <v>0</v>
      </c>
      <c r="FQ388" s="258">
        <f>IF(BD$340=0,0,"")</f>
        <v>0</v>
      </c>
      <c r="FR388" s="258">
        <f>IF(BD$340=0,0,"")</f>
        <v>0</v>
      </c>
      <c r="FS388" s="258">
        <f>IF(BD$340=0,0,"")</f>
        <v>0</v>
      </c>
      <c r="FT388" s="258">
        <f>IF(BE$340=0,0,"")</f>
        <v>0</v>
      </c>
      <c r="FU388" s="258">
        <f>IF(BE$340=0,0,"")</f>
        <v>0</v>
      </c>
      <c r="FV388" s="258">
        <f>IF(BE$340=0,0,"")</f>
        <v>0</v>
      </c>
      <c r="FW388" s="258">
        <f>IF(BF$340=0,0,"")</f>
        <v>0</v>
      </c>
      <c r="FX388" s="258">
        <f>IF(BF$340=0,0,"")</f>
        <v>0</v>
      </c>
      <c r="FY388" s="258">
        <f>IF(BF$340=0,0,"")</f>
        <v>0</v>
      </c>
      <c r="FZ388" s="258">
        <f>IF(BG$340=0,0,"")</f>
        <v>0</v>
      </c>
      <c r="GA388" s="258">
        <f>IF(BG$340=0,0,"")</f>
        <v>0</v>
      </c>
      <c r="GB388" s="258">
        <f>IF(BG$340=0,0,"")</f>
        <v>0</v>
      </c>
      <c r="GC388" s="258">
        <f>IF(BH$340=0,0,"")</f>
        <v>0</v>
      </c>
      <c r="GD388" s="258">
        <f>IF(BH$340=0,0,"")</f>
        <v>0</v>
      </c>
      <c r="GE388" s="258">
        <f>IF(BH$340=0,0,"")</f>
        <v>0</v>
      </c>
      <c r="GF388" s="258">
        <f>IF(BI$340=0,0,"")</f>
        <v>0</v>
      </c>
      <c r="GG388" s="258">
        <f>IF(BI$340=0,0,"")</f>
        <v>0</v>
      </c>
      <c r="GH388" s="258">
        <f>IF(BI$340=0,0,"")</f>
        <v>0</v>
      </c>
      <c r="GI388" s="258">
        <f>IF(BJ$340=0,0,"")</f>
        <v>0</v>
      </c>
      <c r="GJ388" s="258">
        <f>IF(BJ$340=0,0,"")</f>
        <v>0</v>
      </c>
      <c r="GK388" s="258">
        <f>IF(BJ$340=0,0,"")</f>
        <v>0</v>
      </c>
      <c r="GL388" s="258">
        <f>IF(BK$340=0,0,"")</f>
        <v>0</v>
      </c>
      <c r="GM388" s="258">
        <f>IF(BK$340=0,0,"")</f>
        <v>0</v>
      </c>
      <c r="GN388" s="258">
        <f>IF(BK$340=0,0,"")</f>
        <v>0</v>
      </c>
      <c r="GO388" s="258">
        <f>IF(BL$340=0,0,"")</f>
        <v>0</v>
      </c>
      <c r="GP388" s="258">
        <f>IF(BL$340=0,0,"")</f>
        <v>0</v>
      </c>
      <c r="GQ388" s="258">
        <f>IF(BL$340=0,0,"")</f>
        <v>0</v>
      </c>
      <c r="GR388" s="258">
        <f>IF(BM$340=0,0,"")</f>
        <v>0</v>
      </c>
      <c r="GS388" s="258">
        <f>IF(BM$340=0,0,"")</f>
        <v>0</v>
      </c>
      <c r="GT388" s="258">
        <f>IF(BM$340=0,0,"")</f>
        <v>0</v>
      </c>
      <c r="GU388" s="258">
        <f>IF(BN$340=0,0,"")</f>
        <v>0</v>
      </c>
      <c r="GV388" s="258">
        <f>IF(BN$340=0,0,"")</f>
        <v>0</v>
      </c>
      <c r="GW388" s="258">
        <f>IF(BN$340=0,0,"")</f>
        <v>0</v>
      </c>
      <c r="GX388" s="258">
        <f>IF(BO$340=0,0,"")</f>
        <v>0</v>
      </c>
      <c r="GY388" s="258">
        <f>IF(BO$340=0,0,"")</f>
        <v>0</v>
      </c>
      <c r="GZ388" s="258">
        <f>IF(BO$340=0,0,"")</f>
        <v>0</v>
      </c>
      <c r="HA388" s="258">
        <f>IF(BP$340=0,0,"")</f>
        <v>0</v>
      </c>
      <c r="HB388" s="258">
        <f>IF(BP$340=0,0,"")</f>
        <v>0</v>
      </c>
      <c r="HC388" s="258">
        <f>IF(BP$340=0,0,"")</f>
        <v>0</v>
      </c>
      <c r="HD388" s="258">
        <f>IF(BQ$340=0,0,"")</f>
        <v>0</v>
      </c>
      <c r="HE388" s="258">
        <f>IF(BQ$340=0,0,"")</f>
        <v>0</v>
      </c>
      <c r="HF388" s="258">
        <f>IF(BQ$340=0,0,"")</f>
        <v>0</v>
      </c>
      <c r="HG388" s="258">
        <f>IF(BR$340=0,0,"")</f>
        <v>0</v>
      </c>
      <c r="HH388" s="258">
        <f>IF(BR$340=0,0,"")</f>
        <v>0</v>
      </c>
      <c r="HI388" s="258">
        <f>IF(BR$340=0,0,"")</f>
        <v>0</v>
      </c>
      <c r="HJ388" s="258">
        <f>IF(BS$340=0,0,"")</f>
        <v>0</v>
      </c>
      <c r="HK388" s="258">
        <f>IF(BS$340=0,0,"")</f>
        <v>0</v>
      </c>
      <c r="HL388" s="258">
        <f>IF(BS$340=0,0,"")</f>
        <v>0</v>
      </c>
      <c r="HM388" s="258">
        <f>IF(BT$340=0,0,"")</f>
        <v>0</v>
      </c>
      <c r="HN388" s="258">
        <f>IF(BT$340=0,0,"")</f>
        <v>0</v>
      </c>
      <c r="HO388" s="258">
        <f>IF(BT$340=0,0,"")</f>
        <v>0</v>
      </c>
      <c r="HP388" s="258">
        <f>IF(BU$340=0,0,"")</f>
        <v>0</v>
      </c>
      <c r="HQ388" s="258">
        <f>IF(BU$340=0,0,"")</f>
        <v>0</v>
      </c>
      <c r="HR388" s="258">
        <f>IF(BU$340=0,0,"")</f>
        <v>0</v>
      </c>
      <c r="HS388" s="258">
        <f>IF(BV$340=0,0,"")</f>
        <v>0</v>
      </c>
      <c r="HT388" s="258">
        <f>IF(BV$340=0,0,"")</f>
        <v>0</v>
      </c>
      <c r="HU388" s="258">
        <f>IF(BV$340=0,0,"")</f>
        <v>0</v>
      </c>
      <c r="HV388" s="258">
        <f>IF(BW$340=0,0,"")</f>
        <v>0</v>
      </c>
      <c r="HW388" s="258">
        <f>IF(BW$340=0,0,"")</f>
        <v>0</v>
      </c>
      <c r="HX388" s="258">
        <f>IF(BW$340=0,0,"")</f>
        <v>0</v>
      </c>
      <c r="HY388" s="258">
        <f>IF(BX$340=0,0,"")</f>
        <v>0</v>
      </c>
      <c r="HZ388" s="258">
        <f>IF(BX$340=0,0,"")</f>
        <v>0</v>
      </c>
      <c r="IA388" s="258">
        <f>IF(BX$340=0,0,"")</f>
        <v>0</v>
      </c>
      <c r="IB388" s="258">
        <f>IF(BY$340=0,0,"")</f>
        <v>0</v>
      </c>
      <c r="IC388" s="258">
        <f>IF(BY$340=0,0,"")</f>
        <v>0</v>
      </c>
      <c r="ID388" s="258">
        <f>IF(BY$340=0,0,"")</f>
        <v>0</v>
      </c>
      <c r="IE388" s="258">
        <f>IF(BZ$340=0,0,"")</f>
        <v>0</v>
      </c>
      <c r="IF388" s="258">
        <f>IF(BZ$340=0,0,"")</f>
        <v>0</v>
      </c>
      <c r="IG388" s="258">
        <f>IF(BZ$340=0,0,"")</f>
        <v>0</v>
      </c>
      <c r="IH388" s="258">
        <f>IF(CA$340=0,0,"")</f>
        <v>0</v>
      </c>
      <c r="II388" s="258">
        <f>IF(CA$340=0,0,"")</f>
        <v>0</v>
      </c>
      <c r="IJ388" s="258">
        <f>IF(CA$340=0,0,"")</f>
        <v>0</v>
      </c>
      <c r="IK388" s="258">
        <f>IF(CB$340=0,0,"")</f>
        <v>0</v>
      </c>
      <c r="IL388" s="258">
        <f>IF(CB$340=0,0,"")</f>
        <v>0</v>
      </c>
      <c r="IM388" s="258">
        <f>IF(CB$340=0,0,"")</f>
        <v>0</v>
      </c>
      <c r="IN388" s="258">
        <f>IF(CC$340=0,0,"")</f>
        <v>0</v>
      </c>
      <c r="IO388" s="258">
        <f>IF(CC$340=0,0,"")</f>
        <v>0</v>
      </c>
      <c r="IP388" s="258">
        <f>IF(CC$340=0,0,"")</f>
        <v>0</v>
      </c>
      <c r="IQ388" s="258">
        <f>IF(CD$340=0,0,"")</f>
        <v>0</v>
      </c>
      <c r="IR388" s="258">
        <f>IF(CD$340=0,0,"")</f>
        <v>0</v>
      </c>
      <c r="IS388" s="258">
        <f>IF(CD$340=0,0,"")</f>
        <v>0</v>
      </c>
      <c r="IT388" s="258">
        <f>IF(CE$340=0,0,"")</f>
        <v>0</v>
      </c>
      <c r="IU388" s="258">
        <f>IF(CE$340=0,0,"")</f>
        <v>0</v>
      </c>
      <c r="IV388" s="258">
        <f>IF(CE$340=0,0,"")</f>
        <v>0</v>
      </c>
      <c r="IW388" s="258">
        <f>IF(CF$340=0,0,"")</f>
        <v>0</v>
      </c>
      <c r="IX388" s="258">
        <f>IF(CF$340=0,0,"")</f>
        <v>0</v>
      </c>
      <c r="IY388" s="258">
        <f>IF(CF$340=0,0,"")</f>
        <v>0</v>
      </c>
      <c r="IZ388" s="258">
        <f>IF(CG$340=0,0,"")</f>
        <v>0</v>
      </c>
      <c r="JA388" s="258">
        <f>IF(CG$340=0,0,"")</f>
        <v>0</v>
      </c>
      <c r="JB388" s="258">
        <f>IF(CG$340=0,0,"")</f>
        <v>0</v>
      </c>
      <c r="JC388" s="258">
        <f>IF(CH$340=0,0,"")</f>
        <v>0</v>
      </c>
      <c r="JD388" s="258">
        <f>IF(CH$340=0,0,"")</f>
        <v>0</v>
      </c>
      <c r="JE388" s="258">
        <f>IF(CH$340=0,0,"")</f>
        <v>0</v>
      </c>
      <c r="JF388" s="258">
        <f>IF(CI$340=0,0,"")</f>
        <v>0</v>
      </c>
      <c r="JG388" s="258">
        <f>IF(CI$340=0,0,"")</f>
        <v>0</v>
      </c>
      <c r="JH388" s="258">
        <f>IF(CI$340=0,0,"")</f>
        <v>0</v>
      </c>
      <c r="JI388" s="258">
        <f>IF(CJ$340=0,0,"")</f>
        <v>0</v>
      </c>
      <c r="JJ388" s="258">
        <f>IF(CJ$340=0,0,"")</f>
        <v>0</v>
      </c>
      <c r="JK388" s="258">
        <f>IF(CJ$340=0,0,"")</f>
        <v>0</v>
      </c>
      <c r="JL388" s="258">
        <f>IF(CK$340=0,0,"")</f>
        <v>0</v>
      </c>
      <c r="JM388" s="258">
        <f>IF(CK$340=0,0,"")</f>
        <v>0</v>
      </c>
      <c r="JN388" s="258">
        <f>IF(CK$340=0,0,"")</f>
        <v>0</v>
      </c>
      <c r="JO388" s="258">
        <f>IF(CL$340=0,0,"")</f>
        <v>0</v>
      </c>
      <c r="JP388" s="258">
        <f>IF(CL$340=0,0,"")</f>
        <v>0</v>
      </c>
      <c r="JQ388" s="258">
        <f>IF(CL$340=0,0,"")</f>
        <v>0</v>
      </c>
      <c r="JR388" s="258">
        <f>IF(CM$340=0,0,"")</f>
        <v>0</v>
      </c>
      <c r="JS388" s="258">
        <f>IF(CM$340=0,0,"")</f>
        <v>0</v>
      </c>
      <c r="JT388" s="258">
        <f>IF(CM$340=0,0,"")</f>
        <v>0</v>
      </c>
      <c r="JU388" s="258">
        <f>IF(CN$340=0,0,"")</f>
        <v>0</v>
      </c>
      <c r="JV388" s="258">
        <f>IF(CN$340=0,0,"")</f>
        <v>0</v>
      </c>
      <c r="JW388" s="258">
        <f>IF(CN$340=0,0,"")</f>
        <v>0</v>
      </c>
      <c r="JX388" s="258">
        <f>IF(CO$340=0,0,"")</f>
        <v>0</v>
      </c>
      <c r="JY388" s="258">
        <f>IF(CO$340=0,0,"")</f>
        <v>0</v>
      </c>
      <c r="JZ388" s="258">
        <f>IF(CO$340=0,0,"")</f>
        <v>0</v>
      </c>
      <c r="KA388" s="258">
        <f>IF(CP$340=0,0,"")</f>
        <v>0</v>
      </c>
      <c r="KB388" s="258">
        <f>IF(CP$340=0,0,"")</f>
        <v>0</v>
      </c>
      <c r="KC388" s="258">
        <f>IF(CP$340=0,0,"")</f>
        <v>0</v>
      </c>
      <c r="KD388" s="258">
        <f>IF(CQ$340=0,0,"")</f>
        <v>0</v>
      </c>
      <c r="KE388" s="258">
        <f>IF(CQ$340=0,0,"")</f>
        <v>0</v>
      </c>
      <c r="KF388" s="258">
        <f>IF(CQ$340=0,0,"")</f>
        <v>0</v>
      </c>
      <c r="KG388" s="258">
        <f>IF(CR$340=0,0,"")</f>
        <v>0</v>
      </c>
      <c r="KH388" s="258">
        <f>IF(CR$340=0,0,"")</f>
        <v>0</v>
      </c>
      <c r="KI388" s="258">
        <f>IF(CR$340=0,0,"")</f>
        <v>0</v>
      </c>
      <c r="KJ388" s="258">
        <f>IF(CS$340=0,0,"")</f>
        <v>0</v>
      </c>
      <c r="KK388" s="258">
        <f>IF(CS$340=0,0,"")</f>
        <v>0</v>
      </c>
      <c r="KL388" s="258">
        <f>IF(CS$340=0,0,"")</f>
        <v>0</v>
      </c>
      <c r="KM388" s="258">
        <f>IF(CT$340=0,0,"")</f>
        <v>0</v>
      </c>
      <c r="KN388" s="258">
        <f>IF(CT$340=0,0,"")</f>
        <v>0</v>
      </c>
      <c r="KO388" s="258">
        <f>IF(CT$340=0,0,"")</f>
        <v>0</v>
      </c>
      <c r="KP388" s="258">
        <f>IF(CU$340=0,0,"")</f>
        <v>0</v>
      </c>
      <c r="KQ388" s="258">
        <f>IF(CU$340=0,0,"")</f>
        <v>0</v>
      </c>
      <c r="KR388" s="258">
        <f>IF(CU$340=0,0,"")</f>
        <v>0</v>
      </c>
      <c r="KS388" s="258">
        <f>IF(CV$340=0,0,"")</f>
        <v>0</v>
      </c>
      <c r="KT388" s="258">
        <f>IF(CV$340=0,0,"")</f>
        <v>0</v>
      </c>
      <c r="KU388" s="258">
        <f>IF(CV$340=0,0,"")</f>
        <v>0</v>
      </c>
      <c r="KV388" s="258">
        <f>IF(CW$340=0,0,"")</f>
        <v>0</v>
      </c>
      <c r="KW388" s="258">
        <f>IF(CW$340=0,0,"")</f>
        <v>0</v>
      </c>
      <c r="KX388" s="258">
        <f>IF(CW$340=0,0,"")</f>
        <v>0</v>
      </c>
      <c r="KY388" s="258">
        <f>IF(CX$340=0,0,"")</f>
        <v>0</v>
      </c>
      <c r="KZ388" s="258">
        <f>IF(CX$340=0,0,"")</f>
        <v>0</v>
      </c>
      <c r="LA388" s="258">
        <f>IF(CX$340=0,0,"")</f>
        <v>0</v>
      </c>
      <c r="LB388" s="258">
        <f>IF(CY$340=0,0,"")</f>
        <v>0</v>
      </c>
      <c r="LC388" s="258">
        <f>IF(CY$340=0,0,"")</f>
        <v>0</v>
      </c>
      <c r="LD388" s="258">
        <f>IF(CY$340=0,0,"")</f>
        <v>0</v>
      </c>
      <c r="LE388" s="258">
        <f>IF(CZ$340=0,0,"")</f>
        <v>0</v>
      </c>
      <c r="LF388" s="258">
        <f>IF(CZ$340=0,0,"")</f>
        <v>0</v>
      </c>
      <c r="LG388" s="258">
        <f>IF(CZ$340=0,0,"")</f>
        <v>0</v>
      </c>
      <c r="OQ388"/>
      <c r="OR388"/>
      <c r="OS388"/>
      <c r="OT388"/>
      <c r="OU388"/>
      <c r="OV388"/>
      <c r="OW388"/>
      <c r="OX388"/>
      <c r="OY388"/>
      <c r="OZ388"/>
      <c r="PW388"/>
      <c r="PX388"/>
      <c r="PY388"/>
      <c r="PZ388"/>
      <c r="QA388"/>
      <c r="QB388"/>
      <c r="QC388"/>
      <c r="RB388"/>
      <c r="RC388"/>
      <c r="RD388"/>
      <c r="RE388"/>
      <c r="RF388"/>
      <c r="RG388"/>
      <c r="RH388"/>
      <c r="RI388"/>
      <c r="RJ388"/>
      <c r="RK388"/>
      <c r="RL388"/>
      <c r="RM388"/>
      <c r="RN388"/>
      <c r="RO388"/>
      <c r="RP388"/>
      <c r="RQ388"/>
      <c r="RY388"/>
      <c r="RZ388"/>
      <c r="SA388"/>
      <c r="SB388"/>
      <c r="SC388"/>
      <c r="UT388"/>
      <c r="UU388"/>
      <c r="UV388"/>
      <c r="UW388"/>
      <c r="VE388"/>
      <c r="VF388"/>
      <c r="VG388"/>
      <c r="VH388"/>
      <c r="VI388"/>
      <c r="VJ388"/>
      <c r="VK388"/>
      <c r="VL388"/>
      <c r="VM388"/>
      <c r="VN388"/>
      <c r="VO388"/>
      <c r="VP388"/>
      <c r="ABL388"/>
      <c r="ABM388"/>
      <c r="ADF388"/>
      <c r="ADG388"/>
      <c r="ADH388"/>
      <c r="AGR388"/>
      <c r="AGS388"/>
      <c r="AGT388"/>
      <c r="AGU388"/>
      <c r="AGV388"/>
      <c r="AGW388"/>
      <c r="AGX388"/>
      <c r="AGY388"/>
      <c r="AGZ388"/>
      <c r="AHA388"/>
      <c r="AHB388"/>
      <c r="AHC388"/>
      <c r="AHD388"/>
      <c r="AHE388"/>
      <c r="AHF388"/>
      <c r="AHG388"/>
      <c r="AHH388"/>
      <c r="AHI388"/>
      <c r="AIX388"/>
      <c r="AIY388"/>
      <c r="AIZ388"/>
      <c r="AJA388"/>
      <c r="AJB388"/>
      <c r="AJC388"/>
      <c r="AJD388"/>
      <c r="AJE388"/>
      <c r="AJF388"/>
      <c r="AJG388"/>
      <c r="AJH388"/>
      <c r="AJI388"/>
      <c r="AJJ388"/>
      <c r="AJK388"/>
      <c r="AJL388"/>
      <c r="AJM388"/>
      <c r="AJN388"/>
      <c r="AJO388"/>
      <c r="AJP388"/>
      <c r="AJQ388"/>
      <c r="AJR388"/>
      <c r="AJS388"/>
      <c r="AJT388"/>
      <c r="AJU388"/>
      <c r="AJV388"/>
      <c r="AJW388"/>
      <c r="AJX388"/>
      <c r="AJY388"/>
      <c r="AJZ388"/>
      <c r="AKA388"/>
      <c r="AKB388"/>
      <c r="AKC388"/>
      <c r="AKD388"/>
      <c r="AKE388"/>
      <c r="AKF388"/>
      <c r="AKG388"/>
      <c r="AKH388"/>
      <c r="AMH388"/>
      <c r="AMI388"/>
      <c r="AMJ388"/>
      <c r="AMK388"/>
      <c r="AML388"/>
      <c r="AMM388"/>
      <c r="AMN388"/>
      <c r="ANW388"/>
      <c r="ANX388"/>
      <c r="ANY388"/>
      <c r="ANZ388"/>
      <c r="AOA388"/>
      <c r="AOB388"/>
      <c r="AOC388"/>
      <c r="AOD388"/>
      <c r="AOE388"/>
      <c r="AOF388"/>
      <c r="AOG388"/>
      <c r="AOH388"/>
      <c r="AOI388"/>
      <c r="AOJ388"/>
      <c r="AOK388"/>
      <c r="AOL388"/>
      <c r="AOM388"/>
      <c r="AON388"/>
      <c r="AOO388"/>
      <c r="AOP388"/>
      <c r="AOQ388"/>
      <c r="AOR388"/>
      <c r="AOS388"/>
      <c r="AOT388"/>
      <c r="ARO388"/>
      <c r="ARP388"/>
      <c r="ARQ388"/>
      <c r="ARR388"/>
      <c r="ARY388"/>
      <c r="ARZ388"/>
      <c r="ASA388"/>
      <c r="ASB388"/>
      <c r="ASC388"/>
      <c r="ASD388"/>
      <c r="ASE388"/>
      <c r="ASF388"/>
      <c r="ASG388"/>
      <c r="ASH388"/>
      <c r="ASI388"/>
      <c r="ASJ388"/>
      <c r="ASK388"/>
      <c r="ASL388"/>
      <c r="ASM388"/>
      <c r="ASN388"/>
      <c r="ASO388"/>
      <c r="ASP388"/>
      <c r="ASQ388"/>
      <c r="ASR388"/>
      <c r="ASS388"/>
      <c r="AST388"/>
      <c r="ASU388"/>
      <c r="ASV388"/>
      <c r="ASW388"/>
      <c r="ASX388"/>
      <c r="ASY388"/>
      <c r="ASZ388"/>
      <c r="ATA388"/>
      <c r="ATB388"/>
      <c r="ATC388"/>
      <c r="ATD388"/>
      <c r="ATE388"/>
      <c r="ATJ388"/>
      <c r="ATK388"/>
      <c r="ATL388"/>
      <c r="ATM388"/>
      <c r="ATN388"/>
      <c r="ATO388"/>
      <c r="ATP388"/>
      <c r="ATQ388"/>
      <c r="ATR388"/>
      <c r="ATS388"/>
      <c r="ATT388"/>
      <c r="ATU388"/>
      <c r="ATV388"/>
      <c r="ATW388"/>
      <c r="ATX388"/>
      <c r="ATY388"/>
      <c r="ATZ388"/>
      <c r="AUA388"/>
      <c r="AUB388"/>
      <c r="AUC388"/>
      <c r="AUD388"/>
      <c r="AUE388"/>
      <c r="AUF388"/>
      <c r="AUG388"/>
      <c r="AUH388"/>
      <c r="AUI388"/>
      <c r="AUJ388"/>
      <c r="AUK388"/>
    </row>
    <row r="389" spans="1:1233" hidden="1">
      <c r="A389" s="257">
        <v>1</v>
      </c>
      <c r="B389" s="257">
        <v>5</v>
      </c>
      <c r="C389" s="253">
        <v>1.5</v>
      </c>
      <c r="D389" s="6"/>
      <c r="E389" s="6"/>
      <c r="F389" s="6"/>
      <c r="G389" s="6"/>
      <c r="H389" s="6"/>
      <c r="I389" s="6"/>
      <c r="J389" s="6"/>
      <c r="K389" s="6"/>
      <c r="L389" s="6"/>
      <c r="M389" s="6"/>
      <c r="N389" s="6"/>
      <c r="O389" s="6"/>
      <c r="Q389" s="259" t="str">
        <f t="shared" ref="Q389:Q411" si="248">IF(AND($A389&lt;=$C$340,$C$340&lt;=$B389),$C389,"")</f>
        <v/>
      </c>
      <c r="R389" s="259" t="str">
        <f t="shared" ref="R389:R411" si="249">IF(AND($A389&lt;=$C$340,$C$340&lt;=$B389),((1/3)*$C389),"")</f>
        <v/>
      </c>
      <c r="S389" s="259" t="str">
        <f t="shared" ref="S389:S411" si="250">IF(AND($A389&lt;=$C$340,$C$340&lt;=$B389),((2/3)*$C389),"")</f>
        <v/>
      </c>
      <c r="T389" s="259" t="str">
        <f t="shared" ref="T389:T411" si="251">IF(AND($A389&lt;=$D$340,$D$340&lt;=$B389),$C389,"")</f>
        <v/>
      </c>
      <c r="U389" s="259" t="str">
        <f t="shared" ref="U389:U411" si="252">IF(AND($A389&lt;=$D$340,$D$340&lt;=$B389),((1/3)*$C389),"")</f>
        <v/>
      </c>
      <c r="V389" s="259" t="str">
        <f t="shared" ref="V389:V411" si="253">IF(AND($A389&lt;=$D$340,$D$340&lt;=$B389),((2/3)*$C389),"")</f>
        <v/>
      </c>
      <c r="W389" s="259" t="str">
        <f t="shared" ref="W389:W411" si="254">IF(AND($A389&lt;=$E$340,$E$340&lt;=$B389),$C389,"")</f>
        <v/>
      </c>
      <c r="X389" s="259" t="str">
        <f t="shared" ref="X389:X411" si="255">IF(AND($A389&lt;=$E$340,$E$340&lt;=$B389),((1/3)*$C389),"")</f>
        <v/>
      </c>
      <c r="Y389" s="259" t="str">
        <f t="shared" ref="Y389:Y411" si="256">IF(AND($A389&lt;=$E$340,$E$340&lt;=$B389),((2/3)*$C389),"")</f>
        <v/>
      </c>
      <c r="Z389" s="259" t="str">
        <f t="shared" ref="Z389:Z411" si="257">IF(AND($A389&lt;=$F$340,$F$340&lt;=$B389),$C389,"")</f>
        <v/>
      </c>
      <c r="AA389" s="259" t="str">
        <f t="shared" ref="AA389:AA411" si="258">IF(AND($A389&lt;=$F$340,$F$340&lt;=$B389),((1/3)*$C389),"")</f>
        <v/>
      </c>
      <c r="AB389" s="259" t="str">
        <f t="shared" ref="AB389:AB411" si="259">IF(AND($A389&lt;=$F$340,$F$340&lt;=$B389),((2/3)*$C389),"")</f>
        <v/>
      </c>
      <c r="AC389" s="259" t="str">
        <f t="shared" ref="AC389:AC411" si="260">IF(AND($A389&lt;=$G$340,$G$340&lt;=$B389),$C389,"")</f>
        <v/>
      </c>
      <c r="AD389" s="259" t="str">
        <f t="shared" ref="AD389:AD411" si="261">IF(AND($A389&lt;=$G$340,$G$340&lt;=$B389),((1/3)*$C389),"")</f>
        <v/>
      </c>
      <c r="AE389" s="259" t="str">
        <f t="shared" ref="AE389:AE411" si="262">IF(AND($A389&lt;=$G$340,$G$340&lt;=$B389),((2/3)*$C389),"")</f>
        <v/>
      </c>
      <c r="AF389" s="259" t="str">
        <f t="shared" ref="AF389:AF411" si="263">IF(AND($A389&lt;=$H$340,$H$340&lt;=$B389),$C389,"")</f>
        <v/>
      </c>
      <c r="AG389" s="259" t="str">
        <f t="shared" ref="AG389:AG411" si="264">IF(AND($A389&lt;=$H$340,$H$340&lt;=$B389),((1/3)*$C389),"")</f>
        <v/>
      </c>
      <c r="AH389" s="259" t="str">
        <f t="shared" ref="AH389:AH411" si="265">IF(AND($A389&lt;=$H$340,$H$340&lt;=$B389),((2/3)*$C389),"")</f>
        <v/>
      </c>
      <c r="AI389" s="259" t="str">
        <f t="shared" ref="AI389:AI411" si="266">IF(AND($A389&lt;=$J$340,$J$340&lt;=$B389),$C389,"")</f>
        <v/>
      </c>
      <c r="AJ389" s="259" t="str">
        <f t="shared" ref="AJ389:AJ411" si="267">IF(AND($A389&lt;=$J$340,$J$340&lt;=$B389),((1/3)*$C389),"")</f>
        <v/>
      </c>
      <c r="AK389" s="259" t="str">
        <f t="shared" ref="AK389:AK411" si="268">IF(AND($A389&lt;=$J$340,$J$340&lt;=$B389),((2/3)*$C389),"")</f>
        <v/>
      </c>
      <c r="AL389" s="259" t="str">
        <f t="shared" ref="AL389:AL411" si="269">IF(AND($A389&lt;=$K$340,$K$340&lt;=$B389),$C389,"")</f>
        <v/>
      </c>
      <c r="AM389" s="259" t="str">
        <f t="shared" ref="AM389:AM411" si="270">IF(AND($A389&lt;=$K$340,$K$340&lt;=$B389),((1/3)*$C389),"")</f>
        <v/>
      </c>
      <c r="AN389" s="259" t="str">
        <f t="shared" ref="AN389:AN411" si="271">IF(AND($A389&lt;=$K$340,$K$340&lt;=$B389),((2/3)*$C389),"")</f>
        <v/>
      </c>
      <c r="AO389" s="259" t="str">
        <f t="shared" ref="AO389:AO411" si="272">IF(AND($A389&lt;=$L$340,$L$340&lt;=$B389),$C389,"")</f>
        <v/>
      </c>
      <c r="AP389" s="259" t="str">
        <f t="shared" ref="AP389:AP411" si="273">IF(AND($A389&lt;=$L$340,$L$340&lt;=$B389),((1/3)*$C389),"")</f>
        <v/>
      </c>
      <c r="AQ389" s="259" t="str">
        <f t="shared" ref="AQ389:AQ411" si="274">IF(AND($A389&lt;=$L$340,$L$340&lt;=$B389),((2/3)*$C389),"")</f>
        <v/>
      </c>
      <c r="AR389" s="259" t="str">
        <f t="shared" ref="AR389:AR411" si="275">IF(AND($A389&lt;=$M$340,$M$340&lt;=$B389),$C389,"")</f>
        <v/>
      </c>
      <c r="AS389" s="259" t="str">
        <f t="shared" ref="AS389:AS411" si="276">IF(AND($A389&lt;=$M$340,$M$340&lt;=$B389),((1/3)*$C389),"")</f>
        <v/>
      </c>
      <c r="AT389" s="259" t="str">
        <f t="shared" ref="AT389:AT411" si="277">IF(AND($A389&lt;=$M$340,$M$340&lt;=$B389),((2/3)*$C389),"")</f>
        <v/>
      </c>
      <c r="AU389" s="259" t="str">
        <f t="shared" ref="AU389:AU411" si="278">IF(AND($A389&lt;=$N$340,$N$340&lt;=$B389),$C389,"")</f>
        <v/>
      </c>
      <c r="AV389" s="259" t="str">
        <f t="shared" ref="AV389:AV411" si="279">IF(AND($A389&lt;=$N$340,$N$340&lt;=$B389),((1/3)*$C389),"")</f>
        <v/>
      </c>
      <c r="AW389" s="259" t="str">
        <f t="shared" ref="AW389:AW411" si="280">IF(AND($A389&lt;=$N$340,$N$340&lt;=$B389),((2/3)*$C389),"")</f>
        <v/>
      </c>
      <c r="AX389" s="259" t="str">
        <f t="shared" ref="AX389:AX411" si="281">IF(AND($A389&lt;=$O$340,$O$340&lt;=$B389),$C389,"")</f>
        <v/>
      </c>
      <c r="AY389" s="259" t="str">
        <f t="shared" ref="AY389:AY411" si="282">IF(AND($A389&lt;=$O$340,$O$340&lt;=$B389),((1/3)*$C389),"")</f>
        <v/>
      </c>
      <c r="AZ389" s="259" t="str">
        <f t="shared" ref="AZ389:AZ411" si="283">IF(AND($A389&lt;=$O$340,$O$340&lt;=$B389),((2/3)*$C389),"")</f>
        <v/>
      </c>
      <c r="BA389" s="259" t="str">
        <f t="shared" ref="BA389:BA411" si="284">IF(AND($A389&lt;=$P$340,$P$340&lt;=$B389),$C389,"")</f>
        <v/>
      </c>
      <c r="BB389" s="259" t="str">
        <f t="shared" ref="BB389:BB411" si="285">IF(AND($A389&lt;=$P$340,$P$340&lt;=$B389),((1/3)*$C389),"")</f>
        <v/>
      </c>
      <c r="BC389" s="259" t="str">
        <f t="shared" ref="BC389:BC411" si="286">IF(AND($A389&lt;=$P$340,$P$340&lt;=$B389),((2/3)*$C389),"")</f>
        <v/>
      </c>
      <c r="BD389" s="259" t="str">
        <f t="shared" ref="BD389:BD411" si="287">IF(AND($A389&lt;=$Q$340,$Q$340&lt;=$B389),$C389,"")</f>
        <v/>
      </c>
      <c r="BE389" s="259" t="str">
        <f t="shared" ref="BE389:BE411" si="288">IF(AND($A389&lt;=$Q$340,$Q$340&lt;=$B389),((1/3)*$C389),"")</f>
        <v/>
      </c>
      <c r="BF389" s="259" t="str">
        <f t="shared" ref="BF389:BF411" si="289">IF(AND($A389&lt;=$Q$340,$Q$340&lt;=$B389),((2/3)*$C389),"")</f>
        <v/>
      </c>
      <c r="BG389" s="259" t="str">
        <f t="shared" ref="BG389:BG411" si="290">IF(AND($A389&lt;=$R$340,$R$340&lt;=$B389),$C389,"")</f>
        <v/>
      </c>
      <c r="BH389" s="259" t="str">
        <f t="shared" ref="BH389:BH411" si="291">IF(AND($A389&lt;=$R$340,$R$340&lt;=$B389),((1/3)*$C389),"")</f>
        <v/>
      </c>
      <c r="BI389" s="259" t="str">
        <f t="shared" ref="BI389:BI411" si="292">IF(AND($A389&lt;=$R$340,$R$340&lt;=$B389),((2/3)*$C389),"")</f>
        <v/>
      </c>
      <c r="BJ389" s="259" t="str">
        <f t="shared" ref="BJ389:BJ411" si="293">IF(AND($A389&lt;=$S$340,$S$340&lt;=$B389),$C389,"")</f>
        <v/>
      </c>
      <c r="BK389" s="259" t="str">
        <f t="shared" ref="BK389:BK411" si="294">IF(AND($A389&lt;=$S$340,$S$340&lt;=$B389),((1/3)*$C389),"")</f>
        <v/>
      </c>
      <c r="BL389" s="259" t="str">
        <f t="shared" ref="BL389:BL411" si="295">IF(AND($A389&lt;=$S$340,$S$340&lt;=$B389),((2/3)*$C389),"")</f>
        <v/>
      </c>
      <c r="BM389" s="259" t="str">
        <f t="shared" ref="BM389:BM411" si="296">IF(AND($A389&lt;=$T$340,$T$340&lt;=$B389),$C389,"")</f>
        <v/>
      </c>
      <c r="BN389" s="259" t="str">
        <f t="shared" ref="BN389:BN411" si="297">IF(AND($A389&lt;=$T$340,$T$340&lt;=$B389),((1/3)*$C389),"")</f>
        <v/>
      </c>
      <c r="BO389" s="259" t="str">
        <f t="shared" ref="BO389:BO411" si="298">IF(AND($A389&lt;=$T$340,$T$340&lt;=$B389),((2/3)*$C389),"")</f>
        <v/>
      </c>
      <c r="BP389" s="259" t="str">
        <f t="shared" ref="BP389:BP411" si="299">IF(AND($A389&lt;=$U$340,$U$340&lt;=$B389),$C389,"")</f>
        <v/>
      </c>
      <c r="BQ389" s="259" t="str">
        <f t="shared" ref="BQ389:BQ411" si="300">IF(AND($A389&lt;=$U$340,$U$340&lt;=$B389),((1/3)*$C389),"")</f>
        <v/>
      </c>
      <c r="BR389" s="259" t="str">
        <f t="shared" ref="BR389:BR411" si="301">IF(AND($A389&lt;=$U$340,$U$340&lt;=$B389),((2/3)*$C389),"")</f>
        <v/>
      </c>
      <c r="BS389" s="259" t="str">
        <f t="shared" ref="BS389:BS411" si="302">IF(AND($A389&lt;=$V$340,$V$340&lt;=$B389),$C389,"")</f>
        <v/>
      </c>
      <c r="BT389" s="259" t="str">
        <f t="shared" ref="BT389:BT411" si="303">IF(AND($A389&lt;=$V$340,$V$340&lt;=$B389),((1/3)*$C389),"")</f>
        <v/>
      </c>
      <c r="BU389" s="259" t="str">
        <f t="shared" ref="BU389:BU411" si="304">IF(AND($A389&lt;=$V$340,$V$340&lt;=$B389),((2/3)*$C389),"")</f>
        <v/>
      </c>
      <c r="BV389" s="259" t="str">
        <f t="shared" ref="BV389:BV411" si="305">IF(AND($A389&lt;=$W$340,$W$340&lt;=$B389),$C389,"")</f>
        <v/>
      </c>
      <c r="BW389" s="259" t="str">
        <f t="shared" ref="BW389:BW411" si="306">IF(AND($A389&lt;=$W$340,$W$340&lt;=$B389),((1/3)*$C389),"")</f>
        <v/>
      </c>
      <c r="BX389" s="259" t="str">
        <f t="shared" ref="BX389:BX411" si="307">IF(AND($A389&lt;=$W$340,$W$340&lt;=$B389),((2/3)*$C389),"")</f>
        <v/>
      </c>
      <c r="BY389" s="259" t="str">
        <f t="shared" ref="BY389:BY410" si="308">IF(AND($A389&lt;=X$340,X$340&lt;=$B389),$C389,"")</f>
        <v/>
      </c>
      <c r="BZ389" s="259" t="str">
        <f t="shared" ref="BZ389:BZ411" si="309">IF(AND($A389&lt;=X$340,X$340&lt;=$B389),((1/3)*$C389),"")</f>
        <v/>
      </c>
      <c r="CA389" s="259" t="str">
        <f t="shared" ref="CA389:CA411" si="310">IF(AND($A389&lt;=X$340,X$340&lt;=$B389),((2/3)*$C389),"")</f>
        <v/>
      </c>
      <c r="CB389" s="259" t="str">
        <f t="shared" ref="CB389:CB410" si="311">IF(AND($A389&lt;=Y$340,Y$340&lt;=$B389),$C389,"")</f>
        <v/>
      </c>
      <c r="CC389" s="259" t="str">
        <f t="shared" ref="CC389:CC411" si="312">IF(AND($A389&lt;=Y$340,Y$340&lt;=$B389),((1/3)*$C389),"")</f>
        <v/>
      </c>
      <c r="CD389" s="259" t="str">
        <f t="shared" ref="CD389:CD411" si="313">IF(AND($A389&lt;=Y$340,Y$340&lt;=$B389),((2/3)*$C389),"")</f>
        <v/>
      </c>
      <c r="CE389" s="259" t="str">
        <f t="shared" ref="CE389:CE410" si="314">IF(AND($A389&lt;=Z$340,Z$340&lt;=$B389),$C389,"")</f>
        <v/>
      </c>
      <c r="CF389" s="259" t="str">
        <f t="shared" ref="CF389:CF411" si="315">IF(AND($A389&lt;=Z$340,Z$340&lt;=$B389),((1/3)*$C389),"")</f>
        <v/>
      </c>
      <c r="CG389" s="259" t="str">
        <f t="shared" ref="CG389:CG411" si="316">IF(AND($A389&lt;=Z$340,Z$340&lt;=$B389),((2/3)*$C389),"")</f>
        <v/>
      </c>
      <c r="CH389" s="259" t="str">
        <f t="shared" ref="CH389:CH410" si="317">IF(AND($A389&lt;=AA$340,AA$340&lt;=$B389),$C389,"")</f>
        <v/>
      </c>
      <c r="CI389" s="259" t="str">
        <f t="shared" ref="CI389:CI411" si="318">IF(AND($A389&lt;=AA$340,AA$340&lt;=$B389),((1/3)*$C389),"")</f>
        <v/>
      </c>
      <c r="CJ389" s="259" t="str">
        <f t="shared" ref="CJ389:CJ411" si="319">IF(AND($A389&lt;=AA$340,AA$340&lt;=$B389),((2/3)*$C389),"")</f>
        <v/>
      </c>
      <c r="CK389" s="259" t="str">
        <f t="shared" ref="CK389:CK410" si="320">IF(AND($A389&lt;=AB$340,AB$340&lt;=$B389),$C389,"")</f>
        <v/>
      </c>
      <c r="CL389" s="259" t="str">
        <f t="shared" ref="CL389:CL411" si="321">IF(AND($A389&lt;=AB$340,AB$340&lt;=$B389),((1/3)*$C389),"")</f>
        <v/>
      </c>
      <c r="CM389" s="259" t="str">
        <f t="shared" ref="CM389:CM411" si="322">IF(AND($A389&lt;=AB$340,AB$340&lt;=$B389),((2/3)*$C389),"")</f>
        <v/>
      </c>
      <c r="CN389" s="259" t="str">
        <f t="shared" ref="CN389:CN410" si="323">IF(AND($A389&lt;=AC$340,AC$340&lt;=$B389),$C389,"")</f>
        <v/>
      </c>
      <c r="CO389" s="259" t="str">
        <f t="shared" ref="CO389:CO411" si="324">IF(AND($A389&lt;=AC$340,AC$340&lt;=$B389),((1/3)*$C389),"")</f>
        <v/>
      </c>
      <c r="CP389" s="259" t="str">
        <f t="shared" ref="CP389:CP411" si="325">IF(AND($A389&lt;=AC$340,AC$340&lt;=$B389),((2/3)*$C389),"")</f>
        <v/>
      </c>
      <c r="CQ389" s="259" t="str">
        <f t="shared" ref="CQ389:CQ410" si="326">IF(AND($A389&lt;=AD$340,AD$340&lt;=$B389),$C389,"")</f>
        <v/>
      </c>
      <c r="CR389" s="259" t="str">
        <f t="shared" ref="CR389:CR411" si="327">IF(AND($A389&lt;=AD$340,AD$340&lt;=$B389),((1/3)*$C389),"")</f>
        <v/>
      </c>
      <c r="CS389" s="259" t="str">
        <f t="shared" ref="CS389:CS411" si="328">IF(AND($A389&lt;=AD$340,AD$340&lt;=$B389),((2/3)*$C389),"")</f>
        <v/>
      </c>
      <c r="CT389" s="259" t="str">
        <f t="shared" ref="CT389:CT410" si="329">IF(AND($A389&lt;=AE$340,AE$340&lt;=$B389),$C389,"")</f>
        <v/>
      </c>
      <c r="CU389" s="259" t="str">
        <f t="shared" ref="CU389:CU411" si="330">IF(AND($A389&lt;=AE$340,AE$340&lt;=$B389),((1/3)*$C389),"")</f>
        <v/>
      </c>
      <c r="CV389" s="259" t="str">
        <f t="shared" ref="CV389:CV411" si="331">IF(AND($A389&lt;=AE$340,AE$340&lt;=$B389),((2/3)*$C389),"")</f>
        <v/>
      </c>
      <c r="CW389" s="259" t="str">
        <f t="shared" ref="CW389:CW410" si="332">IF(AND($A389&lt;=AF$340,AF$340&lt;=$B389),$C389,"")</f>
        <v/>
      </c>
      <c r="CX389" s="259" t="str">
        <f t="shared" ref="CX389:CX411" si="333">IF(AND($A389&lt;=AF$340,AF$340&lt;=$B389),((1/3)*$C389),"")</f>
        <v/>
      </c>
      <c r="CY389" s="259" t="str">
        <f t="shared" ref="CY389:CY411" si="334">IF(AND($A389&lt;=AF$340,AF$340&lt;=$B389),((2/3)*$C389),"")</f>
        <v/>
      </c>
      <c r="CZ389" s="259" t="str">
        <f t="shared" ref="CZ389:CZ410" si="335">IF(AND($A389&lt;=AG$340,AG$340&lt;=$B389),$C389,"")</f>
        <v/>
      </c>
      <c r="DA389" s="259" t="str">
        <f t="shared" ref="DA389:DA411" si="336">IF(AND($A389&lt;=AG$340,AG$340&lt;=$B389),((1/3)*$C389),"")</f>
        <v/>
      </c>
      <c r="DB389" s="259" t="str">
        <f t="shared" ref="DB389:DB411" si="337">IF(AND($A389&lt;=AG$340,AG$340&lt;=$B389),((2/3)*$C389),"")</f>
        <v/>
      </c>
      <c r="DC389" s="259" t="str">
        <f t="shared" ref="DC389:DC410" si="338">IF(AND($A389&lt;=AH$340,AH$340&lt;=$B389),$C389,"")</f>
        <v/>
      </c>
      <c r="DD389" s="259" t="str">
        <f t="shared" ref="DD389:DD411" si="339">IF(AND($A389&lt;=AH$340,AH$340&lt;=$B389),((1/3)*$C389),"")</f>
        <v/>
      </c>
      <c r="DE389" s="259" t="str">
        <f t="shared" ref="DE389:DE411" si="340">IF(AND($A389&lt;=AH$340,AH$340&lt;=$B389),((2/3)*$C389),"")</f>
        <v/>
      </c>
      <c r="DF389" s="259" t="str">
        <f t="shared" ref="DF389:DF410" si="341">IF(AND($A389&lt;=AI$340,AI$340&lt;=$B389),$C389,"")</f>
        <v/>
      </c>
      <c r="DG389" s="259" t="str">
        <f t="shared" ref="DG389:DG411" si="342">IF(AND($A389&lt;=AI$340,AI$340&lt;=$B389),((1/3)*$C389),"")</f>
        <v/>
      </c>
      <c r="DH389" s="259" t="str">
        <f t="shared" ref="DH389:DH411" si="343">IF(AND($A389&lt;=AI$340,AI$340&lt;=$B389),((2/3)*$C389),"")</f>
        <v/>
      </c>
      <c r="DI389" s="259" t="str">
        <f t="shared" ref="DI389:DI410" si="344">IF(AND($A389&lt;=AJ$340,AJ$340&lt;=$B389),$C389,"")</f>
        <v/>
      </c>
      <c r="DJ389" s="259" t="str">
        <f t="shared" ref="DJ389:DJ411" si="345">IF(AND($A389&lt;=AJ$340,AJ$340&lt;=$B389),((1/3)*$C389),"")</f>
        <v/>
      </c>
      <c r="DK389" s="259" t="str">
        <f t="shared" ref="DK389:DK411" si="346">IF(AND($A389&lt;=AJ$340,AJ$340&lt;=$B389),((2/3)*$C389),"")</f>
        <v/>
      </c>
      <c r="DL389" s="259" t="str">
        <f t="shared" ref="DL389:DL410" si="347">IF(AND($A389&lt;=AK$340,AK$340&lt;=$B389),$C389,"")</f>
        <v/>
      </c>
      <c r="DM389" s="259" t="str">
        <f t="shared" ref="DM389:DM411" si="348">IF(AND($A389&lt;=AK$340,AK$340&lt;=$B389),((1/3)*$C389),"")</f>
        <v/>
      </c>
      <c r="DN389" s="259" t="str">
        <f t="shared" ref="DN389:DN411" si="349">IF(AND($A389&lt;=AK$340,AK$340&lt;=$B389),((2/3)*$C389),"")</f>
        <v/>
      </c>
      <c r="DO389" s="259" t="str">
        <f t="shared" ref="DO389:DO410" si="350">IF(AND($A389&lt;=AL$340,AL$340&lt;=$B389),$C389,"")</f>
        <v/>
      </c>
      <c r="DP389" s="259" t="str">
        <f t="shared" ref="DP389:DP411" si="351">IF(AND($A389&lt;=AL$340,AL$340&lt;=$B389),((1/3)*$C389),"")</f>
        <v/>
      </c>
      <c r="DQ389" s="259" t="str">
        <f t="shared" ref="DQ389:DQ411" si="352">IF(AND($A389&lt;=AL$340,AL$340&lt;=$B389),((2/3)*$C389),"")</f>
        <v/>
      </c>
      <c r="DR389" s="259" t="str">
        <f t="shared" ref="DR389:DR410" si="353">IF(AND($A389&lt;=AM$340,AM$340&lt;=$B389),$C389,"")</f>
        <v/>
      </c>
      <c r="DS389" s="259" t="str">
        <f t="shared" ref="DS389:DS411" si="354">IF(AND($A389&lt;=AM$340,AM$340&lt;=$B389),((1/3)*$C389),"")</f>
        <v/>
      </c>
      <c r="DT389" s="259" t="str">
        <f t="shared" ref="DT389:DT411" si="355">IF(AND($A389&lt;=AM$340,AM$340&lt;=$B389),((2/3)*$C389),"")</f>
        <v/>
      </c>
      <c r="DU389" s="259" t="str">
        <f t="shared" ref="DU389:DU410" si="356">IF(AND($A389&lt;=AN$340,AN$340&lt;=$B389),$C389,"")</f>
        <v/>
      </c>
      <c r="DV389" s="259" t="str">
        <f t="shared" ref="DV389:DV411" si="357">IF(AND($A389&lt;=AN$340,AN$340&lt;=$B389),((1/3)*$C389),"")</f>
        <v/>
      </c>
      <c r="DW389" s="259" t="str">
        <f t="shared" ref="DW389:DW411" si="358">IF(AND($A389&lt;=AN$340,AN$340&lt;=$B389),((2/3)*$C389),"")</f>
        <v/>
      </c>
      <c r="DX389" s="259" t="str">
        <f t="shared" ref="DX389:DX410" si="359">IF(AND($A389&lt;=AO$340,AO$340&lt;=$B389),$C389,"")</f>
        <v/>
      </c>
      <c r="DY389" s="259" t="str">
        <f t="shared" ref="DY389:DY411" si="360">IF(AND($A389&lt;=AO$340,AO$340&lt;=$B389),((1/3)*$C389),"")</f>
        <v/>
      </c>
      <c r="DZ389" s="259" t="str">
        <f t="shared" ref="DZ389:DZ411" si="361">IF(AND($A389&lt;=AO$340,AO$340&lt;=$B389),((2/3)*$C389),"")</f>
        <v/>
      </c>
      <c r="EA389" s="259" t="str">
        <f t="shared" ref="EA389:EA410" si="362">IF(AND($A389&lt;=AP$340,AP$340&lt;=$B389),$C389,"")</f>
        <v/>
      </c>
      <c r="EB389" s="259" t="str">
        <f t="shared" ref="EB389:EB411" si="363">IF(AND($A389&lt;=AP$340,AP$340&lt;=$B389),((1/3)*$C389),"")</f>
        <v/>
      </c>
      <c r="EC389" s="259" t="str">
        <f t="shared" ref="EC389:EC411" si="364">IF(AND($A389&lt;=AP$340,AP$340&lt;=$B389),((2/3)*$C389),"")</f>
        <v/>
      </c>
      <c r="ED389" s="259" t="str">
        <f t="shared" ref="ED389:ED410" si="365">IF(AND($A389&lt;=AQ$340,AQ$340&lt;=$B389),$C389,"")</f>
        <v/>
      </c>
      <c r="EE389" s="259" t="str">
        <f t="shared" ref="EE389:EE411" si="366">IF(AND($A389&lt;=AQ$340,AQ$340&lt;=$B389),((1/3)*$C389),"")</f>
        <v/>
      </c>
      <c r="EF389" s="259" t="str">
        <f t="shared" ref="EF389:EF411" si="367">IF(AND($A389&lt;=AQ$340,AQ$340&lt;=$B389),((2/3)*$C389),"")</f>
        <v/>
      </c>
      <c r="EG389" s="259" t="str">
        <f t="shared" ref="EG389:EG410" si="368">IF(AND($A389&lt;=AR$340,AR$340&lt;=$B389),$C389,"")</f>
        <v/>
      </c>
      <c r="EH389" s="259" t="str">
        <f t="shared" ref="EH389:EH411" si="369">IF(AND($A389&lt;=AR$340,AR$340&lt;=$B389),((1/3)*$C389),"")</f>
        <v/>
      </c>
      <c r="EI389" s="259" t="str">
        <f t="shared" ref="EI389:EI411" si="370">IF(AND($A389&lt;=AR$340,AR$340&lt;=$B389),((2/3)*$C389),"")</f>
        <v/>
      </c>
      <c r="EJ389" s="259" t="str">
        <f t="shared" ref="EJ389:EJ410" si="371">IF(AND($A389&lt;=AS$340,AS$340&lt;=$B389),$C389,"")</f>
        <v/>
      </c>
      <c r="EK389" s="259" t="str">
        <f t="shared" ref="EK389:EK411" si="372">IF(AND($A389&lt;=AS$340,AS$340&lt;=$B389),((1/3)*$C389),"")</f>
        <v/>
      </c>
      <c r="EL389" s="259" t="str">
        <f t="shared" ref="EL389:EL411" si="373">IF(AND($A389&lt;=AS$340,AS$340&lt;=$B389),((2/3)*$C389),"")</f>
        <v/>
      </c>
      <c r="EM389" s="259" t="str">
        <f t="shared" ref="EM389:EM410" si="374">IF(AND($A389&lt;=AT$340,AT$340&lt;=$B389),$C389,"")</f>
        <v/>
      </c>
      <c r="EN389" s="259" t="str">
        <f t="shared" ref="EN389:EN411" si="375">IF(AND($A389&lt;=AT$340,AT$340&lt;=$B389),((1/3)*$C389),"")</f>
        <v/>
      </c>
      <c r="EO389" s="259" t="str">
        <f t="shared" ref="EO389:EO411" si="376">IF(AND($A389&lt;=AT$340,AT$340&lt;=$B389),((2/3)*$C389),"")</f>
        <v/>
      </c>
      <c r="EP389" s="259" t="str">
        <f t="shared" ref="EP389:EP410" si="377">IF(AND($A389&lt;=AU$340,AU$340&lt;=$B389),$C389,"")</f>
        <v/>
      </c>
      <c r="EQ389" s="259" t="str">
        <f t="shared" ref="EQ389:EQ411" si="378">IF(AND($A389&lt;=AU$340,AU$340&lt;=$B389),((1/3)*$C389),"")</f>
        <v/>
      </c>
      <c r="ER389" s="259" t="str">
        <f t="shared" ref="ER389:ER411" si="379">IF(AND($A389&lt;=AU$340,AU$340&lt;=$B389),((2/3)*$C389),"")</f>
        <v/>
      </c>
      <c r="ES389" s="259" t="str">
        <f t="shared" ref="ES389:ES410" si="380">IF(AND($A389&lt;=AV$340,AV$340&lt;=$B389),$C389,"")</f>
        <v/>
      </c>
      <c r="ET389" s="259" t="str">
        <f t="shared" ref="ET389:ET411" si="381">IF(AND($A389&lt;=AV$340,AV$340&lt;=$B389),((1/3)*$C389),"")</f>
        <v/>
      </c>
      <c r="EU389" s="259" t="str">
        <f t="shared" ref="EU389:EU411" si="382">IF(AND($A389&lt;=AV$340,AV$340&lt;=$B389),((2/3)*$C389),"")</f>
        <v/>
      </c>
      <c r="EV389" s="259" t="str">
        <f t="shared" ref="EV389:EV410" si="383">IF(AND($A389&lt;=AW$340,AW$340&lt;=$B389),$C389,"")</f>
        <v/>
      </c>
      <c r="EW389" s="259" t="str">
        <f t="shared" ref="EW389:EW411" si="384">IF(AND($A389&lt;=AW$340,AW$340&lt;=$B389),((1/3)*$C389),"")</f>
        <v/>
      </c>
      <c r="EX389" s="259" t="str">
        <f t="shared" ref="EX389:EX411" si="385">IF(AND($A389&lt;=AW$340,AW$340&lt;=$B389),((2/3)*$C389),"")</f>
        <v/>
      </c>
      <c r="EY389" s="259" t="str">
        <f t="shared" ref="EY389:EY410" si="386">IF(AND($A389&lt;=AX$340,AX$340&lt;=$B389),$C389,"")</f>
        <v/>
      </c>
      <c r="EZ389" s="259" t="str">
        <f t="shared" ref="EZ389:EZ411" si="387">IF(AND($A389&lt;=AX$340,AX$340&lt;=$B389),((1/3)*$C389),"")</f>
        <v/>
      </c>
      <c r="FA389" s="259" t="str">
        <f t="shared" ref="FA389:FA411" si="388">IF(AND($A389&lt;=AX$340,AX$340&lt;=$B389),((2/3)*$C389),"")</f>
        <v/>
      </c>
      <c r="FB389" s="259" t="str">
        <f t="shared" ref="FB389:FB410" si="389">IF(AND($A389&lt;=AY$340,AY$340&lt;=$B389),$C389,"")</f>
        <v/>
      </c>
      <c r="FC389" s="259" t="str">
        <f t="shared" ref="FC389:FC411" si="390">IF(AND($A389&lt;=AY$340,AY$340&lt;=$B389),((1/3)*$C389),"")</f>
        <v/>
      </c>
      <c r="FD389" s="259" t="str">
        <f t="shared" ref="FD389:FD411" si="391">IF(AND($A389&lt;=AY$340,AY$340&lt;=$B389),((2/3)*$C389),"")</f>
        <v/>
      </c>
      <c r="FE389" s="259" t="str">
        <f t="shared" ref="FE389:FE410" si="392">IF(AND($A389&lt;=AZ$340,AZ$340&lt;=$B389),$C389,"")</f>
        <v/>
      </c>
      <c r="FF389" s="259" t="str">
        <f t="shared" ref="FF389:FF411" si="393">IF(AND($A389&lt;=AZ$340,AZ$340&lt;=$B389),((1/3)*$C389),"")</f>
        <v/>
      </c>
      <c r="FG389" s="259" t="str">
        <f t="shared" ref="FG389:FG411" si="394">IF(AND($A389&lt;=AZ$340,AZ$340&lt;=$B389),((2/3)*$C389),"")</f>
        <v/>
      </c>
      <c r="FH389" s="259" t="str">
        <f t="shared" ref="FH389:FH410" si="395">IF(AND($A389&lt;=BA$340,BA$340&lt;=$B389),$C389,"")</f>
        <v/>
      </c>
      <c r="FI389" s="259" t="str">
        <f t="shared" ref="FI389:FI411" si="396">IF(AND($A389&lt;=BA$340,BA$340&lt;=$B389),((1/3)*$C389),"")</f>
        <v/>
      </c>
      <c r="FJ389" s="259" t="str">
        <f t="shared" ref="FJ389:FJ411" si="397">IF(AND($A389&lt;=BA$340,BA$340&lt;=$B389),((2/3)*$C389),"")</f>
        <v/>
      </c>
      <c r="FK389" s="259" t="str">
        <f t="shared" ref="FK389:FK410" si="398">IF(AND($A389&lt;=BB$340,BB$340&lt;=$B389),$C389,"")</f>
        <v/>
      </c>
      <c r="FL389" s="259" t="str">
        <f t="shared" ref="FL389:FL411" si="399">IF(AND($A389&lt;=BB$340,BB$340&lt;=$B389),((1/3)*$C389),"")</f>
        <v/>
      </c>
      <c r="FM389" s="259" t="str">
        <f t="shared" ref="FM389:FM411" si="400">IF(AND($A389&lt;=BB$340,BB$340&lt;=$B389),((2/3)*$C389),"")</f>
        <v/>
      </c>
      <c r="FN389" s="259" t="str">
        <f t="shared" ref="FN389:FN410" si="401">IF(AND($A389&lt;=BC$340,BC$340&lt;=$B389),$C389,"")</f>
        <v/>
      </c>
      <c r="FO389" s="259" t="str">
        <f t="shared" ref="FO389:FO411" si="402">IF(AND($A389&lt;=BC$340,BC$340&lt;=$B389),((1/3)*$C389),"")</f>
        <v/>
      </c>
      <c r="FP389" s="259" t="str">
        <f t="shared" ref="FP389:FP411" si="403">IF(AND($A389&lt;=BC$340,BC$340&lt;=$B389),((2/3)*$C389),"")</f>
        <v/>
      </c>
      <c r="FQ389" s="259" t="str">
        <f t="shared" ref="FQ389:FQ410" si="404">IF(AND($A389&lt;=BD$340,BD$340&lt;=$B389),$C389,"")</f>
        <v/>
      </c>
      <c r="FR389" s="259" t="str">
        <f t="shared" ref="FR389:FR411" si="405">IF(AND($A389&lt;=BD$340,BD$340&lt;=$B389),((1/3)*$C389),"")</f>
        <v/>
      </c>
      <c r="FS389" s="259" t="str">
        <f t="shared" ref="FS389:FS411" si="406">IF(AND($A389&lt;=BD$340,BD$340&lt;=$B389),((2/3)*$C389),"")</f>
        <v/>
      </c>
      <c r="FT389" s="259" t="str">
        <f t="shared" ref="FT389:FT410" si="407">IF(AND($A389&lt;=BE$340,BE$340&lt;=$B389),$C389,"")</f>
        <v/>
      </c>
      <c r="FU389" s="259" t="str">
        <f t="shared" ref="FU389:FU411" si="408">IF(AND($A389&lt;=BE$340,BE$340&lt;=$B389),((1/3)*$C389),"")</f>
        <v/>
      </c>
      <c r="FV389" s="259" t="str">
        <f t="shared" ref="FV389:FV411" si="409">IF(AND($A389&lt;=BE$340,BE$340&lt;=$B389),((2/3)*$C389),"")</f>
        <v/>
      </c>
      <c r="FW389" s="259" t="str">
        <f t="shared" ref="FW389:FW410" si="410">IF(AND($A389&lt;=BF$340,BF$340&lt;=$B389),$C389,"")</f>
        <v/>
      </c>
      <c r="FX389" s="259" t="str">
        <f t="shared" ref="FX389:FX411" si="411">IF(AND($A389&lt;=BF$340,BF$340&lt;=$B389),((1/3)*$C389),"")</f>
        <v/>
      </c>
      <c r="FY389" s="259" t="str">
        <f t="shared" ref="FY389:FY411" si="412">IF(AND($A389&lt;=BF$340,BF$340&lt;=$B389),((2/3)*$C389),"")</f>
        <v/>
      </c>
      <c r="FZ389" s="259" t="str">
        <f t="shared" ref="FZ389:FZ410" si="413">IF(AND($A389&lt;=BG$340,BG$340&lt;=$B389),$C389,"")</f>
        <v/>
      </c>
      <c r="GA389" s="259" t="str">
        <f t="shared" ref="GA389:GA411" si="414">IF(AND($A389&lt;=BG$340,BG$340&lt;=$B389),((1/3)*$C389),"")</f>
        <v/>
      </c>
      <c r="GB389" s="259" t="str">
        <f t="shared" ref="GB389:GB411" si="415">IF(AND($A389&lt;=BG$340,BG$340&lt;=$B389),((2/3)*$C389),"")</f>
        <v/>
      </c>
      <c r="GC389" s="259" t="str">
        <f t="shared" ref="GC389:GC410" si="416">IF(AND($A389&lt;=BH$340,BH$340&lt;=$B389),$C389,"")</f>
        <v/>
      </c>
      <c r="GD389" s="259" t="str">
        <f t="shared" ref="GD389:GD411" si="417">IF(AND($A389&lt;=BH$340,BH$340&lt;=$B389),((1/3)*$C389),"")</f>
        <v/>
      </c>
      <c r="GE389" s="259" t="str">
        <f t="shared" ref="GE389:GE411" si="418">IF(AND($A389&lt;=BH$340,BH$340&lt;=$B389),((2/3)*$C389),"")</f>
        <v/>
      </c>
      <c r="GF389" s="259" t="str">
        <f t="shared" ref="GF389:GF410" si="419">IF(AND($A389&lt;=BI$340,BI$340&lt;=$B389),$C389,"")</f>
        <v/>
      </c>
      <c r="GG389" s="259" t="str">
        <f t="shared" ref="GG389:GG411" si="420">IF(AND($A389&lt;=BI$340,BI$340&lt;=$B389),((1/3)*$C389),"")</f>
        <v/>
      </c>
      <c r="GH389" s="259" t="str">
        <f t="shared" ref="GH389:GH411" si="421">IF(AND($A389&lt;=BI$340,BI$340&lt;=$B389),((2/3)*$C389),"")</f>
        <v/>
      </c>
      <c r="GI389" s="259" t="str">
        <f t="shared" ref="GI389:GI410" si="422">IF(AND($A389&lt;=BJ$340,BJ$340&lt;=$B389),$C389,"")</f>
        <v/>
      </c>
      <c r="GJ389" s="259" t="str">
        <f t="shared" ref="GJ389:GJ411" si="423">IF(AND($A389&lt;=BJ$340,BJ$340&lt;=$B389),((1/3)*$C389),"")</f>
        <v/>
      </c>
      <c r="GK389" s="259" t="str">
        <f t="shared" ref="GK389:GK411" si="424">IF(AND($A389&lt;=BJ$340,BJ$340&lt;=$B389),((2/3)*$C389),"")</f>
        <v/>
      </c>
      <c r="GL389" s="259" t="str">
        <f t="shared" ref="GL389:GL410" si="425">IF(AND($A389&lt;=BK$340,BK$340&lt;=$B389),$C389,"")</f>
        <v/>
      </c>
      <c r="GM389" s="259" t="str">
        <f t="shared" ref="GM389:GM411" si="426">IF(AND($A389&lt;=BK$340,BK$340&lt;=$B389),((1/3)*$C389),"")</f>
        <v/>
      </c>
      <c r="GN389" s="259" t="str">
        <f t="shared" ref="GN389:GN411" si="427">IF(AND($A389&lt;=BK$340,BK$340&lt;=$B389),((2/3)*$C389),"")</f>
        <v/>
      </c>
      <c r="GO389" s="259" t="str">
        <f t="shared" ref="GO389:GO410" si="428">IF(AND($A389&lt;=BL$340,BL$340&lt;=$B389),$C389,"")</f>
        <v/>
      </c>
      <c r="GP389" s="259" t="str">
        <f t="shared" ref="GP389:GP411" si="429">IF(AND($A389&lt;=BL$340,BL$340&lt;=$B389),((1/3)*$C389),"")</f>
        <v/>
      </c>
      <c r="GQ389" s="259" t="str">
        <f t="shared" ref="GQ389:GQ411" si="430">IF(AND($A389&lt;=BL$340,BL$340&lt;=$B389),((2/3)*$C389),"")</f>
        <v/>
      </c>
      <c r="GR389" s="259" t="str">
        <f t="shared" ref="GR389:GR410" si="431">IF(AND($A389&lt;=BM$340,BM$340&lt;=$B389),$C389,"")</f>
        <v/>
      </c>
      <c r="GS389" s="259" t="str">
        <f t="shared" ref="GS389:GS411" si="432">IF(AND($A389&lt;=BM$340,BM$340&lt;=$B389),((1/3)*$C389),"")</f>
        <v/>
      </c>
      <c r="GT389" s="259" t="str">
        <f t="shared" ref="GT389:GT411" si="433">IF(AND($A389&lt;=BM$340,BM$340&lt;=$B389),((2/3)*$C389),"")</f>
        <v/>
      </c>
      <c r="GU389" s="259" t="str">
        <f t="shared" ref="GU389:GU410" si="434">IF(AND($A389&lt;=BN$340,BN$340&lt;=$B389),$C389,"")</f>
        <v/>
      </c>
      <c r="GV389" s="259" t="str">
        <f t="shared" ref="GV389:GV411" si="435">IF(AND($A389&lt;=BN$340,BN$340&lt;=$B389),((1/3)*$C389),"")</f>
        <v/>
      </c>
      <c r="GW389" s="259" t="str">
        <f t="shared" ref="GW389:GW411" si="436">IF(AND($A389&lt;=BN$340,BN$340&lt;=$B389),((2/3)*$C389),"")</f>
        <v/>
      </c>
      <c r="GX389" s="259" t="str">
        <f t="shared" ref="GX389:GX410" si="437">IF(AND($A389&lt;=BO$340,BO$340&lt;=$B389),$C389,"")</f>
        <v/>
      </c>
      <c r="GY389" s="259" t="str">
        <f t="shared" ref="GY389:GY411" si="438">IF(AND($A389&lt;=BO$340,BO$340&lt;=$B389),((1/3)*$C389),"")</f>
        <v/>
      </c>
      <c r="GZ389" s="259" t="str">
        <f t="shared" ref="GZ389:GZ411" si="439">IF(AND($A389&lt;=BO$340,BO$340&lt;=$B389),((2/3)*$C389),"")</f>
        <v/>
      </c>
      <c r="HA389" s="259" t="str">
        <f t="shared" ref="HA389:HA410" si="440">IF(AND($A389&lt;=BP$340,BP$340&lt;=$B389),$C389,"")</f>
        <v/>
      </c>
      <c r="HB389" s="259" t="str">
        <f t="shared" ref="HB389:HB411" si="441">IF(AND($A389&lt;=BP$340,BP$340&lt;=$B389),((1/3)*$C389),"")</f>
        <v/>
      </c>
      <c r="HC389" s="259" t="str">
        <f t="shared" ref="HC389:HC411" si="442">IF(AND($A389&lt;=BP$340,BP$340&lt;=$B389),((2/3)*$C389),"")</f>
        <v/>
      </c>
      <c r="HD389" s="259" t="str">
        <f t="shared" ref="HD389:HD410" si="443">IF(AND($A389&lt;=BQ$340,BQ$340&lt;=$B389),$C389,"")</f>
        <v/>
      </c>
      <c r="HE389" s="259" t="str">
        <f t="shared" ref="HE389:HE411" si="444">IF(AND($A389&lt;=BQ$340,BQ$340&lt;=$B389),((1/3)*$C389),"")</f>
        <v/>
      </c>
      <c r="HF389" s="259" t="str">
        <f t="shared" ref="HF389:HF411" si="445">IF(AND($A389&lt;=BQ$340,BQ$340&lt;=$B389),((2/3)*$C389),"")</f>
        <v/>
      </c>
      <c r="HG389" s="259" t="str">
        <f t="shared" ref="HG389:HG410" si="446">IF(AND($A389&lt;=BR$340,BR$340&lt;=$B389),$C389,"")</f>
        <v/>
      </c>
      <c r="HH389" s="259" t="str">
        <f t="shared" ref="HH389:HH411" si="447">IF(AND($A389&lt;=BR$340,BR$340&lt;=$B389),((1/3)*$C389),"")</f>
        <v/>
      </c>
      <c r="HI389" s="259" t="str">
        <f t="shared" ref="HI389:HI411" si="448">IF(AND($A389&lt;=BR$340,BR$340&lt;=$B389),((2/3)*$C389),"")</f>
        <v/>
      </c>
      <c r="HJ389" s="259" t="str">
        <f t="shared" ref="HJ389:HJ410" si="449">IF(AND($A389&lt;=BS$340,BS$340&lt;=$B389),$C389,"")</f>
        <v/>
      </c>
      <c r="HK389" s="259" t="str">
        <f t="shared" ref="HK389:HK411" si="450">IF(AND($A389&lt;=BS$340,BS$340&lt;=$B389),((1/3)*$C389),"")</f>
        <v/>
      </c>
      <c r="HL389" s="259" t="str">
        <f t="shared" ref="HL389:HL411" si="451">IF(AND($A389&lt;=BS$340,BS$340&lt;=$B389),((2/3)*$C389),"")</f>
        <v/>
      </c>
      <c r="HM389" s="259" t="str">
        <f t="shared" ref="HM389:HM410" si="452">IF(AND($A389&lt;=BT$340,BT$340&lt;=$B389),$C389,"")</f>
        <v/>
      </c>
      <c r="HN389" s="259" t="str">
        <f t="shared" ref="HN389:HN411" si="453">IF(AND($A389&lt;=BT$340,BT$340&lt;=$B389),((1/3)*$C389),"")</f>
        <v/>
      </c>
      <c r="HO389" s="259" t="str">
        <f t="shared" ref="HO389:HO411" si="454">IF(AND($A389&lt;=BT$340,BT$340&lt;=$B389),((2/3)*$C389),"")</f>
        <v/>
      </c>
      <c r="HP389" s="259" t="str">
        <f t="shared" ref="HP389:HP410" si="455">IF(AND($A389&lt;=BU$340,BU$340&lt;=$B389),$C389,"")</f>
        <v/>
      </c>
      <c r="HQ389" s="259" t="str">
        <f t="shared" ref="HQ389:HQ411" si="456">IF(AND($A389&lt;=BU$340,BU$340&lt;=$B389),((1/3)*$C389),"")</f>
        <v/>
      </c>
      <c r="HR389" s="259" t="str">
        <f t="shared" ref="HR389:HR411" si="457">IF(AND($A389&lt;=BU$340,BU$340&lt;=$B389),((2/3)*$C389),"")</f>
        <v/>
      </c>
      <c r="HS389" s="259" t="str">
        <f t="shared" ref="HS389:HS410" si="458">IF(AND($A389&lt;=BV$340,BV$340&lt;=$B389),$C389,"")</f>
        <v/>
      </c>
      <c r="HT389" s="259" t="str">
        <f t="shared" ref="HT389:HT411" si="459">IF(AND($A389&lt;=BV$340,BV$340&lt;=$B389),((1/3)*$C389),"")</f>
        <v/>
      </c>
      <c r="HU389" s="259" t="str">
        <f t="shared" ref="HU389:HU411" si="460">IF(AND($A389&lt;=BV$340,BV$340&lt;=$B389),((2/3)*$C389),"")</f>
        <v/>
      </c>
      <c r="HV389" s="259" t="str">
        <f t="shared" ref="HV389:HV410" si="461">IF(AND($A389&lt;=BW$340,BW$340&lt;=$B389),$C389,"")</f>
        <v/>
      </c>
      <c r="HW389" s="259" t="str">
        <f t="shared" ref="HW389:HW411" si="462">IF(AND($A389&lt;=BW$340,BW$340&lt;=$B389),((1/3)*$C389),"")</f>
        <v/>
      </c>
      <c r="HX389" s="259" t="str">
        <f t="shared" ref="HX389:HX411" si="463">IF(AND($A389&lt;=BW$340,BW$340&lt;=$B389),((2/3)*$C389),"")</f>
        <v/>
      </c>
      <c r="HY389" s="259" t="str">
        <f t="shared" ref="HY389:HY410" si="464">IF(AND($A389&lt;=BX$340,BX$340&lt;=$B389),$C389,"")</f>
        <v/>
      </c>
      <c r="HZ389" s="259" t="str">
        <f t="shared" ref="HZ389:HZ411" si="465">IF(AND($A389&lt;=BX$340,BX$340&lt;=$B389),((1/3)*$C389),"")</f>
        <v/>
      </c>
      <c r="IA389" s="259" t="str">
        <f t="shared" ref="IA389:IA411" si="466">IF(AND($A389&lt;=BX$340,BX$340&lt;=$B389),((2/3)*$C389),"")</f>
        <v/>
      </c>
      <c r="IB389" s="259" t="str">
        <f t="shared" ref="IB389:IB410" si="467">IF(AND($A389&lt;=BY$340,BY$340&lt;=$B389),$C389,"")</f>
        <v/>
      </c>
      <c r="IC389" s="259" t="str">
        <f t="shared" ref="IC389:IC411" si="468">IF(AND($A389&lt;=BY$340,BY$340&lt;=$B389),((1/3)*$C389),"")</f>
        <v/>
      </c>
      <c r="ID389" s="259" t="str">
        <f t="shared" ref="ID389:ID411" si="469">IF(AND($A389&lt;=BY$340,BY$340&lt;=$B389),((2/3)*$C389),"")</f>
        <v/>
      </c>
      <c r="IE389" s="259" t="str">
        <f t="shared" ref="IE389:IE410" si="470">IF(AND($A389&lt;=BZ$340,BZ$340&lt;=$B389),$C389,"")</f>
        <v/>
      </c>
      <c r="IF389" s="259" t="str">
        <f t="shared" ref="IF389:IF411" si="471">IF(AND($A389&lt;=BZ$340,BZ$340&lt;=$B389),((1/3)*$C389),"")</f>
        <v/>
      </c>
      <c r="IG389" s="259" t="str">
        <f t="shared" ref="IG389:IG411" si="472">IF(AND($A389&lt;=BZ$340,BZ$340&lt;=$B389),((2/3)*$C389),"")</f>
        <v/>
      </c>
      <c r="IH389" s="259" t="str">
        <f t="shared" ref="IH389:IH410" si="473">IF(AND($A389&lt;=CA$340,CA$340&lt;=$B389),$C389,"")</f>
        <v/>
      </c>
      <c r="II389" s="259" t="str">
        <f t="shared" ref="II389:II411" si="474">IF(AND($A389&lt;=CA$340,CA$340&lt;=$B389),((1/3)*$C389),"")</f>
        <v/>
      </c>
      <c r="IJ389" s="259" t="str">
        <f t="shared" ref="IJ389:IJ411" si="475">IF(AND($A389&lt;=CA$340,CA$340&lt;=$B389),((2/3)*$C389),"")</f>
        <v/>
      </c>
      <c r="IK389" s="259" t="str">
        <f t="shared" ref="IK389:IK410" si="476">IF(AND($A389&lt;=CB$340,CB$340&lt;=$B389),$C389,"")</f>
        <v/>
      </c>
      <c r="IL389" s="259" t="str">
        <f t="shared" ref="IL389:IL411" si="477">IF(AND($A389&lt;=CB$340,CB$340&lt;=$B389),((1/3)*$C389),"")</f>
        <v/>
      </c>
      <c r="IM389" s="259" t="str">
        <f t="shared" ref="IM389:IM411" si="478">IF(AND($A389&lt;=CB$340,CB$340&lt;=$B389),((2/3)*$C389),"")</f>
        <v/>
      </c>
      <c r="IN389" s="259" t="str">
        <f t="shared" ref="IN389:IN410" si="479">IF(AND($A389&lt;=CC$340,CC$340&lt;=$B389),$C389,"")</f>
        <v/>
      </c>
      <c r="IO389" s="259" t="str">
        <f t="shared" ref="IO389:IO411" si="480">IF(AND($A389&lt;=CC$340,CC$340&lt;=$B389),((1/3)*$C389),"")</f>
        <v/>
      </c>
      <c r="IP389" s="259" t="str">
        <f t="shared" ref="IP389:IP411" si="481">IF(AND($A389&lt;=CC$340,CC$340&lt;=$B389),((2/3)*$C389),"")</f>
        <v/>
      </c>
      <c r="IQ389" s="259" t="str">
        <f t="shared" ref="IQ389:IQ410" si="482">IF(AND($A389&lt;=CD$340,CD$340&lt;=$B389),$C389,"")</f>
        <v/>
      </c>
      <c r="IR389" s="259" t="str">
        <f t="shared" ref="IR389:IR411" si="483">IF(AND($A389&lt;=CD$340,CD$340&lt;=$B389),((1/3)*$C389),"")</f>
        <v/>
      </c>
      <c r="IS389" s="259" t="str">
        <f t="shared" ref="IS389:IS411" si="484">IF(AND($A389&lt;=CD$340,CD$340&lt;=$B389),((2/3)*$C389),"")</f>
        <v/>
      </c>
      <c r="IT389" s="259" t="str">
        <f t="shared" ref="IT389:IT410" si="485">IF(AND($A389&lt;=CE$340,CE$340&lt;=$B389),$C389,"")</f>
        <v/>
      </c>
      <c r="IU389" s="259" t="str">
        <f t="shared" ref="IU389:IU411" si="486">IF(AND($A389&lt;=CE$340,CE$340&lt;=$B389),((1/3)*$C389),"")</f>
        <v/>
      </c>
      <c r="IV389" s="259" t="str">
        <f t="shared" ref="IV389:IV411" si="487">IF(AND($A389&lt;=CE$340,CE$340&lt;=$B389),((2/3)*$C389),"")</f>
        <v/>
      </c>
      <c r="IW389" s="259" t="str">
        <f t="shared" ref="IW389:IW410" si="488">IF(AND($A389&lt;=CF$340,CF$340&lt;=$B389),$C389,"")</f>
        <v/>
      </c>
      <c r="IX389" s="259" t="str">
        <f t="shared" ref="IX389:IX411" si="489">IF(AND($A389&lt;=CF$340,CF$340&lt;=$B389),((1/3)*$C389),"")</f>
        <v/>
      </c>
      <c r="IY389" s="259" t="str">
        <f t="shared" ref="IY389:IY411" si="490">IF(AND($A389&lt;=CF$340,CF$340&lt;=$B389),((2/3)*$C389),"")</f>
        <v/>
      </c>
      <c r="IZ389" s="259" t="str">
        <f t="shared" ref="IZ389:IZ410" si="491">IF(AND($A389&lt;=CG$340,CG$340&lt;=$B389),$C389,"")</f>
        <v/>
      </c>
      <c r="JA389" s="259" t="str">
        <f t="shared" ref="JA389:JA411" si="492">IF(AND($A389&lt;=CG$340,CG$340&lt;=$B389),((1/3)*$C389),"")</f>
        <v/>
      </c>
      <c r="JB389" s="259" t="str">
        <f t="shared" ref="JB389:JB411" si="493">IF(AND($A389&lt;=CG$340,CG$340&lt;=$B389),((2/3)*$C389),"")</f>
        <v/>
      </c>
      <c r="JC389" s="259" t="str">
        <f t="shared" ref="JC389:JC410" si="494">IF(AND($A389&lt;=CH$340,CH$340&lt;=$B389),$C389,"")</f>
        <v/>
      </c>
      <c r="JD389" s="259" t="str">
        <f t="shared" ref="JD389:JD411" si="495">IF(AND($A389&lt;=CH$340,CH$340&lt;=$B389),((1/3)*$C389),"")</f>
        <v/>
      </c>
      <c r="JE389" s="259" t="str">
        <f t="shared" ref="JE389:JE411" si="496">IF(AND($A389&lt;=CH$340,CH$340&lt;=$B389),((2/3)*$C389),"")</f>
        <v/>
      </c>
      <c r="JF389" s="259" t="str">
        <f t="shared" ref="JF389:JF410" si="497">IF(AND($A389&lt;=CI$340,CI$340&lt;=$B389),$C389,"")</f>
        <v/>
      </c>
      <c r="JG389" s="259" t="str">
        <f t="shared" ref="JG389:JG411" si="498">IF(AND($A389&lt;=CI$340,CI$340&lt;=$B389),((1/3)*$C389),"")</f>
        <v/>
      </c>
      <c r="JH389" s="259" t="str">
        <f t="shared" ref="JH389:JH411" si="499">IF(AND($A389&lt;=CI$340,CI$340&lt;=$B389),((2/3)*$C389),"")</f>
        <v/>
      </c>
      <c r="JI389" s="259" t="str">
        <f t="shared" ref="JI389:JI410" si="500">IF(AND($A389&lt;=CJ$340,CJ$340&lt;=$B389),$C389,"")</f>
        <v/>
      </c>
      <c r="JJ389" s="259" t="str">
        <f t="shared" ref="JJ389:JJ411" si="501">IF(AND($A389&lt;=CJ$340,CJ$340&lt;=$B389),((1/3)*$C389),"")</f>
        <v/>
      </c>
      <c r="JK389" s="259" t="str">
        <f t="shared" ref="JK389:JK411" si="502">IF(AND($A389&lt;=CJ$340,CJ$340&lt;=$B389),((2/3)*$C389),"")</f>
        <v/>
      </c>
      <c r="JL389" s="259" t="str">
        <f t="shared" ref="JL389:JL410" si="503">IF(AND($A389&lt;=CK$340,CK$340&lt;=$B389),$C389,"")</f>
        <v/>
      </c>
      <c r="JM389" s="259" t="str">
        <f t="shared" ref="JM389:JM411" si="504">IF(AND($A389&lt;=CK$340,CK$340&lt;=$B389),((1/3)*$C389),"")</f>
        <v/>
      </c>
      <c r="JN389" s="259" t="str">
        <f t="shared" ref="JN389:JN411" si="505">IF(AND($A389&lt;=CK$340,CK$340&lt;=$B389),((2/3)*$C389),"")</f>
        <v/>
      </c>
      <c r="JO389" s="259" t="str">
        <f t="shared" ref="JO389:JO410" si="506">IF(AND($A389&lt;=CL$340,CL$340&lt;=$B389),$C389,"")</f>
        <v/>
      </c>
      <c r="JP389" s="259" t="str">
        <f t="shared" ref="JP389:JP411" si="507">IF(AND($A389&lt;=CL$340,CL$340&lt;=$B389),((1/3)*$C389),"")</f>
        <v/>
      </c>
      <c r="JQ389" s="259" t="str">
        <f t="shared" ref="JQ389:JQ411" si="508">IF(AND($A389&lt;=CL$340,CL$340&lt;=$B389),((2/3)*$C389),"")</f>
        <v/>
      </c>
      <c r="JR389" s="259" t="str">
        <f t="shared" ref="JR389:JR410" si="509">IF(AND($A389&lt;=CM$340,CM$340&lt;=$B389),$C389,"")</f>
        <v/>
      </c>
      <c r="JS389" s="259" t="str">
        <f t="shared" ref="JS389:JS411" si="510">IF(AND($A389&lt;=CM$340,CM$340&lt;=$B389),((1/3)*$C389),"")</f>
        <v/>
      </c>
      <c r="JT389" s="259" t="str">
        <f t="shared" ref="JT389:JT411" si="511">IF(AND($A389&lt;=CM$340,CM$340&lt;=$B389),((2/3)*$C389),"")</f>
        <v/>
      </c>
      <c r="JU389" s="259" t="str">
        <f t="shared" ref="JU389:JU410" si="512">IF(AND($A389&lt;=CN$340,CN$340&lt;=$B389),$C389,"")</f>
        <v/>
      </c>
      <c r="JV389" s="259" t="str">
        <f t="shared" ref="JV389:JV411" si="513">IF(AND($A389&lt;=CN$340,CN$340&lt;=$B389),((1/3)*$C389),"")</f>
        <v/>
      </c>
      <c r="JW389" s="259" t="str">
        <f t="shared" ref="JW389:JW411" si="514">IF(AND($A389&lt;=CN$340,CN$340&lt;=$B389),((2/3)*$C389),"")</f>
        <v/>
      </c>
      <c r="JX389" s="259" t="str">
        <f t="shared" ref="JX389:JX410" si="515">IF(AND($A389&lt;=CO$340,CO$340&lt;=$B389),$C389,"")</f>
        <v/>
      </c>
      <c r="JY389" s="259" t="str">
        <f t="shared" ref="JY389:JY411" si="516">IF(AND($A389&lt;=CO$340,CO$340&lt;=$B389),((1/3)*$C389),"")</f>
        <v/>
      </c>
      <c r="JZ389" s="259" t="str">
        <f t="shared" ref="JZ389:JZ411" si="517">IF(AND($A389&lt;=CO$340,CO$340&lt;=$B389),((2/3)*$C389),"")</f>
        <v/>
      </c>
      <c r="KA389" s="259" t="str">
        <f t="shared" ref="KA389:KA410" si="518">IF(AND($A389&lt;=CP$340,CP$340&lt;=$B389),$C389,"")</f>
        <v/>
      </c>
      <c r="KB389" s="259" t="str">
        <f t="shared" ref="KB389:KB411" si="519">IF(AND($A389&lt;=CP$340,CP$340&lt;=$B389),((1/3)*$C389),"")</f>
        <v/>
      </c>
      <c r="KC389" s="259" t="str">
        <f t="shared" ref="KC389:KC411" si="520">IF(AND($A389&lt;=CP$340,CP$340&lt;=$B389),((2/3)*$C389),"")</f>
        <v/>
      </c>
      <c r="KD389" s="259" t="str">
        <f t="shared" ref="KD389:KD410" si="521">IF(AND($A389&lt;=CQ$340,CQ$340&lt;=$B389),$C389,"")</f>
        <v/>
      </c>
      <c r="KE389" s="259" t="str">
        <f t="shared" ref="KE389:KE411" si="522">IF(AND($A389&lt;=CQ$340,CQ$340&lt;=$B389),((1/3)*$C389),"")</f>
        <v/>
      </c>
      <c r="KF389" s="259" t="str">
        <f t="shared" ref="KF389:KF411" si="523">IF(AND($A389&lt;=CQ$340,CQ$340&lt;=$B389),((2/3)*$C389),"")</f>
        <v/>
      </c>
      <c r="KG389" s="259" t="str">
        <f t="shared" ref="KG389:KG410" si="524">IF(AND($A389&lt;=CR$340,CR$340&lt;=$B389),$C389,"")</f>
        <v/>
      </c>
      <c r="KH389" s="259" t="str">
        <f t="shared" ref="KH389:KH411" si="525">IF(AND($A389&lt;=CR$340,CR$340&lt;=$B389),((1/3)*$C389),"")</f>
        <v/>
      </c>
      <c r="KI389" s="259" t="str">
        <f t="shared" ref="KI389:KI411" si="526">IF(AND($A389&lt;=CR$340,CR$340&lt;=$B389),((2/3)*$C389),"")</f>
        <v/>
      </c>
      <c r="KJ389" s="259" t="str">
        <f t="shared" ref="KJ389:KJ410" si="527">IF(AND($A389&lt;=CS$340,CS$340&lt;=$B389),$C389,"")</f>
        <v/>
      </c>
      <c r="KK389" s="259" t="str">
        <f t="shared" ref="KK389:KK411" si="528">IF(AND($A389&lt;=CS$340,CS$340&lt;=$B389),((1/3)*$C389),"")</f>
        <v/>
      </c>
      <c r="KL389" s="259" t="str">
        <f t="shared" ref="KL389:KL411" si="529">IF(AND($A389&lt;=CS$340,CS$340&lt;=$B389),((2/3)*$C389),"")</f>
        <v/>
      </c>
      <c r="KM389" s="259" t="str">
        <f t="shared" ref="KM389:KM410" si="530">IF(AND($A389&lt;=CT$340,CT$340&lt;=$B389),$C389,"")</f>
        <v/>
      </c>
      <c r="KN389" s="259" t="str">
        <f t="shared" ref="KN389:KN411" si="531">IF(AND($A389&lt;=CT$340,CT$340&lt;=$B389),((1/3)*$C389),"")</f>
        <v/>
      </c>
      <c r="KO389" s="259" t="str">
        <f t="shared" ref="KO389:KO411" si="532">IF(AND($A389&lt;=CT$340,CT$340&lt;=$B389),((2/3)*$C389),"")</f>
        <v/>
      </c>
      <c r="KP389" s="259" t="str">
        <f t="shared" ref="KP389:KP410" si="533">IF(AND($A389&lt;=CU$340,CU$340&lt;=$B389),$C389,"")</f>
        <v/>
      </c>
      <c r="KQ389" s="259" t="str">
        <f t="shared" ref="KQ389:KQ411" si="534">IF(AND($A389&lt;=CU$340,CU$340&lt;=$B389),((1/3)*$C389),"")</f>
        <v/>
      </c>
      <c r="KR389" s="259" t="str">
        <f t="shared" ref="KR389:KR411" si="535">IF(AND($A389&lt;=CU$340,CU$340&lt;=$B389),((2/3)*$C389),"")</f>
        <v/>
      </c>
      <c r="KS389" s="259" t="str">
        <f t="shared" ref="KS389:KS410" si="536">IF(AND($A389&lt;=CV$340,CV$340&lt;=$B389),$C389,"")</f>
        <v/>
      </c>
      <c r="KT389" s="259" t="str">
        <f t="shared" ref="KT389:KT411" si="537">IF(AND($A389&lt;=CV$340,CV$340&lt;=$B389),((1/3)*$C389),"")</f>
        <v/>
      </c>
      <c r="KU389" s="259" t="str">
        <f t="shared" ref="KU389:KU411" si="538">IF(AND($A389&lt;=CV$340,CV$340&lt;=$B389),((2/3)*$C389),"")</f>
        <v/>
      </c>
      <c r="KV389" s="259" t="str">
        <f t="shared" ref="KV389:KV410" si="539">IF(AND($A389&lt;=CW$340,CW$340&lt;=$B389),$C389,"")</f>
        <v/>
      </c>
      <c r="KW389" s="259" t="str">
        <f t="shared" ref="KW389:KW411" si="540">IF(AND($A389&lt;=CW$340,CW$340&lt;=$B389),((1/3)*$C389),"")</f>
        <v/>
      </c>
      <c r="KX389" s="259" t="str">
        <f t="shared" ref="KX389:KX411" si="541">IF(AND($A389&lt;=CW$340,CW$340&lt;=$B389),((2/3)*$C389),"")</f>
        <v/>
      </c>
      <c r="KY389" s="259" t="str">
        <f t="shared" ref="KY389:KY410" si="542">IF(AND($A389&lt;=CX$340,CX$340&lt;=$B389),$C389,"")</f>
        <v/>
      </c>
      <c r="KZ389" s="259" t="str">
        <f t="shared" ref="KZ389:KZ411" si="543">IF(AND($A389&lt;=CX$340,CX$340&lt;=$B389),((1/3)*$C389),"")</f>
        <v/>
      </c>
      <c r="LA389" s="259" t="str">
        <f t="shared" ref="LA389:LA411" si="544">IF(AND($A389&lt;=CX$340,CX$340&lt;=$B389),((2/3)*$C389),"")</f>
        <v/>
      </c>
      <c r="LB389" s="259" t="str">
        <f t="shared" ref="LB389:LB410" si="545">IF(AND($A389&lt;=CY$340,CY$340&lt;=$B389),$C389,"")</f>
        <v/>
      </c>
      <c r="LC389" s="259" t="str">
        <f t="shared" ref="LC389:LC411" si="546">IF(AND($A389&lt;=CY$340,CY$340&lt;=$B389),((1/3)*$C389),"")</f>
        <v/>
      </c>
      <c r="LD389" s="259" t="str">
        <f t="shared" ref="LD389:LD411" si="547">IF(AND($A389&lt;=CY$340,CY$340&lt;=$B389),((2/3)*$C389),"")</f>
        <v/>
      </c>
      <c r="LE389" s="259" t="str">
        <f t="shared" ref="LE389:LE410" si="548">IF(AND($A389&lt;=CZ$340,CZ$340&lt;=$B389),$C389,"")</f>
        <v/>
      </c>
      <c r="LF389" s="259" t="str">
        <f t="shared" ref="LF389:LF411" si="549">IF(AND($A389&lt;=CZ$340,CZ$340&lt;=$B389),((1/3)*$C389),"")</f>
        <v/>
      </c>
      <c r="LG389" s="259" t="str">
        <f t="shared" ref="LG389:LG411" si="550">IF(AND($A389&lt;=CZ$340,CZ$340&lt;=$B389),((2/3)*$C389),"")</f>
        <v/>
      </c>
      <c r="OQ389"/>
      <c r="OR389"/>
      <c r="OS389"/>
      <c r="OT389"/>
      <c r="OU389"/>
      <c r="OV389"/>
      <c r="OW389"/>
      <c r="OX389"/>
      <c r="OY389"/>
      <c r="OZ389"/>
      <c r="PW389"/>
      <c r="PX389"/>
      <c r="PY389"/>
      <c r="PZ389"/>
      <c r="QA389"/>
      <c r="QB389"/>
      <c r="QC389"/>
      <c r="RB389"/>
      <c r="RC389"/>
      <c r="RD389"/>
      <c r="RE389"/>
      <c r="RF389"/>
      <c r="RG389"/>
      <c r="RH389"/>
      <c r="RI389"/>
      <c r="RJ389"/>
      <c r="RK389"/>
      <c r="RL389"/>
      <c r="RM389"/>
      <c r="RN389"/>
      <c r="RO389"/>
      <c r="RP389"/>
      <c r="RQ389"/>
      <c r="RY389"/>
      <c r="RZ389"/>
      <c r="SA389"/>
      <c r="SB389"/>
      <c r="SC389"/>
      <c r="UT389"/>
      <c r="UU389"/>
      <c r="UV389"/>
      <c r="UW389"/>
      <c r="VE389"/>
      <c r="VF389"/>
      <c r="VG389"/>
      <c r="VH389"/>
      <c r="VI389"/>
      <c r="VJ389"/>
      <c r="VK389"/>
      <c r="VL389"/>
      <c r="VM389"/>
      <c r="VN389"/>
      <c r="VO389"/>
      <c r="VP389"/>
      <c r="ABL389"/>
      <c r="ABM389"/>
      <c r="ADF389"/>
      <c r="ADG389"/>
      <c r="ADH389"/>
      <c r="AGR389"/>
      <c r="AGS389"/>
      <c r="AGT389"/>
      <c r="AGU389"/>
      <c r="AGV389"/>
      <c r="AGW389"/>
      <c r="AGX389"/>
      <c r="AGY389"/>
      <c r="AGZ389"/>
      <c r="AHA389"/>
      <c r="AHB389"/>
      <c r="AHC389"/>
      <c r="AHD389"/>
      <c r="AHE389"/>
      <c r="AHF389"/>
      <c r="AHG389"/>
      <c r="AHH389"/>
      <c r="AHI389"/>
      <c r="AIX389"/>
      <c r="AIY389"/>
      <c r="AIZ389"/>
      <c r="AJA389"/>
      <c r="AJB389"/>
      <c r="AJC389"/>
      <c r="AJD389"/>
      <c r="AJE389"/>
      <c r="AJF389"/>
      <c r="AJG389"/>
      <c r="AJH389"/>
      <c r="AJI389"/>
      <c r="AJJ389"/>
      <c r="AJK389"/>
      <c r="AJL389"/>
      <c r="AJM389"/>
      <c r="AJN389"/>
      <c r="AJO389"/>
      <c r="AJP389"/>
      <c r="AJQ389"/>
      <c r="AJR389"/>
      <c r="AJS389"/>
      <c r="AJT389"/>
      <c r="AJU389"/>
      <c r="AJV389"/>
      <c r="AJW389"/>
      <c r="AJX389"/>
      <c r="AJY389"/>
      <c r="AJZ389"/>
      <c r="AKA389"/>
      <c r="AKB389"/>
      <c r="AKC389"/>
      <c r="AKD389"/>
      <c r="AKE389"/>
      <c r="AKF389"/>
      <c r="AKG389"/>
      <c r="AKH389"/>
      <c r="AMH389"/>
      <c r="AMI389"/>
      <c r="AMJ389"/>
      <c r="AMK389"/>
      <c r="AML389"/>
      <c r="AMM389"/>
      <c r="AMN389"/>
      <c r="ANW389"/>
      <c r="ANX389"/>
      <c r="ANY389"/>
      <c r="ANZ389"/>
      <c r="AOA389"/>
      <c r="AOB389"/>
      <c r="AOC389"/>
      <c r="AOD389"/>
      <c r="AOE389"/>
      <c r="AOF389"/>
      <c r="AOG389"/>
      <c r="AOH389"/>
      <c r="AOI389"/>
      <c r="AOJ389"/>
      <c r="AOK389"/>
      <c r="AOL389"/>
      <c r="AOM389"/>
      <c r="AON389"/>
      <c r="AOO389"/>
      <c r="AOP389"/>
      <c r="AOQ389"/>
      <c r="AOR389"/>
      <c r="AOS389"/>
      <c r="AOT389"/>
      <c r="ARO389"/>
      <c r="ARP389"/>
      <c r="ARQ389"/>
      <c r="ARR389"/>
      <c r="ARY389"/>
      <c r="ARZ389"/>
      <c r="ASA389"/>
      <c r="ASB389"/>
      <c r="ASC389"/>
      <c r="ASD389"/>
      <c r="ASE389"/>
      <c r="ASF389"/>
      <c r="ASG389"/>
      <c r="ASH389"/>
      <c r="ASI389"/>
      <c r="ASJ389"/>
      <c r="ASK389"/>
      <c r="ASL389"/>
      <c r="ASM389"/>
      <c r="ASN389"/>
      <c r="ASO389"/>
      <c r="ASP389"/>
      <c r="ASQ389"/>
      <c r="ASR389"/>
      <c r="ASS389"/>
      <c r="AST389"/>
      <c r="ASU389"/>
      <c r="ASV389"/>
      <c r="ASW389"/>
      <c r="ASX389"/>
      <c r="ASY389"/>
      <c r="ASZ389"/>
      <c r="ATA389"/>
      <c r="ATB389"/>
      <c r="ATC389"/>
      <c r="ATD389"/>
      <c r="ATE389"/>
      <c r="ATJ389"/>
      <c r="ATK389"/>
      <c r="ATL389"/>
      <c r="ATM389"/>
      <c r="ATN389"/>
      <c r="ATO389"/>
      <c r="ATP389"/>
      <c r="ATQ389"/>
      <c r="ATR389"/>
      <c r="ATS389"/>
      <c r="ATT389"/>
      <c r="ATU389"/>
      <c r="ATV389"/>
      <c r="ATW389"/>
      <c r="ATX389"/>
      <c r="ATY389"/>
      <c r="ATZ389"/>
      <c r="AUA389"/>
      <c r="AUB389"/>
      <c r="AUC389"/>
      <c r="AUD389"/>
      <c r="AUE389"/>
      <c r="AUF389"/>
      <c r="AUG389"/>
      <c r="AUH389"/>
      <c r="AUI389"/>
      <c r="AUJ389"/>
      <c r="AUK389"/>
    </row>
    <row r="390" spans="1:1233" hidden="1">
      <c r="A390" s="257">
        <v>6</v>
      </c>
      <c r="B390" s="257">
        <v>10</v>
      </c>
      <c r="C390" s="253">
        <v>2</v>
      </c>
      <c r="D390" s="6"/>
      <c r="E390" s="6"/>
      <c r="F390" s="6"/>
      <c r="G390" s="6"/>
      <c r="H390" s="6"/>
      <c r="I390" s="6"/>
      <c r="J390" s="6"/>
      <c r="K390" s="6"/>
      <c r="L390" s="6"/>
      <c r="M390" s="6"/>
      <c r="N390" s="6"/>
      <c r="O390" s="6"/>
      <c r="Q390" s="259" t="str">
        <f t="shared" si="248"/>
        <v/>
      </c>
      <c r="R390" s="259" t="str">
        <f t="shared" si="249"/>
        <v/>
      </c>
      <c r="S390" s="259" t="str">
        <f t="shared" si="250"/>
        <v/>
      </c>
      <c r="T390" s="259" t="str">
        <f t="shared" si="251"/>
        <v/>
      </c>
      <c r="U390" s="259" t="str">
        <f t="shared" si="252"/>
        <v/>
      </c>
      <c r="V390" s="259" t="str">
        <f t="shared" si="253"/>
        <v/>
      </c>
      <c r="W390" s="259" t="str">
        <f t="shared" si="254"/>
        <v/>
      </c>
      <c r="X390" s="259" t="str">
        <f t="shared" si="255"/>
        <v/>
      </c>
      <c r="Y390" s="259" t="str">
        <f t="shared" si="256"/>
        <v/>
      </c>
      <c r="Z390" s="259" t="str">
        <f t="shared" si="257"/>
        <v/>
      </c>
      <c r="AA390" s="259" t="str">
        <f t="shared" si="258"/>
        <v/>
      </c>
      <c r="AB390" s="259" t="str">
        <f t="shared" si="259"/>
        <v/>
      </c>
      <c r="AC390" s="259" t="str">
        <f t="shared" si="260"/>
        <v/>
      </c>
      <c r="AD390" s="259" t="str">
        <f t="shared" si="261"/>
        <v/>
      </c>
      <c r="AE390" s="259" t="str">
        <f t="shared" si="262"/>
        <v/>
      </c>
      <c r="AF390" s="259" t="str">
        <f t="shared" si="263"/>
        <v/>
      </c>
      <c r="AG390" s="259" t="str">
        <f t="shared" si="264"/>
        <v/>
      </c>
      <c r="AH390" s="259" t="str">
        <f t="shared" si="265"/>
        <v/>
      </c>
      <c r="AI390" s="259" t="str">
        <f t="shared" si="266"/>
        <v/>
      </c>
      <c r="AJ390" s="259" t="str">
        <f t="shared" si="267"/>
        <v/>
      </c>
      <c r="AK390" s="259" t="str">
        <f t="shared" si="268"/>
        <v/>
      </c>
      <c r="AL390" s="259" t="str">
        <f t="shared" si="269"/>
        <v/>
      </c>
      <c r="AM390" s="259" t="str">
        <f t="shared" si="270"/>
        <v/>
      </c>
      <c r="AN390" s="259" t="str">
        <f t="shared" si="271"/>
        <v/>
      </c>
      <c r="AO390" s="259" t="str">
        <f t="shared" si="272"/>
        <v/>
      </c>
      <c r="AP390" s="259" t="str">
        <f t="shared" si="273"/>
        <v/>
      </c>
      <c r="AQ390" s="259" t="str">
        <f t="shared" si="274"/>
        <v/>
      </c>
      <c r="AR390" s="259" t="str">
        <f t="shared" si="275"/>
        <v/>
      </c>
      <c r="AS390" s="259" t="str">
        <f t="shared" si="276"/>
        <v/>
      </c>
      <c r="AT390" s="259" t="str">
        <f t="shared" si="277"/>
        <v/>
      </c>
      <c r="AU390" s="259" t="str">
        <f t="shared" si="278"/>
        <v/>
      </c>
      <c r="AV390" s="259" t="str">
        <f t="shared" si="279"/>
        <v/>
      </c>
      <c r="AW390" s="259" t="str">
        <f t="shared" si="280"/>
        <v/>
      </c>
      <c r="AX390" s="259" t="str">
        <f t="shared" si="281"/>
        <v/>
      </c>
      <c r="AY390" s="259" t="str">
        <f t="shared" si="282"/>
        <v/>
      </c>
      <c r="AZ390" s="259" t="str">
        <f t="shared" si="283"/>
        <v/>
      </c>
      <c r="BA390" s="259" t="str">
        <f t="shared" si="284"/>
        <v/>
      </c>
      <c r="BB390" s="259" t="str">
        <f t="shared" si="285"/>
        <v/>
      </c>
      <c r="BC390" s="259" t="str">
        <f t="shared" si="286"/>
        <v/>
      </c>
      <c r="BD390" s="259" t="str">
        <f t="shared" si="287"/>
        <v/>
      </c>
      <c r="BE390" s="259" t="str">
        <f t="shared" si="288"/>
        <v/>
      </c>
      <c r="BF390" s="259" t="str">
        <f t="shared" si="289"/>
        <v/>
      </c>
      <c r="BG390" s="259" t="str">
        <f t="shared" si="290"/>
        <v/>
      </c>
      <c r="BH390" s="259" t="str">
        <f t="shared" si="291"/>
        <v/>
      </c>
      <c r="BI390" s="259" t="str">
        <f t="shared" si="292"/>
        <v/>
      </c>
      <c r="BJ390" s="259" t="str">
        <f t="shared" si="293"/>
        <v/>
      </c>
      <c r="BK390" s="259" t="str">
        <f t="shared" si="294"/>
        <v/>
      </c>
      <c r="BL390" s="259" t="str">
        <f t="shared" si="295"/>
        <v/>
      </c>
      <c r="BM390" s="259" t="str">
        <f t="shared" si="296"/>
        <v/>
      </c>
      <c r="BN390" s="259" t="str">
        <f t="shared" si="297"/>
        <v/>
      </c>
      <c r="BO390" s="259" t="str">
        <f t="shared" si="298"/>
        <v/>
      </c>
      <c r="BP390" s="259" t="str">
        <f t="shared" si="299"/>
        <v/>
      </c>
      <c r="BQ390" s="259" t="str">
        <f t="shared" si="300"/>
        <v/>
      </c>
      <c r="BR390" s="259" t="str">
        <f t="shared" si="301"/>
        <v/>
      </c>
      <c r="BS390" s="259" t="str">
        <f t="shared" si="302"/>
        <v/>
      </c>
      <c r="BT390" s="259" t="str">
        <f t="shared" si="303"/>
        <v/>
      </c>
      <c r="BU390" s="259" t="str">
        <f t="shared" si="304"/>
        <v/>
      </c>
      <c r="BV390" s="259" t="str">
        <f t="shared" si="305"/>
        <v/>
      </c>
      <c r="BW390" s="259" t="str">
        <f t="shared" si="306"/>
        <v/>
      </c>
      <c r="BX390" s="259" t="str">
        <f t="shared" si="307"/>
        <v/>
      </c>
      <c r="BY390" s="259" t="str">
        <f t="shared" si="308"/>
        <v/>
      </c>
      <c r="BZ390" s="259" t="str">
        <f t="shared" si="309"/>
        <v/>
      </c>
      <c r="CA390" s="259" t="str">
        <f t="shared" si="310"/>
        <v/>
      </c>
      <c r="CB390" s="259" t="str">
        <f t="shared" si="311"/>
        <v/>
      </c>
      <c r="CC390" s="259" t="str">
        <f t="shared" si="312"/>
        <v/>
      </c>
      <c r="CD390" s="259" t="str">
        <f t="shared" si="313"/>
        <v/>
      </c>
      <c r="CE390" s="259" t="str">
        <f t="shared" si="314"/>
        <v/>
      </c>
      <c r="CF390" s="259" t="str">
        <f t="shared" si="315"/>
        <v/>
      </c>
      <c r="CG390" s="259" t="str">
        <f t="shared" si="316"/>
        <v/>
      </c>
      <c r="CH390" s="259" t="str">
        <f t="shared" si="317"/>
        <v/>
      </c>
      <c r="CI390" s="259" t="str">
        <f t="shared" si="318"/>
        <v/>
      </c>
      <c r="CJ390" s="259" t="str">
        <f t="shared" si="319"/>
        <v/>
      </c>
      <c r="CK390" s="259" t="str">
        <f t="shared" si="320"/>
        <v/>
      </c>
      <c r="CL390" s="259" t="str">
        <f t="shared" si="321"/>
        <v/>
      </c>
      <c r="CM390" s="259" t="str">
        <f t="shared" si="322"/>
        <v/>
      </c>
      <c r="CN390" s="259" t="str">
        <f t="shared" si="323"/>
        <v/>
      </c>
      <c r="CO390" s="259" t="str">
        <f t="shared" si="324"/>
        <v/>
      </c>
      <c r="CP390" s="259" t="str">
        <f t="shared" si="325"/>
        <v/>
      </c>
      <c r="CQ390" s="259" t="str">
        <f t="shared" si="326"/>
        <v/>
      </c>
      <c r="CR390" s="259" t="str">
        <f t="shared" si="327"/>
        <v/>
      </c>
      <c r="CS390" s="259" t="str">
        <f t="shared" si="328"/>
        <v/>
      </c>
      <c r="CT390" s="259" t="str">
        <f t="shared" si="329"/>
        <v/>
      </c>
      <c r="CU390" s="259" t="str">
        <f t="shared" si="330"/>
        <v/>
      </c>
      <c r="CV390" s="259" t="str">
        <f t="shared" si="331"/>
        <v/>
      </c>
      <c r="CW390" s="259" t="str">
        <f t="shared" si="332"/>
        <v/>
      </c>
      <c r="CX390" s="259" t="str">
        <f t="shared" si="333"/>
        <v/>
      </c>
      <c r="CY390" s="259" t="str">
        <f t="shared" si="334"/>
        <v/>
      </c>
      <c r="CZ390" s="259" t="str">
        <f t="shared" si="335"/>
        <v/>
      </c>
      <c r="DA390" s="259" t="str">
        <f t="shared" si="336"/>
        <v/>
      </c>
      <c r="DB390" s="259" t="str">
        <f t="shared" si="337"/>
        <v/>
      </c>
      <c r="DC390" s="259" t="str">
        <f t="shared" si="338"/>
        <v/>
      </c>
      <c r="DD390" s="259" t="str">
        <f t="shared" si="339"/>
        <v/>
      </c>
      <c r="DE390" s="259" t="str">
        <f t="shared" si="340"/>
        <v/>
      </c>
      <c r="DF390" s="259" t="str">
        <f t="shared" si="341"/>
        <v/>
      </c>
      <c r="DG390" s="259" t="str">
        <f t="shared" si="342"/>
        <v/>
      </c>
      <c r="DH390" s="259" t="str">
        <f t="shared" si="343"/>
        <v/>
      </c>
      <c r="DI390" s="259" t="str">
        <f t="shared" si="344"/>
        <v/>
      </c>
      <c r="DJ390" s="259" t="str">
        <f t="shared" si="345"/>
        <v/>
      </c>
      <c r="DK390" s="259" t="str">
        <f t="shared" si="346"/>
        <v/>
      </c>
      <c r="DL390" s="259" t="str">
        <f t="shared" si="347"/>
        <v/>
      </c>
      <c r="DM390" s="259" t="str">
        <f t="shared" si="348"/>
        <v/>
      </c>
      <c r="DN390" s="259" t="str">
        <f t="shared" si="349"/>
        <v/>
      </c>
      <c r="DO390" s="259" t="str">
        <f t="shared" si="350"/>
        <v/>
      </c>
      <c r="DP390" s="259" t="str">
        <f t="shared" si="351"/>
        <v/>
      </c>
      <c r="DQ390" s="259" t="str">
        <f t="shared" si="352"/>
        <v/>
      </c>
      <c r="DR390" s="259" t="str">
        <f t="shared" si="353"/>
        <v/>
      </c>
      <c r="DS390" s="259" t="str">
        <f t="shared" si="354"/>
        <v/>
      </c>
      <c r="DT390" s="259" t="str">
        <f t="shared" si="355"/>
        <v/>
      </c>
      <c r="DU390" s="259" t="str">
        <f t="shared" si="356"/>
        <v/>
      </c>
      <c r="DV390" s="259" t="str">
        <f t="shared" si="357"/>
        <v/>
      </c>
      <c r="DW390" s="259" t="str">
        <f t="shared" si="358"/>
        <v/>
      </c>
      <c r="DX390" s="259" t="str">
        <f t="shared" si="359"/>
        <v/>
      </c>
      <c r="DY390" s="259" t="str">
        <f t="shared" si="360"/>
        <v/>
      </c>
      <c r="DZ390" s="259" t="str">
        <f t="shared" si="361"/>
        <v/>
      </c>
      <c r="EA390" s="259" t="str">
        <f t="shared" si="362"/>
        <v/>
      </c>
      <c r="EB390" s="259" t="str">
        <f t="shared" si="363"/>
        <v/>
      </c>
      <c r="EC390" s="259" t="str">
        <f t="shared" si="364"/>
        <v/>
      </c>
      <c r="ED390" s="259" t="str">
        <f t="shared" si="365"/>
        <v/>
      </c>
      <c r="EE390" s="259" t="str">
        <f t="shared" si="366"/>
        <v/>
      </c>
      <c r="EF390" s="259" t="str">
        <f t="shared" si="367"/>
        <v/>
      </c>
      <c r="EG390" s="259" t="str">
        <f t="shared" si="368"/>
        <v/>
      </c>
      <c r="EH390" s="259" t="str">
        <f t="shared" si="369"/>
        <v/>
      </c>
      <c r="EI390" s="259" t="str">
        <f t="shared" si="370"/>
        <v/>
      </c>
      <c r="EJ390" s="259" t="str">
        <f t="shared" si="371"/>
        <v/>
      </c>
      <c r="EK390" s="259" t="str">
        <f t="shared" si="372"/>
        <v/>
      </c>
      <c r="EL390" s="259" t="str">
        <f t="shared" si="373"/>
        <v/>
      </c>
      <c r="EM390" s="259" t="str">
        <f t="shared" si="374"/>
        <v/>
      </c>
      <c r="EN390" s="259" t="str">
        <f t="shared" si="375"/>
        <v/>
      </c>
      <c r="EO390" s="259" t="str">
        <f t="shared" si="376"/>
        <v/>
      </c>
      <c r="EP390" s="259" t="str">
        <f t="shared" si="377"/>
        <v/>
      </c>
      <c r="EQ390" s="259" t="str">
        <f t="shared" si="378"/>
        <v/>
      </c>
      <c r="ER390" s="259" t="str">
        <f t="shared" si="379"/>
        <v/>
      </c>
      <c r="ES390" s="259" t="str">
        <f t="shared" si="380"/>
        <v/>
      </c>
      <c r="ET390" s="259" t="str">
        <f t="shared" si="381"/>
        <v/>
      </c>
      <c r="EU390" s="259" t="str">
        <f t="shared" si="382"/>
        <v/>
      </c>
      <c r="EV390" s="259" t="str">
        <f t="shared" si="383"/>
        <v/>
      </c>
      <c r="EW390" s="259" t="str">
        <f t="shared" si="384"/>
        <v/>
      </c>
      <c r="EX390" s="259" t="str">
        <f t="shared" si="385"/>
        <v/>
      </c>
      <c r="EY390" s="259" t="str">
        <f t="shared" si="386"/>
        <v/>
      </c>
      <c r="EZ390" s="259" t="str">
        <f t="shared" si="387"/>
        <v/>
      </c>
      <c r="FA390" s="259" t="str">
        <f t="shared" si="388"/>
        <v/>
      </c>
      <c r="FB390" s="259" t="str">
        <f t="shared" si="389"/>
        <v/>
      </c>
      <c r="FC390" s="259" t="str">
        <f t="shared" si="390"/>
        <v/>
      </c>
      <c r="FD390" s="259" t="str">
        <f t="shared" si="391"/>
        <v/>
      </c>
      <c r="FE390" s="259" t="str">
        <f t="shared" si="392"/>
        <v/>
      </c>
      <c r="FF390" s="259" t="str">
        <f t="shared" si="393"/>
        <v/>
      </c>
      <c r="FG390" s="259" t="str">
        <f t="shared" si="394"/>
        <v/>
      </c>
      <c r="FH390" s="259" t="str">
        <f t="shared" si="395"/>
        <v/>
      </c>
      <c r="FI390" s="259" t="str">
        <f t="shared" si="396"/>
        <v/>
      </c>
      <c r="FJ390" s="259" t="str">
        <f t="shared" si="397"/>
        <v/>
      </c>
      <c r="FK390" s="259" t="str">
        <f t="shared" si="398"/>
        <v/>
      </c>
      <c r="FL390" s="259" t="str">
        <f t="shared" si="399"/>
        <v/>
      </c>
      <c r="FM390" s="259" t="str">
        <f t="shared" si="400"/>
        <v/>
      </c>
      <c r="FN390" s="259" t="str">
        <f t="shared" si="401"/>
        <v/>
      </c>
      <c r="FO390" s="259" t="str">
        <f t="shared" si="402"/>
        <v/>
      </c>
      <c r="FP390" s="259" t="str">
        <f t="shared" si="403"/>
        <v/>
      </c>
      <c r="FQ390" s="259" t="str">
        <f t="shared" si="404"/>
        <v/>
      </c>
      <c r="FR390" s="259" t="str">
        <f t="shared" si="405"/>
        <v/>
      </c>
      <c r="FS390" s="259" t="str">
        <f t="shared" si="406"/>
        <v/>
      </c>
      <c r="FT390" s="259" t="str">
        <f t="shared" si="407"/>
        <v/>
      </c>
      <c r="FU390" s="259" t="str">
        <f t="shared" si="408"/>
        <v/>
      </c>
      <c r="FV390" s="259" t="str">
        <f t="shared" si="409"/>
        <v/>
      </c>
      <c r="FW390" s="259" t="str">
        <f t="shared" si="410"/>
        <v/>
      </c>
      <c r="FX390" s="259" t="str">
        <f t="shared" si="411"/>
        <v/>
      </c>
      <c r="FY390" s="259" t="str">
        <f t="shared" si="412"/>
        <v/>
      </c>
      <c r="FZ390" s="259" t="str">
        <f t="shared" si="413"/>
        <v/>
      </c>
      <c r="GA390" s="259" t="str">
        <f t="shared" si="414"/>
        <v/>
      </c>
      <c r="GB390" s="259" t="str">
        <f t="shared" si="415"/>
        <v/>
      </c>
      <c r="GC390" s="259" t="str">
        <f t="shared" si="416"/>
        <v/>
      </c>
      <c r="GD390" s="259" t="str">
        <f t="shared" si="417"/>
        <v/>
      </c>
      <c r="GE390" s="259" t="str">
        <f t="shared" si="418"/>
        <v/>
      </c>
      <c r="GF390" s="259" t="str">
        <f t="shared" si="419"/>
        <v/>
      </c>
      <c r="GG390" s="259" t="str">
        <f t="shared" si="420"/>
        <v/>
      </c>
      <c r="GH390" s="259" t="str">
        <f t="shared" si="421"/>
        <v/>
      </c>
      <c r="GI390" s="259" t="str">
        <f t="shared" si="422"/>
        <v/>
      </c>
      <c r="GJ390" s="259" t="str">
        <f t="shared" si="423"/>
        <v/>
      </c>
      <c r="GK390" s="259" t="str">
        <f t="shared" si="424"/>
        <v/>
      </c>
      <c r="GL390" s="259" t="str">
        <f t="shared" si="425"/>
        <v/>
      </c>
      <c r="GM390" s="259" t="str">
        <f t="shared" si="426"/>
        <v/>
      </c>
      <c r="GN390" s="259" t="str">
        <f t="shared" si="427"/>
        <v/>
      </c>
      <c r="GO390" s="259" t="str">
        <f t="shared" si="428"/>
        <v/>
      </c>
      <c r="GP390" s="259" t="str">
        <f t="shared" si="429"/>
        <v/>
      </c>
      <c r="GQ390" s="259" t="str">
        <f t="shared" si="430"/>
        <v/>
      </c>
      <c r="GR390" s="259" t="str">
        <f t="shared" si="431"/>
        <v/>
      </c>
      <c r="GS390" s="259" t="str">
        <f t="shared" si="432"/>
        <v/>
      </c>
      <c r="GT390" s="259" t="str">
        <f t="shared" si="433"/>
        <v/>
      </c>
      <c r="GU390" s="259" t="str">
        <f t="shared" si="434"/>
        <v/>
      </c>
      <c r="GV390" s="259" t="str">
        <f t="shared" si="435"/>
        <v/>
      </c>
      <c r="GW390" s="259" t="str">
        <f t="shared" si="436"/>
        <v/>
      </c>
      <c r="GX390" s="259" t="str">
        <f t="shared" si="437"/>
        <v/>
      </c>
      <c r="GY390" s="259" t="str">
        <f t="shared" si="438"/>
        <v/>
      </c>
      <c r="GZ390" s="259" t="str">
        <f t="shared" si="439"/>
        <v/>
      </c>
      <c r="HA390" s="259" t="str">
        <f t="shared" si="440"/>
        <v/>
      </c>
      <c r="HB390" s="259" t="str">
        <f t="shared" si="441"/>
        <v/>
      </c>
      <c r="HC390" s="259" t="str">
        <f t="shared" si="442"/>
        <v/>
      </c>
      <c r="HD390" s="259" t="str">
        <f t="shared" si="443"/>
        <v/>
      </c>
      <c r="HE390" s="259" t="str">
        <f t="shared" si="444"/>
        <v/>
      </c>
      <c r="HF390" s="259" t="str">
        <f t="shared" si="445"/>
        <v/>
      </c>
      <c r="HG390" s="259" t="str">
        <f t="shared" si="446"/>
        <v/>
      </c>
      <c r="HH390" s="259" t="str">
        <f t="shared" si="447"/>
        <v/>
      </c>
      <c r="HI390" s="259" t="str">
        <f t="shared" si="448"/>
        <v/>
      </c>
      <c r="HJ390" s="259" t="str">
        <f t="shared" si="449"/>
        <v/>
      </c>
      <c r="HK390" s="259" t="str">
        <f t="shared" si="450"/>
        <v/>
      </c>
      <c r="HL390" s="259" t="str">
        <f t="shared" si="451"/>
        <v/>
      </c>
      <c r="HM390" s="259" t="str">
        <f t="shared" si="452"/>
        <v/>
      </c>
      <c r="HN390" s="259" t="str">
        <f t="shared" si="453"/>
        <v/>
      </c>
      <c r="HO390" s="259" t="str">
        <f t="shared" si="454"/>
        <v/>
      </c>
      <c r="HP390" s="259" t="str">
        <f t="shared" si="455"/>
        <v/>
      </c>
      <c r="HQ390" s="259" t="str">
        <f t="shared" si="456"/>
        <v/>
      </c>
      <c r="HR390" s="259" t="str">
        <f t="shared" si="457"/>
        <v/>
      </c>
      <c r="HS390" s="259" t="str">
        <f t="shared" si="458"/>
        <v/>
      </c>
      <c r="HT390" s="259" t="str">
        <f t="shared" si="459"/>
        <v/>
      </c>
      <c r="HU390" s="259" t="str">
        <f t="shared" si="460"/>
        <v/>
      </c>
      <c r="HV390" s="259" t="str">
        <f t="shared" si="461"/>
        <v/>
      </c>
      <c r="HW390" s="259" t="str">
        <f t="shared" si="462"/>
        <v/>
      </c>
      <c r="HX390" s="259" t="str">
        <f t="shared" si="463"/>
        <v/>
      </c>
      <c r="HY390" s="259" t="str">
        <f t="shared" si="464"/>
        <v/>
      </c>
      <c r="HZ390" s="259" t="str">
        <f t="shared" si="465"/>
        <v/>
      </c>
      <c r="IA390" s="259" t="str">
        <f t="shared" si="466"/>
        <v/>
      </c>
      <c r="IB390" s="259" t="str">
        <f t="shared" si="467"/>
        <v/>
      </c>
      <c r="IC390" s="259" t="str">
        <f t="shared" si="468"/>
        <v/>
      </c>
      <c r="ID390" s="259" t="str">
        <f t="shared" si="469"/>
        <v/>
      </c>
      <c r="IE390" s="259" t="str">
        <f t="shared" si="470"/>
        <v/>
      </c>
      <c r="IF390" s="259" t="str">
        <f t="shared" si="471"/>
        <v/>
      </c>
      <c r="IG390" s="259" t="str">
        <f t="shared" si="472"/>
        <v/>
      </c>
      <c r="IH390" s="259" t="str">
        <f t="shared" si="473"/>
        <v/>
      </c>
      <c r="II390" s="259" t="str">
        <f t="shared" si="474"/>
        <v/>
      </c>
      <c r="IJ390" s="259" t="str">
        <f t="shared" si="475"/>
        <v/>
      </c>
      <c r="IK390" s="259" t="str">
        <f t="shared" si="476"/>
        <v/>
      </c>
      <c r="IL390" s="259" t="str">
        <f t="shared" si="477"/>
        <v/>
      </c>
      <c r="IM390" s="259" t="str">
        <f t="shared" si="478"/>
        <v/>
      </c>
      <c r="IN390" s="259" t="str">
        <f t="shared" si="479"/>
        <v/>
      </c>
      <c r="IO390" s="259" t="str">
        <f t="shared" si="480"/>
        <v/>
      </c>
      <c r="IP390" s="259" t="str">
        <f t="shared" si="481"/>
        <v/>
      </c>
      <c r="IQ390" s="259" t="str">
        <f t="shared" si="482"/>
        <v/>
      </c>
      <c r="IR390" s="259" t="str">
        <f t="shared" si="483"/>
        <v/>
      </c>
      <c r="IS390" s="259" t="str">
        <f t="shared" si="484"/>
        <v/>
      </c>
      <c r="IT390" s="259" t="str">
        <f t="shared" si="485"/>
        <v/>
      </c>
      <c r="IU390" s="259" t="str">
        <f t="shared" si="486"/>
        <v/>
      </c>
      <c r="IV390" s="259" t="str">
        <f t="shared" si="487"/>
        <v/>
      </c>
      <c r="IW390" s="259" t="str">
        <f t="shared" si="488"/>
        <v/>
      </c>
      <c r="IX390" s="259" t="str">
        <f t="shared" si="489"/>
        <v/>
      </c>
      <c r="IY390" s="259" t="str">
        <f t="shared" si="490"/>
        <v/>
      </c>
      <c r="IZ390" s="259" t="str">
        <f t="shared" si="491"/>
        <v/>
      </c>
      <c r="JA390" s="259" t="str">
        <f t="shared" si="492"/>
        <v/>
      </c>
      <c r="JB390" s="259" t="str">
        <f t="shared" si="493"/>
        <v/>
      </c>
      <c r="JC390" s="259" t="str">
        <f t="shared" si="494"/>
        <v/>
      </c>
      <c r="JD390" s="259" t="str">
        <f t="shared" si="495"/>
        <v/>
      </c>
      <c r="JE390" s="259" t="str">
        <f t="shared" si="496"/>
        <v/>
      </c>
      <c r="JF390" s="259" t="str">
        <f t="shared" si="497"/>
        <v/>
      </c>
      <c r="JG390" s="259" t="str">
        <f t="shared" si="498"/>
        <v/>
      </c>
      <c r="JH390" s="259" t="str">
        <f t="shared" si="499"/>
        <v/>
      </c>
      <c r="JI390" s="259" t="str">
        <f t="shared" si="500"/>
        <v/>
      </c>
      <c r="JJ390" s="259" t="str">
        <f t="shared" si="501"/>
        <v/>
      </c>
      <c r="JK390" s="259" t="str">
        <f t="shared" si="502"/>
        <v/>
      </c>
      <c r="JL390" s="259" t="str">
        <f t="shared" si="503"/>
        <v/>
      </c>
      <c r="JM390" s="259" t="str">
        <f t="shared" si="504"/>
        <v/>
      </c>
      <c r="JN390" s="259" t="str">
        <f t="shared" si="505"/>
        <v/>
      </c>
      <c r="JO390" s="259" t="str">
        <f t="shared" si="506"/>
        <v/>
      </c>
      <c r="JP390" s="259" t="str">
        <f t="shared" si="507"/>
        <v/>
      </c>
      <c r="JQ390" s="259" t="str">
        <f t="shared" si="508"/>
        <v/>
      </c>
      <c r="JR390" s="259" t="str">
        <f t="shared" si="509"/>
        <v/>
      </c>
      <c r="JS390" s="259" t="str">
        <f t="shared" si="510"/>
        <v/>
      </c>
      <c r="JT390" s="259" t="str">
        <f t="shared" si="511"/>
        <v/>
      </c>
      <c r="JU390" s="259" t="str">
        <f t="shared" si="512"/>
        <v/>
      </c>
      <c r="JV390" s="259" t="str">
        <f t="shared" si="513"/>
        <v/>
      </c>
      <c r="JW390" s="259" t="str">
        <f t="shared" si="514"/>
        <v/>
      </c>
      <c r="JX390" s="259" t="str">
        <f t="shared" si="515"/>
        <v/>
      </c>
      <c r="JY390" s="259" t="str">
        <f t="shared" si="516"/>
        <v/>
      </c>
      <c r="JZ390" s="259" t="str">
        <f t="shared" si="517"/>
        <v/>
      </c>
      <c r="KA390" s="259" t="str">
        <f t="shared" si="518"/>
        <v/>
      </c>
      <c r="KB390" s="259" t="str">
        <f t="shared" si="519"/>
        <v/>
      </c>
      <c r="KC390" s="259" t="str">
        <f t="shared" si="520"/>
        <v/>
      </c>
      <c r="KD390" s="259" t="str">
        <f t="shared" si="521"/>
        <v/>
      </c>
      <c r="KE390" s="259" t="str">
        <f t="shared" si="522"/>
        <v/>
      </c>
      <c r="KF390" s="259" t="str">
        <f t="shared" si="523"/>
        <v/>
      </c>
      <c r="KG390" s="259" t="str">
        <f t="shared" si="524"/>
        <v/>
      </c>
      <c r="KH390" s="259" t="str">
        <f t="shared" si="525"/>
        <v/>
      </c>
      <c r="KI390" s="259" t="str">
        <f t="shared" si="526"/>
        <v/>
      </c>
      <c r="KJ390" s="259" t="str">
        <f t="shared" si="527"/>
        <v/>
      </c>
      <c r="KK390" s="259" t="str">
        <f t="shared" si="528"/>
        <v/>
      </c>
      <c r="KL390" s="259" t="str">
        <f t="shared" si="529"/>
        <v/>
      </c>
      <c r="KM390" s="259" t="str">
        <f t="shared" si="530"/>
        <v/>
      </c>
      <c r="KN390" s="259" t="str">
        <f t="shared" si="531"/>
        <v/>
      </c>
      <c r="KO390" s="259" t="str">
        <f t="shared" si="532"/>
        <v/>
      </c>
      <c r="KP390" s="259" t="str">
        <f t="shared" si="533"/>
        <v/>
      </c>
      <c r="KQ390" s="259" t="str">
        <f t="shared" si="534"/>
        <v/>
      </c>
      <c r="KR390" s="259" t="str">
        <f t="shared" si="535"/>
        <v/>
      </c>
      <c r="KS390" s="259" t="str">
        <f t="shared" si="536"/>
        <v/>
      </c>
      <c r="KT390" s="259" t="str">
        <f t="shared" si="537"/>
        <v/>
      </c>
      <c r="KU390" s="259" t="str">
        <f t="shared" si="538"/>
        <v/>
      </c>
      <c r="KV390" s="259" t="str">
        <f t="shared" si="539"/>
        <v/>
      </c>
      <c r="KW390" s="259" t="str">
        <f t="shared" si="540"/>
        <v/>
      </c>
      <c r="KX390" s="259" t="str">
        <f t="shared" si="541"/>
        <v/>
      </c>
      <c r="KY390" s="259" t="str">
        <f t="shared" si="542"/>
        <v/>
      </c>
      <c r="KZ390" s="259" t="str">
        <f t="shared" si="543"/>
        <v/>
      </c>
      <c r="LA390" s="259" t="str">
        <f t="shared" si="544"/>
        <v/>
      </c>
      <c r="LB390" s="259" t="str">
        <f t="shared" si="545"/>
        <v/>
      </c>
      <c r="LC390" s="259" t="str">
        <f t="shared" si="546"/>
        <v/>
      </c>
      <c r="LD390" s="259" t="str">
        <f t="shared" si="547"/>
        <v/>
      </c>
      <c r="LE390" s="259" t="str">
        <f t="shared" si="548"/>
        <v/>
      </c>
      <c r="LF390" s="259" t="str">
        <f t="shared" si="549"/>
        <v/>
      </c>
      <c r="LG390" s="259" t="str">
        <f t="shared" si="550"/>
        <v/>
      </c>
      <c r="OQ390"/>
      <c r="OR390"/>
      <c r="OS390"/>
      <c r="OT390"/>
      <c r="OU390"/>
      <c r="OV390"/>
      <c r="OW390"/>
      <c r="OX390"/>
      <c r="OY390"/>
      <c r="OZ390"/>
      <c r="PW390"/>
      <c r="PX390"/>
      <c r="PY390"/>
      <c r="PZ390"/>
      <c r="QA390"/>
      <c r="QB390"/>
      <c r="QC390"/>
      <c r="RB390"/>
      <c r="RC390"/>
      <c r="RD390"/>
      <c r="RE390"/>
      <c r="RF390"/>
      <c r="RG390"/>
      <c r="RH390"/>
      <c r="RI390"/>
      <c r="RJ390"/>
      <c r="RK390"/>
      <c r="RL390"/>
      <c r="RM390"/>
      <c r="RN390"/>
      <c r="RO390"/>
      <c r="RP390"/>
      <c r="RQ390"/>
      <c r="RY390"/>
      <c r="RZ390"/>
      <c r="SA390"/>
      <c r="SB390"/>
      <c r="SC390"/>
      <c r="UT390"/>
      <c r="UU390"/>
      <c r="UV390"/>
      <c r="UW390"/>
      <c r="VE390"/>
      <c r="VF390"/>
      <c r="VG390"/>
      <c r="VH390"/>
      <c r="VI390"/>
      <c r="VJ390"/>
      <c r="VK390"/>
      <c r="VL390"/>
      <c r="VM390"/>
      <c r="VN390"/>
      <c r="VO390"/>
      <c r="VP390"/>
      <c r="ADF390"/>
      <c r="ADG390"/>
      <c r="ADH390"/>
      <c r="AGR390"/>
      <c r="AGS390"/>
      <c r="AGT390"/>
      <c r="AGU390"/>
      <c r="AGV390"/>
      <c r="AGW390"/>
      <c r="AGX390"/>
      <c r="AGY390"/>
      <c r="AGZ390"/>
      <c r="AHA390"/>
      <c r="AHB390"/>
      <c r="AHC390"/>
      <c r="AHD390"/>
      <c r="AHE390"/>
      <c r="AHF390"/>
      <c r="AHG390"/>
      <c r="AHH390"/>
      <c r="AHI390"/>
      <c r="AIX390"/>
      <c r="AIY390"/>
      <c r="AIZ390"/>
      <c r="AJA390"/>
      <c r="AJB390"/>
      <c r="AJC390"/>
      <c r="AJD390"/>
      <c r="AJE390"/>
      <c r="AJF390"/>
      <c r="AJG390"/>
      <c r="AJH390"/>
      <c r="AJI390"/>
      <c r="AJJ390"/>
      <c r="AJK390"/>
      <c r="AJL390"/>
      <c r="AJM390"/>
      <c r="AJN390"/>
      <c r="AJO390"/>
      <c r="AJP390"/>
      <c r="AJQ390"/>
      <c r="AJR390"/>
      <c r="AJS390"/>
      <c r="AJT390"/>
      <c r="AJU390"/>
      <c r="AJV390"/>
      <c r="AJW390"/>
      <c r="AJX390"/>
      <c r="AJY390"/>
      <c r="AJZ390"/>
      <c r="AKA390"/>
      <c r="AKB390"/>
      <c r="AKC390"/>
      <c r="AKD390"/>
      <c r="AKE390"/>
      <c r="AKF390"/>
      <c r="AKG390"/>
      <c r="AKH390"/>
      <c r="AMH390"/>
      <c r="AMI390"/>
      <c r="AMJ390"/>
      <c r="AMK390"/>
      <c r="AML390"/>
      <c r="AMM390"/>
      <c r="AMN390"/>
      <c r="ANW390"/>
      <c r="ANX390"/>
      <c r="ANY390"/>
      <c r="ANZ390"/>
      <c r="AOA390"/>
      <c r="AOB390"/>
      <c r="AOC390"/>
      <c r="AOD390"/>
      <c r="AOE390"/>
      <c r="AOF390"/>
      <c r="AOG390"/>
      <c r="AOH390"/>
      <c r="AOI390"/>
      <c r="AOJ390"/>
      <c r="AOK390"/>
      <c r="AOL390"/>
      <c r="AOM390"/>
      <c r="AON390"/>
      <c r="AOO390"/>
      <c r="AOP390"/>
      <c r="AOQ390"/>
      <c r="AOR390"/>
      <c r="AOS390"/>
      <c r="AOT390"/>
      <c r="ARO390"/>
      <c r="ARP390"/>
      <c r="ARQ390"/>
      <c r="ARR390"/>
      <c r="ARY390"/>
      <c r="ARZ390"/>
      <c r="ASA390"/>
      <c r="ASB390"/>
      <c r="ASC390"/>
      <c r="ASD390"/>
      <c r="ASE390"/>
      <c r="ASF390"/>
      <c r="ASG390"/>
      <c r="ASH390"/>
      <c r="ASI390"/>
      <c r="ASJ390"/>
      <c r="ASK390"/>
      <c r="ASL390"/>
      <c r="ASM390"/>
      <c r="ASN390"/>
      <c r="ASO390"/>
      <c r="ASP390"/>
      <c r="ASQ390"/>
      <c r="ASR390"/>
      <c r="ASS390"/>
      <c r="AST390"/>
      <c r="ASU390"/>
      <c r="ASV390"/>
      <c r="ASW390"/>
      <c r="ASX390"/>
      <c r="ASY390"/>
      <c r="ASZ390"/>
      <c r="ATA390"/>
      <c r="ATB390"/>
      <c r="ATC390"/>
      <c r="ATD390"/>
      <c r="ATE390"/>
      <c r="ATJ390"/>
      <c r="ATK390"/>
      <c r="ATL390"/>
      <c r="ATM390"/>
      <c r="ATN390"/>
      <c r="ATO390"/>
      <c r="ATP390"/>
      <c r="ATQ390"/>
      <c r="ATR390"/>
      <c r="ATS390"/>
      <c r="ATT390"/>
      <c r="ATU390"/>
      <c r="ATV390"/>
      <c r="ATW390"/>
      <c r="ATX390"/>
      <c r="ATY390"/>
      <c r="ATZ390"/>
      <c r="AUA390"/>
      <c r="AUB390"/>
      <c r="AUC390"/>
      <c r="AUD390"/>
      <c r="AUE390"/>
      <c r="AUF390"/>
      <c r="AUG390"/>
      <c r="AUH390"/>
      <c r="AUI390"/>
      <c r="AUJ390"/>
      <c r="AUK390"/>
    </row>
    <row r="391" spans="1:1233" hidden="1">
      <c r="A391" s="257">
        <v>11</v>
      </c>
      <c r="B391" s="257">
        <v>15</v>
      </c>
      <c r="C391" s="253">
        <v>2.5</v>
      </c>
      <c r="D391" s="6"/>
      <c r="E391" s="6"/>
      <c r="F391" s="6"/>
      <c r="G391" s="6"/>
      <c r="H391" s="6"/>
      <c r="I391" s="6"/>
      <c r="J391" s="6"/>
      <c r="K391" s="6"/>
      <c r="L391" s="6"/>
      <c r="M391" s="6"/>
      <c r="N391" s="6"/>
      <c r="O391" s="6"/>
      <c r="Q391" s="259" t="str">
        <f t="shared" si="248"/>
        <v/>
      </c>
      <c r="R391" s="259" t="str">
        <f t="shared" si="249"/>
        <v/>
      </c>
      <c r="S391" s="259" t="str">
        <f t="shared" si="250"/>
        <v/>
      </c>
      <c r="T391" s="259" t="str">
        <f t="shared" si="251"/>
        <v/>
      </c>
      <c r="U391" s="259" t="str">
        <f t="shared" si="252"/>
        <v/>
      </c>
      <c r="V391" s="259" t="str">
        <f t="shared" si="253"/>
        <v/>
      </c>
      <c r="W391" s="259" t="str">
        <f t="shared" si="254"/>
        <v/>
      </c>
      <c r="X391" s="259" t="str">
        <f t="shared" si="255"/>
        <v/>
      </c>
      <c r="Y391" s="259" t="str">
        <f t="shared" si="256"/>
        <v/>
      </c>
      <c r="Z391" s="259" t="str">
        <f t="shared" si="257"/>
        <v/>
      </c>
      <c r="AA391" s="259" t="str">
        <f t="shared" si="258"/>
        <v/>
      </c>
      <c r="AB391" s="259" t="str">
        <f t="shared" si="259"/>
        <v/>
      </c>
      <c r="AC391" s="259" t="str">
        <f t="shared" si="260"/>
        <v/>
      </c>
      <c r="AD391" s="259" t="str">
        <f t="shared" si="261"/>
        <v/>
      </c>
      <c r="AE391" s="259" t="str">
        <f t="shared" si="262"/>
        <v/>
      </c>
      <c r="AF391" s="259" t="str">
        <f t="shared" si="263"/>
        <v/>
      </c>
      <c r="AG391" s="259" t="str">
        <f t="shared" si="264"/>
        <v/>
      </c>
      <c r="AH391" s="259" t="str">
        <f t="shared" si="265"/>
        <v/>
      </c>
      <c r="AI391" s="259" t="str">
        <f t="shared" si="266"/>
        <v/>
      </c>
      <c r="AJ391" s="259" t="str">
        <f t="shared" si="267"/>
        <v/>
      </c>
      <c r="AK391" s="259" t="str">
        <f t="shared" si="268"/>
        <v/>
      </c>
      <c r="AL391" s="259" t="str">
        <f t="shared" si="269"/>
        <v/>
      </c>
      <c r="AM391" s="259" t="str">
        <f t="shared" si="270"/>
        <v/>
      </c>
      <c r="AN391" s="259" t="str">
        <f t="shared" si="271"/>
        <v/>
      </c>
      <c r="AO391" s="259" t="str">
        <f t="shared" si="272"/>
        <v/>
      </c>
      <c r="AP391" s="259" t="str">
        <f t="shared" si="273"/>
        <v/>
      </c>
      <c r="AQ391" s="259" t="str">
        <f t="shared" si="274"/>
        <v/>
      </c>
      <c r="AR391" s="259" t="str">
        <f t="shared" si="275"/>
        <v/>
      </c>
      <c r="AS391" s="259" t="str">
        <f t="shared" si="276"/>
        <v/>
      </c>
      <c r="AT391" s="259" t="str">
        <f t="shared" si="277"/>
        <v/>
      </c>
      <c r="AU391" s="259" t="str">
        <f t="shared" si="278"/>
        <v/>
      </c>
      <c r="AV391" s="259" t="str">
        <f t="shared" si="279"/>
        <v/>
      </c>
      <c r="AW391" s="259" t="str">
        <f t="shared" si="280"/>
        <v/>
      </c>
      <c r="AX391" s="259" t="str">
        <f t="shared" si="281"/>
        <v/>
      </c>
      <c r="AY391" s="259" t="str">
        <f t="shared" si="282"/>
        <v/>
      </c>
      <c r="AZ391" s="259" t="str">
        <f t="shared" si="283"/>
        <v/>
      </c>
      <c r="BA391" s="259" t="str">
        <f t="shared" si="284"/>
        <v/>
      </c>
      <c r="BB391" s="259" t="str">
        <f t="shared" si="285"/>
        <v/>
      </c>
      <c r="BC391" s="259" t="str">
        <f t="shared" si="286"/>
        <v/>
      </c>
      <c r="BD391" s="259" t="str">
        <f t="shared" si="287"/>
        <v/>
      </c>
      <c r="BE391" s="259" t="str">
        <f t="shared" si="288"/>
        <v/>
      </c>
      <c r="BF391" s="259" t="str">
        <f t="shared" si="289"/>
        <v/>
      </c>
      <c r="BG391" s="259" t="str">
        <f t="shared" si="290"/>
        <v/>
      </c>
      <c r="BH391" s="259" t="str">
        <f t="shared" si="291"/>
        <v/>
      </c>
      <c r="BI391" s="259" t="str">
        <f t="shared" si="292"/>
        <v/>
      </c>
      <c r="BJ391" s="259" t="str">
        <f t="shared" si="293"/>
        <v/>
      </c>
      <c r="BK391" s="259" t="str">
        <f t="shared" si="294"/>
        <v/>
      </c>
      <c r="BL391" s="259" t="str">
        <f t="shared" si="295"/>
        <v/>
      </c>
      <c r="BM391" s="259" t="str">
        <f t="shared" si="296"/>
        <v/>
      </c>
      <c r="BN391" s="259" t="str">
        <f t="shared" si="297"/>
        <v/>
      </c>
      <c r="BO391" s="259" t="str">
        <f t="shared" si="298"/>
        <v/>
      </c>
      <c r="BP391" s="259" t="str">
        <f t="shared" si="299"/>
        <v/>
      </c>
      <c r="BQ391" s="259" t="str">
        <f t="shared" si="300"/>
        <v/>
      </c>
      <c r="BR391" s="259" t="str">
        <f t="shared" si="301"/>
        <v/>
      </c>
      <c r="BS391" s="259" t="str">
        <f t="shared" si="302"/>
        <v/>
      </c>
      <c r="BT391" s="259" t="str">
        <f t="shared" si="303"/>
        <v/>
      </c>
      <c r="BU391" s="259" t="str">
        <f t="shared" si="304"/>
        <v/>
      </c>
      <c r="BV391" s="259" t="str">
        <f t="shared" si="305"/>
        <v/>
      </c>
      <c r="BW391" s="259" t="str">
        <f t="shared" si="306"/>
        <v/>
      </c>
      <c r="BX391" s="259" t="str">
        <f t="shared" si="307"/>
        <v/>
      </c>
      <c r="BY391" s="259" t="str">
        <f t="shared" si="308"/>
        <v/>
      </c>
      <c r="BZ391" s="259" t="str">
        <f t="shared" si="309"/>
        <v/>
      </c>
      <c r="CA391" s="259" t="str">
        <f t="shared" si="310"/>
        <v/>
      </c>
      <c r="CB391" s="259" t="str">
        <f t="shared" si="311"/>
        <v/>
      </c>
      <c r="CC391" s="259" t="str">
        <f t="shared" si="312"/>
        <v/>
      </c>
      <c r="CD391" s="259" t="str">
        <f t="shared" si="313"/>
        <v/>
      </c>
      <c r="CE391" s="259" t="str">
        <f t="shared" si="314"/>
        <v/>
      </c>
      <c r="CF391" s="259" t="str">
        <f t="shared" si="315"/>
        <v/>
      </c>
      <c r="CG391" s="259" t="str">
        <f t="shared" si="316"/>
        <v/>
      </c>
      <c r="CH391" s="259" t="str">
        <f t="shared" si="317"/>
        <v/>
      </c>
      <c r="CI391" s="259" t="str">
        <f t="shared" si="318"/>
        <v/>
      </c>
      <c r="CJ391" s="259" t="str">
        <f t="shared" si="319"/>
        <v/>
      </c>
      <c r="CK391" s="259" t="str">
        <f t="shared" si="320"/>
        <v/>
      </c>
      <c r="CL391" s="259" t="str">
        <f t="shared" si="321"/>
        <v/>
      </c>
      <c r="CM391" s="259" t="str">
        <f t="shared" si="322"/>
        <v/>
      </c>
      <c r="CN391" s="259" t="str">
        <f t="shared" si="323"/>
        <v/>
      </c>
      <c r="CO391" s="259" t="str">
        <f t="shared" si="324"/>
        <v/>
      </c>
      <c r="CP391" s="259" t="str">
        <f t="shared" si="325"/>
        <v/>
      </c>
      <c r="CQ391" s="259" t="str">
        <f t="shared" si="326"/>
        <v/>
      </c>
      <c r="CR391" s="259" t="str">
        <f t="shared" si="327"/>
        <v/>
      </c>
      <c r="CS391" s="259" t="str">
        <f t="shared" si="328"/>
        <v/>
      </c>
      <c r="CT391" s="259" t="str">
        <f t="shared" si="329"/>
        <v/>
      </c>
      <c r="CU391" s="259" t="str">
        <f t="shared" si="330"/>
        <v/>
      </c>
      <c r="CV391" s="259" t="str">
        <f t="shared" si="331"/>
        <v/>
      </c>
      <c r="CW391" s="259" t="str">
        <f t="shared" si="332"/>
        <v/>
      </c>
      <c r="CX391" s="259" t="str">
        <f t="shared" si="333"/>
        <v/>
      </c>
      <c r="CY391" s="259" t="str">
        <f t="shared" si="334"/>
        <v/>
      </c>
      <c r="CZ391" s="259" t="str">
        <f t="shared" si="335"/>
        <v/>
      </c>
      <c r="DA391" s="259" t="str">
        <f t="shared" si="336"/>
        <v/>
      </c>
      <c r="DB391" s="259" t="str">
        <f t="shared" si="337"/>
        <v/>
      </c>
      <c r="DC391" s="259" t="str">
        <f t="shared" si="338"/>
        <v/>
      </c>
      <c r="DD391" s="259" t="str">
        <f t="shared" si="339"/>
        <v/>
      </c>
      <c r="DE391" s="259" t="str">
        <f t="shared" si="340"/>
        <v/>
      </c>
      <c r="DF391" s="259" t="str">
        <f t="shared" si="341"/>
        <v/>
      </c>
      <c r="DG391" s="259" t="str">
        <f t="shared" si="342"/>
        <v/>
      </c>
      <c r="DH391" s="259" t="str">
        <f t="shared" si="343"/>
        <v/>
      </c>
      <c r="DI391" s="259" t="str">
        <f t="shared" si="344"/>
        <v/>
      </c>
      <c r="DJ391" s="259" t="str">
        <f t="shared" si="345"/>
        <v/>
      </c>
      <c r="DK391" s="259" t="str">
        <f t="shared" si="346"/>
        <v/>
      </c>
      <c r="DL391" s="259" t="str">
        <f t="shared" si="347"/>
        <v/>
      </c>
      <c r="DM391" s="259" t="str">
        <f t="shared" si="348"/>
        <v/>
      </c>
      <c r="DN391" s="259" t="str">
        <f t="shared" si="349"/>
        <v/>
      </c>
      <c r="DO391" s="259" t="str">
        <f t="shared" si="350"/>
        <v/>
      </c>
      <c r="DP391" s="259" t="str">
        <f t="shared" si="351"/>
        <v/>
      </c>
      <c r="DQ391" s="259" t="str">
        <f t="shared" si="352"/>
        <v/>
      </c>
      <c r="DR391" s="259" t="str">
        <f t="shared" si="353"/>
        <v/>
      </c>
      <c r="DS391" s="259" t="str">
        <f t="shared" si="354"/>
        <v/>
      </c>
      <c r="DT391" s="259" t="str">
        <f t="shared" si="355"/>
        <v/>
      </c>
      <c r="DU391" s="259" t="str">
        <f t="shared" si="356"/>
        <v/>
      </c>
      <c r="DV391" s="259" t="str">
        <f t="shared" si="357"/>
        <v/>
      </c>
      <c r="DW391" s="259" t="str">
        <f t="shared" si="358"/>
        <v/>
      </c>
      <c r="DX391" s="259" t="str">
        <f t="shared" si="359"/>
        <v/>
      </c>
      <c r="DY391" s="259" t="str">
        <f t="shared" si="360"/>
        <v/>
      </c>
      <c r="DZ391" s="259" t="str">
        <f t="shared" si="361"/>
        <v/>
      </c>
      <c r="EA391" s="259" t="str">
        <f t="shared" si="362"/>
        <v/>
      </c>
      <c r="EB391" s="259" t="str">
        <f t="shared" si="363"/>
        <v/>
      </c>
      <c r="EC391" s="259" t="str">
        <f t="shared" si="364"/>
        <v/>
      </c>
      <c r="ED391" s="259" t="str">
        <f t="shared" si="365"/>
        <v/>
      </c>
      <c r="EE391" s="259" t="str">
        <f t="shared" si="366"/>
        <v/>
      </c>
      <c r="EF391" s="259" t="str">
        <f t="shared" si="367"/>
        <v/>
      </c>
      <c r="EG391" s="259" t="str">
        <f t="shared" si="368"/>
        <v/>
      </c>
      <c r="EH391" s="259" t="str">
        <f t="shared" si="369"/>
        <v/>
      </c>
      <c r="EI391" s="259" t="str">
        <f t="shared" si="370"/>
        <v/>
      </c>
      <c r="EJ391" s="259" t="str">
        <f t="shared" si="371"/>
        <v/>
      </c>
      <c r="EK391" s="259" t="str">
        <f t="shared" si="372"/>
        <v/>
      </c>
      <c r="EL391" s="259" t="str">
        <f t="shared" si="373"/>
        <v/>
      </c>
      <c r="EM391" s="259" t="str">
        <f t="shared" si="374"/>
        <v/>
      </c>
      <c r="EN391" s="259" t="str">
        <f t="shared" si="375"/>
        <v/>
      </c>
      <c r="EO391" s="259" t="str">
        <f t="shared" si="376"/>
        <v/>
      </c>
      <c r="EP391" s="259" t="str">
        <f t="shared" si="377"/>
        <v/>
      </c>
      <c r="EQ391" s="259" t="str">
        <f t="shared" si="378"/>
        <v/>
      </c>
      <c r="ER391" s="259" t="str">
        <f t="shared" si="379"/>
        <v/>
      </c>
      <c r="ES391" s="259" t="str">
        <f t="shared" si="380"/>
        <v/>
      </c>
      <c r="ET391" s="259" t="str">
        <f t="shared" si="381"/>
        <v/>
      </c>
      <c r="EU391" s="259" t="str">
        <f t="shared" si="382"/>
        <v/>
      </c>
      <c r="EV391" s="259" t="str">
        <f t="shared" si="383"/>
        <v/>
      </c>
      <c r="EW391" s="259" t="str">
        <f t="shared" si="384"/>
        <v/>
      </c>
      <c r="EX391" s="259" t="str">
        <f t="shared" si="385"/>
        <v/>
      </c>
      <c r="EY391" s="259" t="str">
        <f t="shared" si="386"/>
        <v/>
      </c>
      <c r="EZ391" s="259" t="str">
        <f t="shared" si="387"/>
        <v/>
      </c>
      <c r="FA391" s="259" t="str">
        <f t="shared" si="388"/>
        <v/>
      </c>
      <c r="FB391" s="259" t="str">
        <f t="shared" si="389"/>
        <v/>
      </c>
      <c r="FC391" s="259" t="str">
        <f t="shared" si="390"/>
        <v/>
      </c>
      <c r="FD391" s="259" t="str">
        <f t="shared" si="391"/>
        <v/>
      </c>
      <c r="FE391" s="259" t="str">
        <f t="shared" si="392"/>
        <v/>
      </c>
      <c r="FF391" s="259" t="str">
        <f t="shared" si="393"/>
        <v/>
      </c>
      <c r="FG391" s="259" t="str">
        <f t="shared" si="394"/>
        <v/>
      </c>
      <c r="FH391" s="259" t="str">
        <f t="shared" si="395"/>
        <v/>
      </c>
      <c r="FI391" s="259" t="str">
        <f t="shared" si="396"/>
        <v/>
      </c>
      <c r="FJ391" s="259" t="str">
        <f t="shared" si="397"/>
        <v/>
      </c>
      <c r="FK391" s="259" t="str">
        <f t="shared" si="398"/>
        <v/>
      </c>
      <c r="FL391" s="259" t="str">
        <f t="shared" si="399"/>
        <v/>
      </c>
      <c r="FM391" s="259" t="str">
        <f t="shared" si="400"/>
        <v/>
      </c>
      <c r="FN391" s="259" t="str">
        <f t="shared" si="401"/>
        <v/>
      </c>
      <c r="FO391" s="259" t="str">
        <f t="shared" si="402"/>
        <v/>
      </c>
      <c r="FP391" s="259" t="str">
        <f t="shared" si="403"/>
        <v/>
      </c>
      <c r="FQ391" s="259" t="str">
        <f t="shared" si="404"/>
        <v/>
      </c>
      <c r="FR391" s="259" t="str">
        <f t="shared" si="405"/>
        <v/>
      </c>
      <c r="FS391" s="259" t="str">
        <f t="shared" si="406"/>
        <v/>
      </c>
      <c r="FT391" s="259" t="str">
        <f t="shared" si="407"/>
        <v/>
      </c>
      <c r="FU391" s="259" t="str">
        <f t="shared" si="408"/>
        <v/>
      </c>
      <c r="FV391" s="259" t="str">
        <f t="shared" si="409"/>
        <v/>
      </c>
      <c r="FW391" s="259" t="str">
        <f t="shared" si="410"/>
        <v/>
      </c>
      <c r="FX391" s="259" t="str">
        <f t="shared" si="411"/>
        <v/>
      </c>
      <c r="FY391" s="259" t="str">
        <f t="shared" si="412"/>
        <v/>
      </c>
      <c r="FZ391" s="259" t="str">
        <f t="shared" si="413"/>
        <v/>
      </c>
      <c r="GA391" s="259" t="str">
        <f t="shared" si="414"/>
        <v/>
      </c>
      <c r="GB391" s="259" t="str">
        <f t="shared" si="415"/>
        <v/>
      </c>
      <c r="GC391" s="259" t="str">
        <f t="shared" si="416"/>
        <v/>
      </c>
      <c r="GD391" s="259" t="str">
        <f t="shared" si="417"/>
        <v/>
      </c>
      <c r="GE391" s="259" t="str">
        <f t="shared" si="418"/>
        <v/>
      </c>
      <c r="GF391" s="259" t="str">
        <f t="shared" si="419"/>
        <v/>
      </c>
      <c r="GG391" s="259" t="str">
        <f t="shared" si="420"/>
        <v/>
      </c>
      <c r="GH391" s="259" t="str">
        <f t="shared" si="421"/>
        <v/>
      </c>
      <c r="GI391" s="259" t="str">
        <f t="shared" si="422"/>
        <v/>
      </c>
      <c r="GJ391" s="259" t="str">
        <f t="shared" si="423"/>
        <v/>
      </c>
      <c r="GK391" s="259" t="str">
        <f t="shared" si="424"/>
        <v/>
      </c>
      <c r="GL391" s="259" t="str">
        <f t="shared" si="425"/>
        <v/>
      </c>
      <c r="GM391" s="259" t="str">
        <f t="shared" si="426"/>
        <v/>
      </c>
      <c r="GN391" s="259" t="str">
        <f t="shared" si="427"/>
        <v/>
      </c>
      <c r="GO391" s="259" t="str">
        <f t="shared" si="428"/>
        <v/>
      </c>
      <c r="GP391" s="259" t="str">
        <f t="shared" si="429"/>
        <v/>
      </c>
      <c r="GQ391" s="259" t="str">
        <f t="shared" si="430"/>
        <v/>
      </c>
      <c r="GR391" s="259" t="str">
        <f t="shared" si="431"/>
        <v/>
      </c>
      <c r="GS391" s="259" t="str">
        <f t="shared" si="432"/>
        <v/>
      </c>
      <c r="GT391" s="259" t="str">
        <f t="shared" si="433"/>
        <v/>
      </c>
      <c r="GU391" s="259" t="str">
        <f t="shared" si="434"/>
        <v/>
      </c>
      <c r="GV391" s="259" t="str">
        <f t="shared" si="435"/>
        <v/>
      </c>
      <c r="GW391" s="259" t="str">
        <f t="shared" si="436"/>
        <v/>
      </c>
      <c r="GX391" s="259" t="str">
        <f t="shared" si="437"/>
        <v/>
      </c>
      <c r="GY391" s="259" t="str">
        <f t="shared" si="438"/>
        <v/>
      </c>
      <c r="GZ391" s="259" t="str">
        <f t="shared" si="439"/>
        <v/>
      </c>
      <c r="HA391" s="259" t="str">
        <f t="shared" si="440"/>
        <v/>
      </c>
      <c r="HB391" s="259" t="str">
        <f t="shared" si="441"/>
        <v/>
      </c>
      <c r="HC391" s="259" t="str">
        <f t="shared" si="442"/>
        <v/>
      </c>
      <c r="HD391" s="259" t="str">
        <f t="shared" si="443"/>
        <v/>
      </c>
      <c r="HE391" s="259" t="str">
        <f t="shared" si="444"/>
        <v/>
      </c>
      <c r="HF391" s="259" t="str">
        <f t="shared" si="445"/>
        <v/>
      </c>
      <c r="HG391" s="259" t="str">
        <f t="shared" si="446"/>
        <v/>
      </c>
      <c r="HH391" s="259" t="str">
        <f t="shared" si="447"/>
        <v/>
      </c>
      <c r="HI391" s="259" t="str">
        <f t="shared" si="448"/>
        <v/>
      </c>
      <c r="HJ391" s="259" t="str">
        <f t="shared" si="449"/>
        <v/>
      </c>
      <c r="HK391" s="259" t="str">
        <f t="shared" si="450"/>
        <v/>
      </c>
      <c r="HL391" s="259" t="str">
        <f t="shared" si="451"/>
        <v/>
      </c>
      <c r="HM391" s="259" t="str">
        <f t="shared" si="452"/>
        <v/>
      </c>
      <c r="HN391" s="259" t="str">
        <f t="shared" si="453"/>
        <v/>
      </c>
      <c r="HO391" s="259" t="str">
        <f t="shared" si="454"/>
        <v/>
      </c>
      <c r="HP391" s="259" t="str">
        <f t="shared" si="455"/>
        <v/>
      </c>
      <c r="HQ391" s="259" t="str">
        <f t="shared" si="456"/>
        <v/>
      </c>
      <c r="HR391" s="259" t="str">
        <f t="shared" si="457"/>
        <v/>
      </c>
      <c r="HS391" s="259" t="str">
        <f t="shared" si="458"/>
        <v/>
      </c>
      <c r="HT391" s="259" t="str">
        <f t="shared" si="459"/>
        <v/>
      </c>
      <c r="HU391" s="259" t="str">
        <f t="shared" si="460"/>
        <v/>
      </c>
      <c r="HV391" s="259" t="str">
        <f t="shared" si="461"/>
        <v/>
      </c>
      <c r="HW391" s="259" t="str">
        <f t="shared" si="462"/>
        <v/>
      </c>
      <c r="HX391" s="259" t="str">
        <f t="shared" si="463"/>
        <v/>
      </c>
      <c r="HY391" s="259" t="str">
        <f t="shared" si="464"/>
        <v/>
      </c>
      <c r="HZ391" s="259" t="str">
        <f t="shared" si="465"/>
        <v/>
      </c>
      <c r="IA391" s="259" t="str">
        <f t="shared" si="466"/>
        <v/>
      </c>
      <c r="IB391" s="259" t="str">
        <f t="shared" si="467"/>
        <v/>
      </c>
      <c r="IC391" s="259" t="str">
        <f t="shared" si="468"/>
        <v/>
      </c>
      <c r="ID391" s="259" t="str">
        <f t="shared" si="469"/>
        <v/>
      </c>
      <c r="IE391" s="259" t="str">
        <f t="shared" si="470"/>
        <v/>
      </c>
      <c r="IF391" s="259" t="str">
        <f t="shared" si="471"/>
        <v/>
      </c>
      <c r="IG391" s="259" t="str">
        <f t="shared" si="472"/>
        <v/>
      </c>
      <c r="IH391" s="259" t="str">
        <f t="shared" si="473"/>
        <v/>
      </c>
      <c r="II391" s="259" t="str">
        <f t="shared" si="474"/>
        <v/>
      </c>
      <c r="IJ391" s="259" t="str">
        <f t="shared" si="475"/>
        <v/>
      </c>
      <c r="IK391" s="259" t="str">
        <f t="shared" si="476"/>
        <v/>
      </c>
      <c r="IL391" s="259" t="str">
        <f t="shared" si="477"/>
        <v/>
      </c>
      <c r="IM391" s="259" t="str">
        <f t="shared" si="478"/>
        <v/>
      </c>
      <c r="IN391" s="259" t="str">
        <f t="shared" si="479"/>
        <v/>
      </c>
      <c r="IO391" s="259" t="str">
        <f t="shared" si="480"/>
        <v/>
      </c>
      <c r="IP391" s="259" t="str">
        <f t="shared" si="481"/>
        <v/>
      </c>
      <c r="IQ391" s="259" t="str">
        <f t="shared" si="482"/>
        <v/>
      </c>
      <c r="IR391" s="259" t="str">
        <f t="shared" si="483"/>
        <v/>
      </c>
      <c r="IS391" s="259" t="str">
        <f t="shared" si="484"/>
        <v/>
      </c>
      <c r="IT391" s="259" t="str">
        <f t="shared" si="485"/>
        <v/>
      </c>
      <c r="IU391" s="259" t="str">
        <f t="shared" si="486"/>
        <v/>
      </c>
      <c r="IV391" s="259" t="str">
        <f t="shared" si="487"/>
        <v/>
      </c>
      <c r="IW391" s="259" t="str">
        <f t="shared" si="488"/>
        <v/>
      </c>
      <c r="IX391" s="259" t="str">
        <f t="shared" si="489"/>
        <v/>
      </c>
      <c r="IY391" s="259" t="str">
        <f t="shared" si="490"/>
        <v/>
      </c>
      <c r="IZ391" s="259" t="str">
        <f t="shared" si="491"/>
        <v/>
      </c>
      <c r="JA391" s="259" t="str">
        <f t="shared" si="492"/>
        <v/>
      </c>
      <c r="JB391" s="259" t="str">
        <f t="shared" si="493"/>
        <v/>
      </c>
      <c r="JC391" s="259" t="str">
        <f t="shared" si="494"/>
        <v/>
      </c>
      <c r="JD391" s="259" t="str">
        <f t="shared" si="495"/>
        <v/>
      </c>
      <c r="JE391" s="259" t="str">
        <f t="shared" si="496"/>
        <v/>
      </c>
      <c r="JF391" s="259" t="str">
        <f t="shared" si="497"/>
        <v/>
      </c>
      <c r="JG391" s="259" t="str">
        <f t="shared" si="498"/>
        <v/>
      </c>
      <c r="JH391" s="259" t="str">
        <f t="shared" si="499"/>
        <v/>
      </c>
      <c r="JI391" s="259" t="str">
        <f t="shared" si="500"/>
        <v/>
      </c>
      <c r="JJ391" s="259" t="str">
        <f t="shared" si="501"/>
        <v/>
      </c>
      <c r="JK391" s="259" t="str">
        <f t="shared" si="502"/>
        <v/>
      </c>
      <c r="JL391" s="259" t="str">
        <f t="shared" si="503"/>
        <v/>
      </c>
      <c r="JM391" s="259" t="str">
        <f t="shared" si="504"/>
        <v/>
      </c>
      <c r="JN391" s="259" t="str">
        <f t="shared" si="505"/>
        <v/>
      </c>
      <c r="JO391" s="259" t="str">
        <f t="shared" si="506"/>
        <v/>
      </c>
      <c r="JP391" s="259" t="str">
        <f t="shared" si="507"/>
        <v/>
      </c>
      <c r="JQ391" s="259" t="str">
        <f t="shared" si="508"/>
        <v/>
      </c>
      <c r="JR391" s="259" t="str">
        <f t="shared" si="509"/>
        <v/>
      </c>
      <c r="JS391" s="259" t="str">
        <f t="shared" si="510"/>
        <v/>
      </c>
      <c r="JT391" s="259" t="str">
        <f t="shared" si="511"/>
        <v/>
      </c>
      <c r="JU391" s="259" t="str">
        <f t="shared" si="512"/>
        <v/>
      </c>
      <c r="JV391" s="259" t="str">
        <f t="shared" si="513"/>
        <v/>
      </c>
      <c r="JW391" s="259" t="str">
        <f t="shared" si="514"/>
        <v/>
      </c>
      <c r="JX391" s="259" t="str">
        <f t="shared" si="515"/>
        <v/>
      </c>
      <c r="JY391" s="259" t="str">
        <f t="shared" si="516"/>
        <v/>
      </c>
      <c r="JZ391" s="259" t="str">
        <f t="shared" si="517"/>
        <v/>
      </c>
      <c r="KA391" s="259" t="str">
        <f t="shared" si="518"/>
        <v/>
      </c>
      <c r="KB391" s="259" t="str">
        <f t="shared" si="519"/>
        <v/>
      </c>
      <c r="KC391" s="259" t="str">
        <f t="shared" si="520"/>
        <v/>
      </c>
      <c r="KD391" s="259" t="str">
        <f t="shared" si="521"/>
        <v/>
      </c>
      <c r="KE391" s="259" t="str">
        <f t="shared" si="522"/>
        <v/>
      </c>
      <c r="KF391" s="259" t="str">
        <f t="shared" si="523"/>
        <v/>
      </c>
      <c r="KG391" s="259" t="str">
        <f t="shared" si="524"/>
        <v/>
      </c>
      <c r="KH391" s="259" t="str">
        <f t="shared" si="525"/>
        <v/>
      </c>
      <c r="KI391" s="259" t="str">
        <f t="shared" si="526"/>
        <v/>
      </c>
      <c r="KJ391" s="259" t="str">
        <f t="shared" si="527"/>
        <v/>
      </c>
      <c r="KK391" s="259" t="str">
        <f t="shared" si="528"/>
        <v/>
      </c>
      <c r="KL391" s="259" t="str">
        <f t="shared" si="529"/>
        <v/>
      </c>
      <c r="KM391" s="259" t="str">
        <f t="shared" si="530"/>
        <v/>
      </c>
      <c r="KN391" s="259" t="str">
        <f t="shared" si="531"/>
        <v/>
      </c>
      <c r="KO391" s="259" t="str">
        <f t="shared" si="532"/>
        <v/>
      </c>
      <c r="KP391" s="259" t="str">
        <f t="shared" si="533"/>
        <v/>
      </c>
      <c r="KQ391" s="259" t="str">
        <f t="shared" si="534"/>
        <v/>
      </c>
      <c r="KR391" s="259" t="str">
        <f t="shared" si="535"/>
        <v/>
      </c>
      <c r="KS391" s="259" t="str">
        <f t="shared" si="536"/>
        <v/>
      </c>
      <c r="KT391" s="259" t="str">
        <f t="shared" si="537"/>
        <v/>
      </c>
      <c r="KU391" s="259" t="str">
        <f t="shared" si="538"/>
        <v/>
      </c>
      <c r="KV391" s="259" t="str">
        <f t="shared" si="539"/>
        <v/>
      </c>
      <c r="KW391" s="259" t="str">
        <f t="shared" si="540"/>
        <v/>
      </c>
      <c r="KX391" s="259" t="str">
        <f t="shared" si="541"/>
        <v/>
      </c>
      <c r="KY391" s="259" t="str">
        <f t="shared" si="542"/>
        <v/>
      </c>
      <c r="KZ391" s="259" t="str">
        <f t="shared" si="543"/>
        <v/>
      </c>
      <c r="LA391" s="259" t="str">
        <f t="shared" si="544"/>
        <v/>
      </c>
      <c r="LB391" s="259" t="str">
        <f t="shared" si="545"/>
        <v/>
      </c>
      <c r="LC391" s="259" t="str">
        <f t="shared" si="546"/>
        <v/>
      </c>
      <c r="LD391" s="259" t="str">
        <f t="shared" si="547"/>
        <v/>
      </c>
      <c r="LE391" s="259" t="str">
        <f t="shared" si="548"/>
        <v/>
      </c>
      <c r="LF391" s="259" t="str">
        <f t="shared" si="549"/>
        <v/>
      </c>
      <c r="LG391" s="259" t="str">
        <f t="shared" si="550"/>
        <v/>
      </c>
      <c r="OQ391"/>
      <c r="OR391"/>
      <c r="OS391"/>
      <c r="OT391"/>
      <c r="OU391"/>
      <c r="OV391"/>
      <c r="OW391"/>
      <c r="OX391"/>
      <c r="OY391"/>
      <c r="OZ391"/>
      <c r="PW391"/>
      <c r="PX391"/>
      <c r="PY391"/>
      <c r="PZ391"/>
      <c r="QA391"/>
      <c r="QB391"/>
      <c r="QC391"/>
      <c r="RB391"/>
      <c r="RC391"/>
      <c r="RD391"/>
      <c r="RE391"/>
      <c r="RF391"/>
      <c r="RG391"/>
      <c r="RH391"/>
      <c r="RI391"/>
      <c r="RJ391"/>
      <c r="RK391"/>
      <c r="RL391"/>
      <c r="RM391"/>
      <c r="RN391"/>
      <c r="RO391"/>
      <c r="RP391"/>
      <c r="RQ391"/>
      <c r="RY391"/>
      <c r="RZ391"/>
      <c r="SA391"/>
      <c r="SB391"/>
      <c r="SC391"/>
      <c r="UT391"/>
      <c r="UU391"/>
      <c r="UV391"/>
      <c r="UW391"/>
      <c r="VE391"/>
      <c r="VF391"/>
      <c r="VG391"/>
      <c r="VH391"/>
      <c r="VI391"/>
      <c r="VJ391"/>
      <c r="VK391"/>
      <c r="VL391"/>
      <c r="VM391"/>
      <c r="VN391"/>
      <c r="VO391"/>
      <c r="VP391"/>
      <c r="ADF391"/>
      <c r="ADG391"/>
      <c r="ADH391"/>
      <c r="AGR391"/>
      <c r="AGS391"/>
      <c r="AGT391"/>
      <c r="AGU391"/>
      <c r="AGV391"/>
      <c r="AGW391"/>
      <c r="AGX391"/>
      <c r="AGY391"/>
      <c r="AGZ391"/>
      <c r="AHA391"/>
      <c r="AHB391"/>
      <c r="AHC391"/>
      <c r="AHD391"/>
      <c r="AHE391"/>
      <c r="AHF391"/>
      <c r="AHG391"/>
      <c r="AHH391"/>
      <c r="AHI391"/>
      <c r="AIX391"/>
      <c r="AIY391"/>
      <c r="AIZ391"/>
      <c r="AJA391"/>
      <c r="AJB391"/>
      <c r="AJC391"/>
      <c r="AJD391"/>
      <c r="AJE391"/>
      <c r="AJF391"/>
      <c r="AJG391"/>
      <c r="AJH391"/>
      <c r="AJI391"/>
      <c r="AJJ391"/>
      <c r="AJK391"/>
      <c r="AJL391"/>
      <c r="AJM391"/>
      <c r="AJN391"/>
      <c r="AJO391"/>
      <c r="AJP391"/>
      <c r="AJQ391"/>
      <c r="AJR391"/>
      <c r="AJS391"/>
      <c r="AJT391"/>
      <c r="AJU391"/>
      <c r="AJV391"/>
      <c r="AJW391"/>
      <c r="AJX391"/>
      <c r="AJY391"/>
      <c r="AJZ391"/>
      <c r="AKA391"/>
      <c r="AKB391"/>
      <c r="AKC391"/>
      <c r="AKD391"/>
      <c r="AKE391"/>
      <c r="AKF391"/>
      <c r="AKG391"/>
      <c r="AKH391"/>
      <c r="AMH391"/>
      <c r="AMI391"/>
      <c r="AMJ391"/>
      <c r="AMK391"/>
      <c r="AML391"/>
      <c r="AMM391"/>
      <c r="AMN391"/>
      <c r="ANW391"/>
      <c r="ANX391"/>
      <c r="ANY391"/>
      <c r="ANZ391"/>
      <c r="AOA391"/>
      <c r="AOB391"/>
      <c r="AOC391"/>
      <c r="AOD391"/>
      <c r="AOE391"/>
      <c r="AOF391"/>
      <c r="AOG391"/>
      <c r="AOH391"/>
      <c r="AOI391"/>
      <c r="AOJ391"/>
      <c r="AOK391"/>
      <c r="AOL391"/>
      <c r="AOM391"/>
      <c r="AON391"/>
      <c r="AOO391"/>
      <c r="AOP391"/>
      <c r="AOQ391"/>
      <c r="AOR391"/>
      <c r="AOS391"/>
      <c r="AOT391"/>
      <c r="ARO391"/>
      <c r="ARP391"/>
      <c r="ARQ391"/>
      <c r="ARR391"/>
      <c r="ARY391"/>
      <c r="ARZ391"/>
      <c r="ASA391"/>
      <c r="ASB391"/>
      <c r="ASC391"/>
      <c r="ASD391"/>
      <c r="ASE391"/>
      <c r="ASF391"/>
      <c r="ASG391"/>
      <c r="ASH391"/>
      <c r="ASI391"/>
      <c r="ASJ391"/>
      <c r="ASK391"/>
      <c r="ASL391"/>
      <c r="ASM391"/>
      <c r="ASN391"/>
      <c r="ASO391"/>
      <c r="ASP391"/>
      <c r="ASQ391"/>
      <c r="ASR391"/>
      <c r="ASS391"/>
      <c r="AST391"/>
      <c r="ASU391"/>
      <c r="ASV391"/>
      <c r="ASW391"/>
      <c r="ASX391"/>
      <c r="ASY391"/>
      <c r="ASZ391"/>
      <c r="ATA391"/>
      <c r="ATB391"/>
      <c r="ATC391"/>
      <c r="ATD391"/>
      <c r="ATE391"/>
      <c r="ATJ391"/>
      <c r="ATK391"/>
      <c r="ATL391"/>
      <c r="ATM391"/>
      <c r="ATN391"/>
      <c r="ATO391"/>
      <c r="ATP391"/>
      <c r="ATQ391"/>
      <c r="ATR391"/>
      <c r="ATS391"/>
      <c r="ATT391"/>
      <c r="ATU391"/>
      <c r="ATV391"/>
      <c r="ATW391"/>
      <c r="ATX391"/>
      <c r="ATY391"/>
      <c r="ATZ391"/>
      <c r="AUA391"/>
      <c r="AUB391"/>
      <c r="AUC391"/>
      <c r="AUD391"/>
      <c r="AUE391"/>
      <c r="AUF391"/>
      <c r="AUG391"/>
      <c r="AUH391"/>
      <c r="AUI391"/>
      <c r="AUJ391"/>
      <c r="AUK391"/>
    </row>
    <row r="392" spans="1:1233" hidden="1">
      <c r="A392" s="257">
        <v>16</v>
      </c>
      <c r="B392" s="257">
        <v>25</v>
      </c>
      <c r="C392" s="253">
        <v>3</v>
      </c>
      <c r="D392" s="6"/>
      <c r="E392" s="6"/>
      <c r="F392" s="6"/>
      <c r="G392" s="6"/>
      <c r="H392" s="6"/>
      <c r="I392" s="6"/>
      <c r="J392" s="6"/>
      <c r="K392" s="6"/>
      <c r="L392" s="6"/>
      <c r="M392" s="6"/>
      <c r="N392" s="6"/>
      <c r="O392" s="6"/>
      <c r="Q392" s="259" t="str">
        <f t="shared" si="248"/>
        <v/>
      </c>
      <c r="R392" s="259" t="str">
        <f t="shared" si="249"/>
        <v/>
      </c>
      <c r="S392" s="259" t="str">
        <f t="shared" si="250"/>
        <v/>
      </c>
      <c r="T392" s="259" t="str">
        <f t="shared" si="251"/>
        <v/>
      </c>
      <c r="U392" s="259" t="str">
        <f t="shared" si="252"/>
        <v/>
      </c>
      <c r="V392" s="259" t="str">
        <f t="shared" si="253"/>
        <v/>
      </c>
      <c r="W392" s="259" t="str">
        <f t="shared" si="254"/>
        <v/>
      </c>
      <c r="X392" s="259" t="str">
        <f t="shared" si="255"/>
        <v/>
      </c>
      <c r="Y392" s="259" t="str">
        <f t="shared" si="256"/>
        <v/>
      </c>
      <c r="Z392" s="259" t="str">
        <f t="shared" si="257"/>
        <v/>
      </c>
      <c r="AA392" s="259" t="str">
        <f t="shared" si="258"/>
        <v/>
      </c>
      <c r="AB392" s="259" t="str">
        <f t="shared" si="259"/>
        <v/>
      </c>
      <c r="AC392" s="259" t="str">
        <f t="shared" si="260"/>
        <v/>
      </c>
      <c r="AD392" s="259" t="str">
        <f t="shared" si="261"/>
        <v/>
      </c>
      <c r="AE392" s="259" t="str">
        <f t="shared" si="262"/>
        <v/>
      </c>
      <c r="AF392" s="259" t="str">
        <f t="shared" si="263"/>
        <v/>
      </c>
      <c r="AG392" s="259" t="str">
        <f t="shared" si="264"/>
        <v/>
      </c>
      <c r="AH392" s="259" t="str">
        <f t="shared" si="265"/>
        <v/>
      </c>
      <c r="AI392" s="259" t="str">
        <f t="shared" si="266"/>
        <v/>
      </c>
      <c r="AJ392" s="259" t="str">
        <f t="shared" si="267"/>
        <v/>
      </c>
      <c r="AK392" s="259" t="str">
        <f t="shared" si="268"/>
        <v/>
      </c>
      <c r="AL392" s="259" t="str">
        <f t="shared" si="269"/>
        <v/>
      </c>
      <c r="AM392" s="259" t="str">
        <f t="shared" si="270"/>
        <v/>
      </c>
      <c r="AN392" s="259" t="str">
        <f t="shared" si="271"/>
        <v/>
      </c>
      <c r="AO392" s="259" t="str">
        <f t="shared" si="272"/>
        <v/>
      </c>
      <c r="AP392" s="259" t="str">
        <f t="shared" si="273"/>
        <v/>
      </c>
      <c r="AQ392" s="259" t="str">
        <f t="shared" si="274"/>
        <v/>
      </c>
      <c r="AR392" s="259" t="str">
        <f t="shared" si="275"/>
        <v/>
      </c>
      <c r="AS392" s="259" t="str">
        <f t="shared" si="276"/>
        <v/>
      </c>
      <c r="AT392" s="259" t="str">
        <f t="shared" si="277"/>
        <v/>
      </c>
      <c r="AU392" s="259" t="str">
        <f t="shared" si="278"/>
        <v/>
      </c>
      <c r="AV392" s="259" t="str">
        <f t="shared" si="279"/>
        <v/>
      </c>
      <c r="AW392" s="259" t="str">
        <f t="shared" si="280"/>
        <v/>
      </c>
      <c r="AX392" s="259" t="str">
        <f t="shared" si="281"/>
        <v/>
      </c>
      <c r="AY392" s="259" t="str">
        <f t="shared" si="282"/>
        <v/>
      </c>
      <c r="AZ392" s="259" t="str">
        <f t="shared" si="283"/>
        <v/>
      </c>
      <c r="BA392" s="259" t="str">
        <f t="shared" si="284"/>
        <v/>
      </c>
      <c r="BB392" s="259" t="str">
        <f t="shared" si="285"/>
        <v/>
      </c>
      <c r="BC392" s="259" t="str">
        <f t="shared" si="286"/>
        <v/>
      </c>
      <c r="BD392" s="259" t="str">
        <f t="shared" si="287"/>
        <v/>
      </c>
      <c r="BE392" s="259" t="str">
        <f t="shared" si="288"/>
        <v/>
      </c>
      <c r="BF392" s="259" t="str">
        <f t="shared" si="289"/>
        <v/>
      </c>
      <c r="BG392" s="259" t="str">
        <f t="shared" si="290"/>
        <v/>
      </c>
      <c r="BH392" s="259" t="str">
        <f t="shared" si="291"/>
        <v/>
      </c>
      <c r="BI392" s="259" t="str">
        <f t="shared" si="292"/>
        <v/>
      </c>
      <c r="BJ392" s="259" t="str">
        <f t="shared" si="293"/>
        <v/>
      </c>
      <c r="BK392" s="259" t="str">
        <f t="shared" si="294"/>
        <v/>
      </c>
      <c r="BL392" s="259" t="str">
        <f t="shared" si="295"/>
        <v/>
      </c>
      <c r="BM392" s="259" t="str">
        <f t="shared" si="296"/>
        <v/>
      </c>
      <c r="BN392" s="259" t="str">
        <f t="shared" si="297"/>
        <v/>
      </c>
      <c r="BO392" s="259" t="str">
        <f t="shared" si="298"/>
        <v/>
      </c>
      <c r="BP392" s="259" t="str">
        <f t="shared" si="299"/>
        <v/>
      </c>
      <c r="BQ392" s="259" t="str">
        <f t="shared" si="300"/>
        <v/>
      </c>
      <c r="BR392" s="259" t="str">
        <f t="shared" si="301"/>
        <v/>
      </c>
      <c r="BS392" s="259" t="str">
        <f t="shared" si="302"/>
        <v/>
      </c>
      <c r="BT392" s="259" t="str">
        <f t="shared" si="303"/>
        <v/>
      </c>
      <c r="BU392" s="259" t="str">
        <f t="shared" si="304"/>
        <v/>
      </c>
      <c r="BV392" s="259" t="str">
        <f t="shared" si="305"/>
        <v/>
      </c>
      <c r="BW392" s="259" t="str">
        <f t="shared" si="306"/>
        <v/>
      </c>
      <c r="BX392" s="259" t="str">
        <f t="shared" si="307"/>
        <v/>
      </c>
      <c r="BY392" s="259" t="str">
        <f t="shared" si="308"/>
        <v/>
      </c>
      <c r="BZ392" s="259" t="str">
        <f t="shared" si="309"/>
        <v/>
      </c>
      <c r="CA392" s="259" t="str">
        <f t="shared" si="310"/>
        <v/>
      </c>
      <c r="CB392" s="259" t="str">
        <f t="shared" si="311"/>
        <v/>
      </c>
      <c r="CC392" s="259" t="str">
        <f t="shared" si="312"/>
        <v/>
      </c>
      <c r="CD392" s="259" t="str">
        <f t="shared" si="313"/>
        <v/>
      </c>
      <c r="CE392" s="259" t="str">
        <f t="shared" si="314"/>
        <v/>
      </c>
      <c r="CF392" s="259" t="str">
        <f t="shared" si="315"/>
        <v/>
      </c>
      <c r="CG392" s="259" t="str">
        <f t="shared" si="316"/>
        <v/>
      </c>
      <c r="CH392" s="259" t="str">
        <f t="shared" si="317"/>
        <v/>
      </c>
      <c r="CI392" s="259" t="str">
        <f t="shared" si="318"/>
        <v/>
      </c>
      <c r="CJ392" s="259" t="str">
        <f t="shared" si="319"/>
        <v/>
      </c>
      <c r="CK392" s="259" t="str">
        <f t="shared" si="320"/>
        <v/>
      </c>
      <c r="CL392" s="259" t="str">
        <f t="shared" si="321"/>
        <v/>
      </c>
      <c r="CM392" s="259" t="str">
        <f t="shared" si="322"/>
        <v/>
      </c>
      <c r="CN392" s="259" t="str">
        <f t="shared" si="323"/>
        <v/>
      </c>
      <c r="CO392" s="259" t="str">
        <f t="shared" si="324"/>
        <v/>
      </c>
      <c r="CP392" s="259" t="str">
        <f t="shared" si="325"/>
        <v/>
      </c>
      <c r="CQ392" s="259" t="str">
        <f t="shared" si="326"/>
        <v/>
      </c>
      <c r="CR392" s="259" t="str">
        <f t="shared" si="327"/>
        <v/>
      </c>
      <c r="CS392" s="259" t="str">
        <f t="shared" si="328"/>
        <v/>
      </c>
      <c r="CT392" s="259" t="str">
        <f t="shared" si="329"/>
        <v/>
      </c>
      <c r="CU392" s="259" t="str">
        <f t="shared" si="330"/>
        <v/>
      </c>
      <c r="CV392" s="259" t="str">
        <f t="shared" si="331"/>
        <v/>
      </c>
      <c r="CW392" s="259" t="str">
        <f t="shared" si="332"/>
        <v/>
      </c>
      <c r="CX392" s="259" t="str">
        <f t="shared" si="333"/>
        <v/>
      </c>
      <c r="CY392" s="259" t="str">
        <f t="shared" si="334"/>
        <v/>
      </c>
      <c r="CZ392" s="259" t="str">
        <f t="shared" si="335"/>
        <v/>
      </c>
      <c r="DA392" s="259" t="str">
        <f t="shared" si="336"/>
        <v/>
      </c>
      <c r="DB392" s="259" t="str">
        <f t="shared" si="337"/>
        <v/>
      </c>
      <c r="DC392" s="259" t="str">
        <f t="shared" si="338"/>
        <v/>
      </c>
      <c r="DD392" s="259" t="str">
        <f t="shared" si="339"/>
        <v/>
      </c>
      <c r="DE392" s="259" t="str">
        <f t="shared" si="340"/>
        <v/>
      </c>
      <c r="DF392" s="259" t="str">
        <f t="shared" si="341"/>
        <v/>
      </c>
      <c r="DG392" s="259" t="str">
        <f t="shared" si="342"/>
        <v/>
      </c>
      <c r="DH392" s="259" t="str">
        <f t="shared" si="343"/>
        <v/>
      </c>
      <c r="DI392" s="259" t="str">
        <f t="shared" si="344"/>
        <v/>
      </c>
      <c r="DJ392" s="259" t="str">
        <f t="shared" si="345"/>
        <v/>
      </c>
      <c r="DK392" s="259" t="str">
        <f t="shared" si="346"/>
        <v/>
      </c>
      <c r="DL392" s="259" t="str">
        <f t="shared" si="347"/>
        <v/>
      </c>
      <c r="DM392" s="259" t="str">
        <f t="shared" si="348"/>
        <v/>
      </c>
      <c r="DN392" s="259" t="str">
        <f t="shared" si="349"/>
        <v/>
      </c>
      <c r="DO392" s="259" t="str">
        <f t="shared" si="350"/>
        <v/>
      </c>
      <c r="DP392" s="259" t="str">
        <f t="shared" si="351"/>
        <v/>
      </c>
      <c r="DQ392" s="259" t="str">
        <f t="shared" si="352"/>
        <v/>
      </c>
      <c r="DR392" s="259" t="str">
        <f t="shared" si="353"/>
        <v/>
      </c>
      <c r="DS392" s="259" t="str">
        <f t="shared" si="354"/>
        <v/>
      </c>
      <c r="DT392" s="259" t="str">
        <f t="shared" si="355"/>
        <v/>
      </c>
      <c r="DU392" s="259" t="str">
        <f t="shared" si="356"/>
        <v/>
      </c>
      <c r="DV392" s="259" t="str">
        <f t="shared" si="357"/>
        <v/>
      </c>
      <c r="DW392" s="259" t="str">
        <f t="shared" si="358"/>
        <v/>
      </c>
      <c r="DX392" s="259" t="str">
        <f t="shared" si="359"/>
        <v/>
      </c>
      <c r="DY392" s="259" t="str">
        <f t="shared" si="360"/>
        <v/>
      </c>
      <c r="DZ392" s="259" t="str">
        <f t="shared" si="361"/>
        <v/>
      </c>
      <c r="EA392" s="259" t="str">
        <f t="shared" si="362"/>
        <v/>
      </c>
      <c r="EB392" s="259" t="str">
        <f t="shared" si="363"/>
        <v/>
      </c>
      <c r="EC392" s="259" t="str">
        <f t="shared" si="364"/>
        <v/>
      </c>
      <c r="ED392" s="259" t="str">
        <f t="shared" si="365"/>
        <v/>
      </c>
      <c r="EE392" s="259" t="str">
        <f t="shared" si="366"/>
        <v/>
      </c>
      <c r="EF392" s="259" t="str">
        <f t="shared" si="367"/>
        <v/>
      </c>
      <c r="EG392" s="259" t="str">
        <f t="shared" si="368"/>
        <v/>
      </c>
      <c r="EH392" s="259" t="str">
        <f t="shared" si="369"/>
        <v/>
      </c>
      <c r="EI392" s="259" t="str">
        <f t="shared" si="370"/>
        <v/>
      </c>
      <c r="EJ392" s="259" t="str">
        <f t="shared" si="371"/>
        <v/>
      </c>
      <c r="EK392" s="259" t="str">
        <f t="shared" si="372"/>
        <v/>
      </c>
      <c r="EL392" s="259" t="str">
        <f t="shared" si="373"/>
        <v/>
      </c>
      <c r="EM392" s="259" t="str">
        <f t="shared" si="374"/>
        <v/>
      </c>
      <c r="EN392" s="259" t="str">
        <f t="shared" si="375"/>
        <v/>
      </c>
      <c r="EO392" s="259" t="str">
        <f t="shared" si="376"/>
        <v/>
      </c>
      <c r="EP392" s="259" t="str">
        <f t="shared" si="377"/>
        <v/>
      </c>
      <c r="EQ392" s="259" t="str">
        <f t="shared" si="378"/>
        <v/>
      </c>
      <c r="ER392" s="259" t="str">
        <f t="shared" si="379"/>
        <v/>
      </c>
      <c r="ES392" s="259" t="str">
        <f t="shared" si="380"/>
        <v/>
      </c>
      <c r="ET392" s="259" t="str">
        <f t="shared" si="381"/>
        <v/>
      </c>
      <c r="EU392" s="259" t="str">
        <f t="shared" si="382"/>
        <v/>
      </c>
      <c r="EV392" s="259" t="str">
        <f t="shared" si="383"/>
        <v/>
      </c>
      <c r="EW392" s="259" t="str">
        <f t="shared" si="384"/>
        <v/>
      </c>
      <c r="EX392" s="259" t="str">
        <f t="shared" si="385"/>
        <v/>
      </c>
      <c r="EY392" s="259" t="str">
        <f t="shared" si="386"/>
        <v/>
      </c>
      <c r="EZ392" s="259" t="str">
        <f t="shared" si="387"/>
        <v/>
      </c>
      <c r="FA392" s="259" t="str">
        <f t="shared" si="388"/>
        <v/>
      </c>
      <c r="FB392" s="259" t="str">
        <f t="shared" si="389"/>
        <v/>
      </c>
      <c r="FC392" s="259" t="str">
        <f t="shared" si="390"/>
        <v/>
      </c>
      <c r="FD392" s="259" t="str">
        <f t="shared" si="391"/>
        <v/>
      </c>
      <c r="FE392" s="259" t="str">
        <f t="shared" si="392"/>
        <v/>
      </c>
      <c r="FF392" s="259" t="str">
        <f t="shared" si="393"/>
        <v/>
      </c>
      <c r="FG392" s="259" t="str">
        <f t="shared" si="394"/>
        <v/>
      </c>
      <c r="FH392" s="259" t="str">
        <f t="shared" si="395"/>
        <v/>
      </c>
      <c r="FI392" s="259" t="str">
        <f t="shared" si="396"/>
        <v/>
      </c>
      <c r="FJ392" s="259" t="str">
        <f t="shared" si="397"/>
        <v/>
      </c>
      <c r="FK392" s="259" t="str">
        <f t="shared" si="398"/>
        <v/>
      </c>
      <c r="FL392" s="259" t="str">
        <f t="shared" si="399"/>
        <v/>
      </c>
      <c r="FM392" s="259" t="str">
        <f t="shared" si="400"/>
        <v/>
      </c>
      <c r="FN392" s="259" t="str">
        <f t="shared" si="401"/>
        <v/>
      </c>
      <c r="FO392" s="259" t="str">
        <f t="shared" si="402"/>
        <v/>
      </c>
      <c r="FP392" s="259" t="str">
        <f t="shared" si="403"/>
        <v/>
      </c>
      <c r="FQ392" s="259" t="str">
        <f t="shared" si="404"/>
        <v/>
      </c>
      <c r="FR392" s="259" t="str">
        <f t="shared" si="405"/>
        <v/>
      </c>
      <c r="FS392" s="259" t="str">
        <f t="shared" si="406"/>
        <v/>
      </c>
      <c r="FT392" s="259" t="str">
        <f t="shared" si="407"/>
        <v/>
      </c>
      <c r="FU392" s="259" t="str">
        <f t="shared" si="408"/>
        <v/>
      </c>
      <c r="FV392" s="259" t="str">
        <f t="shared" si="409"/>
        <v/>
      </c>
      <c r="FW392" s="259" t="str">
        <f t="shared" si="410"/>
        <v/>
      </c>
      <c r="FX392" s="259" t="str">
        <f t="shared" si="411"/>
        <v/>
      </c>
      <c r="FY392" s="259" t="str">
        <f t="shared" si="412"/>
        <v/>
      </c>
      <c r="FZ392" s="259" t="str">
        <f t="shared" si="413"/>
        <v/>
      </c>
      <c r="GA392" s="259" t="str">
        <f t="shared" si="414"/>
        <v/>
      </c>
      <c r="GB392" s="259" t="str">
        <f t="shared" si="415"/>
        <v/>
      </c>
      <c r="GC392" s="259" t="str">
        <f t="shared" si="416"/>
        <v/>
      </c>
      <c r="GD392" s="259" t="str">
        <f t="shared" si="417"/>
        <v/>
      </c>
      <c r="GE392" s="259" t="str">
        <f t="shared" si="418"/>
        <v/>
      </c>
      <c r="GF392" s="259" t="str">
        <f t="shared" si="419"/>
        <v/>
      </c>
      <c r="GG392" s="259" t="str">
        <f t="shared" si="420"/>
        <v/>
      </c>
      <c r="GH392" s="259" t="str">
        <f t="shared" si="421"/>
        <v/>
      </c>
      <c r="GI392" s="259" t="str">
        <f t="shared" si="422"/>
        <v/>
      </c>
      <c r="GJ392" s="259" t="str">
        <f t="shared" si="423"/>
        <v/>
      </c>
      <c r="GK392" s="259" t="str">
        <f t="shared" si="424"/>
        <v/>
      </c>
      <c r="GL392" s="259" t="str">
        <f t="shared" si="425"/>
        <v/>
      </c>
      <c r="GM392" s="259" t="str">
        <f t="shared" si="426"/>
        <v/>
      </c>
      <c r="GN392" s="259" t="str">
        <f t="shared" si="427"/>
        <v/>
      </c>
      <c r="GO392" s="259" t="str">
        <f t="shared" si="428"/>
        <v/>
      </c>
      <c r="GP392" s="259" t="str">
        <f t="shared" si="429"/>
        <v/>
      </c>
      <c r="GQ392" s="259" t="str">
        <f t="shared" si="430"/>
        <v/>
      </c>
      <c r="GR392" s="259" t="str">
        <f t="shared" si="431"/>
        <v/>
      </c>
      <c r="GS392" s="259" t="str">
        <f t="shared" si="432"/>
        <v/>
      </c>
      <c r="GT392" s="259" t="str">
        <f t="shared" si="433"/>
        <v/>
      </c>
      <c r="GU392" s="259" t="str">
        <f t="shared" si="434"/>
        <v/>
      </c>
      <c r="GV392" s="259" t="str">
        <f t="shared" si="435"/>
        <v/>
      </c>
      <c r="GW392" s="259" t="str">
        <f t="shared" si="436"/>
        <v/>
      </c>
      <c r="GX392" s="259" t="str">
        <f t="shared" si="437"/>
        <v/>
      </c>
      <c r="GY392" s="259" t="str">
        <f t="shared" si="438"/>
        <v/>
      </c>
      <c r="GZ392" s="259" t="str">
        <f t="shared" si="439"/>
        <v/>
      </c>
      <c r="HA392" s="259" t="str">
        <f t="shared" si="440"/>
        <v/>
      </c>
      <c r="HB392" s="259" t="str">
        <f t="shared" si="441"/>
        <v/>
      </c>
      <c r="HC392" s="259" t="str">
        <f t="shared" si="442"/>
        <v/>
      </c>
      <c r="HD392" s="259" t="str">
        <f t="shared" si="443"/>
        <v/>
      </c>
      <c r="HE392" s="259" t="str">
        <f t="shared" si="444"/>
        <v/>
      </c>
      <c r="HF392" s="259" t="str">
        <f t="shared" si="445"/>
        <v/>
      </c>
      <c r="HG392" s="259" t="str">
        <f t="shared" si="446"/>
        <v/>
      </c>
      <c r="HH392" s="259" t="str">
        <f t="shared" si="447"/>
        <v/>
      </c>
      <c r="HI392" s="259" t="str">
        <f t="shared" si="448"/>
        <v/>
      </c>
      <c r="HJ392" s="259" t="str">
        <f t="shared" si="449"/>
        <v/>
      </c>
      <c r="HK392" s="259" t="str">
        <f t="shared" si="450"/>
        <v/>
      </c>
      <c r="HL392" s="259" t="str">
        <f t="shared" si="451"/>
        <v/>
      </c>
      <c r="HM392" s="259" t="str">
        <f t="shared" si="452"/>
        <v/>
      </c>
      <c r="HN392" s="259" t="str">
        <f t="shared" si="453"/>
        <v/>
      </c>
      <c r="HO392" s="259" t="str">
        <f t="shared" si="454"/>
        <v/>
      </c>
      <c r="HP392" s="259" t="str">
        <f t="shared" si="455"/>
        <v/>
      </c>
      <c r="HQ392" s="259" t="str">
        <f t="shared" si="456"/>
        <v/>
      </c>
      <c r="HR392" s="259" t="str">
        <f t="shared" si="457"/>
        <v/>
      </c>
      <c r="HS392" s="259" t="str">
        <f t="shared" si="458"/>
        <v/>
      </c>
      <c r="HT392" s="259" t="str">
        <f t="shared" si="459"/>
        <v/>
      </c>
      <c r="HU392" s="259" t="str">
        <f t="shared" si="460"/>
        <v/>
      </c>
      <c r="HV392" s="259" t="str">
        <f t="shared" si="461"/>
        <v/>
      </c>
      <c r="HW392" s="259" t="str">
        <f t="shared" si="462"/>
        <v/>
      </c>
      <c r="HX392" s="259" t="str">
        <f t="shared" si="463"/>
        <v/>
      </c>
      <c r="HY392" s="259" t="str">
        <f t="shared" si="464"/>
        <v/>
      </c>
      <c r="HZ392" s="259" t="str">
        <f t="shared" si="465"/>
        <v/>
      </c>
      <c r="IA392" s="259" t="str">
        <f t="shared" si="466"/>
        <v/>
      </c>
      <c r="IB392" s="259" t="str">
        <f t="shared" si="467"/>
        <v/>
      </c>
      <c r="IC392" s="259" t="str">
        <f t="shared" si="468"/>
        <v/>
      </c>
      <c r="ID392" s="259" t="str">
        <f t="shared" si="469"/>
        <v/>
      </c>
      <c r="IE392" s="259" t="str">
        <f t="shared" si="470"/>
        <v/>
      </c>
      <c r="IF392" s="259" t="str">
        <f t="shared" si="471"/>
        <v/>
      </c>
      <c r="IG392" s="259" t="str">
        <f t="shared" si="472"/>
        <v/>
      </c>
      <c r="IH392" s="259" t="str">
        <f t="shared" si="473"/>
        <v/>
      </c>
      <c r="II392" s="259" t="str">
        <f t="shared" si="474"/>
        <v/>
      </c>
      <c r="IJ392" s="259" t="str">
        <f t="shared" si="475"/>
        <v/>
      </c>
      <c r="IK392" s="259" t="str">
        <f t="shared" si="476"/>
        <v/>
      </c>
      <c r="IL392" s="259" t="str">
        <f t="shared" si="477"/>
        <v/>
      </c>
      <c r="IM392" s="259" t="str">
        <f t="shared" si="478"/>
        <v/>
      </c>
      <c r="IN392" s="259" t="str">
        <f t="shared" si="479"/>
        <v/>
      </c>
      <c r="IO392" s="259" t="str">
        <f t="shared" si="480"/>
        <v/>
      </c>
      <c r="IP392" s="259" t="str">
        <f t="shared" si="481"/>
        <v/>
      </c>
      <c r="IQ392" s="259" t="str">
        <f t="shared" si="482"/>
        <v/>
      </c>
      <c r="IR392" s="259" t="str">
        <f t="shared" si="483"/>
        <v/>
      </c>
      <c r="IS392" s="259" t="str">
        <f t="shared" si="484"/>
        <v/>
      </c>
      <c r="IT392" s="259" t="str">
        <f t="shared" si="485"/>
        <v/>
      </c>
      <c r="IU392" s="259" t="str">
        <f t="shared" si="486"/>
        <v/>
      </c>
      <c r="IV392" s="259" t="str">
        <f t="shared" si="487"/>
        <v/>
      </c>
      <c r="IW392" s="259" t="str">
        <f t="shared" si="488"/>
        <v/>
      </c>
      <c r="IX392" s="259" t="str">
        <f t="shared" si="489"/>
        <v/>
      </c>
      <c r="IY392" s="259" t="str">
        <f t="shared" si="490"/>
        <v/>
      </c>
      <c r="IZ392" s="259" t="str">
        <f t="shared" si="491"/>
        <v/>
      </c>
      <c r="JA392" s="259" t="str">
        <f t="shared" si="492"/>
        <v/>
      </c>
      <c r="JB392" s="259" t="str">
        <f t="shared" si="493"/>
        <v/>
      </c>
      <c r="JC392" s="259" t="str">
        <f t="shared" si="494"/>
        <v/>
      </c>
      <c r="JD392" s="259" t="str">
        <f t="shared" si="495"/>
        <v/>
      </c>
      <c r="JE392" s="259" t="str">
        <f t="shared" si="496"/>
        <v/>
      </c>
      <c r="JF392" s="259" t="str">
        <f t="shared" si="497"/>
        <v/>
      </c>
      <c r="JG392" s="259" t="str">
        <f t="shared" si="498"/>
        <v/>
      </c>
      <c r="JH392" s="259" t="str">
        <f t="shared" si="499"/>
        <v/>
      </c>
      <c r="JI392" s="259" t="str">
        <f t="shared" si="500"/>
        <v/>
      </c>
      <c r="JJ392" s="259" t="str">
        <f t="shared" si="501"/>
        <v/>
      </c>
      <c r="JK392" s="259" t="str">
        <f t="shared" si="502"/>
        <v/>
      </c>
      <c r="JL392" s="259" t="str">
        <f t="shared" si="503"/>
        <v/>
      </c>
      <c r="JM392" s="259" t="str">
        <f t="shared" si="504"/>
        <v/>
      </c>
      <c r="JN392" s="259" t="str">
        <f t="shared" si="505"/>
        <v/>
      </c>
      <c r="JO392" s="259" t="str">
        <f t="shared" si="506"/>
        <v/>
      </c>
      <c r="JP392" s="259" t="str">
        <f t="shared" si="507"/>
        <v/>
      </c>
      <c r="JQ392" s="259" t="str">
        <f t="shared" si="508"/>
        <v/>
      </c>
      <c r="JR392" s="259" t="str">
        <f t="shared" si="509"/>
        <v/>
      </c>
      <c r="JS392" s="259" t="str">
        <f t="shared" si="510"/>
        <v/>
      </c>
      <c r="JT392" s="259" t="str">
        <f t="shared" si="511"/>
        <v/>
      </c>
      <c r="JU392" s="259" t="str">
        <f t="shared" si="512"/>
        <v/>
      </c>
      <c r="JV392" s="259" t="str">
        <f t="shared" si="513"/>
        <v/>
      </c>
      <c r="JW392" s="259" t="str">
        <f t="shared" si="514"/>
        <v/>
      </c>
      <c r="JX392" s="259" t="str">
        <f t="shared" si="515"/>
        <v/>
      </c>
      <c r="JY392" s="259" t="str">
        <f t="shared" si="516"/>
        <v/>
      </c>
      <c r="JZ392" s="259" t="str">
        <f t="shared" si="517"/>
        <v/>
      </c>
      <c r="KA392" s="259" t="str">
        <f t="shared" si="518"/>
        <v/>
      </c>
      <c r="KB392" s="259" t="str">
        <f t="shared" si="519"/>
        <v/>
      </c>
      <c r="KC392" s="259" t="str">
        <f t="shared" si="520"/>
        <v/>
      </c>
      <c r="KD392" s="259" t="str">
        <f t="shared" si="521"/>
        <v/>
      </c>
      <c r="KE392" s="259" t="str">
        <f t="shared" si="522"/>
        <v/>
      </c>
      <c r="KF392" s="259" t="str">
        <f t="shared" si="523"/>
        <v/>
      </c>
      <c r="KG392" s="259" t="str">
        <f t="shared" si="524"/>
        <v/>
      </c>
      <c r="KH392" s="259" t="str">
        <f t="shared" si="525"/>
        <v/>
      </c>
      <c r="KI392" s="259" t="str">
        <f t="shared" si="526"/>
        <v/>
      </c>
      <c r="KJ392" s="259" t="str">
        <f t="shared" si="527"/>
        <v/>
      </c>
      <c r="KK392" s="259" t="str">
        <f t="shared" si="528"/>
        <v/>
      </c>
      <c r="KL392" s="259" t="str">
        <f t="shared" si="529"/>
        <v/>
      </c>
      <c r="KM392" s="259" t="str">
        <f t="shared" si="530"/>
        <v/>
      </c>
      <c r="KN392" s="259" t="str">
        <f t="shared" si="531"/>
        <v/>
      </c>
      <c r="KO392" s="259" t="str">
        <f t="shared" si="532"/>
        <v/>
      </c>
      <c r="KP392" s="259" t="str">
        <f t="shared" si="533"/>
        <v/>
      </c>
      <c r="KQ392" s="259" t="str">
        <f t="shared" si="534"/>
        <v/>
      </c>
      <c r="KR392" s="259" t="str">
        <f t="shared" si="535"/>
        <v/>
      </c>
      <c r="KS392" s="259" t="str">
        <f t="shared" si="536"/>
        <v/>
      </c>
      <c r="KT392" s="259" t="str">
        <f t="shared" si="537"/>
        <v/>
      </c>
      <c r="KU392" s="259" t="str">
        <f t="shared" si="538"/>
        <v/>
      </c>
      <c r="KV392" s="259" t="str">
        <f t="shared" si="539"/>
        <v/>
      </c>
      <c r="KW392" s="259" t="str">
        <f t="shared" si="540"/>
        <v/>
      </c>
      <c r="KX392" s="259" t="str">
        <f t="shared" si="541"/>
        <v/>
      </c>
      <c r="KY392" s="259" t="str">
        <f t="shared" si="542"/>
        <v/>
      </c>
      <c r="KZ392" s="259" t="str">
        <f t="shared" si="543"/>
        <v/>
      </c>
      <c r="LA392" s="259" t="str">
        <f t="shared" si="544"/>
        <v/>
      </c>
      <c r="LB392" s="259" t="str">
        <f t="shared" si="545"/>
        <v/>
      </c>
      <c r="LC392" s="259" t="str">
        <f t="shared" si="546"/>
        <v/>
      </c>
      <c r="LD392" s="259" t="str">
        <f t="shared" si="547"/>
        <v/>
      </c>
      <c r="LE392" s="259" t="str">
        <f t="shared" si="548"/>
        <v/>
      </c>
      <c r="LF392" s="259" t="str">
        <f t="shared" si="549"/>
        <v/>
      </c>
      <c r="LG392" s="259" t="str">
        <f t="shared" si="550"/>
        <v/>
      </c>
      <c r="OQ392"/>
      <c r="OR392"/>
      <c r="OS392"/>
      <c r="OT392"/>
      <c r="OU392"/>
      <c r="OV392"/>
      <c r="OW392"/>
      <c r="OX392"/>
      <c r="OY392"/>
      <c r="OZ392"/>
      <c r="PW392"/>
      <c r="PX392"/>
      <c r="PY392"/>
      <c r="PZ392"/>
      <c r="QA392"/>
      <c r="QB392"/>
      <c r="QC392"/>
      <c r="RB392"/>
      <c r="RC392"/>
      <c r="RD392"/>
      <c r="RE392"/>
      <c r="RF392"/>
      <c r="RG392"/>
      <c r="RH392"/>
      <c r="RI392"/>
      <c r="RJ392"/>
      <c r="RK392"/>
      <c r="RL392"/>
      <c r="RM392"/>
      <c r="RN392"/>
      <c r="RO392"/>
      <c r="RP392"/>
      <c r="RQ392"/>
      <c r="RY392"/>
      <c r="RZ392"/>
      <c r="SA392"/>
      <c r="SB392"/>
      <c r="SC392"/>
      <c r="UT392"/>
      <c r="UU392"/>
      <c r="UV392"/>
      <c r="UW392"/>
      <c r="VE392"/>
      <c r="VF392"/>
      <c r="VG392"/>
      <c r="VH392"/>
      <c r="VI392"/>
      <c r="VJ392"/>
      <c r="VK392"/>
      <c r="VL392"/>
      <c r="VM392"/>
      <c r="VN392"/>
      <c r="VO392"/>
      <c r="VP392"/>
      <c r="ADF392"/>
      <c r="ADG392"/>
      <c r="ADH392"/>
      <c r="AGR392"/>
      <c r="AGS392"/>
      <c r="AGT392"/>
      <c r="AGU392"/>
      <c r="AGV392"/>
      <c r="AGW392"/>
      <c r="AGX392"/>
      <c r="AGY392"/>
      <c r="AGZ392"/>
      <c r="AHA392"/>
      <c r="AHB392"/>
      <c r="AHC392"/>
      <c r="AHD392"/>
      <c r="AHE392"/>
      <c r="AHF392"/>
      <c r="AHG392"/>
      <c r="AHH392"/>
      <c r="AHI392"/>
      <c r="AIX392"/>
      <c r="AIY392"/>
      <c r="AIZ392"/>
      <c r="AJA392"/>
      <c r="AJB392"/>
      <c r="AJC392"/>
      <c r="AJD392"/>
      <c r="AJE392"/>
      <c r="AJF392"/>
      <c r="AJG392"/>
      <c r="AJH392"/>
      <c r="AJI392"/>
      <c r="AJJ392"/>
      <c r="AJK392"/>
      <c r="AJL392"/>
      <c r="AJM392"/>
      <c r="AJN392"/>
      <c r="AJO392"/>
      <c r="AJP392"/>
      <c r="AJQ392"/>
      <c r="AJR392"/>
      <c r="AJS392"/>
      <c r="AJT392"/>
      <c r="AJU392"/>
      <c r="AJV392"/>
      <c r="AJW392"/>
      <c r="AJX392"/>
      <c r="AJY392"/>
      <c r="AJZ392"/>
      <c r="AKA392"/>
      <c r="AKB392"/>
      <c r="AKC392"/>
      <c r="AKD392"/>
      <c r="AKE392"/>
      <c r="AKF392"/>
      <c r="AKG392"/>
      <c r="AKH392"/>
      <c r="AMH392"/>
      <c r="AMI392"/>
      <c r="AMJ392"/>
      <c r="AMK392"/>
      <c r="AML392"/>
      <c r="AMM392"/>
      <c r="AMN392"/>
      <c r="ANW392"/>
      <c r="ANX392"/>
      <c r="ANY392"/>
      <c r="ANZ392"/>
      <c r="AOA392"/>
      <c r="AOB392"/>
      <c r="AOC392"/>
      <c r="AOD392"/>
      <c r="AOE392"/>
      <c r="AOF392"/>
      <c r="AOG392"/>
      <c r="AOH392"/>
      <c r="AOI392"/>
      <c r="AOJ392"/>
      <c r="AOK392"/>
      <c r="AOL392"/>
      <c r="AOM392"/>
      <c r="AON392"/>
      <c r="AOO392"/>
      <c r="AOP392"/>
      <c r="AOQ392"/>
      <c r="AOR392"/>
      <c r="AOS392"/>
      <c r="AOT392"/>
      <c r="ARO392"/>
      <c r="ARP392"/>
      <c r="ARQ392"/>
      <c r="ARR392"/>
      <c r="ARY392"/>
      <c r="ARZ392"/>
      <c r="ASA392"/>
      <c r="ASB392"/>
      <c r="ASC392"/>
      <c r="ASD392"/>
      <c r="ASE392"/>
      <c r="ASF392"/>
      <c r="ASG392"/>
      <c r="ASH392"/>
      <c r="ASI392"/>
      <c r="ASJ392"/>
      <c r="ASK392"/>
      <c r="ASL392"/>
      <c r="ASM392"/>
      <c r="ASN392"/>
      <c r="ASO392"/>
      <c r="ASP392"/>
      <c r="ASQ392"/>
      <c r="ASR392"/>
      <c r="ASS392"/>
      <c r="AST392"/>
      <c r="ASU392"/>
      <c r="ASV392"/>
      <c r="ASW392"/>
      <c r="ASX392"/>
      <c r="ASY392"/>
      <c r="ASZ392"/>
      <c r="ATA392"/>
      <c r="ATB392"/>
      <c r="ATC392"/>
      <c r="ATD392"/>
      <c r="ATE392"/>
      <c r="ATJ392"/>
      <c r="ATK392"/>
      <c r="ATL392"/>
      <c r="ATM392"/>
      <c r="ATN392"/>
      <c r="ATO392"/>
      <c r="ATP392"/>
      <c r="ATQ392"/>
      <c r="ATR392"/>
      <c r="ATS392"/>
      <c r="ATT392"/>
      <c r="ATU392"/>
      <c r="ATV392"/>
      <c r="ATW392"/>
      <c r="ATX392"/>
      <c r="ATY392"/>
      <c r="ATZ392"/>
      <c r="AUA392"/>
      <c r="AUB392"/>
      <c r="AUC392"/>
      <c r="AUD392"/>
      <c r="AUE392"/>
      <c r="AUF392"/>
      <c r="AUG392"/>
      <c r="AUH392"/>
      <c r="AUI392"/>
      <c r="AUJ392"/>
      <c r="AUK392"/>
    </row>
    <row r="393" spans="1:1233" hidden="1">
      <c r="A393" s="257">
        <v>26</v>
      </c>
      <c r="B393" s="257">
        <v>45</v>
      </c>
      <c r="C393" s="253">
        <v>4</v>
      </c>
      <c r="D393" s="6"/>
      <c r="E393" s="6"/>
      <c r="F393" s="6"/>
      <c r="G393" s="6"/>
      <c r="H393" s="6"/>
      <c r="I393" s="6"/>
      <c r="J393" s="6"/>
      <c r="K393" s="6"/>
      <c r="L393" s="6"/>
      <c r="M393" s="6"/>
      <c r="N393" s="6"/>
      <c r="O393" s="6"/>
      <c r="Q393" s="259" t="str">
        <f t="shared" si="248"/>
        <v/>
      </c>
      <c r="R393" s="259" t="str">
        <f t="shared" si="249"/>
        <v/>
      </c>
      <c r="S393" s="259" t="str">
        <f t="shared" si="250"/>
        <v/>
      </c>
      <c r="T393" s="259" t="str">
        <f t="shared" si="251"/>
        <v/>
      </c>
      <c r="U393" s="259" t="str">
        <f t="shared" si="252"/>
        <v/>
      </c>
      <c r="V393" s="259" t="str">
        <f t="shared" si="253"/>
        <v/>
      </c>
      <c r="W393" s="259" t="str">
        <f t="shared" si="254"/>
        <v/>
      </c>
      <c r="X393" s="259" t="str">
        <f t="shared" si="255"/>
        <v/>
      </c>
      <c r="Y393" s="259" t="str">
        <f t="shared" si="256"/>
        <v/>
      </c>
      <c r="Z393" s="259" t="str">
        <f t="shared" si="257"/>
        <v/>
      </c>
      <c r="AA393" s="259" t="str">
        <f t="shared" si="258"/>
        <v/>
      </c>
      <c r="AB393" s="259" t="str">
        <f t="shared" si="259"/>
        <v/>
      </c>
      <c r="AC393" s="259" t="str">
        <f t="shared" si="260"/>
        <v/>
      </c>
      <c r="AD393" s="259" t="str">
        <f t="shared" si="261"/>
        <v/>
      </c>
      <c r="AE393" s="259" t="str">
        <f t="shared" si="262"/>
        <v/>
      </c>
      <c r="AF393" s="259" t="str">
        <f t="shared" si="263"/>
        <v/>
      </c>
      <c r="AG393" s="259" t="str">
        <f t="shared" si="264"/>
        <v/>
      </c>
      <c r="AH393" s="259" t="str">
        <f t="shared" si="265"/>
        <v/>
      </c>
      <c r="AI393" s="259" t="str">
        <f t="shared" si="266"/>
        <v/>
      </c>
      <c r="AJ393" s="259" t="str">
        <f t="shared" si="267"/>
        <v/>
      </c>
      <c r="AK393" s="259" t="str">
        <f t="shared" si="268"/>
        <v/>
      </c>
      <c r="AL393" s="259" t="str">
        <f t="shared" si="269"/>
        <v/>
      </c>
      <c r="AM393" s="259" t="str">
        <f t="shared" si="270"/>
        <v/>
      </c>
      <c r="AN393" s="259" t="str">
        <f t="shared" si="271"/>
        <v/>
      </c>
      <c r="AO393" s="259" t="str">
        <f t="shared" si="272"/>
        <v/>
      </c>
      <c r="AP393" s="259" t="str">
        <f t="shared" si="273"/>
        <v/>
      </c>
      <c r="AQ393" s="259" t="str">
        <f t="shared" si="274"/>
        <v/>
      </c>
      <c r="AR393" s="259" t="str">
        <f t="shared" si="275"/>
        <v/>
      </c>
      <c r="AS393" s="259" t="str">
        <f t="shared" si="276"/>
        <v/>
      </c>
      <c r="AT393" s="259" t="str">
        <f t="shared" si="277"/>
        <v/>
      </c>
      <c r="AU393" s="259" t="str">
        <f t="shared" si="278"/>
        <v/>
      </c>
      <c r="AV393" s="259" t="str">
        <f t="shared" si="279"/>
        <v/>
      </c>
      <c r="AW393" s="259" t="str">
        <f t="shared" si="280"/>
        <v/>
      </c>
      <c r="AX393" s="259" t="str">
        <f t="shared" si="281"/>
        <v/>
      </c>
      <c r="AY393" s="259" t="str">
        <f t="shared" si="282"/>
        <v/>
      </c>
      <c r="AZ393" s="259" t="str">
        <f t="shared" si="283"/>
        <v/>
      </c>
      <c r="BA393" s="259" t="str">
        <f t="shared" si="284"/>
        <v/>
      </c>
      <c r="BB393" s="259" t="str">
        <f t="shared" si="285"/>
        <v/>
      </c>
      <c r="BC393" s="259" t="str">
        <f t="shared" si="286"/>
        <v/>
      </c>
      <c r="BD393" s="259" t="str">
        <f t="shared" si="287"/>
        <v/>
      </c>
      <c r="BE393" s="259" t="str">
        <f t="shared" si="288"/>
        <v/>
      </c>
      <c r="BF393" s="259" t="str">
        <f t="shared" si="289"/>
        <v/>
      </c>
      <c r="BG393" s="259" t="str">
        <f t="shared" si="290"/>
        <v/>
      </c>
      <c r="BH393" s="259" t="str">
        <f t="shared" si="291"/>
        <v/>
      </c>
      <c r="BI393" s="259" t="str">
        <f t="shared" si="292"/>
        <v/>
      </c>
      <c r="BJ393" s="259" t="str">
        <f t="shared" si="293"/>
        <v/>
      </c>
      <c r="BK393" s="259" t="str">
        <f t="shared" si="294"/>
        <v/>
      </c>
      <c r="BL393" s="259" t="str">
        <f t="shared" si="295"/>
        <v/>
      </c>
      <c r="BM393" s="259" t="str">
        <f t="shared" si="296"/>
        <v/>
      </c>
      <c r="BN393" s="259" t="str">
        <f t="shared" si="297"/>
        <v/>
      </c>
      <c r="BO393" s="259" t="str">
        <f t="shared" si="298"/>
        <v/>
      </c>
      <c r="BP393" s="259" t="str">
        <f t="shared" si="299"/>
        <v/>
      </c>
      <c r="BQ393" s="259" t="str">
        <f t="shared" si="300"/>
        <v/>
      </c>
      <c r="BR393" s="259" t="str">
        <f t="shared" si="301"/>
        <v/>
      </c>
      <c r="BS393" s="259" t="str">
        <f t="shared" si="302"/>
        <v/>
      </c>
      <c r="BT393" s="259" t="str">
        <f t="shared" si="303"/>
        <v/>
      </c>
      <c r="BU393" s="259" t="str">
        <f t="shared" si="304"/>
        <v/>
      </c>
      <c r="BV393" s="259" t="str">
        <f t="shared" si="305"/>
        <v/>
      </c>
      <c r="BW393" s="259" t="str">
        <f t="shared" si="306"/>
        <v/>
      </c>
      <c r="BX393" s="259" t="str">
        <f t="shared" si="307"/>
        <v/>
      </c>
      <c r="BY393" s="259" t="str">
        <f t="shared" si="308"/>
        <v/>
      </c>
      <c r="BZ393" s="259" t="str">
        <f t="shared" si="309"/>
        <v/>
      </c>
      <c r="CA393" s="259" t="str">
        <f t="shared" si="310"/>
        <v/>
      </c>
      <c r="CB393" s="259" t="str">
        <f t="shared" si="311"/>
        <v/>
      </c>
      <c r="CC393" s="259" t="str">
        <f t="shared" si="312"/>
        <v/>
      </c>
      <c r="CD393" s="259" t="str">
        <f t="shared" si="313"/>
        <v/>
      </c>
      <c r="CE393" s="259" t="str">
        <f t="shared" si="314"/>
        <v/>
      </c>
      <c r="CF393" s="259" t="str">
        <f t="shared" si="315"/>
        <v/>
      </c>
      <c r="CG393" s="259" t="str">
        <f t="shared" si="316"/>
        <v/>
      </c>
      <c r="CH393" s="259" t="str">
        <f t="shared" si="317"/>
        <v/>
      </c>
      <c r="CI393" s="259" t="str">
        <f t="shared" si="318"/>
        <v/>
      </c>
      <c r="CJ393" s="259" t="str">
        <f t="shared" si="319"/>
        <v/>
      </c>
      <c r="CK393" s="259" t="str">
        <f t="shared" si="320"/>
        <v/>
      </c>
      <c r="CL393" s="259" t="str">
        <f t="shared" si="321"/>
        <v/>
      </c>
      <c r="CM393" s="259" t="str">
        <f t="shared" si="322"/>
        <v/>
      </c>
      <c r="CN393" s="259" t="str">
        <f t="shared" si="323"/>
        <v/>
      </c>
      <c r="CO393" s="259" t="str">
        <f t="shared" si="324"/>
        <v/>
      </c>
      <c r="CP393" s="259" t="str">
        <f t="shared" si="325"/>
        <v/>
      </c>
      <c r="CQ393" s="259" t="str">
        <f t="shared" si="326"/>
        <v/>
      </c>
      <c r="CR393" s="259" t="str">
        <f t="shared" si="327"/>
        <v/>
      </c>
      <c r="CS393" s="259" t="str">
        <f t="shared" si="328"/>
        <v/>
      </c>
      <c r="CT393" s="259" t="str">
        <f t="shared" si="329"/>
        <v/>
      </c>
      <c r="CU393" s="259" t="str">
        <f t="shared" si="330"/>
        <v/>
      </c>
      <c r="CV393" s="259" t="str">
        <f t="shared" si="331"/>
        <v/>
      </c>
      <c r="CW393" s="259" t="str">
        <f t="shared" si="332"/>
        <v/>
      </c>
      <c r="CX393" s="259" t="str">
        <f t="shared" si="333"/>
        <v/>
      </c>
      <c r="CY393" s="259" t="str">
        <f t="shared" si="334"/>
        <v/>
      </c>
      <c r="CZ393" s="259" t="str">
        <f t="shared" si="335"/>
        <v/>
      </c>
      <c r="DA393" s="259" t="str">
        <f t="shared" si="336"/>
        <v/>
      </c>
      <c r="DB393" s="259" t="str">
        <f t="shared" si="337"/>
        <v/>
      </c>
      <c r="DC393" s="259" t="str">
        <f t="shared" si="338"/>
        <v/>
      </c>
      <c r="DD393" s="259" t="str">
        <f t="shared" si="339"/>
        <v/>
      </c>
      <c r="DE393" s="259" t="str">
        <f t="shared" si="340"/>
        <v/>
      </c>
      <c r="DF393" s="259" t="str">
        <f t="shared" si="341"/>
        <v/>
      </c>
      <c r="DG393" s="259" t="str">
        <f t="shared" si="342"/>
        <v/>
      </c>
      <c r="DH393" s="259" t="str">
        <f t="shared" si="343"/>
        <v/>
      </c>
      <c r="DI393" s="259" t="str">
        <f t="shared" si="344"/>
        <v/>
      </c>
      <c r="DJ393" s="259" t="str">
        <f t="shared" si="345"/>
        <v/>
      </c>
      <c r="DK393" s="259" t="str">
        <f t="shared" si="346"/>
        <v/>
      </c>
      <c r="DL393" s="259" t="str">
        <f t="shared" si="347"/>
        <v/>
      </c>
      <c r="DM393" s="259" t="str">
        <f t="shared" si="348"/>
        <v/>
      </c>
      <c r="DN393" s="259" t="str">
        <f t="shared" si="349"/>
        <v/>
      </c>
      <c r="DO393" s="259" t="str">
        <f t="shared" si="350"/>
        <v/>
      </c>
      <c r="DP393" s="259" t="str">
        <f t="shared" si="351"/>
        <v/>
      </c>
      <c r="DQ393" s="259" t="str">
        <f t="shared" si="352"/>
        <v/>
      </c>
      <c r="DR393" s="259" t="str">
        <f t="shared" si="353"/>
        <v/>
      </c>
      <c r="DS393" s="259" t="str">
        <f t="shared" si="354"/>
        <v/>
      </c>
      <c r="DT393" s="259" t="str">
        <f t="shared" si="355"/>
        <v/>
      </c>
      <c r="DU393" s="259" t="str">
        <f t="shared" si="356"/>
        <v/>
      </c>
      <c r="DV393" s="259" t="str">
        <f t="shared" si="357"/>
        <v/>
      </c>
      <c r="DW393" s="259" t="str">
        <f t="shared" si="358"/>
        <v/>
      </c>
      <c r="DX393" s="259" t="str">
        <f t="shared" si="359"/>
        <v/>
      </c>
      <c r="DY393" s="259" t="str">
        <f t="shared" si="360"/>
        <v/>
      </c>
      <c r="DZ393" s="259" t="str">
        <f t="shared" si="361"/>
        <v/>
      </c>
      <c r="EA393" s="259" t="str">
        <f t="shared" si="362"/>
        <v/>
      </c>
      <c r="EB393" s="259" t="str">
        <f t="shared" si="363"/>
        <v/>
      </c>
      <c r="EC393" s="259" t="str">
        <f t="shared" si="364"/>
        <v/>
      </c>
      <c r="ED393" s="259" t="str">
        <f t="shared" si="365"/>
        <v/>
      </c>
      <c r="EE393" s="259" t="str">
        <f t="shared" si="366"/>
        <v/>
      </c>
      <c r="EF393" s="259" t="str">
        <f t="shared" si="367"/>
        <v/>
      </c>
      <c r="EG393" s="259" t="str">
        <f t="shared" si="368"/>
        <v/>
      </c>
      <c r="EH393" s="259" t="str">
        <f t="shared" si="369"/>
        <v/>
      </c>
      <c r="EI393" s="259" t="str">
        <f t="shared" si="370"/>
        <v/>
      </c>
      <c r="EJ393" s="259" t="str">
        <f t="shared" si="371"/>
        <v/>
      </c>
      <c r="EK393" s="259" t="str">
        <f t="shared" si="372"/>
        <v/>
      </c>
      <c r="EL393" s="259" t="str">
        <f t="shared" si="373"/>
        <v/>
      </c>
      <c r="EM393" s="259" t="str">
        <f t="shared" si="374"/>
        <v/>
      </c>
      <c r="EN393" s="259" t="str">
        <f t="shared" si="375"/>
        <v/>
      </c>
      <c r="EO393" s="259" t="str">
        <f t="shared" si="376"/>
        <v/>
      </c>
      <c r="EP393" s="259" t="str">
        <f t="shared" si="377"/>
        <v/>
      </c>
      <c r="EQ393" s="259" t="str">
        <f t="shared" si="378"/>
        <v/>
      </c>
      <c r="ER393" s="259" t="str">
        <f t="shared" si="379"/>
        <v/>
      </c>
      <c r="ES393" s="259" t="str">
        <f t="shared" si="380"/>
        <v/>
      </c>
      <c r="ET393" s="259" t="str">
        <f t="shared" si="381"/>
        <v/>
      </c>
      <c r="EU393" s="259" t="str">
        <f t="shared" si="382"/>
        <v/>
      </c>
      <c r="EV393" s="259" t="str">
        <f t="shared" si="383"/>
        <v/>
      </c>
      <c r="EW393" s="259" t="str">
        <f t="shared" si="384"/>
        <v/>
      </c>
      <c r="EX393" s="259" t="str">
        <f t="shared" si="385"/>
        <v/>
      </c>
      <c r="EY393" s="259" t="str">
        <f t="shared" si="386"/>
        <v/>
      </c>
      <c r="EZ393" s="259" t="str">
        <f t="shared" si="387"/>
        <v/>
      </c>
      <c r="FA393" s="259" t="str">
        <f t="shared" si="388"/>
        <v/>
      </c>
      <c r="FB393" s="259" t="str">
        <f t="shared" si="389"/>
        <v/>
      </c>
      <c r="FC393" s="259" t="str">
        <f t="shared" si="390"/>
        <v/>
      </c>
      <c r="FD393" s="259" t="str">
        <f t="shared" si="391"/>
        <v/>
      </c>
      <c r="FE393" s="259" t="str">
        <f t="shared" si="392"/>
        <v/>
      </c>
      <c r="FF393" s="259" t="str">
        <f t="shared" si="393"/>
        <v/>
      </c>
      <c r="FG393" s="259" t="str">
        <f t="shared" si="394"/>
        <v/>
      </c>
      <c r="FH393" s="259" t="str">
        <f t="shared" si="395"/>
        <v/>
      </c>
      <c r="FI393" s="259" t="str">
        <f t="shared" si="396"/>
        <v/>
      </c>
      <c r="FJ393" s="259" t="str">
        <f t="shared" si="397"/>
        <v/>
      </c>
      <c r="FK393" s="259" t="str">
        <f t="shared" si="398"/>
        <v/>
      </c>
      <c r="FL393" s="259" t="str">
        <f t="shared" si="399"/>
        <v/>
      </c>
      <c r="FM393" s="259" t="str">
        <f t="shared" si="400"/>
        <v/>
      </c>
      <c r="FN393" s="259" t="str">
        <f t="shared" si="401"/>
        <v/>
      </c>
      <c r="FO393" s="259" t="str">
        <f t="shared" si="402"/>
        <v/>
      </c>
      <c r="FP393" s="259" t="str">
        <f t="shared" si="403"/>
        <v/>
      </c>
      <c r="FQ393" s="259" t="str">
        <f t="shared" si="404"/>
        <v/>
      </c>
      <c r="FR393" s="259" t="str">
        <f t="shared" si="405"/>
        <v/>
      </c>
      <c r="FS393" s="259" t="str">
        <f t="shared" si="406"/>
        <v/>
      </c>
      <c r="FT393" s="259" t="str">
        <f t="shared" si="407"/>
        <v/>
      </c>
      <c r="FU393" s="259" t="str">
        <f t="shared" si="408"/>
        <v/>
      </c>
      <c r="FV393" s="259" t="str">
        <f t="shared" si="409"/>
        <v/>
      </c>
      <c r="FW393" s="259" t="str">
        <f t="shared" si="410"/>
        <v/>
      </c>
      <c r="FX393" s="259" t="str">
        <f t="shared" si="411"/>
        <v/>
      </c>
      <c r="FY393" s="259" t="str">
        <f t="shared" si="412"/>
        <v/>
      </c>
      <c r="FZ393" s="259" t="str">
        <f t="shared" si="413"/>
        <v/>
      </c>
      <c r="GA393" s="259" t="str">
        <f t="shared" si="414"/>
        <v/>
      </c>
      <c r="GB393" s="259" t="str">
        <f t="shared" si="415"/>
        <v/>
      </c>
      <c r="GC393" s="259" t="str">
        <f t="shared" si="416"/>
        <v/>
      </c>
      <c r="GD393" s="259" t="str">
        <f t="shared" si="417"/>
        <v/>
      </c>
      <c r="GE393" s="259" t="str">
        <f t="shared" si="418"/>
        <v/>
      </c>
      <c r="GF393" s="259" t="str">
        <f t="shared" si="419"/>
        <v/>
      </c>
      <c r="GG393" s="259" t="str">
        <f t="shared" si="420"/>
        <v/>
      </c>
      <c r="GH393" s="259" t="str">
        <f t="shared" si="421"/>
        <v/>
      </c>
      <c r="GI393" s="259" t="str">
        <f t="shared" si="422"/>
        <v/>
      </c>
      <c r="GJ393" s="259" t="str">
        <f t="shared" si="423"/>
        <v/>
      </c>
      <c r="GK393" s="259" t="str">
        <f t="shared" si="424"/>
        <v/>
      </c>
      <c r="GL393" s="259" t="str">
        <f t="shared" si="425"/>
        <v/>
      </c>
      <c r="GM393" s="259" t="str">
        <f t="shared" si="426"/>
        <v/>
      </c>
      <c r="GN393" s="259" t="str">
        <f t="shared" si="427"/>
        <v/>
      </c>
      <c r="GO393" s="259" t="str">
        <f t="shared" si="428"/>
        <v/>
      </c>
      <c r="GP393" s="259" t="str">
        <f t="shared" si="429"/>
        <v/>
      </c>
      <c r="GQ393" s="259" t="str">
        <f t="shared" si="430"/>
        <v/>
      </c>
      <c r="GR393" s="259" t="str">
        <f t="shared" si="431"/>
        <v/>
      </c>
      <c r="GS393" s="259" t="str">
        <f t="shared" si="432"/>
        <v/>
      </c>
      <c r="GT393" s="259" t="str">
        <f t="shared" si="433"/>
        <v/>
      </c>
      <c r="GU393" s="259" t="str">
        <f t="shared" si="434"/>
        <v/>
      </c>
      <c r="GV393" s="259" t="str">
        <f t="shared" si="435"/>
        <v/>
      </c>
      <c r="GW393" s="259" t="str">
        <f t="shared" si="436"/>
        <v/>
      </c>
      <c r="GX393" s="259" t="str">
        <f t="shared" si="437"/>
        <v/>
      </c>
      <c r="GY393" s="259" t="str">
        <f t="shared" si="438"/>
        <v/>
      </c>
      <c r="GZ393" s="259" t="str">
        <f t="shared" si="439"/>
        <v/>
      </c>
      <c r="HA393" s="259" t="str">
        <f t="shared" si="440"/>
        <v/>
      </c>
      <c r="HB393" s="259" t="str">
        <f t="shared" si="441"/>
        <v/>
      </c>
      <c r="HC393" s="259" t="str">
        <f t="shared" si="442"/>
        <v/>
      </c>
      <c r="HD393" s="259" t="str">
        <f t="shared" si="443"/>
        <v/>
      </c>
      <c r="HE393" s="259" t="str">
        <f t="shared" si="444"/>
        <v/>
      </c>
      <c r="HF393" s="259" t="str">
        <f t="shared" si="445"/>
        <v/>
      </c>
      <c r="HG393" s="259" t="str">
        <f t="shared" si="446"/>
        <v/>
      </c>
      <c r="HH393" s="259" t="str">
        <f t="shared" si="447"/>
        <v/>
      </c>
      <c r="HI393" s="259" t="str">
        <f t="shared" si="448"/>
        <v/>
      </c>
      <c r="HJ393" s="259" t="str">
        <f t="shared" si="449"/>
        <v/>
      </c>
      <c r="HK393" s="259" t="str">
        <f t="shared" si="450"/>
        <v/>
      </c>
      <c r="HL393" s="259" t="str">
        <f t="shared" si="451"/>
        <v/>
      </c>
      <c r="HM393" s="259" t="str">
        <f t="shared" si="452"/>
        <v/>
      </c>
      <c r="HN393" s="259" t="str">
        <f t="shared" si="453"/>
        <v/>
      </c>
      <c r="HO393" s="259" t="str">
        <f t="shared" si="454"/>
        <v/>
      </c>
      <c r="HP393" s="259" t="str">
        <f t="shared" si="455"/>
        <v/>
      </c>
      <c r="HQ393" s="259" t="str">
        <f t="shared" si="456"/>
        <v/>
      </c>
      <c r="HR393" s="259" t="str">
        <f t="shared" si="457"/>
        <v/>
      </c>
      <c r="HS393" s="259" t="str">
        <f t="shared" si="458"/>
        <v/>
      </c>
      <c r="HT393" s="259" t="str">
        <f t="shared" si="459"/>
        <v/>
      </c>
      <c r="HU393" s="259" t="str">
        <f t="shared" si="460"/>
        <v/>
      </c>
      <c r="HV393" s="259" t="str">
        <f t="shared" si="461"/>
        <v/>
      </c>
      <c r="HW393" s="259" t="str">
        <f t="shared" si="462"/>
        <v/>
      </c>
      <c r="HX393" s="259" t="str">
        <f t="shared" si="463"/>
        <v/>
      </c>
      <c r="HY393" s="259" t="str">
        <f t="shared" si="464"/>
        <v/>
      </c>
      <c r="HZ393" s="259" t="str">
        <f t="shared" si="465"/>
        <v/>
      </c>
      <c r="IA393" s="259" t="str">
        <f t="shared" si="466"/>
        <v/>
      </c>
      <c r="IB393" s="259" t="str">
        <f t="shared" si="467"/>
        <v/>
      </c>
      <c r="IC393" s="259" t="str">
        <f t="shared" si="468"/>
        <v/>
      </c>
      <c r="ID393" s="259" t="str">
        <f t="shared" si="469"/>
        <v/>
      </c>
      <c r="IE393" s="259" t="str">
        <f t="shared" si="470"/>
        <v/>
      </c>
      <c r="IF393" s="259" t="str">
        <f t="shared" si="471"/>
        <v/>
      </c>
      <c r="IG393" s="259" t="str">
        <f t="shared" si="472"/>
        <v/>
      </c>
      <c r="IH393" s="259" t="str">
        <f t="shared" si="473"/>
        <v/>
      </c>
      <c r="II393" s="259" t="str">
        <f t="shared" si="474"/>
        <v/>
      </c>
      <c r="IJ393" s="259" t="str">
        <f t="shared" si="475"/>
        <v/>
      </c>
      <c r="IK393" s="259" t="str">
        <f t="shared" si="476"/>
        <v/>
      </c>
      <c r="IL393" s="259" t="str">
        <f t="shared" si="477"/>
        <v/>
      </c>
      <c r="IM393" s="259" t="str">
        <f t="shared" si="478"/>
        <v/>
      </c>
      <c r="IN393" s="259" t="str">
        <f t="shared" si="479"/>
        <v/>
      </c>
      <c r="IO393" s="259" t="str">
        <f t="shared" si="480"/>
        <v/>
      </c>
      <c r="IP393" s="259" t="str">
        <f t="shared" si="481"/>
        <v/>
      </c>
      <c r="IQ393" s="259" t="str">
        <f t="shared" si="482"/>
        <v/>
      </c>
      <c r="IR393" s="259" t="str">
        <f t="shared" si="483"/>
        <v/>
      </c>
      <c r="IS393" s="259" t="str">
        <f t="shared" si="484"/>
        <v/>
      </c>
      <c r="IT393" s="259" t="str">
        <f t="shared" si="485"/>
        <v/>
      </c>
      <c r="IU393" s="259" t="str">
        <f t="shared" si="486"/>
        <v/>
      </c>
      <c r="IV393" s="259" t="str">
        <f t="shared" si="487"/>
        <v/>
      </c>
      <c r="IW393" s="259" t="str">
        <f t="shared" si="488"/>
        <v/>
      </c>
      <c r="IX393" s="259" t="str">
        <f t="shared" si="489"/>
        <v/>
      </c>
      <c r="IY393" s="259" t="str">
        <f t="shared" si="490"/>
        <v/>
      </c>
      <c r="IZ393" s="259" t="str">
        <f t="shared" si="491"/>
        <v/>
      </c>
      <c r="JA393" s="259" t="str">
        <f t="shared" si="492"/>
        <v/>
      </c>
      <c r="JB393" s="259" t="str">
        <f t="shared" si="493"/>
        <v/>
      </c>
      <c r="JC393" s="259" t="str">
        <f t="shared" si="494"/>
        <v/>
      </c>
      <c r="JD393" s="259" t="str">
        <f t="shared" si="495"/>
        <v/>
      </c>
      <c r="JE393" s="259" t="str">
        <f t="shared" si="496"/>
        <v/>
      </c>
      <c r="JF393" s="259" t="str">
        <f t="shared" si="497"/>
        <v/>
      </c>
      <c r="JG393" s="259" t="str">
        <f t="shared" si="498"/>
        <v/>
      </c>
      <c r="JH393" s="259" t="str">
        <f t="shared" si="499"/>
        <v/>
      </c>
      <c r="JI393" s="259" t="str">
        <f t="shared" si="500"/>
        <v/>
      </c>
      <c r="JJ393" s="259" t="str">
        <f t="shared" si="501"/>
        <v/>
      </c>
      <c r="JK393" s="259" t="str">
        <f t="shared" si="502"/>
        <v/>
      </c>
      <c r="JL393" s="259" t="str">
        <f t="shared" si="503"/>
        <v/>
      </c>
      <c r="JM393" s="259" t="str">
        <f t="shared" si="504"/>
        <v/>
      </c>
      <c r="JN393" s="259" t="str">
        <f t="shared" si="505"/>
        <v/>
      </c>
      <c r="JO393" s="259" t="str">
        <f t="shared" si="506"/>
        <v/>
      </c>
      <c r="JP393" s="259" t="str">
        <f t="shared" si="507"/>
        <v/>
      </c>
      <c r="JQ393" s="259" t="str">
        <f t="shared" si="508"/>
        <v/>
      </c>
      <c r="JR393" s="259" t="str">
        <f t="shared" si="509"/>
        <v/>
      </c>
      <c r="JS393" s="259" t="str">
        <f t="shared" si="510"/>
        <v/>
      </c>
      <c r="JT393" s="259" t="str">
        <f t="shared" si="511"/>
        <v/>
      </c>
      <c r="JU393" s="259" t="str">
        <f t="shared" si="512"/>
        <v/>
      </c>
      <c r="JV393" s="259" t="str">
        <f t="shared" si="513"/>
        <v/>
      </c>
      <c r="JW393" s="259" t="str">
        <f t="shared" si="514"/>
        <v/>
      </c>
      <c r="JX393" s="259" t="str">
        <f t="shared" si="515"/>
        <v/>
      </c>
      <c r="JY393" s="259" t="str">
        <f t="shared" si="516"/>
        <v/>
      </c>
      <c r="JZ393" s="259" t="str">
        <f t="shared" si="517"/>
        <v/>
      </c>
      <c r="KA393" s="259" t="str">
        <f t="shared" si="518"/>
        <v/>
      </c>
      <c r="KB393" s="259" t="str">
        <f t="shared" si="519"/>
        <v/>
      </c>
      <c r="KC393" s="259" t="str">
        <f t="shared" si="520"/>
        <v/>
      </c>
      <c r="KD393" s="259" t="str">
        <f t="shared" si="521"/>
        <v/>
      </c>
      <c r="KE393" s="259" t="str">
        <f t="shared" si="522"/>
        <v/>
      </c>
      <c r="KF393" s="259" t="str">
        <f t="shared" si="523"/>
        <v/>
      </c>
      <c r="KG393" s="259" t="str">
        <f t="shared" si="524"/>
        <v/>
      </c>
      <c r="KH393" s="259" t="str">
        <f t="shared" si="525"/>
        <v/>
      </c>
      <c r="KI393" s="259" t="str">
        <f t="shared" si="526"/>
        <v/>
      </c>
      <c r="KJ393" s="259" t="str">
        <f t="shared" si="527"/>
        <v/>
      </c>
      <c r="KK393" s="259" t="str">
        <f t="shared" si="528"/>
        <v/>
      </c>
      <c r="KL393" s="259" t="str">
        <f t="shared" si="529"/>
        <v/>
      </c>
      <c r="KM393" s="259" t="str">
        <f t="shared" si="530"/>
        <v/>
      </c>
      <c r="KN393" s="259" t="str">
        <f t="shared" si="531"/>
        <v/>
      </c>
      <c r="KO393" s="259" t="str">
        <f t="shared" si="532"/>
        <v/>
      </c>
      <c r="KP393" s="259" t="str">
        <f t="shared" si="533"/>
        <v/>
      </c>
      <c r="KQ393" s="259" t="str">
        <f t="shared" si="534"/>
        <v/>
      </c>
      <c r="KR393" s="259" t="str">
        <f t="shared" si="535"/>
        <v/>
      </c>
      <c r="KS393" s="259" t="str">
        <f t="shared" si="536"/>
        <v/>
      </c>
      <c r="KT393" s="259" t="str">
        <f t="shared" si="537"/>
        <v/>
      </c>
      <c r="KU393" s="259" t="str">
        <f t="shared" si="538"/>
        <v/>
      </c>
      <c r="KV393" s="259" t="str">
        <f t="shared" si="539"/>
        <v/>
      </c>
      <c r="KW393" s="259" t="str">
        <f t="shared" si="540"/>
        <v/>
      </c>
      <c r="KX393" s="259" t="str">
        <f t="shared" si="541"/>
        <v/>
      </c>
      <c r="KY393" s="259" t="str">
        <f t="shared" si="542"/>
        <v/>
      </c>
      <c r="KZ393" s="259" t="str">
        <f t="shared" si="543"/>
        <v/>
      </c>
      <c r="LA393" s="259" t="str">
        <f t="shared" si="544"/>
        <v/>
      </c>
      <c r="LB393" s="259" t="str">
        <f t="shared" si="545"/>
        <v/>
      </c>
      <c r="LC393" s="259" t="str">
        <f t="shared" si="546"/>
        <v/>
      </c>
      <c r="LD393" s="259" t="str">
        <f t="shared" si="547"/>
        <v/>
      </c>
      <c r="LE393" s="259" t="str">
        <f t="shared" si="548"/>
        <v/>
      </c>
      <c r="LF393" s="259" t="str">
        <f t="shared" si="549"/>
        <v/>
      </c>
      <c r="LG393" s="259" t="str">
        <f t="shared" si="550"/>
        <v/>
      </c>
      <c r="OQ393"/>
      <c r="OR393"/>
      <c r="OS393"/>
      <c r="OT393"/>
      <c r="OU393"/>
      <c r="OV393"/>
      <c r="OW393"/>
      <c r="OX393"/>
      <c r="OY393"/>
      <c r="OZ393"/>
      <c r="PW393"/>
      <c r="PX393"/>
      <c r="PY393"/>
      <c r="PZ393"/>
      <c r="QA393"/>
      <c r="QB393"/>
      <c r="QC393"/>
      <c r="RB393"/>
      <c r="RC393"/>
      <c r="RD393"/>
      <c r="RE393"/>
      <c r="RF393"/>
      <c r="RG393"/>
      <c r="RH393"/>
      <c r="RI393"/>
      <c r="RJ393"/>
      <c r="RK393"/>
      <c r="RL393"/>
      <c r="RM393"/>
      <c r="RN393"/>
      <c r="RO393"/>
      <c r="RP393"/>
      <c r="RQ393"/>
      <c r="RY393"/>
      <c r="RZ393"/>
      <c r="SA393"/>
      <c r="SB393"/>
      <c r="SC393"/>
      <c r="UT393"/>
      <c r="UU393"/>
      <c r="UV393"/>
      <c r="UW393"/>
      <c r="VE393"/>
      <c r="VF393"/>
      <c r="VG393"/>
      <c r="VH393"/>
      <c r="VI393"/>
      <c r="VJ393"/>
      <c r="VK393"/>
      <c r="VL393"/>
      <c r="VM393"/>
      <c r="VN393"/>
      <c r="VO393"/>
      <c r="VP393"/>
      <c r="ADF393"/>
      <c r="ADG393"/>
      <c r="ADH393"/>
      <c r="AGR393"/>
      <c r="AGS393"/>
      <c r="AGT393"/>
      <c r="AGU393"/>
      <c r="AGV393"/>
      <c r="AGW393"/>
      <c r="AGX393"/>
      <c r="AGY393"/>
      <c r="AGZ393"/>
      <c r="AHA393"/>
      <c r="AHB393"/>
      <c r="AHC393"/>
      <c r="AHD393"/>
      <c r="AHE393"/>
      <c r="AHF393"/>
      <c r="AHG393"/>
      <c r="AHH393"/>
      <c r="AHI393"/>
      <c r="AIX393"/>
      <c r="AIY393"/>
      <c r="AIZ393"/>
      <c r="AJA393"/>
      <c r="AJB393"/>
      <c r="AJC393"/>
      <c r="AJD393"/>
      <c r="AJE393"/>
      <c r="AJF393"/>
      <c r="AJG393"/>
      <c r="AJH393"/>
      <c r="AJI393"/>
      <c r="AJJ393"/>
      <c r="AJK393"/>
      <c r="AJL393"/>
      <c r="AJM393"/>
      <c r="AJN393"/>
      <c r="AJO393"/>
      <c r="AJP393"/>
      <c r="AJQ393"/>
      <c r="AJR393"/>
      <c r="AJS393"/>
      <c r="AJT393"/>
      <c r="AJU393"/>
      <c r="AJV393"/>
      <c r="AJW393"/>
      <c r="AJX393"/>
      <c r="AJY393"/>
      <c r="AJZ393"/>
      <c r="AKA393"/>
      <c r="AKB393"/>
      <c r="AKC393"/>
      <c r="AKD393"/>
      <c r="AKE393"/>
      <c r="AKF393"/>
      <c r="AKG393"/>
      <c r="AKH393"/>
      <c r="AMH393"/>
      <c r="AMI393"/>
      <c r="AMJ393"/>
      <c r="AMK393"/>
      <c r="AML393"/>
      <c r="AMM393"/>
      <c r="AMN393"/>
      <c r="ANW393"/>
      <c r="ANX393"/>
      <c r="ANY393"/>
      <c r="ANZ393"/>
      <c r="AOA393"/>
      <c r="AOB393"/>
      <c r="AOC393"/>
      <c r="AOD393"/>
      <c r="AOE393"/>
      <c r="AOF393"/>
      <c r="AOG393"/>
      <c r="AOH393"/>
      <c r="AOI393"/>
      <c r="AOJ393"/>
      <c r="AOK393"/>
      <c r="AOL393"/>
      <c r="AOM393"/>
      <c r="AON393"/>
      <c r="AOO393"/>
      <c r="AOP393"/>
      <c r="AOQ393"/>
      <c r="AOR393"/>
      <c r="AOS393"/>
      <c r="AOT393"/>
      <c r="ARO393"/>
      <c r="ARP393"/>
      <c r="ARQ393"/>
      <c r="ARR393"/>
      <c r="ARY393"/>
      <c r="ARZ393"/>
      <c r="ASA393"/>
      <c r="ASB393"/>
      <c r="ASC393"/>
      <c r="ASD393"/>
      <c r="ASE393"/>
      <c r="ASF393"/>
      <c r="ASG393"/>
      <c r="ASH393"/>
      <c r="ASI393"/>
      <c r="ASJ393"/>
      <c r="ASK393"/>
      <c r="ASL393"/>
      <c r="ASM393"/>
      <c r="ASN393"/>
      <c r="ASO393"/>
      <c r="ASP393"/>
      <c r="ASQ393"/>
      <c r="ASR393"/>
      <c r="ASS393"/>
      <c r="AST393"/>
      <c r="ASU393"/>
      <c r="ASV393"/>
      <c r="ASW393"/>
      <c r="ASX393"/>
      <c r="ASY393"/>
      <c r="ASZ393"/>
      <c r="ATA393"/>
      <c r="ATB393"/>
      <c r="ATC393"/>
      <c r="ATD393"/>
      <c r="ATE393"/>
      <c r="ATJ393"/>
      <c r="ATK393"/>
      <c r="ATL393"/>
      <c r="ATM393"/>
      <c r="ATN393"/>
      <c r="ATO393"/>
      <c r="ATP393"/>
      <c r="ATQ393"/>
      <c r="ATR393"/>
      <c r="ATS393"/>
      <c r="ATT393"/>
      <c r="ATU393"/>
      <c r="ATV393"/>
      <c r="ATW393"/>
      <c r="ATX393"/>
      <c r="ATY393"/>
      <c r="ATZ393"/>
      <c r="AUA393"/>
      <c r="AUB393"/>
      <c r="AUC393"/>
      <c r="AUD393"/>
      <c r="AUE393"/>
      <c r="AUF393"/>
      <c r="AUG393"/>
      <c r="AUH393"/>
      <c r="AUI393"/>
      <c r="AUJ393"/>
      <c r="AUK393"/>
    </row>
    <row r="394" spans="1:1233" hidden="1">
      <c r="A394" s="257">
        <v>46</v>
      </c>
      <c r="B394" s="257">
        <v>65</v>
      </c>
      <c r="C394" s="253">
        <v>5</v>
      </c>
      <c r="D394" s="6"/>
      <c r="E394" s="6"/>
      <c r="F394" s="6"/>
      <c r="G394" s="6"/>
      <c r="H394" s="6"/>
      <c r="I394" s="6"/>
      <c r="J394" s="6"/>
      <c r="K394" s="6"/>
      <c r="L394" s="6"/>
      <c r="M394" s="6"/>
      <c r="N394" s="6"/>
      <c r="O394" s="6"/>
      <c r="Q394" s="259" t="str">
        <f t="shared" si="248"/>
        <v/>
      </c>
      <c r="R394" s="259" t="str">
        <f t="shared" si="249"/>
        <v/>
      </c>
      <c r="S394" s="259" t="str">
        <f t="shared" si="250"/>
        <v/>
      </c>
      <c r="T394" s="259" t="str">
        <f t="shared" si="251"/>
        <v/>
      </c>
      <c r="U394" s="259" t="str">
        <f t="shared" si="252"/>
        <v/>
      </c>
      <c r="V394" s="259" t="str">
        <f t="shared" si="253"/>
        <v/>
      </c>
      <c r="W394" s="259" t="str">
        <f t="shared" si="254"/>
        <v/>
      </c>
      <c r="X394" s="259" t="str">
        <f t="shared" si="255"/>
        <v/>
      </c>
      <c r="Y394" s="259" t="str">
        <f t="shared" si="256"/>
        <v/>
      </c>
      <c r="Z394" s="259" t="str">
        <f t="shared" si="257"/>
        <v/>
      </c>
      <c r="AA394" s="259" t="str">
        <f t="shared" si="258"/>
        <v/>
      </c>
      <c r="AB394" s="259" t="str">
        <f t="shared" si="259"/>
        <v/>
      </c>
      <c r="AC394" s="259" t="str">
        <f t="shared" si="260"/>
        <v/>
      </c>
      <c r="AD394" s="259" t="str">
        <f t="shared" si="261"/>
        <v/>
      </c>
      <c r="AE394" s="259" t="str">
        <f t="shared" si="262"/>
        <v/>
      </c>
      <c r="AF394" s="259" t="str">
        <f t="shared" si="263"/>
        <v/>
      </c>
      <c r="AG394" s="259" t="str">
        <f t="shared" si="264"/>
        <v/>
      </c>
      <c r="AH394" s="259" t="str">
        <f t="shared" si="265"/>
        <v/>
      </c>
      <c r="AI394" s="259" t="str">
        <f t="shared" si="266"/>
        <v/>
      </c>
      <c r="AJ394" s="259" t="str">
        <f t="shared" si="267"/>
        <v/>
      </c>
      <c r="AK394" s="259" t="str">
        <f t="shared" si="268"/>
        <v/>
      </c>
      <c r="AL394" s="259" t="str">
        <f t="shared" si="269"/>
        <v/>
      </c>
      <c r="AM394" s="259" t="str">
        <f t="shared" si="270"/>
        <v/>
      </c>
      <c r="AN394" s="259" t="str">
        <f t="shared" si="271"/>
        <v/>
      </c>
      <c r="AO394" s="259" t="str">
        <f t="shared" si="272"/>
        <v/>
      </c>
      <c r="AP394" s="259" t="str">
        <f t="shared" si="273"/>
        <v/>
      </c>
      <c r="AQ394" s="259" t="str">
        <f t="shared" si="274"/>
        <v/>
      </c>
      <c r="AR394" s="259" t="str">
        <f t="shared" si="275"/>
        <v/>
      </c>
      <c r="AS394" s="259" t="str">
        <f t="shared" si="276"/>
        <v/>
      </c>
      <c r="AT394" s="259" t="str">
        <f t="shared" si="277"/>
        <v/>
      </c>
      <c r="AU394" s="259" t="str">
        <f t="shared" si="278"/>
        <v/>
      </c>
      <c r="AV394" s="259" t="str">
        <f t="shared" si="279"/>
        <v/>
      </c>
      <c r="AW394" s="259" t="str">
        <f t="shared" si="280"/>
        <v/>
      </c>
      <c r="AX394" s="259" t="str">
        <f t="shared" si="281"/>
        <v/>
      </c>
      <c r="AY394" s="259" t="str">
        <f t="shared" si="282"/>
        <v/>
      </c>
      <c r="AZ394" s="259" t="str">
        <f t="shared" si="283"/>
        <v/>
      </c>
      <c r="BA394" s="259" t="str">
        <f t="shared" si="284"/>
        <v/>
      </c>
      <c r="BB394" s="259" t="str">
        <f t="shared" si="285"/>
        <v/>
      </c>
      <c r="BC394" s="259" t="str">
        <f t="shared" si="286"/>
        <v/>
      </c>
      <c r="BD394" s="259" t="str">
        <f t="shared" si="287"/>
        <v/>
      </c>
      <c r="BE394" s="259" t="str">
        <f t="shared" si="288"/>
        <v/>
      </c>
      <c r="BF394" s="259" t="str">
        <f t="shared" si="289"/>
        <v/>
      </c>
      <c r="BG394" s="259" t="str">
        <f t="shared" si="290"/>
        <v/>
      </c>
      <c r="BH394" s="259" t="str">
        <f t="shared" si="291"/>
        <v/>
      </c>
      <c r="BI394" s="259" t="str">
        <f t="shared" si="292"/>
        <v/>
      </c>
      <c r="BJ394" s="259" t="str">
        <f t="shared" si="293"/>
        <v/>
      </c>
      <c r="BK394" s="259" t="str">
        <f t="shared" si="294"/>
        <v/>
      </c>
      <c r="BL394" s="259" t="str">
        <f t="shared" si="295"/>
        <v/>
      </c>
      <c r="BM394" s="259" t="str">
        <f t="shared" si="296"/>
        <v/>
      </c>
      <c r="BN394" s="259" t="str">
        <f t="shared" si="297"/>
        <v/>
      </c>
      <c r="BO394" s="259" t="str">
        <f t="shared" si="298"/>
        <v/>
      </c>
      <c r="BP394" s="259" t="str">
        <f t="shared" si="299"/>
        <v/>
      </c>
      <c r="BQ394" s="259" t="str">
        <f t="shared" si="300"/>
        <v/>
      </c>
      <c r="BR394" s="259" t="str">
        <f t="shared" si="301"/>
        <v/>
      </c>
      <c r="BS394" s="259" t="str">
        <f t="shared" si="302"/>
        <v/>
      </c>
      <c r="BT394" s="259" t="str">
        <f t="shared" si="303"/>
        <v/>
      </c>
      <c r="BU394" s="259" t="str">
        <f t="shared" si="304"/>
        <v/>
      </c>
      <c r="BV394" s="259" t="str">
        <f t="shared" si="305"/>
        <v/>
      </c>
      <c r="BW394" s="259" t="str">
        <f t="shared" si="306"/>
        <v/>
      </c>
      <c r="BX394" s="259" t="str">
        <f t="shared" si="307"/>
        <v/>
      </c>
      <c r="BY394" s="259" t="str">
        <f t="shared" si="308"/>
        <v/>
      </c>
      <c r="BZ394" s="259" t="str">
        <f t="shared" si="309"/>
        <v/>
      </c>
      <c r="CA394" s="259" t="str">
        <f t="shared" si="310"/>
        <v/>
      </c>
      <c r="CB394" s="259" t="str">
        <f t="shared" si="311"/>
        <v/>
      </c>
      <c r="CC394" s="259" t="str">
        <f t="shared" si="312"/>
        <v/>
      </c>
      <c r="CD394" s="259" t="str">
        <f t="shared" si="313"/>
        <v/>
      </c>
      <c r="CE394" s="259" t="str">
        <f t="shared" si="314"/>
        <v/>
      </c>
      <c r="CF394" s="259" t="str">
        <f t="shared" si="315"/>
        <v/>
      </c>
      <c r="CG394" s="259" t="str">
        <f t="shared" si="316"/>
        <v/>
      </c>
      <c r="CH394" s="259" t="str">
        <f t="shared" si="317"/>
        <v/>
      </c>
      <c r="CI394" s="259" t="str">
        <f t="shared" si="318"/>
        <v/>
      </c>
      <c r="CJ394" s="259" t="str">
        <f t="shared" si="319"/>
        <v/>
      </c>
      <c r="CK394" s="259" t="str">
        <f t="shared" si="320"/>
        <v/>
      </c>
      <c r="CL394" s="259" t="str">
        <f t="shared" si="321"/>
        <v/>
      </c>
      <c r="CM394" s="259" t="str">
        <f t="shared" si="322"/>
        <v/>
      </c>
      <c r="CN394" s="259" t="str">
        <f t="shared" si="323"/>
        <v/>
      </c>
      <c r="CO394" s="259" t="str">
        <f t="shared" si="324"/>
        <v/>
      </c>
      <c r="CP394" s="259" t="str">
        <f t="shared" si="325"/>
        <v/>
      </c>
      <c r="CQ394" s="259" t="str">
        <f t="shared" si="326"/>
        <v/>
      </c>
      <c r="CR394" s="259" t="str">
        <f t="shared" si="327"/>
        <v/>
      </c>
      <c r="CS394" s="259" t="str">
        <f t="shared" si="328"/>
        <v/>
      </c>
      <c r="CT394" s="259" t="str">
        <f t="shared" si="329"/>
        <v/>
      </c>
      <c r="CU394" s="259" t="str">
        <f t="shared" si="330"/>
        <v/>
      </c>
      <c r="CV394" s="259" t="str">
        <f t="shared" si="331"/>
        <v/>
      </c>
      <c r="CW394" s="259" t="str">
        <f t="shared" si="332"/>
        <v/>
      </c>
      <c r="CX394" s="259" t="str">
        <f t="shared" si="333"/>
        <v/>
      </c>
      <c r="CY394" s="259" t="str">
        <f t="shared" si="334"/>
        <v/>
      </c>
      <c r="CZ394" s="259" t="str">
        <f t="shared" si="335"/>
        <v/>
      </c>
      <c r="DA394" s="259" t="str">
        <f t="shared" si="336"/>
        <v/>
      </c>
      <c r="DB394" s="259" t="str">
        <f t="shared" si="337"/>
        <v/>
      </c>
      <c r="DC394" s="259" t="str">
        <f t="shared" si="338"/>
        <v/>
      </c>
      <c r="DD394" s="259" t="str">
        <f t="shared" si="339"/>
        <v/>
      </c>
      <c r="DE394" s="259" t="str">
        <f t="shared" si="340"/>
        <v/>
      </c>
      <c r="DF394" s="259" t="str">
        <f t="shared" si="341"/>
        <v/>
      </c>
      <c r="DG394" s="259" t="str">
        <f t="shared" si="342"/>
        <v/>
      </c>
      <c r="DH394" s="259" t="str">
        <f t="shared" si="343"/>
        <v/>
      </c>
      <c r="DI394" s="259" t="str">
        <f t="shared" si="344"/>
        <v/>
      </c>
      <c r="DJ394" s="259" t="str">
        <f t="shared" si="345"/>
        <v/>
      </c>
      <c r="DK394" s="259" t="str">
        <f t="shared" si="346"/>
        <v/>
      </c>
      <c r="DL394" s="259" t="str">
        <f t="shared" si="347"/>
        <v/>
      </c>
      <c r="DM394" s="259" t="str">
        <f t="shared" si="348"/>
        <v/>
      </c>
      <c r="DN394" s="259" t="str">
        <f t="shared" si="349"/>
        <v/>
      </c>
      <c r="DO394" s="259" t="str">
        <f t="shared" si="350"/>
        <v/>
      </c>
      <c r="DP394" s="259" t="str">
        <f t="shared" si="351"/>
        <v/>
      </c>
      <c r="DQ394" s="259" t="str">
        <f t="shared" si="352"/>
        <v/>
      </c>
      <c r="DR394" s="259" t="str">
        <f t="shared" si="353"/>
        <v/>
      </c>
      <c r="DS394" s="259" t="str">
        <f t="shared" si="354"/>
        <v/>
      </c>
      <c r="DT394" s="259" t="str">
        <f t="shared" si="355"/>
        <v/>
      </c>
      <c r="DU394" s="259" t="str">
        <f t="shared" si="356"/>
        <v/>
      </c>
      <c r="DV394" s="259" t="str">
        <f t="shared" si="357"/>
        <v/>
      </c>
      <c r="DW394" s="259" t="str">
        <f t="shared" si="358"/>
        <v/>
      </c>
      <c r="DX394" s="259" t="str">
        <f t="shared" si="359"/>
        <v/>
      </c>
      <c r="DY394" s="259" t="str">
        <f t="shared" si="360"/>
        <v/>
      </c>
      <c r="DZ394" s="259" t="str">
        <f t="shared" si="361"/>
        <v/>
      </c>
      <c r="EA394" s="259" t="str">
        <f t="shared" si="362"/>
        <v/>
      </c>
      <c r="EB394" s="259" t="str">
        <f t="shared" si="363"/>
        <v/>
      </c>
      <c r="EC394" s="259" t="str">
        <f t="shared" si="364"/>
        <v/>
      </c>
      <c r="ED394" s="259" t="str">
        <f t="shared" si="365"/>
        <v/>
      </c>
      <c r="EE394" s="259" t="str">
        <f t="shared" si="366"/>
        <v/>
      </c>
      <c r="EF394" s="259" t="str">
        <f t="shared" si="367"/>
        <v/>
      </c>
      <c r="EG394" s="259" t="str">
        <f t="shared" si="368"/>
        <v/>
      </c>
      <c r="EH394" s="259" t="str">
        <f t="shared" si="369"/>
        <v/>
      </c>
      <c r="EI394" s="259" t="str">
        <f t="shared" si="370"/>
        <v/>
      </c>
      <c r="EJ394" s="259" t="str">
        <f t="shared" si="371"/>
        <v/>
      </c>
      <c r="EK394" s="259" t="str">
        <f t="shared" si="372"/>
        <v/>
      </c>
      <c r="EL394" s="259" t="str">
        <f t="shared" si="373"/>
        <v/>
      </c>
      <c r="EM394" s="259" t="str">
        <f t="shared" si="374"/>
        <v/>
      </c>
      <c r="EN394" s="259" t="str">
        <f t="shared" si="375"/>
        <v/>
      </c>
      <c r="EO394" s="259" t="str">
        <f t="shared" si="376"/>
        <v/>
      </c>
      <c r="EP394" s="259" t="str">
        <f t="shared" si="377"/>
        <v/>
      </c>
      <c r="EQ394" s="259" t="str">
        <f t="shared" si="378"/>
        <v/>
      </c>
      <c r="ER394" s="259" t="str">
        <f t="shared" si="379"/>
        <v/>
      </c>
      <c r="ES394" s="259" t="str">
        <f t="shared" si="380"/>
        <v/>
      </c>
      <c r="ET394" s="259" t="str">
        <f t="shared" si="381"/>
        <v/>
      </c>
      <c r="EU394" s="259" t="str">
        <f t="shared" si="382"/>
        <v/>
      </c>
      <c r="EV394" s="259" t="str">
        <f t="shared" si="383"/>
        <v/>
      </c>
      <c r="EW394" s="259" t="str">
        <f t="shared" si="384"/>
        <v/>
      </c>
      <c r="EX394" s="259" t="str">
        <f t="shared" si="385"/>
        <v/>
      </c>
      <c r="EY394" s="259" t="str">
        <f t="shared" si="386"/>
        <v/>
      </c>
      <c r="EZ394" s="259" t="str">
        <f t="shared" si="387"/>
        <v/>
      </c>
      <c r="FA394" s="259" t="str">
        <f t="shared" si="388"/>
        <v/>
      </c>
      <c r="FB394" s="259" t="str">
        <f t="shared" si="389"/>
        <v/>
      </c>
      <c r="FC394" s="259" t="str">
        <f t="shared" si="390"/>
        <v/>
      </c>
      <c r="FD394" s="259" t="str">
        <f t="shared" si="391"/>
        <v/>
      </c>
      <c r="FE394" s="259" t="str">
        <f t="shared" si="392"/>
        <v/>
      </c>
      <c r="FF394" s="259" t="str">
        <f t="shared" si="393"/>
        <v/>
      </c>
      <c r="FG394" s="259" t="str">
        <f t="shared" si="394"/>
        <v/>
      </c>
      <c r="FH394" s="259" t="str">
        <f t="shared" si="395"/>
        <v/>
      </c>
      <c r="FI394" s="259" t="str">
        <f t="shared" si="396"/>
        <v/>
      </c>
      <c r="FJ394" s="259" t="str">
        <f t="shared" si="397"/>
        <v/>
      </c>
      <c r="FK394" s="259" t="str">
        <f t="shared" si="398"/>
        <v/>
      </c>
      <c r="FL394" s="259" t="str">
        <f t="shared" si="399"/>
        <v/>
      </c>
      <c r="FM394" s="259" t="str">
        <f t="shared" si="400"/>
        <v/>
      </c>
      <c r="FN394" s="259" t="str">
        <f t="shared" si="401"/>
        <v/>
      </c>
      <c r="FO394" s="259" t="str">
        <f t="shared" si="402"/>
        <v/>
      </c>
      <c r="FP394" s="259" t="str">
        <f t="shared" si="403"/>
        <v/>
      </c>
      <c r="FQ394" s="259" t="str">
        <f t="shared" si="404"/>
        <v/>
      </c>
      <c r="FR394" s="259" t="str">
        <f t="shared" si="405"/>
        <v/>
      </c>
      <c r="FS394" s="259" t="str">
        <f t="shared" si="406"/>
        <v/>
      </c>
      <c r="FT394" s="259" t="str">
        <f t="shared" si="407"/>
        <v/>
      </c>
      <c r="FU394" s="259" t="str">
        <f t="shared" si="408"/>
        <v/>
      </c>
      <c r="FV394" s="259" t="str">
        <f t="shared" si="409"/>
        <v/>
      </c>
      <c r="FW394" s="259" t="str">
        <f t="shared" si="410"/>
        <v/>
      </c>
      <c r="FX394" s="259" t="str">
        <f t="shared" si="411"/>
        <v/>
      </c>
      <c r="FY394" s="259" t="str">
        <f t="shared" si="412"/>
        <v/>
      </c>
      <c r="FZ394" s="259" t="str">
        <f t="shared" si="413"/>
        <v/>
      </c>
      <c r="GA394" s="259" t="str">
        <f t="shared" si="414"/>
        <v/>
      </c>
      <c r="GB394" s="259" t="str">
        <f t="shared" si="415"/>
        <v/>
      </c>
      <c r="GC394" s="259" t="str">
        <f t="shared" si="416"/>
        <v/>
      </c>
      <c r="GD394" s="259" t="str">
        <f t="shared" si="417"/>
        <v/>
      </c>
      <c r="GE394" s="259" t="str">
        <f t="shared" si="418"/>
        <v/>
      </c>
      <c r="GF394" s="259" t="str">
        <f t="shared" si="419"/>
        <v/>
      </c>
      <c r="GG394" s="259" t="str">
        <f t="shared" si="420"/>
        <v/>
      </c>
      <c r="GH394" s="259" t="str">
        <f t="shared" si="421"/>
        <v/>
      </c>
      <c r="GI394" s="259" t="str">
        <f t="shared" si="422"/>
        <v/>
      </c>
      <c r="GJ394" s="259" t="str">
        <f t="shared" si="423"/>
        <v/>
      </c>
      <c r="GK394" s="259" t="str">
        <f t="shared" si="424"/>
        <v/>
      </c>
      <c r="GL394" s="259" t="str">
        <f t="shared" si="425"/>
        <v/>
      </c>
      <c r="GM394" s="259" t="str">
        <f t="shared" si="426"/>
        <v/>
      </c>
      <c r="GN394" s="259" t="str">
        <f t="shared" si="427"/>
        <v/>
      </c>
      <c r="GO394" s="259" t="str">
        <f t="shared" si="428"/>
        <v/>
      </c>
      <c r="GP394" s="259" t="str">
        <f t="shared" si="429"/>
        <v/>
      </c>
      <c r="GQ394" s="259" t="str">
        <f t="shared" si="430"/>
        <v/>
      </c>
      <c r="GR394" s="259" t="str">
        <f t="shared" si="431"/>
        <v/>
      </c>
      <c r="GS394" s="259" t="str">
        <f t="shared" si="432"/>
        <v/>
      </c>
      <c r="GT394" s="259" t="str">
        <f t="shared" si="433"/>
        <v/>
      </c>
      <c r="GU394" s="259" t="str">
        <f t="shared" si="434"/>
        <v/>
      </c>
      <c r="GV394" s="259" t="str">
        <f t="shared" si="435"/>
        <v/>
      </c>
      <c r="GW394" s="259" t="str">
        <f t="shared" si="436"/>
        <v/>
      </c>
      <c r="GX394" s="259" t="str">
        <f t="shared" si="437"/>
        <v/>
      </c>
      <c r="GY394" s="259" t="str">
        <f t="shared" si="438"/>
        <v/>
      </c>
      <c r="GZ394" s="259" t="str">
        <f t="shared" si="439"/>
        <v/>
      </c>
      <c r="HA394" s="259" t="str">
        <f t="shared" si="440"/>
        <v/>
      </c>
      <c r="HB394" s="259" t="str">
        <f t="shared" si="441"/>
        <v/>
      </c>
      <c r="HC394" s="259" t="str">
        <f t="shared" si="442"/>
        <v/>
      </c>
      <c r="HD394" s="259" t="str">
        <f t="shared" si="443"/>
        <v/>
      </c>
      <c r="HE394" s="259" t="str">
        <f t="shared" si="444"/>
        <v/>
      </c>
      <c r="HF394" s="259" t="str">
        <f t="shared" si="445"/>
        <v/>
      </c>
      <c r="HG394" s="259" t="str">
        <f t="shared" si="446"/>
        <v/>
      </c>
      <c r="HH394" s="259" t="str">
        <f t="shared" si="447"/>
        <v/>
      </c>
      <c r="HI394" s="259" t="str">
        <f t="shared" si="448"/>
        <v/>
      </c>
      <c r="HJ394" s="259" t="str">
        <f t="shared" si="449"/>
        <v/>
      </c>
      <c r="HK394" s="259" t="str">
        <f t="shared" si="450"/>
        <v/>
      </c>
      <c r="HL394" s="259" t="str">
        <f t="shared" si="451"/>
        <v/>
      </c>
      <c r="HM394" s="259" t="str">
        <f t="shared" si="452"/>
        <v/>
      </c>
      <c r="HN394" s="259" t="str">
        <f t="shared" si="453"/>
        <v/>
      </c>
      <c r="HO394" s="259" t="str">
        <f t="shared" si="454"/>
        <v/>
      </c>
      <c r="HP394" s="259" t="str">
        <f t="shared" si="455"/>
        <v/>
      </c>
      <c r="HQ394" s="259" t="str">
        <f t="shared" si="456"/>
        <v/>
      </c>
      <c r="HR394" s="259" t="str">
        <f t="shared" si="457"/>
        <v/>
      </c>
      <c r="HS394" s="259" t="str">
        <f t="shared" si="458"/>
        <v/>
      </c>
      <c r="HT394" s="259" t="str">
        <f t="shared" si="459"/>
        <v/>
      </c>
      <c r="HU394" s="259" t="str">
        <f t="shared" si="460"/>
        <v/>
      </c>
      <c r="HV394" s="259" t="str">
        <f t="shared" si="461"/>
        <v/>
      </c>
      <c r="HW394" s="259" t="str">
        <f t="shared" si="462"/>
        <v/>
      </c>
      <c r="HX394" s="259" t="str">
        <f t="shared" si="463"/>
        <v/>
      </c>
      <c r="HY394" s="259" t="str">
        <f t="shared" si="464"/>
        <v/>
      </c>
      <c r="HZ394" s="259" t="str">
        <f t="shared" si="465"/>
        <v/>
      </c>
      <c r="IA394" s="259" t="str">
        <f t="shared" si="466"/>
        <v/>
      </c>
      <c r="IB394" s="259" t="str">
        <f t="shared" si="467"/>
        <v/>
      </c>
      <c r="IC394" s="259" t="str">
        <f t="shared" si="468"/>
        <v/>
      </c>
      <c r="ID394" s="259" t="str">
        <f t="shared" si="469"/>
        <v/>
      </c>
      <c r="IE394" s="259" t="str">
        <f t="shared" si="470"/>
        <v/>
      </c>
      <c r="IF394" s="259" t="str">
        <f t="shared" si="471"/>
        <v/>
      </c>
      <c r="IG394" s="259" t="str">
        <f t="shared" si="472"/>
        <v/>
      </c>
      <c r="IH394" s="259" t="str">
        <f t="shared" si="473"/>
        <v/>
      </c>
      <c r="II394" s="259" t="str">
        <f t="shared" si="474"/>
        <v/>
      </c>
      <c r="IJ394" s="259" t="str">
        <f t="shared" si="475"/>
        <v/>
      </c>
      <c r="IK394" s="259" t="str">
        <f t="shared" si="476"/>
        <v/>
      </c>
      <c r="IL394" s="259" t="str">
        <f t="shared" si="477"/>
        <v/>
      </c>
      <c r="IM394" s="259" t="str">
        <f t="shared" si="478"/>
        <v/>
      </c>
      <c r="IN394" s="259" t="str">
        <f t="shared" si="479"/>
        <v/>
      </c>
      <c r="IO394" s="259" t="str">
        <f t="shared" si="480"/>
        <v/>
      </c>
      <c r="IP394" s="259" t="str">
        <f t="shared" si="481"/>
        <v/>
      </c>
      <c r="IQ394" s="259" t="str">
        <f t="shared" si="482"/>
        <v/>
      </c>
      <c r="IR394" s="259" t="str">
        <f t="shared" si="483"/>
        <v/>
      </c>
      <c r="IS394" s="259" t="str">
        <f t="shared" si="484"/>
        <v/>
      </c>
      <c r="IT394" s="259" t="str">
        <f t="shared" si="485"/>
        <v/>
      </c>
      <c r="IU394" s="259" t="str">
        <f t="shared" si="486"/>
        <v/>
      </c>
      <c r="IV394" s="259" t="str">
        <f t="shared" si="487"/>
        <v/>
      </c>
      <c r="IW394" s="259" t="str">
        <f t="shared" si="488"/>
        <v/>
      </c>
      <c r="IX394" s="259" t="str">
        <f t="shared" si="489"/>
        <v/>
      </c>
      <c r="IY394" s="259" t="str">
        <f t="shared" si="490"/>
        <v/>
      </c>
      <c r="IZ394" s="259" t="str">
        <f t="shared" si="491"/>
        <v/>
      </c>
      <c r="JA394" s="259" t="str">
        <f t="shared" si="492"/>
        <v/>
      </c>
      <c r="JB394" s="259" t="str">
        <f t="shared" si="493"/>
        <v/>
      </c>
      <c r="JC394" s="259" t="str">
        <f t="shared" si="494"/>
        <v/>
      </c>
      <c r="JD394" s="259" t="str">
        <f t="shared" si="495"/>
        <v/>
      </c>
      <c r="JE394" s="259" t="str">
        <f t="shared" si="496"/>
        <v/>
      </c>
      <c r="JF394" s="259" t="str">
        <f t="shared" si="497"/>
        <v/>
      </c>
      <c r="JG394" s="259" t="str">
        <f t="shared" si="498"/>
        <v/>
      </c>
      <c r="JH394" s="259" t="str">
        <f t="shared" si="499"/>
        <v/>
      </c>
      <c r="JI394" s="259" t="str">
        <f t="shared" si="500"/>
        <v/>
      </c>
      <c r="JJ394" s="259" t="str">
        <f t="shared" si="501"/>
        <v/>
      </c>
      <c r="JK394" s="259" t="str">
        <f t="shared" si="502"/>
        <v/>
      </c>
      <c r="JL394" s="259" t="str">
        <f t="shared" si="503"/>
        <v/>
      </c>
      <c r="JM394" s="259" t="str">
        <f t="shared" si="504"/>
        <v/>
      </c>
      <c r="JN394" s="259" t="str">
        <f t="shared" si="505"/>
        <v/>
      </c>
      <c r="JO394" s="259" t="str">
        <f t="shared" si="506"/>
        <v/>
      </c>
      <c r="JP394" s="259" t="str">
        <f t="shared" si="507"/>
        <v/>
      </c>
      <c r="JQ394" s="259" t="str">
        <f t="shared" si="508"/>
        <v/>
      </c>
      <c r="JR394" s="259" t="str">
        <f t="shared" si="509"/>
        <v/>
      </c>
      <c r="JS394" s="259" t="str">
        <f t="shared" si="510"/>
        <v/>
      </c>
      <c r="JT394" s="259" t="str">
        <f t="shared" si="511"/>
        <v/>
      </c>
      <c r="JU394" s="259" t="str">
        <f t="shared" si="512"/>
        <v/>
      </c>
      <c r="JV394" s="259" t="str">
        <f t="shared" si="513"/>
        <v/>
      </c>
      <c r="JW394" s="259" t="str">
        <f t="shared" si="514"/>
        <v/>
      </c>
      <c r="JX394" s="259" t="str">
        <f t="shared" si="515"/>
        <v/>
      </c>
      <c r="JY394" s="259" t="str">
        <f t="shared" si="516"/>
        <v/>
      </c>
      <c r="JZ394" s="259" t="str">
        <f t="shared" si="517"/>
        <v/>
      </c>
      <c r="KA394" s="259" t="str">
        <f t="shared" si="518"/>
        <v/>
      </c>
      <c r="KB394" s="259" t="str">
        <f t="shared" si="519"/>
        <v/>
      </c>
      <c r="KC394" s="259" t="str">
        <f t="shared" si="520"/>
        <v/>
      </c>
      <c r="KD394" s="259" t="str">
        <f t="shared" si="521"/>
        <v/>
      </c>
      <c r="KE394" s="259" t="str">
        <f t="shared" si="522"/>
        <v/>
      </c>
      <c r="KF394" s="259" t="str">
        <f t="shared" si="523"/>
        <v/>
      </c>
      <c r="KG394" s="259" t="str">
        <f t="shared" si="524"/>
        <v/>
      </c>
      <c r="KH394" s="259" t="str">
        <f t="shared" si="525"/>
        <v/>
      </c>
      <c r="KI394" s="259" t="str">
        <f t="shared" si="526"/>
        <v/>
      </c>
      <c r="KJ394" s="259" t="str">
        <f t="shared" si="527"/>
        <v/>
      </c>
      <c r="KK394" s="259" t="str">
        <f t="shared" si="528"/>
        <v/>
      </c>
      <c r="KL394" s="259" t="str">
        <f t="shared" si="529"/>
        <v/>
      </c>
      <c r="KM394" s="259" t="str">
        <f t="shared" si="530"/>
        <v/>
      </c>
      <c r="KN394" s="259" t="str">
        <f t="shared" si="531"/>
        <v/>
      </c>
      <c r="KO394" s="259" t="str">
        <f t="shared" si="532"/>
        <v/>
      </c>
      <c r="KP394" s="259" t="str">
        <f t="shared" si="533"/>
        <v/>
      </c>
      <c r="KQ394" s="259" t="str">
        <f t="shared" si="534"/>
        <v/>
      </c>
      <c r="KR394" s="259" t="str">
        <f t="shared" si="535"/>
        <v/>
      </c>
      <c r="KS394" s="259" t="str">
        <f t="shared" si="536"/>
        <v/>
      </c>
      <c r="KT394" s="259" t="str">
        <f t="shared" si="537"/>
        <v/>
      </c>
      <c r="KU394" s="259" t="str">
        <f t="shared" si="538"/>
        <v/>
      </c>
      <c r="KV394" s="259" t="str">
        <f t="shared" si="539"/>
        <v/>
      </c>
      <c r="KW394" s="259" t="str">
        <f t="shared" si="540"/>
        <v/>
      </c>
      <c r="KX394" s="259" t="str">
        <f t="shared" si="541"/>
        <v/>
      </c>
      <c r="KY394" s="259" t="str">
        <f t="shared" si="542"/>
        <v/>
      </c>
      <c r="KZ394" s="259" t="str">
        <f t="shared" si="543"/>
        <v/>
      </c>
      <c r="LA394" s="259" t="str">
        <f t="shared" si="544"/>
        <v/>
      </c>
      <c r="LB394" s="259" t="str">
        <f t="shared" si="545"/>
        <v/>
      </c>
      <c r="LC394" s="259" t="str">
        <f t="shared" si="546"/>
        <v/>
      </c>
      <c r="LD394" s="259" t="str">
        <f t="shared" si="547"/>
        <v/>
      </c>
      <c r="LE394" s="259" t="str">
        <f t="shared" si="548"/>
        <v/>
      </c>
      <c r="LF394" s="259" t="str">
        <f t="shared" si="549"/>
        <v/>
      </c>
      <c r="LG394" s="259" t="str">
        <f t="shared" si="550"/>
        <v/>
      </c>
      <c r="OQ394"/>
      <c r="OR394"/>
      <c r="OS394"/>
      <c r="OT394"/>
      <c r="OU394"/>
      <c r="OV394"/>
      <c r="OW394"/>
      <c r="OX394"/>
      <c r="OY394"/>
      <c r="OZ394"/>
      <c r="PW394"/>
      <c r="PX394"/>
      <c r="PY394"/>
      <c r="PZ394"/>
      <c r="QA394"/>
      <c r="QB394"/>
      <c r="QC394"/>
      <c r="RB394"/>
      <c r="RC394"/>
      <c r="RD394"/>
      <c r="RE394"/>
      <c r="RF394"/>
      <c r="RG394"/>
      <c r="RH394"/>
      <c r="RI394"/>
      <c r="RJ394"/>
      <c r="RK394"/>
      <c r="RL394"/>
      <c r="RM394"/>
      <c r="RN394"/>
      <c r="RO394"/>
      <c r="RP394"/>
      <c r="RQ394"/>
      <c r="RY394"/>
      <c r="RZ394"/>
      <c r="SA394"/>
      <c r="SB394"/>
      <c r="SC394"/>
      <c r="UT394"/>
      <c r="UU394"/>
      <c r="UV394"/>
      <c r="UW394"/>
      <c r="VE394"/>
      <c r="VF394"/>
      <c r="VG394"/>
      <c r="VH394"/>
      <c r="VI394"/>
      <c r="VJ394"/>
      <c r="VK394"/>
      <c r="VL394"/>
      <c r="VM394"/>
      <c r="VN394"/>
      <c r="VO394"/>
      <c r="VP394"/>
      <c r="ADF394"/>
      <c r="ADG394"/>
      <c r="ADH394"/>
      <c r="AGR394"/>
      <c r="AGS394"/>
      <c r="AGT394"/>
      <c r="AGU394"/>
      <c r="AGV394"/>
      <c r="AGW394"/>
      <c r="AGX394"/>
      <c r="AGY394"/>
      <c r="AGZ394"/>
      <c r="AHA394"/>
      <c r="AHB394"/>
      <c r="AHC394"/>
      <c r="AHD394"/>
      <c r="AHE394"/>
      <c r="AHF394"/>
      <c r="AHG394"/>
      <c r="AHH394"/>
      <c r="AHI394"/>
      <c r="AIX394"/>
      <c r="AIY394"/>
      <c r="AIZ394"/>
      <c r="AJA394"/>
      <c r="AJB394"/>
      <c r="AJC394"/>
      <c r="AJD394"/>
      <c r="AJE394"/>
      <c r="AJF394"/>
      <c r="AJG394"/>
      <c r="AJH394"/>
      <c r="AJI394"/>
      <c r="AJJ394"/>
      <c r="AJK394"/>
      <c r="AJL394"/>
      <c r="AJM394"/>
      <c r="AJN394"/>
      <c r="AJO394"/>
      <c r="AJP394"/>
      <c r="AJQ394"/>
      <c r="AJR394"/>
      <c r="AJS394"/>
      <c r="AJT394"/>
      <c r="AJU394"/>
      <c r="AJV394"/>
      <c r="AJW394"/>
      <c r="AJX394"/>
      <c r="AJY394"/>
      <c r="AJZ394"/>
      <c r="AKA394"/>
      <c r="AKB394"/>
      <c r="AKC394"/>
      <c r="AKD394"/>
      <c r="AKE394"/>
      <c r="AKF394"/>
      <c r="AKG394"/>
      <c r="AKH394"/>
      <c r="AMH394"/>
      <c r="AMI394"/>
      <c r="AMJ394"/>
      <c r="AMK394"/>
      <c r="AML394"/>
      <c r="AMM394"/>
      <c r="AMN394"/>
      <c r="ANW394"/>
      <c r="ANX394"/>
      <c r="ANY394"/>
      <c r="ANZ394"/>
      <c r="AOA394"/>
      <c r="AOB394"/>
      <c r="AOC394"/>
      <c r="AOD394"/>
      <c r="AOE394"/>
      <c r="AOF394"/>
      <c r="AOG394"/>
      <c r="AOH394"/>
      <c r="AOI394"/>
      <c r="AOJ394"/>
      <c r="AOK394"/>
      <c r="AOL394"/>
      <c r="AOM394"/>
      <c r="AON394"/>
      <c r="AOO394"/>
      <c r="AOP394"/>
      <c r="AOQ394"/>
      <c r="AOR394"/>
      <c r="AOS394"/>
      <c r="AOT394"/>
      <c r="ARO394"/>
      <c r="ARP394"/>
      <c r="ARQ394"/>
      <c r="ARR394"/>
      <c r="ARY394"/>
      <c r="ARZ394"/>
      <c r="ASA394"/>
      <c r="ASB394"/>
      <c r="ASC394"/>
      <c r="ASD394"/>
      <c r="ASE394"/>
      <c r="ASF394"/>
      <c r="ASG394"/>
      <c r="ASH394"/>
      <c r="ASI394"/>
      <c r="ASJ394"/>
      <c r="ASK394"/>
      <c r="ASL394"/>
      <c r="ASM394"/>
      <c r="ASN394"/>
      <c r="ASO394"/>
      <c r="ASP394"/>
      <c r="ASQ394"/>
      <c r="ASR394"/>
      <c r="ASS394"/>
      <c r="AST394"/>
      <c r="ASU394"/>
      <c r="ASV394"/>
      <c r="ASW394"/>
      <c r="ASX394"/>
      <c r="ASY394"/>
      <c r="ASZ394"/>
      <c r="ATA394"/>
      <c r="ATB394"/>
      <c r="ATC394"/>
      <c r="ATD394"/>
      <c r="ATE394"/>
      <c r="ATJ394"/>
      <c r="ATK394"/>
      <c r="ATL394"/>
      <c r="ATM394"/>
      <c r="ATN394"/>
      <c r="ATO394"/>
      <c r="ATP394"/>
      <c r="ATQ394"/>
      <c r="ATR394"/>
      <c r="ATS394"/>
      <c r="ATT394"/>
      <c r="ATU394"/>
      <c r="ATV394"/>
      <c r="ATW394"/>
      <c r="ATX394"/>
      <c r="ATY394"/>
      <c r="ATZ394"/>
      <c r="AUA394"/>
      <c r="AUB394"/>
      <c r="AUC394"/>
      <c r="AUD394"/>
      <c r="AUE394"/>
      <c r="AUF394"/>
      <c r="AUG394"/>
      <c r="AUH394"/>
      <c r="AUI394"/>
      <c r="AUJ394"/>
      <c r="AUK394"/>
    </row>
    <row r="395" spans="1:1233" hidden="1">
      <c r="A395" s="257">
        <v>66</v>
      </c>
      <c r="B395" s="257">
        <v>85</v>
      </c>
      <c r="C395" s="253">
        <v>6</v>
      </c>
      <c r="D395" s="6"/>
      <c r="E395" s="6"/>
      <c r="F395" s="6"/>
      <c r="G395" s="6"/>
      <c r="H395" s="6"/>
      <c r="I395" s="6"/>
      <c r="J395" s="6"/>
      <c r="K395" s="6"/>
      <c r="L395" s="6"/>
      <c r="M395" s="6"/>
      <c r="N395" s="6"/>
      <c r="O395" s="6"/>
      <c r="Q395" s="259" t="str">
        <f t="shared" si="248"/>
        <v/>
      </c>
      <c r="R395" s="259" t="str">
        <f t="shared" si="249"/>
        <v/>
      </c>
      <c r="S395" s="259" t="str">
        <f t="shared" si="250"/>
        <v/>
      </c>
      <c r="T395" s="259" t="str">
        <f t="shared" si="251"/>
        <v/>
      </c>
      <c r="U395" s="259" t="str">
        <f t="shared" si="252"/>
        <v/>
      </c>
      <c r="V395" s="259" t="str">
        <f t="shared" si="253"/>
        <v/>
      </c>
      <c r="W395" s="259" t="str">
        <f t="shared" si="254"/>
        <v/>
      </c>
      <c r="X395" s="259" t="str">
        <f t="shared" si="255"/>
        <v/>
      </c>
      <c r="Y395" s="259" t="str">
        <f t="shared" si="256"/>
        <v/>
      </c>
      <c r="Z395" s="259" t="str">
        <f t="shared" si="257"/>
        <v/>
      </c>
      <c r="AA395" s="259" t="str">
        <f t="shared" si="258"/>
        <v/>
      </c>
      <c r="AB395" s="259" t="str">
        <f t="shared" si="259"/>
        <v/>
      </c>
      <c r="AC395" s="259" t="str">
        <f t="shared" si="260"/>
        <v/>
      </c>
      <c r="AD395" s="259" t="str">
        <f t="shared" si="261"/>
        <v/>
      </c>
      <c r="AE395" s="259" t="str">
        <f t="shared" si="262"/>
        <v/>
      </c>
      <c r="AF395" s="259" t="str">
        <f t="shared" si="263"/>
        <v/>
      </c>
      <c r="AG395" s="259" t="str">
        <f t="shared" si="264"/>
        <v/>
      </c>
      <c r="AH395" s="259" t="str">
        <f t="shared" si="265"/>
        <v/>
      </c>
      <c r="AI395" s="259" t="str">
        <f t="shared" si="266"/>
        <v/>
      </c>
      <c r="AJ395" s="259" t="str">
        <f t="shared" si="267"/>
        <v/>
      </c>
      <c r="AK395" s="259" t="str">
        <f t="shared" si="268"/>
        <v/>
      </c>
      <c r="AL395" s="259" t="str">
        <f t="shared" si="269"/>
        <v/>
      </c>
      <c r="AM395" s="259" t="str">
        <f t="shared" si="270"/>
        <v/>
      </c>
      <c r="AN395" s="259" t="str">
        <f t="shared" si="271"/>
        <v/>
      </c>
      <c r="AO395" s="259" t="str">
        <f t="shared" si="272"/>
        <v/>
      </c>
      <c r="AP395" s="259" t="str">
        <f t="shared" si="273"/>
        <v/>
      </c>
      <c r="AQ395" s="259" t="str">
        <f t="shared" si="274"/>
        <v/>
      </c>
      <c r="AR395" s="259" t="str">
        <f t="shared" si="275"/>
        <v/>
      </c>
      <c r="AS395" s="259" t="str">
        <f t="shared" si="276"/>
        <v/>
      </c>
      <c r="AT395" s="259" t="str">
        <f t="shared" si="277"/>
        <v/>
      </c>
      <c r="AU395" s="259" t="str">
        <f t="shared" si="278"/>
        <v/>
      </c>
      <c r="AV395" s="259" t="str">
        <f t="shared" si="279"/>
        <v/>
      </c>
      <c r="AW395" s="259" t="str">
        <f t="shared" si="280"/>
        <v/>
      </c>
      <c r="AX395" s="259" t="str">
        <f t="shared" si="281"/>
        <v/>
      </c>
      <c r="AY395" s="259" t="str">
        <f t="shared" si="282"/>
        <v/>
      </c>
      <c r="AZ395" s="259" t="str">
        <f t="shared" si="283"/>
        <v/>
      </c>
      <c r="BA395" s="259" t="str">
        <f t="shared" si="284"/>
        <v/>
      </c>
      <c r="BB395" s="259" t="str">
        <f t="shared" si="285"/>
        <v/>
      </c>
      <c r="BC395" s="259" t="str">
        <f t="shared" si="286"/>
        <v/>
      </c>
      <c r="BD395" s="259" t="str">
        <f t="shared" si="287"/>
        <v/>
      </c>
      <c r="BE395" s="259" t="str">
        <f t="shared" si="288"/>
        <v/>
      </c>
      <c r="BF395" s="259" t="str">
        <f t="shared" si="289"/>
        <v/>
      </c>
      <c r="BG395" s="259" t="str">
        <f t="shared" si="290"/>
        <v/>
      </c>
      <c r="BH395" s="259" t="str">
        <f t="shared" si="291"/>
        <v/>
      </c>
      <c r="BI395" s="259" t="str">
        <f t="shared" si="292"/>
        <v/>
      </c>
      <c r="BJ395" s="259" t="str">
        <f t="shared" si="293"/>
        <v/>
      </c>
      <c r="BK395" s="259" t="str">
        <f t="shared" si="294"/>
        <v/>
      </c>
      <c r="BL395" s="259" t="str">
        <f t="shared" si="295"/>
        <v/>
      </c>
      <c r="BM395" s="259" t="str">
        <f t="shared" si="296"/>
        <v/>
      </c>
      <c r="BN395" s="259" t="str">
        <f t="shared" si="297"/>
        <v/>
      </c>
      <c r="BO395" s="259" t="str">
        <f t="shared" si="298"/>
        <v/>
      </c>
      <c r="BP395" s="259" t="str">
        <f t="shared" si="299"/>
        <v/>
      </c>
      <c r="BQ395" s="259" t="str">
        <f t="shared" si="300"/>
        <v/>
      </c>
      <c r="BR395" s="259" t="str">
        <f t="shared" si="301"/>
        <v/>
      </c>
      <c r="BS395" s="259" t="str">
        <f t="shared" si="302"/>
        <v/>
      </c>
      <c r="BT395" s="259" t="str">
        <f t="shared" si="303"/>
        <v/>
      </c>
      <c r="BU395" s="259" t="str">
        <f t="shared" si="304"/>
        <v/>
      </c>
      <c r="BV395" s="259" t="str">
        <f t="shared" si="305"/>
        <v/>
      </c>
      <c r="BW395" s="259" t="str">
        <f t="shared" si="306"/>
        <v/>
      </c>
      <c r="BX395" s="259" t="str">
        <f t="shared" si="307"/>
        <v/>
      </c>
      <c r="BY395" s="259" t="str">
        <f t="shared" si="308"/>
        <v/>
      </c>
      <c r="BZ395" s="259" t="str">
        <f t="shared" si="309"/>
        <v/>
      </c>
      <c r="CA395" s="259" t="str">
        <f t="shared" si="310"/>
        <v/>
      </c>
      <c r="CB395" s="259" t="str">
        <f t="shared" si="311"/>
        <v/>
      </c>
      <c r="CC395" s="259" t="str">
        <f t="shared" si="312"/>
        <v/>
      </c>
      <c r="CD395" s="259" t="str">
        <f t="shared" si="313"/>
        <v/>
      </c>
      <c r="CE395" s="259" t="str">
        <f t="shared" si="314"/>
        <v/>
      </c>
      <c r="CF395" s="259" t="str">
        <f t="shared" si="315"/>
        <v/>
      </c>
      <c r="CG395" s="259" t="str">
        <f t="shared" si="316"/>
        <v/>
      </c>
      <c r="CH395" s="259" t="str">
        <f t="shared" si="317"/>
        <v/>
      </c>
      <c r="CI395" s="259" t="str">
        <f t="shared" si="318"/>
        <v/>
      </c>
      <c r="CJ395" s="259" t="str">
        <f t="shared" si="319"/>
        <v/>
      </c>
      <c r="CK395" s="259" t="str">
        <f t="shared" si="320"/>
        <v/>
      </c>
      <c r="CL395" s="259" t="str">
        <f t="shared" si="321"/>
        <v/>
      </c>
      <c r="CM395" s="259" t="str">
        <f t="shared" si="322"/>
        <v/>
      </c>
      <c r="CN395" s="259" t="str">
        <f t="shared" si="323"/>
        <v/>
      </c>
      <c r="CO395" s="259" t="str">
        <f t="shared" si="324"/>
        <v/>
      </c>
      <c r="CP395" s="259" t="str">
        <f t="shared" si="325"/>
        <v/>
      </c>
      <c r="CQ395" s="259" t="str">
        <f t="shared" si="326"/>
        <v/>
      </c>
      <c r="CR395" s="259" t="str">
        <f t="shared" si="327"/>
        <v/>
      </c>
      <c r="CS395" s="259" t="str">
        <f t="shared" si="328"/>
        <v/>
      </c>
      <c r="CT395" s="259" t="str">
        <f t="shared" si="329"/>
        <v/>
      </c>
      <c r="CU395" s="259" t="str">
        <f t="shared" si="330"/>
        <v/>
      </c>
      <c r="CV395" s="259" t="str">
        <f t="shared" si="331"/>
        <v/>
      </c>
      <c r="CW395" s="259" t="str">
        <f t="shared" si="332"/>
        <v/>
      </c>
      <c r="CX395" s="259" t="str">
        <f t="shared" si="333"/>
        <v/>
      </c>
      <c r="CY395" s="259" t="str">
        <f t="shared" si="334"/>
        <v/>
      </c>
      <c r="CZ395" s="259" t="str">
        <f t="shared" si="335"/>
        <v/>
      </c>
      <c r="DA395" s="259" t="str">
        <f t="shared" si="336"/>
        <v/>
      </c>
      <c r="DB395" s="259" t="str">
        <f t="shared" si="337"/>
        <v/>
      </c>
      <c r="DC395" s="259" t="str">
        <f t="shared" si="338"/>
        <v/>
      </c>
      <c r="DD395" s="259" t="str">
        <f t="shared" si="339"/>
        <v/>
      </c>
      <c r="DE395" s="259" t="str">
        <f t="shared" si="340"/>
        <v/>
      </c>
      <c r="DF395" s="259" t="str">
        <f t="shared" si="341"/>
        <v/>
      </c>
      <c r="DG395" s="259" t="str">
        <f t="shared" si="342"/>
        <v/>
      </c>
      <c r="DH395" s="259" t="str">
        <f t="shared" si="343"/>
        <v/>
      </c>
      <c r="DI395" s="259" t="str">
        <f t="shared" si="344"/>
        <v/>
      </c>
      <c r="DJ395" s="259" t="str">
        <f t="shared" si="345"/>
        <v/>
      </c>
      <c r="DK395" s="259" t="str">
        <f t="shared" si="346"/>
        <v/>
      </c>
      <c r="DL395" s="259" t="str">
        <f t="shared" si="347"/>
        <v/>
      </c>
      <c r="DM395" s="259" t="str">
        <f t="shared" si="348"/>
        <v/>
      </c>
      <c r="DN395" s="259" t="str">
        <f t="shared" si="349"/>
        <v/>
      </c>
      <c r="DO395" s="259" t="str">
        <f t="shared" si="350"/>
        <v/>
      </c>
      <c r="DP395" s="259" t="str">
        <f t="shared" si="351"/>
        <v/>
      </c>
      <c r="DQ395" s="259" t="str">
        <f t="shared" si="352"/>
        <v/>
      </c>
      <c r="DR395" s="259" t="str">
        <f t="shared" si="353"/>
        <v/>
      </c>
      <c r="DS395" s="259" t="str">
        <f t="shared" si="354"/>
        <v/>
      </c>
      <c r="DT395" s="259" t="str">
        <f t="shared" si="355"/>
        <v/>
      </c>
      <c r="DU395" s="259" t="str">
        <f t="shared" si="356"/>
        <v/>
      </c>
      <c r="DV395" s="259" t="str">
        <f t="shared" si="357"/>
        <v/>
      </c>
      <c r="DW395" s="259" t="str">
        <f t="shared" si="358"/>
        <v/>
      </c>
      <c r="DX395" s="259" t="str">
        <f t="shared" si="359"/>
        <v/>
      </c>
      <c r="DY395" s="259" t="str">
        <f t="shared" si="360"/>
        <v/>
      </c>
      <c r="DZ395" s="259" t="str">
        <f t="shared" si="361"/>
        <v/>
      </c>
      <c r="EA395" s="259" t="str">
        <f t="shared" si="362"/>
        <v/>
      </c>
      <c r="EB395" s="259" t="str">
        <f t="shared" si="363"/>
        <v/>
      </c>
      <c r="EC395" s="259" t="str">
        <f t="shared" si="364"/>
        <v/>
      </c>
      <c r="ED395" s="259" t="str">
        <f t="shared" si="365"/>
        <v/>
      </c>
      <c r="EE395" s="259" t="str">
        <f t="shared" si="366"/>
        <v/>
      </c>
      <c r="EF395" s="259" t="str">
        <f t="shared" si="367"/>
        <v/>
      </c>
      <c r="EG395" s="259" t="str">
        <f t="shared" si="368"/>
        <v/>
      </c>
      <c r="EH395" s="259" t="str">
        <f t="shared" si="369"/>
        <v/>
      </c>
      <c r="EI395" s="259" t="str">
        <f t="shared" si="370"/>
        <v/>
      </c>
      <c r="EJ395" s="259" t="str">
        <f t="shared" si="371"/>
        <v/>
      </c>
      <c r="EK395" s="259" t="str">
        <f t="shared" si="372"/>
        <v/>
      </c>
      <c r="EL395" s="259" t="str">
        <f t="shared" si="373"/>
        <v/>
      </c>
      <c r="EM395" s="259" t="str">
        <f t="shared" si="374"/>
        <v/>
      </c>
      <c r="EN395" s="259" t="str">
        <f t="shared" si="375"/>
        <v/>
      </c>
      <c r="EO395" s="259" t="str">
        <f t="shared" si="376"/>
        <v/>
      </c>
      <c r="EP395" s="259" t="str">
        <f t="shared" si="377"/>
        <v/>
      </c>
      <c r="EQ395" s="259" t="str">
        <f t="shared" si="378"/>
        <v/>
      </c>
      <c r="ER395" s="259" t="str">
        <f t="shared" si="379"/>
        <v/>
      </c>
      <c r="ES395" s="259" t="str">
        <f t="shared" si="380"/>
        <v/>
      </c>
      <c r="ET395" s="259" t="str">
        <f t="shared" si="381"/>
        <v/>
      </c>
      <c r="EU395" s="259" t="str">
        <f t="shared" si="382"/>
        <v/>
      </c>
      <c r="EV395" s="259" t="str">
        <f t="shared" si="383"/>
        <v/>
      </c>
      <c r="EW395" s="259" t="str">
        <f t="shared" si="384"/>
        <v/>
      </c>
      <c r="EX395" s="259" t="str">
        <f t="shared" si="385"/>
        <v/>
      </c>
      <c r="EY395" s="259" t="str">
        <f t="shared" si="386"/>
        <v/>
      </c>
      <c r="EZ395" s="259" t="str">
        <f t="shared" si="387"/>
        <v/>
      </c>
      <c r="FA395" s="259" t="str">
        <f t="shared" si="388"/>
        <v/>
      </c>
      <c r="FB395" s="259" t="str">
        <f t="shared" si="389"/>
        <v/>
      </c>
      <c r="FC395" s="259" t="str">
        <f t="shared" si="390"/>
        <v/>
      </c>
      <c r="FD395" s="259" t="str">
        <f t="shared" si="391"/>
        <v/>
      </c>
      <c r="FE395" s="259" t="str">
        <f t="shared" si="392"/>
        <v/>
      </c>
      <c r="FF395" s="259" t="str">
        <f t="shared" si="393"/>
        <v/>
      </c>
      <c r="FG395" s="259" t="str">
        <f t="shared" si="394"/>
        <v/>
      </c>
      <c r="FH395" s="259" t="str">
        <f t="shared" si="395"/>
        <v/>
      </c>
      <c r="FI395" s="259" t="str">
        <f t="shared" si="396"/>
        <v/>
      </c>
      <c r="FJ395" s="259" t="str">
        <f t="shared" si="397"/>
        <v/>
      </c>
      <c r="FK395" s="259" t="str">
        <f t="shared" si="398"/>
        <v/>
      </c>
      <c r="FL395" s="259" t="str">
        <f t="shared" si="399"/>
        <v/>
      </c>
      <c r="FM395" s="259" t="str">
        <f t="shared" si="400"/>
        <v/>
      </c>
      <c r="FN395" s="259" t="str">
        <f t="shared" si="401"/>
        <v/>
      </c>
      <c r="FO395" s="259" t="str">
        <f t="shared" si="402"/>
        <v/>
      </c>
      <c r="FP395" s="259" t="str">
        <f t="shared" si="403"/>
        <v/>
      </c>
      <c r="FQ395" s="259" t="str">
        <f t="shared" si="404"/>
        <v/>
      </c>
      <c r="FR395" s="259" t="str">
        <f t="shared" si="405"/>
        <v/>
      </c>
      <c r="FS395" s="259" t="str">
        <f t="shared" si="406"/>
        <v/>
      </c>
      <c r="FT395" s="259" t="str">
        <f t="shared" si="407"/>
        <v/>
      </c>
      <c r="FU395" s="259" t="str">
        <f t="shared" si="408"/>
        <v/>
      </c>
      <c r="FV395" s="259" t="str">
        <f t="shared" si="409"/>
        <v/>
      </c>
      <c r="FW395" s="259" t="str">
        <f t="shared" si="410"/>
        <v/>
      </c>
      <c r="FX395" s="259" t="str">
        <f t="shared" si="411"/>
        <v/>
      </c>
      <c r="FY395" s="259" t="str">
        <f t="shared" si="412"/>
        <v/>
      </c>
      <c r="FZ395" s="259" t="str">
        <f t="shared" si="413"/>
        <v/>
      </c>
      <c r="GA395" s="259" t="str">
        <f t="shared" si="414"/>
        <v/>
      </c>
      <c r="GB395" s="259" t="str">
        <f t="shared" si="415"/>
        <v/>
      </c>
      <c r="GC395" s="259" t="str">
        <f t="shared" si="416"/>
        <v/>
      </c>
      <c r="GD395" s="259" t="str">
        <f t="shared" si="417"/>
        <v/>
      </c>
      <c r="GE395" s="259" t="str">
        <f t="shared" si="418"/>
        <v/>
      </c>
      <c r="GF395" s="259" t="str">
        <f t="shared" si="419"/>
        <v/>
      </c>
      <c r="GG395" s="259" t="str">
        <f t="shared" si="420"/>
        <v/>
      </c>
      <c r="GH395" s="259" t="str">
        <f t="shared" si="421"/>
        <v/>
      </c>
      <c r="GI395" s="259" t="str">
        <f t="shared" si="422"/>
        <v/>
      </c>
      <c r="GJ395" s="259" t="str">
        <f t="shared" si="423"/>
        <v/>
      </c>
      <c r="GK395" s="259" t="str">
        <f t="shared" si="424"/>
        <v/>
      </c>
      <c r="GL395" s="259" t="str">
        <f t="shared" si="425"/>
        <v/>
      </c>
      <c r="GM395" s="259" t="str">
        <f t="shared" si="426"/>
        <v/>
      </c>
      <c r="GN395" s="259" t="str">
        <f t="shared" si="427"/>
        <v/>
      </c>
      <c r="GO395" s="259" t="str">
        <f t="shared" si="428"/>
        <v/>
      </c>
      <c r="GP395" s="259" t="str">
        <f t="shared" si="429"/>
        <v/>
      </c>
      <c r="GQ395" s="259" t="str">
        <f t="shared" si="430"/>
        <v/>
      </c>
      <c r="GR395" s="259" t="str">
        <f t="shared" si="431"/>
        <v/>
      </c>
      <c r="GS395" s="259" t="str">
        <f t="shared" si="432"/>
        <v/>
      </c>
      <c r="GT395" s="259" t="str">
        <f t="shared" si="433"/>
        <v/>
      </c>
      <c r="GU395" s="259" t="str">
        <f t="shared" si="434"/>
        <v/>
      </c>
      <c r="GV395" s="259" t="str">
        <f t="shared" si="435"/>
        <v/>
      </c>
      <c r="GW395" s="259" t="str">
        <f t="shared" si="436"/>
        <v/>
      </c>
      <c r="GX395" s="259" t="str">
        <f t="shared" si="437"/>
        <v/>
      </c>
      <c r="GY395" s="259" t="str">
        <f t="shared" si="438"/>
        <v/>
      </c>
      <c r="GZ395" s="259" t="str">
        <f t="shared" si="439"/>
        <v/>
      </c>
      <c r="HA395" s="259" t="str">
        <f t="shared" si="440"/>
        <v/>
      </c>
      <c r="HB395" s="259" t="str">
        <f t="shared" si="441"/>
        <v/>
      </c>
      <c r="HC395" s="259" t="str">
        <f t="shared" si="442"/>
        <v/>
      </c>
      <c r="HD395" s="259" t="str">
        <f t="shared" si="443"/>
        <v/>
      </c>
      <c r="HE395" s="259" t="str">
        <f t="shared" si="444"/>
        <v/>
      </c>
      <c r="HF395" s="259" t="str">
        <f t="shared" si="445"/>
        <v/>
      </c>
      <c r="HG395" s="259" t="str">
        <f t="shared" si="446"/>
        <v/>
      </c>
      <c r="HH395" s="259" t="str">
        <f t="shared" si="447"/>
        <v/>
      </c>
      <c r="HI395" s="259" t="str">
        <f t="shared" si="448"/>
        <v/>
      </c>
      <c r="HJ395" s="259" t="str">
        <f t="shared" si="449"/>
        <v/>
      </c>
      <c r="HK395" s="259" t="str">
        <f t="shared" si="450"/>
        <v/>
      </c>
      <c r="HL395" s="259" t="str">
        <f t="shared" si="451"/>
        <v/>
      </c>
      <c r="HM395" s="259" t="str">
        <f t="shared" si="452"/>
        <v/>
      </c>
      <c r="HN395" s="259" t="str">
        <f t="shared" si="453"/>
        <v/>
      </c>
      <c r="HO395" s="259" t="str">
        <f t="shared" si="454"/>
        <v/>
      </c>
      <c r="HP395" s="259" t="str">
        <f t="shared" si="455"/>
        <v/>
      </c>
      <c r="HQ395" s="259" t="str">
        <f t="shared" si="456"/>
        <v/>
      </c>
      <c r="HR395" s="259" t="str">
        <f t="shared" si="457"/>
        <v/>
      </c>
      <c r="HS395" s="259" t="str">
        <f t="shared" si="458"/>
        <v/>
      </c>
      <c r="HT395" s="259" t="str">
        <f t="shared" si="459"/>
        <v/>
      </c>
      <c r="HU395" s="259" t="str">
        <f t="shared" si="460"/>
        <v/>
      </c>
      <c r="HV395" s="259" t="str">
        <f t="shared" si="461"/>
        <v/>
      </c>
      <c r="HW395" s="259" t="str">
        <f t="shared" si="462"/>
        <v/>
      </c>
      <c r="HX395" s="259" t="str">
        <f t="shared" si="463"/>
        <v/>
      </c>
      <c r="HY395" s="259" t="str">
        <f t="shared" si="464"/>
        <v/>
      </c>
      <c r="HZ395" s="259" t="str">
        <f t="shared" si="465"/>
        <v/>
      </c>
      <c r="IA395" s="259" t="str">
        <f t="shared" si="466"/>
        <v/>
      </c>
      <c r="IB395" s="259" t="str">
        <f t="shared" si="467"/>
        <v/>
      </c>
      <c r="IC395" s="259" t="str">
        <f t="shared" si="468"/>
        <v/>
      </c>
      <c r="ID395" s="259" t="str">
        <f t="shared" si="469"/>
        <v/>
      </c>
      <c r="IE395" s="259" t="str">
        <f t="shared" si="470"/>
        <v/>
      </c>
      <c r="IF395" s="259" t="str">
        <f t="shared" si="471"/>
        <v/>
      </c>
      <c r="IG395" s="259" t="str">
        <f t="shared" si="472"/>
        <v/>
      </c>
      <c r="IH395" s="259" t="str">
        <f t="shared" si="473"/>
        <v/>
      </c>
      <c r="II395" s="259" t="str">
        <f t="shared" si="474"/>
        <v/>
      </c>
      <c r="IJ395" s="259" t="str">
        <f t="shared" si="475"/>
        <v/>
      </c>
      <c r="IK395" s="259" t="str">
        <f t="shared" si="476"/>
        <v/>
      </c>
      <c r="IL395" s="259" t="str">
        <f t="shared" si="477"/>
        <v/>
      </c>
      <c r="IM395" s="259" t="str">
        <f t="shared" si="478"/>
        <v/>
      </c>
      <c r="IN395" s="259" t="str">
        <f t="shared" si="479"/>
        <v/>
      </c>
      <c r="IO395" s="259" t="str">
        <f t="shared" si="480"/>
        <v/>
      </c>
      <c r="IP395" s="259" t="str">
        <f t="shared" si="481"/>
        <v/>
      </c>
      <c r="IQ395" s="259" t="str">
        <f t="shared" si="482"/>
        <v/>
      </c>
      <c r="IR395" s="259" t="str">
        <f t="shared" si="483"/>
        <v/>
      </c>
      <c r="IS395" s="259" t="str">
        <f t="shared" si="484"/>
        <v/>
      </c>
      <c r="IT395" s="259" t="str">
        <f t="shared" si="485"/>
        <v/>
      </c>
      <c r="IU395" s="259" t="str">
        <f t="shared" si="486"/>
        <v/>
      </c>
      <c r="IV395" s="259" t="str">
        <f t="shared" si="487"/>
        <v/>
      </c>
      <c r="IW395" s="259" t="str">
        <f t="shared" si="488"/>
        <v/>
      </c>
      <c r="IX395" s="259" t="str">
        <f t="shared" si="489"/>
        <v/>
      </c>
      <c r="IY395" s="259" t="str">
        <f t="shared" si="490"/>
        <v/>
      </c>
      <c r="IZ395" s="259" t="str">
        <f t="shared" si="491"/>
        <v/>
      </c>
      <c r="JA395" s="259" t="str">
        <f t="shared" si="492"/>
        <v/>
      </c>
      <c r="JB395" s="259" t="str">
        <f t="shared" si="493"/>
        <v/>
      </c>
      <c r="JC395" s="259" t="str">
        <f t="shared" si="494"/>
        <v/>
      </c>
      <c r="JD395" s="259" t="str">
        <f t="shared" si="495"/>
        <v/>
      </c>
      <c r="JE395" s="259" t="str">
        <f t="shared" si="496"/>
        <v/>
      </c>
      <c r="JF395" s="259" t="str">
        <f t="shared" si="497"/>
        <v/>
      </c>
      <c r="JG395" s="259" t="str">
        <f t="shared" si="498"/>
        <v/>
      </c>
      <c r="JH395" s="259" t="str">
        <f t="shared" si="499"/>
        <v/>
      </c>
      <c r="JI395" s="259" t="str">
        <f t="shared" si="500"/>
        <v/>
      </c>
      <c r="JJ395" s="259" t="str">
        <f t="shared" si="501"/>
        <v/>
      </c>
      <c r="JK395" s="259" t="str">
        <f t="shared" si="502"/>
        <v/>
      </c>
      <c r="JL395" s="259" t="str">
        <f t="shared" si="503"/>
        <v/>
      </c>
      <c r="JM395" s="259" t="str">
        <f t="shared" si="504"/>
        <v/>
      </c>
      <c r="JN395" s="259" t="str">
        <f t="shared" si="505"/>
        <v/>
      </c>
      <c r="JO395" s="259" t="str">
        <f t="shared" si="506"/>
        <v/>
      </c>
      <c r="JP395" s="259" t="str">
        <f t="shared" si="507"/>
        <v/>
      </c>
      <c r="JQ395" s="259" t="str">
        <f t="shared" si="508"/>
        <v/>
      </c>
      <c r="JR395" s="259" t="str">
        <f t="shared" si="509"/>
        <v/>
      </c>
      <c r="JS395" s="259" t="str">
        <f t="shared" si="510"/>
        <v/>
      </c>
      <c r="JT395" s="259" t="str">
        <f t="shared" si="511"/>
        <v/>
      </c>
      <c r="JU395" s="259" t="str">
        <f t="shared" si="512"/>
        <v/>
      </c>
      <c r="JV395" s="259" t="str">
        <f t="shared" si="513"/>
        <v/>
      </c>
      <c r="JW395" s="259" t="str">
        <f t="shared" si="514"/>
        <v/>
      </c>
      <c r="JX395" s="259" t="str">
        <f t="shared" si="515"/>
        <v/>
      </c>
      <c r="JY395" s="259" t="str">
        <f t="shared" si="516"/>
        <v/>
      </c>
      <c r="JZ395" s="259" t="str">
        <f t="shared" si="517"/>
        <v/>
      </c>
      <c r="KA395" s="259" t="str">
        <f t="shared" si="518"/>
        <v/>
      </c>
      <c r="KB395" s="259" t="str">
        <f t="shared" si="519"/>
        <v/>
      </c>
      <c r="KC395" s="259" t="str">
        <f t="shared" si="520"/>
        <v/>
      </c>
      <c r="KD395" s="259" t="str">
        <f t="shared" si="521"/>
        <v/>
      </c>
      <c r="KE395" s="259" t="str">
        <f t="shared" si="522"/>
        <v/>
      </c>
      <c r="KF395" s="259" t="str">
        <f t="shared" si="523"/>
        <v/>
      </c>
      <c r="KG395" s="259" t="str">
        <f t="shared" si="524"/>
        <v/>
      </c>
      <c r="KH395" s="259" t="str">
        <f t="shared" si="525"/>
        <v/>
      </c>
      <c r="KI395" s="259" t="str">
        <f t="shared" si="526"/>
        <v/>
      </c>
      <c r="KJ395" s="259" t="str">
        <f t="shared" si="527"/>
        <v/>
      </c>
      <c r="KK395" s="259" t="str">
        <f t="shared" si="528"/>
        <v/>
      </c>
      <c r="KL395" s="259" t="str">
        <f t="shared" si="529"/>
        <v/>
      </c>
      <c r="KM395" s="259" t="str">
        <f t="shared" si="530"/>
        <v/>
      </c>
      <c r="KN395" s="259" t="str">
        <f t="shared" si="531"/>
        <v/>
      </c>
      <c r="KO395" s="259" t="str">
        <f t="shared" si="532"/>
        <v/>
      </c>
      <c r="KP395" s="259" t="str">
        <f t="shared" si="533"/>
        <v/>
      </c>
      <c r="KQ395" s="259" t="str">
        <f t="shared" si="534"/>
        <v/>
      </c>
      <c r="KR395" s="259" t="str">
        <f t="shared" si="535"/>
        <v/>
      </c>
      <c r="KS395" s="259" t="str">
        <f t="shared" si="536"/>
        <v/>
      </c>
      <c r="KT395" s="259" t="str">
        <f t="shared" si="537"/>
        <v/>
      </c>
      <c r="KU395" s="259" t="str">
        <f t="shared" si="538"/>
        <v/>
      </c>
      <c r="KV395" s="259" t="str">
        <f t="shared" si="539"/>
        <v/>
      </c>
      <c r="KW395" s="259" t="str">
        <f t="shared" si="540"/>
        <v/>
      </c>
      <c r="KX395" s="259" t="str">
        <f t="shared" si="541"/>
        <v/>
      </c>
      <c r="KY395" s="259" t="str">
        <f t="shared" si="542"/>
        <v/>
      </c>
      <c r="KZ395" s="259" t="str">
        <f t="shared" si="543"/>
        <v/>
      </c>
      <c r="LA395" s="259" t="str">
        <f t="shared" si="544"/>
        <v/>
      </c>
      <c r="LB395" s="259" t="str">
        <f t="shared" si="545"/>
        <v/>
      </c>
      <c r="LC395" s="259" t="str">
        <f t="shared" si="546"/>
        <v/>
      </c>
      <c r="LD395" s="259" t="str">
        <f t="shared" si="547"/>
        <v/>
      </c>
      <c r="LE395" s="259" t="str">
        <f t="shared" si="548"/>
        <v/>
      </c>
      <c r="LF395" s="259" t="str">
        <f t="shared" si="549"/>
        <v/>
      </c>
      <c r="LG395" s="259" t="str">
        <f t="shared" si="550"/>
        <v/>
      </c>
      <c r="OQ395"/>
      <c r="OR395"/>
      <c r="OS395"/>
      <c r="OT395"/>
      <c r="OU395"/>
      <c r="OV395"/>
      <c r="OW395"/>
      <c r="OX395"/>
      <c r="OY395"/>
      <c r="OZ395"/>
      <c r="PW395"/>
      <c r="PX395"/>
      <c r="PY395"/>
      <c r="PZ395"/>
      <c r="QA395"/>
      <c r="QB395"/>
      <c r="QC395"/>
      <c r="RB395"/>
      <c r="RC395"/>
      <c r="RD395"/>
      <c r="RE395"/>
      <c r="RF395"/>
      <c r="RG395"/>
      <c r="RH395"/>
      <c r="RI395"/>
      <c r="RJ395"/>
      <c r="RK395"/>
      <c r="RL395"/>
      <c r="RM395"/>
      <c r="RN395"/>
      <c r="RO395"/>
      <c r="RP395"/>
      <c r="RQ395"/>
      <c r="RY395"/>
      <c r="RZ395"/>
      <c r="SA395"/>
      <c r="SB395"/>
      <c r="SC395"/>
      <c r="UT395"/>
      <c r="UU395"/>
      <c r="UV395"/>
      <c r="UW395"/>
      <c r="VE395"/>
      <c r="VF395"/>
      <c r="VG395"/>
      <c r="VH395"/>
      <c r="VI395"/>
      <c r="VJ395"/>
      <c r="VK395"/>
      <c r="VL395"/>
      <c r="VM395"/>
      <c r="VN395"/>
      <c r="VO395"/>
      <c r="VP395"/>
      <c r="ADF395"/>
      <c r="ADG395"/>
      <c r="ADH395"/>
      <c r="AGR395"/>
      <c r="AGS395"/>
      <c r="AGT395"/>
      <c r="AGU395"/>
      <c r="AGV395"/>
      <c r="AGW395"/>
      <c r="AGX395"/>
      <c r="AGY395"/>
      <c r="AGZ395"/>
      <c r="AHA395"/>
      <c r="AHB395"/>
      <c r="AHC395"/>
      <c r="AHD395"/>
      <c r="AHE395"/>
      <c r="AHF395"/>
      <c r="AHG395"/>
      <c r="AHH395"/>
      <c r="AHI395"/>
      <c r="AIX395"/>
      <c r="AIY395"/>
      <c r="AIZ395"/>
      <c r="AJA395"/>
      <c r="AJB395"/>
      <c r="AJC395"/>
      <c r="AJD395"/>
      <c r="AJE395"/>
      <c r="AJF395"/>
      <c r="AJG395"/>
      <c r="AJH395"/>
      <c r="AJI395"/>
      <c r="AJJ395"/>
      <c r="AJK395"/>
      <c r="AJL395"/>
      <c r="AJM395"/>
      <c r="AJN395"/>
      <c r="AJO395"/>
      <c r="AJP395"/>
      <c r="AJQ395"/>
      <c r="AJR395"/>
      <c r="AJS395"/>
      <c r="AJT395"/>
      <c r="AJU395"/>
      <c r="AJV395"/>
      <c r="AJW395"/>
      <c r="AJX395"/>
      <c r="AJY395"/>
      <c r="AJZ395"/>
      <c r="AKA395"/>
      <c r="AKB395"/>
      <c r="AKC395"/>
      <c r="AKD395"/>
      <c r="AKE395"/>
      <c r="AKF395"/>
      <c r="AKG395"/>
      <c r="AKH395"/>
      <c r="AMH395"/>
      <c r="AMI395"/>
      <c r="AMJ395"/>
      <c r="AMK395"/>
      <c r="AML395"/>
      <c r="AMM395"/>
      <c r="AMN395"/>
      <c r="ANW395"/>
      <c r="ANX395"/>
      <c r="ANY395"/>
      <c r="ANZ395"/>
      <c r="AOA395"/>
      <c r="AOB395"/>
      <c r="AOC395"/>
      <c r="AOD395"/>
      <c r="AOE395"/>
      <c r="AOF395"/>
      <c r="AOG395"/>
      <c r="AOH395"/>
      <c r="AOI395"/>
      <c r="AOJ395"/>
      <c r="AOK395"/>
      <c r="AOL395"/>
      <c r="AOM395"/>
      <c r="AON395"/>
      <c r="AOO395"/>
      <c r="AOP395"/>
      <c r="AOQ395"/>
      <c r="AOR395"/>
      <c r="AOS395"/>
      <c r="AOT395"/>
      <c r="ARO395"/>
      <c r="ARP395"/>
      <c r="ARQ395"/>
      <c r="ARR395"/>
      <c r="ARY395"/>
      <c r="ARZ395"/>
      <c r="ASA395"/>
      <c r="ASB395"/>
      <c r="ASC395"/>
      <c r="ASD395"/>
      <c r="ASE395"/>
      <c r="ASF395"/>
      <c r="ASG395"/>
      <c r="ASH395"/>
      <c r="ASI395"/>
      <c r="ASJ395"/>
      <c r="ASK395"/>
      <c r="ASL395"/>
      <c r="ASM395"/>
      <c r="ASN395"/>
      <c r="ASO395"/>
      <c r="ASP395"/>
      <c r="ASQ395"/>
      <c r="ASR395"/>
      <c r="ASS395"/>
      <c r="AST395"/>
      <c r="ASU395"/>
      <c r="ASV395"/>
      <c r="ASW395"/>
      <c r="ASX395"/>
      <c r="ASY395"/>
      <c r="ASZ395"/>
      <c r="ATA395"/>
      <c r="ATB395"/>
      <c r="ATC395"/>
      <c r="ATD395"/>
      <c r="ATE395"/>
      <c r="ATJ395"/>
      <c r="ATK395"/>
      <c r="ATL395"/>
      <c r="ATM395"/>
      <c r="ATN395"/>
      <c r="ATO395"/>
      <c r="ATP395"/>
      <c r="ATQ395"/>
      <c r="ATR395"/>
      <c r="ATS395"/>
      <c r="ATT395"/>
      <c r="ATU395"/>
      <c r="ATV395"/>
      <c r="ATW395"/>
      <c r="ATX395"/>
      <c r="ATY395"/>
      <c r="ATZ395"/>
      <c r="AUA395"/>
      <c r="AUB395"/>
      <c r="AUC395"/>
      <c r="AUD395"/>
      <c r="AUE395"/>
      <c r="AUF395"/>
      <c r="AUG395"/>
      <c r="AUH395"/>
      <c r="AUI395"/>
      <c r="AUJ395"/>
      <c r="AUK395"/>
    </row>
    <row r="396" spans="1:1233" hidden="1">
      <c r="A396" s="257">
        <v>86</v>
      </c>
      <c r="B396" s="257">
        <v>125</v>
      </c>
      <c r="C396" s="253">
        <v>7</v>
      </c>
      <c r="D396" s="6"/>
      <c r="E396" s="6"/>
      <c r="F396" s="6"/>
      <c r="G396" s="6"/>
      <c r="H396" s="6"/>
      <c r="I396" s="6"/>
      <c r="J396" s="6"/>
      <c r="K396" s="6"/>
      <c r="L396" s="6"/>
      <c r="M396" s="6"/>
      <c r="N396" s="6"/>
      <c r="O396" s="6"/>
      <c r="Q396" s="259" t="str">
        <f t="shared" si="248"/>
        <v/>
      </c>
      <c r="R396" s="259" t="str">
        <f t="shared" si="249"/>
        <v/>
      </c>
      <c r="S396" s="259" t="str">
        <f t="shared" si="250"/>
        <v/>
      </c>
      <c r="T396" s="259" t="str">
        <f t="shared" si="251"/>
        <v/>
      </c>
      <c r="U396" s="259" t="str">
        <f t="shared" si="252"/>
        <v/>
      </c>
      <c r="V396" s="259" t="str">
        <f t="shared" si="253"/>
        <v/>
      </c>
      <c r="W396" s="259" t="str">
        <f t="shared" si="254"/>
        <v/>
      </c>
      <c r="X396" s="259" t="str">
        <f t="shared" si="255"/>
        <v/>
      </c>
      <c r="Y396" s="259" t="str">
        <f t="shared" si="256"/>
        <v/>
      </c>
      <c r="Z396" s="259" t="str">
        <f t="shared" si="257"/>
        <v/>
      </c>
      <c r="AA396" s="259" t="str">
        <f t="shared" si="258"/>
        <v/>
      </c>
      <c r="AB396" s="259" t="str">
        <f t="shared" si="259"/>
        <v/>
      </c>
      <c r="AC396" s="259" t="str">
        <f t="shared" si="260"/>
        <v/>
      </c>
      <c r="AD396" s="259" t="str">
        <f t="shared" si="261"/>
        <v/>
      </c>
      <c r="AE396" s="259" t="str">
        <f t="shared" si="262"/>
        <v/>
      </c>
      <c r="AF396" s="259" t="str">
        <f t="shared" si="263"/>
        <v/>
      </c>
      <c r="AG396" s="259" t="str">
        <f t="shared" si="264"/>
        <v/>
      </c>
      <c r="AH396" s="259" t="str">
        <f t="shared" si="265"/>
        <v/>
      </c>
      <c r="AI396" s="259" t="str">
        <f t="shared" si="266"/>
        <v/>
      </c>
      <c r="AJ396" s="259" t="str">
        <f t="shared" si="267"/>
        <v/>
      </c>
      <c r="AK396" s="259" t="str">
        <f t="shared" si="268"/>
        <v/>
      </c>
      <c r="AL396" s="259" t="str">
        <f t="shared" si="269"/>
        <v/>
      </c>
      <c r="AM396" s="259" t="str">
        <f t="shared" si="270"/>
        <v/>
      </c>
      <c r="AN396" s="259" t="str">
        <f t="shared" si="271"/>
        <v/>
      </c>
      <c r="AO396" s="259" t="str">
        <f t="shared" si="272"/>
        <v/>
      </c>
      <c r="AP396" s="259" t="str">
        <f t="shared" si="273"/>
        <v/>
      </c>
      <c r="AQ396" s="259" t="str">
        <f t="shared" si="274"/>
        <v/>
      </c>
      <c r="AR396" s="259" t="str">
        <f t="shared" si="275"/>
        <v/>
      </c>
      <c r="AS396" s="259" t="str">
        <f t="shared" si="276"/>
        <v/>
      </c>
      <c r="AT396" s="259" t="str">
        <f t="shared" si="277"/>
        <v/>
      </c>
      <c r="AU396" s="259" t="str">
        <f t="shared" si="278"/>
        <v/>
      </c>
      <c r="AV396" s="259" t="str">
        <f t="shared" si="279"/>
        <v/>
      </c>
      <c r="AW396" s="259" t="str">
        <f t="shared" si="280"/>
        <v/>
      </c>
      <c r="AX396" s="259" t="str">
        <f t="shared" si="281"/>
        <v/>
      </c>
      <c r="AY396" s="259" t="str">
        <f t="shared" si="282"/>
        <v/>
      </c>
      <c r="AZ396" s="259" t="str">
        <f t="shared" si="283"/>
        <v/>
      </c>
      <c r="BA396" s="259" t="str">
        <f t="shared" si="284"/>
        <v/>
      </c>
      <c r="BB396" s="259" t="str">
        <f t="shared" si="285"/>
        <v/>
      </c>
      <c r="BC396" s="259" t="str">
        <f t="shared" si="286"/>
        <v/>
      </c>
      <c r="BD396" s="259" t="str">
        <f t="shared" si="287"/>
        <v/>
      </c>
      <c r="BE396" s="259" t="str">
        <f t="shared" si="288"/>
        <v/>
      </c>
      <c r="BF396" s="259" t="str">
        <f t="shared" si="289"/>
        <v/>
      </c>
      <c r="BG396" s="259" t="str">
        <f t="shared" si="290"/>
        <v/>
      </c>
      <c r="BH396" s="259" t="str">
        <f t="shared" si="291"/>
        <v/>
      </c>
      <c r="BI396" s="259" t="str">
        <f t="shared" si="292"/>
        <v/>
      </c>
      <c r="BJ396" s="259" t="str">
        <f t="shared" si="293"/>
        <v/>
      </c>
      <c r="BK396" s="259" t="str">
        <f t="shared" si="294"/>
        <v/>
      </c>
      <c r="BL396" s="259" t="str">
        <f t="shared" si="295"/>
        <v/>
      </c>
      <c r="BM396" s="259" t="str">
        <f t="shared" si="296"/>
        <v/>
      </c>
      <c r="BN396" s="259" t="str">
        <f t="shared" si="297"/>
        <v/>
      </c>
      <c r="BO396" s="259" t="str">
        <f t="shared" si="298"/>
        <v/>
      </c>
      <c r="BP396" s="259" t="str">
        <f t="shared" si="299"/>
        <v/>
      </c>
      <c r="BQ396" s="259" t="str">
        <f t="shared" si="300"/>
        <v/>
      </c>
      <c r="BR396" s="259" t="str">
        <f t="shared" si="301"/>
        <v/>
      </c>
      <c r="BS396" s="259" t="str">
        <f t="shared" si="302"/>
        <v/>
      </c>
      <c r="BT396" s="259" t="str">
        <f t="shared" si="303"/>
        <v/>
      </c>
      <c r="BU396" s="259" t="str">
        <f t="shared" si="304"/>
        <v/>
      </c>
      <c r="BV396" s="259" t="str">
        <f t="shared" si="305"/>
        <v/>
      </c>
      <c r="BW396" s="259" t="str">
        <f t="shared" si="306"/>
        <v/>
      </c>
      <c r="BX396" s="259" t="str">
        <f t="shared" si="307"/>
        <v/>
      </c>
      <c r="BY396" s="259" t="str">
        <f t="shared" si="308"/>
        <v/>
      </c>
      <c r="BZ396" s="259" t="str">
        <f t="shared" si="309"/>
        <v/>
      </c>
      <c r="CA396" s="259" t="str">
        <f t="shared" si="310"/>
        <v/>
      </c>
      <c r="CB396" s="259" t="str">
        <f t="shared" si="311"/>
        <v/>
      </c>
      <c r="CC396" s="259" t="str">
        <f t="shared" si="312"/>
        <v/>
      </c>
      <c r="CD396" s="259" t="str">
        <f t="shared" si="313"/>
        <v/>
      </c>
      <c r="CE396" s="259" t="str">
        <f t="shared" si="314"/>
        <v/>
      </c>
      <c r="CF396" s="259" t="str">
        <f t="shared" si="315"/>
        <v/>
      </c>
      <c r="CG396" s="259" t="str">
        <f t="shared" si="316"/>
        <v/>
      </c>
      <c r="CH396" s="259" t="str">
        <f t="shared" si="317"/>
        <v/>
      </c>
      <c r="CI396" s="259" t="str">
        <f t="shared" si="318"/>
        <v/>
      </c>
      <c r="CJ396" s="259" t="str">
        <f t="shared" si="319"/>
        <v/>
      </c>
      <c r="CK396" s="259" t="str">
        <f t="shared" si="320"/>
        <v/>
      </c>
      <c r="CL396" s="259" t="str">
        <f t="shared" si="321"/>
        <v/>
      </c>
      <c r="CM396" s="259" t="str">
        <f t="shared" si="322"/>
        <v/>
      </c>
      <c r="CN396" s="259" t="str">
        <f t="shared" si="323"/>
        <v/>
      </c>
      <c r="CO396" s="259" t="str">
        <f t="shared" si="324"/>
        <v/>
      </c>
      <c r="CP396" s="259" t="str">
        <f t="shared" si="325"/>
        <v/>
      </c>
      <c r="CQ396" s="259" t="str">
        <f t="shared" si="326"/>
        <v/>
      </c>
      <c r="CR396" s="259" t="str">
        <f t="shared" si="327"/>
        <v/>
      </c>
      <c r="CS396" s="259" t="str">
        <f t="shared" si="328"/>
        <v/>
      </c>
      <c r="CT396" s="259" t="str">
        <f t="shared" si="329"/>
        <v/>
      </c>
      <c r="CU396" s="259" t="str">
        <f t="shared" si="330"/>
        <v/>
      </c>
      <c r="CV396" s="259" t="str">
        <f t="shared" si="331"/>
        <v/>
      </c>
      <c r="CW396" s="259" t="str">
        <f t="shared" si="332"/>
        <v/>
      </c>
      <c r="CX396" s="259" t="str">
        <f t="shared" si="333"/>
        <v/>
      </c>
      <c r="CY396" s="259" t="str">
        <f t="shared" si="334"/>
        <v/>
      </c>
      <c r="CZ396" s="259" t="str">
        <f t="shared" si="335"/>
        <v/>
      </c>
      <c r="DA396" s="259" t="str">
        <f t="shared" si="336"/>
        <v/>
      </c>
      <c r="DB396" s="259" t="str">
        <f t="shared" si="337"/>
        <v/>
      </c>
      <c r="DC396" s="259" t="str">
        <f t="shared" si="338"/>
        <v/>
      </c>
      <c r="DD396" s="259" t="str">
        <f t="shared" si="339"/>
        <v/>
      </c>
      <c r="DE396" s="259" t="str">
        <f t="shared" si="340"/>
        <v/>
      </c>
      <c r="DF396" s="259" t="str">
        <f t="shared" si="341"/>
        <v/>
      </c>
      <c r="DG396" s="259" t="str">
        <f t="shared" si="342"/>
        <v/>
      </c>
      <c r="DH396" s="259" t="str">
        <f t="shared" si="343"/>
        <v/>
      </c>
      <c r="DI396" s="259" t="str">
        <f t="shared" si="344"/>
        <v/>
      </c>
      <c r="DJ396" s="259" t="str">
        <f t="shared" si="345"/>
        <v/>
      </c>
      <c r="DK396" s="259" t="str">
        <f t="shared" si="346"/>
        <v/>
      </c>
      <c r="DL396" s="259" t="str">
        <f t="shared" si="347"/>
        <v/>
      </c>
      <c r="DM396" s="259" t="str">
        <f t="shared" si="348"/>
        <v/>
      </c>
      <c r="DN396" s="259" t="str">
        <f t="shared" si="349"/>
        <v/>
      </c>
      <c r="DO396" s="259" t="str">
        <f t="shared" si="350"/>
        <v/>
      </c>
      <c r="DP396" s="259" t="str">
        <f t="shared" si="351"/>
        <v/>
      </c>
      <c r="DQ396" s="259" t="str">
        <f t="shared" si="352"/>
        <v/>
      </c>
      <c r="DR396" s="259" t="str">
        <f t="shared" si="353"/>
        <v/>
      </c>
      <c r="DS396" s="259" t="str">
        <f t="shared" si="354"/>
        <v/>
      </c>
      <c r="DT396" s="259" t="str">
        <f t="shared" si="355"/>
        <v/>
      </c>
      <c r="DU396" s="259" t="str">
        <f t="shared" si="356"/>
        <v/>
      </c>
      <c r="DV396" s="259" t="str">
        <f t="shared" si="357"/>
        <v/>
      </c>
      <c r="DW396" s="259" t="str">
        <f t="shared" si="358"/>
        <v/>
      </c>
      <c r="DX396" s="259" t="str">
        <f t="shared" si="359"/>
        <v/>
      </c>
      <c r="DY396" s="259" t="str">
        <f t="shared" si="360"/>
        <v/>
      </c>
      <c r="DZ396" s="259" t="str">
        <f t="shared" si="361"/>
        <v/>
      </c>
      <c r="EA396" s="259" t="str">
        <f t="shared" si="362"/>
        <v/>
      </c>
      <c r="EB396" s="259" t="str">
        <f t="shared" si="363"/>
        <v/>
      </c>
      <c r="EC396" s="259" t="str">
        <f t="shared" si="364"/>
        <v/>
      </c>
      <c r="ED396" s="259" t="str">
        <f t="shared" si="365"/>
        <v/>
      </c>
      <c r="EE396" s="259" t="str">
        <f t="shared" si="366"/>
        <v/>
      </c>
      <c r="EF396" s="259" t="str">
        <f t="shared" si="367"/>
        <v/>
      </c>
      <c r="EG396" s="259" t="str">
        <f t="shared" si="368"/>
        <v/>
      </c>
      <c r="EH396" s="259" t="str">
        <f t="shared" si="369"/>
        <v/>
      </c>
      <c r="EI396" s="259" t="str">
        <f t="shared" si="370"/>
        <v/>
      </c>
      <c r="EJ396" s="259" t="str">
        <f t="shared" si="371"/>
        <v/>
      </c>
      <c r="EK396" s="259" t="str">
        <f t="shared" si="372"/>
        <v/>
      </c>
      <c r="EL396" s="259" t="str">
        <f t="shared" si="373"/>
        <v/>
      </c>
      <c r="EM396" s="259" t="str">
        <f t="shared" si="374"/>
        <v/>
      </c>
      <c r="EN396" s="259" t="str">
        <f t="shared" si="375"/>
        <v/>
      </c>
      <c r="EO396" s="259" t="str">
        <f t="shared" si="376"/>
        <v/>
      </c>
      <c r="EP396" s="259" t="str">
        <f t="shared" si="377"/>
        <v/>
      </c>
      <c r="EQ396" s="259" t="str">
        <f t="shared" si="378"/>
        <v/>
      </c>
      <c r="ER396" s="259" t="str">
        <f t="shared" si="379"/>
        <v/>
      </c>
      <c r="ES396" s="259" t="str">
        <f t="shared" si="380"/>
        <v/>
      </c>
      <c r="ET396" s="259" t="str">
        <f t="shared" si="381"/>
        <v/>
      </c>
      <c r="EU396" s="259" t="str">
        <f t="shared" si="382"/>
        <v/>
      </c>
      <c r="EV396" s="259" t="str">
        <f t="shared" si="383"/>
        <v/>
      </c>
      <c r="EW396" s="259" t="str">
        <f t="shared" si="384"/>
        <v/>
      </c>
      <c r="EX396" s="259" t="str">
        <f t="shared" si="385"/>
        <v/>
      </c>
      <c r="EY396" s="259" t="str">
        <f t="shared" si="386"/>
        <v/>
      </c>
      <c r="EZ396" s="259" t="str">
        <f t="shared" si="387"/>
        <v/>
      </c>
      <c r="FA396" s="259" t="str">
        <f t="shared" si="388"/>
        <v/>
      </c>
      <c r="FB396" s="259" t="str">
        <f t="shared" si="389"/>
        <v/>
      </c>
      <c r="FC396" s="259" t="str">
        <f t="shared" si="390"/>
        <v/>
      </c>
      <c r="FD396" s="259" t="str">
        <f t="shared" si="391"/>
        <v/>
      </c>
      <c r="FE396" s="259" t="str">
        <f t="shared" si="392"/>
        <v/>
      </c>
      <c r="FF396" s="259" t="str">
        <f t="shared" si="393"/>
        <v/>
      </c>
      <c r="FG396" s="259" t="str">
        <f t="shared" si="394"/>
        <v/>
      </c>
      <c r="FH396" s="259" t="str">
        <f t="shared" si="395"/>
        <v/>
      </c>
      <c r="FI396" s="259" t="str">
        <f t="shared" si="396"/>
        <v/>
      </c>
      <c r="FJ396" s="259" t="str">
        <f t="shared" si="397"/>
        <v/>
      </c>
      <c r="FK396" s="259" t="str">
        <f t="shared" si="398"/>
        <v/>
      </c>
      <c r="FL396" s="259" t="str">
        <f t="shared" si="399"/>
        <v/>
      </c>
      <c r="FM396" s="259" t="str">
        <f t="shared" si="400"/>
        <v/>
      </c>
      <c r="FN396" s="259" t="str">
        <f t="shared" si="401"/>
        <v/>
      </c>
      <c r="FO396" s="259" t="str">
        <f t="shared" si="402"/>
        <v/>
      </c>
      <c r="FP396" s="259" t="str">
        <f t="shared" si="403"/>
        <v/>
      </c>
      <c r="FQ396" s="259" t="str">
        <f t="shared" si="404"/>
        <v/>
      </c>
      <c r="FR396" s="259" t="str">
        <f t="shared" si="405"/>
        <v/>
      </c>
      <c r="FS396" s="259" t="str">
        <f t="shared" si="406"/>
        <v/>
      </c>
      <c r="FT396" s="259" t="str">
        <f t="shared" si="407"/>
        <v/>
      </c>
      <c r="FU396" s="259" t="str">
        <f t="shared" si="408"/>
        <v/>
      </c>
      <c r="FV396" s="259" t="str">
        <f t="shared" si="409"/>
        <v/>
      </c>
      <c r="FW396" s="259" t="str">
        <f t="shared" si="410"/>
        <v/>
      </c>
      <c r="FX396" s="259" t="str">
        <f t="shared" si="411"/>
        <v/>
      </c>
      <c r="FY396" s="259" t="str">
        <f t="shared" si="412"/>
        <v/>
      </c>
      <c r="FZ396" s="259" t="str">
        <f t="shared" si="413"/>
        <v/>
      </c>
      <c r="GA396" s="259" t="str">
        <f t="shared" si="414"/>
        <v/>
      </c>
      <c r="GB396" s="259" t="str">
        <f t="shared" si="415"/>
        <v/>
      </c>
      <c r="GC396" s="259" t="str">
        <f t="shared" si="416"/>
        <v/>
      </c>
      <c r="GD396" s="259" t="str">
        <f t="shared" si="417"/>
        <v/>
      </c>
      <c r="GE396" s="259" t="str">
        <f t="shared" si="418"/>
        <v/>
      </c>
      <c r="GF396" s="259" t="str">
        <f t="shared" si="419"/>
        <v/>
      </c>
      <c r="GG396" s="259" t="str">
        <f t="shared" si="420"/>
        <v/>
      </c>
      <c r="GH396" s="259" t="str">
        <f t="shared" si="421"/>
        <v/>
      </c>
      <c r="GI396" s="259" t="str">
        <f t="shared" si="422"/>
        <v/>
      </c>
      <c r="GJ396" s="259" t="str">
        <f t="shared" si="423"/>
        <v/>
      </c>
      <c r="GK396" s="259" t="str">
        <f t="shared" si="424"/>
        <v/>
      </c>
      <c r="GL396" s="259" t="str">
        <f t="shared" si="425"/>
        <v/>
      </c>
      <c r="GM396" s="259" t="str">
        <f t="shared" si="426"/>
        <v/>
      </c>
      <c r="GN396" s="259" t="str">
        <f t="shared" si="427"/>
        <v/>
      </c>
      <c r="GO396" s="259" t="str">
        <f t="shared" si="428"/>
        <v/>
      </c>
      <c r="GP396" s="259" t="str">
        <f t="shared" si="429"/>
        <v/>
      </c>
      <c r="GQ396" s="259" t="str">
        <f t="shared" si="430"/>
        <v/>
      </c>
      <c r="GR396" s="259" t="str">
        <f t="shared" si="431"/>
        <v/>
      </c>
      <c r="GS396" s="259" t="str">
        <f t="shared" si="432"/>
        <v/>
      </c>
      <c r="GT396" s="259" t="str">
        <f t="shared" si="433"/>
        <v/>
      </c>
      <c r="GU396" s="259" t="str">
        <f t="shared" si="434"/>
        <v/>
      </c>
      <c r="GV396" s="259" t="str">
        <f t="shared" si="435"/>
        <v/>
      </c>
      <c r="GW396" s="259" t="str">
        <f t="shared" si="436"/>
        <v/>
      </c>
      <c r="GX396" s="259" t="str">
        <f t="shared" si="437"/>
        <v/>
      </c>
      <c r="GY396" s="259" t="str">
        <f t="shared" si="438"/>
        <v/>
      </c>
      <c r="GZ396" s="259" t="str">
        <f t="shared" si="439"/>
        <v/>
      </c>
      <c r="HA396" s="259" t="str">
        <f t="shared" si="440"/>
        <v/>
      </c>
      <c r="HB396" s="259" t="str">
        <f t="shared" si="441"/>
        <v/>
      </c>
      <c r="HC396" s="259" t="str">
        <f t="shared" si="442"/>
        <v/>
      </c>
      <c r="HD396" s="259" t="str">
        <f t="shared" si="443"/>
        <v/>
      </c>
      <c r="HE396" s="259" t="str">
        <f t="shared" si="444"/>
        <v/>
      </c>
      <c r="HF396" s="259" t="str">
        <f t="shared" si="445"/>
        <v/>
      </c>
      <c r="HG396" s="259" t="str">
        <f t="shared" si="446"/>
        <v/>
      </c>
      <c r="HH396" s="259" t="str">
        <f t="shared" si="447"/>
        <v/>
      </c>
      <c r="HI396" s="259" t="str">
        <f t="shared" si="448"/>
        <v/>
      </c>
      <c r="HJ396" s="259" t="str">
        <f t="shared" si="449"/>
        <v/>
      </c>
      <c r="HK396" s="259" t="str">
        <f t="shared" si="450"/>
        <v/>
      </c>
      <c r="HL396" s="259" t="str">
        <f t="shared" si="451"/>
        <v/>
      </c>
      <c r="HM396" s="259" t="str">
        <f t="shared" si="452"/>
        <v/>
      </c>
      <c r="HN396" s="259" t="str">
        <f t="shared" si="453"/>
        <v/>
      </c>
      <c r="HO396" s="259" t="str">
        <f t="shared" si="454"/>
        <v/>
      </c>
      <c r="HP396" s="259" t="str">
        <f t="shared" si="455"/>
        <v/>
      </c>
      <c r="HQ396" s="259" t="str">
        <f t="shared" si="456"/>
        <v/>
      </c>
      <c r="HR396" s="259" t="str">
        <f t="shared" si="457"/>
        <v/>
      </c>
      <c r="HS396" s="259" t="str">
        <f t="shared" si="458"/>
        <v/>
      </c>
      <c r="HT396" s="259" t="str">
        <f t="shared" si="459"/>
        <v/>
      </c>
      <c r="HU396" s="259" t="str">
        <f t="shared" si="460"/>
        <v/>
      </c>
      <c r="HV396" s="259" t="str">
        <f t="shared" si="461"/>
        <v/>
      </c>
      <c r="HW396" s="259" t="str">
        <f t="shared" si="462"/>
        <v/>
      </c>
      <c r="HX396" s="259" t="str">
        <f t="shared" si="463"/>
        <v/>
      </c>
      <c r="HY396" s="259" t="str">
        <f t="shared" si="464"/>
        <v/>
      </c>
      <c r="HZ396" s="259" t="str">
        <f t="shared" si="465"/>
        <v/>
      </c>
      <c r="IA396" s="259" t="str">
        <f t="shared" si="466"/>
        <v/>
      </c>
      <c r="IB396" s="259" t="str">
        <f t="shared" si="467"/>
        <v/>
      </c>
      <c r="IC396" s="259" t="str">
        <f t="shared" si="468"/>
        <v/>
      </c>
      <c r="ID396" s="259" t="str">
        <f t="shared" si="469"/>
        <v/>
      </c>
      <c r="IE396" s="259" t="str">
        <f t="shared" si="470"/>
        <v/>
      </c>
      <c r="IF396" s="259" t="str">
        <f t="shared" si="471"/>
        <v/>
      </c>
      <c r="IG396" s="259" t="str">
        <f t="shared" si="472"/>
        <v/>
      </c>
      <c r="IH396" s="259" t="str">
        <f t="shared" si="473"/>
        <v/>
      </c>
      <c r="II396" s="259" t="str">
        <f t="shared" si="474"/>
        <v/>
      </c>
      <c r="IJ396" s="259" t="str">
        <f t="shared" si="475"/>
        <v/>
      </c>
      <c r="IK396" s="259" t="str">
        <f t="shared" si="476"/>
        <v/>
      </c>
      <c r="IL396" s="259" t="str">
        <f t="shared" si="477"/>
        <v/>
      </c>
      <c r="IM396" s="259" t="str">
        <f t="shared" si="478"/>
        <v/>
      </c>
      <c r="IN396" s="259" t="str">
        <f t="shared" si="479"/>
        <v/>
      </c>
      <c r="IO396" s="259" t="str">
        <f t="shared" si="480"/>
        <v/>
      </c>
      <c r="IP396" s="259" t="str">
        <f t="shared" si="481"/>
        <v/>
      </c>
      <c r="IQ396" s="259" t="str">
        <f t="shared" si="482"/>
        <v/>
      </c>
      <c r="IR396" s="259" t="str">
        <f t="shared" si="483"/>
        <v/>
      </c>
      <c r="IS396" s="259" t="str">
        <f t="shared" si="484"/>
        <v/>
      </c>
      <c r="IT396" s="259" t="str">
        <f t="shared" si="485"/>
        <v/>
      </c>
      <c r="IU396" s="259" t="str">
        <f t="shared" si="486"/>
        <v/>
      </c>
      <c r="IV396" s="259" t="str">
        <f t="shared" si="487"/>
        <v/>
      </c>
      <c r="IW396" s="259" t="str">
        <f t="shared" si="488"/>
        <v/>
      </c>
      <c r="IX396" s="259" t="str">
        <f t="shared" si="489"/>
        <v/>
      </c>
      <c r="IY396" s="259" t="str">
        <f t="shared" si="490"/>
        <v/>
      </c>
      <c r="IZ396" s="259" t="str">
        <f t="shared" si="491"/>
        <v/>
      </c>
      <c r="JA396" s="259" t="str">
        <f t="shared" si="492"/>
        <v/>
      </c>
      <c r="JB396" s="259" t="str">
        <f t="shared" si="493"/>
        <v/>
      </c>
      <c r="JC396" s="259" t="str">
        <f t="shared" si="494"/>
        <v/>
      </c>
      <c r="JD396" s="259" t="str">
        <f t="shared" si="495"/>
        <v/>
      </c>
      <c r="JE396" s="259" t="str">
        <f t="shared" si="496"/>
        <v/>
      </c>
      <c r="JF396" s="259" t="str">
        <f t="shared" si="497"/>
        <v/>
      </c>
      <c r="JG396" s="259" t="str">
        <f t="shared" si="498"/>
        <v/>
      </c>
      <c r="JH396" s="259" t="str">
        <f t="shared" si="499"/>
        <v/>
      </c>
      <c r="JI396" s="259" t="str">
        <f t="shared" si="500"/>
        <v/>
      </c>
      <c r="JJ396" s="259" t="str">
        <f t="shared" si="501"/>
        <v/>
      </c>
      <c r="JK396" s="259" t="str">
        <f t="shared" si="502"/>
        <v/>
      </c>
      <c r="JL396" s="259" t="str">
        <f t="shared" si="503"/>
        <v/>
      </c>
      <c r="JM396" s="259" t="str">
        <f t="shared" si="504"/>
        <v/>
      </c>
      <c r="JN396" s="259" t="str">
        <f t="shared" si="505"/>
        <v/>
      </c>
      <c r="JO396" s="259" t="str">
        <f t="shared" si="506"/>
        <v/>
      </c>
      <c r="JP396" s="259" t="str">
        <f t="shared" si="507"/>
        <v/>
      </c>
      <c r="JQ396" s="259" t="str">
        <f t="shared" si="508"/>
        <v/>
      </c>
      <c r="JR396" s="259" t="str">
        <f t="shared" si="509"/>
        <v/>
      </c>
      <c r="JS396" s="259" t="str">
        <f t="shared" si="510"/>
        <v/>
      </c>
      <c r="JT396" s="259" t="str">
        <f t="shared" si="511"/>
        <v/>
      </c>
      <c r="JU396" s="259" t="str">
        <f t="shared" si="512"/>
        <v/>
      </c>
      <c r="JV396" s="259" t="str">
        <f t="shared" si="513"/>
        <v/>
      </c>
      <c r="JW396" s="259" t="str">
        <f t="shared" si="514"/>
        <v/>
      </c>
      <c r="JX396" s="259" t="str">
        <f t="shared" si="515"/>
        <v/>
      </c>
      <c r="JY396" s="259" t="str">
        <f t="shared" si="516"/>
        <v/>
      </c>
      <c r="JZ396" s="259" t="str">
        <f t="shared" si="517"/>
        <v/>
      </c>
      <c r="KA396" s="259" t="str">
        <f t="shared" si="518"/>
        <v/>
      </c>
      <c r="KB396" s="259" t="str">
        <f t="shared" si="519"/>
        <v/>
      </c>
      <c r="KC396" s="259" t="str">
        <f t="shared" si="520"/>
        <v/>
      </c>
      <c r="KD396" s="259" t="str">
        <f t="shared" si="521"/>
        <v/>
      </c>
      <c r="KE396" s="259" t="str">
        <f t="shared" si="522"/>
        <v/>
      </c>
      <c r="KF396" s="259" t="str">
        <f t="shared" si="523"/>
        <v/>
      </c>
      <c r="KG396" s="259" t="str">
        <f t="shared" si="524"/>
        <v/>
      </c>
      <c r="KH396" s="259" t="str">
        <f t="shared" si="525"/>
        <v/>
      </c>
      <c r="KI396" s="259" t="str">
        <f t="shared" si="526"/>
        <v/>
      </c>
      <c r="KJ396" s="259" t="str">
        <f t="shared" si="527"/>
        <v/>
      </c>
      <c r="KK396" s="259" t="str">
        <f t="shared" si="528"/>
        <v/>
      </c>
      <c r="KL396" s="259" t="str">
        <f t="shared" si="529"/>
        <v/>
      </c>
      <c r="KM396" s="259" t="str">
        <f t="shared" si="530"/>
        <v/>
      </c>
      <c r="KN396" s="259" t="str">
        <f t="shared" si="531"/>
        <v/>
      </c>
      <c r="KO396" s="259" t="str">
        <f t="shared" si="532"/>
        <v/>
      </c>
      <c r="KP396" s="259" t="str">
        <f t="shared" si="533"/>
        <v/>
      </c>
      <c r="KQ396" s="259" t="str">
        <f t="shared" si="534"/>
        <v/>
      </c>
      <c r="KR396" s="259" t="str">
        <f t="shared" si="535"/>
        <v/>
      </c>
      <c r="KS396" s="259" t="str">
        <f t="shared" si="536"/>
        <v/>
      </c>
      <c r="KT396" s="259" t="str">
        <f t="shared" si="537"/>
        <v/>
      </c>
      <c r="KU396" s="259" t="str">
        <f t="shared" si="538"/>
        <v/>
      </c>
      <c r="KV396" s="259" t="str">
        <f t="shared" si="539"/>
        <v/>
      </c>
      <c r="KW396" s="259" t="str">
        <f t="shared" si="540"/>
        <v/>
      </c>
      <c r="KX396" s="259" t="str">
        <f t="shared" si="541"/>
        <v/>
      </c>
      <c r="KY396" s="259" t="str">
        <f t="shared" si="542"/>
        <v/>
      </c>
      <c r="KZ396" s="259" t="str">
        <f t="shared" si="543"/>
        <v/>
      </c>
      <c r="LA396" s="259" t="str">
        <f t="shared" si="544"/>
        <v/>
      </c>
      <c r="LB396" s="259" t="str">
        <f t="shared" si="545"/>
        <v/>
      </c>
      <c r="LC396" s="259" t="str">
        <f t="shared" si="546"/>
        <v/>
      </c>
      <c r="LD396" s="259" t="str">
        <f t="shared" si="547"/>
        <v/>
      </c>
      <c r="LE396" s="259" t="str">
        <f t="shared" si="548"/>
        <v/>
      </c>
      <c r="LF396" s="259" t="str">
        <f t="shared" si="549"/>
        <v/>
      </c>
      <c r="LG396" s="259" t="str">
        <f t="shared" si="550"/>
        <v/>
      </c>
      <c r="OQ396"/>
      <c r="OR396"/>
      <c r="OS396"/>
      <c r="OT396"/>
      <c r="OU396"/>
      <c r="OV396"/>
      <c r="OW396"/>
      <c r="OX396"/>
      <c r="OY396"/>
      <c r="OZ396"/>
      <c r="PW396"/>
      <c r="PX396"/>
      <c r="PY396"/>
      <c r="PZ396"/>
      <c r="QA396"/>
      <c r="QB396"/>
      <c r="QC396"/>
      <c r="RB396"/>
      <c r="RC396"/>
      <c r="RD396"/>
      <c r="RE396"/>
      <c r="RF396"/>
      <c r="RG396"/>
      <c r="RH396"/>
      <c r="RI396"/>
      <c r="RJ396"/>
      <c r="RK396"/>
      <c r="RL396"/>
      <c r="RM396"/>
      <c r="RN396"/>
      <c r="RO396"/>
      <c r="RP396"/>
      <c r="RQ396"/>
      <c r="RY396"/>
      <c r="RZ396"/>
      <c r="SA396"/>
      <c r="SB396"/>
      <c r="SC396"/>
      <c r="UT396"/>
      <c r="UU396"/>
      <c r="UV396"/>
      <c r="UW396"/>
      <c r="VE396"/>
      <c r="VF396"/>
      <c r="VG396"/>
      <c r="VH396"/>
      <c r="VI396"/>
      <c r="VJ396"/>
      <c r="VK396"/>
      <c r="VL396"/>
      <c r="VM396"/>
      <c r="VN396"/>
      <c r="VO396"/>
      <c r="VP396"/>
      <c r="ADF396"/>
      <c r="ADG396"/>
      <c r="ADH396"/>
      <c r="AGR396"/>
      <c r="AGS396"/>
      <c r="AGT396"/>
      <c r="AGU396"/>
      <c r="AGV396"/>
      <c r="AGW396"/>
      <c r="AGX396"/>
      <c r="AGY396"/>
      <c r="AGZ396"/>
      <c r="AHA396"/>
      <c r="AHB396"/>
      <c r="AHC396"/>
      <c r="AHD396"/>
      <c r="AHE396"/>
      <c r="AHF396"/>
      <c r="AHG396"/>
      <c r="AHH396"/>
      <c r="AHI396"/>
      <c r="AIX396"/>
      <c r="AIY396"/>
      <c r="AIZ396"/>
      <c r="AJA396"/>
      <c r="AJB396"/>
      <c r="AJC396"/>
      <c r="AJD396"/>
      <c r="AJE396"/>
      <c r="AJF396"/>
      <c r="AJG396"/>
      <c r="AJH396"/>
      <c r="AJI396"/>
      <c r="AJJ396"/>
      <c r="AJK396"/>
      <c r="AJL396"/>
      <c r="AJM396"/>
      <c r="AJN396"/>
      <c r="AJO396"/>
      <c r="AJP396"/>
      <c r="AJQ396"/>
      <c r="AJR396"/>
      <c r="AJS396"/>
      <c r="AJT396"/>
      <c r="AJU396"/>
      <c r="AJV396"/>
      <c r="AJW396"/>
      <c r="AJX396"/>
      <c r="AJY396"/>
      <c r="AJZ396"/>
      <c r="AKA396"/>
      <c r="AKB396"/>
      <c r="AKC396"/>
      <c r="AKD396"/>
      <c r="AKE396"/>
      <c r="AKF396"/>
      <c r="AKG396"/>
      <c r="AKH396"/>
      <c r="AMH396"/>
      <c r="AMI396"/>
      <c r="AMJ396"/>
      <c r="AMK396"/>
      <c r="AML396"/>
      <c r="AMM396"/>
      <c r="AMN396"/>
      <c r="ANW396"/>
      <c r="ANX396"/>
      <c r="ANY396"/>
      <c r="ANZ396"/>
      <c r="AOA396"/>
      <c r="AOB396"/>
      <c r="AOC396"/>
      <c r="AOD396"/>
      <c r="AOE396"/>
      <c r="AOF396"/>
      <c r="AOG396"/>
      <c r="AOH396"/>
      <c r="AOI396"/>
      <c r="AOJ396"/>
      <c r="AOK396"/>
      <c r="AOL396"/>
      <c r="AOM396"/>
      <c r="AON396"/>
      <c r="AOO396"/>
      <c r="AOP396"/>
      <c r="AOQ396"/>
      <c r="AOR396"/>
      <c r="AOS396"/>
      <c r="AOT396"/>
      <c r="ARO396"/>
      <c r="ARP396"/>
      <c r="ARQ396"/>
      <c r="ARR396"/>
      <c r="ARY396"/>
      <c r="ARZ396"/>
      <c r="ASA396"/>
      <c r="ASB396"/>
      <c r="ASC396"/>
      <c r="ASD396"/>
      <c r="ASE396"/>
      <c r="ASF396"/>
      <c r="ASG396"/>
      <c r="ASH396"/>
      <c r="ASI396"/>
      <c r="ASJ396"/>
      <c r="ASK396"/>
      <c r="ASL396"/>
      <c r="ASM396"/>
      <c r="ASN396"/>
      <c r="ASO396"/>
      <c r="ASP396"/>
      <c r="ASQ396"/>
      <c r="ASR396"/>
      <c r="ASS396"/>
      <c r="AST396"/>
      <c r="ASU396"/>
      <c r="ASV396"/>
      <c r="ASW396"/>
      <c r="ASX396"/>
      <c r="ASY396"/>
      <c r="ASZ396"/>
      <c r="ATA396"/>
      <c r="ATB396"/>
      <c r="ATC396"/>
      <c r="ATD396"/>
      <c r="ATE396"/>
      <c r="ATJ396"/>
      <c r="ATK396"/>
      <c r="ATL396"/>
      <c r="ATM396"/>
      <c r="ATN396"/>
      <c r="ATO396"/>
      <c r="ATP396"/>
      <c r="ATQ396"/>
      <c r="ATR396"/>
      <c r="ATS396"/>
      <c r="ATT396"/>
      <c r="ATU396"/>
      <c r="ATV396"/>
      <c r="ATW396"/>
      <c r="ATX396"/>
      <c r="ATY396"/>
      <c r="ATZ396"/>
      <c r="AUA396"/>
      <c r="AUB396"/>
      <c r="AUC396"/>
      <c r="AUD396"/>
      <c r="AUE396"/>
      <c r="AUF396"/>
      <c r="AUG396"/>
      <c r="AUH396"/>
      <c r="AUI396"/>
      <c r="AUJ396"/>
      <c r="AUK396"/>
    </row>
    <row r="397" spans="1:1233" hidden="1">
      <c r="A397" s="257">
        <v>126</v>
      </c>
      <c r="B397" s="257">
        <v>175</v>
      </c>
      <c r="C397" s="253">
        <v>8</v>
      </c>
      <c r="D397" s="6"/>
      <c r="E397" s="6"/>
      <c r="F397" s="6"/>
      <c r="G397" s="6"/>
      <c r="H397" s="6"/>
      <c r="I397" s="6"/>
      <c r="J397" s="6"/>
      <c r="K397" s="6"/>
      <c r="L397" s="6"/>
      <c r="M397" s="6"/>
      <c r="N397" s="6"/>
      <c r="O397" s="6"/>
      <c r="Q397" s="259" t="str">
        <f t="shared" si="248"/>
        <v/>
      </c>
      <c r="R397" s="259" t="str">
        <f t="shared" si="249"/>
        <v/>
      </c>
      <c r="S397" s="259" t="str">
        <f t="shared" si="250"/>
        <v/>
      </c>
      <c r="T397" s="259" t="str">
        <f t="shared" si="251"/>
        <v/>
      </c>
      <c r="U397" s="259" t="str">
        <f t="shared" si="252"/>
        <v/>
      </c>
      <c r="V397" s="259" t="str">
        <f t="shared" si="253"/>
        <v/>
      </c>
      <c r="W397" s="259" t="str">
        <f t="shared" si="254"/>
        <v/>
      </c>
      <c r="X397" s="259" t="str">
        <f t="shared" si="255"/>
        <v/>
      </c>
      <c r="Y397" s="259" t="str">
        <f t="shared" si="256"/>
        <v/>
      </c>
      <c r="Z397" s="259" t="str">
        <f t="shared" si="257"/>
        <v/>
      </c>
      <c r="AA397" s="259" t="str">
        <f t="shared" si="258"/>
        <v/>
      </c>
      <c r="AB397" s="259" t="str">
        <f t="shared" si="259"/>
        <v/>
      </c>
      <c r="AC397" s="259" t="str">
        <f t="shared" si="260"/>
        <v/>
      </c>
      <c r="AD397" s="259" t="str">
        <f t="shared" si="261"/>
        <v/>
      </c>
      <c r="AE397" s="259" t="str">
        <f t="shared" si="262"/>
        <v/>
      </c>
      <c r="AF397" s="259" t="str">
        <f t="shared" si="263"/>
        <v/>
      </c>
      <c r="AG397" s="259" t="str">
        <f t="shared" si="264"/>
        <v/>
      </c>
      <c r="AH397" s="259" t="str">
        <f t="shared" si="265"/>
        <v/>
      </c>
      <c r="AI397" s="259" t="str">
        <f t="shared" si="266"/>
        <v/>
      </c>
      <c r="AJ397" s="259" t="str">
        <f t="shared" si="267"/>
        <v/>
      </c>
      <c r="AK397" s="259" t="str">
        <f t="shared" si="268"/>
        <v/>
      </c>
      <c r="AL397" s="259" t="str">
        <f t="shared" si="269"/>
        <v/>
      </c>
      <c r="AM397" s="259" t="str">
        <f t="shared" si="270"/>
        <v/>
      </c>
      <c r="AN397" s="259" t="str">
        <f t="shared" si="271"/>
        <v/>
      </c>
      <c r="AO397" s="259" t="str">
        <f t="shared" si="272"/>
        <v/>
      </c>
      <c r="AP397" s="259" t="str">
        <f t="shared" si="273"/>
        <v/>
      </c>
      <c r="AQ397" s="259" t="str">
        <f t="shared" si="274"/>
        <v/>
      </c>
      <c r="AR397" s="259" t="str">
        <f t="shared" si="275"/>
        <v/>
      </c>
      <c r="AS397" s="259" t="str">
        <f t="shared" si="276"/>
        <v/>
      </c>
      <c r="AT397" s="259" t="str">
        <f t="shared" si="277"/>
        <v/>
      </c>
      <c r="AU397" s="259" t="str">
        <f t="shared" si="278"/>
        <v/>
      </c>
      <c r="AV397" s="259" t="str">
        <f t="shared" si="279"/>
        <v/>
      </c>
      <c r="AW397" s="259" t="str">
        <f t="shared" si="280"/>
        <v/>
      </c>
      <c r="AX397" s="259" t="str">
        <f t="shared" si="281"/>
        <v/>
      </c>
      <c r="AY397" s="259" t="str">
        <f t="shared" si="282"/>
        <v/>
      </c>
      <c r="AZ397" s="259" t="str">
        <f t="shared" si="283"/>
        <v/>
      </c>
      <c r="BA397" s="259" t="str">
        <f t="shared" si="284"/>
        <v/>
      </c>
      <c r="BB397" s="259" t="str">
        <f t="shared" si="285"/>
        <v/>
      </c>
      <c r="BC397" s="259" t="str">
        <f t="shared" si="286"/>
        <v/>
      </c>
      <c r="BD397" s="259" t="str">
        <f t="shared" si="287"/>
        <v/>
      </c>
      <c r="BE397" s="259" t="str">
        <f t="shared" si="288"/>
        <v/>
      </c>
      <c r="BF397" s="259" t="str">
        <f t="shared" si="289"/>
        <v/>
      </c>
      <c r="BG397" s="259" t="str">
        <f t="shared" si="290"/>
        <v/>
      </c>
      <c r="BH397" s="259" t="str">
        <f t="shared" si="291"/>
        <v/>
      </c>
      <c r="BI397" s="259" t="str">
        <f t="shared" si="292"/>
        <v/>
      </c>
      <c r="BJ397" s="259" t="str">
        <f t="shared" si="293"/>
        <v/>
      </c>
      <c r="BK397" s="259" t="str">
        <f t="shared" si="294"/>
        <v/>
      </c>
      <c r="BL397" s="259" t="str">
        <f t="shared" si="295"/>
        <v/>
      </c>
      <c r="BM397" s="259" t="str">
        <f t="shared" si="296"/>
        <v/>
      </c>
      <c r="BN397" s="259" t="str">
        <f t="shared" si="297"/>
        <v/>
      </c>
      <c r="BO397" s="259" t="str">
        <f t="shared" si="298"/>
        <v/>
      </c>
      <c r="BP397" s="259" t="str">
        <f t="shared" si="299"/>
        <v/>
      </c>
      <c r="BQ397" s="259" t="str">
        <f t="shared" si="300"/>
        <v/>
      </c>
      <c r="BR397" s="259" t="str">
        <f t="shared" si="301"/>
        <v/>
      </c>
      <c r="BS397" s="259" t="str">
        <f t="shared" si="302"/>
        <v/>
      </c>
      <c r="BT397" s="259" t="str">
        <f t="shared" si="303"/>
        <v/>
      </c>
      <c r="BU397" s="259" t="str">
        <f t="shared" si="304"/>
        <v/>
      </c>
      <c r="BV397" s="259" t="str">
        <f t="shared" si="305"/>
        <v/>
      </c>
      <c r="BW397" s="259" t="str">
        <f t="shared" si="306"/>
        <v/>
      </c>
      <c r="BX397" s="259" t="str">
        <f t="shared" si="307"/>
        <v/>
      </c>
      <c r="BY397" s="259" t="str">
        <f t="shared" si="308"/>
        <v/>
      </c>
      <c r="BZ397" s="259" t="str">
        <f t="shared" si="309"/>
        <v/>
      </c>
      <c r="CA397" s="259" t="str">
        <f t="shared" si="310"/>
        <v/>
      </c>
      <c r="CB397" s="259" t="str">
        <f t="shared" si="311"/>
        <v/>
      </c>
      <c r="CC397" s="259" t="str">
        <f t="shared" si="312"/>
        <v/>
      </c>
      <c r="CD397" s="259" t="str">
        <f t="shared" si="313"/>
        <v/>
      </c>
      <c r="CE397" s="259" t="str">
        <f t="shared" si="314"/>
        <v/>
      </c>
      <c r="CF397" s="259" t="str">
        <f t="shared" si="315"/>
        <v/>
      </c>
      <c r="CG397" s="259" t="str">
        <f t="shared" si="316"/>
        <v/>
      </c>
      <c r="CH397" s="259" t="str">
        <f t="shared" si="317"/>
        <v/>
      </c>
      <c r="CI397" s="259" t="str">
        <f t="shared" si="318"/>
        <v/>
      </c>
      <c r="CJ397" s="259" t="str">
        <f t="shared" si="319"/>
        <v/>
      </c>
      <c r="CK397" s="259" t="str">
        <f t="shared" si="320"/>
        <v/>
      </c>
      <c r="CL397" s="259" t="str">
        <f t="shared" si="321"/>
        <v/>
      </c>
      <c r="CM397" s="259" t="str">
        <f t="shared" si="322"/>
        <v/>
      </c>
      <c r="CN397" s="259" t="str">
        <f t="shared" si="323"/>
        <v/>
      </c>
      <c r="CO397" s="259" t="str">
        <f t="shared" si="324"/>
        <v/>
      </c>
      <c r="CP397" s="259" t="str">
        <f t="shared" si="325"/>
        <v/>
      </c>
      <c r="CQ397" s="259" t="str">
        <f t="shared" si="326"/>
        <v/>
      </c>
      <c r="CR397" s="259" t="str">
        <f t="shared" si="327"/>
        <v/>
      </c>
      <c r="CS397" s="259" t="str">
        <f t="shared" si="328"/>
        <v/>
      </c>
      <c r="CT397" s="259" t="str">
        <f t="shared" si="329"/>
        <v/>
      </c>
      <c r="CU397" s="259" t="str">
        <f t="shared" si="330"/>
        <v/>
      </c>
      <c r="CV397" s="259" t="str">
        <f t="shared" si="331"/>
        <v/>
      </c>
      <c r="CW397" s="259" t="str">
        <f t="shared" si="332"/>
        <v/>
      </c>
      <c r="CX397" s="259" t="str">
        <f t="shared" si="333"/>
        <v/>
      </c>
      <c r="CY397" s="259" t="str">
        <f t="shared" si="334"/>
        <v/>
      </c>
      <c r="CZ397" s="259" t="str">
        <f t="shared" si="335"/>
        <v/>
      </c>
      <c r="DA397" s="259" t="str">
        <f t="shared" si="336"/>
        <v/>
      </c>
      <c r="DB397" s="259" t="str">
        <f t="shared" si="337"/>
        <v/>
      </c>
      <c r="DC397" s="259" t="str">
        <f t="shared" si="338"/>
        <v/>
      </c>
      <c r="DD397" s="259" t="str">
        <f t="shared" si="339"/>
        <v/>
      </c>
      <c r="DE397" s="259" t="str">
        <f t="shared" si="340"/>
        <v/>
      </c>
      <c r="DF397" s="259" t="str">
        <f t="shared" si="341"/>
        <v/>
      </c>
      <c r="DG397" s="259" t="str">
        <f t="shared" si="342"/>
        <v/>
      </c>
      <c r="DH397" s="259" t="str">
        <f t="shared" si="343"/>
        <v/>
      </c>
      <c r="DI397" s="259" t="str">
        <f t="shared" si="344"/>
        <v/>
      </c>
      <c r="DJ397" s="259" t="str">
        <f t="shared" si="345"/>
        <v/>
      </c>
      <c r="DK397" s="259" t="str">
        <f t="shared" si="346"/>
        <v/>
      </c>
      <c r="DL397" s="259" t="str">
        <f t="shared" si="347"/>
        <v/>
      </c>
      <c r="DM397" s="259" t="str">
        <f t="shared" si="348"/>
        <v/>
      </c>
      <c r="DN397" s="259" t="str">
        <f t="shared" si="349"/>
        <v/>
      </c>
      <c r="DO397" s="259" t="str">
        <f t="shared" si="350"/>
        <v/>
      </c>
      <c r="DP397" s="259" t="str">
        <f t="shared" si="351"/>
        <v/>
      </c>
      <c r="DQ397" s="259" t="str">
        <f t="shared" si="352"/>
        <v/>
      </c>
      <c r="DR397" s="259" t="str">
        <f t="shared" si="353"/>
        <v/>
      </c>
      <c r="DS397" s="259" t="str">
        <f t="shared" si="354"/>
        <v/>
      </c>
      <c r="DT397" s="259" t="str">
        <f t="shared" si="355"/>
        <v/>
      </c>
      <c r="DU397" s="259" t="str">
        <f t="shared" si="356"/>
        <v/>
      </c>
      <c r="DV397" s="259" t="str">
        <f t="shared" si="357"/>
        <v/>
      </c>
      <c r="DW397" s="259" t="str">
        <f t="shared" si="358"/>
        <v/>
      </c>
      <c r="DX397" s="259" t="str">
        <f t="shared" si="359"/>
        <v/>
      </c>
      <c r="DY397" s="259" t="str">
        <f t="shared" si="360"/>
        <v/>
      </c>
      <c r="DZ397" s="259" t="str">
        <f t="shared" si="361"/>
        <v/>
      </c>
      <c r="EA397" s="259" t="str">
        <f t="shared" si="362"/>
        <v/>
      </c>
      <c r="EB397" s="259" t="str">
        <f t="shared" si="363"/>
        <v/>
      </c>
      <c r="EC397" s="259" t="str">
        <f t="shared" si="364"/>
        <v/>
      </c>
      <c r="ED397" s="259" t="str">
        <f t="shared" si="365"/>
        <v/>
      </c>
      <c r="EE397" s="259" t="str">
        <f t="shared" si="366"/>
        <v/>
      </c>
      <c r="EF397" s="259" t="str">
        <f t="shared" si="367"/>
        <v/>
      </c>
      <c r="EG397" s="259" t="str">
        <f t="shared" si="368"/>
        <v/>
      </c>
      <c r="EH397" s="259" t="str">
        <f t="shared" si="369"/>
        <v/>
      </c>
      <c r="EI397" s="259" t="str">
        <f t="shared" si="370"/>
        <v/>
      </c>
      <c r="EJ397" s="259" t="str">
        <f t="shared" si="371"/>
        <v/>
      </c>
      <c r="EK397" s="259" t="str">
        <f t="shared" si="372"/>
        <v/>
      </c>
      <c r="EL397" s="259" t="str">
        <f t="shared" si="373"/>
        <v/>
      </c>
      <c r="EM397" s="259" t="str">
        <f t="shared" si="374"/>
        <v/>
      </c>
      <c r="EN397" s="259" t="str">
        <f t="shared" si="375"/>
        <v/>
      </c>
      <c r="EO397" s="259" t="str">
        <f t="shared" si="376"/>
        <v/>
      </c>
      <c r="EP397" s="259" t="str">
        <f t="shared" si="377"/>
        <v/>
      </c>
      <c r="EQ397" s="259" t="str">
        <f t="shared" si="378"/>
        <v/>
      </c>
      <c r="ER397" s="259" t="str">
        <f t="shared" si="379"/>
        <v/>
      </c>
      <c r="ES397" s="259" t="str">
        <f t="shared" si="380"/>
        <v/>
      </c>
      <c r="ET397" s="259" t="str">
        <f t="shared" si="381"/>
        <v/>
      </c>
      <c r="EU397" s="259" t="str">
        <f t="shared" si="382"/>
        <v/>
      </c>
      <c r="EV397" s="259" t="str">
        <f t="shared" si="383"/>
        <v/>
      </c>
      <c r="EW397" s="259" t="str">
        <f t="shared" si="384"/>
        <v/>
      </c>
      <c r="EX397" s="259" t="str">
        <f t="shared" si="385"/>
        <v/>
      </c>
      <c r="EY397" s="259" t="str">
        <f t="shared" si="386"/>
        <v/>
      </c>
      <c r="EZ397" s="259" t="str">
        <f t="shared" si="387"/>
        <v/>
      </c>
      <c r="FA397" s="259" t="str">
        <f t="shared" si="388"/>
        <v/>
      </c>
      <c r="FB397" s="259" t="str">
        <f t="shared" si="389"/>
        <v/>
      </c>
      <c r="FC397" s="259" t="str">
        <f t="shared" si="390"/>
        <v/>
      </c>
      <c r="FD397" s="259" t="str">
        <f t="shared" si="391"/>
        <v/>
      </c>
      <c r="FE397" s="259" t="str">
        <f t="shared" si="392"/>
        <v/>
      </c>
      <c r="FF397" s="259" t="str">
        <f t="shared" si="393"/>
        <v/>
      </c>
      <c r="FG397" s="259" t="str">
        <f t="shared" si="394"/>
        <v/>
      </c>
      <c r="FH397" s="259" t="str">
        <f t="shared" si="395"/>
        <v/>
      </c>
      <c r="FI397" s="259" t="str">
        <f t="shared" si="396"/>
        <v/>
      </c>
      <c r="FJ397" s="259" t="str">
        <f t="shared" si="397"/>
        <v/>
      </c>
      <c r="FK397" s="259" t="str">
        <f t="shared" si="398"/>
        <v/>
      </c>
      <c r="FL397" s="259" t="str">
        <f t="shared" si="399"/>
        <v/>
      </c>
      <c r="FM397" s="259" t="str">
        <f t="shared" si="400"/>
        <v/>
      </c>
      <c r="FN397" s="259" t="str">
        <f t="shared" si="401"/>
        <v/>
      </c>
      <c r="FO397" s="259" t="str">
        <f t="shared" si="402"/>
        <v/>
      </c>
      <c r="FP397" s="259" t="str">
        <f t="shared" si="403"/>
        <v/>
      </c>
      <c r="FQ397" s="259" t="str">
        <f t="shared" si="404"/>
        <v/>
      </c>
      <c r="FR397" s="259" t="str">
        <f t="shared" si="405"/>
        <v/>
      </c>
      <c r="FS397" s="259" t="str">
        <f t="shared" si="406"/>
        <v/>
      </c>
      <c r="FT397" s="259" t="str">
        <f t="shared" si="407"/>
        <v/>
      </c>
      <c r="FU397" s="259" t="str">
        <f t="shared" si="408"/>
        <v/>
      </c>
      <c r="FV397" s="259" t="str">
        <f t="shared" si="409"/>
        <v/>
      </c>
      <c r="FW397" s="259" t="str">
        <f t="shared" si="410"/>
        <v/>
      </c>
      <c r="FX397" s="259" t="str">
        <f t="shared" si="411"/>
        <v/>
      </c>
      <c r="FY397" s="259" t="str">
        <f t="shared" si="412"/>
        <v/>
      </c>
      <c r="FZ397" s="259" t="str">
        <f t="shared" si="413"/>
        <v/>
      </c>
      <c r="GA397" s="259" t="str">
        <f t="shared" si="414"/>
        <v/>
      </c>
      <c r="GB397" s="259" t="str">
        <f t="shared" si="415"/>
        <v/>
      </c>
      <c r="GC397" s="259" t="str">
        <f t="shared" si="416"/>
        <v/>
      </c>
      <c r="GD397" s="259" t="str">
        <f t="shared" si="417"/>
        <v/>
      </c>
      <c r="GE397" s="259" t="str">
        <f t="shared" si="418"/>
        <v/>
      </c>
      <c r="GF397" s="259" t="str">
        <f t="shared" si="419"/>
        <v/>
      </c>
      <c r="GG397" s="259" t="str">
        <f t="shared" si="420"/>
        <v/>
      </c>
      <c r="GH397" s="259" t="str">
        <f t="shared" si="421"/>
        <v/>
      </c>
      <c r="GI397" s="259" t="str">
        <f t="shared" si="422"/>
        <v/>
      </c>
      <c r="GJ397" s="259" t="str">
        <f t="shared" si="423"/>
        <v/>
      </c>
      <c r="GK397" s="259" t="str">
        <f t="shared" si="424"/>
        <v/>
      </c>
      <c r="GL397" s="259" t="str">
        <f t="shared" si="425"/>
        <v/>
      </c>
      <c r="GM397" s="259" t="str">
        <f t="shared" si="426"/>
        <v/>
      </c>
      <c r="GN397" s="259" t="str">
        <f t="shared" si="427"/>
        <v/>
      </c>
      <c r="GO397" s="259" t="str">
        <f t="shared" si="428"/>
        <v/>
      </c>
      <c r="GP397" s="259" t="str">
        <f t="shared" si="429"/>
        <v/>
      </c>
      <c r="GQ397" s="259" t="str">
        <f t="shared" si="430"/>
        <v/>
      </c>
      <c r="GR397" s="259" t="str">
        <f t="shared" si="431"/>
        <v/>
      </c>
      <c r="GS397" s="259" t="str">
        <f t="shared" si="432"/>
        <v/>
      </c>
      <c r="GT397" s="259" t="str">
        <f t="shared" si="433"/>
        <v/>
      </c>
      <c r="GU397" s="259" t="str">
        <f t="shared" si="434"/>
        <v/>
      </c>
      <c r="GV397" s="259" t="str">
        <f t="shared" si="435"/>
        <v/>
      </c>
      <c r="GW397" s="259" t="str">
        <f t="shared" si="436"/>
        <v/>
      </c>
      <c r="GX397" s="259" t="str">
        <f t="shared" si="437"/>
        <v/>
      </c>
      <c r="GY397" s="259" t="str">
        <f t="shared" si="438"/>
        <v/>
      </c>
      <c r="GZ397" s="259" t="str">
        <f t="shared" si="439"/>
        <v/>
      </c>
      <c r="HA397" s="259" t="str">
        <f t="shared" si="440"/>
        <v/>
      </c>
      <c r="HB397" s="259" t="str">
        <f t="shared" si="441"/>
        <v/>
      </c>
      <c r="HC397" s="259" t="str">
        <f t="shared" si="442"/>
        <v/>
      </c>
      <c r="HD397" s="259" t="str">
        <f t="shared" si="443"/>
        <v/>
      </c>
      <c r="HE397" s="259" t="str">
        <f t="shared" si="444"/>
        <v/>
      </c>
      <c r="HF397" s="259" t="str">
        <f t="shared" si="445"/>
        <v/>
      </c>
      <c r="HG397" s="259" t="str">
        <f t="shared" si="446"/>
        <v/>
      </c>
      <c r="HH397" s="259" t="str">
        <f t="shared" si="447"/>
        <v/>
      </c>
      <c r="HI397" s="259" t="str">
        <f t="shared" si="448"/>
        <v/>
      </c>
      <c r="HJ397" s="259" t="str">
        <f t="shared" si="449"/>
        <v/>
      </c>
      <c r="HK397" s="259" t="str">
        <f t="shared" si="450"/>
        <v/>
      </c>
      <c r="HL397" s="259" t="str">
        <f t="shared" si="451"/>
        <v/>
      </c>
      <c r="HM397" s="259" t="str">
        <f t="shared" si="452"/>
        <v/>
      </c>
      <c r="HN397" s="259" t="str">
        <f t="shared" si="453"/>
        <v/>
      </c>
      <c r="HO397" s="259" t="str">
        <f t="shared" si="454"/>
        <v/>
      </c>
      <c r="HP397" s="259" t="str">
        <f t="shared" si="455"/>
        <v/>
      </c>
      <c r="HQ397" s="259" t="str">
        <f t="shared" si="456"/>
        <v/>
      </c>
      <c r="HR397" s="259" t="str">
        <f t="shared" si="457"/>
        <v/>
      </c>
      <c r="HS397" s="259" t="str">
        <f t="shared" si="458"/>
        <v/>
      </c>
      <c r="HT397" s="259" t="str">
        <f t="shared" si="459"/>
        <v/>
      </c>
      <c r="HU397" s="259" t="str">
        <f t="shared" si="460"/>
        <v/>
      </c>
      <c r="HV397" s="259" t="str">
        <f t="shared" si="461"/>
        <v/>
      </c>
      <c r="HW397" s="259" t="str">
        <f t="shared" si="462"/>
        <v/>
      </c>
      <c r="HX397" s="259" t="str">
        <f t="shared" si="463"/>
        <v/>
      </c>
      <c r="HY397" s="259" t="str">
        <f t="shared" si="464"/>
        <v/>
      </c>
      <c r="HZ397" s="259" t="str">
        <f t="shared" si="465"/>
        <v/>
      </c>
      <c r="IA397" s="259" t="str">
        <f t="shared" si="466"/>
        <v/>
      </c>
      <c r="IB397" s="259" t="str">
        <f t="shared" si="467"/>
        <v/>
      </c>
      <c r="IC397" s="259" t="str">
        <f t="shared" si="468"/>
        <v/>
      </c>
      <c r="ID397" s="259" t="str">
        <f t="shared" si="469"/>
        <v/>
      </c>
      <c r="IE397" s="259" t="str">
        <f t="shared" si="470"/>
        <v/>
      </c>
      <c r="IF397" s="259" t="str">
        <f t="shared" si="471"/>
        <v/>
      </c>
      <c r="IG397" s="259" t="str">
        <f t="shared" si="472"/>
        <v/>
      </c>
      <c r="IH397" s="259" t="str">
        <f t="shared" si="473"/>
        <v/>
      </c>
      <c r="II397" s="259" t="str">
        <f t="shared" si="474"/>
        <v/>
      </c>
      <c r="IJ397" s="259" t="str">
        <f t="shared" si="475"/>
        <v/>
      </c>
      <c r="IK397" s="259" t="str">
        <f t="shared" si="476"/>
        <v/>
      </c>
      <c r="IL397" s="259" t="str">
        <f t="shared" si="477"/>
        <v/>
      </c>
      <c r="IM397" s="259" t="str">
        <f t="shared" si="478"/>
        <v/>
      </c>
      <c r="IN397" s="259" t="str">
        <f t="shared" si="479"/>
        <v/>
      </c>
      <c r="IO397" s="259" t="str">
        <f t="shared" si="480"/>
        <v/>
      </c>
      <c r="IP397" s="259" t="str">
        <f t="shared" si="481"/>
        <v/>
      </c>
      <c r="IQ397" s="259" t="str">
        <f t="shared" si="482"/>
        <v/>
      </c>
      <c r="IR397" s="259" t="str">
        <f t="shared" si="483"/>
        <v/>
      </c>
      <c r="IS397" s="259" t="str">
        <f t="shared" si="484"/>
        <v/>
      </c>
      <c r="IT397" s="259" t="str">
        <f t="shared" si="485"/>
        <v/>
      </c>
      <c r="IU397" s="259" t="str">
        <f t="shared" si="486"/>
        <v/>
      </c>
      <c r="IV397" s="259" t="str">
        <f t="shared" si="487"/>
        <v/>
      </c>
      <c r="IW397" s="259" t="str">
        <f t="shared" si="488"/>
        <v/>
      </c>
      <c r="IX397" s="259" t="str">
        <f t="shared" si="489"/>
        <v/>
      </c>
      <c r="IY397" s="259" t="str">
        <f t="shared" si="490"/>
        <v/>
      </c>
      <c r="IZ397" s="259" t="str">
        <f t="shared" si="491"/>
        <v/>
      </c>
      <c r="JA397" s="259" t="str">
        <f t="shared" si="492"/>
        <v/>
      </c>
      <c r="JB397" s="259" t="str">
        <f t="shared" si="493"/>
        <v/>
      </c>
      <c r="JC397" s="259" t="str">
        <f t="shared" si="494"/>
        <v/>
      </c>
      <c r="JD397" s="259" t="str">
        <f t="shared" si="495"/>
        <v/>
      </c>
      <c r="JE397" s="259" t="str">
        <f t="shared" si="496"/>
        <v/>
      </c>
      <c r="JF397" s="259" t="str">
        <f t="shared" si="497"/>
        <v/>
      </c>
      <c r="JG397" s="259" t="str">
        <f t="shared" si="498"/>
        <v/>
      </c>
      <c r="JH397" s="259" t="str">
        <f t="shared" si="499"/>
        <v/>
      </c>
      <c r="JI397" s="259" t="str">
        <f t="shared" si="500"/>
        <v/>
      </c>
      <c r="JJ397" s="259" t="str">
        <f t="shared" si="501"/>
        <v/>
      </c>
      <c r="JK397" s="259" t="str">
        <f t="shared" si="502"/>
        <v/>
      </c>
      <c r="JL397" s="259" t="str">
        <f t="shared" si="503"/>
        <v/>
      </c>
      <c r="JM397" s="259" t="str">
        <f t="shared" si="504"/>
        <v/>
      </c>
      <c r="JN397" s="259" t="str">
        <f t="shared" si="505"/>
        <v/>
      </c>
      <c r="JO397" s="259" t="str">
        <f t="shared" si="506"/>
        <v/>
      </c>
      <c r="JP397" s="259" t="str">
        <f t="shared" si="507"/>
        <v/>
      </c>
      <c r="JQ397" s="259" t="str">
        <f t="shared" si="508"/>
        <v/>
      </c>
      <c r="JR397" s="259" t="str">
        <f t="shared" si="509"/>
        <v/>
      </c>
      <c r="JS397" s="259" t="str">
        <f t="shared" si="510"/>
        <v/>
      </c>
      <c r="JT397" s="259" t="str">
        <f t="shared" si="511"/>
        <v/>
      </c>
      <c r="JU397" s="259" t="str">
        <f t="shared" si="512"/>
        <v/>
      </c>
      <c r="JV397" s="259" t="str">
        <f t="shared" si="513"/>
        <v/>
      </c>
      <c r="JW397" s="259" t="str">
        <f t="shared" si="514"/>
        <v/>
      </c>
      <c r="JX397" s="259" t="str">
        <f t="shared" si="515"/>
        <v/>
      </c>
      <c r="JY397" s="259" t="str">
        <f t="shared" si="516"/>
        <v/>
      </c>
      <c r="JZ397" s="259" t="str">
        <f t="shared" si="517"/>
        <v/>
      </c>
      <c r="KA397" s="259" t="str">
        <f t="shared" si="518"/>
        <v/>
      </c>
      <c r="KB397" s="259" t="str">
        <f t="shared" si="519"/>
        <v/>
      </c>
      <c r="KC397" s="259" t="str">
        <f t="shared" si="520"/>
        <v/>
      </c>
      <c r="KD397" s="259" t="str">
        <f t="shared" si="521"/>
        <v/>
      </c>
      <c r="KE397" s="259" t="str">
        <f t="shared" si="522"/>
        <v/>
      </c>
      <c r="KF397" s="259" t="str">
        <f t="shared" si="523"/>
        <v/>
      </c>
      <c r="KG397" s="259" t="str">
        <f t="shared" si="524"/>
        <v/>
      </c>
      <c r="KH397" s="259" t="str">
        <f t="shared" si="525"/>
        <v/>
      </c>
      <c r="KI397" s="259" t="str">
        <f t="shared" si="526"/>
        <v/>
      </c>
      <c r="KJ397" s="259" t="str">
        <f t="shared" si="527"/>
        <v/>
      </c>
      <c r="KK397" s="259" t="str">
        <f t="shared" si="528"/>
        <v/>
      </c>
      <c r="KL397" s="259" t="str">
        <f t="shared" si="529"/>
        <v/>
      </c>
      <c r="KM397" s="259" t="str">
        <f t="shared" si="530"/>
        <v/>
      </c>
      <c r="KN397" s="259" t="str">
        <f t="shared" si="531"/>
        <v/>
      </c>
      <c r="KO397" s="259" t="str">
        <f t="shared" si="532"/>
        <v/>
      </c>
      <c r="KP397" s="259" t="str">
        <f t="shared" si="533"/>
        <v/>
      </c>
      <c r="KQ397" s="259" t="str">
        <f t="shared" si="534"/>
        <v/>
      </c>
      <c r="KR397" s="259" t="str">
        <f t="shared" si="535"/>
        <v/>
      </c>
      <c r="KS397" s="259" t="str">
        <f t="shared" si="536"/>
        <v/>
      </c>
      <c r="KT397" s="259" t="str">
        <f t="shared" si="537"/>
        <v/>
      </c>
      <c r="KU397" s="259" t="str">
        <f t="shared" si="538"/>
        <v/>
      </c>
      <c r="KV397" s="259" t="str">
        <f t="shared" si="539"/>
        <v/>
      </c>
      <c r="KW397" s="259" t="str">
        <f t="shared" si="540"/>
        <v/>
      </c>
      <c r="KX397" s="259" t="str">
        <f t="shared" si="541"/>
        <v/>
      </c>
      <c r="KY397" s="259" t="str">
        <f t="shared" si="542"/>
        <v/>
      </c>
      <c r="KZ397" s="259" t="str">
        <f t="shared" si="543"/>
        <v/>
      </c>
      <c r="LA397" s="259" t="str">
        <f t="shared" si="544"/>
        <v/>
      </c>
      <c r="LB397" s="259" t="str">
        <f t="shared" si="545"/>
        <v/>
      </c>
      <c r="LC397" s="259" t="str">
        <f t="shared" si="546"/>
        <v/>
      </c>
      <c r="LD397" s="259" t="str">
        <f t="shared" si="547"/>
        <v/>
      </c>
      <c r="LE397" s="259" t="str">
        <f t="shared" si="548"/>
        <v/>
      </c>
      <c r="LF397" s="259" t="str">
        <f t="shared" si="549"/>
        <v/>
      </c>
      <c r="LG397" s="259" t="str">
        <f t="shared" si="550"/>
        <v/>
      </c>
      <c r="OQ397"/>
      <c r="OR397"/>
      <c r="OS397"/>
      <c r="OT397"/>
      <c r="OU397"/>
      <c r="OV397"/>
      <c r="OW397"/>
      <c r="OX397"/>
      <c r="OY397"/>
      <c r="OZ397"/>
      <c r="PW397"/>
      <c r="PX397"/>
      <c r="PY397"/>
      <c r="PZ397"/>
      <c r="QA397"/>
      <c r="QB397"/>
      <c r="QC397"/>
      <c r="RB397"/>
      <c r="RC397"/>
      <c r="RD397"/>
      <c r="RE397"/>
      <c r="RF397"/>
      <c r="RG397"/>
      <c r="RH397"/>
      <c r="RI397"/>
      <c r="RJ397"/>
      <c r="RK397"/>
      <c r="RL397"/>
      <c r="RM397"/>
      <c r="RN397"/>
      <c r="RO397"/>
      <c r="RP397"/>
      <c r="RQ397"/>
      <c r="RY397"/>
      <c r="RZ397"/>
      <c r="SA397"/>
      <c r="SB397"/>
      <c r="SC397"/>
      <c r="UT397"/>
      <c r="UU397"/>
      <c r="UV397"/>
      <c r="UW397"/>
      <c r="VE397"/>
      <c r="VF397"/>
      <c r="VG397"/>
      <c r="VH397"/>
      <c r="VI397"/>
      <c r="VJ397"/>
      <c r="VK397"/>
      <c r="VL397"/>
      <c r="VM397"/>
      <c r="VN397"/>
      <c r="VO397"/>
      <c r="VP397"/>
      <c r="ADF397"/>
      <c r="ADG397"/>
      <c r="ADH397"/>
      <c r="AGR397"/>
      <c r="AGS397"/>
      <c r="AGT397"/>
      <c r="AGU397"/>
      <c r="AGV397"/>
      <c r="AGW397"/>
      <c r="AGX397"/>
      <c r="AGY397"/>
      <c r="AGZ397"/>
      <c r="AHA397"/>
      <c r="AHB397"/>
      <c r="AHC397"/>
      <c r="AHD397"/>
      <c r="AHE397"/>
      <c r="AHF397"/>
      <c r="AHG397"/>
      <c r="AHH397"/>
      <c r="AHI397"/>
      <c r="AIX397"/>
      <c r="AIY397"/>
      <c r="AIZ397"/>
      <c r="AJA397"/>
      <c r="AJB397"/>
      <c r="AJC397"/>
      <c r="AJD397"/>
      <c r="AJE397"/>
      <c r="AJF397"/>
      <c r="AJG397"/>
      <c r="AJH397"/>
      <c r="AJI397"/>
      <c r="AJJ397"/>
      <c r="AJK397"/>
      <c r="AJL397"/>
      <c r="AJM397"/>
      <c r="AJN397"/>
      <c r="AJO397"/>
      <c r="AJP397"/>
      <c r="AJQ397"/>
      <c r="AJR397"/>
      <c r="AJS397"/>
      <c r="AJT397"/>
      <c r="AJU397"/>
      <c r="AJV397"/>
      <c r="AJW397"/>
      <c r="AJX397"/>
      <c r="AJY397"/>
      <c r="AJZ397"/>
      <c r="AKA397"/>
      <c r="AKB397"/>
      <c r="AKC397"/>
      <c r="AKD397"/>
      <c r="AKE397"/>
      <c r="AKF397"/>
      <c r="AKG397"/>
      <c r="AKH397"/>
      <c r="AMH397"/>
      <c r="AMI397"/>
      <c r="AMJ397"/>
      <c r="AMK397"/>
      <c r="AML397"/>
      <c r="AMM397"/>
      <c r="AMN397"/>
      <c r="ANW397"/>
      <c r="ANX397"/>
      <c r="ANY397"/>
      <c r="ANZ397"/>
      <c r="AOA397"/>
      <c r="AOB397"/>
      <c r="AOC397"/>
      <c r="AOD397"/>
      <c r="AOE397"/>
      <c r="AOF397"/>
      <c r="AOG397"/>
      <c r="AOH397"/>
      <c r="AOI397"/>
      <c r="AOJ397"/>
      <c r="AOK397"/>
      <c r="AOL397"/>
      <c r="AOM397"/>
      <c r="AON397"/>
      <c r="AOO397"/>
      <c r="AOP397"/>
      <c r="AOQ397"/>
      <c r="AOR397"/>
      <c r="AOS397"/>
      <c r="AOT397"/>
      <c r="ARO397"/>
      <c r="ARP397"/>
      <c r="ARQ397"/>
      <c r="ARR397"/>
      <c r="ARY397"/>
      <c r="ARZ397"/>
      <c r="ASA397"/>
      <c r="ASB397"/>
      <c r="ASC397"/>
      <c r="ASD397"/>
      <c r="ASE397"/>
      <c r="ASF397"/>
      <c r="ASG397"/>
      <c r="ASH397"/>
      <c r="ASI397"/>
      <c r="ASJ397"/>
      <c r="ASK397"/>
      <c r="ASL397"/>
      <c r="ASM397"/>
      <c r="ASN397"/>
      <c r="ASO397"/>
      <c r="ASP397"/>
      <c r="ASQ397"/>
      <c r="ASR397"/>
      <c r="ASS397"/>
      <c r="AST397"/>
      <c r="ASU397"/>
      <c r="ASV397"/>
      <c r="ASW397"/>
      <c r="ASX397"/>
      <c r="ASY397"/>
      <c r="ASZ397"/>
      <c r="ATA397"/>
      <c r="ATB397"/>
      <c r="ATC397"/>
      <c r="ATD397"/>
      <c r="ATE397"/>
      <c r="ATJ397"/>
      <c r="ATK397"/>
      <c r="ATL397"/>
      <c r="ATM397"/>
      <c r="ATN397"/>
      <c r="ATO397"/>
      <c r="ATP397"/>
      <c r="ATQ397"/>
      <c r="ATR397"/>
      <c r="ATS397"/>
      <c r="ATT397"/>
      <c r="ATU397"/>
      <c r="ATV397"/>
      <c r="ATW397"/>
      <c r="ATX397"/>
      <c r="ATY397"/>
      <c r="ATZ397"/>
      <c r="AUA397"/>
      <c r="AUB397"/>
      <c r="AUC397"/>
      <c r="AUD397"/>
      <c r="AUE397"/>
      <c r="AUF397"/>
      <c r="AUG397"/>
      <c r="AUH397"/>
      <c r="AUI397"/>
      <c r="AUJ397"/>
      <c r="AUK397"/>
    </row>
    <row r="398" spans="1:1233" hidden="1">
      <c r="A398" s="257">
        <v>176</v>
      </c>
      <c r="B398" s="257">
        <v>275</v>
      </c>
      <c r="C398" s="253">
        <v>9</v>
      </c>
      <c r="D398" s="6"/>
      <c r="E398" s="6"/>
      <c r="F398" s="6"/>
      <c r="G398" s="6"/>
      <c r="H398" s="6"/>
      <c r="I398" s="6"/>
      <c r="J398" s="6"/>
      <c r="K398" s="6"/>
      <c r="L398" s="6"/>
      <c r="M398" s="6"/>
      <c r="N398" s="6"/>
      <c r="O398" s="6"/>
      <c r="Q398" s="259" t="str">
        <f t="shared" si="248"/>
        <v/>
      </c>
      <c r="R398" s="259" t="str">
        <f t="shared" si="249"/>
        <v/>
      </c>
      <c r="S398" s="259" t="str">
        <f t="shared" si="250"/>
        <v/>
      </c>
      <c r="T398" s="259" t="str">
        <f t="shared" si="251"/>
        <v/>
      </c>
      <c r="U398" s="259" t="str">
        <f t="shared" si="252"/>
        <v/>
      </c>
      <c r="V398" s="259" t="str">
        <f t="shared" si="253"/>
        <v/>
      </c>
      <c r="W398" s="259" t="str">
        <f t="shared" si="254"/>
        <v/>
      </c>
      <c r="X398" s="259" t="str">
        <f t="shared" si="255"/>
        <v/>
      </c>
      <c r="Y398" s="259" t="str">
        <f t="shared" si="256"/>
        <v/>
      </c>
      <c r="Z398" s="259" t="str">
        <f t="shared" si="257"/>
        <v/>
      </c>
      <c r="AA398" s="259" t="str">
        <f t="shared" si="258"/>
        <v/>
      </c>
      <c r="AB398" s="259" t="str">
        <f t="shared" si="259"/>
        <v/>
      </c>
      <c r="AC398" s="259" t="str">
        <f t="shared" si="260"/>
        <v/>
      </c>
      <c r="AD398" s="259" t="str">
        <f t="shared" si="261"/>
        <v/>
      </c>
      <c r="AE398" s="259" t="str">
        <f t="shared" si="262"/>
        <v/>
      </c>
      <c r="AF398" s="259" t="str">
        <f t="shared" si="263"/>
        <v/>
      </c>
      <c r="AG398" s="259" t="str">
        <f t="shared" si="264"/>
        <v/>
      </c>
      <c r="AH398" s="259" t="str">
        <f t="shared" si="265"/>
        <v/>
      </c>
      <c r="AI398" s="259" t="str">
        <f t="shared" si="266"/>
        <v/>
      </c>
      <c r="AJ398" s="259" t="str">
        <f t="shared" si="267"/>
        <v/>
      </c>
      <c r="AK398" s="259" t="str">
        <f t="shared" si="268"/>
        <v/>
      </c>
      <c r="AL398" s="259" t="str">
        <f t="shared" si="269"/>
        <v/>
      </c>
      <c r="AM398" s="259" t="str">
        <f t="shared" si="270"/>
        <v/>
      </c>
      <c r="AN398" s="259" t="str">
        <f t="shared" si="271"/>
        <v/>
      </c>
      <c r="AO398" s="259" t="str">
        <f t="shared" si="272"/>
        <v/>
      </c>
      <c r="AP398" s="259" t="str">
        <f t="shared" si="273"/>
        <v/>
      </c>
      <c r="AQ398" s="259" t="str">
        <f t="shared" si="274"/>
        <v/>
      </c>
      <c r="AR398" s="259" t="str">
        <f t="shared" si="275"/>
        <v/>
      </c>
      <c r="AS398" s="259" t="str">
        <f t="shared" si="276"/>
        <v/>
      </c>
      <c r="AT398" s="259" t="str">
        <f t="shared" si="277"/>
        <v/>
      </c>
      <c r="AU398" s="259" t="str">
        <f t="shared" si="278"/>
        <v/>
      </c>
      <c r="AV398" s="259" t="str">
        <f t="shared" si="279"/>
        <v/>
      </c>
      <c r="AW398" s="259" t="str">
        <f t="shared" si="280"/>
        <v/>
      </c>
      <c r="AX398" s="259" t="str">
        <f t="shared" si="281"/>
        <v/>
      </c>
      <c r="AY398" s="259" t="str">
        <f t="shared" si="282"/>
        <v/>
      </c>
      <c r="AZ398" s="259" t="str">
        <f t="shared" si="283"/>
        <v/>
      </c>
      <c r="BA398" s="259" t="str">
        <f t="shared" si="284"/>
        <v/>
      </c>
      <c r="BB398" s="259" t="str">
        <f t="shared" si="285"/>
        <v/>
      </c>
      <c r="BC398" s="259" t="str">
        <f t="shared" si="286"/>
        <v/>
      </c>
      <c r="BD398" s="259" t="str">
        <f t="shared" si="287"/>
        <v/>
      </c>
      <c r="BE398" s="259" t="str">
        <f t="shared" si="288"/>
        <v/>
      </c>
      <c r="BF398" s="259" t="str">
        <f t="shared" si="289"/>
        <v/>
      </c>
      <c r="BG398" s="259" t="str">
        <f t="shared" si="290"/>
        <v/>
      </c>
      <c r="BH398" s="259" t="str">
        <f t="shared" si="291"/>
        <v/>
      </c>
      <c r="BI398" s="259" t="str">
        <f t="shared" si="292"/>
        <v/>
      </c>
      <c r="BJ398" s="259" t="str">
        <f t="shared" si="293"/>
        <v/>
      </c>
      <c r="BK398" s="259" t="str">
        <f t="shared" si="294"/>
        <v/>
      </c>
      <c r="BL398" s="259" t="str">
        <f t="shared" si="295"/>
        <v/>
      </c>
      <c r="BM398" s="259" t="str">
        <f t="shared" si="296"/>
        <v/>
      </c>
      <c r="BN398" s="259" t="str">
        <f t="shared" si="297"/>
        <v/>
      </c>
      <c r="BO398" s="259" t="str">
        <f t="shared" si="298"/>
        <v/>
      </c>
      <c r="BP398" s="259" t="str">
        <f t="shared" si="299"/>
        <v/>
      </c>
      <c r="BQ398" s="259" t="str">
        <f t="shared" si="300"/>
        <v/>
      </c>
      <c r="BR398" s="259" t="str">
        <f t="shared" si="301"/>
        <v/>
      </c>
      <c r="BS398" s="259" t="str">
        <f t="shared" si="302"/>
        <v/>
      </c>
      <c r="BT398" s="259" t="str">
        <f t="shared" si="303"/>
        <v/>
      </c>
      <c r="BU398" s="259" t="str">
        <f t="shared" si="304"/>
        <v/>
      </c>
      <c r="BV398" s="259" t="str">
        <f t="shared" si="305"/>
        <v/>
      </c>
      <c r="BW398" s="259" t="str">
        <f t="shared" si="306"/>
        <v/>
      </c>
      <c r="BX398" s="259" t="str">
        <f t="shared" si="307"/>
        <v/>
      </c>
      <c r="BY398" s="259" t="str">
        <f t="shared" si="308"/>
        <v/>
      </c>
      <c r="BZ398" s="259" t="str">
        <f t="shared" si="309"/>
        <v/>
      </c>
      <c r="CA398" s="259" t="str">
        <f t="shared" si="310"/>
        <v/>
      </c>
      <c r="CB398" s="259" t="str">
        <f t="shared" si="311"/>
        <v/>
      </c>
      <c r="CC398" s="259" t="str">
        <f t="shared" si="312"/>
        <v/>
      </c>
      <c r="CD398" s="259" t="str">
        <f t="shared" si="313"/>
        <v/>
      </c>
      <c r="CE398" s="259" t="str">
        <f t="shared" si="314"/>
        <v/>
      </c>
      <c r="CF398" s="259" t="str">
        <f t="shared" si="315"/>
        <v/>
      </c>
      <c r="CG398" s="259" t="str">
        <f t="shared" si="316"/>
        <v/>
      </c>
      <c r="CH398" s="259" t="str">
        <f t="shared" si="317"/>
        <v/>
      </c>
      <c r="CI398" s="259" t="str">
        <f t="shared" si="318"/>
        <v/>
      </c>
      <c r="CJ398" s="259" t="str">
        <f t="shared" si="319"/>
        <v/>
      </c>
      <c r="CK398" s="259" t="str">
        <f t="shared" si="320"/>
        <v/>
      </c>
      <c r="CL398" s="259" t="str">
        <f t="shared" si="321"/>
        <v/>
      </c>
      <c r="CM398" s="259" t="str">
        <f t="shared" si="322"/>
        <v/>
      </c>
      <c r="CN398" s="259" t="str">
        <f t="shared" si="323"/>
        <v/>
      </c>
      <c r="CO398" s="259" t="str">
        <f t="shared" si="324"/>
        <v/>
      </c>
      <c r="CP398" s="259" t="str">
        <f t="shared" si="325"/>
        <v/>
      </c>
      <c r="CQ398" s="259" t="str">
        <f t="shared" si="326"/>
        <v/>
      </c>
      <c r="CR398" s="259" t="str">
        <f t="shared" si="327"/>
        <v/>
      </c>
      <c r="CS398" s="259" t="str">
        <f t="shared" si="328"/>
        <v/>
      </c>
      <c r="CT398" s="259" t="str">
        <f t="shared" si="329"/>
        <v/>
      </c>
      <c r="CU398" s="259" t="str">
        <f t="shared" si="330"/>
        <v/>
      </c>
      <c r="CV398" s="259" t="str">
        <f t="shared" si="331"/>
        <v/>
      </c>
      <c r="CW398" s="259" t="str">
        <f t="shared" si="332"/>
        <v/>
      </c>
      <c r="CX398" s="259" t="str">
        <f t="shared" si="333"/>
        <v/>
      </c>
      <c r="CY398" s="259" t="str">
        <f t="shared" si="334"/>
        <v/>
      </c>
      <c r="CZ398" s="259" t="str">
        <f t="shared" si="335"/>
        <v/>
      </c>
      <c r="DA398" s="259" t="str">
        <f t="shared" si="336"/>
        <v/>
      </c>
      <c r="DB398" s="259" t="str">
        <f t="shared" si="337"/>
        <v/>
      </c>
      <c r="DC398" s="259" t="str">
        <f t="shared" si="338"/>
        <v/>
      </c>
      <c r="DD398" s="259" t="str">
        <f t="shared" si="339"/>
        <v/>
      </c>
      <c r="DE398" s="259" t="str">
        <f t="shared" si="340"/>
        <v/>
      </c>
      <c r="DF398" s="259" t="str">
        <f t="shared" si="341"/>
        <v/>
      </c>
      <c r="DG398" s="259" t="str">
        <f t="shared" si="342"/>
        <v/>
      </c>
      <c r="DH398" s="259" t="str">
        <f t="shared" si="343"/>
        <v/>
      </c>
      <c r="DI398" s="259" t="str">
        <f t="shared" si="344"/>
        <v/>
      </c>
      <c r="DJ398" s="259" t="str">
        <f t="shared" si="345"/>
        <v/>
      </c>
      <c r="DK398" s="259" t="str">
        <f t="shared" si="346"/>
        <v/>
      </c>
      <c r="DL398" s="259" t="str">
        <f t="shared" si="347"/>
        <v/>
      </c>
      <c r="DM398" s="259" t="str">
        <f t="shared" si="348"/>
        <v/>
      </c>
      <c r="DN398" s="259" t="str">
        <f t="shared" si="349"/>
        <v/>
      </c>
      <c r="DO398" s="259" t="str">
        <f t="shared" si="350"/>
        <v/>
      </c>
      <c r="DP398" s="259" t="str">
        <f t="shared" si="351"/>
        <v/>
      </c>
      <c r="DQ398" s="259" t="str">
        <f t="shared" si="352"/>
        <v/>
      </c>
      <c r="DR398" s="259" t="str">
        <f t="shared" si="353"/>
        <v/>
      </c>
      <c r="DS398" s="259" t="str">
        <f t="shared" si="354"/>
        <v/>
      </c>
      <c r="DT398" s="259" t="str">
        <f t="shared" si="355"/>
        <v/>
      </c>
      <c r="DU398" s="259" t="str">
        <f t="shared" si="356"/>
        <v/>
      </c>
      <c r="DV398" s="259" t="str">
        <f t="shared" si="357"/>
        <v/>
      </c>
      <c r="DW398" s="259" t="str">
        <f t="shared" si="358"/>
        <v/>
      </c>
      <c r="DX398" s="259" t="str">
        <f t="shared" si="359"/>
        <v/>
      </c>
      <c r="DY398" s="259" t="str">
        <f t="shared" si="360"/>
        <v/>
      </c>
      <c r="DZ398" s="259" t="str">
        <f t="shared" si="361"/>
        <v/>
      </c>
      <c r="EA398" s="259" t="str">
        <f t="shared" si="362"/>
        <v/>
      </c>
      <c r="EB398" s="259" t="str">
        <f t="shared" si="363"/>
        <v/>
      </c>
      <c r="EC398" s="259" t="str">
        <f t="shared" si="364"/>
        <v/>
      </c>
      <c r="ED398" s="259" t="str">
        <f t="shared" si="365"/>
        <v/>
      </c>
      <c r="EE398" s="259" t="str">
        <f t="shared" si="366"/>
        <v/>
      </c>
      <c r="EF398" s="259" t="str">
        <f t="shared" si="367"/>
        <v/>
      </c>
      <c r="EG398" s="259" t="str">
        <f t="shared" si="368"/>
        <v/>
      </c>
      <c r="EH398" s="259" t="str">
        <f t="shared" si="369"/>
        <v/>
      </c>
      <c r="EI398" s="259" t="str">
        <f t="shared" si="370"/>
        <v/>
      </c>
      <c r="EJ398" s="259" t="str">
        <f t="shared" si="371"/>
        <v/>
      </c>
      <c r="EK398" s="259" t="str">
        <f t="shared" si="372"/>
        <v/>
      </c>
      <c r="EL398" s="259" t="str">
        <f t="shared" si="373"/>
        <v/>
      </c>
      <c r="EM398" s="259" t="str">
        <f t="shared" si="374"/>
        <v/>
      </c>
      <c r="EN398" s="259" t="str">
        <f t="shared" si="375"/>
        <v/>
      </c>
      <c r="EO398" s="259" t="str">
        <f t="shared" si="376"/>
        <v/>
      </c>
      <c r="EP398" s="259" t="str">
        <f t="shared" si="377"/>
        <v/>
      </c>
      <c r="EQ398" s="259" t="str">
        <f t="shared" si="378"/>
        <v/>
      </c>
      <c r="ER398" s="259" t="str">
        <f t="shared" si="379"/>
        <v/>
      </c>
      <c r="ES398" s="259" t="str">
        <f t="shared" si="380"/>
        <v/>
      </c>
      <c r="ET398" s="259" t="str">
        <f t="shared" si="381"/>
        <v/>
      </c>
      <c r="EU398" s="259" t="str">
        <f t="shared" si="382"/>
        <v/>
      </c>
      <c r="EV398" s="259" t="str">
        <f t="shared" si="383"/>
        <v/>
      </c>
      <c r="EW398" s="259" t="str">
        <f t="shared" si="384"/>
        <v/>
      </c>
      <c r="EX398" s="259" t="str">
        <f t="shared" si="385"/>
        <v/>
      </c>
      <c r="EY398" s="259" t="str">
        <f t="shared" si="386"/>
        <v/>
      </c>
      <c r="EZ398" s="259" t="str">
        <f t="shared" si="387"/>
        <v/>
      </c>
      <c r="FA398" s="259" t="str">
        <f t="shared" si="388"/>
        <v/>
      </c>
      <c r="FB398" s="259" t="str">
        <f t="shared" si="389"/>
        <v/>
      </c>
      <c r="FC398" s="259" t="str">
        <f t="shared" si="390"/>
        <v/>
      </c>
      <c r="FD398" s="259" t="str">
        <f t="shared" si="391"/>
        <v/>
      </c>
      <c r="FE398" s="259" t="str">
        <f t="shared" si="392"/>
        <v/>
      </c>
      <c r="FF398" s="259" t="str">
        <f t="shared" si="393"/>
        <v/>
      </c>
      <c r="FG398" s="259" t="str">
        <f t="shared" si="394"/>
        <v/>
      </c>
      <c r="FH398" s="259" t="str">
        <f t="shared" si="395"/>
        <v/>
      </c>
      <c r="FI398" s="259" t="str">
        <f t="shared" si="396"/>
        <v/>
      </c>
      <c r="FJ398" s="259" t="str">
        <f t="shared" si="397"/>
        <v/>
      </c>
      <c r="FK398" s="259" t="str">
        <f t="shared" si="398"/>
        <v/>
      </c>
      <c r="FL398" s="259" t="str">
        <f t="shared" si="399"/>
        <v/>
      </c>
      <c r="FM398" s="259" t="str">
        <f t="shared" si="400"/>
        <v/>
      </c>
      <c r="FN398" s="259" t="str">
        <f t="shared" si="401"/>
        <v/>
      </c>
      <c r="FO398" s="259" t="str">
        <f t="shared" si="402"/>
        <v/>
      </c>
      <c r="FP398" s="259" t="str">
        <f t="shared" si="403"/>
        <v/>
      </c>
      <c r="FQ398" s="259" t="str">
        <f t="shared" si="404"/>
        <v/>
      </c>
      <c r="FR398" s="259" t="str">
        <f t="shared" si="405"/>
        <v/>
      </c>
      <c r="FS398" s="259" t="str">
        <f t="shared" si="406"/>
        <v/>
      </c>
      <c r="FT398" s="259" t="str">
        <f t="shared" si="407"/>
        <v/>
      </c>
      <c r="FU398" s="259" t="str">
        <f t="shared" si="408"/>
        <v/>
      </c>
      <c r="FV398" s="259" t="str">
        <f t="shared" si="409"/>
        <v/>
      </c>
      <c r="FW398" s="259" t="str">
        <f t="shared" si="410"/>
        <v/>
      </c>
      <c r="FX398" s="259" t="str">
        <f t="shared" si="411"/>
        <v/>
      </c>
      <c r="FY398" s="259" t="str">
        <f t="shared" si="412"/>
        <v/>
      </c>
      <c r="FZ398" s="259" t="str">
        <f t="shared" si="413"/>
        <v/>
      </c>
      <c r="GA398" s="259" t="str">
        <f t="shared" si="414"/>
        <v/>
      </c>
      <c r="GB398" s="259" t="str">
        <f t="shared" si="415"/>
        <v/>
      </c>
      <c r="GC398" s="259" t="str">
        <f t="shared" si="416"/>
        <v/>
      </c>
      <c r="GD398" s="259" t="str">
        <f t="shared" si="417"/>
        <v/>
      </c>
      <c r="GE398" s="259" t="str">
        <f t="shared" si="418"/>
        <v/>
      </c>
      <c r="GF398" s="259" t="str">
        <f t="shared" si="419"/>
        <v/>
      </c>
      <c r="GG398" s="259" t="str">
        <f t="shared" si="420"/>
        <v/>
      </c>
      <c r="GH398" s="259" t="str">
        <f t="shared" si="421"/>
        <v/>
      </c>
      <c r="GI398" s="259" t="str">
        <f t="shared" si="422"/>
        <v/>
      </c>
      <c r="GJ398" s="259" t="str">
        <f t="shared" si="423"/>
        <v/>
      </c>
      <c r="GK398" s="259" t="str">
        <f t="shared" si="424"/>
        <v/>
      </c>
      <c r="GL398" s="259" t="str">
        <f t="shared" si="425"/>
        <v/>
      </c>
      <c r="GM398" s="259" t="str">
        <f t="shared" si="426"/>
        <v/>
      </c>
      <c r="GN398" s="259" t="str">
        <f t="shared" si="427"/>
        <v/>
      </c>
      <c r="GO398" s="259" t="str">
        <f t="shared" si="428"/>
        <v/>
      </c>
      <c r="GP398" s="259" t="str">
        <f t="shared" si="429"/>
        <v/>
      </c>
      <c r="GQ398" s="259" t="str">
        <f t="shared" si="430"/>
        <v/>
      </c>
      <c r="GR398" s="259" t="str">
        <f t="shared" si="431"/>
        <v/>
      </c>
      <c r="GS398" s="259" t="str">
        <f t="shared" si="432"/>
        <v/>
      </c>
      <c r="GT398" s="259" t="str">
        <f t="shared" si="433"/>
        <v/>
      </c>
      <c r="GU398" s="259" t="str">
        <f t="shared" si="434"/>
        <v/>
      </c>
      <c r="GV398" s="259" t="str">
        <f t="shared" si="435"/>
        <v/>
      </c>
      <c r="GW398" s="259" t="str">
        <f t="shared" si="436"/>
        <v/>
      </c>
      <c r="GX398" s="259" t="str">
        <f t="shared" si="437"/>
        <v/>
      </c>
      <c r="GY398" s="259" t="str">
        <f t="shared" si="438"/>
        <v/>
      </c>
      <c r="GZ398" s="259" t="str">
        <f t="shared" si="439"/>
        <v/>
      </c>
      <c r="HA398" s="259" t="str">
        <f t="shared" si="440"/>
        <v/>
      </c>
      <c r="HB398" s="259" t="str">
        <f t="shared" si="441"/>
        <v/>
      </c>
      <c r="HC398" s="259" t="str">
        <f t="shared" si="442"/>
        <v/>
      </c>
      <c r="HD398" s="259" t="str">
        <f t="shared" si="443"/>
        <v/>
      </c>
      <c r="HE398" s="259" t="str">
        <f t="shared" si="444"/>
        <v/>
      </c>
      <c r="HF398" s="259" t="str">
        <f t="shared" si="445"/>
        <v/>
      </c>
      <c r="HG398" s="259" t="str">
        <f t="shared" si="446"/>
        <v/>
      </c>
      <c r="HH398" s="259" t="str">
        <f t="shared" si="447"/>
        <v/>
      </c>
      <c r="HI398" s="259" t="str">
        <f t="shared" si="448"/>
        <v/>
      </c>
      <c r="HJ398" s="259" t="str">
        <f t="shared" si="449"/>
        <v/>
      </c>
      <c r="HK398" s="259" t="str">
        <f t="shared" si="450"/>
        <v/>
      </c>
      <c r="HL398" s="259" t="str">
        <f t="shared" si="451"/>
        <v/>
      </c>
      <c r="HM398" s="259" t="str">
        <f t="shared" si="452"/>
        <v/>
      </c>
      <c r="HN398" s="259" t="str">
        <f t="shared" si="453"/>
        <v/>
      </c>
      <c r="HO398" s="259" t="str">
        <f t="shared" si="454"/>
        <v/>
      </c>
      <c r="HP398" s="259" t="str">
        <f t="shared" si="455"/>
        <v/>
      </c>
      <c r="HQ398" s="259" t="str">
        <f t="shared" si="456"/>
        <v/>
      </c>
      <c r="HR398" s="259" t="str">
        <f t="shared" si="457"/>
        <v/>
      </c>
      <c r="HS398" s="259" t="str">
        <f t="shared" si="458"/>
        <v/>
      </c>
      <c r="HT398" s="259" t="str">
        <f t="shared" si="459"/>
        <v/>
      </c>
      <c r="HU398" s="259" t="str">
        <f t="shared" si="460"/>
        <v/>
      </c>
      <c r="HV398" s="259" t="str">
        <f t="shared" si="461"/>
        <v/>
      </c>
      <c r="HW398" s="259" t="str">
        <f t="shared" si="462"/>
        <v/>
      </c>
      <c r="HX398" s="259" t="str">
        <f t="shared" si="463"/>
        <v/>
      </c>
      <c r="HY398" s="259" t="str">
        <f t="shared" si="464"/>
        <v/>
      </c>
      <c r="HZ398" s="259" t="str">
        <f t="shared" si="465"/>
        <v/>
      </c>
      <c r="IA398" s="259" t="str">
        <f t="shared" si="466"/>
        <v/>
      </c>
      <c r="IB398" s="259" t="str">
        <f t="shared" si="467"/>
        <v/>
      </c>
      <c r="IC398" s="259" t="str">
        <f t="shared" si="468"/>
        <v/>
      </c>
      <c r="ID398" s="259" t="str">
        <f t="shared" si="469"/>
        <v/>
      </c>
      <c r="IE398" s="259" t="str">
        <f t="shared" si="470"/>
        <v/>
      </c>
      <c r="IF398" s="259" t="str">
        <f t="shared" si="471"/>
        <v/>
      </c>
      <c r="IG398" s="259" t="str">
        <f t="shared" si="472"/>
        <v/>
      </c>
      <c r="IH398" s="259" t="str">
        <f t="shared" si="473"/>
        <v/>
      </c>
      <c r="II398" s="259" t="str">
        <f t="shared" si="474"/>
        <v/>
      </c>
      <c r="IJ398" s="259" t="str">
        <f t="shared" si="475"/>
        <v/>
      </c>
      <c r="IK398" s="259" t="str">
        <f t="shared" si="476"/>
        <v/>
      </c>
      <c r="IL398" s="259" t="str">
        <f t="shared" si="477"/>
        <v/>
      </c>
      <c r="IM398" s="259" t="str">
        <f t="shared" si="478"/>
        <v/>
      </c>
      <c r="IN398" s="259" t="str">
        <f t="shared" si="479"/>
        <v/>
      </c>
      <c r="IO398" s="259" t="str">
        <f t="shared" si="480"/>
        <v/>
      </c>
      <c r="IP398" s="259" t="str">
        <f t="shared" si="481"/>
        <v/>
      </c>
      <c r="IQ398" s="259" t="str">
        <f t="shared" si="482"/>
        <v/>
      </c>
      <c r="IR398" s="259" t="str">
        <f t="shared" si="483"/>
        <v/>
      </c>
      <c r="IS398" s="259" t="str">
        <f t="shared" si="484"/>
        <v/>
      </c>
      <c r="IT398" s="259" t="str">
        <f t="shared" si="485"/>
        <v/>
      </c>
      <c r="IU398" s="259" t="str">
        <f t="shared" si="486"/>
        <v/>
      </c>
      <c r="IV398" s="259" t="str">
        <f t="shared" si="487"/>
        <v/>
      </c>
      <c r="IW398" s="259" t="str">
        <f t="shared" si="488"/>
        <v/>
      </c>
      <c r="IX398" s="259" t="str">
        <f t="shared" si="489"/>
        <v/>
      </c>
      <c r="IY398" s="259" t="str">
        <f t="shared" si="490"/>
        <v/>
      </c>
      <c r="IZ398" s="259" t="str">
        <f t="shared" si="491"/>
        <v/>
      </c>
      <c r="JA398" s="259" t="str">
        <f t="shared" si="492"/>
        <v/>
      </c>
      <c r="JB398" s="259" t="str">
        <f t="shared" si="493"/>
        <v/>
      </c>
      <c r="JC398" s="259" t="str">
        <f t="shared" si="494"/>
        <v/>
      </c>
      <c r="JD398" s="259" t="str">
        <f t="shared" si="495"/>
        <v/>
      </c>
      <c r="JE398" s="259" t="str">
        <f t="shared" si="496"/>
        <v/>
      </c>
      <c r="JF398" s="259" t="str">
        <f t="shared" si="497"/>
        <v/>
      </c>
      <c r="JG398" s="259" t="str">
        <f t="shared" si="498"/>
        <v/>
      </c>
      <c r="JH398" s="259" t="str">
        <f t="shared" si="499"/>
        <v/>
      </c>
      <c r="JI398" s="259" t="str">
        <f t="shared" si="500"/>
        <v/>
      </c>
      <c r="JJ398" s="259" t="str">
        <f t="shared" si="501"/>
        <v/>
      </c>
      <c r="JK398" s="259" t="str">
        <f t="shared" si="502"/>
        <v/>
      </c>
      <c r="JL398" s="259" t="str">
        <f t="shared" si="503"/>
        <v/>
      </c>
      <c r="JM398" s="259" t="str">
        <f t="shared" si="504"/>
        <v/>
      </c>
      <c r="JN398" s="259" t="str">
        <f t="shared" si="505"/>
        <v/>
      </c>
      <c r="JO398" s="259" t="str">
        <f t="shared" si="506"/>
        <v/>
      </c>
      <c r="JP398" s="259" t="str">
        <f t="shared" si="507"/>
        <v/>
      </c>
      <c r="JQ398" s="259" t="str">
        <f t="shared" si="508"/>
        <v/>
      </c>
      <c r="JR398" s="259" t="str">
        <f t="shared" si="509"/>
        <v/>
      </c>
      <c r="JS398" s="259" t="str">
        <f t="shared" si="510"/>
        <v/>
      </c>
      <c r="JT398" s="259" t="str">
        <f t="shared" si="511"/>
        <v/>
      </c>
      <c r="JU398" s="259" t="str">
        <f t="shared" si="512"/>
        <v/>
      </c>
      <c r="JV398" s="259" t="str">
        <f t="shared" si="513"/>
        <v/>
      </c>
      <c r="JW398" s="259" t="str">
        <f t="shared" si="514"/>
        <v/>
      </c>
      <c r="JX398" s="259" t="str">
        <f t="shared" si="515"/>
        <v/>
      </c>
      <c r="JY398" s="259" t="str">
        <f t="shared" si="516"/>
        <v/>
      </c>
      <c r="JZ398" s="259" t="str">
        <f t="shared" si="517"/>
        <v/>
      </c>
      <c r="KA398" s="259" t="str">
        <f t="shared" si="518"/>
        <v/>
      </c>
      <c r="KB398" s="259" t="str">
        <f t="shared" si="519"/>
        <v/>
      </c>
      <c r="KC398" s="259" t="str">
        <f t="shared" si="520"/>
        <v/>
      </c>
      <c r="KD398" s="259" t="str">
        <f t="shared" si="521"/>
        <v/>
      </c>
      <c r="KE398" s="259" t="str">
        <f t="shared" si="522"/>
        <v/>
      </c>
      <c r="KF398" s="259" t="str">
        <f t="shared" si="523"/>
        <v/>
      </c>
      <c r="KG398" s="259" t="str">
        <f t="shared" si="524"/>
        <v/>
      </c>
      <c r="KH398" s="259" t="str">
        <f t="shared" si="525"/>
        <v/>
      </c>
      <c r="KI398" s="259" t="str">
        <f t="shared" si="526"/>
        <v/>
      </c>
      <c r="KJ398" s="259" t="str">
        <f t="shared" si="527"/>
        <v/>
      </c>
      <c r="KK398" s="259" t="str">
        <f t="shared" si="528"/>
        <v/>
      </c>
      <c r="KL398" s="259" t="str">
        <f t="shared" si="529"/>
        <v/>
      </c>
      <c r="KM398" s="259" t="str">
        <f t="shared" si="530"/>
        <v/>
      </c>
      <c r="KN398" s="259" t="str">
        <f t="shared" si="531"/>
        <v/>
      </c>
      <c r="KO398" s="259" t="str">
        <f t="shared" si="532"/>
        <v/>
      </c>
      <c r="KP398" s="259" t="str">
        <f t="shared" si="533"/>
        <v/>
      </c>
      <c r="KQ398" s="259" t="str">
        <f t="shared" si="534"/>
        <v/>
      </c>
      <c r="KR398" s="259" t="str">
        <f t="shared" si="535"/>
        <v/>
      </c>
      <c r="KS398" s="259" t="str">
        <f t="shared" si="536"/>
        <v/>
      </c>
      <c r="KT398" s="259" t="str">
        <f t="shared" si="537"/>
        <v/>
      </c>
      <c r="KU398" s="259" t="str">
        <f t="shared" si="538"/>
        <v/>
      </c>
      <c r="KV398" s="259" t="str">
        <f t="shared" si="539"/>
        <v/>
      </c>
      <c r="KW398" s="259" t="str">
        <f t="shared" si="540"/>
        <v/>
      </c>
      <c r="KX398" s="259" t="str">
        <f t="shared" si="541"/>
        <v/>
      </c>
      <c r="KY398" s="259" t="str">
        <f t="shared" si="542"/>
        <v/>
      </c>
      <c r="KZ398" s="259" t="str">
        <f t="shared" si="543"/>
        <v/>
      </c>
      <c r="LA398" s="259" t="str">
        <f t="shared" si="544"/>
        <v/>
      </c>
      <c r="LB398" s="259" t="str">
        <f t="shared" si="545"/>
        <v/>
      </c>
      <c r="LC398" s="259" t="str">
        <f t="shared" si="546"/>
        <v/>
      </c>
      <c r="LD398" s="259" t="str">
        <f t="shared" si="547"/>
        <v/>
      </c>
      <c r="LE398" s="259" t="str">
        <f t="shared" si="548"/>
        <v/>
      </c>
      <c r="LF398" s="259" t="str">
        <f t="shared" si="549"/>
        <v/>
      </c>
      <c r="LG398" s="259" t="str">
        <f t="shared" si="550"/>
        <v/>
      </c>
      <c r="OQ398"/>
      <c r="OR398"/>
      <c r="OS398"/>
      <c r="OT398"/>
      <c r="OU398"/>
      <c r="OV398"/>
      <c r="OW398"/>
      <c r="OX398"/>
      <c r="OY398"/>
      <c r="OZ398"/>
      <c r="PW398"/>
      <c r="PX398"/>
      <c r="PY398"/>
      <c r="PZ398"/>
      <c r="QA398"/>
      <c r="QB398"/>
      <c r="QC398"/>
      <c r="RB398"/>
      <c r="RC398"/>
      <c r="RD398"/>
      <c r="RE398"/>
      <c r="RF398"/>
      <c r="RG398"/>
      <c r="RH398"/>
      <c r="RI398"/>
      <c r="RJ398"/>
      <c r="RK398"/>
      <c r="RL398"/>
      <c r="RM398"/>
      <c r="RN398"/>
      <c r="RO398"/>
      <c r="RP398"/>
      <c r="RQ398"/>
      <c r="RY398"/>
      <c r="RZ398"/>
      <c r="SA398"/>
      <c r="SB398"/>
      <c r="SC398"/>
      <c r="UT398"/>
      <c r="UU398"/>
      <c r="UV398"/>
      <c r="UW398"/>
      <c r="VE398"/>
      <c r="VF398"/>
      <c r="VG398"/>
      <c r="VH398"/>
      <c r="VI398"/>
      <c r="VJ398"/>
      <c r="VK398"/>
      <c r="VL398"/>
      <c r="VM398"/>
      <c r="VN398"/>
      <c r="VO398"/>
      <c r="VP398"/>
      <c r="ADF398"/>
      <c r="ADG398"/>
      <c r="ADH398"/>
      <c r="AGR398"/>
      <c r="AGS398"/>
      <c r="AGT398"/>
      <c r="AGU398"/>
      <c r="AGV398"/>
      <c r="AGW398"/>
      <c r="AGX398"/>
      <c r="AGY398"/>
      <c r="AGZ398"/>
      <c r="AHA398"/>
      <c r="AHB398"/>
      <c r="AHC398"/>
      <c r="AHD398"/>
      <c r="AHE398"/>
      <c r="AHF398"/>
      <c r="AHG398"/>
      <c r="AHH398"/>
      <c r="AHI398"/>
      <c r="AIX398"/>
      <c r="AIY398"/>
      <c r="AIZ398"/>
      <c r="AJA398"/>
      <c r="AJB398"/>
      <c r="AJC398"/>
      <c r="AJD398"/>
      <c r="AJE398"/>
      <c r="AJF398"/>
      <c r="AJG398"/>
      <c r="AJH398"/>
      <c r="AJI398"/>
      <c r="AJJ398"/>
      <c r="AJK398"/>
      <c r="AJL398"/>
      <c r="AJM398"/>
      <c r="AJN398"/>
      <c r="AJO398"/>
      <c r="AJP398"/>
      <c r="AJQ398"/>
      <c r="AJR398"/>
      <c r="AJS398"/>
      <c r="AJT398"/>
      <c r="AJU398"/>
      <c r="AJV398"/>
      <c r="AJW398"/>
      <c r="AJX398"/>
      <c r="AJY398"/>
      <c r="AJZ398"/>
      <c r="AKA398"/>
      <c r="AKB398"/>
      <c r="AKC398"/>
      <c r="AKD398"/>
      <c r="AKE398"/>
      <c r="AKF398"/>
      <c r="AKG398"/>
      <c r="AKH398"/>
      <c r="AMH398"/>
      <c r="AMI398"/>
      <c r="AMJ398"/>
      <c r="AMK398"/>
      <c r="AML398"/>
      <c r="AMM398"/>
      <c r="AMN398"/>
      <c r="ANW398"/>
      <c r="ANX398"/>
      <c r="ANY398"/>
      <c r="ANZ398"/>
      <c r="AOA398"/>
      <c r="AOB398"/>
      <c r="AOC398"/>
      <c r="AOD398"/>
      <c r="AOE398"/>
      <c r="AOF398"/>
      <c r="AOG398"/>
      <c r="AOH398"/>
      <c r="AOI398"/>
      <c r="AOJ398"/>
      <c r="AOK398"/>
      <c r="AOL398"/>
      <c r="AOM398"/>
      <c r="AON398"/>
      <c r="AOO398"/>
      <c r="AOP398"/>
      <c r="AOQ398"/>
      <c r="AOR398"/>
      <c r="AOS398"/>
      <c r="AOT398"/>
      <c r="ARO398"/>
      <c r="ARP398"/>
      <c r="ARQ398"/>
      <c r="ARR398"/>
      <c r="ARY398"/>
      <c r="ARZ398"/>
      <c r="ASA398"/>
      <c r="ASB398"/>
      <c r="ASC398"/>
      <c r="ASD398"/>
      <c r="ASE398"/>
      <c r="ASF398"/>
      <c r="ASG398"/>
      <c r="ASH398"/>
      <c r="ASI398"/>
      <c r="ASJ398"/>
      <c r="ASK398"/>
      <c r="ASL398"/>
      <c r="ASM398"/>
      <c r="ASN398"/>
      <c r="ASO398"/>
      <c r="ASP398"/>
      <c r="ASQ398"/>
      <c r="ASR398"/>
      <c r="ASS398"/>
      <c r="AST398"/>
      <c r="ASU398"/>
      <c r="ASV398"/>
      <c r="ASW398"/>
      <c r="ASX398"/>
      <c r="ASY398"/>
      <c r="ASZ398"/>
      <c r="ATA398"/>
      <c r="ATB398"/>
      <c r="ATC398"/>
      <c r="ATD398"/>
      <c r="ATE398"/>
      <c r="ATJ398"/>
      <c r="ATK398"/>
      <c r="ATL398"/>
      <c r="ATM398"/>
      <c r="ATN398"/>
      <c r="ATO398"/>
      <c r="ATP398"/>
      <c r="ATQ398"/>
      <c r="ATR398"/>
      <c r="ATS398"/>
      <c r="ATT398"/>
      <c r="ATU398"/>
      <c r="ATV398"/>
      <c r="ATW398"/>
      <c r="ATX398"/>
      <c r="ATY398"/>
      <c r="ATZ398"/>
      <c r="AUA398"/>
      <c r="AUB398"/>
      <c r="AUC398"/>
      <c r="AUD398"/>
      <c r="AUE398"/>
      <c r="AUF398"/>
      <c r="AUG398"/>
      <c r="AUH398"/>
      <c r="AUI398"/>
      <c r="AUJ398"/>
      <c r="AUK398"/>
    </row>
    <row r="399" spans="1:1233" hidden="1">
      <c r="A399" s="257">
        <v>276</v>
      </c>
      <c r="B399" s="257">
        <v>425</v>
      </c>
      <c r="C399" s="253">
        <v>10</v>
      </c>
      <c r="D399" s="6"/>
      <c r="E399" s="6"/>
      <c r="F399" s="6"/>
      <c r="G399" s="6"/>
      <c r="H399" s="6"/>
      <c r="I399" s="6"/>
      <c r="J399" s="6"/>
      <c r="K399" s="6"/>
      <c r="L399" s="6"/>
      <c r="M399" s="6"/>
      <c r="N399" s="6"/>
      <c r="O399" s="6"/>
      <c r="Q399" s="259" t="str">
        <f t="shared" si="248"/>
        <v/>
      </c>
      <c r="R399" s="259" t="str">
        <f t="shared" si="249"/>
        <v/>
      </c>
      <c r="S399" s="259" t="str">
        <f t="shared" si="250"/>
        <v/>
      </c>
      <c r="T399" s="259" t="str">
        <f t="shared" si="251"/>
        <v/>
      </c>
      <c r="U399" s="259" t="str">
        <f t="shared" si="252"/>
        <v/>
      </c>
      <c r="V399" s="259" t="str">
        <f t="shared" si="253"/>
        <v/>
      </c>
      <c r="W399" s="259" t="str">
        <f t="shared" si="254"/>
        <v/>
      </c>
      <c r="X399" s="259" t="str">
        <f t="shared" si="255"/>
        <v/>
      </c>
      <c r="Y399" s="259" t="str">
        <f t="shared" si="256"/>
        <v/>
      </c>
      <c r="Z399" s="259" t="str">
        <f t="shared" si="257"/>
        <v/>
      </c>
      <c r="AA399" s="259" t="str">
        <f t="shared" si="258"/>
        <v/>
      </c>
      <c r="AB399" s="259" t="str">
        <f t="shared" si="259"/>
        <v/>
      </c>
      <c r="AC399" s="259" t="str">
        <f t="shared" si="260"/>
        <v/>
      </c>
      <c r="AD399" s="259" t="str">
        <f t="shared" si="261"/>
        <v/>
      </c>
      <c r="AE399" s="259" t="str">
        <f t="shared" si="262"/>
        <v/>
      </c>
      <c r="AF399" s="259" t="str">
        <f t="shared" si="263"/>
        <v/>
      </c>
      <c r="AG399" s="259" t="str">
        <f t="shared" si="264"/>
        <v/>
      </c>
      <c r="AH399" s="259" t="str">
        <f t="shared" si="265"/>
        <v/>
      </c>
      <c r="AI399" s="259" t="str">
        <f t="shared" si="266"/>
        <v/>
      </c>
      <c r="AJ399" s="259" t="str">
        <f t="shared" si="267"/>
        <v/>
      </c>
      <c r="AK399" s="259" t="str">
        <f t="shared" si="268"/>
        <v/>
      </c>
      <c r="AL399" s="259" t="str">
        <f t="shared" si="269"/>
        <v/>
      </c>
      <c r="AM399" s="259" t="str">
        <f t="shared" si="270"/>
        <v/>
      </c>
      <c r="AN399" s="259" t="str">
        <f t="shared" si="271"/>
        <v/>
      </c>
      <c r="AO399" s="259" t="str">
        <f t="shared" si="272"/>
        <v/>
      </c>
      <c r="AP399" s="259" t="str">
        <f t="shared" si="273"/>
        <v/>
      </c>
      <c r="AQ399" s="259" t="str">
        <f t="shared" si="274"/>
        <v/>
      </c>
      <c r="AR399" s="259" t="str">
        <f t="shared" si="275"/>
        <v/>
      </c>
      <c r="AS399" s="259" t="str">
        <f t="shared" si="276"/>
        <v/>
      </c>
      <c r="AT399" s="259" t="str">
        <f t="shared" si="277"/>
        <v/>
      </c>
      <c r="AU399" s="259" t="str">
        <f t="shared" si="278"/>
        <v/>
      </c>
      <c r="AV399" s="259" t="str">
        <f t="shared" si="279"/>
        <v/>
      </c>
      <c r="AW399" s="259" t="str">
        <f t="shared" si="280"/>
        <v/>
      </c>
      <c r="AX399" s="259" t="str">
        <f t="shared" si="281"/>
        <v/>
      </c>
      <c r="AY399" s="259" t="str">
        <f t="shared" si="282"/>
        <v/>
      </c>
      <c r="AZ399" s="259" t="str">
        <f t="shared" si="283"/>
        <v/>
      </c>
      <c r="BA399" s="259" t="str">
        <f t="shared" si="284"/>
        <v/>
      </c>
      <c r="BB399" s="259" t="str">
        <f t="shared" si="285"/>
        <v/>
      </c>
      <c r="BC399" s="259" t="str">
        <f t="shared" si="286"/>
        <v/>
      </c>
      <c r="BD399" s="259" t="str">
        <f t="shared" si="287"/>
        <v/>
      </c>
      <c r="BE399" s="259" t="str">
        <f t="shared" si="288"/>
        <v/>
      </c>
      <c r="BF399" s="259" t="str">
        <f t="shared" si="289"/>
        <v/>
      </c>
      <c r="BG399" s="259" t="str">
        <f t="shared" si="290"/>
        <v/>
      </c>
      <c r="BH399" s="259" t="str">
        <f t="shared" si="291"/>
        <v/>
      </c>
      <c r="BI399" s="259" t="str">
        <f t="shared" si="292"/>
        <v/>
      </c>
      <c r="BJ399" s="259" t="str">
        <f t="shared" si="293"/>
        <v/>
      </c>
      <c r="BK399" s="259" t="str">
        <f t="shared" si="294"/>
        <v/>
      </c>
      <c r="BL399" s="259" t="str">
        <f t="shared" si="295"/>
        <v/>
      </c>
      <c r="BM399" s="259" t="str">
        <f t="shared" si="296"/>
        <v/>
      </c>
      <c r="BN399" s="259" t="str">
        <f t="shared" si="297"/>
        <v/>
      </c>
      <c r="BO399" s="259" t="str">
        <f t="shared" si="298"/>
        <v/>
      </c>
      <c r="BP399" s="259" t="str">
        <f t="shared" si="299"/>
        <v/>
      </c>
      <c r="BQ399" s="259" t="str">
        <f t="shared" si="300"/>
        <v/>
      </c>
      <c r="BR399" s="259" t="str">
        <f t="shared" si="301"/>
        <v/>
      </c>
      <c r="BS399" s="259" t="str">
        <f t="shared" si="302"/>
        <v/>
      </c>
      <c r="BT399" s="259" t="str">
        <f t="shared" si="303"/>
        <v/>
      </c>
      <c r="BU399" s="259" t="str">
        <f t="shared" si="304"/>
        <v/>
      </c>
      <c r="BV399" s="259" t="str">
        <f t="shared" si="305"/>
        <v/>
      </c>
      <c r="BW399" s="259" t="str">
        <f t="shared" si="306"/>
        <v/>
      </c>
      <c r="BX399" s="259" t="str">
        <f t="shared" si="307"/>
        <v/>
      </c>
      <c r="BY399" s="259" t="str">
        <f t="shared" si="308"/>
        <v/>
      </c>
      <c r="BZ399" s="259" t="str">
        <f t="shared" si="309"/>
        <v/>
      </c>
      <c r="CA399" s="259" t="str">
        <f t="shared" si="310"/>
        <v/>
      </c>
      <c r="CB399" s="259" t="str">
        <f t="shared" si="311"/>
        <v/>
      </c>
      <c r="CC399" s="259" t="str">
        <f t="shared" si="312"/>
        <v/>
      </c>
      <c r="CD399" s="259" t="str">
        <f t="shared" si="313"/>
        <v/>
      </c>
      <c r="CE399" s="259" t="str">
        <f t="shared" si="314"/>
        <v/>
      </c>
      <c r="CF399" s="259" t="str">
        <f t="shared" si="315"/>
        <v/>
      </c>
      <c r="CG399" s="259" t="str">
        <f t="shared" si="316"/>
        <v/>
      </c>
      <c r="CH399" s="259" t="str">
        <f t="shared" si="317"/>
        <v/>
      </c>
      <c r="CI399" s="259" t="str">
        <f t="shared" si="318"/>
        <v/>
      </c>
      <c r="CJ399" s="259" t="str">
        <f t="shared" si="319"/>
        <v/>
      </c>
      <c r="CK399" s="259" t="str">
        <f t="shared" si="320"/>
        <v/>
      </c>
      <c r="CL399" s="259" t="str">
        <f t="shared" si="321"/>
        <v/>
      </c>
      <c r="CM399" s="259" t="str">
        <f t="shared" si="322"/>
        <v/>
      </c>
      <c r="CN399" s="259" t="str">
        <f t="shared" si="323"/>
        <v/>
      </c>
      <c r="CO399" s="259" t="str">
        <f t="shared" si="324"/>
        <v/>
      </c>
      <c r="CP399" s="259" t="str">
        <f t="shared" si="325"/>
        <v/>
      </c>
      <c r="CQ399" s="259" t="str">
        <f t="shared" si="326"/>
        <v/>
      </c>
      <c r="CR399" s="259" t="str">
        <f t="shared" si="327"/>
        <v/>
      </c>
      <c r="CS399" s="259" t="str">
        <f t="shared" si="328"/>
        <v/>
      </c>
      <c r="CT399" s="259" t="str">
        <f t="shared" si="329"/>
        <v/>
      </c>
      <c r="CU399" s="259" t="str">
        <f t="shared" si="330"/>
        <v/>
      </c>
      <c r="CV399" s="259" t="str">
        <f t="shared" si="331"/>
        <v/>
      </c>
      <c r="CW399" s="259" t="str">
        <f t="shared" si="332"/>
        <v/>
      </c>
      <c r="CX399" s="259" t="str">
        <f t="shared" si="333"/>
        <v/>
      </c>
      <c r="CY399" s="259" t="str">
        <f t="shared" si="334"/>
        <v/>
      </c>
      <c r="CZ399" s="259" t="str">
        <f t="shared" si="335"/>
        <v/>
      </c>
      <c r="DA399" s="259" t="str">
        <f t="shared" si="336"/>
        <v/>
      </c>
      <c r="DB399" s="259" t="str">
        <f t="shared" si="337"/>
        <v/>
      </c>
      <c r="DC399" s="259" t="str">
        <f t="shared" si="338"/>
        <v/>
      </c>
      <c r="DD399" s="259" t="str">
        <f t="shared" si="339"/>
        <v/>
      </c>
      <c r="DE399" s="259" t="str">
        <f t="shared" si="340"/>
        <v/>
      </c>
      <c r="DF399" s="259" t="str">
        <f t="shared" si="341"/>
        <v/>
      </c>
      <c r="DG399" s="259" t="str">
        <f t="shared" si="342"/>
        <v/>
      </c>
      <c r="DH399" s="259" t="str">
        <f t="shared" si="343"/>
        <v/>
      </c>
      <c r="DI399" s="259" t="str">
        <f t="shared" si="344"/>
        <v/>
      </c>
      <c r="DJ399" s="259" t="str">
        <f t="shared" si="345"/>
        <v/>
      </c>
      <c r="DK399" s="259" t="str">
        <f t="shared" si="346"/>
        <v/>
      </c>
      <c r="DL399" s="259" t="str">
        <f t="shared" si="347"/>
        <v/>
      </c>
      <c r="DM399" s="259" t="str">
        <f t="shared" si="348"/>
        <v/>
      </c>
      <c r="DN399" s="259" t="str">
        <f t="shared" si="349"/>
        <v/>
      </c>
      <c r="DO399" s="259" t="str">
        <f t="shared" si="350"/>
        <v/>
      </c>
      <c r="DP399" s="259" t="str">
        <f t="shared" si="351"/>
        <v/>
      </c>
      <c r="DQ399" s="259" t="str">
        <f t="shared" si="352"/>
        <v/>
      </c>
      <c r="DR399" s="259" t="str">
        <f t="shared" si="353"/>
        <v/>
      </c>
      <c r="DS399" s="259" t="str">
        <f t="shared" si="354"/>
        <v/>
      </c>
      <c r="DT399" s="259" t="str">
        <f t="shared" si="355"/>
        <v/>
      </c>
      <c r="DU399" s="259" t="str">
        <f t="shared" si="356"/>
        <v/>
      </c>
      <c r="DV399" s="259" t="str">
        <f t="shared" si="357"/>
        <v/>
      </c>
      <c r="DW399" s="259" t="str">
        <f t="shared" si="358"/>
        <v/>
      </c>
      <c r="DX399" s="259" t="str">
        <f t="shared" si="359"/>
        <v/>
      </c>
      <c r="DY399" s="259" t="str">
        <f t="shared" si="360"/>
        <v/>
      </c>
      <c r="DZ399" s="259" t="str">
        <f t="shared" si="361"/>
        <v/>
      </c>
      <c r="EA399" s="259" t="str">
        <f t="shared" si="362"/>
        <v/>
      </c>
      <c r="EB399" s="259" t="str">
        <f t="shared" si="363"/>
        <v/>
      </c>
      <c r="EC399" s="259" t="str">
        <f t="shared" si="364"/>
        <v/>
      </c>
      <c r="ED399" s="259" t="str">
        <f t="shared" si="365"/>
        <v/>
      </c>
      <c r="EE399" s="259" t="str">
        <f t="shared" si="366"/>
        <v/>
      </c>
      <c r="EF399" s="259" t="str">
        <f t="shared" si="367"/>
        <v/>
      </c>
      <c r="EG399" s="259" t="str">
        <f t="shared" si="368"/>
        <v/>
      </c>
      <c r="EH399" s="259" t="str">
        <f t="shared" si="369"/>
        <v/>
      </c>
      <c r="EI399" s="259" t="str">
        <f t="shared" si="370"/>
        <v/>
      </c>
      <c r="EJ399" s="259" t="str">
        <f t="shared" si="371"/>
        <v/>
      </c>
      <c r="EK399" s="259" t="str">
        <f t="shared" si="372"/>
        <v/>
      </c>
      <c r="EL399" s="259" t="str">
        <f t="shared" si="373"/>
        <v/>
      </c>
      <c r="EM399" s="259" t="str">
        <f t="shared" si="374"/>
        <v/>
      </c>
      <c r="EN399" s="259" t="str">
        <f t="shared" si="375"/>
        <v/>
      </c>
      <c r="EO399" s="259" t="str">
        <f t="shared" si="376"/>
        <v/>
      </c>
      <c r="EP399" s="259" t="str">
        <f t="shared" si="377"/>
        <v/>
      </c>
      <c r="EQ399" s="259" t="str">
        <f t="shared" si="378"/>
        <v/>
      </c>
      <c r="ER399" s="259" t="str">
        <f t="shared" si="379"/>
        <v/>
      </c>
      <c r="ES399" s="259" t="str">
        <f t="shared" si="380"/>
        <v/>
      </c>
      <c r="ET399" s="259" t="str">
        <f t="shared" si="381"/>
        <v/>
      </c>
      <c r="EU399" s="259" t="str">
        <f t="shared" si="382"/>
        <v/>
      </c>
      <c r="EV399" s="259" t="str">
        <f t="shared" si="383"/>
        <v/>
      </c>
      <c r="EW399" s="259" t="str">
        <f t="shared" si="384"/>
        <v/>
      </c>
      <c r="EX399" s="259" t="str">
        <f t="shared" si="385"/>
        <v/>
      </c>
      <c r="EY399" s="259" t="str">
        <f t="shared" si="386"/>
        <v/>
      </c>
      <c r="EZ399" s="259" t="str">
        <f t="shared" si="387"/>
        <v/>
      </c>
      <c r="FA399" s="259" t="str">
        <f t="shared" si="388"/>
        <v/>
      </c>
      <c r="FB399" s="259" t="str">
        <f t="shared" si="389"/>
        <v/>
      </c>
      <c r="FC399" s="259" t="str">
        <f t="shared" si="390"/>
        <v/>
      </c>
      <c r="FD399" s="259" t="str">
        <f t="shared" si="391"/>
        <v/>
      </c>
      <c r="FE399" s="259" t="str">
        <f t="shared" si="392"/>
        <v/>
      </c>
      <c r="FF399" s="259" t="str">
        <f t="shared" si="393"/>
        <v/>
      </c>
      <c r="FG399" s="259" t="str">
        <f t="shared" si="394"/>
        <v/>
      </c>
      <c r="FH399" s="259" t="str">
        <f t="shared" si="395"/>
        <v/>
      </c>
      <c r="FI399" s="259" t="str">
        <f t="shared" si="396"/>
        <v/>
      </c>
      <c r="FJ399" s="259" t="str">
        <f t="shared" si="397"/>
        <v/>
      </c>
      <c r="FK399" s="259" t="str">
        <f t="shared" si="398"/>
        <v/>
      </c>
      <c r="FL399" s="259" t="str">
        <f t="shared" si="399"/>
        <v/>
      </c>
      <c r="FM399" s="259" t="str">
        <f t="shared" si="400"/>
        <v/>
      </c>
      <c r="FN399" s="259" t="str">
        <f t="shared" si="401"/>
        <v/>
      </c>
      <c r="FO399" s="259" t="str">
        <f t="shared" si="402"/>
        <v/>
      </c>
      <c r="FP399" s="259" t="str">
        <f t="shared" si="403"/>
        <v/>
      </c>
      <c r="FQ399" s="259" t="str">
        <f t="shared" si="404"/>
        <v/>
      </c>
      <c r="FR399" s="259" t="str">
        <f t="shared" si="405"/>
        <v/>
      </c>
      <c r="FS399" s="259" t="str">
        <f t="shared" si="406"/>
        <v/>
      </c>
      <c r="FT399" s="259" t="str">
        <f t="shared" si="407"/>
        <v/>
      </c>
      <c r="FU399" s="259" t="str">
        <f t="shared" si="408"/>
        <v/>
      </c>
      <c r="FV399" s="259" t="str">
        <f t="shared" si="409"/>
        <v/>
      </c>
      <c r="FW399" s="259" t="str">
        <f t="shared" si="410"/>
        <v/>
      </c>
      <c r="FX399" s="259" t="str">
        <f t="shared" si="411"/>
        <v/>
      </c>
      <c r="FY399" s="259" t="str">
        <f t="shared" si="412"/>
        <v/>
      </c>
      <c r="FZ399" s="259" t="str">
        <f t="shared" si="413"/>
        <v/>
      </c>
      <c r="GA399" s="259" t="str">
        <f t="shared" si="414"/>
        <v/>
      </c>
      <c r="GB399" s="259" t="str">
        <f t="shared" si="415"/>
        <v/>
      </c>
      <c r="GC399" s="259" t="str">
        <f t="shared" si="416"/>
        <v/>
      </c>
      <c r="GD399" s="259" t="str">
        <f t="shared" si="417"/>
        <v/>
      </c>
      <c r="GE399" s="259" t="str">
        <f t="shared" si="418"/>
        <v/>
      </c>
      <c r="GF399" s="259" t="str">
        <f t="shared" si="419"/>
        <v/>
      </c>
      <c r="GG399" s="259" t="str">
        <f t="shared" si="420"/>
        <v/>
      </c>
      <c r="GH399" s="259" t="str">
        <f t="shared" si="421"/>
        <v/>
      </c>
      <c r="GI399" s="259" t="str">
        <f t="shared" si="422"/>
        <v/>
      </c>
      <c r="GJ399" s="259" t="str">
        <f t="shared" si="423"/>
        <v/>
      </c>
      <c r="GK399" s="259" t="str">
        <f t="shared" si="424"/>
        <v/>
      </c>
      <c r="GL399" s="259" t="str">
        <f t="shared" si="425"/>
        <v/>
      </c>
      <c r="GM399" s="259" t="str">
        <f t="shared" si="426"/>
        <v/>
      </c>
      <c r="GN399" s="259" t="str">
        <f t="shared" si="427"/>
        <v/>
      </c>
      <c r="GO399" s="259" t="str">
        <f t="shared" si="428"/>
        <v/>
      </c>
      <c r="GP399" s="259" t="str">
        <f t="shared" si="429"/>
        <v/>
      </c>
      <c r="GQ399" s="259" t="str">
        <f t="shared" si="430"/>
        <v/>
      </c>
      <c r="GR399" s="259" t="str">
        <f t="shared" si="431"/>
        <v/>
      </c>
      <c r="GS399" s="259" t="str">
        <f t="shared" si="432"/>
        <v/>
      </c>
      <c r="GT399" s="259" t="str">
        <f t="shared" si="433"/>
        <v/>
      </c>
      <c r="GU399" s="259" t="str">
        <f t="shared" si="434"/>
        <v/>
      </c>
      <c r="GV399" s="259" t="str">
        <f t="shared" si="435"/>
        <v/>
      </c>
      <c r="GW399" s="259" t="str">
        <f t="shared" si="436"/>
        <v/>
      </c>
      <c r="GX399" s="259" t="str">
        <f t="shared" si="437"/>
        <v/>
      </c>
      <c r="GY399" s="259" t="str">
        <f t="shared" si="438"/>
        <v/>
      </c>
      <c r="GZ399" s="259" t="str">
        <f t="shared" si="439"/>
        <v/>
      </c>
      <c r="HA399" s="259" t="str">
        <f t="shared" si="440"/>
        <v/>
      </c>
      <c r="HB399" s="259" t="str">
        <f t="shared" si="441"/>
        <v/>
      </c>
      <c r="HC399" s="259" t="str">
        <f t="shared" si="442"/>
        <v/>
      </c>
      <c r="HD399" s="259" t="str">
        <f t="shared" si="443"/>
        <v/>
      </c>
      <c r="HE399" s="259" t="str">
        <f t="shared" si="444"/>
        <v/>
      </c>
      <c r="HF399" s="259" t="str">
        <f t="shared" si="445"/>
        <v/>
      </c>
      <c r="HG399" s="259" t="str">
        <f t="shared" si="446"/>
        <v/>
      </c>
      <c r="HH399" s="259" t="str">
        <f t="shared" si="447"/>
        <v/>
      </c>
      <c r="HI399" s="259" t="str">
        <f t="shared" si="448"/>
        <v/>
      </c>
      <c r="HJ399" s="259" t="str">
        <f t="shared" si="449"/>
        <v/>
      </c>
      <c r="HK399" s="259" t="str">
        <f t="shared" si="450"/>
        <v/>
      </c>
      <c r="HL399" s="259" t="str">
        <f t="shared" si="451"/>
        <v/>
      </c>
      <c r="HM399" s="259" t="str">
        <f t="shared" si="452"/>
        <v/>
      </c>
      <c r="HN399" s="259" t="str">
        <f t="shared" si="453"/>
        <v/>
      </c>
      <c r="HO399" s="259" t="str">
        <f t="shared" si="454"/>
        <v/>
      </c>
      <c r="HP399" s="259" t="str">
        <f t="shared" si="455"/>
        <v/>
      </c>
      <c r="HQ399" s="259" t="str">
        <f t="shared" si="456"/>
        <v/>
      </c>
      <c r="HR399" s="259" t="str">
        <f t="shared" si="457"/>
        <v/>
      </c>
      <c r="HS399" s="259" t="str">
        <f t="shared" si="458"/>
        <v/>
      </c>
      <c r="HT399" s="259" t="str">
        <f t="shared" si="459"/>
        <v/>
      </c>
      <c r="HU399" s="259" t="str">
        <f t="shared" si="460"/>
        <v/>
      </c>
      <c r="HV399" s="259" t="str">
        <f t="shared" si="461"/>
        <v/>
      </c>
      <c r="HW399" s="259" t="str">
        <f t="shared" si="462"/>
        <v/>
      </c>
      <c r="HX399" s="259" t="str">
        <f t="shared" si="463"/>
        <v/>
      </c>
      <c r="HY399" s="259" t="str">
        <f t="shared" si="464"/>
        <v/>
      </c>
      <c r="HZ399" s="259" t="str">
        <f t="shared" si="465"/>
        <v/>
      </c>
      <c r="IA399" s="259" t="str">
        <f t="shared" si="466"/>
        <v/>
      </c>
      <c r="IB399" s="259" t="str">
        <f t="shared" si="467"/>
        <v/>
      </c>
      <c r="IC399" s="259" t="str">
        <f t="shared" si="468"/>
        <v/>
      </c>
      <c r="ID399" s="259" t="str">
        <f t="shared" si="469"/>
        <v/>
      </c>
      <c r="IE399" s="259" t="str">
        <f t="shared" si="470"/>
        <v/>
      </c>
      <c r="IF399" s="259" t="str">
        <f t="shared" si="471"/>
        <v/>
      </c>
      <c r="IG399" s="259" t="str">
        <f t="shared" si="472"/>
        <v/>
      </c>
      <c r="IH399" s="259" t="str">
        <f t="shared" si="473"/>
        <v/>
      </c>
      <c r="II399" s="259" t="str">
        <f t="shared" si="474"/>
        <v/>
      </c>
      <c r="IJ399" s="259" t="str">
        <f t="shared" si="475"/>
        <v/>
      </c>
      <c r="IK399" s="259" t="str">
        <f t="shared" si="476"/>
        <v/>
      </c>
      <c r="IL399" s="259" t="str">
        <f t="shared" si="477"/>
        <v/>
      </c>
      <c r="IM399" s="259" t="str">
        <f t="shared" si="478"/>
        <v/>
      </c>
      <c r="IN399" s="259" t="str">
        <f t="shared" si="479"/>
        <v/>
      </c>
      <c r="IO399" s="259" t="str">
        <f t="shared" si="480"/>
        <v/>
      </c>
      <c r="IP399" s="259" t="str">
        <f t="shared" si="481"/>
        <v/>
      </c>
      <c r="IQ399" s="259" t="str">
        <f t="shared" si="482"/>
        <v/>
      </c>
      <c r="IR399" s="259" t="str">
        <f t="shared" si="483"/>
        <v/>
      </c>
      <c r="IS399" s="259" t="str">
        <f t="shared" si="484"/>
        <v/>
      </c>
      <c r="IT399" s="259" t="str">
        <f t="shared" si="485"/>
        <v/>
      </c>
      <c r="IU399" s="259" t="str">
        <f t="shared" si="486"/>
        <v/>
      </c>
      <c r="IV399" s="259" t="str">
        <f t="shared" si="487"/>
        <v/>
      </c>
      <c r="IW399" s="259" t="str">
        <f t="shared" si="488"/>
        <v/>
      </c>
      <c r="IX399" s="259" t="str">
        <f t="shared" si="489"/>
        <v/>
      </c>
      <c r="IY399" s="259" t="str">
        <f t="shared" si="490"/>
        <v/>
      </c>
      <c r="IZ399" s="259" t="str">
        <f t="shared" si="491"/>
        <v/>
      </c>
      <c r="JA399" s="259" t="str">
        <f t="shared" si="492"/>
        <v/>
      </c>
      <c r="JB399" s="259" t="str">
        <f t="shared" si="493"/>
        <v/>
      </c>
      <c r="JC399" s="259" t="str">
        <f t="shared" si="494"/>
        <v/>
      </c>
      <c r="JD399" s="259" t="str">
        <f t="shared" si="495"/>
        <v/>
      </c>
      <c r="JE399" s="259" t="str">
        <f t="shared" si="496"/>
        <v/>
      </c>
      <c r="JF399" s="259" t="str">
        <f t="shared" si="497"/>
        <v/>
      </c>
      <c r="JG399" s="259" t="str">
        <f t="shared" si="498"/>
        <v/>
      </c>
      <c r="JH399" s="259" t="str">
        <f t="shared" si="499"/>
        <v/>
      </c>
      <c r="JI399" s="259" t="str">
        <f t="shared" si="500"/>
        <v/>
      </c>
      <c r="JJ399" s="259" t="str">
        <f t="shared" si="501"/>
        <v/>
      </c>
      <c r="JK399" s="259" t="str">
        <f t="shared" si="502"/>
        <v/>
      </c>
      <c r="JL399" s="259" t="str">
        <f t="shared" si="503"/>
        <v/>
      </c>
      <c r="JM399" s="259" t="str">
        <f t="shared" si="504"/>
        <v/>
      </c>
      <c r="JN399" s="259" t="str">
        <f t="shared" si="505"/>
        <v/>
      </c>
      <c r="JO399" s="259" t="str">
        <f t="shared" si="506"/>
        <v/>
      </c>
      <c r="JP399" s="259" t="str">
        <f t="shared" si="507"/>
        <v/>
      </c>
      <c r="JQ399" s="259" t="str">
        <f t="shared" si="508"/>
        <v/>
      </c>
      <c r="JR399" s="259" t="str">
        <f t="shared" si="509"/>
        <v/>
      </c>
      <c r="JS399" s="259" t="str">
        <f t="shared" si="510"/>
        <v/>
      </c>
      <c r="JT399" s="259" t="str">
        <f t="shared" si="511"/>
        <v/>
      </c>
      <c r="JU399" s="259" t="str">
        <f t="shared" si="512"/>
        <v/>
      </c>
      <c r="JV399" s="259" t="str">
        <f t="shared" si="513"/>
        <v/>
      </c>
      <c r="JW399" s="259" t="str">
        <f t="shared" si="514"/>
        <v/>
      </c>
      <c r="JX399" s="259" t="str">
        <f t="shared" si="515"/>
        <v/>
      </c>
      <c r="JY399" s="259" t="str">
        <f t="shared" si="516"/>
        <v/>
      </c>
      <c r="JZ399" s="259" t="str">
        <f t="shared" si="517"/>
        <v/>
      </c>
      <c r="KA399" s="259" t="str">
        <f t="shared" si="518"/>
        <v/>
      </c>
      <c r="KB399" s="259" t="str">
        <f t="shared" si="519"/>
        <v/>
      </c>
      <c r="KC399" s="259" t="str">
        <f t="shared" si="520"/>
        <v/>
      </c>
      <c r="KD399" s="259" t="str">
        <f t="shared" si="521"/>
        <v/>
      </c>
      <c r="KE399" s="259" t="str">
        <f t="shared" si="522"/>
        <v/>
      </c>
      <c r="KF399" s="259" t="str">
        <f t="shared" si="523"/>
        <v/>
      </c>
      <c r="KG399" s="259" t="str">
        <f t="shared" si="524"/>
        <v/>
      </c>
      <c r="KH399" s="259" t="str">
        <f t="shared" si="525"/>
        <v/>
      </c>
      <c r="KI399" s="259" t="str">
        <f t="shared" si="526"/>
        <v/>
      </c>
      <c r="KJ399" s="259" t="str">
        <f t="shared" si="527"/>
        <v/>
      </c>
      <c r="KK399" s="259" t="str">
        <f t="shared" si="528"/>
        <v/>
      </c>
      <c r="KL399" s="259" t="str">
        <f t="shared" si="529"/>
        <v/>
      </c>
      <c r="KM399" s="259" t="str">
        <f t="shared" si="530"/>
        <v/>
      </c>
      <c r="KN399" s="259" t="str">
        <f t="shared" si="531"/>
        <v/>
      </c>
      <c r="KO399" s="259" t="str">
        <f t="shared" si="532"/>
        <v/>
      </c>
      <c r="KP399" s="259" t="str">
        <f t="shared" si="533"/>
        <v/>
      </c>
      <c r="KQ399" s="259" t="str">
        <f t="shared" si="534"/>
        <v/>
      </c>
      <c r="KR399" s="259" t="str">
        <f t="shared" si="535"/>
        <v/>
      </c>
      <c r="KS399" s="259" t="str">
        <f t="shared" si="536"/>
        <v/>
      </c>
      <c r="KT399" s="259" t="str">
        <f t="shared" si="537"/>
        <v/>
      </c>
      <c r="KU399" s="259" t="str">
        <f t="shared" si="538"/>
        <v/>
      </c>
      <c r="KV399" s="259" t="str">
        <f t="shared" si="539"/>
        <v/>
      </c>
      <c r="KW399" s="259" t="str">
        <f t="shared" si="540"/>
        <v/>
      </c>
      <c r="KX399" s="259" t="str">
        <f t="shared" si="541"/>
        <v/>
      </c>
      <c r="KY399" s="259" t="str">
        <f t="shared" si="542"/>
        <v/>
      </c>
      <c r="KZ399" s="259" t="str">
        <f t="shared" si="543"/>
        <v/>
      </c>
      <c r="LA399" s="259" t="str">
        <f t="shared" si="544"/>
        <v/>
      </c>
      <c r="LB399" s="259" t="str">
        <f t="shared" si="545"/>
        <v/>
      </c>
      <c r="LC399" s="259" t="str">
        <f t="shared" si="546"/>
        <v/>
      </c>
      <c r="LD399" s="259" t="str">
        <f t="shared" si="547"/>
        <v/>
      </c>
      <c r="LE399" s="259" t="str">
        <f t="shared" si="548"/>
        <v/>
      </c>
      <c r="LF399" s="259" t="str">
        <f t="shared" si="549"/>
        <v/>
      </c>
      <c r="LG399" s="259" t="str">
        <f t="shared" si="550"/>
        <v/>
      </c>
      <c r="OQ399"/>
      <c r="OR399"/>
      <c r="OS399"/>
      <c r="OT399"/>
      <c r="OU399"/>
      <c r="OV399"/>
      <c r="OW399"/>
      <c r="OX399"/>
      <c r="OY399"/>
      <c r="OZ399"/>
      <c r="PW399"/>
      <c r="PX399"/>
      <c r="PY399"/>
      <c r="PZ399"/>
      <c r="QA399"/>
      <c r="QB399"/>
      <c r="QC399"/>
      <c r="RB399"/>
      <c r="RC399"/>
      <c r="RD399"/>
      <c r="RE399"/>
      <c r="RF399"/>
      <c r="RG399"/>
      <c r="RH399"/>
      <c r="RI399"/>
      <c r="RJ399"/>
      <c r="RK399"/>
      <c r="RL399"/>
      <c r="RM399"/>
      <c r="RN399"/>
      <c r="RO399"/>
      <c r="RP399"/>
      <c r="RQ399"/>
      <c r="RY399"/>
      <c r="RZ399"/>
      <c r="SA399"/>
      <c r="SB399"/>
      <c r="SC399"/>
      <c r="UT399"/>
      <c r="UU399"/>
      <c r="UV399"/>
      <c r="UW399"/>
      <c r="VE399"/>
      <c r="VF399"/>
      <c r="VG399"/>
      <c r="VH399"/>
      <c r="VI399"/>
      <c r="VJ399"/>
      <c r="VK399"/>
      <c r="VL399"/>
      <c r="VM399"/>
      <c r="VN399"/>
      <c r="VO399"/>
      <c r="VP399"/>
      <c r="ADF399"/>
      <c r="ADG399"/>
      <c r="ADH399"/>
      <c r="AGR399"/>
      <c r="AGS399"/>
      <c r="AGT399"/>
      <c r="AGU399"/>
      <c r="AGV399"/>
      <c r="AGW399"/>
      <c r="AGX399"/>
      <c r="AGY399"/>
      <c r="AGZ399"/>
      <c r="AHA399"/>
      <c r="AHB399"/>
      <c r="AHC399"/>
      <c r="AHD399"/>
      <c r="AHE399"/>
      <c r="AHF399"/>
      <c r="AHG399"/>
      <c r="AHH399"/>
      <c r="AHI399"/>
      <c r="AIX399"/>
      <c r="AIY399"/>
      <c r="AIZ399"/>
      <c r="AJA399"/>
      <c r="AJB399"/>
      <c r="AJC399"/>
      <c r="AJD399"/>
      <c r="AJE399"/>
      <c r="AJF399"/>
      <c r="AJG399"/>
      <c r="AJH399"/>
      <c r="AJI399"/>
      <c r="AJJ399"/>
      <c r="AJK399"/>
      <c r="AJL399"/>
      <c r="AJM399"/>
      <c r="AJN399"/>
      <c r="AJO399"/>
      <c r="AJP399"/>
      <c r="AJQ399"/>
      <c r="AJR399"/>
      <c r="AJS399"/>
      <c r="AJT399"/>
      <c r="AJU399"/>
      <c r="AJV399"/>
      <c r="AJW399"/>
      <c r="AJX399"/>
      <c r="AJY399"/>
      <c r="AJZ399"/>
      <c r="AKA399"/>
      <c r="AKB399"/>
      <c r="AKC399"/>
      <c r="AKD399"/>
      <c r="AKE399"/>
      <c r="AKF399"/>
      <c r="AKG399"/>
      <c r="AKH399"/>
      <c r="AMH399"/>
      <c r="AMI399"/>
      <c r="AMJ399"/>
      <c r="AMK399"/>
      <c r="AML399"/>
      <c r="AMM399"/>
      <c r="AMN399"/>
      <c r="ANW399"/>
      <c r="ANX399"/>
      <c r="ANY399"/>
      <c r="ANZ399"/>
      <c r="AOA399"/>
      <c r="AOB399"/>
      <c r="AOC399"/>
      <c r="AOD399"/>
      <c r="AOE399"/>
      <c r="AOF399"/>
      <c r="AOG399"/>
      <c r="AOH399"/>
      <c r="AOI399"/>
      <c r="AOJ399"/>
      <c r="AOK399"/>
      <c r="AOL399"/>
      <c r="AOM399"/>
      <c r="AON399"/>
      <c r="AOO399"/>
      <c r="AOP399"/>
      <c r="AOQ399"/>
      <c r="AOR399"/>
      <c r="AOS399"/>
      <c r="AOT399"/>
      <c r="ARO399"/>
      <c r="ARP399"/>
      <c r="ARQ399"/>
      <c r="ARR399"/>
      <c r="ARY399"/>
      <c r="ARZ399"/>
      <c r="ASA399"/>
      <c r="ASB399"/>
      <c r="ASC399"/>
      <c r="ASD399"/>
      <c r="ASE399"/>
      <c r="ASF399"/>
      <c r="ASG399"/>
      <c r="ASH399"/>
      <c r="ASI399"/>
      <c r="ASJ399"/>
      <c r="ASK399"/>
      <c r="ASL399"/>
      <c r="ASM399"/>
      <c r="ASN399"/>
      <c r="ASO399"/>
      <c r="ASP399"/>
      <c r="ASQ399"/>
      <c r="ASR399"/>
      <c r="ASS399"/>
      <c r="AST399"/>
      <c r="ASU399"/>
      <c r="ASV399"/>
      <c r="ASW399"/>
      <c r="ASX399"/>
      <c r="ASY399"/>
      <c r="ASZ399"/>
      <c r="ATA399"/>
      <c r="ATB399"/>
      <c r="ATC399"/>
      <c r="ATD399"/>
      <c r="ATE399"/>
      <c r="ATJ399"/>
      <c r="ATK399"/>
      <c r="ATL399"/>
      <c r="ATM399"/>
      <c r="ATN399"/>
      <c r="ATO399"/>
      <c r="ATP399"/>
      <c r="ATQ399"/>
      <c r="ATR399"/>
      <c r="ATS399"/>
      <c r="ATT399"/>
      <c r="ATU399"/>
      <c r="ATV399"/>
      <c r="ATW399"/>
      <c r="ATX399"/>
      <c r="ATY399"/>
      <c r="ATZ399"/>
      <c r="AUA399"/>
      <c r="AUB399"/>
      <c r="AUC399"/>
      <c r="AUD399"/>
      <c r="AUE399"/>
      <c r="AUF399"/>
      <c r="AUG399"/>
      <c r="AUH399"/>
      <c r="AUI399"/>
      <c r="AUJ399"/>
      <c r="AUK399"/>
    </row>
    <row r="400" spans="1:1233" hidden="1">
      <c r="A400" s="257">
        <v>426</v>
      </c>
      <c r="B400" s="257">
        <v>625</v>
      </c>
      <c r="C400" s="253">
        <v>11</v>
      </c>
      <c r="D400" s="6"/>
      <c r="E400" s="6"/>
      <c r="F400" s="6"/>
      <c r="G400" s="6"/>
      <c r="H400" s="6"/>
      <c r="I400" s="6"/>
      <c r="J400" s="6"/>
      <c r="K400" s="6"/>
      <c r="L400" s="6"/>
      <c r="M400" s="6"/>
      <c r="N400" s="6"/>
      <c r="O400" s="6"/>
      <c r="Q400" s="259" t="str">
        <f t="shared" si="248"/>
        <v/>
      </c>
      <c r="R400" s="259" t="str">
        <f t="shared" si="249"/>
        <v/>
      </c>
      <c r="S400" s="259" t="str">
        <f t="shared" si="250"/>
        <v/>
      </c>
      <c r="T400" s="259" t="str">
        <f t="shared" si="251"/>
        <v/>
      </c>
      <c r="U400" s="259" t="str">
        <f t="shared" si="252"/>
        <v/>
      </c>
      <c r="V400" s="259" t="str">
        <f t="shared" si="253"/>
        <v/>
      </c>
      <c r="W400" s="259" t="str">
        <f t="shared" si="254"/>
        <v/>
      </c>
      <c r="X400" s="259" t="str">
        <f t="shared" si="255"/>
        <v/>
      </c>
      <c r="Y400" s="259" t="str">
        <f t="shared" si="256"/>
        <v/>
      </c>
      <c r="Z400" s="259" t="str">
        <f t="shared" si="257"/>
        <v/>
      </c>
      <c r="AA400" s="259" t="str">
        <f t="shared" si="258"/>
        <v/>
      </c>
      <c r="AB400" s="259" t="str">
        <f t="shared" si="259"/>
        <v/>
      </c>
      <c r="AC400" s="259" t="str">
        <f t="shared" si="260"/>
        <v/>
      </c>
      <c r="AD400" s="259" t="str">
        <f t="shared" si="261"/>
        <v/>
      </c>
      <c r="AE400" s="259" t="str">
        <f t="shared" si="262"/>
        <v/>
      </c>
      <c r="AF400" s="259" t="str">
        <f t="shared" si="263"/>
        <v/>
      </c>
      <c r="AG400" s="259" t="str">
        <f t="shared" si="264"/>
        <v/>
      </c>
      <c r="AH400" s="259" t="str">
        <f t="shared" si="265"/>
        <v/>
      </c>
      <c r="AI400" s="259" t="str">
        <f t="shared" si="266"/>
        <v/>
      </c>
      <c r="AJ400" s="259" t="str">
        <f t="shared" si="267"/>
        <v/>
      </c>
      <c r="AK400" s="259" t="str">
        <f t="shared" si="268"/>
        <v/>
      </c>
      <c r="AL400" s="259" t="str">
        <f t="shared" si="269"/>
        <v/>
      </c>
      <c r="AM400" s="259" t="str">
        <f t="shared" si="270"/>
        <v/>
      </c>
      <c r="AN400" s="259" t="str">
        <f t="shared" si="271"/>
        <v/>
      </c>
      <c r="AO400" s="259" t="str">
        <f t="shared" si="272"/>
        <v/>
      </c>
      <c r="AP400" s="259" t="str">
        <f t="shared" si="273"/>
        <v/>
      </c>
      <c r="AQ400" s="259" t="str">
        <f t="shared" si="274"/>
        <v/>
      </c>
      <c r="AR400" s="259" t="str">
        <f t="shared" si="275"/>
        <v/>
      </c>
      <c r="AS400" s="259" t="str">
        <f t="shared" si="276"/>
        <v/>
      </c>
      <c r="AT400" s="259" t="str">
        <f t="shared" si="277"/>
        <v/>
      </c>
      <c r="AU400" s="259" t="str">
        <f t="shared" si="278"/>
        <v/>
      </c>
      <c r="AV400" s="259" t="str">
        <f t="shared" si="279"/>
        <v/>
      </c>
      <c r="AW400" s="259" t="str">
        <f t="shared" si="280"/>
        <v/>
      </c>
      <c r="AX400" s="259" t="str">
        <f t="shared" si="281"/>
        <v/>
      </c>
      <c r="AY400" s="259" t="str">
        <f t="shared" si="282"/>
        <v/>
      </c>
      <c r="AZ400" s="259" t="str">
        <f t="shared" si="283"/>
        <v/>
      </c>
      <c r="BA400" s="259" t="str">
        <f t="shared" si="284"/>
        <v/>
      </c>
      <c r="BB400" s="259" t="str">
        <f t="shared" si="285"/>
        <v/>
      </c>
      <c r="BC400" s="259" t="str">
        <f t="shared" si="286"/>
        <v/>
      </c>
      <c r="BD400" s="259" t="str">
        <f t="shared" si="287"/>
        <v/>
      </c>
      <c r="BE400" s="259" t="str">
        <f t="shared" si="288"/>
        <v/>
      </c>
      <c r="BF400" s="259" t="str">
        <f t="shared" si="289"/>
        <v/>
      </c>
      <c r="BG400" s="259" t="str">
        <f t="shared" si="290"/>
        <v/>
      </c>
      <c r="BH400" s="259" t="str">
        <f t="shared" si="291"/>
        <v/>
      </c>
      <c r="BI400" s="259" t="str">
        <f t="shared" si="292"/>
        <v/>
      </c>
      <c r="BJ400" s="259" t="str">
        <f t="shared" si="293"/>
        <v/>
      </c>
      <c r="BK400" s="259" t="str">
        <f t="shared" si="294"/>
        <v/>
      </c>
      <c r="BL400" s="259" t="str">
        <f t="shared" si="295"/>
        <v/>
      </c>
      <c r="BM400" s="259" t="str">
        <f t="shared" si="296"/>
        <v/>
      </c>
      <c r="BN400" s="259" t="str">
        <f t="shared" si="297"/>
        <v/>
      </c>
      <c r="BO400" s="259" t="str">
        <f t="shared" si="298"/>
        <v/>
      </c>
      <c r="BP400" s="259" t="str">
        <f t="shared" si="299"/>
        <v/>
      </c>
      <c r="BQ400" s="259" t="str">
        <f t="shared" si="300"/>
        <v/>
      </c>
      <c r="BR400" s="259" t="str">
        <f t="shared" si="301"/>
        <v/>
      </c>
      <c r="BS400" s="259" t="str">
        <f t="shared" si="302"/>
        <v/>
      </c>
      <c r="BT400" s="259" t="str">
        <f t="shared" si="303"/>
        <v/>
      </c>
      <c r="BU400" s="259" t="str">
        <f t="shared" si="304"/>
        <v/>
      </c>
      <c r="BV400" s="259" t="str">
        <f t="shared" si="305"/>
        <v/>
      </c>
      <c r="BW400" s="259" t="str">
        <f t="shared" si="306"/>
        <v/>
      </c>
      <c r="BX400" s="259" t="str">
        <f t="shared" si="307"/>
        <v/>
      </c>
      <c r="BY400" s="259" t="str">
        <f t="shared" si="308"/>
        <v/>
      </c>
      <c r="BZ400" s="259" t="str">
        <f t="shared" si="309"/>
        <v/>
      </c>
      <c r="CA400" s="259" t="str">
        <f t="shared" si="310"/>
        <v/>
      </c>
      <c r="CB400" s="259" t="str">
        <f t="shared" si="311"/>
        <v/>
      </c>
      <c r="CC400" s="259" t="str">
        <f t="shared" si="312"/>
        <v/>
      </c>
      <c r="CD400" s="259" t="str">
        <f t="shared" si="313"/>
        <v/>
      </c>
      <c r="CE400" s="259" t="str">
        <f t="shared" si="314"/>
        <v/>
      </c>
      <c r="CF400" s="259" t="str">
        <f t="shared" si="315"/>
        <v/>
      </c>
      <c r="CG400" s="259" t="str">
        <f t="shared" si="316"/>
        <v/>
      </c>
      <c r="CH400" s="259" t="str">
        <f t="shared" si="317"/>
        <v/>
      </c>
      <c r="CI400" s="259" t="str">
        <f t="shared" si="318"/>
        <v/>
      </c>
      <c r="CJ400" s="259" t="str">
        <f t="shared" si="319"/>
        <v/>
      </c>
      <c r="CK400" s="259" t="str">
        <f t="shared" si="320"/>
        <v/>
      </c>
      <c r="CL400" s="259" t="str">
        <f t="shared" si="321"/>
        <v/>
      </c>
      <c r="CM400" s="259" t="str">
        <f t="shared" si="322"/>
        <v/>
      </c>
      <c r="CN400" s="259" t="str">
        <f t="shared" si="323"/>
        <v/>
      </c>
      <c r="CO400" s="259" t="str">
        <f t="shared" si="324"/>
        <v/>
      </c>
      <c r="CP400" s="259" t="str">
        <f t="shared" si="325"/>
        <v/>
      </c>
      <c r="CQ400" s="259" t="str">
        <f t="shared" si="326"/>
        <v/>
      </c>
      <c r="CR400" s="259" t="str">
        <f t="shared" si="327"/>
        <v/>
      </c>
      <c r="CS400" s="259" t="str">
        <f t="shared" si="328"/>
        <v/>
      </c>
      <c r="CT400" s="259" t="str">
        <f t="shared" si="329"/>
        <v/>
      </c>
      <c r="CU400" s="259" t="str">
        <f t="shared" si="330"/>
        <v/>
      </c>
      <c r="CV400" s="259" t="str">
        <f t="shared" si="331"/>
        <v/>
      </c>
      <c r="CW400" s="259" t="str">
        <f t="shared" si="332"/>
        <v/>
      </c>
      <c r="CX400" s="259" t="str">
        <f t="shared" si="333"/>
        <v/>
      </c>
      <c r="CY400" s="259" t="str">
        <f t="shared" si="334"/>
        <v/>
      </c>
      <c r="CZ400" s="259" t="str">
        <f t="shared" si="335"/>
        <v/>
      </c>
      <c r="DA400" s="259" t="str">
        <f t="shared" si="336"/>
        <v/>
      </c>
      <c r="DB400" s="259" t="str">
        <f t="shared" si="337"/>
        <v/>
      </c>
      <c r="DC400" s="259" t="str">
        <f t="shared" si="338"/>
        <v/>
      </c>
      <c r="DD400" s="259" t="str">
        <f t="shared" si="339"/>
        <v/>
      </c>
      <c r="DE400" s="259" t="str">
        <f t="shared" si="340"/>
        <v/>
      </c>
      <c r="DF400" s="259" t="str">
        <f t="shared" si="341"/>
        <v/>
      </c>
      <c r="DG400" s="259" t="str">
        <f t="shared" si="342"/>
        <v/>
      </c>
      <c r="DH400" s="259" t="str">
        <f t="shared" si="343"/>
        <v/>
      </c>
      <c r="DI400" s="259" t="str">
        <f t="shared" si="344"/>
        <v/>
      </c>
      <c r="DJ400" s="259" t="str">
        <f t="shared" si="345"/>
        <v/>
      </c>
      <c r="DK400" s="259" t="str">
        <f t="shared" si="346"/>
        <v/>
      </c>
      <c r="DL400" s="259" t="str">
        <f t="shared" si="347"/>
        <v/>
      </c>
      <c r="DM400" s="259" t="str">
        <f t="shared" si="348"/>
        <v/>
      </c>
      <c r="DN400" s="259" t="str">
        <f t="shared" si="349"/>
        <v/>
      </c>
      <c r="DO400" s="259" t="str">
        <f t="shared" si="350"/>
        <v/>
      </c>
      <c r="DP400" s="259" t="str">
        <f t="shared" si="351"/>
        <v/>
      </c>
      <c r="DQ400" s="259" t="str">
        <f t="shared" si="352"/>
        <v/>
      </c>
      <c r="DR400" s="259" t="str">
        <f t="shared" si="353"/>
        <v/>
      </c>
      <c r="DS400" s="259" t="str">
        <f t="shared" si="354"/>
        <v/>
      </c>
      <c r="DT400" s="259" t="str">
        <f t="shared" si="355"/>
        <v/>
      </c>
      <c r="DU400" s="259" t="str">
        <f t="shared" si="356"/>
        <v/>
      </c>
      <c r="DV400" s="259" t="str">
        <f t="shared" si="357"/>
        <v/>
      </c>
      <c r="DW400" s="259" t="str">
        <f t="shared" si="358"/>
        <v/>
      </c>
      <c r="DX400" s="259" t="str">
        <f t="shared" si="359"/>
        <v/>
      </c>
      <c r="DY400" s="259" t="str">
        <f t="shared" si="360"/>
        <v/>
      </c>
      <c r="DZ400" s="259" t="str">
        <f t="shared" si="361"/>
        <v/>
      </c>
      <c r="EA400" s="259" t="str">
        <f t="shared" si="362"/>
        <v/>
      </c>
      <c r="EB400" s="259" t="str">
        <f t="shared" si="363"/>
        <v/>
      </c>
      <c r="EC400" s="259" t="str">
        <f t="shared" si="364"/>
        <v/>
      </c>
      <c r="ED400" s="259" t="str">
        <f t="shared" si="365"/>
        <v/>
      </c>
      <c r="EE400" s="259" t="str">
        <f t="shared" si="366"/>
        <v/>
      </c>
      <c r="EF400" s="259" t="str">
        <f t="shared" si="367"/>
        <v/>
      </c>
      <c r="EG400" s="259" t="str">
        <f t="shared" si="368"/>
        <v/>
      </c>
      <c r="EH400" s="259" t="str">
        <f t="shared" si="369"/>
        <v/>
      </c>
      <c r="EI400" s="259" t="str">
        <f t="shared" si="370"/>
        <v/>
      </c>
      <c r="EJ400" s="259" t="str">
        <f t="shared" si="371"/>
        <v/>
      </c>
      <c r="EK400" s="259" t="str">
        <f t="shared" si="372"/>
        <v/>
      </c>
      <c r="EL400" s="259" t="str">
        <f t="shared" si="373"/>
        <v/>
      </c>
      <c r="EM400" s="259" t="str">
        <f t="shared" si="374"/>
        <v/>
      </c>
      <c r="EN400" s="259" t="str">
        <f t="shared" si="375"/>
        <v/>
      </c>
      <c r="EO400" s="259" t="str">
        <f t="shared" si="376"/>
        <v/>
      </c>
      <c r="EP400" s="259" t="str">
        <f t="shared" si="377"/>
        <v/>
      </c>
      <c r="EQ400" s="259" t="str">
        <f t="shared" si="378"/>
        <v/>
      </c>
      <c r="ER400" s="259" t="str">
        <f t="shared" si="379"/>
        <v/>
      </c>
      <c r="ES400" s="259" t="str">
        <f t="shared" si="380"/>
        <v/>
      </c>
      <c r="ET400" s="259" t="str">
        <f t="shared" si="381"/>
        <v/>
      </c>
      <c r="EU400" s="259" t="str">
        <f t="shared" si="382"/>
        <v/>
      </c>
      <c r="EV400" s="259" t="str">
        <f t="shared" si="383"/>
        <v/>
      </c>
      <c r="EW400" s="259" t="str">
        <f t="shared" si="384"/>
        <v/>
      </c>
      <c r="EX400" s="259" t="str">
        <f t="shared" si="385"/>
        <v/>
      </c>
      <c r="EY400" s="259" t="str">
        <f t="shared" si="386"/>
        <v/>
      </c>
      <c r="EZ400" s="259" t="str">
        <f t="shared" si="387"/>
        <v/>
      </c>
      <c r="FA400" s="259" t="str">
        <f t="shared" si="388"/>
        <v/>
      </c>
      <c r="FB400" s="259" t="str">
        <f t="shared" si="389"/>
        <v/>
      </c>
      <c r="FC400" s="259" t="str">
        <f t="shared" si="390"/>
        <v/>
      </c>
      <c r="FD400" s="259" t="str">
        <f t="shared" si="391"/>
        <v/>
      </c>
      <c r="FE400" s="259" t="str">
        <f t="shared" si="392"/>
        <v/>
      </c>
      <c r="FF400" s="259" t="str">
        <f t="shared" si="393"/>
        <v/>
      </c>
      <c r="FG400" s="259" t="str">
        <f t="shared" si="394"/>
        <v/>
      </c>
      <c r="FH400" s="259" t="str">
        <f t="shared" si="395"/>
        <v/>
      </c>
      <c r="FI400" s="259" t="str">
        <f t="shared" si="396"/>
        <v/>
      </c>
      <c r="FJ400" s="259" t="str">
        <f t="shared" si="397"/>
        <v/>
      </c>
      <c r="FK400" s="259" t="str">
        <f t="shared" si="398"/>
        <v/>
      </c>
      <c r="FL400" s="259" t="str">
        <f t="shared" si="399"/>
        <v/>
      </c>
      <c r="FM400" s="259" t="str">
        <f t="shared" si="400"/>
        <v/>
      </c>
      <c r="FN400" s="259" t="str">
        <f t="shared" si="401"/>
        <v/>
      </c>
      <c r="FO400" s="259" t="str">
        <f t="shared" si="402"/>
        <v/>
      </c>
      <c r="FP400" s="259" t="str">
        <f t="shared" si="403"/>
        <v/>
      </c>
      <c r="FQ400" s="259" t="str">
        <f t="shared" si="404"/>
        <v/>
      </c>
      <c r="FR400" s="259" t="str">
        <f t="shared" si="405"/>
        <v/>
      </c>
      <c r="FS400" s="259" t="str">
        <f t="shared" si="406"/>
        <v/>
      </c>
      <c r="FT400" s="259" t="str">
        <f t="shared" si="407"/>
        <v/>
      </c>
      <c r="FU400" s="259" t="str">
        <f t="shared" si="408"/>
        <v/>
      </c>
      <c r="FV400" s="259" t="str">
        <f t="shared" si="409"/>
        <v/>
      </c>
      <c r="FW400" s="259" t="str">
        <f t="shared" si="410"/>
        <v/>
      </c>
      <c r="FX400" s="259" t="str">
        <f t="shared" si="411"/>
        <v/>
      </c>
      <c r="FY400" s="259" t="str">
        <f t="shared" si="412"/>
        <v/>
      </c>
      <c r="FZ400" s="259" t="str">
        <f t="shared" si="413"/>
        <v/>
      </c>
      <c r="GA400" s="259" t="str">
        <f t="shared" si="414"/>
        <v/>
      </c>
      <c r="GB400" s="259" t="str">
        <f t="shared" si="415"/>
        <v/>
      </c>
      <c r="GC400" s="259" t="str">
        <f t="shared" si="416"/>
        <v/>
      </c>
      <c r="GD400" s="259" t="str">
        <f t="shared" si="417"/>
        <v/>
      </c>
      <c r="GE400" s="259" t="str">
        <f t="shared" si="418"/>
        <v/>
      </c>
      <c r="GF400" s="259" t="str">
        <f t="shared" si="419"/>
        <v/>
      </c>
      <c r="GG400" s="259" t="str">
        <f t="shared" si="420"/>
        <v/>
      </c>
      <c r="GH400" s="259" t="str">
        <f t="shared" si="421"/>
        <v/>
      </c>
      <c r="GI400" s="259" t="str">
        <f t="shared" si="422"/>
        <v/>
      </c>
      <c r="GJ400" s="259" t="str">
        <f t="shared" si="423"/>
        <v/>
      </c>
      <c r="GK400" s="259" t="str">
        <f t="shared" si="424"/>
        <v/>
      </c>
      <c r="GL400" s="259" t="str">
        <f t="shared" si="425"/>
        <v/>
      </c>
      <c r="GM400" s="259" t="str">
        <f t="shared" si="426"/>
        <v/>
      </c>
      <c r="GN400" s="259" t="str">
        <f t="shared" si="427"/>
        <v/>
      </c>
      <c r="GO400" s="259" t="str">
        <f t="shared" si="428"/>
        <v/>
      </c>
      <c r="GP400" s="259" t="str">
        <f t="shared" si="429"/>
        <v/>
      </c>
      <c r="GQ400" s="259" t="str">
        <f t="shared" si="430"/>
        <v/>
      </c>
      <c r="GR400" s="259" t="str">
        <f t="shared" si="431"/>
        <v/>
      </c>
      <c r="GS400" s="259" t="str">
        <f t="shared" si="432"/>
        <v/>
      </c>
      <c r="GT400" s="259" t="str">
        <f t="shared" si="433"/>
        <v/>
      </c>
      <c r="GU400" s="259" t="str">
        <f t="shared" si="434"/>
        <v/>
      </c>
      <c r="GV400" s="259" t="str">
        <f t="shared" si="435"/>
        <v/>
      </c>
      <c r="GW400" s="259" t="str">
        <f t="shared" si="436"/>
        <v/>
      </c>
      <c r="GX400" s="259" t="str">
        <f t="shared" si="437"/>
        <v/>
      </c>
      <c r="GY400" s="259" t="str">
        <f t="shared" si="438"/>
        <v/>
      </c>
      <c r="GZ400" s="259" t="str">
        <f t="shared" si="439"/>
        <v/>
      </c>
      <c r="HA400" s="259" t="str">
        <f t="shared" si="440"/>
        <v/>
      </c>
      <c r="HB400" s="259" t="str">
        <f t="shared" si="441"/>
        <v/>
      </c>
      <c r="HC400" s="259" t="str">
        <f t="shared" si="442"/>
        <v/>
      </c>
      <c r="HD400" s="259" t="str">
        <f t="shared" si="443"/>
        <v/>
      </c>
      <c r="HE400" s="259" t="str">
        <f t="shared" si="444"/>
        <v/>
      </c>
      <c r="HF400" s="259" t="str">
        <f t="shared" si="445"/>
        <v/>
      </c>
      <c r="HG400" s="259" t="str">
        <f t="shared" si="446"/>
        <v/>
      </c>
      <c r="HH400" s="259" t="str">
        <f t="shared" si="447"/>
        <v/>
      </c>
      <c r="HI400" s="259" t="str">
        <f t="shared" si="448"/>
        <v/>
      </c>
      <c r="HJ400" s="259" t="str">
        <f t="shared" si="449"/>
        <v/>
      </c>
      <c r="HK400" s="259" t="str">
        <f t="shared" si="450"/>
        <v/>
      </c>
      <c r="HL400" s="259" t="str">
        <f t="shared" si="451"/>
        <v/>
      </c>
      <c r="HM400" s="259" t="str">
        <f t="shared" si="452"/>
        <v/>
      </c>
      <c r="HN400" s="259" t="str">
        <f t="shared" si="453"/>
        <v/>
      </c>
      <c r="HO400" s="259" t="str">
        <f t="shared" si="454"/>
        <v/>
      </c>
      <c r="HP400" s="259" t="str">
        <f t="shared" si="455"/>
        <v/>
      </c>
      <c r="HQ400" s="259" t="str">
        <f t="shared" si="456"/>
        <v/>
      </c>
      <c r="HR400" s="259" t="str">
        <f t="shared" si="457"/>
        <v/>
      </c>
      <c r="HS400" s="259" t="str">
        <f t="shared" si="458"/>
        <v/>
      </c>
      <c r="HT400" s="259" t="str">
        <f t="shared" si="459"/>
        <v/>
      </c>
      <c r="HU400" s="259" t="str">
        <f t="shared" si="460"/>
        <v/>
      </c>
      <c r="HV400" s="259" t="str">
        <f t="shared" si="461"/>
        <v/>
      </c>
      <c r="HW400" s="259" t="str">
        <f t="shared" si="462"/>
        <v/>
      </c>
      <c r="HX400" s="259" t="str">
        <f t="shared" si="463"/>
        <v/>
      </c>
      <c r="HY400" s="259" t="str">
        <f t="shared" si="464"/>
        <v/>
      </c>
      <c r="HZ400" s="259" t="str">
        <f t="shared" si="465"/>
        <v/>
      </c>
      <c r="IA400" s="259" t="str">
        <f t="shared" si="466"/>
        <v/>
      </c>
      <c r="IB400" s="259" t="str">
        <f t="shared" si="467"/>
        <v/>
      </c>
      <c r="IC400" s="259" t="str">
        <f t="shared" si="468"/>
        <v/>
      </c>
      <c r="ID400" s="259" t="str">
        <f t="shared" si="469"/>
        <v/>
      </c>
      <c r="IE400" s="259" t="str">
        <f t="shared" si="470"/>
        <v/>
      </c>
      <c r="IF400" s="259" t="str">
        <f t="shared" si="471"/>
        <v/>
      </c>
      <c r="IG400" s="259" t="str">
        <f t="shared" si="472"/>
        <v/>
      </c>
      <c r="IH400" s="259" t="str">
        <f t="shared" si="473"/>
        <v/>
      </c>
      <c r="II400" s="259" t="str">
        <f t="shared" si="474"/>
        <v/>
      </c>
      <c r="IJ400" s="259" t="str">
        <f t="shared" si="475"/>
        <v/>
      </c>
      <c r="IK400" s="259" t="str">
        <f t="shared" si="476"/>
        <v/>
      </c>
      <c r="IL400" s="259" t="str">
        <f t="shared" si="477"/>
        <v/>
      </c>
      <c r="IM400" s="259" t="str">
        <f t="shared" si="478"/>
        <v/>
      </c>
      <c r="IN400" s="259" t="str">
        <f t="shared" si="479"/>
        <v/>
      </c>
      <c r="IO400" s="259" t="str">
        <f t="shared" si="480"/>
        <v/>
      </c>
      <c r="IP400" s="259" t="str">
        <f t="shared" si="481"/>
        <v/>
      </c>
      <c r="IQ400" s="259" t="str">
        <f t="shared" si="482"/>
        <v/>
      </c>
      <c r="IR400" s="259" t="str">
        <f t="shared" si="483"/>
        <v/>
      </c>
      <c r="IS400" s="259" t="str">
        <f t="shared" si="484"/>
        <v/>
      </c>
      <c r="IT400" s="259" t="str">
        <f t="shared" si="485"/>
        <v/>
      </c>
      <c r="IU400" s="259" t="str">
        <f t="shared" si="486"/>
        <v/>
      </c>
      <c r="IV400" s="259" t="str">
        <f t="shared" si="487"/>
        <v/>
      </c>
      <c r="IW400" s="259" t="str">
        <f t="shared" si="488"/>
        <v/>
      </c>
      <c r="IX400" s="259" t="str">
        <f t="shared" si="489"/>
        <v/>
      </c>
      <c r="IY400" s="259" t="str">
        <f t="shared" si="490"/>
        <v/>
      </c>
      <c r="IZ400" s="259" t="str">
        <f t="shared" si="491"/>
        <v/>
      </c>
      <c r="JA400" s="259" t="str">
        <f t="shared" si="492"/>
        <v/>
      </c>
      <c r="JB400" s="259" t="str">
        <f t="shared" si="493"/>
        <v/>
      </c>
      <c r="JC400" s="259" t="str">
        <f t="shared" si="494"/>
        <v/>
      </c>
      <c r="JD400" s="259" t="str">
        <f t="shared" si="495"/>
        <v/>
      </c>
      <c r="JE400" s="259" t="str">
        <f t="shared" si="496"/>
        <v/>
      </c>
      <c r="JF400" s="259" t="str">
        <f t="shared" si="497"/>
        <v/>
      </c>
      <c r="JG400" s="259" t="str">
        <f t="shared" si="498"/>
        <v/>
      </c>
      <c r="JH400" s="259" t="str">
        <f t="shared" si="499"/>
        <v/>
      </c>
      <c r="JI400" s="259" t="str">
        <f t="shared" si="500"/>
        <v/>
      </c>
      <c r="JJ400" s="259" t="str">
        <f t="shared" si="501"/>
        <v/>
      </c>
      <c r="JK400" s="259" t="str">
        <f t="shared" si="502"/>
        <v/>
      </c>
      <c r="JL400" s="259" t="str">
        <f t="shared" si="503"/>
        <v/>
      </c>
      <c r="JM400" s="259" t="str">
        <f t="shared" si="504"/>
        <v/>
      </c>
      <c r="JN400" s="259" t="str">
        <f t="shared" si="505"/>
        <v/>
      </c>
      <c r="JO400" s="259" t="str">
        <f t="shared" si="506"/>
        <v/>
      </c>
      <c r="JP400" s="259" t="str">
        <f t="shared" si="507"/>
        <v/>
      </c>
      <c r="JQ400" s="259" t="str">
        <f t="shared" si="508"/>
        <v/>
      </c>
      <c r="JR400" s="259" t="str">
        <f t="shared" si="509"/>
        <v/>
      </c>
      <c r="JS400" s="259" t="str">
        <f t="shared" si="510"/>
        <v/>
      </c>
      <c r="JT400" s="259" t="str">
        <f t="shared" si="511"/>
        <v/>
      </c>
      <c r="JU400" s="259" t="str">
        <f t="shared" si="512"/>
        <v/>
      </c>
      <c r="JV400" s="259" t="str">
        <f t="shared" si="513"/>
        <v/>
      </c>
      <c r="JW400" s="259" t="str">
        <f t="shared" si="514"/>
        <v/>
      </c>
      <c r="JX400" s="259" t="str">
        <f t="shared" si="515"/>
        <v/>
      </c>
      <c r="JY400" s="259" t="str">
        <f t="shared" si="516"/>
        <v/>
      </c>
      <c r="JZ400" s="259" t="str">
        <f t="shared" si="517"/>
        <v/>
      </c>
      <c r="KA400" s="259" t="str">
        <f t="shared" si="518"/>
        <v/>
      </c>
      <c r="KB400" s="259" t="str">
        <f t="shared" si="519"/>
        <v/>
      </c>
      <c r="KC400" s="259" t="str">
        <f t="shared" si="520"/>
        <v/>
      </c>
      <c r="KD400" s="259" t="str">
        <f t="shared" si="521"/>
        <v/>
      </c>
      <c r="KE400" s="259" t="str">
        <f t="shared" si="522"/>
        <v/>
      </c>
      <c r="KF400" s="259" t="str">
        <f t="shared" si="523"/>
        <v/>
      </c>
      <c r="KG400" s="259" t="str">
        <f t="shared" si="524"/>
        <v/>
      </c>
      <c r="KH400" s="259" t="str">
        <f t="shared" si="525"/>
        <v/>
      </c>
      <c r="KI400" s="259" t="str">
        <f t="shared" si="526"/>
        <v/>
      </c>
      <c r="KJ400" s="259" t="str">
        <f t="shared" si="527"/>
        <v/>
      </c>
      <c r="KK400" s="259" t="str">
        <f t="shared" si="528"/>
        <v/>
      </c>
      <c r="KL400" s="259" t="str">
        <f t="shared" si="529"/>
        <v/>
      </c>
      <c r="KM400" s="259" t="str">
        <f t="shared" si="530"/>
        <v/>
      </c>
      <c r="KN400" s="259" t="str">
        <f t="shared" si="531"/>
        <v/>
      </c>
      <c r="KO400" s="259" t="str">
        <f t="shared" si="532"/>
        <v/>
      </c>
      <c r="KP400" s="259" t="str">
        <f t="shared" si="533"/>
        <v/>
      </c>
      <c r="KQ400" s="259" t="str">
        <f t="shared" si="534"/>
        <v/>
      </c>
      <c r="KR400" s="259" t="str">
        <f t="shared" si="535"/>
        <v/>
      </c>
      <c r="KS400" s="259" t="str">
        <f t="shared" si="536"/>
        <v/>
      </c>
      <c r="KT400" s="259" t="str">
        <f t="shared" si="537"/>
        <v/>
      </c>
      <c r="KU400" s="259" t="str">
        <f t="shared" si="538"/>
        <v/>
      </c>
      <c r="KV400" s="259" t="str">
        <f t="shared" si="539"/>
        <v/>
      </c>
      <c r="KW400" s="259" t="str">
        <f t="shared" si="540"/>
        <v/>
      </c>
      <c r="KX400" s="259" t="str">
        <f t="shared" si="541"/>
        <v/>
      </c>
      <c r="KY400" s="259" t="str">
        <f t="shared" si="542"/>
        <v/>
      </c>
      <c r="KZ400" s="259" t="str">
        <f t="shared" si="543"/>
        <v/>
      </c>
      <c r="LA400" s="259" t="str">
        <f t="shared" si="544"/>
        <v/>
      </c>
      <c r="LB400" s="259" t="str">
        <f t="shared" si="545"/>
        <v/>
      </c>
      <c r="LC400" s="259" t="str">
        <f t="shared" si="546"/>
        <v/>
      </c>
      <c r="LD400" s="259" t="str">
        <f t="shared" si="547"/>
        <v/>
      </c>
      <c r="LE400" s="259" t="str">
        <f t="shared" si="548"/>
        <v/>
      </c>
      <c r="LF400" s="259" t="str">
        <f t="shared" si="549"/>
        <v/>
      </c>
      <c r="LG400" s="259" t="str">
        <f t="shared" si="550"/>
        <v/>
      </c>
    </row>
    <row r="401" spans="1:1232" hidden="1">
      <c r="A401" s="257">
        <v>626</v>
      </c>
      <c r="B401" s="257">
        <v>875</v>
      </c>
      <c r="C401" s="253">
        <v>12</v>
      </c>
      <c r="D401" s="6"/>
      <c r="E401" s="6"/>
      <c r="F401" s="6"/>
      <c r="G401" s="6"/>
      <c r="H401" s="6"/>
      <c r="I401" s="6"/>
      <c r="J401" s="6"/>
      <c r="K401" s="6"/>
      <c r="L401" s="6"/>
      <c r="M401" s="6"/>
      <c r="N401" s="6"/>
      <c r="O401" s="6"/>
      <c r="Q401" s="259" t="str">
        <f t="shared" si="248"/>
        <v/>
      </c>
      <c r="R401" s="259" t="str">
        <f t="shared" si="249"/>
        <v/>
      </c>
      <c r="S401" s="259" t="str">
        <f t="shared" si="250"/>
        <v/>
      </c>
      <c r="T401" s="259" t="str">
        <f t="shared" si="251"/>
        <v/>
      </c>
      <c r="U401" s="259" t="str">
        <f t="shared" si="252"/>
        <v/>
      </c>
      <c r="V401" s="259" t="str">
        <f t="shared" si="253"/>
        <v/>
      </c>
      <c r="W401" s="259" t="str">
        <f t="shared" si="254"/>
        <v/>
      </c>
      <c r="X401" s="259" t="str">
        <f t="shared" si="255"/>
        <v/>
      </c>
      <c r="Y401" s="259" t="str">
        <f t="shared" si="256"/>
        <v/>
      </c>
      <c r="Z401" s="259" t="str">
        <f t="shared" si="257"/>
        <v/>
      </c>
      <c r="AA401" s="259" t="str">
        <f t="shared" si="258"/>
        <v/>
      </c>
      <c r="AB401" s="259" t="str">
        <f t="shared" si="259"/>
        <v/>
      </c>
      <c r="AC401" s="259" t="str">
        <f t="shared" si="260"/>
        <v/>
      </c>
      <c r="AD401" s="259" t="str">
        <f t="shared" si="261"/>
        <v/>
      </c>
      <c r="AE401" s="259" t="str">
        <f t="shared" si="262"/>
        <v/>
      </c>
      <c r="AF401" s="259" t="str">
        <f t="shared" si="263"/>
        <v/>
      </c>
      <c r="AG401" s="259" t="str">
        <f t="shared" si="264"/>
        <v/>
      </c>
      <c r="AH401" s="259" t="str">
        <f t="shared" si="265"/>
        <v/>
      </c>
      <c r="AI401" s="259" t="str">
        <f t="shared" si="266"/>
        <v/>
      </c>
      <c r="AJ401" s="259" t="str">
        <f t="shared" si="267"/>
        <v/>
      </c>
      <c r="AK401" s="259" t="str">
        <f t="shared" si="268"/>
        <v/>
      </c>
      <c r="AL401" s="259" t="str">
        <f t="shared" si="269"/>
        <v/>
      </c>
      <c r="AM401" s="259" t="str">
        <f t="shared" si="270"/>
        <v/>
      </c>
      <c r="AN401" s="259" t="str">
        <f t="shared" si="271"/>
        <v/>
      </c>
      <c r="AO401" s="259" t="str">
        <f t="shared" si="272"/>
        <v/>
      </c>
      <c r="AP401" s="259" t="str">
        <f t="shared" si="273"/>
        <v/>
      </c>
      <c r="AQ401" s="259" t="str">
        <f t="shared" si="274"/>
        <v/>
      </c>
      <c r="AR401" s="259" t="str">
        <f t="shared" si="275"/>
        <v/>
      </c>
      <c r="AS401" s="259" t="str">
        <f t="shared" si="276"/>
        <v/>
      </c>
      <c r="AT401" s="259" t="str">
        <f t="shared" si="277"/>
        <v/>
      </c>
      <c r="AU401" s="259" t="str">
        <f t="shared" si="278"/>
        <v/>
      </c>
      <c r="AV401" s="259" t="str">
        <f t="shared" si="279"/>
        <v/>
      </c>
      <c r="AW401" s="259" t="str">
        <f t="shared" si="280"/>
        <v/>
      </c>
      <c r="AX401" s="259" t="str">
        <f t="shared" si="281"/>
        <v/>
      </c>
      <c r="AY401" s="259" t="str">
        <f t="shared" si="282"/>
        <v/>
      </c>
      <c r="AZ401" s="259" t="str">
        <f t="shared" si="283"/>
        <v/>
      </c>
      <c r="BA401" s="259" t="str">
        <f t="shared" si="284"/>
        <v/>
      </c>
      <c r="BB401" s="259" t="str">
        <f t="shared" si="285"/>
        <v/>
      </c>
      <c r="BC401" s="259" t="str">
        <f t="shared" si="286"/>
        <v/>
      </c>
      <c r="BD401" s="259" t="str">
        <f t="shared" si="287"/>
        <v/>
      </c>
      <c r="BE401" s="259" t="str">
        <f t="shared" si="288"/>
        <v/>
      </c>
      <c r="BF401" s="259" t="str">
        <f t="shared" si="289"/>
        <v/>
      </c>
      <c r="BG401" s="259" t="str">
        <f t="shared" si="290"/>
        <v/>
      </c>
      <c r="BH401" s="259" t="str">
        <f t="shared" si="291"/>
        <v/>
      </c>
      <c r="BI401" s="259" t="str">
        <f t="shared" si="292"/>
        <v/>
      </c>
      <c r="BJ401" s="259" t="str">
        <f t="shared" si="293"/>
        <v/>
      </c>
      <c r="BK401" s="259" t="str">
        <f t="shared" si="294"/>
        <v/>
      </c>
      <c r="BL401" s="259" t="str">
        <f t="shared" si="295"/>
        <v/>
      </c>
      <c r="BM401" s="259" t="str">
        <f t="shared" si="296"/>
        <v/>
      </c>
      <c r="BN401" s="259" t="str">
        <f t="shared" si="297"/>
        <v/>
      </c>
      <c r="BO401" s="259" t="str">
        <f t="shared" si="298"/>
        <v/>
      </c>
      <c r="BP401" s="259" t="str">
        <f t="shared" si="299"/>
        <v/>
      </c>
      <c r="BQ401" s="259" t="str">
        <f t="shared" si="300"/>
        <v/>
      </c>
      <c r="BR401" s="259" t="str">
        <f t="shared" si="301"/>
        <v/>
      </c>
      <c r="BS401" s="259" t="str">
        <f t="shared" si="302"/>
        <v/>
      </c>
      <c r="BT401" s="259" t="str">
        <f t="shared" si="303"/>
        <v/>
      </c>
      <c r="BU401" s="259" t="str">
        <f t="shared" si="304"/>
        <v/>
      </c>
      <c r="BV401" s="259" t="str">
        <f t="shared" si="305"/>
        <v/>
      </c>
      <c r="BW401" s="259" t="str">
        <f t="shared" si="306"/>
        <v/>
      </c>
      <c r="BX401" s="259" t="str">
        <f t="shared" si="307"/>
        <v/>
      </c>
      <c r="BY401" s="259" t="str">
        <f t="shared" si="308"/>
        <v/>
      </c>
      <c r="BZ401" s="259" t="str">
        <f t="shared" si="309"/>
        <v/>
      </c>
      <c r="CA401" s="259" t="str">
        <f t="shared" si="310"/>
        <v/>
      </c>
      <c r="CB401" s="259" t="str">
        <f t="shared" si="311"/>
        <v/>
      </c>
      <c r="CC401" s="259" t="str">
        <f t="shared" si="312"/>
        <v/>
      </c>
      <c r="CD401" s="259" t="str">
        <f t="shared" si="313"/>
        <v/>
      </c>
      <c r="CE401" s="259" t="str">
        <f t="shared" si="314"/>
        <v/>
      </c>
      <c r="CF401" s="259" t="str">
        <f t="shared" si="315"/>
        <v/>
      </c>
      <c r="CG401" s="259" t="str">
        <f t="shared" si="316"/>
        <v/>
      </c>
      <c r="CH401" s="259" t="str">
        <f t="shared" si="317"/>
        <v/>
      </c>
      <c r="CI401" s="259" t="str">
        <f t="shared" si="318"/>
        <v/>
      </c>
      <c r="CJ401" s="259" t="str">
        <f t="shared" si="319"/>
        <v/>
      </c>
      <c r="CK401" s="259" t="str">
        <f t="shared" si="320"/>
        <v/>
      </c>
      <c r="CL401" s="259" t="str">
        <f t="shared" si="321"/>
        <v/>
      </c>
      <c r="CM401" s="259" t="str">
        <f t="shared" si="322"/>
        <v/>
      </c>
      <c r="CN401" s="259" t="str">
        <f t="shared" si="323"/>
        <v/>
      </c>
      <c r="CO401" s="259" t="str">
        <f t="shared" si="324"/>
        <v/>
      </c>
      <c r="CP401" s="259" t="str">
        <f t="shared" si="325"/>
        <v/>
      </c>
      <c r="CQ401" s="259" t="str">
        <f t="shared" si="326"/>
        <v/>
      </c>
      <c r="CR401" s="259" t="str">
        <f t="shared" si="327"/>
        <v/>
      </c>
      <c r="CS401" s="259" t="str">
        <f t="shared" si="328"/>
        <v/>
      </c>
      <c r="CT401" s="259" t="str">
        <f t="shared" si="329"/>
        <v/>
      </c>
      <c r="CU401" s="259" t="str">
        <f t="shared" si="330"/>
        <v/>
      </c>
      <c r="CV401" s="259" t="str">
        <f t="shared" si="331"/>
        <v/>
      </c>
      <c r="CW401" s="259" t="str">
        <f t="shared" si="332"/>
        <v/>
      </c>
      <c r="CX401" s="259" t="str">
        <f t="shared" si="333"/>
        <v/>
      </c>
      <c r="CY401" s="259" t="str">
        <f t="shared" si="334"/>
        <v/>
      </c>
      <c r="CZ401" s="259" t="str">
        <f t="shared" si="335"/>
        <v/>
      </c>
      <c r="DA401" s="259" t="str">
        <f t="shared" si="336"/>
        <v/>
      </c>
      <c r="DB401" s="259" t="str">
        <f t="shared" si="337"/>
        <v/>
      </c>
      <c r="DC401" s="259" t="str">
        <f t="shared" si="338"/>
        <v/>
      </c>
      <c r="DD401" s="259" t="str">
        <f t="shared" si="339"/>
        <v/>
      </c>
      <c r="DE401" s="259" t="str">
        <f t="shared" si="340"/>
        <v/>
      </c>
      <c r="DF401" s="259" t="str">
        <f t="shared" si="341"/>
        <v/>
      </c>
      <c r="DG401" s="259" t="str">
        <f t="shared" si="342"/>
        <v/>
      </c>
      <c r="DH401" s="259" t="str">
        <f t="shared" si="343"/>
        <v/>
      </c>
      <c r="DI401" s="259" t="str">
        <f t="shared" si="344"/>
        <v/>
      </c>
      <c r="DJ401" s="259" t="str">
        <f t="shared" si="345"/>
        <v/>
      </c>
      <c r="DK401" s="259" t="str">
        <f t="shared" si="346"/>
        <v/>
      </c>
      <c r="DL401" s="259" t="str">
        <f t="shared" si="347"/>
        <v/>
      </c>
      <c r="DM401" s="259" t="str">
        <f t="shared" si="348"/>
        <v/>
      </c>
      <c r="DN401" s="259" t="str">
        <f t="shared" si="349"/>
        <v/>
      </c>
      <c r="DO401" s="259" t="str">
        <f t="shared" si="350"/>
        <v/>
      </c>
      <c r="DP401" s="259" t="str">
        <f t="shared" si="351"/>
        <v/>
      </c>
      <c r="DQ401" s="259" t="str">
        <f t="shared" si="352"/>
        <v/>
      </c>
      <c r="DR401" s="259" t="str">
        <f t="shared" si="353"/>
        <v/>
      </c>
      <c r="DS401" s="259" t="str">
        <f t="shared" si="354"/>
        <v/>
      </c>
      <c r="DT401" s="259" t="str">
        <f t="shared" si="355"/>
        <v/>
      </c>
      <c r="DU401" s="259" t="str">
        <f t="shared" si="356"/>
        <v/>
      </c>
      <c r="DV401" s="259" t="str">
        <f t="shared" si="357"/>
        <v/>
      </c>
      <c r="DW401" s="259" t="str">
        <f t="shared" si="358"/>
        <v/>
      </c>
      <c r="DX401" s="259" t="str">
        <f t="shared" si="359"/>
        <v/>
      </c>
      <c r="DY401" s="259" t="str">
        <f t="shared" si="360"/>
        <v/>
      </c>
      <c r="DZ401" s="259" t="str">
        <f t="shared" si="361"/>
        <v/>
      </c>
      <c r="EA401" s="259" t="str">
        <f t="shared" si="362"/>
        <v/>
      </c>
      <c r="EB401" s="259" t="str">
        <f t="shared" si="363"/>
        <v/>
      </c>
      <c r="EC401" s="259" t="str">
        <f t="shared" si="364"/>
        <v/>
      </c>
      <c r="ED401" s="259" t="str">
        <f t="shared" si="365"/>
        <v/>
      </c>
      <c r="EE401" s="259" t="str">
        <f t="shared" si="366"/>
        <v/>
      </c>
      <c r="EF401" s="259" t="str">
        <f t="shared" si="367"/>
        <v/>
      </c>
      <c r="EG401" s="259" t="str">
        <f t="shared" si="368"/>
        <v/>
      </c>
      <c r="EH401" s="259" t="str">
        <f t="shared" si="369"/>
        <v/>
      </c>
      <c r="EI401" s="259" t="str">
        <f t="shared" si="370"/>
        <v/>
      </c>
      <c r="EJ401" s="259" t="str">
        <f t="shared" si="371"/>
        <v/>
      </c>
      <c r="EK401" s="259" t="str">
        <f t="shared" si="372"/>
        <v/>
      </c>
      <c r="EL401" s="259" t="str">
        <f t="shared" si="373"/>
        <v/>
      </c>
      <c r="EM401" s="259" t="str">
        <f t="shared" si="374"/>
        <v/>
      </c>
      <c r="EN401" s="259" t="str">
        <f t="shared" si="375"/>
        <v/>
      </c>
      <c r="EO401" s="259" t="str">
        <f t="shared" si="376"/>
        <v/>
      </c>
      <c r="EP401" s="259" t="str">
        <f t="shared" si="377"/>
        <v/>
      </c>
      <c r="EQ401" s="259" t="str">
        <f t="shared" si="378"/>
        <v/>
      </c>
      <c r="ER401" s="259" t="str">
        <f t="shared" si="379"/>
        <v/>
      </c>
      <c r="ES401" s="259" t="str">
        <f t="shared" si="380"/>
        <v/>
      </c>
      <c r="ET401" s="259" t="str">
        <f t="shared" si="381"/>
        <v/>
      </c>
      <c r="EU401" s="259" t="str">
        <f t="shared" si="382"/>
        <v/>
      </c>
      <c r="EV401" s="259" t="str">
        <f t="shared" si="383"/>
        <v/>
      </c>
      <c r="EW401" s="259" t="str">
        <f t="shared" si="384"/>
        <v/>
      </c>
      <c r="EX401" s="259" t="str">
        <f t="shared" si="385"/>
        <v/>
      </c>
      <c r="EY401" s="259" t="str">
        <f t="shared" si="386"/>
        <v/>
      </c>
      <c r="EZ401" s="259" t="str">
        <f t="shared" si="387"/>
        <v/>
      </c>
      <c r="FA401" s="259" t="str">
        <f t="shared" si="388"/>
        <v/>
      </c>
      <c r="FB401" s="259" t="str">
        <f t="shared" si="389"/>
        <v/>
      </c>
      <c r="FC401" s="259" t="str">
        <f t="shared" si="390"/>
        <v/>
      </c>
      <c r="FD401" s="259" t="str">
        <f t="shared" si="391"/>
        <v/>
      </c>
      <c r="FE401" s="259" t="str">
        <f t="shared" si="392"/>
        <v/>
      </c>
      <c r="FF401" s="259" t="str">
        <f t="shared" si="393"/>
        <v/>
      </c>
      <c r="FG401" s="259" t="str">
        <f t="shared" si="394"/>
        <v/>
      </c>
      <c r="FH401" s="259" t="str">
        <f t="shared" si="395"/>
        <v/>
      </c>
      <c r="FI401" s="259" t="str">
        <f t="shared" si="396"/>
        <v/>
      </c>
      <c r="FJ401" s="259" t="str">
        <f t="shared" si="397"/>
        <v/>
      </c>
      <c r="FK401" s="259" t="str">
        <f t="shared" si="398"/>
        <v/>
      </c>
      <c r="FL401" s="259" t="str">
        <f t="shared" si="399"/>
        <v/>
      </c>
      <c r="FM401" s="259" t="str">
        <f t="shared" si="400"/>
        <v/>
      </c>
      <c r="FN401" s="259" t="str">
        <f t="shared" si="401"/>
        <v/>
      </c>
      <c r="FO401" s="259" t="str">
        <f t="shared" si="402"/>
        <v/>
      </c>
      <c r="FP401" s="259" t="str">
        <f t="shared" si="403"/>
        <v/>
      </c>
      <c r="FQ401" s="259" t="str">
        <f t="shared" si="404"/>
        <v/>
      </c>
      <c r="FR401" s="259" t="str">
        <f t="shared" si="405"/>
        <v/>
      </c>
      <c r="FS401" s="259" t="str">
        <f t="shared" si="406"/>
        <v/>
      </c>
      <c r="FT401" s="259" t="str">
        <f t="shared" si="407"/>
        <v/>
      </c>
      <c r="FU401" s="259" t="str">
        <f t="shared" si="408"/>
        <v/>
      </c>
      <c r="FV401" s="259" t="str">
        <f t="shared" si="409"/>
        <v/>
      </c>
      <c r="FW401" s="259" t="str">
        <f t="shared" si="410"/>
        <v/>
      </c>
      <c r="FX401" s="259" t="str">
        <f t="shared" si="411"/>
        <v/>
      </c>
      <c r="FY401" s="259" t="str">
        <f t="shared" si="412"/>
        <v/>
      </c>
      <c r="FZ401" s="259" t="str">
        <f t="shared" si="413"/>
        <v/>
      </c>
      <c r="GA401" s="259" t="str">
        <f t="shared" si="414"/>
        <v/>
      </c>
      <c r="GB401" s="259" t="str">
        <f t="shared" si="415"/>
        <v/>
      </c>
      <c r="GC401" s="259" t="str">
        <f t="shared" si="416"/>
        <v/>
      </c>
      <c r="GD401" s="259" t="str">
        <f t="shared" si="417"/>
        <v/>
      </c>
      <c r="GE401" s="259" t="str">
        <f t="shared" si="418"/>
        <v/>
      </c>
      <c r="GF401" s="259" t="str">
        <f t="shared" si="419"/>
        <v/>
      </c>
      <c r="GG401" s="259" t="str">
        <f t="shared" si="420"/>
        <v/>
      </c>
      <c r="GH401" s="259" t="str">
        <f t="shared" si="421"/>
        <v/>
      </c>
      <c r="GI401" s="259" t="str">
        <f t="shared" si="422"/>
        <v/>
      </c>
      <c r="GJ401" s="259" t="str">
        <f t="shared" si="423"/>
        <v/>
      </c>
      <c r="GK401" s="259" t="str">
        <f t="shared" si="424"/>
        <v/>
      </c>
      <c r="GL401" s="259" t="str">
        <f t="shared" si="425"/>
        <v/>
      </c>
      <c r="GM401" s="259" t="str">
        <f t="shared" si="426"/>
        <v/>
      </c>
      <c r="GN401" s="259" t="str">
        <f t="shared" si="427"/>
        <v/>
      </c>
      <c r="GO401" s="259" t="str">
        <f t="shared" si="428"/>
        <v/>
      </c>
      <c r="GP401" s="259" t="str">
        <f t="shared" si="429"/>
        <v/>
      </c>
      <c r="GQ401" s="259" t="str">
        <f t="shared" si="430"/>
        <v/>
      </c>
      <c r="GR401" s="259" t="str">
        <f t="shared" si="431"/>
        <v/>
      </c>
      <c r="GS401" s="259" t="str">
        <f t="shared" si="432"/>
        <v/>
      </c>
      <c r="GT401" s="259" t="str">
        <f t="shared" si="433"/>
        <v/>
      </c>
      <c r="GU401" s="259" t="str">
        <f t="shared" si="434"/>
        <v/>
      </c>
      <c r="GV401" s="259" t="str">
        <f t="shared" si="435"/>
        <v/>
      </c>
      <c r="GW401" s="259" t="str">
        <f t="shared" si="436"/>
        <v/>
      </c>
      <c r="GX401" s="259" t="str">
        <f t="shared" si="437"/>
        <v/>
      </c>
      <c r="GY401" s="259" t="str">
        <f t="shared" si="438"/>
        <v/>
      </c>
      <c r="GZ401" s="259" t="str">
        <f t="shared" si="439"/>
        <v/>
      </c>
      <c r="HA401" s="259" t="str">
        <f t="shared" si="440"/>
        <v/>
      </c>
      <c r="HB401" s="259" t="str">
        <f t="shared" si="441"/>
        <v/>
      </c>
      <c r="HC401" s="259" t="str">
        <f t="shared" si="442"/>
        <v/>
      </c>
      <c r="HD401" s="259" t="str">
        <f t="shared" si="443"/>
        <v/>
      </c>
      <c r="HE401" s="259" t="str">
        <f t="shared" si="444"/>
        <v/>
      </c>
      <c r="HF401" s="259" t="str">
        <f t="shared" si="445"/>
        <v/>
      </c>
      <c r="HG401" s="259" t="str">
        <f t="shared" si="446"/>
        <v/>
      </c>
      <c r="HH401" s="259" t="str">
        <f t="shared" si="447"/>
        <v/>
      </c>
      <c r="HI401" s="259" t="str">
        <f t="shared" si="448"/>
        <v/>
      </c>
      <c r="HJ401" s="259" t="str">
        <f t="shared" si="449"/>
        <v/>
      </c>
      <c r="HK401" s="259" t="str">
        <f t="shared" si="450"/>
        <v/>
      </c>
      <c r="HL401" s="259" t="str">
        <f t="shared" si="451"/>
        <v/>
      </c>
      <c r="HM401" s="259" t="str">
        <f t="shared" si="452"/>
        <v/>
      </c>
      <c r="HN401" s="259" t="str">
        <f t="shared" si="453"/>
        <v/>
      </c>
      <c r="HO401" s="259" t="str">
        <f t="shared" si="454"/>
        <v/>
      </c>
      <c r="HP401" s="259" t="str">
        <f t="shared" si="455"/>
        <v/>
      </c>
      <c r="HQ401" s="259" t="str">
        <f t="shared" si="456"/>
        <v/>
      </c>
      <c r="HR401" s="259" t="str">
        <f t="shared" si="457"/>
        <v/>
      </c>
      <c r="HS401" s="259" t="str">
        <f t="shared" si="458"/>
        <v/>
      </c>
      <c r="HT401" s="259" t="str">
        <f t="shared" si="459"/>
        <v/>
      </c>
      <c r="HU401" s="259" t="str">
        <f t="shared" si="460"/>
        <v/>
      </c>
      <c r="HV401" s="259" t="str">
        <f t="shared" si="461"/>
        <v/>
      </c>
      <c r="HW401" s="259" t="str">
        <f t="shared" si="462"/>
        <v/>
      </c>
      <c r="HX401" s="259" t="str">
        <f t="shared" si="463"/>
        <v/>
      </c>
      <c r="HY401" s="259" t="str">
        <f t="shared" si="464"/>
        <v/>
      </c>
      <c r="HZ401" s="259" t="str">
        <f t="shared" si="465"/>
        <v/>
      </c>
      <c r="IA401" s="259" t="str">
        <f t="shared" si="466"/>
        <v/>
      </c>
      <c r="IB401" s="259" t="str">
        <f t="shared" si="467"/>
        <v/>
      </c>
      <c r="IC401" s="259" t="str">
        <f t="shared" si="468"/>
        <v/>
      </c>
      <c r="ID401" s="259" t="str">
        <f t="shared" si="469"/>
        <v/>
      </c>
      <c r="IE401" s="259" t="str">
        <f t="shared" si="470"/>
        <v/>
      </c>
      <c r="IF401" s="259" t="str">
        <f t="shared" si="471"/>
        <v/>
      </c>
      <c r="IG401" s="259" t="str">
        <f t="shared" si="472"/>
        <v/>
      </c>
      <c r="IH401" s="259" t="str">
        <f t="shared" si="473"/>
        <v/>
      </c>
      <c r="II401" s="259" t="str">
        <f t="shared" si="474"/>
        <v/>
      </c>
      <c r="IJ401" s="259" t="str">
        <f t="shared" si="475"/>
        <v/>
      </c>
      <c r="IK401" s="259" t="str">
        <f t="shared" si="476"/>
        <v/>
      </c>
      <c r="IL401" s="259" t="str">
        <f t="shared" si="477"/>
        <v/>
      </c>
      <c r="IM401" s="259" t="str">
        <f t="shared" si="478"/>
        <v/>
      </c>
      <c r="IN401" s="259" t="str">
        <f t="shared" si="479"/>
        <v/>
      </c>
      <c r="IO401" s="259" t="str">
        <f t="shared" si="480"/>
        <v/>
      </c>
      <c r="IP401" s="259" t="str">
        <f t="shared" si="481"/>
        <v/>
      </c>
      <c r="IQ401" s="259" t="str">
        <f t="shared" si="482"/>
        <v/>
      </c>
      <c r="IR401" s="259" t="str">
        <f t="shared" si="483"/>
        <v/>
      </c>
      <c r="IS401" s="259" t="str">
        <f t="shared" si="484"/>
        <v/>
      </c>
      <c r="IT401" s="259" t="str">
        <f t="shared" si="485"/>
        <v/>
      </c>
      <c r="IU401" s="259" t="str">
        <f t="shared" si="486"/>
        <v/>
      </c>
      <c r="IV401" s="259" t="str">
        <f t="shared" si="487"/>
        <v/>
      </c>
      <c r="IW401" s="259" t="str">
        <f t="shared" si="488"/>
        <v/>
      </c>
      <c r="IX401" s="259" t="str">
        <f t="shared" si="489"/>
        <v/>
      </c>
      <c r="IY401" s="259" t="str">
        <f t="shared" si="490"/>
        <v/>
      </c>
      <c r="IZ401" s="259" t="str">
        <f t="shared" si="491"/>
        <v/>
      </c>
      <c r="JA401" s="259" t="str">
        <f t="shared" si="492"/>
        <v/>
      </c>
      <c r="JB401" s="259" t="str">
        <f t="shared" si="493"/>
        <v/>
      </c>
      <c r="JC401" s="259" t="str">
        <f t="shared" si="494"/>
        <v/>
      </c>
      <c r="JD401" s="259" t="str">
        <f t="shared" si="495"/>
        <v/>
      </c>
      <c r="JE401" s="259" t="str">
        <f t="shared" si="496"/>
        <v/>
      </c>
      <c r="JF401" s="259" t="str">
        <f t="shared" si="497"/>
        <v/>
      </c>
      <c r="JG401" s="259" t="str">
        <f t="shared" si="498"/>
        <v/>
      </c>
      <c r="JH401" s="259" t="str">
        <f t="shared" si="499"/>
        <v/>
      </c>
      <c r="JI401" s="259" t="str">
        <f t="shared" si="500"/>
        <v/>
      </c>
      <c r="JJ401" s="259" t="str">
        <f t="shared" si="501"/>
        <v/>
      </c>
      <c r="JK401" s="259" t="str">
        <f t="shared" si="502"/>
        <v/>
      </c>
      <c r="JL401" s="259" t="str">
        <f t="shared" si="503"/>
        <v/>
      </c>
      <c r="JM401" s="259" t="str">
        <f t="shared" si="504"/>
        <v/>
      </c>
      <c r="JN401" s="259" t="str">
        <f t="shared" si="505"/>
        <v/>
      </c>
      <c r="JO401" s="259" t="str">
        <f t="shared" si="506"/>
        <v/>
      </c>
      <c r="JP401" s="259" t="str">
        <f t="shared" si="507"/>
        <v/>
      </c>
      <c r="JQ401" s="259" t="str">
        <f t="shared" si="508"/>
        <v/>
      </c>
      <c r="JR401" s="259" t="str">
        <f t="shared" si="509"/>
        <v/>
      </c>
      <c r="JS401" s="259" t="str">
        <f t="shared" si="510"/>
        <v/>
      </c>
      <c r="JT401" s="259" t="str">
        <f t="shared" si="511"/>
        <v/>
      </c>
      <c r="JU401" s="259" t="str">
        <f t="shared" si="512"/>
        <v/>
      </c>
      <c r="JV401" s="259" t="str">
        <f t="shared" si="513"/>
        <v/>
      </c>
      <c r="JW401" s="259" t="str">
        <f t="shared" si="514"/>
        <v/>
      </c>
      <c r="JX401" s="259" t="str">
        <f t="shared" si="515"/>
        <v/>
      </c>
      <c r="JY401" s="259" t="str">
        <f t="shared" si="516"/>
        <v/>
      </c>
      <c r="JZ401" s="259" t="str">
        <f t="shared" si="517"/>
        <v/>
      </c>
      <c r="KA401" s="259" t="str">
        <f t="shared" si="518"/>
        <v/>
      </c>
      <c r="KB401" s="259" t="str">
        <f t="shared" si="519"/>
        <v/>
      </c>
      <c r="KC401" s="259" t="str">
        <f t="shared" si="520"/>
        <v/>
      </c>
      <c r="KD401" s="259" t="str">
        <f t="shared" si="521"/>
        <v/>
      </c>
      <c r="KE401" s="259" t="str">
        <f t="shared" si="522"/>
        <v/>
      </c>
      <c r="KF401" s="259" t="str">
        <f t="shared" si="523"/>
        <v/>
      </c>
      <c r="KG401" s="259" t="str">
        <f t="shared" si="524"/>
        <v/>
      </c>
      <c r="KH401" s="259" t="str">
        <f t="shared" si="525"/>
        <v/>
      </c>
      <c r="KI401" s="259" t="str">
        <f t="shared" si="526"/>
        <v/>
      </c>
      <c r="KJ401" s="259" t="str">
        <f t="shared" si="527"/>
        <v/>
      </c>
      <c r="KK401" s="259" t="str">
        <f t="shared" si="528"/>
        <v/>
      </c>
      <c r="KL401" s="259" t="str">
        <f t="shared" si="529"/>
        <v/>
      </c>
      <c r="KM401" s="259" t="str">
        <f t="shared" si="530"/>
        <v/>
      </c>
      <c r="KN401" s="259" t="str">
        <f t="shared" si="531"/>
        <v/>
      </c>
      <c r="KO401" s="259" t="str">
        <f t="shared" si="532"/>
        <v/>
      </c>
      <c r="KP401" s="259" t="str">
        <f t="shared" si="533"/>
        <v/>
      </c>
      <c r="KQ401" s="259" t="str">
        <f t="shared" si="534"/>
        <v/>
      </c>
      <c r="KR401" s="259" t="str">
        <f t="shared" si="535"/>
        <v/>
      </c>
      <c r="KS401" s="259" t="str">
        <f t="shared" si="536"/>
        <v/>
      </c>
      <c r="KT401" s="259" t="str">
        <f t="shared" si="537"/>
        <v/>
      </c>
      <c r="KU401" s="259" t="str">
        <f t="shared" si="538"/>
        <v/>
      </c>
      <c r="KV401" s="259" t="str">
        <f t="shared" si="539"/>
        <v/>
      </c>
      <c r="KW401" s="259" t="str">
        <f t="shared" si="540"/>
        <v/>
      </c>
      <c r="KX401" s="259" t="str">
        <f t="shared" si="541"/>
        <v/>
      </c>
      <c r="KY401" s="259" t="str">
        <f t="shared" si="542"/>
        <v/>
      </c>
      <c r="KZ401" s="259" t="str">
        <f t="shared" si="543"/>
        <v/>
      </c>
      <c r="LA401" s="259" t="str">
        <f t="shared" si="544"/>
        <v/>
      </c>
      <c r="LB401" s="259" t="str">
        <f t="shared" si="545"/>
        <v/>
      </c>
      <c r="LC401" s="259" t="str">
        <f t="shared" si="546"/>
        <v/>
      </c>
      <c r="LD401" s="259" t="str">
        <f t="shared" si="547"/>
        <v/>
      </c>
      <c r="LE401" s="259" t="str">
        <f t="shared" si="548"/>
        <v/>
      </c>
      <c r="LF401" s="259" t="str">
        <f t="shared" si="549"/>
        <v/>
      </c>
      <c r="LG401" s="259" t="str">
        <f t="shared" si="550"/>
        <v/>
      </c>
    </row>
    <row r="402" spans="1:1232" hidden="1">
      <c r="A402" s="257">
        <v>876</v>
      </c>
      <c r="B402" s="257">
        <v>1175</v>
      </c>
      <c r="C402" s="253">
        <v>13</v>
      </c>
      <c r="D402" s="6"/>
      <c r="E402" s="6"/>
      <c r="F402" s="6"/>
      <c r="G402" s="6"/>
      <c r="H402" s="6"/>
      <c r="I402" s="6"/>
      <c r="J402" s="6"/>
      <c r="K402" s="6"/>
      <c r="L402" s="6"/>
      <c r="M402" s="6"/>
      <c r="N402" s="6"/>
      <c r="O402" s="6"/>
      <c r="Q402" s="259" t="str">
        <f t="shared" si="248"/>
        <v/>
      </c>
      <c r="R402" s="259" t="str">
        <f t="shared" si="249"/>
        <v/>
      </c>
      <c r="S402" s="259" t="str">
        <f t="shared" si="250"/>
        <v/>
      </c>
      <c r="T402" s="259" t="str">
        <f t="shared" si="251"/>
        <v/>
      </c>
      <c r="U402" s="259" t="str">
        <f t="shared" si="252"/>
        <v/>
      </c>
      <c r="V402" s="259" t="str">
        <f t="shared" si="253"/>
        <v/>
      </c>
      <c r="W402" s="259" t="str">
        <f t="shared" si="254"/>
        <v/>
      </c>
      <c r="X402" s="259" t="str">
        <f t="shared" si="255"/>
        <v/>
      </c>
      <c r="Y402" s="259" t="str">
        <f t="shared" si="256"/>
        <v/>
      </c>
      <c r="Z402" s="259" t="str">
        <f t="shared" si="257"/>
        <v/>
      </c>
      <c r="AA402" s="259" t="str">
        <f t="shared" si="258"/>
        <v/>
      </c>
      <c r="AB402" s="259" t="str">
        <f t="shared" si="259"/>
        <v/>
      </c>
      <c r="AC402" s="259" t="str">
        <f t="shared" si="260"/>
        <v/>
      </c>
      <c r="AD402" s="259" t="str">
        <f t="shared" si="261"/>
        <v/>
      </c>
      <c r="AE402" s="259" t="str">
        <f t="shared" si="262"/>
        <v/>
      </c>
      <c r="AF402" s="259" t="str">
        <f t="shared" si="263"/>
        <v/>
      </c>
      <c r="AG402" s="259" t="str">
        <f t="shared" si="264"/>
        <v/>
      </c>
      <c r="AH402" s="259" t="str">
        <f t="shared" si="265"/>
        <v/>
      </c>
      <c r="AI402" s="259" t="str">
        <f t="shared" si="266"/>
        <v/>
      </c>
      <c r="AJ402" s="259" t="str">
        <f t="shared" si="267"/>
        <v/>
      </c>
      <c r="AK402" s="259" t="str">
        <f t="shared" si="268"/>
        <v/>
      </c>
      <c r="AL402" s="259" t="str">
        <f t="shared" si="269"/>
        <v/>
      </c>
      <c r="AM402" s="259" t="str">
        <f t="shared" si="270"/>
        <v/>
      </c>
      <c r="AN402" s="259" t="str">
        <f t="shared" si="271"/>
        <v/>
      </c>
      <c r="AO402" s="259" t="str">
        <f t="shared" si="272"/>
        <v/>
      </c>
      <c r="AP402" s="259" t="str">
        <f t="shared" si="273"/>
        <v/>
      </c>
      <c r="AQ402" s="259" t="str">
        <f t="shared" si="274"/>
        <v/>
      </c>
      <c r="AR402" s="259" t="str">
        <f t="shared" si="275"/>
        <v/>
      </c>
      <c r="AS402" s="259" t="str">
        <f t="shared" si="276"/>
        <v/>
      </c>
      <c r="AT402" s="259" t="str">
        <f t="shared" si="277"/>
        <v/>
      </c>
      <c r="AU402" s="259" t="str">
        <f t="shared" si="278"/>
        <v/>
      </c>
      <c r="AV402" s="259" t="str">
        <f t="shared" si="279"/>
        <v/>
      </c>
      <c r="AW402" s="259" t="str">
        <f t="shared" si="280"/>
        <v/>
      </c>
      <c r="AX402" s="259" t="str">
        <f t="shared" si="281"/>
        <v/>
      </c>
      <c r="AY402" s="259" t="str">
        <f t="shared" si="282"/>
        <v/>
      </c>
      <c r="AZ402" s="259" t="str">
        <f t="shared" si="283"/>
        <v/>
      </c>
      <c r="BA402" s="259" t="str">
        <f t="shared" si="284"/>
        <v/>
      </c>
      <c r="BB402" s="259" t="str">
        <f t="shared" si="285"/>
        <v/>
      </c>
      <c r="BC402" s="259" t="str">
        <f t="shared" si="286"/>
        <v/>
      </c>
      <c r="BD402" s="259" t="str">
        <f t="shared" si="287"/>
        <v/>
      </c>
      <c r="BE402" s="259" t="str">
        <f t="shared" si="288"/>
        <v/>
      </c>
      <c r="BF402" s="259" t="str">
        <f t="shared" si="289"/>
        <v/>
      </c>
      <c r="BG402" s="259" t="str">
        <f t="shared" si="290"/>
        <v/>
      </c>
      <c r="BH402" s="259" t="str">
        <f t="shared" si="291"/>
        <v/>
      </c>
      <c r="BI402" s="259" t="str">
        <f t="shared" si="292"/>
        <v/>
      </c>
      <c r="BJ402" s="259" t="str">
        <f t="shared" si="293"/>
        <v/>
      </c>
      <c r="BK402" s="259" t="str">
        <f t="shared" si="294"/>
        <v/>
      </c>
      <c r="BL402" s="259" t="str">
        <f t="shared" si="295"/>
        <v/>
      </c>
      <c r="BM402" s="259" t="str">
        <f t="shared" si="296"/>
        <v/>
      </c>
      <c r="BN402" s="259" t="str">
        <f t="shared" si="297"/>
        <v/>
      </c>
      <c r="BO402" s="259" t="str">
        <f t="shared" si="298"/>
        <v/>
      </c>
      <c r="BP402" s="259" t="str">
        <f t="shared" si="299"/>
        <v/>
      </c>
      <c r="BQ402" s="259" t="str">
        <f t="shared" si="300"/>
        <v/>
      </c>
      <c r="BR402" s="259" t="str">
        <f t="shared" si="301"/>
        <v/>
      </c>
      <c r="BS402" s="259" t="str">
        <f t="shared" si="302"/>
        <v/>
      </c>
      <c r="BT402" s="259" t="str">
        <f t="shared" si="303"/>
        <v/>
      </c>
      <c r="BU402" s="259" t="str">
        <f t="shared" si="304"/>
        <v/>
      </c>
      <c r="BV402" s="259" t="str">
        <f t="shared" si="305"/>
        <v/>
      </c>
      <c r="BW402" s="259" t="str">
        <f t="shared" si="306"/>
        <v/>
      </c>
      <c r="BX402" s="259" t="str">
        <f t="shared" si="307"/>
        <v/>
      </c>
      <c r="BY402" s="259" t="str">
        <f t="shared" si="308"/>
        <v/>
      </c>
      <c r="BZ402" s="259" t="str">
        <f t="shared" si="309"/>
        <v/>
      </c>
      <c r="CA402" s="259" t="str">
        <f t="shared" si="310"/>
        <v/>
      </c>
      <c r="CB402" s="259" t="str">
        <f t="shared" si="311"/>
        <v/>
      </c>
      <c r="CC402" s="259" t="str">
        <f t="shared" si="312"/>
        <v/>
      </c>
      <c r="CD402" s="259" t="str">
        <f t="shared" si="313"/>
        <v/>
      </c>
      <c r="CE402" s="259" t="str">
        <f t="shared" si="314"/>
        <v/>
      </c>
      <c r="CF402" s="259" t="str">
        <f t="shared" si="315"/>
        <v/>
      </c>
      <c r="CG402" s="259" t="str">
        <f t="shared" si="316"/>
        <v/>
      </c>
      <c r="CH402" s="259" t="str">
        <f t="shared" si="317"/>
        <v/>
      </c>
      <c r="CI402" s="259" t="str">
        <f t="shared" si="318"/>
        <v/>
      </c>
      <c r="CJ402" s="259" t="str">
        <f t="shared" si="319"/>
        <v/>
      </c>
      <c r="CK402" s="259" t="str">
        <f t="shared" si="320"/>
        <v/>
      </c>
      <c r="CL402" s="259" t="str">
        <f t="shared" si="321"/>
        <v/>
      </c>
      <c r="CM402" s="259" t="str">
        <f t="shared" si="322"/>
        <v/>
      </c>
      <c r="CN402" s="259" t="str">
        <f t="shared" si="323"/>
        <v/>
      </c>
      <c r="CO402" s="259" t="str">
        <f t="shared" si="324"/>
        <v/>
      </c>
      <c r="CP402" s="259" t="str">
        <f t="shared" si="325"/>
        <v/>
      </c>
      <c r="CQ402" s="259" t="str">
        <f t="shared" si="326"/>
        <v/>
      </c>
      <c r="CR402" s="259" t="str">
        <f t="shared" si="327"/>
        <v/>
      </c>
      <c r="CS402" s="259" t="str">
        <f t="shared" si="328"/>
        <v/>
      </c>
      <c r="CT402" s="259" t="str">
        <f t="shared" si="329"/>
        <v/>
      </c>
      <c r="CU402" s="259" t="str">
        <f t="shared" si="330"/>
        <v/>
      </c>
      <c r="CV402" s="259" t="str">
        <f t="shared" si="331"/>
        <v/>
      </c>
      <c r="CW402" s="259" t="str">
        <f t="shared" si="332"/>
        <v/>
      </c>
      <c r="CX402" s="259" t="str">
        <f t="shared" si="333"/>
        <v/>
      </c>
      <c r="CY402" s="259" t="str">
        <f t="shared" si="334"/>
        <v/>
      </c>
      <c r="CZ402" s="259" t="str">
        <f t="shared" si="335"/>
        <v/>
      </c>
      <c r="DA402" s="259" t="str">
        <f t="shared" si="336"/>
        <v/>
      </c>
      <c r="DB402" s="259" t="str">
        <f t="shared" si="337"/>
        <v/>
      </c>
      <c r="DC402" s="259" t="str">
        <f t="shared" si="338"/>
        <v/>
      </c>
      <c r="DD402" s="259" t="str">
        <f t="shared" si="339"/>
        <v/>
      </c>
      <c r="DE402" s="259" t="str">
        <f t="shared" si="340"/>
        <v/>
      </c>
      <c r="DF402" s="259" t="str">
        <f t="shared" si="341"/>
        <v/>
      </c>
      <c r="DG402" s="259" t="str">
        <f t="shared" si="342"/>
        <v/>
      </c>
      <c r="DH402" s="259" t="str">
        <f t="shared" si="343"/>
        <v/>
      </c>
      <c r="DI402" s="259" t="str">
        <f t="shared" si="344"/>
        <v/>
      </c>
      <c r="DJ402" s="259" t="str">
        <f t="shared" si="345"/>
        <v/>
      </c>
      <c r="DK402" s="259" t="str">
        <f t="shared" si="346"/>
        <v/>
      </c>
      <c r="DL402" s="259" t="str">
        <f t="shared" si="347"/>
        <v/>
      </c>
      <c r="DM402" s="259" t="str">
        <f t="shared" si="348"/>
        <v/>
      </c>
      <c r="DN402" s="259" t="str">
        <f t="shared" si="349"/>
        <v/>
      </c>
      <c r="DO402" s="259" t="str">
        <f t="shared" si="350"/>
        <v/>
      </c>
      <c r="DP402" s="259" t="str">
        <f t="shared" si="351"/>
        <v/>
      </c>
      <c r="DQ402" s="259" t="str">
        <f t="shared" si="352"/>
        <v/>
      </c>
      <c r="DR402" s="259" t="str">
        <f t="shared" si="353"/>
        <v/>
      </c>
      <c r="DS402" s="259" t="str">
        <f t="shared" si="354"/>
        <v/>
      </c>
      <c r="DT402" s="259" t="str">
        <f t="shared" si="355"/>
        <v/>
      </c>
      <c r="DU402" s="259" t="str">
        <f t="shared" si="356"/>
        <v/>
      </c>
      <c r="DV402" s="259" t="str">
        <f t="shared" si="357"/>
        <v/>
      </c>
      <c r="DW402" s="259" t="str">
        <f t="shared" si="358"/>
        <v/>
      </c>
      <c r="DX402" s="259" t="str">
        <f t="shared" si="359"/>
        <v/>
      </c>
      <c r="DY402" s="259" t="str">
        <f t="shared" si="360"/>
        <v/>
      </c>
      <c r="DZ402" s="259" t="str">
        <f t="shared" si="361"/>
        <v/>
      </c>
      <c r="EA402" s="259" t="str">
        <f t="shared" si="362"/>
        <v/>
      </c>
      <c r="EB402" s="259" t="str">
        <f t="shared" si="363"/>
        <v/>
      </c>
      <c r="EC402" s="259" t="str">
        <f t="shared" si="364"/>
        <v/>
      </c>
      <c r="ED402" s="259" t="str">
        <f t="shared" si="365"/>
        <v/>
      </c>
      <c r="EE402" s="259" t="str">
        <f t="shared" si="366"/>
        <v/>
      </c>
      <c r="EF402" s="259" t="str">
        <f t="shared" si="367"/>
        <v/>
      </c>
      <c r="EG402" s="259" t="str">
        <f t="shared" si="368"/>
        <v/>
      </c>
      <c r="EH402" s="259" t="str">
        <f t="shared" si="369"/>
        <v/>
      </c>
      <c r="EI402" s="259" t="str">
        <f t="shared" si="370"/>
        <v/>
      </c>
      <c r="EJ402" s="259" t="str">
        <f t="shared" si="371"/>
        <v/>
      </c>
      <c r="EK402" s="259" t="str">
        <f t="shared" si="372"/>
        <v/>
      </c>
      <c r="EL402" s="259" t="str">
        <f t="shared" si="373"/>
        <v/>
      </c>
      <c r="EM402" s="259" t="str">
        <f t="shared" si="374"/>
        <v/>
      </c>
      <c r="EN402" s="259" t="str">
        <f t="shared" si="375"/>
        <v/>
      </c>
      <c r="EO402" s="259" t="str">
        <f t="shared" si="376"/>
        <v/>
      </c>
      <c r="EP402" s="259" t="str">
        <f t="shared" si="377"/>
        <v/>
      </c>
      <c r="EQ402" s="259" t="str">
        <f t="shared" si="378"/>
        <v/>
      </c>
      <c r="ER402" s="259" t="str">
        <f t="shared" si="379"/>
        <v/>
      </c>
      <c r="ES402" s="259" t="str">
        <f t="shared" si="380"/>
        <v/>
      </c>
      <c r="ET402" s="259" t="str">
        <f t="shared" si="381"/>
        <v/>
      </c>
      <c r="EU402" s="259" t="str">
        <f t="shared" si="382"/>
        <v/>
      </c>
      <c r="EV402" s="259" t="str">
        <f t="shared" si="383"/>
        <v/>
      </c>
      <c r="EW402" s="259" t="str">
        <f t="shared" si="384"/>
        <v/>
      </c>
      <c r="EX402" s="259" t="str">
        <f t="shared" si="385"/>
        <v/>
      </c>
      <c r="EY402" s="259" t="str">
        <f t="shared" si="386"/>
        <v/>
      </c>
      <c r="EZ402" s="259" t="str">
        <f t="shared" si="387"/>
        <v/>
      </c>
      <c r="FA402" s="259" t="str">
        <f t="shared" si="388"/>
        <v/>
      </c>
      <c r="FB402" s="259" t="str">
        <f t="shared" si="389"/>
        <v/>
      </c>
      <c r="FC402" s="259" t="str">
        <f t="shared" si="390"/>
        <v/>
      </c>
      <c r="FD402" s="259" t="str">
        <f t="shared" si="391"/>
        <v/>
      </c>
      <c r="FE402" s="259" t="str">
        <f t="shared" si="392"/>
        <v/>
      </c>
      <c r="FF402" s="259" t="str">
        <f t="shared" si="393"/>
        <v/>
      </c>
      <c r="FG402" s="259" t="str">
        <f t="shared" si="394"/>
        <v/>
      </c>
      <c r="FH402" s="259" t="str">
        <f t="shared" si="395"/>
        <v/>
      </c>
      <c r="FI402" s="259" t="str">
        <f t="shared" si="396"/>
        <v/>
      </c>
      <c r="FJ402" s="259" t="str">
        <f t="shared" si="397"/>
        <v/>
      </c>
      <c r="FK402" s="259" t="str">
        <f t="shared" si="398"/>
        <v/>
      </c>
      <c r="FL402" s="259" t="str">
        <f t="shared" si="399"/>
        <v/>
      </c>
      <c r="FM402" s="259" t="str">
        <f t="shared" si="400"/>
        <v/>
      </c>
      <c r="FN402" s="259" t="str">
        <f t="shared" si="401"/>
        <v/>
      </c>
      <c r="FO402" s="259" t="str">
        <f t="shared" si="402"/>
        <v/>
      </c>
      <c r="FP402" s="259" t="str">
        <f t="shared" si="403"/>
        <v/>
      </c>
      <c r="FQ402" s="259" t="str">
        <f t="shared" si="404"/>
        <v/>
      </c>
      <c r="FR402" s="259" t="str">
        <f t="shared" si="405"/>
        <v/>
      </c>
      <c r="FS402" s="259" t="str">
        <f t="shared" si="406"/>
        <v/>
      </c>
      <c r="FT402" s="259" t="str">
        <f t="shared" si="407"/>
        <v/>
      </c>
      <c r="FU402" s="259" t="str">
        <f t="shared" si="408"/>
        <v/>
      </c>
      <c r="FV402" s="259" t="str">
        <f t="shared" si="409"/>
        <v/>
      </c>
      <c r="FW402" s="259" t="str">
        <f t="shared" si="410"/>
        <v/>
      </c>
      <c r="FX402" s="259" t="str">
        <f t="shared" si="411"/>
        <v/>
      </c>
      <c r="FY402" s="259" t="str">
        <f t="shared" si="412"/>
        <v/>
      </c>
      <c r="FZ402" s="259" t="str">
        <f t="shared" si="413"/>
        <v/>
      </c>
      <c r="GA402" s="259" t="str">
        <f t="shared" si="414"/>
        <v/>
      </c>
      <c r="GB402" s="259" t="str">
        <f t="shared" si="415"/>
        <v/>
      </c>
      <c r="GC402" s="259" t="str">
        <f t="shared" si="416"/>
        <v/>
      </c>
      <c r="GD402" s="259" t="str">
        <f t="shared" si="417"/>
        <v/>
      </c>
      <c r="GE402" s="259" t="str">
        <f t="shared" si="418"/>
        <v/>
      </c>
      <c r="GF402" s="259" t="str">
        <f t="shared" si="419"/>
        <v/>
      </c>
      <c r="GG402" s="259" t="str">
        <f t="shared" si="420"/>
        <v/>
      </c>
      <c r="GH402" s="259" t="str">
        <f t="shared" si="421"/>
        <v/>
      </c>
      <c r="GI402" s="259" t="str">
        <f t="shared" si="422"/>
        <v/>
      </c>
      <c r="GJ402" s="259" t="str">
        <f t="shared" si="423"/>
        <v/>
      </c>
      <c r="GK402" s="259" t="str">
        <f t="shared" si="424"/>
        <v/>
      </c>
      <c r="GL402" s="259" t="str">
        <f t="shared" si="425"/>
        <v/>
      </c>
      <c r="GM402" s="259" t="str">
        <f t="shared" si="426"/>
        <v/>
      </c>
      <c r="GN402" s="259" t="str">
        <f t="shared" si="427"/>
        <v/>
      </c>
      <c r="GO402" s="259" t="str">
        <f t="shared" si="428"/>
        <v/>
      </c>
      <c r="GP402" s="259" t="str">
        <f t="shared" si="429"/>
        <v/>
      </c>
      <c r="GQ402" s="259" t="str">
        <f t="shared" si="430"/>
        <v/>
      </c>
      <c r="GR402" s="259" t="str">
        <f t="shared" si="431"/>
        <v/>
      </c>
      <c r="GS402" s="259" t="str">
        <f t="shared" si="432"/>
        <v/>
      </c>
      <c r="GT402" s="259" t="str">
        <f t="shared" si="433"/>
        <v/>
      </c>
      <c r="GU402" s="259" t="str">
        <f t="shared" si="434"/>
        <v/>
      </c>
      <c r="GV402" s="259" t="str">
        <f t="shared" si="435"/>
        <v/>
      </c>
      <c r="GW402" s="259" t="str">
        <f t="shared" si="436"/>
        <v/>
      </c>
      <c r="GX402" s="259" t="str">
        <f t="shared" si="437"/>
        <v/>
      </c>
      <c r="GY402" s="259" t="str">
        <f t="shared" si="438"/>
        <v/>
      </c>
      <c r="GZ402" s="259" t="str">
        <f t="shared" si="439"/>
        <v/>
      </c>
      <c r="HA402" s="259" t="str">
        <f t="shared" si="440"/>
        <v/>
      </c>
      <c r="HB402" s="259" t="str">
        <f t="shared" si="441"/>
        <v/>
      </c>
      <c r="HC402" s="259" t="str">
        <f t="shared" si="442"/>
        <v/>
      </c>
      <c r="HD402" s="259" t="str">
        <f t="shared" si="443"/>
        <v/>
      </c>
      <c r="HE402" s="259" t="str">
        <f t="shared" si="444"/>
        <v/>
      </c>
      <c r="HF402" s="259" t="str">
        <f t="shared" si="445"/>
        <v/>
      </c>
      <c r="HG402" s="259" t="str">
        <f t="shared" si="446"/>
        <v/>
      </c>
      <c r="HH402" s="259" t="str">
        <f t="shared" si="447"/>
        <v/>
      </c>
      <c r="HI402" s="259" t="str">
        <f t="shared" si="448"/>
        <v/>
      </c>
      <c r="HJ402" s="259" t="str">
        <f t="shared" si="449"/>
        <v/>
      </c>
      <c r="HK402" s="259" t="str">
        <f t="shared" si="450"/>
        <v/>
      </c>
      <c r="HL402" s="259" t="str">
        <f t="shared" si="451"/>
        <v/>
      </c>
      <c r="HM402" s="259" t="str">
        <f t="shared" si="452"/>
        <v/>
      </c>
      <c r="HN402" s="259" t="str">
        <f t="shared" si="453"/>
        <v/>
      </c>
      <c r="HO402" s="259" t="str">
        <f t="shared" si="454"/>
        <v/>
      </c>
      <c r="HP402" s="259" t="str">
        <f t="shared" si="455"/>
        <v/>
      </c>
      <c r="HQ402" s="259" t="str">
        <f t="shared" si="456"/>
        <v/>
      </c>
      <c r="HR402" s="259" t="str">
        <f t="shared" si="457"/>
        <v/>
      </c>
      <c r="HS402" s="259" t="str">
        <f t="shared" si="458"/>
        <v/>
      </c>
      <c r="HT402" s="259" t="str">
        <f t="shared" si="459"/>
        <v/>
      </c>
      <c r="HU402" s="259" t="str">
        <f t="shared" si="460"/>
        <v/>
      </c>
      <c r="HV402" s="259" t="str">
        <f t="shared" si="461"/>
        <v/>
      </c>
      <c r="HW402" s="259" t="str">
        <f t="shared" si="462"/>
        <v/>
      </c>
      <c r="HX402" s="259" t="str">
        <f t="shared" si="463"/>
        <v/>
      </c>
      <c r="HY402" s="259" t="str">
        <f t="shared" si="464"/>
        <v/>
      </c>
      <c r="HZ402" s="259" t="str">
        <f t="shared" si="465"/>
        <v/>
      </c>
      <c r="IA402" s="259" t="str">
        <f t="shared" si="466"/>
        <v/>
      </c>
      <c r="IB402" s="259" t="str">
        <f t="shared" si="467"/>
        <v/>
      </c>
      <c r="IC402" s="259" t="str">
        <f t="shared" si="468"/>
        <v/>
      </c>
      <c r="ID402" s="259" t="str">
        <f t="shared" si="469"/>
        <v/>
      </c>
      <c r="IE402" s="259" t="str">
        <f t="shared" si="470"/>
        <v/>
      </c>
      <c r="IF402" s="259" t="str">
        <f t="shared" si="471"/>
        <v/>
      </c>
      <c r="IG402" s="259" t="str">
        <f t="shared" si="472"/>
        <v/>
      </c>
      <c r="IH402" s="259" t="str">
        <f t="shared" si="473"/>
        <v/>
      </c>
      <c r="II402" s="259" t="str">
        <f t="shared" si="474"/>
        <v/>
      </c>
      <c r="IJ402" s="259" t="str">
        <f t="shared" si="475"/>
        <v/>
      </c>
      <c r="IK402" s="259" t="str">
        <f t="shared" si="476"/>
        <v/>
      </c>
      <c r="IL402" s="259" t="str">
        <f t="shared" si="477"/>
        <v/>
      </c>
      <c r="IM402" s="259" t="str">
        <f t="shared" si="478"/>
        <v/>
      </c>
      <c r="IN402" s="259" t="str">
        <f t="shared" si="479"/>
        <v/>
      </c>
      <c r="IO402" s="259" t="str">
        <f t="shared" si="480"/>
        <v/>
      </c>
      <c r="IP402" s="259" t="str">
        <f t="shared" si="481"/>
        <v/>
      </c>
      <c r="IQ402" s="259" t="str">
        <f t="shared" si="482"/>
        <v/>
      </c>
      <c r="IR402" s="259" t="str">
        <f t="shared" si="483"/>
        <v/>
      </c>
      <c r="IS402" s="259" t="str">
        <f t="shared" si="484"/>
        <v/>
      </c>
      <c r="IT402" s="259" t="str">
        <f t="shared" si="485"/>
        <v/>
      </c>
      <c r="IU402" s="259" t="str">
        <f t="shared" si="486"/>
        <v/>
      </c>
      <c r="IV402" s="259" t="str">
        <f t="shared" si="487"/>
        <v/>
      </c>
      <c r="IW402" s="259" t="str">
        <f t="shared" si="488"/>
        <v/>
      </c>
      <c r="IX402" s="259" t="str">
        <f t="shared" si="489"/>
        <v/>
      </c>
      <c r="IY402" s="259" t="str">
        <f t="shared" si="490"/>
        <v/>
      </c>
      <c r="IZ402" s="259" t="str">
        <f t="shared" si="491"/>
        <v/>
      </c>
      <c r="JA402" s="259" t="str">
        <f t="shared" si="492"/>
        <v/>
      </c>
      <c r="JB402" s="259" t="str">
        <f t="shared" si="493"/>
        <v/>
      </c>
      <c r="JC402" s="259" t="str">
        <f t="shared" si="494"/>
        <v/>
      </c>
      <c r="JD402" s="259" t="str">
        <f t="shared" si="495"/>
        <v/>
      </c>
      <c r="JE402" s="259" t="str">
        <f t="shared" si="496"/>
        <v/>
      </c>
      <c r="JF402" s="259" t="str">
        <f t="shared" si="497"/>
        <v/>
      </c>
      <c r="JG402" s="259" t="str">
        <f t="shared" si="498"/>
        <v/>
      </c>
      <c r="JH402" s="259" t="str">
        <f t="shared" si="499"/>
        <v/>
      </c>
      <c r="JI402" s="259" t="str">
        <f t="shared" si="500"/>
        <v/>
      </c>
      <c r="JJ402" s="259" t="str">
        <f t="shared" si="501"/>
        <v/>
      </c>
      <c r="JK402" s="259" t="str">
        <f t="shared" si="502"/>
        <v/>
      </c>
      <c r="JL402" s="259" t="str">
        <f t="shared" si="503"/>
        <v/>
      </c>
      <c r="JM402" s="259" t="str">
        <f t="shared" si="504"/>
        <v/>
      </c>
      <c r="JN402" s="259" t="str">
        <f t="shared" si="505"/>
        <v/>
      </c>
      <c r="JO402" s="259" t="str">
        <f t="shared" si="506"/>
        <v/>
      </c>
      <c r="JP402" s="259" t="str">
        <f t="shared" si="507"/>
        <v/>
      </c>
      <c r="JQ402" s="259" t="str">
        <f t="shared" si="508"/>
        <v/>
      </c>
      <c r="JR402" s="259" t="str">
        <f t="shared" si="509"/>
        <v/>
      </c>
      <c r="JS402" s="259" t="str">
        <f t="shared" si="510"/>
        <v/>
      </c>
      <c r="JT402" s="259" t="str">
        <f t="shared" si="511"/>
        <v/>
      </c>
      <c r="JU402" s="259" t="str">
        <f t="shared" si="512"/>
        <v/>
      </c>
      <c r="JV402" s="259" t="str">
        <f t="shared" si="513"/>
        <v/>
      </c>
      <c r="JW402" s="259" t="str">
        <f t="shared" si="514"/>
        <v/>
      </c>
      <c r="JX402" s="259" t="str">
        <f t="shared" si="515"/>
        <v/>
      </c>
      <c r="JY402" s="259" t="str">
        <f t="shared" si="516"/>
        <v/>
      </c>
      <c r="JZ402" s="259" t="str">
        <f t="shared" si="517"/>
        <v/>
      </c>
      <c r="KA402" s="259" t="str">
        <f t="shared" si="518"/>
        <v/>
      </c>
      <c r="KB402" s="259" t="str">
        <f t="shared" si="519"/>
        <v/>
      </c>
      <c r="KC402" s="259" t="str">
        <f t="shared" si="520"/>
        <v/>
      </c>
      <c r="KD402" s="259" t="str">
        <f t="shared" si="521"/>
        <v/>
      </c>
      <c r="KE402" s="259" t="str">
        <f t="shared" si="522"/>
        <v/>
      </c>
      <c r="KF402" s="259" t="str">
        <f t="shared" si="523"/>
        <v/>
      </c>
      <c r="KG402" s="259" t="str">
        <f t="shared" si="524"/>
        <v/>
      </c>
      <c r="KH402" s="259" t="str">
        <f t="shared" si="525"/>
        <v/>
      </c>
      <c r="KI402" s="259" t="str">
        <f t="shared" si="526"/>
        <v/>
      </c>
      <c r="KJ402" s="259" t="str">
        <f t="shared" si="527"/>
        <v/>
      </c>
      <c r="KK402" s="259" t="str">
        <f t="shared" si="528"/>
        <v/>
      </c>
      <c r="KL402" s="259" t="str">
        <f t="shared" si="529"/>
        <v/>
      </c>
      <c r="KM402" s="259" t="str">
        <f t="shared" si="530"/>
        <v/>
      </c>
      <c r="KN402" s="259" t="str">
        <f t="shared" si="531"/>
        <v/>
      </c>
      <c r="KO402" s="259" t="str">
        <f t="shared" si="532"/>
        <v/>
      </c>
      <c r="KP402" s="259" t="str">
        <f t="shared" si="533"/>
        <v/>
      </c>
      <c r="KQ402" s="259" t="str">
        <f t="shared" si="534"/>
        <v/>
      </c>
      <c r="KR402" s="259" t="str">
        <f t="shared" si="535"/>
        <v/>
      </c>
      <c r="KS402" s="259" t="str">
        <f t="shared" si="536"/>
        <v/>
      </c>
      <c r="KT402" s="259" t="str">
        <f t="shared" si="537"/>
        <v/>
      </c>
      <c r="KU402" s="259" t="str">
        <f t="shared" si="538"/>
        <v/>
      </c>
      <c r="KV402" s="259" t="str">
        <f t="shared" si="539"/>
        <v/>
      </c>
      <c r="KW402" s="259" t="str">
        <f t="shared" si="540"/>
        <v/>
      </c>
      <c r="KX402" s="259" t="str">
        <f t="shared" si="541"/>
        <v/>
      </c>
      <c r="KY402" s="259" t="str">
        <f t="shared" si="542"/>
        <v/>
      </c>
      <c r="KZ402" s="259" t="str">
        <f t="shared" si="543"/>
        <v/>
      </c>
      <c r="LA402" s="259" t="str">
        <f t="shared" si="544"/>
        <v/>
      </c>
      <c r="LB402" s="259" t="str">
        <f t="shared" si="545"/>
        <v/>
      </c>
      <c r="LC402" s="259" t="str">
        <f t="shared" si="546"/>
        <v/>
      </c>
      <c r="LD402" s="259" t="str">
        <f t="shared" si="547"/>
        <v/>
      </c>
      <c r="LE402" s="259" t="str">
        <f t="shared" si="548"/>
        <v/>
      </c>
      <c r="LF402" s="259" t="str">
        <f t="shared" si="549"/>
        <v/>
      </c>
      <c r="LG402" s="259" t="str">
        <f t="shared" si="550"/>
        <v/>
      </c>
    </row>
    <row r="403" spans="1:1232" hidden="1">
      <c r="A403" s="260">
        <v>1176</v>
      </c>
      <c r="B403" s="257">
        <v>1550</v>
      </c>
      <c r="C403" s="261">
        <v>14</v>
      </c>
      <c r="D403" s="6"/>
      <c r="E403" s="6"/>
      <c r="F403" s="6"/>
      <c r="G403" s="6"/>
      <c r="H403" s="6"/>
      <c r="I403" s="6"/>
      <c r="J403" s="6"/>
      <c r="K403" s="6"/>
      <c r="L403" s="6"/>
      <c r="M403" s="6"/>
      <c r="N403" s="6"/>
      <c r="O403" s="6"/>
      <c r="Q403" s="259" t="str">
        <f t="shared" si="248"/>
        <v/>
      </c>
      <c r="R403" s="259" t="str">
        <f t="shared" si="249"/>
        <v/>
      </c>
      <c r="S403" s="259" t="str">
        <f t="shared" si="250"/>
        <v/>
      </c>
      <c r="T403" s="259" t="str">
        <f t="shared" si="251"/>
        <v/>
      </c>
      <c r="U403" s="259" t="str">
        <f t="shared" si="252"/>
        <v/>
      </c>
      <c r="V403" s="259" t="str">
        <f t="shared" si="253"/>
        <v/>
      </c>
      <c r="W403" s="259" t="str">
        <f t="shared" si="254"/>
        <v/>
      </c>
      <c r="X403" s="259" t="str">
        <f t="shared" si="255"/>
        <v/>
      </c>
      <c r="Y403" s="259" t="str">
        <f t="shared" si="256"/>
        <v/>
      </c>
      <c r="Z403" s="259" t="str">
        <f t="shared" si="257"/>
        <v/>
      </c>
      <c r="AA403" s="259" t="str">
        <f t="shared" si="258"/>
        <v/>
      </c>
      <c r="AB403" s="259" t="str">
        <f t="shared" si="259"/>
        <v/>
      </c>
      <c r="AC403" s="259" t="str">
        <f t="shared" si="260"/>
        <v/>
      </c>
      <c r="AD403" s="259" t="str">
        <f t="shared" si="261"/>
        <v/>
      </c>
      <c r="AE403" s="259" t="str">
        <f t="shared" si="262"/>
        <v/>
      </c>
      <c r="AF403" s="259" t="str">
        <f t="shared" si="263"/>
        <v/>
      </c>
      <c r="AG403" s="259" t="str">
        <f t="shared" si="264"/>
        <v/>
      </c>
      <c r="AH403" s="259" t="str">
        <f t="shared" si="265"/>
        <v/>
      </c>
      <c r="AI403" s="259" t="str">
        <f t="shared" si="266"/>
        <v/>
      </c>
      <c r="AJ403" s="259" t="str">
        <f t="shared" si="267"/>
        <v/>
      </c>
      <c r="AK403" s="259" t="str">
        <f t="shared" si="268"/>
        <v/>
      </c>
      <c r="AL403" s="259" t="str">
        <f t="shared" si="269"/>
        <v/>
      </c>
      <c r="AM403" s="259" t="str">
        <f t="shared" si="270"/>
        <v/>
      </c>
      <c r="AN403" s="259" t="str">
        <f t="shared" si="271"/>
        <v/>
      </c>
      <c r="AO403" s="259" t="str">
        <f t="shared" si="272"/>
        <v/>
      </c>
      <c r="AP403" s="259" t="str">
        <f t="shared" si="273"/>
        <v/>
      </c>
      <c r="AQ403" s="259" t="str">
        <f t="shared" si="274"/>
        <v/>
      </c>
      <c r="AR403" s="259" t="str">
        <f t="shared" si="275"/>
        <v/>
      </c>
      <c r="AS403" s="259" t="str">
        <f t="shared" si="276"/>
        <v/>
      </c>
      <c r="AT403" s="259" t="str">
        <f t="shared" si="277"/>
        <v/>
      </c>
      <c r="AU403" s="259" t="str">
        <f t="shared" si="278"/>
        <v/>
      </c>
      <c r="AV403" s="259" t="str">
        <f t="shared" si="279"/>
        <v/>
      </c>
      <c r="AW403" s="259" t="str">
        <f t="shared" si="280"/>
        <v/>
      </c>
      <c r="AX403" s="259" t="str">
        <f t="shared" si="281"/>
        <v/>
      </c>
      <c r="AY403" s="259" t="str">
        <f t="shared" si="282"/>
        <v/>
      </c>
      <c r="AZ403" s="259" t="str">
        <f t="shared" si="283"/>
        <v/>
      </c>
      <c r="BA403" s="259" t="str">
        <f t="shared" si="284"/>
        <v/>
      </c>
      <c r="BB403" s="259" t="str">
        <f t="shared" si="285"/>
        <v/>
      </c>
      <c r="BC403" s="259" t="str">
        <f t="shared" si="286"/>
        <v/>
      </c>
      <c r="BD403" s="259" t="str">
        <f t="shared" si="287"/>
        <v/>
      </c>
      <c r="BE403" s="259" t="str">
        <f t="shared" si="288"/>
        <v/>
      </c>
      <c r="BF403" s="259" t="str">
        <f t="shared" si="289"/>
        <v/>
      </c>
      <c r="BG403" s="259" t="str">
        <f t="shared" si="290"/>
        <v/>
      </c>
      <c r="BH403" s="259" t="str">
        <f t="shared" si="291"/>
        <v/>
      </c>
      <c r="BI403" s="259" t="str">
        <f t="shared" si="292"/>
        <v/>
      </c>
      <c r="BJ403" s="259" t="str">
        <f t="shared" si="293"/>
        <v/>
      </c>
      <c r="BK403" s="259" t="str">
        <f t="shared" si="294"/>
        <v/>
      </c>
      <c r="BL403" s="259" t="str">
        <f t="shared" si="295"/>
        <v/>
      </c>
      <c r="BM403" s="259" t="str">
        <f t="shared" si="296"/>
        <v/>
      </c>
      <c r="BN403" s="259" t="str">
        <f t="shared" si="297"/>
        <v/>
      </c>
      <c r="BO403" s="259" t="str">
        <f t="shared" si="298"/>
        <v/>
      </c>
      <c r="BP403" s="259" t="str">
        <f t="shared" si="299"/>
        <v/>
      </c>
      <c r="BQ403" s="259" t="str">
        <f t="shared" si="300"/>
        <v/>
      </c>
      <c r="BR403" s="259" t="str">
        <f t="shared" si="301"/>
        <v/>
      </c>
      <c r="BS403" s="259" t="str">
        <f t="shared" si="302"/>
        <v/>
      </c>
      <c r="BT403" s="259" t="str">
        <f t="shared" si="303"/>
        <v/>
      </c>
      <c r="BU403" s="259" t="str">
        <f t="shared" si="304"/>
        <v/>
      </c>
      <c r="BV403" s="259" t="str">
        <f t="shared" si="305"/>
        <v/>
      </c>
      <c r="BW403" s="259" t="str">
        <f t="shared" si="306"/>
        <v/>
      </c>
      <c r="BX403" s="259" t="str">
        <f t="shared" si="307"/>
        <v/>
      </c>
      <c r="BY403" s="259" t="str">
        <f t="shared" si="308"/>
        <v/>
      </c>
      <c r="BZ403" s="259" t="str">
        <f t="shared" si="309"/>
        <v/>
      </c>
      <c r="CA403" s="259" t="str">
        <f t="shared" si="310"/>
        <v/>
      </c>
      <c r="CB403" s="259" t="str">
        <f t="shared" si="311"/>
        <v/>
      </c>
      <c r="CC403" s="259" t="str">
        <f t="shared" si="312"/>
        <v/>
      </c>
      <c r="CD403" s="259" t="str">
        <f t="shared" si="313"/>
        <v/>
      </c>
      <c r="CE403" s="259" t="str">
        <f t="shared" si="314"/>
        <v/>
      </c>
      <c r="CF403" s="259" t="str">
        <f t="shared" si="315"/>
        <v/>
      </c>
      <c r="CG403" s="259" t="str">
        <f t="shared" si="316"/>
        <v/>
      </c>
      <c r="CH403" s="259" t="str">
        <f t="shared" si="317"/>
        <v/>
      </c>
      <c r="CI403" s="259" t="str">
        <f t="shared" si="318"/>
        <v/>
      </c>
      <c r="CJ403" s="259" t="str">
        <f t="shared" si="319"/>
        <v/>
      </c>
      <c r="CK403" s="259" t="str">
        <f t="shared" si="320"/>
        <v/>
      </c>
      <c r="CL403" s="259" t="str">
        <f t="shared" si="321"/>
        <v/>
      </c>
      <c r="CM403" s="259" t="str">
        <f t="shared" si="322"/>
        <v/>
      </c>
      <c r="CN403" s="259" t="str">
        <f t="shared" si="323"/>
        <v/>
      </c>
      <c r="CO403" s="259" t="str">
        <f t="shared" si="324"/>
        <v/>
      </c>
      <c r="CP403" s="259" t="str">
        <f t="shared" si="325"/>
        <v/>
      </c>
      <c r="CQ403" s="259" t="str">
        <f t="shared" si="326"/>
        <v/>
      </c>
      <c r="CR403" s="259" t="str">
        <f t="shared" si="327"/>
        <v/>
      </c>
      <c r="CS403" s="259" t="str">
        <f t="shared" si="328"/>
        <v/>
      </c>
      <c r="CT403" s="259" t="str">
        <f t="shared" si="329"/>
        <v/>
      </c>
      <c r="CU403" s="259" t="str">
        <f t="shared" si="330"/>
        <v/>
      </c>
      <c r="CV403" s="259" t="str">
        <f t="shared" si="331"/>
        <v/>
      </c>
      <c r="CW403" s="259" t="str">
        <f t="shared" si="332"/>
        <v/>
      </c>
      <c r="CX403" s="259" t="str">
        <f t="shared" si="333"/>
        <v/>
      </c>
      <c r="CY403" s="259" t="str">
        <f t="shared" si="334"/>
        <v/>
      </c>
      <c r="CZ403" s="259" t="str">
        <f t="shared" si="335"/>
        <v/>
      </c>
      <c r="DA403" s="259" t="str">
        <f t="shared" si="336"/>
        <v/>
      </c>
      <c r="DB403" s="259" t="str">
        <f t="shared" si="337"/>
        <v/>
      </c>
      <c r="DC403" s="259" t="str">
        <f t="shared" si="338"/>
        <v/>
      </c>
      <c r="DD403" s="259" t="str">
        <f t="shared" si="339"/>
        <v/>
      </c>
      <c r="DE403" s="259" t="str">
        <f t="shared" si="340"/>
        <v/>
      </c>
      <c r="DF403" s="259" t="str">
        <f t="shared" si="341"/>
        <v/>
      </c>
      <c r="DG403" s="259" t="str">
        <f t="shared" si="342"/>
        <v/>
      </c>
      <c r="DH403" s="259" t="str">
        <f t="shared" si="343"/>
        <v/>
      </c>
      <c r="DI403" s="259" t="str">
        <f t="shared" si="344"/>
        <v/>
      </c>
      <c r="DJ403" s="259" t="str">
        <f t="shared" si="345"/>
        <v/>
      </c>
      <c r="DK403" s="259" t="str">
        <f t="shared" si="346"/>
        <v/>
      </c>
      <c r="DL403" s="259" t="str">
        <f t="shared" si="347"/>
        <v/>
      </c>
      <c r="DM403" s="259" t="str">
        <f t="shared" si="348"/>
        <v/>
      </c>
      <c r="DN403" s="259" t="str">
        <f t="shared" si="349"/>
        <v/>
      </c>
      <c r="DO403" s="259" t="str">
        <f t="shared" si="350"/>
        <v/>
      </c>
      <c r="DP403" s="259" t="str">
        <f t="shared" si="351"/>
        <v/>
      </c>
      <c r="DQ403" s="259" t="str">
        <f t="shared" si="352"/>
        <v/>
      </c>
      <c r="DR403" s="259" t="str">
        <f t="shared" si="353"/>
        <v/>
      </c>
      <c r="DS403" s="259" t="str">
        <f t="shared" si="354"/>
        <v/>
      </c>
      <c r="DT403" s="259" t="str">
        <f t="shared" si="355"/>
        <v/>
      </c>
      <c r="DU403" s="259" t="str">
        <f t="shared" si="356"/>
        <v/>
      </c>
      <c r="DV403" s="259" t="str">
        <f t="shared" si="357"/>
        <v/>
      </c>
      <c r="DW403" s="259" t="str">
        <f t="shared" si="358"/>
        <v/>
      </c>
      <c r="DX403" s="259" t="str">
        <f t="shared" si="359"/>
        <v/>
      </c>
      <c r="DY403" s="259" t="str">
        <f t="shared" si="360"/>
        <v/>
      </c>
      <c r="DZ403" s="259" t="str">
        <f t="shared" si="361"/>
        <v/>
      </c>
      <c r="EA403" s="259" t="str">
        <f t="shared" si="362"/>
        <v/>
      </c>
      <c r="EB403" s="259" t="str">
        <f t="shared" si="363"/>
        <v/>
      </c>
      <c r="EC403" s="259" t="str">
        <f t="shared" si="364"/>
        <v/>
      </c>
      <c r="ED403" s="259" t="str">
        <f t="shared" si="365"/>
        <v/>
      </c>
      <c r="EE403" s="259" t="str">
        <f t="shared" si="366"/>
        <v/>
      </c>
      <c r="EF403" s="259" t="str">
        <f t="shared" si="367"/>
        <v/>
      </c>
      <c r="EG403" s="259" t="str">
        <f t="shared" si="368"/>
        <v/>
      </c>
      <c r="EH403" s="259" t="str">
        <f t="shared" si="369"/>
        <v/>
      </c>
      <c r="EI403" s="259" t="str">
        <f t="shared" si="370"/>
        <v/>
      </c>
      <c r="EJ403" s="259" t="str">
        <f t="shared" si="371"/>
        <v/>
      </c>
      <c r="EK403" s="259" t="str">
        <f t="shared" si="372"/>
        <v/>
      </c>
      <c r="EL403" s="259" t="str">
        <f t="shared" si="373"/>
        <v/>
      </c>
      <c r="EM403" s="259" t="str">
        <f t="shared" si="374"/>
        <v/>
      </c>
      <c r="EN403" s="259" t="str">
        <f t="shared" si="375"/>
        <v/>
      </c>
      <c r="EO403" s="259" t="str">
        <f t="shared" si="376"/>
        <v/>
      </c>
      <c r="EP403" s="259" t="str">
        <f t="shared" si="377"/>
        <v/>
      </c>
      <c r="EQ403" s="259" t="str">
        <f t="shared" si="378"/>
        <v/>
      </c>
      <c r="ER403" s="259" t="str">
        <f t="shared" si="379"/>
        <v/>
      </c>
      <c r="ES403" s="259" t="str">
        <f t="shared" si="380"/>
        <v/>
      </c>
      <c r="ET403" s="259" t="str">
        <f t="shared" si="381"/>
        <v/>
      </c>
      <c r="EU403" s="259" t="str">
        <f t="shared" si="382"/>
        <v/>
      </c>
      <c r="EV403" s="259" t="str">
        <f t="shared" si="383"/>
        <v/>
      </c>
      <c r="EW403" s="259" t="str">
        <f t="shared" si="384"/>
        <v/>
      </c>
      <c r="EX403" s="259" t="str">
        <f t="shared" si="385"/>
        <v/>
      </c>
      <c r="EY403" s="259" t="str">
        <f t="shared" si="386"/>
        <v/>
      </c>
      <c r="EZ403" s="259" t="str">
        <f t="shared" si="387"/>
        <v/>
      </c>
      <c r="FA403" s="259" t="str">
        <f t="shared" si="388"/>
        <v/>
      </c>
      <c r="FB403" s="259" t="str">
        <f t="shared" si="389"/>
        <v/>
      </c>
      <c r="FC403" s="259" t="str">
        <f t="shared" si="390"/>
        <v/>
      </c>
      <c r="FD403" s="259" t="str">
        <f t="shared" si="391"/>
        <v/>
      </c>
      <c r="FE403" s="259" t="str">
        <f t="shared" si="392"/>
        <v/>
      </c>
      <c r="FF403" s="259" t="str">
        <f t="shared" si="393"/>
        <v/>
      </c>
      <c r="FG403" s="259" t="str">
        <f t="shared" si="394"/>
        <v/>
      </c>
      <c r="FH403" s="259" t="str">
        <f t="shared" si="395"/>
        <v/>
      </c>
      <c r="FI403" s="259" t="str">
        <f t="shared" si="396"/>
        <v/>
      </c>
      <c r="FJ403" s="259" t="str">
        <f t="shared" si="397"/>
        <v/>
      </c>
      <c r="FK403" s="259" t="str">
        <f t="shared" si="398"/>
        <v/>
      </c>
      <c r="FL403" s="259" t="str">
        <f t="shared" si="399"/>
        <v/>
      </c>
      <c r="FM403" s="259" t="str">
        <f t="shared" si="400"/>
        <v/>
      </c>
      <c r="FN403" s="259" t="str">
        <f t="shared" si="401"/>
        <v/>
      </c>
      <c r="FO403" s="259" t="str">
        <f t="shared" si="402"/>
        <v/>
      </c>
      <c r="FP403" s="259" t="str">
        <f t="shared" si="403"/>
        <v/>
      </c>
      <c r="FQ403" s="259" t="str">
        <f t="shared" si="404"/>
        <v/>
      </c>
      <c r="FR403" s="259" t="str">
        <f t="shared" si="405"/>
        <v/>
      </c>
      <c r="FS403" s="259" t="str">
        <f t="shared" si="406"/>
        <v/>
      </c>
      <c r="FT403" s="259" t="str">
        <f t="shared" si="407"/>
        <v/>
      </c>
      <c r="FU403" s="259" t="str">
        <f t="shared" si="408"/>
        <v/>
      </c>
      <c r="FV403" s="259" t="str">
        <f t="shared" si="409"/>
        <v/>
      </c>
      <c r="FW403" s="259" t="str">
        <f t="shared" si="410"/>
        <v/>
      </c>
      <c r="FX403" s="259" t="str">
        <f t="shared" si="411"/>
        <v/>
      </c>
      <c r="FY403" s="259" t="str">
        <f t="shared" si="412"/>
        <v/>
      </c>
      <c r="FZ403" s="259" t="str">
        <f t="shared" si="413"/>
        <v/>
      </c>
      <c r="GA403" s="259" t="str">
        <f t="shared" si="414"/>
        <v/>
      </c>
      <c r="GB403" s="259" t="str">
        <f t="shared" si="415"/>
        <v/>
      </c>
      <c r="GC403" s="259" t="str">
        <f t="shared" si="416"/>
        <v/>
      </c>
      <c r="GD403" s="259" t="str">
        <f t="shared" si="417"/>
        <v/>
      </c>
      <c r="GE403" s="259" t="str">
        <f t="shared" si="418"/>
        <v/>
      </c>
      <c r="GF403" s="259" t="str">
        <f t="shared" si="419"/>
        <v/>
      </c>
      <c r="GG403" s="259" t="str">
        <f t="shared" si="420"/>
        <v/>
      </c>
      <c r="GH403" s="259" t="str">
        <f t="shared" si="421"/>
        <v/>
      </c>
      <c r="GI403" s="259" t="str">
        <f t="shared" si="422"/>
        <v/>
      </c>
      <c r="GJ403" s="259" t="str">
        <f t="shared" si="423"/>
        <v/>
      </c>
      <c r="GK403" s="259" t="str">
        <f t="shared" si="424"/>
        <v/>
      </c>
      <c r="GL403" s="259" t="str">
        <f t="shared" si="425"/>
        <v/>
      </c>
      <c r="GM403" s="259" t="str">
        <f t="shared" si="426"/>
        <v/>
      </c>
      <c r="GN403" s="259" t="str">
        <f t="shared" si="427"/>
        <v/>
      </c>
      <c r="GO403" s="259" t="str">
        <f t="shared" si="428"/>
        <v/>
      </c>
      <c r="GP403" s="259" t="str">
        <f t="shared" si="429"/>
        <v/>
      </c>
      <c r="GQ403" s="259" t="str">
        <f t="shared" si="430"/>
        <v/>
      </c>
      <c r="GR403" s="259" t="str">
        <f t="shared" si="431"/>
        <v/>
      </c>
      <c r="GS403" s="259" t="str">
        <f t="shared" si="432"/>
        <v/>
      </c>
      <c r="GT403" s="259" t="str">
        <f t="shared" si="433"/>
        <v/>
      </c>
      <c r="GU403" s="259" t="str">
        <f t="shared" si="434"/>
        <v/>
      </c>
      <c r="GV403" s="259" t="str">
        <f t="shared" si="435"/>
        <v/>
      </c>
      <c r="GW403" s="259" t="str">
        <f t="shared" si="436"/>
        <v/>
      </c>
      <c r="GX403" s="259" t="str">
        <f t="shared" si="437"/>
        <v/>
      </c>
      <c r="GY403" s="259" t="str">
        <f t="shared" si="438"/>
        <v/>
      </c>
      <c r="GZ403" s="259" t="str">
        <f t="shared" si="439"/>
        <v/>
      </c>
      <c r="HA403" s="259" t="str">
        <f t="shared" si="440"/>
        <v/>
      </c>
      <c r="HB403" s="259" t="str">
        <f t="shared" si="441"/>
        <v/>
      </c>
      <c r="HC403" s="259" t="str">
        <f t="shared" si="442"/>
        <v/>
      </c>
      <c r="HD403" s="259" t="str">
        <f t="shared" si="443"/>
        <v/>
      </c>
      <c r="HE403" s="259" t="str">
        <f t="shared" si="444"/>
        <v/>
      </c>
      <c r="HF403" s="259" t="str">
        <f t="shared" si="445"/>
        <v/>
      </c>
      <c r="HG403" s="259" t="str">
        <f t="shared" si="446"/>
        <v/>
      </c>
      <c r="HH403" s="259" t="str">
        <f t="shared" si="447"/>
        <v/>
      </c>
      <c r="HI403" s="259" t="str">
        <f t="shared" si="448"/>
        <v/>
      </c>
      <c r="HJ403" s="259" t="str">
        <f t="shared" si="449"/>
        <v/>
      </c>
      <c r="HK403" s="259" t="str">
        <f t="shared" si="450"/>
        <v/>
      </c>
      <c r="HL403" s="259" t="str">
        <f t="shared" si="451"/>
        <v/>
      </c>
      <c r="HM403" s="259" t="str">
        <f t="shared" si="452"/>
        <v/>
      </c>
      <c r="HN403" s="259" t="str">
        <f t="shared" si="453"/>
        <v/>
      </c>
      <c r="HO403" s="259" t="str">
        <f t="shared" si="454"/>
        <v/>
      </c>
      <c r="HP403" s="259" t="str">
        <f t="shared" si="455"/>
        <v/>
      </c>
      <c r="HQ403" s="259" t="str">
        <f t="shared" si="456"/>
        <v/>
      </c>
      <c r="HR403" s="259" t="str">
        <f t="shared" si="457"/>
        <v/>
      </c>
      <c r="HS403" s="259" t="str">
        <f t="shared" si="458"/>
        <v/>
      </c>
      <c r="HT403" s="259" t="str">
        <f t="shared" si="459"/>
        <v/>
      </c>
      <c r="HU403" s="259" t="str">
        <f t="shared" si="460"/>
        <v/>
      </c>
      <c r="HV403" s="259" t="str">
        <f t="shared" si="461"/>
        <v/>
      </c>
      <c r="HW403" s="259" t="str">
        <f t="shared" si="462"/>
        <v/>
      </c>
      <c r="HX403" s="259" t="str">
        <f t="shared" si="463"/>
        <v/>
      </c>
      <c r="HY403" s="259" t="str">
        <f t="shared" si="464"/>
        <v/>
      </c>
      <c r="HZ403" s="259" t="str">
        <f t="shared" si="465"/>
        <v/>
      </c>
      <c r="IA403" s="259" t="str">
        <f t="shared" si="466"/>
        <v/>
      </c>
      <c r="IB403" s="259" t="str">
        <f t="shared" si="467"/>
        <v/>
      </c>
      <c r="IC403" s="259" t="str">
        <f t="shared" si="468"/>
        <v/>
      </c>
      <c r="ID403" s="259" t="str">
        <f t="shared" si="469"/>
        <v/>
      </c>
      <c r="IE403" s="259" t="str">
        <f t="shared" si="470"/>
        <v/>
      </c>
      <c r="IF403" s="259" t="str">
        <f t="shared" si="471"/>
        <v/>
      </c>
      <c r="IG403" s="259" t="str">
        <f t="shared" si="472"/>
        <v/>
      </c>
      <c r="IH403" s="259" t="str">
        <f t="shared" si="473"/>
        <v/>
      </c>
      <c r="II403" s="259" t="str">
        <f t="shared" si="474"/>
        <v/>
      </c>
      <c r="IJ403" s="259" t="str">
        <f t="shared" si="475"/>
        <v/>
      </c>
      <c r="IK403" s="259" t="str">
        <f t="shared" si="476"/>
        <v/>
      </c>
      <c r="IL403" s="259" t="str">
        <f t="shared" si="477"/>
        <v/>
      </c>
      <c r="IM403" s="259" t="str">
        <f t="shared" si="478"/>
        <v/>
      </c>
      <c r="IN403" s="259" t="str">
        <f t="shared" si="479"/>
        <v/>
      </c>
      <c r="IO403" s="259" t="str">
        <f t="shared" si="480"/>
        <v/>
      </c>
      <c r="IP403" s="259" t="str">
        <f t="shared" si="481"/>
        <v/>
      </c>
      <c r="IQ403" s="259" t="str">
        <f t="shared" si="482"/>
        <v/>
      </c>
      <c r="IR403" s="259" t="str">
        <f t="shared" si="483"/>
        <v/>
      </c>
      <c r="IS403" s="259" t="str">
        <f t="shared" si="484"/>
        <v/>
      </c>
      <c r="IT403" s="259" t="str">
        <f t="shared" si="485"/>
        <v/>
      </c>
      <c r="IU403" s="259" t="str">
        <f t="shared" si="486"/>
        <v/>
      </c>
      <c r="IV403" s="259" t="str">
        <f t="shared" si="487"/>
        <v/>
      </c>
      <c r="IW403" s="259" t="str">
        <f t="shared" si="488"/>
        <v/>
      </c>
      <c r="IX403" s="259" t="str">
        <f t="shared" si="489"/>
        <v/>
      </c>
      <c r="IY403" s="259" t="str">
        <f t="shared" si="490"/>
        <v/>
      </c>
      <c r="IZ403" s="259" t="str">
        <f t="shared" si="491"/>
        <v/>
      </c>
      <c r="JA403" s="259" t="str">
        <f t="shared" si="492"/>
        <v/>
      </c>
      <c r="JB403" s="259" t="str">
        <f t="shared" si="493"/>
        <v/>
      </c>
      <c r="JC403" s="259" t="str">
        <f t="shared" si="494"/>
        <v/>
      </c>
      <c r="JD403" s="259" t="str">
        <f t="shared" si="495"/>
        <v/>
      </c>
      <c r="JE403" s="259" t="str">
        <f t="shared" si="496"/>
        <v/>
      </c>
      <c r="JF403" s="259" t="str">
        <f t="shared" si="497"/>
        <v/>
      </c>
      <c r="JG403" s="259" t="str">
        <f t="shared" si="498"/>
        <v/>
      </c>
      <c r="JH403" s="259" t="str">
        <f t="shared" si="499"/>
        <v/>
      </c>
      <c r="JI403" s="259" t="str">
        <f t="shared" si="500"/>
        <v/>
      </c>
      <c r="JJ403" s="259" t="str">
        <f t="shared" si="501"/>
        <v/>
      </c>
      <c r="JK403" s="259" t="str">
        <f t="shared" si="502"/>
        <v/>
      </c>
      <c r="JL403" s="259" t="str">
        <f t="shared" si="503"/>
        <v/>
      </c>
      <c r="JM403" s="259" t="str">
        <f t="shared" si="504"/>
        <v/>
      </c>
      <c r="JN403" s="259" t="str">
        <f t="shared" si="505"/>
        <v/>
      </c>
      <c r="JO403" s="259" t="str">
        <f t="shared" si="506"/>
        <v/>
      </c>
      <c r="JP403" s="259" t="str">
        <f t="shared" si="507"/>
        <v/>
      </c>
      <c r="JQ403" s="259" t="str">
        <f t="shared" si="508"/>
        <v/>
      </c>
      <c r="JR403" s="259" t="str">
        <f t="shared" si="509"/>
        <v/>
      </c>
      <c r="JS403" s="259" t="str">
        <f t="shared" si="510"/>
        <v/>
      </c>
      <c r="JT403" s="259" t="str">
        <f t="shared" si="511"/>
        <v/>
      </c>
      <c r="JU403" s="259" t="str">
        <f t="shared" si="512"/>
        <v/>
      </c>
      <c r="JV403" s="259" t="str">
        <f t="shared" si="513"/>
        <v/>
      </c>
      <c r="JW403" s="259" t="str">
        <f t="shared" si="514"/>
        <v/>
      </c>
      <c r="JX403" s="259" t="str">
        <f t="shared" si="515"/>
        <v/>
      </c>
      <c r="JY403" s="259" t="str">
        <f t="shared" si="516"/>
        <v/>
      </c>
      <c r="JZ403" s="259" t="str">
        <f t="shared" si="517"/>
        <v/>
      </c>
      <c r="KA403" s="259" t="str">
        <f t="shared" si="518"/>
        <v/>
      </c>
      <c r="KB403" s="259" t="str">
        <f t="shared" si="519"/>
        <v/>
      </c>
      <c r="KC403" s="259" t="str">
        <f t="shared" si="520"/>
        <v/>
      </c>
      <c r="KD403" s="259" t="str">
        <f t="shared" si="521"/>
        <v/>
      </c>
      <c r="KE403" s="259" t="str">
        <f t="shared" si="522"/>
        <v/>
      </c>
      <c r="KF403" s="259" t="str">
        <f t="shared" si="523"/>
        <v/>
      </c>
      <c r="KG403" s="259" t="str">
        <f t="shared" si="524"/>
        <v/>
      </c>
      <c r="KH403" s="259" t="str">
        <f t="shared" si="525"/>
        <v/>
      </c>
      <c r="KI403" s="259" t="str">
        <f t="shared" si="526"/>
        <v/>
      </c>
      <c r="KJ403" s="259" t="str">
        <f t="shared" si="527"/>
        <v/>
      </c>
      <c r="KK403" s="259" t="str">
        <f t="shared" si="528"/>
        <v/>
      </c>
      <c r="KL403" s="259" t="str">
        <f t="shared" si="529"/>
        <v/>
      </c>
      <c r="KM403" s="259" t="str">
        <f t="shared" si="530"/>
        <v/>
      </c>
      <c r="KN403" s="259" t="str">
        <f t="shared" si="531"/>
        <v/>
      </c>
      <c r="KO403" s="259" t="str">
        <f t="shared" si="532"/>
        <v/>
      </c>
      <c r="KP403" s="259" t="str">
        <f t="shared" si="533"/>
        <v/>
      </c>
      <c r="KQ403" s="259" t="str">
        <f t="shared" si="534"/>
        <v/>
      </c>
      <c r="KR403" s="259" t="str">
        <f t="shared" si="535"/>
        <v/>
      </c>
      <c r="KS403" s="259" t="str">
        <f t="shared" si="536"/>
        <v/>
      </c>
      <c r="KT403" s="259" t="str">
        <f t="shared" si="537"/>
        <v/>
      </c>
      <c r="KU403" s="259" t="str">
        <f t="shared" si="538"/>
        <v/>
      </c>
      <c r="KV403" s="259" t="str">
        <f t="shared" si="539"/>
        <v/>
      </c>
      <c r="KW403" s="259" t="str">
        <f t="shared" si="540"/>
        <v/>
      </c>
      <c r="KX403" s="259" t="str">
        <f t="shared" si="541"/>
        <v/>
      </c>
      <c r="KY403" s="259" t="str">
        <f t="shared" si="542"/>
        <v/>
      </c>
      <c r="KZ403" s="259" t="str">
        <f t="shared" si="543"/>
        <v/>
      </c>
      <c r="LA403" s="259" t="str">
        <f t="shared" si="544"/>
        <v/>
      </c>
      <c r="LB403" s="259" t="str">
        <f t="shared" si="545"/>
        <v/>
      </c>
      <c r="LC403" s="259" t="str">
        <f t="shared" si="546"/>
        <v/>
      </c>
      <c r="LD403" s="259" t="str">
        <f t="shared" si="547"/>
        <v/>
      </c>
      <c r="LE403" s="259" t="str">
        <f t="shared" si="548"/>
        <v/>
      </c>
      <c r="LF403" s="259" t="str">
        <f t="shared" si="549"/>
        <v/>
      </c>
      <c r="LG403" s="259" t="str">
        <f t="shared" si="550"/>
        <v/>
      </c>
    </row>
    <row r="404" spans="1:1232" hidden="1">
      <c r="A404" s="260">
        <v>1551</v>
      </c>
      <c r="B404" s="257">
        <v>2025</v>
      </c>
      <c r="C404" s="261">
        <v>15</v>
      </c>
      <c r="D404" s="6"/>
      <c r="E404" s="6"/>
      <c r="F404" s="6"/>
      <c r="G404" s="6"/>
      <c r="H404" s="6"/>
      <c r="I404" s="6"/>
      <c r="J404" s="6"/>
      <c r="K404" s="6"/>
      <c r="L404" s="6"/>
      <c r="M404" s="6"/>
      <c r="N404" s="6"/>
      <c r="O404" s="6"/>
      <c r="Q404" s="259" t="str">
        <f t="shared" si="248"/>
        <v/>
      </c>
      <c r="R404" s="259" t="str">
        <f t="shared" si="249"/>
        <v/>
      </c>
      <c r="S404" s="259" t="str">
        <f t="shared" si="250"/>
        <v/>
      </c>
      <c r="T404" s="259" t="str">
        <f t="shared" si="251"/>
        <v/>
      </c>
      <c r="U404" s="259" t="str">
        <f t="shared" si="252"/>
        <v/>
      </c>
      <c r="V404" s="259" t="str">
        <f t="shared" si="253"/>
        <v/>
      </c>
      <c r="W404" s="259" t="str">
        <f t="shared" si="254"/>
        <v/>
      </c>
      <c r="X404" s="259" t="str">
        <f t="shared" si="255"/>
        <v/>
      </c>
      <c r="Y404" s="259" t="str">
        <f t="shared" si="256"/>
        <v/>
      </c>
      <c r="Z404" s="259" t="str">
        <f t="shared" si="257"/>
        <v/>
      </c>
      <c r="AA404" s="259" t="str">
        <f t="shared" si="258"/>
        <v/>
      </c>
      <c r="AB404" s="259" t="str">
        <f t="shared" si="259"/>
        <v/>
      </c>
      <c r="AC404" s="259" t="str">
        <f t="shared" si="260"/>
        <v/>
      </c>
      <c r="AD404" s="259" t="str">
        <f t="shared" si="261"/>
        <v/>
      </c>
      <c r="AE404" s="259" t="str">
        <f t="shared" si="262"/>
        <v/>
      </c>
      <c r="AF404" s="259" t="str">
        <f t="shared" si="263"/>
        <v/>
      </c>
      <c r="AG404" s="259" t="str">
        <f t="shared" si="264"/>
        <v/>
      </c>
      <c r="AH404" s="259" t="str">
        <f t="shared" si="265"/>
        <v/>
      </c>
      <c r="AI404" s="259" t="str">
        <f t="shared" si="266"/>
        <v/>
      </c>
      <c r="AJ404" s="259" t="str">
        <f t="shared" si="267"/>
        <v/>
      </c>
      <c r="AK404" s="259" t="str">
        <f t="shared" si="268"/>
        <v/>
      </c>
      <c r="AL404" s="259" t="str">
        <f t="shared" si="269"/>
        <v/>
      </c>
      <c r="AM404" s="259" t="str">
        <f t="shared" si="270"/>
        <v/>
      </c>
      <c r="AN404" s="259" t="str">
        <f t="shared" si="271"/>
        <v/>
      </c>
      <c r="AO404" s="259" t="str">
        <f t="shared" si="272"/>
        <v/>
      </c>
      <c r="AP404" s="259" t="str">
        <f t="shared" si="273"/>
        <v/>
      </c>
      <c r="AQ404" s="259" t="str">
        <f t="shared" si="274"/>
        <v/>
      </c>
      <c r="AR404" s="259" t="str">
        <f t="shared" si="275"/>
        <v/>
      </c>
      <c r="AS404" s="259" t="str">
        <f t="shared" si="276"/>
        <v/>
      </c>
      <c r="AT404" s="259" t="str">
        <f t="shared" si="277"/>
        <v/>
      </c>
      <c r="AU404" s="259" t="str">
        <f t="shared" si="278"/>
        <v/>
      </c>
      <c r="AV404" s="259" t="str">
        <f t="shared" si="279"/>
        <v/>
      </c>
      <c r="AW404" s="259" t="str">
        <f t="shared" si="280"/>
        <v/>
      </c>
      <c r="AX404" s="259" t="str">
        <f t="shared" si="281"/>
        <v/>
      </c>
      <c r="AY404" s="259" t="str">
        <f t="shared" si="282"/>
        <v/>
      </c>
      <c r="AZ404" s="259" t="str">
        <f t="shared" si="283"/>
        <v/>
      </c>
      <c r="BA404" s="259" t="str">
        <f t="shared" si="284"/>
        <v/>
      </c>
      <c r="BB404" s="259" t="str">
        <f t="shared" si="285"/>
        <v/>
      </c>
      <c r="BC404" s="259" t="str">
        <f t="shared" si="286"/>
        <v/>
      </c>
      <c r="BD404" s="259" t="str">
        <f t="shared" si="287"/>
        <v/>
      </c>
      <c r="BE404" s="259" t="str">
        <f t="shared" si="288"/>
        <v/>
      </c>
      <c r="BF404" s="259" t="str">
        <f t="shared" si="289"/>
        <v/>
      </c>
      <c r="BG404" s="259" t="str">
        <f t="shared" si="290"/>
        <v/>
      </c>
      <c r="BH404" s="259" t="str">
        <f t="shared" si="291"/>
        <v/>
      </c>
      <c r="BI404" s="259" t="str">
        <f t="shared" si="292"/>
        <v/>
      </c>
      <c r="BJ404" s="259" t="str">
        <f t="shared" si="293"/>
        <v/>
      </c>
      <c r="BK404" s="259" t="str">
        <f t="shared" si="294"/>
        <v/>
      </c>
      <c r="BL404" s="259" t="str">
        <f t="shared" si="295"/>
        <v/>
      </c>
      <c r="BM404" s="259" t="str">
        <f t="shared" si="296"/>
        <v/>
      </c>
      <c r="BN404" s="259" t="str">
        <f t="shared" si="297"/>
        <v/>
      </c>
      <c r="BO404" s="259" t="str">
        <f t="shared" si="298"/>
        <v/>
      </c>
      <c r="BP404" s="259" t="str">
        <f t="shared" si="299"/>
        <v/>
      </c>
      <c r="BQ404" s="259" t="str">
        <f t="shared" si="300"/>
        <v/>
      </c>
      <c r="BR404" s="259" t="str">
        <f t="shared" si="301"/>
        <v/>
      </c>
      <c r="BS404" s="259" t="str">
        <f t="shared" si="302"/>
        <v/>
      </c>
      <c r="BT404" s="259" t="str">
        <f t="shared" si="303"/>
        <v/>
      </c>
      <c r="BU404" s="259" t="str">
        <f t="shared" si="304"/>
        <v/>
      </c>
      <c r="BV404" s="259" t="str">
        <f t="shared" si="305"/>
        <v/>
      </c>
      <c r="BW404" s="259" t="str">
        <f t="shared" si="306"/>
        <v/>
      </c>
      <c r="BX404" s="259" t="str">
        <f t="shared" si="307"/>
        <v/>
      </c>
      <c r="BY404" s="259" t="str">
        <f t="shared" si="308"/>
        <v/>
      </c>
      <c r="BZ404" s="259" t="str">
        <f t="shared" si="309"/>
        <v/>
      </c>
      <c r="CA404" s="259" t="str">
        <f t="shared" si="310"/>
        <v/>
      </c>
      <c r="CB404" s="259" t="str">
        <f t="shared" si="311"/>
        <v/>
      </c>
      <c r="CC404" s="259" t="str">
        <f t="shared" si="312"/>
        <v/>
      </c>
      <c r="CD404" s="259" t="str">
        <f t="shared" si="313"/>
        <v/>
      </c>
      <c r="CE404" s="259" t="str">
        <f t="shared" si="314"/>
        <v/>
      </c>
      <c r="CF404" s="259" t="str">
        <f t="shared" si="315"/>
        <v/>
      </c>
      <c r="CG404" s="259" t="str">
        <f t="shared" si="316"/>
        <v/>
      </c>
      <c r="CH404" s="259" t="str">
        <f t="shared" si="317"/>
        <v/>
      </c>
      <c r="CI404" s="259" t="str">
        <f t="shared" si="318"/>
        <v/>
      </c>
      <c r="CJ404" s="259" t="str">
        <f t="shared" si="319"/>
        <v/>
      </c>
      <c r="CK404" s="259" t="str">
        <f t="shared" si="320"/>
        <v/>
      </c>
      <c r="CL404" s="259" t="str">
        <f t="shared" si="321"/>
        <v/>
      </c>
      <c r="CM404" s="259" t="str">
        <f t="shared" si="322"/>
        <v/>
      </c>
      <c r="CN404" s="259" t="str">
        <f t="shared" si="323"/>
        <v/>
      </c>
      <c r="CO404" s="259" t="str">
        <f t="shared" si="324"/>
        <v/>
      </c>
      <c r="CP404" s="259" t="str">
        <f t="shared" si="325"/>
        <v/>
      </c>
      <c r="CQ404" s="259" t="str">
        <f t="shared" si="326"/>
        <v/>
      </c>
      <c r="CR404" s="259" t="str">
        <f t="shared" si="327"/>
        <v/>
      </c>
      <c r="CS404" s="259" t="str">
        <f t="shared" si="328"/>
        <v/>
      </c>
      <c r="CT404" s="259" t="str">
        <f t="shared" si="329"/>
        <v/>
      </c>
      <c r="CU404" s="259" t="str">
        <f t="shared" si="330"/>
        <v/>
      </c>
      <c r="CV404" s="259" t="str">
        <f t="shared" si="331"/>
        <v/>
      </c>
      <c r="CW404" s="259" t="str">
        <f t="shared" si="332"/>
        <v/>
      </c>
      <c r="CX404" s="259" t="str">
        <f t="shared" si="333"/>
        <v/>
      </c>
      <c r="CY404" s="259" t="str">
        <f t="shared" si="334"/>
        <v/>
      </c>
      <c r="CZ404" s="259" t="str">
        <f t="shared" si="335"/>
        <v/>
      </c>
      <c r="DA404" s="259" t="str">
        <f t="shared" si="336"/>
        <v/>
      </c>
      <c r="DB404" s="259" t="str">
        <f t="shared" si="337"/>
        <v/>
      </c>
      <c r="DC404" s="259" t="str">
        <f t="shared" si="338"/>
        <v/>
      </c>
      <c r="DD404" s="259" t="str">
        <f t="shared" si="339"/>
        <v/>
      </c>
      <c r="DE404" s="259" t="str">
        <f t="shared" si="340"/>
        <v/>
      </c>
      <c r="DF404" s="259" t="str">
        <f t="shared" si="341"/>
        <v/>
      </c>
      <c r="DG404" s="259" t="str">
        <f t="shared" si="342"/>
        <v/>
      </c>
      <c r="DH404" s="259" t="str">
        <f t="shared" si="343"/>
        <v/>
      </c>
      <c r="DI404" s="259" t="str">
        <f t="shared" si="344"/>
        <v/>
      </c>
      <c r="DJ404" s="259" t="str">
        <f t="shared" si="345"/>
        <v/>
      </c>
      <c r="DK404" s="259" t="str">
        <f t="shared" si="346"/>
        <v/>
      </c>
      <c r="DL404" s="259" t="str">
        <f t="shared" si="347"/>
        <v/>
      </c>
      <c r="DM404" s="259" t="str">
        <f t="shared" si="348"/>
        <v/>
      </c>
      <c r="DN404" s="259" t="str">
        <f t="shared" si="349"/>
        <v/>
      </c>
      <c r="DO404" s="259" t="str">
        <f t="shared" si="350"/>
        <v/>
      </c>
      <c r="DP404" s="259" t="str">
        <f t="shared" si="351"/>
        <v/>
      </c>
      <c r="DQ404" s="259" t="str">
        <f t="shared" si="352"/>
        <v/>
      </c>
      <c r="DR404" s="259" t="str">
        <f t="shared" si="353"/>
        <v/>
      </c>
      <c r="DS404" s="259" t="str">
        <f t="shared" si="354"/>
        <v/>
      </c>
      <c r="DT404" s="259" t="str">
        <f t="shared" si="355"/>
        <v/>
      </c>
      <c r="DU404" s="259" t="str">
        <f t="shared" si="356"/>
        <v/>
      </c>
      <c r="DV404" s="259" t="str">
        <f t="shared" si="357"/>
        <v/>
      </c>
      <c r="DW404" s="259" t="str">
        <f t="shared" si="358"/>
        <v/>
      </c>
      <c r="DX404" s="259" t="str">
        <f t="shared" si="359"/>
        <v/>
      </c>
      <c r="DY404" s="259" t="str">
        <f t="shared" si="360"/>
        <v/>
      </c>
      <c r="DZ404" s="259" t="str">
        <f t="shared" si="361"/>
        <v/>
      </c>
      <c r="EA404" s="259" t="str">
        <f t="shared" si="362"/>
        <v/>
      </c>
      <c r="EB404" s="259" t="str">
        <f t="shared" si="363"/>
        <v/>
      </c>
      <c r="EC404" s="259" t="str">
        <f t="shared" si="364"/>
        <v/>
      </c>
      <c r="ED404" s="259" t="str">
        <f t="shared" si="365"/>
        <v/>
      </c>
      <c r="EE404" s="259" t="str">
        <f t="shared" si="366"/>
        <v/>
      </c>
      <c r="EF404" s="259" t="str">
        <f t="shared" si="367"/>
        <v/>
      </c>
      <c r="EG404" s="259" t="str">
        <f t="shared" si="368"/>
        <v/>
      </c>
      <c r="EH404" s="259" t="str">
        <f t="shared" si="369"/>
        <v/>
      </c>
      <c r="EI404" s="259" t="str">
        <f t="shared" si="370"/>
        <v/>
      </c>
      <c r="EJ404" s="259" t="str">
        <f t="shared" si="371"/>
        <v/>
      </c>
      <c r="EK404" s="259" t="str">
        <f t="shared" si="372"/>
        <v/>
      </c>
      <c r="EL404" s="259" t="str">
        <f t="shared" si="373"/>
        <v/>
      </c>
      <c r="EM404" s="259" t="str">
        <f t="shared" si="374"/>
        <v/>
      </c>
      <c r="EN404" s="259" t="str">
        <f t="shared" si="375"/>
        <v/>
      </c>
      <c r="EO404" s="259" t="str">
        <f t="shared" si="376"/>
        <v/>
      </c>
      <c r="EP404" s="259" t="str">
        <f t="shared" si="377"/>
        <v/>
      </c>
      <c r="EQ404" s="259" t="str">
        <f t="shared" si="378"/>
        <v/>
      </c>
      <c r="ER404" s="259" t="str">
        <f t="shared" si="379"/>
        <v/>
      </c>
      <c r="ES404" s="259" t="str">
        <f t="shared" si="380"/>
        <v/>
      </c>
      <c r="ET404" s="259" t="str">
        <f t="shared" si="381"/>
        <v/>
      </c>
      <c r="EU404" s="259" t="str">
        <f t="shared" si="382"/>
        <v/>
      </c>
      <c r="EV404" s="259" t="str">
        <f t="shared" si="383"/>
        <v/>
      </c>
      <c r="EW404" s="259" t="str">
        <f t="shared" si="384"/>
        <v/>
      </c>
      <c r="EX404" s="259" t="str">
        <f t="shared" si="385"/>
        <v/>
      </c>
      <c r="EY404" s="259" t="str">
        <f t="shared" si="386"/>
        <v/>
      </c>
      <c r="EZ404" s="259" t="str">
        <f t="shared" si="387"/>
        <v/>
      </c>
      <c r="FA404" s="259" t="str">
        <f t="shared" si="388"/>
        <v/>
      </c>
      <c r="FB404" s="259" t="str">
        <f t="shared" si="389"/>
        <v/>
      </c>
      <c r="FC404" s="259" t="str">
        <f t="shared" si="390"/>
        <v/>
      </c>
      <c r="FD404" s="259" t="str">
        <f t="shared" si="391"/>
        <v/>
      </c>
      <c r="FE404" s="259" t="str">
        <f t="shared" si="392"/>
        <v/>
      </c>
      <c r="FF404" s="259" t="str">
        <f t="shared" si="393"/>
        <v/>
      </c>
      <c r="FG404" s="259" t="str">
        <f t="shared" si="394"/>
        <v/>
      </c>
      <c r="FH404" s="259" t="str">
        <f t="shared" si="395"/>
        <v/>
      </c>
      <c r="FI404" s="259" t="str">
        <f t="shared" si="396"/>
        <v/>
      </c>
      <c r="FJ404" s="259" t="str">
        <f t="shared" si="397"/>
        <v/>
      </c>
      <c r="FK404" s="259" t="str">
        <f t="shared" si="398"/>
        <v/>
      </c>
      <c r="FL404" s="259" t="str">
        <f t="shared" si="399"/>
        <v/>
      </c>
      <c r="FM404" s="259" t="str">
        <f t="shared" si="400"/>
        <v/>
      </c>
      <c r="FN404" s="259" t="str">
        <f t="shared" si="401"/>
        <v/>
      </c>
      <c r="FO404" s="259" t="str">
        <f t="shared" si="402"/>
        <v/>
      </c>
      <c r="FP404" s="259" t="str">
        <f t="shared" si="403"/>
        <v/>
      </c>
      <c r="FQ404" s="259" t="str">
        <f t="shared" si="404"/>
        <v/>
      </c>
      <c r="FR404" s="259" t="str">
        <f t="shared" si="405"/>
        <v/>
      </c>
      <c r="FS404" s="259" t="str">
        <f t="shared" si="406"/>
        <v/>
      </c>
      <c r="FT404" s="259" t="str">
        <f t="shared" si="407"/>
        <v/>
      </c>
      <c r="FU404" s="259" t="str">
        <f t="shared" si="408"/>
        <v/>
      </c>
      <c r="FV404" s="259" t="str">
        <f t="shared" si="409"/>
        <v/>
      </c>
      <c r="FW404" s="259" t="str">
        <f t="shared" si="410"/>
        <v/>
      </c>
      <c r="FX404" s="259" t="str">
        <f t="shared" si="411"/>
        <v/>
      </c>
      <c r="FY404" s="259" t="str">
        <f t="shared" si="412"/>
        <v/>
      </c>
      <c r="FZ404" s="259" t="str">
        <f t="shared" si="413"/>
        <v/>
      </c>
      <c r="GA404" s="259" t="str">
        <f t="shared" si="414"/>
        <v/>
      </c>
      <c r="GB404" s="259" t="str">
        <f t="shared" si="415"/>
        <v/>
      </c>
      <c r="GC404" s="259" t="str">
        <f t="shared" si="416"/>
        <v/>
      </c>
      <c r="GD404" s="259" t="str">
        <f t="shared" si="417"/>
        <v/>
      </c>
      <c r="GE404" s="259" t="str">
        <f t="shared" si="418"/>
        <v/>
      </c>
      <c r="GF404" s="259" t="str">
        <f t="shared" si="419"/>
        <v/>
      </c>
      <c r="GG404" s="259" t="str">
        <f t="shared" si="420"/>
        <v/>
      </c>
      <c r="GH404" s="259" t="str">
        <f t="shared" si="421"/>
        <v/>
      </c>
      <c r="GI404" s="259" t="str">
        <f t="shared" si="422"/>
        <v/>
      </c>
      <c r="GJ404" s="259" t="str">
        <f t="shared" si="423"/>
        <v/>
      </c>
      <c r="GK404" s="259" t="str">
        <f t="shared" si="424"/>
        <v/>
      </c>
      <c r="GL404" s="259" t="str">
        <f t="shared" si="425"/>
        <v/>
      </c>
      <c r="GM404" s="259" t="str">
        <f t="shared" si="426"/>
        <v/>
      </c>
      <c r="GN404" s="259" t="str">
        <f t="shared" si="427"/>
        <v/>
      </c>
      <c r="GO404" s="259" t="str">
        <f t="shared" si="428"/>
        <v/>
      </c>
      <c r="GP404" s="259" t="str">
        <f t="shared" si="429"/>
        <v/>
      </c>
      <c r="GQ404" s="259" t="str">
        <f t="shared" si="430"/>
        <v/>
      </c>
      <c r="GR404" s="259" t="str">
        <f t="shared" si="431"/>
        <v/>
      </c>
      <c r="GS404" s="259" t="str">
        <f t="shared" si="432"/>
        <v/>
      </c>
      <c r="GT404" s="259" t="str">
        <f t="shared" si="433"/>
        <v/>
      </c>
      <c r="GU404" s="259" t="str">
        <f t="shared" si="434"/>
        <v/>
      </c>
      <c r="GV404" s="259" t="str">
        <f t="shared" si="435"/>
        <v/>
      </c>
      <c r="GW404" s="259" t="str">
        <f t="shared" si="436"/>
        <v/>
      </c>
      <c r="GX404" s="259" t="str">
        <f t="shared" si="437"/>
        <v/>
      </c>
      <c r="GY404" s="259" t="str">
        <f t="shared" si="438"/>
        <v/>
      </c>
      <c r="GZ404" s="259" t="str">
        <f t="shared" si="439"/>
        <v/>
      </c>
      <c r="HA404" s="259" t="str">
        <f t="shared" si="440"/>
        <v/>
      </c>
      <c r="HB404" s="259" t="str">
        <f t="shared" si="441"/>
        <v/>
      </c>
      <c r="HC404" s="259" t="str">
        <f t="shared" si="442"/>
        <v/>
      </c>
      <c r="HD404" s="259" t="str">
        <f t="shared" si="443"/>
        <v/>
      </c>
      <c r="HE404" s="259" t="str">
        <f t="shared" si="444"/>
        <v/>
      </c>
      <c r="HF404" s="259" t="str">
        <f t="shared" si="445"/>
        <v/>
      </c>
      <c r="HG404" s="259" t="str">
        <f t="shared" si="446"/>
        <v/>
      </c>
      <c r="HH404" s="259" t="str">
        <f t="shared" si="447"/>
        <v/>
      </c>
      <c r="HI404" s="259" t="str">
        <f t="shared" si="448"/>
        <v/>
      </c>
      <c r="HJ404" s="259" t="str">
        <f t="shared" si="449"/>
        <v/>
      </c>
      <c r="HK404" s="259" t="str">
        <f t="shared" si="450"/>
        <v/>
      </c>
      <c r="HL404" s="259" t="str">
        <f t="shared" si="451"/>
        <v/>
      </c>
      <c r="HM404" s="259" t="str">
        <f t="shared" si="452"/>
        <v/>
      </c>
      <c r="HN404" s="259" t="str">
        <f t="shared" si="453"/>
        <v/>
      </c>
      <c r="HO404" s="259" t="str">
        <f t="shared" si="454"/>
        <v/>
      </c>
      <c r="HP404" s="259" t="str">
        <f t="shared" si="455"/>
        <v/>
      </c>
      <c r="HQ404" s="259" t="str">
        <f t="shared" si="456"/>
        <v/>
      </c>
      <c r="HR404" s="259" t="str">
        <f t="shared" si="457"/>
        <v/>
      </c>
      <c r="HS404" s="259" t="str">
        <f t="shared" si="458"/>
        <v/>
      </c>
      <c r="HT404" s="259" t="str">
        <f t="shared" si="459"/>
        <v/>
      </c>
      <c r="HU404" s="259" t="str">
        <f t="shared" si="460"/>
        <v/>
      </c>
      <c r="HV404" s="259" t="str">
        <f t="shared" si="461"/>
        <v/>
      </c>
      <c r="HW404" s="259" t="str">
        <f t="shared" si="462"/>
        <v/>
      </c>
      <c r="HX404" s="259" t="str">
        <f t="shared" si="463"/>
        <v/>
      </c>
      <c r="HY404" s="259" t="str">
        <f t="shared" si="464"/>
        <v/>
      </c>
      <c r="HZ404" s="259" t="str">
        <f t="shared" si="465"/>
        <v/>
      </c>
      <c r="IA404" s="259" t="str">
        <f t="shared" si="466"/>
        <v/>
      </c>
      <c r="IB404" s="259" t="str">
        <f t="shared" si="467"/>
        <v/>
      </c>
      <c r="IC404" s="259" t="str">
        <f t="shared" si="468"/>
        <v/>
      </c>
      <c r="ID404" s="259" t="str">
        <f t="shared" si="469"/>
        <v/>
      </c>
      <c r="IE404" s="259" t="str">
        <f t="shared" si="470"/>
        <v/>
      </c>
      <c r="IF404" s="259" t="str">
        <f t="shared" si="471"/>
        <v/>
      </c>
      <c r="IG404" s="259" t="str">
        <f t="shared" si="472"/>
        <v/>
      </c>
      <c r="IH404" s="259" t="str">
        <f t="shared" si="473"/>
        <v/>
      </c>
      <c r="II404" s="259" t="str">
        <f t="shared" si="474"/>
        <v/>
      </c>
      <c r="IJ404" s="259" t="str">
        <f t="shared" si="475"/>
        <v/>
      </c>
      <c r="IK404" s="259" t="str">
        <f t="shared" si="476"/>
        <v/>
      </c>
      <c r="IL404" s="259" t="str">
        <f t="shared" si="477"/>
        <v/>
      </c>
      <c r="IM404" s="259" t="str">
        <f t="shared" si="478"/>
        <v/>
      </c>
      <c r="IN404" s="259" t="str">
        <f t="shared" si="479"/>
        <v/>
      </c>
      <c r="IO404" s="259" t="str">
        <f t="shared" si="480"/>
        <v/>
      </c>
      <c r="IP404" s="259" t="str">
        <f t="shared" si="481"/>
        <v/>
      </c>
      <c r="IQ404" s="259" t="str">
        <f t="shared" si="482"/>
        <v/>
      </c>
      <c r="IR404" s="259" t="str">
        <f t="shared" si="483"/>
        <v/>
      </c>
      <c r="IS404" s="259" t="str">
        <f t="shared" si="484"/>
        <v/>
      </c>
      <c r="IT404" s="259" t="str">
        <f t="shared" si="485"/>
        <v/>
      </c>
      <c r="IU404" s="259" t="str">
        <f t="shared" si="486"/>
        <v/>
      </c>
      <c r="IV404" s="259" t="str">
        <f t="shared" si="487"/>
        <v/>
      </c>
      <c r="IW404" s="259" t="str">
        <f t="shared" si="488"/>
        <v/>
      </c>
      <c r="IX404" s="259" t="str">
        <f t="shared" si="489"/>
        <v/>
      </c>
      <c r="IY404" s="259" t="str">
        <f t="shared" si="490"/>
        <v/>
      </c>
      <c r="IZ404" s="259" t="str">
        <f t="shared" si="491"/>
        <v/>
      </c>
      <c r="JA404" s="259" t="str">
        <f t="shared" si="492"/>
        <v/>
      </c>
      <c r="JB404" s="259" t="str">
        <f t="shared" si="493"/>
        <v/>
      </c>
      <c r="JC404" s="259" t="str">
        <f t="shared" si="494"/>
        <v/>
      </c>
      <c r="JD404" s="259" t="str">
        <f t="shared" si="495"/>
        <v/>
      </c>
      <c r="JE404" s="259" t="str">
        <f t="shared" si="496"/>
        <v/>
      </c>
      <c r="JF404" s="259" t="str">
        <f t="shared" si="497"/>
        <v/>
      </c>
      <c r="JG404" s="259" t="str">
        <f t="shared" si="498"/>
        <v/>
      </c>
      <c r="JH404" s="259" t="str">
        <f t="shared" si="499"/>
        <v/>
      </c>
      <c r="JI404" s="259" t="str">
        <f t="shared" si="500"/>
        <v/>
      </c>
      <c r="JJ404" s="259" t="str">
        <f t="shared" si="501"/>
        <v/>
      </c>
      <c r="JK404" s="259" t="str">
        <f t="shared" si="502"/>
        <v/>
      </c>
      <c r="JL404" s="259" t="str">
        <f t="shared" si="503"/>
        <v/>
      </c>
      <c r="JM404" s="259" t="str">
        <f t="shared" si="504"/>
        <v/>
      </c>
      <c r="JN404" s="259" t="str">
        <f t="shared" si="505"/>
        <v/>
      </c>
      <c r="JO404" s="259" t="str">
        <f t="shared" si="506"/>
        <v/>
      </c>
      <c r="JP404" s="259" t="str">
        <f t="shared" si="507"/>
        <v/>
      </c>
      <c r="JQ404" s="259" t="str">
        <f t="shared" si="508"/>
        <v/>
      </c>
      <c r="JR404" s="259" t="str">
        <f t="shared" si="509"/>
        <v/>
      </c>
      <c r="JS404" s="259" t="str">
        <f t="shared" si="510"/>
        <v/>
      </c>
      <c r="JT404" s="259" t="str">
        <f t="shared" si="511"/>
        <v/>
      </c>
      <c r="JU404" s="259" t="str">
        <f t="shared" si="512"/>
        <v/>
      </c>
      <c r="JV404" s="259" t="str">
        <f t="shared" si="513"/>
        <v/>
      </c>
      <c r="JW404" s="259" t="str">
        <f t="shared" si="514"/>
        <v/>
      </c>
      <c r="JX404" s="259" t="str">
        <f t="shared" si="515"/>
        <v/>
      </c>
      <c r="JY404" s="259" t="str">
        <f t="shared" si="516"/>
        <v/>
      </c>
      <c r="JZ404" s="259" t="str">
        <f t="shared" si="517"/>
        <v/>
      </c>
      <c r="KA404" s="259" t="str">
        <f t="shared" si="518"/>
        <v/>
      </c>
      <c r="KB404" s="259" t="str">
        <f t="shared" si="519"/>
        <v/>
      </c>
      <c r="KC404" s="259" t="str">
        <f t="shared" si="520"/>
        <v/>
      </c>
      <c r="KD404" s="259" t="str">
        <f t="shared" si="521"/>
        <v/>
      </c>
      <c r="KE404" s="259" t="str">
        <f t="shared" si="522"/>
        <v/>
      </c>
      <c r="KF404" s="259" t="str">
        <f t="shared" si="523"/>
        <v/>
      </c>
      <c r="KG404" s="259" t="str">
        <f t="shared" si="524"/>
        <v/>
      </c>
      <c r="KH404" s="259" t="str">
        <f t="shared" si="525"/>
        <v/>
      </c>
      <c r="KI404" s="259" t="str">
        <f t="shared" si="526"/>
        <v/>
      </c>
      <c r="KJ404" s="259" t="str">
        <f t="shared" si="527"/>
        <v/>
      </c>
      <c r="KK404" s="259" t="str">
        <f t="shared" si="528"/>
        <v/>
      </c>
      <c r="KL404" s="259" t="str">
        <f t="shared" si="529"/>
        <v/>
      </c>
      <c r="KM404" s="259" t="str">
        <f t="shared" si="530"/>
        <v/>
      </c>
      <c r="KN404" s="259" t="str">
        <f t="shared" si="531"/>
        <v/>
      </c>
      <c r="KO404" s="259" t="str">
        <f t="shared" si="532"/>
        <v/>
      </c>
      <c r="KP404" s="259" t="str">
        <f t="shared" si="533"/>
        <v/>
      </c>
      <c r="KQ404" s="259" t="str">
        <f t="shared" si="534"/>
        <v/>
      </c>
      <c r="KR404" s="259" t="str">
        <f t="shared" si="535"/>
        <v/>
      </c>
      <c r="KS404" s="259" t="str">
        <f t="shared" si="536"/>
        <v/>
      </c>
      <c r="KT404" s="259" t="str">
        <f t="shared" si="537"/>
        <v/>
      </c>
      <c r="KU404" s="259" t="str">
        <f t="shared" si="538"/>
        <v/>
      </c>
      <c r="KV404" s="259" t="str">
        <f t="shared" si="539"/>
        <v/>
      </c>
      <c r="KW404" s="259" t="str">
        <f t="shared" si="540"/>
        <v/>
      </c>
      <c r="KX404" s="259" t="str">
        <f t="shared" si="541"/>
        <v/>
      </c>
      <c r="KY404" s="259" t="str">
        <f t="shared" si="542"/>
        <v/>
      </c>
      <c r="KZ404" s="259" t="str">
        <f t="shared" si="543"/>
        <v/>
      </c>
      <c r="LA404" s="259" t="str">
        <f t="shared" si="544"/>
        <v/>
      </c>
      <c r="LB404" s="259" t="str">
        <f t="shared" si="545"/>
        <v/>
      </c>
      <c r="LC404" s="259" t="str">
        <f t="shared" si="546"/>
        <v/>
      </c>
      <c r="LD404" s="259" t="str">
        <f t="shared" si="547"/>
        <v/>
      </c>
      <c r="LE404" s="259" t="str">
        <f t="shared" si="548"/>
        <v/>
      </c>
      <c r="LF404" s="259" t="str">
        <f t="shared" si="549"/>
        <v/>
      </c>
      <c r="LG404" s="259" t="str">
        <f t="shared" si="550"/>
        <v/>
      </c>
    </row>
    <row r="405" spans="1:1232" hidden="1">
      <c r="A405" s="260">
        <v>2026</v>
      </c>
      <c r="B405" s="257">
        <v>2675</v>
      </c>
      <c r="C405" s="261">
        <v>16</v>
      </c>
      <c r="D405" s="6"/>
      <c r="E405" s="6"/>
      <c r="F405" s="6"/>
      <c r="G405" s="6"/>
      <c r="H405" s="6"/>
      <c r="I405" s="6"/>
      <c r="J405" s="6"/>
      <c r="K405" s="6"/>
      <c r="L405" s="6"/>
      <c r="M405" s="6"/>
      <c r="N405" s="6"/>
      <c r="O405" s="6"/>
      <c r="Q405" s="259" t="str">
        <f t="shared" si="248"/>
        <v/>
      </c>
      <c r="R405" s="259" t="str">
        <f t="shared" si="249"/>
        <v/>
      </c>
      <c r="S405" s="259" t="str">
        <f t="shared" si="250"/>
        <v/>
      </c>
      <c r="T405" s="259" t="str">
        <f t="shared" si="251"/>
        <v/>
      </c>
      <c r="U405" s="259" t="str">
        <f t="shared" si="252"/>
        <v/>
      </c>
      <c r="V405" s="259" t="str">
        <f t="shared" si="253"/>
        <v/>
      </c>
      <c r="W405" s="259" t="str">
        <f t="shared" si="254"/>
        <v/>
      </c>
      <c r="X405" s="259" t="str">
        <f t="shared" si="255"/>
        <v/>
      </c>
      <c r="Y405" s="259" t="str">
        <f t="shared" si="256"/>
        <v/>
      </c>
      <c r="Z405" s="259" t="str">
        <f t="shared" si="257"/>
        <v/>
      </c>
      <c r="AA405" s="259" t="str">
        <f t="shared" si="258"/>
        <v/>
      </c>
      <c r="AB405" s="259" t="str">
        <f t="shared" si="259"/>
        <v/>
      </c>
      <c r="AC405" s="259" t="str">
        <f t="shared" si="260"/>
        <v/>
      </c>
      <c r="AD405" s="259" t="str">
        <f t="shared" si="261"/>
        <v/>
      </c>
      <c r="AE405" s="259" t="str">
        <f t="shared" si="262"/>
        <v/>
      </c>
      <c r="AF405" s="259" t="str">
        <f t="shared" si="263"/>
        <v/>
      </c>
      <c r="AG405" s="259" t="str">
        <f t="shared" si="264"/>
        <v/>
      </c>
      <c r="AH405" s="259" t="str">
        <f t="shared" si="265"/>
        <v/>
      </c>
      <c r="AI405" s="259" t="str">
        <f t="shared" si="266"/>
        <v/>
      </c>
      <c r="AJ405" s="259" t="str">
        <f t="shared" si="267"/>
        <v/>
      </c>
      <c r="AK405" s="259" t="str">
        <f t="shared" si="268"/>
        <v/>
      </c>
      <c r="AL405" s="259" t="str">
        <f t="shared" si="269"/>
        <v/>
      </c>
      <c r="AM405" s="259" t="str">
        <f t="shared" si="270"/>
        <v/>
      </c>
      <c r="AN405" s="259" t="str">
        <f t="shared" si="271"/>
        <v/>
      </c>
      <c r="AO405" s="259" t="str">
        <f t="shared" si="272"/>
        <v/>
      </c>
      <c r="AP405" s="259" t="str">
        <f t="shared" si="273"/>
        <v/>
      </c>
      <c r="AQ405" s="259" t="str">
        <f t="shared" si="274"/>
        <v/>
      </c>
      <c r="AR405" s="259" t="str">
        <f t="shared" si="275"/>
        <v/>
      </c>
      <c r="AS405" s="259" t="str">
        <f t="shared" si="276"/>
        <v/>
      </c>
      <c r="AT405" s="259" t="str">
        <f t="shared" si="277"/>
        <v/>
      </c>
      <c r="AU405" s="259" t="str">
        <f t="shared" si="278"/>
        <v/>
      </c>
      <c r="AV405" s="259" t="str">
        <f t="shared" si="279"/>
        <v/>
      </c>
      <c r="AW405" s="259" t="str">
        <f t="shared" si="280"/>
        <v/>
      </c>
      <c r="AX405" s="259" t="str">
        <f t="shared" si="281"/>
        <v/>
      </c>
      <c r="AY405" s="259" t="str">
        <f t="shared" si="282"/>
        <v/>
      </c>
      <c r="AZ405" s="259" t="str">
        <f t="shared" si="283"/>
        <v/>
      </c>
      <c r="BA405" s="259" t="str">
        <f t="shared" si="284"/>
        <v/>
      </c>
      <c r="BB405" s="259" t="str">
        <f t="shared" si="285"/>
        <v/>
      </c>
      <c r="BC405" s="259" t="str">
        <f t="shared" si="286"/>
        <v/>
      </c>
      <c r="BD405" s="259" t="str">
        <f t="shared" si="287"/>
        <v/>
      </c>
      <c r="BE405" s="259" t="str">
        <f t="shared" si="288"/>
        <v/>
      </c>
      <c r="BF405" s="259" t="str">
        <f t="shared" si="289"/>
        <v/>
      </c>
      <c r="BG405" s="259" t="str">
        <f t="shared" si="290"/>
        <v/>
      </c>
      <c r="BH405" s="259" t="str">
        <f t="shared" si="291"/>
        <v/>
      </c>
      <c r="BI405" s="259" t="str">
        <f t="shared" si="292"/>
        <v/>
      </c>
      <c r="BJ405" s="259" t="str">
        <f t="shared" si="293"/>
        <v/>
      </c>
      <c r="BK405" s="259" t="str">
        <f t="shared" si="294"/>
        <v/>
      </c>
      <c r="BL405" s="259" t="str">
        <f t="shared" si="295"/>
        <v/>
      </c>
      <c r="BM405" s="259" t="str">
        <f t="shared" si="296"/>
        <v/>
      </c>
      <c r="BN405" s="259" t="str">
        <f t="shared" si="297"/>
        <v/>
      </c>
      <c r="BO405" s="259" t="str">
        <f t="shared" si="298"/>
        <v/>
      </c>
      <c r="BP405" s="259" t="str">
        <f t="shared" si="299"/>
        <v/>
      </c>
      <c r="BQ405" s="259" t="str">
        <f t="shared" si="300"/>
        <v/>
      </c>
      <c r="BR405" s="259" t="str">
        <f t="shared" si="301"/>
        <v/>
      </c>
      <c r="BS405" s="259" t="str">
        <f t="shared" si="302"/>
        <v/>
      </c>
      <c r="BT405" s="259" t="str">
        <f t="shared" si="303"/>
        <v/>
      </c>
      <c r="BU405" s="259" t="str">
        <f t="shared" si="304"/>
        <v/>
      </c>
      <c r="BV405" s="259" t="str">
        <f t="shared" si="305"/>
        <v/>
      </c>
      <c r="BW405" s="259" t="str">
        <f t="shared" si="306"/>
        <v/>
      </c>
      <c r="BX405" s="259" t="str">
        <f t="shared" si="307"/>
        <v/>
      </c>
      <c r="BY405" s="259" t="str">
        <f t="shared" si="308"/>
        <v/>
      </c>
      <c r="BZ405" s="259" t="str">
        <f t="shared" si="309"/>
        <v/>
      </c>
      <c r="CA405" s="259" t="str">
        <f t="shared" si="310"/>
        <v/>
      </c>
      <c r="CB405" s="259" t="str">
        <f t="shared" si="311"/>
        <v/>
      </c>
      <c r="CC405" s="259" t="str">
        <f t="shared" si="312"/>
        <v/>
      </c>
      <c r="CD405" s="259" t="str">
        <f t="shared" si="313"/>
        <v/>
      </c>
      <c r="CE405" s="259" t="str">
        <f t="shared" si="314"/>
        <v/>
      </c>
      <c r="CF405" s="259" t="str">
        <f t="shared" si="315"/>
        <v/>
      </c>
      <c r="CG405" s="259" t="str">
        <f t="shared" si="316"/>
        <v/>
      </c>
      <c r="CH405" s="259" t="str">
        <f t="shared" si="317"/>
        <v/>
      </c>
      <c r="CI405" s="259" t="str">
        <f t="shared" si="318"/>
        <v/>
      </c>
      <c r="CJ405" s="259" t="str">
        <f t="shared" si="319"/>
        <v/>
      </c>
      <c r="CK405" s="259" t="str">
        <f t="shared" si="320"/>
        <v/>
      </c>
      <c r="CL405" s="259" t="str">
        <f t="shared" si="321"/>
        <v/>
      </c>
      <c r="CM405" s="259" t="str">
        <f t="shared" si="322"/>
        <v/>
      </c>
      <c r="CN405" s="259" t="str">
        <f t="shared" si="323"/>
        <v/>
      </c>
      <c r="CO405" s="259" t="str">
        <f t="shared" si="324"/>
        <v/>
      </c>
      <c r="CP405" s="259" t="str">
        <f t="shared" si="325"/>
        <v/>
      </c>
      <c r="CQ405" s="259" t="str">
        <f t="shared" si="326"/>
        <v/>
      </c>
      <c r="CR405" s="259" t="str">
        <f t="shared" si="327"/>
        <v/>
      </c>
      <c r="CS405" s="259" t="str">
        <f t="shared" si="328"/>
        <v/>
      </c>
      <c r="CT405" s="259" t="str">
        <f t="shared" si="329"/>
        <v/>
      </c>
      <c r="CU405" s="259" t="str">
        <f t="shared" si="330"/>
        <v/>
      </c>
      <c r="CV405" s="259" t="str">
        <f t="shared" si="331"/>
        <v/>
      </c>
      <c r="CW405" s="259" t="str">
        <f t="shared" si="332"/>
        <v/>
      </c>
      <c r="CX405" s="259" t="str">
        <f t="shared" si="333"/>
        <v/>
      </c>
      <c r="CY405" s="259" t="str">
        <f t="shared" si="334"/>
        <v/>
      </c>
      <c r="CZ405" s="259" t="str">
        <f t="shared" si="335"/>
        <v/>
      </c>
      <c r="DA405" s="259" t="str">
        <f t="shared" si="336"/>
        <v/>
      </c>
      <c r="DB405" s="259" t="str">
        <f t="shared" si="337"/>
        <v/>
      </c>
      <c r="DC405" s="259" t="str">
        <f t="shared" si="338"/>
        <v/>
      </c>
      <c r="DD405" s="259" t="str">
        <f t="shared" si="339"/>
        <v/>
      </c>
      <c r="DE405" s="259" t="str">
        <f t="shared" si="340"/>
        <v/>
      </c>
      <c r="DF405" s="259" t="str">
        <f t="shared" si="341"/>
        <v/>
      </c>
      <c r="DG405" s="259" t="str">
        <f t="shared" si="342"/>
        <v/>
      </c>
      <c r="DH405" s="259" t="str">
        <f t="shared" si="343"/>
        <v/>
      </c>
      <c r="DI405" s="259" t="str">
        <f t="shared" si="344"/>
        <v/>
      </c>
      <c r="DJ405" s="259" t="str">
        <f t="shared" si="345"/>
        <v/>
      </c>
      <c r="DK405" s="259" t="str">
        <f t="shared" si="346"/>
        <v/>
      </c>
      <c r="DL405" s="259" t="str">
        <f t="shared" si="347"/>
        <v/>
      </c>
      <c r="DM405" s="259" t="str">
        <f t="shared" si="348"/>
        <v/>
      </c>
      <c r="DN405" s="259" t="str">
        <f t="shared" si="349"/>
        <v/>
      </c>
      <c r="DO405" s="259" t="str">
        <f t="shared" si="350"/>
        <v/>
      </c>
      <c r="DP405" s="259" t="str">
        <f t="shared" si="351"/>
        <v/>
      </c>
      <c r="DQ405" s="259" t="str">
        <f t="shared" si="352"/>
        <v/>
      </c>
      <c r="DR405" s="259" t="str">
        <f t="shared" si="353"/>
        <v/>
      </c>
      <c r="DS405" s="259" t="str">
        <f t="shared" si="354"/>
        <v/>
      </c>
      <c r="DT405" s="259" t="str">
        <f t="shared" si="355"/>
        <v/>
      </c>
      <c r="DU405" s="259" t="str">
        <f t="shared" si="356"/>
        <v/>
      </c>
      <c r="DV405" s="259" t="str">
        <f t="shared" si="357"/>
        <v/>
      </c>
      <c r="DW405" s="259" t="str">
        <f t="shared" si="358"/>
        <v/>
      </c>
      <c r="DX405" s="259" t="str">
        <f t="shared" si="359"/>
        <v/>
      </c>
      <c r="DY405" s="259" t="str">
        <f t="shared" si="360"/>
        <v/>
      </c>
      <c r="DZ405" s="259" t="str">
        <f t="shared" si="361"/>
        <v/>
      </c>
      <c r="EA405" s="259" t="str">
        <f t="shared" si="362"/>
        <v/>
      </c>
      <c r="EB405" s="259" t="str">
        <f t="shared" si="363"/>
        <v/>
      </c>
      <c r="EC405" s="259" t="str">
        <f t="shared" si="364"/>
        <v/>
      </c>
      <c r="ED405" s="259" t="str">
        <f t="shared" si="365"/>
        <v/>
      </c>
      <c r="EE405" s="259" t="str">
        <f t="shared" si="366"/>
        <v/>
      </c>
      <c r="EF405" s="259" t="str">
        <f t="shared" si="367"/>
        <v/>
      </c>
      <c r="EG405" s="259" t="str">
        <f t="shared" si="368"/>
        <v/>
      </c>
      <c r="EH405" s="259" t="str">
        <f t="shared" si="369"/>
        <v/>
      </c>
      <c r="EI405" s="259" t="str">
        <f t="shared" si="370"/>
        <v/>
      </c>
      <c r="EJ405" s="259" t="str">
        <f t="shared" si="371"/>
        <v/>
      </c>
      <c r="EK405" s="259" t="str">
        <f t="shared" si="372"/>
        <v/>
      </c>
      <c r="EL405" s="259" t="str">
        <f t="shared" si="373"/>
        <v/>
      </c>
      <c r="EM405" s="259" t="str">
        <f t="shared" si="374"/>
        <v/>
      </c>
      <c r="EN405" s="259" t="str">
        <f t="shared" si="375"/>
        <v/>
      </c>
      <c r="EO405" s="259" t="str">
        <f t="shared" si="376"/>
        <v/>
      </c>
      <c r="EP405" s="259" t="str">
        <f t="shared" si="377"/>
        <v/>
      </c>
      <c r="EQ405" s="259" t="str">
        <f t="shared" si="378"/>
        <v/>
      </c>
      <c r="ER405" s="259" t="str">
        <f t="shared" si="379"/>
        <v/>
      </c>
      <c r="ES405" s="259" t="str">
        <f t="shared" si="380"/>
        <v/>
      </c>
      <c r="ET405" s="259" t="str">
        <f t="shared" si="381"/>
        <v/>
      </c>
      <c r="EU405" s="259" t="str">
        <f t="shared" si="382"/>
        <v/>
      </c>
      <c r="EV405" s="259" t="str">
        <f t="shared" si="383"/>
        <v/>
      </c>
      <c r="EW405" s="259" t="str">
        <f t="shared" si="384"/>
        <v/>
      </c>
      <c r="EX405" s="259" t="str">
        <f t="shared" si="385"/>
        <v/>
      </c>
      <c r="EY405" s="259" t="str">
        <f t="shared" si="386"/>
        <v/>
      </c>
      <c r="EZ405" s="259" t="str">
        <f t="shared" si="387"/>
        <v/>
      </c>
      <c r="FA405" s="259" t="str">
        <f t="shared" si="388"/>
        <v/>
      </c>
      <c r="FB405" s="259" t="str">
        <f t="shared" si="389"/>
        <v/>
      </c>
      <c r="FC405" s="259" t="str">
        <f t="shared" si="390"/>
        <v/>
      </c>
      <c r="FD405" s="259" t="str">
        <f t="shared" si="391"/>
        <v/>
      </c>
      <c r="FE405" s="259" t="str">
        <f t="shared" si="392"/>
        <v/>
      </c>
      <c r="FF405" s="259" t="str">
        <f t="shared" si="393"/>
        <v/>
      </c>
      <c r="FG405" s="259" t="str">
        <f t="shared" si="394"/>
        <v/>
      </c>
      <c r="FH405" s="259" t="str">
        <f t="shared" si="395"/>
        <v/>
      </c>
      <c r="FI405" s="259" t="str">
        <f t="shared" si="396"/>
        <v/>
      </c>
      <c r="FJ405" s="259" t="str">
        <f t="shared" si="397"/>
        <v/>
      </c>
      <c r="FK405" s="259" t="str">
        <f t="shared" si="398"/>
        <v/>
      </c>
      <c r="FL405" s="259" t="str">
        <f t="shared" si="399"/>
        <v/>
      </c>
      <c r="FM405" s="259" t="str">
        <f t="shared" si="400"/>
        <v/>
      </c>
      <c r="FN405" s="259" t="str">
        <f t="shared" si="401"/>
        <v/>
      </c>
      <c r="FO405" s="259" t="str">
        <f t="shared" si="402"/>
        <v/>
      </c>
      <c r="FP405" s="259" t="str">
        <f t="shared" si="403"/>
        <v/>
      </c>
      <c r="FQ405" s="259" t="str">
        <f t="shared" si="404"/>
        <v/>
      </c>
      <c r="FR405" s="259" t="str">
        <f t="shared" si="405"/>
        <v/>
      </c>
      <c r="FS405" s="259" t="str">
        <f t="shared" si="406"/>
        <v/>
      </c>
      <c r="FT405" s="259" t="str">
        <f t="shared" si="407"/>
        <v/>
      </c>
      <c r="FU405" s="259" t="str">
        <f t="shared" si="408"/>
        <v/>
      </c>
      <c r="FV405" s="259" t="str">
        <f t="shared" si="409"/>
        <v/>
      </c>
      <c r="FW405" s="259" t="str">
        <f t="shared" si="410"/>
        <v/>
      </c>
      <c r="FX405" s="259" t="str">
        <f t="shared" si="411"/>
        <v/>
      </c>
      <c r="FY405" s="259" t="str">
        <f t="shared" si="412"/>
        <v/>
      </c>
      <c r="FZ405" s="259" t="str">
        <f t="shared" si="413"/>
        <v/>
      </c>
      <c r="GA405" s="259" t="str">
        <f t="shared" si="414"/>
        <v/>
      </c>
      <c r="GB405" s="259" t="str">
        <f t="shared" si="415"/>
        <v/>
      </c>
      <c r="GC405" s="259" t="str">
        <f t="shared" si="416"/>
        <v/>
      </c>
      <c r="GD405" s="259" t="str">
        <f t="shared" si="417"/>
        <v/>
      </c>
      <c r="GE405" s="259" t="str">
        <f t="shared" si="418"/>
        <v/>
      </c>
      <c r="GF405" s="259" t="str">
        <f t="shared" si="419"/>
        <v/>
      </c>
      <c r="GG405" s="259" t="str">
        <f t="shared" si="420"/>
        <v/>
      </c>
      <c r="GH405" s="259" t="str">
        <f t="shared" si="421"/>
        <v/>
      </c>
      <c r="GI405" s="259" t="str">
        <f t="shared" si="422"/>
        <v/>
      </c>
      <c r="GJ405" s="259" t="str">
        <f t="shared" si="423"/>
        <v/>
      </c>
      <c r="GK405" s="259" t="str">
        <f t="shared" si="424"/>
        <v/>
      </c>
      <c r="GL405" s="259" t="str">
        <f t="shared" si="425"/>
        <v/>
      </c>
      <c r="GM405" s="259" t="str">
        <f t="shared" si="426"/>
        <v/>
      </c>
      <c r="GN405" s="259" t="str">
        <f t="shared" si="427"/>
        <v/>
      </c>
      <c r="GO405" s="259" t="str">
        <f t="shared" si="428"/>
        <v/>
      </c>
      <c r="GP405" s="259" t="str">
        <f t="shared" si="429"/>
        <v/>
      </c>
      <c r="GQ405" s="259" t="str">
        <f t="shared" si="430"/>
        <v/>
      </c>
      <c r="GR405" s="259" t="str">
        <f t="shared" si="431"/>
        <v/>
      </c>
      <c r="GS405" s="259" t="str">
        <f t="shared" si="432"/>
        <v/>
      </c>
      <c r="GT405" s="259" t="str">
        <f t="shared" si="433"/>
        <v/>
      </c>
      <c r="GU405" s="259" t="str">
        <f t="shared" si="434"/>
        <v/>
      </c>
      <c r="GV405" s="259" t="str">
        <f t="shared" si="435"/>
        <v/>
      </c>
      <c r="GW405" s="259" t="str">
        <f t="shared" si="436"/>
        <v/>
      </c>
      <c r="GX405" s="259" t="str">
        <f t="shared" si="437"/>
        <v/>
      </c>
      <c r="GY405" s="259" t="str">
        <f t="shared" si="438"/>
        <v/>
      </c>
      <c r="GZ405" s="259" t="str">
        <f t="shared" si="439"/>
        <v/>
      </c>
      <c r="HA405" s="259" t="str">
        <f t="shared" si="440"/>
        <v/>
      </c>
      <c r="HB405" s="259" t="str">
        <f t="shared" si="441"/>
        <v/>
      </c>
      <c r="HC405" s="259" t="str">
        <f t="shared" si="442"/>
        <v/>
      </c>
      <c r="HD405" s="259" t="str">
        <f t="shared" si="443"/>
        <v/>
      </c>
      <c r="HE405" s="259" t="str">
        <f t="shared" si="444"/>
        <v/>
      </c>
      <c r="HF405" s="259" t="str">
        <f t="shared" si="445"/>
        <v/>
      </c>
      <c r="HG405" s="259" t="str">
        <f t="shared" si="446"/>
        <v/>
      </c>
      <c r="HH405" s="259" t="str">
        <f t="shared" si="447"/>
        <v/>
      </c>
      <c r="HI405" s="259" t="str">
        <f t="shared" si="448"/>
        <v/>
      </c>
      <c r="HJ405" s="259" t="str">
        <f t="shared" si="449"/>
        <v/>
      </c>
      <c r="HK405" s="259" t="str">
        <f t="shared" si="450"/>
        <v/>
      </c>
      <c r="HL405" s="259" t="str">
        <f t="shared" si="451"/>
        <v/>
      </c>
      <c r="HM405" s="259" t="str">
        <f t="shared" si="452"/>
        <v/>
      </c>
      <c r="HN405" s="259" t="str">
        <f t="shared" si="453"/>
        <v/>
      </c>
      <c r="HO405" s="259" t="str">
        <f t="shared" si="454"/>
        <v/>
      </c>
      <c r="HP405" s="259" t="str">
        <f t="shared" si="455"/>
        <v/>
      </c>
      <c r="HQ405" s="259" t="str">
        <f t="shared" si="456"/>
        <v/>
      </c>
      <c r="HR405" s="259" t="str">
        <f t="shared" si="457"/>
        <v/>
      </c>
      <c r="HS405" s="259" t="str">
        <f t="shared" si="458"/>
        <v/>
      </c>
      <c r="HT405" s="259" t="str">
        <f t="shared" si="459"/>
        <v/>
      </c>
      <c r="HU405" s="259" t="str">
        <f t="shared" si="460"/>
        <v/>
      </c>
      <c r="HV405" s="259" t="str">
        <f t="shared" si="461"/>
        <v/>
      </c>
      <c r="HW405" s="259" t="str">
        <f t="shared" si="462"/>
        <v/>
      </c>
      <c r="HX405" s="259" t="str">
        <f t="shared" si="463"/>
        <v/>
      </c>
      <c r="HY405" s="259" t="str">
        <f t="shared" si="464"/>
        <v/>
      </c>
      <c r="HZ405" s="259" t="str">
        <f t="shared" si="465"/>
        <v/>
      </c>
      <c r="IA405" s="259" t="str">
        <f t="shared" si="466"/>
        <v/>
      </c>
      <c r="IB405" s="259" t="str">
        <f t="shared" si="467"/>
        <v/>
      </c>
      <c r="IC405" s="259" t="str">
        <f t="shared" si="468"/>
        <v/>
      </c>
      <c r="ID405" s="259" t="str">
        <f t="shared" si="469"/>
        <v/>
      </c>
      <c r="IE405" s="259" t="str">
        <f t="shared" si="470"/>
        <v/>
      </c>
      <c r="IF405" s="259" t="str">
        <f t="shared" si="471"/>
        <v/>
      </c>
      <c r="IG405" s="259" t="str">
        <f t="shared" si="472"/>
        <v/>
      </c>
      <c r="IH405" s="259" t="str">
        <f t="shared" si="473"/>
        <v/>
      </c>
      <c r="II405" s="259" t="str">
        <f t="shared" si="474"/>
        <v/>
      </c>
      <c r="IJ405" s="259" t="str">
        <f t="shared" si="475"/>
        <v/>
      </c>
      <c r="IK405" s="259" t="str">
        <f t="shared" si="476"/>
        <v/>
      </c>
      <c r="IL405" s="259" t="str">
        <f t="shared" si="477"/>
        <v/>
      </c>
      <c r="IM405" s="259" t="str">
        <f t="shared" si="478"/>
        <v/>
      </c>
      <c r="IN405" s="259" t="str">
        <f t="shared" si="479"/>
        <v/>
      </c>
      <c r="IO405" s="259" t="str">
        <f t="shared" si="480"/>
        <v/>
      </c>
      <c r="IP405" s="259" t="str">
        <f t="shared" si="481"/>
        <v/>
      </c>
      <c r="IQ405" s="259" t="str">
        <f t="shared" si="482"/>
        <v/>
      </c>
      <c r="IR405" s="259" t="str">
        <f t="shared" si="483"/>
        <v/>
      </c>
      <c r="IS405" s="259" t="str">
        <f t="shared" si="484"/>
        <v/>
      </c>
      <c r="IT405" s="259" t="str">
        <f t="shared" si="485"/>
        <v/>
      </c>
      <c r="IU405" s="259" t="str">
        <f t="shared" si="486"/>
        <v/>
      </c>
      <c r="IV405" s="259" t="str">
        <f t="shared" si="487"/>
        <v/>
      </c>
      <c r="IW405" s="259" t="str">
        <f t="shared" si="488"/>
        <v/>
      </c>
      <c r="IX405" s="259" t="str">
        <f t="shared" si="489"/>
        <v/>
      </c>
      <c r="IY405" s="259" t="str">
        <f t="shared" si="490"/>
        <v/>
      </c>
      <c r="IZ405" s="259" t="str">
        <f t="shared" si="491"/>
        <v/>
      </c>
      <c r="JA405" s="259" t="str">
        <f t="shared" si="492"/>
        <v/>
      </c>
      <c r="JB405" s="259" t="str">
        <f t="shared" si="493"/>
        <v/>
      </c>
      <c r="JC405" s="259" t="str">
        <f t="shared" si="494"/>
        <v/>
      </c>
      <c r="JD405" s="259" t="str">
        <f t="shared" si="495"/>
        <v/>
      </c>
      <c r="JE405" s="259" t="str">
        <f t="shared" si="496"/>
        <v/>
      </c>
      <c r="JF405" s="259" t="str">
        <f t="shared" si="497"/>
        <v/>
      </c>
      <c r="JG405" s="259" t="str">
        <f t="shared" si="498"/>
        <v/>
      </c>
      <c r="JH405" s="259" t="str">
        <f t="shared" si="499"/>
        <v/>
      </c>
      <c r="JI405" s="259" t="str">
        <f t="shared" si="500"/>
        <v/>
      </c>
      <c r="JJ405" s="259" t="str">
        <f t="shared" si="501"/>
        <v/>
      </c>
      <c r="JK405" s="259" t="str">
        <f t="shared" si="502"/>
        <v/>
      </c>
      <c r="JL405" s="259" t="str">
        <f t="shared" si="503"/>
        <v/>
      </c>
      <c r="JM405" s="259" t="str">
        <f t="shared" si="504"/>
        <v/>
      </c>
      <c r="JN405" s="259" t="str">
        <f t="shared" si="505"/>
        <v/>
      </c>
      <c r="JO405" s="259" t="str">
        <f t="shared" si="506"/>
        <v/>
      </c>
      <c r="JP405" s="259" t="str">
        <f t="shared" si="507"/>
        <v/>
      </c>
      <c r="JQ405" s="259" t="str">
        <f t="shared" si="508"/>
        <v/>
      </c>
      <c r="JR405" s="259" t="str">
        <f t="shared" si="509"/>
        <v/>
      </c>
      <c r="JS405" s="259" t="str">
        <f t="shared" si="510"/>
        <v/>
      </c>
      <c r="JT405" s="259" t="str">
        <f t="shared" si="511"/>
        <v/>
      </c>
      <c r="JU405" s="259" t="str">
        <f t="shared" si="512"/>
        <v/>
      </c>
      <c r="JV405" s="259" t="str">
        <f t="shared" si="513"/>
        <v/>
      </c>
      <c r="JW405" s="259" t="str">
        <f t="shared" si="514"/>
        <v/>
      </c>
      <c r="JX405" s="259" t="str">
        <f t="shared" si="515"/>
        <v/>
      </c>
      <c r="JY405" s="259" t="str">
        <f t="shared" si="516"/>
        <v/>
      </c>
      <c r="JZ405" s="259" t="str">
        <f t="shared" si="517"/>
        <v/>
      </c>
      <c r="KA405" s="259" t="str">
        <f t="shared" si="518"/>
        <v/>
      </c>
      <c r="KB405" s="259" t="str">
        <f t="shared" si="519"/>
        <v/>
      </c>
      <c r="KC405" s="259" t="str">
        <f t="shared" si="520"/>
        <v/>
      </c>
      <c r="KD405" s="259" t="str">
        <f t="shared" si="521"/>
        <v/>
      </c>
      <c r="KE405" s="259" t="str">
        <f t="shared" si="522"/>
        <v/>
      </c>
      <c r="KF405" s="259" t="str">
        <f t="shared" si="523"/>
        <v/>
      </c>
      <c r="KG405" s="259" t="str">
        <f t="shared" si="524"/>
        <v/>
      </c>
      <c r="KH405" s="259" t="str">
        <f t="shared" si="525"/>
        <v/>
      </c>
      <c r="KI405" s="259" t="str">
        <f t="shared" si="526"/>
        <v/>
      </c>
      <c r="KJ405" s="259" t="str">
        <f t="shared" si="527"/>
        <v/>
      </c>
      <c r="KK405" s="259" t="str">
        <f t="shared" si="528"/>
        <v/>
      </c>
      <c r="KL405" s="259" t="str">
        <f t="shared" si="529"/>
        <v/>
      </c>
      <c r="KM405" s="259" t="str">
        <f t="shared" si="530"/>
        <v/>
      </c>
      <c r="KN405" s="259" t="str">
        <f t="shared" si="531"/>
        <v/>
      </c>
      <c r="KO405" s="259" t="str">
        <f t="shared" si="532"/>
        <v/>
      </c>
      <c r="KP405" s="259" t="str">
        <f t="shared" si="533"/>
        <v/>
      </c>
      <c r="KQ405" s="259" t="str">
        <f t="shared" si="534"/>
        <v/>
      </c>
      <c r="KR405" s="259" t="str">
        <f t="shared" si="535"/>
        <v/>
      </c>
      <c r="KS405" s="259" t="str">
        <f t="shared" si="536"/>
        <v/>
      </c>
      <c r="KT405" s="259" t="str">
        <f t="shared" si="537"/>
        <v/>
      </c>
      <c r="KU405" s="259" t="str">
        <f t="shared" si="538"/>
        <v/>
      </c>
      <c r="KV405" s="259" t="str">
        <f t="shared" si="539"/>
        <v/>
      </c>
      <c r="KW405" s="259" t="str">
        <f t="shared" si="540"/>
        <v/>
      </c>
      <c r="KX405" s="259" t="str">
        <f t="shared" si="541"/>
        <v/>
      </c>
      <c r="KY405" s="259" t="str">
        <f t="shared" si="542"/>
        <v/>
      </c>
      <c r="KZ405" s="259" t="str">
        <f t="shared" si="543"/>
        <v/>
      </c>
      <c r="LA405" s="259" t="str">
        <f t="shared" si="544"/>
        <v/>
      </c>
      <c r="LB405" s="259" t="str">
        <f t="shared" si="545"/>
        <v/>
      </c>
      <c r="LC405" s="259" t="str">
        <f t="shared" si="546"/>
        <v/>
      </c>
      <c r="LD405" s="259" t="str">
        <f t="shared" si="547"/>
        <v/>
      </c>
      <c r="LE405" s="259" t="str">
        <f t="shared" si="548"/>
        <v/>
      </c>
      <c r="LF405" s="259" t="str">
        <f t="shared" si="549"/>
        <v/>
      </c>
      <c r="LG405" s="259" t="str">
        <f t="shared" si="550"/>
        <v/>
      </c>
    </row>
    <row r="406" spans="1:1232" hidden="1">
      <c r="A406" s="260">
        <v>2676</v>
      </c>
      <c r="B406" s="257">
        <v>3450</v>
      </c>
      <c r="C406" s="261">
        <v>17</v>
      </c>
      <c r="D406" s="6"/>
      <c r="E406" s="6"/>
      <c r="F406" s="6"/>
      <c r="G406" s="6"/>
      <c r="H406" s="6"/>
      <c r="I406" s="6"/>
      <c r="J406" s="6"/>
      <c r="K406" s="6"/>
      <c r="L406" s="6"/>
      <c r="M406" s="6"/>
      <c r="N406" s="6"/>
      <c r="O406" s="6"/>
      <c r="Q406" s="259" t="str">
        <f t="shared" si="248"/>
        <v/>
      </c>
      <c r="R406" s="259" t="str">
        <f t="shared" si="249"/>
        <v/>
      </c>
      <c r="S406" s="259" t="str">
        <f t="shared" si="250"/>
        <v/>
      </c>
      <c r="T406" s="259" t="str">
        <f t="shared" si="251"/>
        <v/>
      </c>
      <c r="U406" s="259" t="str">
        <f t="shared" si="252"/>
        <v/>
      </c>
      <c r="V406" s="259" t="str">
        <f t="shared" si="253"/>
        <v/>
      </c>
      <c r="W406" s="259" t="str">
        <f t="shared" si="254"/>
        <v/>
      </c>
      <c r="X406" s="259" t="str">
        <f t="shared" si="255"/>
        <v/>
      </c>
      <c r="Y406" s="259" t="str">
        <f t="shared" si="256"/>
        <v/>
      </c>
      <c r="Z406" s="259" t="str">
        <f t="shared" si="257"/>
        <v/>
      </c>
      <c r="AA406" s="259" t="str">
        <f t="shared" si="258"/>
        <v/>
      </c>
      <c r="AB406" s="259" t="str">
        <f t="shared" si="259"/>
        <v/>
      </c>
      <c r="AC406" s="259" t="str">
        <f t="shared" si="260"/>
        <v/>
      </c>
      <c r="AD406" s="259" t="str">
        <f t="shared" si="261"/>
        <v/>
      </c>
      <c r="AE406" s="259" t="str">
        <f t="shared" si="262"/>
        <v/>
      </c>
      <c r="AF406" s="259" t="str">
        <f t="shared" si="263"/>
        <v/>
      </c>
      <c r="AG406" s="259" t="str">
        <f t="shared" si="264"/>
        <v/>
      </c>
      <c r="AH406" s="259" t="str">
        <f t="shared" si="265"/>
        <v/>
      </c>
      <c r="AI406" s="259" t="str">
        <f t="shared" si="266"/>
        <v/>
      </c>
      <c r="AJ406" s="259" t="str">
        <f t="shared" si="267"/>
        <v/>
      </c>
      <c r="AK406" s="259" t="str">
        <f t="shared" si="268"/>
        <v/>
      </c>
      <c r="AL406" s="259" t="str">
        <f t="shared" si="269"/>
        <v/>
      </c>
      <c r="AM406" s="259" t="str">
        <f t="shared" si="270"/>
        <v/>
      </c>
      <c r="AN406" s="259" t="str">
        <f t="shared" si="271"/>
        <v/>
      </c>
      <c r="AO406" s="259" t="str">
        <f t="shared" si="272"/>
        <v/>
      </c>
      <c r="AP406" s="259" t="str">
        <f t="shared" si="273"/>
        <v/>
      </c>
      <c r="AQ406" s="259" t="str">
        <f t="shared" si="274"/>
        <v/>
      </c>
      <c r="AR406" s="259" t="str">
        <f t="shared" si="275"/>
        <v/>
      </c>
      <c r="AS406" s="259" t="str">
        <f t="shared" si="276"/>
        <v/>
      </c>
      <c r="AT406" s="259" t="str">
        <f t="shared" si="277"/>
        <v/>
      </c>
      <c r="AU406" s="259" t="str">
        <f t="shared" si="278"/>
        <v/>
      </c>
      <c r="AV406" s="259" t="str">
        <f t="shared" si="279"/>
        <v/>
      </c>
      <c r="AW406" s="259" t="str">
        <f t="shared" si="280"/>
        <v/>
      </c>
      <c r="AX406" s="259" t="str">
        <f t="shared" si="281"/>
        <v/>
      </c>
      <c r="AY406" s="259" t="str">
        <f t="shared" si="282"/>
        <v/>
      </c>
      <c r="AZ406" s="259" t="str">
        <f t="shared" si="283"/>
        <v/>
      </c>
      <c r="BA406" s="259" t="str">
        <f t="shared" si="284"/>
        <v/>
      </c>
      <c r="BB406" s="259" t="str">
        <f t="shared" si="285"/>
        <v/>
      </c>
      <c r="BC406" s="259" t="str">
        <f t="shared" si="286"/>
        <v/>
      </c>
      <c r="BD406" s="259" t="str">
        <f t="shared" si="287"/>
        <v/>
      </c>
      <c r="BE406" s="259" t="str">
        <f t="shared" si="288"/>
        <v/>
      </c>
      <c r="BF406" s="259" t="str">
        <f t="shared" si="289"/>
        <v/>
      </c>
      <c r="BG406" s="259" t="str">
        <f t="shared" si="290"/>
        <v/>
      </c>
      <c r="BH406" s="259" t="str">
        <f t="shared" si="291"/>
        <v/>
      </c>
      <c r="BI406" s="259" t="str">
        <f t="shared" si="292"/>
        <v/>
      </c>
      <c r="BJ406" s="259" t="str">
        <f t="shared" si="293"/>
        <v/>
      </c>
      <c r="BK406" s="259" t="str">
        <f t="shared" si="294"/>
        <v/>
      </c>
      <c r="BL406" s="259" t="str">
        <f t="shared" si="295"/>
        <v/>
      </c>
      <c r="BM406" s="259" t="str">
        <f t="shared" si="296"/>
        <v/>
      </c>
      <c r="BN406" s="259" t="str">
        <f t="shared" si="297"/>
        <v/>
      </c>
      <c r="BO406" s="259" t="str">
        <f t="shared" si="298"/>
        <v/>
      </c>
      <c r="BP406" s="259" t="str">
        <f t="shared" si="299"/>
        <v/>
      </c>
      <c r="BQ406" s="259" t="str">
        <f t="shared" si="300"/>
        <v/>
      </c>
      <c r="BR406" s="259" t="str">
        <f t="shared" si="301"/>
        <v/>
      </c>
      <c r="BS406" s="259" t="str">
        <f t="shared" si="302"/>
        <v/>
      </c>
      <c r="BT406" s="259" t="str">
        <f t="shared" si="303"/>
        <v/>
      </c>
      <c r="BU406" s="259" t="str">
        <f t="shared" si="304"/>
        <v/>
      </c>
      <c r="BV406" s="259" t="str">
        <f t="shared" si="305"/>
        <v/>
      </c>
      <c r="BW406" s="259" t="str">
        <f t="shared" si="306"/>
        <v/>
      </c>
      <c r="BX406" s="259" t="str">
        <f t="shared" si="307"/>
        <v/>
      </c>
      <c r="BY406" s="259" t="str">
        <f t="shared" si="308"/>
        <v/>
      </c>
      <c r="BZ406" s="259" t="str">
        <f t="shared" si="309"/>
        <v/>
      </c>
      <c r="CA406" s="259" t="str">
        <f t="shared" si="310"/>
        <v/>
      </c>
      <c r="CB406" s="259" t="str">
        <f t="shared" si="311"/>
        <v/>
      </c>
      <c r="CC406" s="259" t="str">
        <f t="shared" si="312"/>
        <v/>
      </c>
      <c r="CD406" s="259" t="str">
        <f t="shared" si="313"/>
        <v/>
      </c>
      <c r="CE406" s="259" t="str">
        <f t="shared" si="314"/>
        <v/>
      </c>
      <c r="CF406" s="259" t="str">
        <f t="shared" si="315"/>
        <v/>
      </c>
      <c r="CG406" s="259" t="str">
        <f t="shared" si="316"/>
        <v/>
      </c>
      <c r="CH406" s="259" t="str">
        <f t="shared" si="317"/>
        <v/>
      </c>
      <c r="CI406" s="259" t="str">
        <f t="shared" si="318"/>
        <v/>
      </c>
      <c r="CJ406" s="259" t="str">
        <f t="shared" si="319"/>
        <v/>
      </c>
      <c r="CK406" s="259" t="str">
        <f t="shared" si="320"/>
        <v/>
      </c>
      <c r="CL406" s="259" t="str">
        <f t="shared" si="321"/>
        <v/>
      </c>
      <c r="CM406" s="259" t="str">
        <f t="shared" si="322"/>
        <v/>
      </c>
      <c r="CN406" s="259" t="str">
        <f t="shared" si="323"/>
        <v/>
      </c>
      <c r="CO406" s="259" t="str">
        <f t="shared" si="324"/>
        <v/>
      </c>
      <c r="CP406" s="259" t="str">
        <f t="shared" si="325"/>
        <v/>
      </c>
      <c r="CQ406" s="259" t="str">
        <f t="shared" si="326"/>
        <v/>
      </c>
      <c r="CR406" s="259" t="str">
        <f t="shared" si="327"/>
        <v/>
      </c>
      <c r="CS406" s="259" t="str">
        <f t="shared" si="328"/>
        <v/>
      </c>
      <c r="CT406" s="259" t="str">
        <f t="shared" si="329"/>
        <v/>
      </c>
      <c r="CU406" s="259" t="str">
        <f t="shared" si="330"/>
        <v/>
      </c>
      <c r="CV406" s="259" t="str">
        <f t="shared" si="331"/>
        <v/>
      </c>
      <c r="CW406" s="259" t="str">
        <f t="shared" si="332"/>
        <v/>
      </c>
      <c r="CX406" s="259" t="str">
        <f t="shared" si="333"/>
        <v/>
      </c>
      <c r="CY406" s="259" t="str">
        <f t="shared" si="334"/>
        <v/>
      </c>
      <c r="CZ406" s="259" t="str">
        <f t="shared" si="335"/>
        <v/>
      </c>
      <c r="DA406" s="259" t="str">
        <f t="shared" si="336"/>
        <v/>
      </c>
      <c r="DB406" s="259" t="str">
        <f t="shared" si="337"/>
        <v/>
      </c>
      <c r="DC406" s="259" t="str">
        <f t="shared" si="338"/>
        <v/>
      </c>
      <c r="DD406" s="259" t="str">
        <f t="shared" si="339"/>
        <v/>
      </c>
      <c r="DE406" s="259" t="str">
        <f t="shared" si="340"/>
        <v/>
      </c>
      <c r="DF406" s="259" t="str">
        <f t="shared" si="341"/>
        <v/>
      </c>
      <c r="DG406" s="259" t="str">
        <f t="shared" si="342"/>
        <v/>
      </c>
      <c r="DH406" s="259" t="str">
        <f t="shared" si="343"/>
        <v/>
      </c>
      <c r="DI406" s="259" t="str">
        <f t="shared" si="344"/>
        <v/>
      </c>
      <c r="DJ406" s="259" t="str">
        <f t="shared" si="345"/>
        <v/>
      </c>
      <c r="DK406" s="259" t="str">
        <f t="shared" si="346"/>
        <v/>
      </c>
      <c r="DL406" s="259" t="str">
        <f t="shared" si="347"/>
        <v/>
      </c>
      <c r="DM406" s="259" t="str">
        <f t="shared" si="348"/>
        <v/>
      </c>
      <c r="DN406" s="259" t="str">
        <f t="shared" si="349"/>
        <v/>
      </c>
      <c r="DO406" s="259" t="str">
        <f t="shared" si="350"/>
        <v/>
      </c>
      <c r="DP406" s="259" t="str">
        <f t="shared" si="351"/>
        <v/>
      </c>
      <c r="DQ406" s="259" t="str">
        <f t="shared" si="352"/>
        <v/>
      </c>
      <c r="DR406" s="259" t="str">
        <f t="shared" si="353"/>
        <v/>
      </c>
      <c r="DS406" s="259" t="str">
        <f t="shared" si="354"/>
        <v/>
      </c>
      <c r="DT406" s="259" t="str">
        <f t="shared" si="355"/>
        <v/>
      </c>
      <c r="DU406" s="259" t="str">
        <f t="shared" si="356"/>
        <v/>
      </c>
      <c r="DV406" s="259" t="str">
        <f t="shared" si="357"/>
        <v/>
      </c>
      <c r="DW406" s="259" t="str">
        <f t="shared" si="358"/>
        <v/>
      </c>
      <c r="DX406" s="259" t="str">
        <f t="shared" si="359"/>
        <v/>
      </c>
      <c r="DY406" s="259" t="str">
        <f t="shared" si="360"/>
        <v/>
      </c>
      <c r="DZ406" s="259" t="str">
        <f t="shared" si="361"/>
        <v/>
      </c>
      <c r="EA406" s="259" t="str">
        <f t="shared" si="362"/>
        <v/>
      </c>
      <c r="EB406" s="259" t="str">
        <f t="shared" si="363"/>
        <v/>
      </c>
      <c r="EC406" s="259" t="str">
        <f t="shared" si="364"/>
        <v/>
      </c>
      <c r="ED406" s="259" t="str">
        <f t="shared" si="365"/>
        <v/>
      </c>
      <c r="EE406" s="259" t="str">
        <f t="shared" si="366"/>
        <v/>
      </c>
      <c r="EF406" s="259" t="str">
        <f t="shared" si="367"/>
        <v/>
      </c>
      <c r="EG406" s="259" t="str">
        <f t="shared" si="368"/>
        <v/>
      </c>
      <c r="EH406" s="259" t="str">
        <f t="shared" si="369"/>
        <v/>
      </c>
      <c r="EI406" s="259" t="str">
        <f t="shared" si="370"/>
        <v/>
      </c>
      <c r="EJ406" s="259" t="str">
        <f t="shared" si="371"/>
        <v/>
      </c>
      <c r="EK406" s="259" t="str">
        <f t="shared" si="372"/>
        <v/>
      </c>
      <c r="EL406" s="259" t="str">
        <f t="shared" si="373"/>
        <v/>
      </c>
      <c r="EM406" s="259" t="str">
        <f t="shared" si="374"/>
        <v/>
      </c>
      <c r="EN406" s="259" t="str">
        <f t="shared" si="375"/>
        <v/>
      </c>
      <c r="EO406" s="259" t="str">
        <f t="shared" si="376"/>
        <v/>
      </c>
      <c r="EP406" s="259" t="str">
        <f t="shared" si="377"/>
        <v/>
      </c>
      <c r="EQ406" s="259" t="str">
        <f t="shared" si="378"/>
        <v/>
      </c>
      <c r="ER406" s="259" t="str">
        <f t="shared" si="379"/>
        <v/>
      </c>
      <c r="ES406" s="259" t="str">
        <f t="shared" si="380"/>
        <v/>
      </c>
      <c r="ET406" s="259" t="str">
        <f t="shared" si="381"/>
        <v/>
      </c>
      <c r="EU406" s="259" t="str">
        <f t="shared" si="382"/>
        <v/>
      </c>
      <c r="EV406" s="259" t="str">
        <f t="shared" si="383"/>
        <v/>
      </c>
      <c r="EW406" s="259" t="str">
        <f t="shared" si="384"/>
        <v/>
      </c>
      <c r="EX406" s="259" t="str">
        <f t="shared" si="385"/>
        <v/>
      </c>
      <c r="EY406" s="259" t="str">
        <f t="shared" si="386"/>
        <v/>
      </c>
      <c r="EZ406" s="259" t="str">
        <f t="shared" si="387"/>
        <v/>
      </c>
      <c r="FA406" s="259" t="str">
        <f t="shared" si="388"/>
        <v/>
      </c>
      <c r="FB406" s="259" t="str">
        <f t="shared" si="389"/>
        <v/>
      </c>
      <c r="FC406" s="259" t="str">
        <f t="shared" si="390"/>
        <v/>
      </c>
      <c r="FD406" s="259" t="str">
        <f t="shared" si="391"/>
        <v/>
      </c>
      <c r="FE406" s="259" t="str">
        <f t="shared" si="392"/>
        <v/>
      </c>
      <c r="FF406" s="259" t="str">
        <f t="shared" si="393"/>
        <v/>
      </c>
      <c r="FG406" s="259" t="str">
        <f t="shared" si="394"/>
        <v/>
      </c>
      <c r="FH406" s="259" t="str">
        <f t="shared" si="395"/>
        <v/>
      </c>
      <c r="FI406" s="259" t="str">
        <f t="shared" si="396"/>
        <v/>
      </c>
      <c r="FJ406" s="259" t="str">
        <f t="shared" si="397"/>
        <v/>
      </c>
      <c r="FK406" s="259" t="str">
        <f t="shared" si="398"/>
        <v/>
      </c>
      <c r="FL406" s="259" t="str">
        <f t="shared" si="399"/>
        <v/>
      </c>
      <c r="FM406" s="259" t="str">
        <f t="shared" si="400"/>
        <v/>
      </c>
      <c r="FN406" s="259" t="str">
        <f t="shared" si="401"/>
        <v/>
      </c>
      <c r="FO406" s="259" t="str">
        <f t="shared" si="402"/>
        <v/>
      </c>
      <c r="FP406" s="259" t="str">
        <f t="shared" si="403"/>
        <v/>
      </c>
      <c r="FQ406" s="259" t="str">
        <f t="shared" si="404"/>
        <v/>
      </c>
      <c r="FR406" s="259" t="str">
        <f t="shared" si="405"/>
        <v/>
      </c>
      <c r="FS406" s="259" t="str">
        <f t="shared" si="406"/>
        <v/>
      </c>
      <c r="FT406" s="259" t="str">
        <f t="shared" si="407"/>
        <v/>
      </c>
      <c r="FU406" s="259" t="str">
        <f t="shared" si="408"/>
        <v/>
      </c>
      <c r="FV406" s="259" t="str">
        <f t="shared" si="409"/>
        <v/>
      </c>
      <c r="FW406" s="259" t="str">
        <f t="shared" si="410"/>
        <v/>
      </c>
      <c r="FX406" s="259" t="str">
        <f t="shared" si="411"/>
        <v/>
      </c>
      <c r="FY406" s="259" t="str">
        <f t="shared" si="412"/>
        <v/>
      </c>
      <c r="FZ406" s="259" t="str">
        <f t="shared" si="413"/>
        <v/>
      </c>
      <c r="GA406" s="259" t="str">
        <f t="shared" si="414"/>
        <v/>
      </c>
      <c r="GB406" s="259" t="str">
        <f t="shared" si="415"/>
        <v/>
      </c>
      <c r="GC406" s="259" t="str">
        <f t="shared" si="416"/>
        <v/>
      </c>
      <c r="GD406" s="259" t="str">
        <f t="shared" si="417"/>
        <v/>
      </c>
      <c r="GE406" s="259" t="str">
        <f t="shared" si="418"/>
        <v/>
      </c>
      <c r="GF406" s="259" t="str">
        <f t="shared" si="419"/>
        <v/>
      </c>
      <c r="GG406" s="259" t="str">
        <f t="shared" si="420"/>
        <v/>
      </c>
      <c r="GH406" s="259" t="str">
        <f t="shared" si="421"/>
        <v/>
      </c>
      <c r="GI406" s="259" t="str">
        <f t="shared" si="422"/>
        <v/>
      </c>
      <c r="GJ406" s="259" t="str">
        <f t="shared" si="423"/>
        <v/>
      </c>
      <c r="GK406" s="259" t="str">
        <f t="shared" si="424"/>
        <v/>
      </c>
      <c r="GL406" s="259" t="str">
        <f t="shared" si="425"/>
        <v/>
      </c>
      <c r="GM406" s="259" t="str">
        <f t="shared" si="426"/>
        <v/>
      </c>
      <c r="GN406" s="259" t="str">
        <f t="shared" si="427"/>
        <v/>
      </c>
      <c r="GO406" s="259" t="str">
        <f t="shared" si="428"/>
        <v/>
      </c>
      <c r="GP406" s="259" t="str">
        <f t="shared" si="429"/>
        <v/>
      </c>
      <c r="GQ406" s="259" t="str">
        <f t="shared" si="430"/>
        <v/>
      </c>
      <c r="GR406" s="259" t="str">
        <f t="shared" si="431"/>
        <v/>
      </c>
      <c r="GS406" s="259" t="str">
        <f t="shared" si="432"/>
        <v/>
      </c>
      <c r="GT406" s="259" t="str">
        <f t="shared" si="433"/>
        <v/>
      </c>
      <c r="GU406" s="259" t="str">
        <f t="shared" si="434"/>
        <v/>
      </c>
      <c r="GV406" s="259" t="str">
        <f t="shared" si="435"/>
        <v/>
      </c>
      <c r="GW406" s="259" t="str">
        <f t="shared" si="436"/>
        <v/>
      </c>
      <c r="GX406" s="259" t="str">
        <f t="shared" si="437"/>
        <v/>
      </c>
      <c r="GY406" s="259" t="str">
        <f t="shared" si="438"/>
        <v/>
      </c>
      <c r="GZ406" s="259" t="str">
        <f t="shared" si="439"/>
        <v/>
      </c>
      <c r="HA406" s="259" t="str">
        <f t="shared" si="440"/>
        <v/>
      </c>
      <c r="HB406" s="259" t="str">
        <f t="shared" si="441"/>
        <v/>
      </c>
      <c r="HC406" s="259" t="str">
        <f t="shared" si="442"/>
        <v/>
      </c>
      <c r="HD406" s="259" t="str">
        <f t="shared" si="443"/>
        <v/>
      </c>
      <c r="HE406" s="259" t="str">
        <f t="shared" si="444"/>
        <v/>
      </c>
      <c r="HF406" s="259" t="str">
        <f t="shared" si="445"/>
        <v/>
      </c>
      <c r="HG406" s="259" t="str">
        <f t="shared" si="446"/>
        <v/>
      </c>
      <c r="HH406" s="259" t="str">
        <f t="shared" si="447"/>
        <v/>
      </c>
      <c r="HI406" s="259" t="str">
        <f t="shared" si="448"/>
        <v/>
      </c>
      <c r="HJ406" s="259" t="str">
        <f t="shared" si="449"/>
        <v/>
      </c>
      <c r="HK406" s="259" t="str">
        <f t="shared" si="450"/>
        <v/>
      </c>
      <c r="HL406" s="259" t="str">
        <f t="shared" si="451"/>
        <v/>
      </c>
      <c r="HM406" s="259" t="str">
        <f t="shared" si="452"/>
        <v/>
      </c>
      <c r="HN406" s="259" t="str">
        <f t="shared" si="453"/>
        <v/>
      </c>
      <c r="HO406" s="259" t="str">
        <f t="shared" si="454"/>
        <v/>
      </c>
      <c r="HP406" s="259" t="str">
        <f t="shared" si="455"/>
        <v/>
      </c>
      <c r="HQ406" s="259" t="str">
        <f t="shared" si="456"/>
        <v/>
      </c>
      <c r="HR406" s="259" t="str">
        <f t="shared" si="457"/>
        <v/>
      </c>
      <c r="HS406" s="259" t="str">
        <f t="shared" si="458"/>
        <v/>
      </c>
      <c r="HT406" s="259" t="str">
        <f t="shared" si="459"/>
        <v/>
      </c>
      <c r="HU406" s="259" t="str">
        <f t="shared" si="460"/>
        <v/>
      </c>
      <c r="HV406" s="259" t="str">
        <f t="shared" si="461"/>
        <v/>
      </c>
      <c r="HW406" s="259" t="str">
        <f t="shared" si="462"/>
        <v/>
      </c>
      <c r="HX406" s="259" t="str">
        <f t="shared" si="463"/>
        <v/>
      </c>
      <c r="HY406" s="259" t="str">
        <f t="shared" si="464"/>
        <v/>
      </c>
      <c r="HZ406" s="259" t="str">
        <f t="shared" si="465"/>
        <v/>
      </c>
      <c r="IA406" s="259" t="str">
        <f t="shared" si="466"/>
        <v/>
      </c>
      <c r="IB406" s="259" t="str">
        <f t="shared" si="467"/>
        <v/>
      </c>
      <c r="IC406" s="259" t="str">
        <f t="shared" si="468"/>
        <v/>
      </c>
      <c r="ID406" s="259" t="str">
        <f t="shared" si="469"/>
        <v/>
      </c>
      <c r="IE406" s="259" t="str">
        <f t="shared" si="470"/>
        <v/>
      </c>
      <c r="IF406" s="259" t="str">
        <f t="shared" si="471"/>
        <v/>
      </c>
      <c r="IG406" s="259" t="str">
        <f t="shared" si="472"/>
        <v/>
      </c>
      <c r="IH406" s="259" t="str">
        <f t="shared" si="473"/>
        <v/>
      </c>
      <c r="II406" s="259" t="str">
        <f t="shared" si="474"/>
        <v/>
      </c>
      <c r="IJ406" s="259" t="str">
        <f t="shared" si="475"/>
        <v/>
      </c>
      <c r="IK406" s="259" t="str">
        <f t="shared" si="476"/>
        <v/>
      </c>
      <c r="IL406" s="259" t="str">
        <f t="shared" si="477"/>
        <v/>
      </c>
      <c r="IM406" s="259" t="str">
        <f t="shared" si="478"/>
        <v/>
      </c>
      <c r="IN406" s="259" t="str">
        <f t="shared" si="479"/>
        <v/>
      </c>
      <c r="IO406" s="259" t="str">
        <f t="shared" si="480"/>
        <v/>
      </c>
      <c r="IP406" s="259" t="str">
        <f t="shared" si="481"/>
        <v/>
      </c>
      <c r="IQ406" s="259" t="str">
        <f t="shared" si="482"/>
        <v/>
      </c>
      <c r="IR406" s="259" t="str">
        <f t="shared" si="483"/>
        <v/>
      </c>
      <c r="IS406" s="259" t="str">
        <f t="shared" si="484"/>
        <v/>
      </c>
      <c r="IT406" s="259" t="str">
        <f t="shared" si="485"/>
        <v/>
      </c>
      <c r="IU406" s="259" t="str">
        <f t="shared" si="486"/>
        <v/>
      </c>
      <c r="IV406" s="259" t="str">
        <f t="shared" si="487"/>
        <v/>
      </c>
      <c r="IW406" s="259" t="str">
        <f t="shared" si="488"/>
        <v/>
      </c>
      <c r="IX406" s="259" t="str">
        <f t="shared" si="489"/>
        <v/>
      </c>
      <c r="IY406" s="259" t="str">
        <f t="shared" si="490"/>
        <v/>
      </c>
      <c r="IZ406" s="259" t="str">
        <f t="shared" si="491"/>
        <v/>
      </c>
      <c r="JA406" s="259" t="str">
        <f t="shared" si="492"/>
        <v/>
      </c>
      <c r="JB406" s="259" t="str">
        <f t="shared" si="493"/>
        <v/>
      </c>
      <c r="JC406" s="259" t="str">
        <f t="shared" si="494"/>
        <v/>
      </c>
      <c r="JD406" s="259" t="str">
        <f t="shared" si="495"/>
        <v/>
      </c>
      <c r="JE406" s="259" t="str">
        <f t="shared" si="496"/>
        <v/>
      </c>
      <c r="JF406" s="259" t="str">
        <f t="shared" si="497"/>
        <v/>
      </c>
      <c r="JG406" s="259" t="str">
        <f t="shared" si="498"/>
        <v/>
      </c>
      <c r="JH406" s="259" t="str">
        <f t="shared" si="499"/>
        <v/>
      </c>
      <c r="JI406" s="259" t="str">
        <f t="shared" si="500"/>
        <v/>
      </c>
      <c r="JJ406" s="259" t="str">
        <f t="shared" si="501"/>
        <v/>
      </c>
      <c r="JK406" s="259" t="str">
        <f t="shared" si="502"/>
        <v/>
      </c>
      <c r="JL406" s="259" t="str">
        <f t="shared" si="503"/>
        <v/>
      </c>
      <c r="JM406" s="259" t="str">
        <f t="shared" si="504"/>
        <v/>
      </c>
      <c r="JN406" s="259" t="str">
        <f t="shared" si="505"/>
        <v/>
      </c>
      <c r="JO406" s="259" t="str">
        <f t="shared" si="506"/>
        <v/>
      </c>
      <c r="JP406" s="259" t="str">
        <f t="shared" si="507"/>
        <v/>
      </c>
      <c r="JQ406" s="259" t="str">
        <f t="shared" si="508"/>
        <v/>
      </c>
      <c r="JR406" s="259" t="str">
        <f t="shared" si="509"/>
        <v/>
      </c>
      <c r="JS406" s="259" t="str">
        <f t="shared" si="510"/>
        <v/>
      </c>
      <c r="JT406" s="259" t="str">
        <f t="shared" si="511"/>
        <v/>
      </c>
      <c r="JU406" s="259" t="str">
        <f t="shared" si="512"/>
        <v/>
      </c>
      <c r="JV406" s="259" t="str">
        <f t="shared" si="513"/>
        <v/>
      </c>
      <c r="JW406" s="259" t="str">
        <f t="shared" si="514"/>
        <v/>
      </c>
      <c r="JX406" s="259" t="str">
        <f t="shared" si="515"/>
        <v/>
      </c>
      <c r="JY406" s="259" t="str">
        <f t="shared" si="516"/>
        <v/>
      </c>
      <c r="JZ406" s="259" t="str">
        <f t="shared" si="517"/>
        <v/>
      </c>
      <c r="KA406" s="259" t="str">
        <f t="shared" si="518"/>
        <v/>
      </c>
      <c r="KB406" s="259" t="str">
        <f t="shared" si="519"/>
        <v/>
      </c>
      <c r="KC406" s="259" t="str">
        <f t="shared" si="520"/>
        <v/>
      </c>
      <c r="KD406" s="259" t="str">
        <f t="shared" si="521"/>
        <v/>
      </c>
      <c r="KE406" s="259" t="str">
        <f t="shared" si="522"/>
        <v/>
      </c>
      <c r="KF406" s="259" t="str">
        <f t="shared" si="523"/>
        <v/>
      </c>
      <c r="KG406" s="259" t="str">
        <f t="shared" si="524"/>
        <v/>
      </c>
      <c r="KH406" s="259" t="str">
        <f t="shared" si="525"/>
        <v/>
      </c>
      <c r="KI406" s="259" t="str">
        <f t="shared" si="526"/>
        <v/>
      </c>
      <c r="KJ406" s="259" t="str">
        <f t="shared" si="527"/>
        <v/>
      </c>
      <c r="KK406" s="259" t="str">
        <f t="shared" si="528"/>
        <v/>
      </c>
      <c r="KL406" s="259" t="str">
        <f t="shared" si="529"/>
        <v/>
      </c>
      <c r="KM406" s="259" t="str">
        <f t="shared" si="530"/>
        <v/>
      </c>
      <c r="KN406" s="259" t="str">
        <f t="shared" si="531"/>
        <v/>
      </c>
      <c r="KO406" s="259" t="str">
        <f t="shared" si="532"/>
        <v/>
      </c>
      <c r="KP406" s="259" t="str">
        <f t="shared" si="533"/>
        <v/>
      </c>
      <c r="KQ406" s="259" t="str">
        <f t="shared" si="534"/>
        <v/>
      </c>
      <c r="KR406" s="259" t="str">
        <f t="shared" si="535"/>
        <v/>
      </c>
      <c r="KS406" s="259" t="str">
        <f t="shared" si="536"/>
        <v/>
      </c>
      <c r="KT406" s="259" t="str">
        <f t="shared" si="537"/>
        <v/>
      </c>
      <c r="KU406" s="259" t="str">
        <f t="shared" si="538"/>
        <v/>
      </c>
      <c r="KV406" s="259" t="str">
        <f t="shared" si="539"/>
        <v/>
      </c>
      <c r="KW406" s="259" t="str">
        <f t="shared" si="540"/>
        <v/>
      </c>
      <c r="KX406" s="259" t="str">
        <f t="shared" si="541"/>
        <v/>
      </c>
      <c r="KY406" s="259" t="str">
        <f t="shared" si="542"/>
        <v/>
      </c>
      <c r="KZ406" s="259" t="str">
        <f t="shared" si="543"/>
        <v/>
      </c>
      <c r="LA406" s="259" t="str">
        <f t="shared" si="544"/>
        <v/>
      </c>
      <c r="LB406" s="259" t="str">
        <f t="shared" si="545"/>
        <v/>
      </c>
      <c r="LC406" s="259" t="str">
        <f t="shared" si="546"/>
        <v/>
      </c>
      <c r="LD406" s="259" t="str">
        <f t="shared" si="547"/>
        <v/>
      </c>
      <c r="LE406" s="259" t="str">
        <f t="shared" si="548"/>
        <v/>
      </c>
      <c r="LF406" s="259" t="str">
        <f t="shared" si="549"/>
        <v/>
      </c>
      <c r="LG406" s="259" t="str">
        <f t="shared" si="550"/>
        <v/>
      </c>
    </row>
    <row r="407" spans="1:1232" hidden="1">
      <c r="A407" s="260">
        <v>3451</v>
      </c>
      <c r="B407" s="257">
        <v>4350</v>
      </c>
      <c r="C407" s="261">
        <v>18</v>
      </c>
      <c r="D407" s="6"/>
      <c r="E407" s="6"/>
      <c r="F407" s="6"/>
      <c r="G407" s="6"/>
      <c r="H407" s="6"/>
      <c r="I407" s="6"/>
      <c r="J407" s="6"/>
      <c r="K407" s="6"/>
      <c r="L407" s="6"/>
      <c r="M407" s="6"/>
      <c r="N407" s="6"/>
      <c r="O407" s="6"/>
      <c r="Q407" s="259" t="str">
        <f t="shared" si="248"/>
        <v/>
      </c>
      <c r="R407" s="259" t="str">
        <f t="shared" si="249"/>
        <v/>
      </c>
      <c r="S407" s="259" t="str">
        <f t="shared" si="250"/>
        <v/>
      </c>
      <c r="T407" s="259" t="str">
        <f t="shared" si="251"/>
        <v/>
      </c>
      <c r="U407" s="259" t="str">
        <f t="shared" si="252"/>
        <v/>
      </c>
      <c r="V407" s="259" t="str">
        <f t="shared" si="253"/>
        <v/>
      </c>
      <c r="W407" s="259" t="str">
        <f t="shared" si="254"/>
        <v/>
      </c>
      <c r="X407" s="259" t="str">
        <f t="shared" si="255"/>
        <v/>
      </c>
      <c r="Y407" s="259" t="str">
        <f t="shared" si="256"/>
        <v/>
      </c>
      <c r="Z407" s="259" t="str">
        <f t="shared" si="257"/>
        <v/>
      </c>
      <c r="AA407" s="259" t="str">
        <f t="shared" si="258"/>
        <v/>
      </c>
      <c r="AB407" s="259" t="str">
        <f t="shared" si="259"/>
        <v/>
      </c>
      <c r="AC407" s="259" t="str">
        <f t="shared" si="260"/>
        <v/>
      </c>
      <c r="AD407" s="259" t="str">
        <f t="shared" si="261"/>
        <v/>
      </c>
      <c r="AE407" s="259" t="str">
        <f t="shared" si="262"/>
        <v/>
      </c>
      <c r="AF407" s="259" t="str">
        <f t="shared" si="263"/>
        <v/>
      </c>
      <c r="AG407" s="259" t="str">
        <f t="shared" si="264"/>
        <v/>
      </c>
      <c r="AH407" s="259" t="str">
        <f t="shared" si="265"/>
        <v/>
      </c>
      <c r="AI407" s="259" t="str">
        <f t="shared" si="266"/>
        <v/>
      </c>
      <c r="AJ407" s="259" t="str">
        <f t="shared" si="267"/>
        <v/>
      </c>
      <c r="AK407" s="259" t="str">
        <f t="shared" si="268"/>
        <v/>
      </c>
      <c r="AL407" s="259" t="str">
        <f t="shared" si="269"/>
        <v/>
      </c>
      <c r="AM407" s="259" t="str">
        <f t="shared" si="270"/>
        <v/>
      </c>
      <c r="AN407" s="259" t="str">
        <f t="shared" si="271"/>
        <v/>
      </c>
      <c r="AO407" s="259" t="str">
        <f t="shared" si="272"/>
        <v/>
      </c>
      <c r="AP407" s="259" t="str">
        <f t="shared" si="273"/>
        <v/>
      </c>
      <c r="AQ407" s="259" t="str">
        <f t="shared" si="274"/>
        <v/>
      </c>
      <c r="AR407" s="259" t="str">
        <f t="shared" si="275"/>
        <v/>
      </c>
      <c r="AS407" s="259" t="str">
        <f t="shared" si="276"/>
        <v/>
      </c>
      <c r="AT407" s="259" t="str">
        <f t="shared" si="277"/>
        <v/>
      </c>
      <c r="AU407" s="259" t="str">
        <f t="shared" si="278"/>
        <v/>
      </c>
      <c r="AV407" s="259" t="str">
        <f t="shared" si="279"/>
        <v/>
      </c>
      <c r="AW407" s="259" t="str">
        <f t="shared" si="280"/>
        <v/>
      </c>
      <c r="AX407" s="259" t="str">
        <f t="shared" si="281"/>
        <v/>
      </c>
      <c r="AY407" s="259" t="str">
        <f t="shared" si="282"/>
        <v/>
      </c>
      <c r="AZ407" s="259" t="str">
        <f t="shared" si="283"/>
        <v/>
      </c>
      <c r="BA407" s="259" t="str">
        <f t="shared" si="284"/>
        <v/>
      </c>
      <c r="BB407" s="259" t="str">
        <f t="shared" si="285"/>
        <v/>
      </c>
      <c r="BC407" s="259" t="str">
        <f t="shared" si="286"/>
        <v/>
      </c>
      <c r="BD407" s="259" t="str">
        <f t="shared" si="287"/>
        <v/>
      </c>
      <c r="BE407" s="259" t="str">
        <f t="shared" si="288"/>
        <v/>
      </c>
      <c r="BF407" s="259" t="str">
        <f t="shared" si="289"/>
        <v/>
      </c>
      <c r="BG407" s="259" t="str">
        <f t="shared" si="290"/>
        <v/>
      </c>
      <c r="BH407" s="259" t="str">
        <f t="shared" si="291"/>
        <v/>
      </c>
      <c r="BI407" s="259" t="str">
        <f t="shared" si="292"/>
        <v/>
      </c>
      <c r="BJ407" s="259" t="str">
        <f t="shared" si="293"/>
        <v/>
      </c>
      <c r="BK407" s="259" t="str">
        <f t="shared" si="294"/>
        <v/>
      </c>
      <c r="BL407" s="259" t="str">
        <f t="shared" si="295"/>
        <v/>
      </c>
      <c r="BM407" s="259" t="str">
        <f t="shared" si="296"/>
        <v/>
      </c>
      <c r="BN407" s="259" t="str">
        <f t="shared" si="297"/>
        <v/>
      </c>
      <c r="BO407" s="259" t="str">
        <f t="shared" si="298"/>
        <v/>
      </c>
      <c r="BP407" s="259" t="str">
        <f t="shared" si="299"/>
        <v/>
      </c>
      <c r="BQ407" s="259" t="str">
        <f t="shared" si="300"/>
        <v/>
      </c>
      <c r="BR407" s="259" t="str">
        <f t="shared" si="301"/>
        <v/>
      </c>
      <c r="BS407" s="259" t="str">
        <f t="shared" si="302"/>
        <v/>
      </c>
      <c r="BT407" s="259" t="str">
        <f t="shared" si="303"/>
        <v/>
      </c>
      <c r="BU407" s="259" t="str">
        <f t="shared" si="304"/>
        <v/>
      </c>
      <c r="BV407" s="259" t="str">
        <f t="shared" si="305"/>
        <v/>
      </c>
      <c r="BW407" s="259" t="str">
        <f t="shared" si="306"/>
        <v/>
      </c>
      <c r="BX407" s="259" t="str">
        <f t="shared" si="307"/>
        <v/>
      </c>
      <c r="BY407" s="259" t="str">
        <f t="shared" si="308"/>
        <v/>
      </c>
      <c r="BZ407" s="259" t="str">
        <f t="shared" si="309"/>
        <v/>
      </c>
      <c r="CA407" s="259" t="str">
        <f t="shared" si="310"/>
        <v/>
      </c>
      <c r="CB407" s="259" t="str">
        <f t="shared" si="311"/>
        <v/>
      </c>
      <c r="CC407" s="259" t="str">
        <f t="shared" si="312"/>
        <v/>
      </c>
      <c r="CD407" s="259" t="str">
        <f t="shared" si="313"/>
        <v/>
      </c>
      <c r="CE407" s="259" t="str">
        <f t="shared" si="314"/>
        <v/>
      </c>
      <c r="CF407" s="259" t="str">
        <f t="shared" si="315"/>
        <v/>
      </c>
      <c r="CG407" s="259" t="str">
        <f t="shared" si="316"/>
        <v/>
      </c>
      <c r="CH407" s="259" t="str">
        <f t="shared" si="317"/>
        <v/>
      </c>
      <c r="CI407" s="259" t="str">
        <f t="shared" si="318"/>
        <v/>
      </c>
      <c r="CJ407" s="259" t="str">
        <f t="shared" si="319"/>
        <v/>
      </c>
      <c r="CK407" s="259" t="str">
        <f t="shared" si="320"/>
        <v/>
      </c>
      <c r="CL407" s="259" t="str">
        <f t="shared" si="321"/>
        <v/>
      </c>
      <c r="CM407" s="259" t="str">
        <f t="shared" si="322"/>
        <v/>
      </c>
      <c r="CN407" s="259" t="str">
        <f t="shared" si="323"/>
        <v/>
      </c>
      <c r="CO407" s="259" t="str">
        <f t="shared" si="324"/>
        <v/>
      </c>
      <c r="CP407" s="259" t="str">
        <f t="shared" si="325"/>
        <v/>
      </c>
      <c r="CQ407" s="259" t="str">
        <f t="shared" si="326"/>
        <v/>
      </c>
      <c r="CR407" s="259" t="str">
        <f t="shared" si="327"/>
        <v/>
      </c>
      <c r="CS407" s="259" t="str">
        <f t="shared" si="328"/>
        <v/>
      </c>
      <c r="CT407" s="259" t="str">
        <f t="shared" si="329"/>
        <v/>
      </c>
      <c r="CU407" s="259" t="str">
        <f t="shared" si="330"/>
        <v/>
      </c>
      <c r="CV407" s="259" t="str">
        <f t="shared" si="331"/>
        <v/>
      </c>
      <c r="CW407" s="259" t="str">
        <f t="shared" si="332"/>
        <v/>
      </c>
      <c r="CX407" s="259" t="str">
        <f t="shared" si="333"/>
        <v/>
      </c>
      <c r="CY407" s="259" t="str">
        <f t="shared" si="334"/>
        <v/>
      </c>
      <c r="CZ407" s="259" t="str">
        <f t="shared" si="335"/>
        <v/>
      </c>
      <c r="DA407" s="259" t="str">
        <f t="shared" si="336"/>
        <v/>
      </c>
      <c r="DB407" s="259" t="str">
        <f t="shared" si="337"/>
        <v/>
      </c>
      <c r="DC407" s="259" t="str">
        <f t="shared" si="338"/>
        <v/>
      </c>
      <c r="DD407" s="259" t="str">
        <f t="shared" si="339"/>
        <v/>
      </c>
      <c r="DE407" s="259" t="str">
        <f t="shared" si="340"/>
        <v/>
      </c>
      <c r="DF407" s="259" t="str">
        <f t="shared" si="341"/>
        <v/>
      </c>
      <c r="DG407" s="259" t="str">
        <f t="shared" si="342"/>
        <v/>
      </c>
      <c r="DH407" s="259" t="str">
        <f t="shared" si="343"/>
        <v/>
      </c>
      <c r="DI407" s="259" t="str">
        <f t="shared" si="344"/>
        <v/>
      </c>
      <c r="DJ407" s="259" t="str">
        <f t="shared" si="345"/>
        <v/>
      </c>
      <c r="DK407" s="259" t="str">
        <f t="shared" si="346"/>
        <v/>
      </c>
      <c r="DL407" s="259" t="str">
        <f t="shared" si="347"/>
        <v/>
      </c>
      <c r="DM407" s="259" t="str">
        <f t="shared" si="348"/>
        <v/>
      </c>
      <c r="DN407" s="259" t="str">
        <f t="shared" si="349"/>
        <v/>
      </c>
      <c r="DO407" s="259" t="str">
        <f t="shared" si="350"/>
        <v/>
      </c>
      <c r="DP407" s="259" t="str">
        <f t="shared" si="351"/>
        <v/>
      </c>
      <c r="DQ407" s="259" t="str">
        <f t="shared" si="352"/>
        <v/>
      </c>
      <c r="DR407" s="259" t="str">
        <f t="shared" si="353"/>
        <v/>
      </c>
      <c r="DS407" s="259" t="str">
        <f t="shared" si="354"/>
        <v/>
      </c>
      <c r="DT407" s="259" t="str">
        <f t="shared" si="355"/>
        <v/>
      </c>
      <c r="DU407" s="259" t="str">
        <f t="shared" si="356"/>
        <v/>
      </c>
      <c r="DV407" s="259" t="str">
        <f t="shared" si="357"/>
        <v/>
      </c>
      <c r="DW407" s="259" t="str">
        <f t="shared" si="358"/>
        <v/>
      </c>
      <c r="DX407" s="259" t="str">
        <f t="shared" si="359"/>
        <v/>
      </c>
      <c r="DY407" s="259" t="str">
        <f t="shared" si="360"/>
        <v/>
      </c>
      <c r="DZ407" s="259" t="str">
        <f t="shared" si="361"/>
        <v/>
      </c>
      <c r="EA407" s="259" t="str">
        <f t="shared" si="362"/>
        <v/>
      </c>
      <c r="EB407" s="259" t="str">
        <f t="shared" si="363"/>
        <v/>
      </c>
      <c r="EC407" s="259" t="str">
        <f t="shared" si="364"/>
        <v/>
      </c>
      <c r="ED407" s="259" t="str">
        <f t="shared" si="365"/>
        <v/>
      </c>
      <c r="EE407" s="259" t="str">
        <f t="shared" si="366"/>
        <v/>
      </c>
      <c r="EF407" s="259" t="str">
        <f t="shared" si="367"/>
        <v/>
      </c>
      <c r="EG407" s="259" t="str">
        <f t="shared" si="368"/>
        <v/>
      </c>
      <c r="EH407" s="259" t="str">
        <f t="shared" si="369"/>
        <v/>
      </c>
      <c r="EI407" s="259" t="str">
        <f t="shared" si="370"/>
        <v/>
      </c>
      <c r="EJ407" s="259" t="str">
        <f t="shared" si="371"/>
        <v/>
      </c>
      <c r="EK407" s="259" t="str">
        <f t="shared" si="372"/>
        <v/>
      </c>
      <c r="EL407" s="259" t="str">
        <f t="shared" si="373"/>
        <v/>
      </c>
      <c r="EM407" s="259" t="str">
        <f t="shared" si="374"/>
        <v/>
      </c>
      <c r="EN407" s="259" t="str">
        <f t="shared" si="375"/>
        <v/>
      </c>
      <c r="EO407" s="259" t="str">
        <f t="shared" si="376"/>
        <v/>
      </c>
      <c r="EP407" s="259" t="str">
        <f t="shared" si="377"/>
        <v/>
      </c>
      <c r="EQ407" s="259" t="str">
        <f t="shared" si="378"/>
        <v/>
      </c>
      <c r="ER407" s="259" t="str">
        <f t="shared" si="379"/>
        <v/>
      </c>
      <c r="ES407" s="259" t="str">
        <f t="shared" si="380"/>
        <v/>
      </c>
      <c r="ET407" s="259" t="str">
        <f t="shared" si="381"/>
        <v/>
      </c>
      <c r="EU407" s="259" t="str">
        <f t="shared" si="382"/>
        <v/>
      </c>
      <c r="EV407" s="259" t="str">
        <f t="shared" si="383"/>
        <v/>
      </c>
      <c r="EW407" s="259" t="str">
        <f t="shared" si="384"/>
        <v/>
      </c>
      <c r="EX407" s="259" t="str">
        <f t="shared" si="385"/>
        <v/>
      </c>
      <c r="EY407" s="259" t="str">
        <f t="shared" si="386"/>
        <v/>
      </c>
      <c r="EZ407" s="259" t="str">
        <f t="shared" si="387"/>
        <v/>
      </c>
      <c r="FA407" s="259" t="str">
        <f t="shared" si="388"/>
        <v/>
      </c>
      <c r="FB407" s="259" t="str">
        <f t="shared" si="389"/>
        <v/>
      </c>
      <c r="FC407" s="259" t="str">
        <f t="shared" si="390"/>
        <v/>
      </c>
      <c r="FD407" s="259" t="str">
        <f t="shared" si="391"/>
        <v/>
      </c>
      <c r="FE407" s="259" t="str">
        <f t="shared" si="392"/>
        <v/>
      </c>
      <c r="FF407" s="259" t="str">
        <f t="shared" si="393"/>
        <v/>
      </c>
      <c r="FG407" s="259" t="str">
        <f t="shared" si="394"/>
        <v/>
      </c>
      <c r="FH407" s="259" t="str">
        <f t="shared" si="395"/>
        <v/>
      </c>
      <c r="FI407" s="259" t="str">
        <f t="shared" si="396"/>
        <v/>
      </c>
      <c r="FJ407" s="259" t="str">
        <f t="shared" si="397"/>
        <v/>
      </c>
      <c r="FK407" s="259" t="str">
        <f t="shared" si="398"/>
        <v/>
      </c>
      <c r="FL407" s="259" t="str">
        <f t="shared" si="399"/>
        <v/>
      </c>
      <c r="FM407" s="259" t="str">
        <f t="shared" si="400"/>
        <v/>
      </c>
      <c r="FN407" s="259" t="str">
        <f t="shared" si="401"/>
        <v/>
      </c>
      <c r="FO407" s="259" t="str">
        <f t="shared" si="402"/>
        <v/>
      </c>
      <c r="FP407" s="259" t="str">
        <f t="shared" si="403"/>
        <v/>
      </c>
      <c r="FQ407" s="259" t="str">
        <f t="shared" si="404"/>
        <v/>
      </c>
      <c r="FR407" s="259" t="str">
        <f t="shared" si="405"/>
        <v/>
      </c>
      <c r="FS407" s="259" t="str">
        <f t="shared" si="406"/>
        <v/>
      </c>
      <c r="FT407" s="259" t="str">
        <f t="shared" si="407"/>
        <v/>
      </c>
      <c r="FU407" s="259" t="str">
        <f t="shared" si="408"/>
        <v/>
      </c>
      <c r="FV407" s="259" t="str">
        <f t="shared" si="409"/>
        <v/>
      </c>
      <c r="FW407" s="259" t="str">
        <f t="shared" si="410"/>
        <v/>
      </c>
      <c r="FX407" s="259" t="str">
        <f t="shared" si="411"/>
        <v/>
      </c>
      <c r="FY407" s="259" t="str">
        <f t="shared" si="412"/>
        <v/>
      </c>
      <c r="FZ407" s="259" t="str">
        <f t="shared" si="413"/>
        <v/>
      </c>
      <c r="GA407" s="259" t="str">
        <f t="shared" si="414"/>
        <v/>
      </c>
      <c r="GB407" s="259" t="str">
        <f t="shared" si="415"/>
        <v/>
      </c>
      <c r="GC407" s="259" t="str">
        <f t="shared" si="416"/>
        <v/>
      </c>
      <c r="GD407" s="259" t="str">
        <f t="shared" si="417"/>
        <v/>
      </c>
      <c r="GE407" s="259" t="str">
        <f t="shared" si="418"/>
        <v/>
      </c>
      <c r="GF407" s="259" t="str">
        <f t="shared" si="419"/>
        <v/>
      </c>
      <c r="GG407" s="259" t="str">
        <f t="shared" si="420"/>
        <v/>
      </c>
      <c r="GH407" s="259" t="str">
        <f t="shared" si="421"/>
        <v/>
      </c>
      <c r="GI407" s="259" t="str">
        <f t="shared" si="422"/>
        <v/>
      </c>
      <c r="GJ407" s="259" t="str">
        <f t="shared" si="423"/>
        <v/>
      </c>
      <c r="GK407" s="259" t="str">
        <f t="shared" si="424"/>
        <v/>
      </c>
      <c r="GL407" s="259" t="str">
        <f t="shared" si="425"/>
        <v/>
      </c>
      <c r="GM407" s="259" t="str">
        <f t="shared" si="426"/>
        <v/>
      </c>
      <c r="GN407" s="259" t="str">
        <f t="shared" si="427"/>
        <v/>
      </c>
      <c r="GO407" s="259" t="str">
        <f t="shared" si="428"/>
        <v/>
      </c>
      <c r="GP407" s="259" t="str">
        <f t="shared" si="429"/>
        <v/>
      </c>
      <c r="GQ407" s="259" t="str">
        <f t="shared" si="430"/>
        <v/>
      </c>
      <c r="GR407" s="259" t="str">
        <f t="shared" si="431"/>
        <v/>
      </c>
      <c r="GS407" s="259" t="str">
        <f t="shared" si="432"/>
        <v/>
      </c>
      <c r="GT407" s="259" t="str">
        <f t="shared" si="433"/>
        <v/>
      </c>
      <c r="GU407" s="259" t="str">
        <f t="shared" si="434"/>
        <v/>
      </c>
      <c r="GV407" s="259" t="str">
        <f t="shared" si="435"/>
        <v/>
      </c>
      <c r="GW407" s="259" t="str">
        <f t="shared" si="436"/>
        <v/>
      </c>
      <c r="GX407" s="259" t="str">
        <f t="shared" si="437"/>
        <v/>
      </c>
      <c r="GY407" s="259" t="str">
        <f t="shared" si="438"/>
        <v/>
      </c>
      <c r="GZ407" s="259" t="str">
        <f t="shared" si="439"/>
        <v/>
      </c>
      <c r="HA407" s="259" t="str">
        <f t="shared" si="440"/>
        <v/>
      </c>
      <c r="HB407" s="259" t="str">
        <f t="shared" si="441"/>
        <v/>
      </c>
      <c r="HC407" s="259" t="str">
        <f t="shared" si="442"/>
        <v/>
      </c>
      <c r="HD407" s="259" t="str">
        <f t="shared" si="443"/>
        <v/>
      </c>
      <c r="HE407" s="259" t="str">
        <f t="shared" si="444"/>
        <v/>
      </c>
      <c r="HF407" s="259" t="str">
        <f t="shared" si="445"/>
        <v/>
      </c>
      <c r="HG407" s="259" t="str">
        <f t="shared" si="446"/>
        <v/>
      </c>
      <c r="HH407" s="259" t="str">
        <f t="shared" si="447"/>
        <v/>
      </c>
      <c r="HI407" s="259" t="str">
        <f t="shared" si="448"/>
        <v/>
      </c>
      <c r="HJ407" s="259" t="str">
        <f t="shared" si="449"/>
        <v/>
      </c>
      <c r="HK407" s="259" t="str">
        <f t="shared" si="450"/>
        <v/>
      </c>
      <c r="HL407" s="259" t="str">
        <f t="shared" si="451"/>
        <v/>
      </c>
      <c r="HM407" s="259" t="str">
        <f t="shared" si="452"/>
        <v/>
      </c>
      <c r="HN407" s="259" t="str">
        <f t="shared" si="453"/>
        <v/>
      </c>
      <c r="HO407" s="259" t="str">
        <f t="shared" si="454"/>
        <v/>
      </c>
      <c r="HP407" s="259" t="str">
        <f t="shared" si="455"/>
        <v/>
      </c>
      <c r="HQ407" s="259" t="str">
        <f t="shared" si="456"/>
        <v/>
      </c>
      <c r="HR407" s="259" t="str">
        <f t="shared" si="457"/>
        <v/>
      </c>
      <c r="HS407" s="259" t="str">
        <f t="shared" si="458"/>
        <v/>
      </c>
      <c r="HT407" s="259" t="str">
        <f t="shared" si="459"/>
        <v/>
      </c>
      <c r="HU407" s="259" t="str">
        <f t="shared" si="460"/>
        <v/>
      </c>
      <c r="HV407" s="259" t="str">
        <f t="shared" si="461"/>
        <v/>
      </c>
      <c r="HW407" s="259" t="str">
        <f t="shared" si="462"/>
        <v/>
      </c>
      <c r="HX407" s="259" t="str">
        <f t="shared" si="463"/>
        <v/>
      </c>
      <c r="HY407" s="259" t="str">
        <f t="shared" si="464"/>
        <v/>
      </c>
      <c r="HZ407" s="259" t="str">
        <f t="shared" si="465"/>
        <v/>
      </c>
      <c r="IA407" s="259" t="str">
        <f t="shared" si="466"/>
        <v/>
      </c>
      <c r="IB407" s="259" t="str">
        <f t="shared" si="467"/>
        <v/>
      </c>
      <c r="IC407" s="259" t="str">
        <f t="shared" si="468"/>
        <v/>
      </c>
      <c r="ID407" s="259" t="str">
        <f t="shared" si="469"/>
        <v/>
      </c>
      <c r="IE407" s="259" t="str">
        <f t="shared" si="470"/>
        <v/>
      </c>
      <c r="IF407" s="259" t="str">
        <f t="shared" si="471"/>
        <v/>
      </c>
      <c r="IG407" s="259" t="str">
        <f t="shared" si="472"/>
        <v/>
      </c>
      <c r="IH407" s="259" t="str">
        <f t="shared" si="473"/>
        <v/>
      </c>
      <c r="II407" s="259" t="str">
        <f t="shared" si="474"/>
        <v/>
      </c>
      <c r="IJ407" s="259" t="str">
        <f t="shared" si="475"/>
        <v/>
      </c>
      <c r="IK407" s="259" t="str">
        <f t="shared" si="476"/>
        <v/>
      </c>
      <c r="IL407" s="259" t="str">
        <f t="shared" si="477"/>
        <v/>
      </c>
      <c r="IM407" s="259" t="str">
        <f t="shared" si="478"/>
        <v/>
      </c>
      <c r="IN407" s="259" t="str">
        <f t="shared" si="479"/>
        <v/>
      </c>
      <c r="IO407" s="259" t="str">
        <f t="shared" si="480"/>
        <v/>
      </c>
      <c r="IP407" s="259" t="str">
        <f t="shared" si="481"/>
        <v/>
      </c>
      <c r="IQ407" s="259" t="str">
        <f t="shared" si="482"/>
        <v/>
      </c>
      <c r="IR407" s="259" t="str">
        <f t="shared" si="483"/>
        <v/>
      </c>
      <c r="IS407" s="259" t="str">
        <f t="shared" si="484"/>
        <v/>
      </c>
      <c r="IT407" s="259" t="str">
        <f t="shared" si="485"/>
        <v/>
      </c>
      <c r="IU407" s="259" t="str">
        <f t="shared" si="486"/>
        <v/>
      </c>
      <c r="IV407" s="259" t="str">
        <f t="shared" si="487"/>
        <v/>
      </c>
      <c r="IW407" s="259" t="str">
        <f t="shared" si="488"/>
        <v/>
      </c>
      <c r="IX407" s="259" t="str">
        <f t="shared" si="489"/>
        <v/>
      </c>
      <c r="IY407" s="259" t="str">
        <f t="shared" si="490"/>
        <v/>
      </c>
      <c r="IZ407" s="259" t="str">
        <f t="shared" si="491"/>
        <v/>
      </c>
      <c r="JA407" s="259" t="str">
        <f t="shared" si="492"/>
        <v/>
      </c>
      <c r="JB407" s="259" t="str">
        <f t="shared" si="493"/>
        <v/>
      </c>
      <c r="JC407" s="259" t="str">
        <f t="shared" si="494"/>
        <v/>
      </c>
      <c r="JD407" s="259" t="str">
        <f t="shared" si="495"/>
        <v/>
      </c>
      <c r="JE407" s="259" t="str">
        <f t="shared" si="496"/>
        <v/>
      </c>
      <c r="JF407" s="259" t="str">
        <f t="shared" si="497"/>
        <v/>
      </c>
      <c r="JG407" s="259" t="str">
        <f t="shared" si="498"/>
        <v/>
      </c>
      <c r="JH407" s="259" t="str">
        <f t="shared" si="499"/>
        <v/>
      </c>
      <c r="JI407" s="259" t="str">
        <f t="shared" si="500"/>
        <v/>
      </c>
      <c r="JJ407" s="259" t="str">
        <f t="shared" si="501"/>
        <v/>
      </c>
      <c r="JK407" s="259" t="str">
        <f t="shared" si="502"/>
        <v/>
      </c>
      <c r="JL407" s="259" t="str">
        <f t="shared" si="503"/>
        <v/>
      </c>
      <c r="JM407" s="259" t="str">
        <f t="shared" si="504"/>
        <v/>
      </c>
      <c r="JN407" s="259" t="str">
        <f t="shared" si="505"/>
        <v/>
      </c>
      <c r="JO407" s="259" t="str">
        <f t="shared" si="506"/>
        <v/>
      </c>
      <c r="JP407" s="259" t="str">
        <f t="shared" si="507"/>
        <v/>
      </c>
      <c r="JQ407" s="259" t="str">
        <f t="shared" si="508"/>
        <v/>
      </c>
      <c r="JR407" s="259" t="str">
        <f t="shared" si="509"/>
        <v/>
      </c>
      <c r="JS407" s="259" t="str">
        <f t="shared" si="510"/>
        <v/>
      </c>
      <c r="JT407" s="259" t="str">
        <f t="shared" si="511"/>
        <v/>
      </c>
      <c r="JU407" s="259" t="str">
        <f t="shared" si="512"/>
        <v/>
      </c>
      <c r="JV407" s="259" t="str">
        <f t="shared" si="513"/>
        <v/>
      </c>
      <c r="JW407" s="259" t="str">
        <f t="shared" si="514"/>
        <v/>
      </c>
      <c r="JX407" s="259" t="str">
        <f t="shared" si="515"/>
        <v/>
      </c>
      <c r="JY407" s="259" t="str">
        <f t="shared" si="516"/>
        <v/>
      </c>
      <c r="JZ407" s="259" t="str">
        <f t="shared" si="517"/>
        <v/>
      </c>
      <c r="KA407" s="259" t="str">
        <f t="shared" si="518"/>
        <v/>
      </c>
      <c r="KB407" s="259" t="str">
        <f t="shared" si="519"/>
        <v/>
      </c>
      <c r="KC407" s="259" t="str">
        <f t="shared" si="520"/>
        <v/>
      </c>
      <c r="KD407" s="259" t="str">
        <f t="shared" si="521"/>
        <v/>
      </c>
      <c r="KE407" s="259" t="str">
        <f t="shared" si="522"/>
        <v/>
      </c>
      <c r="KF407" s="259" t="str">
        <f t="shared" si="523"/>
        <v/>
      </c>
      <c r="KG407" s="259" t="str">
        <f t="shared" si="524"/>
        <v/>
      </c>
      <c r="KH407" s="259" t="str">
        <f t="shared" si="525"/>
        <v/>
      </c>
      <c r="KI407" s="259" t="str">
        <f t="shared" si="526"/>
        <v/>
      </c>
      <c r="KJ407" s="259" t="str">
        <f t="shared" si="527"/>
        <v/>
      </c>
      <c r="KK407" s="259" t="str">
        <f t="shared" si="528"/>
        <v/>
      </c>
      <c r="KL407" s="259" t="str">
        <f t="shared" si="529"/>
        <v/>
      </c>
      <c r="KM407" s="259" t="str">
        <f t="shared" si="530"/>
        <v/>
      </c>
      <c r="KN407" s="259" t="str">
        <f t="shared" si="531"/>
        <v/>
      </c>
      <c r="KO407" s="259" t="str">
        <f t="shared" si="532"/>
        <v/>
      </c>
      <c r="KP407" s="259" t="str">
        <f t="shared" si="533"/>
        <v/>
      </c>
      <c r="KQ407" s="259" t="str">
        <f t="shared" si="534"/>
        <v/>
      </c>
      <c r="KR407" s="259" t="str">
        <f t="shared" si="535"/>
        <v/>
      </c>
      <c r="KS407" s="259" t="str">
        <f t="shared" si="536"/>
        <v/>
      </c>
      <c r="KT407" s="259" t="str">
        <f t="shared" si="537"/>
        <v/>
      </c>
      <c r="KU407" s="259" t="str">
        <f t="shared" si="538"/>
        <v/>
      </c>
      <c r="KV407" s="259" t="str">
        <f t="shared" si="539"/>
        <v/>
      </c>
      <c r="KW407" s="259" t="str">
        <f t="shared" si="540"/>
        <v/>
      </c>
      <c r="KX407" s="259" t="str">
        <f t="shared" si="541"/>
        <v/>
      </c>
      <c r="KY407" s="259" t="str">
        <f t="shared" si="542"/>
        <v/>
      </c>
      <c r="KZ407" s="259" t="str">
        <f t="shared" si="543"/>
        <v/>
      </c>
      <c r="LA407" s="259" t="str">
        <f t="shared" si="544"/>
        <v/>
      </c>
      <c r="LB407" s="259" t="str">
        <f t="shared" si="545"/>
        <v/>
      </c>
      <c r="LC407" s="259" t="str">
        <f t="shared" si="546"/>
        <v/>
      </c>
      <c r="LD407" s="259" t="str">
        <f t="shared" si="547"/>
        <v/>
      </c>
      <c r="LE407" s="259" t="str">
        <f t="shared" si="548"/>
        <v/>
      </c>
      <c r="LF407" s="259" t="str">
        <f t="shared" si="549"/>
        <v/>
      </c>
      <c r="LG407" s="259" t="str">
        <f t="shared" si="550"/>
        <v/>
      </c>
    </row>
    <row r="408" spans="1:1232" hidden="1">
      <c r="A408" s="260">
        <v>4351</v>
      </c>
      <c r="B408" s="257">
        <v>5450</v>
      </c>
      <c r="C408" s="261">
        <v>19</v>
      </c>
      <c r="D408" s="6"/>
      <c r="E408" s="6"/>
      <c r="F408" s="6"/>
      <c r="G408" s="6"/>
      <c r="H408" s="6"/>
      <c r="I408" s="6"/>
      <c r="J408" s="6"/>
      <c r="K408" s="6"/>
      <c r="L408" s="6"/>
      <c r="M408" s="6"/>
      <c r="N408" s="6"/>
      <c r="O408" s="6"/>
      <c r="Q408" s="259" t="str">
        <f t="shared" si="248"/>
        <v/>
      </c>
      <c r="R408" s="259" t="str">
        <f t="shared" si="249"/>
        <v/>
      </c>
      <c r="S408" s="259" t="str">
        <f t="shared" si="250"/>
        <v/>
      </c>
      <c r="T408" s="259" t="str">
        <f t="shared" si="251"/>
        <v/>
      </c>
      <c r="U408" s="259" t="str">
        <f t="shared" si="252"/>
        <v/>
      </c>
      <c r="V408" s="259" t="str">
        <f t="shared" si="253"/>
        <v/>
      </c>
      <c r="W408" s="259" t="str">
        <f t="shared" si="254"/>
        <v/>
      </c>
      <c r="X408" s="259" t="str">
        <f t="shared" si="255"/>
        <v/>
      </c>
      <c r="Y408" s="259" t="str">
        <f t="shared" si="256"/>
        <v/>
      </c>
      <c r="Z408" s="259" t="str">
        <f t="shared" si="257"/>
        <v/>
      </c>
      <c r="AA408" s="259" t="str">
        <f t="shared" si="258"/>
        <v/>
      </c>
      <c r="AB408" s="259" t="str">
        <f t="shared" si="259"/>
        <v/>
      </c>
      <c r="AC408" s="259" t="str">
        <f t="shared" si="260"/>
        <v/>
      </c>
      <c r="AD408" s="259" t="str">
        <f t="shared" si="261"/>
        <v/>
      </c>
      <c r="AE408" s="259" t="str">
        <f t="shared" si="262"/>
        <v/>
      </c>
      <c r="AF408" s="259" t="str">
        <f t="shared" si="263"/>
        <v/>
      </c>
      <c r="AG408" s="259" t="str">
        <f t="shared" si="264"/>
        <v/>
      </c>
      <c r="AH408" s="259" t="str">
        <f t="shared" si="265"/>
        <v/>
      </c>
      <c r="AI408" s="259" t="str">
        <f t="shared" si="266"/>
        <v/>
      </c>
      <c r="AJ408" s="259" t="str">
        <f t="shared" si="267"/>
        <v/>
      </c>
      <c r="AK408" s="259" t="str">
        <f t="shared" si="268"/>
        <v/>
      </c>
      <c r="AL408" s="259" t="str">
        <f t="shared" si="269"/>
        <v/>
      </c>
      <c r="AM408" s="259" t="str">
        <f t="shared" si="270"/>
        <v/>
      </c>
      <c r="AN408" s="259" t="str">
        <f t="shared" si="271"/>
        <v/>
      </c>
      <c r="AO408" s="259" t="str">
        <f t="shared" si="272"/>
        <v/>
      </c>
      <c r="AP408" s="259" t="str">
        <f t="shared" si="273"/>
        <v/>
      </c>
      <c r="AQ408" s="259" t="str">
        <f t="shared" si="274"/>
        <v/>
      </c>
      <c r="AR408" s="259" t="str">
        <f t="shared" si="275"/>
        <v/>
      </c>
      <c r="AS408" s="259" t="str">
        <f t="shared" si="276"/>
        <v/>
      </c>
      <c r="AT408" s="259" t="str">
        <f t="shared" si="277"/>
        <v/>
      </c>
      <c r="AU408" s="259" t="str">
        <f t="shared" si="278"/>
        <v/>
      </c>
      <c r="AV408" s="259" t="str">
        <f t="shared" si="279"/>
        <v/>
      </c>
      <c r="AW408" s="259" t="str">
        <f t="shared" si="280"/>
        <v/>
      </c>
      <c r="AX408" s="259" t="str">
        <f t="shared" si="281"/>
        <v/>
      </c>
      <c r="AY408" s="259" t="str">
        <f t="shared" si="282"/>
        <v/>
      </c>
      <c r="AZ408" s="259" t="str">
        <f t="shared" si="283"/>
        <v/>
      </c>
      <c r="BA408" s="259" t="str">
        <f t="shared" si="284"/>
        <v/>
      </c>
      <c r="BB408" s="259" t="str">
        <f t="shared" si="285"/>
        <v/>
      </c>
      <c r="BC408" s="259" t="str">
        <f t="shared" si="286"/>
        <v/>
      </c>
      <c r="BD408" s="259" t="str">
        <f t="shared" si="287"/>
        <v/>
      </c>
      <c r="BE408" s="259" t="str">
        <f t="shared" si="288"/>
        <v/>
      </c>
      <c r="BF408" s="259" t="str">
        <f t="shared" si="289"/>
        <v/>
      </c>
      <c r="BG408" s="259" t="str">
        <f t="shared" si="290"/>
        <v/>
      </c>
      <c r="BH408" s="259" t="str">
        <f t="shared" si="291"/>
        <v/>
      </c>
      <c r="BI408" s="259" t="str">
        <f t="shared" si="292"/>
        <v/>
      </c>
      <c r="BJ408" s="259" t="str">
        <f t="shared" si="293"/>
        <v/>
      </c>
      <c r="BK408" s="259" t="str">
        <f t="shared" si="294"/>
        <v/>
      </c>
      <c r="BL408" s="259" t="str">
        <f t="shared" si="295"/>
        <v/>
      </c>
      <c r="BM408" s="259" t="str">
        <f t="shared" si="296"/>
        <v/>
      </c>
      <c r="BN408" s="259" t="str">
        <f t="shared" si="297"/>
        <v/>
      </c>
      <c r="BO408" s="259" t="str">
        <f t="shared" si="298"/>
        <v/>
      </c>
      <c r="BP408" s="259" t="str">
        <f t="shared" si="299"/>
        <v/>
      </c>
      <c r="BQ408" s="259" t="str">
        <f t="shared" si="300"/>
        <v/>
      </c>
      <c r="BR408" s="259" t="str">
        <f t="shared" si="301"/>
        <v/>
      </c>
      <c r="BS408" s="259" t="str">
        <f t="shared" si="302"/>
        <v/>
      </c>
      <c r="BT408" s="259" t="str">
        <f t="shared" si="303"/>
        <v/>
      </c>
      <c r="BU408" s="259" t="str">
        <f t="shared" si="304"/>
        <v/>
      </c>
      <c r="BV408" s="259" t="str">
        <f t="shared" si="305"/>
        <v/>
      </c>
      <c r="BW408" s="259" t="str">
        <f t="shared" si="306"/>
        <v/>
      </c>
      <c r="BX408" s="259" t="str">
        <f t="shared" si="307"/>
        <v/>
      </c>
      <c r="BY408" s="259" t="str">
        <f t="shared" si="308"/>
        <v/>
      </c>
      <c r="BZ408" s="259" t="str">
        <f t="shared" si="309"/>
        <v/>
      </c>
      <c r="CA408" s="259" t="str">
        <f t="shared" si="310"/>
        <v/>
      </c>
      <c r="CB408" s="259" t="str">
        <f t="shared" si="311"/>
        <v/>
      </c>
      <c r="CC408" s="259" t="str">
        <f t="shared" si="312"/>
        <v/>
      </c>
      <c r="CD408" s="259" t="str">
        <f t="shared" si="313"/>
        <v/>
      </c>
      <c r="CE408" s="259" t="str">
        <f t="shared" si="314"/>
        <v/>
      </c>
      <c r="CF408" s="259" t="str">
        <f t="shared" si="315"/>
        <v/>
      </c>
      <c r="CG408" s="259" t="str">
        <f t="shared" si="316"/>
        <v/>
      </c>
      <c r="CH408" s="259" t="str">
        <f t="shared" si="317"/>
        <v/>
      </c>
      <c r="CI408" s="259" t="str">
        <f t="shared" si="318"/>
        <v/>
      </c>
      <c r="CJ408" s="259" t="str">
        <f t="shared" si="319"/>
        <v/>
      </c>
      <c r="CK408" s="259" t="str">
        <f t="shared" si="320"/>
        <v/>
      </c>
      <c r="CL408" s="259" t="str">
        <f t="shared" si="321"/>
        <v/>
      </c>
      <c r="CM408" s="259" t="str">
        <f t="shared" si="322"/>
        <v/>
      </c>
      <c r="CN408" s="259" t="str">
        <f t="shared" si="323"/>
        <v/>
      </c>
      <c r="CO408" s="259" t="str">
        <f t="shared" si="324"/>
        <v/>
      </c>
      <c r="CP408" s="259" t="str">
        <f t="shared" si="325"/>
        <v/>
      </c>
      <c r="CQ408" s="259" t="str">
        <f t="shared" si="326"/>
        <v/>
      </c>
      <c r="CR408" s="259" t="str">
        <f t="shared" si="327"/>
        <v/>
      </c>
      <c r="CS408" s="259" t="str">
        <f t="shared" si="328"/>
        <v/>
      </c>
      <c r="CT408" s="259" t="str">
        <f t="shared" si="329"/>
        <v/>
      </c>
      <c r="CU408" s="259" t="str">
        <f t="shared" si="330"/>
        <v/>
      </c>
      <c r="CV408" s="259" t="str">
        <f t="shared" si="331"/>
        <v/>
      </c>
      <c r="CW408" s="259" t="str">
        <f t="shared" si="332"/>
        <v/>
      </c>
      <c r="CX408" s="259" t="str">
        <f t="shared" si="333"/>
        <v/>
      </c>
      <c r="CY408" s="259" t="str">
        <f t="shared" si="334"/>
        <v/>
      </c>
      <c r="CZ408" s="259" t="str">
        <f t="shared" si="335"/>
        <v/>
      </c>
      <c r="DA408" s="259" t="str">
        <f t="shared" si="336"/>
        <v/>
      </c>
      <c r="DB408" s="259" t="str">
        <f t="shared" si="337"/>
        <v/>
      </c>
      <c r="DC408" s="259" t="str">
        <f t="shared" si="338"/>
        <v/>
      </c>
      <c r="DD408" s="259" t="str">
        <f t="shared" si="339"/>
        <v/>
      </c>
      <c r="DE408" s="259" t="str">
        <f t="shared" si="340"/>
        <v/>
      </c>
      <c r="DF408" s="259" t="str">
        <f t="shared" si="341"/>
        <v/>
      </c>
      <c r="DG408" s="259" t="str">
        <f t="shared" si="342"/>
        <v/>
      </c>
      <c r="DH408" s="259" t="str">
        <f t="shared" si="343"/>
        <v/>
      </c>
      <c r="DI408" s="259" t="str">
        <f t="shared" si="344"/>
        <v/>
      </c>
      <c r="DJ408" s="259" t="str">
        <f t="shared" si="345"/>
        <v/>
      </c>
      <c r="DK408" s="259" t="str">
        <f t="shared" si="346"/>
        <v/>
      </c>
      <c r="DL408" s="259" t="str">
        <f t="shared" si="347"/>
        <v/>
      </c>
      <c r="DM408" s="259" t="str">
        <f t="shared" si="348"/>
        <v/>
      </c>
      <c r="DN408" s="259" t="str">
        <f t="shared" si="349"/>
        <v/>
      </c>
      <c r="DO408" s="259" t="str">
        <f t="shared" si="350"/>
        <v/>
      </c>
      <c r="DP408" s="259" t="str">
        <f t="shared" si="351"/>
        <v/>
      </c>
      <c r="DQ408" s="259" t="str">
        <f t="shared" si="352"/>
        <v/>
      </c>
      <c r="DR408" s="259" t="str">
        <f t="shared" si="353"/>
        <v/>
      </c>
      <c r="DS408" s="259" t="str">
        <f t="shared" si="354"/>
        <v/>
      </c>
      <c r="DT408" s="259" t="str">
        <f t="shared" si="355"/>
        <v/>
      </c>
      <c r="DU408" s="259" t="str">
        <f t="shared" si="356"/>
        <v/>
      </c>
      <c r="DV408" s="259" t="str">
        <f t="shared" si="357"/>
        <v/>
      </c>
      <c r="DW408" s="259" t="str">
        <f t="shared" si="358"/>
        <v/>
      </c>
      <c r="DX408" s="259" t="str">
        <f t="shared" si="359"/>
        <v/>
      </c>
      <c r="DY408" s="259" t="str">
        <f t="shared" si="360"/>
        <v/>
      </c>
      <c r="DZ408" s="259" t="str">
        <f t="shared" si="361"/>
        <v/>
      </c>
      <c r="EA408" s="259" t="str">
        <f t="shared" si="362"/>
        <v/>
      </c>
      <c r="EB408" s="259" t="str">
        <f t="shared" si="363"/>
        <v/>
      </c>
      <c r="EC408" s="259" t="str">
        <f t="shared" si="364"/>
        <v/>
      </c>
      <c r="ED408" s="259" t="str">
        <f t="shared" si="365"/>
        <v/>
      </c>
      <c r="EE408" s="259" t="str">
        <f t="shared" si="366"/>
        <v/>
      </c>
      <c r="EF408" s="259" t="str">
        <f t="shared" si="367"/>
        <v/>
      </c>
      <c r="EG408" s="259" t="str">
        <f t="shared" si="368"/>
        <v/>
      </c>
      <c r="EH408" s="259" t="str">
        <f t="shared" si="369"/>
        <v/>
      </c>
      <c r="EI408" s="259" t="str">
        <f t="shared" si="370"/>
        <v/>
      </c>
      <c r="EJ408" s="259" t="str">
        <f t="shared" si="371"/>
        <v/>
      </c>
      <c r="EK408" s="259" t="str">
        <f t="shared" si="372"/>
        <v/>
      </c>
      <c r="EL408" s="259" t="str">
        <f t="shared" si="373"/>
        <v/>
      </c>
      <c r="EM408" s="259" t="str">
        <f t="shared" si="374"/>
        <v/>
      </c>
      <c r="EN408" s="259" t="str">
        <f t="shared" si="375"/>
        <v/>
      </c>
      <c r="EO408" s="259" t="str">
        <f t="shared" si="376"/>
        <v/>
      </c>
      <c r="EP408" s="259" t="str">
        <f t="shared" si="377"/>
        <v/>
      </c>
      <c r="EQ408" s="259" t="str">
        <f t="shared" si="378"/>
        <v/>
      </c>
      <c r="ER408" s="259" t="str">
        <f t="shared" si="379"/>
        <v/>
      </c>
      <c r="ES408" s="259" t="str">
        <f t="shared" si="380"/>
        <v/>
      </c>
      <c r="ET408" s="259" t="str">
        <f t="shared" si="381"/>
        <v/>
      </c>
      <c r="EU408" s="259" t="str">
        <f t="shared" si="382"/>
        <v/>
      </c>
      <c r="EV408" s="259" t="str">
        <f t="shared" si="383"/>
        <v/>
      </c>
      <c r="EW408" s="259" t="str">
        <f t="shared" si="384"/>
        <v/>
      </c>
      <c r="EX408" s="259" t="str">
        <f t="shared" si="385"/>
        <v/>
      </c>
      <c r="EY408" s="259" t="str">
        <f t="shared" si="386"/>
        <v/>
      </c>
      <c r="EZ408" s="259" t="str">
        <f t="shared" si="387"/>
        <v/>
      </c>
      <c r="FA408" s="259" t="str">
        <f t="shared" si="388"/>
        <v/>
      </c>
      <c r="FB408" s="259" t="str">
        <f t="shared" si="389"/>
        <v/>
      </c>
      <c r="FC408" s="259" t="str">
        <f t="shared" si="390"/>
        <v/>
      </c>
      <c r="FD408" s="259" t="str">
        <f t="shared" si="391"/>
        <v/>
      </c>
      <c r="FE408" s="259" t="str">
        <f t="shared" si="392"/>
        <v/>
      </c>
      <c r="FF408" s="259" t="str">
        <f t="shared" si="393"/>
        <v/>
      </c>
      <c r="FG408" s="259" t="str">
        <f t="shared" si="394"/>
        <v/>
      </c>
      <c r="FH408" s="259" t="str">
        <f t="shared" si="395"/>
        <v/>
      </c>
      <c r="FI408" s="259" t="str">
        <f t="shared" si="396"/>
        <v/>
      </c>
      <c r="FJ408" s="259" t="str">
        <f t="shared" si="397"/>
        <v/>
      </c>
      <c r="FK408" s="259" t="str">
        <f t="shared" si="398"/>
        <v/>
      </c>
      <c r="FL408" s="259" t="str">
        <f t="shared" si="399"/>
        <v/>
      </c>
      <c r="FM408" s="259" t="str">
        <f t="shared" si="400"/>
        <v/>
      </c>
      <c r="FN408" s="259" t="str">
        <f t="shared" si="401"/>
        <v/>
      </c>
      <c r="FO408" s="259" t="str">
        <f t="shared" si="402"/>
        <v/>
      </c>
      <c r="FP408" s="259" t="str">
        <f t="shared" si="403"/>
        <v/>
      </c>
      <c r="FQ408" s="259" t="str">
        <f t="shared" si="404"/>
        <v/>
      </c>
      <c r="FR408" s="259" t="str">
        <f t="shared" si="405"/>
        <v/>
      </c>
      <c r="FS408" s="259" t="str">
        <f t="shared" si="406"/>
        <v/>
      </c>
      <c r="FT408" s="259" t="str">
        <f t="shared" si="407"/>
        <v/>
      </c>
      <c r="FU408" s="259" t="str">
        <f t="shared" si="408"/>
        <v/>
      </c>
      <c r="FV408" s="259" t="str">
        <f t="shared" si="409"/>
        <v/>
      </c>
      <c r="FW408" s="259" t="str">
        <f t="shared" si="410"/>
        <v/>
      </c>
      <c r="FX408" s="259" t="str">
        <f t="shared" si="411"/>
        <v/>
      </c>
      <c r="FY408" s="259" t="str">
        <f t="shared" si="412"/>
        <v/>
      </c>
      <c r="FZ408" s="259" t="str">
        <f t="shared" si="413"/>
        <v/>
      </c>
      <c r="GA408" s="259" t="str">
        <f t="shared" si="414"/>
        <v/>
      </c>
      <c r="GB408" s="259" t="str">
        <f t="shared" si="415"/>
        <v/>
      </c>
      <c r="GC408" s="259" t="str">
        <f t="shared" si="416"/>
        <v/>
      </c>
      <c r="GD408" s="259" t="str">
        <f t="shared" si="417"/>
        <v/>
      </c>
      <c r="GE408" s="259" t="str">
        <f t="shared" si="418"/>
        <v/>
      </c>
      <c r="GF408" s="259" t="str">
        <f t="shared" si="419"/>
        <v/>
      </c>
      <c r="GG408" s="259" t="str">
        <f t="shared" si="420"/>
        <v/>
      </c>
      <c r="GH408" s="259" t="str">
        <f t="shared" si="421"/>
        <v/>
      </c>
      <c r="GI408" s="259" t="str">
        <f t="shared" si="422"/>
        <v/>
      </c>
      <c r="GJ408" s="259" t="str">
        <f t="shared" si="423"/>
        <v/>
      </c>
      <c r="GK408" s="259" t="str">
        <f t="shared" si="424"/>
        <v/>
      </c>
      <c r="GL408" s="259" t="str">
        <f t="shared" si="425"/>
        <v/>
      </c>
      <c r="GM408" s="259" t="str">
        <f t="shared" si="426"/>
        <v/>
      </c>
      <c r="GN408" s="259" t="str">
        <f t="shared" si="427"/>
        <v/>
      </c>
      <c r="GO408" s="259" t="str">
        <f t="shared" si="428"/>
        <v/>
      </c>
      <c r="GP408" s="259" t="str">
        <f t="shared" si="429"/>
        <v/>
      </c>
      <c r="GQ408" s="259" t="str">
        <f t="shared" si="430"/>
        <v/>
      </c>
      <c r="GR408" s="259" t="str">
        <f t="shared" si="431"/>
        <v/>
      </c>
      <c r="GS408" s="259" t="str">
        <f t="shared" si="432"/>
        <v/>
      </c>
      <c r="GT408" s="259" t="str">
        <f t="shared" si="433"/>
        <v/>
      </c>
      <c r="GU408" s="259" t="str">
        <f t="shared" si="434"/>
        <v/>
      </c>
      <c r="GV408" s="259" t="str">
        <f t="shared" si="435"/>
        <v/>
      </c>
      <c r="GW408" s="259" t="str">
        <f t="shared" si="436"/>
        <v/>
      </c>
      <c r="GX408" s="259" t="str">
        <f t="shared" si="437"/>
        <v/>
      </c>
      <c r="GY408" s="259" t="str">
        <f t="shared" si="438"/>
        <v/>
      </c>
      <c r="GZ408" s="259" t="str">
        <f t="shared" si="439"/>
        <v/>
      </c>
      <c r="HA408" s="259" t="str">
        <f t="shared" si="440"/>
        <v/>
      </c>
      <c r="HB408" s="259" t="str">
        <f t="shared" si="441"/>
        <v/>
      </c>
      <c r="HC408" s="259" t="str">
        <f t="shared" si="442"/>
        <v/>
      </c>
      <c r="HD408" s="259" t="str">
        <f t="shared" si="443"/>
        <v/>
      </c>
      <c r="HE408" s="259" t="str">
        <f t="shared" si="444"/>
        <v/>
      </c>
      <c r="HF408" s="259" t="str">
        <f t="shared" si="445"/>
        <v/>
      </c>
      <c r="HG408" s="259" t="str">
        <f t="shared" si="446"/>
        <v/>
      </c>
      <c r="HH408" s="259" t="str">
        <f t="shared" si="447"/>
        <v/>
      </c>
      <c r="HI408" s="259" t="str">
        <f t="shared" si="448"/>
        <v/>
      </c>
      <c r="HJ408" s="259" t="str">
        <f t="shared" si="449"/>
        <v/>
      </c>
      <c r="HK408" s="259" t="str">
        <f t="shared" si="450"/>
        <v/>
      </c>
      <c r="HL408" s="259" t="str">
        <f t="shared" si="451"/>
        <v/>
      </c>
      <c r="HM408" s="259" t="str">
        <f t="shared" si="452"/>
        <v/>
      </c>
      <c r="HN408" s="259" t="str">
        <f t="shared" si="453"/>
        <v/>
      </c>
      <c r="HO408" s="259" t="str">
        <f t="shared" si="454"/>
        <v/>
      </c>
      <c r="HP408" s="259" t="str">
        <f t="shared" si="455"/>
        <v/>
      </c>
      <c r="HQ408" s="259" t="str">
        <f t="shared" si="456"/>
        <v/>
      </c>
      <c r="HR408" s="259" t="str">
        <f t="shared" si="457"/>
        <v/>
      </c>
      <c r="HS408" s="259" t="str">
        <f t="shared" si="458"/>
        <v/>
      </c>
      <c r="HT408" s="259" t="str">
        <f t="shared" si="459"/>
        <v/>
      </c>
      <c r="HU408" s="259" t="str">
        <f t="shared" si="460"/>
        <v/>
      </c>
      <c r="HV408" s="259" t="str">
        <f t="shared" si="461"/>
        <v/>
      </c>
      <c r="HW408" s="259" t="str">
        <f t="shared" si="462"/>
        <v/>
      </c>
      <c r="HX408" s="259" t="str">
        <f t="shared" si="463"/>
        <v/>
      </c>
      <c r="HY408" s="259" t="str">
        <f t="shared" si="464"/>
        <v/>
      </c>
      <c r="HZ408" s="259" t="str">
        <f t="shared" si="465"/>
        <v/>
      </c>
      <c r="IA408" s="259" t="str">
        <f t="shared" si="466"/>
        <v/>
      </c>
      <c r="IB408" s="259" t="str">
        <f t="shared" si="467"/>
        <v/>
      </c>
      <c r="IC408" s="259" t="str">
        <f t="shared" si="468"/>
        <v/>
      </c>
      <c r="ID408" s="259" t="str">
        <f t="shared" si="469"/>
        <v/>
      </c>
      <c r="IE408" s="259" t="str">
        <f t="shared" si="470"/>
        <v/>
      </c>
      <c r="IF408" s="259" t="str">
        <f t="shared" si="471"/>
        <v/>
      </c>
      <c r="IG408" s="259" t="str">
        <f t="shared" si="472"/>
        <v/>
      </c>
      <c r="IH408" s="259" t="str">
        <f t="shared" si="473"/>
        <v/>
      </c>
      <c r="II408" s="259" t="str">
        <f t="shared" si="474"/>
        <v/>
      </c>
      <c r="IJ408" s="259" t="str">
        <f t="shared" si="475"/>
        <v/>
      </c>
      <c r="IK408" s="259" t="str">
        <f t="shared" si="476"/>
        <v/>
      </c>
      <c r="IL408" s="259" t="str">
        <f t="shared" si="477"/>
        <v/>
      </c>
      <c r="IM408" s="259" t="str">
        <f t="shared" si="478"/>
        <v/>
      </c>
      <c r="IN408" s="259" t="str">
        <f t="shared" si="479"/>
        <v/>
      </c>
      <c r="IO408" s="259" t="str">
        <f t="shared" si="480"/>
        <v/>
      </c>
      <c r="IP408" s="259" t="str">
        <f t="shared" si="481"/>
        <v/>
      </c>
      <c r="IQ408" s="259" t="str">
        <f t="shared" si="482"/>
        <v/>
      </c>
      <c r="IR408" s="259" t="str">
        <f t="shared" si="483"/>
        <v/>
      </c>
      <c r="IS408" s="259" t="str">
        <f t="shared" si="484"/>
        <v/>
      </c>
      <c r="IT408" s="259" t="str">
        <f t="shared" si="485"/>
        <v/>
      </c>
      <c r="IU408" s="259" t="str">
        <f t="shared" si="486"/>
        <v/>
      </c>
      <c r="IV408" s="259" t="str">
        <f t="shared" si="487"/>
        <v/>
      </c>
      <c r="IW408" s="259" t="str">
        <f t="shared" si="488"/>
        <v/>
      </c>
      <c r="IX408" s="259" t="str">
        <f t="shared" si="489"/>
        <v/>
      </c>
      <c r="IY408" s="259" t="str">
        <f t="shared" si="490"/>
        <v/>
      </c>
      <c r="IZ408" s="259" t="str">
        <f t="shared" si="491"/>
        <v/>
      </c>
      <c r="JA408" s="259" t="str">
        <f t="shared" si="492"/>
        <v/>
      </c>
      <c r="JB408" s="259" t="str">
        <f t="shared" si="493"/>
        <v/>
      </c>
      <c r="JC408" s="259" t="str">
        <f t="shared" si="494"/>
        <v/>
      </c>
      <c r="JD408" s="259" t="str">
        <f t="shared" si="495"/>
        <v/>
      </c>
      <c r="JE408" s="259" t="str">
        <f t="shared" si="496"/>
        <v/>
      </c>
      <c r="JF408" s="259" t="str">
        <f t="shared" si="497"/>
        <v/>
      </c>
      <c r="JG408" s="259" t="str">
        <f t="shared" si="498"/>
        <v/>
      </c>
      <c r="JH408" s="259" t="str">
        <f t="shared" si="499"/>
        <v/>
      </c>
      <c r="JI408" s="259" t="str">
        <f t="shared" si="500"/>
        <v/>
      </c>
      <c r="JJ408" s="259" t="str">
        <f t="shared" si="501"/>
        <v/>
      </c>
      <c r="JK408" s="259" t="str">
        <f t="shared" si="502"/>
        <v/>
      </c>
      <c r="JL408" s="259" t="str">
        <f t="shared" si="503"/>
        <v/>
      </c>
      <c r="JM408" s="259" t="str">
        <f t="shared" si="504"/>
        <v/>
      </c>
      <c r="JN408" s="259" t="str">
        <f t="shared" si="505"/>
        <v/>
      </c>
      <c r="JO408" s="259" t="str">
        <f t="shared" si="506"/>
        <v/>
      </c>
      <c r="JP408" s="259" t="str">
        <f t="shared" si="507"/>
        <v/>
      </c>
      <c r="JQ408" s="259" t="str">
        <f t="shared" si="508"/>
        <v/>
      </c>
      <c r="JR408" s="259" t="str">
        <f t="shared" si="509"/>
        <v/>
      </c>
      <c r="JS408" s="259" t="str">
        <f t="shared" si="510"/>
        <v/>
      </c>
      <c r="JT408" s="259" t="str">
        <f t="shared" si="511"/>
        <v/>
      </c>
      <c r="JU408" s="259" t="str">
        <f t="shared" si="512"/>
        <v/>
      </c>
      <c r="JV408" s="259" t="str">
        <f t="shared" si="513"/>
        <v/>
      </c>
      <c r="JW408" s="259" t="str">
        <f t="shared" si="514"/>
        <v/>
      </c>
      <c r="JX408" s="259" t="str">
        <f t="shared" si="515"/>
        <v/>
      </c>
      <c r="JY408" s="259" t="str">
        <f t="shared" si="516"/>
        <v/>
      </c>
      <c r="JZ408" s="259" t="str">
        <f t="shared" si="517"/>
        <v/>
      </c>
      <c r="KA408" s="259" t="str">
        <f t="shared" si="518"/>
        <v/>
      </c>
      <c r="KB408" s="259" t="str">
        <f t="shared" si="519"/>
        <v/>
      </c>
      <c r="KC408" s="259" t="str">
        <f t="shared" si="520"/>
        <v/>
      </c>
      <c r="KD408" s="259" t="str">
        <f t="shared" si="521"/>
        <v/>
      </c>
      <c r="KE408" s="259" t="str">
        <f t="shared" si="522"/>
        <v/>
      </c>
      <c r="KF408" s="259" t="str">
        <f t="shared" si="523"/>
        <v/>
      </c>
      <c r="KG408" s="259" t="str">
        <f t="shared" si="524"/>
        <v/>
      </c>
      <c r="KH408" s="259" t="str">
        <f t="shared" si="525"/>
        <v/>
      </c>
      <c r="KI408" s="259" t="str">
        <f t="shared" si="526"/>
        <v/>
      </c>
      <c r="KJ408" s="259" t="str">
        <f t="shared" si="527"/>
        <v/>
      </c>
      <c r="KK408" s="259" t="str">
        <f t="shared" si="528"/>
        <v/>
      </c>
      <c r="KL408" s="259" t="str">
        <f t="shared" si="529"/>
        <v/>
      </c>
      <c r="KM408" s="259" t="str">
        <f t="shared" si="530"/>
        <v/>
      </c>
      <c r="KN408" s="259" t="str">
        <f t="shared" si="531"/>
        <v/>
      </c>
      <c r="KO408" s="259" t="str">
        <f t="shared" si="532"/>
        <v/>
      </c>
      <c r="KP408" s="259" t="str">
        <f t="shared" si="533"/>
        <v/>
      </c>
      <c r="KQ408" s="259" t="str">
        <f t="shared" si="534"/>
        <v/>
      </c>
      <c r="KR408" s="259" t="str">
        <f t="shared" si="535"/>
        <v/>
      </c>
      <c r="KS408" s="259" t="str">
        <f t="shared" si="536"/>
        <v/>
      </c>
      <c r="KT408" s="259" t="str">
        <f t="shared" si="537"/>
        <v/>
      </c>
      <c r="KU408" s="259" t="str">
        <f t="shared" si="538"/>
        <v/>
      </c>
      <c r="KV408" s="259" t="str">
        <f t="shared" si="539"/>
        <v/>
      </c>
      <c r="KW408" s="259" t="str">
        <f t="shared" si="540"/>
        <v/>
      </c>
      <c r="KX408" s="259" t="str">
        <f t="shared" si="541"/>
        <v/>
      </c>
      <c r="KY408" s="259" t="str">
        <f t="shared" si="542"/>
        <v/>
      </c>
      <c r="KZ408" s="259" t="str">
        <f t="shared" si="543"/>
        <v/>
      </c>
      <c r="LA408" s="259" t="str">
        <f t="shared" si="544"/>
        <v/>
      </c>
      <c r="LB408" s="259" t="str">
        <f t="shared" si="545"/>
        <v/>
      </c>
      <c r="LC408" s="259" t="str">
        <f t="shared" si="546"/>
        <v/>
      </c>
      <c r="LD408" s="259" t="str">
        <f t="shared" si="547"/>
        <v/>
      </c>
      <c r="LE408" s="259" t="str">
        <f t="shared" si="548"/>
        <v/>
      </c>
      <c r="LF408" s="259" t="str">
        <f t="shared" si="549"/>
        <v/>
      </c>
      <c r="LG408" s="259" t="str">
        <f t="shared" si="550"/>
        <v/>
      </c>
    </row>
    <row r="409" spans="1:1232" hidden="1">
      <c r="A409" s="260">
        <v>5451</v>
      </c>
      <c r="B409" s="257">
        <v>6800</v>
      </c>
      <c r="C409" s="261">
        <v>20</v>
      </c>
      <c r="D409" s="6"/>
      <c r="E409" s="6"/>
      <c r="F409" s="6"/>
      <c r="G409" s="6"/>
      <c r="H409" s="6"/>
      <c r="I409" s="6"/>
      <c r="J409" s="6"/>
      <c r="K409" s="6"/>
      <c r="L409" s="6"/>
      <c r="M409" s="6"/>
      <c r="N409" s="6"/>
      <c r="O409" s="6"/>
      <c r="Q409" s="259" t="str">
        <f t="shared" si="248"/>
        <v/>
      </c>
      <c r="R409" s="259" t="str">
        <f t="shared" si="249"/>
        <v/>
      </c>
      <c r="S409" s="259" t="str">
        <f t="shared" si="250"/>
        <v/>
      </c>
      <c r="T409" s="259" t="str">
        <f t="shared" si="251"/>
        <v/>
      </c>
      <c r="U409" s="259" t="str">
        <f t="shared" si="252"/>
        <v/>
      </c>
      <c r="V409" s="259" t="str">
        <f t="shared" si="253"/>
        <v/>
      </c>
      <c r="W409" s="259" t="str">
        <f t="shared" si="254"/>
        <v/>
      </c>
      <c r="X409" s="259" t="str">
        <f t="shared" si="255"/>
        <v/>
      </c>
      <c r="Y409" s="259" t="str">
        <f t="shared" si="256"/>
        <v/>
      </c>
      <c r="Z409" s="259" t="str">
        <f t="shared" si="257"/>
        <v/>
      </c>
      <c r="AA409" s="259" t="str">
        <f t="shared" si="258"/>
        <v/>
      </c>
      <c r="AB409" s="259" t="str">
        <f t="shared" si="259"/>
        <v/>
      </c>
      <c r="AC409" s="259" t="str">
        <f t="shared" si="260"/>
        <v/>
      </c>
      <c r="AD409" s="259" t="str">
        <f t="shared" si="261"/>
        <v/>
      </c>
      <c r="AE409" s="259" t="str">
        <f t="shared" si="262"/>
        <v/>
      </c>
      <c r="AF409" s="259" t="str">
        <f t="shared" si="263"/>
        <v/>
      </c>
      <c r="AG409" s="259" t="str">
        <f t="shared" si="264"/>
        <v/>
      </c>
      <c r="AH409" s="259" t="str">
        <f t="shared" si="265"/>
        <v/>
      </c>
      <c r="AI409" s="259" t="str">
        <f t="shared" si="266"/>
        <v/>
      </c>
      <c r="AJ409" s="259" t="str">
        <f t="shared" si="267"/>
        <v/>
      </c>
      <c r="AK409" s="259" t="str">
        <f t="shared" si="268"/>
        <v/>
      </c>
      <c r="AL409" s="259" t="str">
        <f t="shared" si="269"/>
        <v/>
      </c>
      <c r="AM409" s="259" t="str">
        <f t="shared" si="270"/>
        <v/>
      </c>
      <c r="AN409" s="259" t="str">
        <f t="shared" si="271"/>
        <v/>
      </c>
      <c r="AO409" s="259" t="str">
        <f t="shared" si="272"/>
        <v/>
      </c>
      <c r="AP409" s="259" t="str">
        <f t="shared" si="273"/>
        <v/>
      </c>
      <c r="AQ409" s="259" t="str">
        <f t="shared" si="274"/>
        <v/>
      </c>
      <c r="AR409" s="259" t="str">
        <f t="shared" si="275"/>
        <v/>
      </c>
      <c r="AS409" s="259" t="str">
        <f t="shared" si="276"/>
        <v/>
      </c>
      <c r="AT409" s="259" t="str">
        <f t="shared" si="277"/>
        <v/>
      </c>
      <c r="AU409" s="259" t="str">
        <f t="shared" si="278"/>
        <v/>
      </c>
      <c r="AV409" s="259" t="str">
        <f t="shared" si="279"/>
        <v/>
      </c>
      <c r="AW409" s="259" t="str">
        <f t="shared" si="280"/>
        <v/>
      </c>
      <c r="AX409" s="259" t="str">
        <f t="shared" si="281"/>
        <v/>
      </c>
      <c r="AY409" s="259" t="str">
        <f t="shared" si="282"/>
        <v/>
      </c>
      <c r="AZ409" s="259" t="str">
        <f t="shared" si="283"/>
        <v/>
      </c>
      <c r="BA409" s="259" t="str">
        <f t="shared" si="284"/>
        <v/>
      </c>
      <c r="BB409" s="259" t="str">
        <f t="shared" si="285"/>
        <v/>
      </c>
      <c r="BC409" s="259" t="str">
        <f t="shared" si="286"/>
        <v/>
      </c>
      <c r="BD409" s="259" t="str">
        <f t="shared" si="287"/>
        <v/>
      </c>
      <c r="BE409" s="259" t="str">
        <f t="shared" si="288"/>
        <v/>
      </c>
      <c r="BF409" s="259" t="str">
        <f t="shared" si="289"/>
        <v/>
      </c>
      <c r="BG409" s="259" t="str">
        <f t="shared" si="290"/>
        <v/>
      </c>
      <c r="BH409" s="259" t="str">
        <f t="shared" si="291"/>
        <v/>
      </c>
      <c r="BI409" s="259" t="str">
        <f t="shared" si="292"/>
        <v/>
      </c>
      <c r="BJ409" s="259" t="str">
        <f t="shared" si="293"/>
        <v/>
      </c>
      <c r="BK409" s="259" t="str">
        <f t="shared" si="294"/>
        <v/>
      </c>
      <c r="BL409" s="259" t="str">
        <f t="shared" si="295"/>
        <v/>
      </c>
      <c r="BM409" s="259" t="str">
        <f t="shared" si="296"/>
        <v/>
      </c>
      <c r="BN409" s="259" t="str">
        <f t="shared" si="297"/>
        <v/>
      </c>
      <c r="BO409" s="259" t="str">
        <f t="shared" si="298"/>
        <v/>
      </c>
      <c r="BP409" s="259" t="str">
        <f t="shared" si="299"/>
        <v/>
      </c>
      <c r="BQ409" s="259" t="str">
        <f t="shared" si="300"/>
        <v/>
      </c>
      <c r="BR409" s="259" t="str">
        <f t="shared" si="301"/>
        <v/>
      </c>
      <c r="BS409" s="259" t="str">
        <f t="shared" si="302"/>
        <v/>
      </c>
      <c r="BT409" s="259" t="str">
        <f t="shared" si="303"/>
        <v/>
      </c>
      <c r="BU409" s="259" t="str">
        <f t="shared" si="304"/>
        <v/>
      </c>
      <c r="BV409" s="259" t="str">
        <f t="shared" si="305"/>
        <v/>
      </c>
      <c r="BW409" s="259" t="str">
        <f t="shared" si="306"/>
        <v/>
      </c>
      <c r="BX409" s="259" t="str">
        <f t="shared" si="307"/>
        <v/>
      </c>
      <c r="BY409" s="259" t="str">
        <f t="shared" si="308"/>
        <v/>
      </c>
      <c r="BZ409" s="259" t="str">
        <f t="shared" si="309"/>
        <v/>
      </c>
      <c r="CA409" s="259" t="str">
        <f t="shared" si="310"/>
        <v/>
      </c>
      <c r="CB409" s="259" t="str">
        <f t="shared" si="311"/>
        <v/>
      </c>
      <c r="CC409" s="259" t="str">
        <f t="shared" si="312"/>
        <v/>
      </c>
      <c r="CD409" s="259" t="str">
        <f t="shared" si="313"/>
        <v/>
      </c>
      <c r="CE409" s="259" t="str">
        <f t="shared" si="314"/>
        <v/>
      </c>
      <c r="CF409" s="259" t="str">
        <f t="shared" si="315"/>
        <v/>
      </c>
      <c r="CG409" s="259" t="str">
        <f t="shared" si="316"/>
        <v/>
      </c>
      <c r="CH409" s="259" t="str">
        <f t="shared" si="317"/>
        <v/>
      </c>
      <c r="CI409" s="259" t="str">
        <f t="shared" si="318"/>
        <v/>
      </c>
      <c r="CJ409" s="259" t="str">
        <f t="shared" si="319"/>
        <v/>
      </c>
      <c r="CK409" s="259" t="str">
        <f t="shared" si="320"/>
        <v/>
      </c>
      <c r="CL409" s="259" t="str">
        <f t="shared" si="321"/>
        <v/>
      </c>
      <c r="CM409" s="259" t="str">
        <f t="shared" si="322"/>
        <v/>
      </c>
      <c r="CN409" s="259" t="str">
        <f t="shared" si="323"/>
        <v/>
      </c>
      <c r="CO409" s="259" t="str">
        <f t="shared" si="324"/>
        <v/>
      </c>
      <c r="CP409" s="259" t="str">
        <f t="shared" si="325"/>
        <v/>
      </c>
      <c r="CQ409" s="259" t="str">
        <f t="shared" si="326"/>
        <v/>
      </c>
      <c r="CR409" s="259" t="str">
        <f t="shared" si="327"/>
        <v/>
      </c>
      <c r="CS409" s="259" t="str">
        <f t="shared" si="328"/>
        <v/>
      </c>
      <c r="CT409" s="259" t="str">
        <f t="shared" si="329"/>
        <v/>
      </c>
      <c r="CU409" s="259" t="str">
        <f t="shared" si="330"/>
        <v/>
      </c>
      <c r="CV409" s="259" t="str">
        <f t="shared" si="331"/>
        <v/>
      </c>
      <c r="CW409" s="259" t="str">
        <f t="shared" si="332"/>
        <v/>
      </c>
      <c r="CX409" s="259" t="str">
        <f t="shared" si="333"/>
        <v/>
      </c>
      <c r="CY409" s="259" t="str">
        <f t="shared" si="334"/>
        <v/>
      </c>
      <c r="CZ409" s="259" t="str">
        <f t="shared" si="335"/>
        <v/>
      </c>
      <c r="DA409" s="259" t="str">
        <f t="shared" si="336"/>
        <v/>
      </c>
      <c r="DB409" s="259" t="str">
        <f t="shared" si="337"/>
        <v/>
      </c>
      <c r="DC409" s="259" t="str">
        <f t="shared" si="338"/>
        <v/>
      </c>
      <c r="DD409" s="259" t="str">
        <f t="shared" si="339"/>
        <v/>
      </c>
      <c r="DE409" s="259" t="str">
        <f t="shared" si="340"/>
        <v/>
      </c>
      <c r="DF409" s="259" t="str">
        <f t="shared" si="341"/>
        <v/>
      </c>
      <c r="DG409" s="259" t="str">
        <f t="shared" si="342"/>
        <v/>
      </c>
      <c r="DH409" s="259" t="str">
        <f t="shared" si="343"/>
        <v/>
      </c>
      <c r="DI409" s="259" t="str">
        <f t="shared" si="344"/>
        <v/>
      </c>
      <c r="DJ409" s="259" t="str">
        <f t="shared" si="345"/>
        <v/>
      </c>
      <c r="DK409" s="259" t="str">
        <f t="shared" si="346"/>
        <v/>
      </c>
      <c r="DL409" s="259" t="str">
        <f t="shared" si="347"/>
        <v/>
      </c>
      <c r="DM409" s="259" t="str">
        <f t="shared" si="348"/>
        <v/>
      </c>
      <c r="DN409" s="259" t="str">
        <f t="shared" si="349"/>
        <v/>
      </c>
      <c r="DO409" s="259" t="str">
        <f t="shared" si="350"/>
        <v/>
      </c>
      <c r="DP409" s="259" t="str">
        <f t="shared" si="351"/>
        <v/>
      </c>
      <c r="DQ409" s="259" t="str">
        <f t="shared" si="352"/>
        <v/>
      </c>
      <c r="DR409" s="259" t="str">
        <f t="shared" si="353"/>
        <v/>
      </c>
      <c r="DS409" s="259" t="str">
        <f t="shared" si="354"/>
        <v/>
      </c>
      <c r="DT409" s="259" t="str">
        <f t="shared" si="355"/>
        <v/>
      </c>
      <c r="DU409" s="259" t="str">
        <f t="shared" si="356"/>
        <v/>
      </c>
      <c r="DV409" s="259" t="str">
        <f t="shared" si="357"/>
        <v/>
      </c>
      <c r="DW409" s="259" t="str">
        <f t="shared" si="358"/>
        <v/>
      </c>
      <c r="DX409" s="259" t="str">
        <f t="shared" si="359"/>
        <v/>
      </c>
      <c r="DY409" s="259" t="str">
        <f t="shared" si="360"/>
        <v/>
      </c>
      <c r="DZ409" s="259" t="str">
        <f t="shared" si="361"/>
        <v/>
      </c>
      <c r="EA409" s="259" t="str">
        <f t="shared" si="362"/>
        <v/>
      </c>
      <c r="EB409" s="259" t="str">
        <f t="shared" si="363"/>
        <v/>
      </c>
      <c r="EC409" s="259" t="str">
        <f t="shared" si="364"/>
        <v/>
      </c>
      <c r="ED409" s="259" t="str">
        <f t="shared" si="365"/>
        <v/>
      </c>
      <c r="EE409" s="259" t="str">
        <f t="shared" si="366"/>
        <v/>
      </c>
      <c r="EF409" s="259" t="str">
        <f t="shared" si="367"/>
        <v/>
      </c>
      <c r="EG409" s="259" t="str">
        <f t="shared" si="368"/>
        <v/>
      </c>
      <c r="EH409" s="259" t="str">
        <f t="shared" si="369"/>
        <v/>
      </c>
      <c r="EI409" s="259" t="str">
        <f t="shared" si="370"/>
        <v/>
      </c>
      <c r="EJ409" s="259" t="str">
        <f t="shared" si="371"/>
        <v/>
      </c>
      <c r="EK409" s="259" t="str">
        <f t="shared" si="372"/>
        <v/>
      </c>
      <c r="EL409" s="259" t="str">
        <f t="shared" si="373"/>
        <v/>
      </c>
      <c r="EM409" s="259" t="str">
        <f t="shared" si="374"/>
        <v/>
      </c>
      <c r="EN409" s="259" t="str">
        <f t="shared" si="375"/>
        <v/>
      </c>
      <c r="EO409" s="259" t="str">
        <f t="shared" si="376"/>
        <v/>
      </c>
      <c r="EP409" s="259" t="str">
        <f t="shared" si="377"/>
        <v/>
      </c>
      <c r="EQ409" s="259" t="str">
        <f t="shared" si="378"/>
        <v/>
      </c>
      <c r="ER409" s="259" t="str">
        <f t="shared" si="379"/>
        <v/>
      </c>
      <c r="ES409" s="259" t="str">
        <f t="shared" si="380"/>
        <v/>
      </c>
      <c r="ET409" s="259" t="str">
        <f t="shared" si="381"/>
        <v/>
      </c>
      <c r="EU409" s="259" t="str">
        <f t="shared" si="382"/>
        <v/>
      </c>
      <c r="EV409" s="259" t="str">
        <f t="shared" si="383"/>
        <v/>
      </c>
      <c r="EW409" s="259" t="str">
        <f t="shared" si="384"/>
        <v/>
      </c>
      <c r="EX409" s="259" t="str">
        <f t="shared" si="385"/>
        <v/>
      </c>
      <c r="EY409" s="259" t="str">
        <f t="shared" si="386"/>
        <v/>
      </c>
      <c r="EZ409" s="259" t="str">
        <f t="shared" si="387"/>
        <v/>
      </c>
      <c r="FA409" s="259" t="str">
        <f t="shared" si="388"/>
        <v/>
      </c>
      <c r="FB409" s="259" t="str">
        <f t="shared" si="389"/>
        <v/>
      </c>
      <c r="FC409" s="259" t="str">
        <f t="shared" si="390"/>
        <v/>
      </c>
      <c r="FD409" s="259" t="str">
        <f t="shared" si="391"/>
        <v/>
      </c>
      <c r="FE409" s="259" t="str">
        <f t="shared" si="392"/>
        <v/>
      </c>
      <c r="FF409" s="259" t="str">
        <f t="shared" si="393"/>
        <v/>
      </c>
      <c r="FG409" s="259" t="str">
        <f t="shared" si="394"/>
        <v/>
      </c>
      <c r="FH409" s="259" t="str">
        <f t="shared" si="395"/>
        <v/>
      </c>
      <c r="FI409" s="259" t="str">
        <f t="shared" si="396"/>
        <v/>
      </c>
      <c r="FJ409" s="259" t="str">
        <f t="shared" si="397"/>
        <v/>
      </c>
      <c r="FK409" s="259" t="str">
        <f t="shared" si="398"/>
        <v/>
      </c>
      <c r="FL409" s="259" t="str">
        <f t="shared" si="399"/>
        <v/>
      </c>
      <c r="FM409" s="259" t="str">
        <f t="shared" si="400"/>
        <v/>
      </c>
      <c r="FN409" s="259" t="str">
        <f t="shared" si="401"/>
        <v/>
      </c>
      <c r="FO409" s="259" t="str">
        <f t="shared" si="402"/>
        <v/>
      </c>
      <c r="FP409" s="259" t="str">
        <f t="shared" si="403"/>
        <v/>
      </c>
      <c r="FQ409" s="259" t="str">
        <f t="shared" si="404"/>
        <v/>
      </c>
      <c r="FR409" s="259" t="str">
        <f t="shared" si="405"/>
        <v/>
      </c>
      <c r="FS409" s="259" t="str">
        <f t="shared" si="406"/>
        <v/>
      </c>
      <c r="FT409" s="259" t="str">
        <f t="shared" si="407"/>
        <v/>
      </c>
      <c r="FU409" s="259" t="str">
        <f t="shared" si="408"/>
        <v/>
      </c>
      <c r="FV409" s="259" t="str">
        <f t="shared" si="409"/>
        <v/>
      </c>
      <c r="FW409" s="259" t="str">
        <f t="shared" si="410"/>
        <v/>
      </c>
      <c r="FX409" s="259" t="str">
        <f t="shared" si="411"/>
        <v/>
      </c>
      <c r="FY409" s="259" t="str">
        <f t="shared" si="412"/>
        <v/>
      </c>
      <c r="FZ409" s="259" t="str">
        <f t="shared" si="413"/>
        <v/>
      </c>
      <c r="GA409" s="259" t="str">
        <f t="shared" si="414"/>
        <v/>
      </c>
      <c r="GB409" s="259" t="str">
        <f t="shared" si="415"/>
        <v/>
      </c>
      <c r="GC409" s="259" t="str">
        <f t="shared" si="416"/>
        <v/>
      </c>
      <c r="GD409" s="259" t="str">
        <f t="shared" si="417"/>
        <v/>
      </c>
      <c r="GE409" s="259" t="str">
        <f t="shared" si="418"/>
        <v/>
      </c>
      <c r="GF409" s="259" t="str">
        <f t="shared" si="419"/>
        <v/>
      </c>
      <c r="GG409" s="259" t="str">
        <f t="shared" si="420"/>
        <v/>
      </c>
      <c r="GH409" s="259" t="str">
        <f t="shared" si="421"/>
        <v/>
      </c>
      <c r="GI409" s="259" t="str">
        <f t="shared" si="422"/>
        <v/>
      </c>
      <c r="GJ409" s="259" t="str">
        <f t="shared" si="423"/>
        <v/>
      </c>
      <c r="GK409" s="259" t="str">
        <f t="shared" si="424"/>
        <v/>
      </c>
      <c r="GL409" s="259" t="str">
        <f t="shared" si="425"/>
        <v/>
      </c>
      <c r="GM409" s="259" t="str">
        <f t="shared" si="426"/>
        <v/>
      </c>
      <c r="GN409" s="259" t="str">
        <f t="shared" si="427"/>
        <v/>
      </c>
      <c r="GO409" s="259" t="str">
        <f t="shared" si="428"/>
        <v/>
      </c>
      <c r="GP409" s="259" t="str">
        <f t="shared" si="429"/>
        <v/>
      </c>
      <c r="GQ409" s="259" t="str">
        <f t="shared" si="430"/>
        <v/>
      </c>
      <c r="GR409" s="259" t="str">
        <f t="shared" si="431"/>
        <v/>
      </c>
      <c r="GS409" s="259" t="str">
        <f t="shared" si="432"/>
        <v/>
      </c>
      <c r="GT409" s="259" t="str">
        <f t="shared" si="433"/>
        <v/>
      </c>
      <c r="GU409" s="259" t="str">
        <f t="shared" si="434"/>
        <v/>
      </c>
      <c r="GV409" s="259" t="str">
        <f t="shared" si="435"/>
        <v/>
      </c>
      <c r="GW409" s="259" t="str">
        <f t="shared" si="436"/>
        <v/>
      </c>
      <c r="GX409" s="259" t="str">
        <f t="shared" si="437"/>
        <v/>
      </c>
      <c r="GY409" s="259" t="str">
        <f t="shared" si="438"/>
        <v/>
      </c>
      <c r="GZ409" s="259" t="str">
        <f t="shared" si="439"/>
        <v/>
      </c>
      <c r="HA409" s="259" t="str">
        <f t="shared" si="440"/>
        <v/>
      </c>
      <c r="HB409" s="259" t="str">
        <f t="shared" si="441"/>
        <v/>
      </c>
      <c r="HC409" s="259" t="str">
        <f t="shared" si="442"/>
        <v/>
      </c>
      <c r="HD409" s="259" t="str">
        <f t="shared" si="443"/>
        <v/>
      </c>
      <c r="HE409" s="259" t="str">
        <f t="shared" si="444"/>
        <v/>
      </c>
      <c r="HF409" s="259" t="str">
        <f t="shared" si="445"/>
        <v/>
      </c>
      <c r="HG409" s="259" t="str">
        <f t="shared" si="446"/>
        <v/>
      </c>
      <c r="HH409" s="259" t="str">
        <f t="shared" si="447"/>
        <v/>
      </c>
      <c r="HI409" s="259" t="str">
        <f t="shared" si="448"/>
        <v/>
      </c>
      <c r="HJ409" s="259" t="str">
        <f t="shared" si="449"/>
        <v/>
      </c>
      <c r="HK409" s="259" t="str">
        <f t="shared" si="450"/>
        <v/>
      </c>
      <c r="HL409" s="259" t="str">
        <f t="shared" si="451"/>
        <v/>
      </c>
      <c r="HM409" s="259" t="str">
        <f t="shared" si="452"/>
        <v/>
      </c>
      <c r="HN409" s="259" t="str">
        <f t="shared" si="453"/>
        <v/>
      </c>
      <c r="HO409" s="259" t="str">
        <f t="shared" si="454"/>
        <v/>
      </c>
      <c r="HP409" s="259" t="str">
        <f t="shared" si="455"/>
        <v/>
      </c>
      <c r="HQ409" s="259" t="str">
        <f t="shared" si="456"/>
        <v/>
      </c>
      <c r="HR409" s="259" t="str">
        <f t="shared" si="457"/>
        <v/>
      </c>
      <c r="HS409" s="259" t="str">
        <f t="shared" si="458"/>
        <v/>
      </c>
      <c r="HT409" s="259" t="str">
        <f t="shared" si="459"/>
        <v/>
      </c>
      <c r="HU409" s="259" t="str">
        <f t="shared" si="460"/>
        <v/>
      </c>
      <c r="HV409" s="259" t="str">
        <f t="shared" si="461"/>
        <v/>
      </c>
      <c r="HW409" s="259" t="str">
        <f t="shared" si="462"/>
        <v/>
      </c>
      <c r="HX409" s="259" t="str">
        <f t="shared" si="463"/>
        <v/>
      </c>
      <c r="HY409" s="259" t="str">
        <f t="shared" si="464"/>
        <v/>
      </c>
      <c r="HZ409" s="259" t="str">
        <f t="shared" si="465"/>
        <v/>
      </c>
      <c r="IA409" s="259" t="str">
        <f t="shared" si="466"/>
        <v/>
      </c>
      <c r="IB409" s="259" t="str">
        <f t="shared" si="467"/>
        <v/>
      </c>
      <c r="IC409" s="259" t="str">
        <f t="shared" si="468"/>
        <v/>
      </c>
      <c r="ID409" s="259" t="str">
        <f t="shared" si="469"/>
        <v/>
      </c>
      <c r="IE409" s="259" t="str">
        <f t="shared" si="470"/>
        <v/>
      </c>
      <c r="IF409" s="259" t="str">
        <f t="shared" si="471"/>
        <v/>
      </c>
      <c r="IG409" s="259" t="str">
        <f t="shared" si="472"/>
        <v/>
      </c>
      <c r="IH409" s="259" t="str">
        <f t="shared" si="473"/>
        <v/>
      </c>
      <c r="II409" s="259" t="str">
        <f t="shared" si="474"/>
        <v/>
      </c>
      <c r="IJ409" s="259" t="str">
        <f t="shared" si="475"/>
        <v/>
      </c>
      <c r="IK409" s="259" t="str">
        <f t="shared" si="476"/>
        <v/>
      </c>
      <c r="IL409" s="259" t="str">
        <f t="shared" si="477"/>
        <v/>
      </c>
      <c r="IM409" s="259" t="str">
        <f t="shared" si="478"/>
        <v/>
      </c>
      <c r="IN409" s="259" t="str">
        <f t="shared" si="479"/>
        <v/>
      </c>
      <c r="IO409" s="259" t="str">
        <f t="shared" si="480"/>
        <v/>
      </c>
      <c r="IP409" s="259" t="str">
        <f t="shared" si="481"/>
        <v/>
      </c>
      <c r="IQ409" s="259" t="str">
        <f t="shared" si="482"/>
        <v/>
      </c>
      <c r="IR409" s="259" t="str">
        <f t="shared" si="483"/>
        <v/>
      </c>
      <c r="IS409" s="259" t="str">
        <f t="shared" si="484"/>
        <v/>
      </c>
      <c r="IT409" s="259" t="str">
        <f t="shared" si="485"/>
        <v/>
      </c>
      <c r="IU409" s="259" t="str">
        <f t="shared" si="486"/>
        <v/>
      </c>
      <c r="IV409" s="259" t="str">
        <f t="shared" si="487"/>
        <v/>
      </c>
      <c r="IW409" s="259" t="str">
        <f t="shared" si="488"/>
        <v/>
      </c>
      <c r="IX409" s="259" t="str">
        <f t="shared" si="489"/>
        <v/>
      </c>
      <c r="IY409" s="259" t="str">
        <f t="shared" si="490"/>
        <v/>
      </c>
      <c r="IZ409" s="259" t="str">
        <f t="shared" si="491"/>
        <v/>
      </c>
      <c r="JA409" s="259" t="str">
        <f t="shared" si="492"/>
        <v/>
      </c>
      <c r="JB409" s="259" t="str">
        <f t="shared" si="493"/>
        <v/>
      </c>
      <c r="JC409" s="259" t="str">
        <f t="shared" si="494"/>
        <v/>
      </c>
      <c r="JD409" s="259" t="str">
        <f t="shared" si="495"/>
        <v/>
      </c>
      <c r="JE409" s="259" t="str">
        <f t="shared" si="496"/>
        <v/>
      </c>
      <c r="JF409" s="259" t="str">
        <f t="shared" si="497"/>
        <v/>
      </c>
      <c r="JG409" s="259" t="str">
        <f t="shared" si="498"/>
        <v/>
      </c>
      <c r="JH409" s="259" t="str">
        <f t="shared" si="499"/>
        <v/>
      </c>
      <c r="JI409" s="259" t="str">
        <f t="shared" si="500"/>
        <v/>
      </c>
      <c r="JJ409" s="259" t="str">
        <f t="shared" si="501"/>
        <v/>
      </c>
      <c r="JK409" s="259" t="str">
        <f t="shared" si="502"/>
        <v/>
      </c>
      <c r="JL409" s="259" t="str">
        <f t="shared" si="503"/>
        <v/>
      </c>
      <c r="JM409" s="259" t="str">
        <f t="shared" si="504"/>
        <v/>
      </c>
      <c r="JN409" s="259" t="str">
        <f t="shared" si="505"/>
        <v/>
      </c>
      <c r="JO409" s="259" t="str">
        <f t="shared" si="506"/>
        <v/>
      </c>
      <c r="JP409" s="259" t="str">
        <f t="shared" si="507"/>
        <v/>
      </c>
      <c r="JQ409" s="259" t="str">
        <f t="shared" si="508"/>
        <v/>
      </c>
      <c r="JR409" s="259" t="str">
        <f t="shared" si="509"/>
        <v/>
      </c>
      <c r="JS409" s="259" t="str">
        <f t="shared" si="510"/>
        <v/>
      </c>
      <c r="JT409" s="259" t="str">
        <f t="shared" si="511"/>
        <v/>
      </c>
      <c r="JU409" s="259" t="str">
        <f t="shared" si="512"/>
        <v/>
      </c>
      <c r="JV409" s="259" t="str">
        <f t="shared" si="513"/>
        <v/>
      </c>
      <c r="JW409" s="259" t="str">
        <f t="shared" si="514"/>
        <v/>
      </c>
      <c r="JX409" s="259" t="str">
        <f t="shared" si="515"/>
        <v/>
      </c>
      <c r="JY409" s="259" t="str">
        <f t="shared" si="516"/>
        <v/>
      </c>
      <c r="JZ409" s="259" t="str">
        <f t="shared" si="517"/>
        <v/>
      </c>
      <c r="KA409" s="259" t="str">
        <f t="shared" si="518"/>
        <v/>
      </c>
      <c r="KB409" s="259" t="str">
        <f t="shared" si="519"/>
        <v/>
      </c>
      <c r="KC409" s="259" t="str">
        <f t="shared" si="520"/>
        <v/>
      </c>
      <c r="KD409" s="259" t="str">
        <f t="shared" si="521"/>
        <v/>
      </c>
      <c r="KE409" s="259" t="str">
        <f t="shared" si="522"/>
        <v/>
      </c>
      <c r="KF409" s="259" t="str">
        <f t="shared" si="523"/>
        <v/>
      </c>
      <c r="KG409" s="259" t="str">
        <f t="shared" si="524"/>
        <v/>
      </c>
      <c r="KH409" s="259" t="str">
        <f t="shared" si="525"/>
        <v/>
      </c>
      <c r="KI409" s="259" t="str">
        <f t="shared" si="526"/>
        <v/>
      </c>
      <c r="KJ409" s="259" t="str">
        <f t="shared" si="527"/>
        <v/>
      </c>
      <c r="KK409" s="259" t="str">
        <f t="shared" si="528"/>
        <v/>
      </c>
      <c r="KL409" s="259" t="str">
        <f t="shared" si="529"/>
        <v/>
      </c>
      <c r="KM409" s="259" t="str">
        <f t="shared" si="530"/>
        <v/>
      </c>
      <c r="KN409" s="259" t="str">
        <f t="shared" si="531"/>
        <v/>
      </c>
      <c r="KO409" s="259" t="str">
        <f t="shared" si="532"/>
        <v/>
      </c>
      <c r="KP409" s="259" t="str">
        <f t="shared" si="533"/>
        <v/>
      </c>
      <c r="KQ409" s="259" t="str">
        <f t="shared" si="534"/>
        <v/>
      </c>
      <c r="KR409" s="259" t="str">
        <f t="shared" si="535"/>
        <v/>
      </c>
      <c r="KS409" s="259" t="str">
        <f t="shared" si="536"/>
        <v/>
      </c>
      <c r="KT409" s="259" t="str">
        <f t="shared" si="537"/>
        <v/>
      </c>
      <c r="KU409" s="259" t="str">
        <f t="shared" si="538"/>
        <v/>
      </c>
      <c r="KV409" s="259" t="str">
        <f t="shared" si="539"/>
        <v/>
      </c>
      <c r="KW409" s="259" t="str">
        <f t="shared" si="540"/>
        <v/>
      </c>
      <c r="KX409" s="259" t="str">
        <f t="shared" si="541"/>
        <v/>
      </c>
      <c r="KY409" s="259" t="str">
        <f t="shared" si="542"/>
        <v/>
      </c>
      <c r="KZ409" s="259" t="str">
        <f t="shared" si="543"/>
        <v/>
      </c>
      <c r="LA409" s="259" t="str">
        <f t="shared" si="544"/>
        <v/>
      </c>
      <c r="LB409" s="259" t="str">
        <f t="shared" si="545"/>
        <v/>
      </c>
      <c r="LC409" s="259" t="str">
        <f t="shared" si="546"/>
        <v/>
      </c>
      <c r="LD409" s="259" t="str">
        <f t="shared" si="547"/>
        <v/>
      </c>
      <c r="LE409" s="259" t="str">
        <f t="shared" si="548"/>
        <v/>
      </c>
      <c r="LF409" s="259" t="str">
        <f t="shared" si="549"/>
        <v/>
      </c>
      <c r="LG409" s="259" t="str">
        <f t="shared" si="550"/>
        <v/>
      </c>
    </row>
    <row r="410" spans="1:1232" hidden="1">
      <c r="A410" s="260">
        <v>6801</v>
      </c>
      <c r="B410" s="257">
        <v>8500</v>
      </c>
      <c r="C410" s="261">
        <v>21</v>
      </c>
      <c r="D410" s="6"/>
      <c r="E410" s="6"/>
      <c r="F410" s="6"/>
      <c r="G410" s="6"/>
      <c r="H410" s="6"/>
      <c r="I410" s="6"/>
      <c r="J410" s="6"/>
      <c r="K410" s="6"/>
      <c r="L410" s="6"/>
      <c r="M410" s="6"/>
      <c r="N410" s="6"/>
      <c r="O410" s="6"/>
      <c r="Q410" s="259" t="str">
        <f t="shared" si="248"/>
        <v/>
      </c>
      <c r="R410" s="259" t="str">
        <f t="shared" si="249"/>
        <v/>
      </c>
      <c r="S410" s="259" t="str">
        <f t="shared" si="250"/>
        <v/>
      </c>
      <c r="T410" s="259" t="str">
        <f t="shared" si="251"/>
        <v/>
      </c>
      <c r="U410" s="259" t="str">
        <f t="shared" si="252"/>
        <v/>
      </c>
      <c r="V410" s="259" t="str">
        <f t="shared" si="253"/>
        <v/>
      </c>
      <c r="W410" s="259" t="str">
        <f t="shared" si="254"/>
        <v/>
      </c>
      <c r="X410" s="259" t="str">
        <f t="shared" si="255"/>
        <v/>
      </c>
      <c r="Y410" s="259" t="str">
        <f t="shared" si="256"/>
        <v/>
      </c>
      <c r="Z410" s="259" t="str">
        <f t="shared" si="257"/>
        <v/>
      </c>
      <c r="AA410" s="259" t="str">
        <f t="shared" si="258"/>
        <v/>
      </c>
      <c r="AB410" s="259" t="str">
        <f t="shared" si="259"/>
        <v/>
      </c>
      <c r="AC410" s="259" t="str">
        <f t="shared" si="260"/>
        <v/>
      </c>
      <c r="AD410" s="259" t="str">
        <f t="shared" si="261"/>
        <v/>
      </c>
      <c r="AE410" s="259" t="str">
        <f t="shared" si="262"/>
        <v/>
      </c>
      <c r="AF410" s="259" t="str">
        <f t="shared" si="263"/>
        <v/>
      </c>
      <c r="AG410" s="259" t="str">
        <f t="shared" si="264"/>
        <v/>
      </c>
      <c r="AH410" s="259" t="str">
        <f t="shared" si="265"/>
        <v/>
      </c>
      <c r="AI410" s="259" t="str">
        <f t="shared" si="266"/>
        <v/>
      </c>
      <c r="AJ410" s="259" t="str">
        <f t="shared" si="267"/>
        <v/>
      </c>
      <c r="AK410" s="259" t="str">
        <f t="shared" si="268"/>
        <v/>
      </c>
      <c r="AL410" s="259" t="str">
        <f t="shared" si="269"/>
        <v/>
      </c>
      <c r="AM410" s="259" t="str">
        <f t="shared" si="270"/>
        <v/>
      </c>
      <c r="AN410" s="259" t="str">
        <f t="shared" si="271"/>
        <v/>
      </c>
      <c r="AO410" s="259" t="str">
        <f t="shared" si="272"/>
        <v/>
      </c>
      <c r="AP410" s="259" t="str">
        <f t="shared" si="273"/>
        <v/>
      </c>
      <c r="AQ410" s="259" t="str">
        <f t="shared" si="274"/>
        <v/>
      </c>
      <c r="AR410" s="259" t="str">
        <f t="shared" si="275"/>
        <v/>
      </c>
      <c r="AS410" s="259" t="str">
        <f t="shared" si="276"/>
        <v/>
      </c>
      <c r="AT410" s="259" t="str">
        <f t="shared" si="277"/>
        <v/>
      </c>
      <c r="AU410" s="259" t="str">
        <f t="shared" si="278"/>
        <v/>
      </c>
      <c r="AV410" s="259" t="str">
        <f t="shared" si="279"/>
        <v/>
      </c>
      <c r="AW410" s="259" t="str">
        <f t="shared" si="280"/>
        <v/>
      </c>
      <c r="AX410" s="259" t="str">
        <f t="shared" si="281"/>
        <v/>
      </c>
      <c r="AY410" s="259" t="str">
        <f t="shared" si="282"/>
        <v/>
      </c>
      <c r="AZ410" s="259" t="str">
        <f t="shared" si="283"/>
        <v/>
      </c>
      <c r="BA410" s="259" t="str">
        <f t="shared" si="284"/>
        <v/>
      </c>
      <c r="BB410" s="259" t="str">
        <f t="shared" si="285"/>
        <v/>
      </c>
      <c r="BC410" s="259" t="str">
        <f t="shared" si="286"/>
        <v/>
      </c>
      <c r="BD410" s="259" t="str">
        <f t="shared" si="287"/>
        <v/>
      </c>
      <c r="BE410" s="259" t="str">
        <f t="shared" si="288"/>
        <v/>
      </c>
      <c r="BF410" s="259" t="str">
        <f t="shared" si="289"/>
        <v/>
      </c>
      <c r="BG410" s="259" t="str">
        <f t="shared" si="290"/>
        <v/>
      </c>
      <c r="BH410" s="259" t="str">
        <f t="shared" si="291"/>
        <v/>
      </c>
      <c r="BI410" s="259" t="str">
        <f t="shared" si="292"/>
        <v/>
      </c>
      <c r="BJ410" s="259" t="str">
        <f t="shared" si="293"/>
        <v/>
      </c>
      <c r="BK410" s="259" t="str">
        <f t="shared" si="294"/>
        <v/>
      </c>
      <c r="BL410" s="259" t="str">
        <f t="shared" si="295"/>
        <v/>
      </c>
      <c r="BM410" s="259" t="str">
        <f t="shared" si="296"/>
        <v/>
      </c>
      <c r="BN410" s="259" t="str">
        <f t="shared" si="297"/>
        <v/>
      </c>
      <c r="BO410" s="259" t="str">
        <f t="shared" si="298"/>
        <v/>
      </c>
      <c r="BP410" s="259" t="str">
        <f t="shared" si="299"/>
        <v/>
      </c>
      <c r="BQ410" s="259" t="str">
        <f t="shared" si="300"/>
        <v/>
      </c>
      <c r="BR410" s="259" t="str">
        <f t="shared" si="301"/>
        <v/>
      </c>
      <c r="BS410" s="259" t="str">
        <f t="shared" si="302"/>
        <v/>
      </c>
      <c r="BT410" s="259" t="str">
        <f t="shared" si="303"/>
        <v/>
      </c>
      <c r="BU410" s="259" t="str">
        <f t="shared" si="304"/>
        <v/>
      </c>
      <c r="BV410" s="259" t="str">
        <f t="shared" si="305"/>
        <v/>
      </c>
      <c r="BW410" s="259" t="str">
        <f t="shared" si="306"/>
        <v/>
      </c>
      <c r="BX410" s="259" t="str">
        <f t="shared" si="307"/>
        <v/>
      </c>
      <c r="BY410" s="259" t="str">
        <f t="shared" si="308"/>
        <v/>
      </c>
      <c r="BZ410" s="259" t="str">
        <f t="shared" si="309"/>
        <v/>
      </c>
      <c r="CA410" s="259" t="str">
        <f t="shared" si="310"/>
        <v/>
      </c>
      <c r="CB410" s="259" t="str">
        <f t="shared" si="311"/>
        <v/>
      </c>
      <c r="CC410" s="259" t="str">
        <f t="shared" si="312"/>
        <v/>
      </c>
      <c r="CD410" s="259" t="str">
        <f t="shared" si="313"/>
        <v/>
      </c>
      <c r="CE410" s="259" t="str">
        <f t="shared" si="314"/>
        <v/>
      </c>
      <c r="CF410" s="259" t="str">
        <f t="shared" si="315"/>
        <v/>
      </c>
      <c r="CG410" s="259" t="str">
        <f t="shared" si="316"/>
        <v/>
      </c>
      <c r="CH410" s="259" t="str">
        <f t="shared" si="317"/>
        <v/>
      </c>
      <c r="CI410" s="259" t="str">
        <f t="shared" si="318"/>
        <v/>
      </c>
      <c r="CJ410" s="259" t="str">
        <f t="shared" si="319"/>
        <v/>
      </c>
      <c r="CK410" s="259" t="str">
        <f t="shared" si="320"/>
        <v/>
      </c>
      <c r="CL410" s="259" t="str">
        <f t="shared" si="321"/>
        <v/>
      </c>
      <c r="CM410" s="259" t="str">
        <f t="shared" si="322"/>
        <v/>
      </c>
      <c r="CN410" s="259" t="str">
        <f t="shared" si="323"/>
        <v/>
      </c>
      <c r="CO410" s="259" t="str">
        <f t="shared" si="324"/>
        <v/>
      </c>
      <c r="CP410" s="259" t="str">
        <f t="shared" si="325"/>
        <v/>
      </c>
      <c r="CQ410" s="259" t="str">
        <f t="shared" si="326"/>
        <v/>
      </c>
      <c r="CR410" s="259" t="str">
        <f t="shared" si="327"/>
        <v/>
      </c>
      <c r="CS410" s="259" t="str">
        <f t="shared" si="328"/>
        <v/>
      </c>
      <c r="CT410" s="259" t="str">
        <f t="shared" si="329"/>
        <v/>
      </c>
      <c r="CU410" s="259" t="str">
        <f t="shared" si="330"/>
        <v/>
      </c>
      <c r="CV410" s="259" t="str">
        <f t="shared" si="331"/>
        <v/>
      </c>
      <c r="CW410" s="259" t="str">
        <f t="shared" si="332"/>
        <v/>
      </c>
      <c r="CX410" s="259" t="str">
        <f t="shared" si="333"/>
        <v/>
      </c>
      <c r="CY410" s="259" t="str">
        <f t="shared" si="334"/>
        <v/>
      </c>
      <c r="CZ410" s="259" t="str">
        <f t="shared" si="335"/>
        <v/>
      </c>
      <c r="DA410" s="259" t="str">
        <f t="shared" si="336"/>
        <v/>
      </c>
      <c r="DB410" s="259" t="str">
        <f t="shared" si="337"/>
        <v/>
      </c>
      <c r="DC410" s="259" t="str">
        <f t="shared" si="338"/>
        <v/>
      </c>
      <c r="DD410" s="259" t="str">
        <f t="shared" si="339"/>
        <v/>
      </c>
      <c r="DE410" s="259" t="str">
        <f t="shared" si="340"/>
        <v/>
      </c>
      <c r="DF410" s="259" t="str">
        <f t="shared" si="341"/>
        <v/>
      </c>
      <c r="DG410" s="259" t="str">
        <f t="shared" si="342"/>
        <v/>
      </c>
      <c r="DH410" s="259" t="str">
        <f t="shared" si="343"/>
        <v/>
      </c>
      <c r="DI410" s="259" t="str">
        <f t="shared" si="344"/>
        <v/>
      </c>
      <c r="DJ410" s="259" t="str">
        <f t="shared" si="345"/>
        <v/>
      </c>
      <c r="DK410" s="259" t="str">
        <f t="shared" si="346"/>
        <v/>
      </c>
      <c r="DL410" s="259" t="str">
        <f t="shared" si="347"/>
        <v/>
      </c>
      <c r="DM410" s="259" t="str">
        <f t="shared" si="348"/>
        <v/>
      </c>
      <c r="DN410" s="259" t="str">
        <f t="shared" si="349"/>
        <v/>
      </c>
      <c r="DO410" s="259" t="str">
        <f t="shared" si="350"/>
        <v/>
      </c>
      <c r="DP410" s="259" t="str">
        <f t="shared" si="351"/>
        <v/>
      </c>
      <c r="DQ410" s="259" t="str">
        <f t="shared" si="352"/>
        <v/>
      </c>
      <c r="DR410" s="259" t="str">
        <f t="shared" si="353"/>
        <v/>
      </c>
      <c r="DS410" s="259" t="str">
        <f t="shared" si="354"/>
        <v/>
      </c>
      <c r="DT410" s="259" t="str">
        <f t="shared" si="355"/>
        <v/>
      </c>
      <c r="DU410" s="259" t="str">
        <f t="shared" si="356"/>
        <v/>
      </c>
      <c r="DV410" s="259" t="str">
        <f t="shared" si="357"/>
        <v/>
      </c>
      <c r="DW410" s="259" t="str">
        <f t="shared" si="358"/>
        <v/>
      </c>
      <c r="DX410" s="259" t="str">
        <f t="shared" si="359"/>
        <v/>
      </c>
      <c r="DY410" s="259" t="str">
        <f t="shared" si="360"/>
        <v/>
      </c>
      <c r="DZ410" s="259" t="str">
        <f t="shared" si="361"/>
        <v/>
      </c>
      <c r="EA410" s="259" t="str">
        <f t="shared" si="362"/>
        <v/>
      </c>
      <c r="EB410" s="259" t="str">
        <f t="shared" si="363"/>
        <v/>
      </c>
      <c r="EC410" s="259" t="str">
        <f t="shared" si="364"/>
        <v/>
      </c>
      <c r="ED410" s="259" t="str">
        <f t="shared" si="365"/>
        <v/>
      </c>
      <c r="EE410" s="259" t="str">
        <f t="shared" si="366"/>
        <v/>
      </c>
      <c r="EF410" s="259" t="str">
        <f t="shared" si="367"/>
        <v/>
      </c>
      <c r="EG410" s="259" t="str">
        <f t="shared" si="368"/>
        <v/>
      </c>
      <c r="EH410" s="259" t="str">
        <f t="shared" si="369"/>
        <v/>
      </c>
      <c r="EI410" s="259" t="str">
        <f t="shared" si="370"/>
        <v/>
      </c>
      <c r="EJ410" s="259" t="str">
        <f t="shared" si="371"/>
        <v/>
      </c>
      <c r="EK410" s="259" t="str">
        <f t="shared" si="372"/>
        <v/>
      </c>
      <c r="EL410" s="259" t="str">
        <f t="shared" si="373"/>
        <v/>
      </c>
      <c r="EM410" s="259" t="str">
        <f t="shared" si="374"/>
        <v/>
      </c>
      <c r="EN410" s="259" t="str">
        <f t="shared" si="375"/>
        <v/>
      </c>
      <c r="EO410" s="259" t="str">
        <f t="shared" si="376"/>
        <v/>
      </c>
      <c r="EP410" s="259" t="str">
        <f t="shared" si="377"/>
        <v/>
      </c>
      <c r="EQ410" s="259" t="str">
        <f t="shared" si="378"/>
        <v/>
      </c>
      <c r="ER410" s="259" t="str">
        <f t="shared" si="379"/>
        <v/>
      </c>
      <c r="ES410" s="259" t="str">
        <f t="shared" si="380"/>
        <v/>
      </c>
      <c r="ET410" s="259" t="str">
        <f t="shared" si="381"/>
        <v/>
      </c>
      <c r="EU410" s="259" t="str">
        <f t="shared" si="382"/>
        <v/>
      </c>
      <c r="EV410" s="259" t="str">
        <f t="shared" si="383"/>
        <v/>
      </c>
      <c r="EW410" s="259" t="str">
        <f t="shared" si="384"/>
        <v/>
      </c>
      <c r="EX410" s="259" t="str">
        <f t="shared" si="385"/>
        <v/>
      </c>
      <c r="EY410" s="259" t="str">
        <f t="shared" si="386"/>
        <v/>
      </c>
      <c r="EZ410" s="259" t="str">
        <f t="shared" si="387"/>
        <v/>
      </c>
      <c r="FA410" s="259" t="str">
        <f t="shared" si="388"/>
        <v/>
      </c>
      <c r="FB410" s="259" t="str">
        <f t="shared" si="389"/>
        <v/>
      </c>
      <c r="FC410" s="259" t="str">
        <f t="shared" si="390"/>
        <v/>
      </c>
      <c r="FD410" s="259" t="str">
        <f t="shared" si="391"/>
        <v/>
      </c>
      <c r="FE410" s="259" t="str">
        <f t="shared" si="392"/>
        <v/>
      </c>
      <c r="FF410" s="259" t="str">
        <f t="shared" si="393"/>
        <v/>
      </c>
      <c r="FG410" s="259" t="str">
        <f t="shared" si="394"/>
        <v/>
      </c>
      <c r="FH410" s="259" t="str">
        <f t="shared" si="395"/>
        <v/>
      </c>
      <c r="FI410" s="259" t="str">
        <f t="shared" si="396"/>
        <v/>
      </c>
      <c r="FJ410" s="259" t="str">
        <f t="shared" si="397"/>
        <v/>
      </c>
      <c r="FK410" s="259" t="str">
        <f t="shared" si="398"/>
        <v/>
      </c>
      <c r="FL410" s="259" t="str">
        <f t="shared" si="399"/>
        <v/>
      </c>
      <c r="FM410" s="259" t="str">
        <f t="shared" si="400"/>
        <v/>
      </c>
      <c r="FN410" s="259" t="str">
        <f t="shared" si="401"/>
        <v/>
      </c>
      <c r="FO410" s="259" t="str">
        <f t="shared" si="402"/>
        <v/>
      </c>
      <c r="FP410" s="259" t="str">
        <f t="shared" si="403"/>
        <v/>
      </c>
      <c r="FQ410" s="259" t="str">
        <f t="shared" si="404"/>
        <v/>
      </c>
      <c r="FR410" s="259" t="str">
        <f t="shared" si="405"/>
        <v/>
      </c>
      <c r="FS410" s="259" t="str">
        <f t="shared" si="406"/>
        <v/>
      </c>
      <c r="FT410" s="259" t="str">
        <f t="shared" si="407"/>
        <v/>
      </c>
      <c r="FU410" s="259" t="str">
        <f t="shared" si="408"/>
        <v/>
      </c>
      <c r="FV410" s="259" t="str">
        <f t="shared" si="409"/>
        <v/>
      </c>
      <c r="FW410" s="259" t="str">
        <f t="shared" si="410"/>
        <v/>
      </c>
      <c r="FX410" s="259" t="str">
        <f t="shared" si="411"/>
        <v/>
      </c>
      <c r="FY410" s="259" t="str">
        <f t="shared" si="412"/>
        <v/>
      </c>
      <c r="FZ410" s="259" t="str">
        <f t="shared" si="413"/>
        <v/>
      </c>
      <c r="GA410" s="259" t="str">
        <f t="shared" si="414"/>
        <v/>
      </c>
      <c r="GB410" s="259" t="str">
        <f t="shared" si="415"/>
        <v/>
      </c>
      <c r="GC410" s="259" t="str">
        <f t="shared" si="416"/>
        <v/>
      </c>
      <c r="GD410" s="259" t="str">
        <f t="shared" si="417"/>
        <v/>
      </c>
      <c r="GE410" s="259" t="str">
        <f t="shared" si="418"/>
        <v/>
      </c>
      <c r="GF410" s="259" t="str">
        <f t="shared" si="419"/>
        <v/>
      </c>
      <c r="GG410" s="259" t="str">
        <f t="shared" si="420"/>
        <v/>
      </c>
      <c r="GH410" s="259" t="str">
        <f t="shared" si="421"/>
        <v/>
      </c>
      <c r="GI410" s="259" t="str">
        <f t="shared" si="422"/>
        <v/>
      </c>
      <c r="GJ410" s="259" t="str">
        <f t="shared" si="423"/>
        <v/>
      </c>
      <c r="GK410" s="259" t="str">
        <f t="shared" si="424"/>
        <v/>
      </c>
      <c r="GL410" s="259" t="str">
        <f t="shared" si="425"/>
        <v/>
      </c>
      <c r="GM410" s="259" t="str">
        <f t="shared" si="426"/>
        <v/>
      </c>
      <c r="GN410" s="259" t="str">
        <f t="shared" si="427"/>
        <v/>
      </c>
      <c r="GO410" s="259" t="str">
        <f t="shared" si="428"/>
        <v/>
      </c>
      <c r="GP410" s="259" t="str">
        <f t="shared" si="429"/>
        <v/>
      </c>
      <c r="GQ410" s="259" t="str">
        <f t="shared" si="430"/>
        <v/>
      </c>
      <c r="GR410" s="259" t="str">
        <f t="shared" si="431"/>
        <v/>
      </c>
      <c r="GS410" s="259" t="str">
        <f t="shared" si="432"/>
        <v/>
      </c>
      <c r="GT410" s="259" t="str">
        <f t="shared" si="433"/>
        <v/>
      </c>
      <c r="GU410" s="259" t="str">
        <f t="shared" si="434"/>
        <v/>
      </c>
      <c r="GV410" s="259" t="str">
        <f t="shared" si="435"/>
        <v/>
      </c>
      <c r="GW410" s="259" t="str">
        <f t="shared" si="436"/>
        <v/>
      </c>
      <c r="GX410" s="259" t="str">
        <f t="shared" si="437"/>
        <v/>
      </c>
      <c r="GY410" s="259" t="str">
        <f t="shared" si="438"/>
        <v/>
      </c>
      <c r="GZ410" s="259" t="str">
        <f t="shared" si="439"/>
        <v/>
      </c>
      <c r="HA410" s="259" t="str">
        <f t="shared" si="440"/>
        <v/>
      </c>
      <c r="HB410" s="259" t="str">
        <f t="shared" si="441"/>
        <v/>
      </c>
      <c r="HC410" s="259" t="str">
        <f t="shared" si="442"/>
        <v/>
      </c>
      <c r="HD410" s="259" t="str">
        <f t="shared" si="443"/>
        <v/>
      </c>
      <c r="HE410" s="259" t="str">
        <f t="shared" si="444"/>
        <v/>
      </c>
      <c r="HF410" s="259" t="str">
        <f t="shared" si="445"/>
        <v/>
      </c>
      <c r="HG410" s="259" t="str">
        <f t="shared" si="446"/>
        <v/>
      </c>
      <c r="HH410" s="259" t="str">
        <f t="shared" si="447"/>
        <v/>
      </c>
      <c r="HI410" s="259" t="str">
        <f t="shared" si="448"/>
        <v/>
      </c>
      <c r="HJ410" s="259" t="str">
        <f t="shared" si="449"/>
        <v/>
      </c>
      <c r="HK410" s="259" t="str">
        <f t="shared" si="450"/>
        <v/>
      </c>
      <c r="HL410" s="259" t="str">
        <f t="shared" si="451"/>
        <v/>
      </c>
      <c r="HM410" s="259" t="str">
        <f t="shared" si="452"/>
        <v/>
      </c>
      <c r="HN410" s="259" t="str">
        <f t="shared" si="453"/>
        <v/>
      </c>
      <c r="HO410" s="259" t="str">
        <f t="shared" si="454"/>
        <v/>
      </c>
      <c r="HP410" s="259" t="str">
        <f t="shared" si="455"/>
        <v/>
      </c>
      <c r="HQ410" s="259" t="str">
        <f t="shared" si="456"/>
        <v/>
      </c>
      <c r="HR410" s="259" t="str">
        <f t="shared" si="457"/>
        <v/>
      </c>
      <c r="HS410" s="259" t="str">
        <f t="shared" si="458"/>
        <v/>
      </c>
      <c r="HT410" s="259" t="str">
        <f t="shared" si="459"/>
        <v/>
      </c>
      <c r="HU410" s="259" t="str">
        <f t="shared" si="460"/>
        <v/>
      </c>
      <c r="HV410" s="259" t="str">
        <f t="shared" si="461"/>
        <v/>
      </c>
      <c r="HW410" s="259" t="str">
        <f t="shared" si="462"/>
        <v/>
      </c>
      <c r="HX410" s="259" t="str">
        <f t="shared" si="463"/>
        <v/>
      </c>
      <c r="HY410" s="259" t="str">
        <f t="shared" si="464"/>
        <v/>
      </c>
      <c r="HZ410" s="259" t="str">
        <f t="shared" si="465"/>
        <v/>
      </c>
      <c r="IA410" s="259" t="str">
        <f t="shared" si="466"/>
        <v/>
      </c>
      <c r="IB410" s="259" t="str">
        <f t="shared" si="467"/>
        <v/>
      </c>
      <c r="IC410" s="259" t="str">
        <f t="shared" si="468"/>
        <v/>
      </c>
      <c r="ID410" s="259" t="str">
        <f t="shared" si="469"/>
        <v/>
      </c>
      <c r="IE410" s="259" t="str">
        <f t="shared" si="470"/>
        <v/>
      </c>
      <c r="IF410" s="259" t="str">
        <f t="shared" si="471"/>
        <v/>
      </c>
      <c r="IG410" s="259" t="str">
        <f t="shared" si="472"/>
        <v/>
      </c>
      <c r="IH410" s="259" t="str">
        <f t="shared" si="473"/>
        <v/>
      </c>
      <c r="II410" s="259" t="str">
        <f t="shared" si="474"/>
        <v/>
      </c>
      <c r="IJ410" s="259" t="str">
        <f t="shared" si="475"/>
        <v/>
      </c>
      <c r="IK410" s="259" t="str">
        <f t="shared" si="476"/>
        <v/>
      </c>
      <c r="IL410" s="259" t="str">
        <f t="shared" si="477"/>
        <v/>
      </c>
      <c r="IM410" s="259" t="str">
        <f t="shared" si="478"/>
        <v/>
      </c>
      <c r="IN410" s="259" t="str">
        <f t="shared" si="479"/>
        <v/>
      </c>
      <c r="IO410" s="259" t="str">
        <f t="shared" si="480"/>
        <v/>
      </c>
      <c r="IP410" s="259" t="str">
        <f t="shared" si="481"/>
        <v/>
      </c>
      <c r="IQ410" s="259" t="str">
        <f t="shared" si="482"/>
        <v/>
      </c>
      <c r="IR410" s="259" t="str">
        <f t="shared" si="483"/>
        <v/>
      </c>
      <c r="IS410" s="259" t="str">
        <f t="shared" si="484"/>
        <v/>
      </c>
      <c r="IT410" s="259" t="str">
        <f t="shared" si="485"/>
        <v/>
      </c>
      <c r="IU410" s="259" t="str">
        <f t="shared" si="486"/>
        <v/>
      </c>
      <c r="IV410" s="259" t="str">
        <f t="shared" si="487"/>
        <v/>
      </c>
      <c r="IW410" s="259" t="str">
        <f t="shared" si="488"/>
        <v/>
      </c>
      <c r="IX410" s="259" t="str">
        <f t="shared" si="489"/>
        <v/>
      </c>
      <c r="IY410" s="259" t="str">
        <f t="shared" si="490"/>
        <v/>
      </c>
      <c r="IZ410" s="259" t="str">
        <f t="shared" si="491"/>
        <v/>
      </c>
      <c r="JA410" s="259" t="str">
        <f t="shared" si="492"/>
        <v/>
      </c>
      <c r="JB410" s="259" t="str">
        <f t="shared" si="493"/>
        <v/>
      </c>
      <c r="JC410" s="259" t="str">
        <f t="shared" si="494"/>
        <v/>
      </c>
      <c r="JD410" s="259" t="str">
        <f t="shared" si="495"/>
        <v/>
      </c>
      <c r="JE410" s="259" t="str">
        <f t="shared" si="496"/>
        <v/>
      </c>
      <c r="JF410" s="259" t="str">
        <f t="shared" si="497"/>
        <v/>
      </c>
      <c r="JG410" s="259" t="str">
        <f t="shared" si="498"/>
        <v/>
      </c>
      <c r="JH410" s="259" t="str">
        <f t="shared" si="499"/>
        <v/>
      </c>
      <c r="JI410" s="259" t="str">
        <f t="shared" si="500"/>
        <v/>
      </c>
      <c r="JJ410" s="259" t="str">
        <f t="shared" si="501"/>
        <v/>
      </c>
      <c r="JK410" s="259" t="str">
        <f t="shared" si="502"/>
        <v/>
      </c>
      <c r="JL410" s="259" t="str">
        <f t="shared" si="503"/>
        <v/>
      </c>
      <c r="JM410" s="259" t="str">
        <f t="shared" si="504"/>
        <v/>
      </c>
      <c r="JN410" s="259" t="str">
        <f t="shared" si="505"/>
        <v/>
      </c>
      <c r="JO410" s="259" t="str">
        <f t="shared" si="506"/>
        <v/>
      </c>
      <c r="JP410" s="259" t="str">
        <f t="shared" si="507"/>
        <v/>
      </c>
      <c r="JQ410" s="259" t="str">
        <f t="shared" si="508"/>
        <v/>
      </c>
      <c r="JR410" s="259" t="str">
        <f t="shared" si="509"/>
        <v/>
      </c>
      <c r="JS410" s="259" t="str">
        <f t="shared" si="510"/>
        <v/>
      </c>
      <c r="JT410" s="259" t="str">
        <f t="shared" si="511"/>
        <v/>
      </c>
      <c r="JU410" s="259" t="str">
        <f t="shared" si="512"/>
        <v/>
      </c>
      <c r="JV410" s="259" t="str">
        <f t="shared" si="513"/>
        <v/>
      </c>
      <c r="JW410" s="259" t="str">
        <f t="shared" si="514"/>
        <v/>
      </c>
      <c r="JX410" s="259" t="str">
        <f t="shared" si="515"/>
        <v/>
      </c>
      <c r="JY410" s="259" t="str">
        <f t="shared" si="516"/>
        <v/>
      </c>
      <c r="JZ410" s="259" t="str">
        <f t="shared" si="517"/>
        <v/>
      </c>
      <c r="KA410" s="259" t="str">
        <f t="shared" si="518"/>
        <v/>
      </c>
      <c r="KB410" s="259" t="str">
        <f t="shared" si="519"/>
        <v/>
      </c>
      <c r="KC410" s="259" t="str">
        <f t="shared" si="520"/>
        <v/>
      </c>
      <c r="KD410" s="259" t="str">
        <f t="shared" si="521"/>
        <v/>
      </c>
      <c r="KE410" s="259" t="str">
        <f t="shared" si="522"/>
        <v/>
      </c>
      <c r="KF410" s="259" t="str">
        <f t="shared" si="523"/>
        <v/>
      </c>
      <c r="KG410" s="259" t="str">
        <f t="shared" si="524"/>
        <v/>
      </c>
      <c r="KH410" s="259" t="str">
        <f t="shared" si="525"/>
        <v/>
      </c>
      <c r="KI410" s="259" t="str">
        <f t="shared" si="526"/>
        <v/>
      </c>
      <c r="KJ410" s="259" t="str">
        <f t="shared" si="527"/>
        <v/>
      </c>
      <c r="KK410" s="259" t="str">
        <f t="shared" si="528"/>
        <v/>
      </c>
      <c r="KL410" s="259" t="str">
        <f t="shared" si="529"/>
        <v/>
      </c>
      <c r="KM410" s="259" t="str">
        <f t="shared" si="530"/>
        <v/>
      </c>
      <c r="KN410" s="259" t="str">
        <f t="shared" si="531"/>
        <v/>
      </c>
      <c r="KO410" s="259" t="str">
        <f t="shared" si="532"/>
        <v/>
      </c>
      <c r="KP410" s="259" t="str">
        <f t="shared" si="533"/>
        <v/>
      </c>
      <c r="KQ410" s="259" t="str">
        <f t="shared" si="534"/>
        <v/>
      </c>
      <c r="KR410" s="259" t="str">
        <f t="shared" si="535"/>
        <v/>
      </c>
      <c r="KS410" s="259" t="str">
        <f t="shared" si="536"/>
        <v/>
      </c>
      <c r="KT410" s="259" t="str">
        <f t="shared" si="537"/>
        <v/>
      </c>
      <c r="KU410" s="259" t="str">
        <f t="shared" si="538"/>
        <v/>
      </c>
      <c r="KV410" s="259" t="str">
        <f t="shared" si="539"/>
        <v/>
      </c>
      <c r="KW410" s="259" t="str">
        <f t="shared" si="540"/>
        <v/>
      </c>
      <c r="KX410" s="259" t="str">
        <f t="shared" si="541"/>
        <v/>
      </c>
      <c r="KY410" s="259" t="str">
        <f t="shared" si="542"/>
        <v/>
      </c>
      <c r="KZ410" s="259" t="str">
        <f t="shared" si="543"/>
        <v/>
      </c>
      <c r="LA410" s="259" t="str">
        <f t="shared" si="544"/>
        <v/>
      </c>
      <c r="LB410" s="259" t="str">
        <f t="shared" si="545"/>
        <v/>
      </c>
      <c r="LC410" s="259" t="str">
        <f t="shared" si="546"/>
        <v/>
      </c>
      <c r="LD410" s="259" t="str">
        <f t="shared" si="547"/>
        <v/>
      </c>
      <c r="LE410" s="259" t="str">
        <f t="shared" si="548"/>
        <v/>
      </c>
      <c r="LF410" s="259" t="str">
        <f t="shared" si="549"/>
        <v/>
      </c>
      <c r="LG410" s="259" t="str">
        <f t="shared" si="550"/>
        <v/>
      </c>
    </row>
    <row r="411" spans="1:1232" hidden="1">
      <c r="A411" s="260">
        <v>8501</v>
      </c>
      <c r="B411" s="257">
        <v>10700</v>
      </c>
      <c r="C411" s="261">
        <v>22</v>
      </c>
      <c r="D411" s="6"/>
      <c r="E411" s="6"/>
      <c r="F411" s="6"/>
      <c r="G411" s="6"/>
      <c r="H411" s="6"/>
      <c r="I411" s="6"/>
      <c r="J411" s="6"/>
      <c r="K411" s="6"/>
      <c r="L411" s="6"/>
      <c r="M411" s="6"/>
      <c r="N411" s="6"/>
      <c r="O411" s="6"/>
      <c r="Q411" s="259" t="str">
        <f t="shared" si="248"/>
        <v/>
      </c>
      <c r="R411" s="259" t="str">
        <f t="shared" si="249"/>
        <v/>
      </c>
      <c r="S411" s="259" t="str">
        <f t="shared" si="250"/>
        <v/>
      </c>
      <c r="T411" s="259" t="str">
        <f t="shared" si="251"/>
        <v/>
      </c>
      <c r="U411" s="259" t="str">
        <f t="shared" si="252"/>
        <v/>
      </c>
      <c r="V411" s="259" t="str">
        <f t="shared" si="253"/>
        <v/>
      </c>
      <c r="W411" s="259" t="str">
        <f t="shared" si="254"/>
        <v/>
      </c>
      <c r="X411" s="259" t="str">
        <f t="shared" si="255"/>
        <v/>
      </c>
      <c r="Y411" s="259" t="str">
        <f t="shared" si="256"/>
        <v/>
      </c>
      <c r="Z411" s="259" t="str">
        <f t="shared" si="257"/>
        <v/>
      </c>
      <c r="AA411" s="259" t="str">
        <f t="shared" si="258"/>
        <v/>
      </c>
      <c r="AB411" s="259" t="str">
        <f t="shared" si="259"/>
        <v/>
      </c>
      <c r="AC411" s="259" t="str">
        <f t="shared" si="260"/>
        <v/>
      </c>
      <c r="AD411" s="259" t="str">
        <f t="shared" si="261"/>
        <v/>
      </c>
      <c r="AE411" s="259" t="str">
        <f t="shared" si="262"/>
        <v/>
      </c>
      <c r="AF411" s="259" t="str">
        <f t="shared" si="263"/>
        <v/>
      </c>
      <c r="AG411" s="259" t="str">
        <f t="shared" si="264"/>
        <v/>
      </c>
      <c r="AH411" s="259" t="str">
        <f t="shared" si="265"/>
        <v/>
      </c>
      <c r="AI411" s="259" t="str">
        <f t="shared" si="266"/>
        <v/>
      </c>
      <c r="AJ411" s="259" t="str">
        <f t="shared" si="267"/>
        <v/>
      </c>
      <c r="AK411" s="259" t="str">
        <f t="shared" si="268"/>
        <v/>
      </c>
      <c r="AL411" s="259" t="str">
        <f t="shared" si="269"/>
        <v/>
      </c>
      <c r="AM411" s="259" t="str">
        <f t="shared" si="270"/>
        <v/>
      </c>
      <c r="AN411" s="259" t="str">
        <f t="shared" si="271"/>
        <v/>
      </c>
      <c r="AO411" s="259" t="str">
        <f t="shared" si="272"/>
        <v/>
      </c>
      <c r="AP411" s="259" t="str">
        <f t="shared" si="273"/>
        <v/>
      </c>
      <c r="AQ411" s="259" t="str">
        <f t="shared" si="274"/>
        <v/>
      </c>
      <c r="AR411" s="259" t="str">
        <f t="shared" si="275"/>
        <v/>
      </c>
      <c r="AS411" s="259" t="str">
        <f t="shared" si="276"/>
        <v/>
      </c>
      <c r="AT411" s="259" t="str">
        <f t="shared" si="277"/>
        <v/>
      </c>
      <c r="AU411" s="259" t="str">
        <f t="shared" si="278"/>
        <v/>
      </c>
      <c r="AV411" s="259" t="str">
        <f t="shared" si="279"/>
        <v/>
      </c>
      <c r="AW411" s="259" t="str">
        <f t="shared" si="280"/>
        <v/>
      </c>
      <c r="AX411" s="259" t="str">
        <f t="shared" si="281"/>
        <v/>
      </c>
      <c r="AY411" s="259" t="str">
        <f t="shared" si="282"/>
        <v/>
      </c>
      <c r="AZ411" s="259" t="str">
        <f t="shared" si="283"/>
        <v/>
      </c>
      <c r="BA411" s="259" t="str">
        <f t="shared" si="284"/>
        <v/>
      </c>
      <c r="BB411" s="259" t="str">
        <f t="shared" si="285"/>
        <v/>
      </c>
      <c r="BC411" s="259" t="str">
        <f t="shared" si="286"/>
        <v/>
      </c>
      <c r="BD411" s="259" t="str">
        <f t="shared" si="287"/>
        <v/>
      </c>
      <c r="BE411" s="259" t="str">
        <f t="shared" si="288"/>
        <v/>
      </c>
      <c r="BF411" s="259" t="str">
        <f t="shared" si="289"/>
        <v/>
      </c>
      <c r="BG411" s="259" t="str">
        <f t="shared" si="290"/>
        <v/>
      </c>
      <c r="BH411" s="259" t="str">
        <f t="shared" si="291"/>
        <v/>
      </c>
      <c r="BI411" s="259" t="str">
        <f t="shared" si="292"/>
        <v/>
      </c>
      <c r="BJ411" s="259" t="str">
        <f t="shared" si="293"/>
        <v/>
      </c>
      <c r="BK411" s="259" t="str">
        <f t="shared" si="294"/>
        <v/>
      </c>
      <c r="BL411" s="259" t="str">
        <f t="shared" si="295"/>
        <v/>
      </c>
      <c r="BM411" s="259" t="str">
        <f t="shared" si="296"/>
        <v/>
      </c>
      <c r="BN411" s="259" t="str">
        <f t="shared" si="297"/>
        <v/>
      </c>
      <c r="BO411" s="259" t="str">
        <f t="shared" si="298"/>
        <v/>
      </c>
      <c r="BP411" s="259" t="str">
        <f t="shared" si="299"/>
        <v/>
      </c>
      <c r="BQ411" s="259" t="str">
        <f t="shared" si="300"/>
        <v/>
      </c>
      <c r="BR411" s="259" t="str">
        <f t="shared" si="301"/>
        <v/>
      </c>
      <c r="BS411" s="259" t="str">
        <f t="shared" si="302"/>
        <v/>
      </c>
      <c r="BT411" s="259" t="str">
        <f t="shared" si="303"/>
        <v/>
      </c>
      <c r="BU411" s="259" t="str">
        <f t="shared" si="304"/>
        <v/>
      </c>
      <c r="BV411" s="259" t="str">
        <f t="shared" si="305"/>
        <v/>
      </c>
      <c r="BW411" s="259" t="str">
        <f t="shared" si="306"/>
        <v/>
      </c>
      <c r="BX411" s="259" t="str">
        <f t="shared" si="307"/>
        <v/>
      </c>
      <c r="BY411" s="259" t="str">
        <f>IF(AND($A411&lt;=$W$340,$W$340&lt;=$B411),$C411,"")</f>
        <v/>
      </c>
      <c r="BZ411" s="259" t="str">
        <f t="shared" si="309"/>
        <v/>
      </c>
      <c r="CA411" s="259" t="str">
        <f t="shared" si="310"/>
        <v/>
      </c>
      <c r="CB411" s="259" t="str">
        <f>IF(AND($A411&lt;=$W$340,$W$340&lt;=$B411),$C411,"")</f>
        <v/>
      </c>
      <c r="CC411" s="259" t="str">
        <f t="shared" si="312"/>
        <v/>
      </c>
      <c r="CD411" s="259" t="str">
        <f t="shared" si="313"/>
        <v/>
      </c>
      <c r="CE411" s="259" t="str">
        <f>IF(AND($A411&lt;=$W$340,$W$340&lt;=$B411),$C411,"")</f>
        <v/>
      </c>
      <c r="CF411" s="259" t="str">
        <f t="shared" si="315"/>
        <v/>
      </c>
      <c r="CG411" s="259" t="str">
        <f t="shared" si="316"/>
        <v/>
      </c>
      <c r="CH411" s="259" t="str">
        <f>IF(AND($A411&lt;=$W$340,$W$340&lt;=$B411),$C411,"")</f>
        <v/>
      </c>
      <c r="CI411" s="259" t="str">
        <f t="shared" si="318"/>
        <v/>
      </c>
      <c r="CJ411" s="259" t="str">
        <f t="shared" si="319"/>
        <v/>
      </c>
      <c r="CK411" s="259" t="str">
        <f>IF(AND($A411&lt;=$W$340,$W$340&lt;=$B411),$C411,"")</f>
        <v/>
      </c>
      <c r="CL411" s="259" t="str">
        <f t="shared" si="321"/>
        <v/>
      </c>
      <c r="CM411" s="259" t="str">
        <f t="shared" si="322"/>
        <v/>
      </c>
      <c r="CN411" s="259" t="str">
        <f>IF(AND($A411&lt;=$W$340,$W$340&lt;=$B411),$C411,"")</f>
        <v/>
      </c>
      <c r="CO411" s="259" t="str">
        <f t="shared" si="324"/>
        <v/>
      </c>
      <c r="CP411" s="259" t="str">
        <f t="shared" si="325"/>
        <v/>
      </c>
      <c r="CQ411" s="259" t="str">
        <f>IF(AND($A411&lt;=$W$340,$W$340&lt;=$B411),$C411,"")</f>
        <v/>
      </c>
      <c r="CR411" s="259" t="str">
        <f t="shared" si="327"/>
        <v/>
      </c>
      <c r="CS411" s="259" t="str">
        <f t="shared" si="328"/>
        <v/>
      </c>
      <c r="CT411" s="259" t="str">
        <f>IF(AND($A411&lt;=$W$340,$W$340&lt;=$B411),$C411,"")</f>
        <v/>
      </c>
      <c r="CU411" s="259" t="str">
        <f t="shared" si="330"/>
        <v/>
      </c>
      <c r="CV411" s="259" t="str">
        <f t="shared" si="331"/>
        <v/>
      </c>
      <c r="CW411" s="259" t="str">
        <f>IF(AND($A411&lt;=$W$340,$W$340&lt;=$B411),$C411,"")</f>
        <v/>
      </c>
      <c r="CX411" s="259" t="str">
        <f t="shared" si="333"/>
        <v/>
      </c>
      <c r="CY411" s="259" t="str">
        <f t="shared" si="334"/>
        <v/>
      </c>
      <c r="CZ411" s="259" t="str">
        <f>IF(AND($A411&lt;=$W$340,$W$340&lt;=$B411),$C411,"")</f>
        <v/>
      </c>
      <c r="DA411" s="259" t="str">
        <f t="shared" si="336"/>
        <v/>
      </c>
      <c r="DB411" s="259" t="str">
        <f t="shared" si="337"/>
        <v/>
      </c>
      <c r="DC411" s="259" t="str">
        <f>IF(AND($A411&lt;=$W$340,$W$340&lt;=$B411),$C411,"")</f>
        <v/>
      </c>
      <c r="DD411" s="259" t="str">
        <f t="shared" si="339"/>
        <v/>
      </c>
      <c r="DE411" s="259" t="str">
        <f t="shared" si="340"/>
        <v/>
      </c>
      <c r="DF411" s="259" t="str">
        <f>IF(AND($A411&lt;=$W$340,$W$340&lt;=$B411),$C411,"")</f>
        <v/>
      </c>
      <c r="DG411" s="259" t="str">
        <f t="shared" si="342"/>
        <v/>
      </c>
      <c r="DH411" s="259" t="str">
        <f t="shared" si="343"/>
        <v/>
      </c>
      <c r="DI411" s="259" t="str">
        <f>IF(AND($A411&lt;=$W$340,$W$340&lt;=$B411),$C411,"")</f>
        <v/>
      </c>
      <c r="DJ411" s="259" t="str">
        <f t="shared" si="345"/>
        <v/>
      </c>
      <c r="DK411" s="259" t="str">
        <f t="shared" si="346"/>
        <v/>
      </c>
      <c r="DL411" s="259" t="str">
        <f>IF(AND($A411&lt;=$W$340,$W$340&lt;=$B411),$C411,"")</f>
        <v/>
      </c>
      <c r="DM411" s="259" t="str">
        <f t="shared" si="348"/>
        <v/>
      </c>
      <c r="DN411" s="259" t="str">
        <f t="shared" si="349"/>
        <v/>
      </c>
      <c r="DO411" s="259" t="str">
        <f>IF(AND($A411&lt;=$W$340,$W$340&lt;=$B411),$C411,"")</f>
        <v/>
      </c>
      <c r="DP411" s="259" t="str">
        <f t="shared" si="351"/>
        <v/>
      </c>
      <c r="DQ411" s="259" t="str">
        <f t="shared" si="352"/>
        <v/>
      </c>
      <c r="DR411" s="259" t="str">
        <f>IF(AND($A411&lt;=$W$340,$W$340&lt;=$B411),$C411,"")</f>
        <v/>
      </c>
      <c r="DS411" s="259" t="str">
        <f t="shared" si="354"/>
        <v/>
      </c>
      <c r="DT411" s="259" t="str">
        <f t="shared" si="355"/>
        <v/>
      </c>
      <c r="DU411" s="259" t="str">
        <f>IF(AND($A411&lt;=$W$340,$W$340&lt;=$B411),$C411,"")</f>
        <v/>
      </c>
      <c r="DV411" s="259" t="str">
        <f t="shared" si="357"/>
        <v/>
      </c>
      <c r="DW411" s="259" t="str">
        <f t="shared" si="358"/>
        <v/>
      </c>
      <c r="DX411" s="259" t="str">
        <f>IF(AND($A411&lt;=$W$340,$W$340&lt;=$B411),$C411,"")</f>
        <v/>
      </c>
      <c r="DY411" s="259" t="str">
        <f t="shared" si="360"/>
        <v/>
      </c>
      <c r="DZ411" s="259" t="str">
        <f t="shared" si="361"/>
        <v/>
      </c>
      <c r="EA411" s="259" t="str">
        <f>IF(AND($A411&lt;=$W$340,$W$340&lt;=$B411),$C411,"")</f>
        <v/>
      </c>
      <c r="EB411" s="259" t="str">
        <f t="shared" si="363"/>
        <v/>
      </c>
      <c r="EC411" s="259" t="str">
        <f t="shared" si="364"/>
        <v/>
      </c>
      <c r="ED411" s="259" t="str">
        <f>IF(AND($A411&lt;=$W$340,$W$340&lt;=$B411),$C411,"")</f>
        <v/>
      </c>
      <c r="EE411" s="259" t="str">
        <f t="shared" si="366"/>
        <v/>
      </c>
      <c r="EF411" s="259" t="str">
        <f t="shared" si="367"/>
        <v/>
      </c>
      <c r="EG411" s="259" t="str">
        <f>IF(AND($A411&lt;=$W$340,$W$340&lt;=$B411),$C411,"")</f>
        <v/>
      </c>
      <c r="EH411" s="259" t="str">
        <f t="shared" si="369"/>
        <v/>
      </c>
      <c r="EI411" s="259" t="str">
        <f t="shared" si="370"/>
        <v/>
      </c>
      <c r="EJ411" s="259" t="str">
        <f>IF(AND($A411&lt;=$W$340,$W$340&lt;=$B411),$C411,"")</f>
        <v/>
      </c>
      <c r="EK411" s="259" t="str">
        <f t="shared" si="372"/>
        <v/>
      </c>
      <c r="EL411" s="259" t="str">
        <f t="shared" si="373"/>
        <v/>
      </c>
      <c r="EM411" s="259" t="str">
        <f>IF(AND($A411&lt;=$W$340,$W$340&lt;=$B411),$C411,"")</f>
        <v/>
      </c>
      <c r="EN411" s="259" t="str">
        <f t="shared" si="375"/>
        <v/>
      </c>
      <c r="EO411" s="259" t="str">
        <f t="shared" si="376"/>
        <v/>
      </c>
      <c r="EP411" s="259" t="str">
        <f>IF(AND($A411&lt;=$W$340,$W$340&lt;=$B411),$C411,"")</f>
        <v/>
      </c>
      <c r="EQ411" s="259" t="str">
        <f t="shared" si="378"/>
        <v/>
      </c>
      <c r="ER411" s="259" t="str">
        <f t="shared" si="379"/>
        <v/>
      </c>
      <c r="ES411" s="259" t="str">
        <f>IF(AND($A411&lt;=$W$340,$W$340&lt;=$B411),$C411,"")</f>
        <v/>
      </c>
      <c r="ET411" s="259" t="str">
        <f t="shared" si="381"/>
        <v/>
      </c>
      <c r="EU411" s="259" t="str">
        <f t="shared" si="382"/>
        <v/>
      </c>
      <c r="EV411" s="259" t="str">
        <f>IF(AND($A411&lt;=$W$340,$W$340&lt;=$B411),$C411,"")</f>
        <v/>
      </c>
      <c r="EW411" s="259" t="str">
        <f t="shared" si="384"/>
        <v/>
      </c>
      <c r="EX411" s="259" t="str">
        <f t="shared" si="385"/>
        <v/>
      </c>
      <c r="EY411" s="259" t="str">
        <f>IF(AND($A411&lt;=$W$340,$W$340&lt;=$B411),$C411,"")</f>
        <v/>
      </c>
      <c r="EZ411" s="259" t="str">
        <f t="shared" si="387"/>
        <v/>
      </c>
      <c r="FA411" s="259" t="str">
        <f t="shared" si="388"/>
        <v/>
      </c>
      <c r="FB411" s="259" t="str">
        <f>IF(AND($A411&lt;=$W$340,$W$340&lt;=$B411),$C411,"")</f>
        <v/>
      </c>
      <c r="FC411" s="259" t="str">
        <f t="shared" si="390"/>
        <v/>
      </c>
      <c r="FD411" s="259" t="str">
        <f t="shared" si="391"/>
        <v/>
      </c>
      <c r="FE411" s="259" t="str">
        <f>IF(AND($A411&lt;=$W$340,$W$340&lt;=$B411),$C411,"")</f>
        <v/>
      </c>
      <c r="FF411" s="259" t="str">
        <f t="shared" si="393"/>
        <v/>
      </c>
      <c r="FG411" s="259" t="str">
        <f t="shared" si="394"/>
        <v/>
      </c>
      <c r="FH411" s="259" t="str">
        <f>IF(AND($A411&lt;=$W$340,$W$340&lt;=$B411),$C411,"")</f>
        <v/>
      </c>
      <c r="FI411" s="259" t="str">
        <f t="shared" si="396"/>
        <v/>
      </c>
      <c r="FJ411" s="259" t="str">
        <f t="shared" si="397"/>
        <v/>
      </c>
      <c r="FK411" s="259" t="str">
        <f>IF(AND($A411&lt;=$W$340,$W$340&lt;=$B411),$C411,"")</f>
        <v/>
      </c>
      <c r="FL411" s="259" t="str">
        <f t="shared" si="399"/>
        <v/>
      </c>
      <c r="FM411" s="259" t="str">
        <f t="shared" si="400"/>
        <v/>
      </c>
      <c r="FN411" s="259" t="str">
        <f>IF(AND($A411&lt;=$W$340,$W$340&lt;=$B411),$C411,"")</f>
        <v/>
      </c>
      <c r="FO411" s="259" t="str">
        <f t="shared" si="402"/>
        <v/>
      </c>
      <c r="FP411" s="259" t="str">
        <f t="shared" si="403"/>
        <v/>
      </c>
      <c r="FQ411" s="259" t="str">
        <f>IF(AND($A411&lt;=$W$340,$W$340&lt;=$B411),$C411,"")</f>
        <v/>
      </c>
      <c r="FR411" s="259" t="str">
        <f t="shared" si="405"/>
        <v/>
      </c>
      <c r="FS411" s="259" t="str">
        <f t="shared" si="406"/>
        <v/>
      </c>
      <c r="FT411" s="259" t="str">
        <f>IF(AND($A411&lt;=$W$340,$W$340&lt;=$B411),$C411,"")</f>
        <v/>
      </c>
      <c r="FU411" s="259" t="str">
        <f t="shared" si="408"/>
        <v/>
      </c>
      <c r="FV411" s="259" t="str">
        <f t="shared" si="409"/>
        <v/>
      </c>
      <c r="FW411" s="259" t="str">
        <f>IF(AND($A411&lt;=$W$340,$W$340&lt;=$B411),$C411,"")</f>
        <v/>
      </c>
      <c r="FX411" s="259" t="str">
        <f t="shared" si="411"/>
        <v/>
      </c>
      <c r="FY411" s="259" t="str">
        <f t="shared" si="412"/>
        <v/>
      </c>
      <c r="FZ411" s="259" t="str">
        <f>IF(AND($A411&lt;=$W$340,$W$340&lt;=$B411),$C411,"")</f>
        <v/>
      </c>
      <c r="GA411" s="259" t="str">
        <f t="shared" si="414"/>
        <v/>
      </c>
      <c r="GB411" s="259" t="str">
        <f t="shared" si="415"/>
        <v/>
      </c>
      <c r="GC411" s="259" t="str">
        <f>IF(AND($A411&lt;=$W$340,$W$340&lt;=$B411),$C411,"")</f>
        <v/>
      </c>
      <c r="GD411" s="259" t="str">
        <f t="shared" si="417"/>
        <v/>
      </c>
      <c r="GE411" s="259" t="str">
        <f t="shared" si="418"/>
        <v/>
      </c>
      <c r="GF411" s="259" t="str">
        <f>IF(AND($A411&lt;=$W$340,$W$340&lt;=$B411),$C411,"")</f>
        <v/>
      </c>
      <c r="GG411" s="259" t="str">
        <f t="shared" si="420"/>
        <v/>
      </c>
      <c r="GH411" s="259" t="str">
        <f t="shared" si="421"/>
        <v/>
      </c>
      <c r="GI411" s="259" t="str">
        <f>IF(AND($A411&lt;=$W$340,$W$340&lt;=$B411),$C411,"")</f>
        <v/>
      </c>
      <c r="GJ411" s="259" t="str">
        <f t="shared" si="423"/>
        <v/>
      </c>
      <c r="GK411" s="259" t="str">
        <f t="shared" si="424"/>
        <v/>
      </c>
      <c r="GL411" s="259" t="str">
        <f>IF(AND($A411&lt;=$W$340,$W$340&lt;=$B411),$C411,"")</f>
        <v/>
      </c>
      <c r="GM411" s="259" t="str">
        <f t="shared" si="426"/>
        <v/>
      </c>
      <c r="GN411" s="259" t="str">
        <f t="shared" si="427"/>
        <v/>
      </c>
      <c r="GO411" s="259" t="str">
        <f>IF(AND($A411&lt;=$W$340,$W$340&lt;=$B411),$C411,"")</f>
        <v/>
      </c>
      <c r="GP411" s="259" t="str">
        <f t="shared" si="429"/>
        <v/>
      </c>
      <c r="GQ411" s="259" t="str">
        <f t="shared" si="430"/>
        <v/>
      </c>
      <c r="GR411" s="259" t="str">
        <f>IF(AND($A411&lt;=$W$340,$W$340&lt;=$B411),$C411,"")</f>
        <v/>
      </c>
      <c r="GS411" s="259" t="str">
        <f t="shared" si="432"/>
        <v/>
      </c>
      <c r="GT411" s="259" t="str">
        <f t="shared" si="433"/>
        <v/>
      </c>
      <c r="GU411" s="259" t="str">
        <f>IF(AND($A411&lt;=$W$340,$W$340&lt;=$B411),$C411,"")</f>
        <v/>
      </c>
      <c r="GV411" s="259" t="str">
        <f t="shared" si="435"/>
        <v/>
      </c>
      <c r="GW411" s="259" t="str">
        <f t="shared" si="436"/>
        <v/>
      </c>
      <c r="GX411" s="259" t="str">
        <f>IF(AND($A411&lt;=$W$340,$W$340&lt;=$B411),$C411,"")</f>
        <v/>
      </c>
      <c r="GY411" s="259" t="str">
        <f t="shared" si="438"/>
        <v/>
      </c>
      <c r="GZ411" s="259" t="str">
        <f t="shared" si="439"/>
        <v/>
      </c>
      <c r="HA411" s="259" t="str">
        <f>IF(AND($A411&lt;=$W$340,$W$340&lt;=$B411),$C411,"")</f>
        <v/>
      </c>
      <c r="HB411" s="259" t="str">
        <f t="shared" si="441"/>
        <v/>
      </c>
      <c r="HC411" s="259" t="str">
        <f t="shared" si="442"/>
        <v/>
      </c>
      <c r="HD411" s="259" t="str">
        <f>IF(AND($A411&lt;=$W$340,$W$340&lt;=$B411),$C411,"")</f>
        <v/>
      </c>
      <c r="HE411" s="259" t="str">
        <f t="shared" si="444"/>
        <v/>
      </c>
      <c r="HF411" s="259" t="str">
        <f t="shared" si="445"/>
        <v/>
      </c>
      <c r="HG411" s="259" t="str">
        <f>IF(AND($A411&lt;=$W$340,$W$340&lt;=$B411),$C411,"")</f>
        <v/>
      </c>
      <c r="HH411" s="259" t="str">
        <f t="shared" si="447"/>
        <v/>
      </c>
      <c r="HI411" s="259" t="str">
        <f t="shared" si="448"/>
        <v/>
      </c>
      <c r="HJ411" s="259" t="str">
        <f>IF(AND($A411&lt;=$W$340,$W$340&lt;=$B411),$C411,"")</f>
        <v/>
      </c>
      <c r="HK411" s="259" t="str">
        <f t="shared" si="450"/>
        <v/>
      </c>
      <c r="HL411" s="259" t="str">
        <f t="shared" si="451"/>
        <v/>
      </c>
      <c r="HM411" s="259" t="str">
        <f>IF(AND($A411&lt;=$W$340,$W$340&lt;=$B411),$C411,"")</f>
        <v/>
      </c>
      <c r="HN411" s="259" t="str">
        <f t="shared" si="453"/>
        <v/>
      </c>
      <c r="HO411" s="259" t="str">
        <f t="shared" si="454"/>
        <v/>
      </c>
      <c r="HP411" s="259" t="str">
        <f>IF(AND($A411&lt;=$W$340,$W$340&lt;=$B411),$C411,"")</f>
        <v/>
      </c>
      <c r="HQ411" s="259" t="str">
        <f t="shared" si="456"/>
        <v/>
      </c>
      <c r="HR411" s="259" t="str">
        <f t="shared" si="457"/>
        <v/>
      </c>
      <c r="HS411" s="259" t="str">
        <f>IF(AND($A411&lt;=$W$340,$W$340&lt;=$B411),$C411,"")</f>
        <v/>
      </c>
      <c r="HT411" s="259" t="str">
        <f t="shared" si="459"/>
        <v/>
      </c>
      <c r="HU411" s="259" t="str">
        <f t="shared" si="460"/>
        <v/>
      </c>
      <c r="HV411" s="259" t="str">
        <f>IF(AND($A411&lt;=$W$340,$W$340&lt;=$B411),$C411,"")</f>
        <v/>
      </c>
      <c r="HW411" s="259" t="str">
        <f t="shared" si="462"/>
        <v/>
      </c>
      <c r="HX411" s="259" t="str">
        <f t="shared" si="463"/>
        <v/>
      </c>
      <c r="HY411" s="259" t="str">
        <f>IF(AND($A411&lt;=$W$340,$W$340&lt;=$B411),$C411,"")</f>
        <v/>
      </c>
      <c r="HZ411" s="259" t="str">
        <f t="shared" si="465"/>
        <v/>
      </c>
      <c r="IA411" s="259" t="str">
        <f t="shared" si="466"/>
        <v/>
      </c>
      <c r="IB411" s="259" t="str">
        <f>IF(AND($A411&lt;=$W$340,$W$340&lt;=$B411),$C411,"")</f>
        <v/>
      </c>
      <c r="IC411" s="259" t="str">
        <f t="shared" si="468"/>
        <v/>
      </c>
      <c r="ID411" s="259" t="str">
        <f t="shared" si="469"/>
        <v/>
      </c>
      <c r="IE411" s="259" t="str">
        <f>IF(AND($A411&lt;=$W$340,$W$340&lt;=$B411),$C411,"")</f>
        <v/>
      </c>
      <c r="IF411" s="259" t="str">
        <f t="shared" si="471"/>
        <v/>
      </c>
      <c r="IG411" s="259" t="str">
        <f t="shared" si="472"/>
        <v/>
      </c>
      <c r="IH411" s="259" t="str">
        <f>IF(AND($A411&lt;=$W$340,$W$340&lt;=$B411),$C411,"")</f>
        <v/>
      </c>
      <c r="II411" s="259" t="str">
        <f t="shared" si="474"/>
        <v/>
      </c>
      <c r="IJ411" s="259" t="str">
        <f t="shared" si="475"/>
        <v/>
      </c>
      <c r="IK411" s="259" t="str">
        <f>IF(AND($A411&lt;=$W$340,$W$340&lt;=$B411),$C411,"")</f>
        <v/>
      </c>
      <c r="IL411" s="259" t="str">
        <f t="shared" si="477"/>
        <v/>
      </c>
      <c r="IM411" s="259" t="str">
        <f t="shared" si="478"/>
        <v/>
      </c>
      <c r="IN411" s="259" t="str">
        <f>IF(AND($A411&lt;=$W$340,$W$340&lt;=$B411),$C411,"")</f>
        <v/>
      </c>
      <c r="IO411" s="259" t="str">
        <f t="shared" si="480"/>
        <v/>
      </c>
      <c r="IP411" s="259" t="str">
        <f t="shared" si="481"/>
        <v/>
      </c>
      <c r="IQ411" s="259" t="str">
        <f>IF(AND($A411&lt;=$W$340,$W$340&lt;=$B411),$C411,"")</f>
        <v/>
      </c>
      <c r="IR411" s="259" t="str">
        <f t="shared" si="483"/>
        <v/>
      </c>
      <c r="IS411" s="259" t="str">
        <f t="shared" si="484"/>
        <v/>
      </c>
      <c r="IT411" s="259" t="str">
        <f>IF(AND($A411&lt;=$W$340,$W$340&lt;=$B411),$C411,"")</f>
        <v/>
      </c>
      <c r="IU411" s="259" t="str">
        <f t="shared" si="486"/>
        <v/>
      </c>
      <c r="IV411" s="259" t="str">
        <f t="shared" si="487"/>
        <v/>
      </c>
      <c r="IW411" s="259" t="str">
        <f>IF(AND($A411&lt;=$W$340,$W$340&lt;=$B411),$C411,"")</f>
        <v/>
      </c>
      <c r="IX411" s="259" t="str">
        <f t="shared" si="489"/>
        <v/>
      </c>
      <c r="IY411" s="259" t="str">
        <f t="shared" si="490"/>
        <v/>
      </c>
      <c r="IZ411" s="259" t="str">
        <f>IF(AND($A411&lt;=$W$340,$W$340&lt;=$B411),$C411,"")</f>
        <v/>
      </c>
      <c r="JA411" s="259" t="str">
        <f t="shared" si="492"/>
        <v/>
      </c>
      <c r="JB411" s="259" t="str">
        <f t="shared" si="493"/>
        <v/>
      </c>
      <c r="JC411" s="259" t="str">
        <f>IF(AND($A411&lt;=$W$340,$W$340&lt;=$B411),$C411,"")</f>
        <v/>
      </c>
      <c r="JD411" s="259" t="str">
        <f t="shared" si="495"/>
        <v/>
      </c>
      <c r="JE411" s="259" t="str">
        <f t="shared" si="496"/>
        <v/>
      </c>
      <c r="JF411" s="259" t="str">
        <f>IF(AND($A411&lt;=$W$340,$W$340&lt;=$B411),$C411,"")</f>
        <v/>
      </c>
      <c r="JG411" s="259" t="str">
        <f t="shared" si="498"/>
        <v/>
      </c>
      <c r="JH411" s="259" t="str">
        <f t="shared" si="499"/>
        <v/>
      </c>
      <c r="JI411" s="259" t="str">
        <f>IF(AND($A411&lt;=$W$340,$W$340&lt;=$B411),$C411,"")</f>
        <v/>
      </c>
      <c r="JJ411" s="259" t="str">
        <f t="shared" si="501"/>
        <v/>
      </c>
      <c r="JK411" s="259" t="str">
        <f t="shared" si="502"/>
        <v/>
      </c>
      <c r="JL411" s="259" t="str">
        <f>IF(AND($A411&lt;=$W$340,$W$340&lt;=$B411),$C411,"")</f>
        <v/>
      </c>
      <c r="JM411" s="259" t="str">
        <f t="shared" si="504"/>
        <v/>
      </c>
      <c r="JN411" s="259" t="str">
        <f t="shared" si="505"/>
        <v/>
      </c>
      <c r="JO411" s="259" t="str">
        <f>IF(AND($A411&lt;=$W$340,$W$340&lt;=$B411),$C411,"")</f>
        <v/>
      </c>
      <c r="JP411" s="259" t="str">
        <f t="shared" si="507"/>
        <v/>
      </c>
      <c r="JQ411" s="259" t="str">
        <f t="shared" si="508"/>
        <v/>
      </c>
      <c r="JR411" s="259" t="str">
        <f>IF(AND($A411&lt;=$W$340,$W$340&lt;=$B411),$C411,"")</f>
        <v/>
      </c>
      <c r="JS411" s="259" t="str">
        <f t="shared" si="510"/>
        <v/>
      </c>
      <c r="JT411" s="259" t="str">
        <f t="shared" si="511"/>
        <v/>
      </c>
      <c r="JU411" s="259" t="str">
        <f>IF(AND($A411&lt;=$W$340,$W$340&lt;=$B411),$C411,"")</f>
        <v/>
      </c>
      <c r="JV411" s="259" t="str">
        <f t="shared" si="513"/>
        <v/>
      </c>
      <c r="JW411" s="259" t="str">
        <f t="shared" si="514"/>
        <v/>
      </c>
      <c r="JX411" s="259" t="str">
        <f>IF(AND($A411&lt;=$W$340,$W$340&lt;=$B411),$C411,"")</f>
        <v/>
      </c>
      <c r="JY411" s="259" t="str">
        <f t="shared" si="516"/>
        <v/>
      </c>
      <c r="JZ411" s="259" t="str">
        <f t="shared" si="517"/>
        <v/>
      </c>
      <c r="KA411" s="259" t="str">
        <f>IF(AND($A411&lt;=$W$340,$W$340&lt;=$B411),$C411,"")</f>
        <v/>
      </c>
      <c r="KB411" s="259" t="str">
        <f t="shared" si="519"/>
        <v/>
      </c>
      <c r="KC411" s="259" t="str">
        <f t="shared" si="520"/>
        <v/>
      </c>
      <c r="KD411" s="259" t="str">
        <f>IF(AND($A411&lt;=$W$340,$W$340&lt;=$B411),$C411,"")</f>
        <v/>
      </c>
      <c r="KE411" s="259" t="str">
        <f t="shared" si="522"/>
        <v/>
      </c>
      <c r="KF411" s="259" t="str">
        <f t="shared" si="523"/>
        <v/>
      </c>
      <c r="KG411" s="259" t="str">
        <f>IF(AND($A411&lt;=$W$340,$W$340&lt;=$B411),$C411,"")</f>
        <v/>
      </c>
      <c r="KH411" s="259" t="str">
        <f t="shared" si="525"/>
        <v/>
      </c>
      <c r="KI411" s="259" t="str">
        <f t="shared" si="526"/>
        <v/>
      </c>
      <c r="KJ411" s="259" t="str">
        <f>IF(AND($A411&lt;=$W$340,$W$340&lt;=$B411),$C411,"")</f>
        <v/>
      </c>
      <c r="KK411" s="259" t="str">
        <f t="shared" si="528"/>
        <v/>
      </c>
      <c r="KL411" s="259" t="str">
        <f t="shared" si="529"/>
        <v/>
      </c>
      <c r="KM411" s="259" t="str">
        <f>IF(AND($A411&lt;=$W$340,$W$340&lt;=$B411),$C411,"")</f>
        <v/>
      </c>
      <c r="KN411" s="259" t="str">
        <f t="shared" si="531"/>
        <v/>
      </c>
      <c r="KO411" s="259" t="str">
        <f t="shared" si="532"/>
        <v/>
      </c>
      <c r="KP411" s="259" t="str">
        <f>IF(AND($A411&lt;=$W$340,$W$340&lt;=$B411),$C411,"")</f>
        <v/>
      </c>
      <c r="KQ411" s="259" t="str">
        <f t="shared" si="534"/>
        <v/>
      </c>
      <c r="KR411" s="259" t="str">
        <f t="shared" si="535"/>
        <v/>
      </c>
      <c r="KS411" s="259" t="str">
        <f>IF(AND($A411&lt;=$W$340,$W$340&lt;=$B411),$C411,"")</f>
        <v/>
      </c>
      <c r="KT411" s="259" t="str">
        <f t="shared" si="537"/>
        <v/>
      </c>
      <c r="KU411" s="259" t="str">
        <f t="shared" si="538"/>
        <v/>
      </c>
      <c r="KV411" s="259" t="str">
        <f>IF(AND($A411&lt;=$W$340,$W$340&lt;=$B411),$C411,"")</f>
        <v/>
      </c>
      <c r="KW411" s="259" t="str">
        <f t="shared" si="540"/>
        <v/>
      </c>
      <c r="KX411" s="259" t="str">
        <f t="shared" si="541"/>
        <v/>
      </c>
      <c r="KY411" s="259" t="str">
        <f>IF(AND($A411&lt;=$W$340,$W$340&lt;=$B411),$C411,"")</f>
        <v/>
      </c>
      <c r="KZ411" s="259" t="str">
        <f t="shared" si="543"/>
        <v/>
      </c>
      <c r="LA411" s="259" t="str">
        <f t="shared" si="544"/>
        <v/>
      </c>
      <c r="LB411" s="259" t="str">
        <f>IF(AND($A411&lt;=$W$340,$W$340&lt;=$B411),$C411,"")</f>
        <v/>
      </c>
      <c r="LC411" s="259" t="str">
        <f t="shared" si="546"/>
        <v/>
      </c>
      <c r="LD411" s="259" t="str">
        <f t="shared" si="547"/>
        <v/>
      </c>
      <c r="LE411" s="259" t="str">
        <f>IF(AND($A411&lt;=$W$340,$W$340&lt;=$B411),$C411,"")</f>
        <v/>
      </c>
      <c r="LF411" s="259" t="str">
        <f t="shared" si="549"/>
        <v/>
      </c>
      <c r="LG411" s="259" t="str">
        <f t="shared" si="550"/>
        <v/>
      </c>
    </row>
    <row r="412" spans="1:1232" hidden="1">
      <c r="D412" s="477"/>
      <c r="E412" s="477"/>
      <c r="F412" s="477"/>
      <c r="G412" s="477"/>
      <c r="H412" s="477"/>
      <c r="I412" s="477"/>
      <c r="J412" s="477"/>
      <c r="K412" s="6"/>
      <c r="L412" s="6"/>
      <c r="M412" s="6"/>
      <c r="N412" s="6"/>
      <c r="O412" s="477"/>
    </row>
    <row r="413" spans="1:1232" hidden="1">
      <c r="D413" s="214"/>
      <c r="E413" s="214"/>
      <c r="F413" s="214"/>
      <c r="G413" s="214"/>
      <c r="H413" s="214"/>
      <c r="I413" s="214"/>
      <c r="J413" s="214"/>
      <c r="O413" s="214"/>
      <c r="P413" s="6">
        <v>14001</v>
      </c>
      <c r="Q413" s="6"/>
      <c r="R413" s="6"/>
      <c r="S413" s="6"/>
    </row>
    <row r="414" spans="1:1232" hidden="1">
      <c r="A414" s="6" t="s">
        <v>460</v>
      </c>
      <c r="B414" s="6"/>
      <c r="C414" s="6" t="s">
        <v>465</v>
      </c>
      <c r="D414" s="6" t="s">
        <v>466</v>
      </c>
      <c r="E414" s="6" t="s">
        <v>467</v>
      </c>
      <c r="F414" s="6" t="s">
        <v>468</v>
      </c>
      <c r="G414" s="6"/>
      <c r="H414" s="6"/>
      <c r="I414" s="6"/>
      <c r="K414"/>
      <c r="L414"/>
      <c r="O414" s="251"/>
      <c r="Q414" s="1059" t="s">
        <v>345</v>
      </c>
      <c r="R414" s="1060"/>
      <c r="S414" s="1060"/>
      <c r="T414" s="1060"/>
      <c r="U414" s="1060"/>
      <c r="V414" s="1060"/>
      <c r="W414" s="1060"/>
      <c r="X414" s="1060"/>
      <c r="Y414" s="1060"/>
      <c r="Z414" s="1060"/>
      <c r="AA414" s="1060"/>
      <c r="AB414" s="1060"/>
      <c r="AC414" s="1060"/>
      <c r="AD414" s="1060"/>
      <c r="AE414" s="1061"/>
      <c r="AF414" s="1059" t="s">
        <v>346</v>
      </c>
      <c r="AG414" s="1060"/>
      <c r="AH414" s="1060"/>
      <c r="AI414" s="1060"/>
      <c r="AJ414" s="1060"/>
      <c r="AK414" s="1060"/>
      <c r="AL414" s="1060"/>
      <c r="AM414" s="1060"/>
      <c r="AN414" s="1060"/>
      <c r="AO414" s="1060"/>
      <c r="AP414" s="1060"/>
      <c r="AQ414" s="1060"/>
      <c r="AR414" s="1060"/>
      <c r="AS414" s="1059" t="s">
        <v>347</v>
      </c>
      <c r="AT414" s="1060"/>
      <c r="AU414" s="1060"/>
      <c r="AV414" s="1060"/>
      <c r="AW414" s="1060"/>
      <c r="AX414" s="1060"/>
      <c r="AY414" s="1060"/>
      <c r="AZ414" s="1060"/>
      <c r="BA414" s="1060"/>
      <c r="BB414" s="1060"/>
      <c r="BC414" s="1060"/>
      <c r="BD414" s="1060"/>
      <c r="BE414" s="1059" t="s">
        <v>348</v>
      </c>
      <c r="BF414" s="1060"/>
      <c r="BG414" s="1060"/>
      <c r="BH414" s="1060"/>
      <c r="BI414" s="1060"/>
      <c r="BJ414" s="1060"/>
      <c r="BK414" s="1060"/>
      <c r="BL414" s="1060"/>
      <c r="BM414" s="1060"/>
      <c r="BN414" s="1060"/>
      <c r="BO414" s="1060"/>
      <c r="BP414" s="1060"/>
      <c r="BQ414" s="1059" t="s">
        <v>349</v>
      </c>
      <c r="BR414" s="1060"/>
      <c r="BS414" s="1060"/>
      <c r="BT414" s="1060"/>
      <c r="BU414" s="1060"/>
      <c r="BV414" s="1060"/>
      <c r="BW414" s="1060"/>
      <c r="BX414" s="1060"/>
      <c r="BY414" s="1060"/>
      <c r="BZ414" s="1060"/>
      <c r="CA414" s="1060"/>
      <c r="CB414" s="1060"/>
      <c r="CC414" s="1059" t="s">
        <v>350</v>
      </c>
      <c r="CD414" s="1060"/>
      <c r="CE414" s="1060"/>
      <c r="CF414" s="1060"/>
      <c r="CG414" s="1060"/>
      <c r="CH414" s="1060"/>
      <c r="CI414" s="1060"/>
      <c r="CJ414" s="1060"/>
      <c r="CK414" s="1060"/>
      <c r="CL414" s="1060"/>
      <c r="CM414" s="1060"/>
      <c r="CN414" s="1060"/>
      <c r="CO414" s="1059" t="s">
        <v>351</v>
      </c>
      <c r="CP414" s="1060"/>
      <c r="CQ414" s="1060"/>
      <c r="CR414" s="1060"/>
      <c r="CS414" s="1060"/>
      <c r="CT414" s="1060"/>
      <c r="CU414" s="1060"/>
      <c r="CV414" s="1060"/>
      <c r="CW414" s="1060"/>
      <c r="CX414" s="1060"/>
      <c r="CY414" s="1060"/>
      <c r="CZ414" s="1060"/>
      <c r="DA414" s="1059" t="s">
        <v>352</v>
      </c>
      <c r="DB414" s="1060"/>
      <c r="DC414" s="1060"/>
      <c r="DD414" s="1060"/>
      <c r="DE414" s="1060"/>
      <c r="DF414" s="1060"/>
      <c r="DG414" s="1060"/>
      <c r="DH414" s="1060"/>
      <c r="DI414" s="1060"/>
      <c r="DJ414" s="1060"/>
      <c r="DK414" s="1060"/>
      <c r="DL414" s="1060"/>
      <c r="DM414" s="1059" t="s">
        <v>353</v>
      </c>
      <c r="DN414" s="1060"/>
      <c r="DO414" s="1060"/>
      <c r="DP414" s="1060"/>
      <c r="DQ414" s="1060"/>
      <c r="DR414" s="1060"/>
      <c r="DS414" s="1060"/>
      <c r="DT414" s="1060"/>
      <c r="DU414" s="1060"/>
      <c r="DV414" s="1060"/>
      <c r="DW414" s="1060"/>
      <c r="DX414" s="1060"/>
      <c r="DY414" s="1059" t="s">
        <v>354</v>
      </c>
      <c r="DZ414" s="1060"/>
      <c r="EA414" s="1060"/>
      <c r="EB414" s="1060"/>
      <c r="EC414" s="1060"/>
      <c r="ED414" s="1060"/>
      <c r="EE414" s="1060"/>
      <c r="EF414" s="1060"/>
      <c r="EG414" s="1060"/>
      <c r="EH414" s="1060"/>
      <c r="EI414" s="1060"/>
      <c r="EJ414" s="1060"/>
      <c r="EK414" s="1059" t="s">
        <v>355</v>
      </c>
      <c r="EL414" s="1060"/>
      <c r="EM414" s="1060"/>
      <c r="EN414" s="1060"/>
      <c r="EO414" s="1060"/>
      <c r="EP414" s="1060"/>
      <c r="EQ414" s="1060"/>
      <c r="ER414" s="1060"/>
      <c r="ES414" s="1060"/>
      <c r="ET414" s="1060"/>
      <c r="EU414" s="1060"/>
      <c r="EV414" s="1060"/>
      <c r="EW414" s="1059" t="s">
        <v>356</v>
      </c>
      <c r="EX414" s="1060"/>
      <c r="EY414" s="1060"/>
      <c r="EZ414" s="1060"/>
      <c r="FA414" s="1060"/>
      <c r="FB414" s="1060"/>
      <c r="FC414" s="1060"/>
      <c r="FD414" s="1060"/>
      <c r="FE414" s="1060"/>
      <c r="FF414" s="1060"/>
      <c r="FG414" s="1060"/>
      <c r="FH414" s="1060"/>
      <c r="FI414" s="1059" t="s">
        <v>357</v>
      </c>
      <c r="FJ414" s="1060"/>
      <c r="FK414" s="1060"/>
      <c r="FL414" s="1060"/>
      <c r="FM414" s="1060"/>
      <c r="FN414" s="1060"/>
      <c r="FO414" s="1060"/>
      <c r="FP414" s="1060"/>
      <c r="FQ414" s="1060"/>
      <c r="FR414" s="1060"/>
      <c r="FS414" s="1060"/>
      <c r="FT414" s="1060"/>
      <c r="FU414" s="1059" t="s">
        <v>358</v>
      </c>
      <c r="FV414" s="1060"/>
      <c r="FW414" s="1060"/>
      <c r="FX414" s="1060"/>
      <c r="FY414" s="1060"/>
      <c r="FZ414" s="1060"/>
      <c r="GA414" s="1060"/>
      <c r="GB414" s="1060"/>
      <c r="GC414" s="1060"/>
      <c r="GD414" s="1060"/>
      <c r="GE414" s="1060"/>
      <c r="GF414" s="1060"/>
      <c r="GG414" s="1059" t="s">
        <v>359</v>
      </c>
      <c r="GH414" s="1060"/>
      <c r="GI414" s="1060"/>
      <c r="GJ414" s="1060"/>
      <c r="GK414" s="1060"/>
      <c r="GL414" s="1060"/>
      <c r="GM414" s="1060"/>
      <c r="GN414" s="1060"/>
      <c r="GO414" s="1060"/>
      <c r="GP414" s="1060"/>
      <c r="GQ414" s="1060"/>
      <c r="GR414" s="1060"/>
      <c r="GS414" s="1059" t="s">
        <v>360</v>
      </c>
      <c r="GT414" s="1060"/>
      <c r="GU414" s="1060"/>
      <c r="GV414" s="1060"/>
      <c r="GW414" s="1060"/>
      <c r="GX414" s="1060"/>
      <c r="GY414" s="1060"/>
      <c r="GZ414" s="1060"/>
      <c r="HA414" s="1060"/>
      <c r="HB414" s="1060"/>
      <c r="HC414" s="1060"/>
      <c r="HD414" s="1060"/>
      <c r="HE414" s="1059" t="s">
        <v>361</v>
      </c>
      <c r="HF414" s="1060"/>
      <c r="HG414" s="1060"/>
      <c r="HH414" s="1060"/>
      <c r="HI414" s="1060"/>
      <c r="HJ414" s="1060"/>
      <c r="HK414" s="1060"/>
      <c r="HL414" s="1060"/>
      <c r="HM414" s="1060"/>
      <c r="HN414" s="1060"/>
      <c r="HO414" s="1060"/>
      <c r="HP414" s="1060"/>
      <c r="HQ414" s="1059" t="s">
        <v>362</v>
      </c>
      <c r="HR414" s="1060"/>
      <c r="HS414" s="1060"/>
      <c r="HT414" s="1060"/>
      <c r="HU414" s="1060"/>
      <c r="HV414" s="1060"/>
      <c r="HW414" s="1060"/>
      <c r="HX414" s="1060"/>
      <c r="HY414" s="1060"/>
      <c r="HZ414" s="1060"/>
      <c r="IA414" s="1060"/>
      <c r="IB414" s="1060"/>
      <c r="IC414" s="1059" t="s">
        <v>363</v>
      </c>
      <c r="ID414" s="1060"/>
      <c r="IE414" s="1060"/>
      <c r="IF414" s="1060"/>
      <c r="IG414" s="1060"/>
      <c r="IH414" s="1060"/>
      <c r="II414" s="1060"/>
      <c r="IJ414" s="1060"/>
      <c r="IK414" s="1060"/>
      <c r="IL414" s="1060"/>
      <c r="IM414" s="1060"/>
      <c r="IN414" s="1060"/>
      <c r="IO414" s="1059" t="s">
        <v>364</v>
      </c>
      <c r="IP414" s="1060"/>
      <c r="IQ414" s="1060"/>
      <c r="IR414" s="1060"/>
      <c r="IS414" s="1060"/>
      <c r="IT414" s="1060"/>
      <c r="IU414" s="1060"/>
      <c r="IV414" s="1060"/>
      <c r="IW414" s="1060"/>
      <c r="IX414" s="1060"/>
      <c r="IY414" s="1060"/>
      <c r="IZ414" s="1060"/>
      <c r="JA414" s="1059" t="s">
        <v>365</v>
      </c>
      <c r="JB414" s="1060"/>
      <c r="JC414" s="1060"/>
      <c r="JD414" s="1060"/>
      <c r="JE414" s="1060"/>
      <c r="JF414" s="1060"/>
      <c r="JG414" s="1060"/>
      <c r="JH414" s="1060"/>
      <c r="JI414" s="1060"/>
      <c r="JJ414" s="1060"/>
      <c r="JK414" s="1060"/>
      <c r="JL414" s="1060"/>
      <c r="JM414" s="1059" t="s">
        <v>366</v>
      </c>
      <c r="JN414" s="1060"/>
      <c r="JO414" s="1060"/>
      <c r="JP414" s="1060"/>
      <c r="JQ414" s="1060"/>
      <c r="JR414" s="1060"/>
      <c r="JS414" s="1060"/>
      <c r="JT414" s="1060"/>
      <c r="JU414" s="1060"/>
      <c r="JV414" s="1060"/>
      <c r="JW414" s="1060"/>
      <c r="JX414" s="1060"/>
      <c r="JY414" s="1059" t="s">
        <v>367</v>
      </c>
      <c r="JZ414" s="1060"/>
      <c r="KA414" s="1060"/>
      <c r="KB414" s="1060"/>
      <c r="KC414" s="1060"/>
      <c r="KD414" s="1060"/>
      <c r="KE414" s="1060"/>
      <c r="KF414" s="1060"/>
      <c r="KG414" s="1060"/>
      <c r="KH414" s="1060"/>
      <c r="KI414" s="1060"/>
      <c r="KJ414" s="1060"/>
      <c r="KK414" s="1059" t="s">
        <v>368</v>
      </c>
      <c r="KL414" s="1060"/>
      <c r="KM414" s="1060"/>
      <c r="KN414" s="1060"/>
      <c r="KO414" s="1060"/>
      <c r="KP414" s="1060"/>
      <c r="KQ414" s="1060"/>
      <c r="KR414" s="1060"/>
      <c r="KS414" s="1060"/>
      <c r="KT414" s="1060"/>
      <c r="KU414" s="1060"/>
      <c r="KV414" s="1060"/>
      <c r="KW414" s="1059" t="s">
        <v>369</v>
      </c>
      <c r="KX414" s="1060"/>
      <c r="KY414" s="1060"/>
      <c r="KZ414" s="1060"/>
      <c r="LA414" s="1060"/>
      <c r="LB414" s="1060"/>
      <c r="LC414" s="1060"/>
      <c r="LD414" s="1060"/>
      <c r="LE414" s="1060"/>
      <c r="LF414" s="1060"/>
      <c r="LG414" s="1060"/>
      <c r="LH414" s="1060"/>
      <c r="LI414" s="1059" t="s">
        <v>370</v>
      </c>
      <c r="LJ414" s="1060"/>
      <c r="LK414" s="1060"/>
      <c r="LL414" s="1060"/>
      <c r="LM414" s="1060"/>
      <c r="LN414" s="1060"/>
      <c r="LO414" s="1060"/>
      <c r="LP414" s="1060"/>
      <c r="LQ414" s="1060"/>
      <c r="LR414" s="1060"/>
      <c r="LS414" s="1060"/>
      <c r="LT414" s="1060"/>
      <c r="LU414" s="1059" t="s">
        <v>371</v>
      </c>
      <c r="LV414" s="1060"/>
      <c r="LW414" s="1060"/>
      <c r="LX414" s="1060"/>
      <c r="LY414" s="1060"/>
      <c r="LZ414" s="1060"/>
      <c r="MA414" s="1060"/>
      <c r="MB414" s="1060"/>
      <c r="MC414" s="1060"/>
      <c r="MD414" s="1060"/>
      <c r="ME414" s="1060"/>
      <c r="MF414" s="1060"/>
      <c r="MG414" s="1059" t="s">
        <v>372</v>
      </c>
      <c r="MH414" s="1060"/>
      <c r="MI414" s="1060"/>
      <c r="MJ414" s="1060"/>
      <c r="MK414" s="1060"/>
      <c r="ML414" s="1060"/>
      <c r="MM414" s="1060"/>
      <c r="MN414" s="1060"/>
      <c r="MO414" s="1060"/>
      <c r="MP414" s="1060"/>
      <c r="MQ414" s="1060"/>
      <c r="MR414" s="1060"/>
      <c r="MS414" s="1059" t="s">
        <v>373</v>
      </c>
      <c r="MT414" s="1060"/>
      <c r="MU414" s="1060"/>
      <c r="MV414" s="1060"/>
      <c r="MW414" s="1060"/>
      <c r="MX414" s="1060"/>
      <c r="MY414" s="1060"/>
      <c r="MZ414" s="1060"/>
      <c r="NA414" s="1060"/>
      <c r="NB414" s="1060"/>
      <c r="NC414" s="1060"/>
      <c r="ND414" s="1060"/>
      <c r="NE414" s="1059" t="s">
        <v>374</v>
      </c>
      <c r="NF414" s="1060"/>
      <c r="NG414" s="1060"/>
      <c r="NH414" s="1060"/>
      <c r="NI414" s="1060"/>
      <c r="NJ414" s="1060"/>
      <c r="NK414" s="1060"/>
      <c r="NL414" s="1060"/>
      <c r="NM414" s="1060"/>
      <c r="NN414" s="1060"/>
      <c r="NO414" s="1060"/>
      <c r="NP414" s="1060"/>
      <c r="NQ414" s="1059" t="s">
        <v>375</v>
      </c>
      <c r="NR414" s="1060"/>
      <c r="NS414" s="1060"/>
      <c r="NT414" s="1060"/>
      <c r="NU414" s="1060"/>
      <c r="NV414" s="1060"/>
      <c r="NW414" s="1060"/>
      <c r="NX414" s="1060"/>
      <c r="NY414" s="1060"/>
      <c r="NZ414" s="1060"/>
      <c r="OA414" s="1060"/>
      <c r="OB414" s="1060"/>
      <c r="OC414" s="1059" t="s">
        <v>376</v>
      </c>
      <c r="OD414" s="1060"/>
      <c r="OE414" s="1060"/>
      <c r="OF414" s="1060"/>
      <c r="OG414" s="1060"/>
      <c r="OH414" s="1060"/>
      <c r="OI414" s="1060"/>
      <c r="OJ414" s="1060"/>
      <c r="OK414" s="1060"/>
      <c r="OL414" s="1060"/>
      <c r="OM414" s="1060"/>
      <c r="ON414" s="1060"/>
      <c r="OO414" s="1059" t="s">
        <v>377</v>
      </c>
      <c r="OP414" s="1060"/>
      <c r="OQ414" s="1060"/>
      <c r="OR414" s="1060"/>
      <c r="OS414" s="1060"/>
      <c r="OT414" s="1060"/>
      <c r="OU414" s="1060"/>
      <c r="OV414" s="1060"/>
      <c r="OW414" s="1060"/>
      <c r="OX414" s="1060"/>
      <c r="OY414" s="1060"/>
      <c r="OZ414" s="1060"/>
      <c r="PA414" s="1059" t="s">
        <v>378</v>
      </c>
      <c r="PB414" s="1060"/>
      <c r="PC414" s="1060"/>
      <c r="PD414" s="1060"/>
      <c r="PE414" s="1060"/>
      <c r="PF414" s="1060"/>
      <c r="PG414" s="1060"/>
      <c r="PH414" s="1060"/>
      <c r="PI414" s="1060"/>
      <c r="PJ414" s="1060"/>
      <c r="PK414" s="1060"/>
      <c r="PL414" s="1060"/>
      <c r="PM414" s="1059" t="s">
        <v>379</v>
      </c>
      <c r="PN414" s="1060"/>
      <c r="PO414" s="1060"/>
      <c r="PP414" s="1060"/>
      <c r="PQ414" s="1060"/>
      <c r="PR414" s="1060"/>
      <c r="PS414" s="1060"/>
      <c r="PT414" s="1060"/>
      <c r="PU414" s="1060"/>
      <c r="PV414" s="1060"/>
      <c r="PW414" s="1060"/>
      <c r="PX414" s="1060"/>
      <c r="PY414" s="1059" t="s">
        <v>380</v>
      </c>
      <c r="PZ414" s="1060"/>
      <c r="QA414" s="1060"/>
      <c r="QB414" s="1060"/>
      <c r="QC414" s="1060"/>
      <c r="QD414" s="1060"/>
      <c r="QE414" s="1060"/>
      <c r="QF414" s="1060"/>
      <c r="QG414" s="1060"/>
      <c r="QH414" s="1060"/>
      <c r="QI414" s="1060"/>
      <c r="QJ414" s="1060"/>
      <c r="QK414" s="1059" t="s">
        <v>381</v>
      </c>
      <c r="QL414" s="1060"/>
      <c r="QM414" s="1060"/>
      <c r="QN414" s="1060"/>
      <c r="QO414" s="1060"/>
      <c r="QP414" s="1060"/>
      <c r="QQ414" s="1060"/>
      <c r="QR414" s="1060"/>
      <c r="QS414" s="1060"/>
      <c r="QT414" s="1060"/>
      <c r="QU414" s="1060"/>
      <c r="QV414" s="1060"/>
      <c r="QW414" s="1059" t="s">
        <v>382</v>
      </c>
      <c r="QX414" s="1060"/>
      <c r="QY414" s="1060"/>
      <c r="QZ414" s="1060"/>
      <c r="RA414" s="1060"/>
      <c r="RB414" s="1060"/>
      <c r="RC414" s="1060"/>
      <c r="RD414" s="1060"/>
      <c r="RE414" s="1060"/>
      <c r="RF414" s="1060"/>
      <c r="RG414" s="1060"/>
      <c r="RH414" s="1060"/>
      <c r="RI414" s="1059" t="s">
        <v>383</v>
      </c>
      <c r="RJ414" s="1060"/>
      <c r="RK414" s="1060"/>
      <c r="RL414" s="1060"/>
      <c r="RM414" s="1060"/>
      <c r="RN414" s="1060"/>
      <c r="RO414" s="1060"/>
      <c r="RP414" s="1060"/>
      <c r="RQ414" s="1060"/>
      <c r="RR414" s="1060"/>
      <c r="RS414" s="1060"/>
      <c r="RT414" s="1060"/>
      <c r="RU414" s="1059" t="s">
        <v>384</v>
      </c>
      <c r="RV414" s="1060"/>
      <c r="RW414" s="1060"/>
      <c r="RX414" s="1060"/>
      <c r="RY414" s="1060"/>
      <c r="RZ414" s="1060"/>
      <c r="SA414" s="1060"/>
      <c r="SB414" s="1060"/>
      <c r="SC414" s="1060"/>
      <c r="SD414" s="1060"/>
      <c r="SE414" s="1060"/>
      <c r="SF414" s="1060"/>
      <c r="SG414" s="1059" t="s">
        <v>385</v>
      </c>
      <c r="SH414" s="1060"/>
      <c r="SI414" s="1060"/>
      <c r="SJ414" s="1060"/>
      <c r="SK414" s="1060"/>
      <c r="SL414" s="1060"/>
      <c r="SM414" s="1060"/>
      <c r="SN414" s="1060"/>
      <c r="SO414" s="1060"/>
      <c r="SP414" s="1060"/>
      <c r="SQ414" s="1060"/>
      <c r="SR414" s="1060"/>
      <c r="SS414" s="1059" t="s">
        <v>386</v>
      </c>
      <c r="ST414" s="1060"/>
      <c r="SU414" s="1060"/>
      <c r="SV414" s="1060"/>
      <c r="SW414" s="1060"/>
      <c r="SX414" s="1060"/>
      <c r="SY414" s="1060"/>
      <c r="SZ414" s="1060"/>
      <c r="TA414" s="1060"/>
      <c r="TB414" s="1060"/>
      <c r="TC414" s="1060"/>
      <c r="TD414" s="1060"/>
      <c r="TE414" s="1059" t="s">
        <v>387</v>
      </c>
      <c r="TF414" s="1060"/>
      <c r="TG414" s="1060"/>
      <c r="TH414" s="1060"/>
      <c r="TI414" s="1060"/>
      <c r="TJ414" s="1060"/>
      <c r="TK414" s="1060"/>
      <c r="TL414" s="1060"/>
      <c r="TM414" s="1060"/>
      <c r="TN414" s="1060"/>
      <c r="TO414" s="1060"/>
      <c r="TP414" s="1060"/>
      <c r="TQ414" s="1059" t="s">
        <v>388</v>
      </c>
      <c r="TR414" s="1060"/>
      <c r="TS414" s="1060"/>
      <c r="TT414" s="1060"/>
      <c r="TU414" s="1060"/>
      <c r="TV414" s="1060"/>
      <c r="TW414" s="1060"/>
      <c r="TX414" s="1060"/>
      <c r="TY414" s="1060"/>
      <c r="TZ414" s="1060"/>
      <c r="UA414" s="1060"/>
      <c r="UB414" s="1060"/>
      <c r="UC414" s="1059" t="s">
        <v>389</v>
      </c>
      <c r="UD414" s="1060"/>
      <c r="UE414" s="1060"/>
      <c r="UF414" s="1060"/>
      <c r="UG414" s="1060"/>
      <c r="UH414" s="1060"/>
      <c r="UI414" s="1060"/>
      <c r="UJ414" s="1060"/>
      <c r="UK414" s="1060"/>
      <c r="UL414" s="1060"/>
      <c r="UM414" s="1060"/>
      <c r="UN414" s="1060"/>
      <c r="UO414" s="1059" t="s">
        <v>390</v>
      </c>
      <c r="UP414" s="1060"/>
      <c r="UQ414" s="1060"/>
      <c r="UR414" s="1060"/>
      <c r="US414" s="1060"/>
      <c r="UT414" s="1060"/>
      <c r="UU414" s="1060"/>
      <c r="UV414" s="1060"/>
      <c r="UW414" s="1060"/>
      <c r="UX414" s="1060"/>
      <c r="UY414" s="1060"/>
      <c r="UZ414" s="1060"/>
      <c r="VA414" s="1059" t="s">
        <v>391</v>
      </c>
      <c r="VB414" s="1060"/>
      <c r="VC414" s="1060"/>
      <c r="VD414" s="1060"/>
      <c r="VE414" s="1060"/>
      <c r="VF414" s="1060"/>
      <c r="VG414" s="1060"/>
      <c r="VH414" s="1060"/>
      <c r="VI414" s="1060"/>
      <c r="VJ414" s="1060"/>
      <c r="VK414" s="1060"/>
      <c r="VL414" s="1060"/>
      <c r="VM414" s="1059" t="s">
        <v>392</v>
      </c>
      <c r="VN414" s="1060"/>
      <c r="VO414" s="1060"/>
      <c r="VP414" s="1060"/>
      <c r="VQ414" s="1060"/>
      <c r="VR414" s="1060"/>
      <c r="VS414" s="1060"/>
      <c r="VT414" s="1060"/>
      <c r="VU414" s="1060"/>
      <c r="VV414" s="1060"/>
      <c r="VW414" s="1060"/>
      <c r="VX414" s="1060"/>
      <c r="VY414" s="1059" t="s">
        <v>393</v>
      </c>
      <c r="VZ414" s="1060"/>
      <c r="WA414" s="1060"/>
      <c r="WB414" s="1060"/>
      <c r="WC414" s="1060"/>
      <c r="WD414" s="1060"/>
      <c r="WE414" s="1060"/>
      <c r="WF414" s="1060"/>
      <c r="WG414" s="1060"/>
      <c r="WH414" s="1060"/>
      <c r="WI414" s="1060"/>
      <c r="WJ414" s="1060"/>
      <c r="WK414" s="1059" t="s">
        <v>394</v>
      </c>
      <c r="WL414" s="1060"/>
      <c r="WM414" s="1060"/>
      <c r="WN414" s="1060"/>
      <c r="WO414" s="1060"/>
      <c r="WP414" s="1060"/>
      <c r="WQ414" s="1060"/>
      <c r="WR414" s="1060"/>
      <c r="WS414" s="1060"/>
      <c r="WT414" s="1060"/>
      <c r="WU414" s="1060"/>
      <c r="WV414" s="1060"/>
      <c r="WW414" s="1059" t="s">
        <v>395</v>
      </c>
      <c r="WX414" s="1060"/>
      <c r="WY414" s="1060"/>
      <c r="WZ414" s="1060"/>
      <c r="XA414" s="1060"/>
      <c r="XB414" s="1060"/>
      <c r="XC414" s="1060"/>
      <c r="XD414" s="1060"/>
      <c r="XE414" s="1060"/>
      <c r="XF414" s="1060"/>
      <c r="XG414" s="1060"/>
      <c r="XH414" s="1060"/>
      <c r="XI414" s="1059" t="s">
        <v>396</v>
      </c>
      <c r="XJ414" s="1060"/>
      <c r="XK414" s="1060"/>
      <c r="XL414" s="1060"/>
      <c r="XM414" s="1060"/>
      <c r="XN414" s="1060"/>
      <c r="XO414" s="1060"/>
      <c r="XP414" s="1060"/>
      <c r="XQ414" s="1060"/>
      <c r="XR414" s="1060"/>
      <c r="XS414" s="1060"/>
      <c r="XT414" s="1060"/>
      <c r="XU414" s="1059" t="s">
        <v>397</v>
      </c>
      <c r="XV414" s="1060"/>
      <c r="XW414" s="1060"/>
      <c r="XX414" s="1060"/>
      <c r="XY414" s="1060"/>
      <c r="XZ414" s="1060"/>
      <c r="YA414" s="1060"/>
      <c r="YB414" s="1060"/>
      <c r="YC414" s="1060"/>
      <c r="YD414" s="1060"/>
      <c r="YE414" s="1060"/>
      <c r="YF414" s="1060"/>
      <c r="YG414" s="1059" t="s">
        <v>398</v>
      </c>
      <c r="YH414" s="1060"/>
      <c r="YI414" s="1060"/>
      <c r="YJ414" s="1060"/>
      <c r="YK414" s="1060"/>
      <c r="YL414" s="1060"/>
      <c r="YM414" s="1060"/>
      <c r="YN414" s="1060"/>
      <c r="YO414" s="1060"/>
      <c r="YP414" s="1060"/>
      <c r="YQ414" s="1060"/>
      <c r="YR414" s="1060"/>
      <c r="YS414" s="1059" t="s">
        <v>399</v>
      </c>
      <c r="YT414" s="1060"/>
      <c r="YU414" s="1060"/>
      <c r="YV414" s="1060"/>
      <c r="YW414" s="1060"/>
      <c r="YX414" s="1060"/>
      <c r="YY414" s="1060"/>
      <c r="YZ414" s="1060"/>
      <c r="ZA414" s="1060"/>
      <c r="ZB414" s="1060"/>
      <c r="ZC414" s="1060"/>
      <c r="ZD414" s="1060"/>
      <c r="ZE414" s="1059" t="s">
        <v>400</v>
      </c>
      <c r="ZF414" s="1060"/>
      <c r="ZG414" s="1060"/>
      <c r="ZH414" s="1060"/>
      <c r="ZI414" s="1060"/>
      <c r="ZJ414" s="1060"/>
      <c r="ZK414" s="1060"/>
      <c r="ZL414" s="1060"/>
      <c r="ZM414" s="1060"/>
      <c r="ZN414" s="1060"/>
      <c r="ZO414" s="1060"/>
      <c r="ZP414" s="1060"/>
      <c r="ZQ414" s="1059" t="s">
        <v>401</v>
      </c>
      <c r="ZR414" s="1060"/>
      <c r="ZS414" s="1060"/>
      <c r="ZT414" s="1060"/>
      <c r="ZU414" s="1060"/>
      <c r="ZV414" s="1060"/>
      <c r="ZW414" s="1060"/>
      <c r="ZX414" s="1060"/>
      <c r="ZY414" s="1060"/>
      <c r="ZZ414" s="1060"/>
      <c r="AAA414" s="1060"/>
      <c r="AAB414" s="1060"/>
      <c r="AAC414" s="1059" t="s">
        <v>402</v>
      </c>
      <c r="AAD414" s="1060"/>
      <c r="AAE414" s="1060"/>
      <c r="AAF414" s="1060"/>
      <c r="AAG414" s="1060"/>
      <c r="AAH414" s="1060"/>
      <c r="AAI414" s="1060"/>
      <c r="AAJ414" s="1060"/>
      <c r="AAK414" s="1060"/>
      <c r="AAL414" s="1060"/>
      <c r="AAM414" s="1060"/>
      <c r="AAN414" s="1060"/>
      <c r="AAO414" s="1059" t="s">
        <v>403</v>
      </c>
      <c r="AAP414" s="1060"/>
      <c r="AAQ414" s="1060"/>
      <c r="AAR414" s="1060"/>
      <c r="AAS414" s="1060"/>
      <c r="AAT414" s="1060"/>
      <c r="AAU414" s="1060"/>
      <c r="AAV414" s="1060"/>
      <c r="AAW414" s="1060"/>
      <c r="AAX414" s="1060"/>
      <c r="AAY414" s="1060"/>
      <c r="AAZ414" s="1060"/>
      <c r="ABA414" s="1059" t="s">
        <v>404</v>
      </c>
      <c r="ABB414" s="1060"/>
      <c r="ABC414" s="1060"/>
      <c r="ABD414" s="1060"/>
      <c r="ABE414" s="1060"/>
      <c r="ABF414" s="1060"/>
      <c r="ABG414" s="1060"/>
      <c r="ABH414" s="1060"/>
      <c r="ABI414" s="1060"/>
      <c r="ABJ414" s="1060"/>
      <c r="ABK414" s="1060"/>
      <c r="ABL414" s="1060"/>
      <c r="ABM414" s="1059" t="s">
        <v>405</v>
      </c>
      <c r="ABN414" s="1060"/>
      <c r="ABO414" s="1060"/>
      <c r="ABP414" s="1060"/>
      <c r="ABQ414" s="1060"/>
      <c r="ABR414" s="1060"/>
      <c r="ABS414" s="1060"/>
      <c r="ABT414" s="1060"/>
      <c r="ABU414" s="1060"/>
      <c r="ABV414" s="1060"/>
      <c r="ABW414" s="1060"/>
      <c r="ABX414" s="1060"/>
      <c r="ABY414" s="1059" t="s">
        <v>406</v>
      </c>
      <c r="ABZ414" s="1060"/>
      <c r="ACA414" s="1060"/>
      <c r="ACB414" s="1060"/>
      <c r="ACC414" s="1060"/>
      <c r="ACD414" s="1060"/>
      <c r="ACE414" s="1060"/>
      <c r="ACF414" s="1060"/>
      <c r="ACG414" s="1060"/>
      <c r="ACH414" s="1060"/>
      <c r="ACI414" s="1060"/>
      <c r="ACJ414" s="1060"/>
      <c r="ACK414" s="1059" t="s">
        <v>407</v>
      </c>
      <c r="ACL414" s="1060"/>
      <c r="ACM414" s="1060"/>
      <c r="ACN414" s="1060"/>
      <c r="ACO414" s="1060"/>
      <c r="ACP414" s="1060"/>
      <c r="ACQ414" s="1060"/>
      <c r="ACR414" s="1060"/>
      <c r="ACS414" s="1060"/>
      <c r="ACT414" s="1060"/>
      <c r="ACU414" s="1060"/>
      <c r="ACV414" s="1060"/>
      <c r="ACW414" s="1059" t="s">
        <v>408</v>
      </c>
      <c r="ACX414" s="1060"/>
      <c r="ACY414" s="1060"/>
      <c r="ACZ414" s="1060"/>
      <c r="ADA414" s="1060"/>
      <c r="ADB414" s="1060"/>
      <c r="ADC414" s="1060"/>
      <c r="ADD414" s="1060"/>
      <c r="ADE414" s="1060"/>
      <c r="ADF414" s="1060"/>
      <c r="ADG414" s="1060"/>
      <c r="ADH414" s="1060"/>
      <c r="ADI414" s="1059" t="s">
        <v>409</v>
      </c>
      <c r="ADJ414" s="1060"/>
      <c r="ADK414" s="1060"/>
      <c r="ADL414" s="1060"/>
      <c r="ADM414" s="1060"/>
      <c r="ADN414" s="1060"/>
      <c r="ADO414" s="1060"/>
      <c r="ADP414" s="1060"/>
      <c r="ADQ414" s="1060"/>
      <c r="ADR414" s="1060"/>
      <c r="ADS414" s="1060"/>
      <c r="ADT414" s="1060"/>
      <c r="ADU414" s="1059" t="s">
        <v>410</v>
      </c>
      <c r="ADV414" s="1060"/>
      <c r="ADW414" s="1060"/>
      <c r="ADX414" s="1060"/>
      <c r="ADY414" s="1060"/>
      <c r="ADZ414" s="1060"/>
      <c r="AEA414" s="1060"/>
      <c r="AEB414" s="1060"/>
      <c r="AEC414" s="1060"/>
      <c r="AED414" s="1060"/>
      <c r="AEE414" s="1060"/>
      <c r="AEF414" s="1060"/>
      <c r="AEG414" s="1059" t="s">
        <v>411</v>
      </c>
      <c r="AEH414" s="1060"/>
      <c r="AEI414" s="1060"/>
      <c r="AEJ414" s="1060"/>
      <c r="AEK414" s="1060"/>
      <c r="AEL414" s="1060"/>
      <c r="AEM414" s="1060"/>
      <c r="AEN414" s="1060"/>
      <c r="AEO414" s="1060"/>
      <c r="AEP414" s="1060"/>
      <c r="AEQ414" s="1060"/>
      <c r="AER414" s="1060"/>
      <c r="AES414" s="1059" t="s">
        <v>412</v>
      </c>
      <c r="AET414" s="1060"/>
      <c r="AEU414" s="1060"/>
      <c r="AEV414" s="1060"/>
      <c r="AEW414" s="1060"/>
      <c r="AEX414" s="1060"/>
      <c r="AEY414" s="1060"/>
      <c r="AEZ414" s="1060"/>
      <c r="AFA414" s="1060"/>
      <c r="AFB414" s="1060"/>
      <c r="AFC414" s="1060"/>
      <c r="AFD414" s="1060"/>
      <c r="AFE414" s="1059" t="s">
        <v>413</v>
      </c>
      <c r="AFF414" s="1060"/>
      <c r="AFG414" s="1060"/>
      <c r="AFH414" s="1060"/>
      <c r="AFI414" s="1060"/>
      <c r="AFJ414" s="1060"/>
      <c r="AFK414" s="1060"/>
      <c r="AFL414" s="1060"/>
      <c r="AFM414" s="1060"/>
      <c r="AFN414" s="1060"/>
      <c r="AFO414" s="1060"/>
      <c r="AFP414" s="1060"/>
      <c r="AFQ414" s="1059" t="s">
        <v>414</v>
      </c>
      <c r="AFR414" s="1060"/>
      <c r="AFS414" s="1060"/>
      <c r="AFT414" s="1060"/>
      <c r="AFU414" s="1060"/>
      <c r="AFV414" s="1060"/>
      <c r="AFW414" s="1060"/>
      <c r="AFX414" s="1060"/>
      <c r="AFY414" s="1060"/>
      <c r="AFZ414" s="1060"/>
      <c r="AGA414" s="1060"/>
      <c r="AGB414" s="1060"/>
      <c r="AGC414" s="1059" t="s">
        <v>415</v>
      </c>
      <c r="AGD414" s="1060"/>
      <c r="AGE414" s="1060"/>
      <c r="AGF414" s="1060"/>
      <c r="AGG414" s="1060"/>
      <c r="AGH414" s="1060"/>
      <c r="AGI414" s="1060"/>
      <c r="AGJ414" s="1060"/>
      <c r="AGK414" s="1060"/>
      <c r="AGL414" s="1060"/>
      <c r="AGM414" s="1060"/>
      <c r="AGN414" s="1060"/>
      <c r="AGO414" s="1059" t="s">
        <v>416</v>
      </c>
      <c r="AGP414" s="1060"/>
      <c r="AGQ414" s="1060"/>
      <c r="AGR414" s="1060"/>
      <c r="AGS414" s="1060"/>
      <c r="AGT414" s="1060"/>
      <c r="AGU414" s="1060"/>
      <c r="AGV414" s="1060"/>
      <c r="AGW414" s="1060"/>
      <c r="AGX414" s="1060"/>
      <c r="AGY414" s="1060"/>
      <c r="AGZ414" s="1060"/>
      <c r="AHA414" s="1059" t="s">
        <v>417</v>
      </c>
      <c r="AHB414" s="1060"/>
      <c r="AHC414" s="1060"/>
      <c r="AHD414" s="1060"/>
      <c r="AHE414" s="1060"/>
      <c r="AHF414" s="1060"/>
      <c r="AHG414" s="1060"/>
      <c r="AHH414" s="1060"/>
      <c r="AHI414" s="1060"/>
      <c r="AHJ414" s="1060"/>
      <c r="AHK414" s="1060"/>
      <c r="AHL414" s="1060"/>
      <c r="AHM414" s="1059" t="s">
        <v>418</v>
      </c>
      <c r="AHN414" s="1060"/>
      <c r="AHO414" s="1060"/>
      <c r="AHP414" s="1060"/>
      <c r="AHQ414" s="1060"/>
      <c r="AHR414" s="1060"/>
      <c r="AHS414" s="1060"/>
      <c r="AHT414" s="1060"/>
      <c r="AHU414" s="1060"/>
      <c r="AHV414" s="1060"/>
      <c r="AHW414" s="1060"/>
      <c r="AHX414" s="1060"/>
      <c r="AHY414" s="1059" t="s">
        <v>419</v>
      </c>
      <c r="AHZ414" s="1060"/>
      <c r="AIA414" s="1060"/>
      <c r="AIB414" s="1060"/>
      <c r="AIC414" s="1060"/>
      <c r="AID414" s="1060"/>
      <c r="AIE414" s="1060"/>
      <c r="AIF414" s="1060"/>
      <c r="AIG414" s="1060"/>
      <c r="AIH414" s="1060"/>
      <c r="AII414" s="1060"/>
      <c r="AIJ414" s="1060"/>
      <c r="AIK414" s="1059" t="s">
        <v>420</v>
      </c>
      <c r="AIL414" s="1060"/>
      <c r="AIM414" s="1060"/>
      <c r="AIN414" s="1060"/>
      <c r="AIO414" s="1060"/>
      <c r="AIP414" s="1060"/>
      <c r="AIQ414" s="1060"/>
      <c r="AIR414" s="1060"/>
      <c r="AIS414" s="1060"/>
      <c r="AIT414" s="1060"/>
      <c r="AIU414" s="1060"/>
      <c r="AIV414" s="1060"/>
      <c r="AIW414" s="1059" t="s">
        <v>421</v>
      </c>
      <c r="AIX414" s="1060"/>
      <c r="AIY414" s="1060"/>
      <c r="AIZ414" s="1060"/>
      <c r="AJA414" s="1060"/>
      <c r="AJB414" s="1060"/>
      <c r="AJC414" s="1060"/>
      <c r="AJD414" s="1060"/>
      <c r="AJE414" s="1060"/>
      <c r="AJF414" s="1060"/>
      <c r="AJG414" s="1060"/>
      <c r="AJH414" s="1060"/>
      <c r="AJI414" s="1059" t="s">
        <v>422</v>
      </c>
      <c r="AJJ414" s="1060"/>
      <c r="AJK414" s="1060"/>
      <c r="AJL414" s="1060"/>
      <c r="AJM414" s="1060"/>
      <c r="AJN414" s="1060"/>
      <c r="AJO414" s="1060"/>
      <c r="AJP414" s="1060"/>
      <c r="AJQ414" s="1060"/>
      <c r="AJR414" s="1060"/>
      <c r="AJS414" s="1060"/>
      <c r="AJT414" s="1060"/>
      <c r="AJU414" s="1059" t="s">
        <v>423</v>
      </c>
      <c r="AJV414" s="1060"/>
      <c r="AJW414" s="1060"/>
      <c r="AJX414" s="1060"/>
      <c r="AJY414" s="1060"/>
      <c r="AJZ414" s="1060"/>
      <c r="AKA414" s="1060"/>
      <c r="AKB414" s="1060"/>
      <c r="AKC414" s="1060"/>
      <c r="AKD414" s="1060"/>
      <c r="AKE414" s="1060"/>
      <c r="AKF414" s="1060"/>
      <c r="AKG414" s="1059" t="s">
        <v>424</v>
      </c>
      <c r="AKH414" s="1060"/>
      <c r="AKI414" s="1060"/>
      <c r="AKJ414" s="1060"/>
      <c r="AKK414" s="1060"/>
      <c r="AKL414" s="1060"/>
      <c r="AKM414" s="1060"/>
      <c r="AKN414" s="1060"/>
      <c r="AKO414" s="1060"/>
      <c r="AKP414" s="1060"/>
      <c r="AKQ414" s="1060"/>
      <c r="AKR414" s="1060"/>
      <c r="AKS414" s="1059" t="s">
        <v>425</v>
      </c>
      <c r="AKT414" s="1060"/>
      <c r="AKU414" s="1060"/>
      <c r="AKV414" s="1060"/>
      <c r="AKW414" s="1060"/>
      <c r="AKX414" s="1060"/>
      <c r="AKY414" s="1060"/>
      <c r="AKZ414" s="1060"/>
      <c r="ALA414" s="1060"/>
      <c r="ALB414" s="1060"/>
      <c r="ALC414" s="1060"/>
      <c r="ALD414" s="1060"/>
      <c r="ALE414" s="1059" t="s">
        <v>426</v>
      </c>
      <c r="ALF414" s="1060"/>
      <c r="ALG414" s="1060"/>
      <c r="ALH414" s="1060"/>
      <c r="ALI414" s="1060"/>
      <c r="ALJ414" s="1060"/>
      <c r="ALK414" s="1060"/>
      <c r="ALL414" s="1060"/>
      <c r="ALM414" s="1060"/>
      <c r="ALN414" s="1060"/>
      <c r="ALO414" s="1060"/>
      <c r="ALP414" s="1060"/>
      <c r="ALQ414" s="1059" t="s">
        <v>427</v>
      </c>
      <c r="ALR414" s="1060"/>
      <c r="ALS414" s="1060"/>
      <c r="ALT414" s="1060"/>
      <c r="ALU414" s="1060"/>
      <c r="ALV414" s="1060"/>
      <c r="ALW414" s="1060"/>
      <c r="ALX414" s="1060"/>
      <c r="ALY414" s="1060"/>
      <c r="ALZ414" s="1060"/>
      <c r="AMA414" s="1060"/>
      <c r="AMB414" s="1060"/>
      <c r="AMC414" s="1059" t="s">
        <v>428</v>
      </c>
      <c r="AMD414" s="1060"/>
      <c r="AME414" s="1060"/>
      <c r="AMF414" s="1060"/>
      <c r="AMG414" s="1060"/>
      <c r="AMH414" s="1060"/>
      <c r="AMI414" s="1060"/>
      <c r="AMJ414" s="1060"/>
      <c r="AMK414" s="1060"/>
      <c r="AML414" s="1060"/>
      <c r="AMM414" s="1060"/>
      <c r="AMN414" s="1060"/>
      <c r="AMO414" s="1059" t="s">
        <v>429</v>
      </c>
      <c r="AMP414" s="1060"/>
      <c r="AMQ414" s="1060"/>
      <c r="AMR414" s="1060"/>
      <c r="AMS414" s="1060"/>
      <c r="AMT414" s="1060"/>
      <c r="AMU414" s="1060"/>
      <c r="AMV414" s="1060"/>
      <c r="AMW414" s="1060"/>
      <c r="AMX414" s="1060"/>
      <c r="AMY414" s="1060"/>
      <c r="AMZ414" s="1060"/>
      <c r="ANA414" s="1059" t="s">
        <v>430</v>
      </c>
      <c r="ANB414" s="1060"/>
      <c r="ANC414" s="1060"/>
      <c r="AND414" s="1060"/>
      <c r="ANE414" s="1060"/>
      <c r="ANF414" s="1060"/>
      <c r="ANG414" s="1060"/>
      <c r="ANH414" s="1060"/>
      <c r="ANI414" s="1060"/>
      <c r="ANJ414" s="1060"/>
      <c r="ANK414" s="1060"/>
      <c r="ANL414" s="1060"/>
      <c r="ANM414" s="1059" t="s">
        <v>431</v>
      </c>
      <c r="ANN414" s="1060"/>
      <c r="ANO414" s="1060"/>
      <c r="ANP414" s="1060"/>
      <c r="ANQ414" s="1060"/>
      <c r="ANR414" s="1060"/>
      <c r="ANS414" s="1060"/>
      <c r="ANT414" s="1060"/>
      <c r="ANU414" s="1060"/>
      <c r="ANV414" s="1060"/>
      <c r="ANW414" s="1060"/>
      <c r="ANX414" s="1060"/>
      <c r="ANY414" s="1059" t="s">
        <v>432</v>
      </c>
      <c r="ANZ414" s="1060"/>
      <c r="AOA414" s="1060"/>
      <c r="AOB414" s="1060"/>
      <c r="AOC414" s="1060"/>
      <c r="AOD414" s="1060"/>
      <c r="AOE414" s="1060"/>
      <c r="AOF414" s="1060"/>
      <c r="AOG414" s="1060"/>
      <c r="AOH414" s="1060"/>
      <c r="AOI414" s="1060"/>
      <c r="AOJ414" s="1060"/>
      <c r="AOK414" s="1059" t="s">
        <v>433</v>
      </c>
      <c r="AOL414" s="1060"/>
      <c r="AOM414" s="1060"/>
      <c r="AON414" s="1060"/>
      <c r="AOO414" s="1060"/>
      <c r="AOP414" s="1060"/>
      <c r="AOQ414" s="1060"/>
      <c r="AOR414" s="1060"/>
      <c r="AOS414" s="1060"/>
      <c r="AOT414" s="1060"/>
      <c r="AOU414" s="1060"/>
      <c r="AOV414" s="1060"/>
      <c r="AOW414" s="1059" t="s">
        <v>434</v>
      </c>
      <c r="AOX414" s="1060"/>
      <c r="AOY414" s="1060"/>
      <c r="AOZ414" s="1060"/>
      <c r="APA414" s="1060"/>
      <c r="APB414" s="1060"/>
      <c r="APC414" s="1060"/>
      <c r="APD414" s="1060"/>
      <c r="APE414" s="1060"/>
      <c r="APF414" s="1060"/>
      <c r="APG414" s="1060"/>
      <c r="APH414" s="1060"/>
      <c r="API414" s="1059" t="s">
        <v>435</v>
      </c>
      <c r="APJ414" s="1060"/>
      <c r="APK414" s="1060"/>
      <c r="APL414" s="1060"/>
      <c r="APM414" s="1060"/>
      <c r="APN414" s="1060"/>
      <c r="APO414" s="1060"/>
      <c r="APP414" s="1060"/>
      <c r="APQ414" s="1060"/>
      <c r="APR414" s="1060"/>
      <c r="APS414" s="1060"/>
      <c r="APT414" s="1060"/>
      <c r="APU414" s="1059" t="s">
        <v>436</v>
      </c>
      <c r="APV414" s="1060"/>
      <c r="APW414" s="1060"/>
      <c r="APX414" s="1060"/>
      <c r="APY414" s="1060"/>
      <c r="APZ414" s="1060"/>
      <c r="AQA414" s="1060"/>
      <c r="AQB414" s="1060"/>
      <c r="AQC414" s="1060"/>
      <c r="AQD414" s="1060"/>
      <c r="AQE414" s="1060"/>
      <c r="AQF414" s="1060"/>
      <c r="AQG414" s="1059" t="s">
        <v>437</v>
      </c>
      <c r="AQH414" s="1060"/>
      <c r="AQI414" s="1060"/>
      <c r="AQJ414" s="1060"/>
      <c r="AQK414" s="1060"/>
      <c r="AQL414" s="1060"/>
      <c r="AQM414" s="1060"/>
      <c r="AQN414" s="1060"/>
      <c r="AQO414" s="1060"/>
      <c r="AQP414" s="1060"/>
      <c r="AQQ414" s="1060"/>
      <c r="AQR414" s="1060"/>
      <c r="AQS414" s="1059" t="s">
        <v>438</v>
      </c>
      <c r="AQT414" s="1060"/>
      <c r="AQU414" s="1060"/>
      <c r="AQV414" s="1060"/>
      <c r="AQW414" s="1060"/>
      <c r="AQX414" s="1060"/>
      <c r="AQY414" s="1060"/>
      <c r="AQZ414" s="1060"/>
      <c r="ARA414" s="1060"/>
      <c r="ARB414" s="1060"/>
      <c r="ARC414" s="1060"/>
      <c r="ARD414" s="1060"/>
      <c r="ARE414" s="1059" t="s">
        <v>439</v>
      </c>
      <c r="ARF414" s="1060"/>
      <c r="ARG414" s="1060"/>
      <c r="ARH414" s="1060"/>
      <c r="ARI414" s="1060"/>
      <c r="ARJ414" s="1060"/>
      <c r="ARK414" s="1060"/>
      <c r="ARL414" s="1060"/>
      <c r="ARM414" s="1060"/>
      <c r="ARN414" s="1060"/>
      <c r="ARO414" s="1060"/>
      <c r="ARP414" s="1060"/>
      <c r="ARQ414" s="1059" t="s">
        <v>440</v>
      </c>
      <c r="ARR414" s="1060"/>
      <c r="ARS414" s="1060"/>
      <c r="ART414" s="1060"/>
      <c r="ARU414" s="1060"/>
      <c r="ARV414" s="1060"/>
      <c r="ARW414" s="1060"/>
      <c r="ARX414" s="1060"/>
      <c r="ARY414" s="1060"/>
      <c r="ARZ414" s="1060"/>
      <c r="ASA414" s="1060"/>
      <c r="ASB414" s="1060"/>
      <c r="ASC414" s="1059" t="s">
        <v>441</v>
      </c>
      <c r="ASD414" s="1060"/>
      <c r="ASE414" s="1060"/>
      <c r="ASF414" s="1060"/>
      <c r="ASG414" s="1060"/>
      <c r="ASH414" s="1060"/>
      <c r="ASI414" s="1060"/>
      <c r="ASJ414" s="1060"/>
      <c r="ASK414" s="1060"/>
      <c r="ASL414" s="1060"/>
      <c r="ASM414" s="1060"/>
      <c r="ASN414" s="1060"/>
      <c r="ASO414" s="1059" t="s">
        <v>442</v>
      </c>
      <c r="ASP414" s="1060"/>
      <c r="ASQ414" s="1060"/>
      <c r="ASR414" s="1060"/>
      <c r="ASS414" s="1060"/>
      <c r="AST414" s="1060"/>
      <c r="ASU414" s="1060"/>
      <c r="ASV414" s="1060"/>
      <c r="ASW414" s="1060"/>
      <c r="ASX414" s="1060"/>
      <c r="ASY414" s="1060"/>
      <c r="ASZ414" s="1060"/>
      <c r="ATA414" s="1059" t="s">
        <v>443</v>
      </c>
      <c r="ATB414" s="1060"/>
      <c r="ATC414" s="1060"/>
      <c r="ATD414" s="1060"/>
      <c r="ATE414" s="1060"/>
      <c r="ATF414" s="1060"/>
      <c r="ATG414" s="1060"/>
      <c r="ATH414" s="1060"/>
      <c r="ATI414" s="1060"/>
      <c r="ATJ414" s="1060"/>
      <c r="ATK414" s="1060"/>
      <c r="ATL414" s="1060"/>
      <c r="ATM414" s="1059" t="s">
        <v>444</v>
      </c>
      <c r="ATN414" s="1060"/>
      <c r="ATO414" s="1060"/>
      <c r="ATP414" s="1060"/>
      <c r="ATQ414" s="1060"/>
      <c r="ATR414" s="1060"/>
      <c r="ATS414" s="1060"/>
      <c r="ATT414" s="1060"/>
      <c r="ATU414" s="1060"/>
      <c r="ATV414" s="1060"/>
      <c r="ATW414" s="1060"/>
      <c r="ATX414" s="1060"/>
      <c r="ATY414" s="1059" t="s">
        <v>445</v>
      </c>
      <c r="ATZ414" s="1060"/>
      <c r="AUA414" s="1060"/>
      <c r="AUB414" s="1060"/>
      <c r="AUC414" s="1060"/>
      <c r="AUD414" s="1060"/>
      <c r="AUE414" s="1060"/>
      <c r="AUF414" s="1060"/>
      <c r="AUG414" s="1060"/>
      <c r="AUH414" s="1060"/>
      <c r="AUI414" s="1060"/>
      <c r="AUJ414" s="1060"/>
    </row>
    <row r="415" spans="1:1232" hidden="1">
      <c r="A415" s="252"/>
      <c r="B415" s="6"/>
      <c r="C415" s="262" t="s">
        <v>93</v>
      </c>
      <c r="D415" s="262" t="s">
        <v>92</v>
      </c>
      <c r="E415" s="262" t="s">
        <v>90</v>
      </c>
      <c r="F415" s="262" t="s">
        <v>88</v>
      </c>
      <c r="G415" s="478"/>
      <c r="H415" s="478"/>
      <c r="I415" s="478"/>
      <c r="J415" s="6"/>
      <c r="K415" s="6"/>
      <c r="L415" s="6"/>
      <c r="M415" s="6"/>
      <c r="N415" s="6"/>
      <c r="O415" s="6"/>
      <c r="Q415" s="1056" t="s">
        <v>469</v>
      </c>
      <c r="R415" s="1057"/>
      <c r="S415" s="1058"/>
      <c r="T415" s="1056" t="s">
        <v>470</v>
      </c>
      <c r="U415" s="1057"/>
      <c r="V415" s="1058"/>
      <c r="W415" s="1056" t="s">
        <v>471</v>
      </c>
      <c r="X415" s="1057"/>
      <c r="Y415" s="1057"/>
      <c r="Z415" s="1057"/>
      <c r="AA415" s="1057"/>
      <c r="AB415" s="1058"/>
      <c r="AC415" s="1056" t="s">
        <v>472</v>
      </c>
      <c r="AD415" s="1057"/>
      <c r="AE415" s="1058"/>
      <c r="AF415" s="1056" t="s">
        <v>469</v>
      </c>
      <c r="AG415" s="1057"/>
      <c r="AH415" s="1057"/>
      <c r="AI415" s="1058"/>
      <c r="AJ415" s="1056" t="s">
        <v>470</v>
      </c>
      <c r="AK415" s="1057"/>
      <c r="AL415" s="1058"/>
      <c r="AM415" s="1056" t="s">
        <v>471</v>
      </c>
      <c r="AN415" s="1057"/>
      <c r="AO415" s="1058"/>
      <c r="AP415" s="1056" t="s">
        <v>472</v>
      </c>
      <c r="AQ415" s="1057"/>
      <c r="AR415" s="1058"/>
      <c r="AS415" s="1056" t="s">
        <v>469</v>
      </c>
      <c r="AT415" s="1057"/>
      <c r="AU415" s="1058"/>
      <c r="AV415" s="1056" t="s">
        <v>470</v>
      </c>
      <c r="AW415" s="1057"/>
      <c r="AX415" s="1058"/>
      <c r="AY415" s="1056" t="s">
        <v>471</v>
      </c>
      <c r="AZ415" s="1057"/>
      <c r="BA415" s="1058"/>
      <c r="BB415" s="1056" t="s">
        <v>472</v>
      </c>
      <c r="BC415" s="1057"/>
      <c r="BD415" s="1058"/>
      <c r="BE415" s="1056" t="s">
        <v>469</v>
      </c>
      <c r="BF415" s="1057"/>
      <c r="BG415" s="1058"/>
      <c r="BH415" s="1056" t="s">
        <v>470</v>
      </c>
      <c r="BI415" s="1057"/>
      <c r="BJ415" s="1058"/>
      <c r="BK415" s="1056" t="s">
        <v>471</v>
      </c>
      <c r="BL415" s="1057"/>
      <c r="BM415" s="1058"/>
      <c r="BN415" s="1056" t="s">
        <v>472</v>
      </c>
      <c r="BO415" s="1057"/>
      <c r="BP415" s="1058"/>
      <c r="BQ415" s="1056" t="s">
        <v>469</v>
      </c>
      <c r="BR415" s="1057"/>
      <c r="BS415" s="1058"/>
      <c r="BT415" s="1056" t="s">
        <v>470</v>
      </c>
      <c r="BU415" s="1057"/>
      <c r="BV415" s="1058"/>
      <c r="BW415" s="1056" t="s">
        <v>471</v>
      </c>
      <c r="BX415" s="1057"/>
      <c r="BY415" s="1058"/>
      <c r="BZ415" s="1056" t="s">
        <v>472</v>
      </c>
      <c r="CA415" s="1057"/>
      <c r="CB415" s="1058"/>
      <c r="CC415" s="1056" t="s">
        <v>469</v>
      </c>
      <c r="CD415" s="1057"/>
      <c r="CE415" s="1058"/>
      <c r="CF415" s="1056" t="s">
        <v>470</v>
      </c>
      <c r="CG415" s="1057"/>
      <c r="CH415" s="1058"/>
      <c r="CI415" s="1056" t="s">
        <v>471</v>
      </c>
      <c r="CJ415" s="1057"/>
      <c r="CK415" s="1058"/>
      <c r="CL415" s="1056" t="s">
        <v>472</v>
      </c>
      <c r="CM415" s="1057"/>
      <c r="CN415" s="1058"/>
      <c r="CO415" s="1056" t="s">
        <v>469</v>
      </c>
      <c r="CP415" s="1057"/>
      <c r="CQ415" s="1058"/>
      <c r="CR415" s="1056" t="s">
        <v>470</v>
      </c>
      <c r="CS415" s="1057"/>
      <c r="CT415" s="1058"/>
      <c r="CU415" s="1056" t="s">
        <v>471</v>
      </c>
      <c r="CV415" s="1057"/>
      <c r="CW415" s="1058"/>
      <c r="CX415" s="1056" t="s">
        <v>472</v>
      </c>
      <c r="CY415" s="1057"/>
      <c r="CZ415" s="1058"/>
      <c r="DA415" s="1056" t="s">
        <v>469</v>
      </c>
      <c r="DB415" s="1057"/>
      <c r="DC415" s="1058"/>
      <c r="DD415" s="1056" t="s">
        <v>470</v>
      </c>
      <c r="DE415" s="1057"/>
      <c r="DF415" s="1058"/>
      <c r="DG415" s="1056" t="s">
        <v>471</v>
      </c>
      <c r="DH415" s="1057"/>
      <c r="DI415" s="1058"/>
      <c r="DJ415" s="1056" t="s">
        <v>472</v>
      </c>
      <c r="DK415" s="1057"/>
      <c r="DL415" s="1058"/>
      <c r="DM415" s="1056" t="s">
        <v>469</v>
      </c>
      <c r="DN415" s="1057"/>
      <c r="DO415" s="1058"/>
      <c r="DP415" s="1056" t="s">
        <v>470</v>
      </c>
      <c r="DQ415" s="1057"/>
      <c r="DR415" s="1058"/>
      <c r="DS415" s="1056" t="s">
        <v>471</v>
      </c>
      <c r="DT415" s="1057"/>
      <c r="DU415" s="1058"/>
      <c r="DV415" s="1056" t="s">
        <v>472</v>
      </c>
      <c r="DW415" s="1057"/>
      <c r="DX415" s="1058"/>
      <c r="DY415" s="1056" t="s">
        <v>469</v>
      </c>
      <c r="DZ415" s="1057"/>
      <c r="EA415" s="1058"/>
      <c r="EB415" s="1056" t="s">
        <v>470</v>
      </c>
      <c r="EC415" s="1057"/>
      <c r="ED415" s="1058"/>
      <c r="EE415" s="1056" t="s">
        <v>471</v>
      </c>
      <c r="EF415" s="1057"/>
      <c r="EG415" s="1058"/>
      <c r="EH415" s="1056" t="s">
        <v>472</v>
      </c>
      <c r="EI415" s="1057"/>
      <c r="EJ415" s="1058"/>
      <c r="EK415" s="1056" t="s">
        <v>469</v>
      </c>
      <c r="EL415" s="1057"/>
      <c r="EM415" s="1058"/>
      <c r="EN415" s="1056" t="s">
        <v>470</v>
      </c>
      <c r="EO415" s="1057"/>
      <c r="EP415" s="1058"/>
      <c r="EQ415" s="1056" t="s">
        <v>471</v>
      </c>
      <c r="ER415" s="1057"/>
      <c r="ES415" s="1058"/>
      <c r="ET415" s="1056" t="s">
        <v>472</v>
      </c>
      <c r="EU415" s="1057"/>
      <c r="EV415" s="1058"/>
      <c r="EW415" s="1056" t="s">
        <v>469</v>
      </c>
      <c r="EX415" s="1057"/>
      <c r="EY415" s="1058"/>
      <c r="EZ415" s="1056" t="s">
        <v>470</v>
      </c>
      <c r="FA415" s="1057"/>
      <c r="FB415" s="1058"/>
      <c r="FC415" s="1056" t="s">
        <v>471</v>
      </c>
      <c r="FD415" s="1057"/>
      <c r="FE415" s="1058"/>
      <c r="FF415" s="1056" t="s">
        <v>472</v>
      </c>
      <c r="FG415" s="1057"/>
      <c r="FH415" s="1058"/>
      <c r="FI415" s="1056" t="s">
        <v>469</v>
      </c>
      <c r="FJ415" s="1057"/>
      <c r="FK415" s="1058"/>
      <c r="FL415" s="1056" t="s">
        <v>470</v>
      </c>
      <c r="FM415" s="1057"/>
      <c r="FN415" s="1058"/>
      <c r="FO415" s="1056" t="s">
        <v>471</v>
      </c>
      <c r="FP415" s="1057"/>
      <c r="FQ415" s="1058"/>
      <c r="FR415" s="1056" t="s">
        <v>472</v>
      </c>
      <c r="FS415" s="1057"/>
      <c r="FT415" s="1058"/>
      <c r="FU415" s="1056" t="s">
        <v>469</v>
      </c>
      <c r="FV415" s="1057"/>
      <c r="FW415" s="1058"/>
      <c r="FX415" s="1056" t="s">
        <v>470</v>
      </c>
      <c r="FY415" s="1057"/>
      <c r="FZ415" s="1058"/>
      <c r="GA415" s="1056" t="s">
        <v>471</v>
      </c>
      <c r="GB415" s="1057"/>
      <c r="GC415" s="1058"/>
      <c r="GD415" s="1056" t="s">
        <v>472</v>
      </c>
      <c r="GE415" s="1057"/>
      <c r="GF415" s="1058"/>
      <c r="GG415" s="1056" t="s">
        <v>469</v>
      </c>
      <c r="GH415" s="1057"/>
      <c r="GI415" s="1058"/>
      <c r="GJ415" s="1056" t="s">
        <v>470</v>
      </c>
      <c r="GK415" s="1057"/>
      <c r="GL415" s="1058"/>
      <c r="GM415" s="1056" t="s">
        <v>471</v>
      </c>
      <c r="GN415" s="1057"/>
      <c r="GO415" s="1058"/>
      <c r="GP415" s="1056" t="s">
        <v>472</v>
      </c>
      <c r="GQ415" s="1057"/>
      <c r="GR415" s="1058"/>
      <c r="GS415" s="1056" t="s">
        <v>469</v>
      </c>
      <c r="GT415" s="1057"/>
      <c r="GU415" s="1058"/>
      <c r="GV415" s="1056" t="s">
        <v>470</v>
      </c>
      <c r="GW415" s="1057"/>
      <c r="GX415" s="1058"/>
      <c r="GY415" s="1056" t="s">
        <v>471</v>
      </c>
      <c r="GZ415" s="1057"/>
      <c r="HA415" s="1058"/>
      <c r="HB415" s="1056" t="s">
        <v>472</v>
      </c>
      <c r="HC415" s="1057"/>
      <c r="HD415" s="1058"/>
      <c r="HE415" s="1056" t="s">
        <v>469</v>
      </c>
      <c r="HF415" s="1057"/>
      <c r="HG415" s="1058"/>
      <c r="HH415" s="1056" t="s">
        <v>470</v>
      </c>
      <c r="HI415" s="1057"/>
      <c r="HJ415" s="1058"/>
      <c r="HK415" s="1056" t="s">
        <v>471</v>
      </c>
      <c r="HL415" s="1057"/>
      <c r="HM415" s="1058"/>
      <c r="HN415" s="1056" t="s">
        <v>472</v>
      </c>
      <c r="HO415" s="1057"/>
      <c r="HP415" s="1058"/>
      <c r="HQ415" s="1056" t="s">
        <v>469</v>
      </c>
      <c r="HR415" s="1057"/>
      <c r="HS415" s="1058"/>
      <c r="HT415" s="1056" t="s">
        <v>470</v>
      </c>
      <c r="HU415" s="1057"/>
      <c r="HV415" s="1058"/>
      <c r="HW415" s="1056" t="s">
        <v>471</v>
      </c>
      <c r="HX415" s="1057"/>
      <c r="HY415" s="1058"/>
      <c r="HZ415" s="1056" t="s">
        <v>472</v>
      </c>
      <c r="IA415" s="1057"/>
      <c r="IB415" s="1058"/>
      <c r="IC415" s="1056" t="s">
        <v>469</v>
      </c>
      <c r="ID415" s="1057"/>
      <c r="IE415" s="1058"/>
      <c r="IF415" s="1056" t="s">
        <v>470</v>
      </c>
      <c r="IG415" s="1057"/>
      <c r="IH415" s="1058"/>
      <c r="II415" s="1056" t="s">
        <v>471</v>
      </c>
      <c r="IJ415" s="1057"/>
      <c r="IK415" s="1058"/>
      <c r="IL415" s="1056" t="s">
        <v>472</v>
      </c>
      <c r="IM415" s="1057"/>
      <c r="IN415" s="1058"/>
      <c r="IO415" s="1056" t="s">
        <v>469</v>
      </c>
      <c r="IP415" s="1057"/>
      <c r="IQ415" s="1058"/>
      <c r="IR415" s="1056" t="s">
        <v>470</v>
      </c>
      <c r="IS415" s="1057"/>
      <c r="IT415" s="1058"/>
      <c r="IU415" s="1056" t="s">
        <v>471</v>
      </c>
      <c r="IV415" s="1057"/>
      <c r="IW415" s="1058"/>
      <c r="IX415" s="1056" t="s">
        <v>472</v>
      </c>
      <c r="IY415" s="1057"/>
      <c r="IZ415" s="1058"/>
      <c r="JA415" s="1056" t="s">
        <v>469</v>
      </c>
      <c r="JB415" s="1057"/>
      <c r="JC415" s="1058"/>
      <c r="JD415" s="1056" t="s">
        <v>470</v>
      </c>
      <c r="JE415" s="1057"/>
      <c r="JF415" s="1058"/>
      <c r="JG415" s="1056" t="s">
        <v>471</v>
      </c>
      <c r="JH415" s="1057"/>
      <c r="JI415" s="1058"/>
      <c r="JJ415" s="1056" t="s">
        <v>472</v>
      </c>
      <c r="JK415" s="1057"/>
      <c r="JL415" s="1058"/>
      <c r="JM415" s="1056" t="s">
        <v>469</v>
      </c>
      <c r="JN415" s="1057"/>
      <c r="JO415" s="1058"/>
      <c r="JP415" s="1056" t="s">
        <v>470</v>
      </c>
      <c r="JQ415" s="1057"/>
      <c r="JR415" s="1058"/>
      <c r="JS415" s="1056" t="s">
        <v>471</v>
      </c>
      <c r="JT415" s="1057"/>
      <c r="JU415" s="1058"/>
      <c r="JV415" s="1056" t="s">
        <v>472</v>
      </c>
      <c r="JW415" s="1057"/>
      <c r="JX415" s="1058"/>
      <c r="JY415" s="1056" t="s">
        <v>469</v>
      </c>
      <c r="JZ415" s="1057"/>
      <c r="KA415" s="1058"/>
      <c r="KB415" s="1056" t="s">
        <v>470</v>
      </c>
      <c r="KC415" s="1057"/>
      <c r="KD415" s="1058"/>
      <c r="KE415" s="1056" t="s">
        <v>471</v>
      </c>
      <c r="KF415" s="1057"/>
      <c r="KG415" s="1058"/>
      <c r="KH415" s="1056" t="s">
        <v>472</v>
      </c>
      <c r="KI415" s="1057"/>
      <c r="KJ415" s="1058"/>
      <c r="KK415" s="1056" t="s">
        <v>469</v>
      </c>
      <c r="KL415" s="1057"/>
      <c r="KM415" s="1058"/>
      <c r="KN415" s="1056" t="s">
        <v>470</v>
      </c>
      <c r="KO415" s="1057"/>
      <c r="KP415" s="1058"/>
      <c r="KQ415" s="1056" t="s">
        <v>471</v>
      </c>
      <c r="KR415" s="1057"/>
      <c r="KS415" s="1058"/>
      <c r="KT415" s="1056" t="s">
        <v>472</v>
      </c>
      <c r="KU415" s="1057"/>
      <c r="KV415" s="1058"/>
      <c r="KW415" s="1056" t="s">
        <v>469</v>
      </c>
      <c r="KX415" s="1057"/>
      <c r="KY415" s="1058"/>
      <c r="KZ415" s="1056" t="s">
        <v>470</v>
      </c>
      <c r="LA415" s="1057"/>
      <c r="LB415" s="1058"/>
      <c r="LC415" s="1056" t="s">
        <v>471</v>
      </c>
      <c r="LD415" s="1057"/>
      <c r="LE415" s="1058"/>
      <c r="LF415" s="1056" t="s">
        <v>472</v>
      </c>
      <c r="LG415" s="1057"/>
      <c r="LH415" s="1058"/>
      <c r="LI415" s="1056" t="s">
        <v>469</v>
      </c>
      <c r="LJ415" s="1057"/>
      <c r="LK415" s="1058"/>
      <c r="LL415" s="1056" t="s">
        <v>470</v>
      </c>
      <c r="LM415" s="1057"/>
      <c r="LN415" s="1058"/>
      <c r="LO415" s="1056" t="s">
        <v>471</v>
      </c>
      <c r="LP415" s="1057"/>
      <c r="LQ415" s="1058"/>
      <c r="LR415" s="1056" t="s">
        <v>472</v>
      </c>
      <c r="LS415" s="1057"/>
      <c r="LT415" s="1058"/>
      <c r="LU415" s="1056" t="s">
        <v>469</v>
      </c>
      <c r="LV415" s="1057"/>
      <c r="LW415" s="1058"/>
      <c r="LX415" s="1056" t="s">
        <v>470</v>
      </c>
      <c r="LY415" s="1057"/>
      <c r="LZ415" s="1058"/>
      <c r="MA415" s="1056" t="s">
        <v>471</v>
      </c>
      <c r="MB415" s="1057"/>
      <c r="MC415" s="1058"/>
      <c r="MD415" s="1056" t="s">
        <v>472</v>
      </c>
      <c r="ME415" s="1057"/>
      <c r="MF415" s="1058"/>
      <c r="MG415" s="1056" t="s">
        <v>469</v>
      </c>
      <c r="MH415" s="1057"/>
      <c r="MI415" s="1058"/>
      <c r="MJ415" s="1056" t="s">
        <v>470</v>
      </c>
      <c r="MK415" s="1057"/>
      <c r="ML415" s="1058"/>
      <c r="MM415" s="1056" t="s">
        <v>471</v>
      </c>
      <c r="MN415" s="1057"/>
      <c r="MO415" s="1058"/>
      <c r="MP415" s="1056" t="s">
        <v>472</v>
      </c>
      <c r="MQ415" s="1057"/>
      <c r="MR415" s="1058"/>
      <c r="MS415" s="1056" t="s">
        <v>469</v>
      </c>
      <c r="MT415" s="1057"/>
      <c r="MU415" s="1058"/>
      <c r="MV415" s="1056" t="s">
        <v>470</v>
      </c>
      <c r="MW415" s="1057"/>
      <c r="MX415" s="1058"/>
      <c r="MY415" s="1056" t="s">
        <v>471</v>
      </c>
      <c r="MZ415" s="1057"/>
      <c r="NA415" s="1058"/>
      <c r="NB415" s="1056" t="s">
        <v>472</v>
      </c>
      <c r="NC415" s="1057"/>
      <c r="ND415" s="1058"/>
      <c r="NE415" s="1056" t="s">
        <v>469</v>
      </c>
      <c r="NF415" s="1057"/>
      <c r="NG415" s="1058"/>
      <c r="NH415" s="1056" t="s">
        <v>470</v>
      </c>
      <c r="NI415" s="1057"/>
      <c r="NJ415" s="1058"/>
      <c r="NK415" s="1056" t="s">
        <v>471</v>
      </c>
      <c r="NL415" s="1057"/>
      <c r="NM415" s="1058"/>
      <c r="NN415" s="1056" t="s">
        <v>472</v>
      </c>
      <c r="NO415" s="1057"/>
      <c r="NP415" s="1058"/>
      <c r="NQ415" s="1056" t="s">
        <v>469</v>
      </c>
      <c r="NR415" s="1057"/>
      <c r="NS415" s="1058"/>
      <c r="NT415" s="1056" t="s">
        <v>470</v>
      </c>
      <c r="NU415" s="1057"/>
      <c r="NV415" s="1058"/>
      <c r="NW415" s="1056" t="s">
        <v>471</v>
      </c>
      <c r="NX415" s="1057"/>
      <c r="NY415" s="1058"/>
      <c r="NZ415" s="1056" t="s">
        <v>472</v>
      </c>
      <c r="OA415" s="1057"/>
      <c r="OB415" s="1058"/>
      <c r="OC415" s="1056" t="s">
        <v>469</v>
      </c>
      <c r="OD415" s="1057"/>
      <c r="OE415" s="1058"/>
      <c r="OF415" s="1056" t="s">
        <v>470</v>
      </c>
      <c r="OG415" s="1057"/>
      <c r="OH415" s="1058"/>
      <c r="OI415" s="1056" t="s">
        <v>471</v>
      </c>
      <c r="OJ415" s="1057"/>
      <c r="OK415" s="1058"/>
      <c r="OL415" s="1056" t="s">
        <v>472</v>
      </c>
      <c r="OM415" s="1057"/>
      <c r="ON415" s="1058"/>
      <c r="OO415" s="1056" t="s">
        <v>469</v>
      </c>
      <c r="OP415" s="1057"/>
      <c r="OQ415" s="1058"/>
      <c r="OR415" s="1056" t="s">
        <v>470</v>
      </c>
      <c r="OS415" s="1057"/>
      <c r="OT415" s="1058"/>
      <c r="OU415" s="1056" t="s">
        <v>471</v>
      </c>
      <c r="OV415" s="1057"/>
      <c r="OW415" s="1058"/>
      <c r="OX415" s="1056" t="s">
        <v>472</v>
      </c>
      <c r="OY415" s="1057"/>
      <c r="OZ415" s="1058"/>
      <c r="PA415" s="1056" t="s">
        <v>469</v>
      </c>
      <c r="PB415" s="1057"/>
      <c r="PC415" s="1058"/>
      <c r="PD415" s="1056" t="s">
        <v>470</v>
      </c>
      <c r="PE415" s="1057"/>
      <c r="PF415" s="1058"/>
      <c r="PG415" s="1056" t="s">
        <v>471</v>
      </c>
      <c r="PH415" s="1057"/>
      <c r="PI415" s="1058"/>
      <c r="PJ415" s="1056" t="s">
        <v>472</v>
      </c>
      <c r="PK415" s="1057"/>
      <c r="PL415" s="1058"/>
      <c r="PM415" s="1056" t="s">
        <v>469</v>
      </c>
      <c r="PN415" s="1057"/>
      <c r="PO415" s="1058"/>
      <c r="PP415" s="1056" t="s">
        <v>470</v>
      </c>
      <c r="PQ415" s="1057"/>
      <c r="PR415" s="1058"/>
      <c r="PS415" s="1056" t="s">
        <v>471</v>
      </c>
      <c r="PT415" s="1057"/>
      <c r="PU415" s="1058"/>
      <c r="PV415" s="1056" t="s">
        <v>472</v>
      </c>
      <c r="PW415" s="1057"/>
      <c r="PX415" s="1058"/>
      <c r="PY415" s="1056" t="s">
        <v>469</v>
      </c>
      <c r="PZ415" s="1057"/>
      <c r="QA415" s="1058"/>
      <c r="QB415" s="1056" t="s">
        <v>470</v>
      </c>
      <c r="QC415" s="1057"/>
      <c r="QD415" s="1058"/>
      <c r="QE415" s="1056" t="s">
        <v>471</v>
      </c>
      <c r="QF415" s="1057"/>
      <c r="QG415" s="1058"/>
      <c r="QH415" s="1056" t="s">
        <v>472</v>
      </c>
      <c r="QI415" s="1057"/>
      <c r="QJ415" s="1058"/>
      <c r="QK415" s="1056" t="s">
        <v>469</v>
      </c>
      <c r="QL415" s="1057"/>
      <c r="QM415" s="1058"/>
      <c r="QN415" s="1056" t="s">
        <v>470</v>
      </c>
      <c r="QO415" s="1057"/>
      <c r="QP415" s="1058"/>
      <c r="QQ415" s="1056" t="s">
        <v>471</v>
      </c>
      <c r="QR415" s="1057"/>
      <c r="QS415" s="1058"/>
      <c r="QT415" s="1056" t="s">
        <v>472</v>
      </c>
      <c r="QU415" s="1057"/>
      <c r="QV415" s="1058"/>
      <c r="QW415" s="1056" t="s">
        <v>469</v>
      </c>
      <c r="QX415" s="1057"/>
      <c r="QY415" s="1058"/>
      <c r="QZ415" s="1056" t="s">
        <v>470</v>
      </c>
      <c r="RA415" s="1057"/>
      <c r="RB415" s="1058"/>
      <c r="RC415" s="1056" t="s">
        <v>471</v>
      </c>
      <c r="RD415" s="1057"/>
      <c r="RE415" s="1058"/>
      <c r="RF415" s="1056" t="s">
        <v>472</v>
      </c>
      <c r="RG415" s="1057"/>
      <c r="RH415" s="1058"/>
      <c r="RI415" s="1056" t="s">
        <v>469</v>
      </c>
      <c r="RJ415" s="1057"/>
      <c r="RK415" s="1058"/>
      <c r="RL415" s="1056" t="s">
        <v>470</v>
      </c>
      <c r="RM415" s="1057"/>
      <c r="RN415" s="1058"/>
      <c r="RO415" s="1056" t="s">
        <v>471</v>
      </c>
      <c r="RP415" s="1057"/>
      <c r="RQ415" s="1058"/>
      <c r="RR415" s="1056" t="s">
        <v>472</v>
      </c>
      <c r="RS415" s="1057"/>
      <c r="RT415" s="1058"/>
      <c r="RU415" s="1056" t="s">
        <v>469</v>
      </c>
      <c r="RV415" s="1057"/>
      <c r="RW415" s="1058"/>
      <c r="RX415" s="1056" t="s">
        <v>470</v>
      </c>
      <c r="RY415" s="1057"/>
      <c r="RZ415" s="1058"/>
      <c r="SA415" s="1056" t="s">
        <v>471</v>
      </c>
      <c r="SB415" s="1057"/>
      <c r="SC415" s="1058"/>
      <c r="SD415" s="1056" t="s">
        <v>472</v>
      </c>
      <c r="SE415" s="1057"/>
      <c r="SF415" s="1058"/>
      <c r="SG415" s="1056" t="s">
        <v>469</v>
      </c>
      <c r="SH415" s="1057"/>
      <c r="SI415" s="1058"/>
      <c r="SJ415" s="1056" t="s">
        <v>470</v>
      </c>
      <c r="SK415" s="1057"/>
      <c r="SL415" s="1058"/>
      <c r="SM415" s="1056" t="s">
        <v>471</v>
      </c>
      <c r="SN415" s="1057"/>
      <c r="SO415" s="1058"/>
      <c r="SP415" s="1056" t="s">
        <v>472</v>
      </c>
      <c r="SQ415" s="1057"/>
      <c r="SR415" s="1058"/>
      <c r="SS415" s="1056" t="s">
        <v>469</v>
      </c>
      <c r="ST415" s="1057"/>
      <c r="SU415" s="1058"/>
      <c r="SV415" s="1056" t="s">
        <v>470</v>
      </c>
      <c r="SW415" s="1057"/>
      <c r="SX415" s="1058"/>
      <c r="SY415" s="1056" t="s">
        <v>471</v>
      </c>
      <c r="SZ415" s="1057"/>
      <c r="TA415" s="1058"/>
      <c r="TB415" s="1056" t="s">
        <v>472</v>
      </c>
      <c r="TC415" s="1057"/>
      <c r="TD415" s="1058"/>
      <c r="TE415" s="1056" t="s">
        <v>469</v>
      </c>
      <c r="TF415" s="1057"/>
      <c r="TG415" s="1058"/>
      <c r="TH415" s="1056" t="s">
        <v>470</v>
      </c>
      <c r="TI415" s="1057"/>
      <c r="TJ415" s="1058"/>
      <c r="TK415" s="1056" t="s">
        <v>471</v>
      </c>
      <c r="TL415" s="1057"/>
      <c r="TM415" s="1058"/>
      <c r="TN415" s="1056" t="s">
        <v>472</v>
      </c>
      <c r="TO415" s="1057"/>
      <c r="TP415" s="1058"/>
      <c r="TQ415" s="1056" t="s">
        <v>469</v>
      </c>
      <c r="TR415" s="1057"/>
      <c r="TS415" s="1058"/>
      <c r="TT415" s="1056" t="s">
        <v>470</v>
      </c>
      <c r="TU415" s="1057"/>
      <c r="TV415" s="1058"/>
      <c r="TW415" s="1056" t="s">
        <v>471</v>
      </c>
      <c r="TX415" s="1057"/>
      <c r="TY415" s="1058"/>
      <c r="TZ415" s="1056" t="s">
        <v>472</v>
      </c>
      <c r="UA415" s="1057"/>
      <c r="UB415" s="1058"/>
      <c r="UC415" s="1056" t="s">
        <v>469</v>
      </c>
      <c r="UD415" s="1057"/>
      <c r="UE415" s="1058"/>
      <c r="UF415" s="1056" t="s">
        <v>470</v>
      </c>
      <c r="UG415" s="1057"/>
      <c r="UH415" s="1058"/>
      <c r="UI415" s="1056" t="s">
        <v>471</v>
      </c>
      <c r="UJ415" s="1057"/>
      <c r="UK415" s="1058"/>
      <c r="UL415" s="1056" t="s">
        <v>472</v>
      </c>
      <c r="UM415" s="1057"/>
      <c r="UN415" s="1058"/>
      <c r="UO415" s="1056" t="s">
        <v>469</v>
      </c>
      <c r="UP415" s="1057"/>
      <c r="UQ415" s="1058"/>
      <c r="UR415" s="1056" t="s">
        <v>470</v>
      </c>
      <c r="US415" s="1057"/>
      <c r="UT415" s="1058"/>
      <c r="UU415" s="1056" t="s">
        <v>471</v>
      </c>
      <c r="UV415" s="1057"/>
      <c r="UW415" s="1058"/>
      <c r="UX415" s="1056" t="s">
        <v>472</v>
      </c>
      <c r="UY415" s="1057"/>
      <c r="UZ415" s="1058"/>
      <c r="VA415" s="1056" t="s">
        <v>469</v>
      </c>
      <c r="VB415" s="1057"/>
      <c r="VC415" s="1058"/>
      <c r="VD415" s="1056" t="s">
        <v>470</v>
      </c>
      <c r="VE415" s="1057"/>
      <c r="VF415" s="1058"/>
      <c r="VG415" s="1056" t="s">
        <v>471</v>
      </c>
      <c r="VH415" s="1057"/>
      <c r="VI415" s="1058"/>
      <c r="VJ415" s="1056" t="s">
        <v>472</v>
      </c>
      <c r="VK415" s="1057"/>
      <c r="VL415" s="1058"/>
      <c r="VM415" s="1056" t="s">
        <v>469</v>
      </c>
      <c r="VN415" s="1057"/>
      <c r="VO415" s="1058"/>
      <c r="VP415" s="1056" t="s">
        <v>470</v>
      </c>
      <c r="VQ415" s="1057"/>
      <c r="VR415" s="1058"/>
      <c r="VS415" s="1056" t="s">
        <v>471</v>
      </c>
      <c r="VT415" s="1057"/>
      <c r="VU415" s="1058"/>
      <c r="VV415" s="1056" t="s">
        <v>472</v>
      </c>
      <c r="VW415" s="1057"/>
      <c r="VX415" s="1058"/>
      <c r="VY415" s="1056" t="s">
        <v>469</v>
      </c>
      <c r="VZ415" s="1057"/>
      <c r="WA415" s="1058"/>
      <c r="WB415" s="1056" t="s">
        <v>470</v>
      </c>
      <c r="WC415" s="1057"/>
      <c r="WD415" s="1058"/>
      <c r="WE415" s="1056" t="s">
        <v>471</v>
      </c>
      <c r="WF415" s="1057"/>
      <c r="WG415" s="1058"/>
      <c r="WH415" s="1056" t="s">
        <v>472</v>
      </c>
      <c r="WI415" s="1057"/>
      <c r="WJ415" s="1058"/>
      <c r="WK415" s="1056" t="s">
        <v>469</v>
      </c>
      <c r="WL415" s="1057"/>
      <c r="WM415" s="1058"/>
      <c r="WN415" s="1056" t="s">
        <v>470</v>
      </c>
      <c r="WO415" s="1057"/>
      <c r="WP415" s="1058"/>
      <c r="WQ415" s="1056" t="s">
        <v>471</v>
      </c>
      <c r="WR415" s="1057"/>
      <c r="WS415" s="1058"/>
      <c r="WT415" s="1056" t="s">
        <v>472</v>
      </c>
      <c r="WU415" s="1057"/>
      <c r="WV415" s="1058"/>
      <c r="WW415" s="1056" t="s">
        <v>469</v>
      </c>
      <c r="WX415" s="1057"/>
      <c r="WY415" s="1058"/>
      <c r="WZ415" s="1056" t="s">
        <v>470</v>
      </c>
      <c r="XA415" s="1057"/>
      <c r="XB415" s="1058"/>
      <c r="XC415" s="1056" t="s">
        <v>471</v>
      </c>
      <c r="XD415" s="1057"/>
      <c r="XE415" s="1058"/>
      <c r="XF415" s="1056" t="s">
        <v>472</v>
      </c>
      <c r="XG415" s="1057"/>
      <c r="XH415" s="1058"/>
      <c r="XI415" s="1056" t="s">
        <v>469</v>
      </c>
      <c r="XJ415" s="1057"/>
      <c r="XK415" s="1058"/>
      <c r="XL415" s="1056" t="s">
        <v>470</v>
      </c>
      <c r="XM415" s="1057"/>
      <c r="XN415" s="1058"/>
      <c r="XO415" s="1056" t="s">
        <v>471</v>
      </c>
      <c r="XP415" s="1057"/>
      <c r="XQ415" s="1058"/>
      <c r="XR415" s="1056" t="s">
        <v>472</v>
      </c>
      <c r="XS415" s="1057"/>
      <c r="XT415" s="1058"/>
      <c r="XU415" s="1056" t="s">
        <v>469</v>
      </c>
      <c r="XV415" s="1057"/>
      <c r="XW415" s="1058"/>
      <c r="XX415" s="1056" t="s">
        <v>470</v>
      </c>
      <c r="XY415" s="1057"/>
      <c r="XZ415" s="1058"/>
      <c r="YA415" s="1056" t="s">
        <v>471</v>
      </c>
      <c r="YB415" s="1057"/>
      <c r="YC415" s="1058"/>
      <c r="YD415" s="1056" t="s">
        <v>472</v>
      </c>
      <c r="YE415" s="1057"/>
      <c r="YF415" s="1058"/>
      <c r="YG415" s="1056" t="s">
        <v>469</v>
      </c>
      <c r="YH415" s="1057"/>
      <c r="YI415" s="1058"/>
      <c r="YJ415" s="1056" t="s">
        <v>470</v>
      </c>
      <c r="YK415" s="1057"/>
      <c r="YL415" s="1058"/>
      <c r="YM415" s="1056" t="s">
        <v>471</v>
      </c>
      <c r="YN415" s="1057"/>
      <c r="YO415" s="1058"/>
      <c r="YP415" s="1056" t="s">
        <v>472</v>
      </c>
      <c r="YQ415" s="1057"/>
      <c r="YR415" s="1058"/>
      <c r="YS415" s="1056" t="s">
        <v>469</v>
      </c>
      <c r="YT415" s="1057"/>
      <c r="YU415" s="1058"/>
      <c r="YV415" s="1056" t="s">
        <v>470</v>
      </c>
      <c r="YW415" s="1057"/>
      <c r="YX415" s="1058"/>
      <c r="YY415" s="1056" t="s">
        <v>471</v>
      </c>
      <c r="YZ415" s="1057"/>
      <c r="ZA415" s="1058"/>
      <c r="ZB415" s="1056" t="s">
        <v>472</v>
      </c>
      <c r="ZC415" s="1057"/>
      <c r="ZD415" s="1058"/>
      <c r="ZE415" s="1056" t="s">
        <v>469</v>
      </c>
      <c r="ZF415" s="1057"/>
      <c r="ZG415" s="1058"/>
      <c r="ZH415" s="1056" t="s">
        <v>470</v>
      </c>
      <c r="ZI415" s="1057"/>
      <c r="ZJ415" s="1058"/>
      <c r="ZK415" s="1056" t="s">
        <v>471</v>
      </c>
      <c r="ZL415" s="1057"/>
      <c r="ZM415" s="1058"/>
      <c r="ZN415" s="1056" t="s">
        <v>472</v>
      </c>
      <c r="ZO415" s="1057"/>
      <c r="ZP415" s="1058"/>
      <c r="ZQ415" s="1056" t="s">
        <v>469</v>
      </c>
      <c r="ZR415" s="1057"/>
      <c r="ZS415" s="1058"/>
      <c r="ZT415" s="1056" t="s">
        <v>470</v>
      </c>
      <c r="ZU415" s="1057"/>
      <c r="ZV415" s="1058"/>
      <c r="ZW415" s="1056" t="s">
        <v>471</v>
      </c>
      <c r="ZX415" s="1057"/>
      <c r="ZY415" s="1058"/>
      <c r="ZZ415" s="1056" t="s">
        <v>472</v>
      </c>
      <c r="AAA415" s="1057"/>
      <c r="AAB415" s="1058"/>
      <c r="AAC415" s="1056" t="s">
        <v>469</v>
      </c>
      <c r="AAD415" s="1057"/>
      <c r="AAE415" s="1058"/>
      <c r="AAF415" s="1056" t="s">
        <v>470</v>
      </c>
      <c r="AAG415" s="1057"/>
      <c r="AAH415" s="1058"/>
      <c r="AAI415" s="1056" t="s">
        <v>471</v>
      </c>
      <c r="AAJ415" s="1057"/>
      <c r="AAK415" s="1058"/>
      <c r="AAL415" s="1056" t="s">
        <v>472</v>
      </c>
      <c r="AAM415" s="1057"/>
      <c r="AAN415" s="1058"/>
      <c r="AAO415" s="1056" t="s">
        <v>469</v>
      </c>
      <c r="AAP415" s="1057"/>
      <c r="AAQ415" s="1058"/>
      <c r="AAR415" s="1056" t="s">
        <v>470</v>
      </c>
      <c r="AAS415" s="1057"/>
      <c r="AAT415" s="1058"/>
      <c r="AAU415" s="1056" t="s">
        <v>471</v>
      </c>
      <c r="AAV415" s="1057"/>
      <c r="AAW415" s="1058"/>
      <c r="AAX415" s="1056" t="s">
        <v>472</v>
      </c>
      <c r="AAY415" s="1057"/>
      <c r="AAZ415" s="1058"/>
      <c r="ABA415" s="1056" t="s">
        <v>469</v>
      </c>
      <c r="ABB415" s="1057"/>
      <c r="ABC415" s="1058"/>
      <c r="ABD415" s="1056" t="s">
        <v>470</v>
      </c>
      <c r="ABE415" s="1057"/>
      <c r="ABF415" s="1058"/>
      <c r="ABG415" s="1056" t="s">
        <v>471</v>
      </c>
      <c r="ABH415" s="1057"/>
      <c r="ABI415" s="1058"/>
      <c r="ABJ415" s="1056" t="s">
        <v>472</v>
      </c>
      <c r="ABK415" s="1057"/>
      <c r="ABL415" s="1058"/>
      <c r="ABM415" s="1056" t="s">
        <v>469</v>
      </c>
      <c r="ABN415" s="1057"/>
      <c r="ABO415" s="1058"/>
      <c r="ABP415" s="1056" t="s">
        <v>470</v>
      </c>
      <c r="ABQ415" s="1057"/>
      <c r="ABR415" s="1058"/>
      <c r="ABS415" s="1056" t="s">
        <v>471</v>
      </c>
      <c r="ABT415" s="1057"/>
      <c r="ABU415" s="1058"/>
      <c r="ABV415" s="1056" t="s">
        <v>472</v>
      </c>
      <c r="ABW415" s="1057"/>
      <c r="ABX415" s="1058"/>
      <c r="ABY415" s="1056" t="s">
        <v>469</v>
      </c>
      <c r="ABZ415" s="1057"/>
      <c r="ACA415" s="1058"/>
      <c r="ACB415" s="1056" t="s">
        <v>470</v>
      </c>
      <c r="ACC415" s="1057"/>
      <c r="ACD415" s="1058"/>
      <c r="ACE415" s="1056" t="s">
        <v>471</v>
      </c>
      <c r="ACF415" s="1057"/>
      <c r="ACG415" s="1058"/>
      <c r="ACH415" s="1056" t="s">
        <v>472</v>
      </c>
      <c r="ACI415" s="1057"/>
      <c r="ACJ415" s="1058"/>
      <c r="ACK415" s="1056" t="s">
        <v>469</v>
      </c>
      <c r="ACL415" s="1057"/>
      <c r="ACM415" s="1058"/>
      <c r="ACN415" s="1056" t="s">
        <v>470</v>
      </c>
      <c r="ACO415" s="1057"/>
      <c r="ACP415" s="1058"/>
      <c r="ACQ415" s="1056" t="s">
        <v>471</v>
      </c>
      <c r="ACR415" s="1057"/>
      <c r="ACS415" s="1058"/>
      <c r="ACT415" s="1056" t="s">
        <v>472</v>
      </c>
      <c r="ACU415" s="1057"/>
      <c r="ACV415" s="1058"/>
      <c r="ACW415" s="1056" t="s">
        <v>469</v>
      </c>
      <c r="ACX415" s="1057"/>
      <c r="ACY415" s="1058"/>
      <c r="ACZ415" s="1056" t="s">
        <v>470</v>
      </c>
      <c r="ADA415" s="1057"/>
      <c r="ADB415" s="1058"/>
      <c r="ADC415" s="1056" t="s">
        <v>471</v>
      </c>
      <c r="ADD415" s="1057"/>
      <c r="ADE415" s="1058"/>
      <c r="ADF415" s="1056" t="s">
        <v>472</v>
      </c>
      <c r="ADG415" s="1057"/>
      <c r="ADH415" s="1058"/>
      <c r="ADI415" s="1056" t="s">
        <v>469</v>
      </c>
      <c r="ADJ415" s="1057"/>
      <c r="ADK415" s="1058"/>
      <c r="ADL415" s="1056" t="s">
        <v>470</v>
      </c>
      <c r="ADM415" s="1057"/>
      <c r="ADN415" s="1058"/>
      <c r="ADO415" s="1056" t="s">
        <v>471</v>
      </c>
      <c r="ADP415" s="1057"/>
      <c r="ADQ415" s="1058"/>
      <c r="ADR415" s="1056" t="s">
        <v>472</v>
      </c>
      <c r="ADS415" s="1057"/>
      <c r="ADT415" s="1058"/>
      <c r="ADU415" s="1056" t="s">
        <v>469</v>
      </c>
      <c r="ADV415" s="1057"/>
      <c r="ADW415" s="1058"/>
      <c r="ADX415" s="1056" t="s">
        <v>470</v>
      </c>
      <c r="ADY415" s="1057"/>
      <c r="ADZ415" s="1058"/>
      <c r="AEA415" s="1056" t="s">
        <v>471</v>
      </c>
      <c r="AEB415" s="1057"/>
      <c r="AEC415" s="1058"/>
      <c r="AED415" s="1056" t="s">
        <v>472</v>
      </c>
      <c r="AEE415" s="1057"/>
      <c r="AEF415" s="1058"/>
      <c r="AEG415" s="1056" t="s">
        <v>469</v>
      </c>
      <c r="AEH415" s="1057"/>
      <c r="AEI415" s="1058"/>
      <c r="AEJ415" s="1056" t="s">
        <v>470</v>
      </c>
      <c r="AEK415" s="1057"/>
      <c r="AEL415" s="1058"/>
      <c r="AEM415" s="1056" t="s">
        <v>471</v>
      </c>
      <c r="AEN415" s="1057"/>
      <c r="AEO415" s="1058"/>
      <c r="AEP415" s="1056" t="s">
        <v>472</v>
      </c>
      <c r="AEQ415" s="1057"/>
      <c r="AER415" s="1058"/>
      <c r="AES415" s="1056" t="s">
        <v>469</v>
      </c>
      <c r="AET415" s="1057"/>
      <c r="AEU415" s="1058"/>
      <c r="AEV415" s="1056" t="s">
        <v>470</v>
      </c>
      <c r="AEW415" s="1057"/>
      <c r="AEX415" s="1058"/>
      <c r="AEY415" s="1056" t="s">
        <v>471</v>
      </c>
      <c r="AEZ415" s="1057"/>
      <c r="AFA415" s="1058"/>
      <c r="AFB415" s="1056" t="s">
        <v>472</v>
      </c>
      <c r="AFC415" s="1057"/>
      <c r="AFD415" s="1058"/>
      <c r="AFE415" s="1056" t="s">
        <v>469</v>
      </c>
      <c r="AFF415" s="1057"/>
      <c r="AFG415" s="1058"/>
      <c r="AFH415" s="1056" t="s">
        <v>470</v>
      </c>
      <c r="AFI415" s="1057"/>
      <c r="AFJ415" s="1058"/>
      <c r="AFK415" s="1056" t="s">
        <v>471</v>
      </c>
      <c r="AFL415" s="1057"/>
      <c r="AFM415" s="1058"/>
      <c r="AFN415" s="1056" t="s">
        <v>472</v>
      </c>
      <c r="AFO415" s="1057"/>
      <c r="AFP415" s="1058"/>
      <c r="AFQ415" s="1056" t="s">
        <v>469</v>
      </c>
      <c r="AFR415" s="1057"/>
      <c r="AFS415" s="1058"/>
      <c r="AFT415" s="1056" t="s">
        <v>470</v>
      </c>
      <c r="AFU415" s="1057"/>
      <c r="AFV415" s="1058"/>
      <c r="AFW415" s="1056" t="s">
        <v>471</v>
      </c>
      <c r="AFX415" s="1057"/>
      <c r="AFY415" s="1058"/>
      <c r="AFZ415" s="1056" t="s">
        <v>472</v>
      </c>
      <c r="AGA415" s="1057"/>
      <c r="AGB415" s="1058"/>
      <c r="AGC415" s="1056" t="s">
        <v>469</v>
      </c>
      <c r="AGD415" s="1057"/>
      <c r="AGE415" s="1058"/>
      <c r="AGF415" s="1056" t="s">
        <v>470</v>
      </c>
      <c r="AGG415" s="1057"/>
      <c r="AGH415" s="1058"/>
      <c r="AGI415" s="1056" t="s">
        <v>471</v>
      </c>
      <c r="AGJ415" s="1057"/>
      <c r="AGK415" s="1058"/>
      <c r="AGL415" s="1056" t="s">
        <v>472</v>
      </c>
      <c r="AGM415" s="1057"/>
      <c r="AGN415" s="1058"/>
      <c r="AGO415" s="1056" t="s">
        <v>469</v>
      </c>
      <c r="AGP415" s="1057"/>
      <c r="AGQ415" s="1058"/>
      <c r="AGR415" s="1056" t="s">
        <v>470</v>
      </c>
      <c r="AGS415" s="1057"/>
      <c r="AGT415" s="1058"/>
      <c r="AGU415" s="1056" t="s">
        <v>471</v>
      </c>
      <c r="AGV415" s="1057"/>
      <c r="AGW415" s="1058"/>
      <c r="AGX415" s="1056" t="s">
        <v>472</v>
      </c>
      <c r="AGY415" s="1057"/>
      <c r="AGZ415" s="1058"/>
      <c r="AHA415" s="1056" t="s">
        <v>469</v>
      </c>
      <c r="AHB415" s="1057"/>
      <c r="AHC415" s="1058"/>
      <c r="AHD415" s="1056" t="s">
        <v>470</v>
      </c>
      <c r="AHE415" s="1057"/>
      <c r="AHF415" s="1058"/>
      <c r="AHG415" s="1056" t="s">
        <v>471</v>
      </c>
      <c r="AHH415" s="1057"/>
      <c r="AHI415" s="1058"/>
      <c r="AHJ415" s="1056" t="s">
        <v>472</v>
      </c>
      <c r="AHK415" s="1057"/>
      <c r="AHL415" s="1058"/>
      <c r="AHM415" s="1056" t="s">
        <v>469</v>
      </c>
      <c r="AHN415" s="1057"/>
      <c r="AHO415" s="1058"/>
      <c r="AHP415" s="1056" t="s">
        <v>470</v>
      </c>
      <c r="AHQ415" s="1057"/>
      <c r="AHR415" s="1058"/>
      <c r="AHS415" s="1056" t="s">
        <v>471</v>
      </c>
      <c r="AHT415" s="1057"/>
      <c r="AHU415" s="1058"/>
      <c r="AHV415" s="1056" t="s">
        <v>472</v>
      </c>
      <c r="AHW415" s="1057"/>
      <c r="AHX415" s="1058"/>
      <c r="AHY415" s="1056" t="s">
        <v>469</v>
      </c>
      <c r="AHZ415" s="1057"/>
      <c r="AIA415" s="1058"/>
      <c r="AIB415" s="1056" t="s">
        <v>470</v>
      </c>
      <c r="AIC415" s="1057"/>
      <c r="AID415" s="1058"/>
      <c r="AIE415" s="1056" t="s">
        <v>471</v>
      </c>
      <c r="AIF415" s="1057"/>
      <c r="AIG415" s="1058"/>
      <c r="AIH415" s="1056" t="s">
        <v>472</v>
      </c>
      <c r="AII415" s="1057"/>
      <c r="AIJ415" s="1058"/>
      <c r="AIK415" s="1056" t="s">
        <v>469</v>
      </c>
      <c r="AIL415" s="1057"/>
      <c r="AIM415" s="1058"/>
      <c r="AIN415" s="1056" t="s">
        <v>470</v>
      </c>
      <c r="AIO415" s="1057"/>
      <c r="AIP415" s="1058"/>
      <c r="AIQ415" s="1056" t="s">
        <v>471</v>
      </c>
      <c r="AIR415" s="1057"/>
      <c r="AIS415" s="1058"/>
      <c r="AIT415" s="1056" t="s">
        <v>472</v>
      </c>
      <c r="AIU415" s="1057"/>
      <c r="AIV415" s="1058"/>
      <c r="AIW415" s="1056" t="s">
        <v>469</v>
      </c>
      <c r="AIX415" s="1057"/>
      <c r="AIY415" s="1058"/>
      <c r="AIZ415" s="1056" t="s">
        <v>470</v>
      </c>
      <c r="AJA415" s="1057"/>
      <c r="AJB415" s="1058"/>
      <c r="AJC415" s="1056" t="s">
        <v>471</v>
      </c>
      <c r="AJD415" s="1057"/>
      <c r="AJE415" s="1058"/>
      <c r="AJF415" s="1056" t="s">
        <v>472</v>
      </c>
      <c r="AJG415" s="1057"/>
      <c r="AJH415" s="1058"/>
      <c r="AJI415" s="1056" t="s">
        <v>469</v>
      </c>
      <c r="AJJ415" s="1057"/>
      <c r="AJK415" s="1058"/>
      <c r="AJL415" s="1056" t="s">
        <v>470</v>
      </c>
      <c r="AJM415" s="1057"/>
      <c r="AJN415" s="1058"/>
      <c r="AJO415" s="1056" t="s">
        <v>471</v>
      </c>
      <c r="AJP415" s="1057"/>
      <c r="AJQ415" s="1058"/>
      <c r="AJR415" s="1056" t="s">
        <v>472</v>
      </c>
      <c r="AJS415" s="1057"/>
      <c r="AJT415" s="1058"/>
      <c r="AJU415" s="1056" t="s">
        <v>469</v>
      </c>
      <c r="AJV415" s="1057"/>
      <c r="AJW415" s="1058"/>
      <c r="AJX415" s="1056" t="s">
        <v>470</v>
      </c>
      <c r="AJY415" s="1057"/>
      <c r="AJZ415" s="1058"/>
      <c r="AKA415" s="1056" t="s">
        <v>471</v>
      </c>
      <c r="AKB415" s="1057"/>
      <c r="AKC415" s="1058"/>
      <c r="AKD415" s="1056" t="s">
        <v>472</v>
      </c>
      <c r="AKE415" s="1057"/>
      <c r="AKF415" s="1058"/>
      <c r="AKG415" s="1056" t="s">
        <v>469</v>
      </c>
      <c r="AKH415" s="1057"/>
      <c r="AKI415" s="1058"/>
      <c r="AKJ415" s="1056" t="s">
        <v>470</v>
      </c>
      <c r="AKK415" s="1057"/>
      <c r="AKL415" s="1058"/>
      <c r="AKM415" s="1056" t="s">
        <v>471</v>
      </c>
      <c r="AKN415" s="1057"/>
      <c r="AKO415" s="1058"/>
      <c r="AKP415" s="1056" t="s">
        <v>472</v>
      </c>
      <c r="AKQ415" s="1057"/>
      <c r="AKR415" s="1058"/>
      <c r="AKS415" s="1056" t="s">
        <v>469</v>
      </c>
      <c r="AKT415" s="1057"/>
      <c r="AKU415" s="1058"/>
      <c r="AKV415" s="1056" t="s">
        <v>470</v>
      </c>
      <c r="AKW415" s="1057"/>
      <c r="AKX415" s="1058"/>
      <c r="AKY415" s="1056" t="s">
        <v>471</v>
      </c>
      <c r="AKZ415" s="1057"/>
      <c r="ALA415" s="1058"/>
      <c r="ALB415" s="1056" t="s">
        <v>472</v>
      </c>
      <c r="ALC415" s="1057"/>
      <c r="ALD415" s="1058"/>
      <c r="ALE415" s="1056" t="s">
        <v>469</v>
      </c>
      <c r="ALF415" s="1057"/>
      <c r="ALG415" s="1058"/>
      <c r="ALH415" s="1056" t="s">
        <v>470</v>
      </c>
      <c r="ALI415" s="1057"/>
      <c r="ALJ415" s="1058"/>
      <c r="ALK415" s="1056" t="s">
        <v>471</v>
      </c>
      <c r="ALL415" s="1057"/>
      <c r="ALM415" s="1058"/>
      <c r="ALN415" s="1056" t="s">
        <v>472</v>
      </c>
      <c r="ALO415" s="1057"/>
      <c r="ALP415" s="1058"/>
      <c r="ALQ415" s="1056" t="s">
        <v>469</v>
      </c>
      <c r="ALR415" s="1057"/>
      <c r="ALS415" s="1058"/>
      <c r="ALT415" s="1056" t="s">
        <v>470</v>
      </c>
      <c r="ALU415" s="1057"/>
      <c r="ALV415" s="1058"/>
      <c r="ALW415" s="1056" t="s">
        <v>471</v>
      </c>
      <c r="ALX415" s="1057"/>
      <c r="ALY415" s="1058"/>
      <c r="ALZ415" s="1056" t="s">
        <v>472</v>
      </c>
      <c r="AMA415" s="1057"/>
      <c r="AMB415" s="1058"/>
      <c r="AMC415" s="1056" t="s">
        <v>469</v>
      </c>
      <c r="AMD415" s="1057"/>
      <c r="AME415" s="1058"/>
      <c r="AMF415" s="1056" t="s">
        <v>470</v>
      </c>
      <c r="AMG415" s="1057"/>
      <c r="AMH415" s="1058"/>
      <c r="AMI415" s="1056" t="s">
        <v>471</v>
      </c>
      <c r="AMJ415" s="1057"/>
      <c r="AMK415" s="1058"/>
      <c r="AML415" s="1056" t="s">
        <v>472</v>
      </c>
      <c r="AMM415" s="1057"/>
      <c r="AMN415" s="1058"/>
      <c r="AMO415" s="1056" t="s">
        <v>469</v>
      </c>
      <c r="AMP415" s="1057"/>
      <c r="AMQ415" s="1058"/>
      <c r="AMR415" s="1056" t="s">
        <v>470</v>
      </c>
      <c r="AMS415" s="1057"/>
      <c r="AMT415" s="1058"/>
      <c r="AMU415" s="1056" t="s">
        <v>471</v>
      </c>
      <c r="AMV415" s="1057"/>
      <c r="AMW415" s="1058"/>
      <c r="AMX415" s="1056" t="s">
        <v>472</v>
      </c>
      <c r="AMY415" s="1057"/>
      <c r="AMZ415" s="1058"/>
      <c r="ANA415" s="1056" t="s">
        <v>469</v>
      </c>
      <c r="ANB415" s="1057"/>
      <c r="ANC415" s="1058"/>
      <c r="AND415" s="1056" t="s">
        <v>470</v>
      </c>
      <c r="ANE415" s="1057"/>
      <c r="ANF415" s="1058"/>
      <c r="ANG415" s="1056" t="s">
        <v>471</v>
      </c>
      <c r="ANH415" s="1057"/>
      <c r="ANI415" s="1058"/>
      <c r="ANJ415" s="1056" t="s">
        <v>472</v>
      </c>
      <c r="ANK415" s="1057"/>
      <c r="ANL415" s="1058"/>
      <c r="ANM415" s="1056" t="s">
        <v>469</v>
      </c>
      <c r="ANN415" s="1057"/>
      <c r="ANO415" s="1058"/>
      <c r="ANP415" s="1056" t="s">
        <v>470</v>
      </c>
      <c r="ANQ415" s="1057"/>
      <c r="ANR415" s="1058"/>
      <c r="ANS415" s="1056" t="s">
        <v>471</v>
      </c>
      <c r="ANT415" s="1057"/>
      <c r="ANU415" s="1058"/>
      <c r="ANV415" s="1056" t="s">
        <v>472</v>
      </c>
      <c r="ANW415" s="1057"/>
      <c r="ANX415" s="1058"/>
      <c r="ANY415" s="1056" t="s">
        <v>469</v>
      </c>
      <c r="ANZ415" s="1057"/>
      <c r="AOA415" s="1058"/>
      <c r="AOB415" s="1056" t="s">
        <v>470</v>
      </c>
      <c r="AOC415" s="1057"/>
      <c r="AOD415" s="1058"/>
      <c r="AOE415" s="1056" t="s">
        <v>471</v>
      </c>
      <c r="AOF415" s="1057"/>
      <c r="AOG415" s="1058"/>
      <c r="AOH415" s="1056" t="s">
        <v>472</v>
      </c>
      <c r="AOI415" s="1057"/>
      <c r="AOJ415" s="1058"/>
      <c r="AOK415" s="1056" t="s">
        <v>469</v>
      </c>
      <c r="AOL415" s="1057"/>
      <c r="AOM415" s="1058"/>
      <c r="AON415" s="1056" t="s">
        <v>470</v>
      </c>
      <c r="AOO415" s="1057"/>
      <c r="AOP415" s="1058"/>
      <c r="AOQ415" s="1056" t="s">
        <v>471</v>
      </c>
      <c r="AOR415" s="1057"/>
      <c r="AOS415" s="1058"/>
      <c r="AOT415" s="1056" t="s">
        <v>472</v>
      </c>
      <c r="AOU415" s="1057"/>
      <c r="AOV415" s="1058"/>
      <c r="AOW415" s="1056" t="s">
        <v>469</v>
      </c>
      <c r="AOX415" s="1057"/>
      <c r="AOY415" s="1058"/>
      <c r="AOZ415" s="1056" t="s">
        <v>470</v>
      </c>
      <c r="APA415" s="1057"/>
      <c r="APB415" s="1058"/>
      <c r="APC415" s="1056" t="s">
        <v>471</v>
      </c>
      <c r="APD415" s="1057"/>
      <c r="APE415" s="1058"/>
      <c r="APF415" s="1056" t="s">
        <v>472</v>
      </c>
      <c r="APG415" s="1057"/>
      <c r="APH415" s="1058"/>
      <c r="API415" s="1056" t="s">
        <v>469</v>
      </c>
      <c r="APJ415" s="1057"/>
      <c r="APK415" s="1058"/>
      <c r="APL415" s="1056" t="s">
        <v>470</v>
      </c>
      <c r="APM415" s="1057"/>
      <c r="APN415" s="1058"/>
      <c r="APO415" s="1056" t="s">
        <v>471</v>
      </c>
      <c r="APP415" s="1057"/>
      <c r="APQ415" s="1058"/>
      <c r="APR415" s="1056" t="s">
        <v>472</v>
      </c>
      <c r="APS415" s="1057"/>
      <c r="APT415" s="1058"/>
      <c r="APU415" s="1056" t="s">
        <v>469</v>
      </c>
      <c r="APV415" s="1057"/>
      <c r="APW415" s="1058"/>
      <c r="APX415" s="1056" t="s">
        <v>470</v>
      </c>
      <c r="APY415" s="1057"/>
      <c r="APZ415" s="1058"/>
      <c r="AQA415" s="1056" t="s">
        <v>471</v>
      </c>
      <c r="AQB415" s="1057"/>
      <c r="AQC415" s="1058"/>
      <c r="AQD415" s="1056" t="s">
        <v>472</v>
      </c>
      <c r="AQE415" s="1057"/>
      <c r="AQF415" s="1058"/>
      <c r="AQG415" s="1056" t="s">
        <v>469</v>
      </c>
      <c r="AQH415" s="1057"/>
      <c r="AQI415" s="1058"/>
      <c r="AQJ415" s="1056" t="s">
        <v>470</v>
      </c>
      <c r="AQK415" s="1057"/>
      <c r="AQL415" s="1058"/>
      <c r="AQM415" s="1056" t="s">
        <v>471</v>
      </c>
      <c r="AQN415" s="1057"/>
      <c r="AQO415" s="1058"/>
      <c r="AQP415" s="1056" t="s">
        <v>472</v>
      </c>
      <c r="AQQ415" s="1057"/>
      <c r="AQR415" s="1058"/>
      <c r="AQS415" s="1056" t="s">
        <v>469</v>
      </c>
      <c r="AQT415" s="1057"/>
      <c r="AQU415" s="1058"/>
      <c r="AQV415" s="1056" t="s">
        <v>470</v>
      </c>
      <c r="AQW415" s="1057"/>
      <c r="AQX415" s="1058"/>
      <c r="AQY415" s="1056" t="s">
        <v>471</v>
      </c>
      <c r="AQZ415" s="1057"/>
      <c r="ARA415" s="1058"/>
      <c r="ARB415" s="1056" t="s">
        <v>472</v>
      </c>
      <c r="ARC415" s="1057"/>
      <c r="ARD415" s="1058"/>
      <c r="ARE415" s="1056" t="s">
        <v>469</v>
      </c>
      <c r="ARF415" s="1057"/>
      <c r="ARG415" s="1058"/>
      <c r="ARH415" s="1056" t="s">
        <v>470</v>
      </c>
      <c r="ARI415" s="1057"/>
      <c r="ARJ415" s="1058"/>
      <c r="ARK415" s="1056" t="s">
        <v>471</v>
      </c>
      <c r="ARL415" s="1057"/>
      <c r="ARM415" s="1058"/>
      <c r="ARN415" s="1056" t="s">
        <v>472</v>
      </c>
      <c r="ARO415" s="1057"/>
      <c r="ARP415" s="1058"/>
      <c r="ARQ415" s="1056" t="s">
        <v>469</v>
      </c>
      <c r="ARR415" s="1057"/>
      <c r="ARS415" s="1058"/>
      <c r="ART415" s="1056" t="s">
        <v>470</v>
      </c>
      <c r="ARU415" s="1057"/>
      <c r="ARV415" s="1058"/>
      <c r="ARW415" s="1056" t="s">
        <v>471</v>
      </c>
      <c r="ARX415" s="1057"/>
      <c r="ARY415" s="1058"/>
      <c r="ARZ415" s="1056" t="s">
        <v>472</v>
      </c>
      <c r="ASA415" s="1057"/>
      <c r="ASB415" s="1058"/>
      <c r="ASC415" s="1056" t="s">
        <v>469</v>
      </c>
      <c r="ASD415" s="1057"/>
      <c r="ASE415" s="1058"/>
      <c r="ASF415" s="1056" t="s">
        <v>470</v>
      </c>
      <c r="ASG415" s="1057"/>
      <c r="ASH415" s="1058"/>
      <c r="ASI415" s="1056" t="s">
        <v>471</v>
      </c>
      <c r="ASJ415" s="1057"/>
      <c r="ASK415" s="1058"/>
      <c r="ASL415" s="1056" t="s">
        <v>472</v>
      </c>
      <c r="ASM415" s="1057"/>
      <c r="ASN415" s="1058"/>
      <c r="ASO415" s="1056" t="s">
        <v>469</v>
      </c>
      <c r="ASP415" s="1057"/>
      <c r="ASQ415" s="1058"/>
      <c r="ASR415" s="1056" t="s">
        <v>470</v>
      </c>
      <c r="ASS415" s="1057"/>
      <c r="AST415" s="1058"/>
      <c r="ASU415" s="1056" t="s">
        <v>471</v>
      </c>
      <c r="ASV415" s="1057"/>
      <c r="ASW415" s="1058"/>
      <c r="ASX415" s="1056" t="s">
        <v>472</v>
      </c>
      <c r="ASY415" s="1057"/>
      <c r="ASZ415" s="1058"/>
      <c r="ATA415" s="1056" t="s">
        <v>469</v>
      </c>
      <c r="ATB415" s="1057"/>
      <c r="ATC415" s="1058"/>
      <c r="ATD415" s="1056" t="s">
        <v>470</v>
      </c>
      <c r="ATE415" s="1057"/>
      <c r="ATF415" s="1058"/>
      <c r="ATG415" s="1056" t="s">
        <v>471</v>
      </c>
      <c r="ATH415" s="1057"/>
      <c r="ATI415" s="1058"/>
      <c r="ATJ415" s="1056" t="s">
        <v>472</v>
      </c>
      <c r="ATK415" s="1057"/>
      <c r="ATL415" s="1058"/>
      <c r="ATM415" s="1056" t="s">
        <v>469</v>
      </c>
      <c r="ATN415" s="1057"/>
      <c r="ATO415" s="1058"/>
      <c r="ATP415" s="1056" t="s">
        <v>470</v>
      </c>
      <c r="ATQ415" s="1057"/>
      <c r="ATR415" s="1058"/>
      <c r="ATS415" s="1056" t="s">
        <v>471</v>
      </c>
      <c r="ATT415" s="1057"/>
      <c r="ATU415" s="1058"/>
      <c r="ATV415" s="1056" t="s">
        <v>472</v>
      </c>
      <c r="ATW415" s="1057"/>
      <c r="ATX415" s="1058"/>
      <c r="ATY415" s="1056" t="s">
        <v>469</v>
      </c>
      <c r="ATZ415" s="1057"/>
      <c r="AUA415" s="1058"/>
      <c r="AUB415" s="1056" t="s">
        <v>470</v>
      </c>
      <c r="AUC415" s="1057"/>
      <c r="AUD415" s="1058"/>
      <c r="AUE415" s="1056" t="s">
        <v>471</v>
      </c>
      <c r="AUF415" s="1057"/>
      <c r="AUG415" s="1058"/>
      <c r="AUH415" s="1056" t="s">
        <v>472</v>
      </c>
      <c r="AUI415" s="1057"/>
      <c r="AUJ415" s="1058"/>
    </row>
    <row r="416" spans="1:1232" hidden="1">
      <c r="A416" s="254"/>
      <c r="B416"/>
      <c r="C416" s="255"/>
      <c r="D416" s="255"/>
      <c r="E416" s="255"/>
      <c r="F416" s="255"/>
      <c r="G416" s="478"/>
      <c r="H416" s="478"/>
      <c r="I416" s="478"/>
      <c r="J416" s="6"/>
      <c r="K416" s="6"/>
      <c r="L416" s="6"/>
      <c r="M416" s="6"/>
      <c r="N416" s="6"/>
      <c r="O416" s="6"/>
      <c r="Q416" s="229" t="s">
        <v>106</v>
      </c>
      <c r="R416" s="229" t="s">
        <v>463</v>
      </c>
      <c r="S416" s="229" t="s">
        <v>464</v>
      </c>
      <c r="T416" s="229" t="s">
        <v>106</v>
      </c>
      <c r="U416" s="229" t="s">
        <v>463</v>
      </c>
      <c r="V416" s="229" t="s">
        <v>464</v>
      </c>
      <c r="W416" s="229" t="s">
        <v>106</v>
      </c>
      <c r="X416" s="229" t="s">
        <v>463</v>
      </c>
      <c r="Y416" s="229"/>
      <c r="Z416" s="229"/>
      <c r="AA416" s="229"/>
      <c r="AB416" s="229" t="s">
        <v>464</v>
      </c>
      <c r="AC416" s="229" t="s">
        <v>106</v>
      </c>
      <c r="AD416" s="229" t="s">
        <v>463</v>
      </c>
      <c r="AE416" s="229" t="s">
        <v>464</v>
      </c>
      <c r="AF416" s="229" t="s">
        <v>106</v>
      </c>
      <c r="AG416" s="229" t="s">
        <v>463</v>
      </c>
      <c r="AH416" s="229"/>
      <c r="AI416" s="229" t="s">
        <v>464</v>
      </c>
      <c r="AJ416" s="229" t="s">
        <v>106</v>
      </c>
      <c r="AK416" s="229" t="s">
        <v>463</v>
      </c>
      <c r="AL416" s="229" t="s">
        <v>464</v>
      </c>
      <c r="AM416" s="229" t="s">
        <v>106</v>
      </c>
      <c r="AN416" s="229" t="s">
        <v>463</v>
      </c>
      <c r="AO416" s="229" t="s">
        <v>464</v>
      </c>
      <c r="AP416" s="229" t="s">
        <v>106</v>
      </c>
      <c r="AQ416" s="229" t="s">
        <v>463</v>
      </c>
      <c r="AR416" s="229" t="s">
        <v>464</v>
      </c>
      <c r="AS416" s="229" t="s">
        <v>106</v>
      </c>
      <c r="AT416" s="229" t="s">
        <v>463</v>
      </c>
      <c r="AU416" s="229" t="s">
        <v>464</v>
      </c>
      <c r="AV416" s="229" t="s">
        <v>106</v>
      </c>
      <c r="AW416" s="229" t="s">
        <v>463</v>
      </c>
      <c r="AX416" s="229" t="s">
        <v>464</v>
      </c>
      <c r="AY416" s="229" t="s">
        <v>106</v>
      </c>
      <c r="AZ416" s="229" t="s">
        <v>463</v>
      </c>
      <c r="BA416" s="229" t="s">
        <v>464</v>
      </c>
      <c r="BB416" s="229" t="s">
        <v>106</v>
      </c>
      <c r="BC416" s="229" t="s">
        <v>463</v>
      </c>
      <c r="BD416" s="229" t="s">
        <v>464</v>
      </c>
      <c r="BE416" s="229" t="s">
        <v>106</v>
      </c>
      <c r="BF416" s="229" t="s">
        <v>463</v>
      </c>
      <c r="BG416" s="229" t="s">
        <v>464</v>
      </c>
      <c r="BH416" s="229" t="s">
        <v>106</v>
      </c>
      <c r="BI416" s="229" t="s">
        <v>463</v>
      </c>
      <c r="BJ416" s="229" t="s">
        <v>464</v>
      </c>
      <c r="BK416" s="229" t="s">
        <v>106</v>
      </c>
      <c r="BL416" s="229" t="s">
        <v>463</v>
      </c>
      <c r="BM416" s="229" t="s">
        <v>464</v>
      </c>
      <c r="BN416" s="229" t="s">
        <v>106</v>
      </c>
      <c r="BO416" s="229" t="s">
        <v>463</v>
      </c>
      <c r="BP416" s="229" t="s">
        <v>464</v>
      </c>
      <c r="BQ416" s="229" t="s">
        <v>106</v>
      </c>
      <c r="BR416" s="229" t="s">
        <v>463</v>
      </c>
      <c r="BS416" s="229" t="s">
        <v>464</v>
      </c>
      <c r="BT416" s="229" t="s">
        <v>106</v>
      </c>
      <c r="BU416" s="229" t="s">
        <v>463</v>
      </c>
      <c r="BV416" s="229" t="s">
        <v>464</v>
      </c>
      <c r="BW416" s="229" t="s">
        <v>106</v>
      </c>
      <c r="BX416" s="229" t="s">
        <v>463</v>
      </c>
      <c r="BY416" s="229" t="s">
        <v>464</v>
      </c>
      <c r="BZ416" s="229" t="s">
        <v>106</v>
      </c>
      <c r="CA416" s="229" t="s">
        <v>463</v>
      </c>
      <c r="CB416" s="229" t="s">
        <v>464</v>
      </c>
      <c r="CC416" s="229" t="s">
        <v>106</v>
      </c>
      <c r="CD416" s="229" t="s">
        <v>463</v>
      </c>
      <c r="CE416" s="229" t="s">
        <v>464</v>
      </c>
      <c r="CF416" s="229" t="s">
        <v>106</v>
      </c>
      <c r="CG416" s="229" t="s">
        <v>463</v>
      </c>
      <c r="CH416" s="229" t="s">
        <v>464</v>
      </c>
      <c r="CI416" s="229" t="s">
        <v>106</v>
      </c>
      <c r="CJ416" s="229" t="s">
        <v>463</v>
      </c>
      <c r="CK416" s="229" t="s">
        <v>464</v>
      </c>
      <c r="CL416" s="229" t="s">
        <v>106</v>
      </c>
      <c r="CM416" s="229" t="s">
        <v>463</v>
      </c>
      <c r="CN416" s="229" t="s">
        <v>464</v>
      </c>
      <c r="CO416" s="229" t="s">
        <v>106</v>
      </c>
      <c r="CP416" s="229" t="s">
        <v>463</v>
      </c>
      <c r="CQ416" s="229" t="s">
        <v>464</v>
      </c>
      <c r="CR416" s="229" t="s">
        <v>106</v>
      </c>
      <c r="CS416" s="229" t="s">
        <v>463</v>
      </c>
      <c r="CT416" s="229" t="s">
        <v>464</v>
      </c>
      <c r="CU416" s="229" t="s">
        <v>106</v>
      </c>
      <c r="CV416" s="229" t="s">
        <v>463</v>
      </c>
      <c r="CW416" s="229" t="s">
        <v>464</v>
      </c>
      <c r="CX416" s="229" t="s">
        <v>106</v>
      </c>
      <c r="CY416" s="229" t="s">
        <v>463</v>
      </c>
      <c r="CZ416" s="229" t="s">
        <v>464</v>
      </c>
      <c r="DA416" s="229" t="s">
        <v>106</v>
      </c>
      <c r="DB416" s="229" t="s">
        <v>463</v>
      </c>
      <c r="DC416" s="229" t="s">
        <v>464</v>
      </c>
      <c r="DD416" s="229" t="s">
        <v>106</v>
      </c>
      <c r="DE416" s="229" t="s">
        <v>463</v>
      </c>
      <c r="DF416" s="229" t="s">
        <v>464</v>
      </c>
      <c r="DG416" s="229" t="s">
        <v>106</v>
      </c>
      <c r="DH416" s="229" t="s">
        <v>463</v>
      </c>
      <c r="DI416" s="229" t="s">
        <v>464</v>
      </c>
      <c r="DJ416" s="229" t="s">
        <v>106</v>
      </c>
      <c r="DK416" s="229" t="s">
        <v>463</v>
      </c>
      <c r="DL416" s="229" t="s">
        <v>464</v>
      </c>
      <c r="DM416" s="229" t="s">
        <v>106</v>
      </c>
      <c r="DN416" s="229" t="s">
        <v>463</v>
      </c>
      <c r="DO416" s="229" t="s">
        <v>464</v>
      </c>
      <c r="DP416" s="229" t="s">
        <v>106</v>
      </c>
      <c r="DQ416" s="229" t="s">
        <v>463</v>
      </c>
      <c r="DR416" s="229" t="s">
        <v>464</v>
      </c>
      <c r="DS416" s="229" t="s">
        <v>106</v>
      </c>
      <c r="DT416" s="229" t="s">
        <v>463</v>
      </c>
      <c r="DU416" s="229" t="s">
        <v>464</v>
      </c>
      <c r="DV416" s="229" t="s">
        <v>106</v>
      </c>
      <c r="DW416" s="229" t="s">
        <v>463</v>
      </c>
      <c r="DX416" s="229" t="s">
        <v>464</v>
      </c>
      <c r="DY416" s="229" t="s">
        <v>106</v>
      </c>
      <c r="DZ416" s="229" t="s">
        <v>463</v>
      </c>
      <c r="EA416" s="229" t="s">
        <v>464</v>
      </c>
      <c r="EB416" s="229" t="s">
        <v>106</v>
      </c>
      <c r="EC416" s="229" t="s">
        <v>463</v>
      </c>
      <c r="ED416" s="229" t="s">
        <v>464</v>
      </c>
      <c r="EE416" s="229" t="s">
        <v>106</v>
      </c>
      <c r="EF416" s="229" t="s">
        <v>463</v>
      </c>
      <c r="EG416" s="229" t="s">
        <v>464</v>
      </c>
      <c r="EH416" s="229" t="s">
        <v>106</v>
      </c>
      <c r="EI416" s="229" t="s">
        <v>463</v>
      </c>
      <c r="EJ416" s="229" t="s">
        <v>464</v>
      </c>
      <c r="EK416" s="229" t="s">
        <v>106</v>
      </c>
      <c r="EL416" s="229" t="s">
        <v>463</v>
      </c>
      <c r="EM416" s="229" t="s">
        <v>464</v>
      </c>
      <c r="EN416" s="229" t="s">
        <v>106</v>
      </c>
      <c r="EO416" s="229" t="s">
        <v>463</v>
      </c>
      <c r="EP416" s="229" t="s">
        <v>464</v>
      </c>
      <c r="EQ416" s="229" t="s">
        <v>106</v>
      </c>
      <c r="ER416" s="229" t="s">
        <v>463</v>
      </c>
      <c r="ES416" s="229" t="s">
        <v>464</v>
      </c>
      <c r="ET416" s="229" t="s">
        <v>106</v>
      </c>
      <c r="EU416" s="229" t="s">
        <v>463</v>
      </c>
      <c r="EV416" s="229" t="s">
        <v>464</v>
      </c>
      <c r="EW416" s="229" t="s">
        <v>106</v>
      </c>
      <c r="EX416" s="229" t="s">
        <v>463</v>
      </c>
      <c r="EY416" s="229" t="s">
        <v>464</v>
      </c>
      <c r="EZ416" s="229" t="s">
        <v>106</v>
      </c>
      <c r="FA416" s="229" t="s">
        <v>463</v>
      </c>
      <c r="FB416" s="229" t="s">
        <v>464</v>
      </c>
      <c r="FC416" s="229" t="s">
        <v>106</v>
      </c>
      <c r="FD416" s="229" t="s">
        <v>463</v>
      </c>
      <c r="FE416" s="229" t="s">
        <v>464</v>
      </c>
      <c r="FF416" s="229" t="s">
        <v>106</v>
      </c>
      <c r="FG416" s="229" t="s">
        <v>463</v>
      </c>
      <c r="FH416" s="229" t="s">
        <v>464</v>
      </c>
      <c r="FI416" s="229" t="s">
        <v>106</v>
      </c>
      <c r="FJ416" s="229" t="s">
        <v>463</v>
      </c>
      <c r="FK416" s="229" t="s">
        <v>464</v>
      </c>
      <c r="FL416" s="229" t="s">
        <v>106</v>
      </c>
      <c r="FM416" s="229" t="s">
        <v>463</v>
      </c>
      <c r="FN416" s="229" t="s">
        <v>464</v>
      </c>
      <c r="FO416" s="229" t="s">
        <v>106</v>
      </c>
      <c r="FP416" s="229" t="s">
        <v>463</v>
      </c>
      <c r="FQ416" s="229" t="s">
        <v>464</v>
      </c>
      <c r="FR416" s="229" t="s">
        <v>106</v>
      </c>
      <c r="FS416" s="229" t="s">
        <v>463</v>
      </c>
      <c r="FT416" s="229" t="s">
        <v>464</v>
      </c>
      <c r="FU416" s="229" t="s">
        <v>106</v>
      </c>
      <c r="FV416" s="229" t="s">
        <v>463</v>
      </c>
      <c r="FW416" s="229" t="s">
        <v>464</v>
      </c>
      <c r="FX416" s="229" t="s">
        <v>106</v>
      </c>
      <c r="FY416" s="229" t="s">
        <v>463</v>
      </c>
      <c r="FZ416" s="229" t="s">
        <v>464</v>
      </c>
      <c r="GA416" s="229" t="s">
        <v>106</v>
      </c>
      <c r="GB416" s="229" t="s">
        <v>463</v>
      </c>
      <c r="GC416" s="229" t="s">
        <v>464</v>
      </c>
      <c r="GD416" s="229" t="s">
        <v>106</v>
      </c>
      <c r="GE416" s="229" t="s">
        <v>463</v>
      </c>
      <c r="GF416" s="229" t="s">
        <v>464</v>
      </c>
      <c r="GG416" s="229" t="s">
        <v>106</v>
      </c>
      <c r="GH416" s="229" t="s">
        <v>463</v>
      </c>
      <c r="GI416" s="229" t="s">
        <v>464</v>
      </c>
      <c r="GJ416" s="229" t="s">
        <v>106</v>
      </c>
      <c r="GK416" s="229" t="s">
        <v>463</v>
      </c>
      <c r="GL416" s="229" t="s">
        <v>464</v>
      </c>
      <c r="GM416" s="229" t="s">
        <v>106</v>
      </c>
      <c r="GN416" s="229" t="s">
        <v>463</v>
      </c>
      <c r="GO416" s="229" t="s">
        <v>464</v>
      </c>
      <c r="GP416" s="229" t="s">
        <v>106</v>
      </c>
      <c r="GQ416" s="229" t="s">
        <v>463</v>
      </c>
      <c r="GR416" s="229" t="s">
        <v>464</v>
      </c>
      <c r="GS416" s="229" t="s">
        <v>106</v>
      </c>
      <c r="GT416" s="229" t="s">
        <v>463</v>
      </c>
      <c r="GU416" s="229" t="s">
        <v>464</v>
      </c>
      <c r="GV416" s="229" t="s">
        <v>106</v>
      </c>
      <c r="GW416" s="229" t="s">
        <v>463</v>
      </c>
      <c r="GX416" s="229" t="s">
        <v>464</v>
      </c>
      <c r="GY416" s="229" t="s">
        <v>106</v>
      </c>
      <c r="GZ416" s="229" t="s">
        <v>463</v>
      </c>
      <c r="HA416" s="229" t="s">
        <v>464</v>
      </c>
      <c r="HB416" s="229" t="s">
        <v>106</v>
      </c>
      <c r="HC416" s="229" t="s">
        <v>463</v>
      </c>
      <c r="HD416" s="229" t="s">
        <v>464</v>
      </c>
      <c r="HE416" s="229" t="s">
        <v>106</v>
      </c>
      <c r="HF416" s="229" t="s">
        <v>463</v>
      </c>
      <c r="HG416" s="229" t="s">
        <v>464</v>
      </c>
      <c r="HH416" s="229" t="s">
        <v>106</v>
      </c>
      <c r="HI416" s="229" t="s">
        <v>463</v>
      </c>
      <c r="HJ416" s="229" t="s">
        <v>464</v>
      </c>
      <c r="HK416" s="229" t="s">
        <v>106</v>
      </c>
      <c r="HL416" s="229" t="s">
        <v>463</v>
      </c>
      <c r="HM416" s="229" t="s">
        <v>464</v>
      </c>
      <c r="HN416" s="229" t="s">
        <v>106</v>
      </c>
      <c r="HO416" s="229" t="s">
        <v>463</v>
      </c>
      <c r="HP416" s="229" t="s">
        <v>464</v>
      </c>
      <c r="HQ416" s="229" t="s">
        <v>106</v>
      </c>
      <c r="HR416" s="229" t="s">
        <v>463</v>
      </c>
      <c r="HS416" s="229" t="s">
        <v>464</v>
      </c>
      <c r="HT416" s="229" t="s">
        <v>106</v>
      </c>
      <c r="HU416" s="229" t="s">
        <v>463</v>
      </c>
      <c r="HV416" s="229" t="s">
        <v>464</v>
      </c>
      <c r="HW416" s="229" t="s">
        <v>106</v>
      </c>
      <c r="HX416" s="229" t="s">
        <v>463</v>
      </c>
      <c r="HY416" s="229" t="s">
        <v>464</v>
      </c>
      <c r="HZ416" s="229" t="s">
        <v>106</v>
      </c>
      <c r="IA416" s="229" t="s">
        <v>463</v>
      </c>
      <c r="IB416" s="229" t="s">
        <v>464</v>
      </c>
      <c r="IC416" s="229" t="s">
        <v>106</v>
      </c>
      <c r="ID416" s="229" t="s">
        <v>463</v>
      </c>
      <c r="IE416" s="229" t="s">
        <v>464</v>
      </c>
      <c r="IF416" s="229" t="s">
        <v>106</v>
      </c>
      <c r="IG416" s="229" t="s">
        <v>463</v>
      </c>
      <c r="IH416" s="229" t="s">
        <v>464</v>
      </c>
      <c r="II416" s="229" t="s">
        <v>106</v>
      </c>
      <c r="IJ416" s="229" t="s">
        <v>463</v>
      </c>
      <c r="IK416" s="229" t="s">
        <v>464</v>
      </c>
      <c r="IL416" s="229" t="s">
        <v>106</v>
      </c>
      <c r="IM416" s="229" t="s">
        <v>463</v>
      </c>
      <c r="IN416" s="229" t="s">
        <v>464</v>
      </c>
      <c r="IO416" s="229" t="s">
        <v>106</v>
      </c>
      <c r="IP416" s="229" t="s">
        <v>463</v>
      </c>
      <c r="IQ416" s="229" t="s">
        <v>464</v>
      </c>
      <c r="IR416" s="229" t="s">
        <v>106</v>
      </c>
      <c r="IS416" s="229" t="s">
        <v>463</v>
      </c>
      <c r="IT416" s="229" t="s">
        <v>464</v>
      </c>
      <c r="IU416" s="229" t="s">
        <v>106</v>
      </c>
      <c r="IV416" s="229" t="s">
        <v>463</v>
      </c>
      <c r="IW416" s="229" t="s">
        <v>464</v>
      </c>
      <c r="IX416" s="229" t="s">
        <v>106</v>
      </c>
      <c r="IY416" s="229" t="s">
        <v>463</v>
      </c>
      <c r="IZ416" s="229" t="s">
        <v>464</v>
      </c>
      <c r="JA416" s="229" t="s">
        <v>106</v>
      </c>
      <c r="JB416" s="229" t="s">
        <v>463</v>
      </c>
      <c r="JC416" s="229" t="s">
        <v>464</v>
      </c>
      <c r="JD416" s="229" t="s">
        <v>106</v>
      </c>
      <c r="JE416" s="229" t="s">
        <v>463</v>
      </c>
      <c r="JF416" s="229" t="s">
        <v>464</v>
      </c>
      <c r="JG416" s="229" t="s">
        <v>106</v>
      </c>
      <c r="JH416" s="229" t="s">
        <v>463</v>
      </c>
      <c r="JI416" s="229" t="s">
        <v>464</v>
      </c>
      <c r="JJ416" s="229" t="s">
        <v>106</v>
      </c>
      <c r="JK416" s="229" t="s">
        <v>463</v>
      </c>
      <c r="JL416" s="229" t="s">
        <v>464</v>
      </c>
      <c r="JM416" s="229" t="s">
        <v>106</v>
      </c>
      <c r="JN416" s="229" t="s">
        <v>463</v>
      </c>
      <c r="JO416" s="229" t="s">
        <v>464</v>
      </c>
      <c r="JP416" s="229" t="s">
        <v>106</v>
      </c>
      <c r="JQ416" s="229" t="s">
        <v>463</v>
      </c>
      <c r="JR416" s="229" t="s">
        <v>464</v>
      </c>
      <c r="JS416" s="229" t="s">
        <v>106</v>
      </c>
      <c r="JT416" s="229" t="s">
        <v>463</v>
      </c>
      <c r="JU416" s="229" t="s">
        <v>464</v>
      </c>
      <c r="JV416" s="229" t="s">
        <v>106</v>
      </c>
      <c r="JW416" s="229" t="s">
        <v>463</v>
      </c>
      <c r="JX416" s="229" t="s">
        <v>464</v>
      </c>
      <c r="JY416" s="229" t="s">
        <v>106</v>
      </c>
      <c r="JZ416" s="229" t="s">
        <v>463</v>
      </c>
      <c r="KA416" s="229" t="s">
        <v>464</v>
      </c>
      <c r="KB416" s="229" t="s">
        <v>106</v>
      </c>
      <c r="KC416" s="229" t="s">
        <v>463</v>
      </c>
      <c r="KD416" s="229" t="s">
        <v>464</v>
      </c>
      <c r="KE416" s="229" t="s">
        <v>106</v>
      </c>
      <c r="KF416" s="229" t="s">
        <v>463</v>
      </c>
      <c r="KG416" s="229" t="s">
        <v>464</v>
      </c>
      <c r="KH416" s="229" t="s">
        <v>106</v>
      </c>
      <c r="KI416" s="229" t="s">
        <v>463</v>
      </c>
      <c r="KJ416" s="229" t="s">
        <v>464</v>
      </c>
      <c r="KK416" s="229" t="s">
        <v>106</v>
      </c>
      <c r="KL416" s="229" t="s">
        <v>463</v>
      </c>
      <c r="KM416" s="229" t="s">
        <v>464</v>
      </c>
      <c r="KN416" s="229" t="s">
        <v>106</v>
      </c>
      <c r="KO416" s="229" t="s">
        <v>463</v>
      </c>
      <c r="KP416" s="229" t="s">
        <v>464</v>
      </c>
      <c r="KQ416" s="229" t="s">
        <v>106</v>
      </c>
      <c r="KR416" s="229" t="s">
        <v>463</v>
      </c>
      <c r="KS416" s="229" t="s">
        <v>464</v>
      </c>
      <c r="KT416" s="229" t="s">
        <v>106</v>
      </c>
      <c r="KU416" s="229" t="s">
        <v>463</v>
      </c>
      <c r="KV416" s="229" t="s">
        <v>464</v>
      </c>
      <c r="KW416" s="229" t="s">
        <v>106</v>
      </c>
      <c r="KX416" s="229" t="s">
        <v>463</v>
      </c>
      <c r="KY416" s="229" t="s">
        <v>464</v>
      </c>
      <c r="KZ416" s="229" t="s">
        <v>106</v>
      </c>
      <c r="LA416" s="229" t="s">
        <v>463</v>
      </c>
      <c r="LB416" s="229" t="s">
        <v>464</v>
      </c>
      <c r="LC416" s="229" t="s">
        <v>106</v>
      </c>
      <c r="LD416" s="229" t="s">
        <v>463</v>
      </c>
      <c r="LE416" s="229" t="s">
        <v>464</v>
      </c>
      <c r="LF416" s="229" t="s">
        <v>106</v>
      </c>
      <c r="LG416" s="229" t="s">
        <v>463</v>
      </c>
      <c r="LH416" s="229" t="s">
        <v>464</v>
      </c>
      <c r="LI416" s="229" t="s">
        <v>106</v>
      </c>
      <c r="LJ416" s="229" t="s">
        <v>463</v>
      </c>
      <c r="LK416" s="229" t="s">
        <v>464</v>
      </c>
      <c r="LL416" s="229" t="s">
        <v>106</v>
      </c>
      <c r="LM416" s="229" t="s">
        <v>463</v>
      </c>
      <c r="LN416" s="229" t="s">
        <v>464</v>
      </c>
      <c r="LO416" s="229" t="s">
        <v>106</v>
      </c>
      <c r="LP416" s="229" t="s">
        <v>463</v>
      </c>
      <c r="LQ416" s="229" t="s">
        <v>464</v>
      </c>
      <c r="LR416" s="229" t="s">
        <v>106</v>
      </c>
      <c r="LS416" s="229" t="s">
        <v>463</v>
      </c>
      <c r="LT416" s="229" t="s">
        <v>464</v>
      </c>
      <c r="LU416" s="229" t="s">
        <v>106</v>
      </c>
      <c r="LV416" s="229" t="s">
        <v>463</v>
      </c>
      <c r="LW416" s="229" t="s">
        <v>464</v>
      </c>
      <c r="LX416" s="229" t="s">
        <v>106</v>
      </c>
      <c r="LY416" s="229" t="s">
        <v>463</v>
      </c>
      <c r="LZ416" s="229" t="s">
        <v>464</v>
      </c>
      <c r="MA416" s="229" t="s">
        <v>106</v>
      </c>
      <c r="MB416" s="229" t="s">
        <v>463</v>
      </c>
      <c r="MC416" s="229" t="s">
        <v>464</v>
      </c>
      <c r="MD416" s="229" t="s">
        <v>106</v>
      </c>
      <c r="ME416" s="229" t="s">
        <v>463</v>
      </c>
      <c r="MF416" s="229" t="s">
        <v>464</v>
      </c>
      <c r="MG416" s="229" t="s">
        <v>106</v>
      </c>
      <c r="MH416" s="229" t="s">
        <v>463</v>
      </c>
      <c r="MI416" s="229" t="s">
        <v>464</v>
      </c>
      <c r="MJ416" s="229" t="s">
        <v>106</v>
      </c>
      <c r="MK416" s="229" t="s">
        <v>463</v>
      </c>
      <c r="ML416" s="229" t="s">
        <v>464</v>
      </c>
      <c r="MM416" s="229" t="s">
        <v>106</v>
      </c>
      <c r="MN416" s="229" t="s">
        <v>463</v>
      </c>
      <c r="MO416" s="229" t="s">
        <v>464</v>
      </c>
      <c r="MP416" s="229" t="s">
        <v>106</v>
      </c>
      <c r="MQ416" s="229" t="s">
        <v>463</v>
      </c>
      <c r="MR416" s="229" t="s">
        <v>464</v>
      </c>
      <c r="MS416" s="229" t="s">
        <v>106</v>
      </c>
      <c r="MT416" s="229" t="s">
        <v>463</v>
      </c>
      <c r="MU416" s="229" t="s">
        <v>464</v>
      </c>
      <c r="MV416" s="229" t="s">
        <v>106</v>
      </c>
      <c r="MW416" s="229" t="s">
        <v>463</v>
      </c>
      <c r="MX416" s="229" t="s">
        <v>464</v>
      </c>
      <c r="MY416" s="229" t="s">
        <v>106</v>
      </c>
      <c r="MZ416" s="229" t="s">
        <v>463</v>
      </c>
      <c r="NA416" s="229" t="s">
        <v>464</v>
      </c>
      <c r="NB416" s="229" t="s">
        <v>106</v>
      </c>
      <c r="NC416" s="229" t="s">
        <v>463</v>
      </c>
      <c r="ND416" s="229" t="s">
        <v>464</v>
      </c>
      <c r="NE416" s="229" t="s">
        <v>106</v>
      </c>
      <c r="NF416" s="229" t="s">
        <v>463</v>
      </c>
      <c r="NG416" s="229" t="s">
        <v>464</v>
      </c>
      <c r="NH416" s="229" t="s">
        <v>106</v>
      </c>
      <c r="NI416" s="229" t="s">
        <v>463</v>
      </c>
      <c r="NJ416" s="229" t="s">
        <v>464</v>
      </c>
      <c r="NK416" s="229" t="s">
        <v>106</v>
      </c>
      <c r="NL416" s="229" t="s">
        <v>463</v>
      </c>
      <c r="NM416" s="229" t="s">
        <v>464</v>
      </c>
      <c r="NN416" s="229" t="s">
        <v>106</v>
      </c>
      <c r="NO416" s="229" t="s">
        <v>463</v>
      </c>
      <c r="NP416" s="229" t="s">
        <v>464</v>
      </c>
      <c r="NQ416" s="229" t="s">
        <v>106</v>
      </c>
      <c r="NR416" s="229" t="s">
        <v>463</v>
      </c>
      <c r="NS416" s="229" t="s">
        <v>464</v>
      </c>
      <c r="NT416" s="229" t="s">
        <v>106</v>
      </c>
      <c r="NU416" s="229" t="s">
        <v>463</v>
      </c>
      <c r="NV416" s="229" t="s">
        <v>464</v>
      </c>
      <c r="NW416" s="229" t="s">
        <v>106</v>
      </c>
      <c r="NX416" s="229" t="s">
        <v>463</v>
      </c>
      <c r="NY416" s="229" t="s">
        <v>464</v>
      </c>
      <c r="NZ416" s="229" t="s">
        <v>106</v>
      </c>
      <c r="OA416" s="229" t="s">
        <v>463</v>
      </c>
      <c r="OB416" s="229" t="s">
        <v>464</v>
      </c>
      <c r="OC416" s="229" t="s">
        <v>106</v>
      </c>
      <c r="OD416" s="229" t="s">
        <v>463</v>
      </c>
      <c r="OE416" s="229" t="s">
        <v>464</v>
      </c>
      <c r="OF416" s="229" t="s">
        <v>106</v>
      </c>
      <c r="OG416" s="229" t="s">
        <v>463</v>
      </c>
      <c r="OH416" s="229" t="s">
        <v>464</v>
      </c>
      <c r="OI416" s="229" t="s">
        <v>106</v>
      </c>
      <c r="OJ416" s="229" t="s">
        <v>463</v>
      </c>
      <c r="OK416" s="229" t="s">
        <v>464</v>
      </c>
      <c r="OL416" s="229" t="s">
        <v>106</v>
      </c>
      <c r="OM416" s="229" t="s">
        <v>463</v>
      </c>
      <c r="ON416" s="229" t="s">
        <v>464</v>
      </c>
      <c r="OO416" s="229" t="s">
        <v>106</v>
      </c>
      <c r="OP416" s="229" t="s">
        <v>463</v>
      </c>
      <c r="OQ416" s="229" t="s">
        <v>464</v>
      </c>
      <c r="OR416" s="229" t="s">
        <v>106</v>
      </c>
      <c r="OS416" s="229" t="s">
        <v>463</v>
      </c>
      <c r="OT416" s="229" t="s">
        <v>464</v>
      </c>
      <c r="OU416" s="229" t="s">
        <v>106</v>
      </c>
      <c r="OV416" s="229" t="s">
        <v>463</v>
      </c>
      <c r="OW416" s="229" t="s">
        <v>464</v>
      </c>
      <c r="OX416" s="229" t="s">
        <v>106</v>
      </c>
      <c r="OY416" s="229" t="s">
        <v>463</v>
      </c>
      <c r="OZ416" s="229" t="s">
        <v>464</v>
      </c>
      <c r="PA416" s="229" t="s">
        <v>106</v>
      </c>
      <c r="PB416" s="229" t="s">
        <v>463</v>
      </c>
      <c r="PC416" s="229" t="s">
        <v>464</v>
      </c>
      <c r="PD416" s="229" t="s">
        <v>106</v>
      </c>
      <c r="PE416" s="229" t="s">
        <v>463</v>
      </c>
      <c r="PF416" s="229" t="s">
        <v>464</v>
      </c>
      <c r="PG416" s="229" t="s">
        <v>106</v>
      </c>
      <c r="PH416" s="229" t="s">
        <v>463</v>
      </c>
      <c r="PI416" s="229" t="s">
        <v>464</v>
      </c>
      <c r="PJ416" s="229" t="s">
        <v>106</v>
      </c>
      <c r="PK416" s="229" t="s">
        <v>463</v>
      </c>
      <c r="PL416" s="229" t="s">
        <v>464</v>
      </c>
      <c r="PM416" s="229" t="s">
        <v>106</v>
      </c>
      <c r="PN416" s="229" t="s">
        <v>463</v>
      </c>
      <c r="PO416" s="229" t="s">
        <v>464</v>
      </c>
      <c r="PP416" s="229" t="s">
        <v>106</v>
      </c>
      <c r="PQ416" s="229" t="s">
        <v>463</v>
      </c>
      <c r="PR416" s="229" t="s">
        <v>464</v>
      </c>
      <c r="PS416" s="229" t="s">
        <v>106</v>
      </c>
      <c r="PT416" s="229" t="s">
        <v>463</v>
      </c>
      <c r="PU416" s="229" t="s">
        <v>464</v>
      </c>
      <c r="PV416" s="229" t="s">
        <v>106</v>
      </c>
      <c r="PW416" s="229" t="s">
        <v>463</v>
      </c>
      <c r="PX416" s="229" t="s">
        <v>464</v>
      </c>
      <c r="PY416" s="229" t="s">
        <v>106</v>
      </c>
      <c r="PZ416" s="229" t="s">
        <v>463</v>
      </c>
      <c r="QA416" s="229" t="s">
        <v>464</v>
      </c>
      <c r="QB416" s="229" t="s">
        <v>106</v>
      </c>
      <c r="QC416" s="229" t="s">
        <v>463</v>
      </c>
      <c r="QD416" s="229" t="s">
        <v>464</v>
      </c>
      <c r="QE416" s="229" t="s">
        <v>106</v>
      </c>
      <c r="QF416" s="229" t="s">
        <v>463</v>
      </c>
      <c r="QG416" s="229" t="s">
        <v>464</v>
      </c>
      <c r="QH416" s="229" t="s">
        <v>106</v>
      </c>
      <c r="QI416" s="229" t="s">
        <v>463</v>
      </c>
      <c r="QJ416" s="229" t="s">
        <v>464</v>
      </c>
      <c r="QK416" s="229" t="s">
        <v>106</v>
      </c>
      <c r="QL416" s="229" t="s">
        <v>463</v>
      </c>
      <c r="QM416" s="229" t="s">
        <v>464</v>
      </c>
      <c r="QN416" s="229" t="s">
        <v>106</v>
      </c>
      <c r="QO416" s="229" t="s">
        <v>463</v>
      </c>
      <c r="QP416" s="229" t="s">
        <v>464</v>
      </c>
      <c r="QQ416" s="229" t="s">
        <v>106</v>
      </c>
      <c r="QR416" s="229" t="s">
        <v>463</v>
      </c>
      <c r="QS416" s="229" t="s">
        <v>464</v>
      </c>
      <c r="QT416" s="229" t="s">
        <v>106</v>
      </c>
      <c r="QU416" s="229" t="s">
        <v>463</v>
      </c>
      <c r="QV416" s="229" t="s">
        <v>464</v>
      </c>
      <c r="QW416" s="229" t="s">
        <v>106</v>
      </c>
      <c r="QX416" s="229" t="s">
        <v>463</v>
      </c>
      <c r="QY416" s="229" t="s">
        <v>464</v>
      </c>
      <c r="QZ416" s="229" t="s">
        <v>106</v>
      </c>
      <c r="RA416" s="229" t="s">
        <v>463</v>
      </c>
      <c r="RB416" s="229" t="s">
        <v>464</v>
      </c>
      <c r="RC416" s="229" t="s">
        <v>106</v>
      </c>
      <c r="RD416" s="229" t="s">
        <v>463</v>
      </c>
      <c r="RE416" s="229" t="s">
        <v>464</v>
      </c>
      <c r="RF416" s="229" t="s">
        <v>106</v>
      </c>
      <c r="RG416" s="229" t="s">
        <v>463</v>
      </c>
      <c r="RH416" s="229" t="s">
        <v>464</v>
      </c>
      <c r="RI416" s="229" t="s">
        <v>106</v>
      </c>
      <c r="RJ416" s="229" t="s">
        <v>463</v>
      </c>
      <c r="RK416" s="229" t="s">
        <v>464</v>
      </c>
      <c r="RL416" s="229" t="s">
        <v>106</v>
      </c>
      <c r="RM416" s="229" t="s">
        <v>463</v>
      </c>
      <c r="RN416" s="229" t="s">
        <v>464</v>
      </c>
      <c r="RO416" s="229" t="s">
        <v>106</v>
      </c>
      <c r="RP416" s="229" t="s">
        <v>463</v>
      </c>
      <c r="RQ416" s="229" t="s">
        <v>464</v>
      </c>
      <c r="RR416" s="229" t="s">
        <v>106</v>
      </c>
      <c r="RS416" s="229" t="s">
        <v>463</v>
      </c>
      <c r="RT416" s="229" t="s">
        <v>464</v>
      </c>
      <c r="RU416" s="229" t="s">
        <v>106</v>
      </c>
      <c r="RV416" s="229" t="s">
        <v>463</v>
      </c>
      <c r="RW416" s="229" t="s">
        <v>464</v>
      </c>
      <c r="RX416" s="229" t="s">
        <v>106</v>
      </c>
      <c r="RY416" s="229" t="s">
        <v>463</v>
      </c>
      <c r="RZ416" s="229" t="s">
        <v>464</v>
      </c>
      <c r="SA416" s="229" t="s">
        <v>106</v>
      </c>
      <c r="SB416" s="229" t="s">
        <v>463</v>
      </c>
      <c r="SC416" s="229" t="s">
        <v>464</v>
      </c>
      <c r="SD416" s="229" t="s">
        <v>106</v>
      </c>
      <c r="SE416" s="229" t="s">
        <v>463</v>
      </c>
      <c r="SF416" s="229" t="s">
        <v>464</v>
      </c>
      <c r="SG416" s="229" t="s">
        <v>106</v>
      </c>
      <c r="SH416" s="229" t="s">
        <v>463</v>
      </c>
      <c r="SI416" s="229" t="s">
        <v>464</v>
      </c>
      <c r="SJ416" s="229" t="s">
        <v>106</v>
      </c>
      <c r="SK416" s="229" t="s">
        <v>463</v>
      </c>
      <c r="SL416" s="229" t="s">
        <v>464</v>
      </c>
      <c r="SM416" s="229" t="s">
        <v>106</v>
      </c>
      <c r="SN416" s="229" t="s">
        <v>463</v>
      </c>
      <c r="SO416" s="229" t="s">
        <v>464</v>
      </c>
      <c r="SP416" s="229" t="s">
        <v>106</v>
      </c>
      <c r="SQ416" s="229" t="s">
        <v>463</v>
      </c>
      <c r="SR416" s="229" t="s">
        <v>464</v>
      </c>
      <c r="SS416" s="229" t="s">
        <v>106</v>
      </c>
      <c r="ST416" s="229" t="s">
        <v>463</v>
      </c>
      <c r="SU416" s="229" t="s">
        <v>464</v>
      </c>
      <c r="SV416" s="229" t="s">
        <v>106</v>
      </c>
      <c r="SW416" s="229" t="s">
        <v>463</v>
      </c>
      <c r="SX416" s="229" t="s">
        <v>464</v>
      </c>
      <c r="SY416" s="229" t="s">
        <v>106</v>
      </c>
      <c r="SZ416" s="229" t="s">
        <v>463</v>
      </c>
      <c r="TA416" s="229" t="s">
        <v>464</v>
      </c>
      <c r="TB416" s="229" t="s">
        <v>106</v>
      </c>
      <c r="TC416" s="229" t="s">
        <v>463</v>
      </c>
      <c r="TD416" s="229" t="s">
        <v>464</v>
      </c>
      <c r="TE416" s="229" t="s">
        <v>106</v>
      </c>
      <c r="TF416" s="229" t="s">
        <v>463</v>
      </c>
      <c r="TG416" s="229" t="s">
        <v>464</v>
      </c>
      <c r="TH416" s="229" t="s">
        <v>106</v>
      </c>
      <c r="TI416" s="229" t="s">
        <v>463</v>
      </c>
      <c r="TJ416" s="229" t="s">
        <v>464</v>
      </c>
      <c r="TK416" s="229" t="s">
        <v>106</v>
      </c>
      <c r="TL416" s="229" t="s">
        <v>463</v>
      </c>
      <c r="TM416" s="229" t="s">
        <v>464</v>
      </c>
      <c r="TN416" s="229" t="s">
        <v>106</v>
      </c>
      <c r="TO416" s="229" t="s">
        <v>463</v>
      </c>
      <c r="TP416" s="229" t="s">
        <v>464</v>
      </c>
      <c r="TQ416" s="229" t="s">
        <v>106</v>
      </c>
      <c r="TR416" s="229" t="s">
        <v>463</v>
      </c>
      <c r="TS416" s="229" t="s">
        <v>464</v>
      </c>
      <c r="TT416" s="229" t="s">
        <v>106</v>
      </c>
      <c r="TU416" s="229" t="s">
        <v>463</v>
      </c>
      <c r="TV416" s="229" t="s">
        <v>464</v>
      </c>
      <c r="TW416" s="229" t="s">
        <v>106</v>
      </c>
      <c r="TX416" s="229" t="s">
        <v>463</v>
      </c>
      <c r="TY416" s="229" t="s">
        <v>464</v>
      </c>
      <c r="TZ416" s="229" t="s">
        <v>106</v>
      </c>
      <c r="UA416" s="229" t="s">
        <v>463</v>
      </c>
      <c r="UB416" s="229" t="s">
        <v>464</v>
      </c>
      <c r="UC416" s="229" t="s">
        <v>106</v>
      </c>
      <c r="UD416" s="229" t="s">
        <v>463</v>
      </c>
      <c r="UE416" s="229" t="s">
        <v>464</v>
      </c>
      <c r="UF416" s="229" t="s">
        <v>106</v>
      </c>
      <c r="UG416" s="229" t="s">
        <v>463</v>
      </c>
      <c r="UH416" s="229" t="s">
        <v>464</v>
      </c>
      <c r="UI416" s="229" t="s">
        <v>106</v>
      </c>
      <c r="UJ416" s="229" t="s">
        <v>463</v>
      </c>
      <c r="UK416" s="229" t="s">
        <v>464</v>
      </c>
      <c r="UL416" s="229" t="s">
        <v>106</v>
      </c>
      <c r="UM416" s="229" t="s">
        <v>463</v>
      </c>
      <c r="UN416" s="229" t="s">
        <v>464</v>
      </c>
      <c r="UO416" s="229" t="s">
        <v>106</v>
      </c>
      <c r="UP416" s="229" t="s">
        <v>463</v>
      </c>
      <c r="UQ416" s="229" t="s">
        <v>464</v>
      </c>
      <c r="UR416" s="229" t="s">
        <v>106</v>
      </c>
      <c r="US416" s="229" t="s">
        <v>463</v>
      </c>
      <c r="UT416" s="229" t="s">
        <v>464</v>
      </c>
      <c r="UU416" s="229" t="s">
        <v>106</v>
      </c>
      <c r="UV416" s="229" t="s">
        <v>463</v>
      </c>
      <c r="UW416" s="229" t="s">
        <v>464</v>
      </c>
      <c r="UX416" s="229" t="s">
        <v>106</v>
      </c>
      <c r="UY416" s="229" t="s">
        <v>463</v>
      </c>
      <c r="UZ416" s="229" t="s">
        <v>464</v>
      </c>
      <c r="VA416" s="229" t="s">
        <v>106</v>
      </c>
      <c r="VB416" s="229" t="s">
        <v>463</v>
      </c>
      <c r="VC416" s="229" t="s">
        <v>464</v>
      </c>
      <c r="VD416" s="229" t="s">
        <v>106</v>
      </c>
      <c r="VE416" s="229" t="s">
        <v>463</v>
      </c>
      <c r="VF416" s="229" t="s">
        <v>464</v>
      </c>
      <c r="VG416" s="229" t="s">
        <v>106</v>
      </c>
      <c r="VH416" s="229" t="s">
        <v>463</v>
      </c>
      <c r="VI416" s="229" t="s">
        <v>464</v>
      </c>
      <c r="VJ416" s="229" t="s">
        <v>106</v>
      </c>
      <c r="VK416" s="229" t="s">
        <v>463</v>
      </c>
      <c r="VL416" s="229" t="s">
        <v>464</v>
      </c>
      <c r="VM416" s="229" t="s">
        <v>106</v>
      </c>
      <c r="VN416" s="229" t="s">
        <v>463</v>
      </c>
      <c r="VO416" s="229" t="s">
        <v>464</v>
      </c>
      <c r="VP416" s="229" t="s">
        <v>106</v>
      </c>
      <c r="VQ416" s="229" t="s">
        <v>463</v>
      </c>
      <c r="VR416" s="229" t="s">
        <v>464</v>
      </c>
      <c r="VS416" s="229" t="s">
        <v>106</v>
      </c>
      <c r="VT416" s="229" t="s">
        <v>463</v>
      </c>
      <c r="VU416" s="229" t="s">
        <v>464</v>
      </c>
      <c r="VV416" s="229" t="s">
        <v>106</v>
      </c>
      <c r="VW416" s="229" t="s">
        <v>463</v>
      </c>
      <c r="VX416" s="229" t="s">
        <v>464</v>
      </c>
      <c r="VY416" s="229" t="s">
        <v>106</v>
      </c>
      <c r="VZ416" s="229" t="s">
        <v>463</v>
      </c>
      <c r="WA416" s="229" t="s">
        <v>464</v>
      </c>
      <c r="WB416" s="229" t="s">
        <v>106</v>
      </c>
      <c r="WC416" s="229" t="s">
        <v>463</v>
      </c>
      <c r="WD416" s="229" t="s">
        <v>464</v>
      </c>
      <c r="WE416" s="229" t="s">
        <v>106</v>
      </c>
      <c r="WF416" s="229" t="s">
        <v>463</v>
      </c>
      <c r="WG416" s="229" t="s">
        <v>464</v>
      </c>
      <c r="WH416" s="229" t="s">
        <v>106</v>
      </c>
      <c r="WI416" s="229" t="s">
        <v>463</v>
      </c>
      <c r="WJ416" s="229" t="s">
        <v>464</v>
      </c>
      <c r="WK416" s="229" t="s">
        <v>106</v>
      </c>
      <c r="WL416" s="229" t="s">
        <v>463</v>
      </c>
      <c r="WM416" s="229" t="s">
        <v>464</v>
      </c>
      <c r="WN416" s="229" t="s">
        <v>106</v>
      </c>
      <c r="WO416" s="229" t="s">
        <v>463</v>
      </c>
      <c r="WP416" s="229" t="s">
        <v>464</v>
      </c>
      <c r="WQ416" s="229" t="s">
        <v>106</v>
      </c>
      <c r="WR416" s="229" t="s">
        <v>463</v>
      </c>
      <c r="WS416" s="229" t="s">
        <v>464</v>
      </c>
      <c r="WT416" s="229" t="s">
        <v>106</v>
      </c>
      <c r="WU416" s="229" t="s">
        <v>463</v>
      </c>
      <c r="WV416" s="229" t="s">
        <v>464</v>
      </c>
      <c r="WW416" s="229" t="s">
        <v>106</v>
      </c>
      <c r="WX416" s="229" t="s">
        <v>463</v>
      </c>
      <c r="WY416" s="229" t="s">
        <v>464</v>
      </c>
      <c r="WZ416" s="229" t="s">
        <v>106</v>
      </c>
      <c r="XA416" s="229" t="s">
        <v>463</v>
      </c>
      <c r="XB416" s="229" t="s">
        <v>464</v>
      </c>
      <c r="XC416" s="229" t="s">
        <v>106</v>
      </c>
      <c r="XD416" s="229" t="s">
        <v>463</v>
      </c>
      <c r="XE416" s="229" t="s">
        <v>464</v>
      </c>
      <c r="XF416" s="229" t="s">
        <v>106</v>
      </c>
      <c r="XG416" s="229" t="s">
        <v>463</v>
      </c>
      <c r="XH416" s="229" t="s">
        <v>464</v>
      </c>
      <c r="XI416" s="229" t="s">
        <v>106</v>
      </c>
      <c r="XJ416" s="229" t="s">
        <v>463</v>
      </c>
      <c r="XK416" s="229" t="s">
        <v>464</v>
      </c>
      <c r="XL416" s="229" t="s">
        <v>106</v>
      </c>
      <c r="XM416" s="229" t="s">
        <v>463</v>
      </c>
      <c r="XN416" s="229" t="s">
        <v>464</v>
      </c>
      <c r="XO416" s="229" t="s">
        <v>106</v>
      </c>
      <c r="XP416" s="229" t="s">
        <v>463</v>
      </c>
      <c r="XQ416" s="229" t="s">
        <v>464</v>
      </c>
      <c r="XR416" s="229" t="s">
        <v>106</v>
      </c>
      <c r="XS416" s="229" t="s">
        <v>463</v>
      </c>
      <c r="XT416" s="229" t="s">
        <v>464</v>
      </c>
      <c r="XU416" s="229" t="s">
        <v>106</v>
      </c>
      <c r="XV416" s="229" t="s">
        <v>463</v>
      </c>
      <c r="XW416" s="229" t="s">
        <v>464</v>
      </c>
      <c r="XX416" s="229" t="s">
        <v>106</v>
      </c>
      <c r="XY416" s="229" t="s">
        <v>463</v>
      </c>
      <c r="XZ416" s="229" t="s">
        <v>464</v>
      </c>
      <c r="YA416" s="229" t="s">
        <v>106</v>
      </c>
      <c r="YB416" s="229" t="s">
        <v>463</v>
      </c>
      <c r="YC416" s="229" t="s">
        <v>464</v>
      </c>
      <c r="YD416" s="229" t="s">
        <v>106</v>
      </c>
      <c r="YE416" s="229" t="s">
        <v>463</v>
      </c>
      <c r="YF416" s="229" t="s">
        <v>464</v>
      </c>
      <c r="YG416" s="229" t="s">
        <v>106</v>
      </c>
      <c r="YH416" s="229" t="s">
        <v>463</v>
      </c>
      <c r="YI416" s="229" t="s">
        <v>464</v>
      </c>
      <c r="YJ416" s="229" t="s">
        <v>106</v>
      </c>
      <c r="YK416" s="229" t="s">
        <v>463</v>
      </c>
      <c r="YL416" s="229" t="s">
        <v>464</v>
      </c>
      <c r="YM416" s="229" t="s">
        <v>106</v>
      </c>
      <c r="YN416" s="229" t="s">
        <v>463</v>
      </c>
      <c r="YO416" s="229" t="s">
        <v>464</v>
      </c>
      <c r="YP416" s="229" t="s">
        <v>106</v>
      </c>
      <c r="YQ416" s="229" t="s">
        <v>463</v>
      </c>
      <c r="YR416" s="229" t="s">
        <v>464</v>
      </c>
      <c r="YS416" s="229" t="s">
        <v>106</v>
      </c>
      <c r="YT416" s="229" t="s">
        <v>463</v>
      </c>
      <c r="YU416" s="229" t="s">
        <v>464</v>
      </c>
      <c r="YV416" s="229" t="s">
        <v>106</v>
      </c>
      <c r="YW416" s="229" t="s">
        <v>463</v>
      </c>
      <c r="YX416" s="229" t="s">
        <v>464</v>
      </c>
      <c r="YY416" s="229" t="s">
        <v>106</v>
      </c>
      <c r="YZ416" s="229" t="s">
        <v>463</v>
      </c>
      <c r="ZA416" s="229" t="s">
        <v>464</v>
      </c>
      <c r="ZB416" s="229" t="s">
        <v>106</v>
      </c>
      <c r="ZC416" s="229" t="s">
        <v>463</v>
      </c>
      <c r="ZD416" s="229" t="s">
        <v>464</v>
      </c>
      <c r="ZE416" s="229" t="s">
        <v>106</v>
      </c>
      <c r="ZF416" s="229" t="s">
        <v>463</v>
      </c>
      <c r="ZG416" s="229" t="s">
        <v>464</v>
      </c>
      <c r="ZH416" s="229" t="s">
        <v>106</v>
      </c>
      <c r="ZI416" s="229" t="s">
        <v>463</v>
      </c>
      <c r="ZJ416" s="229" t="s">
        <v>464</v>
      </c>
      <c r="ZK416" s="229" t="s">
        <v>106</v>
      </c>
      <c r="ZL416" s="229" t="s">
        <v>463</v>
      </c>
      <c r="ZM416" s="229" t="s">
        <v>464</v>
      </c>
      <c r="ZN416" s="229" t="s">
        <v>106</v>
      </c>
      <c r="ZO416" s="229" t="s">
        <v>463</v>
      </c>
      <c r="ZP416" s="229" t="s">
        <v>464</v>
      </c>
      <c r="ZQ416" s="229" t="s">
        <v>106</v>
      </c>
      <c r="ZR416" s="229" t="s">
        <v>463</v>
      </c>
      <c r="ZS416" s="229" t="s">
        <v>464</v>
      </c>
      <c r="ZT416" s="229" t="s">
        <v>106</v>
      </c>
      <c r="ZU416" s="229" t="s">
        <v>463</v>
      </c>
      <c r="ZV416" s="229" t="s">
        <v>464</v>
      </c>
      <c r="ZW416" s="229" t="s">
        <v>106</v>
      </c>
      <c r="ZX416" s="229" t="s">
        <v>463</v>
      </c>
      <c r="ZY416" s="229" t="s">
        <v>464</v>
      </c>
      <c r="ZZ416" s="229" t="s">
        <v>106</v>
      </c>
      <c r="AAA416" s="229" t="s">
        <v>463</v>
      </c>
      <c r="AAB416" s="229" t="s">
        <v>464</v>
      </c>
      <c r="AAC416" s="229" t="s">
        <v>106</v>
      </c>
      <c r="AAD416" s="229" t="s">
        <v>463</v>
      </c>
      <c r="AAE416" s="229" t="s">
        <v>464</v>
      </c>
      <c r="AAF416" s="229" t="s">
        <v>106</v>
      </c>
      <c r="AAG416" s="229" t="s">
        <v>463</v>
      </c>
      <c r="AAH416" s="229" t="s">
        <v>464</v>
      </c>
      <c r="AAI416" s="229" t="s">
        <v>106</v>
      </c>
      <c r="AAJ416" s="229" t="s">
        <v>463</v>
      </c>
      <c r="AAK416" s="229" t="s">
        <v>464</v>
      </c>
      <c r="AAL416" s="229" t="s">
        <v>106</v>
      </c>
      <c r="AAM416" s="229" t="s">
        <v>463</v>
      </c>
      <c r="AAN416" s="229" t="s">
        <v>464</v>
      </c>
      <c r="AAO416" s="229" t="s">
        <v>106</v>
      </c>
      <c r="AAP416" s="229" t="s">
        <v>463</v>
      </c>
      <c r="AAQ416" s="229" t="s">
        <v>464</v>
      </c>
      <c r="AAR416" s="229" t="s">
        <v>106</v>
      </c>
      <c r="AAS416" s="229" t="s">
        <v>463</v>
      </c>
      <c r="AAT416" s="229" t="s">
        <v>464</v>
      </c>
      <c r="AAU416" s="229" t="s">
        <v>106</v>
      </c>
      <c r="AAV416" s="229" t="s">
        <v>463</v>
      </c>
      <c r="AAW416" s="229" t="s">
        <v>464</v>
      </c>
      <c r="AAX416" s="229" t="s">
        <v>106</v>
      </c>
      <c r="AAY416" s="229" t="s">
        <v>463</v>
      </c>
      <c r="AAZ416" s="229" t="s">
        <v>464</v>
      </c>
      <c r="ABA416" s="229" t="s">
        <v>106</v>
      </c>
      <c r="ABB416" s="229" t="s">
        <v>463</v>
      </c>
      <c r="ABC416" s="229" t="s">
        <v>464</v>
      </c>
      <c r="ABD416" s="229" t="s">
        <v>106</v>
      </c>
      <c r="ABE416" s="229" t="s">
        <v>463</v>
      </c>
      <c r="ABF416" s="229" t="s">
        <v>464</v>
      </c>
      <c r="ABG416" s="229" t="s">
        <v>106</v>
      </c>
      <c r="ABH416" s="229" t="s">
        <v>463</v>
      </c>
      <c r="ABI416" s="229" t="s">
        <v>464</v>
      </c>
      <c r="ABJ416" s="229" t="s">
        <v>106</v>
      </c>
      <c r="ABK416" s="229" t="s">
        <v>463</v>
      </c>
      <c r="ABL416" s="229" t="s">
        <v>464</v>
      </c>
      <c r="ABM416" s="229" t="s">
        <v>106</v>
      </c>
      <c r="ABN416" s="229" t="s">
        <v>463</v>
      </c>
      <c r="ABO416" s="229" t="s">
        <v>464</v>
      </c>
      <c r="ABP416" s="229" t="s">
        <v>106</v>
      </c>
      <c r="ABQ416" s="229" t="s">
        <v>463</v>
      </c>
      <c r="ABR416" s="229" t="s">
        <v>464</v>
      </c>
      <c r="ABS416" s="229" t="s">
        <v>106</v>
      </c>
      <c r="ABT416" s="229" t="s">
        <v>463</v>
      </c>
      <c r="ABU416" s="229" t="s">
        <v>464</v>
      </c>
      <c r="ABV416" s="229" t="s">
        <v>106</v>
      </c>
      <c r="ABW416" s="229" t="s">
        <v>463</v>
      </c>
      <c r="ABX416" s="229" t="s">
        <v>464</v>
      </c>
      <c r="ABY416" s="229" t="s">
        <v>106</v>
      </c>
      <c r="ABZ416" s="229" t="s">
        <v>463</v>
      </c>
      <c r="ACA416" s="229" t="s">
        <v>464</v>
      </c>
      <c r="ACB416" s="229" t="s">
        <v>106</v>
      </c>
      <c r="ACC416" s="229" t="s">
        <v>463</v>
      </c>
      <c r="ACD416" s="229" t="s">
        <v>464</v>
      </c>
      <c r="ACE416" s="229" t="s">
        <v>106</v>
      </c>
      <c r="ACF416" s="229" t="s">
        <v>463</v>
      </c>
      <c r="ACG416" s="229" t="s">
        <v>464</v>
      </c>
      <c r="ACH416" s="229" t="s">
        <v>106</v>
      </c>
      <c r="ACI416" s="229" t="s">
        <v>463</v>
      </c>
      <c r="ACJ416" s="229" t="s">
        <v>464</v>
      </c>
      <c r="ACK416" s="229" t="s">
        <v>106</v>
      </c>
      <c r="ACL416" s="229" t="s">
        <v>463</v>
      </c>
      <c r="ACM416" s="229" t="s">
        <v>464</v>
      </c>
      <c r="ACN416" s="229" t="s">
        <v>106</v>
      </c>
      <c r="ACO416" s="229" t="s">
        <v>463</v>
      </c>
      <c r="ACP416" s="229" t="s">
        <v>464</v>
      </c>
      <c r="ACQ416" s="229" t="s">
        <v>106</v>
      </c>
      <c r="ACR416" s="229" t="s">
        <v>463</v>
      </c>
      <c r="ACS416" s="229" t="s">
        <v>464</v>
      </c>
      <c r="ACT416" s="229" t="s">
        <v>106</v>
      </c>
      <c r="ACU416" s="229" t="s">
        <v>463</v>
      </c>
      <c r="ACV416" s="229" t="s">
        <v>464</v>
      </c>
      <c r="ACW416" s="229" t="s">
        <v>106</v>
      </c>
      <c r="ACX416" s="229" t="s">
        <v>463</v>
      </c>
      <c r="ACY416" s="229" t="s">
        <v>464</v>
      </c>
      <c r="ACZ416" s="229" t="s">
        <v>106</v>
      </c>
      <c r="ADA416" s="229" t="s">
        <v>463</v>
      </c>
      <c r="ADB416" s="229" t="s">
        <v>464</v>
      </c>
      <c r="ADC416" s="229" t="s">
        <v>106</v>
      </c>
      <c r="ADD416" s="229" t="s">
        <v>463</v>
      </c>
      <c r="ADE416" s="229" t="s">
        <v>464</v>
      </c>
      <c r="ADF416" s="229" t="s">
        <v>106</v>
      </c>
      <c r="ADG416" s="229" t="s">
        <v>463</v>
      </c>
      <c r="ADH416" s="229" t="s">
        <v>464</v>
      </c>
      <c r="ADI416" s="229" t="s">
        <v>106</v>
      </c>
      <c r="ADJ416" s="229" t="s">
        <v>463</v>
      </c>
      <c r="ADK416" s="229" t="s">
        <v>464</v>
      </c>
      <c r="ADL416" s="229" t="s">
        <v>106</v>
      </c>
      <c r="ADM416" s="229" t="s">
        <v>463</v>
      </c>
      <c r="ADN416" s="229" t="s">
        <v>464</v>
      </c>
      <c r="ADO416" s="229" t="s">
        <v>106</v>
      </c>
      <c r="ADP416" s="229" t="s">
        <v>463</v>
      </c>
      <c r="ADQ416" s="229" t="s">
        <v>464</v>
      </c>
      <c r="ADR416" s="229" t="s">
        <v>106</v>
      </c>
      <c r="ADS416" s="229" t="s">
        <v>463</v>
      </c>
      <c r="ADT416" s="229" t="s">
        <v>464</v>
      </c>
      <c r="ADU416" s="229" t="s">
        <v>106</v>
      </c>
      <c r="ADV416" s="229" t="s">
        <v>463</v>
      </c>
      <c r="ADW416" s="229" t="s">
        <v>464</v>
      </c>
      <c r="ADX416" s="229" t="s">
        <v>106</v>
      </c>
      <c r="ADY416" s="229" t="s">
        <v>463</v>
      </c>
      <c r="ADZ416" s="229" t="s">
        <v>464</v>
      </c>
      <c r="AEA416" s="229" t="s">
        <v>106</v>
      </c>
      <c r="AEB416" s="229" t="s">
        <v>463</v>
      </c>
      <c r="AEC416" s="229" t="s">
        <v>464</v>
      </c>
      <c r="AED416" s="229" t="s">
        <v>106</v>
      </c>
      <c r="AEE416" s="229" t="s">
        <v>463</v>
      </c>
      <c r="AEF416" s="229" t="s">
        <v>464</v>
      </c>
      <c r="AEG416" s="229" t="s">
        <v>106</v>
      </c>
      <c r="AEH416" s="229" t="s">
        <v>463</v>
      </c>
      <c r="AEI416" s="229" t="s">
        <v>464</v>
      </c>
      <c r="AEJ416" s="229" t="s">
        <v>106</v>
      </c>
      <c r="AEK416" s="229" t="s">
        <v>463</v>
      </c>
      <c r="AEL416" s="229" t="s">
        <v>464</v>
      </c>
      <c r="AEM416" s="229" t="s">
        <v>106</v>
      </c>
      <c r="AEN416" s="229" t="s">
        <v>463</v>
      </c>
      <c r="AEO416" s="229" t="s">
        <v>464</v>
      </c>
      <c r="AEP416" s="229" t="s">
        <v>106</v>
      </c>
      <c r="AEQ416" s="229" t="s">
        <v>463</v>
      </c>
      <c r="AER416" s="229" t="s">
        <v>464</v>
      </c>
      <c r="AES416" s="229" t="s">
        <v>106</v>
      </c>
      <c r="AET416" s="229" t="s">
        <v>463</v>
      </c>
      <c r="AEU416" s="229" t="s">
        <v>464</v>
      </c>
      <c r="AEV416" s="229" t="s">
        <v>106</v>
      </c>
      <c r="AEW416" s="229" t="s">
        <v>463</v>
      </c>
      <c r="AEX416" s="229" t="s">
        <v>464</v>
      </c>
      <c r="AEY416" s="229" t="s">
        <v>106</v>
      </c>
      <c r="AEZ416" s="229" t="s">
        <v>463</v>
      </c>
      <c r="AFA416" s="229" t="s">
        <v>464</v>
      </c>
      <c r="AFB416" s="229" t="s">
        <v>106</v>
      </c>
      <c r="AFC416" s="229" t="s">
        <v>463</v>
      </c>
      <c r="AFD416" s="229" t="s">
        <v>464</v>
      </c>
      <c r="AFE416" s="229" t="s">
        <v>106</v>
      </c>
      <c r="AFF416" s="229" t="s">
        <v>463</v>
      </c>
      <c r="AFG416" s="229" t="s">
        <v>464</v>
      </c>
      <c r="AFH416" s="229" t="s">
        <v>106</v>
      </c>
      <c r="AFI416" s="229" t="s">
        <v>463</v>
      </c>
      <c r="AFJ416" s="229" t="s">
        <v>464</v>
      </c>
      <c r="AFK416" s="229" t="s">
        <v>106</v>
      </c>
      <c r="AFL416" s="229" t="s">
        <v>463</v>
      </c>
      <c r="AFM416" s="229" t="s">
        <v>464</v>
      </c>
      <c r="AFN416" s="229" t="s">
        <v>106</v>
      </c>
      <c r="AFO416" s="229" t="s">
        <v>463</v>
      </c>
      <c r="AFP416" s="229" t="s">
        <v>464</v>
      </c>
      <c r="AFQ416" s="229" t="s">
        <v>106</v>
      </c>
      <c r="AFR416" s="229" t="s">
        <v>463</v>
      </c>
      <c r="AFS416" s="229" t="s">
        <v>464</v>
      </c>
      <c r="AFT416" s="229" t="s">
        <v>106</v>
      </c>
      <c r="AFU416" s="229" t="s">
        <v>463</v>
      </c>
      <c r="AFV416" s="229" t="s">
        <v>464</v>
      </c>
      <c r="AFW416" s="229" t="s">
        <v>106</v>
      </c>
      <c r="AFX416" s="229" t="s">
        <v>463</v>
      </c>
      <c r="AFY416" s="229" t="s">
        <v>464</v>
      </c>
      <c r="AFZ416" s="229" t="s">
        <v>106</v>
      </c>
      <c r="AGA416" s="229" t="s">
        <v>463</v>
      </c>
      <c r="AGB416" s="229" t="s">
        <v>464</v>
      </c>
      <c r="AGC416" s="229" t="s">
        <v>106</v>
      </c>
      <c r="AGD416" s="229" t="s">
        <v>463</v>
      </c>
      <c r="AGE416" s="229" t="s">
        <v>464</v>
      </c>
      <c r="AGF416" s="229" t="s">
        <v>106</v>
      </c>
      <c r="AGG416" s="229" t="s">
        <v>463</v>
      </c>
      <c r="AGH416" s="229" t="s">
        <v>464</v>
      </c>
      <c r="AGI416" s="229" t="s">
        <v>106</v>
      </c>
      <c r="AGJ416" s="229" t="s">
        <v>463</v>
      </c>
      <c r="AGK416" s="229" t="s">
        <v>464</v>
      </c>
      <c r="AGL416" s="229" t="s">
        <v>106</v>
      </c>
      <c r="AGM416" s="229" t="s">
        <v>463</v>
      </c>
      <c r="AGN416" s="229" t="s">
        <v>464</v>
      </c>
      <c r="AGO416" s="229" t="s">
        <v>106</v>
      </c>
      <c r="AGP416" s="229" t="s">
        <v>463</v>
      </c>
      <c r="AGQ416" s="229" t="s">
        <v>464</v>
      </c>
      <c r="AGR416" s="229" t="s">
        <v>106</v>
      </c>
      <c r="AGS416" s="229" t="s">
        <v>463</v>
      </c>
      <c r="AGT416" s="229" t="s">
        <v>464</v>
      </c>
      <c r="AGU416" s="229" t="s">
        <v>106</v>
      </c>
      <c r="AGV416" s="229" t="s">
        <v>463</v>
      </c>
      <c r="AGW416" s="229" t="s">
        <v>464</v>
      </c>
      <c r="AGX416" s="229" t="s">
        <v>106</v>
      </c>
      <c r="AGY416" s="229" t="s">
        <v>463</v>
      </c>
      <c r="AGZ416" s="229" t="s">
        <v>464</v>
      </c>
      <c r="AHA416" s="229" t="s">
        <v>106</v>
      </c>
      <c r="AHB416" s="229" t="s">
        <v>463</v>
      </c>
      <c r="AHC416" s="229" t="s">
        <v>464</v>
      </c>
      <c r="AHD416" s="229" t="s">
        <v>106</v>
      </c>
      <c r="AHE416" s="229" t="s">
        <v>463</v>
      </c>
      <c r="AHF416" s="229" t="s">
        <v>464</v>
      </c>
      <c r="AHG416" s="229" t="s">
        <v>106</v>
      </c>
      <c r="AHH416" s="229" t="s">
        <v>463</v>
      </c>
      <c r="AHI416" s="229" t="s">
        <v>464</v>
      </c>
      <c r="AHJ416" s="229" t="s">
        <v>106</v>
      </c>
      <c r="AHK416" s="229" t="s">
        <v>463</v>
      </c>
      <c r="AHL416" s="229" t="s">
        <v>464</v>
      </c>
      <c r="AHM416" s="229" t="s">
        <v>106</v>
      </c>
      <c r="AHN416" s="229" t="s">
        <v>463</v>
      </c>
      <c r="AHO416" s="229" t="s">
        <v>464</v>
      </c>
      <c r="AHP416" s="229" t="s">
        <v>106</v>
      </c>
      <c r="AHQ416" s="229" t="s">
        <v>463</v>
      </c>
      <c r="AHR416" s="229" t="s">
        <v>464</v>
      </c>
      <c r="AHS416" s="229" t="s">
        <v>106</v>
      </c>
      <c r="AHT416" s="229" t="s">
        <v>463</v>
      </c>
      <c r="AHU416" s="229" t="s">
        <v>464</v>
      </c>
      <c r="AHV416" s="229" t="s">
        <v>106</v>
      </c>
      <c r="AHW416" s="229" t="s">
        <v>463</v>
      </c>
      <c r="AHX416" s="229" t="s">
        <v>464</v>
      </c>
      <c r="AHY416" s="229" t="s">
        <v>106</v>
      </c>
      <c r="AHZ416" s="229" t="s">
        <v>463</v>
      </c>
      <c r="AIA416" s="229" t="s">
        <v>464</v>
      </c>
      <c r="AIB416" s="229" t="s">
        <v>106</v>
      </c>
      <c r="AIC416" s="229" t="s">
        <v>463</v>
      </c>
      <c r="AID416" s="229" t="s">
        <v>464</v>
      </c>
      <c r="AIE416" s="229" t="s">
        <v>106</v>
      </c>
      <c r="AIF416" s="229" t="s">
        <v>463</v>
      </c>
      <c r="AIG416" s="229" t="s">
        <v>464</v>
      </c>
      <c r="AIH416" s="229" t="s">
        <v>106</v>
      </c>
      <c r="AII416" s="229" t="s">
        <v>463</v>
      </c>
      <c r="AIJ416" s="229" t="s">
        <v>464</v>
      </c>
      <c r="AIK416" s="229" t="s">
        <v>106</v>
      </c>
      <c r="AIL416" s="229" t="s">
        <v>463</v>
      </c>
      <c r="AIM416" s="229" t="s">
        <v>464</v>
      </c>
      <c r="AIN416" s="229" t="s">
        <v>106</v>
      </c>
      <c r="AIO416" s="229" t="s">
        <v>463</v>
      </c>
      <c r="AIP416" s="229" t="s">
        <v>464</v>
      </c>
      <c r="AIQ416" s="229" t="s">
        <v>106</v>
      </c>
      <c r="AIR416" s="229" t="s">
        <v>463</v>
      </c>
      <c r="AIS416" s="229" t="s">
        <v>464</v>
      </c>
      <c r="AIT416" s="229" t="s">
        <v>106</v>
      </c>
      <c r="AIU416" s="229" t="s">
        <v>463</v>
      </c>
      <c r="AIV416" s="229" t="s">
        <v>464</v>
      </c>
      <c r="AIW416" s="229" t="s">
        <v>106</v>
      </c>
      <c r="AIX416" s="229" t="s">
        <v>463</v>
      </c>
      <c r="AIY416" s="229" t="s">
        <v>464</v>
      </c>
      <c r="AIZ416" s="229" t="s">
        <v>106</v>
      </c>
      <c r="AJA416" s="229" t="s">
        <v>463</v>
      </c>
      <c r="AJB416" s="229" t="s">
        <v>464</v>
      </c>
      <c r="AJC416" s="229" t="s">
        <v>106</v>
      </c>
      <c r="AJD416" s="229" t="s">
        <v>463</v>
      </c>
      <c r="AJE416" s="229" t="s">
        <v>464</v>
      </c>
      <c r="AJF416" s="229" t="s">
        <v>106</v>
      </c>
      <c r="AJG416" s="229" t="s">
        <v>463</v>
      </c>
      <c r="AJH416" s="229" t="s">
        <v>464</v>
      </c>
      <c r="AJI416" s="229" t="s">
        <v>106</v>
      </c>
      <c r="AJJ416" s="229" t="s">
        <v>463</v>
      </c>
      <c r="AJK416" s="229" t="s">
        <v>464</v>
      </c>
      <c r="AJL416" s="229" t="s">
        <v>106</v>
      </c>
      <c r="AJM416" s="229" t="s">
        <v>463</v>
      </c>
      <c r="AJN416" s="229" t="s">
        <v>464</v>
      </c>
      <c r="AJO416" s="229" t="s">
        <v>106</v>
      </c>
      <c r="AJP416" s="229" t="s">
        <v>463</v>
      </c>
      <c r="AJQ416" s="229" t="s">
        <v>464</v>
      </c>
      <c r="AJR416" s="229" t="s">
        <v>106</v>
      </c>
      <c r="AJS416" s="229" t="s">
        <v>463</v>
      </c>
      <c r="AJT416" s="229" t="s">
        <v>464</v>
      </c>
      <c r="AJU416" s="229" t="s">
        <v>106</v>
      </c>
      <c r="AJV416" s="229" t="s">
        <v>463</v>
      </c>
      <c r="AJW416" s="229" t="s">
        <v>464</v>
      </c>
      <c r="AJX416" s="229" t="s">
        <v>106</v>
      </c>
      <c r="AJY416" s="229" t="s">
        <v>463</v>
      </c>
      <c r="AJZ416" s="229" t="s">
        <v>464</v>
      </c>
      <c r="AKA416" s="229" t="s">
        <v>106</v>
      </c>
      <c r="AKB416" s="229" t="s">
        <v>463</v>
      </c>
      <c r="AKC416" s="229" t="s">
        <v>464</v>
      </c>
      <c r="AKD416" s="229" t="s">
        <v>106</v>
      </c>
      <c r="AKE416" s="229" t="s">
        <v>463</v>
      </c>
      <c r="AKF416" s="229" t="s">
        <v>464</v>
      </c>
      <c r="AKG416" s="229" t="s">
        <v>106</v>
      </c>
      <c r="AKH416" s="229" t="s">
        <v>463</v>
      </c>
      <c r="AKI416" s="229" t="s">
        <v>464</v>
      </c>
      <c r="AKJ416" s="229" t="s">
        <v>106</v>
      </c>
      <c r="AKK416" s="229" t="s">
        <v>463</v>
      </c>
      <c r="AKL416" s="229" t="s">
        <v>464</v>
      </c>
      <c r="AKM416" s="229" t="s">
        <v>106</v>
      </c>
      <c r="AKN416" s="229" t="s">
        <v>463</v>
      </c>
      <c r="AKO416" s="229" t="s">
        <v>464</v>
      </c>
      <c r="AKP416" s="229" t="s">
        <v>106</v>
      </c>
      <c r="AKQ416" s="229" t="s">
        <v>463</v>
      </c>
      <c r="AKR416" s="229" t="s">
        <v>464</v>
      </c>
      <c r="AKS416" s="229" t="s">
        <v>106</v>
      </c>
      <c r="AKT416" s="229" t="s">
        <v>463</v>
      </c>
      <c r="AKU416" s="229" t="s">
        <v>464</v>
      </c>
      <c r="AKV416" s="229" t="s">
        <v>106</v>
      </c>
      <c r="AKW416" s="229" t="s">
        <v>463</v>
      </c>
      <c r="AKX416" s="229" t="s">
        <v>464</v>
      </c>
      <c r="AKY416" s="229" t="s">
        <v>106</v>
      </c>
      <c r="AKZ416" s="229" t="s">
        <v>463</v>
      </c>
      <c r="ALA416" s="229" t="s">
        <v>464</v>
      </c>
      <c r="ALB416" s="229" t="s">
        <v>106</v>
      </c>
      <c r="ALC416" s="229" t="s">
        <v>463</v>
      </c>
      <c r="ALD416" s="229" t="s">
        <v>464</v>
      </c>
      <c r="ALE416" s="229" t="s">
        <v>106</v>
      </c>
      <c r="ALF416" s="229" t="s">
        <v>463</v>
      </c>
      <c r="ALG416" s="229" t="s">
        <v>464</v>
      </c>
      <c r="ALH416" s="229" t="s">
        <v>106</v>
      </c>
      <c r="ALI416" s="229" t="s">
        <v>463</v>
      </c>
      <c r="ALJ416" s="229" t="s">
        <v>464</v>
      </c>
      <c r="ALK416" s="229" t="s">
        <v>106</v>
      </c>
      <c r="ALL416" s="229" t="s">
        <v>463</v>
      </c>
      <c r="ALM416" s="229" t="s">
        <v>464</v>
      </c>
      <c r="ALN416" s="229" t="s">
        <v>106</v>
      </c>
      <c r="ALO416" s="229" t="s">
        <v>463</v>
      </c>
      <c r="ALP416" s="229" t="s">
        <v>464</v>
      </c>
      <c r="ALQ416" s="229" t="s">
        <v>106</v>
      </c>
      <c r="ALR416" s="229" t="s">
        <v>463</v>
      </c>
      <c r="ALS416" s="229" t="s">
        <v>464</v>
      </c>
      <c r="ALT416" s="229" t="s">
        <v>106</v>
      </c>
      <c r="ALU416" s="229" t="s">
        <v>463</v>
      </c>
      <c r="ALV416" s="229" t="s">
        <v>464</v>
      </c>
      <c r="ALW416" s="229" t="s">
        <v>106</v>
      </c>
      <c r="ALX416" s="229" t="s">
        <v>463</v>
      </c>
      <c r="ALY416" s="229" t="s">
        <v>464</v>
      </c>
      <c r="ALZ416" s="229" t="s">
        <v>106</v>
      </c>
      <c r="AMA416" s="229" t="s">
        <v>463</v>
      </c>
      <c r="AMB416" s="229" t="s">
        <v>464</v>
      </c>
      <c r="AMC416" s="229" t="s">
        <v>106</v>
      </c>
      <c r="AMD416" s="229" t="s">
        <v>463</v>
      </c>
      <c r="AME416" s="229" t="s">
        <v>464</v>
      </c>
      <c r="AMF416" s="229" t="s">
        <v>106</v>
      </c>
      <c r="AMG416" s="229" t="s">
        <v>463</v>
      </c>
      <c r="AMH416" s="229" t="s">
        <v>464</v>
      </c>
      <c r="AMI416" s="229" t="s">
        <v>106</v>
      </c>
      <c r="AMJ416" s="229" t="s">
        <v>463</v>
      </c>
      <c r="AMK416" s="229" t="s">
        <v>464</v>
      </c>
      <c r="AML416" s="229" t="s">
        <v>106</v>
      </c>
      <c r="AMM416" s="229" t="s">
        <v>463</v>
      </c>
      <c r="AMN416" s="229" t="s">
        <v>464</v>
      </c>
      <c r="AMO416" s="229" t="s">
        <v>106</v>
      </c>
      <c r="AMP416" s="229" t="s">
        <v>463</v>
      </c>
      <c r="AMQ416" s="229" t="s">
        <v>464</v>
      </c>
      <c r="AMR416" s="229" t="s">
        <v>106</v>
      </c>
      <c r="AMS416" s="229" t="s">
        <v>463</v>
      </c>
      <c r="AMT416" s="229" t="s">
        <v>464</v>
      </c>
      <c r="AMU416" s="229" t="s">
        <v>106</v>
      </c>
      <c r="AMV416" s="229" t="s">
        <v>463</v>
      </c>
      <c r="AMW416" s="229" t="s">
        <v>464</v>
      </c>
      <c r="AMX416" s="229" t="s">
        <v>106</v>
      </c>
      <c r="AMY416" s="229" t="s">
        <v>463</v>
      </c>
      <c r="AMZ416" s="229" t="s">
        <v>464</v>
      </c>
      <c r="ANA416" s="229" t="s">
        <v>106</v>
      </c>
      <c r="ANB416" s="229" t="s">
        <v>463</v>
      </c>
      <c r="ANC416" s="229" t="s">
        <v>464</v>
      </c>
      <c r="AND416" s="229" t="s">
        <v>106</v>
      </c>
      <c r="ANE416" s="229" t="s">
        <v>463</v>
      </c>
      <c r="ANF416" s="229" t="s">
        <v>464</v>
      </c>
      <c r="ANG416" s="229" t="s">
        <v>106</v>
      </c>
      <c r="ANH416" s="229" t="s">
        <v>463</v>
      </c>
      <c r="ANI416" s="229" t="s">
        <v>464</v>
      </c>
      <c r="ANJ416" s="229" t="s">
        <v>106</v>
      </c>
      <c r="ANK416" s="229" t="s">
        <v>463</v>
      </c>
      <c r="ANL416" s="229" t="s">
        <v>464</v>
      </c>
      <c r="ANM416" s="229" t="s">
        <v>106</v>
      </c>
      <c r="ANN416" s="229" t="s">
        <v>463</v>
      </c>
      <c r="ANO416" s="229" t="s">
        <v>464</v>
      </c>
      <c r="ANP416" s="229" t="s">
        <v>106</v>
      </c>
      <c r="ANQ416" s="229" t="s">
        <v>463</v>
      </c>
      <c r="ANR416" s="229" t="s">
        <v>464</v>
      </c>
      <c r="ANS416" s="229" t="s">
        <v>106</v>
      </c>
      <c r="ANT416" s="229" t="s">
        <v>463</v>
      </c>
      <c r="ANU416" s="229" t="s">
        <v>464</v>
      </c>
      <c r="ANV416" s="229" t="s">
        <v>106</v>
      </c>
      <c r="ANW416" s="229" t="s">
        <v>463</v>
      </c>
      <c r="ANX416" s="229" t="s">
        <v>464</v>
      </c>
      <c r="ANY416" s="229" t="s">
        <v>106</v>
      </c>
      <c r="ANZ416" s="229" t="s">
        <v>463</v>
      </c>
      <c r="AOA416" s="229" t="s">
        <v>464</v>
      </c>
      <c r="AOB416" s="229" t="s">
        <v>106</v>
      </c>
      <c r="AOC416" s="229" t="s">
        <v>463</v>
      </c>
      <c r="AOD416" s="229" t="s">
        <v>464</v>
      </c>
      <c r="AOE416" s="229" t="s">
        <v>106</v>
      </c>
      <c r="AOF416" s="229" t="s">
        <v>463</v>
      </c>
      <c r="AOG416" s="229" t="s">
        <v>464</v>
      </c>
      <c r="AOH416" s="229" t="s">
        <v>106</v>
      </c>
      <c r="AOI416" s="229" t="s">
        <v>463</v>
      </c>
      <c r="AOJ416" s="229" t="s">
        <v>464</v>
      </c>
      <c r="AOK416" s="229" t="s">
        <v>106</v>
      </c>
      <c r="AOL416" s="229" t="s">
        <v>463</v>
      </c>
      <c r="AOM416" s="229" t="s">
        <v>464</v>
      </c>
      <c r="AON416" s="229" t="s">
        <v>106</v>
      </c>
      <c r="AOO416" s="229" t="s">
        <v>463</v>
      </c>
      <c r="AOP416" s="229" t="s">
        <v>464</v>
      </c>
      <c r="AOQ416" s="229" t="s">
        <v>106</v>
      </c>
      <c r="AOR416" s="229" t="s">
        <v>463</v>
      </c>
      <c r="AOS416" s="229" t="s">
        <v>464</v>
      </c>
      <c r="AOT416" s="229" t="s">
        <v>106</v>
      </c>
      <c r="AOU416" s="229" t="s">
        <v>463</v>
      </c>
      <c r="AOV416" s="229" t="s">
        <v>464</v>
      </c>
      <c r="AOW416" s="229" t="s">
        <v>106</v>
      </c>
      <c r="AOX416" s="229" t="s">
        <v>463</v>
      </c>
      <c r="AOY416" s="229" t="s">
        <v>464</v>
      </c>
      <c r="AOZ416" s="229" t="s">
        <v>106</v>
      </c>
      <c r="APA416" s="229" t="s">
        <v>463</v>
      </c>
      <c r="APB416" s="229" t="s">
        <v>464</v>
      </c>
      <c r="APC416" s="229" t="s">
        <v>106</v>
      </c>
      <c r="APD416" s="229" t="s">
        <v>463</v>
      </c>
      <c r="APE416" s="229" t="s">
        <v>464</v>
      </c>
      <c r="APF416" s="229" t="s">
        <v>106</v>
      </c>
      <c r="APG416" s="229" t="s">
        <v>463</v>
      </c>
      <c r="APH416" s="229" t="s">
        <v>464</v>
      </c>
      <c r="API416" s="229" t="s">
        <v>106</v>
      </c>
      <c r="APJ416" s="229" t="s">
        <v>463</v>
      </c>
      <c r="APK416" s="229" t="s">
        <v>464</v>
      </c>
      <c r="APL416" s="229" t="s">
        <v>106</v>
      </c>
      <c r="APM416" s="229" t="s">
        <v>463</v>
      </c>
      <c r="APN416" s="229" t="s">
        <v>464</v>
      </c>
      <c r="APO416" s="229" t="s">
        <v>106</v>
      </c>
      <c r="APP416" s="229" t="s">
        <v>463</v>
      </c>
      <c r="APQ416" s="229" t="s">
        <v>464</v>
      </c>
      <c r="APR416" s="229" t="s">
        <v>106</v>
      </c>
      <c r="APS416" s="229" t="s">
        <v>463</v>
      </c>
      <c r="APT416" s="229" t="s">
        <v>464</v>
      </c>
      <c r="APU416" s="229" t="s">
        <v>106</v>
      </c>
      <c r="APV416" s="229" t="s">
        <v>463</v>
      </c>
      <c r="APW416" s="229" t="s">
        <v>464</v>
      </c>
      <c r="APX416" s="229" t="s">
        <v>106</v>
      </c>
      <c r="APY416" s="229" t="s">
        <v>463</v>
      </c>
      <c r="APZ416" s="229" t="s">
        <v>464</v>
      </c>
      <c r="AQA416" s="229" t="s">
        <v>106</v>
      </c>
      <c r="AQB416" s="229" t="s">
        <v>463</v>
      </c>
      <c r="AQC416" s="229" t="s">
        <v>464</v>
      </c>
      <c r="AQD416" s="229" t="s">
        <v>106</v>
      </c>
      <c r="AQE416" s="229" t="s">
        <v>463</v>
      </c>
      <c r="AQF416" s="229" t="s">
        <v>464</v>
      </c>
      <c r="AQG416" s="229" t="s">
        <v>106</v>
      </c>
      <c r="AQH416" s="229" t="s">
        <v>463</v>
      </c>
      <c r="AQI416" s="229" t="s">
        <v>464</v>
      </c>
      <c r="AQJ416" s="229" t="s">
        <v>106</v>
      </c>
      <c r="AQK416" s="229" t="s">
        <v>463</v>
      </c>
      <c r="AQL416" s="229" t="s">
        <v>464</v>
      </c>
      <c r="AQM416" s="229" t="s">
        <v>106</v>
      </c>
      <c r="AQN416" s="229" t="s">
        <v>463</v>
      </c>
      <c r="AQO416" s="229" t="s">
        <v>464</v>
      </c>
      <c r="AQP416" s="229" t="s">
        <v>106</v>
      </c>
      <c r="AQQ416" s="229" t="s">
        <v>463</v>
      </c>
      <c r="AQR416" s="229" t="s">
        <v>464</v>
      </c>
      <c r="AQS416" s="229" t="s">
        <v>106</v>
      </c>
      <c r="AQT416" s="229" t="s">
        <v>463</v>
      </c>
      <c r="AQU416" s="229" t="s">
        <v>464</v>
      </c>
      <c r="AQV416" s="229" t="s">
        <v>106</v>
      </c>
      <c r="AQW416" s="229" t="s">
        <v>463</v>
      </c>
      <c r="AQX416" s="229" t="s">
        <v>464</v>
      </c>
      <c r="AQY416" s="229" t="s">
        <v>106</v>
      </c>
      <c r="AQZ416" s="229" t="s">
        <v>463</v>
      </c>
      <c r="ARA416" s="229" t="s">
        <v>464</v>
      </c>
      <c r="ARB416" s="229" t="s">
        <v>106</v>
      </c>
      <c r="ARC416" s="229" t="s">
        <v>463</v>
      </c>
      <c r="ARD416" s="229" t="s">
        <v>464</v>
      </c>
      <c r="ARE416" s="229" t="s">
        <v>106</v>
      </c>
      <c r="ARF416" s="229" t="s">
        <v>463</v>
      </c>
      <c r="ARG416" s="229" t="s">
        <v>464</v>
      </c>
      <c r="ARH416" s="229" t="s">
        <v>106</v>
      </c>
      <c r="ARI416" s="229" t="s">
        <v>463</v>
      </c>
      <c r="ARJ416" s="229" t="s">
        <v>464</v>
      </c>
      <c r="ARK416" s="229" t="s">
        <v>106</v>
      </c>
      <c r="ARL416" s="229" t="s">
        <v>463</v>
      </c>
      <c r="ARM416" s="229" t="s">
        <v>464</v>
      </c>
      <c r="ARN416" s="229" t="s">
        <v>106</v>
      </c>
      <c r="ARO416" s="229" t="s">
        <v>463</v>
      </c>
      <c r="ARP416" s="229" t="s">
        <v>464</v>
      </c>
      <c r="ARQ416" s="229" t="s">
        <v>106</v>
      </c>
      <c r="ARR416" s="229" t="s">
        <v>463</v>
      </c>
      <c r="ARS416" s="229" t="s">
        <v>464</v>
      </c>
      <c r="ART416" s="229" t="s">
        <v>106</v>
      </c>
      <c r="ARU416" s="229" t="s">
        <v>463</v>
      </c>
      <c r="ARV416" s="229" t="s">
        <v>464</v>
      </c>
      <c r="ARW416" s="229" t="s">
        <v>106</v>
      </c>
      <c r="ARX416" s="229" t="s">
        <v>463</v>
      </c>
      <c r="ARY416" s="229" t="s">
        <v>464</v>
      </c>
      <c r="ARZ416" s="229" t="s">
        <v>106</v>
      </c>
      <c r="ASA416" s="229" t="s">
        <v>463</v>
      </c>
      <c r="ASB416" s="229" t="s">
        <v>464</v>
      </c>
      <c r="ASC416" s="229" t="s">
        <v>106</v>
      </c>
      <c r="ASD416" s="229" t="s">
        <v>463</v>
      </c>
      <c r="ASE416" s="229" t="s">
        <v>464</v>
      </c>
      <c r="ASF416" s="229" t="s">
        <v>106</v>
      </c>
      <c r="ASG416" s="229" t="s">
        <v>463</v>
      </c>
      <c r="ASH416" s="229" t="s">
        <v>464</v>
      </c>
      <c r="ASI416" s="229" t="s">
        <v>106</v>
      </c>
      <c r="ASJ416" s="229" t="s">
        <v>463</v>
      </c>
      <c r="ASK416" s="229" t="s">
        <v>464</v>
      </c>
      <c r="ASL416" s="229" t="s">
        <v>106</v>
      </c>
      <c r="ASM416" s="229" t="s">
        <v>463</v>
      </c>
      <c r="ASN416" s="229" t="s">
        <v>464</v>
      </c>
      <c r="ASO416" s="229" t="s">
        <v>106</v>
      </c>
      <c r="ASP416" s="229" t="s">
        <v>463</v>
      </c>
      <c r="ASQ416" s="229" t="s">
        <v>464</v>
      </c>
      <c r="ASR416" s="229" t="s">
        <v>106</v>
      </c>
      <c r="ASS416" s="229" t="s">
        <v>463</v>
      </c>
      <c r="AST416" s="229" t="s">
        <v>464</v>
      </c>
      <c r="ASU416" s="229" t="s">
        <v>106</v>
      </c>
      <c r="ASV416" s="229" t="s">
        <v>463</v>
      </c>
      <c r="ASW416" s="229" t="s">
        <v>464</v>
      </c>
      <c r="ASX416" s="229" t="s">
        <v>106</v>
      </c>
      <c r="ASY416" s="229" t="s">
        <v>463</v>
      </c>
      <c r="ASZ416" s="229" t="s">
        <v>464</v>
      </c>
      <c r="ATA416" s="229" t="s">
        <v>106</v>
      </c>
      <c r="ATB416" s="229" t="s">
        <v>463</v>
      </c>
      <c r="ATC416" s="229" t="s">
        <v>464</v>
      </c>
      <c r="ATD416" s="229" t="s">
        <v>106</v>
      </c>
      <c r="ATE416" s="229" t="s">
        <v>463</v>
      </c>
      <c r="ATF416" s="229" t="s">
        <v>464</v>
      </c>
      <c r="ATG416" s="229" t="s">
        <v>106</v>
      </c>
      <c r="ATH416" s="229" t="s">
        <v>463</v>
      </c>
      <c r="ATI416" s="229" t="s">
        <v>464</v>
      </c>
      <c r="ATJ416" s="229" t="s">
        <v>106</v>
      </c>
      <c r="ATK416" s="229" t="s">
        <v>463</v>
      </c>
      <c r="ATL416" s="229" t="s">
        <v>464</v>
      </c>
      <c r="ATM416" s="229" t="s">
        <v>106</v>
      </c>
      <c r="ATN416" s="229" t="s">
        <v>463</v>
      </c>
      <c r="ATO416" s="229" t="s">
        <v>464</v>
      </c>
      <c r="ATP416" s="229" t="s">
        <v>106</v>
      </c>
      <c r="ATQ416" s="229" t="s">
        <v>463</v>
      </c>
      <c r="ATR416" s="229" t="s">
        <v>464</v>
      </c>
      <c r="ATS416" s="229" t="s">
        <v>106</v>
      </c>
      <c r="ATT416" s="229" t="s">
        <v>463</v>
      </c>
      <c r="ATU416" s="229" t="s">
        <v>464</v>
      </c>
      <c r="ATV416" s="229" t="s">
        <v>106</v>
      </c>
      <c r="ATW416" s="229" t="s">
        <v>463</v>
      </c>
      <c r="ATX416" s="229" t="s">
        <v>464</v>
      </c>
      <c r="ATY416" s="229" t="s">
        <v>106</v>
      </c>
      <c r="ATZ416" s="229" t="s">
        <v>463</v>
      </c>
      <c r="AUA416" s="229" t="s">
        <v>464</v>
      </c>
      <c r="AUB416" s="229" t="s">
        <v>106</v>
      </c>
      <c r="AUC416" s="229" t="s">
        <v>463</v>
      </c>
      <c r="AUD416" s="229" t="s">
        <v>464</v>
      </c>
      <c r="AUE416" s="229" t="s">
        <v>106</v>
      </c>
      <c r="AUF416" s="229" t="s">
        <v>463</v>
      </c>
      <c r="AUG416" s="229" t="s">
        <v>464</v>
      </c>
      <c r="AUH416" s="229" t="s">
        <v>106</v>
      </c>
      <c r="AUI416" s="229" t="s">
        <v>463</v>
      </c>
      <c r="AUJ416" s="229" t="s">
        <v>464</v>
      </c>
    </row>
    <row r="417" spans="1:1232" hidden="1">
      <c r="A417" s="257">
        <v>0</v>
      </c>
      <c r="B417" s="257">
        <v>0</v>
      </c>
      <c r="C417" s="262">
        <v>0</v>
      </c>
      <c r="D417" s="262">
        <v>0</v>
      </c>
      <c r="E417" s="262">
        <v>0</v>
      </c>
      <c r="F417" s="262">
        <v>0</v>
      </c>
      <c r="G417" s="478"/>
      <c r="H417" s="478"/>
      <c r="I417" s="478"/>
      <c r="J417" s="6"/>
      <c r="K417" s="6"/>
      <c r="L417" s="6"/>
      <c r="M417" s="6"/>
      <c r="N417" s="6"/>
      <c r="O417" s="6"/>
      <c r="Q417" s="263">
        <f t="shared" ref="Q417:X417" si="551">IF($C$349=0,0,"")</f>
        <v>0</v>
      </c>
      <c r="R417" s="263">
        <f t="shared" si="551"/>
        <v>0</v>
      </c>
      <c r="S417" s="263">
        <f t="shared" si="551"/>
        <v>0</v>
      </c>
      <c r="T417" s="263">
        <f t="shared" si="551"/>
        <v>0</v>
      </c>
      <c r="U417" s="263">
        <f t="shared" si="551"/>
        <v>0</v>
      </c>
      <c r="V417" s="263">
        <f t="shared" si="551"/>
        <v>0</v>
      </c>
      <c r="W417" s="263">
        <f t="shared" si="551"/>
        <v>0</v>
      </c>
      <c r="X417" s="263">
        <f t="shared" si="551"/>
        <v>0</v>
      </c>
      <c r="Y417" s="263"/>
      <c r="Z417" s="263"/>
      <c r="AA417" s="263"/>
      <c r="AB417" s="263">
        <f>IF($C$349=0,0,"")</f>
        <v>0</v>
      </c>
      <c r="AC417" s="263">
        <f>IF($C$349=0,0,"")</f>
        <v>0</v>
      </c>
      <c r="AD417" s="263">
        <f>IF($C$349=0,0,"")</f>
        <v>0</v>
      </c>
      <c r="AE417" s="263">
        <f>IF($C$349=0,0,"")</f>
        <v>0</v>
      </c>
      <c r="AF417" s="263">
        <f>IF($D$349=0,0,"")</f>
        <v>0</v>
      </c>
      <c r="AG417" s="263">
        <f>IF($D$349=0,0,"")</f>
        <v>0</v>
      </c>
      <c r="AH417" s="263"/>
      <c r="AI417" s="263">
        <f t="shared" ref="AI417:AR417" si="552">IF($D$349=0,0,"")</f>
        <v>0</v>
      </c>
      <c r="AJ417" s="263">
        <f t="shared" si="552"/>
        <v>0</v>
      </c>
      <c r="AK417" s="263">
        <f t="shared" si="552"/>
        <v>0</v>
      </c>
      <c r="AL417" s="263">
        <f t="shared" si="552"/>
        <v>0</v>
      </c>
      <c r="AM417" s="263">
        <f t="shared" si="552"/>
        <v>0</v>
      </c>
      <c r="AN417" s="263">
        <f t="shared" si="552"/>
        <v>0</v>
      </c>
      <c r="AO417" s="263">
        <f t="shared" si="552"/>
        <v>0</v>
      </c>
      <c r="AP417" s="263">
        <f t="shared" si="552"/>
        <v>0</v>
      </c>
      <c r="AQ417" s="263">
        <f t="shared" si="552"/>
        <v>0</v>
      </c>
      <c r="AR417" s="263">
        <f t="shared" si="552"/>
        <v>0</v>
      </c>
      <c r="AS417" s="263">
        <f t="shared" ref="AS417:BD417" si="553">IF($E$349=0,0,"")</f>
        <v>0</v>
      </c>
      <c r="AT417" s="263">
        <f t="shared" si="553"/>
        <v>0</v>
      </c>
      <c r="AU417" s="263">
        <f t="shared" si="553"/>
        <v>0</v>
      </c>
      <c r="AV417" s="263">
        <f t="shared" si="553"/>
        <v>0</v>
      </c>
      <c r="AW417" s="263">
        <f t="shared" si="553"/>
        <v>0</v>
      </c>
      <c r="AX417" s="263">
        <f t="shared" si="553"/>
        <v>0</v>
      </c>
      <c r="AY417" s="263">
        <f t="shared" si="553"/>
        <v>0</v>
      </c>
      <c r="AZ417" s="263">
        <f t="shared" si="553"/>
        <v>0</v>
      </c>
      <c r="BA417" s="263">
        <f t="shared" si="553"/>
        <v>0</v>
      </c>
      <c r="BB417" s="263">
        <f t="shared" si="553"/>
        <v>0</v>
      </c>
      <c r="BC417" s="263">
        <f t="shared" si="553"/>
        <v>0</v>
      </c>
      <c r="BD417" s="263">
        <f t="shared" si="553"/>
        <v>0</v>
      </c>
      <c r="BE417" s="263">
        <f t="shared" ref="BE417:BP417" si="554">IF($F$349=0,0,"")</f>
        <v>0</v>
      </c>
      <c r="BF417" s="263">
        <f t="shared" si="554"/>
        <v>0</v>
      </c>
      <c r="BG417" s="263">
        <f t="shared" si="554"/>
        <v>0</v>
      </c>
      <c r="BH417" s="263">
        <f t="shared" si="554"/>
        <v>0</v>
      </c>
      <c r="BI417" s="263">
        <f t="shared" si="554"/>
        <v>0</v>
      </c>
      <c r="BJ417" s="263">
        <f t="shared" si="554"/>
        <v>0</v>
      </c>
      <c r="BK417" s="263">
        <f t="shared" si="554"/>
        <v>0</v>
      </c>
      <c r="BL417" s="263">
        <f t="shared" si="554"/>
        <v>0</v>
      </c>
      <c r="BM417" s="263">
        <f t="shared" si="554"/>
        <v>0</v>
      </c>
      <c r="BN417" s="263">
        <f t="shared" si="554"/>
        <v>0</v>
      </c>
      <c r="BO417" s="263">
        <f t="shared" si="554"/>
        <v>0</v>
      </c>
      <c r="BP417" s="263">
        <f t="shared" si="554"/>
        <v>0</v>
      </c>
      <c r="BQ417" s="263">
        <f t="shared" ref="BQ417:CB417" si="555">IF($G$349=0,0,"")</f>
        <v>0</v>
      </c>
      <c r="BR417" s="263">
        <f t="shared" si="555"/>
        <v>0</v>
      </c>
      <c r="BS417" s="263">
        <f t="shared" si="555"/>
        <v>0</v>
      </c>
      <c r="BT417" s="263">
        <f t="shared" si="555"/>
        <v>0</v>
      </c>
      <c r="BU417" s="263">
        <f t="shared" si="555"/>
        <v>0</v>
      </c>
      <c r="BV417" s="263">
        <f t="shared" si="555"/>
        <v>0</v>
      </c>
      <c r="BW417" s="263">
        <f t="shared" si="555"/>
        <v>0</v>
      </c>
      <c r="BX417" s="263">
        <f t="shared" si="555"/>
        <v>0</v>
      </c>
      <c r="BY417" s="263">
        <f t="shared" si="555"/>
        <v>0</v>
      </c>
      <c r="BZ417" s="263">
        <f t="shared" si="555"/>
        <v>0</v>
      </c>
      <c r="CA417" s="263">
        <f t="shared" si="555"/>
        <v>0</v>
      </c>
      <c r="CB417" s="263">
        <f t="shared" si="555"/>
        <v>0</v>
      </c>
      <c r="CC417" s="263">
        <f t="shared" ref="CC417:CN417" si="556">IF($H$349=0,0,"")</f>
        <v>0</v>
      </c>
      <c r="CD417" s="263">
        <f t="shared" si="556"/>
        <v>0</v>
      </c>
      <c r="CE417" s="263">
        <f t="shared" si="556"/>
        <v>0</v>
      </c>
      <c r="CF417" s="263">
        <f t="shared" si="556"/>
        <v>0</v>
      </c>
      <c r="CG417" s="263">
        <f t="shared" si="556"/>
        <v>0</v>
      </c>
      <c r="CH417" s="263">
        <f t="shared" si="556"/>
        <v>0</v>
      </c>
      <c r="CI417" s="263">
        <f t="shared" si="556"/>
        <v>0</v>
      </c>
      <c r="CJ417" s="263">
        <f t="shared" si="556"/>
        <v>0</v>
      </c>
      <c r="CK417" s="263">
        <f t="shared" si="556"/>
        <v>0</v>
      </c>
      <c r="CL417" s="263">
        <f t="shared" si="556"/>
        <v>0</v>
      </c>
      <c r="CM417" s="263">
        <f t="shared" si="556"/>
        <v>0</v>
      </c>
      <c r="CN417" s="263">
        <f t="shared" si="556"/>
        <v>0</v>
      </c>
      <c r="CO417" s="263">
        <f t="shared" ref="CO417:CZ417" si="557">IF($J$349=0,0,"")</f>
        <v>0</v>
      </c>
      <c r="CP417" s="263">
        <f t="shared" si="557"/>
        <v>0</v>
      </c>
      <c r="CQ417" s="263">
        <f t="shared" si="557"/>
        <v>0</v>
      </c>
      <c r="CR417" s="263">
        <f t="shared" si="557"/>
        <v>0</v>
      </c>
      <c r="CS417" s="263">
        <f t="shared" si="557"/>
        <v>0</v>
      </c>
      <c r="CT417" s="263">
        <f t="shared" si="557"/>
        <v>0</v>
      </c>
      <c r="CU417" s="263">
        <f t="shared" si="557"/>
        <v>0</v>
      </c>
      <c r="CV417" s="263">
        <f t="shared" si="557"/>
        <v>0</v>
      </c>
      <c r="CW417" s="263">
        <f t="shared" si="557"/>
        <v>0</v>
      </c>
      <c r="CX417" s="263">
        <f t="shared" si="557"/>
        <v>0</v>
      </c>
      <c r="CY417" s="263">
        <f t="shared" si="557"/>
        <v>0</v>
      </c>
      <c r="CZ417" s="263">
        <f t="shared" si="557"/>
        <v>0</v>
      </c>
      <c r="DA417" s="263">
        <f t="shared" ref="DA417:DL417" si="558">IF($K$349=0,0,"")</f>
        <v>0</v>
      </c>
      <c r="DB417" s="263">
        <f t="shared" si="558"/>
        <v>0</v>
      </c>
      <c r="DC417" s="263">
        <f t="shared" si="558"/>
        <v>0</v>
      </c>
      <c r="DD417" s="263">
        <f t="shared" si="558"/>
        <v>0</v>
      </c>
      <c r="DE417" s="263">
        <f t="shared" si="558"/>
        <v>0</v>
      </c>
      <c r="DF417" s="263">
        <f t="shared" si="558"/>
        <v>0</v>
      </c>
      <c r="DG417" s="263">
        <f t="shared" si="558"/>
        <v>0</v>
      </c>
      <c r="DH417" s="263">
        <f t="shared" si="558"/>
        <v>0</v>
      </c>
      <c r="DI417" s="263">
        <f t="shared" si="558"/>
        <v>0</v>
      </c>
      <c r="DJ417" s="263">
        <f t="shared" si="558"/>
        <v>0</v>
      </c>
      <c r="DK417" s="263">
        <f t="shared" si="558"/>
        <v>0</v>
      </c>
      <c r="DL417" s="263">
        <f t="shared" si="558"/>
        <v>0</v>
      </c>
      <c r="DM417" s="263">
        <f t="shared" ref="DM417:DX417" si="559">IF($L$349=0,0,"")</f>
        <v>0</v>
      </c>
      <c r="DN417" s="263">
        <f t="shared" si="559"/>
        <v>0</v>
      </c>
      <c r="DO417" s="263">
        <f t="shared" si="559"/>
        <v>0</v>
      </c>
      <c r="DP417" s="263">
        <f t="shared" si="559"/>
        <v>0</v>
      </c>
      <c r="DQ417" s="263">
        <f t="shared" si="559"/>
        <v>0</v>
      </c>
      <c r="DR417" s="263">
        <f t="shared" si="559"/>
        <v>0</v>
      </c>
      <c r="DS417" s="263">
        <f t="shared" si="559"/>
        <v>0</v>
      </c>
      <c r="DT417" s="263">
        <f t="shared" si="559"/>
        <v>0</v>
      </c>
      <c r="DU417" s="263">
        <f t="shared" si="559"/>
        <v>0</v>
      </c>
      <c r="DV417" s="263">
        <f t="shared" si="559"/>
        <v>0</v>
      </c>
      <c r="DW417" s="263">
        <f t="shared" si="559"/>
        <v>0</v>
      </c>
      <c r="DX417" s="263">
        <f t="shared" si="559"/>
        <v>0</v>
      </c>
      <c r="DY417" s="263">
        <f t="shared" ref="DY417:EJ417" si="560">IF($M$349=0,0,"")</f>
        <v>0</v>
      </c>
      <c r="DZ417" s="263">
        <f t="shared" si="560"/>
        <v>0</v>
      </c>
      <c r="EA417" s="263">
        <f t="shared" si="560"/>
        <v>0</v>
      </c>
      <c r="EB417" s="263">
        <f t="shared" si="560"/>
        <v>0</v>
      </c>
      <c r="EC417" s="263">
        <f t="shared" si="560"/>
        <v>0</v>
      </c>
      <c r="ED417" s="263">
        <f t="shared" si="560"/>
        <v>0</v>
      </c>
      <c r="EE417" s="263">
        <f t="shared" si="560"/>
        <v>0</v>
      </c>
      <c r="EF417" s="263">
        <f t="shared" si="560"/>
        <v>0</v>
      </c>
      <c r="EG417" s="263">
        <f t="shared" si="560"/>
        <v>0</v>
      </c>
      <c r="EH417" s="263">
        <f t="shared" si="560"/>
        <v>0</v>
      </c>
      <c r="EI417" s="263">
        <f t="shared" si="560"/>
        <v>0</v>
      </c>
      <c r="EJ417" s="263">
        <f t="shared" si="560"/>
        <v>0</v>
      </c>
      <c r="EK417" s="263">
        <f t="shared" ref="EK417:EV417" si="561">IF($N$349=0,0,"")</f>
        <v>0</v>
      </c>
      <c r="EL417" s="263">
        <f t="shared" si="561"/>
        <v>0</v>
      </c>
      <c r="EM417" s="263">
        <f t="shared" si="561"/>
        <v>0</v>
      </c>
      <c r="EN417" s="263">
        <f t="shared" si="561"/>
        <v>0</v>
      </c>
      <c r="EO417" s="263">
        <f t="shared" si="561"/>
        <v>0</v>
      </c>
      <c r="EP417" s="263">
        <f t="shared" si="561"/>
        <v>0</v>
      </c>
      <c r="EQ417" s="263">
        <f t="shared" si="561"/>
        <v>0</v>
      </c>
      <c r="ER417" s="263">
        <f t="shared" si="561"/>
        <v>0</v>
      </c>
      <c r="ES417" s="263">
        <f t="shared" si="561"/>
        <v>0</v>
      </c>
      <c r="ET417" s="263">
        <f t="shared" si="561"/>
        <v>0</v>
      </c>
      <c r="EU417" s="263">
        <f t="shared" si="561"/>
        <v>0</v>
      </c>
      <c r="EV417" s="263">
        <f t="shared" si="561"/>
        <v>0</v>
      </c>
      <c r="EW417" s="263">
        <f t="shared" ref="EW417:FH417" si="562">IF($O$349=0,0,"")</f>
        <v>0</v>
      </c>
      <c r="EX417" s="263">
        <f t="shared" si="562"/>
        <v>0</v>
      </c>
      <c r="EY417" s="263">
        <f t="shared" si="562"/>
        <v>0</v>
      </c>
      <c r="EZ417" s="263">
        <f t="shared" si="562"/>
        <v>0</v>
      </c>
      <c r="FA417" s="263">
        <f t="shared" si="562"/>
        <v>0</v>
      </c>
      <c r="FB417" s="263">
        <f t="shared" si="562"/>
        <v>0</v>
      </c>
      <c r="FC417" s="263">
        <f t="shared" si="562"/>
        <v>0</v>
      </c>
      <c r="FD417" s="263">
        <f t="shared" si="562"/>
        <v>0</v>
      </c>
      <c r="FE417" s="263">
        <f t="shared" si="562"/>
        <v>0</v>
      </c>
      <c r="FF417" s="263">
        <f t="shared" si="562"/>
        <v>0</v>
      </c>
      <c r="FG417" s="263">
        <f t="shared" si="562"/>
        <v>0</v>
      </c>
      <c r="FH417" s="263">
        <f t="shared" si="562"/>
        <v>0</v>
      </c>
      <c r="FI417" s="263">
        <f t="shared" ref="FI417:FT417" si="563">IF($P$349=0,0,"")</f>
        <v>0</v>
      </c>
      <c r="FJ417" s="263">
        <f t="shared" si="563"/>
        <v>0</v>
      </c>
      <c r="FK417" s="263">
        <f t="shared" si="563"/>
        <v>0</v>
      </c>
      <c r="FL417" s="263">
        <f t="shared" si="563"/>
        <v>0</v>
      </c>
      <c r="FM417" s="263">
        <f t="shared" si="563"/>
        <v>0</v>
      </c>
      <c r="FN417" s="263">
        <f t="shared" si="563"/>
        <v>0</v>
      </c>
      <c r="FO417" s="263">
        <f t="shared" si="563"/>
        <v>0</v>
      </c>
      <c r="FP417" s="263">
        <f t="shared" si="563"/>
        <v>0</v>
      </c>
      <c r="FQ417" s="263">
        <f t="shared" si="563"/>
        <v>0</v>
      </c>
      <c r="FR417" s="263">
        <f t="shared" si="563"/>
        <v>0</v>
      </c>
      <c r="FS417" s="263">
        <f t="shared" si="563"/>
        <v>0</v>
      </c>
      <c r="FT417" s="263">
        <f t="shared" si="563"/>
        <v>0</v>
      </c>
      <c r="FU417" s="263">
        <f t="shared" ref="FU417:GF417" si="564">IF($Q$349=0,0,"")</f>
        <v>0</v>
      </c>
      <c r="FV417" s="263">
        <f t="shared" si="564"/>
        <v>0</v>
      </c>
      <c r="FW417" s="263">
        <f t="shared" si="564"/>
        <v>0</v>
      </c>
      <c r="FX417" s="263">
        <f t="shared" si="564"/>
        <v>0</v>
      </c>
      <c r="FY417" s="263">
        <f t="shared" si="564"/>
        <v>0</v>
      </c>
      <c r="FZ417" s="263">
        <f t="shared" si="564"/>
        <v>0</v>
      </c>
      <c r="GA417" s="263">
        <f t="shared" si="564"/>
        <v>0</v>
      </c>
      <c r="GB417" s="263">
        <f t="shared" si="564"/>
        <v>0</v>
      </c>
      <c r="GC417" s="263">
        <f t="shared" si="564"/>
        <v>0</v>
      </c>
      <c r="GD417" s="263">
        <f t="shared" si="564"/>
        <v>0</v>
      </c>
      <c r="GE417" s="263">
        <f t="shared" si="564"/>
        <v>0</v>
      </c>
      <c r="GF417" s="263">
        <f t="shared" si="564"/>
        <v>0</v>
      </c>
      <c r="GG417" s="263">
        <f t="shared" ref="GG417:GR417" si="565">IF($R$349=0,0,"")</f>
        <v>0</v>
      </c>
      <c r="GH417" s="263">
        <f t="shared" si="565"/>
        <v>0</v>
      </c>
      <c r="GI417" s="263">
        <f t="shared" si="565"/>
        <v>0</v>
      </c>
      <c r="GJ417" s="263">
        <f t="shared" si="565"/>
        <v>0</v>
      </c>
      <c r="GK417" s="263">
        <f t="shared" si="565"/>
        <v>0</v>
      </c>
      <c r="GL417" s="263">
        <f t="shared" si="565"/>
        <v>0</v>
      </c>
      <c r="GM417" s="263">
        <f t="shared" si="565"/>
        <v>0</v>
      </c>
      <c r="GN417" s="263">
        <f t="shared" si="565"/>
        <v>0</v>
      </c>
      <c r="GO417" s="263">
        <f t="shared" si="565"/>
        <v>0</v>
      </c>
      <c r="GP417" s="263">
        <f t="shared" si="565"/>
        <v>0</v>
      </c>
      <c r="GQ417" s="263">
        <f t="shared" si="565"/>
        <v>0</v>
      </c>
      <c r="GR417" s="263">
        <f t="shared" si="565"/>
        <v>0</v>
      </c>
      <c r="GS417" s="263">
        <f t="shared" ref="GS417:HD417" si="566">IF($S$349=0,0,"")</f>
        <v>0</v>
      </c>
      <c r="GT417" s="263">
        <f t="shared" si="566"/>
        <v>0</v>
      </c>
      <c r="GU417" s="263">
        <f t="shared" si="566"/>
        <v>0</v>
      </c>
      <c r="GV417" s="263">
        <f t="shared" si="566"/>
        <v>0</v>
      </c>
      <c r="GW417" s="263">
        <f t="shared" si="566"/>
        <v>0</v>
      </c>
      <c r="GX417" s="263">
        <f t="shared" si="566"/>
        <v>0</v>
      </c>
      <c r="GY417" s="263">
        <f t="shared" si="566"/>
        <v>0</v>
      </c>
      <c r="GZ417" s="263">
        <f t="shared" si="566"/>
        <v>0</v>
      </c>
      <c r="HA417" s="263">
        <f t="shared" si="566"/>
        <v>0</v>
      </c>
      <c r="HB417" s="263">
        <f t="shared" si="566"/>
        <v>0</v>
      </c>
      <c r="HC417" s="263">
        <f t="shared" si="566"/>
        <v>0</v>
      </c>
      <c r="HD417" s="263">
        <f t="shared" si="566"/>
        <v>0</v>
      </c>
      <c r="HE417" s="263">
        <f t="shared" ref="HE417:HP417" si="567">IF($T$349=0,0,"")</f>
        <v>0</v>
      </c>
      <c r="HF417" s="263">
        <f t="shared" si="567"/>
        <v>0</v>
      </c>
      <c r="HG417" s="263">
        <f t="shared" si="567"/>
        <v>0</v>
      </c>
      <c r="HH417" s="263">
        <f t="shared" si="567"/>
        <v>0</v>
      </c>
      <c r="HI417" s="263">
        <f t="shared" si="567"/>
        <v>0</v>
      </c>
      <c r="HJ417" s="263">
        <f t="shared" si="567"/>
        <v>0</v>
      </c>
      <c r="HK417" s="263">
        <f t="shared" si="567"/>
        <v>0</v>
      </c>
      <c r="HL417" s="263">
        <f t="shared" si="567"/>
        <v>0</v>
      </c>
      <c r="HM417" s="263">
        <f t="shared" si="567"/>
        <v>0</v>
      </c>
      <c r="HN417" s="263">
        <f t="shared" si="567"/>
        <v>0</v>
      </c>
      <c r="HO417" s="263">
        <f t="shared" si="567"/>
        <v>0</v>
      </c>
      <c r="HP417" s="263">
        <f t="shared" si="567"/>
        <v>0</v>
      </c>
      <c r="HQ417" s="263">
        <f t="shared" ref="HQ417:IB417" si="568">IF($U$349=0,0,"")</f>
        <v>0</v>
      </c>
      <c r="HR417" s="263">
        <f t="shared" si="568"/>
        <v>0</v>
      </c>
      <c r="HS417" s="263">
        <f t="shared" si="568"/>
        <v>0</v>
      </c>
      <c r="HT417" s="263">
        <f t="shared" si="568"/>
        <v>0</v>
      </c>
      <c r="HU417" s="263">
        <f t="shared" si="568"/>
        <v>0</v>
      </c>
      <c r="HV417" s="263">
        <f t="shared" si="568"/>
        <v>0</v>
      </c>
      <c r="HW417" s="263">
        <f t="shared" si="568"/>
        <v>0</v>
      </c>
      <c r="HX417" s="263">
        <f t="shared" si="568"/>
        <v>0</v>
      </c>
      <c r="HY417" s="263">
        <f t="shared" si="568"/>
        <v>0</v>
      </c>
      <c r="HZ417" s="263">
        <f t="shared" si="568"/>
        <v>0</v>
      </c>
      <c r="IA417" s="263">
        <f t="shared" si="568"/>
        <v>0</v>
      </c>
      <c r="IB417" s="263">
        <f t="shared" si="568"/>
        <v>0</v>
      </c>
      <c r="IC417" s="263">
        <f t="shared" ref="IC417:IN417" si="569">IF($V$349=0,0,"")</f>
        <v>0</v>
      </c>
      <c r="ID417" s="263">
        <f t="shared" si="569"/>
        <v>0</v>
      </c>
      <c r="IE417" s="263">
        <f t="shared" si="569"/>
        <v>0</v>
      </c>
      <c r="IF417" s="263">
        <f t="shared" si="569"/>
        <v>0</v>
      </c>
      <c r="IG417" s="263">
        <f t="shared" si="569"/>
        <v>0</v>
      </c>
      <c r="IH417" s="263">
        <f t="shared" si="569"/>
        <v>0</v>
      </c>
      <c r="II417" s="263">
        <f t="shared" si="569"/>
        <v>0</v>
      </c>
      <c r="IJ417" s="263">
        <f t="shared" si="569"/>
        <v>0</v>
      </c>
      <c r="IK417" s="263">
        <f t="shared" si="569"/>
        <v>0</v>
      </c>
      <c r="IL417" s="263">
        <f t="shared" si="569"/>
        <v>0</v>
      </c>
      <c r="IM417" s="263">
        <f t="shared" si="569"/>
        <v>0</v>
      </c>
      <c r="IN417" s="263">
        <f t="shared" si="569"/>
        <v>0</v>
      </c>
      <c r="IO417" s="263">
        <f t="shared" ref="IO417:IZ417" si="570">IF($W$349=0,0,"")</f>
        <v>0</v>
      </c>
      <c r="IP417" s="263">
        <f t="shared" si="570"/>
        <v>0</v>
      </c>
      <c r="IQ417" s="263">
        <f t="shared" si="570"/>
        <v>0</v>
      </c>
      <c r="IR417" s="263">
        <f t="shared" si="570"/>
        <v>0</v>
      </c>
      <c r="IS417" s="263">
        <f t="shared" si="570"/>
        <v>0</v>
      </c>
      <c r="IT417" s="263">
        <f t="shared" si="570"/>
        <v>0</v>
      </c>
      <c r="IU417" s="263">
        <f t="shared" si="570"/>
        <v>0</v>
      </c>
      <c r="IV417" s="263">
        <f t="shared" si="570"/>
        <v>0</v>
      </c>
      <c r="IW417" s="263">
        <f t="shared" si="570"/>
        <v>0</v>
      </c>
      <c r="IX417" s="263">
        <f t="shared" si="570"/>
        <v>0</v>
      </c>
      <c r="IY417" s="263">
        <f t="shared" si="570"/>
        <v>0</v>
      </c>
      <c r="IZ417" s="263">
        <f t="shared" si="570"/>
        <v>0</v>
      </c>
      <c r="JA417" s="263">
        <f t="shared" ref="JA417:JL417" si="571">IF($X$349=0,0,"")</f>
        <v>0</v>
      </c>
      <c r="JB417" s="263">
        <f t="shared" si="571"/>
        <v>0</v>
      </c>
      <c r="JC417" s="263">
        <f t="shared" si="571"/>
        <v>0</v>
      </c>
      <c r="JD417" s="263">
        <f t="shared" si="571"/>
        <v>0</v>
      </c>
      <c r="JE417" s="263">
        <f t="shared" si="571"/>
        <v>0</v>
      </c>
      <c r="JF417" s="263">
        <f t="shared" si="571"/>
        <v>0</v>
      </c>
      <c r="JG417" s="263">
        <f t="shared" si="571"/>
        <v>0</v>
      </c>
      <c r="JH417" s="263">
        <f t="shared" si="571"/>
        <v>0</v>
      </c>
      <c r="JI417" s="263">
        <f t="shared" si="571"/>
        <v>0</v>
      </c>
      <c r="JJ417" s="263">
        <f t="shared" si="571"/>
        <v>0</v>
      </c>
      <c r="JK417" s="263">
        <f t="shared" si="571"/>
        <v>0</v>
      </c>
      <c r="JL417" s="263">
        <f t="shared" si="571"/>
        <v>0</v>
      </c>
      <c r="JM417" s="263">
        <f t="shared" ref="JM417:JX417" si="572">IF($Y$349=0,0,"")</f>
        <v>0</v>
      </c>
      <c r="JN417" s="263">
        <f t="shared" si="572"/>
        <v>0</v>
      </c>
      <c r="JO417" s="263">
        <f t="shared" si="572"/>
        <v>0</v>
      </c>
      <c r="JP417" s="263">
        <f t="shared" si="572"/>
        <v>0</v>
      </c>
      <c r="JQ417" s="263">
        <f t="shared" si="572"/>
        <v>0</v>
      </c>
      <c r="JR417" s="263">
        <f t="shared" si="572"/>
        <v>0</v>
      </c>
      <c r="JS417" s="263">
        <f t="shared" si="572"/>
        <v>0</v>
      </c>
      <c r="JT417" s="263">
        <f t="shared" si="572"/>
        <v>0</v>
      </c>
      <c r="JU417" s="263">
        <f t="shared" si="572"/>
        <v>0</v>
      </c>
      <c r="JV417" s="263">
        <f t="shared" si="572"/>
        <v>0</v>
      </c>
      <c r="JW417" s="263">
        <f t="shared" si="572"/>
        <v>0</v>
      </c>
      <c r="JX417" s="263">
        <f t="shared" si="572"/>
        <v>0</v>
      </c>
      <c r="JY417" s="263">
        <f t="shared" ref="JY417:KJ417" si="573">IF($Z$349=0,0,"")</f>
        <v>0</v>
      </c>
      <c r="JZ417" s="263">
        <f t="shared" si="573"/>
        <v>0</v>
      </c>
      <c r="KA417" s="263">
        <f t="shared" si="573"/>
        <v>0</v>
      </c>
      <c r="KB417" s="263">
        <f t="shared" si="573"/>
        <v>0</v>
      </c>
      <c r="KC417" s="263">
        <f t="shared" si="573"/>
        <v>0</v>
      </c>
      <c r="KD417" s="263">
        <f t="shared" si="573"/>
        <v>0</v>
      </c>
      <c r="KE417" s="263">
        <f t="shared" si="573"/>
        <v>0</v>
      </c>
      <c r="KF417" s="263">
        <f t="shared" si="573"/>
        <v>0</v>
      </c>
      <c r="KG417" s="263">
        <f t="shared" si="573"/>
        <v>0</v>
      </c>
      <c r="KH417" s="263">
        <f t="shared" si="573"/>
        <v>0</v>
      </c>
      <c r="KI417" s="263">
        <f t="shared" si="573"/>
        <v>0</v>
      </c>
      <c r="KJ417" s="263">
        <f t="shared" si="573"/>
        <v>0</v>
      </c>
      <c r="KK417" s="263">
        <f t="shared" ref="KK417:KV417" si="574">IF($AA$349=0,0,"")</f>
        <v>0</v>
      </c>
      <c r="KL417" s="263">
        <f t="shared" si="574"/>
        <v>0</v>
      </c>
      <c r="KM417" s="263">
        <f t="shared" si="574"/>
        <v>0</v>
      </c>
      <c r="KN417" s="263">
        <f t="shared" si="574"/>
        <v>0</v>
      </c>
      <c r="KO417" s="263">
        <f t="shared" si="574"/>
        <v>0</v>
      </c>
      <c r="KP417" s="263">
        <f t="shared" si="574"/>
        <v>0</v>
      </c>
      <c r="KQ417" s="263">
        <f t="shared" si="574"/>
        <v>0</v>
      </c>
      <c r="KR417" s="263">
        <f t="shared" si="574"/>
        <v>0</v>
      </c>
      <c r="KS417" s="263">
        <f t="shared" si="574"/>
        <v>0</v>
      </c>
      <c r="KT417" s="263">
        <f t="shared" si="574"/>
        <v>0</v>
      </c>
      <c r="KU417" s="263">
        <f t="shared" si="574"/>
        <v>0</v>
      </c>
      <c r="KV417" s="263">
        <f t="shared" si="574"/>
        <v>0</v>
      </c>
      <c r="KW417" s="263">
        <f t="shared" ref="KW417:LH417" si="575">IF($AB$349=0,0,"")</f>
        <v>0</v>
      </c>
      <c r="KX417" s="263">
        <f t="shared" si="575"/>
        <v>0</v>
      </c>
      <c r="KY417" s="263">
        <f t="shared" si="575"/>
        <v>0</v>
      </c>
      <c r="KZ417" s="263">
        <f t="shared" si="575"/>
        <v>0</v>
      </c>
      <c r="LA417" s="263">
        <f t="shared" si="575"/>
        <v>0</v>
      </c>
      <c r="LB417" s="263">
        <f t="shared" si="575"/>
        <v>0</v>
      </c>
      <c r="LC417" s="263">
        <f t="shared" si="575"/>
        <v>0</v>
      </c>
      <c r="LD417" s="263">
        <f t="shared" si="575"/>
        <v>0</v>
      </c>
      <c r="LE417" s="263">
        <f t="shared" si="575"/>
        <v>0</v>
      </c>
      <c r="LF417" s="263">
        <f t="shared" si="575"/>
        <v>0</v>
      </c>
      <c r="LG417" s="263">
        <f t="shared" si="575"/>
        <v>0</v>
      </c>
      <c r="LH417" s="263">
        <f t="shared" si="575"/>
        <v>0</v>
      </c>
      <c r="LI417" s="263">
        <f t="shared" ref="LI417:LT417" si="576">IF($AC$349=0,0,"")</f>
        <v>0</v>
      </c>
      <c r="LJ417" s="263">
        <f t="shared" si="576"/>
        <v>0</v>
      </c>
      <c r="LK417" s="263">
        <f t="shared" si="576"/>
        <v>0</v>
      </c>
      <c r="LL417" s="263">
        <f t="shared" si="576"/>
        <v>0</v>
      </c>
      <c r="LM417" s="263">
        <f t="shared" si="576"/>
        <v>0</v>
      </c>
      <c r="LN417" s="263">
        <f t="shared" si="576"/>
        <v>0</v>
      </c>
      <c r="LO417" s="263">
        <f t="shared" si="576"/>
        <v>0</v>
      </c>
      <c r="LP417" s="263">
        <f t="shared" si="576"/>
        <v>0</v>
      </c>
      <c r="LQ417" s="263">
        <f t="shared" si="576"/>
        <v>0</v>
      </c>
      <c r="LR417" s="263">
        <f t="shared" si="576"/>
        <v>0</v>
      </c>
      <c r="LS417" s="263">
        <f t="shared" si="576"/>
        <v>0</v>
      </c>
      <c r="LT417" s="263">
        <f t="shared" si="576"/>
        <v>0</v>
      </c>
      <c r="LU417" s="263">
        <f t="shared" ref="LU417:MF417" si="577">IF($AD$349=0,0,"")</f>
        <v>0</v>
      </c>
      <c r="LV417" s="263">
        <f t="shared" si="577"/>
        <v>0</v>
      </c>
      <c r="LW417" s="263">
        <f t="shared" si="577"/>
        <v>0</v>
      </c>
      <c r="LX417" s="263">
        <f t="shared" si="577"/>
        <v>0</v>
      </c>
      <c r="LY417" s="263">
        <f t="shared" si="577"/>
        <v>0</v>
      </c>
      <c r="LZ417" s="263">
        <f t="shared" si="577"/>
        <v>0</v>
      </c>
      <c r="MA417" s="263">
        <f t="shared" si="577"/>
        <v>0</v>
      </c>
      <c r="MB417" s="263">
        <f t="shared" si="577"/>
        <v>0</v>
      </c>
      <c r="MC417" s="263">
        <f t="shared" si="577"/>
        <v>0</v>
      </c>
      <c r="MD417" s="263">
        <f t="shared" si="577"/>
        <v>0</v>
      </c>
      <c r="ME417" s="263">
        <f t="shared" si="577"/>
        <v>0</v>
      </c>
      <c r="MF417" s="263">
        <f t="shared" si="577"/>
        <v>0</v>
      </c>
      <c r="MG417" s="263">
        <f t="shared" ref="MG417:MR417" si="578">IF($AE$349=0,0,"")</f>
        <v>0</v>
      </c>
      <c r="MH417" s="263">
        <f t="shared" si="578"/>
        <v>0</v>
      </c>
      <c r="MI417" s="263">
        <f t="shared" si="578"/>
        <v>0</v>
      </c>
      <c r="MJ417" s="263">
        <f t="shared" si="578"/>
        <v>0</v>
      </c>
      <c r="MK417" s="263">
        <f t="shared" si="578"/>
        <v>0</v>
      </c>
      <c r="ML417" s="263">
        <f t="shared" si="578"/>
        <v>0</v>
      </c>
      <c r="MM417" s="263">
        <f t="shared" si="578"/>
        <v>0</v>
      </c>
      <c r="MN417" s="263">
        <f t="shared" si="578"/>
        <v>0</v>
      </c>
      <c r="MO417" s="263">
        <f t="shared" si="578"/>
        <v>0</v>
      </c>
      <c r="MP417" s="263">
        <f t="shared" si="578"/>
        <v>0</v>
      </c>
      <c r="MQ417" s="263">
        <f t="shared" si="578"/>
        <v>0</v>
      </c>
      <c r="MR417" s="263">
        <f t="shared" si="578"/>
        <v>0</v>
      </c>
      <c r="MS417" s="263">
        <f t="shared" ref="MS417:ND417" si="579">IF($AF$349=0,0,"")</f>
        <v>0</v>
      </c>
      <c r="MT417" s="263">
        <f t="shared" si="579"/>
        <v>0</v>
      </c>
      <c r="MU417" s="263">
        <f t="shared" si="579"/>
        <v>0</v>
      </c>
      <c r="MV417" s="263">
        <f t="shared" si="579"/>
        <v>0</v>
      </c>
      <c r="MW417" s="263">
        <f t="shared" si="579"/>
        <v>0</v>
      </c>
      <c r="MX417" s="263">
        <f t="shared" si="579"/>
        <v>0</v>
      </c>
      <c r="MY417" s="263">
        <f t="shared" si="579"/>
        <v>0</v>
      </c>
      <c r="MZ417" s="263">
        <f t="shared" si="579"/>
        <v>0</v>
      </c>
      <c r="NA417" s="263">
        <f t="shared" si="579"/>
        <v>0</v>
      </c>
      <c r="NB417" s="263">
        <f t="shared" si="579"/>
        <v>0</v>
      </c>
      <c r="NC417" s="263">
        <f t="shared" si="579"/>
        <v>0</v>
      </c>
      <c r="ND417" s="263">
        <f t="shared" si="579"/>
        <v>0</v>
      </c>
      <c r="NE417" s="263">
        <f t="shared" ref="NE417:NP417" si="580">IF($AG$349=0,0,"")</f>
        <v>0</v>
      </c>
      <c r="NF417" s="263">
        <f t="shared" si="580"/>
        <v>0</v>
      </c>
      <c r="NG417" s="263">
        <f t="shared" si="580"/>
        <v>0</v>
      </c>
      <c r="NH417" s="263">
        <f t="shared" si="580"/>
        <v>0</v>
      </c>
      <c r="NI417" s="263">
        <f t="shared" si="580"/>
        <v>0</v>
      </c>
      <c r="NJ417" s="263">
        <f t="shared" si="580"/>
        <v>0</v>
      </c>
      <c r="NK417" s="263">
        <f t="shared" si="580"/>
        <v>0</v>
      </c>
      <c r="NL417" s="263">
        <f t="shared" si="580"/>
        <v>0</v>
      </c>
      <c r="NM417" s="263">
        <f t="shared" si="580"/>
        <v>0</v>
      </c>
      <c r="NN417" s="263">
        <f t="shared" si="580"/>
        <v>0</v>
      </c>
      <c r="NO417" s="263">
        <f t="shared" si="580"/>
        <v>0</v>
      </c>
      <c r="NP417" s="263">
        <f t="shared" si="580"/>
        <v>0</v>
      </c>
      <c r="NQ417" s="263">
        <f t="shared" ref="NQ417:OB417" si="581">IF($AH$349=0,0,"")</f>
        <v>0</v>
      </c>
      <c r="NR417" s="263">
        <f t="shared" si="581"/>
        <v>0</v>
      </c>
      <c r="NS417" s="263">
        <f t="shared" si="581"/>
        <v>0</v>
      </c>
      <c r="NT417" s="263">
        <f t="shared" si="581"/>
        <v>0</v>
      </c>
      <c r="NU417" s="263">
        <f t="shared" si="581"/>
        <v>0</v>
      </c>
      <c r="NV417" s="263">
        <f t="shared" si="581"/>
        <v>0</v>
      </c>
      <c r="NW417" s="263">
        <f t="shared" si="581"/>
        <v>0</v>
      </c>
      <c r="NX417" s="263">
        <f t="shared" si="581"/>
        <v>0</v>
      </c>
      <c r="NY417" s="263">
        <f t="shared" si="581"/>
        <v>0</v>
      </c>
      <c r="NZ417" s="263">
        <f t="shared" si="581"/>
        <v>0</v>
      </c>
      <c r="OA417" s="263">
        <f t="shared" si="581"/>
        <v>0</v>
      </c>
      <c r="OB417" s="263">
        <f t="shared" si="581"/>
        <v>0</v>
      </c>
      <c r="OC417" s="263">
        <f t="shared" ref="OC417:ON417" si="582">IF($AI$349=0,0,"")</f>
        <v>0</v>
      </c>
      <c r="OD417" s="263">
        <f t="shared" si="582"/>
        <v>0</v>
      </c>
      <c r="OE417" s="263">
        <f t="shared" si="582"/>
        <v>0</v>
      </c>
      <c r="OF417" s="263">
        <f t="shared" si="582"/>
        <v>0</v>
      </c>
      <c r="OG417" s="263">
        <f t="shared" si="582"/>
        <v>0</v>
      </c>
      <c r="OH417" s="263">
        <f t="shared" si="582"/>
        <v>0</v>
      </c>
      <c r="OI417" s="263">
        <f t="shared" si="582"/>
        <v>0</v>
      </c>
      <c r="OJ417" s="263">
        <f t="shared" si="582"/>
        <v>0</v>
      </c>
      <c r="OK417" s="263">
        <f t="shared" si="582"/>
        <v>0</v>
      </c>
      <c r="OL417" s="263">
        <f t="shared" si="582"/>
        <v>0</v>
      </c>
      <c r="OM417" s="263">
        <f t="shared" si="582"/>
        <v>0</v>
      </c>
      <c r="ON417" s="263">
        <f t="shared" si="582"/>
        <v>0</v>
      </c>
      <c r="OO417" s="263">
        <f t="shared" ref="OO417:OZ417" si="583">IF($AJ$349=0,0,"")</f>
        <v>0</v>
      </c>
      <c r="OP417" s="263">
        <f t="shared" si="583"/>
        <v>0</v>
      </c>
      <c r="OQ417" s="263">
        <f t="shared" si="583"/>
        <v>0</v>
      </c>
      <c r="OR417" s="263">
        <f t="shared" si="583"/>
        <v>0</v>
      </c>
      <c r="OS417" s="263">
        <f t="shared" si="583"/>
        <v>0</v>
      </c>
      <c r="OT417" s="263">
        <f t="shared" si="583"/>
        <v>0</v>
      </c>
      <c r="OU417" s="263">
        <f t="shared" si="583"/>
        <v>0</v>
      </c>
      <c r="OV417" s="263">
        <f t="shared" si="583"/>
        <v>0</v>
      </c>
      <c r="OW417" s="263">
        <f t="shared" si="583"/>
        <v>0</v>
      </c>
      <c r="OX417" s="263">
        <f t="shared" si="583"/>
        <v>0</v>
      </c>
      <c r="OY417" s="263">
        <f t="shared" si="583"/>
        <v>0</v>
      </c>
      <c r="OZ417" s="263">
        <f t="shared" si="583"/>
        <v>0</v>
      </c>
      <c r="PA417" s="263">
        <f t="shared" ref="PA417:PL417" si="584">IF($AK$349=0,0,"")</f>
        <v>0</v>
      </c>
      <c r="PB417" s="263">
        <f t="shared" si="584"/>
        <v>0</v>
      </c>
      <c r="PC417" s="263">
        <f t="shared" si="584"/>
        <v>0</v>
      </c>
      <c r="PD417" s="263">
        <f t="shared" si="584"/>
        <v>0</v>
      </c>
      <c r="PE417" s="263">
        <f t="shared" si="584"/>
        <v>0</v>
      </c>
      <c r="PF417" s="263">
        <f t="shared" si="584"/>
        <v>0</v>
      </c>
      <c r="PG417" s="263">
        <f t="shared" si="584"/>
        <v>0</v>
      </c>
      <c r="PH417" s="263">
        <f t="shared" si="584"/>
        <v>0</v>
      </c>
      <c r="PI417" s="263">
        <f t="shared" si="584"/>
        <v>0</v>
      </c>
      <c r="PJ417" s="263">
        <f t="shared" si="584"/>
        <v>0</v>
      </c>
      <c r="PK417" s="263">
        <f t="shared" si="584"/>
        <v>0</v>
      </c>
      <c r="PL417" s="263">
        <f t="shared" si="584"/>
        <v>0</v>
      </c>
      <c r="PM417" s="263">
        <f t="shared" ref="PM417:PX417" si="585">IF($AL$349=0,0,"")</f>
        <v>0</v>
      </c>
      <c r="PN417" s="263">
        <f t="shared" si="585"/>
        <v>0</v>
      </c>
      <c r="PO417" s="263">
        <f t="shared" si="585"/>
        <v>0</v>
      </c>
      <c r="PP417" s="263">
        <f t="shared" si="585"/>
        <v>0</v>
      </c>
      <c r="PQ417" s="263">
        <f t="shared" si="585"/>
        <v>0</v>
      </c>
      <c r="PR417" s="263">
        <f t="shared" si="585"/>
        <v>0</v>
      </c>
      <c r="PS417" s="263">
        <f t="shared" si="585"/>
        <v>0</v>
      </c>
      <c r="PT417" s="263">
        <f t="shared" si="585"/>
        <v>0</v>
      </c>
      <c r="PU417" s="263">
        <f t="shared" si="585"/>
        <v>0</v>
      </c>
      <c r="PV417" s="263">
        <f t="shared" si="585"/>
        <v>0</v>
      </c>
      <c r="PW417" s="263">
        <f t="shared" si="585"/>
        <v>0</v>
      </c>
      <c r="PX417" s="263">
        <f t="shared" si="585"/>
        <v>0</v>
      </c>
      <c r="PY417" s="263">
        <f t="shared" ref="PY417:QJ417" si="586">IF($AM$349=0,0,"")</f>
        <v>0</v>
      </c>
      <c r="PZ417" s="263">
        <f t="shared" si="586"/>
        <v>0</v>
      </c>
      <c r="QA417" s="263">
        <f t="shared" si="586"/>
        <v>0</v>
      </c>
      <c r="QB417" s="263">
        <f t="shared" si="586"/>
        <v>0</v>
      </c>
      <c r="QC417" s="263">
        <f t="shared" si="586"/>
        <v>0</v>
      </c>
      <c r="QD417" s="263">
        <f t="shared" si="586"/>
        <v>0</v>
      </c>
      <c r="QE417" s="263">
        <f t="shared" si="586"/>
        <v>0</v>
      </c>
      <c r="QF417" s="263">
        <f t="shared" si="586"/>
        <v>0</v>
      </c>
      <c r="QG417" s="263">
        <f t="shared" si="586"/>
        <v>0</v>
      </c>
      <c r="QH417" s="263">
        <f t="shared" si="586"/>
        <v>0</v>
      </c>
      <c r="QI417" s="263">
        <f t="shared" si="586"/>
        <v>0</v>
      </c>
      <c r="QJ417" s="263">
        <f t="shared" si="586"/>
        <v>0</v>
      </c>
      <c r="QK417" s="263">
        <f t="shared" ref="QK417:QV417" si="587">IF($AN$349=0,0,"")</f>
        <v>0</v>
      </c>
      <c r="QL417" s="263">
        <f t="shared" si="587"/>
        <v>0</v>
      </c>
      <c r="QM417" s="263">
        <f t="shared" si="587"/>
        <v>0</v>
      </c>
      <c r="QN417" s="263">
        <f t="shared" si="587"/>
        <v>0</v>
      </c>
      <c r="QO417" s="263">
        <f t="shared" si="587"/>
        <v>0</v>
      </c>
      <c r="QP417" s="263">
        <f t="shared" si="587"/>
        <v>0</v>
      </c>
      <c r="QQ417" s="263">
        <f t="shared" si="587"/>
        <v>0</v>
      </c>
      <c r="QR417" s="263">
        <f t="shared" si="587"/>
        <v>0</v>
      </c>
      <c r="QS417" s="263">
        <f t="shared" si="587"/>
        <v>0</v>
      </c>
      <c r="QT417" s="263">
        <f t="shared" si="587"/>
        <v>0</v>
      </c>
      <c r="QU417" s="263">
        <f t="shared" si="587"/>
        <v>0</v>
      </c>
      <c r="QV417" s="263">
        <f t="shared" si="587"/>
        <v>0</v>
      </c>
      <c r="QW417" s="263">
        <f t="shared" ref="QW417:RH417" si="588">IF($AO$349=0,0,"")</f>
        <v>0</v>
      </c>
      <c r="QX417" s="263">
        <f t="shared" si="588"/>
        <v>0</v>
      </c>
      <c r="QY417" s="263">
        <f t="shared" si="588"/>
        <v>0</v>
      </c>
      <c r="QZ417" s="263">
        <f t="shared" si="588"/>
        <v>0</v>
      </c>
      <c r="RA417" s="263">
        <f t="shared" si="588"/>
        <v>0</v>
      </c>
      <c r="RB417" s="263">
        <f t="shared" si="588"/>
        <v>0</v>
      </c>
      <c r="RC417" s="263">
        <f t="shared" si="588"/>
        <v>0</v>
      </c>
      <c r="RD417" s="263">
        <f t="shared" si="588"/>
        <v>0</v>
      </c>
      <c r="RE417" s="263">
        <f t="shared" si="588"/>
        <v>0</v>
      </c>
      <c r="RF417" s="263">
        <f t="shared" si="588"/>
        <v>0</v>
      </c>
      <c r="RG417" s="263">
        <f t="shared" si="588"/>
        <v>0</v>
      </c>
      <c r="RH417" s="263">
        <f t="shared" si="588"/>
        <v>0</v>
      </c>
      <c r="RI417" s="263">
        <f t="shared" ref="RI417:RT417" si="589">IF($AP$349=0,0,"")</f>
        <v>0</v>
      </c>
      <c r="RJ417" s="263">
        <f t="shared" si="589"/>
        <v>0</v>
      </c>
      <c r="RK417" s="263">
        <f t="shared" si="589"/>
        <v>0</v>
      </c>
      <c r="RL417" s="263">
        <f t="shared" si="589"/>
        <v>0</v>
      </c>
      <c r="RM417" s="263">
        <f t="shared" si="589"/>
        <v>0</v>
      </c>
      <c r="RN417" s="263">
        <f t="shared" si="589"/>
        <v>0</v>
      </c>
      <c r="RO417" s="263">
        <f t="shared" si="589"/>
        <v>0</v>
      </c>
      <c r="RP417" s="263">
        <f t="shared" si="589"/>
        <v>0</v>
      </c>
      <c r="RQ417" s="263">
        <f t="shared" si="589"/>
        <v>0</v>
      </c>
      <c r="RR417" s="263">
        <f t="shared" si="589"/>
        <v>0</v>
      </c>
      <c r="RS417" s="263">
        <f t="shared" si="589"/>
        <v>0</v>
      </c>
      <c r="RT417" s="263">
        <f t="shared" si="589"/>
        <v>0</v>
      </c>
      <c r="RU417" s="263">
        <f t="shared" ref="RU417:SF417" si="590">IF($AQ$349=0,0,"")</f>
        <v>0</v>
      </c>
      <c r="RV417" s="263">
        <f t="shared" si="590"/>
        <v>0</v>
      </c>
      <c r="RW417" s="263">
        <f t="shared" si="590"/>
        <v>0</v>
      </c>
      <c r="RX417" s="263">
        <f t="shared" si="590"/>
        <v>0</v>
      </c>
      <c r="RY417" s="263">
        <f t="shared" si="590"/>
        <v>0</v>
      </c>
      <c r="RZ417" s="263">
        <f t="shared" si="590"/>
        <v>0</v>
      </c>
      <c r="SA417" s="263">
        <f t="shared" si="590"/>
        <v>0</v>
      </c>
      <c r="SB417" s="263">
        <f t="shared" si="590"/>
        <v>0</v>
      </c>
      <c r="SC417" s="263">
        <f t="shared" si="590"/>
        <v>0</v>
      </c>
      <c r="SD417" s="263">
        <f t="shared" si="590"/>
        <v>0</v>
      </c>
      <c r="SE417" s="263">
        <f t="shared" si="590"/>
        <v>0</v>
      </c>
      <c r="SF417" s="263">
        <f t="shared" si="590"/>
        <v>0</v>
      </c>
      <c r="SG417" s="263">
        <f t="shared" ref="SG417:SR417" si="591">IF($AR$349=0,0,"")</f>
        <v>0</v>
      </c>
      <c r="SH417" s="263">
        <f t="shared" si="591"/>
        <v>0</v>
      </c>
      <c r="SI417" s="263">
        <f t="shared" si="591"/>
        <v>0</v>
      </c>
      <c r="SJ417" s="263">
        <f t="shared" si="591"/>
        <v>0</v>
      </c>
      <c r="SK417" s="263">
        <f t="shared" si="591"/>
        <v>0</v>
      </c>
      <c r="SL417" s="263">
        <f t="shared" si="591"/>
        <v>0</v>
      </c>
      <c r="SM417" s="263">
        <f t="shared" si="591"/>
        <v>0</v>
      </c>
      <c r="SN417" s="263">
        <f t="shared" si="591"/>
        <v>0</v>
      </c>
      <c r="SO417" s="263">
        <f t="shared" si="591"/>
        <v>0</v>
      </c>
      <c r="SP417" s="263">
        <f t="shared" si="591"/>
        <v>0</v>
      </c>
      <c r="SQ417" s="263">
        <f t="shared" si="591"/>
        <v>0</v>
      </c>
      <c r="SR417" s="263">
        <f t="shared" si="591"/>
        <v>0</v>
      </c>
      <c r="SS417" s="263">
        <f t="shared" ref="SS417:TD417" si="592">IF($AS$349=0,0,"")</f>
        <v>0</v>
      </c>
      <c r="ST417" s="263">
        <f t="shared" si="592"/>
        <v>0</v>
      </c>
      <c r="SU417" s="263">
        <f t="shared" si="592"/>
        <v>0</v>
      </c>
      <c r="SV417" s="263">
        <f t="shared" si="592"/>
        <v>0</v>
      </c>
      <c r="SW417" s="263">
        <f t="shared" si="592"/>
        <v>0</v>
      </c>
      <c r="SX417" s="263">
        <f t="shared" si="592"/>
        <v>0</v>
      </c>
      <c r="SY417" s="263">
        <f t="shared" si="592"/>
        <v>0</v>
      </c>
      <c r="SZ417" s="263">
        <f t="shared" si="592"/>
        <v>0</v>
      </c>
      <c r="TA417" s="263">
        <f t="shared" si="592"/>
        <v>0</v>
      </c>
      <c r="TB417" s="263">
        <f t="shared" si="592"/>
        <v>0</v>
      </c>
      <c r="TC417" s="263">
        <f t="shared" si="592"/>
        <v>0</v>
      </c>
      <c r="TD417" s="263">
        <f t="shared" si="592"/>
        <v>0</v>
      </c>
      <c r="TE417" s="263">
        <f t="shared" ref="TE417:TP417" si="593">IF($AT$349=0,0,"")</f>
        <v>0</v>
      </c>
      <c r="TF417" s="263">
        <f t="shared" si="593"/>
        <v>0</v>
      </c>
      <c r="TG417" s="263">
        <f t="shared" si="593"/>
        <v>0</v>
      </c>
      <c r="TH417" s="263">
        <f t="shared" si="593"/>
        <v>0</v>
      </c>
      <c r="TI417" s="263">
        <f t="shared" si="593"/>
        <v>0</v>
      </c>
      <c r="TJ417" s="263">
        <f t="shared" si="593"/>
        <v>0</v>
      </c>
      <c r="TK417" s="263">
        <f t="shared" si="593"/>
        <v>0</v>
      </c>
      <c r="TL417" s="263">
        <f t="shared" si="593"/>
        <v>0</v>
      </c>
      <c r="TM417" s="263">
        <f t="shared" si="593"/>
        <v>0</v>
      </c>
      <c r="TN417" s="263">
        <f t="shared" si="593"/>
        <v>0</v>
      </c>
      <c r="TO417" s="263">
        <f t="shared" si="593"/>
        <v>0</v>
      </c>
      <c r="TP417" s="263">
        <f t="shared" si="593"/>
        <v>0</v>
      </c>
      <c r="TQ417" s="263">
        <f t="shared" ref="TQ417:UB417" si="594">IF($AU$349=0,0,"")</f>
        <v>0</v>
      </c>
      <c r="TR417" s="263">
        <f t="shared" si="594"/>
        <v>0</v>
      </c>
      <c r="TS417" s="263">
        <f t="shared" si="594"/>
        <v>0</v>
      </c>
      <c r="TT417" s="263">
        <f t="shared" si="594"/>
        <v>0</v>
      </c>
      <c r="TU417" s="263">
        <f t="shared" si="594"/>
        <v>0</v>
      </c>
      <c r="TV417" s="263">
        <f t="shared" si="594"/>
        <v>0</v>
      </c>
      <c r="TW417" s="263">
        <f t="shared" si="594"/>
        <v>0</v>
      </c>
      <c r="TX417" s="263">
        <f t="shared" si="594"/>
        <v>0</v>
      </c>
      <c r="TY417" s="263">
        <f t="shared" si="594"/>
        <v>0</v>
      </c>
      <c r="TZ417" s="263">
        <f t="shared" si="594"/>
        <v>0</v>
      </c>
      <c r="UA417" s="263">
        <f t="shared" si="594"/>
        <v>0</v>
      </c>
      <c r="UB417" s="263">
        <f t="shared" si="594"/>
        <v>0</v>
      </c>
      <c r="UC417" s="263">
        <f t="shared" ref="UC417:UN417" si="595">IF($AV$349=0,0,"")</f>
        <v>0</v>
      </c>
      <c r="UD417" s="263">
        <f t="shared" si="595"/>
        <v>0</v>
      </c>
      <c r="UE417" s="263">
        <f t="shared" si="595"/>
        <v>0</v>
      </c>
      <c r="UF417" s="263">
        <f t="shared" si="595"/>
        <v>0</v>
      </c>
      <c r="UG417" s="263">
        <f t="shared" si="595"/>
        <v>0</v>
      </c>
      <c r="UH417" s="263">
        <f t="shared" si="595"/>
        <v>0</v>
      </c>
      <c r="UI417" s="263">
        <f t="shared" si="595"/>
        <v>0</v>
      </c>
      <c r="UJ417" s="263">
        <f t="shared" si="595"/>
        <v>0</v>
      </c>
      <c r="UK417" s="263">
        <f t="shared" si="595"/>
        <v>0</v>
      </c>
      <c r="UL417" s="263">
        <f t="shared" si="595"/>
        <v>0</v>
      </c>
      <c r="UM417" s="263">
        <f t="shared" si="595"/>
        <v>0</v>
      </c>
      <c r="UN417" s="263">
        <f t="shared" si="595"/>
        <v>0</v>
      </c>
      <c r="UO417" s="263">
        <f t="shared" ref="UO417:UZ417" si="596">IF($AW$349=0,0,"")</f>
        <v>0</v>
      </c>
      <c r="UP417" s="263">
        <f t="shared" si="596"/>
        <v>0</v>
      </c>
      <c r="UQ417" s="263">
        <f t="shared" si="596"/>
        <v>0</v>
      </c>
      <c r="UR417" s="263">
        <f t="shared" si="596"/>
        <v>0</v>
      </c>
      <c r="US417" s="263">
        <f t="shared" si="596"/>
        <v>0</v>
      </c>
      <c r="UT417" s="263">
        <f t="shared" si="596"/>
        <v>0</v>
      </c>
      <c r="UU417" s="263">
        <f t="shared" si="596"/>
        <v>0</v>
      </c>
      <c r="UV417" s="263">
        <f t="shared" si="596"/>
        <v>0</v>
      </c>
      <c r="UW417" s="263">
        <f t="shared" si="596"/>
        <v>0</v>
      </c>
      <c r="UX417" s="263">
        <f t="shared" si="596"/>
        <v>0</v>
      </c>
      <c r="UY417" s="263">
        <f t="shared" si="596"/>
        <v>0</v>
      </c>
      <c r="UZ417" s="263">
        <f t="shared" si="596"/>
        <v>0</v>
      </c>
      <c r="VA417" s="263">
        <f t="shared" ref="VA417:VL417" si="597">IF($AX$349=0,0,"")</f>
        <v>0</v>
      </c>
      <c r="VB417" s="263">
        <f t="shared" si="597"/>
        <v>0</v>
      </c>
      <c r="VC417" s="263">
        <f t="shared" si="597"/>
        <v>0</v>
      </c>
      <c r="VD417" s="263">
        <f t="shared" si="597"/>
        <v>0</v>
      </c>
      <c r="VE417" s="263">
        <f t="shared" si="597"/>
        <v>0</v>
      </c>
      <c r="VF417" s="263">
        <f t="shared" si="597"/>
        <v>0</v>
      </c>
      <c r="VG417" s="263">
        <f t="shared" si="597"/>
        <v>0</v>
      </c>
      <c r="VH417" s="263">
        <f t="shared" si="597"/>
        <v>0</v>
      </c>
      <c r="VI417" s="263">
        <f t="shared" si="597"/>
        <v>0</v>
      </c>
      <c r="VJ417" s="263">
        <f t="shared" si="597"/>
        <v>0</v>
      </c>
      <c r="VK417" s="263">
        <f t="shared" si="597"/>
        <v>0</v>
      </c>
      <c r="VL417" s="263">
        <f t="shared" si="597"/>
        <v>0</v>
      </c>
      <c r="VM417" s="263">
        <f t="shared" ref="VM417:VX417" si="598">IF($AY$349=0,0,"")</f>
        <v>0</v>
      </c>
      <c r="VN417" s="263">
        <f t="shared" si="598"/>
        <v>0</v>
      </c>
      <c r="VO417" s="263">
        <f t="shared" si="598"/>
        <v>0</v>
      </c>
      <c r="VP417" s="263">
        <f t="shared" si="598"/>
        <v>0</v>
      </c>
      <c r="VQ417" s="263">
        <f t="shared" si="598"/>
        <v>0</v>
      </c>
      <c r="VR417" s="263">
        <f t="shared" si="598"/>
        <v>0</v>
      </c>
      <c r="VS417" s="263">
        <f t="shared" si="598"/>
        <v>0</v>
      </c>
      <c r="VT417" s="263">
        <f t="shared" si="598"/>
        <v>0</v>
      </c>
      <c r="VU417" s="263">
        <f t="shared" si="598"/>
        <v>0</v>
      </c>
      <c r="VV417" s="263">
        <f t="shared" si="598"/>
        <v>0</v>
      </c>
      <c r="VW417" s="263">
        <f t="shared" si="598"/>
        <v>0</v>
      </c>
      <c r="VX417" s="263">
        <f t="shared" si="598"/>
        <v>0</v>
      </c>
      <c r="VY417" s="263">
        <f t="shared" ref="VY417:WJ417" si="599">IF($AZ$349=0,0,"")</f>
        <v>0</v>
      </c>
      <c r="VZ417" s="263">
        <f t="shared" si="599"/>
        <v>0</v>
      </c>
      <c r="WA417" s="263">
        <f t="shared" si="599"/>
        <v>0</v>
      </c>
      <c r="WB417" s="263">
        <f t="shared" si="599"/>
        <v>0</v>
      </c>
      <c r="WC417" s="263">
        <f t="shared" si="599"/>
        <v>0</v>
      </c>
      <c r="WD417" s="263">
        <f t="shared" si="599"/>
        <v>0</v>
      </c>
      <c r="WE417" s="263">
        <f t="shared" si="599"/>
        <v>0</v>
      </c>
      <c r="WF417" s="263">
        <f t="shared" si="599"/>
        <v>0</v>
      </c>
      <c r="WG417" s="263">
        <f t="shared" si="599"/>
        <v>0</v>
      </c>
      <c r="WH417" s="263">
        <f t="shared" si="599"/>
        <v>0</v>
      </c>
      <c r="WI417" s="263">
        <f t="shared" si="599"/>
        <v>0</v>
      </c>
      <c r="WJ417" s="263">
        <f t="shared" si="599"/>
        <v>0</v>
      </c>
      <c r="WK417" s="263">
        <f t="shared" ref="WK417:WV417" si="600">IF($BA$349=0,0,"")</f>
        <v>0</v>
      </c>
      <c r="WL417" s="263">
        <f t="shared" si="600"/>
        <v>0</v>
      </c>
      <c r="WM417" s="263">
        <f t="shared" si="600"/>
        <v>0</v>
      </c>
      <c r="WN417" s="263">
        <f t="shared" si="600"/>
        <v>0</v>
      </c>
      <c r="WO417" s="263">
        <f t="shared" si="600"/>
        <v>0</v>
      </c>
      <c r="WP417" s="263">
        <f t="shared" si="600"/>
        <v>0</v>
      </c>
      <c r="WQ417" s="263">
        <f t="shared" si="600"/>
        <v>0</v>
      </c>
      <c r="WR417" s="263">
        <f t="shared" si="600"/>
        <v>0</v>
      </c>
      <c r="WS417" s="263">
        <f t="shared" si="600"/>
        <v>0</v>
      </c>
      <c r="WT417" s="263">
        <f t="shared" si="600"/>
        <v>0</v>
      </c>
      <c r="WU417" s="263">
        <f t="shared" si="600"/>
        <v>0</v>
      </c>
      <c r="WV417" s="263">
        <f t="shared" si="600"/>
        <v>0</v>
      </c>
      <c r="WW417" s="263">
        <f t="shared" ref="WW417:XH417" si="601">IF($BB$349=0,0,"")</f>
        <v>0</v>
      </c>
      <c r="WX417" s="263">
        <f t="shared" si="601"/>
        <v>0</v>
      </c>
      <c r="WY417" s="263">
        <f t="shared" si="601"/>
        <v>0</v>
      </c>
      <c r="WZ417" s="263">
        <f t="shared" si="601"/>
        <v>0</v>
      </c>
      <c r="XA417" s="263">
        <f t="shared" si="601"/>
        <v>0</v>
      </c>
      <c r="XB417" s="263">
        <f t="shared" si="601"/>
        <v>0</v>
      </c>
      <c r="XC417" s="263">
        <f t="shared" si="601"/>
        <v>0</v>
      </c>
      <c r="XD417" s="263">
        <f t="shared" si="601"/>
        <v>0</v>
      </c>
      <c r="XE417" s="263">
        <f t="shared" si="601"/>
        <v>0</v>
      </c>
      <c r="XF417" s="263">
        <f t="shared" si="601"/>
        <v>0</v>
      </c>
      <c r="XG417" s="263">
        <f t="shared" si="601"/>
        <v>0</v>
      </c>
      <c r="XH417" s="263">
        <f t="shared" si="601"/>
        <v>0</v>
      </c>
      <c r="XI417" s="263">
        <f t="shared" ref="XI417:XT417" si="602">IF($BC$349=0,0,"")</f>
        <v>0</v>
      </c>
      <c r="XJ417" s="263">
        <f t="shared" si="602"/>
        <v>0</v>
      </c>
      <c r="XK417" s="263">
        <f t="shared" si="602"/>
        <v>0</v>
      </c>
      <c r="XL417" s="263">
        <f t="shared" si="602"/>
        <v>0</v>
      </c>
      <c r="XM417" s="263">
        <f t="shared" si="602"/>
        <v>0</v>
      </c>
      <c r="XN417" s="263">
        <f t="shared" si="602"/>
        <v>0</v>
      </c>
      <c r="XO417" s="263">
        <f t="shared" si="602"/>
        <v>0</v>
      </c>
      <c r="XP417" s="263">
        <f t="shared" si="602"/>
        <v>0</v>
      </c>
      <c r="XQ417" s="263">
        <f t="shared" si="602"/>
        <v>0</v>
      </c>
      <c r="XR417" s="263">
        <f t="shared" si="602"/>
        <v>0</v>
      </c>
      <c r="XS417" s="263">
        <f t="shared" si="602"/>
        <v>0</v>
      </c>
      <c r="XT417" s="263">
        <f t="shared" si="602"/>
        <v>0</v>
      </c>
      <c r="XU417" s="263">
        <f t="shared" ref="XU417:YF417" si="603">IF($BD$349=0,0,"")</f>
        <v>0</v>
      </c>
      <c r="XV417" s="263">
        <f t="shared" si="603"/>
        <v>0</v>
      </c>
      <c r="XW417" s="263">
        <f t="shared" si="603"/>
        <v>0</v>
      </c>
      <c r="XX417" s="263">
        <f t="shared" si="603"/>
        <v>0</v>
      </c>
      <c r="XY417" s="263">
        <f t="shared" si="603"/>
        <v>0</v>
      </c>
      <c r="XZ417" s="263">
        <f t="shared" si="603"/>
        <v>0</v>
      </c>
      <c r="YA417" s="263">
        <f t="shared" si="603"/>
        <v>0</v>
      </c>
      <c r="YB417" s="263">
        <f t="shared" si="603"/>
        <v>0</v>
      </c>
      <c r="YC417" s="263">
        <f t="shared" si="603"/>
        <v>0</v>
      </c>
      <c r="YD417" s="263">
        <f t="shared" si="603"/>
        <v>0</v>
      </c>
      <c r="YE417" s="263">
        <f t="shared" si="603"/>
        <v>0</v>
      </c>
      <c r="YF417" s="263">
        <f t="shared" si="603"/>
        <v>0</v>
      </c>
      <c r="YG417" s="263">
        <f t="shared" ref="YG417:YR417" si="604">IF($BE$349=0,0,"")</f>
        <v>0</v>
      </c>
      <c r="YH417" s="263">
        <f t="shared" si="604"/>
        <v>0</v>
      </c>
      <c r="YI417" s="263">
        <f t="shared" si="604"/>
        <v>0</v>
      </c>
      <c r="YJ417" s="263">
        <f t="shared" si="604"/>
        <v>0</v>
      </c>
      <c r="YK417" s="263">
        <f t="shared" si="604"/>
        <v>0</v>
      </c>
      <c r="YL417" s="263">
        <f t="shared" si="604"/>
        <v>0</v>
      </c>
      <c r="YM417" s="263">
        <f t="shared" si="604"/>
        <v>0</v>
      </c>
      <c r="YN417" s="263">
        <f t="shared" si="604"/>
        <v>0</v>
      </c>
      <c r="YO417" s="263">
        <f t="shared" si="604"/>
        <v>0</v>
      </c>
      <c r="YP417" s="263">
        <f t="shared" si="604"/>
        <v>0</v>
      </c>
      <c r="YQ417" s="263">
        <f t="shared" si="604"/>
        <v>0</v>
      </c>
      <c r="YR417" s="263">
        <f t="shared" si="604"/>
        <v>0</v>
      </c>
      <c r="YS417" s="263">
        <f t="shared" ref="YS417:ZD417" si="605">IF($BF$349=0,0,"")</f>
        <v>0</v>
      </c>
      <c r="YT417" s="263">
        <f t="shared" si="605"/>
        <v>0</v>
      </c>
      <c r="YU417" s="263">
        <f t="shared" si="605"/>
        <v>0</v>
      </c>
      <c r="YV417" s="263">
        <f t="shared" si="605"/>
        <v>0</v>
      </c>
      <c r="YW417" s="263">
        <f t="shared" si="605"/>
        <v>0</v>
      </c>
      <c r="YX417" s="263">
        <f t="shared" si="605"/>
        <v>0</v>
      </c>
      <c r="YY417" s="263">
        <f t="shared" si="605"/>
        <v>0</v>
      </c>
      <c r="YZ417" s="263">
        <f t="shared" si="605"/>
        <v>0</v>
      </c>
      <c r="ZA417" s="263">
        <f t="shared" si="605"/>
        <v>0</v>
      </c>
      <c r="ZB417" s="263">
        <f t="shared" si="605"/>
        <v>0</v>
      </c>
      <c r="ZC417" s="263">
        <f t="shared" si="605"/>
        <v>0</v>
      </c>
      <c r="ZD417" s="263">
        <f t="shared" si="605"/>
        <v>0</v>
      </c>
      <c r="ZE417" s="263">
        <f t="shared" ref="ZE417:ZP417" si="606">IF($BG$349=0,0,"")</f>
        <v>0</v>
      </c>
      <c r="ZF417" s="263">
        <f t="shared" si="606"/>
        <v>0</v>
      </c>
      <c r="ZG417" s="263">
        <f t="shared" si="606"/>
        <v>0</v>
      </c>
      <c r="ZH417" s="263">
        <f t="shared" si="606"/>
        <v>0</v>
      </c>
      <c r="ZI417" s="263">
        <f t="shared" si="606"/>
        <v>0</v>
      </c>
      <c r="ZJ417" s="263">
        <f t="shared" si="606"/>
        <v>0</v>
      </c>
      <c r="ZK417" s="263">
        <f t="shared" si="606"/>
        <v>0</v>
      </c>
      <c r="ZL417" s="263">
        <f t="shared" si="606"/>
        <v>0</v>
      </c>
      <c r="ZM417" s="263">
        <f t="shared" si="606"/>
        <v>0</v>
      </c>
      <c r="ZN417" s="263">
        <f t="shared" si="606"/>
        <v>0</v>
      </c>
      <c r="ZO417" s="263">
        <f t="shared" si="606"/>
        <v>0</v>
      </c>
      <c r="ZP417" s="263">
        <f t="shared" si="606"/>
        <v>0</v>
      </c>
      <c r="ZQ417" s="263">
        <f t="shared" ref="ZQ417:AAB417" si="607">IF($BH$349=0,0,"")</f>
        <v>0</v>
      </c>
      <c r="ZR417" s="263">
        <f t="shared" si="607"/>
        <v>0</v>
      </c>
      <c r="ZS417" s="263">
        <f t="shared" si="607"/>
        <v>0</v>
      </c>
      <c r="ZT417" s="263">
        <f t="shared" si="607"/>
        <v>0</v>
      </c>
      <c r="ZU417" s="263">
        <f t="shared" si="607"/>
        <v>0</v>
      </c>
      <c r="ZV417" s="263">
        <f t="shared" si="607"/>
        <v>0</v>
      </c>
      <c r="ZW417" s="263">
        <f t="shared" si="607"/>
        <v>0</v>
      </c>
      <c r="ZX417" s="263">
        <f t="shared" si="607"/>
        <v>0</v>
      </c>
      <c r="ZY417" s="263">
        <f t="shared" si="607"/>
        <v>0</v>
      </c>
      <c r="ZZ417" s="263">
        <f t="shared" si="607"/>
        <v>0</v>
      </c>
      <c r="AAA417" s="263">
        <f t="shared" si="607"/>
        <v>0</v>
      </c>
      <c r="AAB417" s="263">
        <f t="shared" si="607"/>
        <v>0</v>
      </c>
      <c r="AAC417" s="263">
        <f t="shared" ref="AAC417:AAN417" si="608">IF($BI$349=0,0,"")</f>
        <v>0</v>
      </c>
      <c r="AAD417" s="263">
        <f t="shared" si="608"/>
        <v>0</v>
      </c>
      <c r="AAE417" s="263">
        <f t="shared" si="608"/>
        <v>0</v>
      </c>
      <c r="AAF417" s="263">
        <f t="shared" si="608"/>
        <v>0</v>
      </c>
      <c r="AAG417" s="263">
        <f t="shared" si="608"/>
        <v>0</v>
      </c>
      <c r="AAH417" s="263">
        <f t="shared" si="608"/>
        <v>0</v>
      </c>
      <c r="AAI417" s="263">
        <f t="shared" si="608"/>
        <v>0</v>
      </c>
      <c r="AAJ417" s="263">
        <f t="shared" si="608"/>
        <v>0</v>
      </c>
      <c r="AAK417" s="263">
        <f t="shared" si="608"/>
        <v>0</v>
      </c>
      <c r="AAL417" s="263">
        <f t="shared" si="608"/>
        <v>0</v>
      </c>
      <c r="AAM417" s="263">
        <f t="shared" si="608"/>
        <v>0</v>
      </c>
      <c r="AAN417" s="263">
        <f t="shared" si="608"/>
        <v>0</v>
      </c>
      <c r="AAO417" s="263">
        <f t="shared" ref="AAO417:AAZ417" si="609">IF($BJ$349=0,0,"")</f>
        <v>0</v>
      </c>
      <c r="AAP417" s="263">
        <f t="shared" si="609"/>
        <v>0</v>
      </c>
      <c r="AAQ417" s="263">
        <f t="shared" si="609"/>
        <v>0</v>
      </c>
      <c r="AAR417" s="263">
        <f t="shared" si="609"/>
        <v>0</v>
      </c>
      <c r="AAS417" s="263">
        <f t="shared" si="609"/>
        <v>0</v>
      </c>
      <c r="AAT417" s="263">
        <f t="shared" si="609"/>
        <v>0</v>
      </c>
      <c r="AAU417" s="263">
        <f t="shared" si="609"/>
        <v>0</v>
      </c>
      <c r="AAV417" s="263">
        <f t="shared" si="609"/>
        <v>0</v>
      </c>
      <c r="AAW417" s="263">
        <f t="shared" si="609"/>
        <v>0</v>
      </c>
      <c r="AAX417" s="263">
        <f t="shared" si="609"/>
        <v>0</v>
      </c>
      <c r="AAY417" s="263">
        <f t="shared" si="609"/>
        <v>0</v>
      </c>
      <c r="AAZ417" s="263">
        <f t="shared" si="609"/>
        <v>0</v>
      </c>
      <c r="ABA417" s="263">
        <f t="shared" ref="ABA417:ABL417" si="610">IF($BK$349=0,0,"")</f>
        <v>0</v>
      </c>
      <c r="ABB417" s="263">
        <f t="shared" si="610"/>
        <v>0</v>
      </c>
      <c r="ABC417" s="263">
        <f t="shared" si="610"/>
        <v>0</v>
      </c>
      <c r="ABD417" s="263">
        <f t="shared" si="610"/>
        <v>0</v>
      </c>
      <c r="ABE417" s="263">
        <f t="shared" si="610"/>
        <v>0</v>
      </c>
      <c r="ABF417" s="263">
        <f t="shared" si="610"/>
        <v>0</v>
      </c>
      <c r="ABG417" s="263">
        <f t="shared" si="610"/>
        <v>0</v>
      </c>
      <c r="ABH417" s="263">
        <f t="shared" si="610"/>
        <v>0</v>
      </c>
      <c r="ABI417" s="263">
        <f t="shared" si="610"/>
        <v>0</v>
      </c>
      <c r="ABJ417" s="263">
        <f t="shared" si="610"/>
        <v>0</v>
      </c>
      <c r="ABK417" s="263">
        <f t="shared" si="610"/>
        <v>0</v>
      </c>
      <c r="ABL417" s="263">
        <f t="shared" si="610"/>
        <v>0</v>
      </c>
      <c r="ABM417" s="263">
        <f t="shared" ref="ABM417:ABX417" si="611">IF($BL$349=0,0,"")</f>
        <v>0</v>
      </c>
      <c r="ABN417" s="263">
        <f t="shared" si="611"/>
        <v>0</v>
      </c>
      <c r="ABO417" s="263">
        <f t="shared" si="611"/>
        <v>0</v>
      </c>
      <c r="ABP417" s="263">
        <f t="shared" si="611"/>
        <v>0</v>
      </c>
      <c r="ABQ417" s="263">
        <f t="shared" si="611"/>
        <v>0</v>
      </c>
      <c r="ABR417" s="263">
        <f t="shared" si="611"/>
        <v>0</v>
      </c>
      <c r="ABS417" s="263">
        <f t="shared" si="611"/>
        <v>0</v>
      </c>
      <c r="ABT417" s="263">
        <f t="shared" si="611"/>
        <v>0</v>
      </c>
      <c r="ABU417" s="263">
        <f t="shared" si="611"/>
        <v>0</v>
      </c>
      <c r="ABV417" s="263">
        <f t="shared" si="611"/>
        <v>0</v>
      </c>
      <c r="ABW417" s="263">
        <f t="shared" si="611"/>
        <v>0</v>
      </c>
      <c r="ABX417" s="263">
        <f t="shared" si="611"/>
        <v>0</v>
      </c>
      <c r="ABY417" s="263">
        <f t="shared" ref="ABY417:ACJ417" si="612">IF($BM$349=0,0,"")</f>
        <v>0</v>
      </c>
      <c r="ABZ417" s="263">
        <f t="shared" si="612"/>
        <v>0</v>
      </c>
      <c r="ACA417" s="263">
        <f t="shared" si="612"/>
        <v>0</v>
      </c>
      <c r="ACB417" s="263">
        <f t="shared" si="612"/>
        <v>0</v>
      </c>
      <c r="ACC417" s="263">
        <f t="shared" si="612"/>
        <v>0</v>
      </c>
      <c r="ACD417" s="263">
        <f t="shared" si="612"/>
        <v>0</v>
      </c>
      <c r="ACE417" s="263">
        <f t="shared" si="612"/>
        <v>0</v>
      </c>
      <c r="ACF417" s="263">
        <f t="shared" si="612"/>
        <v>0</v>
      </c>
      <c r="ACG417" s="263">
        <f t="shared" si="612"/>
        <v>0</v>
      </c>
      <c r="ACH417" s="263">
        <f t="shared" si="612"/>
        <v>0</v>
      </c>
      <c r="ACI417" s="263">
        <f t="shared" si="612"/>
        <v>0</v>
      </c>
      <c r="ACJ417" s="263">
        <f t="shared" si="612"/>
        <v>0</v>
      </c>
      <c r="ACK417" s="263">
        <f t="shared" ref="ACK417:ACV417" si="613">IF($BN$349=0,0,"")</f>
        <v>0</v>
      </c>
      <c r="ACL417" s="263">
        <f t="shared" si="613"/>
        <v>0</v>
      </c>
      <c r="ACM417" s="263">
        <f t="shared" si="613"/>
        <v>0</v>
      </c>
      <c r="ACN417" s="263">
        <f t="shared" si="613"/>
        <v>0</v>
      </c>
      <c r="ACO417" s="263">
        <f t="shared" si="613"/>
        <v>0</v>
      </c>
      <c r="ACP417" s="263">
        <f t="shared" si="613"/>
        <v>0</v>
      </c>
      <c r="ACQ417" s="263">
        <f t="shared" si="613"/>
        <v>0</v>
      </c>
      <c r="ACR417" s="263">
        <f t="shared" si="613"/>
        <v>0</v>
      </c>
      <c r="ACS417" s="263">
        <f t="shared" si="613"/>
        <v>0</v>
      </c>
      <c r="ACT417" s="263">
        <f t="shared" si="613"/>
        <v>0</v>
      </c>
      <c r="ACU417" s="263">
        <f t="shared" si="613"/>
        <v>0</v>
      </c>
      <c r="ACV417" s="263">
        <f t="shared" si="613"/>
        <v>0</v>
      </c>
      <c r="ACW417" s="263">
        <f t="shared" ref="ACW417:ADH417" si="614">IF($BO$349=0,0,"")</f>
        <v>0</v>
      </c>
      <c r="ACX417" s="263">
        <f t="shared" si="614"/>
        <v>0</v>
      </c>
      <c r="ACY417" s="263">
        <f t="shared" si="614"/>
        <v>0</v>
      </c>
      <c r="ACZ417" s="263">
        <f t="shared" si="614"/>
        <v>0</v>
      </c>
      <c r="ADA417" s="263">
        <f t="shared" si="614"/>
        <v>0</v>
      </c>
      <c r="ADB417" s="263">
        <f t="shared" si="614"/>
        <v>0</v>
      </c>
      <c r="ADC417" s="263">
        <f t="shared" si="614"/>
        <v>0</v>
      </c>
      <c r="ADD417" s="263">
        <f t="shared" si="614"/>
        <v>0</v>
      </c>
      <c r="ADE417" s="263">
        <f t="shared" si="614"/>
        <v>0</v>
      </c>
      <c r="ADF417" s="263">
        <f t="shared" si="614"/>
        <v>0</v>
      </c>
      <c r="ADG417" s="263">
        <f t="shared" si="614"/>
        <v>0</v>
      </c>
      <c r="ADH417" s="263">
        <f t="shared" si="614"/>
        <v>0</v>
      </c>
      <c r="ADI417" s="263">
        <f t="shared" ref="ADI417:ADT417" si="615">IF($BP$349=0,0,"")</f>
        <v>0</v>
      </c>
      <c r="ADJ417" s="263">
        <f t="shared" si="615"/>
        <v>0</v>
      </c>
      <c r="ADK417" s="263">
        <f t="shared" si="615"/>
        <v>0</v>
      </c>
      <c r="ADL417" s="263">
        <f t="shared" si="615"/>
        <v>0</v>
      </c>
      <c r="ADM417" s="263">
        <f t="shared" si="615"/>
        <v>0</v>
      </c>
      <c r="ADN417" s="263">
        <f t="shared" si="615"/>
        <v>0</v>
      </c>
      <c r="ADO417" s="263">
        <f t="shared" si="615"/>
        <v>0</v>
      </c>
      <c r="ADP417" s="263">
        <f t="shared" si="615"/>
        <v>0</v>
      </c>
      <c r="ADQ417" s="263">
        <f t="shared" si="615"/>
        <v>0</v>
      </c>
      <c r="ADR417" s="263">
        <f t="shared" si="615"/>
        <v>0</v>
      </c>
      <c r="ADS417" s="263">
        <f t="shared" si="615"/>
        <v>0</v>
      </c>
      <c r="ADT417" s="263">
        <f t="shared" si="615"/>
        <v>0</v>
      </c>
      <c r="ADU417" s="263">
        <f t="shared" ref="ADU417:AEF417" si="616">IF($BQ$349=0,0,"")</f>
        <v>0</v>
      </c>
      <c r="ADV417" s="263">
        <f t="shared" si="616"/>
        <v>0</v>
      </c>
      <c r="ADW417" s="263">
        <f t="shared" si="616"/>
        <v>0</v>
      </c>
      <c r="ADX417" s="263">
        <f t="shared" si="616"/>
        <v>0</v>
      </c>
      <c r="ADY417" s="263">
        <f t="shared" si="616"/>
        <v>0</v>
      </c>
      <c r="ADZ417" s="263">
        <f t="shared" si="616"/>
        <v>0</v>
      </c>
      <c r="AEA417" s="263">
        <f t="shared" si="616"/>
        <v>0</v>
      </c>
      <c r="AEB417" s="263">
        <f t="shared" si="616"/>
        <v>0</v>
      </c>
      <c r="AEC417" s="263">
        <f t="shared" si="616"/>
        <v>0</v>
      </c>
      <c r="AED417" s="263">
        <f t="shared" si="616"/>
        <v>0</v>
      </c>
      <c r="AEE417" s="263">
        <f t="shared" si="616"/>
        <v>0</v>
      </c>
      <c r="AEF417" s="263">
        <f t="shared" si="616"/>
        <v>0</v>
      </c>
      <c r="AEG417" s="263">
        <f t="shared" ref="AEG417:AER417" si="617">IF($BR$349=0,0,"")</f>
        <v>0</v>
      </c>
      <c r="AEH417" s="263">
        <f t="shared" si="617"/>
        <v>0</v>
      </c>
      <c r="AEI417" s="263">
        <f t="shared" si="617"/>
        <v>0</v>
      </c>
      <c r="AEJ417" s="263">
        <f t="shared" si="617"/>
        <v>0</v>
      </c>
      <c r="AEK417" s="263">
        <f t="shared" si="617"/>
        <v>0</v>
      </c>
      <c r="AEL417" s="263">
        <f t="shared" si="617"/>
        <v>0</v>
      </c>
      <c r="AEM417" s="263">
        <f t="shared" si="617"/>
        <v>0</v>
      </c>
      <c r="AEN417" s="263">
        <f t="shared" si="617"/>
        <v>0</v>
      </c>
      <c r="AEO417" s="263">
        <f t="shared" si="617"/>
        <v>0</v>
      </c>
      <c r="AEP417" s="263">
        <f t="shared" si="617"/>
        <v>0</v>
      </c>
      <c r="AEQ417" s="263">
        <f t="shared" si="617"/>
        <v>0</v>
      </c>
      <c r="AER417" s="263">
        <f t="shared" si="617"/>
        <v>0</v>
      </c>
      <c r="AES417" s="263">
        <f t="shared" ref="AES417:AFD417" si="618">IF($BS$349=0,0,"")</f>
        <v>0</v>
      </c>
      <c r="AET417" s="263">
        <f t="shared" si="618"/>
        <v>0</v>
      </c>
      <c r="AEU417" s="263">
        <f t="shared" si="618"/>
        <v>0</v>
      </c>
      <c r="AEV417" s="263">
        <f t="shared" si="618"/>
        <v>0</v>
      </c>
      <c r="AEW417" s="263">
        <f t="shared" si="618"/>
        <v>0</v>
      </c>
      <c r="AEX417" s="263">
        <f t="shared" si="618"/>
        <v>0</v>
      </c>
      <c r="AEY417" s="263">
        <f t="shared" si="618"/>
        <v>0</v>
      </c>
      <c r="AEZ417" s="263">
        <f t="shared" si="618"/>
        <v>0</v>
      </c>
      <c r="AFA417" s="263">
        <f t="shared" si="618"/>
        <v>0</v>
      </c>
      <c r="AFB417" s="263">
        <f t="shared" si="618"/>
        <v>0</v>
      </c>
      <c r="AFC417" s="263">
        <f t="shared" si="618"/>
        <v>0</v>
      </c>
      <c r="AFD417" s="263">
        <f t="shared" si="618"/>
        <v>0</v>
      </c>
      <c r="AFE417" s="263">
        <f t="shared" ref="AFE417:AFP417" si="619">IF($BT$349=0,0,"")</f>
        <v>0</v>
      </c>
      <c r="AFF417" s="263">
        <f t="shared" si="619"/>
        <v>0</v>
      </c>
      <c r="AFG417" s="263">
        <f t="shared" si="619"/>
        <v>0</v>
      </c>
      <c r="AFH417" s="263">
        <f t="shared" si="619"/>
        <v>0</v>
      </c>
      <c r="AFI417" s="263">
        <f t="shared" si="619"/>
        <v>0</v>
      </c>
      <c r="AFJ417" s="263">
        <f t="shared" si="619"/>
        <v>0</v>
      </c>
      <c r="AFK417" s="263">
        <f t="shared" si="619"/>
        <v>0</v>
      </c>
      <c r="AFL417" s="263">
        <f t="shared" si="619"/>
        <v>0</v>
      </c>
      <c r="AFM417" s="263">
        <f t="shared" si="619"/>
        <v>0</v>
      </c>
      <c r="AFN417" s="263">
        <f t="shared" si="619"/>
        <v>0</v>
      </c>
      <c r="AFO417" s="263">
        <f t="shared" si="619"/>
        <v>0</v>
      </c>
      <c r="AFP417" s="263">
        <f t="shared" si="619"/>
        <v>0</v>
      </c>
      <c r="AFQ417" s="263">
        <f t="shared" ref="AFQ417:AGB417" si="620">IF($BU$349=0,0,"")</f>
        <v>0</v>
      </c>
      <c r="AFR417" s="263">
        <f t="shared" si="620"/>
        <v>0</v>
      </c>
      <c r="AFS417" s="263">
        <f t="shared" si="620"/>
        <v>0</v>
      </c>
      <c r="AFT417" s="263">
        <f t="shared" si="620"/>
        <v>0</v>
      </c>
      <c r="AFU417" s="263">
        <f t="shared" si="620"/>
        <v>0</v>
      </c>
      <c r="AFV417" s="263">
        <f t="shared" si="620"/>
        <v>0</v>
      </c>
      <c r="AFW417" s="263">
        <f t="shared" si="620"/>
        <v>0</v>
      </c>
      <c r="AFX417" s="263">
        <f t="shared" si="620"/>
        <v>0</v>
      </c>
      <c r="AFY417" s="263">
        <f t="shared" si="620"/>
        <v>0</v>
      </c>
      <c r="AFZ417" s="263">
        <f t="shared" si="620"/>
        <v>0</v>
      </c>
      <c r="AGA417" s="263">
        <f t="shared" si="620"/>
        <v>0</v>
      </c>
      <c r="AGB417" s="263">
        <f t="shared" si="620"/>
        <v>0</v>
      </c>
      <c r="AGC417" s="263">
        <f t="shared" ref="AGC417:AGN417" si="621">IF($BV$349=0,0,"")</f>
        <v>0</v>
      </c>
      <c r="AGD417" s="263">
        <f t="shared" si="621"/>
        <v>0</v>
      </c>
      <c r="AGE417" s="263">
        <f t="shared" si="621"/>
        <v>0</v>
      </c>
      <c r="AGF417" s="263">
        <f t="shared" si="621"/>
        <v>0</v>
      </c>
      <c r="AGG417" s="263">
        <f t="shared" si="621"/>
        <v>0</v>
      </c>
      <c r="AGH417" s="263">
        <f t="shared" si="621"/>
        <v>0</v>
      </c>
      <c r="AGI417" s="263">
        <f t="shared" si="621"/>
        <v>0</v>
      </c>
      <c r="AGJ417" s="263">
        <f t="shared" si="621"/>
        <v>0</v>
      </c>
      <c r="AGK417" s="263">
        <f t="shared" si="621"/>
        <v>0</v>
      </c>
      <c r="AGL417" s="263">
        <f t="shared" si="621"/>
        <v>0</v>
      </c>
      <c r="AGM417" s="263">
        <f t="shared" si="621"/>
        <v>0</v>
      </c>
      <c r="AGN417" s="263">
        <f t="shared" si="621"/>
        <v>0</v>
      </c>
      <c r="AGO417" s="263">
        <f t="shared" ref="AGO417:AGZ417" si="622">IF($BW$349=0,0,"")</f>
        <v>0</v>
      </c>
      <c r="AGP417" s="263">
        <f t="shared" si="622"/>
        <v>0</v>
      </c>
      <c r="AGQ417" s="263">
        <f t="shared" si="622"/>
        <v>0</v>
      </c>
      <c r="AGR417" s="263">
        <f t="shared" si="622"/>
        <v>0</v>
      </c>
      <c r="AGS417" s="263">
        <f t="shared" si="622"/>
        <v>0</v>
      </c>
      <c r="AGT417" s="263">
        <f t="shared" si="622"/>
        <v>0</v>
      </c>
      <c r="AGU417" s="263">
        <f t="shared" si="622"/>
        <v>0</v>
      </c>
      <c r="AGV417" s="263">
        <f t="shared" si="622"/>
        <v>0</v>
      </c>
      <c r="AGW417" s="263">
        <f t="shared" si="622"/>
        <v>0</v>
      </c>
      <c r="AGX417" s="263">
        <f t="shared" si="622"/>
        <v>0</v>
      </c>
      <c r="AGY417" s="263">
        <f t="shared" si="622"/>
        <v>0</v>
      </c>
      <c r="AGZ417" s="263">
        <f t="shared" si="622"/>
        <v>0</v>
      </c>
      <c r="AHA417" s="263">
        <f t="shared" ref="AHA417:AHL417" si="623">IF($BX$349=0,0,"")</f>
        <v>0</v>
      </c>
      <c r="AHB417" s="263">
        <f t="shared" si="623"/>
        <v>0</v>
      </c>
      <c r="AHC417" s="263">
        <f t="shared" si="623"/>
        <v>0</v>
      </c>
      <c r="AHD417" s="263">
        <f t="shared" si="623"/>
        <v>0</v>
      </c>
      <c r="AHE417" s="263">
        <f t="shared" si="623"/>
        <v>0</v>
      </c>
      <c r="AHF417" s="263">
        <f t="shared" si="623"/>
        <v>0</v>
      </c>
      <c r="AHG417" s="263">
        <f t="shared" si="623"/>
        <v>0</v>
      </c>
      <c r="AHH417" s="263">
        <f t="shared" si="623"/>
        <v>0</v>
      </c>
      <c r="AHI417" s="263">
        <f t="shared" si="623"/>
        <v>0</v>
      </c>
      <c r="AHJ417" s="263">
        <f t="shared" si="623"/>
        <v>0</v>
      </c>
      <c r="AHK417" s="263">
        <f t="shared" si="623"/>
        <v>0</v>
      </c>
      <c r="AHL417" s="263">
        <f t="shared" si="623"/>
        <v>0</v>
      </c>
      <c r="AHM417" s="263">
        <f t="shared" ref="AHM417:AHX417" si="624">IF($BY$349=0,0,"")</f>
        <v>0</v>
      </c>
      <c r="AHN417" s="263">
        <f t="shared" si="624"/>
        <v>0</v>
      </c>
      <c r="AHO417" s="263">
        <f t="shared" si="624"/>
        <v>0</v>
      </c>
      <c r="AHP417" s="263">
        <f t="shared" si="624"/>
        <v>0</v>
      </c>
      <c r="AHQ417" s="263">
        <f t="shared" si="624"/>
        <v>0</v>
      </c>
      <c r="AHR417" s="263">
        <f t="shared" si="624"/>
        <v>0</v>
      </c>
      <c r="AHS417" s="263">
        <f t="shared" si="624"/>
        <v>0</v>
      </c>
      <c r="AHT417" s="263">
        <f t="shared" si="624"/>
        <v>0</v>
      </c>
      <c r="AHU417" s="263">
        <f t="shared" si="624"/>
        <v>0</v>
      </c>
      <c r="AHV417" s="263">
        <f t="shared" si="624"/>
        <v>0</v>
      </c>
      <c r="AHW417" s="263">
        <f t="shared" si="624"/>
        <v>0</v>
      </c>
      <c r="AHX417" s="263">
        <f t="shared" si="624"/>
        <v>0</v>
      </c>
      <c r="AHY417" s="263">
        <f t="shared" ref="AHY417:AIJ417" si="625">IF($BZ$349=0,0,"")</f>
        <v>0</v>
      </c>
      <c r="AHZ417" s="263">
        <f t="shared" si="625"/>
        <v>0</v>
      </c>
      <c r="AIA417" s="263">
        <f t="shared" si="625"/>
        <v>0</v>
      </c>
      <c r="AIB417" s="263">
        <f t="shared" si="625"/>
        <v>0</v>
      </c>
      <c r="AIC417" s="263">
        <f t="shared" si="625"/>
        <v>0</v>
      </c>
      <c r="AID417" s="263">
        <f t="shared" si="625"/>
        <v>0</v>
      </c>
      <c r="AIE417" s="263">
        <f t="shared" si="625"/>
        <v>0</v>
      </c>
      <c r="AIF417" s="263">
        <f t="shared" si="625"/>
        <v>0</v>
      </c>
      <c r="AIG417" s="263">
        <f t="shared" si="625"/>
        <v>0</v>
      </c>
      <c r="AIH417" s="263">
        <f t="shared" si="625"/>
        <v>0</v>
      </c>
      <c r="AII417" s="263">
        <f t="shared" si="625"/>
        <v>0</v>
      </c>
      <c r="AIJ417" s="263">
        <f t="shared" si="625"/>
        <v>0</v>
      </c>
      <c r="AIK417" s="263">
        <f t="shared" ref="AIK417:AIV417" si="626">IF($CA$349=0,0,"")</f>
        <v>0</v>
      </c>
      <c r="AIL417" s="263">
        <f t="shared" si="626"/>
        <v>0</v>
      </c>
      <c r="AIM417" s="263">
        <f t="shared" si="626"/>
        <v>0</v>
      </c>
      <c r="AIN417" s="263">
        <f t="shared" si="626"/>
        <v>0</v>
      </c>
      <c r="AIO417" s="263">
        <f t="shared" si="626"/>
        <v>0</v>
      </c>
      <c r="AIP417" s="263">
        <f t="shared" si="626"/>
        <v>0</v>
      </c>
      <c r="AIQ417" s="263">
        <f t="shared" si="626"/>
        <v>0</v>
      </c>
      <c r="AIR417" s="263">
        <f t="shared" si="626"/>
        <v>0</v>
      </c>
      <c r="AIS417" s="263">
        <f t="shared" si="626"/>
        <v>0</v>
      </c>
      <c r="AIT417" s="263">
        <f t="shared" si="626"/>
        <v>0</v>
      </c>
      <c r="AIU417" s="263">
        <f t="shared" si="626"/>
        <v>0</v>
      </c>
      <c r="AIV417" s="263">
        <f t="shared" si="626"/>
        <v>0</v>
      </c>
      <c r="AIW417" s="263">
        <f t="shared" ref="AIW417:AJH417" si="627">IF($CB$349=0,0,"")</f>
        <v>0</v>
      </c>
      <c r="AIX417" s="263">
        <f t="shared" si="627"/>
        <v>0</v>
      </c>
      <c r="AIY417" s="263">
        <f t="shared" si="627"/>
        <v>0</v>
      </c>
      <c r="AIZ417" s="263">
        <f t="shared" si="627"/>
        <v>0</v>
      </c>
      <c r="AJA417" s="263">
        <f t="shared" si="627"/>
        <v>0</v>
      </c>
      <c r="AJB417" s="263">
        <f t="shared" si="627"/>
        <v>0</v>
      </c>
      <c r="AJC417" s="263">
        <f t="shared" si="627"/>
        <v>0</v>
      </c>
      <c r="AJD417" s="263">
        <f t="shared" si="627"/>
        <v>0</v>
      </c>
      <c r="AJE417" s="263">
        <f t="shared" si="627"/>
        <v>0</v>
      </c>
      <c r="AJF417" s="263">
        <f t="shared" si="627"/>
        <v>0</v>
      </c>
      <c r="AJG417" s="263">
        <f t="shared" si="627"/>
        <v>0</v>
      </c>
      <c r="AJH417" s="263">
        <f t="shared" si="627"/>
        <v>0</v>
      </c>
      <c r="AJI417" s="263">
        <f t="shared" ref="AJI417:AJT417" si="628">IF($CC$349=0,0,"")</f>
        <v>0</v>
      </c>
      <c r="AJJ417" s="263">
        <f t="shared" si="628"/>
        <v>0</v>
      </c>
      <c r="AJK417" s="263">
        <f t="shared" si="628"/>
        <v>0</v>
      </c>
      <c r="AJL417" s="263">
        <f t="shared" si="628"/>
        <v>0</v>
      </c>
      <c r="AJM417" s="263">
        <f t="shared" si="628"/>
        <v>0</v>
      </c>
      <c r="AJN417" s="263">
        <f t="shared" si="628"/>
        <v>0</v>
      </c>
      <c r="AJO417" s="263">
        <f t="shared" si="628"/>
        <v>0</v>
      </c>
      <c r="AJP417" s="263">
        <f t="shared" si="628"/>
        <v>0</v>
      </c>
      <c r="AJQ417" s="263">
        <f t="shared" si="628"/>
        <v>0</v>
      </c>
      <c r="AJR417" s="263">
        <f t="shared" si="628"/>
        <v>0</v>
      </c>
      <c r="AJS417" s="263">
        <f t="shared" si="628"/>
        <v>0</v>
      </c>
      <c r="AJT417" s="263">
        <f t="shared" si="628"/>
        <v>0</v>
      </c>
      <c r="AJU417" s="263">
        <f t="shared" ref="AJU417:AKF417" si="629">IF($CD$349=0,0,"")</f>
        <v>0</v>
      </c>
      <c r="AJV417" s="263">
        <f t="shared" si="629"/>
        <v>0</v>
      </c>
      <c r="AJW417" s="263">
        <f t="shared" si="629"/>
        <v>0</v>
      </c>
      <c r="AJX417" s="263">
        <f t="shared" si="629"/>
        <v>0</v>
      </c>
      <c r="AJY417" s="263">
        <f t="shared" si="629"/>
        <v>0</v>
      </c>
      <c r="AJZ417" s="263">
        <f t="shared" si="629"/>
        <v>0</v>
      </c>
      <c r="AKA417" s="263">
        <f t="shared" si="629"/>
        <v>0</v>
      </c>
      <c r="AKB417" s="263">
        <f t="shared" si="629"/>
        <v>0</v>
      </c>
      <c r="AKC417" s="263">
        <f t="shared" si="629"/>
        <v>0</v>
      </c>
      <c r="AKD417" s="263">
        <f t="shared" si="629"/>
        <v>0</v>
      </c>
      <c r="AKE417" s="263">
        <f t="shared" si="629"/>
        <v>0</v>
      </c>
      <c r="AKF417" s="263">
        <f t="shared" si="629"/>
        <v>0</v>
      </c>
      <c r="AKG417" s="263">
        <f t="shared" ref="AKG417:AKR417" si="630">IF($CE$349=0,0,"")</f>
        <v>0</v>
      </c>
      <c r="AKH417" s="263">
        <f t="shared" si="630"/>
        <v>0</v>
      </c>
      <c r="AKI417" s="263">
        <f t="shared" si="630"/>
        <v>0</v>
      </c>
      <c r="AKJ417" s="263">
        <f t="shared" si="630"/>
        <v>0</v>
      </c>
      <c r="AKK417" s="263">
        <f t="shared" si="630"/>
        <v>0</v>
      </c>
      <c r="AKL417" s="263">
        <f t="shared" si="630"/>
        <v>0</v>
      </c>
      <c r="AKM417" s="263">
        <f t="shared" si="630"/>
        <v>0</v>
      </c>
      <c r="AKN417" s="263">
        <f t="shared" si="630"/>
        <v>0</v>
      </c>
      <c r="AKO417" s="263">
        <f t="shared" si="630"/>
        <v>0</v>
      </c>
      <c r="AKP417" s="263">
        <f t="shared" si="630"/>
        <v>0</v>
      </c>
      <c r="AKQ417" s="263">
        <f t="shared" si="630"/>
        <v>0</v>
      </c>
      <c r="AKR417" s="263">
        <f t="shared" si="630"/>
        <v>0</v>
      </c>
      <c r="AKS417" s="263">
        <f t="shared" ref="AKS417:ALD417" si="631">IF($CF$349=0,0,"")</f>
        <v>0</v>
      </c>
      <c r="AKT417" s="263">
        <f t="shared" si="631"/>
        <v>0</v>
      </c>
      <c r="AKU417" s="263">
        <f t="shared" si="631"/>
        <v>0</v>
      </c>
      <c r="AKV417" s="263">
        <f t="shared" si="631"/>
        <v>0</v>
      </c>
      <c r="AKW417" s="263">
        <f t="shared" si="631"/>
        <v>0</v>
      </c>
      <c r="AKX417" s="263">
        <f t="shared" si="631"/>
        <v>0</v>
      </c>
      <c r="AKY417" s="263">
        <f t="shared" si="631"/>
        <v>0</v>
      </c>
      <c r="AKZ417" s="263">
        <f t="shared" si="631"/>
        <v>0</v>
      </c>
      <c r="ALA417" s="263">
        <f t="shared" si="631"/>
        <v>0</v>
      </c>
      <c r="ALB417" s="263">
        <f t="shared" si="631"/>
        <v>0</v>
      </c>
      <c r="ALC417" s="263">
        <f t="shared" si="631"/>
        <v>0</v>
      </c>
      <c r="ALD417" s="263">
        <f t="shared" si="631"/>
        <v>0</v>
      </c>
      <c r="ALE417" s="263">
        <f t="shared" ref="ALE417:ALP417" si="632">IF($CG$349=0,0,"")</f>
        <v>0</v>
      </c>
      <c r="ALF417" s="263">
        <f t="shared" si="632"/>
        <v>0</v>
      </c>
      <c r="ALG417" s="263">
        <f t="shared" si="632"/>
        <v>0</v>
      </c>
      <c r="ALH417" s="263">
        <f t="shared" si="632"/>
        <v>0</v>
      </c>
      <c r="ALI417" s="263">
        <f t="shared" si="632"/>
        <v>0</v>
      </c>
      <c r="ALJ417" s="263">
        <f t="shared" si="632"/>
        <v>0</v>
      </c>
      <c r="ALK417" s="263">
        <f t="shared" si="632"/>
        <v>0</v>
      </c>
      <c r="ALL417" s="263">
        <f t="shared" si="632"/>
        <v>0</v>
      </c>
      <c r="ALM417" s="263">
        <f t="shared" si="632"/>
        <v>0</v>
      </c>
      <c r="ALN417" s="263">
        <f t="shared" si="632"/>
        <v>0</v>
      </c>
      <c r="ALO417" s="263">
        <f t="shared" si="632"/>
        <v>0</v>
      </c>
      <c r="ALP417" s="263">
        <f t="shared" si="632"/>
        <v>0</v>
      </c>
      <c r="ALQ417" s="263">
        <f t="shared" ref="ALQ417:AMB417" si="633">IF($CH$349=0,0,"")</f>
        <v>0</v>
      </c>
      <c r="ALR417" s="263">
        <f t="shared" si="633"/>
        <v>0</v>
      </c>
      <c r="ALS417" s="263">
        <f t="shared" si="633"/>
        <v>0</v>
      </c>
      <c r="ALT417" s="263">
        <f t="shared" si="633"/>
        <v>0</v>
      </c>
      <c r="ALU417" s="263">
        <f t="shared" si="633"/>
        <v>0</v>
      </c>
      <c r="ALV417" s="263">
        <f t="shared" si="633"/>
        <v>0</v>
      </c>
      <c r="ALW417" s="263">
        <f t="shared" si="633"/>
        <v>0</v>
      </c>
      <c r="ALX417" s="263">
        <f t="shared" si="633"/>
        <v>0</v>
      </c>
      <c r="ALY417" s="263">
        <f t="shared" si="633"/>
        <v>0</v>
      </c>
      <c r="ALZ417" s="263">
        <f t="shared" si="633"/>
        <v>0</v>
      </c>
      <c r="AMA417" s="263">
        <f t="shared" si="633"/>
        <v>0</v>
      </c>
      <c r="AMB417" s="263">
        <f t="shared" si="633"/>
        <v>0</v>
      </c>
      <c r="AMC417" s="263">
        <f t="shared" ref="AMC417:AMN417" si="634">IF($CI$349=0,0,"")</f>
        <v>0</v>
      </c>
      <c r="AMD417" s="263">
        <f t="shared" si="634"/>
        <v>0</v>
      </c>
      <c r="AME417" s="263">
        <f t="shared" si="634"/>
        <v>0</v>
      </c>
      <c r="AMF417" s="263">
        <f t="shared" si="634"/>
        <v>0</v>
      </c>
      <c r="AMG417" s="263">
        <f t="shared" si="634"/>
        <v>0</v>
      </c>
      <c r="AMH417" s="263">
        <f t="shared" si="634"/>
        <v>0</v>
      </c>
      <c r="AMI417" s="263">
        <f t="shared" si="634"/>
        <v>0</v>
      </c>
      <c r="AMJ417" s="263">
        <f t="shared" si="634"/>
        <v>0</v>
      </c>
      <c r="AMK417" s="263">
        <f t="shared" si="634"/>
        <v>0</v>
      </c>
      <c r="AML417" s="263">
        <f t="shared" si="634"/>
        <v>0</v>
      </c>
      <c r="AMM417" s="263">
        <f t="shared" si="634"/>
        <v>0</v>
      </c>
      <c r="AMN417" s="263">
        <f t="shared" si="634"/>
        <v>0</v>
      </c>
      <c r="AMO417" s="263">
        <f t="shared" ref="AMO417:AMZ417" si="635">IF($CJ$349=0,0,"")</f>
        <v>0</v>
      </c>
      <c r="AMP417" s="263">
        <f t="shared" si="635"/>
        <v>0</v>
      </c>
      <c r="AMQ417" s="263">
        <f t="shared" si="635"/>
        <v>0</v>
      </c>
      <c r="AMR417" s="263">
        <f t="shared" si="635"/>
        <v>0</v>
      </c>
      <c r="AMS417" s="263">
        <f t="shared" si="635"/>
        <v>0</v>
      </c>
      <c r="AMT417" s="263">
        <f t="shared" si="635"/>
        <v>0</v>
      </c>
      <c r="AMU417" s="263">
        <f t="shared" si="635"/>
        <v>0</v>
      </c>
      <c r="AMV417" s="263">
        <f t="shared" si="635"/>
        <v>0</v>
      </c>
      <c r="AMW417" s="263">
        <f t="shared" si="635"/>
        <v>0</v>
      </c>
      <c r="AMX417" s="263">
        <f t="shared" si="635"/>
        <v>0</v>
      </c>
      <c r="AMY417" s="263">
        <f t="shared" si="635"/>
        <v>0</v>
      </c>
      <c r="AMZ417" s="263">
        <f t="shared" si="635"/>
        <v>0</v>
      </c>
      <c r="ANA417" s="263">
        <f t="shared" ref="ANA417:ANL417" si="636">IF($CK$349=0,0,"")</f>
        <v>0</v>
      </c>
      <c r="ANB417" s="263">
        <f t="shared" si="636"/>
        <v>0</v>
      </c>
      <c r="ANC417" s="263">
        <f t="shared" si="636"/>
        <v>0</v>
      </c>
      <c r="AND417" s="263">
        <f t="shared" si="636"/>
        <v>0</v>
      </c>
      <c r="ANE417" s="263">
        <f t="shared" si="636"/>
        <v>0</v>
      </c>
      <c r="ANF417" s="263">
        <f t="shared" si="636"/>
        <v>0</v>
      </c>
      <c r="ANG417" s="263">
        <f t="shared" si="636"/>
        <v>0</v>
      </c>
      <c r="ANH417" s="263">
        <f t="shared" si="636"/>
        <v>0</v>
      </c>
      <c r="ANI417" s="263">
        <f t="shared" si="636"/>
        <v>0</v>
      </c>
      <c r="ANJ417" s="263">
        <f t="shared" si="636"/>
        <v>0</v>
      </c>
      <c r="ANK417" s="263">
        <f t="shared" si="636"/>
        <v>0</v>
      </c>
      <c r="ANL417" s="263">
        <f t="shared" si="636"/>
        <v>0</v>
      </c>
      <c r="ANM417" s="263">
        <f t="shared" ref="ANM417:ANX417" si="637">IF($CL$349=0,0,"")</f>
        <v>0</v>
      </c>
      <c r="ANN417" s="263">
        <f t="shared" si="637"/>
        <v>0</v>
      </c>
      <c r="ANO417" s="263">
        <f t="shared" si="637"/>
        <v>0</v>
      </c>
      <c r="ANP417" s="263">
        <f t="shared" si="637"/>
        <v>0</v>
      </c>
      <c r="ANQ417" s="263">
        <f t="shared" si="637"/>
        <v>0</v>
      </c>
      <c r="ANR417" s="263">
        <f t="shared" si="637"/>
        <v>0</v>
      </c>
      <c r="ANS417" s="263">
        <f t="shared" si="637"/>
        <v>0</v>
      </c>
      <c r="ANT417" s="263">
        <f t="shared" si="637"/>
        <v>0</v>
      </c>
      <c r="ANU417" s="263">
        <f t="shared" si="637"/>
        <v>0</v>
      </c>
      <c r="ANV417" s="263">
        <f t="shared" si="637"/>
        <v>0</v>
      </c>
      <c r="ANW417" s="263">
        <f t="shared" si="637"/>
        <v>0</v>
      </c>
      <c r="ANX417" s="263">
        <f t="shared" si="637"/>
        <v>0</v>
      </c>
      <c r="ANY417" s="263">
        <f t="shared" ref="ANY417:AOJ417" si="638">IF($CM$349=0,0,"")</f>
        <v>0</v>
      </c>
      <c r="ANZ417" s="263">
        <f t="shared" si="638"/>
        <v>0</v>
      </c>
      <c r="AOA417" s="263">
        <f t="shared" si="638"/>
        <v>0</v>
      </c>
      <c r="AOB417" s="263">
        <f t="shared" si="638"/>
        <v>0</v>
      </c>
      <c r="AOC417" s="263">
        <f t="shared" si="638"/>
        <v>0</v>
      </c>
      <c r="AOD417" s="263">
        <f t="shared" si="638"/>
        <v>0</v>
      </c>
      <c r="AOE417" s="263">
        <f t="shared" si="638"/>
        <v>0</v>
      </c>
      <c r="AOF417" s="263">
        <f t="shared" si="638"/>
        <v>0</v>
      </c>
      <c r="AOG417" s="263">
        <f t="shared" si="638"/>
        <v>0</v>
      </c>
      <c r="AOH417" s="263">
        <f t="shared" si="638"/>
        <v>0</v>
      </c>
      <c r="AOI417" s="263">
        <f t="shared" si="638"/>
        <v>0</v>
      </c>
      <c r="AOJ417" s="263">
        <f t="shared" si="638"/>
        <v>0</v>
      </c>
      <c r="AOK417" s="263">
        <f t="shared" ref="AOK417:AOV417" si="639">IF($CN$349=0,0,"")</f>
        <v>0</v>
      </c>
      <c r="AOL417" s="263">
        <f t="shared" si="639"/>
        <v>0</v>
      </c>
      <c r="AOM417" s="263">
        <f t="shared" si="639"/>
        <v>0</v>
      </c>
      <c r="AON417" s="263">
        <f t="shared" si="639"/>
        <v>0</v>
      </c>
      <c r="AOO417" s="263">
        <f t="shared" si="639"/>
        <v>0</v>
      </c>
      <c r="AOP417" s="263">
        <f t="shared" si="639"/>
        <v>0</v>
      </c>
      <c r="AOQ417" s="263">
        <f t="shared" si="639"/>
        <v>0</v>
      </c>
      <c r="AOR417" s="263">
        <f t="shared" si="639"/>
        <v>0</v>
      </c>
      <c r="AOS417" s="263">
        <f t="shared" si="639"/>
        <v>0</v>
      </c>
      <c r="AOT417" s="263">
        <f t="shared" si="639"/>
        <v>0</v>
      </c>
      <c r="AOU417" s="263">
        <f t="shared" si="639"/>
        <v>0</v>
      </c>
      <c r="AOV417" s="263">
        <f t="shared" si="639"/>
        <v>0</v>
      </c>
      <c r="AOW417" s="263">
        <f t="shared" ref="AOW417:APH417" si="640">IF($CO$349=0,0,"")</f>
        <v>0</v>
      </c>
      <c r="AOX417" s="263">
        <f t="shared" si="640"/>
        <v>0</v>
      </c>
      <c r="AOY417" s="263">
        <f t="shared" si="640"/>
        <v>0</v>
      </c>
      <c r="AOZ417" s="263">
        <f t="shared" si="640"/>
        <v>0</v>
      </c>
      <c r="APA417" s="263">
        <f t="shared" si="640"/>
        <v>0</v>
      </c>
      <c r="APB417" s="263">
        <f t="shared" si="640"/>
        <v>0</v>
      </c>
      <c r="APC417" s="263">
        <f t="shared" si="640"/>
        <v>0</v>
      </c>
      <c r="APD417" s="263">
        <f t="shared" si="640"/>
        <v>0</v>
      </c>
      <c r="APE417" s="263">
        <f t="shared" si="640"/>
        <v>0</v>
      </c>
      <c r="APF417" s="263">
        <f t="shared" si="640"/>
        <v>0</v>
      </c>
      <c r="APG417" s="263">
        <f t="shared" si="640"/>
        <v>0</v>
      </c>
      <c r="APH417" s="263">
        <f t="shared" si="640"/>
        <v>0</v>
      </c>
      <c r="API417" s="263">
        <f t="shared" ref="API417:APT417" si="641">IF($CP$349=0,0,"")</f>
        <v>0</v>
      </c>
      <c r="APJ417" s="263">
        <f t="shared" si="641"/>
        <v>0</v>
      </c>
      <c r="APK417" s="263">
        <f t="shared" si="641"/>
        <v>0</v>
      </c>
      <c r="APL417" s="263">
        <f t="shared" si="641"/>
        <v>0</v>
      </c>
      <c r="APM417" s="263">
        <f t="shared" si="641"/>
        <v>0</v>
      </c>
      <c r="APN417" s="263">
        <f t="shared" si="641"/>
        <v>0</v>
      </c>
      <c r="APO417" s="263">
        <f t="shared" si="641"/>
        <v>0</v>
      </c>
      <c r="APP417" s="263">
        <f t="shared" si="641"/>
        <v>0</v>
      </c>
      <c r="APQ417" s="263">
        <f t="shared" si="641"/>
        <v>0</v>
      </c>
      <c r="APR417" s="263">
        <f t="shared" si="641"/>
        <v>0</v>
      </c>
      <c r="APS417" s="263">
        <f t="shared" si="641"/>
        <v>0</v>
      </c>
      <c r="APT417" s="263">
        <f t="shared" si="641"/>
        <v>0</v>
      </c>
      <c r="APU417" s="263">
        <f t="shared" ref="APU417:AQF417" si="642">IF($CQ$349=0,0,"")</f>
        <v>0</v>
      </c>
      <c r="APV417" s="263">
        <f t="shared" si="642"/>
        <v>0</v>
      </c>
      <c r="APW417" s="263">
        <f t="shared" si="642"/>
        <v>0</v>
      </c>
      <c r="APX417" s="263">
        <f t="shared" si="642"/>
        <v>0</v>
      </c>
      <c r="APY417" s="263">
        <f t="shared" si="642"/>
        <v>0</v>
      </c>
      <c r="APZ417" s="263">
        <f t="shared" si="642"/>
        <v>0</v>
      </c>
      <c r="AQA417" s="263">
        <f t="shared" si="642"/>
        <v>0</v>
      </c>
      <c r="AQB417" s="263">
        <f t="shared" si="642"/>
        <v>0</v>
      </c>
      <c r="AQC417" s="263">
        <f t="shared" si="642"/>
        <v>0</v>
      </c>
      <c r="AQD417" s="263">
        <f t="shared" si="642"/>
        <v>0</v>
      </c>
      <c r="AQE417" s="263">
        <f t="shared" si="642"/>
        <v>0</v>
      </c>
      <c r="AQF417" s="263">
        <f t="shared" si="642"/>
        <v>0</v>
      </c>
      <c r="AQG417" s="263">
        <f t="shared" ref="AQG417:AQR417" si="643">IF($CR$349=0,0,"")</f>
        <v>0</v>
      </c>
      <c r="AQH417" s="263">
        <f t="shared" si="643"/>
        <v>0</v>
      </c>
      <c r="AQI417" s="263">
        <f t="shared" si="643"/>
        <v>0</v>
      </c>
      <c r="AQJ417" s="263">
        <f t="shared" si="643"/>
        <v>0</v>
      </c>
      <c r="AQK417" s="263">
        <f t="shared" si="643"/>
        <v>0</v>
      </c>
      <c r="AQL417" s="263">
        <f t="shared" si="643"/>
        <v>0</v>
      </c>
      <c r="AQM417" s="263">
        <f t="shared" si="643"/>
        <v>0</v>
      </c>
      <c r="AQN417" s="263">
        <f t="shared" si="643"/>
        <v>0</v>
      </c>
      <c r="AQO417" s="263">
        <f t="shared" si="643"/>
        <v>0</v>
      </c>
      <c r="AQP417" s="263">
        <f t="shared" si="643"/>
        <v>0</v>
      </c>
      <c r="AQQ417" s="263">
        <f t="shared" si="643"/>
        <v>0</v>
      </c>
      <c r="AQR417" s="263">
        <f t="shared" si="643"/>
        <v>0</v>
      </c>
      <c r="AQS417" s="263">
        <f t="shared" ref="AQS417:ARD417" si="644">IF($CS$349=0,0,"")</f>
        <v>0</v>
      </c>
      <c r="AQT417" s="263">
        <f t="shared" si="644"/>
        <v>0</v>
      </c>
      <c r="AQU417" s="263">
        <f t="shared" si="644"/>
        <v>0</v>
      </c>
      <c r="AQV417" s="263">
        <f t="shared" si="644"/>
        <v>0</v>
      </c>
      <c r="AQW417" s="263">
        <f t="shared" si="644"/>
        <v>0</v>
      </c>
      <c r="AQX417" s="263">
        <f t="shared" si="644"/>
        <v>0</v>
      </c>
      <c r="AQY417" s="263">
        <f t="shared" si="644"/>
        <v>0</v>
      </c>
      <c r="AQZ417" s="263">
        <f t="shared" si="644"/>
        <v>0</v>
      </c>
      <c r="ARA417" s="263">
        <f t="shared" si="644"/>
        <v>0</v>
      </c>
      <c r="ARB417" s="263">
        <f t="shared" si="644"/>
        <v>0</v>
      </c>
      <c r="ARC417" s="263">
        <f t="shared" si="644"/>
        <v>0</v>
      </c>
      <c r="ARD417" s="263">
        <f t="shared" si="644"/>
        <v>0</v>
      </c>
      <c r="ARE417" s="263">
        <f t="shared" ref="ARE417:ARP417" si="645">IF($CT$349=0,0,"")</f>
        <v>0</v>
      </c>
      <c r="ARF417" s="263">
        <f t="shared" si="645"/>
        <v>0</v>
      </c>
      <c r="ARG417" s="263">
        <f t="shared" si="645"/>
        <v>0</v>
      </c>
      <c r="ARH417" s="263">
        <f t="shared" si="645"/>
        <v>0</v>
      </c>
      <c r="ARI417" s="263">
        <f t="shared" si="645"/>
        <v>0</v>
      </c>
      <c r="ARJ417" s="263">
        <f t="shared" si="645"/>
        <v>0</v>
      </c>
      <c r="ARK417" s="263">
        <f t="shared" si="645"/>
        <v>0</v>
      </c>
      <c r="ARL417" s="263">
        <f t="shared" si="645"/>
        <v>0</v>
      </c>
      <c r="ARM417" s="263">
        <f t="shared" si="645"/>
        <v>0</v>
      </c>
      <c r="ARN417" s="263">
        <f t="shared" si="645"/>
        <v>0</v>
      </c>
      <c r="ARO417" s="263">
        <f t="shared" si="645"/>
        <v>0</v>
      </c>
      <c r="ARP417" s="263">
        <f t="shared" si="645"/>
        <v>0</v>
      </c>
      <c r="ARQ417" s="263">
        <f t="shared" ref="ARQ417:ASB417" si="646">IF($CU$349=0,0,"")</f>
        <v>0</v>
      </c>
      <c r="ARR417" s="263">
        <f t="shared" si="646"/>
        <v>0</v>
      </c>
      <c r="ARS417" s="263">
        <f t="shared" si="646"/>
        <v>0</v>
      </c>
      <c r="ART417" s="263">
        <f t="shared" si="646"/>
        <v>0</v>
      </c>
      <c r="ARU417" s="263">
        <f t="shared" si="646"/>
        <v>0</v>
      </c>
      <c r="ARV417" s="263">
        <f t="shared" si="646"/>
        <v>0</v>
      </c>
      <c r="ARW417" s="263">
        <f t="shared" si="646"/>
        <v>0</v>
      </c>
      <c r="ARX417" s="263">
        <f t="shared" si="646"/>
        <v>0</v>
      </c>
      <c r="ARY417" s="263">
        <f t="shared" si="646"/>
        <v>0</v>
      </c>
      <c r="ARZ417" s="263">
        <f t="shared" si="646"/>
        <v>0</v>
      </c>
      <c r="ASA417" s="263">
        <f t="shared" si="646"/>
        <v>0</v>
      </c>
      <c r="ASB417" s="263">
        <f t="shared" si="646"/>
        <v>0</v>
      </c>
      <c r="ASC417" s="263">
        <f t="shared" ref="ASC417:ASN417" si="647">IF($CV$349=0,0,"")</f>
        <v>0</v>
      </c>
      <c r="ASD417" s="263">
        <f t="shared" si="647"/>
        <v>0</v>
      </c>
      <c r="ASE417" s="263">
        <f t="shared" si="647"/>
        <v>0</v>
      </c>
      <c r="ASF417" s="263">
        <f t="shared" si="647"/>
        <v>0</v>
      </c>
      <c r="ASG417" s="263">
        <f t="shared" si="647"/>
        <v>0</v>
      </c>
      <c r="ASH417" s="263">
        <f t="shared" si="647"/>
        <v>0</v>
      </c>
      <c r="ASI417" s="263">
        <f t="shared" si="647"/>
        <v>0</v>
      </c>
      <c r="ASJ417" s="263">
        <f t="shared" si="647"/>
        <v>0</v>
      </c>
      <c r="ASK417" s="263">
        <f t="shared" si="647"/>
        <v>0</v>
      </c>
      <c r="ASL417" s="263">
        <f t="shared" si="647"/>
        <v>0</v>
      </c>
      <c r="ASM417" s="263">
        <f t="shared" si="647"/>
        <v>0</v>
      </c>
      <c r="ASN417" s="263">
        <f t="shared" si="647"/>
        <v>0</v>
      </c>
      <c r="ASO417" s="263">
        <f t="shared" ref="ASO417:ASZ417" si="648">IF($CW$349=0,0,"")</f>
        <v>0</v>
      </c>
      <c r="ASP417" s="263">
        <f t="shared" si="648"/>
        <v>0</v>
      </c>
      <c r="ASQ417" s="263">
        <f t="shared" si="648"/>
        <v>0</v>
      </c>
      <c r="ASR417" s="263">
        <f t="shared" si="648"/>
        <v>0</v>
      </c>
      <c r="ASS417" s="263">
        <f t="shared" si="648"/>
        <v>0</v>
      </c>
      <c r="AST417" s="263">
        <f t="shared" si="648"/>
        <v>0</v>
      </c>
      <c r="ASU417" s="263">
        <f t="shared" si="648"/>
        <v>0</v>
      </c>
      <c r="ASV417" s="263">
        <f t="shared" si="648"/>
        <v>0</v>
      </c>
      <c r="ASW417" s="263">
        <f t="shared" si="648"/>
        <v>0</v>
      </c>
      <c r="ASX417" s="263">
        <f t="shared" si="648"/>
        <v>0</v>
      </c>
      <c r="ASY417" s="263">
        <f t="shared" si="648"/>
        <v>0</v>
      </c>
      <c r="ASZ417" s="263">
        <f t="shared" si="648"/>
        <v>0</v>
      </c>
      <c r="ATA417" s="263">
        <f t="shared" ref="ATA417:ATL417" si="649">IF($CX$349=0,0,"")</f>
        <v>0</v>
      </c>
      <c r="ATB417" s="263">
        <f t="shared" si="649"/>
        <v>0</v>
      </c>
      <c r="ATC417" s="263">
        <f t="shared" si="649"/>
        <v>0</v>
      </c>
      <c r="ATD417" s="263">
        <f t="shared" si="649"/>
        <v>0</v>
      </c>
      <c r="ATE417" s="263">
        <f t="shared" si="649"/>
        <v>0</v>
      </c>
      <c r="ATF417" s="263">
        <f t="shared" si="649"/>
        <v>0</v>
      </c>
      <c r="ATG417" s="263">
        <f t="shared" si="649"/>
        <v>0</v>
      </c>
      <c r="ATH417" s="263">
        <f t="shared" si="649"/>
        <v>0</v>
      </c>
      <c r="ATI417" s="263">
        <f t="shared" si="649"/>
        <v>0</v>
      </c>
      <c r="ATJ417" s="263">
        <f t="shared" si="649"/>
        <v>0</v>
      </c>
      <c r="ATK417" s="263">
        <f t="shared" si="649"/>
        <v>0</v>
      </c>
      <c r="ATL417" s="263">
        <f t="shared" si="649"/>
        <v>0</v>
      </c>
      <c r="ATM417" s="263">
        <f t="shared" ref="ATM417:ATX417" si="650">IF($CY$349=0,0,"")</f>
        <v>0</v>
      </c>
      <c r="ATN417" s="263">
        <f t="shared" si="650"/>
        <v>0</v>
      </c>
      <c r="ATO417" s="263">
        <f t="shared" si="650"/>
        <v>0</v>
      </c>
      <c r="ATP417" s="263">
        <f t="shared" si="650"/>
        <v>0</v>
      </c>
      <c r="ATQ417" s="263">
        <f t="shared" si="650"/>
        <v>0</v>
      </c>
      <c r="ATR417" s="263">
        <f t="shared" si="650"/>
        <v>0</v>
      </c>
      <c r="ATS417" s="263">
        <f t="shared" si="650"/>
        <v>0</v>
      </c>
      <c r="ATT417" s="263">
        <f t="shared" si="650"/>
        <v>0</v>
      </c>
      <c r="ATU417" s="263">
        <f t="shared" si="650"/>
        <v>0</v>
      </c>
      <c r="ATV417" s="263">
        <f t="shared" si="650"/>
        <v>0</v>
      </c>
      <c r="ATW417" s="263">
        <f t="shared" si="650"/>
        <v>0</v>
      </c>
      <c r="ATX417" s="263">
        <f t="shared" si="650"/>
        <v>0</v>
      </c>
      <c r="ATY417" s="263">
        <f t="shared" ref="ATY417:AUJ417" si="651">IF($CZ$349=0,0,"")</f>
        <v>0</v>
      </c>
      <c r="ATZ417" s="263">
        <f t="shared" si="651"/>
        <v>0</v>
      </c>
      <c r="AUA417" s="263">
        <f t="shared" si="651"/>
        <v>0</v>
      </c>
      <c r="AUB417" s="263">
        <f t="shared" si="651"/>
        <v>0</v>
      </c>
      <c r="AUC417" s="263">
        <f t="shared" si="651"/>
        <v>0</v>
      </c>
      <c r="AUD417" s="263">
        <f t="shared" si="651"/>
        <v>0</v>
      </c>
      <c r="AUE417" s="263">
        <f t="shared" si="651"/>
        <v>0</v>
      </c>
      <c r="AUF417" s="263">
        <f t="shared" si="651"/>
        <v>0</v>
      </c>
      <c r="AUG417" s="263">
        <f t="shared" si="651"/>
        <v>0</v>
      </c>
      <c r="AUH417" s="263">
        <f t="shared" si="651"/>
        <v>0</v>
      </c>
      <c r="AUI417" s="263">
        <f t="shared" si="651"/>
        <v>0</v>
      </c>
      <c r="AUJ417" s="263">
        <f t="shared" si="651"/>
        <v>0</v>
      </c>
    </row>
    <row r="418" spans="1:1232" hidden="1">
      <c r="A418" s="257">
        <v>1</v>
      </c>
      <c r="B418" s="257">
        <v>5</v>
      </c>
      <c r="C418" s="262">
        <v>3</v>
      </c>
      <c r="D418" s="262">
        <v>2.5</v>
      </c>
      <c r="E418" s="262">
        <v>2.5</v>
      </c>
      <c r="F418" s="262">
        <v>2.5</v>
      </c>
      <c r="G418" s="478"/>
      <c r="H418" s="478"/>
      <c r="I418" s="478"/>
      <c r="J418" s="6"/>
      <c r="K418" s="6"/>
      <c r="L418" s="6"/>
      <c r="M418" s="6"/>
      <c r="N418" s="6"/>
      <c r="O418" s="6"/>
      <c r="Q418" s="264" t="str">
        <f>IF(AND($A$418&lt;=$C$349,$C$349&lt;=$B$418),$C$418,"")</f>
        <v/>
      </c>
      <c r="R418" s="264" t="str">
        <f>IF(AND($A$418&lt;=$C$349,$C$349&lt;=$B$418),((1/3)*$C$418),"")</f>
        <v/>
      </c>
      <c r="S418" s="264" t="str">
        <f>IF(AND($A$418&lt;=$C$349,$C$349&lt;=$B$418),((2/3)*$C$418),"")</f>
        <v/>
      </c>
      <c r="T418" s="264" t="str">
        <f>IF(AND($A$418&lt;=$C$349,$C$349&lt;=$B$418),$D$418,"")</f>
        <v/>
      </c>
      <c r="U418" s="264" t="str">
        <f>IF(AND($A$418&lt;=$C$349,$C$349&lt;=$B$418),((1/3)*$D$418),"")</f>
        <v/>
      </c>
      <c r="V418" s="264" t="str">
        <f>IF(AND($A$418&lt;=$C$349,$C$349&lt;=$B$418),((2/3)*$D$418),"")</f>
        <v/>
      </c>
      <c r="W418" s="264" t="str">
        <f>IF(AND($A$418&lt;=$C$349,$C$349&lt;=$B$418),$E$418,"")</f>
        <v/>
      </c>
      <c r="X418" s="264" t="str">
        <f>IF(AND($A$418&lt;=$C$349,$C$349&lt;=$B$418),((1/3)*$E$418),"")</f>
        <v/>
      </c>
      <c r="Y418" s="264"/>
      <c r="Z418" s="264"/>
      <c r="AA418" s="264"/>
      <c r="AB418" s="264" t="str">
        <f>IF(AND($A$418&lt;=$C$349,$C$349&lt;=$B$418),((2/3)*$E$418),"")</f>
        <v/>
      </c>
      <c r="AC418" s="264" t="str">
        <f>IF(AND($A$418&lt;=$C$349,$C$349&lt;=$B$418),$F$418,"")</f>
        <v/>
      </c>
      <c r="AD418" s="264" t="str">
        <f>IF(AND($A$418&lt;=$C$349,$C$349&lt;=$B$418),((1/3)*$F$418),"")</f>
        <v/>
      </c>
      <c r="AE418" s="264" t="str">
        <f>IF(AND($A$418&lt;=$C$349,$C$349&lt;=$B$418),((2/3)*$F$418),"")</f>
        <v/>
      </c>
      <c r="AF418" s="264" t="str">
        <f t="shared" ref="AF418:AF440" si="652">IF(AND(A418&lt;=$D$349,$D$349&lt;=B418),C418,"")</f>
        <v/>
      </c>
      <c r="AG418" s="264" t="str">
        <f t="shared" ref="AG418:AG440" si="653">IF(AND(A418&lt;=$D$349,$D$349&lt;=B418),((1/3)*C418),"")</f>
        <v/>
      </c>
      <c r="AH418" s="264"/>
      <c r="AI418" s="264" t="str">
        <f t="shared" ref="AI418:AI440" si="654">IF(AND(A418&lt;=$D$349,$D$349&lt;=B418),((2/3)*C418),"")</f>
        <v/>
      </c>
      <c r="AJ418" s="264" t="str">
        <f t="shared" ref="AJ418:AJ440" si="655">IF(AND(A418&lt;=$D$349,$D$349&lt;=B418),D418,"")</f>
        <v/>
      </c>
      <c r="AK418" s="264" t="str">
        <f t="shared" ref="AK418:AK440" si="656">IF(AND(A418&lt;=$D$349,$D$349&lt;=B418),((1/3)*D418),"")</f>
        <v/>
      </c>
      <c r="AL418" s="264" t="str">
        <f t="shared" ref="AL418:AL440" si="657">IF(AND(A418&lt;=$D$349,$D$349&lt;=B418),((2/3)*D418),"")</f>
        <v/>
      </c>
      <c r="AM418" s="264" t="str">
        <f t="shared" ref="AM418:AM440" si="658">IF(AND(A418&lt;=$D$349,$D$349&lt;=B418),E418,"")</f>
        <v/>
      </c>
      <c r="AN418" s="264" t="str">
        <f t="shared" ref="AN418:AN440" si="659">IF(AND(A418&lt;=$D$349,$D$349&lt;=B418),((1/3)*E418),"")</f>
        <v/>
      </c>
      <c r="AO418" s="264" t="str">
        <f t="shared" ref="AO418:AO440" si="660">IF(AND(A418&lt;=$D$349,$D$349&lt;=B418),((2/3)*E418),"")</f>
        <v/>
      </c>
      <c r="AP418" s="264" t="str">
        <f t="shared" ref="AP418:AP440" si="661">IF(AND(A418&lt;=$D$349,$D$349&lt;=B418),F418,"")</f>
        <v/>
      </c>
      <c r="AQ418" s="264" t="str">
        <f t="shared" ref="AQ418:AQ440" si="662">IF(AND(A418&lt;=$D$349,$D$349&lt;=B418),((1/3)*F418),"")</f>
        <v/>
      </c>
      <c r="AR418" s="264" t="str">
        <f t="shared" ref="AR418:AR440" si="663">IF(AND(A418&lt;=$D$349,$D$349&lt;=B418),((2/3)*F418),"")</f>
        <v/>
      </c>
      <c r="AS418" s="264" t="str">
        <f t="shared" ref="AS418:AS440" si="664">IF(AND(A418&lt;=$E$349,$E$349&lt;=B418),C418,"")</f>
        <v/>
      </c>
      <c r="AT418" s="264" t="str">
        <f t="shared" ref="AT418:AT440" si="665">IF(AND(A418&lt;=$E$349,$E$349&lt;=B418),((1/3)*C418),"")</f>
        <v/>
      </c>
      <c r="AU418" s="264" t="str">
        <f t="shared" ref="AU418:AU440" si="666">IF(AND(A418&lt;=$E$349,$E$349&lt;=B418),((2/3)*C418),"")</f>
        <v/>
      </c>
      <c r="AV418" s="264" t="str">
        <f t="shared" ref="AV418:AV440" si="667">IF(AND(A418&lt;=$E$349,$E$349&lt;=B418),D418,"")</f>
        <v/>
      </c>
      <c r="AW418" s="264" t="str">
        <f t="shared" ref="AW418:AW440" si="668">IF(AND(A418&lt;=$E$349,$E$349&lt;=B418),((1/3)*D418),"")</f>
        <v/>
      </c>
      <c r="AX418" s="264" t="str">
        <f t="shared" ref="AX418:AX440" si="669">IF(AND(A418&lt;=$E$349,$E$349&lt;=B418),((2/3)*D418),"")</f>
        <v/>
      </c>
      <c r="AY418" s="264" t="str">
        <f t="shared" ref="AY418:AY440" si="670">IF(AND(A418&lt;=$E$349,$E$349&lt;=B418),E418,"")</f>
        <v/>
      </c>
      <c r="AZ418" s="264" t="str">
        <f t="shared" ref="AZ418:AZ440" si="671">IF(AND(A418&lt;=$E$349,$E$349&lt;=B418),((1/3)*E418),"")</f>
        <v/>
      </c>
      <c r="BA418" s="264" t="str">
        <f t="shared" ref="BA418:BA440" si="672">IF(AND(A418&lt;=$E$349,$E$349&lt;=B418),((2/3)*E418),"")</f>
        <v/>
      </c>
      <c r="BB418" s="264" t="str">
        <f t="shared" ref="BB418:BB440" si="673">IF(AND(A418&lt;=$E$349,$E$349&lt;=B418),F418,"")</f>
        <v/>
      </c>
      <c r="BC418" s="264" t="str">
        <f t="shared" ref="BC418:BC440" si="674">IF(AND(A418&lt;=$E$349,$E$349&lt;=B418),((1/3)*F418),"")</f>
        <v/>
      </c>
      <c r="BD418" s="264" t="str">
        <f t="shared" ref="BD418:BD440" si="675">IF(AND(A418&lt;=$E$349,$E$349&lt;=B418),((2/3)*F418),"")</f>
        <v/>
      </c>
      <c r="BE418" s="264" t="str">
        <f t="shared" ref="BE418:BE440" si="676">IF(AND(A418&lt;=$F$349,$F$349&lt;=B418),C418,"")</f>
        <v/>
      </c>
      <c r="BF418" s="264" t="str">
        <f t="shared" ref="BF418:BF440" si="677">IF(AND(A418&lt;=$F$349,$F$349&lt;=B418),((1/3)*C418),"")</f>
        <v/>
      </c>
      <c r="BG418" s="264" t="str">
        <f t="shared" ref="BG418:BG440" si="678">IF(AND(A418&lt;=$F$349,$F$349&lt;=B418),((2/3)*C418),"")</f>
        <v/>
      </c>
      <c r="BH418" s="264" t="str">
        <f t="shared" ref="BH418:BH440" si="679">IF(AND(A418&lt;=$F$349,$F$349&lt;=B418),D418,"")</f>
        <v/>
      </c>
      <c r="BI418" s="264" t="str">
        <f t="shared" ref="BI418:BI440" si="680">IF(AND(A418&lt;=$F$349,$F$349&lt;=B418),((1/3)*D418),"")</f>
        <v/>
      </c>
      <c r="BJ418" s="264" t="str">
        <f t="shared" ref="BJ418:BJ440" si="681">IF(AND(A418&lt;=$F$349,$F$349&lt;=B418),((2/3)*D418),"")</f>
        <v/>
      </c>
      <c r="BK418" s="264" t="str">
        <f t="shared" ref="BK418:BK440" si="682">IF(AND(A418&lt;=$F$349,$F$349&lt;=B418),E418,"")</f>
        <v/>
      </c>
      <c r="BL418" s="264" t="str">
        <f t="shared" ref="BL418:BL440" si="683">IF(AND(A418&lt;=$F$349,$F$349&lt;=B418),((1/3)*E418),"")</f>
        <v/>
      </c>
      <c r="BM418" s="264" t="str">
        <f t="shared" ref="BM418:BM440" si="684">IF(AND(A418&lt;=$F$349,$F$349&lt;=B418),((2/3)*E418),"")</f>
        <v/>
      </c>
      <c r="BN418" s="264" t="str">
        <f t="shared" ref="BN418:BN440" si="685">IF(AND(A418&lt;=$F$349,$F$349&lt;=B418),F418,"")</f>
        <v/>
      </c>
      <c r="BO418" s="264" t="str">
        <f t="shared" ref="BO418:BO440" si="686">IF(AND(A418&lt;=$F$349,$F$349&lt;=B418),((1/3)*F418),"")</f>
        <v/>
      </c>
      <c r="BP418" s="264" t="str">
        <f t="shared" ref="BP418:BP440" si="687">IF(AND(A418&lt;=$F$349,$F$349&lt;=B418),((2/3)*F418),"")</f>
        <v/>
      </c>
      <c r="BQ418" s="264" t="str">
        <f t="shared" ref="BQ418:BQ440" si="688">IF(AND(A418&lt;=$G$349,$G$349&lt;=B418),C418,"")</f>
        <v/>
      </c>
      <c r="BR418" s="264" t="str">
        <f t="shared" ref="BR418:BR440" si="689">IF(AND(A418&lt;=$G$349,$G$349&lt;=B418),((1/3)*C418),"")</f>
        <v/>
      </c>
      <c r="BS418" s="264" t="str">
        <f t="shared" ref="BS418:BS440" si="690">IF(AND(A418&lt;=$G$349,$G$349&lt;=B418),((2/3)*C418),"")</f>
        <v/>
      </c>
      <c r="BT418" s="264" t="str">
        <f t="shared" ref="BT418:BT440" si="691">IF(AND(A418&lt;=$G$349,$G$349&lt;=B418),D418,"")</f>
        <v/>
      </c>
      <c r="BU418" s="264" t="str">
        <f t="shared" ref="BU418:BU440" si="692">IF(AND(A418&lt;=$G$349,$G$349&lt;=B418),((1/3)*D418),"")</f>
        <v/>
      </c>
      <c r="BV418" s="264" t="str">
        <f t="shared" ref="BV418:BV440" si="693">IF(AND(A418&lt;=$G$349,$G$349&lt;=B418),((2/3)*D418),"")</f>
        <v/>
      </c>
      <c r="BW418" s="264" t="str">
        <f t="shared" ref="BW418:BW440" si="694">IF(AND(A418&lt;=$G$349,$G$349&lt;=B418),E418,"")</f>
        <v/>
      </c>
      <c r="BX418" s="264" t="str">
        <f>IF(AND(A418&lt;=$G$349,$G$349&lt;=B418),((1/3)*E418),"")</f>
        <v/>
      </c>
      <c r="BY418" s="264" t="str">
        <f t="shared" ref="BY418:BY440" si="695">IF(AND(A418&lt;=$G$349,$G$349&lt;=B418),((2/3)*E418),"")</f>
        <v/>
      </c>
      <c r="BZ418" s="264" t="str">
        <f t="shared" ref="BZ418:BZ440" si="696">IF(AND(A418&lt;=$G$349,$G$349&lt;=B418),F418,"")</f>
        <v/>
      </c>
      <c r="CA418" s="264" t="str">
        <f t="shared" ref="CA418:CA440" si="697">IF(AND(A418&lt;=$G$349,$G$349&lt;=B418),((1/3)*F418),"")</f>
        <v/>
      </c>
      <c r="CB418" s="264" t="str">
        <f t="shared" ref="CB418:CB440" si="698">IF(AND(A418&lt;=$G$349,$G$349&lt;=B418),((2/3)*F418),"")</f>
        <v/>
      </c>
      <c r="CC418" s="264" t="str">
        <f t="shared" ref="CC418:CC440" si="699">IF(AND(A418&lt;=$H$349,$H$349&lt;=B418),C418,"")</f>
        <v/>
      </c>
      <c r="CD418" s="264" t="str">
        <f t="shared" ref="CD418:CD440" si="700">IF(AND(A418&lt;=$H$349,$H$349&lt;=B418),((1/3)*C418),"")</f>
        <v/>
      </c>
      <c r="CE418" s="264" t="str">
        <f t="shared" ref="CE418:CE440" si="701">IF(AND(A418&lt;=$H$349,$H$349&lt;=B418),((2/3)*C418),"")</f>
        <v/>
      </c>
      <c r="CF418" s="264" t="str">
        <f t="shared" ref="CF418:CF440" si="702">IF(AND(A418&lt;=$H$349,$H$349&lt;=B418),D418,"")</f>
        <v/>
      </c>
      <c r="CG418" s="264" t="str">
        <f t="shared" ref="CG418:CG440" si="703">IF(AND(A418&lt;=$H$349,$H$349&lt;=B418),((1/3)*D418),"")</f>
        <v/>
      </c>
      <c r="CH418" s="264" t="str">
        <f t="shared" ref="CH418:CH440" si="704">IF(AND(A418&lt;=$H$349,$H$349&lt;=B418),((2/3)*D418),"")</f>
        <v/>
      </c>
      <c r="CI418" s="264" t="str">
        <f t="shared" ref="CI418:CI440" si="705">IF(AND(A418&lt;=$H$349,$H$349&lt;=B418),E418,"")</f>
        <v/>
      </c>
      <c r="CJ418" s="264" t="str">
        <f t="shared" ref="CJ418:CJ440" si="706">IF(AND(A418&lt;=$H$349,$H$349&lt;=B418),((1/3)*E418),"")</f>
        <v/>
      </c>
      <c r="CK418" s="264" t="str">
        <f t="shared" ref="CK418:CK440" si="707">IF(AND(A418&lt;=$H$349,$H$349&lt;=B418),((2/3)*E418),"")</f>
        <v/>
      </c>
      <c r="CL418" s="264" t="str">
        <f t="shared" ref="CL418:CL440" si="708">IF(AND(A418&lt;=$H$349,$H$349&lt;=B418),F418,"")</f>
        <v/>
      </c>
      <c r="CM418" s="264" t="str">
        <f t="shared" ref="CM418:CM440" si="709">IF(AND(A418&lt;=$H$349,$H$349&lt;=B418),((1/3)*F418),"")</f>
        <v/>
      </c>
      <c r="CN418" s="264" t="str">
        <f t="shared" ref="CN418:CN440" si="710">IF(AND(A418&lt;=$H$349,$H$349&lt;=B418),((2/3)*F418),"")</f>
        <v/>
      </c>
      <c r="CO418" s="264" t="str">
        <f t="shared" ref="CO418:CO440" si="711">IF(AND(A418&lt;=$J$349,$J$349&lt;=B418),C418,"")</f>
        <v/>
      </c>
      <c r="CP418" s="264" t="str">
        <f t="shared" ref="CP418:CP440" si="712">IF(AND(A418&lt;=$J$349,$J$349&lt;=B418),((1/3)*C418),"")</f>
        <v/>
      </c>
      <c r="CQ418" s="264" t="str">
        <f t="shared" ref="CQ418:CQ440" si="713">IF(AND(A418&lt;=$J$349,$J$349&lt;=B418),((2/3)*C418),"")</f>
        <v/>
      </c>
      <c r="CR418" s="264" t="str">
        <f t="shared" ref="CR418:CR440" si="714">IF(AND(A418&lt;=$J$349,$J$349&lt;=B418),D418,"")</f>
        <v/>
      </c>
      <c r="CS418" s="264" t="str">
        <f t="shared" ref="CS418:CS440" si="715">IF(AND(A418&lt;=$J$349,$J$349&lt;=B418),((1/3)*D418),"")</f>
        <v/>
      </c>
      <c r="CT418" s="264" t="str">
        <f t="shared" ref="CT418:CT440" si="716">IF(AND(A418&lt;=$J$349,$J$349&lt;=B418),((2/3)*D418),"")</f>
        <v/>
      </c>
      <c r="CU418" s="264" t="str">
        <f t="shared" ref="CU418:CU440" si="717">IF(AND(A418&lt;=$J$349,$J$349&lt;=B418),E418,"")</f>
        <v/>
      </c>
      <c r="CV418" s="264" t="str">
        <f t="shared" ref="CV418:CV440" si="718">IF(AND(A418&lt;=$J$349,$J$349&lt;=B418),((1/3)*E418),"")</f>
        <v/>
      </c>
      <c r="CW418" s="264" t="str">
        <f t="shared" ref="CW418:CW440" si="719">IF(AND(A418&lt;=$J$349,$J$349&lt;=B418),((2/3)*E418),"")</f>
        <v/>
      </c>
      <c r="CX418" s="264" t="str">
        <f t="shared" ref="CX418:CX440" si="720">IF(AND(A418&lt;=$J$349,$J$349&lt;=B418),F418,"")</f>
        <v/>
      </c>
      <c r="CY418" s="264" t="str">
        <f t="shared" ref="CY418:CY440" si="721">IF(AND(A418&lt;=$J$349,$J$349&lt;=B418),((1/3)*F418),"")</f>
        <v/>
      </c>
      <c r="CZ418" s="264" t="str">
        <f t="shared" ref="CZ418:CZ440" si="722">IF(AND(A418&lt;=$J$349,$J$349&lt;=B418),((2/3)*F418),"")</f>
        <v/>
      </c>
      <c r="DA418" s="264" t="str">
        <f t="shared" ref="DA418:DA440" si="723">IF(AND(A418&lt;=$K$349,$K$349&lt;=B418),C418,"")</f>
        <v/>
      </c>
      <c r="DB418" s="264" t="str">
        <f t="shared" ref="DB418:DB440" si="724">IF(AND(A418&lt;=$K$349,$K$349&lt;=B418),((1/3)*C418),"")</f>
        <v/>
      </c>
      <c r="DC418" s="264" t="str">
        <f t="shared" ref="DC418:DC440" si="725">IF(AND(A418&lt;=$K$349,$K$349&lt;=B418),((2/3)*C418),"")</f>
        <v/>
      </c>
      <c r="DD418" s="264" t="str">
        <f t="shared" ref="DD418:DD440" si="726">IF(AND(A418&lt;=$K$349,$K$349&lt;=B418),D418,"")</f>
        <v/>
      </c>
      <c r="DE418" s="264" t="str">
        <f t="shared" ref="DE418:DE440" si="727">IF(AND(A418&lt;=$K$349,$K$349&lt;=B418),((1/3)*D418),"")</f>
        <v/>
      </c>
      <c r="DF418" s="264" t="str">
        <f t="shared" ref="DF418:DF440" si="728">IF(AND(A418&lt;=$K$349,$K$349&lt;=B418),((2/3)*D418),"")</f>
        <v/>
      </c>
      <c r="DG418" s="264" t="str">
        <f t="shared" ref="DG418:DG440" si="729">IF(AND(A418&lt;=$K$349,$K$349&lt;=B418),E418,"")</f>
        <v/>
      </c>
      <c r="DH418" s="264" t="str">
        <f t="shared" ref="DH418:DH440" si="730">IF(AND(A418&lt;=$K$349,$K$349&lt;=B418),((1/3)*E418),"")</f>
        <v/>
      </c>
      <c r="DI418" s="264" t="str">
        <f t="shared" ref="DI418:DI440" si="731">IF(AND(A418&lt;=$K$349,$K$349&lt;=B418),((2/3)*E418),"")</f>
        <v/>
      </c>
      <c r="DJ418" s="264" t="str">
        <f t="shared" ref="DJ418:DJ440" si="732">IF(AND(A418&lt;=$K$349,$K$349&lt;=B418),F418,"")</f>
        <v/>
      </c>
      <c r="DK418" s="264" t="str">
        <f t="shared" ref="DK418:DK440" si="733">IF(AND(A418&lt;=$K$349,$K$349&lt;=B418),((1/3)*F418),"")</f>
        <v/>
      </c>
      <c r="DL418" s="264" t="str">
        <f t="shared" ref="DL418:DL440" si="734">IF(AND(A418&lt;=$K$349,$K$349&lt;=B418),((2/3)*F418),"")</f>
        <v/>
      </c>
      <c r="DM418" s="264" t="str">
        <f t="shared" ref="DM418:DM440" si="735">IF(AND(A418&lt;=$L$349,$L$349&lt;=B418),C418,"")</f>
        <v/>
      </c>
      <c r="DN418" s="264" t="str">
        <f t="shared" ref="DN418:DN440" si="736">IF(AND(A418&lt;=$L$349,$L$349&lt;=B418),((1/3)*C418),"")</f>
        <v/>
      </c>
      <c r="DO418" s="264" t="str">
        <f t="shared" ref="DO418:DO440" si="737">IF(AND(A418&lt;=$L$349,$L$349&lt;=B418),((2/3)*C418),"")</f>
        <v/>
      </c>
      <c r="DP418" s="264" t="str">
        <f t="shared" ref="DP418:DP440" si="738">IF(AND(A418&lt;=$L$349,$L$349&lt;=B418),D418,"")</f>
        <v/>
      </c>
      <c r="DQ418" s="264" t="str">
        <f t="shared" ref="DQ418:DQ440" si="739">IF(AND(A418&lt;=$L$349,$L$349&lt;=B418),((1/3)*D418),"")</f>
        <v/>
      </c>
      <c r="DR418" s="264" t="str">
        <f t="shared" ref="DR418:DR440" si="740">IF(AND(A418&lt;=$L$349,$L$349&lt;=B418),((2/3)*D418),"")</f>
        <v/>
      </c>
      <c r="DS418" s="264" t="str">
        <f t="shared" ref="DS418:DS440" si="741">IF(AND(A418&lt;=$L$349,$L$349&lt;=B418),E418,"")</f>
        <v/>
      </c>
      <c r="DT418" s="264" t="str">
        <f t="shared" ref="DT418:DT440" si="742">IF(AND(A418&lt;=$L$349,$L$349&lt;=B418),((1/3)*E418),"")</f>
        <v/>
      </c>
      <c r="DU418" s="264" t="str">
        <f t="shared" ref="DU418:DU440" si="743">IF(AND(A418&lt;=$L$349,$L$349&lt;=B418),((2/3)*E418),"")</f>
        <v/>
      </c>
      <c r="DV418" s="264" t="str">
        <f t="shared" ref="DV418:DV440" si="744">IF(AND(A418&lt;=$L$349,$L$349&lt;=B418),F418,"")</f>
        <v/>
      </c>
      <c r="DW418" s="264" t="str">
        <f t="shared" ref="DW418:DW440" si="745">IF(AND(A418&lt;=$L$349,$L$349&lt;=B418),((1/3)*F418),"")</f>
        <v/>
      </c>
      <c r="DX418" s="264" t="str">
        <f t="shared" ref="DX418:DX440" si="746">IF(AND(A418&lt;=$L$349,$L$349&lt;=B418),((2/3)*F418),"")</f>
        <v/>
      </c>
      <c r="DY418" s="264" t="str">
        <f t="shared" ref="DY418:DY440" si="747">IF(AND(A418&lt;=$M$349,$M$349&lt;=B418),C418,"")</f>
        <v/>
      </c>
      <c r="DZ418" s="264" t="str">
        <f t="shared" ref="DZ418:DZ440" si="748">IF(AND(A418&lt;=$M$349,$M$349&lt;=B418),((1/3)*C418),"")</f>
        <v/>
      </c>
      <c r="EA418" s="264" t="str">
        <f t="shared" ref="EA418:EA440" si="749">IF(AND(A418&lt;=$M$349,$M$349&lt;=B418),((2/3)*C418),"")</f>
        <v/>
      </c>
      <c r="EB418" s="264" t="str">
        <f t="shared" ref="EB418:EB440" si="750">IF(AND(A418&lt;=$M$349,$M$349&lt;=B418),D418,"")</f>
        <v/>
      </c>
      <c r="EC418" s="264" t="str">
        <f t="shared" ref="EC418:EC440" si="751">IF(AND(A418&lt;=$M$349,$M$349&lt;=B418),((1/3)*D418),"")</f>
        <v/>
      </c>
      <c r="ED418" s="264" t="str">
        <f t="shared" ref="ED418:ED440" si="752">IF(AND(A418&lt;=$M$349,$M$349&lt;=B418),((2/3)*D418),"")</f>
        <v/>
      </c>
      <c r="EE418" s="264" t="str">
        <f t="shared" ref="EE418:EE440" si="753">IF(AND(A418&lt;=$M$349,$M$349&lt;=B418),E418,"")</f>
        <v/>
      </c>
      <c r="EF418" s="264" t="str">
        <f t="shared" ref="EF418:EF440" si="754">IF(AND(A418&lt;=$M$349,$M$349&lt;=B418),((1/3)*E418),"")</f>
        <v/>
      </c>
      <c r="EG418" s="264" t="str">
        <f t="shared" ref="EG418:EG440" si="755">IF(AND(A418&lt;=$M$349,$M$349&lt;=B418),((2/3)*E418),"")</f>
        <v/>
      </c>
      <c r="EH418" s="264" t="str">
        <f t="shared" ref="EH418:EH440" si="756">IF(AND(A418&lt;=$M$349,$M$349&lt;=B418),F418,"")</f>
        <v/>
      </c>
      <c r="EI418" s="264" t="str">
        <f t="shared" ref="EI418:EI440" si="757">IF(AND(A418&lt;=$M$349,$M$349&lt;=B418),((1/3)*F418),"")</f>
        <v/>
      </c>
      <c r="EJ418" s="264" t="str">
        <f t="shared" ref="EJ418:EJ440" si="758">IF(AND(A418&lt;=$M$349,$M$349&lt;=B418),((2/3)*F418),"")</f>
        <v/>
      </c>
      <c r="EK418" s="264" t="str">
        <f>IF(AND(A418&lt;=$N$349,$N$349&lt;=B418),C418,"")</f>
        <v/>
      </c>
      <c r="EL418" s="264" t="str">
        <f t="shared" ref="EL418:EL440" si="759">IF(AND(A418&lt;=$N$349,$N$349&lt;=B418),((1/3)*C418),"")</f>
        <v/>
      </c>
      <c r="EM418" s="264" t="str">
        <f t="shared" ref="EM418:EM440" si="760">IF(AND(A418&lt;=$N$349,$N$349&lt;=B418),((2/3)*C418),"")</f>
        <v/>
      </c>
      <c r="EN418" s="264" t="str">
        <f t="shared" ref="EN418:EN440" si="761">IF(AND(A418&lt;=$N$349,$N$349&lt;=B418),D418,"")</f>
        <v/>
      </c>
      <c r="EO418" s="264" t="str">
        <f t="shared" ref="EO418:EO440" si="762">IF(AND(A418&lt;=$N$349,$N$349&lt;=B418),((1/3)*D418),"")</f>
        <v/>
      </c>
      <c r="EP418" s="264" t="str">
        <f t="shared" ref="EP418:EP440" si="763">IF(AND(A418&lt;=$N$349,$N$349&lt;=B418),((2/3)*D418),"")</f>
        <v/>
      </c>
      <c r="EQ418" s="264" t="str">
        <f t="shared" ref="EQ418:EQ440" si="764">IF(AND(A418&lt;=$N$349,$N$349&lt;=B418),E418,"")</f>
        <v/>
      </c>
      <c r="ER418" s="264" t="str">
        <f t="shared" ref="ER418:ER440" si="765">IF(AND(A418&lt;=$N$349,$N$349&lt;=B418),((1/3)*E418),"")</f>
        <v/>
      </c>
      <c r="ES418" s="264" t="str">
        <f t="shared" ref="ES418:ES440" si="766">IF(AND(A418&lt;=$N$349,$N$349&lt;=B418),((2/3)*E418),"")</f>
        <v/>
      </c>
      <c r="ET418" s="264" t="str">
        <f t="shared" ref="ET418:ET440" si="767">IF(AND(A418&lt;=$N$349,$N$349&lt;=B418),F418,"")</f>
        <v/>
      </c>
      <c r="EU418" s="264" t="str">
        <f t="shared" ref="EU418:EU440" si="768">IF(AND(A418&lt;=$N$349,$N$349&lt;=B418),((1/3)*F418),"")</f>
        <v/>
      </c>
      <c r="EV418" s="264" t="str">
        <f t="shared" ref="EV418:EV440" si="769">IF(AND(A418&lt;=$N$349,$N$349&lt;=B418),((2/3)*F418),"")</f>
        <v/>
      </c>
      <c r="EW418" s="264" t="str">
        <f t="shared" ref="EW418:EW440" si="770">IF(AND(A418&lt;=$O$349,$O$349&lt;=B418),C418,"")</f>
        <v/>
      </c>
      <c r="EX418" s="264" t="str">
        <f t="shared" ref="EX418:EX440" si="771">IF(AND(A418&lt;=$O$349,$O$349&lt;=B418),((1/3)*C418),"")</f>
        <v/>
      </c>
      <c r="EY418" s="264" t="str">
        <f t="shared" ref="EY418:EY440" si="772">IF(AND(A418&lt;=$O$349,$O$349&lt;=B418),((2/3)*C418),"")</f>
        <v/>
      </c>
      <c r="EZ418" s="264" t="str">
        <f t="shared" ref="EZ418:EZ440" si="773">IF(AND(A418&lt;=$O$349,$O$349&lt;=B418),D418,"")</f>
        <v/>
      </c>
      <c r="FA418" s="264" t="str">
        <f t="shared" ref="FA418:FA440" si="774">IF(AND(A418&lt;=$O$349,$O$349&lt;=B418),((1/3)*D418),"")</f>
        <v/>
      </c>
      <c r="FB418" s="264" t="str">
        <f t="shared" ref="FB418:FB440" si="775">IF(AND(A418&lt;=$O$349,$O$349&lt;=B418),((2/3)*D418),"")</f>
        <v/>
      </c>
      <c r="FC418" s="264" t="str">
        <f t="shared" ref="FC418:FC440" si="776">IF(AND(A418&lt;=$O$349,$O$349&lt;=B418),E418,"")</f>
        <v/>
      </c>
      <c r="FD418" s="264" t="str">
        <f t="shared" ref="FD418:FD440" si="777">IF(AND(A418&lt;=$O$349,$O$349&lt;=B418),((1/3)*E418),"")</f>
        <v/>
      </c>
      <c r="FE418" s="264" t="str">
        <f t="shared" ref="FE418:FE440" si="778">IF(AND(A418&lt;=$O$349,$O$349&lt;=B418),((2/3)*E418),"")</f>
        <v/>
      </c>
      <c r="FF418" s="264" t="str">
        <f t="shared" ref="FF418:FF440" si="779">IF(AND(A418&lt;=$O$349,$O$349&lt;=B418),F418,"")</f>
        <v/>
      </c>
      <c r="FG418" s="264" t="str">
        <f t="shared" ref="FG418:FG440" si="780">IF(AND(A418&lt;=$O$349,$O$349&lt;=B418),((1/3)*F418),"")</f>
        <v/>
      </c>
      <c r="FH418" s="264" t="str">
        <f t="shared" ref="FH418:FH440" si="781">IF(AND(A418&lt;=$O$349,$O$349&lt;=B418),((2/3)*F418),"")</f>
        <v/>
      </c>
      <c r="FI418" s="264" t="str">
        <f t="shared" ref="FI418:FI440" si="782">IF(AND(A418&lt;=$P$349,$P$349&lt;=B418),C418,"")</f>
        <v/>
      </c>
      <c r="FJ418" s="264" t="str">
        <f t="shared" ref="FJ418:FJ440" si="783">IF(AND(A418&lt;=$P$349,$P$349&lt;=B418),((1/3)*C418),"")</f>
        <v/>
      </c>
      <c r="FK418" s="264" t="str">
        <f t="shared" ref="FK418:FK440" si="784">IF(AND(A418&lt;=$P$349,$P$349&lt;=B418),((2/3)*C418),"")</f>
        <v/>
      </c>
      <c r="FL418" s="264" t="str">
        <f t="shared" ref="FL418:FL440" si="785">IF(AND(A418&lt;=$P$349,$P$349&lt;=B418),D418,"")</f>
        <v/>
      </c>
      <c r="FM418" s="264" t="str">
        <f t="shared" ref="FM418:FM440" si="786">IF(AND(A418&lt;=$P$349,$P$349&lt;=B418),((1/3)*D418),"")</f>
        <v/>
      </c>
      <c r="FN418" s="264" t="str">
        <f t="shared" ref="FN418:FN440" si="787">IF(AND(A418&lt;=$P$349,$P$349&lt;=B418),((2/3)*D418),"")</f>
        <v/>
      </c>
      <c r="FO418" s="264" t="str">
        <f t="shared" ref="FO418:FO440" si="788">IF(AND(A418&lt;=$P$349,$P$349&lt;=B418),E418,"")</f>
        <v/>
      </c>
      <c r="FP418" s="264" t="str">
        <f t="shared" ref="FP418:FP440" si="789">IF(AND(A418&lt;=$P$349,$P$349&lt;=B418),((1/3)*E418),"")</f>
        <v/>
      </c>
      <c r="FQ418" s="264" t="str">
        <f t="shared" ref="FQ418:FQ440" si="790">IF(AND(A418&lt;=$P$349,$P$349&lt;=B418),((2/3)*E418),"")</f>
        <v/>
      </c>
      <c r="FR418" s="264" t="str">
        <f t="shared" ref="FR418:FR440" si="791">IF(AND(A418&lt;=$P$349,$P$349&lt;=B418),F418,"")</f>
        <v/>
      </c>
      <c r="FS418" s="264" t="str">
        <f t="shared" ref="FS418:FS440" si="792">IF(AND(A418&lt;=$P$349,$P$349&lt;=B418),((1/3)*F418),"")</f>
        <v/>
      </c>
      <c r="FT418" s="264" t="str">
        <f t="shared" ref="FT418:FT440" si="793">IF(AND(A418&lt;=$P$349,$P$349&lt;=B418),((2/3)*F418),"")</f>
        <v/>
      </c>
      <c r="FU418" s="264" t="str">
        <f t="shared" ref="FU418:FU440" si="794">IF(AND(A418&lt;=$Q$349,$Q$349&lt;=B418),C418,"")</f>
        <v/>
      </c>
      <c r="FV418" s="264" t="str">
        <f t="shared" ref="FV418:FV440" si="795">IF(AND(A418&lt;=$Q$349,$Q$349&lt;=B418),((1/3)*C418),"")</f>
        <v/>
      </c>
      <c r="FW418" s="264" t="str">
        <f t="shared" ref="FW418:FW440" si="796">IF(AND(A418&lt;=$Q$349,$Q$349&lt;=B418),((2/3)*C418),"")</f>
        <v/>
      </c>
      <c r="FX418" s="264" t="str">
        <f t="shared" ref="FX418:FX440" si="797">IF(AND(A418&lt;=$Q$349,$Q$349&lt;=B418),D418,"")</f>
        <v/>
      </c>
      <c r="FY418" s="264" t="str">
        <f t="shared" ref="FY418:FY440" si="798">IF(AND(A418&lt;=$Q$349,$Q$349&lt;=B418),((1/3)*D418),"")</f>
        <v/>
      </c>
      <c r="FZ418" s="264" t="str">
        <f t="shared" ref="FZ418:FZ440" si="799">IF(AND(A418&lt;=$Q$349,$Q$349&lt;=B418),((2/3)*D418),"")</f>
        <v/>
      </c>
      <c r="GA418" s="264" t="str">
        <f t="shared" ref="GA418:GA440" si="800">IF(AND(A418&lt;=$Q$349,$Q$349&lt;=B418),E418,"")</f>
        <v/>
      </c>
      <c r="GB418" s="264" t="str">
        <f t="shared" ref="GB418:GB440" si="801">IF(AND(A418&lt;=$Q$349,$Q$349&lt;=B418),((1/3)*E418),"")</f>
        <v/>
      </c>
      <c r="GC418" s="264" t="str">
        <f t="shared" ref="GC418:GC440" si="802">IF(AND(A418&lt;=$Q$349,$Q$349&lt;=B418),((2/3)*E418),"")</f>
        <v/>
      </c>
      <c r="GD418" s="264" t="str">
        <f t="shared" ref="GD418:GD440" si="803">IF(AND(A418&lt;=$Q$349,$Q$349&lt;=B418),F418,"")</f>
        <v/>
      </c>
      <c r="GE418" s="264" t="str">
        <f t="shared" ref="GE418:GE440" si="804">IF(AND(A418&lt;=$Q$349,$Q$349&lt;=B418),((1/3)*F418),"")</f>
        <v/>
      </c>
      <c r="GF418" s="264" t="str">
        <f t="shared" ref="GF418:GF440" si="805">IF(AND(A418&lt;=$Q$349,$Q$349&lt;=B418),((2/3)*F418),"")</f>
        <v/>
      </c>
      <c r="GG418" s="264" t="str">
        <f t="shared" ref="GG418:GG440" si="806">IF(AND(A418&lt;=$R$349,$R$349&lt;=B418),C418,"")</f>
        <v/>
      </c>
      <c r="GH418" s="264" t="str">
        <f t="shared" ref="GH418:GH440" si="807">IF(AND(A418&lt;=$R$349,$R$349&lt;=B418),((1/3)*C418),"")</f>
        <v/>
      </c>
      <c r="GI418" s="264" t="str">
        <f t="shared" ref="GI418:GI440" si="808">IF(AND(A418&lt;=$R$349,$R$349&lt;=B418),((2/3)*C418),"")</f>
        <v/>
      </c>
      <c r="GJ418" s="264" t="str">
        <f t="shared" ref="GJ418:GJ440" si="809">IF(AND(A418&lt;=$R$349,$R$349&lt;=B418),D418,"")</f>
        <v/>
      </c>
      <c r="GK418" s="264" t="str">
        <f t="shared" ref="GK418:GK440" si="810">IF(AND(A418&lt;=$R$349,$R$349&lt;=B418),((1/3)*D418),"")</f>
        <v/>
      </c>
      <c r="GL418" s="264" t="str">
        <f t="shared" ref="GL418:GL440" si="811">IF(AND(A418&lt;=$R$349,$R$349&lt;=B418),((2/3)*D418),"")</f>
        <v/>
      </c>
      <c r="GM418" s="264" t="str">
        <f t="shared" ref="GM418:GM440" si="812">IF(AND(A418&lt;=$R$349,$R$349&lt;=B418),E418,"")</f>
        <v/>
      </c>
      <c r="GN418" s="264" t="str">
        <f t="shared" ref="GN418:GN440" si="813">IF(AND(A418&lt;=$R$349,$R$349&lt;=B418),((1/3)*E418),"")</f>
        <v/>
      </c>
      <c r="GO418" s="264" t="str">
        <f t="shared" ref="GO418:GO440" si="814">IF(AND(A418&lt;=$R$349,$R$349&lt;=B418),((2/3)*E418),"")</f>
        <v/>
      </c>
      <c r="GP418" s="264" t="str">
        <f t="shared" ref="GP418:GP440" si="815">IF(AND(A418&lt;=$R$349,$R$349&lt;=B418),F418,"")</f>
        <v/>
      </c>
      <c r="GQ418" s="264" t="str">
        <f t="shared" ref="GQ418:GQ440" si="816">IF(AND(A418&lt;=$R$349,$R$349&lt;=B418),((1/3)*F418),"")</f>
        <v/>
      </c>
      <c r="GR418" s="264" t="str">
        <f t="shared" ref="GR418:GR440" si="817">IF(AND(A418&lt;=$R$349,$R$349&lt;=B418),((2/3)*F418),"")</f>
        <v/>
      </c>
      <c r="GS418" s="264" t="str">
        <f t="shared" ref="GS418:GS440" si="818">IF(AND(A418&lt;=$S$349,$S$349&lt;=B418),C418,"")</f>
        <v/>
      </c>
      <c r="GT418" s="264" t="str">
        <f t="shared" ref="GT418:GT440" si="819">IF(AND(A418&lt;=$S$349,$S$349&lt;=B418),((1/3)*C418),"")</f>
        <v/>
      </c>
      <c r="GU418" s="264" t="str">
        <f t="shared" ref="GU418:GU440" si="820">IF(AND(A418&lt;=$S$349,$S$349&lt;=B418),((2/3)*C418),"")</f>
        <v/>
      </c>
      <c r="GV418" s="264" t="str">
        <f t="shared" ref="GV418:GV440" si="821">IF(AND(A418&lt;=$S$349,$S$349&lt;=B418),D418,"")</f>
        <v/>
      </c>
      <c r="GW418" s="264" t="str">
        <f t="shared" ref="GW418:GW440" si="822">IF(AND(A418&lt;=$S$349,$S$349&lt;=B418),((1/3)*D418),"")</f>
        <v/>
      </c>
      <c r="GX418" s="264" t="str">
        <f t="shared" ref="GX418:GX440" si="823">IF(AND(A418&lt;=$S$349,$S$349&lt;=B418),((2/3)*D418),"")</f>
        <v/>
      </c>
      <c r="GY418" s="264" t="str">
        <f t="shared" ref="GY418:GY440" si="824">IF(AND(A418&lt;=$S$349,$S$349&lt;=B418),E418,"")</f>
        <v/>
      </c>
      <c r="GZ418" s="264" t="str">
        <f t="shared" ref="GZ418:GZ440" si="825">IF(AND(A418&lt;=$S$349,$S$349&lt;=B418),((1/3)*E418),"")</f>
        <v/>
      </c>
      <c r="HA418" s="264" t="str">
        <f t="shared" ref="HA418:HA440" si="826">IF(AND(A418&lt;=$S$349,$S$349&lt;=B418),((2/3)*E418),"")</f>
        <v/>
      </c>
      <c r="HB418" s="264" t="str">
        <f t="shared" ref="HB418:HB440" si="827">IF(AND(A418&lt;=$S$349,$S$349&lt;=B418),F418,"")</f>
        <v/>
      </c>
      <c r="HC418" s="264" t="str">
        <f t="shared" ref="HC418:HC440" si="828">IF(AND(A418&lt;=$S$349,$S$349&lt;=B418),((1/3)*F418),"")</f>
        <v/>
      </c>
      <c r="HD418" s="264" t="str">
        <f t="shared" ref="HD418:HD440" si="829">IF(AND(A418&lt;=$S$349,$S$349&lt;=B418),((2/3)*F418),"")</f>
        <v/>
      </c>
      <c r="HE418" s="264" t="str">
        <f t="shared" ref="HE418:HE440" si="830">IF(AND(A418&lt;=$T$349,$T$349&lt;=B418),C418,"")</f>
        <v/>
      </c>
      <c r="HF418" s="264" t="str">
        <f t="shared" ref="HF418:HF440" si="831">IF(AND(A418&lt;=$T$349,$T$349&lt;=B418),((1/3)*C418),"")</f>
        <v/>
      </c>
      <c r="HG418" s="264" t="str">
        <f t="shared" ref="HG418:HG440" si="832">IF(AND(A418&lt;=$T$349,$T$349&lt;=B418),((2/3)*C418),"")</f>
        <v/>
      </c>
      <c r="HH418" s="264" t="str">
        <f t="shared" ref="HH418:HH440" si="833">IF(AND(A418&lt;=$T$349,$T$349&lt;=B418),D418,"")</f>
        <v/>
      </c>
      <c r="HI418" s="264" t="str">
        <f t="shared" ref="HI418:HI440" si="834">IF(AND(A418&lt;=$T$349,$T$349&lt;=B418),((1/3)*D418),"")</f>
        <v/>
      </c>
      <c r="HJ418" s="264" t="str">
        <f t="shared" ref="HJ418:HJ440" si="835">IF(AND(A418&lt;=$T$349,$T$349&lt;=B418),((2/3)*D418),"")</f>
        <v/>
      </c>
      <c r="HK418" s="264" t="str">
        <f t="shared" ref="HK418:HK440" si="836">IF(AND(A418&lt;=$T$349,$T$349&lt;=B418),E418,"")</f>
        <v/>
      </c>
      <c r="HL418" s="264" t="str">
        <f t="shared" ref="HL418:HL440" si="837">IF(AND(A418&lt;=$T$349,$T$349&lt;=B418),((1/3)*E418),"")</f>
        <v/>
      </c>
      <c r="HM418" s="264" t="str">
        <f t="shared" ref="HM418:HM440" si="838">IF(AND(A418&lt;=$T$349,$T$349&lt;=B418),((2/3)*E418),"")</f>
        <v/>
      </c>
      <c r="HN418" s="264" t="str">
        <f t="shared" ref="HN418:HN440" si="839">IF(AND(A418&lt;=$T$349,$T$349&lt;=B418),F418,"")</f>
        <v/>
      </c>
      <c r="HO418" s="264" t="str">
        <f t="shared" ref="HO418:HO440" si="840">IF(AND(A418&lt;=$T$349,$T$349&lt;=B418),((1/3)*F418),"")</f>
        <v/>
      </c>
      <c r="HP418" s="264" t="str">
        <f t="shared" ref="HP418:HP440" si="841">IF(AND(A418&lt;=$T$349,$T$349&lt;=B418),((2/3)*F418),"")</f>
        <v/>
      </c>
      <c r="HQ418" s="264" t="str">
        <f t="shared" ref="HQ418:HQ440" si="842">IF(AND(A418&lt;=$U$349,$U$349&lt;=B418),C418,"")</f>
        <v/>
      </c>
      <c r="HR418" s="264" t="str">
        <f t="shared" ref="HR418:HR440" si="843">IF(AND(A418&lt;=$U$349,$U$349&lt;=B418),((1/3)*C418),"")</f>
        <v/>
      </c>
      <c r="HS418" s="264" t="str">
        <f t="shared" ref="HS418:HS440" si="844">IF(AND(A418&lt;=$U$349,$U$349&lt;=B418),((2/3)*C418),"")</f>
        <v/>
      </c>
      <c r="HT418" s="264" t="str">
        <f t="shared" ref="HT418:HT440" si="845">IF(AND(A418&lt;=$U$349,$U$349&lt;=B418),D418,"")</f>
        <v/>
      </c>
      <c r="HU418" s="264" t="str">
        <f t="shared" ref="HU418:HU440" si="846">IF(AND(A418&lt;=$U$349,$U$349&lt;=B418),((1/3)*D418),"")</f>
        <v/>
      </c>
      <c r="HV418" s="264" t="str">
        <f t="shared" ref="HV418:HV440" si="847">IF(AND(A418&lt;=$U$349,$U$349&lt;=B418),((2/3)*D418),"")</f>
        <v/>
      </c>
      <c r="HW418" s="264" t="str">
        <f t="shared" ref="HW418:HW440" si="848">IF(AND(A418&lt;=$U$349,$U$349&lt;=B418),E418,"")</f>
        <v/>
      </c>
      <c r="HX418" s="264" t="str">
        <f t="shared" ref="HX418:HX440" si="849">IF(AND(A418&lt;=$U$349,$U$349&lt;=B418),((1/3)*E418),"")</f>
        <v/>
      </c>
      <c r="HY418" s="264" t="str">
        <f t="shared" ref="HY418:HY440" si="850">IF(AND(A418&lt;=$U$349,$U$349&lt;=B418),((2/3)*E418),"")</f>
        <v/>
      </c>
      <c r="HZ418" s="264" t="str">
        <f t="shared" ref="HZ418:HZ440" si="851">IF(AND(A418&lt;=$U$349,$U$349&lt;=B418),F418,"")</f>
        <v/>
      </c>
      <c r="IA418" s="264" t="str">
        <f t="shared" ref="IA418:IA440" si="852">IF(AND(A418&lt;=$U$349,$U$349&lt;=B418),((1/3)*F418),"")</f>
        <v/>
      </c>
      <c r="IB418" s="264" t="str">
        <f t="shared" ref="IB418:IB440" si="853">IF(AND(A418&lt;=$U$349,$U$349&lt;=B418),((2/3)*F418),"")</f>
        <v/>
      </c>
      <c r="IC418" s="264" t="str">
        <f t="shared" ref="IC418:IC440" si="854">IF(AND(A418&lt;=$V$349,$V$349&lt;=B418),C418,"")</f>
        <v/>
      </c>
      <c r="ID418" s="264" t="str">
        <f t="shared" ref="ID418:ID440" si="855">IF(AND(A418&lt;=$V$349,$V$349&lt;=B418),((1/3)*C418),"")</f>
        <v/>
      </c>
      <c r="IE418" s="264" t="str">
        <f t="shared" ref="IE418:IE440" si="856">IF(AND(A418&lt;=$V$349,$V$349&lt;=B418),((2/3)*C418),"")</f>
        <v/>
      </c>
      <c r="IF418" s="264" t="str">
        <f t="shared" ref="IF418:IF440" si="857">IF(AND(A418&lt;=$V$349,$V$349&lt;=B418),D418,"")</f>
        <v/>
      </c>
      <c r="IG418" s="264" t="str">
        <f t="shared" ref="IG418:IG440" si="858">IF(AND(A418&lt;=$V$349,$V$349&lt;=B418),((1/3)*D418),"")</f>
        <v/>
      </c>
      <c r="IH418" s="264" t="str">
        <f t="shared" ref="IH418:IH440" si="859">IF(AND(A418&lt;=$V$349,$V$349&lt;=B418),((2/3)*D418),"")</f>
        <v/>
      </c>
      <c r="II418" s="264" t="str">
        <f t="shared" ref="II418:II440" si="860">IF(AND(A418&lt;=$V$349,$V$349&lt;=B418),E418,"")</f>
        <v/>
      </c>
      <c r="IJ418" s="264" t="str">
        <f t="shared" ref="IJ418:IJ440" si="861">IF(AND(A418&lt;=$V$349,$V$349&lt;=B418),((1/3)*E418),"")</f>
        <v/>
      </c>
      <c r="IK418" s="264" t="str">
        <f t="shared" ref="IK418:IK440" si="862">IF(AND(A418&lt;=$V$349,$V$349&lt;=B418),((2/3)*E418),"")</f>
        <v/>
      </c>
      <c r="IL418" s="264" t="str">
        <f t="shared" ref="IL418:IL440" si="863">IF(AND(A418&lt;=$V$349,$V$349&lt;=B418),F418,"")</f>
        <v/>
      </c>
      <c r="IM418" s="264" t="str">
        <f t="shared" ref="IM418:IM440" si="864">IF(AND(A418&lt;=$V$349,$V$349&lt;=B418),((1/3)*F418),"")</f>
        <v/>
      </c>
      <c r="IN418" s="264" t="str">
        <f t="shared" ref="IN418:IN440" si="865">IF(AND(A418&lt;=$V$349,$V$349&lt;=B418),((2/3)*F418),"")</f>
        <v/>
      </c>
      <c r="IO418" s="264" t="str">
        <f>IF(AND($A$418&lt;=$W$349,$W$349&lt;=$B$418),$C$418,"")</f>
        <v/>
      </c>
      <c r="IP418" s="264" t="str">
        <f t="shared" ref="IP418:IP440" si="866">IF(AND(A418&lt;=$W$349,$W$349&lt;=B418),((1/3)*C418),"")</f>
        <v/>
      </c>
      <c r="IQ418" s="264" t="str">
        <f t="shared" ref="IQ418:IQ440" si="867">IF(AND(A418&lt;=$W$349,$W$349&lt;=B418),((2/3)*C418),"")</f>
        <v/>
      </c>
      <c r="IR418" s="264" t="str">
        <f t="shared" ref="IR418:IR440" si="868">IF(AND(A418&lt;=$W$349,$W$349&lt;=B418),D418,"")</f>
        <v/>
      </c>
      <c r="IS418" s="264" t="str">
        <f t="shared" ref="IS418:IS440" si="869">IF(AND(A418&lt;=$W$349,$W$349&lt;=B418),((1/3)*D418),"")</f>
        <v/>
      </c>
      <c r="IT418" s="264" t="str">
        <f t="shared" ref="IT418:IT440" si="870">IF(AND(A418&lt;=$W$349,$W$349&lt;=B418),((2/3)*D418),"")</f>
        <v/>
      </c>
      <c r="IU418" s="264" t="str">
        <f t="shared" ref="IU418:IU440" si="871">IF(AND(A418&lt;=$W$349,$W$349&lt;=B418),E418,"")</f>
        <v/>
      </c>
      <c r="IV418" s="264" t="str">
        <f t="shared" ref="IV418:IV440" si="872">IF(AND(A418&lt;=$W$349,$W$349&lt;=B418),((1/3)*E418),"")</f>
        <v/>
      </c>
      <c r="IW418" s="264" t="str">
        <f t="shared" ref="IW418:IW440" si="873">IF(AND(A418&lt;=$W$349,$W$349&lt;=B418),((2/3)*E418),"")</f>
        <v/>
      </c>
      <c r="IX418" s="264" t="str">
        <f>IF(AND(A418&lt;=W$349,W$349&lt;=B418),F418,"")</f>
        <v/>
      </c>
      <c r="IY418" s="264" t="str">
        <f>IF(AND(A418&lt;=W$349,W$349&lt;=B418),((1/3)*F418),"")</f>
        <v/>
      </c>
      <c r="IZ418" s="264" t="str">
        <f>IF(AND(A418&lt;=W$349,W$349&lt;=B418),((2/3)*F418),"")</f>
        <v/>
      </c>
      <c r="JA418" s="264" t="str">
        <f>IF(AND($A$418&lt;=X$349,X$349&lt;=$B$418),$C$418,"")</f>
        <v/>
      </c>
      <c r="JB418" s="264" t="str">
        <f>IF(AND($A$418&lt;=X$349,X$349&lt;=$B$418),((1/3)*$C$418),"")</f>
        <v/>
      </c>
      <c r="JC418" s="264" t="str">
        <f>IF(AND($A$418&lt;=X$349,X$349&lt;=$B$418),((2/3)*$C$418),"")</f>
        <v/>
      </c>
      <c r="JD418" s="264" t="str">
        <f>IF(AND($A$418&lt;=X$349,X$349&lt;=$B$418),$D$418,"")</f>
        <v/>
      </c>
      <c r="JE418" s="264" t="str">
        <f>IF(AND($A$418&lt;=X$349,X$349&lt;=$B$418),((1/3)*$D$418),"")</f>
        <v/>
      </c>
      <c r="JF418" s="264" t="str">
        <f>IF(AND($A$418&lt;=X$349,X$349&lt;=$B$418),((2/3)*$D$418),"")</f>
        <v/>
      </c>
      <c r="JG418" s="264" t="str">
        <f>IF(AND($A$418&lt;=X$349,X$349&lt;=$B$418),$E$418,"")</f>
        <v/>
      </c>
      <c r="JH418" s="264" t="str">
        <f>IF(AND($A$418&lt;=X$349,X$349&lt;=$B$418),((1/3)*$E$418),"")</f>
        <v/>
      </c>
      <c r="JI418" s="264" t="str">
        <f>IF(AND($A$418&lt;=X$349,X$349&lt;=$B$418),((2/3)*$E$418),"")</f>
        <v/>
      </c>
      <c r="JJ418" s="264" t="str">
        <f>IF(AND($A$418&lt;=X$349,X$349&lt;=$B$418),$F$418,"")</f>
        <v/>
      </c>
      <c r="JK418" s="264" t="str">
        <f>IF(AND($A$418&lt;=X$349,X$349&lt;=$B$418),((1/3)*$F$418),"")</f>
        <v/>
      </c>
      <c r="JL418" s="264" t="str">
        <f>IF(AND($A$418&lt;=X$349,X$349&lt;=$B$418),((2/3)*$F$418),"")</f>
        <v/>
      </c>
      <c r="JM418" s="264" t="str">
        <f>IF(AND($A$418&lt;=Y$349,Y$349&lt;=$B$418),$C$418,"")</f>
        <v/>
      </c>
      <c r="JN418" s="264" t="str">
        <f>IF(AND($A$418&lt;=Y$349,Y$349&lt;=$B$418),((1/3)*$C$418),"")</f>
        <v/>
      </c>
      <c r="JO418" s="264" t="str">
        <f>IF(AND($A$418&lt;=Y$349,Y$349&lt;=$B$418),((2/3)*$C$418),"")</f>
        <v/>
      </c>
      <c r="JP418" s="264" t="str">
        <f>IF(AND($A$418&lt;=Y$349,Y$349&lt;=$B$418),$D$418,"")</f>
        <v/>
      </c>
      <c r="JQ418" s="264" t="str">
        <f>IF(AND($A$418&lt;=Y$349,Y$349&lt;=$B$418),((1/3)*$D$418),"")</f>
        <v/>
      </c>
      <c r="JR418" s="264" t="str">
        <f>IF(AND($A$418&lt;=Y$349,Y$349&lt;=$B$418),((2/3)*$D$418),"")</f>
        <v/>
      </c>
      <c r="JS418" s="264" t="str">
        <f>IF(AND($A$418&lt;=Y$349,Y$349&lt;=$B$418),$E$418,"")</f>
        <v/>
      </c>
      <c r="JT418" s="264" t="str">
        <f>IF(AND($A$418&lt;=Y$349,Y$349&lt;=$B$418),((1/3)*$E$418),"")</f>
        <v/>
      </c>
      <c r="JU418" s="264" t="str">
        <f>IF(AND($A$418&lt;=Y$349,Y$349&lt;=$B$418),((2/3)*$E$418),"")</f>
        <v/>
      </c>
      <c r="JV418" s="264" t="str">
        <f>IF(AND($A$418&lt;=Y$349,Y$349&lt;=$B$418),$F$418,"")</f>
        <v/>
      </c>
      <c r="JW418" s="264" t="str">
        <f>IF(AND($A$418&lt;=Y$349,Y$349&lt;=$B$418),((1/3)*$F$418),"")</f>
        <v/>
      </c>
      <c r="JX418" s="264" t="str">
        <f>IF(AND($A$418&lt;=Y$349,Y$349&lt;=$B$418),((2/3)*$F$418),"")</f>
        <v/>
      </c>
      <c r="JY418" s="264" t="str">
        <f>IF(AND($A$418&lt;=Z$349,Z$349&lt;=$B$418),$C$418,"")</f>
        <v/>
      </c>
      <c r="JZ418" s="264" t="str">
        <f>IF(AND($A$418&lt;=Z$349,Z$349&lt;=$B$418),((1/3)*$C$418),"")</f>
        <v/>
      </c>
      <c r="KA418" s="264" t="str">
        <f>IF(AND($A$418&lt;=Z$349,Z$349&lt;=$B$418),((2/3)*$C$418),"")</f>
        <v/>
      </c>
      <c r="KB418" s="264" t="str">
        <f>IF(AND($A$418&lt;=Z$349,Z$349&lt;=$B$418),$D$418,"")</f>
        <v/>
      </c>
      <c r="KC418" s="264" t="str">
        <f>IF(AND($A$418&lt;=Z$349,Z$349&lt;=$B$418),((1/3)*$D$418),"")</f>
        <v/>
      </c>
      <c r="KD418" s="264" t="str">
        <f>IF(AND($A$418&lt;=Z$349,Z$349&lt;=$B$418),((2/3)*$D$418),"")</f>
        <v/>
      </c>
      <c r="KE418" s="264" t="str">
        <f>IF(AND($A$418&lt;=Z$349,Z$349&lt;=$B$418),$E$418,"")</f>
        <v/>
      </c>
      <c r="KF418" s="264" t="str">
        <f>IF(AND($A$418&lt;=Z$349,Z$349&lt;=$B$418),((1/3)*$E$418),"")</f>
        <v/>
      </c>
      <c r="KG418" s="264" t="str">
        <f>IF(AND($A$418&lt;=Z$349,Z$349&lt;=$B$418),((2/3)*$E$418),"")</f>
        <v/>
      </c>
      <c r="KH418" s="264" t="str">
        <f>IF(AND($A$418&lt;=Z$349,Z$349&lt;=$B$418),$F$418,"")</f>
        <v/>
      </c>
      <c r="KI418" s="264" t="str">
        <f>IF(AND($A$418&lt;=Z$349,Z$349&lt;=$B$418),((1/3)*$F$418),"")</f>
        <v/>
      </c>
      <c r="KJ418" s="264" t="str">
        <f>IF(AND($A$418&lt;=Z$349,Z$349&lt;=$B$418),((2/3)*$F$418),"")</f>
        <v/>
      </c>
      <c r="KK418" s="264" t="str">
        <f>IF(AND($A$418&lt;=AA$349,AA$349&lt;=$B$418),$C$418,"")</f>
        <v/>
      </c>
      <c r="KL418" s="264" t="str">
        <f>IF(AND($A$418&lt;=AA$349,AA$349&lt;=$B$418),((1/3)*$C$418),"")</f>
        <v/>
      </c>
      <c r="KM418" s="264" t="str">
        <f>IF(AND($A$418&lt;=AA$349,AA$349&lt;=$B$418),((2/3)*$C$418),"")</f>
        <v/>
      </c>
      <c r="KN418" s="264" t="str">
        <f>IF(AND($A$418&lt;=AA$349,AA$349&lt;=$B$418),$D$418,"")</f>
        <v/>
      </c>
      <c r="KO418" s="264" t="str">
        <f>IF(AND($A$418&lt;=AA$349,AA$349&lt;=$B$418),((1/3)*$D$418),"")</f>
        <v/>
      </c>
      <c r="KP418" s="264" t="str">
        <f>IF(AND($A$418&lt;=AA$349,AA$349&lt;=$B$418),((2/3)*$D$418),"")</f>
        <v/>
      </c>
      <c r="KQ418" s="264" t="str">
        <f>IF(AND($A$418&lt;=AA$349,AA$349&lt;=$B$418),$E$418,"")</f>
        <v/>
      </c>
      <c r="KR418" s="264" t="str">
        <f>IF(AND($A$418&lt;=AA$349,AA$349&lt;=$B$418),((1/3)*$E$418),"")</f>
        <v/>
      </c>
      <c r="KS418" s="264" t="str">
        <f>IF(AND($A$418&lt;=AA$349,AA$349&lt;=$B$418),((2/3)*$E$418),"")</f>
        <v/>
      </c>
      <c r="KT418" s="264" t="str">
        <f>IF(AND($A$418&lt;=AA$349,AA$349&lt;=$B$418),$F$418,"")</f>
        <v/>
      </c>
      <c r="KU418" s="264" t="str">
        <f>IF(AND($A$418&lt;=AA$349,AA$349&lt;=$B$418),((1/3)*$F$418),"")</f>
        <v/>
      </c>
      <c r="KV418" s="264" t="str">
        <f>IF(AND($A$418&lt;=AA$349,AA$349&lt;=$B$418),((2/3)*$F$418),"")</f>
        <v/>
      </c>
      <c r="KW418" s="264" t="str">
        <f>IF(AND($A$418&lt;=AB$349,AB$349&lt;=$B$418),$C$418,"")</f>
        <v/>
      </c>
      <c r="KX418" s="264" t="str">
        <f>IF(AND($A$418&lt;=AB$349,AB$349&lt;=$B$418),((1/3)*$C$418),"")</f>
        <v/>
      </c>
      <c r="KY418" s="264" t="str">
        <f>IF(AND($A$418&lt;=AB$349,AB$349&lt;=$B$418),((2/3)*$C$418),"")</f>
        <v/>
      </c>
      <c r="KZ418" s="264" t="str">
        <f>IF(AND($A$418&lt;=AB$349,AB$349&lt;=$B$418),$D$418,"")</f>
        <v/>
      </c>
      <c r="LA418" s="264" t="str">
        <f>IF(AND($A$418&lt;=AB$349,AB$349&lt;=$B$418),((1/3)*$D$418),"")</f>
        <v/>
      </c>
      <c r="LB418" s="264" t="str">
        <f>IF(AND($A$418&lt;=AB$349,AB$349&lt;=$B$418),((2/3)*$D$418),"")</f>
        <v/>
      </c>
      <c r="LC418" s="264" t="str">
        <f>IF(AND($A$418&lt;=AB$349,AB$349&lt;=$B$418),$E$418,"")</f>
        <v/>
      </c>
      <c r="LD418" s="264" t="str">
        <f>IF(AND($A$418&lt;=AB$349,AB$349&lt;=$B$418),((1/3)*$E$418),"")</f>
        <v/>
      </c>
      <c r="LE418" s="264" t="str">
        <f>IF(AND($A$418&lt;=AB$349,AB$349&lt;=$B$418),((2/3)*$E$418),"")</f>
        <v/>
      </c>
      <c r="LF418" s="264" t="str">
        <f>IF(AND($A$418&lt;=AB$349,AB$349&lt;=$B$418),$F$418,"")</f>
        <v/>
      </c>
      <c r="LG418" s="264" t="str">
        <f>IF(AND($A$418&lt;=AB$349,AB$349&lt;=$B$418),((1/3)*$F$418),"")</f>
        <v/>
      </c>
      <c r="LH418" s="264" t="str">
        <f>IF(AND($A$418&lt;=AB$349,AB$349&lt;=$B$418),((2/3)*$F$418),"")</f>
        <v/>
      </c>
      <c r="LI418" s="264" t="str">
        <f>IF(AND($A$418&lt;=AC$349,AC$349&lt;=$B$418),$C$418,"")</f>
        <v/>
      </c>
      <c r="LJ418" s="264" t="str">
        <f>IF(AND($A$418&lt;=AC$349,AC$349&lt;=$B$418),((1/3)*$C$418),"")</f>
        <v/>
      </c>
      <c r="LK418" s="264" t="str">
        <f>IF(AND($A$418&lt;=AC$349,AC$349&lt;=$B$418),((2/3)*$C$418),"")</f>
        <v/>
      </c>
      <c r="LL418" s="264" t="str">
        <f>IF(AND($A$418&lt;=AC$349,AC$349&lt;=$B$418),$D$418,"")</f>
        <v/>
      </c>
      <c r="LM418" s="264" t="str">
        <f>IF(AND($A$418&lt;=AC$349,AC$349&lt;=$B$418),((1/3)*$D$418),"")</f>
        <v/>
      </c>
      <c r="LN418" s="264" t="str">
        <f>IF(AND($A$418&lt;=AC$349,AC$349&lt;=$B$418),((2/3)*$D$418),"")</f>
        <v/>
      </c>
      <c r="LO418" s="264" t="str">
        <f>IF(AND($A$418&lt;=AC$349,AC$349&lt;=$B$418),$E$418,"")</f>
        <v/>
      </c>
      <c r="LP418" s="264" t="str">
        <f>IF(AND($A$418&lt;=AC$349,AC$349&lt;=$B$418),((1/3)*$E$418),"")</f>
        <v/>
      </c>
      <c r="LQ418" s="264" t="str">
        <f>IF(AND($A$418&lt;=AC$349,AC$349&lt;=$B$418),((2/3)*$E$418),"")</f>
        <v/>
      </c>
      <c r="LR418" s="264" t="str">
        <f>IF(AND($A$418&lt;=AC$349,AC$349&lt;=$B$418),$F$418,"")</f>
        <v/>
      </c>
      <c r="LS418" s="264" t="str">
        <f>IF(AND($A$418&lt;=AC$349,AC$349&lt;=$B$418),((1/3)*$F$418),"")</f>
        <v/>
      </c>
      <c r="LT418" s="264" t="str">
        <f>IF(AND($A$418&lt;=AC$349,AC$349&lt;=$B$418),((2/3)*$F$418),"")</f>
        <v/>
      </c>
      <c r="LU418" s="264" t="str">
        <f>IF(AND($A$418&lt;=AD$349,AD$349&lt;=$B$418),$C$418,"")</f>
        <v/>
      </c>
      <c r="LV418" s="264" t="str">
        <f>IF(AND($A$418&lt;=AD$349,AD$349&lt;=$B$418),((1/3)*$C$418),"")</f>
        <v/>
      </c>
      <c r="LW418" s="264" t="str">
        <f>IF(AND($A$418&lt;=AD$349,AD$349&lt;=$B$418),((2/3)*$C$418),"")</f>
        <v/>
      </c>
      <c r="LX418" s="264" t="str">
        <f>IF(AND($A$418&lt;=AD$349,AD$349&lt;=$B$418),$D$418,"")</f>
        <v/>
      </c>
      <c r="LY418" s="264" t="str">
        <f>IF(AND($A$418&lt;=AD$349,AD$349&lt;=$B$418),((1/3)*$D$418),"")</f>
        <v/>
      </c>
      <c r="LZ418" s="264" t="str">
        <f>IF(AND($A$418&lt;=AD$349,AD$349&lt;=$B$418),((2/3)*$D$418),"")</f>
        <v/>
      </c>
      <c r="MA418" s="264" t="str">
        <f>IF(AND($A$418&lt;=AD$349,AD$349&lt;=$B$418),$E$418,"")</f>
        <v/>
      </c>
      <c r="MB418" s="264" t="str">
        <f>IF(AND($A$418&lt;=AD$349,AD$349&lt;=$B$418),((1/3)*$E$418),"")</f>
        <v/>
      </c>
      <c r="MC418" s="264" t="str">
        <f>IF(AND($A$418&lt;=AD$349,AD$349&lt;=$B$418),((2/3)*$E$418),"")</f>
        <v/>
      </c>
      <c r="MD418" s="264" t="str">
        <f>IF(AND($A$418&lt;=AD$349,AD$349&lt;=$B$418),$F$418,"")</f>
        <v/>
      </c>
      <c r="ME418" s="264" t="str">
        <f>IF(AND($A$418&lt;=AD$349,AD$349&lt;=$B$418),((1/3)*$F$418),"")</f>
        <v/>
      </c>
      <c r="MF418" s="264" t="str">
        <f>IF(AND($A$418&lt;=AD$349,AD$349&lt;=$B$418),((2/3)*$F$418),"")</f>
        <v/>
      </c>
      <c r="MG418" s="264" t="str">
        <f>IF(AND($A$418&lt;=AE$349,AE$349&lt;=$B$418),$C$418,"")</f>
        <v/>
      </c>
      <c r="MH418" s="264" t="str">
        <f>IF(AND($A$418&lt;=AE$349,AE$349&lt;=$B$418),((1/3)*$C$418),"")</f>
        <v/>
      </c>
      <c r="MI418" s="264" t="str">
        <f>IF(AND($A$418&lt;=AE$349,AE$349&lt;=$B$418),((2/3)*$C$418),"")</f>
        <v/>
      </c>
      <c r="MJ418" s="264" t="str">
        <f>IF(AND($A$418&lt;=AE$349,AE$349&lt;=$B$418),$D$418,"")</f>
        <v/>
      </c>
      <c r="MK418" s="264" t="str">
        <f>IF(AND($A$418&lt;=AE$349,AE$349&lt;=$B$418),((1/3)*$D$418),"")</f>
        <v/>
      </c>
      <c r="ML418" s="264" t="str">
        <f>IF(AND($A$418&lt;=AE$349,AE$349&lt;=$B$418),((2/3)*$D$418),"")</f>
        <v/>
      </c>
      <c r="MM418" s="264" t="str">
        <f>IF(AND($A$418&lt;=AE$349,AE$349&lt;=$B$418),$E$418,"")</f>
        <v/>
      </c>
      <c r="MN418" s="264" t="str">
        <f>IF(AND($A$418&lt;=AE$349,AE$349&lt;=$B$418),((1/3)*$E$418),"")</f>
        <v/>
      </c>
      <c r="MO418" s="264" t="str">
        <f>IF(AND($A$418&lt;=AE$349,AE$349&lt;=$B$418),((2/3)*$E$418),"")</f>
        <v/>
      </c>
      <c r="MP418" s="264" t="str">
        <f>IF(AND($A$418&lt;=AE$349,AE$349&lt;=$B$418),$F$418,"")</f>
        <v/>
      </c>
      <c r="MQ418" s="264" t="str">
        <f>IF(AND($A$418&lt;=AE$349,AE$349&lt;=$B$418),((1/3)*$F$418),"")</f>
        <v/>
      </c>
      <c r="MR418" s="264" t="str">
        <f>IF(AND($A$418&lt;=AE$349,AE$349&lt;=$B$418),((2/3)*$F$418),"")</f>
        <v/>
      </c>
      <c r="MS418" s="264" t="str">
        <f>IF(AND($A$418&lt;=AF$349,AF$349&lt;=$B$418),$C$418,"")</f>
        <v/>
      </c>
      <c r="MT418" s="264" t="str">
        <f>IF(AND($A$418&lt;=AF$349,AF$349&lt;=$B$418),((1/3)*$C$418),"")</f>
        <v/>
      </c>
      <c r="MU418" s="264" t="str">
        <f>IF(AND($A$418&lt;=AF$349,AF$349&lt;=$B$418),((2/3)*$C$418),"")</f>
        <v/>
      </c>
      <c r="MV418" s="264" t="str">
        <f>IF(AND($A$418&lt;=AF$349,AF$349&lt;=$B$418),$D$418,"")</f>
        <v/>
      </c>
      <c r="MW418" s="264" t="str">
        <f>IF(AND($A$418&lt;=AF$349,AF$349&lt;=$B$418),((1/3)*$D$418),"")</f>
        <v/>
      </c>
      <c r="MX418" s="264" t="str">
        <f>IF(AND($A$418&lt;=AF$349,AF$349&lt;=$B$418),((2/3)*$D$418),"")</f>
        <v/>
      </c>
      <c r="MY418" s="264" t="str">
        <f>IF(AND($A$418&lt;=AF$349,AF$349&lt;=$B$418),$E$418,"")</f>
        <v/>
      </c>
      <c r="MZ418" s="264" t="str">
        <f>IF(AND($A$418&lt;=AF$349,AF$349&lt;=$B$418),((1/3)*$E$418),"")</f>
        <v/>
      </c>
      <c r="NA418" s="264" t="str">
        <f>IF(AND($A$418&lt;=AF$349,AF$349&lt;=$B$418),((2/3)*$E$418),"")</f>
        <v/>
      </c>
      <c r="NB418" s="264" t="str">
        <f>IF(AND($A$418&lt;=AF$349,AF$349&lt;=$B$418),$F$418,"")</f>
        <v/>
      </c>
      <c r="NC418" s="264" t="str">
        <f>IF(AND($A$418&lt;=AF$349,AF$349&lt;=$B$418),((1/3)*$F$418),"")</f>
        <v/>
      </c>
      <c r="ND418" s="264" t="str">
        <f>IF(AND($A$418&lt;=AF$349,AF$349&lt;=$B$418),((2/3)*$F$418),"")</f>
        <v/>
      </c>
      <c r="NE418" s="264" t="str">
        <f>IF(AND($A$418&lt;=AG$349,AG$349&lt;=$B$418),$C$418,"")</f>
        <v/>
      </c>
      <c r="NF418" s="264" t="str">
        <f>IF(AND($A$418&lt;=AG$349,AG$349&lt;=$B$418),((1/3)*$C$418),"")</f>
        <v/>
      </c>
      <c r="NG418" s="264" t="str">
        <f>IF(AND($A$418&lt;=AG$349,AG$349&lt;=$B$418),((2/3)*$C$418),"")</f>
        <v/>
      </c>
      <c r="NH418" s="264" t="str">
        <f>IF(AND($A$418&lt;=AG$349,AG$349&lt;=$B$418),$D$418,"")</f>
        <v/>
      </c>
      <c r="NI418" s="264" t="str">
        <f>IF(AND($A$418&lt;=AG$349,AG$349&lt;=$B$418),((1/3)*$D$418),"")</f>
        <v/>
      </c>
      <c r="NJ418" s="264" t="str">
        <f>IF(AND($A$418&lt;=AG$349,AG$349&lt;=$B$418),((2/3)*$D$418),"")</f>
        <v/>
      </c>
      <c r="NK418" s="264" t="str">
        <f>IF(AND($A$418&lt;=AG$349,AG$349&lt;=$B$418),$E$418,"")</f>
        <v/>
      </c>
      <c r="NL418" s="264" t="str">
        <f>IF(AND($A$418&lt;=AG$349,AG$349&lt;=$B$418),((1/3)*$E$418),"")</f>
        <v/>
      </c>
      <c r="NM418" s="264" t="str">
        <f>IF(AND($A$418&lt;=AG$349,AG$349&lt;=$B$418),((2/3)*$E$418),"")</f>
        <v/>
      </c>
      <c r="NN418" s="264" t="str">
        <f>IF(AND($A$418&lt;=AG$349,AG$349&lt;=$B$418),$F$418,"")</f>
        <v/>
      </c>
      <c r="NO418" s="264" t="str">
        <f>IF(AND($A$418&lt;=AG$349,AG$349&lt;=$B$418),((1/3)*$F$418),"")</f>
        <v/>
      </c>
      <c r="NP418" s="264" t="str">
        <f>IF(AND($A$418&lt;=AG$349,AG$349&lt;=$B$418),((2/3)*$F$418),"")</f>
        <v/>
      </c>
      <c r="NQ418" s="264" t="str">
        <f>IF(AND($A$418&lt;=AH$349,AH$349&lt;=$B$418),$C$418,"")</f>
        <v/>
      </c>
      <c r="NR418" s="264" t="str">
        <f>IF(AND($A$418&lt;=AH$349,AH$349&lt;=$B$418),((1/3)*$C$418),"")</f>
        <v/>
      </c>
      <c r="NS418" s="264" t="str">
        <f>IF(AND($A$418&lt;=AH$349,AH$349&lt;=$B$418),((2/3)*$C$418),"")</f>
        <v/>
      </c>
      <c r="NT418" s="264" t="str">
        <f>IF(AND($A$418&lt;=AH$349,AH$349&lt;=$B$418),$D$418,"")</f>
        <v/>
      </c>
      <c r="NU418" s="264" t="str">
        <f>IF(AND($A$418&lt;=AH$349,AH$349&lt;=$B$418),((1/3)*$D$418),"")</f>
        <v/>
      </c>
      <c r="NV418" s="264" t="str">
        <f>IF(AND($A$418&lt;=AH$349,AH$349&lt;=$B$418),((2/3)*$D$418),"")</f>
        <v/>
      </c>
      <c r="NW418" s="264" t="str">
        <f>IF(AND($A$418&lt;=AH$349,AH$349&lt;=$B$418),$E$418,"")</f>
        <v/>
      </c>
      <c r="NX418" s="264" t="str">
        <f>IF(AND($A$418&lt;=AH$349,AH$349&lt;=$B$418),((1/3)*$E$418),"")</f>
        <v/>
      </c>
      <c r="NY418" s="264" t="str">
        <f>IF(AND($A$418&lt;=AH$349,AH$349&lt;=$B$418),((2/3)*$E$418),"")</f>
        <v/>
      </c>
      <c r="NZ418" s="264" t="str">
        <f>IF(AND($A$418&lt;=AH$349,AH$349&lt;=$B$418),$F$418,"")</f>
        <v/>
      </c>
      <c r="OA418" s="264" t="str">
        <f>IF(AND($A$418&lt;=AH$349,AH$349&lt;=$B$418),((1/3)*$F$418),"")</f>
        <v/>
      </c>
      <c r="OB418" s="264" t="str">
        <f>IF(AND($A$418&lt;=AH$349,AH$349&lt;=$B$418),((2/3)*$F$418),"")</f>
        <v/>
      </c>
      <c r="OC418" s="264" t="str">
        <f>IF(AND($A$418&lt;=AI$349,AI$349&lt;=$B$418),$C$418,"")</f>
        <v/>
      </c>
      <c r="OD418" s="264" t="str">
        <f>IF(AND($A$418&lt;=AI$349,AI$349&lt;=$B$418),((1/3)*$C$418),"")</f>
        <v/>
      </c>
      <c r="OE418" s="264" t="str">
        <f>IF(AND($A$418&lt;=AI$349,AI$349&lt;=$B$418),((2/3)*$C$418),"")</f>
        <v/>
      </c>
      <c r="OF418" s="264" t="str">
        <f>IF(AND($A$418&lt;=AI$349,AI$349&lt;=$B$418),$D$418,"")</f>
        <v/>
      </c>
      <c r="OG418" s="264" t="str">
        <f>IF(AND($A$418&lt;=AI$349,AI$349&lt;=$B$418),((1/3)*$D$418),"")</f>
        <v/>
      </c>
      <c r="OH418" s="264" t="str">
        <f>IF(AND($A$418&lt;=AI$349,AI$349&lt;=$B$418),((2/3)*$D$418),"")</f>
        <v/>
      </c>
      <c r="OI418" s="264" t="str">
        <f>IF(AND($A$418&lt;=AI$349,AI$349&lt;=$B$418),$E$418,"")</f>
        <v/>
      </c>
      <c r="OJ418" s="264" t="str">
        <f>IF(AND($A$418&lt;=AI$349,AI$349&lt;=$B$418),((1/3)*$E$418),"")</f>
        <v/>
      </c>
      <c r="OK418" s="264" t="str">
        <f>IF(AND($A$418&lt;=AI$349,AI$349&lt;=$B$418),((2/3)*$E$418),"")</f>
        <v/>
      </c>
      <c r="OL418" s="264" t="str">
        <f>IF(AND($A$418&lt;=AI$349,AI$349&lt;=$B$418),$F$418,"")</f>
        <v/>
      </c>
      <c r="OM418" s="264" t="str">
        <f>IF(AND($A$418&lt;=AI$349,AI$349&lt;=$B$418),((1/3)*$F$418),"")</f>
        <v/>
      </c>
      <c r="ON418" s="264" t="str">
        <f>IF(AND($A$418&lt;=AI$349,AI$349&lt;=$B$418),((2/3)*$F$418),"")</f>
        <v/>
      </c>
      <c r="OO418" s="264" t="str">
        <f>IF(AND($A$418&lt;=AJ$349,AJ$349&lt;=$B$418),$C$418,"")</f>
        <v/>
      </c>
      <c r="OP418" s="264" t="str">
        <f>IF(AND($A$418&lt;=AJ$349,AJ$349&lt;=$B$418),((1/3)*$C$418),"")</f>
        <v/>
      </c>
      <c r="OQ418" s="264" t="str">
        <f>IF(AND($A$418&lt;=AJ$349,AJ$349&lt;=$B$418),((2/3)*$C$418),"")</f>
        <v/>
      </c>
      <c r="OR418" s="264" t="str">
        <f>IF(AND($A$418&lt;=AJ$349,AJ$349&lt;=$B$418),$D$418,"")</f>
        <v/>
      </c>
      <c r="OS418" s="264" t="str">
        <f>IF(AND($A$418&lt;=AJ$349,AJ$349&lt;=$B$418),((1/3)*$D$418),"")</f>
        <v/>
      </c>
      <c r="OT418" s="264" t="str">
        <f>IF(AND($A$418&lt;=AJ$349,AJ$349&lt;=$B$418),((2/3)*$D$418),"")</f>
        <v/>
      </c>
      <c r="OU418" s="264" t="str">
        <f>IF(AND($A$418&lt;=AJ$349,AJ$349&lt;=$B$418),$E$418,"")</f>
        <v/>
      </c>
      <c r="OV418" s="264" t="str">
        <f>IF(AND($A$418&lt;=AJ$349,AJ$349&lt;=$B$418),((1/3)*$E$418),"")</f>
        <v/>
      </c>
      <c r="OW418" s="264" t="str">
        <f>IF(AND($A$418&lt;=AJ$349,AJ$349&lt;=$B$418),((2/3)*$E$418),"")</f>
        <v/>
      </c>
      <c r="OX418" s="264" t="str">
        <f>IF(AND($A$418&lt;=AJ$349,AJ$349&lt;=$B$418),$F$418,"")</f>
        <v/>
      </c>
      <c r="OY418" s="264" t="str">
        <f>IF(AND($A$418&lt;=AJ$349,AJ$349&lt;=$B$418),((1/3)*$F$418),"")</f>
        <v/>
      </c>
      <c r="OZ418" s="264" t="str">
        <f>IF(AND($A$418&lt;=AJ$349,AJ$349&lt;=$B$418),((2/3)*$F$418),"")</f>
        <v/>
      </c>
      <c r="PA418" s="264" t="str">
        <f>IF(AND($A$418&lt;=AK$349,AK$349&lt;=$B$418),$C$418,"")</f>
        <v/>
      </c>
      <c r="PB418" s="264" t="str">
        <f>IF(AND($A$418&lt;=AK$349,AK$349&lt;=$B$418),((1/3)*$C$418),"")</f>
        <v/>
      </c>
      <c r="PC418" s="264" t="str">
        <f>IF(AND($A$418&lt;=AK$349,AK$349&lt;=$B$418),((2/3)*$C$418),"")</f>
        <v/>
      </c>
      <c r="PD418" s="264" t="str">
        <f>IF(AND($A$418&lt;=AK$349,AK$349&lt;=$B$418),$D$418,"")</f>
        <v/>
      </c>
      <c r="PE418" s="264" t="str">
        <f>IF(AND($A$418&lt;=AK$349,AK$349&lt;=$B$418),((1/3)*$D$418),"")</f>
        <v/>
      </c>
      <c r="PF418" s="264" t="str">
        <f>IF(AND($A$418&lt;=AK$349,AK$349&lt;=$B$418),((2/3)*$D$418),"")</f>
        <v/>
      </c>
      <c r="PG418" s="264" t="str">
        <f>IF(AND($A$418&lt;=AK$349,AK$349&lt;=$B$418),$E$418,"")</f>
        <v/>
      </c>
      <c r="PH418" s="264" t="str">
        <f>IF(AND($A$418&lt;=AK$349,AK$349&lt;=$B$418),((1/3)*$E$418),"")</f>
        <v/>
      </c>
      <c r="PI418" s="264" t="str">
        <f>IF(AND($A$418&lt;=AK$349,AK$349&lt;=$B$418),((2/3)*$E$418),"")</f>
        <v/>
      </c>
      <c r="PJ418" s="264" t="str">
        <f>IF(AND($A$418&lt;=AK$349,AK$349&lt;=$B$418),$F$418,"")</f>
        <v/>
      </c>
      <c r="PK418" s="264" t="str">
        <f>IF(AND($A$418&lt;=AK$349,AK$349&lt;=$B$418),((1/3)*$F$418),"")</f>
        <v/>
      </c>
      <c r="PL418" s="264" t="str">
        <f>IF(AND($A$418&lt;=AK$349,AK$349&lt;=$B$418),((2/3)*$F$418),"")</f>
        <v/>
      </c>
      <c r="PM418" s="264" t="str">
        <f>IF(AND($A$418&lt;=AL$349,AL$349&lt;=$B$418),$C$418,"")</f>
        <v/>
      </c>
      <c r="PN418" s="264" t="str">
        <f>IF(AND($A$418&lt;=AL$349,AL$349&lt;=$B$418),((1/3)*$C$418),"")</f>
        <v/>
      </c>
      <c r="PO418" s="264" t="str">
        <f>IF(AND($A$418&lt;=AL$349,AL$349&lt;=$B$418),((2/3)*$C$418),"")</f>
        <v/>
      </c>
      <c r="PP418" s="264" t="str">
        <f>IF(AND($A$418&lt;=AL$349,AL$349&lt;=$B$418),$D$418,"")</f>
        <v/>
      </c>
      <c r="PQ418" s="264" t="str">
        <f>IF(AND($A$418&lt;=AL$349,AL$349&lt;=$B$418),((1/3)*$D$418),"")</f>
        <v/>
      </c>
      <c r="PR418" s="264" t="str">
        <f>IF(AND($A$418&lt;=AL$349,AL$349&lt;=$B$418),((2/3)*$D$418),"")</f>
        <v/>
      </c>
      <c r="PS418" s="264" t="str">
        <f>IF(AND($A$418&lt;=AL$349,AL$349&lt;=$B$418),$E$418,"")</f>
        <v/>
      </c>
      <c r="PT418" s="264" t="str">
        <f>IF(AND($A$418&lt;=AL$349,AL$349&lt;=$B$418),((1/3)*$E$418),"")</f>
        <v/>
      </c>
      <c r="PU418" s="264" t="str">
        <f>IF(AND($A$418&lt;=AL$349,AL$349&lt;=$B$418),((2/3)*$E$418),"")</f>
        <v/>
      </c>
      <c r="PV418" s="264" t="str">
        <f>IF(AND($A$418&lt;=AL$349,AL$349&lt;=$B$418),$F$418,"")</f>
        <v/>
      </c>
      <c r="PW418" s="264" t="str">
        <f>IF(AND($A$418&lt;=AL$349,AL$349&lt;=$B$418),((1/3)*$F$418),"")</f>
        <v/>
      </c>
      <c r="PX418" s="264" t="str">
        <f>IF(AND($A$418&lt;=AL$349,AL$349&lt;=$B$418),((2/3)*$F$418),"")</f>
        <v/>
      </c>
      <c r="PY418" s="264" t="str">
        <f>IF(AND($A$418&lt;=AM$349,AM$349&lt;=$B$418),$C$418,"")</f>
        <v/>
      </c>
      <c r="PZ418" s="264" t="str">
        <f>IF(AND($A$418&lt;=AM$349,AM$349&lt;=$B$418),((1/3)*$C$418),"")</f>
        <v/>
      </c>
      <c r="QA418" s="264" t="str">
        <f>IF(AND($A$418&lt;=AM$349,AM$349&lt;=$B$418),((2/3)*$C$418),"")</f>
        <v/>
      </c>
      <c r="QB418" s="264" t="str">
        <f>IF(AND($A$418&lt;=AM$349,AM$349&lt;=$B$418),$D$418,"")</f>
        <v/>
      </c>
      <c r="QC418" s="264" t="str">
        <f>IF(AND($A$418&lt;=AM$349,AM$349&lt;=$B$418),((1/3)*$D$418),"")</f>
        <v/>
      </c>
      <c r="QD418" s="264" t="str">
        <f>IF(AND($A$418&lt;=AM$349,AM$349&lt;=$B$418),((2/3)*$D$418),"")</f>
        <v/>
      </c>
      <c r="QE418" s="264" t="str">
        <f>IF(AND($A$418&lt;=AM$349,AM$349&lt;=$B$418),$E$418,"")</f>
        <v/>
      </c>
      <c r="QF418" s="264" t="str">
        <f>IF(AND($A$418&lt;=AM$349,AM$349&lt;=$B$418),((1/3)*$E$418),"")</f>
        <v/>
      </c>
      <c r="QG418" s="264" t="str">
        <f>IF(AND($A$418&lt;=AM$349,AM$349&lt;=$B$418),((2/3)*$E$418),"")</f>
        <v/>
      </c>
      <c r="QH418" s="264" t="str">
        <f>IF(AND($A$418&lt;=AM$349,AM$349&lt;=$B$418),$F$418,"")</f>
        <v/>
      </c>
      <c r="QI418" s="264" t="str">
        <f>IF(AND($A$418&lt;=AM$349,AM$349&lt;=$B$418),((1/3)*$F$418),"")</f>
        <v/>
      </c>
      <c r="QJ418" s="264" t="str">
        <f>IF(AND($A$418&lt;=AM$349,AM$349&lt;=$B$418),((2/3)*$F$418),"")</f>
        <v/>
      </c>
      <c r="QK418" s="264" t="str">
        <f>IF(AND($A$418&lt;=AN$349,AN$349&lt;=$B$418),$C$418,"")</f>
        <v/>
      </c>
      <c r="QL418" s="264" t="str">
        <f>IF(AND($A$418&lt;=AN$349,AN$349&lt;=$B$418),((1/3)*$C$418),"")</f>
        <v/>
      </c>
      <c r="QM418" s="264" t="str">
        <f>IF(AND($A$418&lt;=AN$349,AN$349&lt;=$B$418),((2/3)*$C$418),"")</f>
        <v/>
      </c>
      <c r="QN418" s="264" t="str">
        <f>IF(AND($A$418&lt;=AN$349,AN$349&lt;=$B$418),$D$418,"")</f>
        <v/>
      </c>
      <c r="QO418" s="264" t="str">
        <f>IF(AND($A$418&lt;=AN$349,AN$349&lt;=$B$418),((1/3)*$D$418),"")</f>
        <v/>
      </c>
      <c r="QP418" s="264" t="str">
        <f>IF(AND($A$418&lt;=AN$349,AN$349&lt;=$B$418),((2/3)*$D$418),"")</f>
        <v/>
      </c>
      <c r="QQ418" s="264" t="str">
        <f>IF(AND($A$418&lt;=AN$349,AN$349&lt;=$B$418),$E$418,"")</f>
        <v/>
      </c>
      <c r="QR418" s="264" t="str">
        <f>IF(AND($A$418&lt;=AN$349,AN$349&lt;=$B$418),((1/3)*$E$418),"")</f>
        <v/>
      </c>
      <c r="QS418" s="264" t="str">
        <f>IF(AND($A$418&lt;=AN$349,AN$349&lt;=$B$418),((2/3)*$E$418),"")</f>
        <v/>
      </c>
      <c r="QT418" s="264" t="str">
        <f>IF(AND($A$418&lt;=AN$349,AN$349&lt;=$B$418),$F$418,"")</f>
        <v/>
      </c>
      <c r="QU418" s="264" t="str">
        <f>IF(AND($A$418&lt;=AN$349,AN$349&lt;=$B$418),((1/3)*$F$418),"")</f>
        <v/>
      </c>
      <c r="QV418" s="264" t="str">
        <f>IF(AND($A$418&lt;=AN$349,AN$349&lt;=$B$418),((2/3)*$F$418),"")</f>
        <v/>
      </c>
      <c r="QW418" s="264" t="str">
        <f>IF(AND($A$418&lt;=AO$349,AO$349&lt;=$B$418),$C$418,"")</f>
        <v/>
      </c>
      <c r="QX418" s="264" t="str">
        <f>IF(AND($A$418&lt;=AO$349,AO$349&lt;=$B$418),((1/3)*$C$418),"")</f>
        <v/>
      </c>
      <c r="QY418" s="264" t="str">
        <f>IF(AND($A$418&lt;=AO$349,AO$349&lt;=$B$418),((2/3)*$C$418),"")</f>
        <v/>
      </c>
      <c r="QZ418" s="264" t="str">
        <f>IF(AND($A$418&lt;=AO$349,AO$349&lt;=$B$418),$D$418,"")</f>
        <v/>
      </c>
      <c r="RA418" s="264" t="str">
        <f>IF(AND($A$418&lt;=AO$349,AO$349&lt;=$B$418),((1/3)*$D$418),"")</f>
        <v/>
      </c>
      <c r="RB418" s="264" t="str">
        <f>IF(AND($A$418&lt;=AO$349,AO$349&lt;=$B$418),((2/3)*$D$418),"")</f>
        <v/>
      </c>
      <c r="RC418" s="264" t="str">
        <f>IF(AND($A$418&lt;=AO$349,AO$349&lt;=$B$418),$E$418,"")</f>
        <v/>
      </c>
      <c r="RD418" s="264" t="str">
        <f>IF(AND($A$418&lt;=AO$349,AO$349&lt;=$B$418),((1/3)*$E$418),"")</f>
        <v/>
      </c>
      <c r="RE418" s="264" t="str">
        <f>IF(AND($A$418&lt;=AO$349,AO$349&lt;=$B$418),((2/3)*$E$418),"")</f>
        <v/>
      </c>
      <c r="RF418" s="264" t="str">
        <f>IF(AND($A$418&lt;=AO$349,AO$349&lt;=$B$418),$F$418,"")</f>
        <v/>
      </c>
      <c r="RG418" s="264" t="str">
        <f>IF(AND($A$418&lt;=AO$349,AO$349&lt;=$B$418),((1/3)*$F$418),"")</f>
        <v/>
      </c>
      <c r="RH418" s="264" t="str">
        <f>IF(AND($A$418&lt;=AO$349,AO$349&lt;=$B$418),((2/3)*$F$418),"")</f>
        <v/>
      </c>
      <c r="RI418" s="264" t="str">
        <f>IF(AND($A$418&lt;=AP$349,AP$349&lt;=$B$418),$C$418,"")</f>
        <v/>
      </c>
      <c r="RJ418" s="264" t="str">
        <f>IF(AND($A$418&lt;=AP$349,AP$349&lt;=$B$418),((1/3)*$C$418),"")</f>
        <v/>
      </c>
      <c r="RK418" s="264" t="str">
        <f>IF(AND($A$418&lt;=AP$349,AP$349&lt;=$B$418),((2/3)*$C$418),"")</f>
        <v/>
      </c>
      <c r="RL418" s="264" t="str">
        <f>IF(AND($A$418&lt;=AP$349,AP$349&lt;=$B$418),$D$418,"")</f>
        <v/>
      </c>
      <c r="RM418" s="264" t="str">
        <f>IF(AND($A$418&lt;=AP$349,AP$349&lt;=$B$418),((1/3)*$D$418),"")</f>
        <v/>
      </c>
      <c r="RN418" s="264" t="str">
        <f>IF(AND($A$418&lt;=AP$349,AP$349&lt;=$B$418),((2/3)*$D$418),"")</f>
        <v/>
      </c>
      <c r="RO418" s="264" t="str">
        <f>IF(AND($A$418&lt;=AP$349,AP$349&lt;=$B$418),$E$418,"")</f>
        <v/>
      </c>
      <c r="RP418" s="264" t="str">
        <f>IF(AND($A$418&lt;=AP$349,AP$349&lt;=$B$418),((1/3)*$E$418),"")</f>
        <v/>
      </c>
      <c r="RQ418" s="264" t="str">
        <f>IF(AND($A$418&lt;=AP$349,AP$349&lt;=$B$418),((2/3)*$E$418),"")</f>
        <v/>
      </c>
      <c r="RR418" s="264" t="str">
        <f>IF(AND($A$418&lt;=AP$349,AP$349&lt;=$B$418),$F$418,"")</f>
        <v/>
      </c>
      <c r="RS418" s="264" t="str">
        <f>IF(AND($A$418&lt;=AP$349,AP$349&lt;=$B$418),((1/3)*$F$418),"")</f>
        <v/>
      </c>
      <c r="RT418" s="264" t="str">
        <f>IF(AND($A$418&lt;=AP$349,AP$349&lt;=$B$418),((2/3)*$F$418),"")</f>
        <v/>
      </c>
      <c r="RU418" s="264" t="str">
        <f>IF(AND($A$418&lt;=AQ$349,AQ$349&lt;=$B$418),$C$418,"")</f>
        <v/>
      </c>
      <c r="RV418" s="264" t="str">
        <f>IF(AND($A$418&lt;=AQ$349,AQ$349&lt;=$B$418),((1/3)*$C$418),"")</f>
        <v/>
      </c>
      <c r="RW418" s="264" t="str">
        <f>IF(AND($A$418&lt;=AQ$349,AQ$349&lt;=$B$418),((2/3)*$C$418),"")</f>
        <v/>
      </c>
      <c r="RX418" s="264" t="str">
        <f>IF(AND($A$418&lt;=AQ$349,AQ$349&lt;=$B$418),$D$418,"")</f>
        <v/>
      </c>
      <c r="RY418" s="264" t="str">
        <f>IF(AND($A$418&lt;=AQ$349,AQ$349&lt;=$B$418),((1/3)*$D$418),"")</f>
        <v/>
      </c>
      <c r="RZ418" s="264" t="str">
        <f>IF(AND($A$418&lt;=AQ$349,AQ$349&lt;=$B$418),((2/3)*$D$418),"")</f>
        <v/>
      </c>
      <c r="SA418" s="264" t="str">
        <f>IF(AND($A$418&lt;=AQ$349,AQ$349&lt;=$B$418),$E$418,"")</f>
        <v/>
      </c>
      <c r="SB418" s="264" t="str">
        <f>IF(AND($A$418&lt;=AQ$349,AQ$349&lt;=$B$418),((1/3)*$E$418),"")</f>
        <v/>
      </c>
      <c r="SC418" s="264" t="str">
        <f>IF(AND($A$418&lt;=AQ$349,AQ$349&lt;=$B$418),((2/3)*$E$418),"")</f>
        <v/>
      </c>
      <c r="SD418" s="264" t="str">
        <f>IF(AND($A$418&lt;=AQ$349,AQ$349&lt;=$B$418),$F$418,"")</f>
        <v/>
      </c>
      <c r="SE418" s="264" t="str">
        <f>IF(AND($A$418&lt;=AQ$349,AQ$349&lt;=$B$418),((1/3)*$F$418),"")</f>
        <v/>
      </c>
      <c r="SF418" s="264" t="str">
        <f>IF(AND($A$418&lt;=AQ$349,AQ$349&lt;=$B$418),((2/3)*$F$418),"")</f>
        <v/>
      </c>
      <c r="SG418" s="264" t="str">
        <f>IF(AND($A$418&lt;=AR$349,AR$349&lt;=$B$418),$C$418,"")</f>
        <v/>
      </c>
      <c r="SH418" s="264" t="str">
        <f>IF(AND($A$418&lt;=AR$349,AR$349&lt;=$B$418),((1/3)*$C$418),"")</f>
        <v/>
      </c>
      <c r="SI418" s="264" t="str">
        <f>IF(AND($A$418&lt;=AR$349,AR$349&lt;=$B$418),((2/3)*$C$418),"")</f>
        <v/>
      </c>
      <c r="SJ418" s="264" t="str">
        <f>IF(AND($A$418&lt;=AR$349,AR$349&lt;=$B$418),$D$418,"")</f>
        <v/>
      </c>
      <c r="SK418" s="264" t="str">
        <f>IF(AND($A$418&lt;=AR$349,AR$349&lt;=$B$418),((1/3)*$D$418),"")</f>
        <v/>
      </c>
      <c r="SL418" s="264" t="str">
        <f>IF(AND($A$418&lt;=AR$349,AR$349&lt;=$B$418),((2/3)*$D$418),"")</f>
        <v/>
      </c>
      <c r="SM418" s="264" t="str">
        <f>IF(AND($A$418&lt;=AR$349,AR$349&lt;=$B$418),$E$418,"")</f>
        <v/>
      </c>
      <c r="SN418" s="264" t="str">
        <f>IF(AND($A$418&lt;=AR$349,AR$349&lt;=$B$418),((1/3)*$E$418),"")</f>
        <v/>
      </c>
      <c r="SO418" s="264" t="str">
        <f>IF(AND($A$418&lt;=AR$349,AR$349&lt;=$B$418),((2/3)*$E$418),"")</f>
        <v/>
      </c>
      <c r="SP418" s="264" t="str">
        <f>IF(AND($A$418&lt;=AR$349,AR$349&lt;=$B$418),$F$418,"")</f>
        <v/>
      </c>
      <c r="SQ418" s="264" t="str">
        <f>IF(AND($A$418&lt;=AR$349,AR$349&lt;=$B$418),((1/3)*$F$418),"")</f>
        <v/>
      </c>
      <c r="SR418" s="264" t="str">
        <f>IF(AND($A$418&lt;=AR$349,AR$349&lt;=$B$418),((2/3)*$F$418),"")</f>
        <v/>
      </c>
      <c r="SS418" s="264" t="str">
        <f>IF(AND($A$418&lt;=AS$349,AS$349&lt;=$B$418),$C$418,"")</f>
        <v/>
      </c>
      <c r="ST418" s="264" t="str">
        <f>IF(AND($A$418&lt;=AS$349,AS$349&lt;=$B$418),((1/3)*$C$418),"")</f>
        <v/>
      </c>
      <c r="SU418" s="264" t="str">
        <f>IF(AND($A$418&lt;=AS$349,AS$349&lt;=$B$418),((2/3)*$C$418),"")</f>
        <v/>
      </c>
      <c r="SV418" s="264" t="str">
        <f>IF(AND($A$418&lt;=AS$349,AS$349&lt;=$B$418),$D$418,"")</f>
        <v/>
      </c>
      <c r="SW418" s="264" t="str">
        <f>IF(AND($A$418&lt;=AS$349,AS$349&lt;=$B$418),((1/3)*$D$418),"")</f>
        <v/>
      </c>
      <c r="SX418" s="264" t="str">
        <f>IF(AND($A$418&lt;=AS$349,AS$349&lt;=$B$418),((2/3)*$D$418),"")</f>
        <v/>
      </c>
      <c r="SY418" s="264" t="str">
        <f>IF(AND($A$418&lt;=AS$349,AS$349&lt;=$B$418),$E$418,"")</f>
        <v/>
      </c>
      <c r="SZ418" s="264" t="str">
        <f>IF(AND($A$418&lt;=AS$349,AS$349&lt;=$B$418),((1/3)*$E$418),"")</f>
        <v/>
      </c>
      <c r="TA418" s="264" t="str">
        <f>IF(AND($A$418&lt;=AS$349,AS$349&lt;=$B$418),((2/3)*$E$418),"")</f>
        <v/>
      </c>
      <c r="TB418" s="264" t="str">
        <f>IF(AND($A$418&lt;=AS$349,AS$349&lt;=$B$418),$F$418,"")</f>
        <v/>
      </c>
      <c r="TC418" s="264" t="str">
        <f>IF(AND($A$418&lt;=AS$349,AS$349&lt;=$B$418),((1/3)*$F$418),"")</f>
        <v/>
      </c>
      <c r="TD418" s="264" t="str">
        <f>IF(AND($A$418&lt;=AS$349,AS$349&lt;=$B$418),((2/3)*$F$418),"")</f>
        <v/>
      </c>
      <c r="TE418" s="264" t="str">
        <f>IF(AND($A$418&lt;=AT$349,AT$349&lt;=$B$418),$C$418,"")</f>
        <v/>
      </c>
      <c r="TF418" s="264" t="str">
        <f>IF(AND($A$418&lt;=AT$349,AT$349&lt;=$B$418),((1/3)*$C$418),"")</f>
        <v/>
      </c>
      <c r="TG418" s="264" t="str">
        <f>IF(AND($A$418&lt;=AT$349,AT$349&lt;=$B$418),((2/3)*$C$418),"")</f>
        <v/>
      </c>
      <c r="TH418" s="264" t="str">
        <f>IF(AND($A$418&lt;=AT$349,AT$349&lt;=$B$418),$D$418,"")</f>
        <v/>
      </c>
      <c r="TI418" s="264" t="str">
        <f>IF(AND($A$418&lt;=AT$349,AT$349&lt;=$B$418),((1/3)*$D$418),"")</f>
        <v/>
      </c>
      <c r="TJ418" s="264" t="str">
        <f>IF(AND($A$418&lt;=AT$349,AT$349&lt;=$B$418),((2/3)*$D$418),"")</f>
        <v/>
      </c>
      <c r="TK418" s="264" t="str">
        <f>IF(AND($A$418&lt;=AT$349,AT$349&lt;=$B$418),$E$418,"")</f>
        <v/>
      </c>
      <c r="TL418" s="264" t="str">
        <f>IF(AND($A$418&lt;=AT$349,AT$349&lt;=$B$418),((1/3)*$E$418),"")</f>
        <v/>
      </c>
      <c r="TM418" s="264" t="str">
        <f>IF(AND($A$418&lt;=AT$349,AT$349&lt;=$B$418),((2/3)*$E$418),"")</f>
        <v/>
      </c>
      <c r="TN418" s="264" t="str">
        <f>IF(AND($A$418&lt;=AT$349,AT$349&lt;=$B$418),$F$418,"")</f>
        <v/>
      </c>
      <c r="TO418" s="264" t="str">
        <f>IF(AND($A$418&lt;=AT$349,AT$349&lt;=$B$418),((1/3)*$F$418),"")</f>
        <v/>
      </c>
      <c r="TP418" s="264" t="str">
        <f>IF(AND($A$418&lt;=AT$349,AT$349&lt;=$B$418),((2/3)*$F$418),"")</f>
        <v/>
      </c>
      <c r="TQ418" s="264" t="str">
        <f>IF(AND($A$418&lt;=AU$349,AU$349&lt;=$B$418),$C$418,"")</f>
        <v/>
      </c>
      <c r="TR418" s="264" t="str">
        <f>IF(AND($A$418&lt;=AU$349,AU$349&lt;=$B$418),((1/3)*$C$418),"")</f>
        <v/>
      </c>
      <c r="TS418" s="264" t="str">
        <f>IF(AND($A$418&lt;=AU$349,AU$349&lt;=$B$418),((2/3)*$C$418),"")</f>
        <v/>
      </c>
      <c r="TT418" s="264" t="str">
        <f>IF(AND($A$418&lt;=AU$349,AU$349&lt;=$B$418),$D$418,"")</f>
        <v/>
      </c>
      <c r="TU418" s="264" t="str">
        <f>IF(AND($A$418&lt;=AU$349,AU$349&lt;=$B$418),((1/3)*$D$418),"")</f>
        <v/>
      </c>
      <c r="TV418" s="264" t="str">
        <f>IF(AND($A$418&lt;=AU$349,AU$349&lt;=$B$418),((2/3)*$D$418),"")</f>
        <v/>
      </c>
      <c r="TW418" s="264" t="str">
        <f>IF(AND($A$418&lt;=AU$349,AU$349&lt;=$B$418),$E$418,"")</f>
        <v/>
      </c>
      <c r="TX418" s="264" t="str">
        <f>IF(AND($A$418&lt;=AU$349,AU$349&lt;=$B$418),((1/3)*$E$418),"")</f>
        <v/>
      </c>
      <c r="TY418" s="264" t="str">
        <f>IF(AND($A$418&lt;=AU$349,AU$349&lt;=$B$418),((2/3)*$E$418),"")</f>
        <v/>
      </c>
      <c r="TZ418" s="264" t="str">
        <f>IF(AND($A$418&lt;=AU$349,AU$349&lt;=$B$418),$F$418,"")</f>
        <v/>
      </c>
      <c r="UA418" s="264" t="str">
        <f>IF(AND($A$418&lt;=AU$349,AU$349&lt;=$B$418),((1/3)*$F$418),"")</f>
        <v/>
      </c>
      <c r="UB418" s="264" t="str">
        <f>IF(AND($A$418&lt;=AU$349,AU$349&lt;=$B$418),((2/3)*$F$418),"")</f>
        <v/>
      </c>
      <c r="UC418" s="264" t="str">
        <f>IF(AND($A$418&lt;=AV$349,AV$349&lt;=$B$418),$C$418,"")</f>
        <v/>
      </c>
      <c r="UD418" s="264" t="str">
        <f>IF(AND($A$418&lt;=AV$349,AV$349&lt;=$B$418),((1/3)*$C$418),"")</f>
        <v/>
      </c>
      <c r="UE418" s="264" t="str">
        <f>IF(AND($A$418&lt;=AV$349,AV$349&lt;=$B$418),((2/3)*$C$418),"")</f>
        <v/>
      </c>
      <c r="UF418" s="264" t="str">
        <f>IF(AND($A$418&lt;=AV$349,AV$349&lt;=$B$418),$D$418,"")</f>
        <v/>
      </c>
      <c r="UG418" s="264" t="str">
        <f>IF(AND($A$418&lt;=AV$349,AV$349&lt;=$B$418),((1/3)*$D$418),"")</f>
        <v/>
      </c>
      <c r="UH418" s="264" t="str">
        <f>IF(AND($A$418&lt;=AV$349,AV$349&lt;=$B$418),((2/3)*$C$418),"")</f>
        <v/>
      </c>
      <c r="UI418" s="264" t="str">
        <f>IF(AND($A$418&lt;=AV$349,AV$349&lt;=$B$418),$E$418,"")</f>
        <v/>
      </c>
      <c r="UJ418" s="264" t="str">
        <f>IF(AND($A$418&lt;=AV$349,AV$349&lt;=$B$418),((1/3)*$E$418),"")</f>
        <v/>
      </c>
      <c r="UK418" s="264" t="str">
        <f>IF(AND($A$418&lt;=AV$349,AV$349&lt;=$B$418),((2/3)*$E$418),"")</f>
        <v/>
      </c>
      <c r="UL418" s="264" t="str">
        <f>IF(AND($A$418&lt;=AV$349,AV$349&lt;=$B$418),$F$418,"")</f>
        <v/>
      </c>
      <c r="UM418" s="264" t="str">
        <f>IF(AND($A$418&lt;=AV$349,AV$349&lt;=$B$418),((1/3)*$F$418),"")</f>
        <v/>
      </c>
      <c r="UN418" s="264" t="str">
        <f>IF(AND($A$418&lt;=AV$349,AV$349&lt;=$B$418),((2/3)*$F$418),"")</f>
        <v/>
      </c>
      <c r="UO418" s="264" t="str">
        <f>IF(AND($A$418&lt;=AW$349,AW$349&lt;=$B$418),$C$418,"")</f>
        <v/>
      </c>
      <c r="UP418" s="264" t="str">
        <f>IF(AND($A$418&lt;=AW$349,AW$349&lt;=$B$418),((1/3)*$C$418),"")</f>
        <v/>
      </c>
      <c r="UQ418" s="264" t="str">
        <f>IF(AND($A$418&lt;=AW$349,AW$349&lt;=$B$418),((2/3)*$C$418),"")</f>
        <v/>
      </c>
      <c r="UR418" s="264" t="str">
        <f>IF(AND($A$418&lt;=AW$349,AW$349&lt;=$B$418),$D$418,"")</f>
        <v/>
      </c>
      <c r="US418" s="264" t="str">
        <f>IF(AND($A$418&lt;=AW$349,AW$349&lt;=$B$418),((1/3)*$D$418),"")</f>
        <v/>
      </c>
      <c r="UT418" s="264" t="str">
        <f>IF(AND($A$418&lt;=AW$349,AW$349&lt;=$B$418),((2/3)*$D$418),"")</f>
        <v/>
      </c>
      <c r="UU418" s="264" t="str">
        <f>IF(AND($A$418&lt;=AW$349,AW$349&lt;=$B$418),$E$418,"")</f>
        <v/>
      </c>
      <c r="UV418" s="264" t="str">
        <f>IF(AND($A$418&lt;=AW$349,AW$349&lt;=$B$418),((1/3)*$E$418),"")</f>
        <v/>
      </c>
      <c r="UW418" s="264" t="str">
        <f>IF(AND($A$418&lt;=AW$349,AW$349&lt;=$B$418),((2/3)*$E$418),"")</f>
        <v/>
      </c>
      <c r="UX418" s="264" t="str">
        <f>IF(AND($A$418&lt;=AW$349,AW$349&lt;=$B$418),$F$418,"")</f>
        <v/>
      </c>
      <c r="UY418" s="264" t="str">
        <f>IF(AND($A$418&lt;=AW$349,AW$349&lt;=$B$418),((1/3)*$F$418),"")</f>
        <v/>
      </c>
      <c r="UZ418" s="264" t="str">
        <f>IF(AND($A$418&lt;=AW$349,AW$349&lt;=$B$418),((2/3)*$F$418),"")</f>
        <v/>
      </c>
      <c r="VA418" s="264" t="str">
        <f>IF(AND($A$418&lt;=AX$349,AX$349&lt;=$B$418),$C$418,"")</f>
        <v/>
      </c>
      <c r="VB418" s="264" t="str">
        <f>IF(AND($A$418&lt;=AX$349,AX$349&lt;=$B$418),((1/3)*$C$418),"")</f>
        <v/>
      </c>
      <c r="VC418" s="264" t="str">
        <f>IF(AND($A$418&lt;=AX$349,AX$349&lt;=$B$418),((2/3)*$C$418),"")</f>
        <v/>
      </c>
      <c r="VD418" s="264" t="str">
        <f>IF(AND($A$418&lt;=AX$349,AX$349&lt;=$B$418),$D$418,"")</f>
        <v/>
      </c>
      <c r="VE418" s="264" t="str">
        <f>IF(AND($A$418&lt;=AX$349,AX$349&lt;=$B$418),((1/3)*$D$418),"")</f>
        <v/>
      </c>
      <c r="VF418" s="264" t="str">
        <f>IF(AND($A$418&lt;=AX$349,AX$349&lt;=$B$418),((2/3)*$D$418),"")</f>
        <v/>
      </c>
      <c r="VG418" s="264" t="str">
        <f>IF(AND($A$418&lt;=AX$349,AX$349&lt;=$B$418),$E$418,"")</f>
        <v/>
      </c>
      <c r="VH418" s="264" t="str">
        <f>IF(AND($A$418&lt;=AX$349,AX$349&lt;=$B$418),((1/3)*$E$418),"")</f>
        <v/>
      </c>
      <c r="VI418" s="264" t="str">
        <f>IF(AND($A$418&lt;=AX$349,AX$349&lt;=$B$418),((2/3)*$E$418),"")</f>
        <v/>
      </c>
      <c r="VJ418" s="264" t="str">
        <f>IF(AND($A$418&lt;=AX$349,AX$349&lt;=$B$418),$F$418,"")</f>
        <v/>
      </c>
      <c r="VK418" s="264" t="str">
        <f>IF(AND($A$418&lt;=AX$349,AX$349&lt;=$B$418),((1/3)*$F$418),"")</f>
        <v/>
      </c>
      <c r="VL418" s="264" t="str">
        <f>IF(AND($A$418&lt;=AX$349,AX$349&lt;=$B$418),((2/3)*$F$418),"")</f>
        <v/>
      </c>
      <c r="VM418" s="264" t="str">
        <f>IF(AND($A$418&lt;=AY$349,AY$349&lt;=$B$418),$C$418,"")</f>
        <v/>
      </c>
      <c r="VN418" s="264" t="str">
        <f>IF(AND($A$418&lt;=AY$349,AY$349&lt;=$B$418),((1/3)*$C$418),"")</f>
        <v/>
      </c>
      <c r="VO418" s="264" t="str">
        <f>IF(AND($A$418&lt;=AY$349,AY$349&lt;=$B$418),((2/3)*$C$418),"")</f>
        <v/>
      </c>
      <c r="VP418" s="264" t="str">
        <f>IF(AND($A$418&lt;=AY$349,AY$349&lt;=$B$418),$D$418,"")</f>
        <v/>
      </c>
      <c r="VQ418" s="264" t="str">
        <f>IF(AND($A$418&lt;=AY$349,AY$349&lt;=$B$418),((1/3)*$D$418),"")</f>
        <v/>
      </c>
      <c r="VR418" s="264" t="str">
        <f>IF(AND($A$418&lt;=AY$349,AY$349&lt;=$B$418),((2/3)*$D$418),"")</f>
        <v/>
      </c>
      <c r="VS418" s="264" t="str">
        <f>IF(AND($A$418&lt;=AY$349,AY$349&lt;=$B$418),$E$418,"")</f>
        <v/>
      </c>
      <c r="VT418" s="264" t="str">
        <f>IF(AND($A$418&lt;=AY$349,AY$349&lt;=$B$418),((1/3)*$E$418),"")</f>
        <v/>
      </c>
      <c r="VU418" s="264" t="str">
        <f>IF(AND($A$418&lt;=AY$349,AY$349&lt;=$B$418),((2/3)*$E$418),"")</f>
        <v/>
      </c>
      <c r="VV418" s="264" t="str">
        <f>IF(AND($A$418&lt;=AY$349,AY$349&lt;=$B$418),$F$418,"")</f>
        <v/>
      </c>
      <c r="VW418" s="264" t="str">
        <f>IF(AND($A$418&lt;=AY$349,AY$349&lt;=$B$418),((1/3)*$F$418),"")</f>
        <v/>
      </c>
      <c r="VX418" s="264" t="str">
        <f>IF(AND($A$418&lt;=AY$349,AY$349&lt;=$B$418),((2/3)*$F$418),"")</f>
        <v/>
      </c>
      <c r="VY418" s="264" t="str">
        <f>IF(AND($A$418&lt;=AZ$349,AZ$349&lt;=$B$418),$C$418,"")</f>
        <v/>
      </c>
      <c r="VZ418" s="264" t="str">
        <f>IF(AND($A$418&lt;=AZ$349,AZ$349&lt;=$B$418),((1/3)*$C$418),"")</f>
        <v/>
      </c>
      <c r="WA418" s="264" t="str">
        <f>IF(AND($A$418&lt;=AZ$349,AZ$349&lt;=$B$418),((2/3)*$C$418),"")</f>
        <v/>
      </c>
      <c r="WB418" s="264" t="str">
        <f>IF(AND($A$418&lt;=AZ$349,AZ$349&lt;=$B$418),$D$418,"")</f>
        <v/>
      </c>
      <c r="WC418" s="264" t="str">
        <f>IF(AND($A$418&lt;=AZ$349,AZ$349&lt;=$B$418),((1/3)*$D$418),"")</f>
        <v/>
      </c>
      <c r="WD418" s="264" t="str">
        <f>IF(AND($A$418&lt;=AZ$349,AZ$349&lt;=$B$418),((2/3)*$D$418),"")</f>
        <v/>
      </c>
      <c r="WE418" s="264" t="str">
        <f>IF(AND($A$418&lt;=AZ$349,AZ$349&lt;=$B$418),$E$418,"")</f>
        <v/>
      </c>
      <c r="WF418" s="264" t="str">
        <f>IF(AND($A$418&lt;=AZ$349,AZ$349&lt;=$B$418),((1/3)*$E$418),"")</f>
        <v/>
      </c>
      <c r="WG418" s="264" t="str">
        <f>IF(AND($A$418&lt;=AZ$349,AZ$349&lt;=$B$418),((2/3)*$E$418),"")</f>
        <v/>
      </c>
      <c r="WH418" s="264" t="str">
        <f>IF(AND($A$418&lt;=AZ$349,AZ$349&lt;=$B$418),$F$418,"")</f>
        <v/>
      </c>
      <c r="WI418" s="264" t="str">
        <f>IF(AND($A$418&lt;=AZ$349,AZ$349&lt;=$B$418),((1/3)*$F$418),"")</f>
        <v/>
      </c>
      <c r="WJ418" s="264" t="str">
        <f>IF(AND($A$418&lt;=AZ$349,AZ$349&lt;=$B$418),((2/3)*$F$418),"")</f>
        <v/>
      </c>
      <c r="WK418" s="264" t="str">
        <f>IF(AND($A$418&lt;=BA$349,BA$349&lt;=$B$418),$C$418,"")</f>
        <v/>
      </c>
      <c r="WL418" s="264" t="str">
        <f>IF(AND($A$418&lt;=BA$349,BA$349&lt;=$B$418),((1/3)*$C$418),"")</f>
        <v/>
      </c>
      <c r="WM418" s="264" t="str">
        <f>IF(AND($A$418&lt;=BA$349,BA$349&lt;=$B$418),((2/3)*$C$418),"")</f>
        <v/>
      </c>
      <c r="WN418" s="264" t="str">
        <f>IF(AND($A$418&lt;=BA$349,BA$349&lt;=$B$418),$D$418,"")</f>
        <v/>
      </c>
      <c r="WO418" s="264" t="str">
        <f>IF(AND($A$418&lt;=BA$349,BA$349&lt;=$B$418),((1/3)*$D$418),"")</f>
        <v/>
      </c>
      <c r="WP418" s="264" t="str">
        <f>IF(AND($A$418&lt;=BA$349,BA$349&lt;=$B$418),((2/3)*$D$418),"")</f>
        <v/>
      </c>
      <c r="WQ418" s="264" t="str">
        <f>IF(AND($A$418&lt;=BA$349,BA$349&lt;=$B$418),$E$418,"")</f>
        <v/>
      </c>
      <c r="WR418" s="264" t="str">
        <f>IF(AND($A$418&lt;=BA$349,BA$349&lt;=$B$418),((1/3)*$E$418),"")</f>
        <v/>
      </c>
      <c r="WS418" s="264" t="str">
        <f>IF(AND($A$418&lt;=BA$349,BA$349&lt;=$B$418),((2/3)*$E$418),"")</f>
        <v/>
      </c>
      <c r="WT418" s="264" t="str">
        <f>IF(AND($A$418&lt;=BA$349,BA$349&lt;=$B$418),$F$418,"")</f>
        <v/>
      </c>
      <c r="WU418" s="264" t="str">
        <f>IF(AND($A$418&lt;=BA$349,BA$349&lt;=$B$418),((1/3)*$F$418),"")</f>
        <v/>
      </c>
      <c r="WV418" s="264" t="str">
        <f>IF(AND($A$418&lt;=BA$349,BA$349&lt;=$B$418),((2/3)*$F$418),"")</f>
        <v/>
      </c>
      <c r="WW418" s="264" t="str">
        <f>IF(AND($A$418&lt;=BB$349,BB$349&lt;=$B$418),$C$418,"")</f>
        <v/>
      </c>
      <c r="WX418" s="264" t="str">
        <f>IF(AND($A$418&lt;=BB$349,BB$349&lt;=$B$418),((1/3)*$C$418),"")</f>
        <v/>
      </c>
      <c r="WY418" s="264" t="str">
        <f>IF(AND($A$418&lt;=BB$349,BB$349&lt;=$B$418),((2/3)*$C$418),"")</f>
        <v/>
      </c>
      <c r="WZ418" s="264" t="str">
        <f>IF(AND($A$418&lt;=BB$349,BB$349&lt;=$B$418),$D$418,"")</f>
        <v/>
      </c>
      <c r="XA418" s="264" t="str">
        <f>IF(AND($A$418&lt;=BB$349,BB$349&lt;=$B$418),((1/3)*$D$418),"")</f>
        <v/>
      </c>
      <c r="XB418" s="264" t="str">
        <f>IF(AND($A$418&lt;=BB$349,BB$349&lt;=$B$418),((2/3)*$D$418),"")</f>
        <v/>
      </c>
      <c r="XC418" s="264" t="str">
        <f>IF(AND($A$418&lt;=BB$349,BB$349&lt;=$B$418),$E$418,"")</f>
        <v/>
      </c>
      <c r="XD418" s="264" t="str">
        <f>IF(AND($A$418&lt;=BB$349,BB$349&lt;=$B$418),((1/3)*$E$418),"")</f>
        <v/>
      </c>
      <c r="XE418" s="264" t="str">
        <f>IF(AND($A$418&lt;=BB$349,BB$349&lt;=$B$418),((2/3)*$E$418),"")</f>
        <v/>
      </c>
      <c r="XF418" s="264" t="str">
        <f>IF(AND($A$418&lt;=BB$349,BB$349&lt;=$B$418),$F$418,"")</f>
        <v/>
      </c>
      <c r="XG418" s="264" t="str">
        <f>IF(AND($A$418&lt;=BB$349,BB$349&lt;=$B$418),((1/3)*$F$418),"")</f>
        <v/>
      </c>
      <c r="XH418" s="264" t="str">
        <f>IF(AND($A$418&lt;=BB$349,BB$349&lt;=$B$418),((2/3)*$F$418),"")</f>
        <v/>
      </c>
      <c r="XI418" s="264" t="str">
        <f>IF(AND($A$418&lt;=BC$349,BC$349&lt;=$B$418),$C$418,"")</f>
        <v/>
      </c>
      <c r="XJ418" s="264" t="str">
        <f>IF(AND($A$418&lt;=BC$349,BC$349&lt;=$B$418),((1/3)*$C$418),"")</f>
        <v/>
      </c>
      <c r="XK418" s="264" t="str">
        <f>IF(AND($A$418&lt;=BC$349,BC$349&lt;=$B$418),((2/3)*$C$418),"")</f>
        <v/>
      </c>
      <c r="XL418" s="264" t="str">
        <f>IF(AND($A$418&lt;=BC$349,BC$349&lt;=$B$418),$D$418,"")</f>
        <v/>
      </c>
      <c r="XM418" s="264" t="str">
        <f>IF(AND($A$418&lt;=BC$349,BC$349&lt;=$B$418),((1/3)*$D$418),"")</f>
        <v/>
      </c>
      <c r="XN418" s="264" t="str">
        <f>IF(AND($A$418&lt;=BC$349,BC$349&lt;=$B$418),((2/3)*$D$418),"")</f>
        <v/>
      </c>
      <c r="XO418" s="264" t="str">
        <f>IF(AND($A$418&lt;=BC$349,BC$349&lt;=$B$418),$E$418,"")</f>
        <v/>
      </c>
      <c r="XP418" s="264" t="str">
        <f>IF(AND($A$418&lt;=BC$349,BC$349&lt;=$B$418),((1/3)*$E$418),"")</f>
        <v/>
      </c>
      <c r="XQ418" s="264" t="str">
        <f>IF(AND($A$418&lt;=BC$349,BC$349&lt;=$B$418),((2/3)*$E$418),"")</f>
        <v/>
      </c>
      <c r="XR418" s="264" t="str">
        <f>IF(AND($A$418&lt;=BC$349,BC$349&lt;=$B$418),$F$418,"")</f>
        <v/>
      </c>
      <c r="XS418" s="264" t="str">
        <f>IF(AND($A$418&lt;=BC$349,BC$349&lt;=$B$418),((1/3)*$F$418),"")</f>
        <v/>
      </c>
      <c r="XT418" s="264" t="str">
        <f>IF(AND($A$418&lt;=BC$349,BC$349&lt;=$B$418),((2/3)*$F$418),"")</f>
        <v/>
      </c>
      <c r="XU418" s="264" t="str">
        <f>IF(AND($A$418&lt;=BD$349,BD$349&lt;=$B$418),$C$418,"")</f>
        <v/>
      </c>
      <c r="XV418" s="264" t="str">
        <f>IF(AND($A$418&lt;=BD$349,BD$349&lt;=$B$418),((1/3)*$C$418),"")</f>
        <v/>
      </c>
      <c r="XW418" s="264" t="str">
        <f>IF(AND($A$418&lt;=BD$349,BD$349&lt;=$B$418),((2/3)*$C$418),"")</f>
        <v/>
      </c>
      <c r="XX418" s="264" t="str">
        <f>IF(AND($A$418&lt;=BD$349,BD$349&lt;=$B$418),$D$418,"")</f>
        <v/>
      </c>
      <c r="XY418" s="264" t="str">
        <f>IF(AND($A$418&lt;=BD$349,BD$349&lt;=$B$418),((1/3)*$D$418),"")</f>
        <v/>
      </c>
      <c r="XZ418" s="264" t="str">
        <f>IF(AND($A$418&lt;=BD$349,BD$349&lt;=$B$418),((2/3)*$D$418),"")</f>
        <v/>
      </c>
      <c r="YA418" s="264" t="str">
        <f>IF(AND($A$418&lt;=BD$349,BD$349&lt;=$B$418),$E$418,"")</f>
        <v/>
      </c>
      <c r="YB418" s="264" t="str">
        <f>IF(AND($A$418&lt;=BD$349,BD$349&lt;=$B$418),((1/3)*$E$418),"")</f>
        <v/>
      </c>
      <c r="YC418" s="264" t="str">
        <f>IF(AND($A$418&lt;=BD$349,BD$349&lt;=$B$418),((2/3)*$E$418),"")</f>
        <v/>
      </c>
      <c r="YD418" s="264" t="str">
        <f>IF(AND($A$418&lt;=BD$349,BD$349&lt;=$B$418),$F$418,"")</f>
        <v/>
      </c>
      <c r="YE418" s="264" t="str">
        <f>IF(AND($A$418&lt;=BD$349,BD$349&lt;=$B$418),((1/3)*$F$418),"")</f>
        <v/>
      </c>
      <c r="YF418" s="264" t="str">
        <f>IF(AND($A$418&lt;=BD$349,BD$349&lt;=$B$418),((2/3)*$F$418),"")</f>
        <v/>
      </c>
      <c r="YG418" s="264" t="str">
        <f>IF(AND($A$418&lt;=BE$349,BE$349&lt;=$B$418),$C$418,"")</f>
        <v/>
      </c>
      <c r="YH418" s="264" t="str">
        <f>IF(AND($A$418&lt;=BE$349,BE$349&lt;=$B$418),((1/3)*$C$418),"")</f>
        <v/>
      </c>
      <c r="YI418" s="264" t="str">
        <f>IF(AND($A$418&lt;=BE$349,BE$349&lt;=$B$418),((2/3)*$C$418),"")</f>
        <v/>
      </c>
      <c r="YJ418" s="264" t="str">
        <f>IF(AND($A$418&lt;=BE$349,BE$349&lt;=$B$418),$D$418,"")</f>
        <v/>
      </c>
      <c r="YK418" s="264" t="str">
        <f>IF(AND($A$418&lt;=BE$349,BE$349&lt;=$B$418),((1/3)*$D$418),"")</f>
        <v/>
      </c>
      <c r="YL418" s="264" t="str">
        <f>IF(AND($A$418&lt;=BE$349,BE$349&lt;=$B$418),((2/3)*$D$418),"")</f>
        <v/>
      </c>
      <c r="YM418" s="264" t="str">
        <f>IF(AND($A$418&lt;=BE$349,BE$349&lt;=$B$418),$E$418,"")</f>
        <v/>
      </c>
      <c r="YN418" s="264" t="str">
        <f>IF(AND($A$418&lt;=BE$349,BE$349&lt;=$B$418),((1/3)*$E$418),"")</f>
        <v/>
      </c>
      <c r="YO418" s="264" t="str">
        <f>IF(AND($A$418&lt;=BE$349,BE$349&lt;=$B$418),((2/3)*$E$418),"")</f>
        <v/>
      </c>
      <c r="YP418" s="264" t="str">
        <f>IF(AND($A$418&lt;=BE$349,BE$349&lt;=$B$418),$F$418,"")</f>
        <v/>
      </c>
      <c r="YQ418" s="264" t="str">
        <f>IF(AND($A$418&lt;=BE$349,BE$349&lt;=$B$418),((1/3)*$F$418),"")</f>
        <v/>
      </c>
      <c r="YR418" s="264" t="str">
        <f>IF(AND($A$418&lt;=BE$349,BE$349&lt;=$B$418),((2/3)*$F$418),"")</f>
        <v/>
      </c>
      <c r="YS418" s="264" t="str">
        <f>IF(AND($A$418&lt;=BF$349,BF$349&lt;=$B$418),$C$418,"")</f>
        <v/>
      </c>
      <c r="YT418" s="264" t="str">
        <f>IF(AND($A$418&lt;=BF$349,BF$349&lt;=$B$418),((1/3)*$C$418),"")</f>
        <v/>
      </c>
      <c r="YU418" s="264" t="str">
        <f>IF(AND($A$418&lt;=BF$349,BF$349&lt;=$B$418),((2/3)*$C$418),"")</f>
        <v/>
      </c>
      <c r="YV418" s="264" t="str">
        <f>IF(AND($A$418&lt;=BF$349,BF$349&lt;=$B$418),$D$418,"")</f>
        <v/>
      </c>
      <c r="YW418" s="264" t="str">
        <f>IF(AND($A$418&lt;=BF$349,BF$349&lt;=$B$418),((1/3)*$D$418),"")</f>
        <v/>
      </c>
      <c r="YX418" s="264" t="str">
        <f>IF(AND($A$418&lt;=BF$349,BF$349&lt;=$B$418),((2/3)*$D$418),"")</f>
        <v/>
      </c>
      <c r="YY418" s="264" t="str">
        <f>IF(AND($A$418&lt;=BF$349,BF$349&lt;=$B$418),$E$418,"")</f>
        <v/>
      </c>
      <c r="YZ418" s="264" t="str">
        <f>IF(AND($A$418&lt;=BF$349,BF$349&lt;=$B$418),((1/3)*$E$418),"")</f>
        <v/>
      </c>
      <c r="ZA418" s="264" t="str">
        <f>IF(AND($A$418&lt;=BF$349,BF$349&lt;=$B$418),((2/3)*$E$418),"")</f>
        <v/>
      </c>
      <c r="ZB418" s="264" t="str">
        <f>IF(AND($A$418&lt;=BF$349,BF$349&lt;=$B$418),$F$418,"")</f>
        <v/>
      </c>
      <c r="ZC418" s="264" t="str">
        <f>IF(AND($A$418&lt;=BF$349,BF$349&lt;=$B$418),((1/3)*$F$418),"")</f>
        <v/>
      </c>
      <c r="ZD418" s="264" t="str">
        <f>IF(AND($A$418&lt;=BF$349,BF$349&lt;=$B$418),((2/3)*$F$418),"")</f>
        <v/>
      </c>
      <c r="ZE418" s="264" t="str">
        <f>IF(AND($A$418&lt;=BG$349,BG$349&lt;=$B$418),$C$418,"")</f>
        <v/>
      </c>
      <c r="ZF418" s="264" t="str">
        <f>IF(AND($A$418&lt;=BG$349,BG$349&lt;=$B$418),((1/3)*$C$418),"")</f>
        <v/>
      </c>
      <c r="ZG418" s="264" t="str">
        <f>IF(AND($A$418&lt;=BG$349,BG$349&lt;=$B$418),((2/3)*$C$418),"")</f>
        <v/>
      </c>
      <c r="ZH418" s="264" t="str">
        <f>IF(AND($A$418&lt;=BG$349,BG$349&lt;=$B$418),$D$418,"")</f>
        <v/>
      </c>
      <c r="ZI418" s="264" t="str">
        <f>IF(AND($A$418&lt;=BG$349,BG$349&lt;=$B$418),((1/3)*$D$418),"")</f>
        <v/>
      </c>
      <c r="ZJ418" s="264" t="str">
        <f>IF(AND($A$418&lt;=BG$349,BG$349&lt;=$B$418),((2/3)*$D$418),"")</f>
        <v/>
      </c>
      <c r="ZK418" s="264" t="str">
        <f>IF(AND($A$418&lt;=BG$349,BG$349&lt;=$B$418),$E$418,"")</f>
        <v/>
      </c>
      <c r="ZL418" s="264" t="str">
        <f>IF(AND($A$418&lt;=BG$349,BG$349&lt;=$B$418),((1/3)*$E$418),"")</f>
        <v/>
      </c>
      <c r="ZM418" s="264" t="str">
        <f>IF(AND($A$418&lt;=BG$349,BG$349&lt;=$B$418),((2/3)*$E$418),"")</f>
        <v/>
      </c>
      <c r="ZN418" s="264" t="str">
        <f>IF(AND($A$418&lt;=BG$349,BG$349&lt;=$B$418),$F$418,"")</f>
        <v/>
      </c>
      <c r="ZO418" s="264" t="str">
        <f>IF(AND($A$418&lt;=BG$349,BG$349&lt;=$B$418),((1/3)*$F$418),"")</f>
        <v/>
      </c>
      <c r="ZP418" s="264" t="str">
        <f>IF(AND($A$418&lt;=BG$349,BG$349&lt;=$B$418),((2/3)*$F$418),"")</f>
        <v/>
      </c>
      <c r="ZQ418" s="264" t="str">
        <f>IF(AND($A$418&lt;=BH$349,BH$349&lt;=$B$418),$C$418,"")</f>
        <v/>
      </c>
      <c r="ZR418" s="264" t="str">
        <f>IF(AND($A$418&lt;=BH$349,BH$349&lt;=$B$418),((1/3)*$C$418),"")</f>
        <v/>
      </c>
      <c r="ZS418" s="264" t="str">
        <f>IF(AND($A$418&lt;=BH$349,BH$349&lt;=$B$418),((2/3)*$C$418),"")</f>
        <v/>
      </c>
      <c r="ZT418" s="264" t="str">
        <f>IF(AND($A$418&lt;=BH$349,BH$349&lt;=$B$418),$D$418,"")</f>
        <v/>
      </c>
      <c r="ZU418" s="264" t="str">
        <f>IF(AND($A$418&lt;=BH$349,BH$349&lt;=$B$418),((1/3)*$D$418),"")</f>
        <v/>
      </c>
      <c r="ZV418" s="264" t="str">
        <f>IF(AND($A$418&lt;=BH$349,BH$349&lt;=$B$418),((2/3)*$D$418),"")</f>
        <v/>
      </c>
      <c r="ZW418" s="264" t="str">
        <f>IF(AND($A$418&lt;=BH$349,BH$349&lt;=$B$418),$E$418,"")</f>
        <v/>
      </c>
      <c r="ZX418" s="264" t="str">
        <f>IF(AND($A$418&lt;=BH$349,BH$349&lt;=$B$418),((1/3)*$E$418),"")</f>
        <v/>
      </c>
      <c r="ZY418" s="264" t="str">
        <f>IF(AND($A$418&lt;=BH$349,BH$349&lt;=$B$418),((2/3)*$E$418),"")</f>
        <v/>
      </c>
      <c r="ZZ418" s="264" t="str">
        <f>IF(AND($A$418&lt;=BH$349,BH$349&lt;=$B$418),$F$418,"")</f>
        <v/>
      </c>
      <c r="AAA418" s="264" t="str">
        <f>IF(AND($A$418&lt;=BH$349,BH$349&lt;=$B$418),((1/3)*$F$418),"")</f>
        <v/>
      </c>
      <c r="AAB418" s="264" t="str">
        <f>IF(AND($A$418&lt;=BH$349,BH$349&lt;=$B$418),((2/3)*$F$418),"")</f>
        <v/>
      </c>
      <c r="AAC418" s="264" t="str">
        <f>IF(AND($A$418&lt;=BI$349,BI$349&lt;=$B$418),$C$418,"")</f>
        <v/>
      </c>
      <c r="AAD418" s="264" t="str">
        <f>IF(AND($A$418&lt;=BI$349,BI$349&lt;=$B$418),((1/3)*$C$418),"")</f>
        <v/>
      </c>
      <c r="AAE418" s="264" t="str">
        <f>IF(AND($A$418&lt;=BI$349,BI$349&lt;=$B$418),((2/3)*$C$418),"")</f>
        <v/>
      </c>
      <c r="AAF418" s="264" t="str">
        <f>IF(AND($A$418&lt;=BI$349,BI$349&lt;=$B$418),$D$418,"")</f>
        <v/>
      </c>
      <c r="AAG418" s="264" t="str">
        <f>IF(AND($A$418&lt;=BI$349,BI$349&lt;=$B$418),((1/3)*$D$418),"")</f>
        <v/>
      </c>
      <c r="AAH418" s="264" t="str">
        <f>IF(AND($A$418&lt;=BI$349,BI$349&lt;=$B$418),((2/3)*$D$418),"")</f>
        <v/>
      </c>
      <c r="AAI418" s="264" t="str">
        <f>IF(AND($A$418&lt;=BI$349,BI$349&lt;=$B$418),$E$418,"")</f>
        <v/>
      </c>
      <c r="AAJ418" s="264" t="str">
        <f>IF(AND($A$418&lt;=BI$349,BI$349&lt;=$B$418),((1/3)*$E$418),"")</f>
        <v/>
      </c>
      <c r="AAK418" s="264" t="str">
        <f>IF(AND($A$418&lt;=BI$349,BI$349&lt;=$B$418),((2/3)*$E$418),"")</f>
        <v/>
      </c>
      <c r="AAL418" s="264" t="str">
        <f>IF(AND($A$418&lt;=BI$349,BI$349&lt;=$B$418),$F$418,"")</f>
        <v/>
      </c>
      <c r="AAM418" s="264" t="str">
        <f>IF(AND($A$418&lt;=BI$349,BI$349&lt;=$B$418),((1/3)*$F$418),"")</f>
        <v/>
      </c>
      <c r="AAN418" s="264" t="str">
        <f>IF(AND($A$418&lt;=BI$349,BI$349&lt;=$B$418),((2/3)*$F$418),"")</f>
        <v/>
      </c>
      <c r="AAO418" s="264" t="str">
        <f>IF(AND($A$418&lt;=BJ$349,BJ$349&lt;=$B$418),$C$418,"")</f>
        <v/>
      </c>
      <c r="AAP418" s="264" t="str">
        <f>IF(AND($A$418&lt;=BJ$349,BJ$349&lt;=$B$418),((1/3)*$C$418),"")</f>
        <v/>
      </c>
      <c r="AAQ418" s="264" t="str">
        <f>IF(AND($A$418&lt;=BJ$349,BJ$349&lt;=$B$418),((2/3)*$C$418),"")</f>
        <v/>
      </c>
      <c r="AAR418" s="264" t="str">
        <f>IF(AND($A$418&lt;=BJ$349,BJ$349&lt;=$B$418),$D$418,"")</f>
        <v/>
      </c>
      <c r="AAS418" s="264" t="str">
        <f>IF(AND($A$418&lt;=BJ$349,BJ$349&lt;=$B$418),((1/3)*$D$418),"")</f>
        <v/>
      </c>
      <c r="AAT418" s="264" t="str">
        <f>IF(AND($A$418&lt;=BJ$349,BJ$349&lt;=$B$418),((2/3)*$D$418),"")</f>
        <v/>
      </c>
      <c r="AAU418" s="264" t="str">
        <f>IF(AND($A$418&lt;=BJ$349,BJ$349&lt;=$B$418),$E$418,"")</f>
        <v/>
      </c>
      <c r="AAV418" s="264" t="str">
        <f>IF(AND($A$418&lt;=BJ$349,BJ$349&lt;=$B$418),((1/3)*$E$418),"")</f>
        <v/>
      </c>
      <c r="AAW418" s="264" t="str">
        <f>IF(AND($A$418&lt;=BJ$349,BJ$349&lt;=$B$418),((2/3)*$E$418),"")</f>
        <v/>
      </c>
      <c r="AAX418" s="264" t="str">
        <f>IF(AND($A$418&lt;=BJ$349,BJ$349&lt;=$B$418),$F$418,"")</f>
        <v/>
      </c>
      <c r="AAY418" s="264" t="str">
        <f>IF(AND($A$418&lt;=BJ$349,BJ$349&lt;=$B$418),((1/3)*$F$418),"")</f>
        <v/>
      </c>
      <c r="AAZ418" s="264" t="str">
        <f>IF(AND($A$418&lt;=BJ$349,BJ$349&lt;=$B$418),((2/3)*$F$418),"")</f>
        <v/>
      </c>
      <c r="ABA418" s="264" t="str">
        <f>IF(AND($A$418&lt;=BK$349,BK$349&lt;=$B$418),$C$418,"")</f>
        <v/>
      </c>
      <c r="ABB418" s="264" t="str">
        <f>IF(AND($A$418&lt;=BK$349,BK$349&lt;=$B$418),((1/3)*$C$418),"")</f>
        <v/>
      </c>
      <c r="ABC418" s="264" t="str">
        <f>IF(AND($A$418&lt;=BK$349,BK$349&lt;=$B$418),((2/3)*$C$418),"")</f>
        <v/>
      </c>
      <c r="ABD418" s="264" t="str">
        <f>IF(AND($A$418&lt;=BK$349,BK$349&lt;=$B$418),$D$418,"")</f>
        <v/>
      </c>
      <c r="ABE418" s="264" t="str">
        <f>IF(AND($A$418&lt;=BK$349,BK$349&lt;=$B$418),((1/3)*$D$418),"")</f>
        <v/>
      </c>
      <c r="ABF418" s="264" t="str">
        <f>IF(AND($A$418&lt;=BK$349,BK$349&lt;=$B$418),((2/3)*$D$418),"")</f>
        <v/>
      </c>
      <c r="ABG418" s="264" t="str">
        <f>IF(AND($A$418&lt;=BK$349,BK$349&lt;=$B$418),$E$418,"")</f>
        <v/>
      </c>
      <c r="ABH418" s="264" t="str">
        <f>IF(AND($A$418&lt;=BK$349,BK$349&lt;=$B$418),((1/3)*$E$418),"")</f>
        <v/>
      </c>
      <c r="ABI418" s="264" t="str">
        <f>IF(AND($A$418&lt;=BK$349,BK$349&lt;=$B$418),((2/3)*$E$418),"")</f>
        <v/>
      </c>
      <c r="ABJ418" s="264" t="str">
        <f>IF(AND($A$418&lt;=BK$349,BK$349&lt;=$B$418),$F$418,"")</f>
        <v/>
      </c>
      <c r="ABK418" s="264" t="str">
        <f>IF(AND($A$418&lt;=BK$349,BK$349&lt;=$B$418),((1/3)*$F$418),"")</f>
        <v/>
      </c>
      <c r="ABL418" s="264" t="str">
        <f>IF(AND($A$418&lt;=BK$349,BK$349&lt;=$B$418),((2/3)*$F$418),"")</f>
        <v/>
      </c>
      <c r="ABM418" s="264" t="str">
        <f>IF(AND($A$418&lt;=BL$349,BL$349&lt;=$B$418),$C$418,"")</f>
        <v/>
      </c>
      <c r="ABN418" s="264" t="str">
        <f>IF(AND($A$418&lt;=BL$349,BL$349&lt;=$B$418),((1/3)*$C$418),"")</f>
        <v/>
      </c>
      <c r="ABO418" s="264" t="str">
        <f>IF(AND($A$418&lt;=BL$349,BL$349&lt;=$B$418),((2/3)*$C$418),"")</f>
        <v/>
      </c>
      <c r="ABP418" s="264" t="str">
        <f>IF(AND($A$418&lt;=BL$349,BL$349&lt;=$B$418),$D$418,"")</f>
        <v/>
      </c>
      <c r="ABQ418" s="264" t="str">
        <f>IF(AND($A$418&lt;=BL$349,BL$349&lt;=$B$418),((1/3)*$D$418),"")</f>
        <v/>
      </c>
      <c r="ABR418" s="264" t="str">
        <f>IF(AND($A$418&lt;=BL$349,BL$349&lt;=$B$418),((2/3)*$D$418),"")</f>
        <v/>
      </c>
      <c r="ABS418" s="264" t="str">
        <f>IF(AND($A$418&lt;=BL$349,BL$349&lt;=$B$418),$E$418,"")</f>
        <v/>
      </c>
      <c r="ABT418" s="264" t="str">
        <f>IF(AND($A$418&lt;=BL$349,BL$349&lt;=$B$418),((1/3)*$E$418),"")</f>
        <v/>
      </c>
      <c r="ABU418" s="264" t="str">
        <f>IF(AND($A$418&lt;=BL$349,BL$349&lt;=$B$418),((2/3)*$E$418),"")</f>
        <v/>
      </c>
      <c r="ABV418" s="264" t="str">
        <f>IF(AND($A$418&lt;=BL$349,BL$349&lt;=$B$418),$F$418,"")</f>
        <v/>
      </c>
      <c r="ABW418" s="264" t="str">
        <f>IF(AND($A$418&lt;=BL$349,BL$349&lt;=$B$418),((1/3)*$F$418),"")</f>
        <v/>
      </c>
      <c r="ABX418" s="264" t="str">
        <f>IF(AND($A$418&lt;=BL$349,BL$349&lt;=$B$418),((2/3)*$F$418),"")</f>
        <v/>
      </c>
      <c r="ABY418" s="264" t="str">
        <f>IF(AND($A$418&lt;=BM$349,BM$349&lt;=$B$418),$C$418,"")</f>
        <v/>
      </c>
      <c r="ABZ418" s="264" t="str">
        <f>IF(AND($A$418&lt;=BM$349,BM$349&lt;=$B$418),((1/3)*$C$418),"")</f>
        <v/>
      </c>
      <c r="ACA418" s="264" t="str">
        <f>IF(AND($A$418&lt;=BM$349,BM$349&lt;=$B$418),((2/3)*$C$418),"")</f>
        <v/>
      </c>
      <c r="ACB418" s="264" t="str">
        <f>IF(AND($A$418&lt;=BM$349,BM$349&lt;=$B$418),$D$418,"")</f>
        <v/>
      </c>
      <c r="ACC418" s="264" t="str">
        <f>IF(AND($A$418&lt;=BM$349,BM$349&lt;=$B$418),((1/3)*$D$418),"")</f>
        <v/>
      </c>
      <c r="ACD418" s="264" t="str">
        <f>IF(AND($A$418&lt;=BM$349,BM$349&lt;=$B$418),((2/3)*$D$418),"")</f>
        <v/>
      </c>
      <c r="ACE418" s="264" t="str">
        <f>IF(AND($A$418&lt;=BM$349,BM$349&lt;=$B$418),$E$418,"")</f>
        <v/>
      </c>
      <c r="ACF418" s="264" t="str">
        <f>IF(AND($A$418&lt;=BM$349,BM$349&lt;=$B$418),((1/3)*$E$418),"")</f>
        <v/>
      </c>
      <c r="ACG418" s="264" t="str">
        <f>IF(AND($A$418&lt;=BM$349,BM$349&lt;=$B$418),((2/3)*$E$418),"")</f>
        <v/>
      </c>
      <c r="ACH418" s="264" t="str">
        <f>IF(AND($A$418&lt;=BM$349,BM$349&lt;=$B$418),$F$418,"")</f>
        <v/>
      </c>
      <c r="ACI418" s="264" t="str">
        <f>IF(AND($A$418&lt;=BM$349,BM$349&lt;=$B$418),((1/3)*$F$418),"")</f>
        <v/>
      </c>
      <c r="ACJ418" s="264" t="str">
        <f>IF(AND($A$418&lt;=BM$349,BM$349&lt;=$B$418),((2/3)*$F$418),"")</f>
        <v/>
      </c>
      <c r="ACK418" s="264" t="str">
        <f>IF(AND($A$418&lt;=BN$349,BN$349&lt;=$B$418),$C$418,"")</f>
        <v/>
      </c>
      <c r="ACL418" s="264" t="str">
        <f>IF(AND($A$418&lt;=BN$349,BN$349&lt;=$B$418),((1/3)*$C$418),"")</f>
        <v/>
      </c>
      <c r="ACM418" s="264" t="str">
        <f>IF(AND($A$418&lt;=BN$349,BN$349&lt;=$B$418),((2/3)*$C$418),"")</f>
        <v/>
      </c>
      <c r="ACN418" s="264" t="str">
        <f>IF(AND($A$418&lt;=BN$349,BN$349&lt;=$B$418),$D$418,"")</f>
        <v/>
      </c>
      <c r="ACO418" s="264" t="str">
        <f>IF(AND($A$418&lt;=BN$349,BN$349&lt;=$B$418),((1/3)*$D$418),"")</f>
        <v/>
      </c>
      <c r="ACP418" s="264" t="str">
        <f>IF(AND($A$418&lt;=BN$349,BN$349&lt;=$B$418),((2/3)*$D$418),"")</f>
        <v/>
      </c>
      <c r="ACQ418" s="264" t="str">
        <f>IF(AND($A$418&lt;=BN$349,BN$349&lt;=$B$418),$E$418,"")</f>
        <v/>
      </c>
      <c r="ACR418" s="264" t="str">
        <f>IF(AND($A$418&lt;=BN$349,BN$349&lt;=$B$418),((1/3)*$E$418),"")</f>
        <v/>
      </c>
      <c r="ACS418" s="264" t="str">
        <f>IF(AND($A$418&lt;=BN$349,BN$349&lt;=$B$418),((2/3)*$E$418),"")</f>
        <v/>
      </c>
      <c r="ACT418" s="264" t="str">
        <f>IF(AND($A$418&lt;=BN$349,BN$349&lt;=$B$418),$F$418,"")</f>
        <v/>
      </c>
      <c r="ACU418" s="264" t="str">
        <f>IF(AND($A$418&lt;=BN$349,BN$349&lt;=$B$418),((1/3)*$F$418),"")</f>
        <v/>
      </c>
      <c r="ACV418" s="264" t="str">
        <f>IF(AND($A$418&lt;=BN$349,BN$349&lt;=$B$418),((2/3)*$F$418),"")</f>
        <v/>
      </c>
      <c r="ACW418" s="264" t="str">
        <f>IF(AND($A$418&lt;=BO$349,BO$349&lt;=$B$418),$C$418,"")</f>
        <v/>
      </c>
      <c r="ACX418" s="264" t="str">
        <f>IF(AND($A$418&lt;=BO$349,BO$349&lt;=$B$418),((1/3)*$C$418),"")</f>
        <v/>
      </c>
      <c r="ACY418" s="264" t="str">
        <f>IF(AND($A$418&lt;=BO$349,BO$349&lt;=$B$418),((2/3)*$C$418),"")</f>
        <v/>
      </c>
      <c r="ACZ418" s="264" t="str">
        <f>IF(AND($A$418&lt;=BO$349,BO$349&lt;=$B$418),$D$418,"")</f>
        <v/>
      </c>
      <c r="ADA418" s="264" t="str">
        <f>IF(AND($A$418&lt;=BO$349,BO$349&lt;=$B$418),((1/3)*$D$418),"")</f>
        <v/>
      </c>
      <c r="ADB418" s="264" t="str">
        <f>IF(AND($A$418&lt;=BO$349,BO$349&lt;=$B$418),((2/3)*$D$418),"")</f>
        <v/>
      </c>
      <c r="ADC418" s="264" t="str">
        <f>IF(AND($A$418&lt;=BO$349,BO$349&lt;=$B$418),$E$418,"")</f>
        <v/>
      </c>
      <c r="ADD418" s="264" t="str">
        <f>IF(AND($A$418&lt;=BO$349,BO$349&lt;=$B$418),((1/3)*$E$418),"")</f>
        <v/>
      </c>
      <c r="ADE418" s="264" t="str">
        <f>IF(AND($A$418&lt;=BO$349,BO$349&lt;=$B$418),((2/3)*$E$418),"")</f>
        <v/>
      </c>
      <c r="ADF418" s="264" t="str">
        <f>IF(AND($A$418&lt;=BO$349,BO$349&lt;=$B$418),$F$418,"")</f>
        <v/>
      </c>
      <c r="ADG418" s="264" t="str">
        <f>IF(AND($A$418&lt;=BO$349,BO$349&lt;=$B$418),((1/3)*$F$418),"")</f>
        <v/>
      </c>
      <c r="ADH418" s="264" t="str">
        <f>IF(AND($A$418&lt;=BO$349,BO$349&lt;=$B$418),((2/3)*$F$418),"")</f>
        <v/>
      </c>
      <c r="ADI418" s="264" t="str">
        <f>IF(AND($A$418&lt;=BP$349,BP$349&lt;=$B$418),$C$418,"")</f>
        <v/>
      </c>
      <c r="ADJ418" s="264" t="str">
        <f>IF(AND($A$418&lt;=BP$349,BP$349&lt;=$B$418),((1/3)*$C$418),"")</f>
        <v/>
      </c>
      <c r="ADK418" s="264" t="str">
        <f>IF(AND($A$418&lt;=BP$349,BP$349&lt;=$B$418),((2/3)*$C$418),"")</f>
        <v/>
      </c>
      <c r="ADL418" s="264" t="str">
        <f>IF(AND($A$418&lt;=BP$349,BP$349&lt;=$B$418),$D$418,"")</f>
        <v/>
      </c>
      <c r="ADM418" s="264" t="str">
        <f>IF(AND($A$418&lt;=BP$349,BP$349&lt;=$B$418),((1/3)*$D$418),"")</f>
        <v/>
      </c>
      <c r="ADN418" s="264" t="str">
        <f>IF(AND($A$418&lt;=BP$349,BP$349&lt;=$B$418),((2/3)*$D$418),"")</f>
        <v/>
      </c>
      <c r="ADO418" s="264" t="str">
        <f>IF(AND($A$418&lt;=BP$349,BP$349&lt;=$B$418),$E$418,"")</f>
        <v/>
      </c>
      <c r="ADP418" s="264" t="str">
        <f>IF(AND($A$418&lt;=BP$349,BP$349&lt;=$B$418),((1/3)*$E$418),"")</f>
        <v/>
      </c>
      <c r="ADQ418" s="264" t="str">
        <f>IF(AND($A$418&lt;=BP$349,BP$349&lt;=$B$418),((2/3)*$E$418),"")</f>
        <v/>
      </c>
      <c r="ADR418" s="264" t="str">
        <f>IF(AND($A$418&lt;=BP$349,BP$349&lt;=$B$418),$F$418,"")</f>
        <v/>
      </c>
      <c r="ADS418" s="264" t="str">
        <f>IF(AND($A$418&lt;=BP$349,BP$349&lt;=$B$418),((1/3)*$F$418),"")</f>
        <v/>
      </c>
      <c r="ADT418" s="264" t="str">
        <f>IF(AND($A$418&lt;=BP$349,BP$349&lt;=$B$418),((2/3)*$F$418),"")</f>
        <v/>
      </c>
      <c r="ADU418" s="264" t="str">
        <f>IF(AND($A$418&lt;=BQ$349,BQ$349&lt;=$B$418),$C$418,"")</f>
        <v/>
      </c>
      <c r="ADV418" s="264" t="str">
        <f>IF(AND($A$418&lt;=BQ$349,BQ$349&lt;=$B$418),((1/3)*$C$418),"")</f>
        <v/>
      </c>
      <c r="ADW418" s="264" t="str">
        <f>IF(AND($A$418&lt;=BQ$349,BQ$349&lt;=$B$418),((2/3)*$C$418),"")</f>
        <v/>
      </c>
      <c r="ADX418" s="264" t="str">
        <f>IF(AND($A$418&lt;=BQ$349,BQ$349&lt;=$B$418),$D$418,"")</f>
        <v/>
      </c>
      <c r="ADY418" s="264" t="str">
        <f>IF(AND($A$418&lt;=BQ$349,BQ$349&lt;=$B$418),((1/3)*$D$418),"")</f>
        <v/>
      </c>
      <c r="ADZ418" s="264" t="str">
        <f>IF(AND($A$418&lt;=BQ$349,BQ$349&lt;=$B$418),((2/3)*$D$418),"")</f>
        <v/>
      </c>
      <c r="AEA418" s="264" t="str">
        <f>IF(AND($A$418&lt;=BQ$349,BQ$349&lt;=$B$418),$E$418,"")</f>
        <v/>
      </c>
      <c r="AEB418" s="264" t="str">
        <f>IF(AND($A$418&lt;=BQ$349,BQ$349&lt;=$B$418),((1/3)*$E$418),"")</f>
        <v/>
      </c>
      <c r="AEC418" s="264" t="str">
        <f>IF(AND($A$418&lt;=BQ$349,BQ$349&lt;=$B$418),((2/3)*$E$418),"")</f>
        <v/>
      </c>
      <c r="AED418" s="264" t="str">
        <f>IF(AND($A$418&lt;=BQ$349,BQ$349&lt;=$B$418),$F$418,"")</f>
        <v/>
      </c>
      <c r="AEE418" s="264" t="str">
        <f>IF(AND($A$418&lt;=BQ$349,BQ$349&lt;=$B$418),((1/3)*$F$418),"")</f>
        <v/>
      </c>
      <c r="AEF418" s="264" t="str">
        <f>IF(AND($A$418&lt;=BQ$349,BQ$349&lt;=$B$418),((2/3)*$F$418),"")</f>
        <v/>
      </c>
      <c r="AEG418" s="264" t="str">
        <f>IF(AND($A$418&lt;=BR$349,BR$349&lt;=$B$418),$C$418,"")</f>
        <v/>
      </c>
      <c r="AEH418" s="264" t="str">
        <f>IF(AND($A$418&lt;=BR$349,BR$349&lt;=$B$418),((1/3)*$C$418),"")</f>
        <v/>
      </c>
      <c r="AEI418" s="264" t="str">
        <f>IF(AND($A$418&lt;=BR$349,BR$349&lt;=$B$418),((2/3)*$C$418),"")</f>
        <v/>
      </c>
      <c r="AEJ418" s="264" t="str">
        <f>IF(AND($A$418&lt;=BR$349,BR$349&lt;=$B$418),$D$418,"")</f>
        <v/>
      </c>
      <c r="AEK418" s="264" t="str">
        <f>IF(AND($A$418&lt;=BR$349,BR$349&lt;=$B$418),((1/3)*$D$418),"")</f>
        <v/>
      </c>
      <c r="AEL418" s="264" t="str">
        <f>IF(AND($A$418&lt;=BR$349,BR$349&lt;=$B$418),((2/3)*$D$418),"")</f>
        <v/>
      </c>
      <c r="AEM418" s="264" t="str">
        <f>IF(AND($A$418&lt;=BR$349,BR$349&lt;=$B$418),$E$418,"")</f>
        <v/>
      </c>
      <c r="AEN418" s="264" t="str">
        <f>IF(AND($A$418&lt;=BR$349,BR$349&lt;=$B$418),((1/3)*$E$418),"")</f>
        <v/>
      </c>
      <c r="AEO418" s="264" t="str">
        <f>IF(AND($A$418&lt;=BR$349,BR$349&lt;=$B$418),((2/3)*$E$418),"")</f>
        <v/>
      </c>
      <c r="AEP418" s="264" t="str">
        <f>IF(AND($A$418&lt;=BR$349,BR$349&lt;=$B$418),$F$418,"")</f>
        <v/>
      </c>
      <c r="AEQ418" s="264" t="str">
        <f>IF(AND($A$418&lt;=BR$349,BR$349&lt;=$B$418),((1/3)*$F$418),"")</f>
        <v/>
      </c>
      <c r="AER418" s="264" t="str">
        <f>IF(AND($A$418&lt;=BR$349,BR$349&lt;=$B$418),((2/3)*$F$418),"")</f>
        <v/>
      </c>
      <c r="AES418" s="264" t="str">
        <f>IF(AND($A$418&lt;=BS$349,BS$349&lt;=$B$418),$C$418,"")</f>
        <v/>
      </c>
      <c r="AET418" s="264" t="str">
        <f>IF(AND($A$418&lt;=BS$349,BS$349&lt;=$B$418),((1/3)*$C$418),"")</f>
        <v/>
      </c>
      <c r="AEU418" s="264" t="str">
        <f>IF(AND($A$418&lt;=BS$349,BS$349&lt;=$B$418),((2/3)*$C$418),"")</f>
        <v/>
      </c>
      <c r="AEV418" s="264" t="str">
        <f>IF(AND($A$418&lt;=BS$349,BS$349&lt;=$B$418),$D$418,"")</f>
        <v/>
      </c>
      <c r="AEW418" s="264" t="str">
        <f>IF(AND($A$418&lt;=BS$349,BS$349&lt;=$B$418),((1/3)*$D$418),"")</f>
        <v/>
      </c>
      <c r="AEX418" s="264" t="str">
        <f>IF(AND($A$418&lt;=BS$349,BS$349&lt;=$B$418),((2/3)*$D$418),"")</f>
        <v/>
      </c>
      <c r="AEY418" s="264" t="str">
        <f>IF(AND($A$418&lt;=BS$349,BS$349&lt;=$B$418),$E$418,"")</f>
        <v/>
      </c>
      <c r="AEZ418" s="264" t="str">
        <f>IF(AND($A$418&lt;=BS$349,BS$349&lt;=$B$418),((1/3)*$E$418),"")</f>
        <v/>
      </c>
      <c r="AFA418" s="264" t="str">
        <f>IF(AND($A$418&lt;=BS$349,BS$349&lt;=$B$418),((2/3)*$E$418),"")</f>
        <v/>
      </c>
      <c r="AFB418" s="264" t="str">
        <f>IF(AND($A$418&lt;=BS$349,BS$349&lt;=$B$418),$F$418,"")</f>
        <v/>
      </c>
      <c r="AFC418" s="264" t="str">
        <f>IF(AND($A$418&lt;=BS$349,BS$349&lt;=$B$418),((1/3)*$F$418),"")</f>
        <v/>
      </c>
      <c r="AFD418" s="264" t="str">
        <f>IF(AND($A$418&lt;=BS$349,BS$349&lt;=$B$418),((2/3)*$F$418),"")</f>
        <v/>
      </c>
      <c r="AFE418" s="264" t="str">
        <f>IF(AND($A$418&lt;=BT$349,BT$349&lt;=$B$418),$C$418,"")</f>
        <v/>
      </c>
      <c r="AFF418" s="264" t="str">
        <f>IF(AND($A$418&lt;=BT$349,BT$349&lt;=$B$418),((1/3)*$C$418),"")</f>
        <v/>
      </c>
      <c r="AFG418" s="264" t="str">
        <f>IF(AND($A$418&lt;=BT$349,BT$349&lt;=$B$418),((2/3)*$C$418),"")</f>
        <v/>
      </c>
      <c r="AFH418" s="264" t="str">
        <f>IF(AND($A$418&lt;=BT$349,BT$349&lt;=$B$418),$D$418,"")</f>
        <v/>
      </c>
      <c r="AFI418" s="264" t="str">
        <f>IF(AND($A$418&lt;=BT$349,BT$349&lt;=$B$418),((1/3)*$D$418),"")</f>
        <v/>
      </c>
      <c r="AFJ418" s="264" t="str">
        <f>IF(AND($A$418&lt;=BT$349,BT$349&lt;=$B$418),((2/3)*$D$418),"")</f>
        <v/>
      </c>
      <c r="AFK418" s="264" t="str">
        <f>IF(AND($A$418&lt;=BT$349,BT$349&lt;=$B$418),$E$418,"")</f>
        <v/>
      </c>
      <c r="AFL418" s="264" t="str">
        <f>IF(AND($A$418&lt;=BT$349,BT$349&lt;=$B$418),((1/3)*$E$418),"")</f>
        <v/>
      </c>
      <c r="AFM418" s="264" t="str">
        <f>IF(AND($A$418&lt;=BT$349,BT$349&lt;=$B$418),((2/3)*$E$418),"")</f>
        <v/>
      </c>
      <c r="AFN418" s="264" t="str">
        <f>IF(AND($A$418&lt;=BT$349,BT$349&lt;=$B$418),$F$418,"")</f>
        <v/>
      </c>
      <c r="AFO418" s="264" t="str">
        <f>IF(AND($A$418&lt;=BT$349,BT$349&lt;=$B$418),((1/3)*$F$418),"")</f>
        <v/>
      </c>
      <c r="AFP418" s="264" t="str">
        <f>IF(AND($A$418&lt;=BT$349,BT$349&lt;=$B$418),((2/3)*$F$418),"")</f>
        <v/>
      </c>
      <c r="AFQ418" s="264" t="str">
        <f>IF(AND($A$418&lt;=BU$349,BU$349&lt;=$B$418),$C$418,"")</f>
        <v/>
      </c>
      <c r="AFR418" s="264" t="str">
        <f>IF(AND($A$418&lt;=BU$349,BU$349&lt;=$B$418),((1/3)*$C$418),"")</f>
        <v/>
      </c>
      <c r="AFS418" s="264" t="str">
        <f>IF(AND($A$418&lt;=BU$349,BU$349&lt;=$B$418),((2/3)*$C$418),"")</f>
        <v/>
      </c>
      <c r="AFT418" s="264" t="str">
        <f>IF(AND($A$418&lt;=BU$349,BU$349&lt;=$B$418),$D$418,"")</f>
        <v/>
      </c>
      <c r="AFU418" s="264" t="str">
        <f>IF(AND($A$418&lt;=BU$349,BU$349&lt;=$B$418),((1/3)*$D$418),"")</f>
        <v/>
      </c>
      <c r="AFV418" s="264" t="str">
        <f>IF(AND($A$418&lt;=BU$349,BU$349&lt;=$B$418),((2/3)*$D$418),"")</f>
        <v/>
      </c>
      <c r="AFW418" s="264" t="str">
        <f>IF(AND($A$418&lt;=BU$349,BU$349&lt;=$B$418),$E$418,"")</f>
        <v/>
      </c>
      <c r="AFX418" s="264" t="str">
        <f>IF(AND($A$418&lt;=BU$349,BU$349&lt;=$B$418),((1/3)*$E$418),"")</f>
        <v/>
      </c>
      <c r="AFY418" s="264" t="str">
        <f>IF(AND($A$418&lt;=BU$349,BU$349&lt;=$B$418),((2/3)*$E$418),"")</f>
        <v/>
      </c>
      <c r="AFZ418" s="264" t="str">
        <f>IF(AND($A$418&lt;=BU$349,BU$349&lt;=$B$418),$F$418,"")</f>
        <v/>
      </c>
      <c r="AGA418" s="264" t="str">
        <f>IF(AND($A$418&lt;=BU$349,BU$349&lt;=$B$418),((1/3)*$F$418),"")</f>
        <v/>
      </c>
      <c r="AGB418" s="264" t="str">
        <f>IF(AND($A$418&lt;=BU$349,BU$349&lt;=$B$418),((2/3)*$F$418),"")</f>
        <v/>
      </c>
      <c r="AGC418" s="264" t="str">
        <f>IF(AND($A$418&lt;=BV$349,BV$349&lt;=$B$418),$C$418,"")</f>
        <v/>
      </c>
      <c r="AGD418" s="264" t="str">
        <f>IF(AND($A$418&lt;=BV$349,BV$349&lt;=$B$418),((1/3)*$C$418),"")</f>
        <v/>
      </c>
      <c r="AGE418" s="264" t="str">
        <f>IF(AND($A$418&lt;=BV$349,BV$349&lt;=$B$418),((2/3)*$C$418),"")</f>
        <v/>
      </c>
      <c r="AGF418" s="264" t="str">
        <f>IF(AND($A$418&lt;=BV$349,BV$349&lt;=$B$418),$D$418,"")</f>
        <v/>
      </c>
      <c r="AGG418" s="264" t="str">
        <f>IF(AND($A$418&lt;=BV$349,BV$349&lt;=$B$418),((1/3)*$D$418),"")</f>
        <v/>
      </c>
      <c r="AGH418" s="264" t="str">
        <f>IF(AND($A$418&lt;=BV$349,BV$349&lt;=$B$418),((2/3)*$D$418),"")</f>
        <v/>
      </c>
      <c r="AGI418" s="264" t="str">
        <f>IF(AND($A$418&lt;=BV$349,BV$349&lt;=$B$418),$E$418,"")</f>
        <v/>
      </c>
      <c r="AGJ418" s="264" t="str">
        <f>IF(AND($A$418&lt;=BV$349,BV$349&lt;=$B$418),((1/3)*$E$418),"")</f>
        <v/>
      </c>
      <c r="AGK418" s="264" t="str">
        <f>IF(AND($A$418&lt;=BV$349,BV$349&lt;=$B$418),((2/3)*$E$418),"")</f>
        <v/>
      </c>
      <c r="AGL418" s="264" t="str">
        <f>IF(AND($A$418&lt;=BV$349,BV$349&lt;=$B$418),$F$418,"")</f>
        <v/>
      </c>
      <c r="AGM418" s="264" t="str">
        <f>IF(AND($A$418&lt;=BV$349,BV$349&lt;=$B$418),((1/3)*$F$418),"")</f>
        <v/>
      </c>
      <c r="AGN418" s="264" t="str">
        <f>IF(AND($A$418&lt;=BV$349,BV$349&lt;=$B$418),((2/3)*$F$418),"")</f>
        <v/>
      </c>
      <c r="AGO418" s="264" t="str">
        <f>IF(AND($A$418&lt;=BW$349,BW$349&lt;=$B$418),$C$418,"")</f>
        <v/>
      </c>
      <c r="AGP418" s="264" t="str">
        <f>IF(AND($A$418&lt;=BW$349,BW$349&lt;=$B$418),((1/3)*$C$418),"")</f>
        <v/>
      </c>
      <c r="AGQ418" s="264" t="str">
        <f>IF(AND($A$418&lt;=BW$349,BW$349&lt;=$B$418),((2/3)*$C$418),"")</f>
        <v/>
      </c>
      <c r="AGR418" s="264" t="str">
        <f>IF(AND($A$418&lt;=BW$349,BW$349&lt;=$B$418),$D$418,"")</f>
        <v/>
      </c>
      <c r="AGS418" s="264" t="str">
        <f>IF(AND($A$418&lt;=BW$349,BW$349&lt;=$B$418),((1/3)*$D$418),"")</f>
        <v/>
      </c>
      <c r="AGT418" s="264" t="str">
        <f>IF(AND($A$418&lt;=BW$349,BW$349&lt;=$B$418),((2/3)*$D$418),"")</f>
        <v/>
      </c>
      <c r="AGU418" s="264" t="str">
        <f>IF(AND($A$418&lt;=BW$349,BW$349&lt;=$B$418),$E$418,"")</f>
        <v/>
      </c>
      <c r="AGV418" s="264" t="str">
        <f>IF(AND($A$418&lt;=BW$349,BW$349&lt;=$B$418),((1/3)*$E$418),"")</f>
        <v/>
      </c>
      <c r="AGW418" s="264" t="str">
        <f>IF(AND($A$418&lt;=BW$349,BW$349&lt;=$B$418),((2/3)*$E$418),"")</f>
        <v/>
      </c>
      <c r="AGX418" s="264" t="str">
        <f>IF(AND($A$418&lt;=BW$349,BW$349&lt;=$B$418),$F$418,"")</f>
        <v/>
      </c>
      <c r="AGY418" s="264" t="str">
        <f>IF(AND($A$418&lt;=BW$349,BW$349&lt;=$B$418),((1/3)*$F$418),"")</f>
        <v/>
      </c>
      <c r="AGZ418" s="264" t="str">
        <f>IF(AND($A$418&lt;=BW$349,BW$349&lt;=$B$418),((2/3)*$F$418),"")</f>
        <v/>
      </c>
      <c r="AHA418" s="264" t="str">
        <f>IF(AND($A$418&lt;=BX$349,BX$349&lt;=$B$418),$C$418,"")</f>
        <v/>
      </c>
      <c r="AHB418" s="264" t="str">
        <f>IF(AND($A$418&lt;=BX$349,BX$349&lt;=$B$418),((1/3)*$C$418),"")</f>
        <v/>
      </c>
      <c r="AHC418" s="264" t="str">
        <f>IF(AND($A$418&lt;=BX$349,BX$349&lt;=$B$418),((2/3)*$C$418),"")</f>
        <v/>
      </c>
      <c r="AHD418" s="264" t="str">
        <f>IF(AND($A$418&lt;=BX$349,BX$349&lt;=$B$418),$D$418,"")</f>
        <v/>
      </c>
      <c r="AHE418" s="264" t="str">
        <f>IF(AND($A$418&lt;=BX$349,BX$349&lt;=$B$418),((1/3)*$D$418),"")</f>
        <v/>
      </c>
      <c r="AHF418" s="264" t="str">
        <f>IF(AND($A$418&lt;=BX$349,BX$349&lt;=$B$418),((2/3)*$D$418),"")</f>
        <v/>
      </c>
      <c r="AHG418" s="264" t="str">
        <f>IF(AND($A$418&lt;=BX$349,BX$349&lt;=$B$418),$E$418,"")</f>
        <v/>
      </c>
      <c r="AHH418" s="264" t="str">
        <f>IF(AND($A$418&lt;=BX$349,BX$349&lt;=$B$418),((1/3)*$E$418),"")</f>
        <v/>
      </c>
      <c r="AHI418" s="264" t="str">
        <f>IF(AND($A$418&lt;=BX$349,BX$349&lt;=$B$418),((2/3)*$E$418),"")</f>
        <v/>
      </c>
      <c r="AHJ418" s="264" t="str">
        <f>IF(AND($A$418&lt;=BX$349,BX$349&lt;=$B$418),$F$418,"")</f>
        <v/>
      </c>
      <c r="AHK418" s="264" t="str">
        <f>IF(AND($A$418&lt;=BX$349,BX$349&lt;=$B$418),((1/3)*$F$418),"")</f>
        <v/>
      </c>
      <c r="AHL418" s="264" t="str">
        <f>IF(AND($A$418&lt;=BX$349,BX$349&lt;=$B$418),((2/3)*$F$418),"")</f>
        <v/>
      </c>
      <c r="AHM418" s="264" t="str">
        <f>IF(AND($A$418&lt;=BY$349,BY$349&lt;=$B$418),$C$418,"")</f>
        <v/>
      </c>
      <c r="AHN418" s="264" t="str">
        <f>IF(AND($A$418&lt;=BY$349,BY$349&lt;=$B$418),((1/3)*$C$418),"")</f>
        <v/>
      </c>
      <c r="AHO418" s="264" t="str">
        <f>IF(AND($A$418&lt;=BY$349,BY$349&lt;=$B$418),((2/3)*$C$418),"")</f>
        <v/>
      </c>
      <c r="AHP418" s="264" t="str">
        <f>IF(AND($A$418&lt;=BY$349,BY$349&lt;=$B$418),$D$418,"")</f>
        <v/>
      </c>
      <c r="AHQ418" s="264" t="str">
        <f>IF(AND($A$418&lt;=BY$349,BY$349&lt;=$B$418),((1/3)*$D$418),"")</f>
        <v/>
      </c>
      <c r="AHR418" s="264" t="str">
        <f>IF(AND($A$418&lt;=BY$349,BY$349&lt;=$B$418),((2/3)*$D$418),"")</f>
        <v/>
      </c>
      <c r="AHS418" s="264" t="str">
        <f>IF(AND($A$418&lt;=BY$349,BY$349&lt;=$B$418),$E$418,"")</f>
        <v/>
      </c>
      <c r="AHT418" s="264" t="str">
        <f>IF(AND($A$418&lt;=BY$349,BY$349&lt;=$B$418),((1/3)*$E$418),"")</f>
        <v/>
      </c>
      <c r="AHU418" s="264" t="str">
        <f>IF(AND($A$418&lt;=BY$349,BY$349&lt;=$B$418),((2/3)*$E$418),"")</f>
        <v/>
      </c>
      <c r="AHV418" s="264" t="str">
        <f>IF(AND($A$418&lt;=BY$349,BY$349&lt;=$B$418),$F$418,"")</f>
        <v/>
      </c>
      <c r="AHW418" s="264" t="str">
        <f>IF(AND($A$418&lt;=BY$349,BY$349&lt;=$B$418),((1/3)*$F$418),"")</f>
        <v/>
      </c>
      <c r="AHX418" s="264" t="str">
        <f>IF(AND($A$418&lt;=BY$349,BY$349&lt;=$B$418),((2/3)*$F$418),"")</f>
        <v/>
      </c>
      <c r="AHY418" s="264" t="str">
        <f>IF(AND($A$418&lt;=BZ$349,BZ$349&lt;=$B$418),$C$418,"")</f>
        <v/>
      </c>
      <c r="AHZ418" s="264" t="str">
        <f>IF(AND($A$418&lt;=BZ$349,BZ$349&lt;=$B$418),((1/3)*$C$418),"")</f>
        <v/>
      </c>
      <c r="AIA418" s="264" t="str">
        <f>IF(AND($A$418&lt;=BZ$349,BZ$349&lt;=$B$418),((2/3)*$C$418),"")</f>
        <v/>
      </c>
      <c r="AIB418" s="264" t="str">
        <f>IF(AND($A$418&lt;=BZ$349,BZ$349&lt;=$B$418),$D$418,"")</f>
        <v/>
      </c>
      <c r="AIC418" s="264" t="str">
        <f>IF(AND($A$418&lt;=BZ$349,BZ$349&lt;=$B$418),((1/3)*$D$418),"")</f>
        <v/>
      </c>
      <c r="AID418" s="264" t="str">
        <f>IF(AND($A$418&lt;=BZ$349,BZ$349&lt;=$B$418),((2/3)*$D$418),"")</f>
        <v/>
      </c>
      <c r="AIE418" s="264" t="str">
        <f>IF(AND($A$418&lt;=BZ$349,BZ$349&lt;=$B$418),$E$418,"")</f>
        <v/>
      </c>
      <c r="AIF418" s="264" t="str">
        <f>IF(AND($A$418&lt;=BZ$349,BZ$349&lt;=$B$418),((1/3)*$E$418),"")</f>
        <v/>
      </c>
      <c r="AIG418" s="264" t="str">
        <f>IF(AND($A$418&lt;=BZ$349,BZ$349&lt;=$B$418),((2/3)*$E$418),"")</f>
        <v/>
      </c>
      <c r="AIH418" s="264" t="str">
        <f>IF(AND($A$418&lt;=BZ$349,BZ$349&lt;=$B$418),$F$418,"")</f>
        <v/>
      </c>
      <c r="AII418" s="264" t="str">
        <f>IF(AND($A$418&lt;=BZ$349,BZ$349&lt;=$B$418),((1/3)*$F$418),"")</f>
        <v/>
      </c>
      <c r="AIJ418" s="264" t="str">
        <f>IF(AND($A$418&lt;=BZ$349,BZ$349&lt;=$B$418),((2/3)*$F$418),"")</f>
        <v/>
      </c>
      <c r="AIK418" s="264" t="str">
        <f>IF(AND($A$418&lt;=CA$349,CA$349&lt;=$B$418),$C$418,"")</f>
        <v/>
      </c>
      <c r="AIL418" s="264" t="str">
        <f>IF(AND($A$418&lt;=CA$349,CA$349&lt;=$B$418),((1/3)*$C$418),"")</f>
        <v/>
      </c>
      <c r="AIM418" s="264" t="str">
        <f>IF(AND($A$418&lt;=CA$349,CA$349&lt;=$B$418),((2/3)*$C$418),"")</f>
        <v/>
      </c>
      <c r="AIN418" s="264" t="str">
        <f>IF(AND($A$418&lt;=CA$349,CA$349&lt;=$B$418),$D$418,"")</f>
        <v/>
      </c>
      <c r="AIO418" s="264" t="str">
        <f>IF(AND($A$418&lt;=CA$349,CA$349&lt;=$B$418),((1/3)*$D$418),"")</f>
        <v/>
      </c>
      <c r="AIP418" s="264" t="str">
        <f>IF(AND($A$418&lt;=CA$349,CA$349&lt;=$B$418),((2/3)*$D$418),"")</f>
        <v/>
      </c>
      <c r="AIQ418" s="264" t="str">
        <f>IF(AND($A$418&lt;=CA$349,CA$349&lt;=$B$418),$E$418,"")</f>
        <v/>
      </c>
      <c r="AIR418" s="264" t="str">
        <f>IF(AND($A$418&lt;=CA$349,CA$349&lt;=$B$418),((1/3)*$E$418),"")</f>
        <v/>
      </c>
      <c r="AIS418" s="264" t="str">
        <f>IF(AND($A$418&lt;=CA$349,CA$349&lt;=$B$418),((2/3)*$E$418),"")</f>
        <v/>
      </c>
      <c r="AIT418" s="264" t="str">
        <f>IF(AND($A$418&lt;=CA$349,CA$349&lt;=$B$418),$F$418,"")</f>
        <v/>
      </c>
      <c r="AIU418" s="264" t="str">
        <f>IF(AND($A$418&lt;=CA$349,CA$349&lt;=$B$418),((1/3)*$F$418),"")</f>
        <v/>
      </c>
      <c r="AIV418" s="264" t="str">
        <f>IF(AND($A$418&lt;=CA$349,CA$349&lt;=$B$418),((2/3)*$F$418),"")</f>
        <v/>
      </c>
      <c r="AIW418" s="264" t="str">
        <f>IF(AND($A$418&lt;=CB$349,CB$349&lt;=$B$418),$C$418,"")</f>
        <v/>
      </c>
      <c r="AIX418" s="264" t="str">
        <f>IF(AND($A$418&lt;=CB$349,CB$349&lt;=$B$418),((1/3)*$C$418),"")</f>
        <v/>
      </c>
      <c r="AIY418" s="264" t="str">
        <f>IF(AND($A$418&lt;=CB$349,CB$349&lt;=$B$418),((2/3)*$C$418),"")</f>
        <v/>
      </c>
      <c r="AIZ418" s="264" t="str">
        <f>IF(AND($A$418&lt;=CB$349,CB$349&lt;=$B$418),$D$418,"")</f>
        <v/>
      </c>
      <c r="AJA418" s="264" t="str">
        <f>IF(AND($A$418&lt;=CB$349,CB$349&lt;=$B$418),((1/3)*$D$418),"")</f>
        <v/>
      </c>
      <c r="AJB418" s="264" t="str">
        <f>IF(AND($A$418&lt;=CB$349,CB$349&lt;=$B$418),((2/3)*$D$418),"")</f>
        <v/>
      </c>
      <c r="AJC418" s="264" t="str">
        <f>IF(AND($A$418&lt;=CB$349,CB$349&lt;=$B$418),$E$418,"")</f>
        <v/>
      </c>
      <c r="AJD418" s="264" t="str">
        <f>IF(AND($A$418&lt;=CB$349,CB$349&lt;=$B$418),((1/3)*$E$418),"")</f>
        <v/>
      </c>
      <c r="AJE418" s="264" t="str">
        <f>IF(AND($A$418&lt;=CB$349,CB$349&lt;=$B$418),((2/3)*$E$418),"")</f>
        <v/>
      </c>
      <c r="AJF418" s="264" t="str">
        <f>IF(AND($A$418&lt;=CB$349,CB$349&lt;=$B$418),$F$418,"")</f>
        <v/>
      </c>
      <c r="AJG418" s="264" t="str">
        <f>IF(AND($A$418&lt;=CB$349,CB$349&lt;=$B$418),((1/3)*$F$418),"")</f>
        <v/>
      </c>
      <c r="AJH418" s="264" t="str">
        <f>IF(AND($A$418&lt;=CB$349,CB$349&lt;=$B$418),((2/3)*$F$418),"")</f>
        <v/>
      </c>
      <c r="AJI418" s="264" t="str">
        <f>IF(AND($A$418&lt;=CC$349,CC$349&lt;=$B$418),$C$418,"")</f>
        <v/>
      </c>
      <c r="AJJ418" s="264" t="str">
        <f>IF(AND($A$418&lt;=CC$349,CC$349&lt;=$B$418),((1/3)*$C$418),"")</f>
        <v/>
      </c>
      <c r="AJK418" s="264" t="str">
        <f>IF(AND($A$418&lt;=CC$349,CC$349&lt;=$B$418),((2/3)*$C$418),"")</f>
        <v/>
      </c>
      <c r="AJL418" s="264" t="str">
        <f>IF(AND($A$418&lt;=CC$349,CC$349&lt;=$B$418),$D$418,"")</f>
        <v/>
      </c>
      <c r="AJM418" s="264" t="str">
        <f>IF(AND($A$418&lt;=CC$349,CC$349&lt;=$B$418),((1/3)*$D$418),"")</f>
        <v/>
      </c>
      <c r="AJN418" s="264" t="str">
        <f>IF(AND($A$418&lt;=CC$349,CC$349&lt;=$B$418),((2/3)*$D$418),"")</f>
        <v/>
      </c>
      <c r="AJO418" s="264" t="str">
        <f>IF(AND($A$418&lt;=CC$349,CC$349&lt;=$B$418),$E$418,"")</f>
        <v/>
      </c>
      <c r="AJP418" s="264" t="str">
        <f>IF(AND($A$418&lt;=CC$349,CC$349&lt;=$B$418),((1/3)*$E$418),"")</f>
        <v/>
      </c>
      <c r="AJQ418" s="264" t="str">
        <f>IF(AND($A$418&lt;=CC$349,CC$349&lt;=$B$418),((2/3)*$E$418),"")</f>
        <v/>
      </c>
      <c r="AJR418" s="264" t="str">
        <f>IF(AND($A$418&lt;=CC$349,CC$349&lt;=$B$418),$F$418,"")</f>
        <v/>
      </c>
      <c r="AJS418" s="264" t="str">
        <f>IF(AND($A$418&lt;=CC$349,CC$349&lt;=$B$418),((1/3)*$F$418),"")</f>
        <v/>
      </c>
      <c r="AJT418" s="264" t="str">
        <f>IF(AND($A$418&lt;=CC$349,CC$349&lt;=$B$418),((2/3)*$F$418),"")</f>
        <v/>
      </c>
      <c r="AJU418" s="264" t="str">
        <f>IF(AND($A$418&lt;=CD$349,CD$349&lt;=$B$418),$C$418,"")</f>
        <v/>
      </c>
      <c r="AJV418" s="264" t="str">
        <f>IF(AND($A$418&lt;=CD$349,CD$349&lt;=$B$418),((1/3)*$C$418),"")</f>
        <v/>
      </c>
      <c r="AJW418" s="264" t="str">
        <f>IF(AND($A$418&lt;=CD$349,CD$349&lt;=$B$418),((2/3)*$C$418),"")</f>
        <v/>
      </c>
      <c r="AJX418" s="264" t="str">
        <f>IF(AND($A$418&lt;=CD$349,CD$349&lt;=$B$418),$D$418,"")</f>
        <v/>
      </c>
      <c r="AJY418" s="264" t="str">
        <f>IF(AND($A$418&lt;=CD$349,CD$349&lt;=$B$418),((1/3)*$D$418),"")</f>
        <v/>
      </c>
      <c r="AJZ418" s="264" t="str">
        <f>IF(AND($A$418&lt;=CD$349,CD$349&lt;=$B$418),((2/3)*$D$418),"")</f>
        <v/>
      </c>
      <c r="AKA418" s="264" t="str">
        <f>IF(AND($A$418&lt;=CD$349,CD$349&lt;=$B$418),$E$418,"")</f>
        <v/>
      </c>
      <c r="AKB418" s="264" t="str">
        <f>IF(AND($A$418&lt;=CD$349,CD$349&lt;=$B$418),((1/3)*$E$418),"")</f>
        <v/>
      </c>
      <c r="AKC418" s="264" t="str">
        <f>IF(AND($A$418&lt;=CD$349,CD$349&lt;=$B$418),((2/3)*$E$418),"")</f>
        <v/>
      </c>
      <c r="AKD418" s="264" t="str">
        <f>IF(AND($A$418&lt;=CD$349,CD$349&lt;=$B$418),$F$418,"")</f>
        <v/>
      </c>
      <c r="AKE418" s="264" t="str">
        <f>IF(AND($A$418&lt;=CD$349,CD$349&lt;=$B$418),((1/3)*$F$418),"")</f>
        <v/>
      </c>
      <c r="AKF418" s="264" t="str">
        <f>IF(AND($A$418&lt;=CD$349,CD$349&lt;=$B$418),((2/3)*$F$418),"")</f>
        <v/>
      </c>
      <c r="AKG418" s="264" t="str">
        <f>IF(AND($A$418&lt;=CE$349,CE$349&lt;=$B$418),$C$418,"")</f>
        <v/>
      </c>
      <c r="AKH418" s="264" t="str">
        <f>IF(AND($A$418&lt;=CE$349,CE$349&lt;=$B$418),((1/3)*$C$418),"")</f>
        <v/>
      </c>
      <c r="AKI418" s="264" t="str">
        <f>IF(AND($A$418&lt;=CE$349,CE$349&lt;=$B$418),((2/3)*$C$418),"")</f>
        <v/>
      </c>
      <c r="AKJ418" s="264" t="str">
        <f>IF(AND($A$418&lt;=CE$349,CE$349&lt;=$B$418),$D$418,"")</f>
        <v/>
      </c>
      <c r="AKK418" s="264" t="str">
        <f>IF(AND($A$418&lt;=CE$349,CE$349&lt;=$B$418),((1/3)*$D$418),"")</f>
        <v/>
      </c>
      <c r="AKL418" s="264" t="str">
        <f>IF(AND($A$418&lt;=CE$349,CE$349&lt;=$B$418),((2/3)*$D$418),"")</f>
        <v/>
      </c>
      <c r="AKM418" s="264" t="str">
        <f>IF(AND($A$418&lt;=CE$349,CE$349&lt;=$B$418),$E$418,"")</f>
        <v/>
      </c>
      <c r="AKN418" s="264" t="str">
        <f>IF(AND($A$418&lt;=CE$349,CE$349&lt;=$B$418),((1/3)*$E$418),"")</f>
        <v/>
      </c>
      <c r="AKO418" s="264" t="str">
        <f>IF(AND($A$418&lt;=CE$349,CE$349&lt;=$B$418),((2/3)*$E$418),"")</f>
        <v/>
      </c>
      <c r="AKP418" s="264" t="str">
        <f>IF(AND($A$418&lt;=CE$349,CE$349&lt;=$B$418),$F$418,"")</f>
        <v/>
      </c>
      <c r="AKQ418" s="264" t="str">
        <f>IF(AND($A$418&lt;=CE$349,CE$349&lt;=$B$418),((1/3)*$F$418),"")</f>
        <v/>
      </c>
      <c r="AKR418" s="264" t="str">
        <f>IF(AND($A$418&lt;=CE$349,CE$349&lt;=$B$418),((2/3)*$F$418),"")</f>
        <v/>
      </c>
      <c r="AKS418" s="264" t="str">
        <f>IF(AND($A$418&lt;=CF$349,CF$349&lt;=$B$418),$C$418,"")</f>
        <v/>
      </c>
      <c r="AKT418" s="264" t="str">
        <f>IF(AND($A$418&lt;=CF$349,CF$349&lt;=$B$418),((1/3)*$C$418),"")</f>
        <v/>
      </c>
      <c r="AKU418" s="264" t="str">
        <f>IF(AND($A$418&lt;=CF$349,CF$349&lt;=$B$418),((2/3)*$C$418),"")</f>
        <v/>
      </c>
      <c r="AKV418" s="264" t="str">
        <f>IF(AND($A$418&lt;=CF$349,CF$349&lt;=$B$418),$D$418,"")</f>
        <v/>
      </c>
      <c r="AKW418" s="264" t="str">
        <f>IF(AND($A$418&lt;=CF$349,CF$349&lt;=$B$418),((1/3)*$D$418),"")</f>
        <v/>
      </c>
      <c r="AKX418" s="264" t="str">
        <f>IF(AND($A$418&lt;=CF$349,CF$349&lt;=$B$418),((2/3)*$D$418),"")</f>
        <v/>
      </c>
      <c r="AKY418" s="264" t="str">
        <f>IF(AND($A$418&lt;=CF$349,CF$349&lt;=$B$418),$E$418,"")</f>
        <v/>
      </c>
      <c r="AKZ418" s="264" t="str">
        <f>IF(AND($A$418&lt;=CF$349,CF$349&lt;=$B$418),((1/3)*$E$418),"")</f>
        <v/>
      </c>
      <c r="ALA418" s="264" t="str">
        <f>IF(AND($A$418&lt;=CF$349,CF$349&lt;=$B$418),((2/3)*$E$418),"")</f>
        <v/>
      </c>
      <c r="ALB418" s="264" t="str">
        <f>IF(AND($A$418&lt;=CF$349,CF$349&lt;=$B$418),$F$418,"")</f>
        <v/>
      </c>
      <c r="ALC418" s="264" t="str">
        <f>IF(AND($A$418&lt;=CF$349,CF$349&lt;=$B$418),((1/3)*$F$418),"")</f>
        <v/>
      </c>
      <c r="ALD418" s="264" t="str">
        <f>IF(AND($A$418&lt;=CF$349,CF$349&lt;=$B$418),((2/3)*$F$418),"")</f>
        <v/>
      </c>
      <c r="ALE418" s="264" t="str">
        <f>IF(AND($A$418&lt;=CG$349,CG$349&lt;=$B$418),$C$418,"")</f>
        <v/>
      </c>
      <c r="ALF418" s="264" t="str">
        <f>IF(AND($A$418&lt;=CG$349,CG$349&lt;=$B$418),((1/3)*$C$418),"")</f>
        <v/>
      </c>
      <c r="ALG418" s="264" t="str">
        <f>IF(AND($A$418&lt;=CG$349,CG$349&lt;=$B$418),((2/3)*$C$418),"")</f>
        <v/>
      </c>
      <c r="ALH418" s="264" t="str">
        <f>IF(AND($A$418&lt;=CG$349,CG$349&lt;=$B$418),$D$418,"")</f>
        <v/>
      </c>
      <c r="ALI418" s="264" t="str">
        <f>IF(AND($A$418&lt;=CG$349,CG$349&lt;=$B$418),((1/3)*$D$418),"")</f>
        <v/>
      </c>
      <c r="ALJ418" s="264" t="str">
        <f>IF(AND($A$418&lt;=CG$349,CG$349&lt;=$B$418),((2/3)*$D$418),"")</f>
        <v/>
      </c>
      <c r="ALK418" s="264" t="str">
        <f>IF(AND($A$418&lt;=CG$349,CG$349&lt;=$B$418),$E$418,"")</f>
        <v/>
      </c>
      <c r="ALL418" s="264" t="str">
        <f>IF(AND($A$418&lt;=CG$349,CG$349&lt;=$B$418),((1/3)*$E$418),"")</f>
        <v/>
      </c>
      <c r="ALM418" s="264" t="str">
        <f>IF(AND($A$418&lt;=CG$349,CG$349&lt;=$B$418),((2/3)*$E$418),"")</f>
        <v/>
      </c>
      <c r="ALN418" s="264" t="str">
        <f>IF(AND($A$418&lt;=CG$349,CG$349&lt;=$B$418),$F$418,"")</f>
        <v/>
      </c>
      <c r="ALO418" s="264" t="str">
        <f>IF(AND($A$418&lt;=CG$349,CG$349&lt;=$B$418),((1/3)*$F$418),"")</f>
        <v/>
      </c>
      <c r="ALP418" s="264" t="str">
        <f>IF(AND($A$418&lt;=CG$349,CG$349&lt;=$B$418),((2/3)*$F$418),"")</f>
        <v/>
      </c>
      <c r="ALQ418" s="264" t="str">
        <f>IF(AND($A$418&lt;=CH$349,CH$349&lt;=$B$418),$C$418,"")</f>
        <v/>
      </c>
      <c r="ALR418" s="264" t="str">
        <f>IF(AND($A$418&lt;=CH$349,CH$349&lt;=$B$418),((1/3)*$C$418),"")</f>
        <v/>
      </c>
      <c r="ALS418" s="264" t="str">
        <f>IF(AND($A$418&lt;=CH$349,CH$349&lt;=$B$418),((2/3)*$C$418),"")</f>
        <v/>
      </c>
      <c r="ALT418" s="264" t="str">
        <f>IF(AND($A$418&lt;=CH$349,CH$349&lt;=$B$418),$D$418,"")</f>
        <v/>
      </c>
      <c r="ALU418" s="264" t="str">
        <f>IF(AND($A$418&lt;=CH$349,CH$349&lt;=$B$418),((1/3)*$D$418),"")</f>
        <v/>
      </c>
      <c r="ALV418" s="264" t="str">
        <f>IF(AND($A$418&lt;=CH$349,CH$349&lt;=$B$418),((2/3)*$D$418),"")</f>
        <v/>
      </c>
      <c r="ALW418" s="264" t="str">
        <f>IF(AND($A$418&lt;=CH$349,CH$349&lt;=$B$418),$E$418,"")</f>
        <v/>
      </c>
      <c r="ALX418" s="264" t="str">
        <f>IF(AND($A$418&lt;=CH$349,CH$349&lt;=$B$418),((1/3)*$E$418),"")</f>
        <v/>
      </c>
      <c r="ALY418" s="264" t="str">
        <f>IF(AND($A$418&lt;=CH$349,CH$349&lt;=$B$418),((2/3)*$E$418),"")</f>
        <v/>
      </c>
      <c r="ALZ418" s="264" t="str">
        <f>IF(AND($A$418&lt;=CH$349,CH$349&lt;=$B$418),$F$418,"")</f>
        <v/>
      </c>
      <c r="AMA418" s="264" t="str">
        <f>IF(AND($A$418&lt;=CH$349,CH$349&lt;=$B$418),((1/3)*$F$418),"")</f>
        <v/>
      </c>
      <c r="AMB418" s="264" t="str">
        <f>IF(AND($A$418&lt;=CH$349,CH$349&lt;=$B$418),((2/3)*$F$418),"")</f>
        <v/>
      </c>
      <c r="AMC418" s="264" t="str">
        <f>IF(AND($A$418&lt;=CI$349,CI$349&lt;=$B$418),$C$418,"")</f>
        <v/>
      </c>
      <c r="AMD418" s="264" t="str">
        <f>IF(AND($A$418&lt;=CI$349,CI$349&lt;=$B$418),((1/3)*$C$418),"")</f>
        <v/>
      </c>
      <c r="AME418" s="264" t="str">
        <f>IF(AND($A$418&lt;=CI$349,CI$349&lt;=$B$418),((2/3)*$C$418),"")</f>
        <v/>
      </c>
      <c r="AMF418" s="264" t="str">
        <f>IF(AND($A$418&lt;=CI$349,CI$349&lt;=$B$418),$D$418,"")</f>
        <v/>
      </c>
      <c r="AMG418" s="264" t="str">
        <f>IF(AND($A$418&lt;=CI$349,CI$349&lt;=$B$418),((1/3)*$D$418),"")</f>
        <v/>
      </c>
      <c r="AMH418" s="264" t="str">
        <f>IF(AND($A$418&lt;=CI$349,CI$349&lt;=$B$418),((2/3)*$D$418),"")</f>
        <v/>
      </c>
      <c r="AMI418" s="264" t="str">
        <f>IF(AND($A$418&lt;=CI$349,CI$349&lt;=$B$418),$E$418,"")</f>
        <v/>
      </c>
      <c r="AMJ418" s="264" t="str">
        <f>IF(AND($A$418&lt;=CI$349,CI$349&lt;=$B$418),((1/3)*$E$418),"")</f>
        <v/>
      </c>
      <c r="AMK418" s="264" t="str">
        <f>IF(AND($A$418&lt;=CI$349,CI$349&lt;=$B$418),((2/3)*$E$418),"")</f>
        <v/>
      </c>
      <c r="AML418" s="264" t="str">
        <f>IF(AND($A$418&lt;=CI$349,CI$349&lt;=$B$418),$F$418,"")</f>
        <v/>
      </c>
      <c r="AMM418" s="264" t="str">
        <f>IF(AND($A$418&lt;=CI$349,CI$349&lt;=$B$418),((1/3)*$F$418),"")</f>
        <v/>
      </c>
      <c r="AMN418" s="264" t="str">
        <f>IF(AND($A$418&lt;=CI$349,CI$349&lt;=$B$418),((2/3)*$F$418),"")</f>
        <v/>
      </c>
      <c r="AMO418" s="264" t="str">
        <f>IF(AND($A$418&lt;=CJ$349,CJ$349&lt;=$B$418),$C$418,"")</f>
        <v/>
      </c>
      <c r="AMP418" s="264" t="str">
        <f>IF(AND($A$418&lt;=CJ$349,CJ$349&lt;=$B$418),((1/3)*$C$418),"")</f>
        <v/>
      </c>
      <c r="AMQ418" s="264" t="str">
        <f>IF(AND($A$418&lt;=CJ$349,CJ$349&lt;=$B$418),((2/3)*$C$418),"")</f>
        <v/>
      </c>
      <c r="AMR418" s="264" t="str">
        <f>IF(AND($A$418&lt;=CJ$349,CJ$349&lt;=$B$418),$D$418,"")</f>
        <v/>
      </c>
      <c r="AMS418" s="264" t="str">
        <f>IF(AND($A$418&lt;=CJ$349,CJ$349&lt;=$B$418),((1/3)*$D$418),"")</f>
        <v/>
      </c>
      <c r="AMT418" s="264" t="str">
        <f>IF(AND($A$418&lt;=CJ$349,CJ$349&lt;=$B$418),((2/3)*$D$418),"")</f>
        <v/>
      </c>
      <c r="AMU418" s="264" t="str">
        <f>IF(AND($A$418&lt;=CJ$349,CJ$349&lt;=$B$418),$E$418,"")</f>
        <v/>
      </c>
      <c r="AMV418" s="264" t="str">
        <f>IF(AND($A$418&lt;=CJ$349,CJ$349&lt;=$B$418),((1/3)*$E$418),"")</f>
        <v/>
      </c>
      <c r="AMW418" s="264" t="str">
        <f>IF(AND($A$418&lt;=CJ$349,CJ$349&lt;=$B$418),((2/3)*$E$418),"")</f>
        <v/>
      </c>
      <c r="AMX418" s="264" t="str">
        <f>IF(AND($A$418&lt;=CJ$349,CJ$349&lt;=$B$418),$F$418,"")</f>
        <v/>
      </c>
      <c r="AMY418" s="264" t="str">
        <f>IF(AND($A$418&lt;=CJ$349,CJ$349&lt;=$B$418),((1/3)*$F$418),"")</f>
        <v/>
      </c>
      <c r="AMZ418" s="264" t="str">
        <f>IF(AND($A$418&lt;=CJ$349,CJ$349&lt;=$B$418),((2/3)*$F$418),"")</f>
        <v/>
      </c>
      <c r="ANA418" s="264" t="str">
        <f>IF(AND($A$418&lt;=CK$349,CK$349&lt;=$B$418),$C$418,"")</f>
        <v/>
      </c>
      <c r="ANB418" s="264" t="str">
        <f>IF(AND($A$418&lt;=CK$349,CK$349&lt;=$B$418),((1/3)*$C$418),"")</f>
        <v/>
      </c>
      <c r="ANC418" s="264" t="str">
        <f>IF(AND($A$418&lt;=CK$349,CK$349&lt;=$B$418),((2/3)*$C$418),"")</f>
        <v/>
      </c>
      <c r="AND418" s="264" t="str">
        <f>IF(AND($A$418&lt;=CK$349,CK$349&lt;=$B$418),$D$418,"")</f>
        <v/>
      </c>
      <c r="ANE418" s="264" t="str">
        <f>IF(AND($A$418&lt;=CK$349,CK$349&lt;=$B$418),((1/3)*$D$418),"")</f>
        <v/>
      </c>
      <c r="ANF418" s="264" t="str">
        <f>IF(AND($A$418&lt;=CK$349,CK$349&lt;=$B$418),((2/3)*$D$418),"")</f>
        <v/>
      </c>
      <c r="ANG418" s="264" t="str">
        <f>IF(AND($A$418&lt;=CK$349,CK$349&lt;=$B$418),$E$418,"")</f>
        <v/>
      </c>
      <c r="ANH418" s="264" t="str">
        <f>IF(AND($A$418&lt;=CK$349,CK$349&lt;=$B$418),((1/3)*$E$418),"")</f>
        <v/>
      </c>
      <c r="ANI418" s="264" t="str">
        <f>IF(AND($A$418&lt;=CK$349,CK$349&lt;=$B$418),((2/3)*$E$418),"")</f>
        <v/>
      </c>
      <c r="ANJ418" s="264" t="str">
        <f>IF(AND($A$418&lt;=CK$349,CK$349&lt;=$B$418),$F$418,"")</f>
        <v/>
      </c>
      <c r="ANK418" s="264" t="str">
        <f>IF(AND($A$418&lt;=CK$349,CK$349&lt;=$B$418),((1/3)*$F$418),"")</f>
        <v/>
      </c>
      <c r="ANL418" s="264" t="str">
        <f>IF(AND($A$418&lt;=CK$349,CK$349&lt;=$B$418),((2/3)*$F$418),"")</f>
        <v/>
      </c>
      <c r="ANM418" s="264" t="str">
        <f>IF(AND($A$418&lt;=CL$349,CL$349&lt;=$B$418),$C$418,"")</f>
        <v/>
      </c>
      <c r="ANN418" s="264" t="str">
        <f>IF(AND($A$418&lt;=CL$349,CL$349&lt;=$B$418),((1/3)*$C$418),"")</f>
        <v/>
      </c>
      <c r="ANO418" s="264" t="str">
        <f>IF(AND($A$418&lt;=CL$349,CL$349&lt;=$B$418),((2/3)*$C$418),"")</f>
        <v/>
      </c>
      <c r="ANP418" s="264" t="str">
        <f>IF(AND($A$418&lt;=CL$349,CL$349&lt;=$B$418),$D$418,"")</f>
        <v/>
      </c>
      <c r="ANQ418" s="264" t="str">
        <f>IF(AND($A$418&lt;=CL$349,CL$349&lt;=$B$418),((1/3)*$D$418),"")</f>
        <v/>
      </c>
      <c r="ANR418" s="264" t="str">
        <f>IF(AND($A$418&lt;=CL$349,CL$349&lt;=$B$418),((2/3)*$D$418),"")</f>
        <v/>
      </c>
      <c r="ANS418" s="264" t="str">
        <f>IF(AND($A$418&lt;=CL$349,CL$349&lt;=$B$418),$E$418,"")</f>
        <v/>
      </c>
      <c r="ANT418" s="264" t="str">
        <f>IF(AND($A$418&lt;=CL$349,CL$349&lt;=$B$418),((1/3)*$E$418),"")</f>
        <v/>
      </c>
      <c r="ANU418" s="264" t="str">
        <f>IF(AND($A$418&lt;=CL$349,CL$349&lt;=$B$418),((2/3)*$E$418),"")</f>
        <v/>
      </c>
      <c r="ANV418" s="264" t="str">
        <f>IF(AND($A$418&lt;=CL$349,CL$349&lt;=$B$418),$F$418,"")</f>
        <v/>
      </c>
      <c r="ANW418" s="264" t="str">
        <f>IF(AND($A$418&lt;=CL$349,CL$349&lt;=$B$418),((1/3)*$F$418),"")</f>
        <v/>
      </c>
      <c r="ANX418" s="264" t="str">
        <f>IF(AND($A$418&lt;=CL$349,CL$349&lt;=$B$418),((2/3)*$F$418),"")</f>
        <v/>
      </c>
      <c r="ANY418" s="264" t="str">
        <f>IF(AND($A$418&lt;=CM$349,CM$349&lt;=$B$418),$C$418,"")</f>
        <v/>
      </c>
      <c r="ANZ418" s="264" t="str">
        <f>IF(AND($A$418&lt;=CM$349,CM$349&lt;=$B$418),((1/3)*$C$418),"")</f>
        <v/>
      </c>
      <c r="AOA418" s="264" t="str">
        <f>IF(AND($A$418&lt;=CM$349,CM$349&lt;=$B$418),((2/3)*$C$418),"")</f>
        <v/>
      </c>
      <c r="AOB418" s="264" t="str">
        <f>IF(AND($A$418&lt;=CM$349,CM$349&lt;=$B$418),$D$418,"")</f>
        <v/>
      </c>
      <c r="AOC418" s="264" t="str">
        <f>IF(AND($A$418&lt;=CM$349,CM$349&lt;=$B$418),((1/3)*$D$418),"")</f>
        <v/>
      </c>
      <c r="AOD418" s="264" t="str">
        <f>IF(AND($A$418&lt;=CM$349,CM$349&lt;=$B$418),((2/3)*$D$418),"")</f>
        <v/>
      </c>
      <c r="AOE418" s="264" t="str">
        <f>IF(AND($A$418&lt;=CM$349,CM$349&lt;=$B$418),$E$418,"")</f>
        <v/>
      </c>
      <c r="AOF418" s="264" t="str">
        <f>IF(AND($A$418&lt;=CM$349,CM$349&lt;=$B$418),((1/3)*$E$418),"")</f>
        <v/>
      </c>
      <c r="AOG418" s="264" t="str">
        <f>IF(AND($A$418&lt;=CM$349,CM$349&lt;=$B$418),((2/3)*$E$418),"")</f>
        <v/>
      </c>
      <c r="AOH418" s="264" t="str">
        <f>IF(AND($A$418&lt;=CM$349,CM$349&lt;=$B$418),$F$418,"")</f>
        <v/>
      </c>
      <c r="AOI418" s="264" t="str">
        <f>IF(AND($A$418&lt;=CM$349,CM$349&lt;=$B$418),((1/3)*$F$418),"")</f>
        <v/>
      </c>
      <c r="AOJ418" s="264" t="str">
        <f>IF(AND($A$418&lt;=CM$349,CM$349&lt;=$B$418),((2/3)*$F$418),"")</f>
        <v/>
      </c>
      <c r="AOK418" s="264" t="str">
        <f>IF(AND($A$418&lt;=CN$349,CN$349&lt;=$B$418),$C$418,"")</f>
        <v/>
      </c>
      <c r="AOL418" s="264" t="str">
        <f>IF(AND($A$418&lt;=CN$349,CN$349&lt;=$B$418),((1/3)*$C$418),"")</f>
        <v/>
      </c>
      <c r="AOM418" s="264" t="str">
        <f>IF(AND($A$418&lt;=CN$349,CN$349&lt;=$B$418),((2/3)*$C$418),"")</f>
        <v/>
      </c>
      <c r="AON418" s="264" t="str">
        <f>IF(AND($A$418&lt;=CN$349,CN$349&lt;=$B$418),$D$418,"")</f>
        <v/>
      </c>
      <c r="AOO418" s="264" t="str">
        <f>IF(AND($A$418&lt;=CN$349,CN$349&lt;=$B$418),((1/3)*$D$418),"")</f>
        <v/>
      </c>
      <c r="AOP418" s="264" t="str">
        <f>IF(AND($A$418&lt;=CN$349,CN$349&lt;=$B$418),((2/3)*$D$418),"")</f>
        <v/>
      </c>
      <c r="AOQ418" s="264" t="str">
        <f>IF(AND($A$418&lt;=CN$349,CN$349&lt;=$B$418),$E$418,"")</f>
        <v/>
      </c>
      <c r="AOR418" s="264" t="str">
        <f>IF(AND($A$418&lt;=CN$349,CN$349&lt;=$B$418),((1/3)*$E$418),"")</f>
        <v/>
      </c>
      <c r="AOS418" s="264" t="str">
        <f>IF(AND($A$418&lt;=CN$349,CN$349&lt;=$B$418),((2/3)*$E$418),"")</f>
        <v/>
      </c>
      <c r="AOT418" s="264" t="str">
        <f>IF(AND($A$418&lt;=CN$349,CN$349&lt;=$B$418),$F$418,"")</f>
        <v/>
      </c>
      <c r="AOU418" s="264" t="str">
        <f>IF(AND($A$418&lt;=CN$349,CN$349&lt;=$B$418),((1/3)*$F$418),"")</f>
        <v/>
      </c>
      <c r="AOV418" s="264" t="str">
        <f>IF(AND($A$418&lt;=CN$349,CN$349&lt;=$B$418),((2/3)*$F$418),"")</f>
        <v/>
      </c>
      <c r="AOW418" s="264" t="str">
        <f>IF(AND($A$418&lt;=CO$349,CO$349&lt;=$B$418),$C$418,"")</f>
        <v/>
      </c>
      <c r="AOX418" s="264" t="str">
        <f>IF(AND($A$418&lt;=CO$349,CO$349&lt;=$B$418),((1/3)*$C$418),"")</f>
        <v/>
      </c>
      <c r="AOY418" s="264" t="str">
        <f>IF(AND($A$418&lt;=CO$349,CO$349&lt;=$B$418),((2/3)*$C$418),"")</f>
        <v/>
      </c>
      <c r="AOZ418" s="264" t="str">
        <f>IF(AND($A$418&lt;=CO$349,CO$349&lt;=$B$418),$D$418,"")</f>
        <v/>
      </c>
      <c r="APA418" s="264" t="str">
        <f>IF(AND($A$418&lt;=CO$349,CO$349&lt;=$B$418),((1/3)*$D$418),"")</f>
        <v/>
      </c>
      <c r="APB418" s="264" t="str">
        <f>IF(AND($A$418&lt;=CO$349,CO$349&lt;=$B$418),((2/3)*$D$418),"")</f>
        <v/>
      </c>
      <c r="APC418" s="264" t="str">
        <f>IF(AND($A$418&lt;=CO$349,CO$349&lt;=$B$418),$E$418,"")</f>
        <v/>
      </c>
      <c r="APD418" s="264" t="str">
        <f>IF(AND($A$418&lt;=CO$349,CO$349&lt;=$B$418),((1/3)*$E$418),"")</f>
        <v/>
      </c>
      <c r="APE418" s="264" t="str">
        <f>IF(AND($A$418&lt;=CO$349,CO$349&lt;=$B$418),((2/3)*$E$418),"")</f>
        <v/>
      </c>
      <c r="APF418" s="264" t="str">
        <f>IF(AND($A$418&lt;=CO$349,CO$349&lt;=$B$418),$F$418,"")</f>
        <v/>
      </c>
      <c r="APG418" s="264" t="str">
        <f>IF(AND($A$418&lt;=CO$349,CO$349&lt;=$B$418),((1/3)*$F$418),"")</f>
        <v/>
      </c>
      <c r="APH418" s="264" t="str">
        <f>IF(AND($A$418&lt;=CO$349,CO$349&lt;=$B$418),((2/3)*$F$418),"")</f>
        <v/>
      </c>
      <c r="API418" s="264" t="str">
        <f>IF(AND($A$418&lt;=CP$349,CP$349&lt;=$B$418),$C$418,"")</f>
        <v/>
      </c>
      <c r="APJ418" s="264" t="str">
        <f>IF(AND($A$418&lt;=CP$349,CP$349&lt;=$B$418),((1/3)*$C$418),"")</f>
        <v/>
      </c>
      <c r="APK418" s="264" t="str">
        <f>IF(AND($A$418&lt;=CP$349,CP$349&lt;=$B$418),((2/3)*$C$418),"")</f>
        <v/>
      </c>
      <c r="APL418" s="264" t="str">
        <f>IF(AND($A$418&lt;=CP$349,CP$349&lt;=$B$418),$D$418,"")</f>
        <v/>
      </c>
      <c r="APM418" s="264" t="str">
        <f>IF(AND($A$418&lt;=CP$349,CP$349&lt;=$B$418),((1/3)*$D$418),"")</f>
        <v/>
      </c>
      <c r="APN418" s="264" t="str">
        <f>IF(AND($A$418&lt;=CP$349,CP$349&lt;=$B$418),((2/3)*$D$418),"")</f>
        <v/>
      </c>
      <c r="APO418" s="264" t="str">
        <f>IF(AND($A$418&lt;=CP$349,CP$349&lt;=$B$418),$E$418,"")</f>
        <v/>
      </c>
      <c r="APP418" s="264" t="str">
        <f>IF(AND($A$418&lt;=CP$349,CP$349&lt;=$B$418),((1/3)*$E$418),"")</f>
        <v/>
      </c>
      <c r="APQ418" s="264" t="str">
        <f>IF(AND($A$418&lt;=CP$349,CP$349&lt;=$B$418),((2/3)*$E$418),"")</f>
        <v/>
      </c>
      <c r="APR418" s="264" t="str">
        <f>IF(AND($A$418&lt;=CP$349,CP$349&lt;=$B$418),$F$418,"")</f>
        <v/>
      </c>
      <c r="APS418" s="264" t="str">
        <f>IF(AND($A$418&lt;=CP$349,CP$349&lt;=$B$418),((1/3)*$F$418),"")</f>
        <v/>
      </c>
      <c r="APT418" s="264" t="str">
        <f>IF(AND($A$418&lt;=CP$349,CP$349&lt;=$B$418),((2/3)*$F$418),"")</f>
        <v/>
      </c>
      <c r="APU418" s="264" t="str">
        <f>IF(AND($A$418&lt;=CQ$349,CQ$349&lt;=$B$418),$C$418,"")</f>
        <v/>
      </c>
      <c r="APV418" s="264" t="str">
        <f>IF(AND($A$418&lt;=CQ$349,CQ$349&lt;=$B$418),((1/3)*$C$418),"")</f>
        <v/>
      </c>
      <c r="APW418" s="264" t="str">
        <f>IF(AND($A$418&lt;=CQ$349,CQ$349&lt;=$B$418),((2/3)*$C$418),"")</f>
        <v/>
      </c>
      <c r="APX418" s="264" t="str">
        <f>IF(AND($A$418&lt;=CQ$349,CQ$349&lt;=$B$418),$D$418,"")</f>
        <v/>
      </c>
      <c r="APY418" s="264" t="str">
        <f>IF(AND($A$418&lt;=CQ$349,CQ$349&lt;=$B$418),((1/3)*$D$418),"")</f>
        <v/>
      </c>
      <c r="APZ418" s="264" t="str">
        <f>IF(AND($A$418&lt;=CQ$349,CQ$349&lt;=$B$418),((2/3)*$D$418),"")</f>
        <v/>
      </c>
      <c r="AQA418" s="264" t="str">
        <f>IF(AND($A$418&lt;=CQ$349,CQ$349&lt;=$B$418),$E$418,"")</f>
        <v/>
      </c>
      <c r="AQB418" s="264" t="str">
        <f>IF(AND($A$418&lt;=CQ$349,CQ$349&lt;=$B$418),((1/3)*$E$418),"")</f>
        <v/>
      </c>
      <c r="AQC418" s="264" t="str">
        <f>IF(AND($A$418&lt;=CQ$349,CQ$349&lt;=$B$418),((2/3)*$E$418),"")</f>
        <v/>
      </c>
      <c r="AQD418" s="264" t="str">
        <f>IF(AND($A$418&lt;=CQ$349,CQ$349&lt;=$B$418),$F$418,"")</f>
        <v/>
      </c>
      <c r="AQE418" s="264" t="str">
        <f>IF(AND($A$418&lt;=CQ$349,CQ$349&lt;=$B$418),((1/3)*$F$418),"")</f>
        <v/>
      </c>
      <c r="AQF418" s="264" t="str">
        <f>IF(AND($A$418&lt;=CQ$349,CQ$349&lt;=$B$418),((2/3)*$F$418),"")</f>
        <v/>
      </c>
      <c r="AQG418" s="264" t="str">
        <f>IF(AND($A$418&lt;=CR$349,CR$349&lt;=$B$418),$C$418,"")</f>
        <v/>
      </c>
      <c r="AQH418" s="264" t="str">
        <f>IF(AND($A$418&lt;=CR$349,CR$349&lt;=$B$418),((1/3)*$C$418),"")</f>
        <v/>
      </c>
      <c r="AQI418" s="264" t="str">
        <f>IF(AND($A$418&lt;=CR$349,CR$349&lt;=$B$418),((2/3)*$C$418),"")</f>
        <v/>
      </c>
      <c r="AQJ418" s="264" t="str">
        <f>IF(AND($A$418&lt;=CR$349,CR$349&lt;=$B$418),$D$418,"")</f>
        <v/>
      </c>
      <c r="AQK418" s="264" t="str">
        <f>IF(AND($A$418&lt;=CR$349,CR$349&lt;=$B$418),((1/3)*$D$418),"")</f>
        <v/>
      </c>
      <c r="AQL418" s="264" t="str">
        <f>IF(AND($A$418&lt;=CR$349,CR$349&lt;=$B$418),((2/3)*$D$418),"")</f>
        <v/>
      </c>
      <c r="AQM418" s="264" t="str">
        <f>IF(AND($A$418&lt;=CR$349,CR$349&lt;=$B$418),$E$418,"")</f>
        <v/>
      </c>
      <c r="AQN418" s="264" t="str">
        <f>IF(AND($A$418&lt;=CR$349,CR$349&lt;=$B$418),((1/3)*$E$418),"")</f>
        <v/>
      </c>
      <c r="AQO418" s="264" t="str">
        <f>IF(AND($A$418&lt;=CR$349,CR$349&lt;=$B$418),((2/3)*$E$418),"")</f>
        <v/>
      </c>
      <c r="AQP418" s="264" t="str">
        <f>IF(AND($A$418&lt;=CR$349,CR$349&lt;=$B$418),$F$418,"")</f>
        <v/>
      </c>
      <c r="AQQ418" s="264" t="str">
        <f>IF(AND($A$418&lt;=CR$349,CR$349&lt;=$B$418),((1/3)*$F$418),"")</f>
        <v/>
      </c>
      <c r="AQR418" s="264" t="str">
        <f>IF(AND($A$418&lt;=CR$349,CR$349&lt;=$B$418),((2/3)*$F$418),"")</f>
        <v/>
      </c>
      <c r="AQS418" s="264" t="str">
        <f>IF(AND($A$418&lt;=CS$349,CS$349&lt;=$B$418),$C$418,"")</f>
        <v/>
      </c>
      <c r="AQT418" s="264" t="str">
        <f>IF(AND($A$418&lt;=CS$349,CS$349&lt;=$B$418),((1/3)*$C$418),"")</f>
        <v/>
      </c>
      <c r="AQU418" s="264" t="str">
        <f>IF(AND($A$418&lt;=CS$349,CS$349&lt;=$B$418),((2/3)*$C$418),"")</f>
        <v/>
      </c>
      <c r="AQV418" s="264" t="str">
        <f>IF(AND($A$418&lt;=CS$349,CS$349&lt;=$B$418),$D$418,"")</f>
        <v/>
      </c>
      <c r="AQW418" s="264" t="str">
        <f>IF(AND($A$418&lt;=CS$349,CS$349&lt;=$B$418),((1/3)*$D$418),"")</f>
        <v/>
      </c>
      <c r="AQX418" s="264" t="str">
        <f>IF(AND($A$418&lt;=CS$349,CS$349&lt;=$B$418),((2/3)*$D$418),"")</f>
        <v/>
      </c>
      <c r="AQY418" s="264" t="str">
        <f>IF(AND($A$418&lt;=CS$349,CS$349&lt;=$B$418),$E$418,"")</f>
        <v/>
      </c>
      <c r="AQZ418" s="264" t="str">
        <f>IF(AND($A$418&lt;=CS$349,CS$349&lt;=$B$418),((1/3)*$E$418),"")</f>
        <v/>
      </c>
      <c r="ARA418" s="264" t="str">
        <f>IF(AND($A$418&lt;=CS$349,CS$349&lt;=$B$418),((2/3)*$E$418),"")</f>
        <v/>
      </c>
      <c r="ARB418" s="264" t="str">
        <f>IF(AND($A$418&lt;=CS$349,CS$349&lt;=$B$418),$F$418,"")</f>
        <v/>
      </c>
      <c r="ARC418" s="264" t="str">
        <f>IF(AND($A$418&lt;=CS$349,CS$349&lt;=$B$418),((1/3)*$F$418),"")</f>
        <v/>
      </c>
      <c r="ARD418" s="264" t="str">
        <f>IF(AND($A$418&lt;=CS$349,CS$349&lt;=$B$418),((2/3)*$F$418),"")</f>
        <v/>
      </c>
      <c r="ARE418" s="264" t="str">
        <f>IF(AND($A$418&lt;=CT$349,CT$349&lt;=$B$418),$C$418,"")</f>
        <v/>
      </c>
      <c r="ARF418" s="264" t="str">
        <f>IF(AND($A$418&lt;=CT$349,CT$349&lt;=$B$418),((1/3)*$C$418),"")</f>
        <v/>
      </c>
      <c r="ARG418" s="264" t="str">
        <f>IF(AND($A$418&lt;=CT$349,CT$349&lt;=$B$418),((2/3)*$C$418),"")</f>
        <v/>
      </c>
      <c r="ARH418" s="264" t="str">
        <f>IF(AND($A$418&lt;=CT$349,CT$349&lt;=$B$418),$D$418,"")</f>
        <v/>
      </c>
      <c r="ARI418" s="264" t="str">
        <f>IF(AND($A$418&lt;=CT$349,CT$349&lt;=$B$418),((1/3)*$D$418),"")</f>
        <v/>
      </c>
      <c r="ARJ418" s="264" t="str">
        <f>IF(AND($A$418&lt;=CT$349,CT$349&lt;=$B$418),((2/3)*$D$418),"")</f>
        <v/>
      </c>
      <c r="ARK418" s="264" t="str">
        <f>IF(AND($A$418&lt;=CT$349,CT$349&lt;=$B$418),$E$418,"")</f>
        <v/>
      </c>
      <c r="ARL418" s="264" t="str">
        <f>IF(AND($A$418&lt;=CT$349,CT$349&lt;=$B$418),((1/3)*$E$418),"")</f>
        <v/>
      </c>
      <c r="ARM418" s="264" t="str">
        <f>IF(AND($A$418&lt;=CT$349,CT$349&lt;=$B$418),((2/3)*$E$418),"")</f>
        <v/>
      </c>
      <c r="ARN418" s="264" t="str">
        <f>IF(AND($A$418&lt;=CT$349,CT$349&lt;=$B$418),$F$418,"")</f>
        <v/>
      </c>
      <c r="ARO418" s="264" t="str">
        <f>IF(AND($A$418&lt;=CT$349,CT$349&lt;=$B$418),((1/3)*$F$418),"")</f>
        <v/>
      </c>
      <c r="ARP418" s="264" t="str">
        <f>IF(AND($A$418&lt;=CT$349,CT$349&lt;=$B$418),((2/3)*$F$418),"")</f>
        <v/>
      </c>
      <c r="ARQ418" s="264" t="str">
        <f>IF(AND($A$418&lt;=CU$349,CU$349&lt;=$B$418),$C$418,"")</f>
        <v/>
      </c>
      <c r="ARR418" s="264" t="str">
        <f>IF(AND($A$418&lt;=CU$349,CU$349&lt;=$B$418),((1/3)*$C$418),"")</f>
        <v/>
      </c>
      <c r="ARS418" s="264" t="str">
        <f>IF(AND($A$418&lt;=CU$349,CU$349&lt;=$B$418),((2/3)*$C$418),"")</f>
        <v/>
      </c>
      <c r="ART418" s="264" t="str">
        <f>IF(AND($A$418&lt;=CU$349,CU$349&lt;=$B$418),$D$418,"")</f>
        <v/>
      </c>
      <c r="ARU418" s="264" t="str">
        <f>IF(AND($A$418&lt;=CU$349,CU$349&lt;=$B$418),((1/3)*$D$418),"")</f>
        <v/>
      </c>
      <c r="ARV418" s="264" t="str">
        <f>IF(AND($A$418&lt;=CU$349,CU$349&lt;=$B$418),((2/3)*$D$418),"")</f>
        <v/>
      </c>
      <c r="ARW418" s="264" t="str">
        <f>IF(AND($A$418&lt;=CU$349,CU$349&lt;=$B$418),$E$418,"")</f>
        <v/>
      </c>
      <c r="ARX418" s="264" t="str">
        <f>IF(AND($A$418&lt;=CU$349,CU$349&lt;=$B$418),((1/3)*$E$418),"")</f>
        <v/>
      </c>
      <c r="ARY418" s="264" t="str">
        <f>IF(AND($A$418&lt;=CU$349,CU$349&lt;=$B$418),((2/3)*$E$418),"")</f>
        <v/>
      </c>
      <c r="ARZ418" s="264" t="str">
        <f>IF(AND($A$418&lt;=CU$349,CU$349&lt;=$B$418),$F$418,"")</f>
        <v/>
      </c>
      <c r="ASA418" s="264" t="str">
        <f>IF(AND($A$418&lt;=CU$349,CU$349&lt;=$B$418),((1/3)*$F$418),"")</f>
        <v/>
      </c>
      <c r="ASB418" s="264" t="str">
        <f>IF(AND($A$418&lt;=CU$349,CU$349&lt;=$B$418),((2/3)*$F$418),"")</f>
        <v/>
      </c>
      <c r="ASC418" s="264" t="str">
        <f>IF(AND($A$418&lt;=CV$349,CV$349&lt;=$B$418),$C$418,"")</f>
        <v/>
      </c>
      <c r="ASD418" s="264" t="str">
        <f>IF(AND($A$418&lt;=CV$349,CV$349&lt;=$B$418),((1/3)*$C$418),"")</f>
        <v/>
      </c>
      <c r="ASE418" s="264" t="str">
        <f>IF(AND($A$418&lt;=CV$349,CV$349&lt;=$B$418),((2/3)*$C$418),"")</f>
        <v/>
      </c>
      <c r="ASF418" s="264" t="str">
        <f>IF(AND($A$418&lt;=CV$349,CV$349&lt;=$B$418),$D$418,"")</f>
        <v/>
      </c>
      <c r="ASG418" s="264" t="str">
        <f>IF(AND($A$418&lt;=CV$349,CV$349&lt;=$B$418),((1/3)*$D$418),"")</f>
        <v/>
      </c>
      <c r="ASH418" s="264" t="str">
        <f>IF(AND($A$418&lt;=CV$349,CV$349&lt;=$B$418),((2/3)*$D$418),"")</f>
        <v/>
      </c>
      <c r="ASI418" s="264" t="str">
        <f>IF(AND($A$418&lt;=CV$349,CV$349&lt;=$B$418),$E$418,"")</f>
        <v/>
      </c>
      <c r="ASJ418" s="264" t="str">
        <f>IF(AND($A$418&lt;=CV$349,CV$349&lt;=$B$418),((1/3)*$E$418),"")</f>
        <v/>
      </c>
      <c r="ASK418" s="264" t="str">
        <f>IF(AND($A$418&lt;=CV$349,CV$349&lt;=$B$418),((2/3)*$E$418),"")</f>
        <v/>
      </c>
      <c r="ASL418" s="264" t="str">
        <f>IF(AND($A$418&lt;=CV$349,CV$349&lt;=$B$418),$F$418,"")</f>
        <v/>
      </c>
      <c r="ASM418" s="264" t="str">
        <f>IF(AND($A$418&lt;=CV$349,CV$349&lt;=$B$418),((1/3)*$F$418),"")</f>
        <v/>
      </c>
      <c r="ASN418" s="264" t="str">
        <f>IF(AND($A$418&lt;=CV$349,CV$349&lt;=$B$418),((2/3)*$F$418),"")</f>
        <v/>
      </c>
      <c r="ASO418" s="264" t="str">
        <f>IF(AND($A$418&lt;=CW$349,CW$349&lt;=$B$418),$C$418,"")</f>
        <v/>
      </c>
      <c r="ASP418" s="264" t="str">
        <f>IF(AND($A$418&lt;=CW$349,CW$349&lt;=$B$418),((1/3)*$C$418),"")</f>
        <v/>
      </c>
      <c r="ASQ418" s="264" t="str">
        <f>IF(AND($A$418&lt;=CW$349,CW$349&lt;=$B$418),((2/3)*$C$418),"")</f>
        <v/>
      </c>
      <c r="ASR418" s="264" t="str">
        <f>IF(AND($A$418&lt;=CW$349,CW$349&lt;=$B$418),$D$418,"")</f>
        <v/>
      </c>
      <c r="ASS418" s="264" t="str">
        <f>IF(AND($A$418&lt;=CW$349,CW$349&lt;=$B$418),((1/3)*$D$418),"")</f>
        <v/>
      </c>
      <c r="AST418" s="264" t="str">
        <f>IF(AND($A$418&lt;=CW$349,CW$349&lt;=$B$418),((2/3)*$D$418),"")</f>
        <v/>
      </c>
      <c r="ASU418" s="264" t="str">
        <f>IF(AND($A$418&lt;=CW$349,CW$349&lt;=$B$418),$E$418,"")</f>
        <v/>
      </c>
      <c r="ASV418" s="264" t="str">
        <f>IF(AND($A$418&lt;=CW$349,CW$349&lt;=$B$418),((1/3)*$E$418),"")</f>
        <v/>
      </c>
      <c r="ASW418" s="264" t="str">
        <f>IF(AND($A$418&lt;=CW$349,CW$349&lt;=$B$418),((2/3)*$E$418),"")</f>
        <v/>
      </c>
      <c r="ASX418" s="264" t="str">
        <f>IF(AND($A$418&lt;=CW$349,CW$349&lt;=$B$418),$F$418,"")</f>
        <v/>
      </c>
      <c r="ASY418" s="264" t="str">
        <f>IF(AND($A$418&lt;=CW$349,CW$349&lt;=$B$418),((1/3)*$F$418),"")</f>
        <v/>
      </c>
      <c r="ASZ418" s="264" t="str">
        <f>IF(AND($A$418&lt;=CW$349,CW$349&lt;=$B$418),((2/3)*$F$418),"")</f>
        <v/>
      </c>
      <c r="ATA418" s="264" t="str">
        <f>IF(AND($A$418&lt;=CX$349,CX$349&lt;=$B$418),$C$418,"")</f>
        <v/>
      </c>
      <c r="ATB418" s="264" t="str">
        <f>IF(AND($A$418&lt;=CX$349,CX$349&lt;=$B$418),((1/3)*$C$418),"")</f>
        <v/>
      </c>
      <c r="ATC418" s="264" t="str">
        <f>IF(AND($A$418&lt;=CX$349,CX$349&lt;=$B$418),((2/3)*$C$418),"")</f>
        <v/>
      </c>
      <c r="ATD418" s="264" t="str">
        <f>IF(AND($A$418&lt;=CX$349,CX$349&lt;=$B$418),$D$418,"")</f>
        <v/>
      </c>
      <c r="ATE418" s="264" t="str">
        <f>IF(AND($A$418&lt;=CX$349,CX$349&lt;=$B$418),((1/3)*$D$418),"")</f>
        <v/>
      </c>
      <c r="ATF418" s="264" t="str">
        <f>IF(AND($A$418&lt;=CX$349,CX$349&lt;=$B$418),((2/3)*$D$418),"")</f>
        <v/>
      </c>
      <c r="ATG418" s="264" t="str">
        <f>IF(AND($A$418&lt;=CX$349,CX$349&lt;=$B$418),$E$418,"")</f>
        <v/>
      </c>
      <c r="ATH418" s="264" t="str">
        <f>IF(AND($A$418&lt;=CX$349,CX$349&lt;=$B$418),((1/3)*$E$418),"")</f>
        <v/>
      </c>
      <c r="ATI418" s="264" t="str">
        <f>IF(AND($A$418&lt;=CX$349,CX$349&lt;=$B$418),((2/3)*$E$418),"")</f>
        <v/>
      </c>
      <c r="ATJ418" s="264" t="str">
        <f>IF(AND($A$418&lt;=CX$349,CX$349&lt;=$B$418),$F$418,"")</f>
        <v/>
      </c>
      <c r="ATK418" s="264" t="str">
        <f>IF(AND($A$418&lt;=CX$349,CX$349&lt;=$B$418),((1/3)*$F$418),"")</f>
        <v/>
      </c>
      <c r="ATL418" s="264" t="str">
        <f>IF(AND($A$418&lt;=CX$349,CX$349&lt;=$B$418),((2/3)*$F$418),"")</f>
        <v/>
      </c>
      <c r="ATM418" s="264" t="str">
        <f>IF(AND($A$418&lt;=CY$349,CY$349&lt;=$B$418),$C$418,"")</f>
        <v/>
      </c>
      <c r="ATN418" s="264" t="str">
        <f>IF(AND($A$418&lt;=CY$349,CY$349&lt;=$B$418),((1/3)*$C$418),"")</f>
        <v/>
      </c>
      <c r="ATO418" s="264" t="str">
        <f>IF(AND($A$418&lt;=CY$349,CY$349&lt;=$B$418),((2/3)*$C$418),"")</f>
        <v/>
      </c>
      <c r="ATP418" s="264" t="str">
        <f>IF(AND($A$418&lt;=CY$349,CY$349&lt;=$B$418),$D$418,"")</f>
        <v/>
      </c>
      <c r="ATQ418" s="264" t="str">
        <f>IF(AND($A$418&lt;=CY$349,CY$349&lt;=$B$418),((1/3)*$D$418),"")</f>
        <v/>
      </c>
      <c r="ATR418" s="264" t="str">
        <f>IF(AND($A$418&lt;=CY$349,CY$349&lt;=$B$418),((2/3)*$D$418),"")</f>
        <v/>
      </c>
      <c r="ATS418" s="264" t="str">
        <f>IF(AND($A$418&lt;=CY$349,CY$349&lt;=$B$418),$E$418,"")</f>
        <v/>
      </c>
      <c r="ATT418" s="264" t="str">
        <f>IF(AND($A$418&lt;=CY$349,CY$349&lt;=$B$418),((1/3)*$E$418),"")</f>
        <v/>
      </c>
      <c r="ATU418" s="264" t="str">
        <f>IF(AND($A$418&lt;=CY$349,CY$349&lt;=$B$418),((2/3)*$E$418),"")</f>
        <v/>
      </c>
      <c r="ATV418" s="264" t="str">
        <f>IF(AND($A$418&lt;=CY$349,CY$349&lt;=$B$418),$F$418,"")</f>
        <v/>
      </c>
      <c r="ATW418" s="264" t="str">
        <f>IF(AND($A$418&lt;=CY$349,CY$349&lt;=$B$418),((1/3)*$F$418),"")</f>
        <v/>
      </c>
      <c r="ATX418" s="264" t="str">
        <f>IF(AND($A$418&lt;=CY$349,CY$349&lt;=$B$418),((2/3)*$F$418),"")</f>
        <v/>
      </c>
      <c r="ATY418" s="264" t="str">
        <f>IF(AND($A$418&lt;=CZ$349,CZ$349&lt;=$B$418),$C$418,"")</f>
        <v/>
      </c>
      <c r="ATZ418" s="264" t="str">
        <f>IF(AND($A$418&lt;=CZ$349,CZ$349&lt;=$B$418),((1/3)*$C$418),"")</f>
        <v/>
      </c>
      <c r="AUA418" s="264" t="str">
        <f>IF(AND($A$418&lt;=CZ$349,CZ$349&lt;=$B$418),((2/3)*$C$418),"")</f>
        <v/>
      </c>
      <c r="AUB418" s="264" t="str">
        <f>IF(AND($A$418&lt;=CZ$349,CZ$349&lt;=$B$418),$D$418,"")</f>
        <v/>
      </c>
      <c r="AUC418" s="264" t="str">
        <f>IF(AND($A$418&lt;=CZ$349,CZ$349&lt;=$B$418),((1/3)*$D$418),"")</f>
        <v/>
      </c>
      <c r="AUD418" s="264" t="str">
        <f>IF(AND($A$418&lt;=CZ$349,CZ$349&lt;=$B$418),((2/3)*$D$418),"")</f>
        <v/>
      </c>
      <c r="AUE418" s="264" t="str">
        <f>IF(AND($A$418&lt;=CZ$349,CZ$349&lt;=$B$418),$E$418,"")</f>
        <v/>
      </c>
      <c r="AUF418" s="264" t="str">
        <f>IF(AND($A$418&lt;=CZ$349,CZ$349&lt;=$B$418),((1/3)*$E$418),"")</f>
        <v/>
      </c>
      <c r="AUG418" s="264" t="str">
        <f>IF(AND($A$418&lt;=CZ$349,CZ$349&lt;=$B$418),((2/3)*$E$418),"")</f>
        <v/>
      </c>
      <c r="AUH418" s="264" t="str">
        <f>IF(AND($A$418&lt;=CZ$349,CZ$349&lt;=$B$418),$F$418,"")</f>
        <v/>
      </c>
      <c r="AUI418" s="264" t="str">
        <f>IF(AND($A$418&lt;=CZ$349,CZ$349&lt;=$B$418),((1/3)*$F$418),"")</f>
        <v/>
      </c>
      <c r="AUJ418" s="264" t="str">
        <f>IF(AND($A$418&lt;=CZ$349,CZ$349&lt;=$B$418),((2/3)*$F$418),"")</f>
        <v/>
      </c>
    </row>
    <row r="419" spans="1:1232" hidden="1">
      <c r="A419" s="257">
        <v>6</v>
      </c>
      <c r="B419" s="257">
        <v>10</v>
      </c>
      <c r="C419" s="262">
        <v>3.5</v>
      </c>
      <c r="D419" s="262">
        <v>3</v>
      </c>
      <c r="E419" s="262">
        <v>3</v>
      </c>
      <c r="F419" s="262">
        <v>3</v>
      </c>
      <c r="G419" s="478"/>
      <c r="H419" s="478"/>
      <c r="I419" s="478"/>
      <c r="J419" s="6"/>
      <c r="K419" s="6"/>
      <c r="L419" s="6"/>
      <c r="M419" s="6"/>
      <c r="N419" s="6"/>
      <c r="O419" s="6"/>
      <c r="Q419" s="264" t="str">
        <f>IF(AND($A$419&lt;=$C$349,$C$349&lt;=$B$419),$C$419,"")</f>
        <v/>
      </c>
      <c r="R419" s="264" t="str">
        <f>IF(AND($A$419&lt;=$C$349,$C$349&lt;=$B$419),((1/3)*$C$419),"")</f>
        <v/>
      </c>
      <c r="S419" s="264" t="str">
        <f>IF(AND($A$419&lt;=$C$349,$C$349&lt;=$B$419),((2/3)*$C$419),"")</f>
        <v/>
      </c>
      <c r="T419" s="264" t="str">
        <f>IF(AND($A$419&lt;=$C$349,$C$349&lt;=$B$419),$D$419,"")</f>
        <v/>
      </c>
      <c r="U419" s="264" t="str">
        <f>IF(AND($A$419&lt;=$C$349,$C$349&lt;=$B$419),((1/3)*$D$419),"")</f>
        <v/>
      </c>
      <c r="V419" s="264" t="str">
        <f>IF(AND($A$419&lt;=$C$349,$C$349&lt;=$B$419),((2/3)*$D$419),"")</f>
        <v/>
      </c>
      <c r="W419" s="264" t="str">
        <f>IF(AND($A$419&lt;=$C$349,$C$349&lt;=$B$419),$E$419,"")</f>
        <v/>
      </c>
      <c r="X419" s="264" t="str">
        <f>IF(AND($A$419&lt;=$C$349,$C$349&lt;=$B$419),((1/3)*$E$419),"")</f>
        <v/>
      </c>
      <c r="Y419" s="264"/>
      <c r="Z419" s="264"/>
      <c r="AA419" s="264"/>
      <c r="AB419" s="264" t="str">
        <f>IF(AND($A$419&lt;=$C$349,$C$349&lt;=$B$419),((2/3)*$E$419),"")</f>
        <v/>
      </c>
      <c r="AC419" s="264" t="str">
        <f>IF(AND($A$419&lt;=$C$349,$C$349&lt;=$B$419),$F$419,"")</f>
        <v/>
      </c>
      <c r="AD419" s="264" t="str">
        <f>IF(AND($A$419&lt;=$C$349,$C$349&lt;=$B$419),((1/3)*$F$419),"")</f>
        <v/>
      </c>
      <c r="AE419" s="264" t="str">
        <f>IF(AND($A$419&lt;=$C$349,$C$349&lt;=$B$419),((2/3)*$F$419),"")</f>
        <v/>
      </c>
      <c r="AF419" s="264" t="str">
        <f t="shared" si="652"/>
        <v/>
      </c>
      <c r="AG419" s="264" t="str">
        <f t="shared" si="653"/>
        <v/>
      </c>
      <c r="AH419" s="264"/>
      <c r="AI419" s="264" t="str">
        <f t="shared" si="654"/>
        <v/>
      </c>
      <c r="AJ419" s="264" t="str">
        <f t="shared" si="655"/>
        <v/>
      </c>
      <c r="AK419" s="264" t="str">
        <f t="shared" si="656"/>
        <v/>
      </c>
      <c r="AL419" s="264" t="str">
        <f t="shared" si="657"/>
        <v/>
      </c>
      <c r="AM419" s="264" t="str">
        <f t="shared" si="658"/>
        <v/>
      </c>
      <c r="AN419" s="264" t="str">
        <f t="shared" si="659"/>
        <v/>
      </c>
      <c r="AO419" s="264" t="str">
        <f t="shared" si="660"/>
        <v/>
      </c>
      <c r="AP419" s="264" t="str">
        <f t="shared" si="661"/>
        <v/>
      </c>
      <c r="AQ419" s="264" t="str">
        <f t="shared" si="662"/>
        <v/>
      </c>
      <c r="AR419" s="264" t="str">
        <f t="shared" si="663"/>
        <v/>
      </c>
      <c r="AS419" s="264" t="str">
        <f t="shared" si="664"/>
        <v/>
      </c>
      <c r="AT419" s="264" t="str">
        <f t="shared" si="665"/>
        <v/>
      </c>
      <c r="AU419" s="264" t="str">
        <f t="shared" si="666"/>
        <v/>
      </c>
      <c r="AV419" s="264" t="str">
        <f t="shared" si="667"/>
        <v/>
      </c>
      <c r="AW419" s="264" t="str">
        <f t="shared" si="668"/>
        <v/>
      </c>
      <c r="AX419" s="264" t="str">
        <f t="shared" si="669"/>
        <v/>
      </c>
      <c r="AY419" s="264" t="str">
        <f t="shared" si="670"/>
        <v/>
      </c>
      <c r="AZ419" s="264" t="str">
        <f t="shared" si="671"/>
        <v/>
      </c>
      <c r="BA419" s="264" t="str">
        <f t="shared" si="672"/>
        <v/>
      </c>
      <c r="BB419" s="264" t="str">
        <f t="shared" si="673"/>
        <v/>
      </c>
      <c r="BC419" s="264" t="str">
        <f t="shared" si="674"/>
        <v/>
      </c>
      <c r="BD419" s="264" t="str">
        <f t="shared" si="675"/>
        <v/>
      </c>
      <c r="BE419" s="264" t="str">
        <f t="shared" si="676"/>
        <v/>
      </c>
      <c r="BF419" s="264" t="str">
        <f t="shared" si="677"/>
        <v/>
      </c>
      <c r="BG419" s="264" t="str">
        <f t="shared" si="678"/>
        <v/>
      </c>
      <c r="BH419" s="264" t="str">
        <f t="shared" si="679"/>
        <v/>
      </c>
      <c r="BI419" s="264" t="str">
        <f t="shared" si="680"/>
        <v/>
      </c>
      <c r="BJ419" s="264" t="str">
        <f t="shared" si="681"/>
        <v/>
      </c>
      <c r="BK419" s="264" t="str">
        <f t="shared" si="682"/>
        <v/>
      </c>
      <c r="BL419" s="264" t="str">
        <f t="shared" si="683"/>
        <v/>
      </c>
      <c r="BM419" s="264" t="str">
        <f t="shared" si="684"/>
        <v/>
      </c>
      <c r="BN419" s="264" t="str">
        <f t="shared" si="685"/>
        <v/>
      </c>
      <c r="BO419" s="264" t="str">
        <f t="shared" si="686"/>
        <v/>
      </c>
      <c r="BP419" s="264" t="str">
        <f t="shared" si="687"/>
        <v/>
      </c>
      <c r="BQ419" s="264" t="str">
        <f t="shared" si="688"/>
        <v/>
      </c>
      <c r="BR419" s="264" t="str">
        <f t="shared" si="689"/>
        <v/>
      </c>
      <c r="BS419" s="264" t="str">
        <f t="shared" si="690"/>
        <v/>
      </c>
      <c r="BT419" s="264" t="str">
        <f t="shared" si="691"/>
        <v/>
      </c>
      <c r="BU419" s="264" t="str">
        <f t="shared" si="692"/>
        <v/>
      </c>
      <c r="BV419" s="264" t="str">
        <f t="shared" si="693"/>
        <v/>
      </c>
      <c r="BW419" s="264" t="str">
        <f t="shared" si="694"/>
        <v/>
      </c>
      <c r="BX419" s="264" t="str">
        <f t="shared" ref="BX419:BX440" si="874">IF(AND(A419&lt;=$G$349,$G$349&lt;=B419),((1/3)*E419),"")</f>
        <v/>
      </c>
      <c r="BY419" s="264" t="str">
        <f t="shared" si="695"/>
        <v/>
      </c>
      <c r="BZ419" s="264" t="str">
        <f t="shared" si="696"/>
        <v/>
      </c>
      <c r="CA419" s="264" t="str">
        <f t="shared" si="697"/>
        <v/>
      </c>
      <c r="CB419" s="264" t="str">
        <f t="shared" si="698"/>
        <v/>
      </c>
      <c r="CC419" s="264" t="str">
        <f t="shared" si="699"/>
        <v/>
      </c>
      <c r="CD419" s="264" t="str">
        <f t="shared" si="700"/>
        <v/>
      </c>
      <c r="CE419" s="264" t="str">
        <f t="shared" si="701"/>
        <v/>
      </c>
      <c r="CF419" s="264" t="str">
        <f t="shared" si="702"/>
        <v/>
      </c>
      <c r="CG419" s="264" t="str">
        <f t="shared" si="703"/>
        <v/>
      </c>
      <c r="CH419" s="264" t="str">
        <f t="shared" si="704"/>
        <v/>
      </c>
      <c r="CI419" s="264" t="str">
        <f t="shared" si="705"/>
        <v/>
      </c>
      <c r="CJ419" s="264" t="str">
        <f t="shared" si="706"/>
        <v/>
      </c>
      <c r="CK419" s="264" t="str">
        <f t="shared" si="707"/>
        <v/>
      </c>
      <c r="CL419" s="264" t="str">
        <f t="shared" si="708"/>
        <v/>
      </c>
      <c r="CM419" s="264" t="str">
        <f t="shared" si="709"/>
        <v/>
      </c>
      <c r="CN419" s="264" t="str">
        <f t="shared" si="710"/>
        <v/>
      </c>
      <c r="CO419" s="264" t="str">
        <f t="shared" si="711"/>
        <v/>
      </c>
      <c r="CP419" s="264" t="str">
        <f t="shared" si="712"/>
        <v/>
      </c>
      <c r="CQ419" s="264" t="str">
        <f t="shared" si="713"/>
        <v/>
      </c>
      <c r="CR419" s="264" t="str">
        <f t="shared" si="714"/>
        <v/>
      </c>
      <c r="CS419" s="264" t="str">
        <f t="shared" si="715"/>
        <v/>
      </c>
      <c r="CT419" s="264" t="str">
        <f t="shared" si="716"/>
        <v/>
      </c>
      <c r="CU419" s="264" t="str">
        <f t="shared" si="717"/>
        <v/>
      </c>
      <c r="CV419" s="264" t="str">
        <f t="shared" si="718"/>
        <v/>
      </c>
      <c r="CW419" s="264" t="str">
        <f t="shared" si="719"/>
        <v/>
      </c>
      <c r="CX419" s="264" t="str">
        <f t="shared" si="720"/>
        <v/>
      </c>
      <c r="CY419" s="264" t="str">
        <f t="shared" si="721"/>
        <v/>
      </c>
      <c r="CZ419" s="264" t="str">
        <f t="shared" si="722"/>
        <v/>
      </c>
      <c r="DA419" s="264" t="str">
        <f t="shared" si="723"/>
        <v/>
      </c>
      <c r="DB419" s="264" t="str">
        <f t="shared" si="724"/>
        <v/>
      </c>
      <c r="DC419" s="264" t="str">
        <f t="shared" si="725"/>
        <v/>
      </c>
      <c r="DD419" s="264" t="str">
        <f t="shared" si="726"/>
        <v/>
      </c>
      <c r="DE419" s="264" t="str">
        <f t="shared" si="727"/>
        <v/>
      </c>
      <c r="DF419" s="264" t="str">
        <f t="shared" si="728"/>
        <v/>
      </c>
      <c r="DG419" s="264" t="str">
        <f t="shared" si="729"/>
        <v/>
      </c>
      <c r="DH419" s="264" t="str">
        <f t="shared" si="730"/>
        <v/>
      </c>
      <c r="DI419" s="264" t="str">
        <f t="shared" si="731"/>
        <v/>
      </c>
      <c r="DJ419" s="264" t="str">
        <f t="shared" si="732"/>
        <v/>
      </c>
      <c r="DK419" s="264" t="str">
        <f t="shared" si="733"/>
        <v/>
      </c>
      <c r="DL419" s="264" t="str">
        <f t="shared" si="734"/>
        <v/>
      </c>
      <c r="DM419" s="264" t="str">
        <f t="shared" si="735"/>
        <v/>
      </c>
      <c r="DN419" s="264" t="str">
        <f t="shared" si="736"/>
        <v/>
      </c>
      <c r="DO419" s="264" t="str">
        <f t="shared" si="737"/>
        <v/>
      </c>
      <c r="DP419" s="264" t="str">
        <f t="shared" si="738"/>
        <v/>
      </c>
      <c r="DQ419" s="264" t="str">
        <f t="shared" si="739"/>
        <v/>
      </c>
      <c r="DR419" s="264" t="str">
        <f t="shared" si="740"/>
        <v/>
      </c>
      <c r="DS419" s="264" t="str">
        <f t="shared" si="741"/>
        <v/>
      </c>
      <c r="DT419" s="264" t="str">
        <f t="shared" si="742"/>
        <v/>
      </c>
      <c r="DU419" s="264" t="str">
        <f t="shared" si="743"/>
        <v/>
      </c>
      <c r="DV419" s="264" t="str">
        <f t="shared" si="744"/>
        <v/>
      </c>
      <c r="DW419" s="264" t="str">
        <f t="shared" si="745"/>
        <v/>
      </c>
      <c r="DX419" s="264" t="str">
        <f t="shared" si="746"/>
        <v/>
      </c>
      <c r="DY419" s="264" t="str">
        <f t="shared" si="747"/>
        <v/>
      </c>
      <c r="DZ419" s="264" t="str">
        <f t="shared" si="748"/>
        <v/>
      </c>
      <c r="EA419" s="264" t="str">
        <f t="shared" si="749"/>
        <v/>
      </c>
      <c r="EB419" s="264" t="str">
        <f t="shared" si="750"/>
        <v/>
      </c>
      <c r="EC419" s="264" t="str">
        <f t="shared" si="751"/>
        <v/>
      </c>
      <c r="ED419" s="264" t="str">
        <f t="shared" si="752"/>
        <v/>
      </c>
      <c r="EE419" s="264" t="str">
        <f t="shared" si="753"/>
        <v/>
      </c>
      <c r="EF419" s="264" t="str">
        <f t="shared" si="754"/>
        <v/>
      </c>
      <c r="EG419" s="264" t="str">
        <f t="shared" si="755"/>
        <v/>
      </c>
      <c r="EH419" s="264" t="str">
        <f t="shared" si="756"/>
        <v/>
      </c>
      <c r="EI419" s="264" t="str">
        <f t="shared" si="757"/>
        <v/>
      </c>
      <c r="EJ419" s="264" t="str">
        <f t="shared" si="758"/>
        <v/>
      </c>
      <c r="EK419" s="264" t="str">
        <f t="shared" ref="EK419:EK440" si="875">IF(AND(A419&lt;=$N$349,$N$349&lt;=B419),C419,"")</f>
        <v/>
      </c>
      <c r="EL419" s="264" t="str">
        <f t="shared" si="759"/>
        <v/>
      </c>
      <c r="EM419" s="264" t="str">
        <f t="shared" si="760"/>
        <v/>
      </c>
      <c r="EN419" s="264" t="str">
        <f t="shared" si="761"/>
        <v/>
      </c>
      <c r="EO419" s="264" t="str">
        <f t="shared" si="762"/>
        <v/>
      </c>
      <c r="EP419" s="264" t="str">
        <f t="shared" si="763"/>
        <v/>
      </c>
      <c r="EQ419" s="264" t="str">
        <f t="shared" si="764"/>
        <v/>
      </c>
      <c r="ER419" s="264" t="str">
        <f t="shared" si="765"/>
        <v/>
      </c>
      <c r="ES419" s="264" t="str">
        <f t="shared" si="766"/>
        <v/>
      </c>
      <c r="ET419" s="264" t="str">
        <f t="shared" si="767"/>
        <v/>
      </c>
      <c r="EU419" s="264" t="str">
        <f t="shared" si="768"/>
        <v/>
      </c>
      <c r="EV419" s="264" t="str">
        <f t="shared" si="769"/>
        <v/>
      </c>
      <c r="EW419" s="264" t="str">
        <f t="shared" si="770"/>
        <v/>
      </c>
      <c r="EX419" s="264" t="str">
        <f t="shared" si="771"/>
        <v/>
      </c>
      <c r="EY419" s="264" t="str">
        <f t="shared" si="772"/>
        <v/>
      </c>
      <c r="EZ419" s="264" t="str">
        <f t="shared" si="773"/>
        <v/>
      </c>
      <c r="FA419" s="264" t="str">
        <f t="shared" si="774"/>
        <v/>
      </c>
      <c r="FB419" s="264" t="str">
        <f t="shared" si="775"/>
        <v/>
      </c>
      <c r="FC419" s="264" t="str">
        <f t="shared" si="776"/>
        <v/>
      </c>
      <c r="FD419" s="264" t="str">
        <f t="shared" si="777"/>
        <v/>
      </c>
      <c r="FE419" s="264" t="str">
        <f t="shared" si="778"/>
        <v/>
      </c>
      <c r="FF419" s="264" t="str">
        <f t="shared" si="779"/>
        <v/>
      </c>
      <c r="FG419" s="264" t="str">
        <f t="shared" si="780"/>
        <v/>
      </c>
      <c r="FH419" s="264" t="str">
        <f t="shared" si="781"/>
        <v/>
      </c>
      <c r="FI419" s="264" t="str">
        <f t="shared" si="782"/>
        <v/>
      </c>
      <c r="FJ419" s="264" t="str">
        <f t="shared" si="783"/>
        <v/>
      </c>
      <c r="FK419" s="264" t="str">
        <f t="shared" si="784"/>
        <v/>
      </c>
      <c r="FL419" s="264" t="str">
        <f t="shared" si="785"/>
        <v/>
      </c>
      <c r="FM419" s="264" t="str">
        <f t="shared" si="786"/>
        <v/>
      </c>
      <c r="FN419" s="264" t="str">
        <f t="shared" si="787"/>
        <v/>
      </c>
      <c r="FO419" s="264" t="str">
        <f t="shared" si="788"/>
        <v/>
      </c>
      <c r="FP419" s="264" t="str">
        <f t="shared" si="789"/>
        <v/>
      </c>
      <c r="FQ419" s="264" t="str">
        <f t="shared" si="790"/>
        <v/>
      </c>
      <c r="FR419" s="264" t="str">
        <f t="shared" si="791"/>
        <v/>
      </c>
      <c r="FS419" s="264" t="str">
        <f t="shared" si="792"/>
        <v/>
      </c>
      <c r="FT419" s="264" t="str">
        <f t="shared" si="793"/>
        <v/>
      </c>
      <c r="FU419" s="264" t="str">
        <f t="shared" si="794"/>
        <v/>
      </c>
      <c r="FV419" s="264" t="str">
        <f t="shared" si="795"/>
        <v/>
      </c>
      <c r="FW419" s="264" t="str">
        <f t="shared" si="796"/>
        <v/>
      </c>
      <c r="FX419" s="264" t="str">
        <f t="shared" si="797"/>
        <v/>
      </c>
      <c r="FY419" s="264" t="str">
        <f t="shared" si="798"/>
        <v/>
      </c>
      <c r="FZ419" s="264" t="str">
        <f t="shared" si="799"/>
        <v/>
      </c>
      <c r="GA419" s="264" t="str">
        <f t="shared" si="800"/>
        <v/>
      </c>
      <c r="GB419" s="264" t="str">
        <f t="shared" si="801"/>
        <v/>
      </c>
      <c r="GC419" s="264" t="str">
        <f t="shared" si="802"/>
        <v/>
      </c>
      <c r="GD419" s="264" t="str">
        <f t="shared" si="803"/>
        <v/>
      </c>
      <c r="GE419" s="264" t="str">
        <f t="shared" si="804"/>
        <v/>
      </c>
      <c r="GF419" s="264" t="str">
        <f t="shared" si="805"/>
        <v/>
      </c>
      <c r="GG419" s="264" t="str">
        <f t="shared" si="806"/>
        <v/>
      </c>
      <c r="GH419" s="264" t="str">
        <f t="shared" si="807"/>
        <v/>
      </c>
      <c r="GI419" s="264" t="str">
        <f t="shared" si="808"/>
        <v/>
      </c>
      <c r="GJ419" s="264" t="str">
        <f t="shared" si="809"/>
        <v/>
      </c>
      <c r="GK419" s="264" t="str">
        <f t="shared" si="810"/>
        <v/>
      </c>
      <c r="GL419" s="264" t="str">
        <f t="shared" si="811"/>
        <v/>
      </c>
      <c r="GM419" s="264" t="str">
        <f t="shared" si="812"/>
        <v/>
      </c>
      <c r="GN419" s="264" t="str">
        <f t="shared" si="813"/>
        <v/>
      </c>
      <c r="GO419" s="264" t="str">
        <f t="shared" si="814"/>
        <v/>
      </c>
      <c r="GP419" s="264" t="str">
        <f t="shared" si="815"/>
        <v/>
      </c>
      <c r="GQ419" s="264" t="str">
        <f t="shared" si="816"/>
        <v/>
      </c>
      <c r="GR419" s="264" t="str">
        <f t="shared" si="817"/>
        <v/>
      </c>
      <c r="GS419" s="264" t="str">
        <f t="shared" si="818"/>
        <v/>
      </c>
      <c r="GT419" s="264" t="str">
        <f t="shared" si="819"/>
        <v/>
      </c>
      <c r="GU419" s="264" t="str">
        <f t="shared" si="820"/>
        <v/>
      </c>
      <c r="GV419" s="264" t="str">
        <f t="shared" si="821"/>
        <v/>
      </c>
      <c r="GW419" s="264" t="str">
        <f t="shared" si="822"/>
        <v/>
      </c>
      <c r="GX419" s="264" t="str">
        <f t="shared" si="823"/>
        <v/>
      </c>
      <c r="GY419" s="264" t="str">
        <f t="shared" si="824"/>
        <v/>
      </c>
      <c r="GZ419" s="264" t="str">
        <f t="shared" si="825"/>
        <v/>
      </c>
      <c r="HA419" s="264" t="str">
        <f t="shared" si="826"/>
        <v/>
      </c>
      <c r="HB419" s="264" t="str">
        <f t="shared" si="827"/>
        <v/>
      </c>
      <c r="HC419" s="264" t="str">
        <f t="shared" si="828"/>
        <v/>
      </c>
      <c r="HD419" s="264" t="str">
        <f t="shared" si="829"/>
        <v/>
      </c>
      <c r="HE419" s="264" t="str">
        <f t="shared" si="830"/>
        <v/>
      </c>
      <c r="HF419" s="264" t="str">
        <f t="shared" si="831"/>
        <v/>
      </c>
      <c r="HG419" s="264" t="str">
        <f t="shared" si="832"/>
        <v/>
      </c>
      <c r="HH419" s="264" t="str">
        <f t="shared" si="833"/>
        <v/>
      </c>
      <c r="HI419" s="264" t="str">
        <f t="shared" si="834"/>
        <v/>
      </c>
      <c r="HJ419" s="264" t="str">
        <f t="shared" si="835"/>
        <v/>
      </c>
      <c r="HK419" s="264" t="str">
        <f t="shared" si="836"/>
        <v/>
      </c>
      <c r="HL419" s="264" t="str">
        <f t="shared" si="837"/>
        <v/>
      </c>
      <c r="HM419" s="264" t="str">
        <f t="shared" si="838"/>
        <v/>
      </c>
      <c r="HN419" s="264" t="str">
        <f t="shared" si="839"/>
        <v/>
      </c>
      <c r="HO419" s="264" t="str">
        <f t="shared" si="840"/>
        <v/>
      </c>
      <c r="HP419" s="264" t="str">
        <f t="shared" si="841"/>
        <v/>
      </c>
      <c r="HQ419" s="264" t="str">
        <f t="shared" si="842"/>
        <v/>
      </c>
      <c r="HR419" s="264" t="str">
        <f t="shared" si="843"/>
        <v/>
      </c>
      <c r="HS419" s="264" t="str">
        <f t="shared" si="844"/>
        <v/>
      </c>
      <c r="HT419" s="264" t="str">
        <f t="shared" si="845"/>
        <v/>
      </c>
      <c r="HU419" s="264" t="str">
        <f t="shared" si="846"/>
        <v/>
      </c>
      <c r="HV419" s="264" t="str">
        <f t="shared" si="847"/>
        <v/>
      </c>
      <c r="HW419" s="264" t="str">
        <f t="shared" si="848"/>
        <v/>
      </c>
      <c r="HX419" s="264" t="str">
        <f t="shared" si="849"/>
        <v/>
      </c>
      <c r="HY419" s="264" t="str">
        <f t="shared" si="850"/>
        <v/>
      </c>
      <c r="HZ419" s="264" t="str">
        <f t="shared" si="851"/>
        <v/>
      </c>
      <c r="IA419" s="264" t="str">
        <f t="shared" si="852"/>
        <v/>
      </c>
      <c r="IB419" s="264" t="str">
        <f t="shared" si="853"/>
        <v/>
      </c>
      <c r="IC419" s="264" t="str">
        <f t="shared" si="854"/>
        <v/>
      </c>
      <c r="ID419" s="264" t="str">
        <f t="shared" si="855"/>
        <v/>
      </c>
      <c r="IE419" s="264" t="str">
        <f t="shared" si="856"/>
        <v/>
      </c>
      <c r="IF419" s="264" t="str">
        <f t="shared" si="857"/>
        <v/>
      </c>
      <c r="IG419" s="264" t="str">
        <f t="shared" si="858"/>
        <v/>
      </c>
      <c r="IH419" s="264" t="str">
        <f t="shared" si="859"/>
        <v/>
      </c>
      <c r="II419" s="264" t="str">
        <f t="shared" si="860"/>
        <v/>
      </c>
      <c r="IJ419" s="264" t="str">
        <f t="shared" si="861"/>
        <v/>
      </c>
      <c r="IK419" s="264" t="str">
        <f t="shared" si="862"/>
        <v/>
      </c>
      <c r="IL419" s="264" t="str">
        <f t="shared" si="863"/>
        <v/>
      </c>
      <c r="IM419" s="264" t="str">
        <f t="shared" si="864"/>
        <v/>
      </c>
      <c r="IN419" s="264" t="str">
        <f t="shared" si="865"/>
        <v/>
      </c>
      <c r="IO419" s="264" t="str">
        <f>IF(AND($A$419&lt;=$W$349,$W$349&lt;=$B$419),$C$419,"")</f>
        <v/>
      </c>
      <c r="IP419" s="264" t="str">
        <f t="shared" si="866"/>
        <v/>
      </c>
      <c r="IQ419" s="264" t="str">
        <f t="shared" si="867"/>
        <v/>
      </c>
      <c r="IR419" s="264" t="str">
        <f t="shared" si="868"/>
        <v/>
      </c>
      <c r="IS419" s="264" t="str">
        <f t="shared" si="869"/>
        <v/>
      </c>
      <c r="IT419" s="264" t="str">
        <f t="shared" si="870"/>
        <v/>
      </c>
      <c r="IU419" s="264" t="str">
        <f t="shared" si="871"/>
        <v/>
      </c>
      <c r="IV419" s="264" t="str">
        <f t="shared" si="872"/>
        <v/>
      </c>
      <c r="IW419" s="264" t="str">
        <f t="shared" si="873"/>
        <v/>
      </c>
      <c r="IX419" s="264" t="str">
        <f t="shared" ref="IX419:IX440" si="876">IF(AND(A419&lt;=$W$349,$W$349&lt;=B419),F419,"")</f>
        <v/>
      </c>
      <c r="IY419" s="264" t="str">
        <f t="shared" ref="IY419:IY440" si="877">IF(AND(A419&lt;=$W$349,$W$349&lt;=B419),((1/3)*F419),"")</f>
        <v/>
      </c>
      <c r="IZ419" s="264" t="str">
        <f t="shared" ref="IZ419:IZ440" si="878">IF(AND(A419&lt;=$W$349,$W$349&lt;=B419),((2/3)*F419),"")</f>
        <v/>
      </c>
      <c r="JA419" s="264" t="str">
        <f>IF(AND($A$419&lt;=X$349,X$349&lt;=$B$419),$C$419,"")</f>
        <v/>
      </c>
      <c r="JB419" s="264" t="str">
        <f>IF(AND($A$419&lt;=X$349,X$349&lt;=$B$419),(1/3)*$C$419,"")</f>
        <v/>
      </c>
      <c r="JC419" s="264" t="str">
        <f>IF(AND($A$419&lt;=X$349,X$349&lt;=$B$419),(2/3)*$C$419,"")</f>
        <v/>
      </c>
      <c r="JD419" s="264" t="str">
        <f>IF(AND($A$419&lt;=X$349,X$349&lt;=$B$419),$D$419,"")</f>
        <v/>
      </c>
      <c r="JE419" s="264" t="str">
        <f>IF(AND($A$419&lt;=X$349,X$349&lt;=$B$419),(1/3)*$D$419,"")</f>
        <v/>
      </c>
      <c r="JF419" s="264" t="str">
        <f>IF(AND($A$419&lt;=X$349,X$349&lt;=$B$419),(2/3)*$D$419,"")</f>
        <v/>
      </c>
      <c r="JG419" s="264" t="str">
        <f>IF(AND($A$419&lt;=X$349,X$349&lt;=$B$419),$E$419,"")</f>
        <v/>
      </c>
      <c r="JH419" s="264" t="str">
        <f>IF(AND($A$419&lt;=X$349,X$349&lt;=$B$419),(1/3)*$E$419,"")</f>
        <v/>
      </c>
      <c r="JI419" s="264" t="str">
        <f>IF(AND($A$419&lt;=X$349,X$349&lt;=$B$419),(2/3)*$E$419,"")</f>
        <v/>
      </c>
      <c r="JJ419" s="264" t="str">
        <f>IF(AND($A$419&lt;=X$349,X$349&lt;=$B$419),$F$419,"")</f>
        <v/>
      </c>
      <c r="JK419" s="264" t="str">
        <f>IF(AND($A$419&lt;=X$349,X$349&lt;=$B$419),(1/3)*$F$419,"")</f>
        <v/>
      </c>
      <c r="JL419" s="264" t="str">
        <f>IF(AND($A$419&lt;=X$349,X$349&lt;=$B$419),(2/3)*$F$419,"")</f>
        <v/>
      </c>
      <c r="JM419" s="264" t="str">
        <f>IF(AND($A$419&lt;=Y$349,Y$349&lt;=$B$419),$C$419,"")</f>
        <v/>
      </c>
      <c r="JN419" s="264" t="str">
        <f>IF(AND($A$419&lt;=Y$349,Y$349&lt;=$B$419),(1/3)*$C$419,"")</f>
        <v/>
      </c>
      <c r="JO419" s="264" t="str">
        <f>IF(AND($A$419&lt;=Y$349,Y$349&lt;=$B$419),(2/3)*$C$419,"")</f>
        <v/>
      </c>
      <c r="JP419" s="264" t="str">
        <f>IF(AND($A$419&lt;=Y$349,Y$349&lt;=$B$419),$D$419,"")</f>
        <v/>
      </c>
      <c r="JQ419" s="264" t="str">
        <f>IF(AND($A$419&lt;=Y$349,Y$349&lt;=$B$419),(1/3)*$D$419,"")</f>
        <v/>
      </c>
      <c r="JR419" s="264" t="str">
        <f>IF(AND($A$419&lt;=Y$349,Y$349&lt;=$B$419),(2/3)*$D$419,"")</f>
        <v/>
      </c>
      <c r="JS419" s="264" t="str">
        <f>IF(AND($A$419&lt;=Y$349,Y$349&lt;=$B$419),$E$419,"")</f>
        <v/>
      </c>
      <c r="JT419" s="264" t="str">
        <f>IF(AND($A$419&lt;=Y$349,Y$349&lt;=$B$419),(1/3)*$E$419,"")</f>
        <v/>
      </c>
      <c r="JU419" s="264" t="str">
        <f>IF(AND($A$419&lt;=Y$349,Y$349&lt;=$B$419),(2/3)*$E$419,"")</f>
        <v/>
      </c>
      <c r="JV419" s="264" t="str">
        <f>IF(AND($A$419&lt;=Y$349,Y$349&lt;=$B$419),$F$419,"")</f>
        <v/>
      </c>
      <c r="JW419" s="264" t="str">
        <f>IF(AND($A$419&lt;=Y$349,Y$349&lt;=$B$419),(1/3)*$F$419,"")</f>
        <v/>
      </c>
      <c r="JX419" s="264" t="str">
        <f>IF(AND($A$419&lt;=Y$349,Y$349&lt;=$B$419),(2/3)*$F$419,"")</f>
        <v/>
      </c>
      <c r="JY419" s="264" t="str">
        <f>IF(AND($A$419&lt;=Z$349,Z$349&lt;=$B$419),$C$419,"")</f>
        <v/>
      </c>
      <c r="JZ419" s="264" t="str">
        <f>IF(AND($A$419&lt;=Z$349,Z$349&lt;=$B$419),(1/3)*$C$419,"")</f>
        <v/>
      </c>
      <c r="KA419" s="264" t="str">
        <f>IF(AND($A$419&lt;=Z$349,Z$349&lt;=$B$419),(2/3)*$C$419,"")</f>
        <v/>
      </c>
      <c r="KB419" s="264" t="str">
        <f>IF(AND($A$419&lt;=Z$349,Z$349&lt;=$B$419),$D$419,"")</f>
        <v/>
      </c>
      <c r="KC419" s="264" t="str">
        <f>IF(AND($A$419&lt;=Z$349,Z$349&lt;=$B$419),(1/3)*$D$419,"")</f>
        <v/>
      </c>
      <c r="KD419" s="264" t="str">
        <f>IF(AND($A$419&lt;=Z$349,Z$349&lt;=$B$419),(2/3)*$D$419,"")</f>
        <v/>
      </c>
      <c r="KE419" s="264" t="str">
        <f>IF(AND($A$419&lt;=Z$349,Z$349&lt;=$B$419),$E$419,"")</f>
        <v/>
      </c>
      <c r="KF419" s="264" t="str">
        <f>IF(AND($A$419&lt;=Z$349,Z$349&lt;=$B$419),(1/3)*$E$419,"")</f>
        <v/>
      </c>
      <c r="KG419" s="264" t="str">
        <f>IF(AND($A$419&lt;=Z$349,Z$349&lt;=$B$419),(2/3)*$E$419,"")</f>
        <v/>
      </c>
      <c r="KH419" s="264" t="str">
        <f>IF(AND($A$419&lt;=Z$349,Z$349&lt;=$B$419),$F$419,"")</f>
        <v/>
      </c>
      <c r="KI419" s="264" t="str">
        <f>IF(AND($A$419&lt;=Z$349,Z$349&lt;=$B$419),(1/3)*$F$419,"")</f>
        <v/>
      </c>
      <c r="KJ419" s="264" t="str">
        <f>IF(AND($A$419&lt;=Z$349,Z$349&lt;=$B$419),(2/3)*$F$419,"")</f>
        <v/>
      </c>
      <c r="KK419" s="264" t="str">
        <f>IF(AND($A$419&lt;=AA$349,AA$349&lt;=$B$419),$C$419,"")</f>
        <v/>
      </c>
      <c r="KL419" s="264" t="str">
        <f>IF(AND($A$419&lt;=AA$349,AA$349&lt;=$B$419),(1/3)*$C$419,"")</f>
        <v/>
      </c>
      <c r="KM419" s="264" t="str">
        <f>IF(AND($A$419&lt;=AA$349,AA$349&lt;=$B$419),(2/3)*$C$419,"")</f>
        <v/>
      </c>
      <c r="KN419" s="264" t="str">
        <f>IF(AND($A$419&lt;=AA$349,AA$349&lt;=$B$419),$D$419,"")</f>
        <v/>
      </c>
      <c r="KO419" s="264" t="str">
        <f>IF(AND($A$419&lt;=AA$349,AA$349&lt;=$B$419),(1/3)*$D$419,"")</f>
        <v/>
      </c>
      <c r="KP419" s="264" t="str">
        <f>IF(AND($A$419&lt;=AA$349,AA$349&lt;=$B$419),(2/3)*$D$419,"")</f>
        <v/>
      </c>
      <c r="KQ419" s="264" t="str">
        <f>IF(AND($A$419&lt;=AA$349,AA$349&lt;=$B$419),$E$419,"")</f>
        <v/>
      </c>
      <c r="KR419" s="264" t="str">
        <f>IF(AND($A$419&lt;=AA$349,AA$349&lt;=$B$419),(1/3)*$E$419,"")</f>
        <v/>
      </c>
      <c r="KS419" s="264" t="str">
        <f>IF(AND($A$419&lt;=AA$349,AA$349&lt;=$B$419),(2/3)*$E$419,"")</f>
        <v/>
      </c>
      <c r="KT419" s="264" t="str">
        <f>IF(AND($A$419&lt;=AA$349,AA$349&lt;=$B$419),$F$419,"")</f>
        <v/>
      </c>
      <c r="KU419" s="264" t="str">
        <f>IF(AND($A$419&lt;=AA$349,AA$349&lt;=$B$419),(1/3)*$F$419,"")</f>
        <v/>
      </c>
      <c r="KV419" s="264" t="str">
        <f>IF(AND($A$419&lt;=AA$349,AA$349&lt;=$B$419),(2/3)*$F$419,"")</f>
        <v/>
      </c>
      <c r="KW419" s="264" t="str">
        <f>IF(AND($A$419&lt;=AB$349,AB$349&lt;=$B$419),$C$419,"")</f>
        <v/>
      </c>
      <c r="KX419" s="264" t="str">
        <f>IF(AND($A$419&lt;=AB$349,AB$349&lt;=$B$419),(1/3)*$C$419,"")</f>
        <v/>
      </c>
      <c r="KY419" s="264" t="str">
        <f>IF(AND($A$419&lt;=AB$349,AB$349&lt;=$B$419),(2/3)*$C$419,"")</f>
        <v/>
      </c>
      <c r="KZ419" s="264" t="str">
        <f>IF(AND($A$419&lt;=AB$349,AB$349&lt;=$B$419),$D$419,"")</f>
        <v/>
      </c>
      <c r="LA419" s="264" t="str">
        <f>IF(AND($A$419&lt;=AB$349,AB$349&lt;=$B$419),(1/3)*$D$419,"")</f>
        <v/>
      </c>
      <c r="LB419" s="264" t="str">
        <f>IF(AND($A$419&lt;=AB$349,AB$349&lt;=$B$419),(2/3)*$D$419,"")</f>
        <v/>
      </c>
      <c r="LC419" s="264" t="str">
        <f>IF(AND($A$419&lt;=AB$349,AB$349&lt;=$B$419),$E$419,"")</f>
        <v/>
      </c>
      <c r="LD419" s="264" t="str">
        <f>IF(AND($A$419&lt;=AB$349,AB$349&lt;=$B$419),(1/3)*$E$419,"")</f>
        <v/>
      </c>
      <c r="LE419" s="264" t="str">
        <f>IF(AND($A$419&lt;=AB$349,AB$349&lt;=$B$419),(2/3)*$E$419,"")</f>
        <v/>
      </c>
      <c r="LF419" s="264" t="str">
        <f>IF(AND($A$419&lt;=AB$349,AB$349&lt;=$B$419),$F$419,"")</f>
        <v/>
      </c>
      <c r="LG419" s="264" t="str">
        <f>IF(AND($A$419&lt;=AB$349,AB$349&lt;=$B$419),(1/3)*$F$419,"")</f>
        <v/>
      </c>
      <c r="LH419" s="264" t="str">
        <f>IF(AND($A$419&lt;=AB$349,AB$349&lt;=$B$419),(2/3)*$F$419,"")</f>
        <v/>
      </c>
      <c r="LI419" s="264" t="str">
        <f>IF(AND($A$419&lt;=AC$349,AC$349&lt;=$B$419),$C$419,"")</f>
        <v/>
      </c>
      <c r="LJ419" s="264" t="str">
        <f>IF(AND($A$419&lt;=AC$349,AC$349&lt;=$B$419),(1/3)*$C$419,"")</f>
        <v/>
      </c>
      <c r="LK419" s="264" t="str">
        <f>IF(AND($A$419&lt;=AC$349,AC$349&lt;=$B$419),(2/3)*$C$419,"")</f>
        <v/>
      </c>
      <c r="LL419" s="264" t="str">
        <f>IF(AND($A$419&lt;=AC$349,AC$349&lt;=$B$419),$D$419,"")</f>
        <v/>
      </c>
      <c r="LM419" s="264" t="str">
        <f>IF(AND($A$419&lt;=AC$349,AC$349&lt;=$B$419),(1/3)*$D$419,"")</f>
        <v/>
      </c>
      <c r="LN419" s="264" t="str">
        <f>IF(AND($A$419&lt;=AC$349,AC$349&lt;=$B$419),(2/3)*$D$419,"")</f>
        <v/>
      </c>
      <c r="LO419" s="264" t="str">
        <f>IF(AND($A$419&lt;=AC$349,AC$349&lt;=$B$419),$E$419,"")</f>
        <v/>
      </c>
      <c r="LP419" s="264" t="str">
        <f>IF(AND($A$419&lt;=AC$349,AC$349&lt;=$B$419),(1/3)*$E$419,"")</f>
        <v/>
      </c>
      <c r="LQ419" s="264" t="str">
        <f>IF(AND($A$419&lt;=AC$349,AC$349&lt;=$B$419),(2/3)*$E$419,"")</f>
        <v/>
      </c>
      <c r="LR419" s="264" t="str">
        <f>IF(AND($A$419&lt;=AC$349,AC$349&lt;=$B$419),$F$419,"")</f>
        <v/>
      </c>
      <c r="LS419" s="264" t="str">
        <f>IF(AND($A$419&lt;=AC$349,AC$349&lt;=$B$419),(1/3)*$F$419,"")</f>
        <v/>
      </c>
      <c r="LT419" s="264" t="str">
        <f>IF(AND($A$419&lt;=AC$349,AC$349&lt;=$B$419),(2/3)*$F$419,"")</f>
        <v/>
      </c>
      <c r="LU419" s="264" t="str">
        <f>IF(AND($A$419&lt;=AD$349,AD$349&lt;=$B$419),$C$419,"")</f>
        <v/>
      </c>
      <c r="LV419" s="264" t="str">
        <f>IF(AND($A$419&lt;=AD$349,AD$349&lt;=$B$419),(1/3)*$C$419,"")</f>
        <v/>
      </c>
      <c r="LW419" s="264" t="str">
        <f>IF(AND($A$419&lt;=AD$349,AD$349&lt;=$B$419),(2/3)*$C$419,"")</f>
        <v/>
      </c>
      <c r="LX419" s="264" t="str">
        <f>IF(AND($A$419&lt;=AD$349,AD$349&lt;=$B$419),$D$419,"")</f>
        <v/>
      </c>
      <c r="LY419" s="264" t="str">
        <f>IF(AND($A$419&lt;=AD$349,AD$349&lt;=$B$419),(1/3)*$D$419,"")</f>
        <v/>
      </c>
      <c r="LZ419" s="264" t="str">
        <f>IF(AND($A$419&lt;=AD$349,AD$349&lt;=$B$419),(2/3)*$D$419,"")</f>
        <v/>
      </c>
      <c r="MA419" s="264" t="str">
        <f>IF(AND($A$419&lt;=AD$349,AD$349&lt;=$B$419),$E$419,"")</f>
        <v/>
      </c>
      <c r="MB419" s="264" t="str">
        <f>IF(AND($A$419&lt;=AD$349,AD$349&lt;=$B$419),(1/3)*$E$419,"")</f>
        <v/>
      </c>
      <c r="MC419" s="264" t="str">
        <f>IF(AND($A$419&lt;=AD$349,AD$349&lt;=$B$419),(2/3)*$E$419,"")</f>
        <v/>
      </c>
      <c r="MD419" s="264" t="str">
        <f>IF(AND($A$419&lt;=AD$349,AD$349&lt;=$B$419),$F$419,"")</f>
        <v/>
      </c>
      <c r="ME419" s="264" t="str">
        <f>IF(AND($A$419&lt;=AD$349,AD$349&lt;=$B$419),(1/3)*$F$419,"")</f>
        <v/>
      </c>
      <c r="MF419" s="264" t="str">
        <f>IF(AND($A$419&lt;=AD$349,AD$349&lt;=$B$419),(2/3)*$F$419,"")</f>
        <v/>
      </c>
      <c r="MG419" s="264" t="str">
        <f>IF(AND($A$419&lt;=AE$349,AE$349&lt;=$B$419),$C$419,"")</f>
        <v/>
      </c>
      <c r="MH419" s="264" t="str">
        <f>IF(AND($A$419&lt;=AE$349,AE$349&lt;=$B$419),(1/3)*$C$419,"")</f>
        <v/>
      </c>
      <c r="MI419" s="264" t="str">
        <f>IF(AND($A$419&lt;=AE$349,AE$349&lt;=$B$419),(2/3)*$C$419,"")</f>
        <v/>
      </c>
      <c r="MJ419" s="264" t="str">
        <f>IF(AND($A$419&lt;=AE$349,AE$349&lt;=$B$419),$D$419,"")</f>
        <v/>
      </c>
      <c r="MK419" s="264" t="str">
        <f>IF(AND($A$419&lt;=AE$349,AE$349&lt;=$B$419),(1/3)*$D$419,"")</f>
        <v/>
      </c>
      <c r="ML419" s="264" t="str">
        <f>IF(AND($A$419&lt;=AE$349,AE$349&lt;=$B$419),(2/3)*$D$419,"")</f>
        <v/>
      </c>
      <c r="MM419" s="264" t="str">
        <f>IF(AND($A$419&lt;=AE$349,AE$349&lt;=$B$419),$E$419,"")</f>
        <v/>
      </c>
      <c r="MN419" s="264" t="str">
        <f>IF(AND($A$419&lt;=AE$349,AE$349&lt;=$B$419),(1/3)*$E$419,"")</f>
        <v/>
      </c>
      <c r="MO419" s="264" t="str">
        <f>IF(AND($A$419&lt;=AE$349,AE$349&lt;=$B$419),(2/3)*$E$419,"")</f>
        <v/>
      </c>
      <c r="MP419" s="264" t="str">
        <f>IF(AND($A$419&lt;=AE$349,AE$349&lt;=$B$419),$F$419,"")</f>
        <v/>
      </c>
      <c r="MQ419" s="264" t="str">
        <f>IF(AND($A$419&lt;=AE$349,AE$349&lt;=$B$419),(1/3)*$F$419,"")</f>
        <v/>
      </c>
      <c r="MR419" s="264" t="str">
        <f>IF(AND($A$419&lt;=AE$349,AE$349&lt;=$B$419),(2/3)*$F$419,"")</f>
        <v/>
      </c>
      <c r="MS419" s="264" t="str">
        <f>IF(AND($A$419&lt;=AF$349,AF$349&lt;=$B$419),$C$419,"")</f>
        <v/>
      </c>
      <c r="MT419" s="264" t="str">
        <f>IF(AND($A$419&lt;=AF$349,AF$349&lt;=$B$419),(1/3)*$C$419,"")</f>
        <v/>
      </c>
      <c r="MU419" s="264" t="str">
        <f>IF(AND($A$419&lt;=AF$349,AF$349&lt;=$B$419),(2/3)*$C$419,"")</f>
        <v/>
      </c>
      <c r="MV419" s="264" t="str">
        <f>IF(AND($A$419&lt;=AF$349,AF$349&lt;=$B$419),$D$419,"")</f>
        <v/>
      </c>
      <c r="MW419" s="264" t="str">
        <f>IF(AND($A$419&lt;=AF$349,AF$349&lt;=$B$419),(1/3)*$D$419,"")</f>
        <v/>
      </c>
      <c r="MX419" s="264" t="str">
        <f>IF(AND($A$419&lt;=AF$349,AF$349&lt;=$B$419),(2/3)*$D$419,"")</f>
        <v/>
      </c>
      <c r="MY419" s="264" t="str">
        <f>IF(AND($A$419&lt;=AF$349,AF$349&lt;=$B$419),$E$419,"")</f>
        <v/>
      </c>
      <c r="MZ419" s="264" t="str">
        <f>IF(AND($A$419&lt;=AF$349,AF$349&lt;=$B$419),(1/3)*$E$419,"")</f>
        <v/>
      </c>
      <c r="NA419" s="264" t="str">
        <f>IF(AND($A$419&lt;=AF$349,AF$349&lt;=$B$419),(2/3)*$E$419,"")</f>
        <v/>
      </c>
      <c r="NB419" s="264" t="str">
        <f>IF(AND($A$419&lt;=AF$349,AF$349&lt;=$B$419),$F$419,"")</f>
        <v/>
      </c>
      <c r="NC419" s="264" t="str">
        <f>IF(AND($A$419&lt;=AF$349,AF$349&lt;=$B$419),(1/3)*$F$419,"")</f>
        <v/>
      </c>
      <c r="ND419" s="264" t="str">
        <f>IF(AND($A$419&lt;=AF$349,AF$349&lt;=$B$419),(2/3)*$F$419,"")</f>
        <v/>
      </c>
      <c r="NE419" s="264" t="str">
        <f>IF(AND($A$419&lt;=AG$349,AG$349&lt;=$B$419),$C$419,"")</f>
        <v/>
      </c>
      <c r="NF419" s="264" t="str">
        <f>IF(AND($A$419&lt;=AG$349,AG$349&lt;=$B$419),(1/3)*$C$419,"")</f>
        <v/>
      </c>
      <c r="NG419" s="264" t="str">
        <f>IF(AND($A$419&lt;=AG$349,AG$349&lt;=$B$419),(2/3)*$C$419,"")</f>
        <v/>
      </c>
      <c r="NH419" s="264" t="str">
        <f>IF(AND($A$419&lt;=AG$349,AG$349&lt;=$B$419),$D$419,"")</f>
        <v/>
      </c>
      <c r="NI419" s="264" t="str">
        <f>IF(AND($A$419&lt;=AG$349,AG$349&lt;=$B$419),(1/3)*$D$419,"")</f>
        <v/>
      </c>
      <c r="NJ419" s="264" t="str">
        <f>IF(AND($A$419&lt;=AG$349,AG$349&lt;=$B$419),(2/3)*$D$419,"")</f>
        <v/>
      </c>
      <c r="NK419" s="264" t="str">
        <f>IF(AND($A$419&lt;=AG$349,AG$349&lt;=$B$419),$E$419,"")</f>
        <v/>
      </c>
      <c r="NL419" s="264" t="str">
        <f>IF(AND($A$419&lt;=AG$349,AG$349&lt;=$B$419),(1/3)*$E$419,"")</f>
        <v/>
      </c>
      <c r="NM419" s="264" t="str">
        <f>IF(AND($A$419&lt;=AG$349,AG$349&lt;=$B$419),(2/3)*$E$419,"")</f>
        <v/>
      </c>
      <c r="NN419" s="264" t="str">
        <f>IF(AND($A$419&lt;=AG$349,AG$349&lt;=$B$419),$F$419,"")</f>
        <v/>
      </c>
      <c r="NO419" s="264" t="str">
        <f>IF(AND($A$419&lt;=AG$349,AG$349&lt;=$B$419),(1/3)*$F$419,"")</f>
        <v/>
      </c>
      <c r="NP419" s="264" t="str">
        <f>IF(AND($A$419&lt;=AG$349,AG$349&lt;=$B$419),(2/3)*$F$419,"")</f>
        <v/>
      </c>
      <c r="NQ419" s="264" t="str">
        <f>IF(AND($A$419&lt;=AH$349,AH$349&lt;=$B$419),$C$419,"")</f>
        <v/>
      </c>
      <c r="NR419" s="264" t="str">
        <f>IF(AND($A$419&lt;=AH$349,AH$349&lt;=$B$419),(1/3)*$C$419,"")</f>
        <v/>
      </c>
      <c r="NS419" s="264" t="str">
        <f>IF(AND($A$419&lt;=AH$349,AH$349&lt;=$B$419),(2/3)*$C$419,"")</f>
        <v/>
      </c>
      <c r="NT419" s="264" t="str">
        <f>IF(AND($A$419&lt;=AH$349,AH$349&lt;=$B$419),$D$419,"")</f>
        <v/>
      </c>
      <c r="NU419" s="264" t="str">
        <f>IF(AND($A$419&lt;=AH$349,AH$349&lt;=$B$419),(1/3)*$D$419,"")</f>
        <v/>
      </c>
      <c r="NV419" s="264" t="str">
        <f>IF(AND($A$419&lt;=AH$349,AH$349&lt;=$B$419),(2/3)*$D$419,"")</f>
        <v/>
      </c>
      <c r="NW419" s="264" t="str">
        <f>IF(AND($A$419&lt;=AH$349,AH$349&lt;=$B$419),$E$419,"")</f>
        <v/>
      </c>
      <c r="NX419" s="264" t="str">
        <f>IF(AND($A$419&lt;=AH$349,AH$349&lt;=$B$419),(1/3)*$E$419,"")</f>
        <v/>
      </c>
      <c r="NY419" s="264" t="str">
        <f>IF(AND($A$419&lt;=AH$349,AH$349&lt;=$B$419),(2/3)*$E$419,"")</f>
        <v/>
      </c>
      <c r="NZ419" s="264" t="str">
        <f>IF(AND($A$419&lt;=AH$349,AH$349&lt;=$B$419),$F$419,"")</f>
        <v/>
      </c>
      <c r="OA419" s="264" t="str">
        <f>IF(AND($A$419&lt;=AH$349,AH$349&lt;=$B$419),(1/3)*$F$419,"")</f>
        <v/>
      </c>
      <c r="OB419" s="264" t="str">
        <f>IF(AND($A$419&lt;=AH$349,AH$349&lt;=$B$419),(2/3)*$F$419,"")</f>
        <v/>
      </c>
      <c r="OC419" s="264" t="str">
        <f>IF(AND($A$419&lt;=AI$349,AI$349&lt;=$B$419),$C$419,"")</f>
        <v/>
      </c>
      <c r="OD419" s="264" t="str">
        <f>IF(AND($A$419&lt;=AI$349,AI$349&lt;=$B$419),(1/3)*$C$419,"")</f>
        <v/>
      </c>
      <c r="OE419" s="264" t="str">
        <f>IF(AND($A$419&lt;=AI$349,AI$349&lt;=$B$419),(2/3)*$C$419,"")</f>
        <v/>
      </c>
      <c r="OF419" s="264" t="str">
        <f>IF(AND($A$419&lt;=AI$349,AI$349&lt;=$B$419),$D$419,"")</f>
        <v/>
      </c>
      <c r="OG419" s="264" t="str">
        <f>IF(AND($A$419&lt;=AI$349,AI$349&lt;=$B$419),(1/3)*$D$419,"")</f>
        <v/>
      </c>
      <c r="OH419" s="264" t="str">
        <f>IF(AND($A$419&lt;=AI$349,AI$349&lt;=$B$419),(2/3)*$D$419,"")</f>
        <v/>
      </c>
      <c r="OI419" s="264" t="str">
        <f>IF(AND($A$419&lt;=AI$349,AI$349&lt;=$B$419),$E$419,"")</f>
        <v/>
      </c>
      <c r="OJ419" s="264" t="str">
        <f>IF(AND($A$419&lt;=AI$349,AI$349&lt;=$B$419),(1/3)*$E$419,"")</f>
        <v/>
      </c>
      <c r="OK419" s="264" t="str">
        <f>IF(AND($A$419&lt;=AI$349,AI$349&lt;=$B$419),(2/3)*$E$419,"")</f>
        <v/>
      </c>
      <c r="OL419" s="264" t="str">
        <f>IF(AND($A$419&lt;=AI$349,AI$349&lt;=$B$419),$F$419,"")</f>
        <v/>
      </c>
      <c r="OM419" s="264" t="str">
        <f>IF(AND($A$419&lt;=AI$349,AI$349&lt;=$B$419),(1/3)*$F$419,"")</f>
        <v/>
      </c>
      <c r="ON419" s="264" t="str">
        <f>IF(AND($A$419&lt;=AI$349,AI$349&lt;=$B$419),(2/3)*$F$419,"")</f>
        <v/>
      </c>
      <c r="OO419" s="264" t="str">
        <f>IF(AND($A$419&lt;=AJ$349,AJ$349&lt;=$B$419),$C$419,"")</f>
        <v/>
      </c>
      <c r="OP419" s="264" t="str">
        <f>IF(AND($A$419&lt;=AJ$349,AJ$349&lt;=$B$419),(1/3)*$C$419,"")</f>
        <v/>
      </c>
      <c r="OQ419" s="264" t="str">
        <f>IF(AND($A$419&lt;=AJ$349,AJ$349&lt;=$B$419),(2/3)*$C$419,"")</f>
        <v/>
      </c>
      <c r="OR419" s="264" t="str">
        <f>IF(AND($A$419&lt;=AJ$349,AJ$349&lt;=$B$419),$D$419,"")</f>
        <v/>
      </c>
      <c r="OS419" s="264" t="str">
        <f>IF(AND($A$419&lt;=AJ$349,AJ$349&lt;=$B$419),(1/3)*$D$419,"")</f>
        <v/>
      </c>
      <c r="OT419" s="264" t="str">
        <f>IF(AND($A$419&lt;=AJ$349,AJ$349&lt;=$B$419),(2/3)*$D$419,"")</f>
        <v/>
      </c>
      <c r="OU419" s="264" t="str">
        <f>IF(AND($A$419&lt;=AJ$349,AJ$349&lt;=$B$419),$E$419,"")</f>
        <v/>
      </c>
      <c r="OV419" s="264" t="str">
        <f>IF(AND($A$419&lt;=AJ$349,AJ$349&lt;=$B$419),(1/3)*$E$419,"")</f>
        <v/>
      </c>
      <c r="OW419" s="264" t="str">
        <f>IF(AND($A$419&lt;=AJ$349,AJ$349&lt;=$B$419),(2/3)*$E$419,"")</f>
        <v/>
      </c>
      <c r="OX419" s="264" t="str">
        <f>IF(AND($A$419&lt;=AJ$349,AJ$349&lt;=$B$419),$F$419,"")</f>
        <v/>
      </c>
      <c r="OY419" s="264" t="str">
        <f>IF(AND($A$419&lt;=AJ$349,AJ$349&lt;=$B$419),(1/3)*$F$419,"")</f>
        <v/>
      </c>
      <c r="OZ419" s="264" t="str">
        <f>IF(AND($A$419&lt;=AJ$349,AJ$349&lt;=$B$419),(2/3)*$F$419,"")</f>
        <v/>
      </c>
      <c r="PA419" s="264" t="str">
        <f>IF(AND($A$419&lt;=AK$349,AK$349&lt;=$B$419),$C$419,"")</f>
        <v/>
      </c>
      <c r="PB419" s="264" t="str">
        <f>IF(AND($A$419&lt;=AK$349,AK$349&lt;=$B$419),(1/3)*$C$419,"")</f>
        <v/>
      </c>
      <c r="PC419" s="264" t="str">
        <f>IF(AND($A$419&lt;=AK$349,AK$349&lt;=$B$419),(2/3)*$C$419,"")</f>
        <v/>
      </c>
      <c r="PD419" s="264" t="str">
        <f>IF(AND($A$419&lt;=AK$349,AK$349&lt;=$B$419),$D$419,"")</f>
        <v/>
      </c>
      <c r="PE419" s="264" t="str">
        <f>IF(AND($A$419&lt;=AK$349,AK$349&lt;=$B$419),(1/3)*$D$419,"")</f>
        <v/>
      </c>
      <c r="PF419" s="264" t="str">
        <f>IF(AND($A$419&lt;=AK$349,AK$349&lt;=$B$419),(2/3)*$D$419,"")</f>
        <v/>
      </c>
      <c r="PG419" s="264" t="str">
        <f>IF(AND($A$419&lt;=AK$349,AK$349&lt;=$B$419),$E$419,"")</f>
        <v/>
      </c>
      <c r="PH419" s="264" t="str">
        <f>IF(AND($A$419&lt;=AK$349,AK$349&lt;=$B$419),(1/3)*$E$419,"")</f>
        <v/>
      </c>
      <c r="PI419" s="264" t="str">
        <f>IF(AND($A$419&lt;=AK$349,AK$349&lt;=$B$419),(2/3)*$E$419,"")</f>
        <v/>
      </c>
      <c r="PJ419" s="264" t="str">
        <f>IF(AND($A$419&lt;=AK$349,AK$349&lt;=$B$419),$F$419,"")</f>
        <v/>
      </c>
      <c r="PK419" s="264" t="str">
        <f>IF(AND($A$419&lt;=AK$349,AK$349&lt;=$B$419),(1/3)*$F$419,"")</f>
        <v/>
      </c>
      <c r="PL419" s="264" t="str">
        <f>IF(AND($A$419&lt;=AK$349,AK$349&lt;=$B$419),(2/3)*$F$419,"")</f>
        <v/>
      </c>
      <c r="PM419" s="264" t="str">
        <f>IF(AND($A$419&lt;=AL$349,AL$349&lt;=$B$419),$C$419,"")</f>
        <v/>
      </c>
      <c r="PN419" s="264" t="str">
        <f>IF(AND($A$419&lt;=AL$349,AL$349&lt;=$B$419),(1/3)*$C$419,"")</f>
        <v/>
      </c>
      <c r="PO419" s="264" t="str">
        <f>IF(AND($A$419&lt;=AL$349,AL$349&lt;=$B$419),(2/3)*$C$419,"")</f>
        <v/>
      </c>
      <c r="PP419" s="264" t="str">
        <f>IF(AND($A$419&lt;=AL$349,AL$349&lt;=$B$419),$D$419,"")</f>
        <v/>
      </c>
      <c r="PQ419" s="264" t="str">
        <f>IF(AND($A$419&lt;=AL$349,AL$349&lt;=$B$419),(1/3)*$D$419,"")</f>
        <v/>
      </c>
      <c r="PR419" s="264" t="str">
        <f>IF(AND($A$419&lt;=AL$349,AL$349&lt;=$B$419),(2/3)*$D$419,"")</f>
        <v/>
      </c>
      <c r="PS419" s="264" t="str">
        <f>IF(AND($A$419&lt;=AL$349,AL$349&lt;=$B$419),$E$419,"")</f>
        <v/>
      </c>
      <c r="PT419" s="264" t="str">
        <f>IF(AND($A$419&lt;=AL$349,AL$349&lt;=$B$419),(1/3)*$E$419,"")</f>
        <v/>
      </c>
      <c r="PU419" s="264" t="str">
        <f>IF(AND($A$419&lt;=AL$349,AL$349&lt;=$B$419),(2/3)*$E$419,"")</f>
        <v/>
      </c>
      <c r="PV419" s="264" t="str">
        <f>IF(AND($A$419&lt;=AL$349,AL$349&lt;=$B$419),$F$419,"")</f>
        <v/>
      </c>
      <c r="PW419" s="264" t="str">
        <f>IF(AND($A$419&lt;=AL$349,AL$349&lt;=$B$419),(1/3)*$F$419,"")</f>
        <v/>
      </c>
      <c r="PX419" s="264" t="str">
        <f>IF(AND($A$419&lt;=AL$349,AL$349&lt;=$B$419),(2/3)*$F$419,"")</f>
        <v/>
      </c>
      <c r="PY419" s="264" t="str">
        <f>IF(AND($A$419&lt;=AM$349,AM$349&lt;=$B$419),$C$419,"")</f>
        <v/>
      </c>
      <c r="PZ419" s="264" t="str">
        <f>IF(AND($A$419&lt;=AM$349,AM$349&lt;=$B$419),(1/3)*$C$419,"")</f>
        <v/>
      </c>
      <c r="QA419" s="264" t="str">
        <f>IF(AND($A$419&lt;=AM$349,AM$349&lt;=$B$419),(2/3)*$C$419,"")</f>
        <v/>
      </c>
      <c r="QB419" s="264" t="str">
        <f>IF(AND($A$419&lt;=AM$349,AM$349&lt;=$B$419),$D$419,"")</f>
        <v/>
      </c>
      <c r="QC419" s="264" t="str">
        <f>IF(AND($A$419&lt;=AM$349,AM$349&lt;=$B$419),(1/3)*$D$419,"")</f>
        <v/>
      </c>
      <c r="QD419" s="264" t="str">
        <f>IF(AND($A$419&lt;=AM$349,AM$349&lt;=$B$419),(2/3)*$D$419,"")</f>
        <v/>
      </c>
      <c r="QE419" s="264" t="str">
        <f>IF(AND($A$419&lt;=AM$349,AM$349&lt;=$B$419),$E$419,"")</f>
        <v/>
      </c>
      <c r="QF419" s="264" t="str">
        <f>IF(AND($A$419&lt;=AM$349,AM$349&lt;=$B$419),(1/3)*$E$419,"")</f>
        <v/>
      </c>
      <c r="QG419" s="264" t="str">
        <f>IF(AND($A$419&lt;=AM$349,AM$349&lt;=$B$419),(2/3)*$E$419,"")</f>
        <v/>
      </c>
      <c r="QH419" s="264" t="str">
        <f>IF(AND($A$419&lt;=AM$349,AM$349&lt;=$B$419),$F$419,"")</f>
        <v/>
      </c>
      <c r="QI419" s="264" t="str">
        <f>IF(AND($A$419&lt;=AM$349,AM$349&lt;=$B$419),(1/3)*$F$419,"")</f>
        <v/>
      </c>
      <c r="QJ419" s="264" t="str">
        <f>IF(AND($A$419&lt;=AM$349,AM$349&lt;=$B$419),(2/3)*$F$419,"")</f>
        <v/>
      </c>
      <c r="QK419" s="264" t="str">
        <f>IF(AND($A$419&lt;=AN$349,AN$349&lt;=$B$419),$C$419,"")</f>
        <v/>
      </c>
      <c r="QL419" s="264" t="str">
        <f>IF(AND($A$419&lt;=AN$349,AN$349&lt;=$B$419),(1/3)*$C$419,"")</f>
        <v/>
      </c>
      <c r="QM419" s="264" t="str">
        <f>IF(AND($A$419&lt;=AN$349,AN$349&lt;=$B$419),(2/3)*$C$419,"")</f>
        <v/>
      </c>
      <c r="QN419" s="264" t="str">
        <f>IF(AND($A$419&lt;=AN$349,AN$349&lt;=$B$419),$D$419,"")</f>
        <v/>
      </c>
      <c r="QO419" s="264" t="str">
        <f>IF(AND($A$419&lt;=AN$349,AN$349&lt;=$B$419),(1/3)*$D$419,"")</f>
        <v/>
      </c>
      <c r="QP419" s="264" t="str">
        <f>IF(AND($A$419&lt;=AN$349,AN$349&lt;=$B$419),(2/3)*$D$419,"")</f>
        <v/>
      </c>
      <c r="QQ419" s="264" t="str">
        <f>IF(AND($A$419&lt;=AN$349,AN$349&lt;=$B$419),$E$419,"")</f>
        <v/>
      </c>
      <c r="QR419" s="264" t="str">
        <f>IF(AND($A$419&lt;=AN$349,AN$349&lt;=$B$419),(1/3)*$E$419,"")</f>
        <v/>
      </c>
      <c r="QS419" s="264" t="str">
        <f>IF(AND($A$419&lt;=AN$349,AN$349&lt;=$B$419),(2/3)*$E$419,"")</f>
        <v/>
      </c>
      <c r="QT419" s="264" t="str">
        <f>IF(AND($A$419&lt;=AN$349,AN$349&lt;=$B$419),$F$419,"")</f>
        <v/>
      </c>
      <c r="QU419" s="264" t="str">
        <f>IF(AND($A$419&lt;=AN$349,AN$349&lt;=$B$419),(1/3)*$F$419,"")</f>
        <v/>
      </c>
      <c r="QV419" s="264" t="str">
        <f>IF(AND($A$419&lt;=AN$349,AN$349&lt;=$B$419),(2/3)*$F$419,"")</f>
        <v/>
      </c>
      <c r="QW419" s="264" t="str">
        <f>IF(AND($A$419&lt;=AO$349,AO$349&lt;=$B$419),$C$419,"")</f>
        <v/>
      </c>
      <c r="QX419" s="264" t="str">
        <f>IF(AND($A$419&lt;=AO$349,AO$349&lt;=$B$419),(1/3)*$C$419,"")</f>
        <v/>
      </c>
      <c r="QY419" s="264" t="str">
        <f>IF(AND($A$419&lt;=AO$349,AO$349&lt;=$B$419),(2/3)*$C$419,"")</f>
        <v/>
      </c>
      <c r="QZ419" s="264" t="str">
        <f>IF(AND($A$419&lt;=AO$349,AO$349&lt;=$B$419),$D$419,"")</f>
        <v/>
      </c>
      <c r="RA419" s="264" t="str">
        <f>IF(AND($A$419&lt;=AO$349,AO$349&lt;=$B$419),(1/3)*$D$419,"")</f>
        <v/>
      </c>
      <c r="RB419" s="264" t="str">
        <f>IF(AND($A$419&lt;=AO$349,AO$349&lt;=$B$419),(2/3)*$D$419,"")</f>
        <v/>
      </c>
      <c r="RC419" s="264" t="str">
        <f>IF(AND($A$419&lt;=AO$349,AO$349&lt;=$B$419),$E$419,"")</f>
        <v/>
      </c>
      <c r="RD419" s="264" t="str">
        <f>IF(AND($A$419&lt;=AO$349,AO$349&lt;=$B$419),(1/3)*$E$419,"")</f>
        <v/>
      </c>
      <c r="RE419" s="264" t="str">
        <f>IF(AND($A$419&lt;=AO$349,AO$349&lt;=$B$419),(2/3)*$E$419,"")</f>
        <v/>
      </c>
      <c r="RF419" s="264" t="str">
        <f>IF(AND($A$419&lt;=AO$349,AO$349&lt;=$B$419),$F$419,"")</f>
        <v/>
      </c>
      <c r="RG419" s="264" t="str">
        <f>IF(AND($A$419&lt;=AO$349,AO$349&lt;=$B$419),(1/3)*$F$419,"")</f>
        <v/>
      </c>
      <c r="RH419" s="264" t="str">
        <f>IF(AND($A$419&lt;=AO$349,AO$349&lt;=$B$419),(2/3)*$F$419,"")</f>
        <v/>
      </c>
      <c r="RI419" s="264" t="str">
        <f>IF(AND($A$419&lt;=AP$349,AP$349&lt;=$B$419),$C$419,"")</f>
        <v/>
      </c>
      <c r="RJ419" s="264" t="str">
        <f>IF(AND($A$419&lt;=AP$349,AP$349&lt;=$B$419),(1/3)*$C$419,"")</f>
        <v/>
      </c>
      <c r="RK419" s="264" t="str">
        <f>IF(AND($A$419&lt;=AP$349,AP$349&lt;=$B$419),(2/3)*$C$419,"")</f>
        <v/>
      </c>
      <c r="RL419" s="264" t="str">
        <f>IF(AND($A$419&lt;=AP$349,AP$349&lt;=$B$419),$D$419,"")</f>
        <v/>
      </c>
      <c r="RM419" s="264" t="str">
        <f>IF(AND($A$419&lt;=AP$349,AP$349&lt;=$B$419),(1/3)*$D$419,"")</f>
        <v/>
      </c>
      <c r="RN419" s="264" t="str">
        <f>IF(AND($A$419&lt;=AP$349,AP$349&lt;=$B$419),(2/3)*$D$419,"")</f>
        <v/>
      </c>
      <c r="RO419" s="264" t="str">
        <f>IF(AND($A$419&lt;=AP$349,AP$349&lt;=$B$419),$E$419,"")</f>
        <v/>
      </c>
      <c r="RP419" s="264" t="str">
        <f>IF(AND($A$419&lt;=AP$349,AP$349&lt;=$B$419),(1/3)*$E$419,"")</f>
        <v/>
      </c>
      <c r="RQ419" s="264" t="str">
        <f>IF(AND($A$419&lt;=AP$349,AP$349&lt;=$B$419),(2/3)*$E$419,"")</f>
        <v/>
      </c>
      <c r="RR419" s="264" t="str">
        <f>IF(AND($A$419&lt;=AP$349,AP$349&lt;=$B$419),$F$419,"")</f>
        <v/>
      </c>
      <c r="RS419" s="264" t="str">
        <f>IF(AND($A$419&lt;=AP$349,AP$349&lt;=$B$419),(1/3)*$F$419,"")</f>
        <v/>
      </c>
      <c r="RT419" s="264" t="str">
        <f>IF(AND($A$419&lt;=AP$349,AP$349&lt;=$B$419),(2/3)*$F$419,"")</f>
        <v/>
      </c>
      <c r="RU419" s="264" t="str">
        <f>IF(AND($A$419&lt;=AQ$349,AQ$349&lt;=$B$419),$C$419,"")</f>
        <v/>
      </c>
      <c r="RV419" s="264" t="str">
        <f>IF(AND($A$419&lt;=AQ$349,AQ$349&lt;=$B$419),(1/3)*$C$419,"")</f>
        <v/>
      </c>
      <c r="RW419" s="264" t="str">
        <f>IF(AND($A$419&lt;=AQ$349,AQ$349&lt;=$B$419),(2/3)*$C$419,"")</f>
        <v/>
      </c>
      <c r="RX419" s="264" t="str">
        <f>IF(AND($A$419&lt;=AQ$349,AQ$349&lt;=$B$419),$D$419,"")</f>
        <v/>
      </c>
      <c r="RY419" s="264" t="str">
        <f>IF(AND($A$419&lt;=AQ$349,AQ$349&lt;=$B$419),(1/3)*$D$419,"")</f>
        <v/>
      </c>
      <c r="RZ419" s="264" t="str">
        <f>IF(AND($A$419&lt;=AQ$349,AQ$349&lt;=$B$419),(2/3)*$D$419,"")</f>
        <v/>
      </c>
      <c r="SA419" s="264" t="str">
        <f>IF(AND($A$419&lt;=AQ$349,AQ$349&lt;=$B$419),$E$419,"")</f>
        <v/>
      </c>
      <c r="SB419" s="264" t="str">
        <f>IF(AND($A$419&lt;=AQ$349,AQ$349&lt;=$B$419),(1/3)*$E$419,"")</f>
        <v/>
      </c>
      <c r="SC419" s="264" t="str">
        <f>IF(AND($A$419&lt;=AQ$349,AQ$349&lt;=$B$419),(2/3)*$E$419,"")</f>
        <v/>
      </c>
      <c r="SD419" s="264" t="str">
        <f>IF(AND($A$419&lt;=AQ$349,AQ$349&lt;=$B$419),$F$419,"")</f>
        <v/>
      </c>
      <c r="SE419" s="264" t="str">
        <f>IF(AND($A$419&lt;=AQ$349,AQ$349&lt;=$B$419),(1/3)*$F$419,"")</f>
        <v/>
      </c>
      <c r="SF419" s="264" t="str">
        <f>IF(AND($A$419&lt;=AQ$349,AQ$349&lt;=$B$419),(2/3)*$F$419,"")</f>
        <v/>
      </c>
      <c r="SG419" s="264" t="str">
        <f>IF(AND($A$419&lt;=AR$349,AR$349&lt;=$B$419),$C$419,"")</f>
        <v/>
      </c>
      <c r="SH419" s="264" t="str">
        <f>IF(AND($A$419&lt;=AR$349,AR$349&lt;=$B$419),(1/3)*$C$419,"")</f>
        <v/>
      </c>
      <c r="SI419" s="264" t="str">
        <f>IF(AND($A$419&lt;=AR$349,AR$349&lt;=$B$419),(2/3)*$C$419,"")</f>
        <v/>
      </c>
      <c r="SJ419" s="264" t="str">
        <f>IF(AND($A$419&lt;=AR$349,AR$349&lt;=$B$419),$D$419,"")</f>
        <v/>
      </c>
      <c r="SK419" s="264" t="str">
        <f>IF(AND($A$419&lt;=AR$349,AR$349&lt;=$B$419),(1/3)*$D$419,"")</f>
        <v/>
      </c>
      <c r="SL419" s="264" t="str">
        <f>IF(AND($A$419&lt;=AR$349,AR$349&lt;=$B$419),(2/3)*$D$419,"")</f>
        <v/>
      </c>
      <c r="SM419" s="264" t="str">
        <f>IF(AND($A$419&lt;=AR$349,AR$349&lt;=$B$419),$E$419,"")</f>
        <v/>
      </c>
      <c r="SN419" s="264" t="str">
        <f>IF(AND($A$419&lt;=AR$349,AR$349&lt;=$B$419),(1/3)*$E$419,"")</f>
        <v/>
      </c>
      <c r="SO419" s="264" t="str">
        <f>IF(AND($A$419&lt;=AR$349,AR$349&lt;=$B$419),(2/3)*$E$419,"")</f>
        <v/>
      </c>
      <c r="SP419" s="264" t="str">
        <f>IF(AND($A$419&lt;=AR$349,AR$349&lt;=$B$419),$F$419,"")</f>
        <v/>
      </c>
      <c r="SQ419" s="264" t="str">
        <f>IF(AND($A$419&lt;=AR$349,AR$349&lt;=$B$419),(1/3)*$F$419,"")</f>
        <v/>
      </c>
      <c r="SR419" s="264" t="str">
        <f>IF(AND($A$419&lt;=AR$349,AR$349&lt;=$B$419),(2/3)*$F$419,"")</f>
        <v/>
      </c>
      <c r="SS419" s="264" t="str">
        <f>IF(AND($A$419&lt;=AS$349,AS$349&lt;=$B$419),$C$419,"")</f>
        <v/>
      </c>
      <c r="ST419" s="264" t="str">
        <f>IF(AND($A$419&lt;=AS$349,AS$349&lt;=$B$419),(1/3)*$C$419,"")</f>
        <v/>
      </c>
      <c r="SU419" s="264" t="str">
        <f>IF(AND($A$419&lt;=AS$349,AS$349&lt;=$B$419),(2/3)*$C$419,"")</f>
        <v/>
      </c>
      <c r="SV419" s="264" t="str">
        <f>IF(AND($A$419&lt;=AS$349,AS$349&lt;=$B$419),$D$419,"")</f>
        <v/>
      </c>
      <c r="SW419" s="264" t="str">
        <f>IF(AND($A$419&lt;=AS$349,AS$349&lt;=$B$419),(1/3)*$D$419,"")</f>
        <v/>
      </c>
      <c r="SX419" s="264" t="str">
        <f>IF(AND($A$419&lt;=AS$349,AS$349&lt;=$B$419),(2/3)*$D$419,"")</f>
        <v/>
      </c>
      <c r="SY419" s="264" t="str">
        <f>IF(AND($A$419&lt;=AS$349,AS$349&lt;=$B$419),$E$419,"")</f>
        <v/>
      </c>
      <c r="SZ419" s="264" t="str">
        <f>IF(AND($A$419&lt;=AS$349,AS$349&lt;=$B$419),(1/3)*$E$419,"")</f>
        <v/>
      </c>
      <c r="TA419" s="264" t="str">
        <f>IF(AND($A$419&lt;=AS$349,AS$349&lt;=$B$419),(2/3)*$E$419,"")</f>
        <v/>
      </c>
      <c r="TB419" s="264" t="str">
        <f>IF(AND($A$419&lt;=AS$349,AS$349&lt;=$B$419),$F$419,"")</f>
        <v/>
      </c>
      <c r="TC419" s="264" t="str">
        <f>IF(AND($A$419&lt;=AS$349,AS$349&lt;=$B$419),(1/3)*$F$419,"")</f>
        <v/>
      </c>
      <c r="TD419" s="264" t="str">
        <f>IF(AND($A$419&lt;=AS$349,AS$349&lt;=$B$419),(2/3)*$F$419,"")</f>
        <v/>
      </c>
      <c r="TE419" s="264" t="str">
        <f>IF(AND($A$419&lt;=AT$349,AT$349&lt;=$B$419),$C$419,"")</f>
        <v/>
      </c>
      <c r="TF419" s="264" t="str">
        <f>IF(AND($A$419&lt;=AT$349,AT$349&lt;=$B$419),(1/3)*$C$419,"")</f>
        <v/>
      </c>
      <c r="TG419" s="264" t="str">
        <f>IF(AND($A$419&lt;=AT$349,AT$349&lt;=$B$419),(2/3)*$C$419,"")</f>
        <v/>
      </c>
      <c r="TH419" s="264" t="str">
        <f>IF(AND($A$419&lt;=AT$349,AT$349&lt;=$B$419),$D$419,"")</f>
        <v/>
      </c>
      <c r="TI419" s="264" t="str">
        <f>IF(AND($A$419&lt;=AT$349,AT$349&lt;=$B$419),(1/3)*$D$419,"")</f>
        <v/>
      </c>
      <c r="TJ419" s="264" t="str">
        <f>IF(AND($A$419&lt;=AT$349,AT$349&lt;=$B$419),(2/3)*$D$419,"")</f>
        <v/>
      </c>
      <c r="TK419" s="264" t="str">
        <f>IF(AND($A$419&lt;=AT$349,AT$349&lt;=$B$419),$E$419,"")</f>
        <v/>
      </c>
      <c r="TL419" s="264" t="str">
        <f>IF(AND($A$419&lt;=AT$349,AT$349&lt;=$B$419),(1/3)*$E$419,"")</f>
        <v/>
      </c>
      <c r="TM419" s="264" t="str">
        <f>IF(AND($A$419&lt;=AT$349,AT$349&lt;=$B$419),(2/3)*$E$419,"")</f>
        <v/>
      </c>
      <c r="TN419" s="264" t="str">
        <f>IF(AND($A$419&lt;=AT$349,AT$349&lt;=$B$419),$F$419,"")</f>
        <v/>
      </c>
      <c r="TO419" s="264" t="str">
        <f>IF(AND($A$419&lt;=AT$349,AT$349&lt;=$B$419),(1/3)*$F$419,"")</f>
        <v/>
      </c>
      <c r="TP419" s="264" t="str">
        <f>IF(AND($A$419&lt;=AT$349,AT$349&lt;=$B$419),(2/3)*$F$419,"")</f>
        <v/>
      </c>
      <c r="TQ419" s="264" t="str">
        <f>IF(AND($A$419&lt;=AU$349,AU$349&lt;=$B$419),$C$419,"")</f>
        <v/>
      </c>
      <c r="TR419" s="264" t="str">
        <f>IF(AND($A$419&lt;=AU$349,AU$349&lt;=$B$419),(1/3)*$C$419,"")</f>
        <v/>
      </c>
      <c r="TS419" s="264" t="str">
        <f>IF(AND($A$419&lt;=AU$349,AU$349&lt;=$B$419),(2/3)*$C$419,"")</f>
        <v/>
      </c>
      <c r="TT419" s="264" t="str">
        <f>IF(AND($A$419&lt;=AU$349,AU$349&lt;=$B$419),$D$419,"")</f>
        <v/>
      </c>
      <c r="TU419" s="264" t="str">
        <f>IF(AND($A$419&lt;=AU$349,AU$349&lt;=$B$419),(1/3)*$D$419,"")</f>
        <v/>
      </c>
      <c r="TV419" s="264" t="str">
        <f>IF(AND($A$419&lt;=AU$349,AU$349&lt;=$B$419),(2/3)*$D$419,"")</f>
        <v/>
      </c>
      <c r="TW419" s="264" t="str">
        <f>IF(AND($A$419&lt;=AU$349,AU$349&lt;=$B$419),$E$419,"")</f>
        <v/>
      </c>
      <c r="TX419" s="264" t="str">
        <f>IF(AND($A$419&lt;=AU$349,AU$349&lt;=$B$419),(1/3)*$E$419,"")</f>
        <v/>
      </c>
      <c r="TY419" s="264" t="str">
        <f>IF(AND($A$419&lt;=AU$349,AU$349&lt;=$B$419),(2/3)*$E$419,"")</f>
        <v/>
      </c>
      <c r="TZ419" s="264" t="str">
        <f>IF(AND($A$419&lt;=AU$349,AU$349&lt;=$B$419),$F$419,"")</f>
        <v/>
      </c>
      <c r="UA419" s="264" t="str">
        <f>IF(AND($A$419&lt;=AU$349,AU$349&lt;=$B$419),(1/3)*$F$419,"")</f>
        <v/>
      </c>
      <c r="UB419" s="264" t="str">
        <f>IF(AND($A$419&lt;=AU$349,AU$349&lt;=$B$419),(2/3)*$F$419,"")</f>
        <v/>
      </c>
      <c r="UC419" s="264" t="str">
        <f>IF(AND($A$419&lt;=AV$349,AV$349&lt;=$B$419),$C$419,"")</f>
        <v/>
      </c>
      <c r="UD419" s="264" t="str">
        <f>IF(AND($A$419&lt;=AV$349,AV$349&lt;=$B$419),(1/3)*$C$419,"")</f>
        <v/>
      </c>
      <c r="UE419" s="264" t="str">
        <f>IF(AND($A$419&lt;=AV$349,AV$349&lt;=$B$419),(2/3)*$C$419,"")</f>
        <v/>
      </c>
      <c r="UF419" s="264" t="str">
        <f>IF(AND($A$419&lt;=AV$349,AV$349&lt;=$B$419),$D$419,"")</f>
        <v/>
      </c>
      <c r="UG419" s="264" t="str">
        <f>IF(AND($A$419&lt;=AV$349,AV$349&lt;=$B$419),(1/3)*$D$419,"")</f>
        <v/>
      </c>
      <c r="UH419" s="264" t="str">
        <f>IF(AND($A$419&lt;=AV$349,AV$349&lt;=$B$419),(2/3)*$C$419,"")</f>
        <v/>
      </c>
      <c r="UI419" s="264" t="str">
        <f>IF(AND($A$419&lt;=AV$349,AV$349&lt;=$B$419),$E$419,"")</f>
        <v/>
      </c>
      <c r="UJ419" s="264" t="str">
        <f>IF(AND($A$419&lt;=AV$349,AV$349&lt;=$B$419),(1/3)*$E$419,"")</f>
        <v/>
      </c>
      <c r="UK419" s="264" t="str">
        <f>IF(AND($A$419&lt;=AV$349,AV$349&lt;=$B$419),(2/3)*$E$419,"")</f>
        <v/>
      </c>
      <c r="UL419" s="264" t="str">
        <f>IF(AND($A$419&lt;=AV$349,AV$349&lt;=$B$419),$F$419,"")</f>
        <v/>
      </c>
      <c r="UM419" s="264" t="str">
        <f>IF(AND($A$419&lt;=AV$349,AV$349&lt;=$B$419),(1/3)*$F$419,"")</f>
        <v/>
      </c>
      <c r="UN419" s="264" t="str">
        <f>IF(AND($A$419&lt;=AV$349,AV$349&lt;=$B$419),(2/3)*$F$419,"")</f>
        <v/>
      </c>
      <c r="UO419" s="264" t="str">
        <f>IF(AND($A$419&lt;=AW$349,AW$349&lt;=$B$419),$C$419,"")</f>
        <v/>
      </c>
      <c r="UP419" s="264" t="str">
        <f>IF(AND($A$419&lt;=AW$349,AW$349&lt;=$B$419),(1/3)*$C$419,"")</f>
        <v/>
      </c>
      <c r="UQ419" s="264" t="str">
        <f>IF(AND($A$419&lt;=AW$349,AW$349&lt;=$B$419),(2/3)*$C$419,"")</f>
        <v/>
      </c>
      <c r="UR419" s="264" t="str">
        <f>IF(AND($A$419&lt;=AW$349,AW$349&lt;=$B$419),$D$419,"")</f>
        <v/>
      </c>
      <c r="US419" s="264" t="str">
        <f>IF(AND($A$419&lt;=AW$349,AW$349&lt;=$B$419),(1/3)*$D$419,"")</f>
        <v/>
      </c>
      <c r="UT419" s="264" t="str">
        <f>IF(AND($A$419&lt;=AW$349,AW$349&lt;=$B$419),(2/3)*$D$419,"")</f>
        <v/>
      </c>
      <c r="UU419" s="264" t="str">
        <f>IF(AND($A$419&lt;=AW$349,AW$349&lt;=$B$419),$E$419,"")</f>
        <v/>
      </c>
      <c r="UV419" s="264" t="str">
        <f>IF(AND($A$419&lt;=AW$349,AW$349&lt;=$B$419),(1/3)*$E$419,"")</f>
        <v/>
      </c>
      <c r="UW419" s="264" t="str">
        <f>IF(AND($A$419&lt;=AW$349,AW$349&lt;=$B$419),(2/3)*$E$419,"")</f>
        <v/>
      </c>
      <c r="UX419" s="264" t="str">
        <f>IF(AND($A$419&lt;=AW$349,AW$349&lt;=$B$419),$F$419,"")</f>
        <v/>
      </c>
      <c r="UY419" s="264" t="str">
        <f>IF(AND($A$419&lt;=AW$349,AW$349&lt;=$B$419),(1/3)*$F$419,"")</f>
        <v/>
      </c>
      <c r="UZ419" s="264" t="str">
        <f>IF(AND($A$419&lt;=AW$349,AW$349&lt;=$B$419),(2/3)*$F$419,"")</f>
        <v/>
      </c>
      <c r="VA419" s="264" t="str">
        <f>IF(AND($A$419&lt;=AX$349,AX$349&lt;=$B$419),$C$419,"")</f>
        <v/>
      </c>
      <c r="VB419" s="264" t="str">
        <f>IF(AND($A$419&lt;=AX$349,AX$349&lt;=$B$419),(1/3)*$C$419,"")</f>
        <v/>
      </c>
      <c r="VC419" s="264" t="str">
        <f>IF(AND($A$419&lt;=AX$349,AX$349&lt;=$B$419),(2/3)*$C$419,"")</f>
        <v/>
      </c>
      <c r="VD419" s="264" t="str">
        <f>IF(AND($A$419&lt;=AX$349,AX$349&lt;=$B$419),$D$419,"")</f>
        <v/>
      </c>
      <c r="VE419" s="264" t="str">
        <f>IF(AND($A$419&lt;=AX$349,AX$349&lt;=$B$419),(1/3)*$D$419,"")</f>
        <v/>
      </c>
      <c r="VF419" s="264" t="str">
        <f>IF(AND($A$419&lt;=AX$349,AX$349&lt;=$B$419),(2/3)*$D$419,"")</f>
        <v/>
      </c>
      <c r="VG419" s="264" t="str">
        <f>IF(AND($A$419&lt;=AX$349,AX$349&lt;=$B$419),$E$419,"")</f>
        <v/>
      </c>
      <c r="VH419" s="264" t="str">
        <f>IF(AND($A$419&lt;=AX$349,AX$349&lt;=$B$419),(1/3)*$E$419,"")</f>
        <v/>
      </c>
      <c r="VI419" s="264" t="str">
        <f>IF(AND($A$419&lt;=AX$349,AX$349&lt;=$B$419),(2/3)*$E$419,"")</f>
        <v/>
      </c>
      <c r="VJ419" s="264" t="str">
        <f>IF(AND($A$419&lt;=AX$349,AX$349&lt;=$B$419),$F$419,"")</f>
        <v/>
      </c>
      <c r="VK419" s="264" t="str">
        <f>IF(AND($A$419&lt;=AX$349,AX$349&lt;=$B$419),(1/3)*$F$419,"")</f>
        <v/>
      </c>
      <c r="VL419" s="264" t="str">
        <f>IF(AND($A$419&lt;=AX$349,AX$349&lt;=$B$419),(2/3)*$F$419,"")</f>
        <v/>
      </c>
      <c r="VM419" s="264" t="str">
        <f>IF(AND($A$419&lt;=AY$349,AY$349&lt;=$B$419),$C$419,"")</f>
        <v/>
      </c>
      <c r="VN419" s="264" t="str">
        <f>IF(AND($A$419&lt;=AY$349,AY$349&lt;=$B$419),(1/3)*$C$419,"")</f>
        <v/>
      </c>
      <c r="VO419" s="264" t="str">
        <f>IF(AND($A$419&lt;=AY$349,AY$349&lt;=$B$419),(2/3)*$C$419,"")</f>
        <v/>
      </c>
      <c r="VP419" s="264" t="str">
        <f>IF(AND($A$419&lt;=AY$349,AY$349&lt;=$B$419),$D$419,"")</f>
        <v/>
      </c>
      <c r="VQ419" s="264" t="str">
        <f>IF(AND($A$419&lt;=AY$349,AY$349&lt;=$B$419),(1/3)*$D$419,"")</f>
        <v/>
      </c>
      <c r="VR419" s="264" t="str">
        <f>IF(AND($A$419&lt;=AY$349,AY$349&lt;=$B$419),(2/3)*$D$419,"")</f>
        <v/>
      </c>
      <c r="VS419" s="264" t="str">
        <f>IF(AND($A$419&lt;=AY$349,AY$349&lt;=$B$419),$E$419,"")</f>
        <v/>
      </c>
      <c r="VT419" s="264" t="str">
        <f>IF(AND($A$419&lt;=AY$349,AY$349&lt;=$B$419),(1/3)*$E$419,"")</f>
        <v/>
      </c>
      <c r="VU419" s="264" t="str">
        <f>IF(AND($A$419&lt;=AY$349,AY$349&lt;=$B$419),(2/3)*$E$419,"")</f>
        <v/>
      </c>
      <c r="VV419" s="264" t="str">
        <f>IF(AND($A$419&lt;=AY$349,AY$349&lt;=$B$419),$F$419,"")</f>
        <v/>
      </c>
      <c r="VW419" s="264" t="str">
        <f>IF(AND($A$419&lt;=AY$349,AY$349&lt;=$B$419),(1/3)*$F$419,"")</f>
        <v/>
      </c>
      <c r="VX419" s="264" t="str">
        <f>IF(AND($A$419&lt;=AY$349,AY$349&lt;=$B$419),(2/3)*$F$419,"")</f>
        <v/>
      </c>
      <c r="VY419" s="264" t="str">
        <f>IF(AND($A$419&lt;=AZ$349,AZ$349&lt;=$B$419),$C$419,"")</f>
        <v/>
      </c>
      <c r="VZ419" s="264" t="str">
        <f>IF(AND($A$419&lt;=AZ$349,AZ$349&lt;=$B$419),(1/3)*$C$419,"")</f>
        <v/>
      </c>
      <c r="WA419" s="264" t="str">
        <f>IF(AND($A$419&lt;=AZ$349,AZ$349&lt;=$B$419),(2/3)*$C$419,"")</f>
        <v/>
      </c>
      <c r="WB419" s="264" t="str">
        <f>IF(AND($A$419&lt;=AZ$349,AZ$349&lt;=$B$419),$D$419,"")</f>
        <v/>
      </c>
      <c r="WC419" s="264" t="str">
        <f>IF(AND($A$419&lt;=AZ$349,AZ$349&lt;=$B$419),(1/3)*$D$419,"")</f>
        <v/>
      </c>
      <c r="WD419" s="264" t="str">
        <f>IF(AND($A$419&lt;=AZ$349,AZ$349&lt;=$B$419),(2/3)*$D$419,"")</f>
        <v/>
      </c>
      <c r="WE419" s="264" t="str">
        <f>IF(AND($A$419&lt;=AZ$349,AZ$349&lt;=$B$419),$E$419,"")</f>
        <v/>
      </c>
      <c r="WF419" s="264" t="str">
        <f>IF(AND($A$419&lt;=AZ$349,AZ$349&lt;=$B$419),(1/3)*$E$419,"")</f>
        <v/>
      </c>
      <c r="WG419" s="264" t="str">
        <f>IF(AND($A$419&lt;=AZ$349,AZ$349&lt;=$B$419),(2/3)*$E$419,"")</f>
        <v/>
      </c>
      <c r="WH419" s="264" t="str">
        <f>IF(AND($A$419&lt;=AZ$349,AZ$349&lt;=$B$419),$F$419,"")</f>
        <v/>
      </c>
      <c r="WI419" s="264" t="str">
        <f>IF(AND($A$419&lt;=AZ$349,AZ$349&lt;=$B$419),(1/3)*$F$419,"")</f>
        <v/>
      </c>
      <c r="WJ419" s="264" t="str">
        <f>IF(AND($A$419&lt;=AZ$349,AZ$349&lt;=$B$419),(2/3)*$F$419,"")</f>
        <v/>
      </c>
      <c r="WK419" s="264" t="str">
        <f>IF(AND($A$419&lt;=BA$349,BA$349&lt;=$B$419),$C$419,"")</f>
        <v/>
      </c>
      <c r="WL419" s="264" t="str">
        <f>IF(AND($A$419&lt;=BA$349,BA$349&lt;=$B$419),(1/3)*$C$419,"")</f>
        <v/>
      </c>
      <c r="WM419" s="264" t="str">
        <f>IF(AND($A$419&lt;=BA$349,BA$349&lt;=$B$419),(2/3)*$C$419,"")</f>
        <v/>
      </c>
      <c r="WN419" s="264" t="str">
        <f>IF(AND($A$419&lt;=BA$349,BA$349&lt;=$B$419),$D$419,"")</f>
        <v/>
      </c>
      <c r="WO419" s="264" t="str">
        <f>IF(AND($A$419&lt;=BA$349,BA$349&lt;=$B$419),(1/3)*$D$419,"")</f>
        <v/>
      </c>
      <c r="WP419" s="264" t="str">
        <f>IF(AND($A$419&lt;=BA$349,BA$349&lt;=$B$419),(2/3)*$D$419,"")</f>
        <v/>
      </c>
      <c r="WQ419" s="264" t="str">
        <f>IF(AND($A$419&lt;=BA$349,BA$349&lt;=$B$419),$E$419,"")</f>
        <v/>
      </c>
      <c r="WR419" s="264" t="str">
        <f>IF(AND($A$419&lt;=BA$349,BA$349&lt;=$B$419),(1/3)*$E$419,"")</f>
        <v/>
      </c>
      <c r="WS419" s="264" t="str">
        <f>IF(AND($A$419&lt;=BA$349,BA$349&lt;=$B$419),(2/3)*$E$419,"")</f>
        <v/>
      </c>
      <c r="WT419" s="264" t="str">
        <f>IF(AND($A$419&lt;=BA$349,BA$349&lt;=$B$419),$F$419,"")</f>
        <v/>
      </c>
      <c r="WU419" s="264" t="str">
        <f>IF(AND($A$419&lt;=BA$349,BA$349&lt;=$B$419),(1/3)*$F$419,"")</f>
        <v/>
      </c>
      <c r="WV419" s="264" t="str">
        <f>IF(AND($A$419&lt;=BA$349,BA$349&lt;=$B$419),(2/3)*$F$419,"")</f>
        <v/>
      </c>
      <c r="WW419" s="264" t="str">
        <f>IF(AND($A$419&lt;=BB$349,BB$349&lt;=$B$419),$C$419,"")</f>
        <v/>
      </c>
      <c r="WX419" s="264" t="str">
        <f>IF(AND($A$419&lt;=BB$349,BB$349&lt;=$B$419),(1/3)*$C$419,"")</f>
        <v/>
      </c>
      <c r="WY419" s="264" t="str">
        <f>IF(AND($A$419&lt;=BB$349,BB$349&lt;=$B$419),(2/3)*$C$419,"")</f>
        <v/>
      </c>
      <c r="WZ419" s="264" t="str">
        <f>IF(AND($A$419&lt;=BB$349,BB$349&lt;=$B$419),$D$419,"")</f>
        <v/>
      </c>
      <c r="XA419" s="264" t="str">
        <f>IF(AND($A$419&lt;=BB$349,BB$349&lt;=$B$419),(1/3)*$D$419,"")</f>
        <v/>
      </c>
      <c r="XB419" s="264" t="str">
        <f>IF(AND($A$419&lt;=BB$349,BB$349&lt;=$B$419),(2/3)*$D$419,"")</f>
        <v/>
      </c>
      <c r="XC419" s="264" t="str">
        <f>IF(AND($A$419&lt;=BB$349,BB$349&lt;=$B$419),$E$419,"")</f>
        <v/>
      </c>
      <c r="XD419" s="264" t="str">
        <f>IF(AND($A$419&lt;=BB$349,BB$349&lt;=$B$419),(1/3)*$E$419,"")</f>
        <v/>
      </c>
      <c r="XE419" s="264" t="str">
        <f>IF(AND($A$419&lt;=BB$349,BB$349&lt;=$B$419),(2/3)*$E$419,"")</f>
        <v/>
      </c>
      <c r="XF419" s="264" t="str">
        <f>IF(AND($A$419&lt;=BB$349,BB$349&lt;=$B$419),$F$419,"")</f>
        <v/>
      </c>
      <c r="XG419" s="264" t="str">
        <f>IF(AND($A$419&lt;=BB$349,BB$349&lt;=$B$419),(1/3)*$F$419,"")</f>
        <v/>
      </c>
      <c r="XH419" s="264" t="str">
        <f>IF(AND($A$419&lt;=BB$349,BB$349&lt;=$B$419),(2/3)*$F$419,"")</f>
        <v/>
      </c>
      <c r="XI419" s="264" t="str">
        <f>IF(AND($A$419&lt;=BC$349,BC$349&lt;=$B$419),$C$419,"")</f>
        <v/>
      </c>
      <c r="XJ419" s="264" t="str">
        <f>IF(AND($A$419&lt;=BC$349,BC$349&lt;=$B$419),(1/3)*$C$419,"")</f>
        <v/>
      </c>
      <c r="XK419" s="264" t="str">
        <f>IF(AND($A$419&lt;=BC$349,BC$349&lt;=$B$419),(2/3)*$C$419,"")</f>
        <v/>
      </c>
      <c r="XL419" s="264" t="str">
        <f>IF(AND($A$419&lt;=BC$349,BC$349&lt;=$B$419),$D$419,"")</f>
        <v/>
      </c>
      <c r="XM419" s="264" t="str">
        <f>IF(AND($A$419&lt;=BC$349,BC$349&lt;=$B$419),(1/3)*$D$419,"")</f>
        <v/>
      </c>
      <c r="XN419" s="264" t="str">
        <f>IF(AND($A$419&lt;=BC$349,BC$349&lt;=$B$419),(2/3)*$D$419,"")</f>
        <v/>
      </c>
      <c r="XO419" s="264" t="str">
        <f>IF(AND($A$419&lt;=BC$349,BC$349&lt;=$B$419),$E$419,"")</f>
        <v/>
      </c>
      <c r="XP419" s="264" t="str">
        <f>IF(AND($A$419&lt;=BC$349,BC$349&lt;=$B$419),(1/3)*$E$419,"")</f>
        <v/>
      </c>
      <c r="XQ419" s="264" t="str">
        <f>IF(AND($A$419&lt;=BC$349,BC$349&lt;=$B$419),(2/3)*$E$419,"")</f>
        <v/>
      </c>
      <c r="XR419" s="264" t="str">
        <f>IF(AND($A$419&lt;=BC$349,BC$349&lt;=$B$419),$F$419,"")</f>
        <v/>
      </c>
      <c r="XS419" s="264" t="str">
        <f>IF(AND($A$419&lt;=BC$349,BC$349&lt;=$B$419),(1/3)*$F$419,"")</f>
        <v/>
      </c>
      <c r="XT419" s="264" t="str">
        <f>IF(AND($A$419&lt;=BC$349,BC$349&lt;=$B$419),(2/3)*$F$419,"")</f>
        <v/>
      </c>
      <c r="XU419" s="264" t="str">
        <f>IF(AND($A$419&lt;=BD$349,BD$349&lt;=$B$419),$C$419,"")</f>
        <v/>
      </c>
      <c r="XV419" s="264" t="str">
        <f>IF(AND($A$419&lt;=BD$349,BD$349&lt;=$B$419),(1/3)*$C$419,"")</f>
        <v/>
      </c>
      <c r="XW419" s="264" t="str">
        <f>IF(AND($A$419&lt;=BD$349,BD$349&lt;=$B$419),(2/3)*$C$419,"")</f>
        <v/>
      </c>
      <c r="XX419" s="264" t="str">
        <f>IF(AND($A$419&lt;=BD$349,BD$349&lt;=$B$419),$D$419,"")</f>
        <v/>
      </c>
      <c r="XY419" s="264" t="str">
        <f>IF(AND($A$419&lt;=BD$349,BD$349&lt;=$B$419),(1/3)*$D$419,"")</f>
        <v/>
      </c>
      <c r="XZ419" s="264" t="str">
        <f>IF(AND($A$419&lt;=BD$349,BD$349&lt;=$B$419),(2/3)*$D$419,"")</f>
        <v/>
      </c>
      <c r="YA419" s="264" t="str">
        <f>IF(AND($A$419&lt;=BD$349,BD$349&lt;=$B$419),$E$419,"")</f>
        <v/>
      </c>
      <c r="YB419" s="264" t="str">
        <f>IF(AND($A$419&lt;=BD$349,BD$349&lt;=$B$419),(1/3)*$E$419,"")</f>
        <v/>
      </c>
      <c r="YC419" s="264" t="str">
        <f>IF(AND($A$419&lt;=BD$349,BD$349&lt;=$B$419),(2/3)*$E$419,"")</f>
        <v/>
      </c>
      <c r="YD419" s="264" t="str">
        <f>IF(AND($A$419&lt;=BD$349,BD$349&lt;=$B$419),$F$419,"")</f>
        <v/>
      </c>
      <c r="YE419" s="264" t="str">
        <f>IF(AND($A$419&lt;=BD$349,BD$349&lt;=$B$419),(1/3)*$F$419,"")</f>
        <v/>
      </c>
      <c r="YF419" s="264" t="str">
        <f>IF(AND($A$419&lt;=BD$349,BD$349&lt;=$B$419),(2/3)*$F$419,"")</f>
        <v/>
      </c>
      <c r="YG419" s="264" t="str">
        <f>IF(AND($A$419&lt;=BE$349,BE$349&lt;=$B$419),$C$419,"")</f>
        <v/>
      </c>
      <c r="YH419" s="264" t="str">
        <f>IF(AND($A$419&lt;=BE$349,BE$349&lt;=$B$419),(1/3)*$C$419,"")</f>
        <v/>
      </c>
      <c r="YI419" s="264" t="str">
        <f>IF(AND($A$419&lt;=BE$349,BE$349&lt;=$B$419),(2/3)*$C$419,"")</f>
        <v/>
      </c>
      <c r="YJ419" s="264" t="str">
        <f>IF(AND($A$419&lt;=BE$349,BE$349&lt;=$B$419),$D$419,"")</f>
        <v/>
      </c>
      <c r="YK419" s="264" t="str">
        <f>IF(AND($A$419&lt;=BE$349,BE$349&lt;=$B$419),(1/3)*$D$419,"")</f>
        <v/>
      </c>
      <c r="YL419" s="264" t="str">
        <f>IF(AND($A$419&lt;=BE$349,BE$349&lt;=$B$419),(2/3)*$D$419,"")</f>
        <v/>
      </c>
      <c r="YM419" s="264" t="str">
        <f>IF(AND($A$419&lt;=BE$349,BE$349&lt;=$B$419),$E$419,"")</f>
        <v/>
      </c>
      <c r="YN419" s="264" t="str">
        <f>IF(AND($A$419&lt;=BE$349,BE$349&lt;=$B$419),(1/3)*$E$419,"")</f>
        <v/>
      </c>
      <c r="YO419" s="264" t="str">
        <f>IF(AND($A$419&lt;=BE$349,BE$349&lt;=$B$419),(2/3)*$E$419,"")</f>
        <v/>
      </c>
      <c r="YP419" s="264" t="str">
        <f>IF(AND($A$419&lt;=BE$349,BE$349&lt;=$B$419),$F$419,"")</f>
        <v/>
      </c>
      <c r="YQ419" s="264" t="str">
        <f>IF(AND($A$419&lt;=BE$349,BE$349&lt;=$B$419),(1/3)*$F$419,"")</f>
        <v/>
      </c>
      <c r="YR419" s="264" t="str">
        <f>IF(AND($A$419&lt;=BE$349,BE$349&lt;=$B$419),(2/3)*$F$419,"")</f>
        <v/>
      </c>
      <c r="YS419" s="264" t="str">
        <f>IF(AND($A$419&lt;=BF$349,BF$349&lt;=$B$419),$C$419,"")</f>
        <v/>
      </c>
      <c r="YT419" s="264" t="str">
        <f>IF(AND($A$419&lt;=BF$349,BF$349&lt;=$B$419),(1/3)*$C$419,"")</f>
        <v/>
      </c>
      <c r="YU419" s="264" t="str">
        <f>IF(AND($A$419&lt;=BF$349,BF$349&lt;=$B$419),(2/3)*$C$419,"")</f>
        <v/>
      </c>
      <c r="YV419" s="264" t="str">
        <f>IF(AND($A$419&lt;=BF$349,BF$349&lt;=$B$419),$D$419,"")</f>
        <v/>
      </c>
      <c r="YW419" s="264" t="str">
        <f>IF(AND($A$419&lt;=BF$349,BF$349&lt;=$B$419),(1/3)*$D$419,"")</f>
        <v/>
      </c>
      <c r="YX419" s="264" t="str">
        <f>IF(AND($A$419&lt;=BF$349,BF$349&lt;=$B$419),(2/3)*$D$419,"")</f>
        <v/>
      </c>
      <c r="YY419" s="264" t="str">
        <f>IF(AND($A$419&lt;=BF$349,BF$349&lt;=$B$419),$E$419,"")</f>
        <v/>
      </c>
      <c r="YZ419" s="264" t="str">
        <f>IF(AND($A$419&lt;=BF$349,BF$349&lt;=$B$419),(1/3)*$E$419,"")</f>
        <v/>
      </c>
      <c r="ZA419" s="264" t="str">
        <f>IF(AND($A$419&lt;=BF$349,BF$349&lt;=$B$419),(2/3)*$E$419,"")</f>
        <v/>
      </c>
      <c r="ZB419" s="264" t="str">
        <f>IF(AND($A$419&lt;=BF$349,BF$349&lt;=$B$419),$F$419,"")</f>
        <v/>
      </c>
      <c r="ZC419" s="264" t="str">
        <f>IF(AND($A$419&lt;=BF$349,BF$349&lt;=$B$419),(1/3)*$F$419,"")</f>
        <v/>
      </c>
      <c r="ZD419" s="264" t="str">
        <f>IF(AND($A$419&lt;=BF$349,BF$349&lt;=$B$419),(2/3)*$F$419,"")</f>
        <v/>
      </c>
      <c r="ZE419" s="264" t="str">
        <f>IF(AND($A$419&lt;=BG$349,BG$349&lt;=$B$419),$C$419,"")</f>
        <v/>
      </c>
      <c r="ZF419" s="264" t="str">
        <f>IF(AND($A$419&lt;=BG$349,BG$349&lt;=$B$419),(1/3)*$C$419,"")</f>
        <v/>
      </c>
      <c r="ZG419" s="264" t="str">
        <f>IF(AND($A$419&lt;=BG$349,BG$349&lt;=$B$419),(2/3)*$C$419,"")</f>
        <v/>
      </c>
      <c r="ZH419" s="264" t="str">
        <f>IF(AND($A$419&lt;=BG$349,BG$349&lt;=$B$419),$D$419,"")</f>
        <v/>
      </c>
      <c r="ZI419" s="264" t="str">
        <f>IF(AND($A$419&lt;=BG$349,BG$349&lt;=$B$419),(1/3)*$D$419,"")</f>
        <v/>
      </c>
      <c r="ZJ419" s="264" t="str">
        <f>IF(AND($A$419&lt;=BG$349,BG$349&lt;=$B$419),(2/3)*$D$419,"")</f>
        <v/>
      </c>
      <c r="ZK419" s="264" t="str">
        <f>IF(AND($A$419&lt;=BG$349,BG$349&lt;=$B$419),$E$419,"")</f>
        <v/>
      </c>
      <c r="ZL419" s="264" t="str">
        <f>IF(AND($A$419&lt;=BG$349,BG$349&lt;=$B$419),(1/3)*$E$419,"")</f>
        <v/>
      </c>
      <c r="ZM419" s="264" t="str">
        <f>IF(AND($A$419&lt;=BG$349,BG$349&lt;=$B$419),(2/3)*$E$419,"")</f>
        <v/>
      </c>
      <c r="ZN419" s="264" t="str">
        <f>IF(AND($A$419&lt;=BG$349,BG$349&lt;=$B$419),$F$419,"")</f>
        <v/>
      </c>
      <c r="ZO419" s="264" t="str">
        <f>IF(AND($A$419&lt;=BG$349,BG$349&lt;=$B$419),(1/3)*$F$419,"")</f>
        <v/>
      </c>
      <c r="ZP419" s="264" t="str">
        <f>IF(AND($A$419&lt;=BG$349,BG$349&lt;=$B$419),(2/3)*$F$419,"")</f>
        <v/>
      </c>
      <c r="ZQ419" s="264" t="str">
        <f>IF(AND($A$419&lt;=BH$349,BH$349&lt;=$B$419),$C$419,"")</f>
        <v/>
      </c>
      <c r="ZR419" s="264" t="str">
        <f>IF(AND($A$419&lt;=BH$349,BH$349&lt;=$B$419),(1/3)*$C$419,"")</f>
        <v/>
      </c>
      <c r="ZS419" s="264" t="str">
        <f>IF(AND($A$419&lt;=BH$349,BH$349&lt;=$B$419),(2/3)*$C$419,"")</f>
        <v/>
      </c>
      <c r="ZT419" s="264" t="str">
        <f>IF(AND($A$419&lt;=BH$349,BH$349&lt;=$B$419),$D$419,"")</f>
        <v/>
      </c>
      <c r="ZU419" s="264" t="str">
        <f>IF(AND($A$419&lt;=BH$349,BH$349&lt;=$B$419),(1/3)*$D$419,"")</f>
        <v/>
      </c>
      <c r="ZV419" s="264" t="str">
        <f>IF(AND($A$419&lt;=BH$349,BH$349&lt;=$B$419),(2/3)*$D$419,"")</f>
        <v/>
      </c>
      <c r="ZW419" s="264" t="str">
        <f>IF(AND($A$419&lt;=BH$349,BH$349&lt;=$B$419),$E$419,"")</f>
        <v/>
      </c>
      <c r="ZX419" s="264" t="str">
        <f>IF(AND($A$419&lt;=BH$349,BH$349&lt;=$B$419),(1/3)*$E$419,"")</f>
        <v/>
      </c>
      <c r="ZY419" s="264" t="str">
        <f>IF(AND($A$419&lt;=BH$349,BH$349&lt;=$B$419),(2/3)*$E$419,"")</f>
        <v/>
      </c>
      <c r="ZZ419" s="264" t="str">
        <f>IF(AND($A$419&lt;=BH$349,BH$349&lt;=$B$419),$F$419,"")</f>
        <v/>
      </c>
      <c r="AAA419" s="264" t="str">
        <f>IF(AND($A$419&lt;=BH$349,BH$349&lt;=$B$419),(1/3)*$F$419,"")</f>
        <v/>
      </c>
      <c r="AAB419" s="264" t="str">
        <f>IF(AND($A$419&lt;=BH$349,BH$349&lt;=$B$419),(2/3)*$F$419,"")</f>
        <v/>
      </c>
      <c r="AAC419" s="264" t="str">
        <f>IF(AND($A$419&lt;=BI$349,BI$349&lt;=$B$419),$C$419,"")</f>
        <v/>
      </c>
      <c r="AAD419" s="264" t="str">
        <f>IF(AND($A$419&lt;=BI$349,BI$349&lt;=$B$419),(1/3)*$C$419,"")</f>
        <v/>
      </c>
      <c r="AAE419" s="264" t="str">
        <f>IF(AND($A$419&lt;=BI$349,BI$349&lt;=$B$419),(2/3)*$C$419,"")</f>
        <v/>
      </c>
      <c r="AAF419" s="264" t="str">
        <f>IF(AND($A$419&lt;=BI$349,BI$349&lt;=$B$419),$D$419,"")</f>
        <v/>
      </c>
      <c r="AAG419" s="264" t="str">
        <f>IF(AND($A$419&lt;=BI$349,BI$349&lt;=$B$419),(1/3)*$D$419,"")</f>
        <v/>
      </c>
      <c r="AAH419" s="264" t="str">
        <f>IF(AND($A$419&lt;=BI$349,BI$349&lt;=$B$419),(2/3)*$D$419,"")</f>
        <v/>
      </c>
      <c r="AAI419" s="264" t="str">
        <f>IF(AND($A$419&lt;=BI$349,BI$349&lt;=$B$419),$E$419,"")</f>
        <v/>
      </c>
      <c r="AAJ419" s="264" t="str">
        <f>IF(AND($A$419&lt;=BI$349,BI$349&lt;=$B$419),(1/3)*$E$419,"")</f>
        <v/>
      </c>
      <c r="AAK419" s="264" t="str">
        <f>IF(AND($A$419&lt;=BI$349,BI$349&lt;=$B$419),(2/3)*$E$419,"")</f>
        <v/>
      </c>
      <c r="AAL419" s="264" t="str">
        <f>IF(AND($A$419&lt;=BI$349,BI$349&lt;=$B$419),$F$419,"")</f>
        <v/>
      </c>
      <c r="AAM419" s="264" t="str">
        <f>IF(AND($A$419&lt;=BI$349,BI$349&lt;=$B$419),(1/3)*$F$419,"")</f>
        <v/>
      </c>
      <c r="AAN419" s="264" t="str">
        <f>IF(AND($A$419&lt;=BI$349,BI$349&lt;=$B$419),(2/3)*$F$419,"")</f>
        <v/>
      </c>
      <c r="AAO419" s="264" t="str">
        <f>IF(AND($A$419&lt;=BJ$349,BJ$349&lt;=$B$419),$C$419,"")</f>
        <v/>
      </c>
      <c r="AAP419" s="264" t="str">
        <f>IF(AND($A$419&lt;=BJ$349,BJ$349&lt;=$B$419),(1/3)*$C$419,"")</f>
        <v/>
      </c>
      <c r="AAQ419" s="264" t="str">
        <f>IF(AND($A$419&lt;=BJ$349,BJ$349&lt;=$B$419),(2/3)*$C$419,"")</f>
        <v/>
      </c>
      <c r="AAR419" s="264" t="str">
        <f>IF(AND($A$419&lt;=BJ$349,BJ$349&lt;=$B$419),$D$419,"")</f>
        <v/>
      </c>
      <c r="AAS419" s="264" t="str">
        <f>IF(AND($A$419&lt;=BJ$349,BJ$349&lt;=$B$419),(1/3)*$D$419,"")</f>
        <v/>
      </c>
      <c r="AAT419" s="264" t="str">
        <f>IF(AND($A$419&lt;=BJ$349,BJ$349&lt;=$B$419),(2/3)*$D$419,"")</f>
        <v/>
      </c>
      <c r="AAU419" s="264" t="str">
        <f>IF(AND($A$419&lt;=BJ$349,BJ$349&lt;=$B$419),$E$419,"")</f>
        <v/>
      </c>
      <c r="AAV419" s="264" t="str">
        <f>IF(AND($A$419&lt;=BJ$349,BJ$349&lt;=$B$419),(1/3)*$E$419,"")</f>
        <v/>
      </c>
      <c r="AAW419" s="264" t="str">
        <f>IF(AND($A$419&lt;=BJ$349,BJ$349&lt;=$B$419),(2/3)*$E$419,"")</f>
        <v/>
      </c>
      <c r="AAX419" s="264" t="str">
        <f>IF(AND($A$419&lt;=BJ$349,BJ$349&lt;=$B$419),$F$419,"")</f>
        <v/>
      </c>
      <c r="AAY419" s="264" t="str">
        <f>IF(AND($A$419&lt;=BJ$349,BJ$349&lt;=$B$419),(1/3)*$F$419,"")</f>
        <v/>
      </c>
      <c r="AAZ419" s="264" t="str">
        <f>IF(AND($A$419&lt;=BJ$349,BJ$349&lt;=$B$419),(2/3)*$F$419,"")</f>
        <v/>
      </c>
      <c r="ABA419" s="264" t="str">
        <f>IF(AND($A$419&lt;=BK$349,BK$349&lt;=$B$419),$C$419,"")</f>
        <v/>
      </c>
      <c r="ABB419" s="264" t="str">
        <f>IF(AND($A$419&lt;=BK$349,BK$349&lt;=$B$419),(1/3)*$C$419,"")</f>
        <v/>
      </c>
      <c r="ABC419" s="264" t="str">
        <f>IF(AND($A$419&lt;=BK$349,BK$349&lt;=$B$419),(2/3)*$C$419,"")</f>
        <v/>
      </c>
      <c r="ABD419" s="264" t="str">
        <f>IF(AND($A$419&lt;=BK$349,BK$349&lt;=$B$419),$D$419,"")</f>
        <v/>
      </c>
      <c r="ABE419" s="264" t="str">
        <f>IF(AND($A$419&lt;=BK$349,BK$349&lt;=$B$419),(1/3)*$D$419,"")</f>
        <v/>
      </c>
      <c r="ABF419" s="264" t="str">
        <f>IF(AND($A$419&lt;=BK$349,BK$349&lt;=$B$419),(2/3)*$D$419,"")</f>
        <v/>
      </c>
      <c r="ABG419" s="264" t="str">
        <f>IF(AND($A$419&lt;=BK$349,BK$349&lt;=$B$419),$E$419,"")</f>
        <v/>
      </c>
      <c r="ABH419" s="264" t="str">
        <f>IF(AND($A$419&lt;=BK$349,BK$349&lt;=$B$419),(1/3)*$E$419,"")</f>
        <v/>
      </c>
      <c r="ABI419" s="264" t="str">
        <f>IF(AND($A$419&lt;=BK$349,BK$349&lt;=$B$419),(2/3)*$E$419,"")</f>
        <v/>
      </c>
      <c r="ABJ419" s="264" t="str">
        <f>IF(AND($A$419&lt;=BK$349,BK$349&lt;=$B$419),$F$419,"")</f>
        <v/>
      </c>
      <c r="ABK419" s="264" t="str">
        <f>IF(AND($A$419&lt;=BK$349,BK$349&lt;=$B$419),(1/3)*$F$419,"")</f>
        <v/>
      </c>
      <c r="ABL419" s="264" t="str">
        <f>IF(AND($A$419&lt;=BK$349,BK$349&lt;=$B$419),(2/3)*$F$419,"")</f>
        <v/>
      </c>
      <c r="ABM419" s="264" t="str">
        <f>IF(AND($A$419&lt;=BL$349,BL$349&lt;=$B$419),$C$419,"")</f>
        <v/>
      </c>
      <c r="ABN419" s="264" t="str">
        <f>IF(AND($A$419&lt;=BL$349,BL$349&lt;=$B$419),(1/3)*$C$419,"")</f>
        <v/>
      </c>
      <c r="ABO419" s="264" t="str">
        <f>IF(AND($A$419&lt;=BL$349,BL$349&lt;=$B$419),(2/3)*$C$419,"")</f>
        <v/>
      </c>
      <c r="ABP419" s="264" t="str">
        <f>IF(AND($A$419&lt;=BL$349,BL$349&lt;=$B$419),$D$419,"")</f>
        <v/>
      </c>
      <c r="ABQ419" s="264" t="str">
        <f>IF(AND($A$419&lt;=BL$349,BL$349&lt;=$B$419),(1/3)*$D$419,"")</f>
        <v/>
      </c>
      <c r="ABR419" s="264" t="str">
        <f>IF(AND($A$419&lt;=BL$349,BL$349&lt;=$B$419),(2/3)*$D$419,"")</f>
        <v/>
      </c>
      <c r="ABS419" s="264" t="str">
        <f>IF(AND($A$419&lt;=BL$349,BL$349&lt;=$B$419),$E$419,"")</f>
        <v/>
      </c>
      <c r="ABT419" s="264" t="str">
        <f>IF(AND($A$419&lt;=BL$349,BL$349&lt;=$B$419),(1/3)*$E$419,"")</f>
        <v/>
      </c>
      <c r="ABU419" s="264" t="str">
        <f>IF(AND($A$419&lt;=BL$349,BL$349&lt;=$B$419),(2/3)*$E$419,"")</f>
        <v/>
      </c>
      <c r="ABV419" s="264" t="str">
        <f>IF(AND($A$419&lt;=BL$349,BL$349&lt;=$B$419),$F$419,"")</f>
        <v/>
      </c>
      <c r="ABW419" s="264" t="str">
        <f>IF(AND($A$419&lt;=BL$349,BL$349&lt;=$B$419),(1/3)*$F$419,"")</f>
        <v/>
      </c>
      <c r="ABX419" s="264" t="str">
        <f>IF(AND($A$419&lt;=BL$349,BL$349&lt;=$B$419),(2/3)*$F$419,"")</f>
        <v/>
      </c>
      <c r="ABY419" s="264" t="str">
        <f>IF(AND($A$419&lt;=BM$349,BM$349&lt;=$B$419),$C$419,"")</f>
        <v/>
      </c>
      <c r="ABZ419" s="264" t="str">
        <f>IF(AND($A$419&lt;=BM$349,BM$349&lt;=$B$419),(1/3)*$C$419,"")</f>
        <v/>
      </c>
      <c r="ACA419" s="264" t="str">
        <f>IF(AND($A$419&lt;=BM$349,BM$349&lt;=$B$419),(2/3)*$C$419,"")</f>
        <v/>
      </c>
      <c r="ACB419" s="264" t="str">
        <f>IF(AND($A$419&lt;=BM$349,BM$349&lt;=$B$419),$D$419,"")</f>
        <v/>
      </c>
      <c r="ACC419" s="264" t="str">
        <f>IF(AND($A$419&lt;=BM$349,BM$349&lt;=$B$419),(1/3)*$D$419,"")</f>
        <v/>
      </c>
      <c r="ACD419" s="264" t="str">
        <f>IF(AND($A$419&lt;=BM$349,BM$349&lt;=$B$419),(2/3)*$D$419,"")</f>
        <v/>
      </c>
      <c r="ACE419" s="264" t="str">
        <f>IF(AND($A$419&lt;=BM$349,BM$349&lt;=$B$419),$E$419,"")</f>
        <v/>
      </c>
      <c r="ACF419" s="264" t="str">
        <f>IF(AND($A$419&lt;=BM$349,BM$349&lt;=$B$419),(1/3)*$E$419,"")</f>
        <v/>
      </c>
      <c r="ACG419" s="264" t="str">
        <f>IF(AND($A$419&lt;=BM$349,BM$349&lt;=$B$419),(2/3)*$E$419,"")</f>
        <v/>
      </c>
      <c r="ACH419" s="264" t="str">
        <f>IF(AND($A$419&lt;=BM$349,BM$349&lt;=$B$419),$F$419,"")</f>
        <v/>
      </c>
      <c r="ACI419" s="264" t="str">
        <f>IF(AND($A$419&lt;=BM$349,BM$349&lt;=$B$419),(1/3)*$F$419,"")</f>
        <v/>
      </c>
      <c r="ACJ419" s="264" t="str">
        <f>IF(AND($A$419&lt;=BM$349,BM$349&lt;=$B$419),(2/3)*$F$419,"")</f>
        <v/>
      </c>
      <c r="ACK419" s="264" t="str">
        <f>IF(AND($A$419&lt;=BN$349,BN$349&lt;=$B$419),$C$419,"")</f>
        <v/>
      </c>
      <c r="ACL419" s="264" t="str">
        <f>IF(AND($A$419&lt;=BN$349,BN$349&lt;=$B$419),(1/3)*$C$419,"")</f>
        <v/>
      </c>
      <c r="ACM419" s="264" t="str">
        <f>IF(AND($A$419&lt;=BN$349,BN$349&lt;=$B$419),(2/3)*$C$419,"")</f>
        <v/>
      </c>
      <c r="ACN419" s="264" t="str">
        <f>IF(AND($A$419&lt;=BN$349,BN$349&lt;=$B$419),$D$419,"")</f>
        <v/>
      </c>
      <c r="ACO419" s="264" t="str">
        <f>IF(AND($A$419&lt;=BN$349,BN$349&lt;=$B$419),(1/3)*$D$419,"")</f>
        <v/>
      </c>
      <c r="ACP419" s="264" t="str">
        <f>IF(AND($A$419&lt;=BN$349,BN$349&lt;=$B$419),(2/3)*$D$419,"")</f>
        <v/>
      </c>
      <c r="ACQ419" s="264" t="str">
        <f>IF(AND($A$419&lt;=BN$349,BN$349&lt;=$B$419),$E$419,"")</f>
        <v/>
      </c>
      <c r="ACR419" s="264" t="str">
        <f>IF(AND($A$419&lt;=BN$349,BN$349&lt;=$B$419),(1/3)*$E$419,"")</f>
        <v/>
      </c>
      <c r="ACS419" s="264" t="str">
        <f>IF(AND($A$419&lt;=BN$349,BN$349&lt;=$B$419),(2/3)*$E$419,"")</f>
        <v/>
      </c>
      <c r="ACT419" s="264" t="str">
        <f>IF(AND($A$419&lt;=BN$349,BN$349&lt;=$B$419),$F$419,"")</f>
        <v/>
      </c>
      <c r="ACU419" s="264" t="str">
        <f>IF(AND($A$419&lt;=BN$349,BN$349&lt;=$B$419),(1/3)*$F$419,"")</f>
        <v/>
      </c>
      <c r="ACV419" s="264" t="str">
        <f>IF(AND($A$419&lt;=BN$349,BN$349&lt;=$B$419),(2/3)*$F$419,"")</f>
        <v/>
      </c>
      <c r="ACW419" s="264" t="str">
        <f>IF(AND($A$419&lt;=BO$349,BO$349&lt;=$B$419),$C$419,"")</f>
        <v/>
      </c>
      <c r="ACX419" s="264" t="str">
        <f>IF(AND($A$419&lt;=BO$349,BO$349&lt;=$B$419),(1/3)*$C$419,"")</f>
        <v/>
      </c>
      <c r="ACY419" s="264" t="str">
        <f>IF(AND($A$419&lt;=BO$349,BO$349&lt;=$B$419),(2/3)*$C$419,"")</f>
        <v/>
      </c>
      <c r="ACZ419" s="264" t="str">
        <f>IF(AND($A$419&lt;=BO$349,BO$349&lt;=$B$419),$D$419,"")</f>
        <v/>
      </c>
      <c r="ADA419" s="264" t="str">
        <f>IF(AND($A$419&lt;=BO$349,BO$349&lt;=$B$419),(1/3)*$D$419,"")</f>
        <v/>
      </c>
      <c r="ADB419" s="264" t="str">
        <f>IF(AND($A$419&lt;=BO$349,BO$349&lt;=$B$419),(2/3)*$D$419,"")</f>
        <v/>
      </c>
      <c r="ADC419" s="264" t="str">
        <f>IF(AND($A$419&lt;=BO$349,BO$349&lt;=$B$419),$E$419,"")</f>
        <v/>
      </c>
      <c r="ADD419" s="264" t="str">
        <f>IF(AND($A$419&lt;=BO$349,BO$349&lt;=$B$419),(1/3)*$E$419,"")</f>
        <v/>
      </c>
      <c r="ADE419" s="264" t="str">
        <f>IF(AND($A$419&lt;=BO$349,BO$349&lt;=$B$419),(2/3)*$E$419,"")</f>
        <v/>
      </c>
      <c r="ADF419" s="264" t="str">
        <f>IF(AND($A$419&lt;=BO$349,BO$349&lt;=$B$419),$F$419,"")</f>
        <v/>
      </c>
      <c r="ADG419" s="264" t="str">
        <f>IF(AND($A$419&lt;=BO$349,BO$349&lt;=$B$419),(1/3)*$F$419,"")</f>
        <v/>
      </c>
      <c r="ADH419" s="264" t="str">
        <f>IF(AND($A$419&lt;=BO$349,BO$349&lt;=$B$419),(2/3)*$F$419,"")</f>
        <v/>
      </c>
      <c r="ADI419" s="264" t="str">
        <f>IF(AND($A$419&lt;=BP$349,BP$349&lt;=$B$419),$C$419,"")</f>
        <v/>
      </c>
      <c r="ADJ419" s="264" t="str">
        <f>IF(AND($A$419&lt;=BP$349,BP$349&lt;=$B$419),(1/3)*$C$419,"")</f>
        <v/>
      </c>
      <c r="ADK419" s="264" t="str">
        <f>IF(AND($A$419&lt;=BP$349,BP$349&lt;=$B$419),(2/3)*$C$419,"")</f>
        <v/>
      </c>
      <c r="ADL419" s="264" t="str">
        <f>IF(AND($A$419&lt;=BP$349,BP$349&lt;=$B$419),$D$419,"")</f>
        <v/>
      </c>
      <c r="ADM419" s="264" t="str">
        <f>IF(AND($A$419&lt;=BP$349,BP$349&lt;=$B$419),(1/3)*$D$419,"")</f>
        <v/>
      </c>
      <c r="ADN419" s="264" t="str">
        <f>IF(AND($A$419&lt;=BP$349,BP$349&lt;=$B$419),(2/3)*$D$419,"")</f>
        <v/>
      </c>
      <c r="ADO419" s="264" t="str">
        <f>IF(AND($A$419&lt;=BP$349,BP$349&lt;=$B$419),$E$419,"")</f>
        <v/>
      </c>
      <c r="ADP419" s="264" t="str">
        <f>IF(AND($A$419&lt;=BP$349,BP$349&lt;=$B$419),(1/3)*$E$419,"")</f>
        <v/>
      </c>
      <c r="ADQ419" s="264" t="str">
        <f>IF(AND($A$419&lt;=BP$349,BP$349&lt;=$B$419),(2/3)*$E$419,"")</f>
        <v/>
      </c>
      <c r="ADR419" s="264" t="str">
        <f>IF(AND($A$419&lt;=BP$349,BP$349&lt;=$B$419),$F$419,"")</f>
        <v/>
      </c>
      <c r="ADS419" s="264" t="str">
        <f>IF(AND($A$419&lt;=BP$349,BP$349&lt;=$B$419),(1/3)*$F$419,"")</f>
        <v/>
      </c>
      <c r="ADT419" s="264" t="str">
        <f>IF(AND($A$419&lt;=BP$349,BP$349&lt;=$B$419),(2/3)*$F$419,"")</f>
        <v/>
      </c>
      <c r="ADU419" s="264" t="str">
        <f>IF(AND($A$419&lt;=BQ$349,BQ$349&lt;=$B$419),$C$419,"")</f>
        <v/>
      </c>
      <c r="ADV419" s="264" t="str">
        <f>IF(AND($A$419&lt;=BQ$349,BQ$349&lt;=$B$419),(1/3)*$C$419,"")</f>
        <v/>
      </c>
      <c r="ADW419" s="264" t="str">
        <f>IF(AND($A$419&lt;=BQ$349,BQ$349&lt;=$B$419),(2/3)*$C$419,"")</f>
        <v/>
      </c>
      <c r="ADX419" s="264" t="str">
        <f>IF(AND($A$419&lt;=BQ$349,BQ$349&lt;=$B$419),$D$419,"")</f>
        <v/>
      </c>
      <c r="ADY419" s="264" t="str">
        <f>IF(AND($A$419&lt;=BQ$349,BQ$349&lt;=$B$419),(1/3)*$D$419,"")</f>
        <v/>
      </c>
      <c r="ADZ419" s="264" t="str">
        <f>IF(AND($A$419&lt;=BQ$349,BQ$349&lt;=$B$419),(2/3)*$D$419,"")</f>
        <v/>
      </c>
      <c r="AEA419" s="264" t="str">
        <f>IF(AND($A$419&lt;=BQ$349,BQ$349&lt;=$B$419),$E$419,"")</f>
        <v/>
      </c>
      <c r="AEB419" s="264" t="str">
        <f>IF(AND($A$419&lt;=BQ$349,BQ$349&lt;=$B$419),(1/3)*$E$419,"")</f>
        <v/>
      </c>
      <c r="AEC419" s="264" t="str">
        <f>IF(AND($A$419&lt;=BQ$349,BQ$349&lt;=$B$419),(2/3)*$E$419,"")</f>
        <v/>
      </c>
      <c r="AED419" s="264" t="str">
        <f>IF(AND($A$419&lt;=BQ$349,BQ$349&lt;=$B$419),$F$419,"")</f>
        <v/>
      </c>
      <c r="AEE419" s="264" t="str">
        <f>IF(AND($A$419&lt;=BQ$349,BQ$349&lt;=$B$419),(1/3)*$F$419,"")</f>
        <v/>
      </c>
      <c r="AEF419" s="264" t="str">
        <f>IF(AND($A$419&lt;=BQ$349,BQ$349&lt;=$B$419),(2/3)*$F$419,"")</f>
        <v/>
      </c>
      <c r="AEG419" s="264" t="str">
        <f>IF(AND($A$419&lt;=BR$349,BR$349&lt;=$B$419),$C$419,"")</f>
        <v/>
      </c>
      <c r="AEH419" s="264" t="str">
        <f>IF(AND($A$419&lt;=BR$349,BR$349&lt;=$B$419),(1/3)*$C$419,"")</f>
        <v/>
      </c>
      <c r="AEI419" s="264" t="str">
        <f>IF(AND($A$419&lt;=BR$349,BR$349&lt;=$B$419),(2/3)*$C$419,"")</f>
        <v/>
      </c>
      <c r="AEJ419" s="264" t="str">
        <f>IF(AND($A$419&lt;=BR$349,BR$349&lt;=$B$419),$D$419,"")</f>
        <v/>
      </c>
      <c r="AEK419" s="264" t="str">
        <f>IF(AND($A$419&lt;=BR$349,BR$349&lt;=$B$419),(1/3)*$D$419,"")</f>
        <v/>
      </c>
      <c r="AEL419" s="264" t="str">
        <f>IF(AND($A$419&lt;=BR$349,BR$349&lt;=$B$419),(2/3)*$D$419,"")</f>
        <v/>
      </c>
      <c r="AEM419" s="264" t="str">
        <f>IF(AND($A$419&lt;=BR$349,BR$349&lt;=$B$419),$E$419,"")</f>
        <v/>
      </c>
      <c r="AEN419" s="264" t="str">
        <f>IF(AND($A$419&lt;=BR$349,BR$349&lt;=$B$419),(1/3)*$E$419,"")</f>
        <v/>
      </c>
      <c r="AEO419" s="264" t="str">
        <f>IF(AND($A$419&lt;=BR$349,BR$349&lt;=$B$419),(2/3)*$E$419,"")</f>
        <v/>
      </c>
      <c r="AEP419" s="264" t="str">
        <f>IF(AND($A$419&lt;=BR$349,BR$349&lt;=$B$419),$F$419,"")</f>
        <v/>
      </c>
      <c r="AEQ419" s="264" t="str">
        <f>IF(AND($A$419&lt;=BR$349,BR$349&lt;=$B$419),(1/3)*$F$419,"")</f>
        <v/>
      </c>
      <c r="AER419" s="264" t="str">
        <f>IF(AND($A$419&lt;=BR$349,BR$349&lt;=$B$419),(2/3)*$F$419,"")</f>
        <v/>
      </c>
      <c r="AES419" s="264" t="str">
        <f>IF(AND($A$419&lt;=BS$349,BS$349&lt;=$B$419),$C$419,"")</f>
        <v/>
      </c>
      <c r="AET419" s="264" t="str">
        <f>IF(AND($A$419&lt;=BS$349,BS$349&lt;=$B$419),(1/3)*$C$419,"")</f>
        <v/>
      </c>
      <c r="AEU419" s="264" t="str">
        <f>IF(AND($A$419&lt;=BS$349,BS$349&lt;=$B$419),(2/3)*$C$419,"")</f>
        <v/>
      </c>
      <c r="AEV419" s="264" t="str">
        <f>IF(AND($A$419&lt;=BS$349,BS$349&lt;=$B$419),$D$419,"")</f>
        <v/>
      </c>
      <c r="AEW419" s="264" t="str">
        <f>IF(AND($A$419&lt;=BS$349,BS$349&lt;=$B$419),(1/3)*$D$419,"")</f>
        <v/>
      </c>
      <c r="AEX419" s="264" t="str">
        <f>IF(AND($A$419&lt;=BS$349,BS$349&lt;=$B$419),(2/3)*$D$419,"")</f>
        <v/>
      </c>
      <c r="AEY419" s="264" t="str">
        <f>IF(AND($A$419&lt;=BS$349,BS$349&lt;=$B$419),$E$419,"")</f>
        <v/>
      </c>
      <c r="AEZ419" s="264" t="str">
        <f>IF(AND($A$419&lt;=BS$349,BS$349&lt;=$B$419),(1/3)*$E$419,"")</f>
        <v/>
      </c>
      <c r="AFA419" s="264" t="str">
        <f>IF(AND($A$419&lt;=BS$349,BS$349&lt;=$B$419),(2/3)*$E$419,"")</f>
        <v/>
      </c>
      <c r="AFB419" s="264" t="str">
        <f>IF(AND($A$419&lt;=BS$349,BS$349&lt;=$B$419),$F$419,"")</f>
        <v/>
      </c>
      <c r="AFC419" s="264" t="str">
        <f>IF(AND($A$419&lt;=BS$349,BS$349&lt;=$B$419),(1/3)*$F$419,"")</f>
        <v/>
      </c>
      <c r="AFD419" s="264" t="str">
        <f>IF(AND($A$419&lt;=BS$349,BS$349&lt;=$B$419),(2/3)*$F$419,"")</f>
        <v/>
      </c>
      <c r="AFE419" s="264" t="str">
        <f>IF(AND($A$419&lt;=BT$349,BT$349&lt;=$B$419),$C$419,"")</f>
        <v/>
      </c>
      <c r="AFF419" s="264" t="str">
        <f>IF(AND($A$419&lt;=BT$349,BT$349&lt;=$B$419),(1/3)*$C$419,"")</f>
        <v/>
      </c>
      <c r="AFG419" s="264" t="str">
        <f>IF(AND($A$419&lt;=BT$349,BT$349&lt;=$B$419),(2/3)*$C$419,"")</f>
        <v/>
      </c>
      <c r="AFH419" s="264" t="str">
        <f>IF(AND($A$419&lt;=BT$349,BT$349&lt;=$B$419),$D$419,"")</f>
        <v/>
      </c>
      <c r="AFI419" s="264" t="str">
        <f>IF(AND($A$419&lt;=BT$349,BT$349&lt;=$B$419),(1/3)*$D$419,"")</f>
        <v/>
      </c>
      <c r="AFJ419" s="264" t="str">
        <f>IF(AND($A$419&lt;=BT$349,BT$349&lt;=$B$419),(2/3)*$D$419,"")</f>
        <v/>
      </c>
      <c r="AFK419" s="264" t="str">
        <f>IF(AND($A$419&lt;=BT$349,BT$349&lt;=$B$419),$E$419,"")</f>
        <v/>
      </c>
      <c r="AFL419" s="264" t="str">
        <f>IF(AND($A$419&lt;=BT$349,BT$349&lt;=$B$419),(1/3)*$E$419,"")</f>
        <v/>
      </c>
      <c r="AFM419" s="264" t="str">
        <f>IF(AND($A$419&lt;=BT$349,BT$349&lt;=$B$419),(2/3)*$E$419,"")</f>
        <v/>
      </c>
      <c r="AFN419" s="264" t="str">
        <f>IF(AND($A$419&lt;=BT$349,BT$349&lt;=$B$419),$F$419,"")</f>
        <v/>
      </c>
      <c r="AFO419" s="264" t="str">
        <f>IF(AND($A$419&lt;=BT$349,BT$349&lt;=$B$419),(1/3)*$F$419,"")</f>
        <v/>
      </c>
      <c r="AFP419" s="264" t="str">
        <f>IF(AND($A$419&lt;=BT$349,BT$349&lt;=$B$419),(2/3)*$F$419,"")</f>
        <v/>
      </c>
      <c r="AFQ419" s="264" t="str">
        <f>IF(AND($A$419&lt;=BU$349,BU$349&lt;=$B$419),$C$419,"")</f>
        <v/>
      </c>
      <c r="AFR419" s="264" t="str">
        <f>IF(AND($A$419&lt;=BU$349,BU$349&lt;=$B$419),(1/3)*$C$419,"")</f>
        <v/>
      </c>
      <c r="AFS419" s="264" t="str">
        <f>IF(AND($A$419&lt;=BU$349,BU$349&lt;=$B$419),(2/3)*$C$419,"")</f>
        <v/>
      </c>
      <c r="AFT419" s="264" t="str">
        <f>IF(AND($A$419&lt;=BU$349,BU$349&lt;=$B$419),$D$419,"")</f>
        <v/>
      </c>
      <c r="AFU419" s="264" t="str">
        <f>IF(AND($A$419&lt;=BU$349,BU$349&lt;=$B$419),(1/3)*$D$419,"")</f>
        <v/>
      </c>
      <c r="AFV419" s="264" t="str">
        <f>IF(AND($A$419&lt;=BU$349,BU$349&lt;=$B$419),(2/3)*$D$419,"")</f>
        <v/>
      </c>
      <c r="AFW419" s="264" t="str">
        <f>IF(AND($A$419&lt;=BU$349,BU$349&lt;=$B$419),$E$419,"")</f>
        <v/>
      </c>
      <c r="AFX419" s="264" t="str">
        <f>IF(AND($A$419&lt;=BU$349,BU$349&lt;=$B$419),(1/3)*$E$419,"")</f>
        <v/>
      </c>
      <c r="AFY419" s="264" t="str">
        <f>IF(AND($A$419&lt;=BU$349,BU$349&lt;=$B$419),(2/3)*$E$419,"")</f>
        <v/>
      </c>
      <c r="AFZ419" s="264" t="str">
        <f>IF(AND($A$419&lt;=BU$349,BU$349&lt;=$B$419),$F$419,"")</f>
        <v/>
      </c>
      <c r="AGA419" s="264" t="str">
        <f>IF(AND($A$419&lt;=BU$349,BU$349&lt;=$B$419),(1/3)*$F$419,"")</f>
        <v/>
      </c>
      <c r="AGB419" s="264" t="str">
        <f>IF(AND($A$419&lt;=BU$349,BU$349&lt;=$B$419),(2/3)*$F$419,"")</f>
        <v/>
      </c>
      <c r="AGC419" s="264" t="str">
        <f>IF(AND($A$419&lt;=BV$349,BV$349&lt;=$B$419),$C$419,"")</f>
        <v/>
      </c>
      <c r="AGD419" s="264" t="str">
        <f>IF(AND($A$419&lt;=BV$349,BV$349&lt;=$B$419),(1/3)*$C$419,"")</f>
        <v/>
      </c>
      <c r="AGE419" s="264" t="str">
        <f>IF(AND($A$419&lt;=BV$349,BV$349&lt;=$B$419),(2/3)*$C$419,"")</f>
        <v/>
      </c>
      <c r="AGF419" s="264" t="str">
        <f>IF(AND($A$419&lt;=BV$349,BV$349&lt;=$B$419),$D$419,"")</f>
        <v/>
      </c>
      <c r="AGG419" s="264" t="str">
        <f>IF(AND($A$419&lt;=BV$349,BV$349&lt;=$B$419),(1/3)*$D$419,"")</f>
        <v/>
      </c>
      <c r="AGH419" s="264" t="str">
        <f>IF(AND($A$419&lt;=BV$349,BV$349&lt;=$B$419),(2/3)*$D$419,"")</f>
        <v/>
      </c>
      <c r="AGI419" s="264" t="str">
        <f>IF(AND($A$419&lt;=BV$349,BV$349&lt;=$B$419),$E$419,"")</f>
        <v/>
      </c>
      <c r="AGJ419" s="264" t="str">
        <f>IF(AND($A$419&lt;=BV$349,BV$349&lt;=$B$419),(1/3)*$E$419,"")</f>
        <v/>
      </c>
      <c r="AGK419" s="264" t="str">
        <f>IF(AND($A$419&lt;=BV$349,BV$349&lt;=$B$419),(2/3)*$E$419,"")</f>
        <v/>
      </c>
      <c r="AGL419" s="264" t="str">
        <f>IF(AND($A$419&lt;=BV$349,BV$349&lt;=$B$419),$F$419,"")</f>
        <v/>
      </c>
      <c r="AGM419" s="264" t="str">
        <f>IF(AND($A$419&lt;=BV$349,BV$349&lt;=$B$419),(1/3)*$F$419,"")</f>
        <v/>
      </c>
      <c r="AGN419" s="264" t="str">
        <f>IF(AND($A$419&lt;=BV$349,BV$349&lt;=$B$419),(2/3)*$F$419,"")</f>
        <v/>
      </c>
      <c r="AGO419" s="264" t="str">
        <f>IF(AND($A$419&lt;=BW$349,BW$349&lt;=$B$419),$C$419,"")</f>
        <v/>
      </c>
      <c r="AGP419" s="264" t="str">
        <f>IF(AND($A$419&lt;=BW$349,BW$349&lt;=$B$419),(1/3)*$C$419,"")</f>
        <v/>
      </c>
      <c r="AGQ419" s="264" t="str">
        <f>IF(AND($A$419&lt;=BW$349,BW$349&lt;=$B$419),(2/3)*$C$419,"")</f>
        <v/>
      </c>
      <c r="AGR419" s="264" t="str">
        <f>IF(AND($A$419&lt;=BW$349,BW$349&lt;=$B$419),$D$419,"")</f>
        <v/>
      </c>
      <c r="AGS419" s="264" t="str">
        <f>IF(AND($A$419&lt;=BW$349,BW$349&lt;=$B$419),(1/3)*$D$419,"")</f>
        <v/>
      </c>
      <c r="AGT419" s="264" t="str">
        <f>IF(AND($A$419&lt;=BW$349,BW$349&lt;=$B$419),(2/3)*$D$419,"")</f>
        <v/>
      </c>
      <c r="AGU419" s="264" t="str">
        <f>IF(AND($A$419&lt;=BW$349,BW$349&lt;=$B$419),$E$419,"")</f>
        <v/>
      </c>
      <c r="AGV419" s="264" t="str">
        <f>IF(AND($A$419&lt;=BW$349,BW$349&lt;=$B$419),(1/3)*$E$419,"")</f>
        <v/>
      </c>
      <c r="AGW419" s="264" t="str">
        <f>IF(AND($A$419&lt;=BW$349,BW$349&lt;=$B$419),(2/3)*$E$419,"")</f>
        <v/>
      </c>
      <c r="AGX419" s="264" t="str">
        <f>IF(AND($A$419&lt;=BW$349,BW$349&lt;=$B$419),$F$419,"")</f>
        <v/>
      </c>
      <c r="AGY419" s="264" t="str">
        <f>IF(AND($A$419&lt;=BW$349,BW$349&lt;=$B$419),(1/3)*$F$419,"")</f>
        <v/>
      </c>
      <c r="AGZ419" s="264" t="str">
        <f>IF(AND($A$419&lt;=BW$349,BW$349&lt;=$B$419),(2/3)*$F$419,"")</f>
        <v/>
      </c>
      <c r="AHA419" s="264" t="str">
        <f>IF(AND($A$419&lt;=BX$349,BX$349&lt;=$B$419),$C$419,"")</f>
        <v/>
      </c>
      <c r="AHB419" s="264" t="str">
        <f>IF(AND($A$419&lt;=BX$349,BX$349&lt;=$B$419),(1/3)*$C$419,"")</f>
        <v/>
      </c>
      <c r="AHC419" s="264" t="str">
        <f>IF(AND($A$419&lt;=BX$349,BX$349&lt;=$B$419),(2/3)*$C$419,"")</f>
        <v/>
      </c>
      <c r="AHD419" s="264" t="str">
        <f>IF(AND($A$419&lt;=BX$349,BX$349&lt;=$B$419),$D$419,"")</f>
        <v/>
      </c>
      <c r="AHE419" s="264" t="str">
        <f>IF(AND($A$419&lt;=BX$349,BX$349&lt;=$B$419),(1/3)*$D$419,"")</f>
        <v/>
      </c>
      <c r="AHF419" s="264" t="str">
        <f>IF(AND($A$419&lt;=BX$349,BX$349&lt;=$B$419),(2/3)*$D$419,"")</f>
        <v/>
      </c>
      <c r="AHG419" s="264" t="str">
        <f>IF(AND($A$419&lt;=BX$349,BX$349&lt;=$B$419),$E$419,"")</f>
        <v/>
      </c>
      <c r="AHH419" s="264" t="str">
        <f>IF(AND($A$419&lt;=BX$349,BX$349&lt;=$B$419),(1/3)*$E$419,"")</f>
        <v/>
      </c>
      <c r="AHI419" s="264" t="str">
        <f>IF(AND($A$419&lt;=BX$349,BX$349&lt;=$B$419),(2/3)*$E$419,"")</f>
        <v/>
      </c>
      <c r="AHJ419" s="264" t="str">
        <f>IF(AND($A$419&lt;=BX$349,BX$349&lt;=$B$419),$F$419,"")</f>
        <v/>
      </c>
      <c r="AHK419" s="264" t="str">
        <f>IF(AND($A$419&lt;=BX$349,BX$349&lt;=$B$419),(1/3)*$F$419,"")</f>
        <v/>
      </c>
      <c r="AHL419" s="264" t="str">
        <f>IF(AND($A$419&lt;=BX$349,BX$349&lt;=$B$419),(2/3)*$F$419,"")</f>
        <v/>
      </c>
      <c r="AHM419" s="264" t="str">
        <f>IF(AND($A$419&lt;=BY$349,BY$349&lt;=$B$419),$C$419,"")</f>
        <v/>
      </c>
      <c r="AHN419" s="264" t="str">
        <f>IF(AND($A$419&lt;=BY$349,BY$349&lt;=$B$419),(1/3)*$C$419,"")</f>
        <v/>
      </c>
      <c r="AHO419" s="264" t="str">
        <f>IF(AND($A$419&lt;=BY$349,BY$349&lt;=$B$419),(2/3)*$C$419,"")</f>
        <v/>
      </c>
      <c r="AHP419" s="264" t="str">
        <f>IF(AND($A$419&lt;=BY$349,BY$349&lt;=$B$419),$D$419,"")</f>
        <v/>
      </c>
      <c r="AHQ419" s="264" t="str">
        <f>IF(AND($A$419&lt;=BY$349,BY$349&lt;=$B$419),(1/3)*$D$419,"")</f>
        <v/>
      </c>
      <c r="AHR419" s="264" t="str">
        <f>IF(AND($A$419&lt;=BY$349,BY$349&lt;=$B$419),(2/3)*$D$419,"")</f>
        <v/>
      </c>
      <c r="AHS419" s="264" t="str">
        <f>IF(AND($A$419&lt;=BY$349,BY$349&lt;=$B$419),$E$419,"")</f>
        <v/>
      </c>
      <c r="AHT419" s="264" t="str">
        <f>IF(AND($A$419&lt;=BY$349,BY$349&lt;=$B$419),(1/3)*$E$419,"")</f>
        <v/>
      </c>
      <c r="AHU419" s="264" t="str">
        <f>IF(AND($A$419&lt;=BY$349,BY$349&lt;=$B$419),(2/3)*$E$419,"")</f>
        <v/>
      </c>
      <c r="AHV419" s="264" t="str">
        <f>IF(AND($A$419&lt;=BY$349,BY$349&lt;=$B$419),$F$419,"")</f>
        <v/>
      </c>
      <c r="AHW419" s="264" t="str">
        <f>IF(AND($A$419&lt;=BY$349,BY$349&lt;=$B$419),(1/3)*$F$419,"")</f>
        <v/>
      </c>
      <c r="AHX419" s="264" t="str">
        <f>IF(AND($A$419&lt;=BY$349,BY$349&lt;=$B$419),(2/3)*$F$419,"")</f>
        <v/>
      </c>
      <c r="AHY419" s="264" t="str">
        <f>IF(AND($A$419&lt;=BZ$349,BZ$349&lt;=$B$419),$C$419,"")</f>
        <v/>
      </c>
      <c r="AHZ419" s="264" t="str">
        <f>IF(AND($A$419&lt;=BZ$349,BZ$349&lt;=$B$419),(1/3)*$C$419,"")</f>
        <v/>
      </c>
      <c r="AIA419" s="264" t="str">
        <f>IF(AND($A$419&lt;=BZ$349,BZ$349&lt;=$B$419),(2/3)*$C$419,"")</f>
        <v/>
      </c>
      <c r="AIB419" s="264" t="str">
        <f>IF(AND($A$419&lt;=BZ$349,BZ$349&lt;=$B$419),$D$419,"")</f>
        <v/>
      </c>
      <c r="AIC419" s="264" t="str">
        <f>IF(AND($A$419&lt;=BZ$349,BZ$349&lt;=$B$419),(1/3)*$D$419,"")</f>
        <v/>
      </c>
      <c r="AID419" s="264" t="str">
        <f>IF(AND($A$419&lt;=BZ$349,BZ$349&lt;=$B$419),(2/3)*$D$419,"")</f>
        <v/>
      </c>
      <c r="AIE419" s="264" t="str">
        <f>IF(AND($A$419&lt;=BZ$349,BZ$349&lt;=$B$419),$E$419,"")</f>
        <v/>
      </c>
      <c r="AIF419" s="264" t="str">
        <f>IF(AND($A$419&lt;=BZ$349,BZ$349&lt;=$B$419),(1/3)*$E$419,"")</f>
        <v/>
      </c>
      <c r="AIG419" s="264" t="str">
        <f>IF(AND($A$419&lt;=BZ$349,BZ$349&lt;=$B$419),(2/3)*$E$419,"")</f>
        <v/>
      </c>
      <c r="AIH419" s="264" t="str">
        <f>IF(AND($A$419&lt;=BZ$349,BZ$349&lt;=$B$419),$F$419,"")</f>
        <v/>
      </c>
      <c r="AII419" s="264" t="str">
        <f>IF(AND($A$419&lt;=BZ$349,BZ$349&lt;=$B$419),(1/3)*$F$419,"")</f>
        <v/>
      </c>
      <c r="AIJ419" s="264" t="str">
        <f>IF(AND($A$419&lt;=BZ$349,BZ$349&lt;=$B$419),(2/3)*$F$419,"")</f>
        <v/>
      </c>
      <c r="AIK419" s="264" t="str">
        <f>IF(AND($A$419&lt;=CA$349,CA$349&lt;=$B$419),$C$419,"")</f>
        <v/>
      </c>
      <c r="AIL419" s="264" t="str">
        <f>IF(AND($A$419&lt;=CA$349,CA$349&lt;=$B$419),(1/3)*$C$419,"")</f>
        <v/>
      </c>
      <c r="AIM419" s="264" t="str">
        <f>IF(AND($A$419&lt;=CA$349,CA$349&lt;=$B$419),(2/3)*$C$419,"")</f>
        <v/>
      </c>
      <c r="AIN419" s="264" t="str">
        <f>IF(AND($A$419&lt;=CA$349,CA$349&lt;=$B$419),$D$419,"")</f>
        <v/>
      </c>
      <c r="AIO419" s="264" t="str">
        <f>IF(AND($A$419&lt;=CA$349,CA$349&lt;=$B$419),(1/3)*$D$419,"")</f>
        <v/>
      </c>
      <c r="AIP419" s="264" t="str">
        <f>IF(AND($A$419&lt;=CA$349,CA$349&lt;=$B$419),(2/3)*$D$419,"")</f>
        <v/>
      </c>
      <c r="AIQ419" s="264" t="str">
        <f>IF(AND($A$419&lt;=CA$349,CA$349&lt;=$B$419),$E$419,"")</f>
        <v/>
      </c>
      <c r="AIR419" s="264" t="str">
        <f>IF(AND($A$419&lt;=CA$349,CA$349&lt;=$B$419),(1/3)*$E$419,"")</f>
        <v/>
      </c>
      <c r="AIS419" s="264" t="str">
        <f>IF(AND($A$419&lt;=CA$349,CA$349&lt;=$B$419),(2/3)*$E$419,"")</f>
        <v/>
      </c>
      <c r="AIT419" s="264" t="str">
        <f>IF(AND($A$419&lt;=CA$349,CA$349&lt;=$B$419),$F$419,"")</f>
        <v/>
      </c>
      <c r="AIU419" s="264" t="str">
        <f>IF(AND($A$419&lt;=CA$349,CA$349&lt;=$B$419),(1/3)*$F$419,"")</f>
        <v/>
      </c>
      <c r="AIV419" s="264" t="str">
        <f>IF(AND($A$419&lt;=CA$349,CA$349&lt;=$B$419),(2/3)*$F$419,"")</f>
        <v/>
      </c>
      <c r="AIW419" s="264" t="str">
        <f>IF(AND($A$419&lt;=CB$349,CB$349&lt;=$B$419),$C$419,"")</f>
        <v/>
      </c>
      <c r="AIX419" s="264" t="str">
        <f>IF(AND($A$419&lt;=CB$349,CB$349&lt;=$B$419),(1/3)*$C$419,"")</f>
        <v/>
      </c>
      <c r="AIY419" s="264" t="str">
        <f>IF(AND($A$419&lt;=CB$349,CB$349&lt;=$B$419),(2/3)*$C$419,"")</f>
        <v/>
      </c>
      <c r="AIZ419" s="264" t="str">
        <f>IF(AND($A$419&lt;=CB$349,CB$349&lt;=$B$419),$D$419,"")</f>
        <v/>
      </c>
      <c r="AJA419" s="264" t="str">
        <f>IF(AND($A$419&lt;=CB$349,CB$349&lt;=$B$419),(1/3)*$D$419,"")</f>
        <v/>
      </c>
      <c r="AJB419" s="264" t="str">
        <f>IF(AND($A$419&lt;=CB$349,CB$349&lt;=$B$419),(2/3)*$D$419,"")</f>
        <v/>
      </c>
      <c r="AJC419" s="264" t="str">
        <f>IF(AND($A$419&lt;=CB$349,CB$349&lt;=$B$419),$E$419,"")</f>
        <v/>
      </c>
      <c r="AJD419" s="264" t="str">
        <f>IF(AND($A$419&lt;=CB$349,CB$349&lt;=$B$419),(1/3)*$E$419,"")</f>
        <v/>
      </c>
      <c r="AJE419" s="264" t="str">
        <f>IF(AND($A$419&lt;=CB$349,CB$349&lt;=$B$419),(2/3)*$E$419,"")</f>
        <v/>
      </c>
      <c r="AJF419" s="264" t="str">
        <f>IF(AND($A$419&lt;=CB$349,CB$349&lt;=$B$419),$F$419,"")</f>
        <v/>
      </c>
      <c r="AJG419" s="264" t="str">
        <f>IF(AND($A$419&lt;=CB$349,CB$349&lt;=$B$419),(1/3)*$F$419,"")</f>
        <v/>
      </c>
      <c r="AJH419" s="264" t="str">
        <f>IF(AND($A$419&lt;=CB$349,CB$349&lt;=$B$419),(2/3)*$F$419,"")</f>
        <v/>
      </c>
      <c r="AJI419" s="264" t="str">
        <f>IF(AND($A$419&lt;=CC$349,CC$349&lt;=$B$419),$C$419,"")</f>
        <v/>
      </c>
      <c r="AJJ419" s="264" t="str">
        <f>IF(AND($A$419&lt;=CC$349,CC$349&lt;=$B$419),(1/3)*$C$419,"")</f>
        <v/>
      </c>
      <c r="AJK419" s="264" t="str">
        <f>IF(AND($A$419&lt;=CC$349,CC$349&lt;=$B$419),(2/3)*$C$419,"")</f>
        <v/>
      </c>
      <c r="AJL419" s="264" t="str">
        <f>IF(AND($A$419&lt;=CC$349,CC$349&lt;=$B$419),$D$419,"")</f>
        <v/>
      </c>
      <c r="AJM419" s="264" t="str">
        <f>IF(AND($A$419&lt;=CC$349,CC$349&lt;=$B$419),(1/3)*$D$419,"")</f>
        <v/>
      </c>
      <c r="AJN419" s="264" t="str">
        <f>IF(AND($A$419&lt;=CC$349,CC$349&lt;=$B$419),(2/3)*$D$419,"")</f>
        <v/>
      </c>
      <c r="AJO419" s="264" t="str">
        <f>IF(AND($A$419&lt;=CC$349,CC$349&lt;=$B$419),$E$419,"")</f>
        <v/>
      </c>
      <c r="AJP419" s="264" t="str">
        <f>IF(AND($A$419&lt;=CC$349,CC$349&lt;=$B$419),(1/3)*$E$419,"")</f>
        <v/>
      </c>
      <c r="AJQ419" s="264" t="str">
        <f>IF(AND($A$419&lt;=CC$349,CC$349&lt;=$B$419),(2/3)*$E$419,"")</f>
        <v/>
      </c>
      <c r="AJR419" s="264" t="str">
        <f>IF(AND($A$419&lt;=CC$349,CC$349&lt;=$B$419),$F$419,"")</f>
        <v/>
      </c>
      <c r="AJS419" s="264" t="str">
        <f>IF(AND($A$419&lt;=CC$349,CC$349&lt;=$B$419),(1/3)*$F$419,"")</f>
        <v/>
      </c>
      <c r="AJT419" s="264" t="str">
        <f>IF(AND($A$419&lt;=CC$349,CC$349&lt;=$B$419),(2/3)*$F$419,"")</f>
        <v/>
      </c>
      <c r="AJU419" s="264" t="str">
        <f>IF(AND($A$419&lt;=CD$349,CD$349&lt;=$B$419),$C$419,"")</f>
        <v/>
      </c>
      <c r="AJV419" s="264" t="str">
        <f>IF(AND($A$419&lt;=CD$349,CD$349&lt;=$B$419),(1/3)*$C$419,"")</f>
        <v/>
      </c>
      <c r="AJW419" s="264" t="str">
        <f>IF(AND($A$419&lt;=CD$349,CD$349&lt;=$B$419),(2/3)*$C$419,"")</f>
        <v/>
      </c>
      <c r="AJX419" s="264" t="str">
        <f>IF(AND($A$419&lt;=CD$349,CD$349&lt;=$B$419),$D$419,"")</f>
        <v/>
      </c>
      <c r="AJY419" s="264" t="str">
        <f>IF(AND($A$419&lt;=CD$349,CD$349&lt;=$B$419),(1/3)*$D$419,"")</f>
        <v/>
      </c>
      <c r="AJZ419" s="264" t="str">
        <f>IF(AND($A$419&lt;=CD$349,CD$349&lt;=$B$419),(2/3)*$D$419,"")</f>
        <v/>
      </c>
      <c r="AKA419" s="264" t="str">
        <f>IF(AND($A$419&lt;=CD$349,CD$349&lt;=$B$419),$E$419,"")</f>
        <v/>
      </c>
      <c r="AKB419" s="264" t="str">
        <f>IF(AND($A$419&lt;=CD$349,CD$349&lt;=$B$419),(1/3)*$E$419,"")</f>
        <v/>
      </c>
      <c r="AKC419" s="264" t="str">
        <f>IF(AND($A$419&lt;=CD$349,CD$349&lt;=$B$419),(2/3)*$E$419,"")</f>
        <v/>
      </c>
      <c r="AKD419" s="264" t="str">
        <f>IF(AND($A$419&lt;=CD$349,CD$349&lt;=$B$419),$F$419,"")</f>
        <v/>
      </c>
      <c r="AKE419" s="264" t="str">
        <f>IF(AND($A$419&lt;=CD$349,CD$349&lt;=$B$419),(1/3)*$F$419,"")</f>
        <v/>
      </c>
      <c r="AKF419" s="264" t="str">
        <f>IF(AND($A$419&lt;=CD$349,CD$349&lt;=$B$419),(2/3)*$F$419,"")</f>
        <v/>
      </c>
      <c r="AKG419" s="264" t="str">
        <f>IF(AND($A$419&lt;=CE$349,CE$349&lt;=$B$419),$C$419,"")</f>
        <v/>
      </c>
      <c r="AKH419" s="264" t="str">
        <f>IF(AND($A$419&lt;=CE$349,CE$349&lt;=$B$419),(1/3)*$C$419,"")</f>
        <v/>
      </c>
      <c r="AKI419" s="264" t="str">
        <f>IF(AND($A$419&lt;=CE$349,CE$349&lt;=$B$419),(2/3)*$C$419,"")</f>
        <v/>
      </c>
      <c r="AKJ419" s="264" t="str">
        <f>IF(AND($A$419&lt;=CE$349,CE$349&lt;=$B$419),$D$419,"")</f>
        <v/>
      </c>
      <c r="AKK419" s="264" t="str">
        <f>IF(AND($A$419&lt;=CE$349,CE$349&lt;=$B$419),(1/3)*$D$419,"")</f>
        <v/>
      </c>
      <c r="AKL419" s="264" t="str">
        <f>IF(AND($A$419&lt;=CE$349,CE$349&lt;=$B$419),(2/3)*$D$419,"")</f>
        <v/>
      </c>
      <c r="AKM419" s="264" t="str">
        <f>IF(AND($A$419&lt;=CE$349,CE$349&lt;=$B$419),$E$419,"")</f>
        <v/>
      </c>
      <c r="AKN419" s="264" t="str">
        <f>IF(AND($A$419&lt;=CE$349,CE$349&lt;=$B$419),(1/3)*$E$419,"")</f>
        <v/>
      </c>
      <c r="AKO419" s="264" t="str">
        <f>IF(AND($A$419&lt;=CE$349,CE$349&lt;=$B$419),(2/3)*$E$419,"")</f>
        <v/>
      </c>
      <c r="AKP419" s="264" t="str">
        <f>IF(AND($A$419&lt;=CE$349,CE$349&lt;=$B$419),$F$419,"")</f>
        <v/>
      </c>
      <c r="AKQ419" s="264" t="str">
        <f>IF(AND($A$419&lt;=CE$349,CE$349&lt;=$B$419),(1/3)*$F$419,"")</f>
        <v/>
      </c>
      <c r="AKR419" s="264" t="str">
        <f>IF(AND($A$419&lt;=CE$349,CE$349&lt;=$B$419),(2/3)*$F$419,"")</f>
        <v/>
      </c>
      <c r="AKS419" s="264" t="str">
        <f>IF(AND($A$419&lt;=CF$349,CF$349&lt;=$B$419),$C$419,"")</f>
        <v/>
      </c>
      <c r="AKT419" s="264" t="str">
        <f>IF(AND($A$419&lt;=CF$349,CF$349&lt;=$B$419),(1/3)*$C$419,"")</f>
        <v/>
      </c>
      <c r="AKU419" s="264" t="str">
        <f>IF(AND($A$419&lt;=CF$349,CF$349&lt;=$B$419),(2/3)*$C$419,"")</f>
        <v/>
      </c>
      <c r="AKV419" s="264" t="str">
        <f>IF(AND($A$419&lt;=CF$349,CF$349&lt;=$B$419),$D$419,"")</f>
        <v/>
      </c>
      <c r="AKW419" s="264" t="str">
        <f>IF(AND($A$419&lt;=CF$349,CF$349&lt;=$B$419),(1/3)*$D$419,"")</f>
        <v/>
      </c>
      <c r="AKX419" s="264" t="str">
        <f>IF(AND($A$419&lt;=CF$349,CF$349&lt;=$B$419),(2/3)*$D$419,"")</f>
        <v/>
      </c>
      <c r="AKY419" s="264" t="str">
        <f>IF(AND($A$419&lt;=CF$349,CF$349&lt;=$B$419),$E$419,"")</f>
        <v/>
      </c>
      <c r="AKZ419" s="264" t="str">
        <f>IF(AND($A$419&lt;=CF$349,CF$349&lt;=$B$419),(1/3)*$E$419,"")</f>
        <v/>
      </c>
      <c r="ALA419" s="264" t="str">
        <f>IF(AND($A$419&lt;=CF$349,CF$349&lt;=$B$419),(2/3)*$E$419,"")</f>
        <v/>
      </c>
      <c r="ALB419" s="264" t="str">
        <f>IF(AND($A$419&lt;=CF$349,CF$349&lt;=$B$419),$F$419,"")</f>
        <v/>
      </c>
      <c r="ALC419" s="264" t="str">
        <f>IF(AND($A$419&lt;=CF$349,CF$349&lt;=$B$419),(1/3)*$F$419,"")</f>
        <v/>
      </c>
      <c r="ALD419" s="264" t="str">
        <f>IF(AND($A$419&lt;=CF$349,CF$349&lt;=$B$419),(2/3)*$F$419,"")</f>
        <v/>
      </c>
      <c r="ALE419" s="264" t="str">
        <f>IF(AND($A$419&lt;=CG$349,CG$349&lt;=$B$419),$C$419,"")</f>
        <v/>
      </c>
      <c r="ALF419" s="264" t="str">
        <f>IF(AND($A$419&lt;=CG$349,CG$349&lt;=$B$419),(1/3)*$C$419,"")</f>
        <v/>
      </c>
      <c r="ALG419" s="264" t="str">
        <f>IF(AND($A$419&lt;=CG$349,CG$349&lt;=$B$419),(2/3)*$C$419,"")</f>
        <v/>
      </c>
      <c r="ALH419" s="264" t="str">
        <f>IF(AND($A$419&lt;=CG$349,CG$349&lt;=$B$419),$D$419,"")</f>
        <v/>
      </c>
      <c r="ALI419" s="264" t="str">
        <f>IF(AND($A$419&lt;=CG$349,CG$349&lt;=$B$419),(1/3)*$D$419,"")</f>
        <v/>
      </c>
      <c r="ALJ419" s="264" t="str">
        <f>IF(AND($A$419&lt;=CG$349,CG$349&lt;=$B$419),(2/3)*$D$419,"")</f>
        <v/>
      </c>
      <c r="ALK419" s="264" t="str">
        <f>IF(AND($A$419&lt;=CG$349,CG$349&lt;=$B$419),$E$419,"")</f>
        <v/>
      </c>
      <c r="ALL419" s="264" t="str">
        <f>IF(AND($A$419&lt;=CG$349,CG$349&lt;=$B$419),(1/3)*$E$419,"")</f>
        <v/>
      </c>
      <c r="ALM419" s="264" t="str">
        <f>IF(AND($A$419&lt;=CG$349,CG$349&lt;=$B$419),(2/3)*$E$419,"")</f>
        <v/>
      </c>
      <c r="ALN419" s="264" t="str">
        <f>IF(AND($A$419&lt;=CG$349,CG$349&lt;=$B$419),$F$419,"")</f>
        <v/>
      </c>
      <c r="ALO419" s="264" t="str">
        <f>IF(AND($A$419&lt;=CG$349,CG$349&lt;=$B$419),(1/3)*$F$419,"")</f>
        <v/>
      </c>
      <c r="ALP419" s="264" t="str">
        <f>IF(AND($A$419&lt;=CG$349,CG$349&lt;=$B$419),(2/3)*$F$419,"")</f>
        <v/>
      </c>
      <c r="ALQ419" s="264" t="str">
        <f>IF(AND($A$419&lt;=CH$349,CH$349&lt;=$B$419),$C$419,"")</f>
        <v/>
      </c>
      <c r="ALR419" s="264" t="str">
        <f>IF(AND($A$419&lt;=CH$349,CH$349&lt;=$B$419),(1/3)*$C$419,"")</f>
        <v/>
      </c>
      <c r="ALS419" s="264" t="str">
        <f>IF(AND($A$419&lt;=CH$349,CH$349&lt;=$B$419),(2/3)*$C$419,"")</f>
        <v/>
      </c>
      <c r="ALT419" s="264" t="str">
        <f>IF(AND($A$419&lt;=CH$349,CH$349&lt;=$B$419),$D$419,"")</f>
        <v/>
      </c>
      <c r="ALU419" s="264" t="str">
        <f>IF(AND($A$419&lt;=CH$349,CH$349&lt;=$B$419),(1/3)*$D$419,"")</f>
        <v/>
      </c>
      <c r="ALV419" s="264" t="str">
        <f>IF(AND($A$419&lt;=CH$349,CH$349&lt;=$B$419),(2/3)*$D$419,"")</f>
        <v/>
      </c>
      <c r="ALW419" s="264" t="str">
        <f>IF(AND($A$419&lt;=CH$349,CH$349&lt;=$B$419),$E$419,"")</f>
        <v/>
      </c>
      <c r="ALX419" s="264" t="str">
        <f>IF(AND($A$419&lt;=CH$349,CH$349&lt;=$B$419),(1/3)*$E$419,"")</f>
        <v/>
      </c>
      <c r="ALY419" s="264" t="str">
        <f>IF(AND($A$419&lt;=CH$349,CH$349&lt;=$B$419),(2/3)*$E$419,"")</f>
        <v/>
      </c>
      <c r="ALZ419" s="264" t="str">
        <f>IF(AND($A$419&lt;=CH$349,CH$349&lt;=$B$419),$F$419,"")</f>
        <v/>
      </c>
      <c r="AMA419" s="264" t="str">
        <f>IF(AND($A$419&lt;=CH$349,CH$349&lt;=$B$419),(1/3)*$F$419,"")</f>
        <v/>
      </c>
      <c r="AMB419" s="264" t="str">
        <f>IF(AND($A$419&lt;=CH$349,CH$349&lt;=$B$419),(2/3)*$F$419,"")</f>
        <v/>
      </c>
      <c r="AMC419" s="264" t="str">
        <f>IF(AND($A$419&lt;=CI$349,CI$349&lt;=$B$419),$C$419,"")</f>
        <v/>
      </c>
      <c r="AMD419" s="264" t="str">
        <f>IF(AND($A$419&lt;=CI$349,CI$349&lt;=$B$419),(1/3)*$C$419,"")</f>
        <v/>
      </c>
      <c r="AME419" s="264" t="str">
        <f>IF(AND($A$419&lt;=CI$349,CI$349&lt;=$B$419),(2/3)*$C$419,"")</f>
        <v/>
      </c>
      <c r="AMF419" s="264" t="str">
        <f>IF(AND($A$419&lt;=CI$349,CI$349&lt;=$B$419),$D$419,"")</f>
        <v/>
      </c>
      <c r="AMG419" s="264" t="str">
        <f>IF(AND($A$419&lt;=CI$349,CI$349&lt;=$B$419),(1/3)*$D$419,"")</f>
        <v/>
      </c>
      <c r="AMH419" s="264" t="str">
        <f>IF(AND($A$419&lt;=CI$349,CI$349&lt;=$B$419),(2/3)*$D$419,"")</f>
        <v/>
      </c>
      <c r="AMI419" s="264" t="str">
        <f>IF(AND($A$419&lt;=CI$349,CI$349&lt;=$B$419),$E$419,"")</f>
        <v/>
      </c>
      <c r="AMJ419" s="264" t="str">
        <f>IF(AND($A$419&lt;=CI$349,CI$349&lt;=$B$419),(1/3)*$E$419,"")</f>
        <v/>
      </c>
      <c r="AMK419" s="264" t="str">
        <f>IF(AND($A$419&lt;=CI$349,CI$349&lt;=$B$419),(2/3)*$E$419,"")</f>
        <v/>
      </c>
      <c r="AML419" s="264" t="str">
        <f>IF(AND($A$419&lt;=CI$349,CI$349&lt;=$B$419),$F$419,"")</f>
        <v/>
      </c>
      <c r="AMM419" s="264" t="str">
        <f>IF(AND($A$419&lt;=CI$349,CI$349&lt;=$B$419),(1/3)*$F$419,"")</f>
        <v/>
      </c>
      <c r="AMN419" s="264" t="str">
        <f>IF(AND($A$419&lt;=CI$349,CI$349&lt;=$B$419),(2/3)*$F$419,"")</f>
        <v/>
      </c>
      <c r="AMO419" s="264" t="str">
        <f>IF(AND($A$419&lt;=CJ$349,CJ$349&lt;=$B$419),$C$419,"")</f>
        <v/>
      </c>
      <c r="AMP419" s="264" t="str">
        <f>IF(AND($A$419&lt;=CJ$349,CJ$349&lt;=$B$419),(1/3)*$C$419,"")</f>
        <v/>
      </c>
      <c r="AMQ419" s="264" t="str">
        <f>IF(AND($A$419&lt;=CJ$349,CJ$349&lt;=$B$419),(2/3)*$C$419,"")</f>
        <v/>
      </c>
      <c r="AMR419" s="264" t="str">
        <f>IF(AND($A$419&lt;=CJ$349,CJ$349&lt;=$B$419),$D$419,"")</f>
        <v/>
      </c>
      <c r="AMS419" s="264" t="str">
        <f>IF(AND($A$419&lt;=CJ$349,CJ$349&lt;=$B$419),(1/3)*$D$419,"")</f>
        <v/>
      </c>
      <c r="AMT419" s="264" t="str">
        <f>IF(AND($A$419&lt;=CJ$349,CJ$349&lt;=$B$419),(2/3)*$D$419,"")</f>
        <v/>
      </c>
      <c r="AMU419" s="264" t="str">
        <f>IF(AND($A$419&lt;=CJ$349,CJ$349&lt;=$B$419),$E$419,"")</f>
        <v/>
      </c>
      <c r="AMV419" s="264" t="str">
        <f>IF(AND($A$419&lt;=CJ$349,CJ$349&lt;=$B$419),(1/3)*$E$419,"")</f>
        <v/>
      </c>
      <c r="AMW419" s="264" t="str">
        <f>IF(AND($A$419&lt;=CJ$349,CJ$349&lt;=$B$419),(2/3)*$E$419,"")</f>
        <v/>
      </c>
      <c r="AMX419" s="264" t="str">
        <f>IF(AND($A$419&lt;=CJ$349,CJ$349&lt;=$B$419),$F$419,"")</f>
        <v/>
      </c>
      <c r="AMY419" s="264" t="str">
        <f>IF(AND($A$419&lt;=CJ$349,CJ$349&lt;=$B$419),(1/3)*$F$419,"")</f>
        <v/>
      </c>
      <c r="AMZ419" s="264" t="str">
        <f>IF(AND($A$419&lt;=CJ$349,CJ$349&lt;=$B$419),(2/3)*$F$419,"")</f>
        <v/>
      </c>
      <c r="ANA419" s="264" t="str">
        <f>IF(AND($A$419&lt;=CK$349,CK$349&lt;=$B$419),$C$419,"")</f>
        <v/>
      </c>
      <c r="ANB419" s="264" t="str">
        <f>IF(AND($A$419&lt;=CK$349,CK$349&lt;=$B$419),(1/3)*$C$419,"")</f>
        <v/>
      </c>
      <c r="ANC419" s="264" t="str">
        <f>IF(AND($A$419&lt;=CK$349,CK$349&lt;=$B$419),(2/3)*$C$419,"")</f>
        <v/>
      </c>
      <c r="AND419" s="264" t="str">
        <f>IF(AND($A$419&lt;=CK$349,CK$349&lt;=$B$419),$D$419,"")</f>
        <v/>
      </c>
      <c r="ANE419" s="264" t="str">
        <f>IF(AND($A$419&lt;=CK$349,CK$349&lt;=$B$419),(1/3)*$D$419,"")</f>
        <v/>
      </c>
      <c r="ANF419" s="264" t="str">
        <f>IF(AND($A$419&lt;=CK$349,CK$349&lt;=$B$419),(2/3)*$D$419,"")</f>
        <v/>
      </c>
      <c r="ANG419" s="264" t="str">
        <f>IF(AND($A$419&lt;=CK$349,CK$349&lt;=$B$419),$E$419,"")</f>
        <v/>
      </c>
      <c r="ANH419" s="264" t="str">
        <f>IF(AND($A$419&lt;=CK$349,CK$349&lt;=$B$419),(1/3)*$E$419,"")</f>
        <v/>
      </c>
      <c r="ANI419" s="264" t="str">
        <f>IF(AND($A$419&lt;=CK$349,CK$349&lt;=$B$419),(2/3)*$E$419,"")</f>
        <v/>
      </c>
      <c r="ANJ419" s="264" t="str">
        <f>IF(AND($A$419&lt;=CK$349,CK$349&lt;=$B$419),$F$419,"")</f>
        <v/>
      </c>
      <c r="ANK419" s="264" t="str">
        <f>IF(AND($A$419&lt;=CK$349,CK$349&lt;=$B$419),(1/3)*$F$419,"")</f>
        <v/>
      </c>
      <c r="ANL419" s="264" t="str">
        <f>IF(AND($A$419&lt;=CK$349,CK$349&lt;=$B$419),(2/3)*$F$419,"")</f>
        <v/>
      </c>
      <c r="ANM419" s="264" t="str">
        <f>IF(AND($A$419&lt;=CL$349,CL$349&lt;=$B$419),$C$419,"")</f>
        <v/>
      </c>
      <c r="ANN419" s="264" t="str">
        <f>IF(AND($A$419&lt;=CL$349,CL$349&lt;=$B$419),(1/3)*$C$419,"")</f>
        <v/>
      </c>
      <c r="ANO419" s="264" t="str">
        <f>IF(AND($A$419&lt;=CL$349,CL$349&lt;=$B$419),(2/3)*$C$419,"")</f>
        <v/>
      </c>
      <c r="ANP419" s="264" t="str">
        <f>IF(AND($A$419&lt;=CL$349,CL$349&lt;=$B$419),$D$419,"")</f>
        <v/>
      </c>
      <c r="ANQ419" s="264" t="str">
        <f>IF(AND($A$419&lt;=CL$349,CL$349&lt;=$B$419),(1/3)*$D$419,"")</f>
        <v/>
      </c>
      <c r="ANR419" s="264" t="str">
        <f>IF(AND($A$419&lt;=CL$349,CL$349&lt;=$B$419),(2/3)*$D$419,"")</f>
        <v/>
      </c>
      <c r="ANS419" s="264" t="str">
        <f>IF(AND($A$419&lt;=CL$349,CL$349&lt;=$B$419),$E$419,"")</f>
        <v/>
      </c>
      <c r="ANT419" s="264" t="str">
        <f>IF(AND($A$419&lt;=CL$349,CL$349&lt;=$B$419),(1/3)*$E$419,"")</f>
        <v/>
      </c>
      <c r="ANU419" s="264" t="str">
        <f>IF(AND($A$419&lt;=CL$349,CL$349&lt;=$B$419),(2/3)*$E$419,"")</f>
        <v/>
      </c>
      <c r="ANV419" s="264" t="str">
        <f>IF(AND($A$419&lt;=CL$349,CL$349&lt;=$B$419),$F$419,"")</f>
        <v/>
      </c>
      <c r="ANW419" s="264" t="str">
        <f>IF(AND($A$419&lt;=CL$349,CL$349&lt;=$B$419),(1/3)*$F$419,"")</f>
        <v/>
      </c>
      <c r="ANX419" s="264" t="str">
        <f>IF(AND($A$419&lt;=CL$349,CL$349&lt;=$B$419),(2/3)*$F$419,"")</f>
        <v/>
      </c>
      <c r="ANY419" s="264" t="str">
        <f>IF(AND($A$419&lt;=CM$349,CM$349&lt;=$B$419),$C$419,"")</f>
        <v/>
      </c>
      <c r="ANZ419" s="264" t="str">
        <f>IF(AND($A$419&lt;=CM$349,CM$349&lt;=$B$419),(1/3)*$C$419,"")</f>
        <v/>
      </c>
      <c r="AOA419" s="264" t="str">
        <f>IF(AND($A$419&lt;=CM$349,CM$349&lt;=$B$419),(2/3)*$C$419,"")</f>
        <v/>
      </c>
      <c r="AOB419" s="264" t="str">
        <f>IF(AND($A$419&lt;=CM$349,CM$349&lt;=$B$419),$D$419,"")</f>
        <v/>
      </c>
      <c r="AOC419" s="264" t="str">
        <f>IF(AND($A$419&lt;=CM$349,CM$349&lt;=$B$419),(1/3)*$D$419,"")</f>
        <v/>
      </c>
      <c r="AOD419" s="264" t="str">
        <f>IF(AND($A$419&lt;=CM$349,CM$349&lt;=$B$419),(2/3)*$D$419,"")</f>
        <v/>
      </c>
      <c r="AOE419" s="264" t="str">
        <f>IF(AND($A$419&lt;=CM$349,CM$349&lt;=$B$419),$E$419,"")</f>
        <v/>
      </c>
      <c r="AOF419" s="264" t="str">
        <f>IF(AND($A$419&lt;=CM$349,CM$349&lt;=$B$419),(1/3)*$E$419,"")</f>
        <v/>
      </c>
      <c r="AOG419" s="264" t="str">
        <f>IF(AND($A$419&lt;=CM$349,CM$349&lt;=$B$419),(2/3)*$E$419,"")</f>
        <v/>
      </c>
      <c r="AOH419" s="264" t="str">
        <f>IF(AND($A$419&lt;=CM$349,CM$349&lt;=$B$419),$F$419,"")</f>
        <v/>
      </c>
      <c r="AOI419" s="264" t="str">
        <f>IF(AND($A$419&lt;=CM$349,CM$349&lt;=$B$419),(1/3)*$F$419,"")</f>
        <v/>
      </c>
      <c r="AOJ419" s="264" t="str">
        <f>IF(AND($A$419&lt;=CM$349,CM$349&lt;=$B$419),(2/3)*$F$419,"")</f>
        <v/>
      </c>
      <c r="AOK419" s="264" t="str">
        <f>IF(AND($A$419&lt;=CN$349,CN$349&lt;=$B$419),$C$419,"")</f>
        <v/>
      </c>
      <c r="AOL419" s="264" t="str">
        <f>IF(AND($A$419&lt;=CN$349,CN$349&lt;=$B$419),(1/3)*$C$419,"")</f>
        <v/>
      </c>
      <c r="AOM419" s="264" t="str">
        <f>IF(AND($A$419&lt;=CN$349,CN$349&lt;=$B$419),(2/3)*$C$419,"")</f>
        <v/>
      </c>
      <c r="AON419" s="264" t="str">
        <f>IF(AND($A$419&lt;=CN$349,CN$349&lt;=$B$419),$D$419,"")</f>
        <v/>
      </c>
      <c r="AOO419" s="264" t="str">
        <f>IF(AND($A$419&lt;=CN$349,CN$349&lt;=$B$419),(1/3)*$D$419,"")</f>
        <v/>
      </c>
      <c r="AOP419" s="264" t="str">
        <f>IF(AND($A$419&lt;=CN$349,CN$349&lt;=$B$419),(2/3)*$D$419,"")</f>
        <v/>
      </c>
      <c r="AOQ419" s="264" t="str">
        <f>IF(AND($A$419&lt;=CN$349,CN$349&lt;=$B$419),$E$419,"")</f>
        <v/>
      </c>
      <c r="AOR419" s="264" t="str">
        <f>IF(AND($A$419&lt;=CN$349,CN$349&lt;=$B$419),(1/3)*$E$419,"")</f>
        <v/>
      </c>
      <c r="AOS419" s="264" t="str">
        <f>IF(AND($A$419&lt;=CN$349,CN$349&lt;=$B$419),(2/3)*$E$419,"")</f>
        <v/>
      </c>
      <c r="AOT419" s="264" t="str">
        <f>IF(AND($A$419&lt;=CN$349,CN$349&lt;=$B$419),$F$419,"")</f>
        <v/>
      </c>
      <c r="AOU419" s="264" t="str">
        <f>IF(AND($A$419&lt;=CN$349,CN$349&lt;=$B$419),(1/3)*$F$419,"")</f>
        <v/>
      </c>
      <c r="AOV419" s="264" t="str">
        <f>IF(AND($A$419&lt;=CN$349,CN$349&lt;=$B$419),(2/3)*$F$419,"")</f>
        <v/>
      </c>
      <c r="AOW419" s="264" t="str">
        <f>IF(AND($A$419&lt;=CO$349,CO$349&lt;=$B$419),$C$419,"")</f>
        <v/>
      </c>
      <c r="AOX419" s="264" t="str">
        <f>IF(AND($A$419&lt;=CO$349,CO$349&lt;=$B$419),(1/3)*$C$419,"")</f>
        <v/>
      </c>
      <c r="AOY419" s="264" t="str">
        <f>IF(AND($A$419&lt;=CO$349,CO$349&lt;=$B$419),(2/3)*$C$419,"")</f>
        <v/>
      </c>
      <c r="AOZ419" s="264" t="str">
        <f>IF(AND($A$419&lt;=CO$349,CO$349&lt;=$B$419),$D$419,"")</f>
        <v/>
      </c>
      <c r="APA419" s="264" t="str">
        <f>IF(AND($A$419&lt;=CO$349,CO$349&lt;=$B$419),(1/3)*$D$419,"")</f>
        <v/>
      </c>
      <c r="APB419" s="264" t="str">
        <f>IF(AND($A$419&lt;=CO$349,CO$349&lt;=$B$419),(2/3)*$D$419,"")</f>
        <v/>
      </c>
      <c r="APC419" s="264" t="str">
        <f>IF(AND($A$419&lt;=CO$349,CO$349&lt;=$B$419),$E$419,"")</f>
        <v/>
      </c>
      <c r="APD419" s="264" t="str">
        <f>IF(AND($A$419&lt;=CO$349,CO$349&lt;=$B$419),(1/3)*$E$419,"")</f>
        <v/>
      </c>
      <c r="APE419" s="264" t="str">
        <f>IF(AND($A$419&lt;=CO$349,CO$349&lt;=$B$419),(2/3)*$E$419,"")</f>
        <v/>
      </c>
      <c r="APF419" s="264" t="str">
        <f>IF(AND($A$419&lt;=CO$349,CO$349&lt;=$B$419),$F$419,"")</f>
        <v/>
      </c>
      <c r="APG419" s="264" t="str">
        <f>IF(AND($A$419&lt;=CO$349,CO$349&lt;=$B$419),(1/3)*$F$419,"")</f>
        <v/>
      </c>
      <c r="APH419" s="264" t="str">
        <f>IF(AND($A$419&lt;=CO$349,CO$349&lt;=$B$419),(2/3)*$F$419,"")</f>
        <v/>
      </c>
      <c r="API419" s="264" t="str">
        <f>IF(AND($A$419&lt;=CP$349,CP$349&lt;=$B$419),$C$419,"")</f>
        <v/>
      </c>
      <c r="APJ419" s="264" t="str">
        <f>IF(AND($A$419&lt;=CP$349,CP$349&lt;=$B$419),(1/3)*$C$419,"")</f>
        <v/>
      </c>
      <c r="APK419" s="264" t="str">
        <f>IF(AND($A$419&lt;=CP$349,CP$349&lt;=$B$419),(2/3)*$C$419,"")</f>
        <v/>
      </c>
      <c r="APL419" s="264" t="str">
        <f>IF(AND($A$419&lt;=CP$349,CP$349&lt;=$B$419),$D$419,"")</f>
        <v/>
      </c>
      <c r="APM419" s="264" t="str">
        <f>IF(AND($A$419&lt;=CP$349,CP$349&lt;=$B$419),(1/3)*$D$419,"")</f>
        <v/>
      </c>
      <c r="APN419" s="264" t="str">
        <f>IF(AND($A$419&lt;=CP$349,CP$349&lt;=$B$419),(2/3)*$D$419,"")</f>
        <v/>
      </c>
      <c r="APO419" s="264" t="str">
        <f>IF(AND($A$419&lt;=CP$349,CP$349&lt;=$B$419),$E$419,"")</f>
        <v/>
      </c>
      <c r="APP419" s="264" t="str">
        <f>IF(AND($A$419&lt;=CP$349,CP$349&lt;=$B$419),(1/3)*$E$419,"")</f>
        <v/>
      </c>
      <c r="APQ419" s="264" t="str">
        <f>IF(AND($A$419&lt;=CP$349,CP$349&lt;=$B$419),(2/3)*$E$419,"")</f>
        <v/>
      </c>
      <c r="APR419" s="264" t="str">
        <f>IF(AND($A$419&lt;=CP$349,CP$349&lt;=$B$419),$F$419,"")</f>
        <v/>
      </c>
      <c r="APS419" s="264" t="str">
        <f>IF(AND($A$419&lt;=CP$349,CP$349&lt;=$B$419),(1/3)*$F$419,"")</f>
        <v/>
      </c>
      <c r="APT419" s="264" t="str">
        <f>IF(AND($A$419&lt;=CP$349,CP$349&lt;=$B$419),(2/3)*$F$419,"")</f>
        <v/>
      </c>
      <c r="APU419" s="264" t="str">
        <f>IF(AND($A$419&lt;=CQ$349,CQ$349&lt;=$B$419),$C$419,"")</f>
        <v/>
      </c>
      <c r="APV419" s="264" t="str">
        <f>IF(AND($A$419&lt;=CQ$349,CQ$349&lt;=$B$419),(1/3)*$C$419,"")</f>
        <v/>
      </c>
      <c r="APW419" s="264" t="str">
        <f>IF(AND($A$419&lt;=CQ$349,CQ$349&lt;=$B$419),(2/3)*$C$419,"")</f>
        <v/>
      </c>
      <c r="APX419" s="264" t="str">
        <f>IF(AND($A$419&lt;=CQ$349,CQ$349&lt;=$B$419),$D$419,"")</f>
        <v/>
      </c>
      <c r="APY419" s="264" t="str">
        <f>IF(AND($A$419&lt;=CQ$349,CQ$349&lt;=$B$419),(1/3)*$D$419,"")</f>
        <v/>
      </c>
      <c r="APZ419" s="264" t="str">
        <f>IF(AND($A$419&lt;=CQ$349,CQ$349&lt;=$B$419),(2/3)*$D$419,"")</f>
        <v/>
      </c>
      <c r="AQA419" s="264" t="str">
        <f>IF(AND($A$419&lt;=CQ$349,CQ$349&lt;=$B$419),$E$419,"")</f>
        <v/>
      </c>
      <c r="AQB419" s="264" t="str">
        <f>IF(AND($A$419&lt;=CQ$349,CQ$349&lt;=$B$419),(1/3)*$E$419,"")</f>
        <v/>
      </c>
      <c r="AQC419" s="264" t="str">
        <f>IF(AND($A$419&lt;=CQ$349,CQ$349&lt;=$B$419),(2/3)*$E$419,"")</f>
        <v/>
      </c>
      <c r="AQD419" s="264" t="str">
        <f>IF(AND($A$419&lt;=CQ$349,CQ$349&lt;=$B$419),$F$419,"")</f>
        <v/>
      </c>
      <c r="AQE419" s="264" t="str">
        <f>IF(AND($A$419&lt;=CQ$349,CQ$349&lt;=$B$419),(1/3)*$F$419,"")</f>
        <v/>
      </c>
      <c r="AQF419" s="264" t="str">
        <f>IF(AND($A$419&lt;=CQ$349,CQ$349&lt;=$B$419),(2/3)*$F$419,"")</f>
        <v/>
      </c>
      <c r="AQG419" s="264" t="str">
        <f>IF(AND($A$419&lt;=CR$349,CR$349&lt;=$B$419),$C$419,"")</f>
        <v/>
      </c>
      <c r="AQH419" s="264" t="str">
        <f>IF(AND($A$419&lt;=CR$349,CR$349&lt;=$B$419),(1/3)*$C$419,"")</f>
        <v/>
      </c>
      <c r="AQI419" s="264" t="str">
        <f>IF(AND($A$419&lt;=CR$349,CR$349&lt;=$B$419),(2/3)*$C$419,"")</f>
        <v/>
      </c>
      <c r="AQJ419" s="264" t="str">
        <f>IF(AND($A$419&lt;=CR$349,CR$349&lt;=$B$419),$D$419,"")</f>
        <v/>
      </c>
      <c r="AQK419" s="264" t="str">
        <f>IF(AND($A$419&lt;=CR$349,CR$349&lt;=$B$419),(1/3)*$D$419,"")</f>
        <v/>
      </c>
      <c r="AQL419" s="264" t="str">
        <f>IF(AND($A$419&lt;=CR$349,CR$349&lt;=$B$419),(2/3)*$D$419,"")</f>
        <v/>
      </c>
      <c r="AQM419" s="264" t="str">
        <f>IF(AND($A$419&lt;=CR$349,CR$349&lt;=$B$419),$E$419,"")</f>
        <v/>
      </c>
      <c r="AQN419" s="264" t="str">
        <f>IF(AND($A$419&lt;=CR$349,CR$349&lt;=$B$419),(1/3)*$E$419,"")</f>
        <v/>
      </c>
      <c r="AQO419" s="264" t="str">
        <f>IF(AND($A$419&lt;=CR$349,CR$349&lt;=$B$419),(2/3)*$E$419,"")</f>
        <v/>
      </c>
      <c r="AQP419" s="264" t="str">
        <f>IF(AND($A$419&lt;=CR$349,CR$349&lt;=$B$419),$F$419,"")</f>
        <v/>
      </c>
      <c r="AQQ419" s="264" t="str">
        <f>IF(AND($A$419&lt;=CR$349,CR$349&lt;=$B$419),(1/3)*$F$419,"")</f>
        <v/>
      </c>
      <c r="AQR419" s="264" t="str">
        <f>IF(AND($A$419&lt;=CR$349,CR$349&lt;=$B$419),(2/3)*$F$419,"")</f>
        <v/>
      </c>
      <c r="AQS419" s="264" t="str">
        <f>IF(AND($A$419&lt;=CS$349,CS$349&lt;=$B$419),$C$419,"")</f>
        <v/>
      </c>
      <c r="AQT419" s="264" t="str">
        <f>IF(AND($A$419&lt;=CS$349,CS$349&lt;=$B$419),(1/3)*$C$419,"")</f>
        <v/>
      </c>
      <c r="AQU419" s="264" t="str">
        <f>IF(AND($A$419&lt;=CS$349,CS$349&lt;=$B$419),(2/3)*$C$419,"")</f>
        <v/>
      </c>
      <c r="AQV419" s="264" t="str">
        <f>IF(AND($A$419&lt;=CS$349,CS$349&lt;=$B$419),$D$419,"")</f>
        <v/>
      </c>
      <c r="AQW419" s="264" t="str">
        <f>IF(AND($A$419&lt;=CS$349,CS$349&lt;=$B$419),(1/3)*$D$419,"")</f>
        <v/>
      </c>
      <c r="AQX419" s="264" t="str">
        <f>IF(AND($A$419&lt;=CS$349,CS$349&lt;=$B$419),(2/3)*$D$419,"")</f>
        <v/>
      </c>
      <c r="AQY419" s="264" t="str">
        <f>IF(AND($A$419&lt;=CS$349,CS$349&lt;=$B$419),$E$419,"")</f>
        <v/>
      </c>
      <c r="AQZ419" s="264" t="str">
        <f>IF(AND($A$419&lt;=CS$349,CS$349&lt;=$B$419),(1/3)*$E$419,"")</f>
        <v/>
      </c>
      <c r="ARA419" s="264" t="str">
        <f>IF(AND($A$419&lt;=CS$349,CS$349&lt;=$B$419),(2/3)*$E$419,"")</f>
        <v/>
      </c>
      <c r="ARB419" s="264" t="str">
        <f>IF(AND($A$419&lt;=CS$349,CS$349&lt;=$B$419),$F$419,"")</f>
        <v/>
      </c>
      <c r="ARC419" s="264" t="str">
        <f>IF(AND($A$419&lt;=CS$349,CS$349&lt;=$B$419),(1/3)*$F$419,"")</f>
        <v/>
      </c>
      <c r="ARD419" s="264" t="str">
        <f>IF(AND($A$419&lt;=CS$349,CS$349&lt;=$B$419),(2/3)*$F$419,"")</f>
        <v/>
      </c>
      <c r="ARE419" s="264" t="str">
        <f>IF(AND($A$419&lt;=CT$349,CT$349&lt;=$B$419),$C$419,"")</f>
        <v/>
      </c>
      <c r="ARF419" s="264" t="str">
        <f>IF(AND($A$419&lt;=CT$349,CT$349&lt;=$B$419),(1/3)*$C$419,"")</f>
        <v/>
      </c>
      <c r="ARG419" s="264" t="str">
        <f>IF(AND($A$419&lt;=CT$349,CT$349&lt;=$B$419),(2/3)*$C$419,"")</f>
        <v/>
      </c>
      <c r="ARH419" s="264" t="str">
        <f>IF(AND($A$419&lt;=CT$349,CT$349&lt;=$B$419),$D$419,"")</f>
        <v/>
      </c>
      <c r="ARI419" s="264" t="str">
        <f>IF(AND($A$419&lt;=CT$349,CT$349&lt;=$B$419),(1/3)*$D$419,"")</f>
        <v/>
      </c>
      <c r="ARJ419" s="264" t="str">
        <f>IF(AND($A$419&lt;=CT$349,CT$349&lt;=$B$419),(2/3)*$D$419,"")</f>
        <v/>
      </c>
      <c r="ARK419" s="264" t="str">
        <f>IF(AND($A$419&lt;=CT$349,CT$349&lt;=$B$419),$E$419,"")</f>
        <v/>
      </c>
      <c r="ARL419" s="264" t="str">
        <f>IF(AND($A$419&lt;=CT$349,CT$349&lt;=$B$419),(1/3)*$E$419,"")</f>
        <v/>
      </c>
      <c r="ARM419" s="264" t="str">
        <f>IF(AND($A$419&lt;=CT$349,CT$349&lt;=$B$419),(2/3)*$E$419,"")</f>
        <v/>
      </c>
      <c r="ARN419" s="264" t="str">
        <f>IF(AND($A$419&lt;=CT$349,CT$349&lt;=$B$419),$F$419,"")</f>
        <v/>
      </c>
      <c r="ARO419" s="264" t="str">
        <f>IF(AND($A$419&lt;=CT$349,CT$349&lt;=$B$419),(1/3)*$F$419,"")</f>
        <v/>
      </c>
      <c r="ARP419" s="264" t="str">
        <f>IF(AND($A$419&lt;=CT$349,CT$349&lt;=$B$419),(2/3)*$F$419,"")</f>
        <v/>
      </c>
      <c r="ARQ419" s="264" t="str">
        <f>IF(AND($A$419&lt;=CU$349,CU$349&lt;=$B$419),$C$419,"")</f>
        <v/>
      </c>
      <c r="ARR419" s="264" t="str">
        <f>IF(AND($A$419&lt;=CU$349,CU$349&lt;=$B$419),(1/3)*$C$419,"")</f>
        <v/>
      </c>
      <c r="ARS419" s="264" t="str">
        <f>IF(AND($A$419&lt;=CU$349,CU$349&lt;=$B$419),(2/3)*$C$419,"")</f>
        <v/>
      </c>
      <c r="ART419" s="264" t="str">
        <f>IF(AND($A$419&lt;=CU$349,CU$349&lt;=$B$419),$D$419,"")</f>
        <v/>
      </c>
      <c r="ARU419" s="264" t="str">
        <f>IF(AND($A$419&lt;=CU$349,CU$349&lt;=$B$419),(1/3)*$D$419,"")</f>
        <v/>
      </c>
      <c r="ARV419" s="264" t="str">
        <f>IF(AND($A$419&lt;=CU$349,CU$349&lt;=$B$419),(2/3)*$D$419,"")</f>
        <v/>
      </c>
      <c r="ARW419" s="264" t="str">
        <f>IF(AND($A$419&lt;=CU$349,CU$349&lt;=$B$419),$E$419,"")</f>
        <v/>
      </c>
      <c r="ARX419" s="264" t="str">
        <f>IF(AND($A$419&lt;=CU$349,CU$349&lt;=$B$419),(1/3)*$E$419,"")</f>
        <v/>
      </c>
      <c r="ARY419" s="264" t="str">
        <f>IF(AND($A$419&lt;=CU$349,CU$349&lt;=$B$419),(2/3)*$E$419,"")</f>
        <v/>
      </c>
      <c r="ARZ419" s="264" t="str">
        <f>IF(AND($A$419&lt;=CU$349,CU$349&lt;=$B$419),$F$419,"")</f>
        <v/>
      </c>
      <c r="ASA419" s="264" t="str">
        <f>IF(AND($A$419&lt;=CU$349,CU$349&lt;=$B$419),(1/3)*$F$419,"")</f>
        <v/>
      </c>
      <c r="ASB419" s="264" t="str">
        <f>IF(AND($A$419&lt;=CU$349,CU$349&lt;=$B$419),(2/3)*$F$419,"")</f>
        <v/>
      </c>
      <c r="ASC419" s="264" t="str">
        <f>IF(AND($A$419&lt;=CV$349,CV$349&lt;=$B$419),$C$419,"")</f>
        <v/>
      </c>
      <c r="ASD419" s="264" t="str">
        <f>IF(AND($A$419&lt;=CV$349,CV$349&lt;=$B$419),(1/3)*$C$419,"")</f>
        <v/>
      </c>
      <c r="ASE419" s="264" t="str">
        <f>IF(AND($A$419&lt;=CV$349,CV$349&lt;=$B$419),(2/3)*$C$419,"")</f>
        <v/>
      </c>
      <c r="ASF419" s="264" t="str">
        <f>IF(AND($A$419&lt;=CV$349,CV$349&lt;=$B$419),$D$419,"")</f>
        <v/>
      </c>
      <c r="ASG419" s="264" t="str">
        <f>IF(AND($A$419&lt;=CV$349,CV$349&lt;=$B$419),(1/3)*$D$419,"")</f>
        <v/>
      </c>
      <c r="ASH419" s="264" t="str">
        <f>IF(AND($A$419&lt;=CV$349,CV$349&lt;=$B$419),(2/3)*$D$419,"")</f>
        <v/>
      </c>
      <c r="ASI419" s="264" t="str">
        <f>IF(AND($A$419&lt;=CV$349,CV$349&lt;=$B$419),$E$419,"")</f>
        <v/>
      </c>
      <c r="ASJ419" s="264" t="str">
        <f>IF(AND($A$419&lt;=CV$349,CV$349&lt;=$B$419),(1/3)*$E$419,"")</f>
        <v/>
      </c>
      <c r="ASK419" s="264" t="str">
        <f>IF(AND($A$419&lt;=CV$349,CV$349&lt;=$B$419),(2/3)*$E$419,"")</f>
        <v/>
      </c>
      <c r="ASL419" s="264" t="str">
        <f>IF(AND($A$419&lt;=CV$349,CV$349&lt;=$B$419),$F$419,"")</f>
        <v/>
      </c>
      <c r="ASM419" s="264" t="str">
        <f>IF(AND($A$419&lt;=CV$349,CV$349&lt;=$B$419),(1/3)*$F$419,"")</f>
        <v/>
      </c>
      <c r="ASN419" s="264" t="str">
        <f>IF(AND($A$419&lt;=CV$349,CV$349&lt;=$B$419),(2/3)*$F$419,"")</f>
        <v/>
      </c>
      <c r="ASO419" s="264" t="str">
        <f>IF(AND($A$419&lt;=CW$349,CW$349&lt;=$B$419),$C$419,"")</f>
        <v/>
      </c>
      <c r="ASP419" s="264" t="str">
        <f>IF(AND($A$419&lt;=CW$349,CW$349&lt;=$B$419),(1/3)*$C$419,"")</f>
        <v/>
      </c>
      <c r="ASQ419" s="264" t="str">
        <f>IF(AND($A$419&lt;=CW$349,CW$349&lt;=$B$419),(2/3)*$C$419,"")</f>
        <v/>
      </c>
      <c r="ASR419" s="264" t="str">
        <f>IF(AND($A$419&lt;=CW$349,CW$349&lt;=$B$419),$D$419,"")</f>
        <v/>
      </c>
      <c r="ASS419" s="264" t="str">
        <f>IF(AND($A$419&lt;=CW$349,CW$349&lt;=$B$419),(1/3)*$D$419,"")</f>
        <v/>
      </c>
      <c r="AST419" s="264" t="str">
        <f>IF(AND($A$419&lt;=CW$349,CW$349&lt;=$B$419),(2/3)*$D$419,"")</f>
        <v/>
      </c>
      <c r="ASU419" s="264" t="str">
        <f>IF(AND($A$419&lt;=CW$349,CW$349&lt;=$B$419),$E$419,"")</f>
        <v/>
      </c>
      <c r="ASV419" s="264" t="str">
        <f>IF(AND($A$419&lt;=CW$349,CW$349&lt;=$B$419),(1/3)*$E$419,"")</f>
        <v/>
      </c>
      <c r="ASW419" s="264" t="str">
        <f>IF(AND($A$419&lt;=CW$349,CW$349&lt;=$B$419),(2/3)*$E$419,"")</f>
        <v/>
      </c>
      <c r="ASX419" s="264" t="str">
        <f>IF(AND($A$419&lt;=CW$349,CW$349&lt;=$B$419),$F$419,"")</f>
        <v/>
      </c>
      <c r="ASY419" s="264" t="str">
        <f>IF(AND($A$419&lt;=CW$349,CW$349&lt;=$B$419),(1/3)*$F$419,"")</f>
        <v/>
      </c>
      <c r="ASZ419" s="264" t="str">
        <f>IF(AND($A$419&lt;=CW$349,CW$349&lt;=$B$419),(2/3)*$F$419,"")</f>
        <v/>
      </c>
      <c r="ATA419" s="264" t="str">
        <f>IF(AND($A$419&lt;=CX$349,CX$349&lt;=$B$419),$C$419,"")</f>
        <v/>
      </c>
      <c r="ATB419" s="264" t="str">
        <f>IF(AND($A$419&lt;=CX$349,CX$349&lt;=$B$419),(1/3)*$C$419,"")</f>
        <v/>
      </c>
      <c r="ATC419" s="264" t="str">
        <f>IF(AND($A$419&lt;=CX$349,CX$349&lt;=$B$419),(2/3)*$C$419,"")</f>
        <v/>
      </c>
      <c r="ATD419" s="264" t="str">
        <f>IF(AND($A$419&lt;=CX$349,CX$349&lt;=$B$419),$D$419,"")</f>
        <v/>
      </c>
      <c r="ATE419" s="264" t="str">
        <f>IF(AND($A$419&lt;=CX$349,CX$349&lt;=$B$419),(1/3)*$D$419,"")</f>
        <v/>
      </c>
      <c r="ATF419" s="264" t="str">
        <f>IF(AND($A$419&lt;=CX$349,CX$349&lt;=$B$419),(2/3)*$D$419,"")</f>
        <v/>
      </c>
      <c r="ATG419" s="264" t="str">
        <f>IF(AND($A$419&lt;=CX$349,CX$349&lt;=$B$419),$E$419,"")</f>
        <v/>
      </c>
      <c r="ATH419" s="264" t="str">
        <f>IF(AND($A$419&lt;=CX$349,CX$349&lt;=$B$419),(1/3)*$E$419,"")</f>
        <v/>
      </c>
      <c r="ATI419" s="264" t="str">
        <f>IF(AND($A$419&lt;=CX$349,CX$349&lt;=$B$419),(2/3)*$E$419,"")</f>
        <v/>
      </c>
      <c r="ATJ419" s="264" t="str">
        <f>IF(AND($A$419&lt;=CX$349,CX$349&lt;=$B$419),$F$419,"")</f>
        <v/>
      </c>
      <c r="ATK419" s="264" t="str">
        <f>IF(AND($A$419&lt;=CX$349,CX$349&lt;=$B$419),(1/3)*$F$419,"")</f>
        <v/>
      </c>
      <c r="ATL419" s="264" t="str">
        <f>IF(AND($A$419&lt;=CX$349,CX$349&lt;=$B$419),(2/3)*$F$419,"")</f>
        <v/>
      </c>
      <c r="ATM419" s="264" t="str">
        <f>IF(AND($A$419&lt;=CY$349,CY$349&lt;=$B$419),$C$419,"")</f>
        <v/>
      </c>
      <c r="ATN419" s="264" t="str">
        <f>IF(AND($A$419&lt;=CY$349,CY$349&lt;=$B$419),(1/3)*$C$419,"")</f>
        <v/>
      </c>
      <c r="ATO419" s="264" t="str">
        <f>IF(AND($A$419&lt;=CY$349,CY$349&lt;=$B$419),(2/3)*$C$419,"")</f>
        <v/>
      </c>
      <c r="ATP419" s="264" t="str">
        <f>IF(AND($A$419&lt;=CY$349,CY$349&lt;=$B$419),$D$419,"")</f>
        <v/>
      </c>
      <c r="ATQ419" s="264" t="str">
        <f>IF(AND($A$419&lt;=CY$349,CY$349&lt;=$B$419),(1/3)*$D$419,"")</f>
        <v/>
      </c>
      <c r="ATR419" s="264" t="str">
        <f>IF(AND($A$419&lt;=CY$349,CY$349&lt;=$B$419),(2/3)*$D$419,"")</f>
        <v/>
      </c>
      <c r="ATS419" s="264" t="str">
        <f>IF(AND($A$419&lt;=CY$349,CY$349&lt;=$B$419),$E$419,"")</f>
        <v/>
      </c>
      <c r="ATT419" s="264" t="str">
        <f>IF(AND($A$419&lt;=CY$349,CY$349&lt;=$B$419),(1/3)*$E$419,"")</f>
        <v/>
      </c>
      <c r="ATU419" s="264" t="str">
        <f>IF(AND($A$419&lt;=CY$349,CY$349&lt;=$B$419),(2/3)*$E$419,"")</f>
        <v/>
      </c>
      <c r="ATV419" s="264" t="str">
        <f>IF(AND($A$419&lt;=CY$349,CY$349&lt;=$B$419),$F$419,"")</f>
        <v/>
      </c>
      <c r="ATW419" s="264" t="str">
        <f>IF(AND($A$419&lt;=CY$349,CY$349&lt;=$B$419),(1/3)*$F$419,"")</f>
        <v/>
      </c>
      <c r="ATX419" s="264" t="str">
        <f>IF(AND($A$419&lt;=CY$349,CY$349&lt;=$B$419),(2/3)*$F$419,"")</f>
        <v/>
      </c>
      <c r="ATY419" s="264" t="str">
        <f>IF(AND($A$419&lt;=CZ$349,CZ$349&lt;=$B$419),$C$419,"")</f>
        <v/>
      </c>
      <c r="ATZ419" s="264" t="str">
        <f>IF(AND($A$419&lt;=CZ$349,CZ$349&lt;=$B$419),(1/3)*$C$419,"")</f>
        <v/>
      </c>
      <c r="AUA419" s="264" t="str">
        <f>IF(AND($A$419&lt;=CZ$349,CZ$349&lt;=$B$419),(2/3)*$C$419,"")</f>
        <v/>
      </c>
      <c r="AUB419" s="264" t="str">
        <f>IF(AND($A$419&lt;=CZ$349,CZ$349&lt;=$B$419),$D$419,"")</f>
        <v/>
      </c>
      <c r="AUC419" s="264" t="str">
        <f>IF(AND($A$419&lt;=CZ$349,CZ$349&lt;=$B$419),(1/3)*$D$419,"")</f>
        <v/>
      </c>
      <c r="AUD419" s="264" t="str">
        <f>IF(AND($A$419&lt;=CZ$349,CZ$349&lt;=$B$419),(2/3)*$D$419,"")</f>
        <v/>
      </c>
      <c r="AUE419" s="264" t="str">
        <f>IF(AND($A$419&lt;=CZ$349,CZ$349&lt;=$B$419),$E$419,"")</f>
        <v/>
      </c>
      <c r="AUF419" s="264" t="str">
        <f>IF(AND($A$419&lt;=CZ$349,CZ$349&lt;=$B$419),(1/3)*$E$419,"")</f>
        <v/>
      </c>
      <c r="AUG419" s="264" t="str">
        <f>IF(AND($A$419&lt;=CZ$349,CZ$349&lt;=$B$419),(2/3)*$E$419,"")</f>
        <v/>
      </c>
      <c r="AUH419" s="264" t="str">
        <f>IF(AND($A$419&lt;=CZ$349,CZ$349&lt;=$B$419),$F$419,"")</f>
        <v/>
      </c>
      <c r="AUI419" s="264" t="str">
        <f>IF(AND($A$419&lt;=CZ$349,CZ$349&lt;=$B$419),(1/3)*$F$419,"")</f>
        <v/>
      </c>
      <c r="AUJ419" s="264" t="str">
        <f>IF(AND($A$419&lt;=CZ$349,CZ$349&lt;=$B$419),(2/3)*$F$419,"")</f>
        <v/>
      </c>
    </row>
    <row r="420" spans="1:1232" hidden="1">
      <c r="A420" s="257">
        <v>11</v>
      </c>
      <c r="B420" s="257">
        <v>15</v>
      </c>
      <c r="C420" s="262">
        <v>4.5</v>
      </c>
      <c r="D420" s="262">
        <v>3.5</v>
      </c>
      <c r="E420" s="262">
        <v>3</v>
      </c>
      <c r="F420" s="262">
        <v>3</v>
      </c>
      <c r="G420" s="478"/>
      <c r="H420" s="478"/>
      <c r="I420" s="478"/>
      <c r="J420" s="6"/>
      <c r="K420" s="6"/>
      <c r="L420" s="6"/>
      <c r="M420" s="6"/>
      <c r="N420" s="6"/>
      <c r="O420" s="6"/>
      <c r="Q420" s="264" t="str">
        <f t="shared" ref="Q420:Q440" si="879">IF(AND(A420&lt;=$C$349,$C$349&lt;=B420),C420,"")</f>
        <v/>
      </c>
      <c r="R420" s="264" t="str">
        <f t="shared" ref="R420:R440" si="880">IF(AND(A420&lt;=$C$349,$C$349&lt;=B420),((1/3)*C420),"")</f>
        <v/>
      </c>
      <c r="S420" s="264" t="str">
        <f t="shared" ref="S420:S440" si="881">IF(AND(A420&lt;=$C$349,$C$349&lt;=B420),((2/3)*C420),"")</f>
        <v/>
      </c>
      <c r="T420" s="264" t="str">
        <f t="shared" ref="T420:T440" si="882">IF(AND(A420&lt;=$C$349,$C$349&lt;=B420),D420,"")</f>
        <v/>
      </c>
      <c r="U420" s="264" t="str">
        <f t="shared" ref="U420:U440" si="883">IF(AND(A420&lt;=$C$349,$C$349&lt;=B420),((1/3)*D420),"")</f>
        <v/>
      </c>
      <c r="V420" s="264" t="str">
        <f t="shared" ref="V420:V440" si="884">IF(AND(A420&lt;=$C$349,$C$349&lt;=B420),((2/3)*D420),"")</f>
        <v/>
      </c>
      <c r="W420" s="264" t="str">
        <f t="shared" ref="W420:W440" si="885">IF(AND(A420&lt;=$C$349,$C$349&lt;=B420),E420,"")</f>
        <v/>
      </c>
      <c r="X420" s="264" t="str">
        <f t="shared" ref="X420:X440" si="886">IF(AND($A420&lt;=$C$349,$C$349&lt;=$B420),((1/3)*E420),"")</f>
        <v/>
      </c>
      <c r="Y420" s="264"/>
      <c r="Z420" s="264"/>
      <c r="AA420" s="264"/>
      <c r="AB420" s="264" t="str">
        <f t="shared" ref="AB420:AB440" si="887">IF(AND($A420&lt;=$C$349,$C$349&lt;=$B420),((2/3)*E420),"")</f>
        <v/>
      </c>
      <c r="AC420" s="264" t="str">
        <f t="shared" ref="AC420:AC440" si="888">IF(AND($A420&lt;=$C$349,$C$349&lt;=$B420),F420,"")</f>
        <v/>
      </c>
      <c r="AD420" s="264" t="str">
        <f t="shared" ref="AD420:AD440" si="889">IF(AND($A420&lt;=$C$349,$C$349&lt;=$B420),((1/3)*F420),"")</f>
        <v/>
      </c>
      <c r="AE420" s="264" t="str">
        <f t="shared" ref="AE420:AE440" si="890">IF(AND($A420&lt;=$C$349,$C$349&lt;=$B420),((2/3)*F420),"")</f>
        <v/>
      </c>
      <c r="AF420" s="264" t="str">
        <f t="shared" si="652"/>
        <v/>
      </c>
      <c r="AG420" s="264" t="str">
        <f t="shared" si="653"/>
        <v/>
      </c>
      <c r="AH420" s="264"/>
      <c r="AI420" s="264" t="str">
        <f t="shared" si="654"/>
        <v/>
      </c>
      <c r="AJ420" s="264" t="str">
        <f t="shared" si="655"/>
        <v/>
      </c>
      <c r="AK420" s="264" t="str">
        <f t="shared" si="656"/>
        <v/>
      </c>
      <c r="AL420" s="264" t="str">
        <f t="shared" si="657"/>
        <v/>
      </c>
      <c r="AM420" s="264" t="str">
        <f t="shared" si="658"/>
        <v/>
      </c>
      <c r="AN420" s="264" t="str">
        <f t="shared" si="659"/>
        <v/>
      </c>
      <c r="AO420" s="264" t="str">
        <f t="shared" si="660"/>
        <v/>
      </c>
      <c r="AP420" s="264" t="str">
        <f t="shared" si="661"/>
        <v/>
      </c>
      <c r="AQ420" s="264" t="str">
        <f t="shared" si="662"/>
        <v/>
      </c>
      <c r="AR420" s="264" t="str">
        <f t="shared" si="663"/>
        <v/>
      </c>
      <c r="AS420" s="264" t="str">
        <f t="shared" si="664"/>
        <v/>
      </c>
      <c r="AT420" s="264" t="str">
        <f t="shared" si="665"/>
        <v/>
      </c>
      <c r="AU420" s="264" t="str">
        <f t="shared" si="666"/>
        <v/>
      </c>
      <c r="AV420" s="264" t="str">
        <f t="shared" si="667"/>
        <v/>
      </c>
      <c r="AW420" s="264" t="str">
        <f t="shared" si="668"/>
        <v/>
      </c>
      <c r="AX420" s="264" t="str">
        <f t="shared" si="669"/>
        <v/>
      </c>
      <c r="AY420" s="264" t="str">
        <f t="shared" si="670"/>
        <v/>
      </c>
      <c r="AZ420" s="264" t="str">
        <f t="shared" si="671"/>
        <v/>
      </c>
      <c r="BA420" s="264" t="str">
        <f t="shared" si="672"/>
        <v/>
      </c>
      <c r="BB420" s="264" t="str">
        <f t="shared" si="673"/>
        <v/>
      </c>
      <c r="BC420" s="264" t="str">
        <f t="shared" si="674"/>
        <v/>
      </c>
      <c r="BD420" s="264" t="str">
        <f t="shared" si="675"/>
        <v/>
      </c>
      <c r="BE420" s="264" t="str">
        <f t="shared" si="676"/>
        <v/>
      </c>
      <c r="BF420" s="264" t="str">
        <f t="shared" si="677"/>
        <v/>
      </c>
      <c r="BG420" s="264" t="str">
        <f t="shared" si="678"/>
        <v/>
      </c>
      <c r="BH420" s="264" t="str">
        <f t="shared" si="679"/>
        <v/>
      </c>
      <c r="BI420" s="264" t="str">
        <f t="shared" si="680"/>
        <v/>
      </c>
      <c r="BJ420" s="264" t="str">
        <f t="shared" si="681"/>
        <v/>
      </c>
      <c r="BK420" s="264" t="str">
        <f t="shared" si="682"/>
        <v/>
      </c>
      <c r="BL420" s="264" t="str">
        <f t="shared" si="683"/>
        <v/>
      </c>
      <c r="BM420" s="264" t="str">
        <f t="shared" si="684"/>
        <v/>
      </c>
      <c r="BN420" s="264" t="str">
        <f t="shared" si="685"/>
        <v/>
      </c>
      <c r="BO420" s="264" t="str">
        <f t="shared" si="686"/>
        <v/>
      </c>
      <c r="BP420" s="264" t="str">
        <f t="shared" si="687"/>
        <v/>
      </c>
      <c r="BQ420" s="264" t="str">
        <f t="shared" si="688"/>
        <v/>
      </c>
      <c r="BR420" s="264" t="str">
        <f t="shared" si="689"/>
        <v/>
      </c>
      <c r="BS420" s="264" t="str">
        <f t="shared" si="690"/>
        <v/>
      </c>
      <c r="BT420" s="264" t="str">
        <f t="shared" si="691"/>
        <v/>
      </c>
      <c r="BU420" s="264" t="str">
        <f t="shared" si="692"/>
        <v/>
      </c>
      <c r="BV420" s="264" t="str">
        <f t="shared" si="693"/>
        <v/>
      </c>
      <c r="BW420" s="264" t="str">
        <f t="shared" si="694"/>
        <v/>
      </c>
      <c r="BX420" s="264" t="str">
        <f t="shared" si="874"/>
        <v/>
      </c>
      <c r="BY420" s="264" t="str">
        <f t="shared" si="695"/>
        <v/>
      </c>
      <c r="BZ420" s="264" t="str">
        <f t="shared" si="696"/>
        <v/>
      </c>
      <c r="CA420" s="264" t="str">
        <f t="shared" si="697"/>
        <v/>
      </c>
      <c r="CB420" s="264" t="str">
        <f t="shared" si="698"/>
        <v/>
      </c>
      <c r="CC420" s="264" t="str">
        <f t="shared" si="699"/>
        <v/>
      </c>
      <c r="CD420" s="264" t="str">
        <f t="shared" si="700"/>
        <v/>
      </c>
      <c r="CE420" s="264" t="str">
        <f t="shared" si="701"/>
        <v/>
      </c>
      <c r="CF420" s="264" t="str">
        <f t="shared" si="702"/>
        <v/>
      </c>
      <c r="CG420" s="264" t="str">
        <f t="shared" si="703"/>
        <v/>
      </c>
      <c r="CH420" s="264" t="str">
        <f t="shared" si="704"/>
        <v/>
      </c>
      <c r="CI420" s="264" t="str">
        <f t="shared" si="705"/>
        <v/>
      </c>
      <c r="CJ420" s="264" t="str">
        <f t="shared" si="706"/>
        <v/>
      </c>
      <c r="CK420" s="264" t="str">
        <f t="shared" si="707"/>
        <v/>
      </c>
      <c r="CL420" s="264" t="str">
        <f t="shared" si="708"/>
        <v/>
      </c>
      <c r="CM420" s="264" t="str">
        <f t="shared" si="709"/>
        <v/>
      </c>
      <c r="CN420" s="264" t="str">
        <f t="shared" si="710"/>
        <v/>
      </c>
      <c r="CO420" s="264" t="str">
        <f t="shared" si="711"/>
        <v/>
      </c>
      <c r="CP420" s="264" t="str">
        <f t="shared" si="712"/>
        <v/>
      </c>
      <c r="CQ420" s="264" t="str">
        <f t="shared" si="713"/>
        <v/>
      </c>
      <c r="CR420" s="264" t="str">
        <f t="shared" si="714"/>
        <v/>
      </c>
      <c r="CS420" s="264" t="str">
        <f t="shared" si="715"/>
        <v/>
      </c>
      <c r="CT420" s="264" t="str">
        <f t="shared" si="716"/>
        <v/>
      </c>
      <c r="CU420" s="264" t="str">
        <f t="shared" si="717"/>
        <v/>
      </c>
      <c r="CV420" s="264" t="str">
        <f t="shared" si="718"/>
        <v/>
      </c>
      <c r="CW420" s="264" t="str">
        <f t="shared" si="719"/>
        <v/>
      </c>
      <c r="CX420" s="264" t="str">
        <f t="shared" si="720"/>
        <v/>
      </c>
      <c r="CY420" s="264" t="str">
        <f t="shared" si="721"/>
        <v/>
      </c>
      <c r="CZ420" s="264" t="str">
        <f t="shared" si="722"/>
        <v/>
      </c>
      <c r="DA420" s="264" t="str">
        <f t="shared" si="723"/>
        <v/>
      </c>
      <c r="DB420" s="264" t="str">
        <f t="shared" si="724"/>
        <v/>
      </c>
      <c r="DC420" s="264" t="str">
        <f t="shared" si="725"/>
        <v/>
      </c>
      <c r="DD420" s="264" t="str">
        <f t="shared" si="726"/>
        <v/>
      </c>
      <c r="DE420" s="264" t="str">
        <f t="shared" si="727"/>
        <v/>
      </c>
      <c r="DF420" s="264" t="str">
        <f t="shared" si="728"/>
        <v/>
      </c>
      <c r="DG420" s="264" t="str">
        <f t="shared" si="729"/>
        <v/>
      </c>
      <c r="DH420" s="264" t="str">
        <f t="shared" si="730"/>
        <v/>
      </c>
      <c r="DI420" s="264" t="str">
        <f t="shared" si="731"/>
        <v/>
      </c>
      <c r="DJ420" s="264" t="str">
        <f t="shared" si="732"/>
        <v/>
      </c>
      <c r="DK420" s="264" t="str">
        <f t="shared" si="733"/>
        <v/>
      </c>
      <c r="DL420" s="264" t="str">
        <f t="shared" si="734"/>
        <v/>
      </c>
      <c r="DM420" s="264" t="str">
        <f t="shared" si="735"/>
        <v/>
      </c>
      <c r="DN420" s="264" t="str">
        <f t="shared" si="736"/>
        <v/>
      </c>
      <c r="DO420" s="264" t="str">
        <f t="shared" si="737"/>
        <v/>
      </c>
      <c r="DP420" s="264" t="str">
        <f t="shared" si="738"/>
        <v/>
      </c>
      <c r="DQ420" s="264" t="str">
        <f t="shared" si="739"/>
        <v/>
      </c>
      <c r="DR420" s="264" t="str">
        <f t="shared" si="740"/>
        <v/>
      </c>
      <c r="DS420" s="264" t="str">
        <f t="shared" si="741"/>
        <v/>
      </c>
      <c r="DT420" s="264" t="str">
        <f t="shared" si="742"/>
        <v/>
      </c>
      <c r="DU420" s="264" t="str">
        <f t="shared" si="743"/>
        <v/>
      </c>
      <c r="DV420" s="264" t="str">
        <f t="shared" si="744"/>
        <v/>
      </c>
      <c r="DW420" s="264" t="str">
        <f t="shared" si="745"/>
        <v/>
      </c>
      <c r="DX420" s="264" t="str">
        <f t="shared" si="746"/>
        <v/>
      </c>
      <c r="DY420" s="264" t="str">
        <f t="shared" si="747"/>
        <v/>
      </c>
      <c r="DZ420" s="264" t="str">
        <f t="shared" si="748"/>
        <v/>
      </c>
      <c r="EA420" s="264" t="str">
        <f t="shared" si="749"/>
        <v/>
      </c>
      <c r="EB420" s="264" t="str">
        <f t="shared" si="750"/>
        <v/>
      </c>
      <c r="EC420" s="264" t="str">
        <f t="shared" si="751"/>
        <v/>
      </c>
      <c r="ED420" s="264" t="str">
        <f t="shared" si="752"/>
        <v/>
      </c>
      <c r="EE420" s="264" t="str">
        <f t="shared" si="753"/>
        <v/>
      </c>
      <c r="EF420" s="264" t="str">
        <f t="shared" si="754"/>
        <v/>
      </c>
      <c r="EG420" s="264" t="str">
        <f t="shared" si="755"/>
        <v/>
      </c>
      <c r="EH420" s="264" t="str">
        <f t="shared" si="756"/>
        <v/>
      </c>
      <c r="EI420" s="264" t="str">
        <f t="shared" si="757"/>
        <v/>
      </c>
      <c r="EJ420" s="264" t="str">
        <f t="shared" si="758"/>
        <v/>
      </c>
      <c r="EK420" s="264" t="str">
        <f t="shared" si="875"/>
        <v/>
      </c>
      <c r="EL420" s="264" t="str">
        <f t="shared" si="759"/>
        <v/>
      </c>
      <c r="EM420" s="264" t="str">
        <f t="shared" si="760"/>
        <v/>
      </c>
      <c r="EN420" s="264" t="str">
        <f t="shared" si="761"/>
        <v/>
      </c>
      <c r="EO420" s="264" t="str">
        <f t="shared" si="762"/>
        <v/>
      </c>
      <c r="EP420" s="264" t="str">
        <f t="shared" si="763"/>
        <v/>
      </c>
      <c r="EQ420" s="264" t="str">
        <f t="shared" si="764"/>
        <v/>
      </c>
      <c r="ER420" s="264" t="str">
        <f t="shared" si="765"/>
        <v/>
      </c>
      <c r="ES420" s="264" t="str">
        <f t="shared" si="766"/>
        <v/>
      </c>
      <c r="ET420" s="264" t="str">
        <f t="shared" si="767"/>
        <v/>
      </c>
      <c r="EU420" s="264" t="str">
        <f t="shared" si="768"/>
        <v/>
      </c>
      <c r="EV420" s="264" t="str">
        <f t="shared" si="769"/>
        <v/>
      </c>
      <c r="EW420" s="264" t="str">
        <f t="shared" si="770"/>
        <v/>
      </c>
      <c r="EX420" s="264" t="str">
        <f t="shared" si="771"/>
        <v/>
      </c>
      <c r="EY420" s="264" t="str">
        <f t="shared" si="772"/>
        <v/>
      </c>
      <c r="EZ420" s="264" t="str">
        <f t="shared" si="773"/>
        <v/>
      </c>
      <c r="FA420" s="264" t="str">
        <f t="shared" si="774"/>
        <v/>
      </c>
      <c r="FB420" s="264" t="str">
        <f t="shared" si="775"/>
        <v/>
      </c>
      <c r="FC420" s="264" t="str">
        <f t="shared" si="776"/>
        <v/>
      </c>
      <c r="FD420" s="264" t="str">
        <f t="shared" si="777"/>
        <v/>
      </c>
      <c r="FE420" s="264" t="str">
        <f t="shared" si="778"/>
        <v/>
      </c>
      <c r="FF420" s="264" t="str">
        <f t="shared" si="779"/>
        <v/>
      </c>
      <c r="FG420" s="264" t="str">
        <f t="shared" si="780"/>
        <v/>
      </c>
      <c r="FH420" s="264" t="str">
        <f t="shared" si="781"/>
        <v/>
      </c>
      <c r="FI420" s="264" t="str">
        <f t="shared" si="782"/>
        <v/>
      </c>
      <c r="FJ420" s="264" t="str">
        <f t="shared" si="783"/>
        <v/>
      </c>
      <c r="FK420" s="264" t="str">
        <f t="shared" si="784"/>
        <v/>
      </c>
      <c r="FL420" s="264" t="str">
        <f t="shared" si="785"/>
        <v/>
      </c>
      <c r="FM420" s="264" t="str">
        <f t="shared" si="786"/>
        <v/>
      </c>
      <c r="FN420" s="264" t="str">
        <f t="shared" si="787"/>
        <v/>
      </c>
      <c r="FO420" s="264" t="str">
        <f t="shared" si="788"/>
        <v/>
      </c>
      <c r="FP420" s="264" t="str">
        <f t="shared" si="789"/>
        <v/>
      </c>
      <c r="FQ420" s="264" t="str">
        <f t="shared" si="790"/>
        <v/>
      </c>
      <c r="FR420" s="264" t="str">
        <f t="shared" si="791"/>
        <v/>
      </c>
      <c r="FS420" s="264" t="str">
        <f t="shared" si="792"/>
        <v/>
      </c>
      <c r="FT420" s="264" t="str">
        <f t="shared" si="793"/>
        <v/>
      </c>
      <c r="FU420" s="264" t="str">
        <f t="shared" si="794"/>
        <v/>
      </c>
      <c r="FV420" s="264" t="str">
        <f t="shared" si="795"/>
        <v/>
      </c>
      <c r="FW420" s="264" t="str">
        <f t="shared" si="796"/>
        <v/>
      </c>
      <c r="FX420" s="264" t="str">
        <f t="shared" si="797"/>
        <v/>
      </c>
      <c r="FY420" s="264" t="str">
        <f t="shared" si="798"/>
        <v/>
      </c>
      <c r="FZ420" s="264" t="str">
        <f t="shared" si="799"/>
        <v/>
      </c>
      <c r="GA420" s="264" t="str">
        <f t="shared" si="800"/>
        <v/>
      </c>
      <c r="GB420" s="264" t="str">
        <f t="shared" si="801"/>
        <v/>
      </c>
      <c r="GC420" s="264" t="str">
        <f t="shared" si="802"/>
        <v/>
      </c>
      <c r="GD420" s="264" t="str">
        <f t="shared" si="803"/>
        <v/>
      </c>
      <c r="GE420" s="264" t="str">
        <f t="shared" si="804"/>
        <v/>
      </c>
      <c r="GF420" s="264" t="str">
        <f t="shared" si="805"/>
        <v/>
      </c>
      <c r="GG420" s="264" t="str">
        <f t="shared" si="806"/>
        <v/>
      </c>
      <c r="GH420" s="264" t="str">
        <f t="shared" si="807"/>
        <v/>
      </c>
      <c r="GI420" s="264" t="str">
        <f t="shared" si="808"/>
        <v/>
      </c>
      <c r="GJ420" s="264" t="str">
        <f t="shared" si="809"/>
        <v/>
      </c>
      <c r="GK420" s="264" t="str">
        <f t="shared" si="810"/>
        <v/>
      </c>
      <c r="GL420" s="264" t="str">
        <f t="shared" si="811"/>
        <v/>
      </c>
      <c r="GM420" s="264" t="str">
        <f t="shared" si="812"/>
        <v/>
      </c>
      <c r="GN420" s="264" t="str">
        <f t="shared" si="813"/>
        <v/>
      </c>
      <c r="GO420" s="264" t="str">
        <f t="shared" si="814"/>
        <v/>
      </c>
      <c r="GP420" s="264" t="str">
        <f t="shared" si="815"/>
        <v/>
      </c>
      <c r="GQ420" s="264" t="str">
        <f t="shared" si="816"/>
        <v/>
      </c>
      <c r="GR420" s="264" t="str">
        <f t="shared" si="817"/>
        <v/>
      </c>
      <c r="GS420" s="264" t="str">
        <f t="shared" si="818"/>
        <v/>
      </c>
      <c r="GT420" s="264" t="str">
        <f t="shared" si="819"/>
        <v/>
      </c>
      <c r="GU420" s="264" t="str">
        <f t="shared" si="820"/>
        <v/>
      </c>
      <c r="GV420" s="264" t="str">
        <f t="shared" si="821"/>
        <v/>
      </c>
      <c r="GW420" s="264" t="str">
        <f t="shared" si="822"/>
        <v/>
      </c>
      <c r="GX420" s="264" t="str">
        <f t="shared" si="823"/>
        <v/>
      </c>
      <c r="GY420" s="264" t="str">
        <f t="shared" si="824"/>
        <v/>
      </c>
      <c r="GZ420" s="264" t="str">
        <f t="shared" si="825"/>
        <v/>
      </c>
      <c r="HA420" s="264" t="str">
        <f t="shared" si="826"/>
        <v/>
      </c>
      <c r="HB420" s="264" t="str">
        <f t="shared" si="827"/>
        <v/>
      </c>
      <c r="HC420" s="264" t="str">
        <f t="shared" si="828"/>
        <v/>
      </c>
      <c r="HD420" s="264" t="str">
        <f t="shared" si="829"/>
        <v/>
      </c>
      <c r="HE420" s="264" t="str">
        <f t="shared" si="830"/>
        <v/>
      </c>
      <c r="HF420" s="264" t="str">
        <f t="shared" si="831"/>
        <v/>
      </c>
      <c r="HG420" s="264" t="str">
        <f t="shared" si="832"/>
        <v/>
      </c>
      <c r="HH420" s="264" t="str">
        <f t="shared" si="833"/>
        <v/>
      </c>
      <c r="HI420" s="264" t="str">
        <f t="shared" si="834"/>
        <v/>
      </c>
      <c r="HJ420" s="264" t="str">
        <f t="shared" si="835"/>
        <v/>
      </c>
      <c r="HK420" s="264" t="str">
        <f t="shared" si="836"/>
        <v/>
      </c>
      <c r="HL420" s="264" t="str">
        <f t="shared" si="837"/>
        <v/>
      </c>
      <c r="HM420" s="264" t="str">
        <f t="shared" si="838"/>
        <v/>
      </c>
      <c r="HN420" s="264" t="str">
        <f t="shared" si="839"/>
        <v/>
      </c>
      <c r="HO420" s="264" t="str">
        <f t="shared" si="840"/>
        <v/>
      </c>
      <c r="HP420" s="264" t="str">
        <f t="shared" si="841"/>
        <v/>
      </c>
      <c r="HQ420" s="264" t="str">
        <f t="shared" si="842"/>
        <v/>
      </c>
      <c r="HR420" s="264" t="str">
        <f t="shared" si="843"/>
        <v/>
      </c>
      <c r="HS420" s="264" t="str">
        <f t="shared" si="844"/>
        <v/>
      </c>
      <c r="HT420" s="264" t="str">
        <f t="shared" si="845"/>
        <v/>
      </c>
      <c r="HU420" s="264" t="str">
        <f t="shared" si="846"/>
        <v/>
      </c>
      <c r="HV420" s="264" t="str">
        <f t="shared" si="847"/>
        <v/>
      </c>
      <c r="HW420" s="264" t="str">
        <f t="shared" si="848"/>
        <v/>
      </c>
      <c r="HX420" s="264" t="str">
        <f t="shared" si="849"/>
        <v/>
      </c>
      <c r="HY420" s="264" t="str">
        <f t="shared" si="850"/>
        <v/>
      </c>
      <c r="HZ420" s="264" t="str">
        <f t="shared" si="851"/>
        <v/>
      </c>
      <c r="IA420" s="264" t="str">
        <f t="shared" si="852"/>
        <v/>
      </c>
      <c r="IB420" s="264" t="str">
        <f t="shared" si="853"/>
        <v/>
      </c>
      <c r="IC420" s="264" t="str">
        <f t="shared" si="854"/>
        <v/>
      </c>
      <c r="ID420" s="264" t="str">
        <f t="shared" si="855"/>
        <v/>
      </c>
      <c r="IE420" s="264" t="str">
        <f t="shared" si="856"/>
        <v/>
      </c>
      <c r="IF420" s="264" t="str">
        <f t="shared" si="857"/>
        <v/>
      </c>
      <c r="IG420" s="264" t="str">
        <f t="shared" si="858"/>
        <v/>
      </c>
      <c r="IH420" s="264" t="str">
        <f t="shared" si="859"/>
        <v/>
      </c>
      <c r="II420" s="264" t="str">
        <f t="shared" si="860"/>
        <v/>
      </c>
      <c r="IJ420" s="264" t="str">
        <f t="shared" si="861"/>
        <v/>
      </c>
      <c r="IK420" s="264" t="str">
        <f t="shared" si="862"/>
        <v/>
      </c>
      <c r="IL420" s="264" t="str">
        <f t="shared" si="863"/>
        <v/>
      </c>
      <c r="IM420" s="264" t="str">
        <f t="shared" si="864"/>
        <v/>
      </c>
      <c r="IN420" s="264" t="str">
        <f t="shared" si="865"/>
        <v/>
      </c>
      <c r="IO420" s="264" t="str">
        <f>IF(AND($A$420&lt;=$W$349,$W$349&lt;=$B$420),$C$420,"")</f>
        <v/>
      </c>
      <c r="IP420" s="264" t="str">
        <f t="shared" si="866"/>
        <v/>
      </c>
      <c r="IQ420" s="264" t="str">
        <f t="shared" si="867"/>
        <v/>
      </c>
      <c r="IR420" s="264" t="str">
        <f t="shared" si="868"/>
        <v/>
      </c>
      <c r="IS420" s="264" t="str">
        <f t="shared" si="869"/>
        <v/>
      </c>
      <c r="IT420" s="264" t="str">
        <f t="shared" si="870"/>
        <v/>
      </c>
      <c r="IU420" s="264" t="str">
        <f t="shared" si="871"/>
        <v/>
      </c>
      <c r="IV420" s="264" t="str">
        <f t="shared" si="872"/>
        <v/>
      </c>
      <c r="IW420" s="264" t="str">
        <f t="shared" si="873"/>
        <v/>
      </c>
      <c r="IX420" s="264" t="str">
        <f t="shared" si="876"/>
        <v/>
      </c>
      <c r="IY420" s="264" t="str">
        <f t="shared" si="877"/>
        <v/>
      </c>
      <c r="IZ420" s="264" t="str">
        <f t="shared" si="878"/>
        <v/>
      </c>
      <c r="JA420" s="264" t="str">
        <f>IF(AND($A$420&lt;=X$349,X$349&lt;=$B$420),$C$420,"")</f>
        <v/>
      </c>
      <c r="JB420" s="264" t="str">
        <f>IF(AND($A$420&lt;=X$349,X$349&lt;=$B$420),(1/3)*$C$420,"")</f>
        <v/>
      </c>
      <c r="JC420" s="264" t="str">
        <f>IF(AND($A$420&lt;=X$349,X$349&lt;=$B$420),(2/3)*$C$420,"")</f>
        <v/>
      </c>
      <c r="JD420" s="264" t="str">
        <f>IF(AND($A$420&lt;=X$349,X$349&lt;=$B$420),$D$420,"")</f>
        <v/>
      </c>
      <c r="JE420" s="264" t="str">
        <f>IF(AND($A$420&lt;=X$349,X$349&lt;=$B$420),(1/3)*$D$420,"")</f>
        <v/>
      </c>
      <c r="JF420" s="264" t="str">
        <f>IF(AND($A$420&lt;=X$349,X$349&lt;=$B$420),(2/3)*$D$420,"")</f>
        <v/>
      </c>
      <c r="JG420" s="264" t="str">
        <f>IF(AND($A$420&lt;=X$349,X$349&lt;=$B$420),$E$420,"")</f>
        <v/>
      </c>
      <c r="JH420" s="264" t="str">
        <f>IF(AND($A$420&lt;=X$349,X$349&lt;=$B$420),(1/3)*$E$420,"")</f>
        <v/>
      </c>
      <c r="JI420" s="264" t="str">
        <f>IF(AND($A$420&lt;=X$349,X$349&lt;=$B$420),(2/3)*$E$420,"")</f>
        <v/>
      </c>
      <c r="JJ420" s="264" t="str">
        <f>IF(AND($A$420&lt;=X$349,X$349&lt;=$B$420),$F$420,"")</f>
        <v/>
      </c>
      <c r="JK420" s="264" t="str">
        <f>IF(AND($A$420&lt;=X$349,X$349&lt;=$B$420),(1/3)*$F$420,"")</f>
        <v/>
      </c>
      <c r="JL420" s="264" t="str">
        <f>IF(AND($A$420&lt;=X$349,X$349&lt;=$B$420),(2/3)*$F$420,"")</f>
        <v/>
      </c>
      <c r="JM420" s="264" t="str">
        <f>IF(AND($A$420&lt;=Y$349,Y$349&lt;=$B$420),$C$420,"")</f>
        <v/>
      </c>
      <c r="JN420" s="264" t="str">
        <f>IF(AND($A$420&lt;=Y$349,Y$349&lt;=$B$420),(1/3)*$C$420,"")</f>
        <v/>
      </c>
      <c r="JO420" s="264" t="str">
        <f>IF(AND($A$420&lt;=Y$349,Y$349&lt;=$B$420),(2/3)*$C$420,"")</f>
        <v/>
      </c>
      <c r="JP420" s="264" t="str">
        <f>IF(AND($A$420&lt;=Y$349,Y$349&lt;=$B$420),$D$420,"")</f>
        <v/>
      </c>
      <c r="JQ420" s="264" t="str">
        <f>IF(AND($A$420&lt;=Y$349,Y$349&lt;=$B$420),(1/3)*$D$420,"")</f>
        <v/>
      </c>
      <c r="JR420" s="264" t="str">
        <f>IF(AND($A$420&lt;=Y$349,Y$349&lt;=$B$420),(2/3)*$D$420,"")</f>
        <v/>
      </c>
      <c r="JS420" s="264" t="str">
        <f>IF(AND($A$420&lt;=Y$349,Y$349&lt;=$B$420),$E$420,"")</f>
        <v/>
      </c>
      <c r="JT420" s="264" t="str">
        <f>IF(AND($A$420&lt;=Y$349,Y$349&lt;=$B$420),(1/3)*$E$420,"")</f>
        <v/>
      </c>
      <c r="JU420" s="264" t="str">
        <f>IF(AND($A$420&lt;=Y$349,Y$349&lt;=$B$420),(2/3)*$E$420,"")</f>
        <v/>
      </c>
      <c r="JV420" s="264" t="str">
        <f>IF(AND($A$420&lt;=Y$349,Y$349&lt;=$B$420),$F$420,"")</f>
        <v/>
      </c>
      <c r="JW420" s="264" t="str">
        <f>IF(AND($A$420&lt;=Y$349,Y$349&lt;=$B$420),(1/3)*$F$420,"")</f>
        <v/>
      </c>
      <c r="JX420" s="264" t="str">
        <f>IF(AND($A$420&lt;=Y$349,Y$349&lt;=$B$420),(2/3)*$F$420,"")</f>
        <v/>
      </c>
      <c r="JY420" s="264" t="str">
        <f>IF(AND($A$420&lt;=Z$349,Z$349&lt;=$B$420),$C$420,"")</f>
        <v/>
      </c>
      <c r="JZ420" s="264" t="str">
        <f>IF(AND($A$420&lt;=Z$349,Z$349&lt;=$B$420),(1/3)*$C$420,"")</f>
        <v/>
      </c>
      <c r="KA420" s="264" t="str">
        <f>IF(AND($A$420&lt;=Z$349,Z$349&lt;=$B$420),(2/3)*$C$420,"")</f>
        <v/>
      </c>
      <c r="KB420" s="264" t="str">
        <f>IF(AND($A$420&lt;=Z$349,Z$349&lt;=$B$420),$D$420,"")</f>
        <v/>
      </c>
      <c r="KC420" s="264" t="str">
        <f>IF(AND($A$420&lt;=Z$349,Z$349&lt;=$B$420),(1/3)*$D$420,"")</f>
        <v/>
      </c>
      <c r="KD420" s="264" t="str">
        <f>IF(AND($A$420&lt;=Z$349,Z$349&lt;=$B$420),(2/3)*$D$420,"")</f>
        <v/>
      </c>
      <c r="KE420" s="264" t="str">
        <f>IF(AND($A$420&lt;=Z$349,Z$349&lt;=$B$420),$E$420,"")</f>
        <v/>
      </c>
      <c r="KF420" s="264" t="str">
        <f>IF(AND($A$420&lt;=Z$349,Z$349&lt;=$B$420),(1/3)*$E$420,"")</f>
        <v/>
      </c>
      <c r="KG420" s="264" t="str">
        <f>IF(AND($A$420&lt;=Z$349,Z$349&lt;=$B$420),(2/3)*$E$420,"")</f>
        <v/>
      </c>
      <c r="KH420" s="264" t="str">
        <f>IF(AND($A$420&lt;=Z$349,Z$349&lt;=$B$420),$F$420,"")</f>
        <v/>
      </c>
      <c r="KI420" s="264" t="str">
        <f>IF(AND($A$420&lt;=Z$349,Z$349&lt;=$B$420),(1/3)*$F$420,"")</f>
        <v/>
      </c>
      <c r="KJ420" s="264" t="str">
        <f>IF(AND($A$420&lt;=Z$349,Z$349&lt;=$B$420),(2/3)*$F$420,"")</f>
        <v/>
      </c>
      <c r="KK420" s="264" t="str">
        <f>IF(AND($A$420&lt;=AA$349,AA$349&lt;=$B$420),$C$420,"")</f>
        <v/>
      </c>
      <c r="KL420" s="264" t="str">
        <f>IF(AND($A$420&lt;=AA$349,AA$349&lt;=$B$420),(1/3)*$C$420,"")</f>
        <v/>
      </c>
      <c r="KM420" s="264" t="str">
        <f>IF(AND($A$420&lt;=AA$349,AA$349&lt;=$B$420),(2/3)*$C$420,"")</f>
        <v/>
      </c>
      <c r="KN420" s="264" t="str">
        <f>IF(AND($A$420&lt;=AA$349,AA$349&lt;=$B$420),$D$420,"")</f>
        <v/>
      </c>
      <c r="KO420" s="264" t="str">
        <f>IF(AND($A$420&lt;=AA$349,AA$349&lt;=$B$420),(1/3)*$D$420,"")</f>
        <v/>
      </c>
      <c r="KP420" s="264" t="str">
        <f>IF(AND($A$420&lt;=AA$349,AA$349&lt;=$B$420),(2/3)*$D$420,"")</f>
        <v/>
      </c>
      <c r="KQ420" s="264" t="str">
        <f>IF(AND($A$420&lt;=AA$349,AA$349&lt;=$B$420),$E$420,"")</f>
        <v/>
      </c>
      <c r="KR420" s="264" t="str">
        <f>IF(AND($A$420&lt;=AA$349,AA$349&lt;=$B$420),(1/3)*$E$420,"")</f>
        <v/>
      </c>
      <c r="KS420" s="264" t="str">
        <f>IF(AND($A$420&lt;=AA$349,AA$349&lt;=$B$420),(2/3)*$E$420,"")</f>
        <v/>
      </c>
      <c r="KT420" s="264" t="str">
        <f>IF(AND($A$420&lt;=AA$349,AA$349&lt;=$B$420),$F$420,"")</f>
        <v/>
      </c>
      <c r="KU420" s="264" t="str">
        <f>IF(AND($A$420&lt;=AA$349,AA$349&lt;=$B$420),(1/3)*$F$420,"")</f>
        <v/>
      </c>
      <c r="KV420" s="264" t="str">
        <f>IF(AND($A$420&lt;=AA$349,AA$349&lt;=$B$420),(2/3)*$F$420,"")</f>
        <v/>
      </c>
      <c r="KW420" s="264" t="str">
        <f>IF(AND($A$420&lt;=AB$349,AB$349&lt;=$B$420),$C$420,"")</f>
        <v/>
      </c>
      <c r="KX420" s="264" t="str">
        <f>IF(AND($A$420&lt;=AB$349,AB$349&lt;=$B$420),(1/3)*$C$420,"")</f>
        <v/>
      </c>
      <c r="KY420" s="264" t="str">
        <f>IF(AND($A$420&lt;=AB$349,AB$349&lt;=$B$420),(2/3)*$C$420,"")</f>
        <v/>
      </c>
      <c r="KZ420" s="264" t="str">
        <f>IF(AND($A$420&lt;=AB$349,AB$349&lt;=$B$420),$D$420,"")</f>
        <v/>
      </c>
      <c r="LA420" s="264" t="str">
        <f>IF(AND($A$420&lt;=AB$349,AB$349&lt;=$B$420),(1/3)*$D$420,"")</f>
        <v/>
      </c>
      <c r="LB420" s="264" t="str">
        <f>IF(AND($A$420&lt;=AB$349,AB$349&lt;=$B$420),(2/3)*$D$420,"")</f>
        <v/>
      </c>
      <c r="LC420" s="264" t="str">
        <f>IF(AND($A$420&lt;=AB$349,AB$349&lt;=$B$420),$E$420,"")</f>
        <v/>
      </c>
      <c r="LD420" s="264" t="str">
        <f>IF(AND($A$420&lt;=AB$349,AB$349&lt;=$B$420),(1/3)*$E$420,"")</f>
        <v/>
      </c>
      <c r="LE420" s="264" t="str">
        <f>IF(AND($A$420&lt;=AB$349,AB$349&lt;=$B$420),(2/3)*$E$420,"")</f>
        <v/>
      </c>
      <c r="LF420" s="264" t="str">
        <f>IF(AND($A$420&lt;=AB$349,AB$349&lt;=$B$420),$F$420,"")</f>
        <v/>
      </c>
      <c r="LG420" s="264" t="str">
        <f>IF(AND($A$420&lt;=AB$349,AB$349&lt;=$B$420),(1/3)*$F$420,"")</f>
        <v/>
      </c>
      <c r="LH420" s="264" t="str">
        <f>IF(AND($A$420&lt;=AB$349,AB$349&lt;=$B$420),(2/3)*$F$420,"")</f>
        <v/>
      </c>
      <c r="LI420" s="264" t="str">
        <f>IF(AND($A$420&lt;=AC$349,AC$349&lt;=$B$420),$C$420,"")</f>
        <v/>
      </c>
      <c r="LJ420" s="264" t="str">
        <f>IF(AND($A$420&lt;=AC$349,AC$349&lt;=$B$420),(1/3)*$C$420,"")</f>
        <v/>
      </c>
      <c r="LK420" s="264" t="str">
        <f>IF(AND($A$420&lt;=AC$349,AC$349&lt;=$B$420),(2/3)*$C$420,"")</f>
        <v/>
      </c>
      <c r="LL420" s="264" t="str">
        <f>IF(AND($A$420&lt;=AC$349,AC$349&lt;=$B$420),$D$420,"")</f>
        <v/>
      </c>
      <c r="LM420" s="264" t="str">
        <f>IF(AND($A$420&lt;=AC$349,AC$349&lt;=$B$420),(1/3)*$D$420,"")</f>
        <v/>
      </c>
      <c r="LN420" s="264" t="str">
        <f>IF(AND($A$420&lt;=AC$349,AC$349&lt;=$B$420),(2/3)*$D$420,"")</f>
        <v/>
      </c>
      <c r="LO420" s="264" t="str">
        <f>IF(AND($A$420&lt;=AC$349,AC$349&lt;=$B$420),$E$420,"")</f>
        <v/>
      </c>
      <c r="LP420" s="264" t="str">
        <f>IF(AND($A$420&lt;=AC$349,AC$349&lt;=$B$420),(1/3)*$E$420,"")</f>
        <v/>
      </c>
      <c r="LQ420" s="264" t="str">
        <f>IF(AND($A$420&lt;=AC$349,AC$349&lt;=$B$420),(2/3)*$E$420,"")</f>
        <v/>
      </c>
      <c r="LR420" s="264" t="str">
        <f>IF(AND($A$420&lt;=AC$349,AC$349&lt;=$B$420),$F$420,"")</f>
        <v/>
      </c>
      <c r="LS420" s="264" t="str">
        <f>IF(AND($A$420&lt;=AC$349,AC$349&lt;=$B$420),(1/3)*$F$420,"")</f>
        <v/>
      </c>
      <c r="LT420" s="264" t="str">
        <f>IF(AND($A$420&lt;=AC$349,AC$349&lt;=$B$420),(2/3)*$F$420,"")</f>
        <v/>
      </c>
      <c r="LU420" s="264" t="str">
        <f>IF(AND($A$420&lt;=AD$349,AD$349&lt;=$B$420),$C$420,"")</f>
        <v/>
      </c>
      <c r="LV420" s="264" t="str">
        <f>IF(AND($A$420&lt;=AD$349,AD$349&lt;=$B$420),(1/3)*$C$420,"")</f>
        <v/>
      </c>
      <c r="LW420" s="264" t="str">
        <f>IF(AND($A$420&lt;=AD$349,AD$349&lt;=$B$420),(2/3)*$C$420,"")</f>
        <v/>
      </c>
      <c r="LX420" s="264" t="str">
        <f>IF(AND($A$420&lt;=AD$349,AD$349&lt;=$B$420),$D$420,"")</f>
        <v/>
      </c>
      <c r="LY420" s="264" t="str">
        <f>IF(AND($A$420&lt;=AD$349,AD$349&lt;=$B$420),(1/3)*$D$420,"")</f>
        <v/>
      </c>
      <c r="LZ420" s="264" t="str">
        <f>IF(AND($A$420&lt;=AD$349,AD$349&lt;=$B$420),(2/3)*$D$420,"")</f>
        <v/>
      </c>
      <c r="MA420" s="264" t="str">
        <f>IF(AND($A$420&lt;=AD$349,AD$349&lt;=$B$420),$E$420,"")</f>
        <v/>
      </c>
      <c r="MB420" s="264" t="str">
        <f>IF(AND($A$420&lt;=AD$349,AD$349&lt;=$B$420),(1/3)*$E$420,"")</f>
        <v/>
      </c>
      <c r="MC420" s="264" t="str">
        <f>IF(AND($A$420&lt;=AD$349,AD$349&lt;=$B$420),(2/3)*$E$420,"")</f>
        <v/>
      </c>
      <c r="MD420" s="264" t="str">
        <f>IF(AND($A$420&lt;=AD$349,AD$349&lt;=$B$420),$F$420,"")</f>
        <v/>
      </c>
      <c r="ME420" s="264" t="str">
        <f>IF(AND($A$420&lt;=AD$349,AD$349&lt;=$B$420),(1/3)*$F$420,"")</f>
        <v/>
      </c>
      <c r="MF420" s="264" t="str">
        <f>IF(AND($A$420&lt;=AD$349,AD$349&lt;=$B$420),(2/3)*$F$420,"")</f>
        <v/>
      </c>
      <c r="MG420" s="264" t="str">
        <f>IF(AND($A$420&lt;=AE$349,AE$349&lt;=$B$420),$C$420,"")</f>
        <v/>
      </c>
      <c r="MH420" s="264" t="str">
        <f>IF(AND($A$420&lt;=AE$349,AE$349&lt;=$B$420),(1/3)*$C$420,"")</f>
        <v/>
      </c>
      <c r="MI420" s="264" t="str">
        <f>IF(AND($A$420&lt;=AE$349,AE$349&lt;=$B$420),(2/3)*$C$420,"")</f>
        <v/>
      </c>
      <c r="MJ420" s="264" t="str">
        <f>IF(AND($A$420&lt;=AE$349,AE$349&lt;=$B$420),$D$420,"")</f>
        <v/>
      </c>
      <c r="MK420" s="264" t="str">
        <f>IF(AND($A$420&lt;=AE$349,AE$349&lt;=$B$420),(1/3)*$D$420,"")</f>
        <v/>
      </c>
      <c r="ML420" s="264" t="str">
        <f>IF(AND($A$420&lt;=AE$349,AE$349&lt;=$B$420),(2/3)*$D$420,"")</f>
        <v/>
      </c>
      <c r="MM420" s="264" t="str">
        <f>IF(AND($A$420&lt;=AE$349,AE$349&lt;=$B$420),$E$420,"")</f>
        <v/>
      </c>
      <c r="MN420" s="264" t="str">
        <f>IF(AND($A$420&lt;=AE$349,AE$349&lt;=$B$420),(1/3)*$E$420,"")</f>
        <v/>
      </c>
      <c r="MO420" s="264" t="str">
        <f>IF(AND($A$420&lt;=AE$349,AE$349&lt;=$B$420),(2/3)*$E$420,"")</f>
        <v/>
      </c>
      <c r="MP420" s="264" t="str">
        <f>IF(AND($A$420&lt;=AE$349,AE$349&lt;=$B$420),$F$420,"")</f>
        <v/>
      </c>
      <c r="MQ420" s="264" t="str">
        <f>IF(AND($A$420&lt;=AE$349,AE$349&lt;=$B$420),(1/3)*$F$420,"")</f>
        <v/>
      </c>
      <c r="MR420" s="264" t="str">
        <f>IF(AND($A$420&lt;=AE$349,AE$349&lt;=$B$420),(2/3)*$F$420,"")</f>
        <v/>
      </c>
      <c r="MS420" s="264" t="str">
        <f>IF(AND($A$420&lt;=AF$349,AF$349&lt;=$B$420),$C$420,"")</f>
        <v/>
      </c>
      <c r="MT420" s="264" t="str">
        <f>IF(AND($A$420&lt;=AF$349,AF$349&lt;=$B$420),(1/3)*$C$420,"")</f>
        <v/>
      </c>
      <c r="MU420" s="264" t="str">
        <f>IF(AND($A$420&lt;=AF$349,AF$349&lt;=$B$420),(2/3)*$C$420,"")</f>
        <v/>
      </c>
      <c r="MV420" s="264" t="str">
        <f>IF(AND($A$420&lt;=AF$349,AF$349&lt;=$B$420),$D$420,"")</f>
        <v/>
      </c>
      <c r="MW420" s="264" t="str">
        <f>IF(AND($A$420&lt;=AF$349,AF$349&lt;=$B$420),(1/3)*$D$420,"")</f>
        <v/>
      </c>
      <c r="MX420" s="264" t="str">
        <f>IF(AND($A$420&lt;=AF$349,AF$349&lt;=$B$420),(2/3)*$D$420,"")</f>
        <v/>
      </c>
      <c r="MY420" s="264" t="str">
        <f>IF(AND($A$420&lt;=AF$349,AF$349&lt;=$B$420),$E$420,"")</f>
        <v/>
      </c>
      <c r="MZ420" s="264" t="str">
        <f>IF(AND($A$420&lt;=AF$349,AF$349&lt;=$B$420),(1/3)*$E$420,"")</f>
        <v/>
      </c>
      <c r="NA420" s="264" t="str">
        <f>IF(AND($A$420&lt;=AF$349,AF$349&lt;=$B$420),(2/3)*$E$420,"")</f>
        <v/>
      </c>
      <c r="NB420" s="264" t="str">
        <f>IF(AND($A$420&lt;=AF$349,AF$349&lt;=$B$420),$F$420,"")</f>
        <v/>
      </c>
      <c r="NC420" s="264" t="str">
        <f>IF(AND($A$420&lt;=AF$349,AF$349&lt;=$B$420),(1/3)*$F$420,"")</f>
        <v/>
      </c>
      <c r="ND420" s="264" t="str">
        <f>IF(AND($A$420&lt;=AF$349,AF$349&lt;=$B$420),(2/3)*$F$420,"")</f>
        <v/>
      </c>
      <c r="NE420" s="264" t="str">
        <f>IF(AND($A$420&lt;=AG$349,AG$349&lt;=$B$420),$C$420,"")</f>
        <v/>
      </c>
      <c r="NF420" s="264" t="str">
        <f>IF(AND($A$420&lt;=AG$349,AG$349&lt;=$B$420),(1/3)*$C$420,"")</f>
        <v/>
      </c>
      <c r="NG420" s="264" t="str">
        <f>IF(AND($A$420&lt;=AG$349,AG$349&lt;=$B$420),(2/3)*$C$420,"")</f>
        <v/>
      </c>
      <c r="NH420" s="264" t="str">
        <f>IF(AND($A$420&lt;=AG$349,AG$349&lt;=$B$420),$D$420,"")</f>
        <v/>
      </c>
      <c r="NI420" s="264" t="str">
        <f>IF(AND($A$420&lt;=AG$349,AG$349&lt;=$B$420),(1/3)*$D$420,"")</f>
        <v/>
      </c>
      <c r="NJ420" s="264" t="str">
        <f>IF(AND($A$420&lt;=AG$349,AG$349&lt;=$B$420),(2/3)*$D$420,"")</f>
        <v/>
      </c>
      <c r="NK420" s="264" t="str">
        <f>IF(AND($A$420&lt;=AG$349,AG$349&lt;=$B$420),$E$420,"")</f>
        <v/>
      </c>
      <c r="NL420" s="264" t="str">
        <f>IF(AND($A$420&lt;=AG$349,AG$349&lt;=$B$420),(1/3)*$E$420,"")</f>
        <v/>
      </c>
      <c r="NM420" s="264" t="str">
        <f>IF(AND($A$420&lt;=AG$349,AG$349&lt;=$B$420),(2/3)*$E$420,"")</f>
        <v/>
      </c>
      <c r="NN420" s="264" t="str">
        <f>IF(AND($A$420&lt;=AG$349,AG$349&lt;=$B$420),$F$420,"")</f>
        <v/>
      </c>
      <c r="NO420" s="264" t="str">
        <f>IF(AND($A$420&lt;=AG$349,AG$349&lt;=$B$420),(1/3)*$F$420,"")</f>
        <v/>
      </c>
      <c r="NP420" s="264" t="str">
        <f>IF(AND($A$420&lt;=AG$349,AG$349&lt;=$B$420),(2/3)*$F$420,"")</f>
        <v/>
      </c>
      <c r="NQ420" s="264" t="str">
        <f>IF(AND($A$420&lt;=AH$349,AH$349&lt;=$B$420),$C$420,"")</f>
        <v/>
      </c>
      <c r="NR420" s="264" t="str">
        <f>IF(AND($A$420&lt;=AH$349,AH$349&lt;=$B$420),(1/3)*$C$420,"")</f>
        <v/>
      </c>
      <c r="NS420" s="264" t="str">
        <f>IF(AND($A$420&lt;=AH$349,AH$349&lt;=$B$420),(2/3)*$C$420,"")</f>
        <v/>
      </c>
      <c r="NT420" s="264" t="str">
        <f>IF(AND($A$420&lt;=AH$349,AH$349&lt;=$B$420),$D$420,"")</f>
        <v/>
      </c>
      <c r="NU420" s="264" t="str">
        <f>IF(AND($A$420&lt;=AH$349,AH$349&lt;=$B$420),(1/3)*$D$420,"")</f>
        <v/>
      </c>
      <c r="NV420" s="264" t="str">
        <f>IF(AND($A$420&lt;=AH$349,AH$349&lt;=$B$420),(2/3)*$D$420,"")</f>
        <v/>
      </c>
      <c r="NW420" s="264" t="str">
        <f>IF(AND($A$420&lt;=AH$349,AH$349&lt;=$B$420),$E$420,"")</f>
        <v/>
      </c>
      <c r="NX420" s="264" t="str">
        <f>IF(AND($A$420&lt;=AH$349,AH$349&lt;=$B$420),(1/3)*$E$420,"")</f>
        <v/>
      </c>
      <c r="NY420" s="264" t="str">
        <f>IF(AND($A$420&lt;=AH$349,AH$349&lt;=$B$420),(2/3)*$E$420,"")</f>
        <v/>
      </c>
      <c r="NZ420" s="264" t="str">
        <f>IF(AND($A$420&lt;=AH$349,AH$349&lt;=$B$420),$F$420,"")</f>
        <v/>
      </c>
      <c r="OA420" s="264" t="str">
        <f>IF(AND($A$420&lt;=AH$349,AH$349&lt;=$B$420),(1/3)*$F$420,"")</f>
        <v/>
      </c>
      <c r="OB420" s="264" t="str">
        <f>IF(AND($A$420&lt;=AH$349,AH$349&lt;=$B$420),(2/3)*$F$420,"")</f>
        <v/>
      </c>
      <c r="OC420" s="264" t="str">
        <f>IF(AND($A$420&lt;=AI$349,AI$349&lt;=$B$420),$C$420,"")</f>
        <v/>
      </c>
      <c r="OD420" s="264" t="str">
        <f>IF(AND($A$420&lt;=AI$349,AI$349&lt;=$B$420),(1/3)*$C$420,"")</f>
        <v/>
      </c>
      <c r="OE420" s="264" t="str">
        <f>IF(AND($A$420&lt;=AI$349,AI$349&lt;=$B$420),(2/3)*$C$420,"")</f>
        <v/>
      </c>
      <c r="OF420" s="264" t="str">
        <f>IF(AND($A$420&lt;=AI$349,AI$349&lt;=$B$420),$D$420,"")</f>
        <v/>
      </c>
      <c r="OG420" s="264" t="str">
        <f>IF(AND($A$420&lt;=AI$349,AI$349&lt;=$B$420),(1/3)*$D$420,"")</f>
        <v/>
      </c>
      <c r="OH420" s="264" t="str">
        <f>IF(AND($A$420&lt;=AI$349,AI$349&lt;=$B$420),(2/3)*$D$420,"")</f>
        <v/>
      </c>
      <c r="OI420" s="264" t="str">
        <f>IF(AND($A$420&lt;=AI$349,AI$349&lt;=$B$420),$E$420,"")</f>
        <v/>
      </c>
      <c r="OJ420" s="264" t="str">
        <f>IF(AND($A$420&lt;=AI$349,AI$349&lt;=$B$420),(1/3)*$E$420,"")</f>
        <v/>
      </c>
      <c r="OK420" s="264" t="str">
        <f>IF(AND($A$420&lt;=AI$349,AI$349&lt;=$B$420),(2/3)*$E$420,"")</f>
        <v/>
      </c>
      <c r="OL420" s="264" t="str">
        <f>IF(AND($A$420&lt;=AI$349,AI$349&lt;=$B$420),$F$420,"")</f>
        <v/>
      </c>
      <c r="OM420" s="264" t="str">
        <f>IF(AND($A$420&lt;=AI$349,AI$349&lt;=$B$420),(1/3)*$F$420,"")</f>
        <v/>
      </c>
      <c r="ON420" s="264" t="str">
        <f>IF(AND($A$420&lt;=AI$349,AI$349&lt;=$B$420),(2/3)*$F$420,"")</f>
        <v/>
      </c>
      <c r="OO420" s="264" t="str">
        <f>IF(AND($A$420&lt;=AJ$349,AJ$349&lt;=$B$420),$C$420,"")</f>
        <v/>
      </c>
      <c r="OP420" s="264" t="str">
        <f>IF(AND($A$420&lt;=AJ$349,AJ$349&lt;=$B$420),(1/3)*$C$420,"")</f>
        <v/>
      </c>
      <c r="OQ420" s="264" t="str">
        <f>IF(AND($A$420&lt;=AJ$349,AJ$349&lt;=$B$420),(2/3)*$C$420,"")</f>
        <v/>
      </c>
      <c r="OR420" s="264" t="str">
        <f>IF(AND($A$420&lt;=AJ$349,AJ$349&lt;=$B$420),$D$420,"")</f>
        <v/>
      </c>
      <c r="OS420" s="264" t="str">
        <f>IF(AND($A$420&lt;=AJ$349,AJ$349&lt;=$B$420),(1/3)*$D$420,"")</f>
        <v/>
      </c>
      <c r="OT420" s="264" t="str">
        <f>IF(AND($A$420&lt;=AJ$349,AJ$349&lt;=$B$420),(2/3)*$D$420,"")</f>
        <v/>
      </c>
      <c r="OU420" s="264" t="str">
        <f>IF(AND($A$420&lt;=AJ$349,AJ$349&lt;=$B$420),$E$420,"")</f>
        <v/>
      </c>
      <c r="OV420" s="264" t="str">
        <f>IF(AND($A$420&lt;=AJ$349,AJ$349&lt;=$B$420),(1/3)*$E$420,"")</f>
        <v/>
      </c>
      <c r="OW420" s="264" t="str">
        <f>IF(AND($A$420&lt;=AJ$349,AJ$349&lt;=$B$420),(2/3)*$E$420,"")</f>
        <v/>
      </c>
      <c r="OX420" s="264" t="str">
        <f>IF(AND($A$420&lt;=AJ$349,AJ$349&lt;=$B$420),$F$420,"")</f>
        <v/>
      </c>
      <c r="OY420" s="264" t="str">
        <f>IF(AND($A$420&lt;=AJ$349,AJ$349&lt;=$B$420),(1/3)*$F$420,"")</f>
        <v/>
      </c>
      <c r="OZ420" s="264" t="str">
        <f>IF(AND($A$420&lt;=AJ$349,AJ$349&lt;=$B$420),(2/3)*$F$420,"")</f>
        <v/>
      </c>
      <c r="PA420" s="264" t="str">
        <f>IF(AND($A$420&lt;=AK$349,AK$349&lt;=$B$420),$C$420,"")</f>
        <v/>
      </c>
      <c r="PB420" s="264" t="str">
        <f>IF(AND($A$420&lt;=AK$349,AK$349&lt;=$B$420),(1/3)*$C$420,"")</f>
        <v/>
      </c>
      <c r="PC420" s="264" t="str">
        <f>IF(AND($A$420&lt;=AK$349,AK$349&lt;=$B$420),(2/3)*$C$420,"")</f>
        <v/>
      </c>
      <c r="PD420" s="264" t="str">
        <f>IF(AND($A$420&lt;=AK$349,AK$349&lt;=$B$420),$D$420,"")</f>
        <v/>
      </c>
      <c r="PE420" s="264" t="str">
        <f>IF(AND($A$420&lt;=AK$349,AK$349&lt;=$B$420),(1/3)*$D$420,"")</f>
        <v/>
      </c>
      <c r="PF420" s="264" t="str">
        <f>IF(AND($A$420&lt;=AK$349,AK$349&lt;=$B$420),(2/3)*$D$420,"")</f>
        <v/>
      </c>
      <c r="PG420" s="264" t="str">
        <f>IF(AND($A$420&lt;=AK$349,AK$349&lt;=$B$420),$E$420,"")</f>
        <v/>
      </c>
      <c r="PH420" s="264" t="str">
        <f>IF(AND($A$420&lt;=AK$349,AK$349&lt;=$B$420),(1/3)*$E$420,"")</f>
        <v/>
      </c>
      <c r="PI420" s="264" t="str">
        <f>IF(AND($A$420&lt;=AK$349,AK$349&lt;=$B$420),(2/3)*$E$420,"")</f>
        <v/>
      </c>
      <c r="PJ420" s="264" t="str">
        <f>IF(AND($A$420&lt;=AK$349,AK$349&lt;=$B$420),$F$420,"")</f>
        <v/>
      </c>
      <c r="PK420" s="264" t="str">
        <f>IF(AND($A$420&lt;=AK$349,AK$349&lt;=$B$420),(1/3)*$F$420,"")</f>
        <v/>
      </c>
      <c r="PL420" s="264" t="str">
        <f>IF(AND($A$420&lt;=AK$349,AK$349&lt;=$B$420),(2/3)*$F$420,"")</f>
        <v/>
      </c>
      <c r="PM420" s="264" t="str">
        <f>IF(AND($A$420&lt;=AL$349,AL$349&lt;=$B$420),$C$420,"")</f>
        <v/>
      </c>
      <c r="PN420" s="264" t="str">
        <f>IF(AND($A$420&lt;=AL$349,AL$349&lt;=$B$420),(1/3)*$C$420,"")</f>
        <v/>
      </c>
      <c r="PO420" s="264" t="str">
        <f>IF(AND($A$420&lt;=AL$349,AL$349&lt;=$B$420),(2/3)*$C$420,"")</f>
        <v/>
      </c>
      <c r="PP420" s="264" t="str">
        <f>IF(AND($A$420&lt;=AL$349,AL$349&lt;=$B$420),$D$420,"")</f>
        <v/>
      </c>
      <c r="PQ420" s="264" t="str">
        <f>IF(AND($A$420&lt;=AL$349,AL$349&lt;=$B$420),(1/3)*$D$420,"")</f>
        <v/>
      </c>
      <c r="PR420" s="264" t="str">
        <f>IF(AND($A$420&lt;=AL$349,AL$349&lt;=$B$420),(2/3)*$D$420,"")</f>
        <v/>
      </c>
      <c r="PS420" s="264" t="str">
        <f>IF(AND($A$420&lt;=AL$349,AL$349&lt;=$B$420),$E$420,"")</f>
        <v/>
      </c>
      <c r="PT420" s="264" t="str">
        <f>IF(AND($A$420&lt;=AL$349,AL$349&lt;=$B$420),(1/3)*$E$420,"")</f>
        <v/>
      </c>
      <c r="PU420" s="264" t="str">
        <f>IF(AND($A$420&lt;=AL$349,AL$349&lt;=$B$420),(2/3)*$E$420,"")</f>
        <v/>
      </c>
      <c r="PV420" s="264" t="str">
        <f>IF(AND($A$420&lt;=AL$349,AL$349&lt;=$B$420),$F$420,"")</f>
        <v/>
      </c>
      <c r="PW420" s="264" t="str">
        <f>IF(AND($A$420&lt;=AL$349,AL$349&lt;=$B$420),(1/3)*$F$420,"")</f>
        <v/>
      </c>
      <c r="PX420" s="264" t="str">
        <f>IF(AND($A$420&lt;=AL$349,AL$349&lt;=$B$420),(2/3)*$F$420,"")</f>
        <v/>
      </c>
      <c r="PY420" s="264" t="str">
        <f>IF(AND($A$420&lt;=AM$349,AM$349&lt;=$B$420),$C$420,"")</f>
        <v/>
      </c>
      <c r="PZ420" s="264" t="str">
        <f>IF(AND($A$420&lt;=AM$349,AM$349&lt;=$B$420),(1/3)*$C$420,"")</f>
        <v/>
      </c>
      <c r="QA420" s="264" t="str">
        <f>IF(AND($A$420&lt;=AM$349,AM$349&lt;=$B$420),(2/3)*$C$420,"")</f>
        <v/>
      </c>
      <c r="QB420" s="264" t="str">
        <f>IF(AND($A$420&lt;=AM$349,AM$349&lt;=$B$420),$D$420,"")</f>
        <v/>
      </c>
      <c r="QC420" s="264" t="str">
        <f>IF(AND($A$420&lt;=AM$349,AM$349&lt;=$B$420),(1/3)*$D$420,"")</f>
        <v/>
      </c>
      <c r="QD420" s="264" t="str">
        <f>IF(AND($A$420&lt;=AM$349,AM$349&lt;=$B$420),(2/3)*$D$420,"")</f>
        <v/>
      </c>
      <c r="QE420" s="264" t="str">
        <f>IF(AND($A$420&lt;=AM$349,AM$349&lt;=$B$420),$E$420,"")</f>
        <v/>
      </c>
      <c r="QF420" s="264" t="str">
        <f>IF(AND($A$420&lt;=AM$349,AM$349&lt;=$B$420),(1/3)*$E$420,"")</f>
        <v/>
      </c>
      <c r="QG420" s="264" t="str">
        <f>IF(AND($A$420&lt;=AM$349,AM$349&lt;=$B$420),(2/3)*$E$420,"")</f>
        <v/>
      </c>
      <c r="QH420" s="264" t="str">
        <f>IF(AND($A$420&lt;=AM$349,AM$349&lt;=$B$420),$F$420,"")</f>
        <v/>
      </c>
      <c r="QI420" s="264" t="str">
        <f>IF(AND($A$420&lt;=AM$349,AM$349&lt;=$B$420),(1/3)*$F$420,"")</f>
        <v/>
      </c>
      <c r="QJ420" s="264" t="str">
        <f>IF(AND($A$420&lt;=AM$349,AM$349&lt;=$B$420),(2/3)*$F$420,"")</f>
        <v/>
      </c>
      <c r="QK420" s="264" t="str">
        <f>IF(AND($A$420&lt;=AN$349,AN$349&lt;=$B$420),$C$420,"")</f>
        <v/>
      </c>
      <c r="QL420" s="264" t="str">
        <f>IF(AND($A$420&lt;=AN$349,AN$349&lt;=$B$420),(1/3)*$C$420,"")</f>
        <v/>
      </c>
      <c r="QM420" s="264" t="str">
        <f>IF(AND($A$420&lt;=AN$349,AN$349&lt;=$B$420),(2/3)*$C$420,"")</f>
        <v/>
      </c>
      <c r="QN420" s="264" t="str">
        <f>IF(AND($A$420&lt;=AN$349,AN$349&lt;=$B$420),$D$420,"")</f>
        <v/>
      </c>
      <c r="QO420" s="264" t="str">
        <f>IF(AND($A$420&lt;=AN$349,AN$349&lt;=$B$420),(1/3)*$D$420,"")</f>
        <v/>
      </c>
      <c r="QP420" s="264" t="str">
        <f>IF(AND($A$420&lt;=AN$349,AN$349&lt;=$B$420),(2/3)*$D$420,"")</f>
        <v/>
      </c>
      <c r="QQ420" s="264" t="str">
        <f>IF(AND($A$420&lt;=AN$349,AN$349&lt;=$B$420),$E$420,"")</f>
        <v/>
      </c>
      <c r="QR420" s="264" t="str">
        <f>IF(AND($A$420&lt;=AN$349,AN$349&lt;=$B$420),(1/3)*$E$420,"")</f>
        <v/>
      </c>
      <c r="QS420" s="264" t="str">
        <f>IF(AND($A$420&lt;=AN$349,AN$349&lt;=$B$420),(2/3)*$E$420,"")</f>
        <v/>
      </c>
      <c r="QT420" s="264" t="str">
        <f>IF(AND($A$420&lt;=AN$349,AN$349&lt;=$B$420),$F$420,"")</f>
        <v/>
      </c>
      <c r="QU420" s="264" t="str">
        <f>IF(AND($A$420&lt;=AN$349,AN$349&lt;=$B$420),(1/3)*$F$420,"")</f>
        <v/>
      </c>
      <c r="QV420" s="264" t="str">
        <f>IF(AND($A$420&lt;=AN$349,AN$349&lt;=$B$420),(2/3)*$F$420,"")</f>
        <v/>
      </c>
      <c r="QW420" s="264" t="str">
        <f>IF(AND($A$420&lt;=AO$349,AO$349&lt;=$B$420),$C$420,"")</f>
        <v/>
      </c>
      <c r="QX420" s="264" t="str">
        <f>IF(AND($A$420&lt;=AO$349,AO$349&lt;=$B$420),(1/3)*$C$420,"")</f>
        <v/>
      </c>
      <c r="QY420" s="264" t="str">
        <f>IF(AND($A$420&lt;=AO$349,AO$349&lt;=$B$420),(2/3)*$C$420,"")</f>
        <v/>
      </c>
      <c r="QZ420" s="264" t="str">
        <f>IF(AND($A$420&lt;=AO$349,AO$349&lt;=$B$420),$D$420,"")</f>
        <v/>
      </c>
      <c r="RA420" s="264" t="str">
        <f>IF(AND($A$420&lt;=AO$349,AO$349&lt;=$B$420),(1/3)*$D$420,"")</f>
        <v/>
      </c>
      <c r="RB420" s="264" t="str">
        <f>IF(AND($A$420&lt;=AO$349,AO$349&lt;=$B$420),(2/3)*$D$420,"")</f>
        <v/>
      </c>
      <c r="RC420" s="264" t="str">
        <f>IF(AND($A$420&lt;=AO$349,AO$349&lt;=$B$420),$E$420,"")</f>
        <v/>
      </c>
      <c r="RD420" s="264" t="str">
        <f>IF(AND($A$420&lt;=AO$349,AO$349&lt;=$B$420),(1/3)*$E$420,"")</f>
        <v/>
      </c>
      <c r="RE420" s="264" t="str">
        <f>IF(AND($A$420&lt;=AO$349,AO$349&lt;=$B$420),(2/3)*$E$420,"")</f>
        <v/>
      </c>
      <c r="RF420" s="264" t="str">
        <f>IF(AND($A$420&lt;=AO$349,AO$349&lt;=$B$420),$F$420,"")</f>
        <v/>
      </c>
      <c r="RG420" s="264" t="str">
        <f>IF(AND($A$420&lt;=AO$349,AO$349&lt;=$B$420),(1/3)*$F$420,"")</f>
        <v/>
      </c>
      <c r="RH420" s="264" t="str">
        <f>IF(AND($A$420&lt;=AO$349,AO$349&lt;=$B$420),(2/3)*$F$420,"")</f>
        <v/>
      </c>
      <c r="RI420" s="264" t="str">
        <f>IF(AND($A$420&lt;=AP$349,AP$349&lt;=$B$420),$C$420,"")</f>
        <v/>
      </c>
      <c r="RJ420" s="264" t="str">
        <f>IF(AND($A$420&lt;=AP$349,AP$349&lt;=$B$420),(1/3)*$C$420,"")</f>
        <v/>
      </c>
      <c r="RK420" s="264" t="str">
        <f>IF(AND($A$420&lt;=AP$349,AP$349&lt;=$B$420),(2/3)*$C$420,"")</f>
        <v/>
      </c>
      <c r="RL420" s="264" t="str">
        <f>IF(AND($A$420&lt;=AP$349,AP$349&lt;=$B$420),$D$420,"")</f>
        <v/>
      </c>
      <c r="RM420" s="264" t="str">
        <f>IF(AND($A$420&lt;=AP$349,AP$349&lt;=$B$420),(1/3)*$D$420,"")</f>
        <v/>
      </c>
      <c r="RN420" s="264" t="str">
        <f>IF(AND($A$420&lt;=AP$349,AP$349&lt;=$B$420),(2/3)*$D$420,"")</f>
        <v/>
      </c>
      <c r="RO420" s="264" t="str">
        <f>IF(AND($A$420&lt;=AP$349,AP$349&lt;=$B$420),$E$420,"")</f>
        <v/>
      </c>
      <c r="RP420" s="264" t="str">
        <f>IF(AND($A$420&lt;=AP$349,AP$349&lt;=$B$420),(1/3)*$E$420,"")</f>
        <v/>
      </c>
      <c r="RQ420" s="264" t="str">
        <f>IF(AND($A$420&lt;=AP$349,AP$349&lt;=$B$420),(2/3)*$E$420,"")</f>
        <v/>
      </c>
      <c r="RR420" s="264" t="str">
        <f>IF(AND($A$420&lt;=AP$349,AP$349&lt;=$B$420),$F$420,"")</f>
        <v/>
      </c>
      <c r="RS420" s="264" t="str">
        <f>IF(AND($A$420&lt;=AP$349,AP$349&lt;=$B$420),(1/3)*$F$420,"")</f>
        <v/>
      </c>
      <c r="RT420" s="264" t="str">
        <f>IF(AND($A$420&lt;=AP$349,AP$349&lt;=$B$420),(2/3)*$F$420,"")</f>
        <v/>
      </c>
      <c r="RU420" s="264" t="str">
        <f>IF(AND($A$420&lt;=AQ$349,AQ$349&lt;=$B$420),$C$420,"")</f>
        <v/>
      </c>
      <c r="RV420" s="264" t="str">
        <f>IF(AND($A$420&lt;=AQ$349,AQ$349&lt;=$B$420),(1/3)*$C$420,"")</f>
        <v/>
      </c>
      <c r="RW420" s="264" t="str">
        <f>IF(AND($A$420&lt;=AQ$349,AQ$349&lt;=$B$420),(2/3)*$C$420,"")</f>
        <v/>
      </c>
      <c r="RX420" s="264" t="str">
        <f>IF(AND($A$420&lt;=AQ$349,AQ$349&lt;=$B$420),$D$420,"")</f>
        <v/>
      </c>
      <c r="RY420" s="264" t="str">
        <f>IF(AND($A$420&lt;=AQ$349,AQ$349&lt;=$B$420),(1/3)*$D$420,"")</f>
        <v/>
      </c>
      <c r="RZ420" s="264" t="str">
        <f>IF(AND($A$420&lt;=AQ$349,AQ$349&lt;=$B$420),(2/3)*$D$420,"")</f>
        <v/>
      </c>
      <c r="SA420" s="264" t="str">
        <f>IF(AND($A$420&lt;=AQ$349,AQ$349&lt;=$B$420),$E$420,"")</f>
        <v/>
      </c>
      <c r="SB420" s="264" t="str">
        <f>IF(AND($A$420&lt;=AQ$349,AQ$349&lt;=$B$420),(1/3)*$E$420,"")</f>
        <v/>
      </c>
      <c r="SC420" s="264" t="str">
        <f>IF(AND($A$420&lt;=AQ$349,AQ$349&lt;=$B$420),(2/3)*$E$420,"")</f>
        <v/>
      </c>
      <c r="SD420" s="264" t="str">
        <f>IF(AND($A$420&lt;=AQ$349,AQ$349&lt;=$B$420),$F$420,"")</f>
        <v/>
      </c>
      <c r="SE420" s="264" t="str">
        <f>IF(AND($A$420&lt;=AQ$349,AQ$349&lt;=$B$420),(1/3)*$F$420,"")</f>
        <v/>
      </c>
      <c r="SF420" s="264" t="str">
        <f>IF(AND($A$420&lt;=AQ$349,AQ$349&lt;=$B$420),(2/3)*$F$420,"")</f>
        <v/>
      </c>
      <c r="SG420" s="264" t="str">
        <f>IF(AND($A$420&lt;=AR$349,AR$349&lt;=$B$420),$C$420,"")</f>
        <v/>
      </c>
      <c r="SH420" s="264" t="str">
        <f>IF(AND($A$420&lt;=AR$349,AR$349&lt;=$B$420),(1/3)*$C$420,"")</f>
        <v/>
      </c>
      <c r="SI420" s="264" t="str">
        <f>IF(AND($A$420&lt;=AR$349,AR$349&lt;=$B$420),(2/3)*$C$420,"")</f>
        <v/>
      </c>
      <c r="SJ420" s="264" t="str">
        <f>IF(AND($A$420&lt;=AR$349,AR$349&lt;=$B$420),$D$420,"")</f>
        <v/>
      </c>
      <c r="SK420" s="264" t="str">
        <f>IF(AND($A$420&lt;=AR$349,AR$349&lt;=$B$420),(1/3)*$D$420,"")</f>
        <v/>
      </c>
      <c r="SL420" s="264" t="str">
        <f>IF(AND($A$420&lt;=AR$349,AR$349&lt;=$B$420),(2/3)*$D$420,"")</f>
        <v/>
      </c>
      <c r="SM420" s="264" t="str">
        <f>IF(AND($A$420&lt;=AR$349,AR$349&lt;=$B$420),$E$420,"")</f>
        <v/>
      </c>
      <c r="SN420" s="264" t="str">
        <f>IF(AND($A$420&lt;=AR$349,AR$349&lt;=$B$420),(1/3)*$E$420,"")</f>
        <v/>
      </c>
      <c r="SO420" s="264" t="str">
        <f>IF(AND($A$420&lt;=AR$349,AR$349&lt;=$B$420),(2/3)*$E$420,"")</f>
        <v/>
      </c>
      <c r="SP420" s="264" t="str">
        <f>IF(AND($A$420&lt;=AR$349,AR$349&lt;=$B$420),$F$420,"")</f>
        <v/>
      </c>
      <c r="SQ420" s="264" t="str">
        <f>IF(AND($A$420&lt;=AR$349,AR$349&lt;=$B$420),(1/3)*$F$420,"")</f>
        <v/>
      </c>
      <c r="SR420" s="264" t="str">
        <f>IF(AND($A$420&lt;=AR$349,AR$349&lt;=$B$420),(2/3)*$F$420,"")</f>
        <v/>
      </c>
      <c r="SS420" s="264" t="str">
        <f>IF(AND($A$420&lt;=AS$349,AS$349&lt;=$B$420),$C$420,"")</f>
        <v/>
      </c>
      <c r="ST420" s="264" t="str">
        <f>IF(AND($A$420&lt;=AS$349,AS$349&lt;=$B$420),(1/3)*$C$420,"")</f>
        <v/>
      </c>
      <c r="SU420" s="264" t="str">
        <f>IF(AND($A$420&lt;=AS$349,AS$349&lt;=$B$420),(2/3)*$C$420,"")</f>
        <v/>
      </c>
      <c r="SV420" s="264" t="str">
        <f>IF(AND($A$420&lt;=AS$349,AS$349&lt;=$B$420),$D$420,"")</f>
        <v/>
      </c>
      <c r="SW420" s="264" t="str">
        <f>IF(AND($A$420&lt;=AS$349,AS$349&lt;=$B$420),(1/3)*$D$420,"")</f>
        <v/>
      </c>
      <c r="SX420" s="264" t="str">
        <f>IF(AND($A$420&lt;=AS$349,AS$349&lt;=$B$420),(2/3)*$D$420,"")</f>
        <v/>
      </c>
      <c r="SY420" s="264" t="str">
        <f>IF(AND($A$420&lt;=AS$349,AS$349&lt;=$B$420),$E$420,"")</f>
        <v/>
      </c>
      <c r="SZ420" s="264" t="str">
        <f>IF(AND($A$420&lt;=AS$349,AS$349&lt;=$B$420),(1/3)*$E$420,"")</f>
        <v/>
      </c>
      <c r="TA420" s="264" t="str">
        <f>IF(AND($A$420&lt;=AS$349,AS$349&lt;=$B$420),(2/3)*$E$420,"")</f>
        <v/>
      </c>
      <c r="TB420" s="264" t="str">
        <f>IF(AND($A$420&lt;=AS$349,AS$349&lt;=$B$420),$F$420,"")</f>
        <v/>
      </c>
      <c r="TC420" s="264" t="str">
        <f>IF(AND($A$420&lt;=AS$349,AS$349&lt;=$B$420),(1/3)*$F$420,"")</f>
        <v/>
      </c>
      <c r="TD420" s="264" t="str">
        <f>IF(AND($A$420&lt;=AS$349,AS$349&lt;=$B$420),(2/3)*$F$420,"")</f>
        <v/>
      </c>
      <c r="TE420" s="264" t="str">
        <f>IF(AND($A$420&lt;=AT$349,AT$349&lt;=$B$420),$C$420,"")</f>
        <v/>
      </c>
      <c r="TF420" s="264" t="str">
        <f>IF(AND($A$420&lt;=AT$349,AT$349&lt;=$B$420),(1/3)*$C$420,"")</f>
        <v/>
      </c>
      <c r="TG420" s="264" t="str">
        <f>IF(AND($A$420&lt;=AT$349,AT$349&lt;=$B$420),(2/3)*$C$420,"")</f>
        <v/>
      </c>
      <c r="TH420" s="264" t="str">
        <f>IF(AND($A$420&lt;=AT$349,AT$349&lt;=$B$420),$D$420,"")</f>
        <v/>
      </c>
      <c r="TI420" s="264" t="str">
        <f>IF(AND($A$420&lt;=AT$349,AT$349&lt;=$B$420),(1/3)*$D$420,"")</f>
        <v/>
      </c>
      <c r="TJ420" s="264" t="str">
        <f>IF(AND($A$420&lt;=AT$349,AT$349&lt;=$B$420),(2/3)*$D$420,"")</f>
        <v/>
      </c>
      <c r="TK420" s="264" t="str">
        <f>IF(AND($A$420&lt;=AT$349,AT$349&lt;=$B$420),$E$420,"")</f>
        <v/>
      </c>
      <c r="TL420" s="264" t="str">
        <f>IF(AND($A$420&lt;=AT$349,AT$349&lt;=$B$420),(1/3)*$E$420,"")</f>
        <v/>
      </c>
      <c r="TM420" s="264" t="str">
        <f>IF(AND($A$420&lt;=AT$349,AT$349&lt;=$B$420),(2/3)*$E$420,"")</f>
        <v/>
      </c>
      <c r="TN420" s="264" t="str">
        <f>IF(AND($A$420&lt;=AT$349,AT$349&lt;=$B$420),$F$420,"")</f>
        <v/>
      </c>
      <c r="TO420" s="264" t="str">
        <f>IF(AND($A$420&lt;=AT$349,AT$349&lt;=$B$420),(1/3)*$F$420,"")</f>
        <v/>
      </c>
      <c r="TP420" s="264" t="str">
        <f>IF(AND($A$420&lt;=AT$349,AT$349&lt;=$B$420),(2/3)*$F$420,"")</f>
        <v/>
      </c>
      <c r="TQ420" s="264" t="str">
        <f>IF(AND($A$420&lt;=AU$349,AU$349&lt;=$B$420),$C$420,"")</f>
        <v/>
      </c>
      <c r="TR420" s="264" t="str">
        <f>IF(AND($A$420&lt;=AU$349,AU$349&lt;=$B$420),(1/3)*$C$420,"")</f>
        <v/>
      </c>
      <c r="TS420" s="264" t="str">
        <f>IF(AND($A$420&lt;=AU$349,AU$349&lt;=$B$420),(2/3)*$C$420,"")</f>
        <v/>
      </c>
      <c r="TT420" s="264" t="str">
        <f>IF(AND($A$420&lt;=AU$349,AU$349&lt;=$B$420),$D$420,"")</f>
        <v/>
      </c>
      <c r="TU420" s="264" t="str">
        <f>IF(AND($A$420&lt;=AU$349,AU$349&lt;=$B$420),(1/3)*$D$420,"")</f>
        <v/>
      </c>
      <c r="TV420" s="264" t="str">
        <f>IF(AND($A$420&lt;=AU$349,AU$349&lt;=$B$420),(2/3)*$D$420,"")</f>
        <v/>
      </c>
      <c r="TW420" s="264" t="str">
        <f>IF(AND($A$420&lt;=AU$349,AU$349&lt;=$B$420),$E$420,"")</f>
        <v/>
      </c>
      <c r="TX420" s="264" t="str">
        <f>IF(AND($A$420&lt;=AU$349,AU$349&lt;=$B$420),(1/3)*$E$420,"")</f>
        <v/>
      </c>
      <c r="TY420" s="264" t="str">
        <f>IF(AND($A$420&lt;=AU$349,AU$349&lt;=$B$420),(2/3)*$E$420,"")</f>
        <v/>
      </c>
      <c r="TZ420" s="264" t="str">
        <f>IF(AND($A$420&lt;=AU$349,AU$349&lt;=$B$420),$F$420,"")</f>
        <v/>
      </c>
      <c r="UA420" s="264" t="str">
        <f>IF(AND($A$420&lt;=AU$349,AU$349&lt;=$B$420),(1/3)*$F$420,"")</f>
        <v/>
      </c>
      <c r="UB420" s="264" t="str">
        <f>IF(AND($A$420&lt;=AU$349,AU$349&lt;=$B$420),(2/3)*$F$420,"")</f>
        <v/>
      </c>
      <c r="UC420" s="264" t="str">
        <f>IF(AND($A$420&lt;=AV$349,AV$349&lt;=$B$420),$C$420,"")</f>
        <v/>
      </c>
      <c r="UD420" s="264" t="str">
        <f>IF(AND($A$420&lt;=AV$349,AV$349&lt;=$B$420),(1/3)*$C$420,"")</f>
        <v/>
      </c>
      <c r="UE420" s="264" t="str">
        <f>IF(AND($A$420&lt;=AV$349,AV$349&lt;=$B$420),(2/3)*$C$420,"")</f>
        <v/>
      </c>
      <c r="UF420" s="264" t="str">
        <f>IF(AND($A$420&lt;=AV$349,AV$349&lt;=$B$420),$D$420,"")</f>
        <v/>
      </c>
      <c r="UG420" s="264" t="str">
        <f>IF(AND($A$420&lt;=AV$349,AV$349&lt;=$B$420),(1/3)*$D$420,"")</f>
        <v/>
      </c>
      <c r="UH420" s="264" t="str">
        <f>IF(AND($A$420&lt;=AV$349,AV$349&lt;=$B$420),(2/3)*$C$420,"")</f>
        <v/>
      </c>
      <c r="UI420" s="264" t="str">
        <f>IF(AND($A$420&lt;=AV$349,AV$349&lt;=$B$420),$E$420,"")</f>
        <v/>
      </c>
      <c r="UJ420" s="264" t="str">
        <f>IF(AND($A$420&lt;=AV$349,AV$349&lt;=$B$420),(1/3)*$E$420,"")</f>
        <v/>
      </c>
      <c r="UK420" s="264" t="str">
        <f>IF(AND($A$420&lt;=AV$349,AV$349&lt;=$B$420),(2/3)*$E$420,"")</f>
        <v/>
      </c>
      <c r="UL420" s="264" t="str">
        <f>IF(AND($A$420&lt;=AV$349,AV$349&lt;=$B$420),$F$420,"")</f>
        <v/>
      </c>
      <c r="UM420" s="264" t="str">
        <f>IF(AND($A$420&lt;=AV$349,AV$349&lt;=$B$420),(1/3)*$F$420,"")</f>
        <v/>
      </c>
      <c r="UN420" s="264" t="str">
        <f>IF(AND($A$420&lt;=AV$349,AV$349&lt;=$B$420),(2/3)*$F$420,"")</f>
        <v/>
      </c>
      <c r="UO420" s="264" t="str">
        <f>IF(AND($A$420&lt;=AW$349,AW$349&lt;=$B$420),$C$420,"")</f>
        <v/>
      </c>
      <c r="UP420" s="264" t="str">
        <f>IF(AND($A$420&lt;=AW$349,AW$349&lt;=$B$420),(1/3)*$C$420,"")</f>
        <v/>
      </c>
      <c r="UQ420" s="264" t="str">
        <f>IF(AND($A$420&lt;=AW$349,AW$349&lt;=$B$420),(2/3)*$C$420,"")</f>
        <v/>
      </c>
      <c r="UR420" s="264" t="str">
        <f>IF(AND($A$420&lt;=AW$349,AW$349&lt;=$B$420),$D$420,"")</f>
        <v/>
      </c>
      <c r="US420" s="264" t="str">
        <f>IF(AND($A$420&lt;=AW$349,AW$349&lt;=$B$420),(1/3)*$D$420,"")</f>
        <v/>
      </c>
      <c r="UT420" s="264" t="str">
        <f>IF(AND($A$420&lt;=AW$349,AW$349&lt;=$B$420),(2/3)*$D$420,"")</f>
        <v/>
      </c>
      <c r="UU420" s="264" t="str">
        <f>IF(AND($A$420&lt;=AW$349,AW$349&lt;=$B$420),$E$420,"")</f>
        <v/>
      </c>
      <c r="UV420" s="264" t="str">
        <f>IF(AND($A$420&lt;=AW$349,AW$349&lt;=$B$420),(1/3)*$E$420,"")</f>
        <v/>
      </c>
      <c r="UW420" s="264" t="str">
        <f>IF(AND($A$420&lt;=AW$349,AW$349&lt;=$B$420),(2/3)*$E$420,"")</f>
        <v/>
      </c>
      <c r="UX420" s="264" t="str">
        <f>IF(AND($A$420&lt;=AW$349,AW$349&lt;=$B$420),$F$420,"")</f>
        <v/>
      </c>
      <c r="UY420" s="264" t="str">
        <f>IF(AND($A$420&lt;=AW$349,AW$349&lt;=$B$420),(1/3)*$F$420,"")</f>
        <v/>
      </c>
      <c r="UZ420" s="264" t="str">
        <f>IF(AND($A$420&lt;=AW$349,AW$349&lt;=$B$420),(2/3)*$F$420,"")</f>
        <v/>
      </c>
      <c r="VA420" s="264" t="str">
        <f>IF(AND($A$420&lt;=AX$349,AX$349&lt;=$B$420),$C$420,"")</f>
        <v/>
      </c>
      <c r="VB420" s="264" t="str">
        <f>IF(AND($A$420&lt;=AX$349,AX$349&lt;=$B$420),(1/3)*$C$420,"")</f>
        <v/>
      </c>
      <c r="VC420" s="264" t="str">
        <f>IF(AND($A$420&lt;=AX$349,AX$349&lt;=$B$420),(2/3)*$C$420,"")</f>
        <v/>
      </c>
      <c r="VD420" s="264" t="str">
        <f>IF(AND($A$420&lt;=AX$349,AX$349&lt;=$B$420),$D$420,"")</f>
        <v/>
      </c>
      <c r="VE420" s="264" t="str">
        <f>IF(AND($A$420&lt;=AX$349,AX$349&lt;=$B$420),(1/3)*$D$420,"")</f>
        <v/>
      </c>
      <c r="VF420" s="264" t="str">
        <f>IF(AND($A$420&lt;=AX$349,AX$349&lt;=$B$420),(2/3)*$D$420,"")</f>
        <v/>
      </c>
      <c r="VG420" s="264" t="str">
        <f>IF(AND($A$420&lt;=AX$349,AX$349&lt;=$B$420),$E$420,"")</f>
        <v/>
      </c>
      <c r="VH420" s="264" t="str">
        <f>IF(AND($A$420&lt;=AX$349,AX$349&lt;=$B$420),(1/3)*$E$420,"")</f>
        <v/>
      </c>
      <c r="VI420" s="264" t="str">
        <f>IF(AND($A$420&lt;=AX$349,AX$349&lt;=$B$420),(2/3)*$E$420,"")</f>
        <v/>
      </c>
      <c r="VJ420" s="264" t="str">
        <f>IF(AND($A$420&lt;=AX$349,AX$349&lt;=$B$420),$F$420,"")</f>
        <v/>
      </c>
      <c r="VK420" s="264" t="str">
        <f>IF(AND($A$420&lt;=AX$349,AX$349&lt;=$B$420),(1/3)*$F$420,"")</f>
        <v/>
      </c>
      <c r="VL420" s="264" t="str">
        <f>IF(AND($A$420&lt;=AX$349,AX$349&lt;=$B$420),(2/3)*$F$420,"")</f>
        <v/>
      </c>
      <c r="VM420" s="264" t="str">
        <f>IF(AND($A$420&lt;=AY$349,AY$349&lt;=$B$420),$C$420,"")</f>
        <v/>
      </c>
      <c r="VN420" s="264" t="str">
        <f>IF(AND($A$420&lt;=AY$349,AY$349&lt;=$B$420),(1/3)*$C$420,"")</f>
        <v/>
      </c>
      <c r="VO420" s="264" t="str">
        <f>IF(AND($A$420&lt;=AY$349,AY$349&lt;=$B$420),(2/3)*$C$420,"")</f>
        <v/>
      </c>
      <c r="VP420" s="264" t="str">
        <f>IF(AND($A$420&lt;=AY$349,AY$349&lt;=$B$420),$D$420,"")</f>
        <v/>
      </c>
      <c r="VQ420" s="264" t="str">
        <f>IF(AND($A$420&lt;=AY$349,AY$349&lt;=$B$420),(1/3)*$D$420,"")</f>
        <v/>
      </c>
      <c r="VR420" s="264" t="str">
        <f>IF(AND($A$420&lt;=AY$349,AY$349&lt;=$B$420),(2/3)*$D$420,"")</f>
        <v/>
      </c>
      <c r="VS420" s="264" t="str">
        <f>IF(AND($A$420&lt;=AY$349,AY$349&lt;=$B$420),$E$420,"")</f>
        <v/>
      </c>
      <c r="VT420" s="264" t="str">
        <f>IF(AND($A$420&lt;=AY$349,AY$349&lt;=$B$420),(1/3)*$E$420,"")</f>
        <v/>
      </c>
      <c r="VU420" s="264" t="str">
        <f>IF(AND($A$420&lt;=AY$349,AY$349&lt;=$B$420),(2/3)*$E$420,"")</f>
        <v/>
      </c>
      <c r="VV420" s="264" t="str">
        <f>IF(AND($A$420&lt;=AY$349,AY$349&lt;=$B$420),$F$420,"")</f>
        <v/>
      </c>
      <c r="VW420" s="264" t="str">
        <f>IF(AND($A$420&lt;=AY$349,AY$349&lt;=$B$420),(1/3)*$F$420,"")</f>
        <v/>
      </c>
      <c r="VX420" s="264" t="str">
        <f>IF(AND($A$420&lt;=AY$349,AY$349&lt;=$B$420),(2/3)*$F$420,"")</f>
        <v/>
      </c>
      <c r="VY420" s="264" t="str">
        <f>IF(AND($A$420&lt;=AZ$349,AZ$349&lt;=$B$420),$C$420,"")</f>
        <v/>
      </c>
      <c r="VZ420" s="264" t="str">
        <f>IF(AND($A$420&lt;=AZ$349,AZ$349&lt;=$B$420),(1/3)*$C$420,"")</f>
        <v/>
      </c>
      <c r="WA420" s="264" t="str">
        <f>IF(AND($A$420&lt;=AZ$349,AZ$349&lt;=$B$420),(2/3)*$C$420,"")</f>
        <v/>
      </c>
      <c r="WB420" s="264" t="str">
        <f>IF(AND($A$420&lt;=AZ$349,AZ$349&lt;=$B$420),$D$420,"")</f>
        <v/>
      </c>
      <c r="WC420" s="264" t="str">
        <f>IF(AND($A$420&lt;=AZ$349,AZ$349&lt;=$B$420),(1/3)*$D$420,"")</f>
        <v/>
      </c>
      <c r="WD420" s="264" t="str">
        <f>IF(AND($A$420&lt;=AZ$349,AZ$349&lt;=$B$420),(2/3)*$D$420,"")</f>
        <v/>
      </c>
      <c r="WE420" s="264" t="str">
        <f>IF(AND($A$420&lt;=AZ$349,AZ$349&lt;=$B$420),$E$420,"")</f>
        <v/>
      </c>
      <c r="WF420" s="264" t="str">
        <f>IF(AND($A$420&lt;=AZ$349,AZ$349&lt;=$B$420),(1/3)*$E$420,"")</f>
        <v/>
      </c>
      <c r="WG420" s="264" t="str">
        <f>IF(AND($A$420&lt;=AZ$349,AZ$349&lt;=$B$420),(2/3)*$E$420,"")</f>
        <v/>
      </c>
      <c r="WH420" s="264" t="str">
        <f>IF(AND($A$420&lt;=AZ$349,AZ$349&lt;=$B$420),$F$420,"")</f>
        <v/>
      </c>
      <c r="WI420" s="264" t="str">
        <f>IF(AND($A$420&lt;=AZ$349,AZ$349&lt;=$B$420),(1/3)*$F$420,"")</f>
        <v/>
      </c>
      <c r="WJ420" s="264" t="str">
        <f>IF(AND($A$420&lt;=AZ$349,AZ$349&lt;=$B$420),(2/3)*$F$420,"")</f>
        <v/>
      </c>
      <c r="WK420" s="264" t="str">
        <f>IF(AND($A$420&lt;=BA$349,BA$349&lt;=$B$420),$C$420,"")</f>
        <v/>
      </c>
      <c r="WL420" s="264" t="str">
        <f>IF(AND($A$420&lt;=BA$349,BA$349&lt;=$B$420),(1/3)*$C$420,"")</f>
        <v/>
      </c>
      <c r="WM420" s="264" t="str">
        <f>IF(AND($A$420&lt;=BA$349,BA$349&lt;=$B$420),(2/3)*$C$420,"")</f>
        <v/>
      </c>
      <c r="WN420" s="264" t="str">
        <f>IF(AND($A$420&lt;=BA$349,BA$349&lt;=$B$420),$D$420,"")</f>
        <v/>
      </c>
      <c r="WO420" s="264" t="str">
        <f>IF(AND($A$420&lt;=BA$349,BA$349&lt;=$B$420),(1/3)*$D$420,"")</f>
        <v/>
      </c>
      <c r="WP420" s="264" t="str">
        <f>IF(AND($A$420&lt;=BA$349,BA$349&lt;=$B$420),(2/3)*$D$420,"")</f>
        <v/>
      </c>
      <c r="WQ420" s="264" t="str">
        <f>IF(AND($A$420&lt;=BA$349,BA$349&lt;=$B$420),$E$420,"")</f>
        <v/>
      </c>
      <c r="WR420" s="264" t="str">
        <f>IF(AND($A$420&lt;=BA$349,BA$349&lt;=$B$420),(1/3)*$E$420,"")</f>
        <v/>
      </c>
      <c r="WS420" s="264" t="str">
        <f>IF(AND($A$420&lt;=BA$349,BA$349&lt;=$B$420),(2/3)*$E$420,"")</f>
        <v/>
      </c>
      <c r="WT420" s="264" t="str">
        <f>IF(AND($A$420&lt;=BA$349,BA$349&lt;=$B$420),$F$420,"")</f>
        <v/>
      </c>
      <c r="WU420" s="264" t="str">
        <f>IF(AND($A$420&lt;=BA$349,BA$349&lt;=$B$420),(1/3)*$F$420,"")</f>
        <v/>
      </c>
      <c r="WV420" s="264" t="str">
        <f>IF(AND($A$420&lt;=BA$349,BA$349&lt;=$B$420),(2/3)*$F$420,"")</f>
        <v/>
      </c>
      <c r="WW420" s="264" t="str">
        <f>IF(AND($A$420&lt;=BB$349,BB$349&lt;=$B$420),$C$420,"")</f>
        <v/>
      </c>
      <c r="WX420" s="264" t="str">
        <f>IF(AND($A$420&lt;=BB$349,BB$349&lt;=$B$420),(1/3)*$C$420,"")</f>
        <v/>
      </c>
      <c r="WY420" s="264" t="str">
        <f>IF(AND($A$420&lt;=BB$349,BB$349&lt;=$B$420),(2/3)*$C$420,"")</f>
        <v/>
      </c>
      <c r="WZ420" s="264" t="str">
        <f>IF(AND($A$420&lt;=BB$349,BB$349&lt;=$B$420),$D$420,"")</f>
        <v/>
      </c>
      <c r="XA420" s="264" t="str">
        <f>IF(AND($A$420&lt;=BB$349,BB$349&lt;=$B$420),(1/3)*$D$420,"")</f>
        <v/>
      </c>
      <c r="XB420" s="264" t="str">
        <f>IF(AND($A$420&lt;=BB$349,BB$349&lt;=$B$420),(2/3)*$D$420,"")</f>
        <v/>
      </c>
      <c r="XC420" s="264" t="str">
        <f>IF(AND($A$420&lt;=BB$349,BB$349&lt;=$B$420),$E$420,"")</f>
        <v/>
      </c>
      <c r="XD420" s="264" t="str">
        <f>IF(AND($A$420&lt;=BB$349,BB$349&lt;=$B$420),(1/3)*$E$420,"")</f>
        <v/>
      </c>
      <c r="XE420" s="264" t="str">
        <f>IF(AND($A$420&lt;=BB$349,BB$349&lt;=$B$420),(2/3)*$E$420,"")</f>
        <v/>
      </c>
      <c r="XF420" s="264" t="str">
        <f>IF(AND($A$420&lt;=BB$349,BB$349&lt;=$B$420),$F$420,"")</f>
        <v/>
      </c>
      <c r="XG420" s="264" t="str">
        <f>IF(AND($A$420&lt;=BB$349,BB$349&lt;=$B$420),(1/3)*$F$420,"")</f>
        <v/>
      </c>
      <c r="XH420" s="264" t="str">
        <f>IF(AND($A$420&lt;=BB$349,BB$349&lt;=$B$420),(2/3)*$F$420,"")</f>
        <v/>
      </c>
      <c r="XI420" s="264" t="str">
        <f>IF(AND($A$420&lt;=BC$349,BC$349&lt;=$B$420),$C$420,"")</f>
        <v/>
      </c>
      <c r="XJ420" s="264" t="str">
        <f>IF(AND($A$420&lt;=BC$349,BC$349&lt;=$B$420),(1/3)*$C$420,"")</f>
        <v/>
      </c>
      <c r="XK420" s="264" t="str">
        <f>IF(AND($A$420&lt;=BC$349,BC$349&lt;=$B$420),(2/3)*$C$420,"")</f>
        <v/>
      </c>
      <c r="XL420" s="264" t="str">
        <f>IF(AND($A$420&lt;=BC$349,BC$349&lt;=$B$420),$D$420,"")</f>
        <v/>
      </c>
      <c r="XM420" s="264" t="str">
        <f>IF(AND($A$420&lt;=BC$349,BC$349&lt;=$B$420),(1/3)*$D$420,"")</f>
        <v/>
      </c>
      <c r="XN420" s="264" t="str">
        <f>IF(AND($A$420&lt;=BC$349,BC$349&lt;=$B$420),(2/3)*$D$420,"")</f>
        <v/>
      </c>
      <c r="XO420" s="264" t="str">
        <f>IF(AND($A$420&lt;=BC$349,BC$349&lt;=$B$420),$E$420,"")</f>
        <v/>
      </c>
      <c r="XP420" s="264" t="str">
        <f>IF(AND($A$420&lt;=BC$349,BC$349&lt;=$B$420),(1/3)*$E$420,"")</f>
        <v/>
      </c>
      <c r="XQ420" s="264" t="str">
        <f>IF(AND($A$420&lt;=BC$349,BC$349&lt;=$B$420),(2/3)*$E$420,"")</f>
        <v/>
      </c>
      <c r="XR420" s="264" t="str">
        <f>IF(AND($A$420&lt;=BC$349,BC$349&lt;=$B$420),$F$420,"")</f>
        <v/>
      </c>
      <c r="XS420" s="264" t="str">
        <f>IF(AND($A$420&lt;=BC$349,BC$349&lt;=$B$420),(1/3)*$F$420,"")</f>
        <v/>
      </c>
      <c r="XT420" s="264" t="str">
        <f>IF(AND($A$420&lt;=BC$349,BC$349&lt;=$B$420),(2/3)*$F$420,"")</f>
        <v/>
      </c>
      <c r="XU420" s="264" t="str">
        <f>IF(AND($A$420&lt;=BD$349,BD$349&lt;=$B$420),$C$420,"")</f>
        <v/>
      </c>
      <c r="XV420" s="264" t="str">
        <f>IF(AND($A$420&lt;=BD$349,BD$349&lt;=$B$420),(1/3)*$C$420,"")</f>
        <v/>
      </c>
      <c r="XW420" s="264" t="str">
        <f>IF(AND($A$420&lt;=BD$349,BD$349&lt;=$B$420),(2/3)*$C$420,"")</f>
        <v/>
      </c>
      <c r="XX420" s="264" t="str">
        <f>IF(AND($A$420&lt;=BD$349,BD$349&lt;=$B$420),$D$420,"")</f>
        <v/>
      </c>
      <c r="XY420" s="264" t="str">
        <f>IF(AND($A$420&lt;=BD$349,BD$349&lt;=$B$420),(1/3)*$D$420,"")</f>
        <v/>
      </c>
      <c r="XZ420" s="264" t="str">
        <f>IF(AND($A$420&lt;=BD$349,BD$349&lt;=$B$420),(2/3)*$D$420,"")</f>
        <v/>
      </c>
      <c r="YA420" s="264" t="str">
        <f>IF(AND($A$420&lt;=BD$349,BD$349&lt;=$B$420),$E$420,"")</f>
        <v/>
      </c>
      <c r="YB420" s="264" t="str">
        <f>IF(AND($A$420&lt;=BD$349,BD$349&lt;=$B$420),(1/3)*$E$420,"")</f>
        <v/>
      </c>
      <c r="YC420" s="264" t="str">
        <f>IF(AND($A$420&lt;=BD$349,BD$349&lt;=$B$420),(2/3)*$E$420,"")</f>
        <v/>
      </c>
      <c r="YD420" s="264" t="str">
        <f>IF(AND($A$420&lt;=BD$349,BD$349&lt;=$B$420),$F$420,"")</f>
        <v/>
      </c>
      <c r="YE420" s="264" t="str">
        <f>IF(AND($A$420&lt;=BD$349,BD$349&lt;=$B$420),(1/3)*$F$420,"")</f>
        <v/>
      </c>
      <c r="YF420" s="264" t="str">
        <f>IF(AND($A$420&lt;=BD$349,BD$349&lt;=$B$420),(2/3)*$F$420,"")</f>
        <v/>
      </c>
      <c r="YG420" s="264" t="str">
        <f>IF(AND($A$420&lt;=BE$349,BE$349&lt;=$B$420),$C$420,"")</f>
        <v/>
      </c>
      <c r="YH420" s="264" t="str">
        <f>IF(AND($A$420&lt;=BE$349,BE$349&lt;=$B$420),(1/3)*$C$420,"")</f>
        <v/>
      </c>
      <c r="YI420" s="264" t="str">
        <f>IF(AND($A$420&lt;=BE$349,BE$349&lt;=$B$420),(2/3)*$C$420,"")</f>
        <v/>
      </c>
      <c r="YJ420" s="264" t="str">
        <f>IF(AND($A$420&lt;=BE$349,BE$349&lt;=$B$420),$D$420,"")</f>
        <v/>
      </c>
      <c r="YK420" s="264" t="str">
        <f>IF(AND($A$420&lt;=BE$349,BE$349&lt;=$B$420),(1/3)*$D$420,"")</f>
        <v/>
      </c>
      <c r="YL420" s="264" t="str">
        <f>IF(AND($A$420&lt;=BE$349,BE$349&lt;=$B$420),(2/3)*$D$420,"")</f>
        <v/>
      </c>
      <c r="YM420" s="264" t="str">
        <f>IF(AND($A$420&lt;=BE$349,BE$349&lt;=$B$420),$E$420,"")</f>
        <v/>
      </c>
      <c r="YN420" s="264" t="str">
        <f>IF(AND($A$420&lt;=BE$349,BE$349&lt;=$B$420),(1/3)*$E$420,"")</f>
        <v/>
      </c>
      <c r="YO420" s="264" t="str">
        <f>IF(AND($A$420&lt;=BE$349,BE$349&lt;=$B$420),(2/3)*$E$420,"")</f>
        <v/>
      </c>
      <c r="YP420" s="264" t="str">
        <f>IF(AND($A$420&lt;=BE$349,BE$349&lt;=$B$420),$F$420,"")</f>
        <v/>
      </c>
      <c r="YQ420" s="264" t="str">
        <f>IF(AND($A$420&lt;=BE$349,BE$349&lt;=$B$420),(1/3)*$F$420,"")</f>
        <v/>
      </c>
      <c r="YR420" s="264" t="str">
        <f>IF(AND($A$420&lt;=BE$349,BE$349&lt;=$B$420),(2/3)*$F$420,"")</f>
        <v/>
      </c>
      <c r="YS420" s="264" t="str">
        <f>IF(AND($A$420&lt;=BF$349,BF$349&lt;=$B$420),$C$420,"")</f>
        <v/>
      </c>
      <c r="YT420" s="264" t="str">
        <f>IF(AND($A$420&lt;=BF$349,BF$349&lt;=$B$420),(1/3)*$C$420,"")</f>
        <v/>
      </c>
      <c r="YU420" s="264" t="str">
        <f>IF(AND($A$420&lt;=BF$349,BF$349&lt;=$B$420),(2/3)*$C$420,"")</f>
        <v/>
      </c>
      <c r="YV420" s="264" t="str">
        <f>IF(AND($A$420&lt;=BF$349,BF$349&lt;=$B$420),$D$420,"")</f>
        <v/>
      </c>
      <c r="YW420" s="264" t="str">
        <f>IF(AND($A$420&lt;=BF$349,BF$349&lt;=$B$420),(1/3)*$D$420,"")</f>
        <v/>
      </c>
      <c r="YX420" s="264" t="str">
        <f>IF(AND($A$420&lt;=BF$349,BF$349&lt;=$B$420),(2/3)*$D$420,"")</f>
        <v/>
      </c>
      <c r="YY420" s="264" t="str">
        <f>IF(AND($A$420&lt;=BF$349,BF$349&lt;=$B$420),$E$420,"")</f>
        <v/>
      </c>
      <c r="YZ420" s="264" t="str">
        <f>IF(AND($A$420&lt;=BF$349,BF$349&lt;=$B$420),(1/3)*$E$420,"")</f>
        <v/>
      </c>
      <c r="ZA420" s="264" t="str">
        <f>IF(AND($A$420&lt;=BF$349,BF$349&lt;=$B$420),(2/3)*$E$420,"")</f>
        <v/>
      </c>
      <c r="ZB420" s="264" t="str">
        <f>IF(AND($A$420&lt;=BF$349,BF$349&lt;=$B$420),$F$420,"")</f>
        <v/>
      </c>
      <c r="ZC420" s="264" t="str">
        <f>IF(AND($A$420&lt;=BF$349,BF$349&lt;=$B$420),(1/3)*$F$420,"")</f>
        <v/>
      </c>
      <c r="ZD420" s="264" t="str">
        <f>IF(AND($A$420&lt;=BF$349,BF$349&lt;=$B$420),(2/3)*$F$420,"")</f>
        <v/>
      </c>
      <c r="ZE420" s="264" t="str">
        <f>IF(AND($A$420&lt;=BG$349,BG$349&lt;=$B$420),$C$420,"")</f>
        <v/>
      </c>
      <c r="ZF420" s="264" t="str">
        <f>IF(AND($A$420&lt;=BG$349,BG$349&lt;=$B$420),(1/3)*$C$420,"")</f>
        <v/>
      </c>
      <c r="ZG420" s="264" t="str">
        <f>IF(AND($A$420&lt;=BG$349,BG$349&lt;=$B$420),(2/3)*$C$420,"")</f>
        <v/>
      </c>
      <c r="ZH420" s="264" t="str">
        <f>IF(AND($A$420&lt;=BG$349,BG$349&lt;=$B$420),$D$420,"")</f>
        <v/>
      </c>
      <c r="ZI420" s="264" t="str">
        <f>IF(AND($A$420&lt;=BG$349,BG$349&lt;=$B$420),(1/3)*$D$420,"")</f>
        <v/>
      </c>
      <c r="ZJ420" s="264" t="str">
        <f>IF(AND($A$420&lt;=BG$349,BG$349&lt;=$B$420),(2/3)*$D$420,"")</f>
        <v/>
      </c>
      <c r="ZK420" s="264" t="str">
        <f>IF(AND($A$420&lt;=BG$349,BG$349&lt;=$B$420),$E$420,"")</f>
        <v/>
      </c>
      <c r="ZL420" s="264" t="str">
        <f>IF(AND($A$420&lt;=BG$349,BG$349&lt;=$B$420),(1/3)*$E$420,"")</f>
        <v/>
      </c>
      <c r="ZM420" s="264" t="str">
        <f>IF(AND($A$420&lt;=BG$349,BG$349&lt;=$B$420),(2/3)*$E$420,"")</f>
        <v/>
      </c>
      <c r="ZN420" s="264" t="str">
        <f>IF(AND($A$420&lt;=BG$349,BG$349&lt;=$B$420),$F$420,"")</f>
        <v/>
      </c>
      <c r="ZO420" s="264" t="str">
        <f>IF(AND($A$420&lt;=BG$349,BG$349&lt;=$B$420),(1/3)*$F$420,"")</f>
        <v/>
      </c>
      <c r="ZP420" s="264" t="str">
        <f>IF(AND($A$420&lt;=BG$349,BG$349&lt;=$B$420),(2/3)*$F$420,"")</f>
        <v/>
      </c>
      <c r="ZQ420" s="264" t="str">
        <f>IF(AND($A$420&lt;=BH$349,BH$349&lt;=$B$420),$C$420,"")</f>
        <v/>
      </c>
      <c r="ZR420" s="264" t="str">
        <f>IF(AND($A$420&lt;=BH$349,BH$349&lt;=$B$420),(1/3)*$C$420,"")</f>
        <v/>
      </c>
      <c r="ZS420" s="264" t="str">
        <f>IF(AND($A$420&lt;=BH$349,BH$349&lt;=$B$420),(2/3)*$C$420,"")</f>
        <v/>
      </c>
      <c r="ZT420" s="264" t="str">
        <f>IF(AND($A$420&lt;=BH$349,BH$349&lt;=$B$420),$D$420,"")</f>
        <v/>
      </c>
      <c r="ZU420" s="264" t="str">
        <f>IF(AND($A$420&lt;=BH$349,BH$349&lt;=$B$420),(1/3)*$D$420,"")</f>
        <v/>
      </c>
      <c r="ZV420" s="264" t="str">
        <f>IF(AND($A$420&lt;=BH$349,BH$349&lt;=$B$420),(2/3)*$D$420,"")</f>
        <v/>
      </c>
      <c r="ZW420" s="264" t="str">
        <f>IF(AND($A$420&lt;=BH$349,BH$349&lt;=$B$420),$E$420,"")</f>
        <v/>
      </c>
      <c r="ZX420" s="264" t="str">
        <f>IF(AND($A$420&lt;=BH$349,BH$349&lt;=$B$420),(1/3)*$E$420,"")</f>
        <v/>
      </c>
      <c r="ZY420" s="264" t="str">
        <f>IF(AND($A$420&lt;=BH$349,BH$349&lt;=$B$420),(2/3)*$E$420,"")</f>
        <v/>
      </c>
      <c r="ZZ420" s="264" t="str">
        <f>IF(AND($A$420&lt;=BH$349,BH$349&lt;=$B$420),$F$420,"")</f>
        <v/>
      </c>
      <c r="AAA420" s="264" t="str">
        <f>IF(AND($A$420&lt;=BH$349,BH$349&lt;=$B$420),(1/3)*$F$420,"")</f>
        <v/>
      </c>
      <c r="AAB420" s="264" t="str">
        <f>IF(AND($A$420&lt;=BH$349,BH$349&lt;=$B$420),(2/3)*$F$420,"")</f>
        <v/>
      </c>
      <c r="AAC420" s="264" t="str">
        <f>IF(AND($A$420&lt;=BI$349,BI$349&lt;=$B$420),$C$420,"")</f>
        <v/>
      </c>
      <c r="AAD420" s="264" t="str">
        <f>IF(AND($A$420&lt;=BI$349,BI$349&lt;=$B$420),(1/3)*$C$420,"")</f>
        <v/>
      </c>
      <c r="AAE420" s="264" t="str">
        <f>IF(AND($A$420&lt;=BI$349,BI$349&lt;=$B$420),(2/3)*$C$420,"")</f>
        <v/>
      </c>
      <c r="AAF420" s="264" t="str">
        <f>IF(AND($A$420&lt;=BI$349,BI$349&lt;=$B$420),$D$420,"")</f>
        <v/>
      </c>
      <c r="AAG420" s="264" t="str">
        <f>IF(AND($A$420&lt;=BI$349,BI$349&lt;=$B$420),(1/3)*$D$420,"")</f>
        <v/>
      </c>
      <c r="AAH420" s="264" t="str">
        <f>IF(AND($A$420&lt;=BI$349,BI$349&lt;=$B$420),(2/3)*$D$420,"")</f>
        <v/>
      </c>
      <c r="AAI420" s="264" t="str">
        <f>IF(AND($A$420&lt;=BI$349,BI$349&lt;=$B$420),$E$420,"")</f>
        <v/>
      </c>
      <c r="AAJ420" s="264" t="str">
        <f>IF(AND($A$420&lt;=BI$349,BI$349&lt;=$B$420),(1/3)*$E$420,"")</f>
        <v/>
      </c>
      <c r="AAK420" s="264" t="str">
        <f>IF(AND($A$420&lt;=BI$349,BI$349&lt;=$B$420),(2/3)*$E$420,"")</f>
        <v/>
      </c>
      <c r="AAL420" s="264" t="str">
        <f>IF(AND($A$420&lt;=BI$349,BI$349&lt;=$B$420),$F$420,"")</f>
        <v/>
      </c>
      <c r="AAM420" s="264" t="str">
        <f>IF(AND($A$420&lt;=BI$349,BI$349&lt;=$B$420),(1/3)*$F$420,"")</f>
        <v/>
      </c>
      <c r="AAN420" s="264" t="str">
        <f>IF(AND($A$420&lt;=BI$349,BI$349&lt;=$B$420),(2/3)*$F$420,"")</f>
        <v/>
      </c>
      <c r="AAO420" s="264" t="str">
        <f>IF(AND($A$420&lt;=BJ$349,BJ$349&lt;=$B$420),$C$420,"")</f>
        <v/>
      </c>
      <c r="AAP420" s="264" t="str">
        <f>IF(AND($A$420&lt;=BJ$349,BJ$349&lt;=$B$420),(1/3)*$C$420,"")</f>
        <v/>
      </c>
      <c r="AAQ420" s="264" t="str">
        <f>IF(AND($A$420&lt;=BJ$349,BJ$349&lt;=$B$420),(2/3)*$C$420,"")</f>
        <v/>
      </c>
      <c r="AAR420" s="264" t="str">
        <f>IF(AND($A$420&lt;=BJ$349,BJ$349&lt;=$B$420),$D$420,"")</f>
        <v/>
      </c>
      <c r="AAS420" s="264" t="str">
        <f>IF(AND($A$420&lt;=BJ$349,BJ$349&lt;=$B$420),(1/3)*$D$420,"")</f>
        <v/>
      </c>
      <c r="AAT420" s="264" t="str">
        <f>IF(AND($A$420&lt;=BJ$349,BJ$349&lt;=$B$420),(2/3)*$D$420,"")</f>
        <v/>
      </c>
      <c r="AAU420" s="264" t="str">
        <f>IF(AND($A$420&lt;=BJ$349,BJ$349&lt;=$B$420),$E$420,"")</f>
        <v/>
      </c>
      <c r="AAV420" s="264" t="str">
        <f>IF(AND($A$420&lt;=BJ$349,BJ$349&lt;=$B$420),(1/3)*$E$420,"")</f>
        <v/>
      </c>
      <c r="AAW420" s="264" t="str">
        <f>IF(AND($A$420&lt;=BJ$349,BJ$349&lt;=$B$420),(2/3)*$E$420,"")</f>
        <v/>
      </c>
      <c r="AAX420" s="264" t="str">
        <f>IF(AND($A$420&lt;=BJ$349,BJ$349&lt;=$B$420),$F$420,"")</f>
        <v/>
      </c>
      <c r="AAY420" s="264" t="str">
        <f>IF(AND($A$420&lt;=BJ$349,BJ$349&lt;=$B$420),(1/3)*$F$420,"")</f>
        <v/>
      </c>
      <c r="AAZ420" s="264" t="str">
        <f>IF(AND($A$420&lt;=BJ$349,BJ$349&lt;=$B$420),(2/3)*$F$420,"")</f>
        <v/>
      </c>
      <c r="ABA420" s="264" t="str">
        <f>IF(AND($A$420&lt;=BK$349,BK$349&lt;=$B$420),$C$420,"")</f>
        <v/>
      </c>
      <c r="ABB420" s="264" t="str">
        <f>IF(AND($A$420&lt;=BK$349,BK$349&lt;=$B$420),(1/3)*$C$420,"")</f>
        <v/>
      </c>
      <c r="ABC420" s="264" t="str">
        <f>IF(AND($A$420&lt;=BK$349,BK$349&lt;=$B$420),(2/3)*$C$420,"")</f>
        <v/>
      </c>
      <c r="ABD420" s="264" t="str">
        <f>IF(AND($A$420&lt;=BK$349,BK$349&lt;=$B$420),$D$420,"")</f>
        <v/>
      </c>
      <c r="ABE420" s="264" t="str">
        <f>IF(AND($A$420&lt;=BK$349,BK$349&lt;=$B$420),(1/3)*$D$420,"")</f>
        <v/>
      </c>
      <c r="ABF420" s="264" t="str">
        <f>IF(AND($A$420&lt;=BK$349,BK$349&lt;=$B$420),(2/3)*$D$420,"")</f>
        <v/>
      </c>
      <c r="ABG420" s="264" t="str">
        <f>IF(AND($A$420&lt;=BK$349,BK$349&lt;=$B$420),$E$420,"")</f>
        <v/>
      </c>
      <c r="ABH420" s="264" t="str">
        <f>IF(AND($A$420&lt;=BK$349,BK$349&lt;=$B$420),(1/3)*$E$420,"")</f>
        <v/>
      </c>
      <c r="ABI420" s="264" t="str">
        <f>IF(AND($A$420&lt;=BK$349,BK$349&lt;=$B$420),(2/3)*$E$420,"")</f>
        <v/>
      </c>
      <c r="ABJ420" s="264" t="str">
        <f>IF(AND($A$420&lt;=BK$349,BK$349&lt;=$B$420),$F$420,"")</f>
        <v/>
      </c>
      <c r="ABK420" s="264" t="str">
        <f>IF(AND($A$420&lt;=BK$349,BK$349&lt;=$B$420),(1/3)*$F$420,"")</f>
        <v/>
      </c>
      <c r="ABL420" s="264" t="str">
        <f>IF(AND($A$420&lt;=BK$349,BK$349&lt;=$B$420),(2/3)*$F$420,"")</f>
        <v/>
      </c>
      <c r="ABM420" s="264" t="str">
        <f>IF(AND($A$420&lt;=BL$349,BL$349&lt;=$B$420),$C$420,"")</f>
        <v/>
      </c>
      <c r="ABN420" s="264" t="str">
        <f>IF(AND($A$420&lt;=BL$349,BL$349&lt;=$B$420),(1/3)*$C$420,"")</f>
        <v/>
      </c>
      <c r="ABO420" s="264" t="str">
        <f>IF(AND($A$420&lt;=BL$349,BL$349&lt;=$B$420),(2/3)*$C$420,"")</f>
        <v/>
      </c>
      <c r="ABP420" s="264" t="str">
        <f>IF(AND($A$420&lt;=BL$349,BL$349&lt;=$B$420),$D$420,"")</f>
        <v/>
      </c>
      <c r="ABQ420" s="264" t="str">
        <f>IF(AND($A$420&lt;=BL$349,BL$349&lt;=$B$420),(1/3)*$D$420,"")</f>
        <v/>
      </c>
      <c r="ABR420" s="264" t="str">
        <f>IF(AND($A$420&lt;=BL$349,BL$349&lt;=$B$420),(2/3)*$D$420,"")</f>
        <v/>
      </c>
      <c r="ABS420" s="264" t="str">
        <f>IF(AND($A$420&lt;=BL$349,BL$349&lt;=$B$420),$E$420,"")</f>
        <v/>
      </c>
      <c r="ABT420" s="264" t="str">
        <f>IF(AND($A$420&lt;=BL$349,BL$349&lt;=$B$420),(1/3)*$E$420,"")</f>
        <v/>
      </c>
      <c r="ABU420" s="264" t="str">
        <f>IF(AND($A$420&lt;=BL$349,BL$349&lt;=$B$420),(2/3)*$E$420,"")</f>
        <v/>
      </c>
      <c r="ABV420" s="264" t="str">
        <f>IF(AND($A$420&lt;=BL$349,BL$349&lt;=$B$420),$F$420,"")</f>
        <v/>
      </c>
      <c r="ABW420" s="264" t="str">
        <f>IF(AND($A$420&lt;=BL$349,BL$349&lt;=$B$420),(1/3)*$F$420,"")</f>
        <v/>
      </c>
      <c r="ABX420" s="264" t="str">
        <f>IF(AND($A$420&lt;=BL$349,BL$349&lt;=$B$420),(2/3)*$F$420,"")</f>
        <v/>
      </c>
      <c r="ABY420" s="264" t="str">
        <f>IF(AND($A$420&lt;=BM$349,BM$349&lt;=$B$420),$C$420,"")</f>
        <v/>
      </c>
      <c r="ABZ420" s="264" t="str">
        <f>IF(AND($A$420&lt;=BM$349,BM$349&lt;=$B$420),(1/3)*$C$420,"")</f>
        <v/>
      </c>
      <c r="ACA420" s="264" t="str">
        <f>IF(AND($A$420&lt;=BM$349,BM$349&lt;=$B$420),(2/3)*$C$420,"")</f>
        <v/>
      </c>
      <c r="ACB420" s="264" t="str">
        <f>IF(AND($A$420&lt;=BM$349,BM$349&lt;=$B$420),$D$420,"")</f>
        <v/>
      </c>
      <c r="ACC420" s="264" t="str">
        <f>IF(AND($A$420&lt;=BM$349,BM$349&lt;=$B$420),(1/3)*$D$420,"")</f>
        <v/>
      </c>
      <c r="ACD420" s="264" t="str">
        <f>IF(AND($A$420&lt;=BM$349,BM$349&lt;=$B$420),(2/3)*$D$420,"")</f>
        <v/>
      </c>
      <c r="ACE420" s="264" t="str">
        <f>IF(AND($A$420&lt;=BM$349,BM$349&lt;=$B$420),$E$420,"")</f>
        <v/>
      </c>
      <c r="ACF420" s="264" t="str">
        <f>IF(AND($A$420&lt;=BM$349,BM$349&lt;=$B$420),(1/3)*$E$420,"")</f>
        <v/>
      </c>
      <c r="ACG420" s="264" t="str">
        <f>IF(AND($A$420&lt;=BM$349,BM$349&lt;=$B$420),(2/3)*$E$420,"")</f>
        <v/>
      </c>
      <c r="ACH420" s="264" t="str">
        <f>IF(AND($A$420&lt;=BM$349,BM$349&lt;=$B$420),$F$420,"")</f>
        <v/>
      </c>
      <c r="ACI420" s="264" t="str">
        <f>IF(AND($A$420&lt;=BM$349,BM$349&lt;=$B$420),(1/3)*$F$420,"")</f>
        <v/>
      </c>
      <c r="ACJ420" s="264" t="str">
        <f>IF(AND($A$420&lt;=BM$349,BM$349&lt;=$B$420),(2/3)*$F$420,"")</f>
        <v/>
      </c>
      <c r="ACK420" s="264" t="str">
        <f>IF(AND($A$420&lt;=BN$349,BN$349&lt;=$B$420),$C$420,"")</f>
        <v/>
      </c>
      <c r="ACL420" s="264" t="str">
        <f>IF(AND($A$420&lt;=BN$349,BN$349&lt;=$B$420),(1/3)*$C$420,"")</f>
        <v/>
      </c>
      <c r="ACM420" s="264" t="str">
        <f>IF(AND($A$420&lt;=BN$349,BN$349&lt;=$B$420),(2/3)*$C$420,"")</f>
        <v/>
      </c>
      <c r="ACN420" s="264" t="str">
        <f>IF(AND($A$420&lt;=BN$349,BN$349&lt;=$B$420),$D$420,"")</f>
        <v/>
      </c>
      <c r="ACO420" s="264" t="str">
        <f>IF(AND($A$420&lt;=BN$349,BN$349&lt;=$B$420),(1/3)*$D$420,"")</f>
        <v/>
      </c>
      <c r="ACP420" s="264" t="str">
        <f>IF(AND($A$420&lt;=BN$349,BN$349&lt;=$B$420),(2/3)*$D$420,"")</f>
        <v/>
      </c>
      <c r="ACQ420" s="264" t="str">
        <f>IF(AND($A$420&lt;=BN$349,BN$349&lt;=$B$420),$E$420,"")</f>
        <v/>
      </c>
      <c r="ACR420" s="264" t="str">
        <f>IF(AND($A$420&lt;=BN$349,BN$349&lt;=$B$420),(1/3)*$E$420,"")</f>
        <v/>
      </c>
      <c r="ACS420" s="264" t="str">
        <f>IF(AND($A$420&lt;=BN$349,BN$349&lt;=$B$420),(2/3)*$E$420,"")</f>
        <v/>
      </c>
      <c r="ACT420" s="264" t="str">
        <f>IF(AND($A$420&lt;=BN$349,BN$349&lt;=$B$420),$F$420,"")</f>
        <v/>
      </c>
      <c r="ACU420" s="264" t="str">
        <f>IF(AND($A$420&lt;=BN$349,BN$349&lt;=$B$420),(1/3)*$F$420,"")</f>
        <v/>
      </c>
      <c r="ACV420" s="264" t="str">
        <f>IF(AND($A$420&lt;=BN$349,BN$349&lt;=$B$420),(2/3)*$F$420,"")</f>
        <v/>
      </c>
      <c r="ACW420" s="264" t="str">
        <f>IF(AND($A$420&lt;=BO$349,BO$349&lt;=$B$420),$C$420,"")</f>
        <v/>
      </c>
      <c r="ACX420" s="264" t="str">
        <f>IF(AND($A$420&lt;=BO$349,BO$349&lt;=$B$420),(1/3)*$C$420,"")</f>
        <v/>
      </c>
      <c r="ACY420" s="264" t="str">
        <f>IF(AND($A$420&lt;=BO$349,BO$349&lt;=$B$420),(2/3)*$C$420,"")</f>
        <v/>
      </c>
      <c r="ACZ420" s="264" t="str">
        <f>IF(AND($A$420&lt;=BO$349,BO$349&lt;=$B$420),$D$420,"")</f>
        <v/>
      </c>
      <c r="ADA420" s="264" t="str">
        <f>IF(AND($A$420&lt;=BO$349,BO$349&lt;=$B$420),(1/3)*$D$420,"")</f>
        <v/>
      </c>
      <c r="ADB420" s="264" t="str">
        <f>IF(AND($A$420&lt;=BO$349,BO$349&lt;=$B$420),(2/3)*$D$420,"")</f>
        <v/>
      </c>
      <c r="ADC420" s="264" t="str">
        <f>IF(AND($A$420&lt;=BO$349,BO$349&lt;=$B$420),$E$420,"")</f>
        <v/>
      </c>
      <c r="ADD420" s="264" t="str">
        <f>IF(AND($A$420&lt;=BO$349,BO$349&lt;=$B$420),(1/3)*$E$420,"")</f>
        <v/>
      </c>
      <c r="ADE420" s="264" t="str">
        <f>IF(AND($A$420&lt;=BO$349,BO$349&lt;=$B$420),(2/3)*$E$420,"")</f>
        <v/>
      </c>
      <c r="ADF420" s="264" t="str">
        <f>IF(AND($A$420&lt;=BO$349,BO$349&lt;=$B$420),$F$420,"")</f>
        <v/>
      </c>
      <c r="ADG420" s="264" t="str">
        <f>IF(AND($A$420&lt;=BO$349,BO$349&lt;=$B$420),(1/3)*$F$420,"")</f>
        <v/>
      </c>
      <c r="ADH420" s="264" t="str">
        <f>IF(AND($A$420&lt;=BO$349,BO$349&lt;=$B$420),(2/3)*$F$420,"")</f>
        <v/>
      </c>
      <c r="ADI420" s="264" t="str">
        <f>IF(AND($A$420&lt;=BP$349,BP$349&lt;=$B$420),$C$420,"")</f>
        <v/>
      </c>
      <c r="ADJ420" s="264" t="str">
        <f>IF(AND($A$420&lt;=BP$349,BP$349&lt;=$B$420),(1/3)*$C$420,"")</f>
        <v/>
      </c>
      <c r="ADK420" s="264" t="str">
        <f>IF(AND($A$420&lt;=BP$349,BP$349&lt;=$B$420),(2/3)*$C$420,"")</f>
        <v/>
      </c>
      <c r="ADL420" s="264" t="str">
        <f>IF(AND($A$420&lt;=BP$349,BP$349&lt;=$B$420),$D$420,"")</f>
        <v/>
      </c>
      <c r="ADM420" s="264" t="str">
        <f>IF(AND($A$420&lt;=BP$349,BP$349&lt;=$B$420),(1/3)*$D$420,"")</f>
        <v/>
      </c>
      <c r="ADN420" s="264" t="str">
        <f>IF(AND($A$420&lt;=BP$349,BP$349&lt;=$B$420),(2/3)*$D$420,"")</f>
        <v/>
      </c>
      <c r="ADO420" s="264" t="str">
        <f>IF(AND($A$420&lt;=BP$349,BP$349&lt;=$B$420),$E$420,"")</f>
        <v/>
      </c>
      <c r="ADP420" s="264" t="str">
        <f>IF(AND($A$420&lt;=BP$349,BP$349&lt;=$B$420),(1/3)*$E$420,"")</f>
        <v/>
      </c>
      <c r="ADQ420" s="264" t="str">
        <f>IF(AND($A$420&lt;=BP$349,BP$349&lt;=$B$420),(2/3)*$E$420,"")</f>
        <v/>
      </c>
      <c r="ADR420" s="264" t="str">
        <f>IF(AND($A$420&lt;=BP$349,BP$349&lt;=$B$420),$F$420,"")</f>
        <v/>
      </c>
      <c r="ADS420" s="264" t="str">
        <f>IF(AND($A$420&lt;=BP$349,BP$349&lt;=$B$420),(1/3)*$F$420,"")</f>
        <v/>
      </c>
      <c r="ADT420" s="264" t="str">
        <f>IF(AND($A$420&lt;=BP$349,BP$349&lt;=$B$420),(2/3)*$F$420,"")</f>
        <v/>
      </c>
      <c r="ADU420" s="264" t="str">
        <f>IF(AND($A$420&lt;=BQ$349,BQ$349&lt;=$B$420),$C$420,"")</f>
        <v/>
      </c>
      <c r="ADV420" s="264" t="str">
        <f>IF(AND($A$420&lt;=BQ$349,BQ$349&lt;=$B$420),(1/3)*$C$420,"")</f>
        <v/>
      </c>
      <c r="ADW420" s="264" t="str">
        <f>IF(AND($A$420&lt;=BQ$349,BQ$349&lt;=$B$420),(2/3)*$C$420,"")</f>
        <v/>
      </c>
      <c r="ADX420" s="264" t="str">
        <f>IF(AND($A$420&lt;=BQ$349,BQ$349&lt;=$B$420),$D$420,"")</f>
        <v/>
      </c>
      <c r="ADY420" s="264" t="str">
        <f>IF(AND($A$420&lt;=BQ$349,BQ$349&lt;=$B$420),(1/3)*$D$420,"")</f>
        <v/>
      </c>
      <c r="ADZ420" s="264" t="str">
        <f>IF(AND($A$420&lt;=BQ$349,BQ$349&lt;=$B$420),(2/3)*$D$420,"")</f>
        <v/>
      </c>
      <c r="AEA420" s="264" t="str">
        <f>IF(AND($A$420&lt;=BQ$349,BQ$349&lt;=$B$420),$E$420,"")</f>
        <v/>
      </c>
      <c r="AEB420" s="264" t="str">
        <f>IF(AND($A$420&lt;=BQ$349,BQ$349&lt;=$B$420),(1/3)*$E$420,"")</f>
        <v/>
      </c>
      <c r="AEC420" s="264" t="str">
        <f>IF(AND($A$420&lt;=BQ$349,BQ$349&lt;=$B$420),(2/3)*$E$420,"")</f>
        <v/>
      </c>
      <c r="AED420" s="264" t="str">
        <f>IF(AND($A$420&lt;=BQ$349,BQ$349&lt;=$B$420),$F$420,"")</f>
        <v/>
      </c>
      <c r="AEE420" s="264" t="str">
        <f>IF(AND($A$420&lt;=BQ$349,BQ$349&lt;=$B$420),(1/3)*$F$420,"")</f>
        <v/>
      </c>
      <c r="AEF420" s="264" t="str">
        <f>IF(AND($A$420&lt;=BQ$349,BQ$349&lt;=$B$420),(2/3)*$F$420,"")</f>
        <v/>
      </c>
      <c r="AEG420" s="264" t="str">
        <f>IF(AND($A$420&lt;=BR$349,BR$349&lt;=$B$420),$C$420,"")</f>
        <v/>
      </c>
      <c r="AEH420" s="264" t="str">
        <f>IF(AND($A$420&lt;=BR$349,BR$349&lt;=$B$420),(1/3)*$C$420,"")</f>
        <v/>
      </c>
      <c r="AEI420" s="264" t="str">
        <f>IF(AND($A$420&lt;=BR$349,BR$349&lt;=$B$420),(2/3)*$C$420,"")</f>
        <v/>
      </c>
      <c r="AEJ420" s="264" t="str">
        <f>IF(AND($A$420&lt;=BR$349,BR$349&lt;=$B$420),$D$420,"")</f>
        <v/>
      </c>
      <c r="AEK420" s="264" t="str">
        <f>IF(AND($A$420&lt;=BR$349,BR$349&lt;=$B$420),(1/3)*$D$420,"")</f>
        <v/>
      </c>
      <c r="AEL420" s="264" t="str">
        <f>IF(AND($A$420&lt;=BR$349,BR$349&lt;=$B$420),(2/3)*$D$420,"")</f>
        <v/>
      </c>
      <c r="AEM420" s="264" t="str">
        <f>IF(AND($A$420&lt;=BR$349,BR$349&lt;=$B$420),$E$420,"")</f>
        <v/>
      </c>
      <c r="AEN420" s="264" t="str">
        <f>IF(AND($A$420&lt;=BR$349,BR$349&lt;=$B$420),(1/3)*$E$420,"")</f>
        <v/>
      </c>
      <c r="AEO420" s="264" t="str">
        <f>IF(AND($A$420&lt;=BR$349,BR$349&lt;=$B$420),(2/3)*$E$420,"")</f>
        <v/>
      </c>
      <c r="AEP420" s="264" t="str">
        <f>IF(AND($A$420&lt;=BR$349,BR$349&lt;=$B$420),$F$420,"")</f>
        <v/>
      </c>
      <c r="AEQ420" s="264" t="str">
        <f>IF(AND($A$420&lt;=BR$349,BR$349&lt;=$B$420),(1/3)*$F$420,"")</f>
        <v/>
      </c>
      <c r="AER420" s="264" t="str">
        <f>IF(AND($A$420&lt;=BR$349,BR$349&lt;=$B$420),(2/3)*$F$420,"")</f>
        <v/>
      </c>
      <c r="AES420" s="264" t="str">
        <f>IF(AND($A$420&lt;=BS$349,BS$349&lt;=$B$420),$C$420,"")</f>
        <v/>
      </c>
      <c r="AET420" s="264" t="str">
        <f>IF(AND($A$420&lt;=BS$349,BS$349&lt;=$B$420),(1/3)*$C$420,"")</f>
        <v/>
      </c>
      <c r="AEU420" s="264" t="str">
        <f>IF(AND($A$420&lt;=BS$349,BS$349&lt;=$B$420),(2/3)*$C$420,"")</f>
        <v/>
      </c>
      <c r="AEV420" s="264" t="str">
        <f>IF(AND($A$420&lt;=BS$349,BS$349&lt;=$B$420),$D$420,"")</f>
        <v/>
      </c>
      <c r="AEW420" s="264" t="str">
        <f>IF(AND($A$420&lt;=BS$349,BS$349&lt;=$B$420),(1/3)*$D$420,"")</f>
        <v/>
      </c>
      <c r="AEX420" s="264" t="str">
        <f>IF(AND($A$420&lt;=BS$349,BS$349&lt;=$B$420),(2/3)*$D$420,"")</f>
        <v/>
      </c>
      <c r="AEY420" s="264" t="str">
        <f>IF(AND($A$420&lt;=BS$349,BS$349&lt;=$B$420),$E$420,"")</f>
        <v/>
      </c>
      <c r="AEZ420" s="264" t="str">
        <f>IF(AND($A$420&lt;=BS$349,BS$349&lt;=$B$420),(1/3)*$E$420,"")</f>
        <v/>
      </c>
      <c r="AFA420" s="264" t="str">
        <f>IF(AND($A$420&lt;=BS$349,BS$349&lt;=$B$420),(2/3)*$E$420,"")</f>
        <v/>
      </c>
      <c r="AFB420" s="264" t="str">
        <f>IF(AND($A$420&lt;=BS$349,BS$349&lt;=$B$420),$F$420,"")</f>
        <v/>
      </c>
      <c r="AFC420" s="264" t="str">
        <f>IF(AND($A$420&lt;=BS$349,BS$349&lt;=$B$420),(1/3)*$F$420,"")</f>
        <v/>
      </c>
      <c r="AFD420" s="264" t="str">
        <f>IF(AND($A$420&lt;=BS$349,BS$349&lt;=$B$420),(2/3)*$F$420,"")</f>
        <v/>
      </c>
      <c r="AFE420" s="264" t="str">
        <f>IF(AND($A$420&lt;=BT$349,BT$349&lt;=$B$420),$C$420,"")</f>
        <v/>
      </c>
      <c r="AFF420" s="264" t="str">
        <f>IF(AND($A$420&lt;=BT$349,BT$349&lt;=$B$420),(1/3)*$C$420,"")</f>
        <v/>
      </c>
      <c r="AFG420" s="264" t="str">
        <f>IF(AND($A$420&lt;=BT$349,BT$349&lt;=$B$420),(2/3)*$C$420,"")</f>
        <v/>
      </c>
      <c r="AFH420" s="264" t="str">
        <f>IF(AND($A$420&lt;=BT$349,BT$349&lt;=$B$420),$D$420,"")</f>
        <v/>
      </c>
      <c r="AFI420" s="264" t="str">
        <f>IF(AND($A$420&lt;=BT$349,BT$349&lt;=$B$420),(1/3)*$D$420,"")</f>
        <v/>
      </c>
      <c r="AFJ420" s="264" t="str">
        <f>IF(AND($A$420&lt;=BT$349,BT$349&lt;=$B$420),(2/3)*$D$420,"")</f>
        <v/>
      </c>
      <c r="AFK420" s="264" t="str">
        <f>IF(AND($A$420&lt;=BT$349,BT$349&lt;=$B$420),$E$420,"")</f>
        <v/>
      </c>
      <c r="AFL420" s="264" t="str">
        <f>IF(AND($A$420&lt;=BT$349,BT$349&lt;=$B$420),(1/3)*$E$420,"")</f>
        <v/>
      </c>
      <c r="AFM420" s="264" t="str">
        <f>IF(AND($A$420&lt;=BT$349,BT$349&lt;=$B$420),(2/3)*$E$420,"")</f>
        <v/>
      </c>
      <c r="AFN420" s="264" t="str">
        <f>IF(AND($A$420&lt;=BT$349,BT$349&lt;=$B$420),$F$420,"")</f>
        <v/>
      </c>
      <c r="AFO420" s="264" t="str">
        <f>IF(AND($A$420&lt;=BT$349,BT$349&lt;=$B$420),(1/3)*$F$420,"")</f>
        <v/>
      </c>
      <c r="AFP420" s="264" t="str">
        <f>IF(AND($A$420&lt;=BT$349,BT$349&lt;=$B$420),(2/3)*$F$420,"")</f>
        <v/>
      </c>
      <c r="AFQ420" s="264" t="str">
        <f>IF(AND($A$420&lt;=BU$349,BU$349&lt;=$B$420),$C$420,"")</f>
        <v/>
      </c>
      <c r="AFR420" s="264" t="str">
        <f>IF(AND($A$420&lt;=BU$349,BU$349&lt;=$B$420),(1/3)*$C$420,"")</f>
        <v/>
      </c>
      <c r="AFS420" s="264" t="str">
        <f>IF(AND($A$420&lt;=BU$349,BU$349&lt;=$B$420),(2/3)*$C$420,"")</f>
        <v/>
      </c>
      <c r="AFT420" s="264" t="str">
        <f>IF(AND($A$420&lt;=BU$349,BU$349&lt;=$B$420),$D$420,"")</f>
        <v/>
      </c>
      <c r="AFU420" s="264" t="str">
        <f>IF(AND($A$420&lt;=BU$349,BU$349&lt;=$B$420),(1/3)*$D$420,"")</f>
        <v/>
      </c>
      <c r="AFV420" s="264" t="str">
        <f>IF(AND($A$420&lt;=BU$349,BU$349&lt;=$B$420),(2/3)*$D$420,"")</f>
        <v/>
      </c>
      <c r="AFW420" s="264" t="str">
        <f>IF(AND($A$420&lt;=BU$349,BU$349&lt;=$B$420),$E$420,"")</f>
        <v/>
      </c>
      <c r="AFX420" s="264" t="str">
        <f>IF(AND($A$420&lt;=BU$349,BU$349&lt;=$B$420),(1/3)*$E$420,"")</f>
        <v/>
      </c>
      <c r="AFY420" s="264" t="str">
        <f>IF(AND($A$420&lt;=BU$349,BU$349&lt;=$B$420),(2/3)*$E$420,"")</f>
        <v/>
      </c>
      <c r="AFZ420" s="264" t="str">
        <f>IF(AND($A$420&lt;=BU$349,BU$349&lt;=$B$420),$F$420,"")</f>
        <v/>
      </c>
      <c r="AGA420" s="264" t="str">
        <f>IF(AND($A$420&lt;=BU$349,BU$349&lt;=$B$420),(1/3)*$F$420,"")</f>
        <v/>
      </c>
      <c r="AGB420" s="264" t="str">
        <f>IF(AND($A$420&lt;=BU$349,BU$349&lt;=$B$420),(2/3)*$F$420,"")</f>
        <v/>
      </c>
      <c r="AGC420" s="264" t="str">
        <f>IF(AND($A$420&lt;=BV$349,BV$349&lt;=$B$420),$C$420,"")</f>
        <v/>
      </c>
      <c r="AGD420" s="264" t="str">
        <f>IF(AND($A$420&lt;=BV$349,BV$349&lt;=$B$420),(1/3)*$C$420,"")</f>
        <v/>
      </c>
      <c r="AGE420" s="264" t="str">
        <f>IF(AND($A$420&lt;=BV$349,BV$349&lt;=$B$420),(2/3)*$C$420,"")</f>
        <v/>
      </c>
      <c r="AGF420" s="264" t="str">
        <f>IF(AND($A$420&lt;=BV$349,BV$349&lt;=$B$420),$D$420,"")</f>
        <v/>
      </c>
      <c r="AGG420" s="264" t="str">
        <f>IF(AND($A$420&lt;=BV$349,BV$349&lt;=$B$420),(1/3)*$D$420,"")</f>
        <v/>
      </c>
      <c r="AGH420" s="264" t="str">
        <f>IF(AND($A$420&lt;=BV$349,BV$349&lt;=$B$420),(2/3)*$D$420,"")</f>
        <v/>
      </c>
      <c r="AGI420" s="264" t="str">
        <f>IF(AND($A$420&lt;=BV$349,BV$349&lt;=$B$420),$E$420,"")</f>
        <v/>
      </c>
      <c r="AGJ420" s="264" t="str">
        <f>IF(AND($A$420&lt;=BV$349,BV$349&lt;=$B$420),(1/3)*$E$420,"")</f>
        <v/>
      </c>
      <c r="AGK420" s="264" t="str">
        <f>IF(AND($A$420&lt;=BV$349,BV$349&lt;=$B$420),(2/3)*$E$420,"")</f>
        <v/>
      </c>
      <c r="AGL420" s="264" t="str">
        <f>IF(AND($A$420&lt;=BV$349,BV$349&lt;=$B$420),$F$420,"")</f>
        <v/>
      </c>
      <c r="AGM420" s="264" t="str">
        <f>IF(AND($A$420&lt;=BV$349,BV$349&lt;=$B$420),(1/3)*$F$420,"")</f>
        <v/>
      </c>
      <c r="AGN420" s="264" t="str">
        <f>IF(AND($A$420&lt;=BV$349,BV$349&lt;=$B$420),(2/3)*$F$420,"")</f>
        <v/>
      </c>
      <c r="AGO420" s="264" t="str">
        <f>IF(AND($A$420&lt;=BW$349,BW$349&lt;=$B$420),$C$420,"")</f>
        <v/>
      </c>
      <c r="AGP420" s="264" t="str">
        <f>IF(AND($A$420&lt;=BW$349,BW$349&lt;=$B$420),(1/3)*$C$420,"")</f>
        <v/>
      </c>
      <c r="AGQ420" s="264" t="str">
        <f>IF(AND($A$420&lt;=BW$349,BW$349&lt;=$B$420),(2/3)*$C$420,"")</f>
        <v/>
      </c>
      <c r="AGR420" s="264" t="str">
        <f>IF(AND($A$420&lt;=BW$349,BW$349&lt;=$B$420),$D$420,"")</f>
        <v/>
      </c>
      <c r="AGS420" s="264" t="str">
        <f>IF(AND($A$420&lt;=BW$349,BW$349&lt;=$B$420),(1/3)*$D$420,"")</f>
        <v/>
      </c>
      <c r="AGT420" s="264" t="str">
        <f>IF(AND($A$420&lt;=BW$349,BW$349&lt;=$B$420),(2/3)*$D$420,"")</f>
        <v/>
      </c>
      <c r="AGU420" s="264" t="str">
        <f>IF(AND($A$420&lt;=BW$349,BW$349&lt;=$B$420),$E$420,"")</f>
        <v/>
      </c>
      <c r="AGV420" s="264" t="str">
        <f>IF(AND($A$420&lt;=BW$349,BW$349&lt;=$B$420),(1/3)*$E$420,"")</f>
        <v/>
      </c>
      <c r="AGW420" s="264" t="str">
        <f>IF(AND($A$420&lt;=BW$349,BW$349&lt;=$B$420),(2/3)*$E$420,"")</f>
        <v/>
      </c>
      <c r="AGX420" s="264" t="str">
        <f>IF(AND($A$420&lt;=BW$349,BW$349&lt;=$B$420),$F$420,"")</f>
        <v/>
      </c>
      <c r="AGY420" s="264" t="str">
        <f>IF(AND($A$420&lt;=BW$349,BW$349&lt;=$B$420),(1/3)*$F$420,"")</f>
        <v/>
      </c>
      <c r="AGZ420" s="264" t="str">
        <f>IF(AND($A$420&lt;=BW$349,BW$349&lt;=$B$420),(2/3)*$F$420,"")</f>
        <v/>
      </c>
      <c r="AHA420" s="264" t="str">
        <f>IF(AND($A$420&lt;=BX$349,BX$349&lt;=$B$420),$C$420,"")</f>
        <v/>
      </c>
      <c r="AHB420" s="264" t="str">
        <f>IF(AND($A$420&lt;=BX$349,BX$349&lt;=$B$420),(1/3)*$C$420,"")</f>
        <v/>
      </c>
      <c r="AHC420" s="264" t="str">
        <f>IF(AND($A$420&lt;=BX$349,BX$349&lt;=$B$420),(2/3)*$C$420,"")</f>
        <v/>
      </c>
      <c r="AHD420" s="264" t="str">
        <f>IF(AND($A$420&lt;=BX$349,BX$349&lt;=$B$420),$D$420,"")</f>
        <v/>
      </c>
      <c r="AHE420" s="264" t="str">
        <f>IF(AND($A$420&lt;=BX$349,BX$349&lt;=$B$420),(1/3)*$D$420,"")</f>
        <v/>
      </c>
      <c r="AHF420" s="264" t="str">
        <f>IF(AND($A$420&lt;=BX$349,BX$349&lt;=$B$420),(2/3)*$D$420,"")</f>
        <v/>
      </c>
      <c r="AHG420" s="264" t="str">
        <f>IF(AND($A$420&lt;=BX$349,BX$349&lt;=$B$420),$E$420,"")</f>
        <v/>
      </c>
      <c r="AHH420" s="264" t="str">
        <f>IF(AND($A$420&lt;=BX$349,BX$349&lt;=$B$420),(1/3)*$E$420,"")</f>
        <v/>
      </c>
      <c r="AHI420" s="264" t="str">
        <f>IF(AND($A$420&lt;=BX$349,BX$349&lt;=$B$420),(2/3)*$E$420,"")</f>
        <v/>
      </c>
      <c r="AHJ420" s="264" t="str">
        <f>IF(AND($A$420&lt;=BX$349,BX$349&lt;=$B$420),$F$420,"")</f>
        <v/>
      </c>
      <c r="AHK420" s="264" t="str">
        <f>IF(AND($A$420&lt;=BX$349,BX$349&lt;=$B$420),(1/3)*$F$420,"")</f>
        <v/>
      </c>
      <c r="AHL420" s="264" t="str">
        <f>IF(AND($A$420&lt;=BX$349,BX$349&lt;=$B$420),(2/3)*$F$420,"")</f>
        <v/>
      </c>
      <c r="AHM420" s="264" t="str">
        <f>IF(AND($A$420&lt;=BY$349,BY$349&lt;=$B$420),$C$420,"")</f>
        <v/>
      </c>
      <c r="AHN420" s="264" t="str">
        <f>IF(AND($A$420&lt;=BY$349,BY$349&lt;=$B$420),(1/3)*$C$420,"")</f>
        <v/>
      </c>
      <c r="AHO420" s="264" t="str">
        <f>IF(AND($A$420&lt;=BY$349,BY$349&lt;=$B$420),(2/3)*$C$420,"")</f>
        <v/>
      </c>
      <c r="AHP420" s="264" t="str">
        <f>IF(AND($A$420&lt;=BY$349,BY$349&lt;=$B$420),$D$420,"")</f>
        <v/>
      </c>
      <c r="AHQ420" s="264" t="str">
        <f>IF(AND($A$420&lt;=BY$349,BY$349&lt;=$B$420),(1/3)*$D$420,"")</f>
        <v/>
      </c>
      <c r="AHR420" s="264" t="str">
        <f>IF(AND($A$420&lt;=BY$349,BY$349&lt;=$B$420),(2/3)*$D$420,"")</f>
        <v/>
      </c>
      <c r="AHS420" s="264" t="str">
        <f>IF(AND($A$420&lt;=BY$349,BY$349&lt;=$B$420),$E$420,"")</f>
        <v/>
      </c>
      <c r="AHT420" s="264" t="str">
        <f>IF(AND($A$420&lt;=BY$349,BY$349&lt;=$B$420),(1/3)*$E$420,"")</f>
        <v/>
      </c>
      <c r="AHU420" s="264" t="str">
        <f>IF(AND($A$420&lt;=BY$349,BY$349&lt;=$B$420),(2/3)*$E$420,"")</f>
        <v/>
      </c>
      <c r="AHV420" s="264" t="str">
        <f>IF(AND($A$420&lt;=BY$349,BY$349&lt;=$B$420),$F$420,"")</f>
        <v/>
      </c>
      <c r="AHW420" s="264" t="str">
        <f>IF(AND($A$420&lt;=BY$349,BY$349&lt;=$B$420),(1/3)*$F$420,"")</f>
        <v/>
      </c>
      <c r="AHX420" s="264" t="str">
        <f>IF(AND($A$420&lt;=BY$349,BY$349&lt;=$B$420),(2/3)*$F$420,"")</f>
        <v/>
      </c>
      <c r="AHY420" s="264" t="str">
        <f>IF(AND($A$420&lt;=BZ$349,BZ$349&lt;=$B$420),$C$420,"")</f>
        <v/>
      </c>
      <c r="AHZ420" s="264" t="str">
        <f>IF(AND($A$420&lt;=BZ$349,BZ$349&lt;=$B$420),(1/3)*$C$420,"")</f>
        <v/>
      </c>
      <c r="AIA420" s="264" t="str">
        <f>IF(AND($A$420&lt;=BZ$349,BZ$349&lt;=$B$420),(2/3)*$C$420,"")</f>
        <v/>
      </c>
      <c r="AIB420" s="264" t="str">
        <f>IF(AND($A$420&lt;=BZ$349,BZ$349&lt;=$B$420),$D$420,"")</f>
        <v/>
      </c>
      <c r="AIC420" s="264" t="str">
        <f>IF(AND($A$420&lt;=BZ$349,BZ$349&lt;=$B$420),(1/3)*$D$420,"")</f>
        <v/>
      </c>
      <c r="AID420" s="264" t="str">
        <f>IF(AND($A$420&lt;=BZ$349,BZ$349&lt;=$B$420),(2/3)*$D$420,"")</f>
        <v/>
      </c>
      <c r="AIE420" s="264" t="str">
        <f>IF(AND($A$420&lt;=BZ$349,BZ$349&lt;=$B$420),$E$420,"")</f>
        <v/>
      </c>
      <c r="AIF420" s="264" t="str">
        <f>IF(AND($A$420&lt;=BZ$349,BZ$349&lt;=$B$420),(1/3)*$E$420,"")</f>
        <v/>
      </c>
      <c r="AIG420" s="264" t="str">
        <f>IF(AND($A$420&lt;=BZ$349,BZ$349&lt;=$B$420),(2/3)*$E$420,"")</f>
        <v/>
      </c>
      <c r="AIH420" s="264" t="str">
        <f>IF(AND($A$420&lt;=BZ$349,BZ$349&lt;=$B$420),$F$420,"")</f>
        <v/>
      </c>
      <c r="AII420" s="264" t="str">
        <f>IF(AND($A$420&lt;=BZ$349,BZ$349&lt;=$B$420),(1/3)*$F$420,"")</f>
        <v/>
      </c>
      <c r="AIJ420" s="264" t="str">
        <f>IF(AND($A$420&lt;=BZ$349,BZ$349&lt;=$B$420),(2/3)*$F$420,"")</f>
        <v/>
      </c>
      <c r="AIK420" s="264" t="str">
        <f>IF(AND($A$420&lt;=CA$349,CA$349&lt;=$B$420),$C$420,"")</f>
        <v/>
      </c>
      <c r="AIL420" s="264" t="str">
        <f>IF(AND($A$420&lt;=CA$349,CA$349&lt;=$B$420),(1/3)*$C$420,"")</f>
        <v/>
      </c>
      <c r="AIM420" s="264" t="str">
        <f>IF(AND($A$420&lt;=CA$349,CA$349&lt;=$B$420),(2/3)*$C$420,"")</f>
        <v/>
      </c>
      <c r="AIN420" s="264" t="str">
        <f>IF(AND($A$420&lt;=CA$349,CA$349&lt;=$B$420),$D$420,"")</f>
        <v/>
      </c>
      <c r="AIO420" s="264" t="str">
        <f>IF(AND($A$420&lt;=CA$349,CA$349&lt;=$B$420),(1/3)*$D$420,"")</f>
        <v/>
      </c>
      <c r="AIP420" s="264" t="str">
        <f>IF(AND($A$420&lt;=CA$349,CA$349&lt;=$B$420),(2/3)*$D$420,"")</f>
        <v/>
      </c>
      <c r="AIQ420" s="264" t="str">
        <f>IF(AND($A$420&lt;=CA$349,CA$349&lt;=$B$420),$E$420,"")</f>
        <v/>
      </c>
      <c r="AIR420" s="264" t="str">
        <f>IF(AND($A$420&lt;=CA$349,CA$349&lt;=$B$420),(1/3)*$E$420,"")</f>
        <v/>
      </c>
      <c r="AIS420" s="264" t="str">
        <f>IF(AND($A$420&lt;=CA$349,CA$349&lt;=$B$420),(2/3)*$E$420,"")</f>
        <v/>
      </c>
      <c r="AIT420" s="264" t="str">
        <f>IF(AND($A$420&lt;=CA$349,CA$349&lt;=$B$420),$F$420,"")</f>
        <v/>
      </c>
      <c r="AIU420" s="264" t="str">
        <f>IF(AND($A$420&lt;=CA$349,CA$349&lt;=$B$420),(1/3)*$F$420,"")</f>
        <v/>
      </c>
      <c r="AIV420" s="264" t="str">
        <f>IF(AND($A$420&lt;=CA$349,CA$349&lt;=$B$420),(2/3)*$F$420,"")</f>
        <v/>
      </c>
      <c r="AIW420" s="264" t="str">
        <f>IF(AND($A$420&lt;=CB$349,CB$349&lt;=$B$420),$C$420,"")</f>
        <v/>
      </c>
      <c r="AIX420" s="264" t="str">
        <f>IF(AND($A$420&lt;=CB$349,CB$349&lt;=$B$420),(1/3)*$C$420,"")</f>
        <v/>
      </c>
      <c r="AIY420" s="264" t="str">
        <f>IF(AND($A$420&lt;=CB$349,CB$349&lt;=$B$420),(2/3)*$C$420,"")</f>
        <v/>
      </c>
      <c r="AIZ420" s="264" t="str">
        <f>IF(AND($A$420&lt;=CB$349,CB$349&lt;=$B$420),$D$420,"")</f>
        <v/>
      </c>
      <c r="AJA420" s="264" t="str">
        <f>IF(AND($A$420&lt;=CB$349,CB$349&lt;=$B$420),(1/3)*$D$420,"")</f>
        <v/>
      </c>
      <c r="AJB420" s="264" t="str">
        <f>IF(AND($A$420&lt;=CB$349,CB$349&lt;=$B$420),(2/3)*$D$420,"")</f>
        <v/>
      </c>
      <c r="AJC420" s="264" t="str">
        <f>IF(AND($A$420&lt;=CB$349,CB$349&lt;=$B$420),$E$420,"")</f>
        <v/>
      </c>
      <c r="AJD420" s="264" t="str">
        <f>IF(AND($A$420&lt;=CB$349,CB$349&lt;=$B$420),(1/3)*$E$420,"")</f>
        <v/>
      </c>
      <c r="AJE420" s="264" t="str">
        <f>IF(AND($A$420&lt;=CB$349,CB$349&lt;=$B$420),(2/3)*$E$420,"")</f>
        <v/>
      </c>
      <c r="AJF420" s="264" t="str">
        <f>IF(AND($A$420&lt;=CB$349,CB$349&lt;=$B$420),$F$420,"")</f>
        <v/>
      </c>
      <c r="AJG420" s="264" t="str">
        <f>IF(AND($A$420&lt;=CB$349,CB$349&lt;=$B$420),(1/3)*$F$420,"")</f>
        <v/>
      </c>
      <c r="AJH420" s="264" t="str">
        <f>IF(AND($A$420&lt;=CB$349,CB$349&lt;=$B$420),(2/3)*$F$420,"")</f>
        <v/>
      </c>
      <c r="AJI420" s="264" t="str">
        <f>IF(AND($A$420&lt;=CC$349,CC$349&lt;=$B$420),$C$420,"")</f>
        <v/>
      </c>
      <c r="AJJ420" s="264" t="str">
        <f>IF(AND($A$420&lt;=CC$349,CC$349&lt;=$B$420),(1/3)*$C$420,"")</f>
        <v/>
      </c>
      <c r="AJK420" s="264" t="str">
        <f>IF(AND($A$420&lt;=CC$349,CC$349&lt;=$B$420),(2/3)*$C$420,"")</f>
        <v/>
      </c>
      <c r="AJL420" s="264" t="str">
        <f>IF(AND($A$420&lt;=CC$349,CC$349&lt;=$B$420),$D$420,"")</f>
        <v/>
      </c>
      <c r="AJM420" s="264" t="str">
        <f>IF(AND($A$420&lt;=CC$349,CC$349&lt;=$B$420),(1/3)*$D$420,"")</f>
        <v/>
      </c>
      <c r="AJN420" s="264" t="str">
        <f>IF(AND($A$420&lt;=CC$349,CC$349&lt;=$B$420),(2/3)*$D$420,"")</f>
        <v/>
      </c>
      <c r="AJO420" s="264" t="str">
        <f>IF(AND($A$420&lt;=CC$349,CC$349&lt;=$B$420),$E$420,"")</f>
        <v/>
      </c>
      <c r="AJP420" s="264" t="str">
        <f>IF(AND($A$420&lt;=CC$349,CC$349&lt;=$B$420),(1/3)*$E$420,"")</f>
        <v/>
      </c>
      <c r="AJQ420" s="264" t="str">
        <f>IF(AND($A$420&lt;=CC$349,CC$349&lt;=$B$420),(2/3)*$E$420,"")</f>
        <v/>
      </c>
      <c r="AJR420" s="264" t="str">
        <f>IF(AND($A$420&lt;=CC$349,CC$349&lt;=$B$420),$F$420,"")</f>
        <v/>
      </c>
      <c r="AJS420" s="264" t="str">
        <f>IF(AND($A$420&lt;=CC$349,CC$349&lt;=$B$420),(1/3)*$F$420,"")</f>
        <v/>
      </c>
      <c r="AJT420" s="264" t="str">
        <f>IF(AND($A$420&lt;=CC$349,CC$349&lt;=$B$420),(2/3)*$F$420,"")</f>
        <v/>
      </c>
      <c r="AJU420" s="264" t="str">
        <f>IF(AND($A$420&lt;=CD$349,CD$349&lt;=$B$420),$C$420,"")</f>
        <v/>
      </c>
      <c r="AJV420" s="264" t="str">
        <f>IF(AND($A$420&lt;=CD$349,CD$349&lt;=$B$420),(1/3)*$C$420,"")</f>
        <v/>
      </c>
      <c r="AJW420" s="264" t="str">
        <f>IF(AND($A$420&lt;=CD$349,CD$349&lt;=$B$420),(2/3)*$C$420,"")</f>
        <v/>
      </c>
      <c r="AJX420" s="264" t="str">
        <f>IF(AND($A$420&lt;=CD$349,CD$349&lt;=$B$420),$D$420,"")</f>
        <v/>
      </c>
      <c r="AJY420" s="264" t="str">
        <f>IF(AND($A$420&lt;=CD$349,CD$349&lt;=$B$420),(1/3)*$D$420,"")</f>
        <v/>
      </c>
      <c r="AJZ420" s="264" t="str">
        <f>IF(AND($A$420&lt;=CD$349,CD$349&lt;=$B$420),(2/3)*$D$420,"")</f>
        <v/>
      </c>
      <c r="AKA420" s="264" t="str">
        <f>IF(AND($A$420&lt;=CD$349,CD$349&lt;=$B$420),$E$420,"")</f>
        <v/>
      </c>
      <c r="AKB420" s="264" t="str">
        <f>IF(AND($A$420&lt;=CD$349,CD$349&lt;=$B$420),(1/3)*$E$420,"")</f>
        <v/>
      </c>
      <c r="AKC420" s="264" t="str">
        <f>IF(AND($A$420&lt;=CD$349,CD$349&lt;=$B$420),(2/3)*$E$420,"")</f>
        <v/>
      </c>
      <c r="AKD420" s="264" t="str">
        <f>IF(AND($A$420&lt;=CD$349,CD$349&lt;=$B$420),$F$420,"")</f>
        <v/>
      </c>
      <c r="AKE420" s="264" t="str">
        <f>IF(AND($A$420&lt;=CD$349,CD$349&lt;=$B$420),(1/3)*$F$420,"")</f>
        <v/>
      </c>
      <c r="AKF420" s="264" t="str">
        <f>IF(AND($A$420&lt;=CD$349,CD$349&lt;=$B$420),(2/3)*$F$420,"")</f>
        <v/>
      </c>
      <c r="AKG420" s="264" t="str">
        <f>IF(AND($A$420&lt;=CE$349,CE$349&lt;=$B$420),$C$420,"")</f>
        <v/>
      </c>
      <c r="AKH420" s="264" t="str">
        <f>IF(AND($A$420&lt;=CE$349,CE$349&lt;=$B$420),(1/3)*$C$420,"")</f>
        <v/>
      </c>
      <c r="AKI420" s="264" t="str">
        <f>IF(AND($A$420&lt;=CE$349,CE$349&lt;=$B$420),(2/3)*$C$420,"")</f>
        <v/>
      </c>
      <c r="AKJ420" s="264" t="str">
        <f>IF(AND($A$420&lt;=CE$349,CE$349&lt;=$B$420),$D$420,"")</f>
        <v/>
      </c>
      <c r="AKK420" s="264" t="str">
        <f>IF(AND($A$420&lt;=CE$349,CE$349&lt;=$B$420),(1/3)*$D$420,"")</f>
        <v/>
      </c>
      <c r="AKL420" s="264" t="str">
        <f>IF(AND($A$420&lt;=CE$349,CE$349&lt;=$B$420),(2/3)*$D$420,"")</f>
        <v/>
      </c>
      <c r="AKM420" s="264" t="str">
        <f>IF(AND($A$420&lt;=CE$349,CE$349&lt;=$B$420),$E$420,"")</f>
        <v/>
      </c>
      <c r="AKN420" s="264" t="str">
        <f>IF(AND($A$420&lt;=CE$349,CE$349&lt;=$B$420),(1/3)*$E$420,"")</f>
        <v/>
      </c>
      <c r="AKO420" s="264" t="str">
        <f>IF(AND($A$420&lt;=CE$349,CE$349&lt;=$B$420),(2/3)*$E$420,"")</f>
        <v/>
      </c>
      <c r="AKP420" s="264" t="str">
        <f>IF(AND($A$420&lt;=CE$349,CE$349&lt;=$B$420),$F$420,"")</f>
        <v/>
      </c>
      <c r="AKQ420" s="264" t="str">
        <f>IF(AND($A$420&lt;=CE$349,CE$349&lt;=$B$420),(1/3)*$F$420,"")</f>
        <v/>
      </c>
      <c r="AKR420" s="264" t="str">
        <f>IF(AND($A$420&lt;=CE$349,CE$349&lt;=$B$420),(2/3)*$F$420,"")</f>
        <v/>
      </c>
      <c r="AKS420" s="264" t="str">
        <f>IF(AND($A$420&lt;=CF$349,CF$349&lt;=$B$420),$C$420,"")</f>
        <v/>
      </c>
      <c r="AKT420" s="264" t="str">
        <f>IF(AND($A$420&lt;=CF$349,CF$349&lt;=$B$420),(1/3)*$C$420,"")</f>
        <v/>
      </c>
      <c r="AKU420" s="264" t="str">
        <f>IF(AND($A$420&lt;=CF$349,CF$349&lt;=$B$420),(2/3)*$C$420,"")</f>
        <v/>
      </c>
      <c r="AKV420" s="264" t="str">
        <f>IF(AND($A$420&lt;=CF$349,CF$349&lt;=$B$420),$D$420,"")</f>
        <v/>
      </c>
      <c r="AKW420" s="264" t="str">
        <f>IF(AND($A$420&lt;=CF$349,CF$349&lt;=$B$420),(1/3)*$D$420,"")</f>
        <v/>
      </c>
      <c r="AKX420" s="264" t="str">
        <f>IF(AND($A$420&lt;=CF$349,CF$349&lt;=$B$420),(2/3)*$D$420,"")</f>
        <v/>
      </c>
      <c r="AKY420" s="264" t="str">
        <f>IF(AND($A$420&lt;=CF$349,CF$349&lt;=$B$420),$E$420,"")</f>
        <v/>
      </c>
      <c r="AKZ420" s="264" t="str">
        <f>IF(AND($A$420&lt;=CF$349,CF$349&lt;=$B$420),(1/3)*$E$420,"")</f>
        <v/>
      </c>
      <c r="ALA420" s="264" t="str">
        <f>IF(AND($A$420&lt;=CF$349,CF$349&lt;=$B$420),(2/3)*$E$420,"")</f>
        <v/>
      </c>
      <c r="ALB420" s="264" t="str">
        <f>IF(AND($A$420&lt;=CF$349,CF$349&lt;=$B$420),$F$420,"")</f>
        <v/>
      </c>
      <c r="ALC420" s="264" t="str">
        <f>IF(AND($A$420&lt;=CF$349,CF$349&lt;=$B$420),(1/3)*$F$420,"")</f>
        <v/>
      </c>
      <c r="ALD420" s="264" t="str">
        <f>IF(AND($A$420&lt;=CF$349,CF$349&lt;=$B$420),(2/3)*$F$420,"")</f>
        <v/>
      </c>
      <c r="ALE420" s="264" t="str">
        <f>IF(AND($A$420&lt;=CG$349,CG$349&lt;=$B$420),$C$420,"")</f>
        <v/>
      </c>
      <c r="ALF420" s="264" t="str">
        <f>IF(AND($A$420&lt;=CG$349,CG$349&lt;=$B$420),(1/3)*$C$420,"")</f>
        <v/>
      </c>
      <c r="ALG420" s="264" t="str">
        <f>IF(AND($A$420&lt;=CG$349,CG$349&lt;=$B$420),(2/3)*$C$420,"")</f>
        <v/>
      </c>
      <c r="ALH420" s="264" t="str">
        <f>IF(AND($A$420&lt;=CG$349,CG$349&lt;=$B$420),$D$420,"")</f>
        <v/>
      </c>
      <c r="ALI420" s="264" t="str">
        <f>IF(AND($A$420&lt;=CG$349,CG$349&lt;=$B$420),(1/3)*$D$420,"")</f>
        <v/>
      </c>
      <c r="ALJ420" s="264" t="str">
        <f>IF(AND($A$420&lt;=CG$349,CG$349&lt;=$B$420),(2/3)*$D$420,"")</f>
        <v/>
      </c>
      <c r="ALK420" s="264" t="str">
        <f>IF(AND($A$420&lt;=CG$349,CG$349&lt;=$B$420),$E$420,"")</f>
        <v/>
      </c>
      <c r="ALL420" s="264" t="str">
        <f>IF(AND($A$420&lt;=CG$349,CG$349&lt;=$B$420),(1/3)*$E$420,"")</f>
        <v/>
      </c>
      <c r="ALM420" s="264" t="str">
        <f>IF(AND($A$420&lt;=CG$349,CG$349&lt;=$B$420),(2/3)*$E$420,"")</f>
        <v/>
      </c>
      <c r="ALN420" s="264" t="str">
        <f>IF(AND($A$420&lt;=CG$349,CG$349&lt;=$B$420),$F$420,"")</f>
        <v/>
      </c>
      <c r="ALO420" s="264" t="str">
        <f>IF(AND($A$420&lt;=CG$349,CG$349&lt;=$B$420),(1/3)*$F$420,"")</f>
        <v/>
      </c>
      <c r="ALP420" s="264" t="str">
        <f>IF(AND($A$420&lt;=CG$349,CG$349&lt;=$B$420),(2/3)*$F$420,"")</f>
        <v/>
      </c>
      <c r="ALQ420" s="264" t="str">
        <f>IF(AND($A$420&lt;=CH$349,CH$349&lt;=$B$420),$C$420,"")</f>
        <v/>
      </c>
      <c r="ALR420" s="264" t="str">
        <f>IF(AND($A$420&lt;=CH$349,CH$349&lt;=$B$420),(1/3)*$C$420,"")</f>
        <v/>
      </c>
      <c r="ALS420" s="264" t="str">
        <f>IF(AND($A$420&lt;=CH$349,CH$349&lt;=$B$420),(2/3)*$C$420,"")</f>
        <v/>
      </c>
      <c r="ALT420" s="264" t="str">
        <f>IF(AND($A$420&lt;=CH$349,CH$349&lt;=$B$420),$D$420,"")</f>
        <v/>
      </c>
      <c r="ALU420" s="264" t="str">
        <f>IF(AND($A$420&lt;=CH$349,CH$349&lt;=$B$420),(1/3)*$D$420,"")</f>
        <v/>
      </c>
      <c r="ALV420" s="264" t="str">
        <f>IF(AND($A$420&lt;=CH$349,CH$349&lt;=$B$420),(2/3)*$D$420,"")</f>
        <v/>
      </c>
      <c r="ALW420" s="264" t="str">
        <f>IF(AND($A$420&lt;=CH$349,CH$349&lt;=$B$420),$E$420,"")</f>
        <v/>
      </c>
      <c r="ALX420" s="264" t="str">
        <f>IF(AND($A$420&lt;=CH$349,CH$349&lt;=$B$420),(1/3)*$E$420,"")</f>
        <v/>
      </c>
      <c r="ALY420" s="264" t="str">
        <f>IF(AND($A$420&lt;=CH$349,CH$349&lt;=$B$420),(2/3)*$E$420,"")</f>
        <v/>
      </c>
      <c r="ALZ420" s="264" t="str">
        <f>IF(AND($A$420&lt;=CH$349,CH$349&lt;=$B$420),$F$420,"")</f>
        <v/>
      </c>
      <c r="AMA420" s="264" t="str">
        <f>IF(AND($A$420&lt;=CH$349,CH$349&lt;=$B$420),(1/3)*$F$420,"")</f>
        <v/>
      </c>
      <c r="AMB420" s="264" t="str">
        <f>IF(AND($A$420&lt;=CH$349,CH$349&lt;=$B$420),(2/3)*$F$420,"")</f>
        <v/>
      </c>
      <c r="AMC420" s="264" t="str">
        <f>IF(AND($A$420&lt;=CI$349,CI$349&lt;=$B$420),$C$420,"")</f>
        <v/>
      </c>
      <c r="AMD420" s="264" t="str">
        <f>IF(AND($A$420&lt;=CI$349,CI$349&lt;=$B$420),(1/3)*$C$420,"")</f>
        <v/>
      </c>
      <c r="AME420" s="264" t="str">
        <f>IF(AND($A$420&lt;=CI$349,CI$349&lt;=$B$420),(2/3)*$C$420,"")</f>
        <v/>
      </c>
      <c r="AMF420" s="264" t="str">
        <f>IF(AND($A$420&lt;=CI$349,CI$349&lt;=$B$420),$D$420,"")</f>
        <v/>
      </c>
      <c r="AMG420" s="264" t="str">
        <f>IF(AND($A$420&lt;=CI$349,CI$349&lt;=$B$420),(1/3)*$D$420,"")</f>
        <v/>
      </c>
      <c r="AMH420" s="264" t="str">
        <f>IF(AND($A$420&lt;=CI$349,CI$349&lt;=$B$420),(2/3)*$D$420,"")</f>
        <v/>
      </c>
      <c r="AMI420" s="264" t="str">
        <f>IF(AND($A$420&lt;=CI$349,CI$349&lt;=$B$420),$E$420,"")</f>
        <v/>
      </c>
      <c r="AMJ420" s="264" t="str">
        <f>IF(AND($A$420&lt;=CI$349,CI$349&lt;=$B$420),(1/3)*$E$420,"")</f>
        <v/>
      </c>
      <c r="AMK420" s="264" t="str">
        <f>IF(AND($A$420&lt;=CI$349,CI$349&lt;=$B$420),(2/3)*$E$420,"")</f>
        <v/>
      </c>
      <c r="AML420" s="264" t="str">
        <f>IF(AND($A$420&lt;=CI$349,CI$349&lt;=$B$420),$F$420,"")</f>
        <v/>
      </c>
      <c r="AMM420" s="264" t="str">
        <f>IF(AND($A$420&lt;=CI$349,CI$349&lt;=$B$420),(1/3)*$F$420,"")</f>
        <v/>
      </c>
      <c r="AMN420" s="264" t="str">
        <f>IF(AND($A$420&lt;=CI$349,CI$349&lt;=$B$420),(2/3)*$F$420,"")</f>
        <v/>
      </c>
      <c r="AMO420" s="264" t="str">
        <f>IF(AND($A$420&lt;=CJ$349,CJ$349&lt;=$B$420),$C$420,"")</f>
        <v/>
      </c>
      <c r="AMP420" s="264" t="str">
        <f>IF(AND($A$420&lt;=CJ$349,CJ$349&lt;=$B$420),(1/3)*$C$420,"")</f>
        <v/>
      </c>
      <c r="AMQ420" s="264" t="str">
        <f>IF(AND($A$420&lt;=CJ$349,CJ$349&lt;=$B$420),(2/3)*$C$420,"")</f>
        <v/>
      </c>
      <c r="AMR420" s="264" t="str">
        <f>IF(AND($A$420&lt;=CJ$349,CJ$349&lt;=$B$420),$D$420,"")</f>
        <v/>
      </c>
      <c r="AMS420" s="264" t="str">
        <f>IF(AND($A$420&lt;=CJ$349,CJ$349&lt;=$B$420),(1/3)*$D$420,"")</f>
        <v/>
      </c>
      <c r="AMT420" s="264" t="str">
        <f>IF(AND($A$420&lt;=CJ$349,CJ$349&lt;=$B$420),(2/3)*$D$420,"")</f>
        <v/>
      </c>
      <c r="AMU420" s="264" t="str">
        <f>IF(AND($A$420&lt;=CJ$349,CJ$349&lt;=$B$420),$E$420,"")</f>
        <v/>
      </c>
      <c r="AMV420" s="264" t="str">
        <f>IF(AND($A$420&lt;=CJ$349,CJ$349&lt;=$B$420),(1/3)*$E$420,"")</f>
        <v/>
      </c>
      <c r="AMW420" s="264" t="str">
        <f>IF(AND($A$420&lt;=CJ$349,CJ$349&lt;=$B$420),(2/3)*$E$420,"")</f>
        <v/>
      </c>
      <c r="AMX420" s="264" t="str">
        <f>IF(AND($A$420&lt;=CJ$349,CJ$349&lt;=$B$420),$F$420,"")</f>
        <v/>
      </c>
      <c r="AMY420" s="264" t="str">
        <f>IF(AND($A$420&lt;=CJ$349,CJ$349&lt;=$B$420),(1/3)*$F$420,"")</f>
        <v/>
      </c>
      <c r="AMZ420" s="264" t="str">
        <f>IF(AND($A$420&lt;=CJ$349,CJ$349&lt;=$B$420),(2/3)*$F$420,"")</f>
        <v/>
      </c>
      <c r="ANA420" s="264" t="str">
        <f>IF(AND($A$420&lt;=CK$349,CK$349&lt;=$B$420),$C$420,"")</f>
        <v/>
      </c>
      <c r="ANB420" s="264" t="str">
        <f>IF(AND($A$420&lt;=CK$349,CK$349&lt;=$B$420),(1/3)*$C$420,"")</f>
        <v/>
      </c>
      <c r="ANC420" s="264" t="str">
        <f>IF(AND($A$420&lt;=CK$349,CK$349&lt;=$B$420),(2/3)*$C$420,"")</f>
        <v/>
      </c>
      <c r="AND420" s="264" t="str">
        <f>IF(AND($A$420&lt;=CK$349,CK$349&lt;=$B$420),$D$420,"")</f>
        <v/>
      </c>
      <c r="ANE420" s="264" t="str">
        <f>IF(AND($A$420&lt;=CK$349,CK$349&lt;=$B$420),(1/3)*$D$420,"")</f>
        <v/>
      </c>
      <c r="ANF420" s="264" t="str">
        <f>IF(AND($A$420&lt;=CK$349,CK$349&lt;=$B$420),(2/3)*$D$420,"")</f>
        <v/>
      </c>
      <c r="ANG420" s="264" t="str">
        <f>IF(AND($A$420&lt;=CK$349,CK$349&lt;=$B$420),$E$420,"")</f>
        <v/>
      </c>
      <c r="ANH420" s="264" t="str">
        <f>IF(AND($A$420&lt;=CK$349,CK$349&lt;=$B$420),(1/3)*$E$420,"")</f>
        <v/>
      </c>
      <c r="ANI420" s="264" t="str">
        <f>IF(AND($A$420&lt;=CK$349,CK$349&lt;=$B$420),(2/3)*$E$420,"")</f>
        <v/>
      </c>
      <c r="ANJ420" s="264" t="str">
        <f>IF(AND($A$420&lt;=CK$349,CK$349&lt;=$B$420),$F$420,"")</f>
        <v/>
      </c>
      <c r="ANK420" s="264" t="str">
        <f>IF(AND($A$420&lt;=CK$349,CK$349&lt;=$B$420),(1/3)*$F$420,"")</f>
        <v/>
      </c>
      <c r="ANL420" s="264" t="str">
        <f>IF(AND($A$420&lt;=CK$349,CK$349&lt;=$B$420),(2/3)*$F$420,"")</f>
        <v/>
      </c>
      <c r="ANM420" s="264" t="str">
        <f>IF(AND($A$420&lt;=CL$349,CL$349&lt;=$B$420),$C$420,"")</f>
        <v/>
      </c>
      <c r="ANN420" s="264" t="str">
        <f>IF(AND($A$420&lt;=CL$349,CL$349&lt;=$B$420),(1/3)*$C$420,"")</f>
        <v/>
      </c>
      <c r="ANO420" s="264" t="str">
        <f>IF(AND($A$420&lt;=CL$349,CL$349&lt;=$B$420),(2/3)*$C$420,"")</f>
        <v/>
      </c>
      <c r="ANP420" s="264" t="str">
        <f>IF(AND($A$420&lt;=CL$349,CL$349&lt;=$B$420),$D$420,"")</f>
        <v/>
      </c>
      <c r="ANQ420" s="264" t="str">
        <f>IF(AND($A$420&lt;=CL$349,CL$349&lt;=$B$420),(1/3)*$D$420,"")</f>
        <v/>
      </c>
      <c r="ANR420" s="264" t="str">
        <f>IF(AND($A$420&lt;=CL$349,CL$349&lt;=$B$420),(2/3)*$D$420,"")</f>
        <v/>
      </c>
      <c r="ANS420" s="264" t="str">
        <f>IF(AND($A$420&lt;=CL$349,CL$349&lt;=$B$420),$E$420,"")</f>
        <v/>
      </c>
      <c r="ANT420" s="264" t="str">
        <f>IF(AND($A$420&lt;=CL$349,CL$349&lt;=$B$420),(1/3)*$E$420,"")</f>
        <v/>
      </c>
      <c r="ANU420" s="264" t="str">
        <f>IF(AND($A$420&lt;=CL$349,CL$349&lt;=$B$420),(2/3)*$E$420,"")</f>
        <v/>
      </c>
      <c r="ANV420" s="264" t="str">
        <f>IF(AND($A$420&lt;=CL$349,CL$349&lt;=$B$420),$F$420,"")</f>
        <v/>
      </c>
      <c r="ANW420" s="264" t="str">
        <f>IF(AND($A$420&lt;=CL$349,CL$349&lt;=$B$420),(1/3)*$F$420,"")</f>
        <v/>
      </c>
      <c r="ANX420" s="264" t="str">
        <f>IF(AND($A$420&lt;=CL$349,CL$349&lt;=$B$420),(2/3)*$F$420,"")</f>
        <v/>
      </c>
      <c r="ANY420" s="264" t="str">
        <f>IF(AND($A$420&lt;=CM$349,CM$349&lt;=$B$420),$C$420,"")</f>
        <v/>
      </c>
      <c r="ANZ420" s="264" t="str">
        <f>IF(AND($A$420&lt;=CM$349,CM$349&lt;=$B$420),(1/3)*$C$420,"")</f>
        <v/>
      </c>
      <c r="AOA420" s="264" t="str">
        <f>IF(AND($A$420&lt;=CM$349,CM$349&lt;=$B$420),(2/3)*$C$420,"")</f>
        <v/>
      </c>
      <c r="AOB420" s="264" t="str">
        <f>IF(AND($A$420&lt;=CM$349,CM$349&lt;=$B$420),$D$420,"")</f>
        <v/>
      </c>
      <c r="AOC420" s="264" t="str">
        <f>IF(AND($A$420&lt;=CM$349,CM$349&lt;=$B$420),(1/3)*$D$420,"")</f>
        <v/>
      </c>
      <c r="AOD420" s="264" t="str">
        <f>IF(AND($A$420&lt;=CM$349,CM$349&lt;=$B$420),(2/3)*$D$420,"")</f>
        <v/>
      </c>
      <c r="AOE420" s="264" t="str">
        <f>IF(AND($A$420&lt;=CM$349,CM$349&lt;=$B$420),$E$420,"")</f>
        <v/>
      </c>
      <c r="AOF420" s="264" t="str">
        <f>IF(AND($A$420&lt;=CM$349,CM$349&lt;=$B$420),(1/3)*$E$420,"")</f>
        <v/>
      </c>
      <c r="AOG420" s="264" t="str">
        <f>IF(AND($A$420&lt;=CM$349,CM$349&lt;=$B$420),(2/3)*$E$420,"")</f>
        <v/>
      </c>
      <c r="AOH420" s="264" t="str">
        <f>IF(AND($A$420&lt;=CM$349,CM$349&lt;=$B$420),$F$420,"")</f>
        <v/>
      </c>
      <c r="AOI420" s="264" t="str">
        <f>IF(AND($A$420&lt;=CM$349,CM$349&lt;=$B$420),(1/3)*$F$420,"")</f>
        <v/>
      </c>
      <c r="AOJ420" s="264" t="str">
        <f>IF(AND($A$420&lt;=CM$349,CM$349&lt;=$B$420),(2/3)*$F$420,"")</f>
        <v/>
      </c>
      <c r="AOK420" s="264" t="str">
        <f>IF(AND($A$420&lt;=CN$349,CN$349&lt;=$B$420),$C$420,"")</f>
        <v/>
      </c>
      <c r="AOL420" s="264" t="str">
        <f>IF(AND($A$420&lt;=CN$349,CN$349&lt;=$B$420),(1/3)*$C$420,"")</f>
        <v/>
      </c>
      <c r="AOM420" s="264" t="str">
        <f>IF(AND($A$420&lt;=CN$349,CN$349&lt;=$B$420),(2/3)*$C$420,"")</f>
        <v/>
      </c>
      <c r="AON420" s="264" t="str">
        <f>IF(AND($A$420&lt;=CN$349,CN$349&lt;=$B$420),$D$420,"")</f>
        <v/>
      </c>
      <c r="AOO420" s="264" t="str">
        <f>IF(AND($A$420&lt;=CN$349,CN$349&lt;=$B$420),(1/3)*$D$420,"")</f>
        <v/>
      </c>
      <c r="AOP420" s="264" t="str">
        <f>IF(AND($A$420&lt;=CN$349,CN$349&lt;=$B$420),(2/3)*$D$420,"")</f>
        <v/>
      </c>
      <c r="AOQ420" s="264" t="str">
        <f>IF(AND($A$420&lt;=CN$349,CN$349&lt;=$B$420),$E$420,"")</f>
        <v/>
      </c>
      <c r="AOR420" s="264" t="str">
        <f>IF(AND($A$420&lt;=CN$349,CN$349&lt;=$B$420),(1/3)*$E$420,"")</f>
        <v/>
      </c>
      <c r="AOS420" s="264" t="str">
        <f>IF(AND($A$420&lt;=CN$349,CN$349&lt;=$B$420),(2/3)*$E$420,"")</f>
        <v/>
      </c>
      <c r="AOT420" s="264" t="str">
        <f>IF(AND($A$420&lt;=CN$349,CN$349&lt;=$B$420),$F$420,"")</f>
        <v/>
      </c>
      <c r="AOU420" s="264" t="str">
        <f>IF(AND($A$420&lt;=CN$349,CN$349&lt;=$B$420),(1/3)*$F$420,"")</f>
        <v/>
      </c>
      <c r="AOV420" s="264" t="str">
        <f>IF(AND($A$420&lt;=CN$349,CN$349&lt;=$B$420),(2/3)*$F$420,"")</f>
        <v/>
      </c>
      <c r="AOW420" s="264" t="str">
        <f>IF(AND($A$420&lt;=CO$349,CO$349&lt;=$B$420),$C$420,"")</f>
        <v/>
      </c>
      <c r="AOX420" s="264" t="str">
        <f>IF(AND($A$420&lt;=CO$349,CO$349&lt;=$B$420),(1/3)*$C$420,"")</f>
        <v/>
      </c>
      <c r="AOY420" s="264" t="str">
        <f>IF(AND($A$420&lt;=CO$349,CO$349&lt;=$B$420),(2/3)*$C$420,"")</f>
        <v/>
      </c>
      <c r="AOZ420" s="264" t="str">
        <f>IF(AND($A$420&lt;=CO$349,CO$349&lt;=$B$420),$D$420,"")</f>
        <v/>
      </c>
      <c r="APA420" s="264" t="str">
        <f>IF(AND($A$420&lt;=CO$349,CO$349&lt;=$B$420),(1/3)*$D$420,"")</f>
        <v/>
      </c>
      <c r="APB420" s="264" t="str">
        <f>IF(AND($A$420&lt;=CO$349,CO$349&lt;=$B$420),(2/3)*$D$420,"")</f>
        <v/>
      </c>
      <c r="APC420" s="264" t="str">
        <f>IF(AND($A$420&lt;=CO$349,CO$349&lt;=$B$420),$E$420,"")</f>
        <v/>
      </c>
      <c r="APD420" s="264" t="str">
        <f>IF(AND($A$420&lt;=CO$349,CO$349&lt;=$B$420),(1/3)*$E$420,"")</f>
        <v/>
      </c>
      <c r="APE420" s="264" t="str">
        <f>IF(AND($A$420&lt;=CO$349,CO$349&lt;=$B$420),(2/3)*$E$420,"")</f>
        <v/>
      </c>
      <c r="APF420" s="264" t="str">
        <f>IF(AND($A$420&lt;=CO$349,CO$349&lt;=$B$420),$F$420,"")</f>
        <v/>
      </c>
      <c r="APG420" s="264" t="str">
        <f>IF(AND($A$420&lt;=CO$349,CO$349&lt;=$B$420),(1/3)*$F$420,"")</f>
        <v/>
      </c>
      <c r="APH420" s="264" t="str">
        <f>IF(AND($A$420&lt;=CO$349,CO$349&lt;=$B$420),(2/3)*$F$420,"")</f>
        <v/>
      </c>
      <c r="API420" s="264" t="str">
        <f>IF(AND($A$420&lt;=CP$349,CP$349&lt;=$B$420),$C$420,"")</f>
        <v/>
      </c>
      <c r="APJ420" s="264" t="str">
        <f>IF(AND($A$420&lt;=CP$349,CP$349&lt;=$B$420),(1/3)*$C$420,"")</f>
        <v/>
      </c>
      <c r="APK420" s="264" t="str">
        <f>IF(AND($A$420&lt;=CP$349,CP$349&lt;=$B$420),(2/3)*$C$420,"")</f>
        <v/>
      </c>
      <c r="APL420" s="264" t="str">
        <f>IF(AND($A$420&lt;=CP$349,CP$349&lt;=$B$420),$D$420,"")</f>
        <v/>
      </c>
      <c r="APM420" s="264" t="str">
        <f>IF(AND($A$420&lt;=CP$349,CP$349&lt;=$B$420),(1/3)*$D$420,"")</f>
        <v/>
      </c>
      <c r="APN420" s="264" t="str">
        <f>IF(AND($A$420&lt;=CP$349,CP$349&lt;=$B$420),(2/3)*$D$420,"")</f>
        <v/>
      </c>
      <c r="APO420" s="264" t="str">
        <f>IF(AND($A$420&lt;=CP$349,CP$349&lt;=$B$420),$E$420,"")</f>
        <v/>
      </c>
      <c r="APP420" s="264" t="str">
        <f>IF(AND($A$420&lt;=CP$349,CP$349&lt;=$B$420),(1/3)*$E$420,"")</f>
        <v/>
      </c>
      <c r="APQ420" s="264" t="str">
        <f>IF(AND($A$420&lt;=CP$349,CP$349&lt;=$B$420),(2/3)*$E$420,"")</f>
        <v/>
      </c>
      <c r="APR420" s="264" t="str">
        <f>IF(AND($A$420&lt;=CP$349,CP$349&lt;=$B$420),$F$420,"")</f>
        <v/>
      </c>
      <c r="APS420" s="264" t="str">
        <f>IF(AND($A$420&lt;=CP$349,CP$349&lt;=$B$420),(1/3)*$F$420,"")</f>
        <v/>
      </c>
      <c r="APT420" s="264" t="str">
        <f>IF(AND($A$420&lt;=CP$349,CP$349&lt;=$B$420),(2/3)*$F$420,"")</f>
        <v/>
      </c>
      <c r="APU420" s="264" t="str">
        <f>IF(AND($A$420&lt;=CQ$349,CQ$349&lt;=$B$420),$C$420,"")</f>
        <v/>
      </c>
      <c r="APV420" s="264" t="str">
        <f>IF(AND($A$420&lt;=CQ$349,CQ$349&lt;=$B$420),(1/3)*$C$420,"")</f>
        <v/>
      </c>
      <c r="APW420" s="264" t="str">
        <f>IF(AND($A$420&lt;=CQ$349,CQ$349&lt;=$B$420),(2/3)*$C$420,"")</f>
        <v/>
      </c>
      <c r="APX420" s="264" t="str">
        <f>IF(AND($A$420&lt;=CQ$349,CQ$349&lt;=$B$420),$D$420,"")</f>
        <v/>
      </c>
      <c r="APY420" s="264" t="str">
        <f>IF(AND($A$420&lt;=CQ$349,CQ$349&lt;=$B$420),(1/3)*$D$420,"")</f>
        <v/>
      </c>
      <c r="APZ420" s="264" t="str">
        <f>IF(AND($A$420&lt;=CQ$349,CQ$349&lt;=$B$420),(2/3)*$D$420,"")</f>
        <v/>
      </c>
      <c r="AQA420" s="264" t="str">
        <f>IF(AND($A$420&lt;=CQ$349,CQ$349&lt;=$B$420),$E$420,"")</f>
        <v/>
      </c>
      <c r="AQB420" s="264" t="str">
        <f>IF(AND($A$420&lt;=CQ$349,CQ$349&lt;=$B$420),(1/3)*$E$420,"")</f>
        <v/>
      </c>
      <c r="AQC420" s="264" t="str">
        <f>IF(AND($A$420&lt;=CQ$349,CQ$349&lt;=$B$420),(2/3)*$E$420,"")</f>
        <v/>
      </c>
      <c r="AQD420" s="264" t="str">
        <f>IF(AND($A$420&lt;=CQ$349,CQ$349&lt;=$B$420),$F$420,"")</f>
        <v/>
      </c>
      <c r="AQE420" s="264" t="str">
        <f>IF(AND($A$420&lt;=CQ$349,CQ$349&lt;=$B$420),(1/3)*$F$420,"")</f>
        <v/>
      </c>
      <c r="AQF420" s="264" t="str">
        <f>IF(AND($A$420&lt;=CQ$349,CQ$349&lt;=$B$420),(2/3)*$F$420,"")</f>
        <v/>
      </c>
      <c r="AQG420" s="264" t="str">
        <f>IF(AND($A$420&lt;=CR$349,CR$349&lt;=$B$420),$C$420,"")</f>
        <v/>
      </c>
      <c r="AQH420" s="264" t="str">
        <f>IF(AND($A$420&lt;=CR$349,CR$349&lt;=$B$420),(1/3)*$C$420,"")</f>
        <v/>
      </c>
      <c r="AQI420" s="264" t="str">
        <f>IF(AND($A$420&lt;=CR$349,CR$349&lt;=$B$420),(2/3)*$C$420,"")</f>
        <v/>
      </c>
      <c r="AQJ420" s="264" t="str">
        <f>IF(AND($A$420&lt;=CR$349,CR$349&lt;=$B$420),$D$420,"")</f>
        <v/>
      </c>
      <c r="AQK420" s="264" t="str">
        <f>IF(AND($A$420&lt;=CR$349,CR$349&lt;=$B$420),(1/3)*$D$420,"")</f>
        <v/>
      </c>
      <c r="AQL420" s="264" t="str">
        <f>IF(AND($A$420&lt;=CR$349,CR$349&lt;=$B$420),(2/3)*$D$420,"")</f>
        <v/>
      </c>
      <c r="AQM420" s="264" t="str">
        <f>IF(AND($A$420&lt;=CR$349,CR$349&lt;=$B$420),$E$420,"")</f>
        <v/>
      </c>
      <c r="AQN420" s="264" t="str">
        <f>IF(AND($A$420&lt;=CR$349,CR$349&lt;=$B$420),(1/3)*$E$420,"")</f>
        <v/>
      </c>
      <c r="AQO420" s="264" t="str">
        <f>IF(AND($A$420&lt;=CR$349,CR$349&lt;=$B$420),(2/3)*$E$420,"")</f>
        <v/>
      </c>
      <c r="AQP420" s="264" t="str">
        <f>IF(AND($A$420&lt;=CR$349,CR$349&lt;=$B$420),$F$420,"")</f>
        <v/>
      </c>
      <c r="AQQ420" s="264" t="str">
        <f>IF(AND($A$420&lt;=CR$349,CR$349&lt;=$B$420),(1/3)*$F$420,"")</f>
        <v/>
      </c>
      <c r="AQR420" s="264" t="str">
        <f>IF(AND($A$420&lt;=CR$349,CR$349&lt;=$B$420),(2/3)*$F$420,"")</f>
        <v/>
      </c>
      <c r="AQS420" s="264" t="str">
        <f>IF(AND($A$420&lt;=CS$349,CS$349&lt;=$B$420),$C$420,"")</f>
        <v/>
      </c>
      <c r="AQT420" s="264" t="str">
        <f>IF(AND($A$420&lt;=CS$349,CS$349&lt;=$B$420),(1/3)*$C$420,"")</f>
        <v/>
      </c>
      <c r="AQU420" s="264" t="str">
        <f>IF(AND($A$420&lt;=CS$349,CS$349&lt;=$B$420),(2/3)*$C$420,"")</f>
        <v/>
      </c>
      <c r="AQV420" s="264" t="str">
        <f>IF(AND($A$420&lt;=CS$349,CS$349&lt;=$B$420),$D$420,"")</f>
        <v/>
      </c>
      <c r="AQW420" s="264" t="str">
        <f>IF(AND($A$420&lt;=CS$349,CS$349&lt;=$B$420),(1/3)*$D$420,"")</f>
        <v/>
      </c>
      <c r="AQX420" s="264" t="str">
        <f>IF(AND($A$420&lt;=CS$349,CS$349&lt;=$B$420),(2/3)*$D$420,"")</f>
        <v/>
      </c>
      <c r="AQY420" s="264" t="str">
        <f>IF(AND($A$420&lt;=CS$349,CS$349&lt;=$B$420),$E$420,"")</f>
        <v/>
      </c>
      <c r="AQZ420" s="264" t="str">
        <f>IF(AND($A$420&lt;=CS$349,CS$349&lt;=$B$420),(1/3)*$E$420,"")</f>
        <v/>
      </c>
      <c r="ARA420" s="264" t="str">
        <f>IF(AND($A$420&lt;=CS$349,CS$349&lt;=$B$420),(2/3)*$E$420,"")</f>
        <v/>
      </c>
      <c r="ARB420" s="264" t="str">
        <f>IF(AND($A$420&lt;=CS$349,CS$349&lt;=$B$420),$F$420,"")</f>
        <v/>
      </c>
      <c r="ARC420" s="264" t="str">
        <f>IF(AND($A$420&lt;=CS$349,CS$349&lt;=$B$420),(1/3)*$F$420,"")</f>
        <v/>
      </c>
      <c r="ARD420" s="264" t="str">
        <f>IF(AND($A$420&lt;=CS$349,CS$349&lt;=$B$420),(2/3)*$F$420,"")</f>
        <v/>
      </c>
      <c r="ARE420" s="264" t="str">
        <f>IF(AND($A$420&lt;=CT$349,CT$349&lt;=$B$420),$C$420,"")</f>
        <v/>
      </c>
      <c r="ARF420" s="264" t="str">
        <f>IF(AND($A$420&lt;=CT$349,CT$349&lt;=$B$420),(1/3)*$C$420,"")</f>
        <v/>
      </c>
      <c r="ARG420" s="264" t="str">
        <f>IF(AND($A$420&lt;=CT$349,CT$349&lt;=$B$420),(2/3)*$C$420,"")</f>
        <v/>
      </c>
      <c r="ARH420" s="264" t="str">
        <f>IF(AND($A$420&lt;=CT$349,CT$349&lt;=$B$420),$D$420,"")</f>
        <v/>
      </c>
      <c r="ARI420" s="264" t="str">
        <f>IF(AND($A$420&lt;=CT$349,CT$349&lt;=$B$420),(1/3)*$D$420,"")</f>
        <v/>
      </c>
      <c r="ARJ420" s="264" t="str">
        <f>IF(AND($A$420&lt;=CT$349,CT$349&lt;=$B$420),(2/3)*$D$420,"")</f>
        <v/>
      </c>
      <c r="ARK420" s="264" t="str">
        <f>IF(AND($A$420&lt;=CT$349,CT$349&lt;=$B$420),$E$420,"")</f>
        <v/>
      </c>
      <c r="ARL420" s="264" t="str">
        <f>IF(AND($A$420&lt;=CT$349,CT$349&lt;=$B$420),(1/3)*$E$420,"")</f>
        <v/>
      </c>
      <c r="ARM420" s="264" t="str">
        <f>IF(AND($A$420&lt;=CT$349,CT$349&lt;=$B$420),(2/3)*$E$420,"")</f>
        <v/>
      </c>
      <c r="ARN420" s="264" t="str">
        <f>IF(AND($A$420&lt;=CT$349,CT$349&lt;=$B$420),$F$420,"")</f>
        <v/>
      </c>
      <c r="ARO420" s="264" t="str">
        <f>IF(AND($A$420&lt;=CT$349,CT$349&lt;=$B$420),(1/3)*$F$420,"")</f>
        <v/>
      </c>
      <c r="ARP420" s="264" t="str">
        <f>IF(AND($A$420&lt;=CT$349,CT$349&lt;=$B$420),(2/3)*$F$420,"")</f>
        <v/>
      </c>
      <c r="ARQ420" s="264" t="str">
        <f>IF(AND($A$420&lt;=CU$349,CU$349&lt;=$B$420),$C$420,"")</f>
        <v/>
      </c>
      <c r="ARR420" s="264" t="str">
        <f>IF(AND($A$420&lt;=CU$349,CU$349&lt;=$B$420),(1/3)*$C$420,"")</f>
        <v/>
      </c>
      <c r="ARS420" s="264" t="str">
        <f>IF(AND($A$420&lt;=CU$349,CU$349&lt;=$B$420),(2/3)*$C$420,"")</f>
        <v/>
      </c>
      <c r="ART420" s="264" t="str">
        <f>IF(AND($A$420&lt;=CU$349,CU$349&lt;=$B$420),$D$420,"")</f>
        <v/>
      </c>
      <c r="ARU420" s="264" t="str">
        <f>IF(AND($A$420&lt;=CU$349,CU$349&lt;=$B$420),(1/3)*$D$420,"")</f>
        <v/>
      </c>
      <c r="ARV420" s="264" t="str">
        <f>IF(AND($A$420&lt;=CU$349,CU$349&lt;=$B$420),(2/3)*$D$420,"")</f>
        <v/>
      </c>
      <c r="ARW420" s="264" t="str">
        <f>IF(AND($A$420&lt;=CU$349,CU$349&lt;=$B$420),$E$420,"")</f>
        <v/>
      </c>
      <c r="ARX420" s="264" t="str">
        <f>IF(AND($A$420&lt;=CU$349,CU$349&lt;=$B$420),(1/3)*$E$420,"")</f>
        <v/>
      </c>
      <c r="ARY420" s="264" t="str">
        <f>IF(AND($A$420&lt;=CU$349,CU$349&lt;=$B$420),(2/3)*$E$420,"")</f>
        <v/>
      </c>
      <c r="ARZ420" s="264" t="str">
        <f>IF(AND($A$420&lt;=CU$349,CU$349&lt;=$B$420),$F$420,"")</f>
        <v/>
      </c>
      <c r="ASA420" s="264" t="str">
        <f>IF(AND($A$420&lt;=CU$349,CU$349&lt;=$B$420),(1/3)*$F$420,"")</f>
        <v/>
      </c>
      <c r="ASB420" s="264" t="str">
        <f>IF(AND($A$420&lt;=CU$349,CU$349&lt;=$B$420),(2/3)*$F$420,"")</f>
        <v/>
      </c>
      <c r="ASC420" s="264" t="str">
        <f>IF(AND($A$420&lt;=CV$349,CV$349&lt;=$B$420),$C$420,"")</f>
        <v/>
      </c>
      <c r="ASD420" s="264" t="str">
        <f>IF(AND($A$420&lt;=CV$349,CV$349&lt;=$B$420),(1/3)*$C$420,"")</f>
        <v/>
      </c>
      <c r="ASE420" s="264" t="str">
        <f>IF(AND($A$420&lt;=CV$349,CV$349&lt;=$B$420),(2/3)*$C$420,"")</f>
        <v/>
      </c>
      <c r="ASF420" s="264" t="str">
        <f>IF(AND($A$420&lt;=CV$349,CV$349&lt;=$B$420),$D$420,"")</f>
        <v/>
      </c>
      <c r="ASG420" s="264" t="str">
        <f>IF(AND($A$420&lt;=CV$349,CV$349&lt;=$B$420),(1/3)*$D$420,"")</f>
        <v/>
      </c>
      <c r="ASH420" s="264" t="str">
        <f>IF(AND($A$420&lt;=CV$349,CV$349&lt;=$B$420),(2/3)*$D$420,"")</f>
        <v/>
      </c>
      <c r="ASI420" s="264" t="str">
        <f>IF(AND($A$420&lt;=CV$349,CV$349&lt;=$B$420),$E$420,"")</f>
        <v/>
      </c>
      <c r="ASJ420" s="264" t="str">
        <f>IF(AND($A$420&lt;=CV$349,CV$349&lt;=$B$420),(1/3)*$E$420,"")</f>
        <v/>
      </c>
      <c r="ASK420" s="264" t="str">
        <f>IF(AND($A$420&lt;=CV$349,CV$349&lt;=$B$420),(2/3)*$E$420,"")</f>
        <v/>
      </c>
      <c r="ASL420" s="264" t="str">
        <f>IF(AND($A$420&lt;=CV$349,CV$349&lt;=$B$420),$F$420,"")</f>
        <v/>
      </c>
      <c r="ASM420" s="264" t="str">
        <f>IF(AND($A$420&lt;=CV$349,CV$349&lt;=$B$420),(1/3)*$F$420,"")</f>
        <v/>
      </c>
      <c r="ASN420" s="264" t="str">
        <f>IF(AND($A$420&lt;=CV$349,CV$349&lt;=$B$420),(2/3)*$F$420,"")</f>
        <v/>
      </c>
      <c r="ASO420" s="264" t="str">
        <f>IF(AND($A$420&lt;=CW$349,CW$349&lt;=$B$420),$C$420,"")</f>
        <v/>
      </c>
      <c r="ASP420" s="264" t="str">
        <f>IF(AND($A$420&lt;=CW$349,CW$349&lt;=$B$420),(1/3)*$C$420,"")</f>
        <v/>
      </c>
      <c r="ASQ420" s="264" t="str">
        <f>IF(AND($A$420&lt;=CW$349,CW$349&lt;=$B$420),(2/3)*$C$420,"")</f>
        <v/>
      </c>
      <c r="ASR420" s="264" t="str">
        <f>IF(AND($A$420&lt;=CW$349,CW$349&lt;=$B$420),$D$420,"")</f>
        <v/>
      </c>
      <c r="ASS420" s="264" t="str">
        <f>IF(AND($A$420&lt;=CW$349,CW$349&lt;=$B$420),(1/3)*$D$420,"")</f>
        <v/>
      </c>
      <c r="AST420" s="264" t="str">
        <f>IF(AND($A$420&lt;=CW$349,CW$349&lt;=$B$420),(2/3)*$D$420,"")</f>
        <v/>
      </c>
      <c r="ASU420" s="264" t="str">
        <f>IF(AND($A$420&lt;=CW$349,CW$349&lt;=$B$420),$E$420,"")</f>
        <v/>
      </c>
      <c r="ASV420" s="264" t="str">
        <f>IF(AND($A$420&lt;=CW$349,CW$349&lt;=$B$420),(1/3)*$E$420,"")</f>
        <v/>
      </c>
      <c r="ASW420" s="264" t="str">
        <f>IF(AND($A$420&lt;=CW$349,CW$349&lt;=$B$420),(2/3)*$E$420,"")</f>
        <v/>
      </c>
      <c r="ASX420" s="264" t="str">
        <f>IF(AND($A$420&lt;=CW$349,CW$349&lt;=$B$420),$F$420,"")</f>
        <v/>
      </c>
      <c r="ASY420" s="264" t="str">
        <f>IF(AND($A$420&lt;=CW$349,CW$349&lt;=$B$420),(1/3)*$F$420,"")</f>
        <v/>
      </c>
      <c r="ASZ420" s="264" t="str">
        <f>IF(AND($A$420&lt;=CW$349,CW$349&lt;=$B$420),(2/3)*$F$420,"")</f>
        <v/>
      </c>
      <c r="ATA420" s="264" t="str">
        <f>IF(AND($A$420&lt;=CX$349,CX$349&lt;=$B$420),$C$420,"")</f>
        <v/>
      </c>
      <c r="ATB420" s="264" t="str">
        <f>IF(AND($A$420&lt;=CX$349,CX$349&lt;=$B$420),(1/3)*$C$420,"")</f>
        <v/>
      </c>
      <c r="ATC420" s="264" t="str">
        <f>IF(AND($A$420&lt;=CX$349,CX$349&lt;=$B$420),(2/3)*$C$420,"")</f>
        <v/>
      </c>
      <c r="ATD420" s="264" t="str">
        <f>IF(AND($A$420&lt;=CX$349,CX$349&lt;=$B$420),$D$420,"")</f>
        <v/>
      </c>
      <c r="ATE420" s="264" t="str">
        <f>IF(AND($A$420&lt;=CX$349,CX$349&lt;=$B$420),(1/3)*$D$420,"")</f>
        <v/>
      </c>
      <c r="ATF420" s="264" t="str">
        <f>IF(AND($A$420&lt;=CX$349,CX$349&lt;=$B$420),(2/3)*$D$420,"")</f>
        <v/>
      </c>
      <c r="ATG420" s="264" t="str">
        <f>IF(AND($A$420&lt;=CX$349,CX$349&lt;=$B$420),$E$420,"")</f>
        <v/>
      </c>
      <c r="ATH420" s="264" t="str">
        <f>IF(AND($A$420&lt;=CX$349,CX$349&lt;=$B$420),(1/3)*$E$420,"")</f>
        <v/>
      </c>
      <c r="ATI420" s="264" t="str">
        <f>IF(AND($A$420&lt;=CX$349,CX$349&lt;=$B$420),(2/3)*$E$420,"")</f>
        <v/>
      </c>
      <c r="ATJ420" s="264" t="str">
        <f>IF(AND($A$420&lt;=CX$349,CX$349&lt;=$B$420),$F$420,"")</f>
        <v/>
      </c>
      <c r="ATK420" s="264" t="str">
        <f>IF(AND($A$420&lt;=CX$349,CX$349&lt;=$B$420),(1/3)*$F$420,"")</f>
        <v/>
      </c>
      <c r="ATL420" s="264" t="str">
        <f>IF(AND($A$420&lt;=CX$349,CX$349&lt;=$B$420),(2/3)*$F$420,"")</f>
        <v/>
      </c>
      <c r="ATM420" s="264" t="str">
        <f>IF(AND($A$420&lt;=CY$349,CY$349&lt;=$B$420),$C$420,"")</f>
        <v/>
      </c>
      <c r="ATN420" s="264" t="str">
        <f>IF(AND($A$420&lt;=CY$349,CY$349&lt;=$B$420),(1/3)*$C$420,"")</f>
        <v/>
      </c>
      <c r="ATO420" s="264" t="str">
        <f>IF(AND($A$420&lt;=CY$349,CY$349&lt;=$B$420),(2/3)*$C$420,"")</f>
        <v/>
      </c>
      <c r="ATP420" s="264" t="str">
        <f>IF(AND($A$420&lt;=CY$349,CY$349&lt;=$B$420),$D$420,"")</f>
        <v/>
      </c>
      <c r="ATQ420" s="264" t="str">
        <f>IF(AND($A$420&lt;=CY$349,CY$349&lt;=$B$420),(1/3)*$D$420,"")</f>
        <v/>
      </c>
      <c r="ATR420" s="264" t="str">
        <f>IF(AND($A$420&lt;=CY$349,CY$349&lt;=$B$420),(2/3)*$D$420,"")</f>
        <v/>
      </c>
      <c r="ATS420" s="264" t="str">
        <f>IF(AND($A$420&lt;=CY$349,CY$349&lt;=$B$420),$E$420,"")</f>
        <v/>
      </c>
      <c r="ATT420" s="264" t="str">
        <f>IF(AND($A$420&lt;=CY$349,CY$349&lt;=$B$420),(1/3)*$E$420,"")</f>
        <v/>
      </c>
      <c r="ATU420" s="264" t="str">
        <f>IF(AND($A$420&lt;=CY$349,CY$349&lt;=$B$420),(2/3)*$E$420,"")</f>
        <v/>
      </c>
      <c r="ATV420" s="264" t="str">
        <f>IF(AND($A$420&lt;=CY$349,CY$349&lt;=$B$420),$F$420,"")</f>
        <v/>
      </c>
      <c r="ATW420" s="264" t="str">
        <f>IF(AND($A$420&lt;=CY$349,CY$349&lt;=$B$420),(1/3)*$F$420,"")</f>
        <v/>
      </c>
      <c r="ATX420" s="264" t="str">
        <f>IF(AND($A$420&lt;=CY$349,CY$349&lt;=$B$420),(2/3)*$F$420,"")</f>
        <v/>
      </c>
      <c r="ATY420" s="264" t="str">
        <f>IF(AND($A$420&lt;=CZ$349,CZ$349&lt;=$B$420),$C$420,"")</f>
        <v/>
      </c>
      <c r="ATZ420" s="264" t="str">
        <f>IF(AND($A$420&lt;=CZ$349,CZ$349&lt;=$B$420),(1/3)*$C$420,"")</f>
        <v/>
      </c>
      <c r="AUA420" s="264" t="str">
        <f>IF(AND($A$420&lt;=CZ$349,CZ$349&lt;=$B$420),(2/3)*$C$420,"")</f>
        <v/>
      </c>
      <c r="AUB420" s="264" t="str">
        <f>IF(AND($A$420&lt;=CZ$349,CZ$349&lt;=$B$420),$D$420,"")</f>
        <v/>
      </c>
      <c r="AUC420" s="264" t="str">
        <f>IF(AND($A$420&lt;=CZ$349,CZ$349&lt;=$B$420),(1/3)*$D$420,"")</f>
        <v/>
      </c>
      <c r="AUD420" s="264" t="str">
        <f>IF(AND($A$420&lt;=CZ$349,CZ$349&lt;=$B$420),(2/3)*$D$420,"")</f>
        <v/>
      </c>
      <c r="AUE420" s="264" t="str">
        <f>IF(AND($A$420&lt;=CZ$349,CZ$349&lt;=$B$420),$E$420,"")</f>
        <v/>
      </c>
      <c r="AUF420" s="264" t="str">
        <f>IF(AND($A$420&lt;=CZ$349,CZ$349&lt;=$B$420),(1/3)*$E$420,"")</f>
        <v/>
      </c>
      <c r="AUG420" s="264" t="str">
        <f>IF(AND($A$420&lt;=CZ$349,CZ$349&lt;=$B$420),(2/3)*$E$420,"")</f>
        <v/>
      </c>
      <c r="AUH420" s="264" t="str">
        <f>IF(AND($A$420&lt;=CZ$349,CZ$349&lt;=$B$420),$F$420,"")</f>
        <v/>
      </c>
      <c r="AUI420" s="264" t="str">
        <f>IF(AND($A$420&lt;=CZ$349,CZ$349&lt;=$B$420),(1/3)*$F$420,"")</f>
        <v/>
      </c>
      <c r="AUJ420" s="264" t="str">
        <f>IF(AND($A$420&lt;=CZ$349,CZ$349&lt;=$B$420),(2/3)*$F$420,"")</f>
        <v/>
      </c>
    </row>
    <row r="421" spans="1:1232" hidden="1">
      <c r="A421" s="257">
        <v>16</v>
      </c>
      <c r="B421" s="257">
        <v>25</v>
      </c>
      <c r="C421" s="262">
        <v>5.5</v>
      </c>
      <c r="D421" s="262">
        <v>4.5</v>
      </c>
      <c r="E421" s="262">
        <v>3.5</v>
      </c>
      <c r="F421" s="262">
        <v>3</v>
      </c>
      <c r="G421" s="478"/>
      <c r="H421" s="478"/>
      <c r="I421" s="478"/>
      <c r="J421" s="6"/>
      <c r="K421" s="6"/>
      <c r="L421" s="6"/>
      <c r="M421" s="6"/>
      <c r="N421" s="6"/>
      <c r="O421" s="6"/>
      <c r="Q421" s="264" t="str">
        <f t="shared" si="879"/>
        <v/>
      </c>
      <c r="R421" s="264" t="str">
        <f t="shared" si="880"/>
        <v/>
      </c>
      <c r="S421" s="264" t="str">
        <f t="shared" si="881"/>
        <v/>
      </c>
      <c r="T421" s="264" t="str">
        <f t="shared" si="882"/>
        <v/>
      </c>
      <c r="U421" s="264" t="str">
        <f t="shared" si="883"/>
        <v/>
      </c>
      <c r="V421" s="264" t="str">
        <f t="shared" si="884"/>
        <v/>
      </c>
      <c r="W421" s="264" t="str">
        <f t="shared" si="885"/>
        <v/>
      </c>
      <c r="X421" s="264" t="str">
        <f t="shared" si="886"/>
        <v/>
      </c>
      <c r="Y421" s="264"/>
      <c r="Z421" s="264"/>
      <c r="AA421" s="264"/>
      <c r="AB421" s="264" t="str">
        <f t="shared" si="887"/>
        <v/>
      </c>
      <c r="AC421" s="264" t="str">
        <f t="shared" si="888"/>
        <v/>
      </c>
      <c r="AD421" s="264" t="str">
        <f t="shared" si="889"/>
        <v/>
      </c>
      <c r="AE421" s="264" t="str">
        <f t="shared" si="890"/>
        <v/>
      </c>
      <c r="AF421" s="264" t="str">
        <f t="shared" si="652"/>
        <v/>
      </c>
      <c r="AG421" s="264" t="str">
        <f t="shared" si="653"/>
        <v/>
      </c>
      <c r="AH421" s="264"/>
      <c r="AI421" s="264" t="str">
        <f t="shared" si="654"/>
        <v/>
      </c>
      <c r="AJ421" s="264" t="str">
        <f t="shared" si="655"/>
        <v/>
      </c>
      <c r="AK421" s="264" t="str">
        <f t="shared" si="656"/>
        <v/>
      </c>
      <c r="AL421" s="264" t="str">
        <f t="shared" si="657"/>
        <v/>
      </c>
      <c r="AM421" s="264" t="str">
        <f t="shared" si="658"/>
        <v/>
      </c>
      <c r="AN421" s="264" t="str">
        <f t="shared" si="659"/>
        <v/>
      </c>
      <c r="AO421" s="264" t="str">
        <f t="shared" si="660"/>
        <v/>
      </c>
      <c r="AP421" s="264" t="str">
        <f t="shared" si="661"/>
        <v/>
      </c>
      <c r="AQ421" s="264" t="str">
        <f t="shared" si="662"/>
        <v/>
      </c>
      <c r="AR421" s="264" t="str">
        <f t="shared" si="663"/>
        <v/>
      </c>
      <c r="AS421" s="264" t="str">
        <f t="shared" si="664"/>
        <v/>
      </c>
      <c r="AT421" s="264" t="str">
        <f t="shared" si="665"/>
        <v/>
      </c>
      <c r="AU421" s="264" t="str">
        <f t="shared" si="666"/>
        <v/>
      </c>
      <c r="AV421" s="264" t="str">
        <f t="shared" si="667"/>
        <v/>
      </c>
      <c r="AW421" s="264" t="str">
        <f t="shared" si="668"/>
        <v/>
      </c>
      <c r="AX421" s="264" t="str">
        <f t="shared" si="669"/>
        <v/>
      </c>
      <c r="AY421" s="264" t="str">
        <f t="shared" si="670"/>
        <v/>
      </c>
      <c r="AZ421" s="264" t="str">
        <f t="shared" si="671"/>
        <v/>
      </c>
      <c r="BA421" s="264" t="str">
        <f t="shared" si="672"/>
        <v/>
      </c>
      <c r="BB421" s="264" t="str">
        <f t="shared" si="673"/>
        <v/>
      </c>
      <c r="BC421" s="264" t="str">
        <f t="shared" si="674"/>
        <v/>
      </c>
      <c r="BD421" s="264" t="str">
        <f t="shared" si="675"/>
        <v/>
      </c>
      <c r="BE421" s="264" t="str">
        <f t="shared" si="676"/>
        <v/>
      </c>
      <c r="BF421" s="264" t="str">
        <f t="shared" si="677"/>
        <v/>
      </c>
      <c r="BG421" s="264" t="str">
        <f t="shared" si="678"/>
        <v/>
      </c>
      <c r="BH421" s="264" t="str">
        <f t="shared" si="679"/>
        <v/>
      </c>
      <c r="BI421" s="264" t="str">
        <f t="shared" si="680"/>
        <v/>
      </c>
      <c r="BJ421" s="264" t="str">
        <f t="shared" si="681"/>
        <v/>
      </c>
      <c r="BK421" s="264" t="str">
        <f t="shared" si="682"/>
        <v/>
      </c>
      <c r="BL421" s="264" t="str">
        <f t="shared" si="683"/>
        <v/>
      </c>
      <c r="BM421" s="264" t="str">
        <f t="shared" si="684"/>
        <v/>
      </c>
      <c r="BN421" s="264" t="str">
        <f t="shared" si="685"/>
        <v/>
      </c>
      <c r="BO421" s="264" t="str">
        <f t="shared" si="686"/>
        <v/>
      </c>
      <c r="BP421" s="264" t="str">
        <f t="shared" si="687"/>
        <v/>
      </c>
      <c r="BQ421" s="264" t="str">
        <f t="shared" si="688"/>
        <v/>
      </c>
      <c r="BR421" s="264" t="str">
        <f t="shared" si="689"/>
        <v/>
      </c>
      <c r="BS421" s="264" t="str">
        <f t="shared" si="690"/>
        <v/>
      </c>
      <c r="BT421" s="264" t="str">
        <f t="shared" si="691"/>
        <v/>
      </c>
      <c r="BU421" s="264" t="str">
        <f t="shared" si="692"/>
        <v/>
      </c>
      <c r="BV421" s="264" t="str">
        <f t="shared" si="693"/>
        <v/>
      </c>
      <c r="BW421" s="264" t="str">
        <f t="shared" si="694"/>
        <v/>
      </c>
      <c r="BX421" s="264" t="str">
        <f t="shared" si="874"/>
        <v/>
      </c>
      <c r="BY421" s="264" t="str">
        <f t="shared" si="695"/>
        <v/>
      </c>
      <c r="BZ421" s="264" t="str">
        <f t="shared" si="696"/>
        <v/>
      </c>
      <c r="CA421" s="264" t="str">
        <f t="shared" si="697"/>
        <v/>
      </c>
      <c r="CB421" s="264" t="str">
        <f t="shared" si="698"/>
        <v/>
      </c>
      <c r="CC421" s="264" t="str">
        <f t="shared" si="699"/>
        <v/>
      </c>
      <c r="CD421" s="264" t="str">
        <f t="shared" si="700"/>
        <v/>
      </c>
      <c r="CE421" s="264" t="str">
        <f t="shared" si="701"/>
        <v/>
      </c>
      <c r="CF421" s="264" t="str">
        <f t="shared" si="702"/>
        <v/>
      </c>
      <c r="CG421" s="264" t="str">
        <f t="shared" si="703"/>
        <v/>
      </c>
      <c r="CH421" s="264" t="str">
        <f t="shared" si="704"/>
        <v/>
      </c>
      <c r="CI421" s="264" t="str">
        <f t="shared" si="705"/>
        <v/>
      </c>
      <c r="CJ421" s="264" t="str">
        <f t="shared" si="706"/>
        <v/>
      </c>
      <c r="CK421" s="264" t="str">
        <f t="shared" si="707"/>
        <v/>
      </c>
      <c r="CL421" s="264" t="str">
        <f t="shared" si="708"/>
        <v/>
      </c>
      <c r="CM421" s="264" t="str">
        <f t="shared" si="709"/>
        <v/>
      </c>
      <c r="CN421" s="264" t="str">
        <f t="shared" si="710"/>
        <v/>
      </c>
      <c r="CO421" s="264" t="str">
        <f t="shared" si="711"/>
        <v/>
      </c>
      <c r="CP421" s="264" t="str">
        <f t="shared" si="712"/>
        <v/>
      </c>
      <c r="CQ421" s="264" t="str">
        <f t="shared" si="713"/>
        <v/>
      </c>
      <c r="CR421" s="264" t="str">
        <f t="shared" si="714"/>
        <v/>
      </c>
      <c r="CS421" s="264" t="str">
        <f t="shared" si="715"/>
        <v/>
      </c>
      <c r="CT421" s="264" t="str">
        <f t="shared" si="716"/>
        <v/>
      </c>
      <c r="CU421" s="264" t="str">
        <f t="shared" si="717"/>
        <v/>
      </c>
      <c r="CV421" s="264" t="str">
        <f t="shared" si="718"/>
        <v/>
      </c>
      <c r="CW421" s="264" t="str">
        <f t="shared" si="719"/>
        <v/>
      </c>
      <c r="CX421" s="264" t="str">
        <f t="shared" si="720"/>
        <v/>
      </c>
      <c r="CY421" s="264" t="str">
        <f t="shared" si="721"/>
        <v/>
      </c>
      <c r="CZ421" s="264" t="str">
        <f t="shared" si="722"/>
        <v/>
      </c>
      <c r="DA421" s="264" t="str">
        <f t="shared" si="723"/>
        <v/>
      </c>
      <c r="DB421" s="264" t="str">
        <f t="shared" si="724"/>
        <v/>
      </c>
      <c r="DC421" s="264" t="str">
        <f t="shared" si="725"/>
        <v/>
      </c>
      <c r="DD421" s="264" t="str">
        <f t="shared" si="726"/>
        <v/>
      </c>
      <c r="DE421" s="264" t="str">
        <f t="shared" si="727"/>
        <v/>
      </c>
      <c r="DF421" s="264" t="str">
        <f t="shared" si="728"/>
        <v/>
      </c>
      <c r="DG421" s="264" t="str">
        <f t="shared" si="729"/>
        <v/>
      </c>
      <c r="DH421" s="264" t="str">
        <f t="shared" si="730"/>
        <v/>
      </c>
      <c r="DI421" s="264" t="str">
        <f t="shared" si="731"/>
        <v/>
      </c>
      <c r="DJ421" s="264" t="str">
        <f t="shared" si="732"/>
        <v/>
      </c>
      <c r="DK421" s="264" t="str">
        <f t="shared" si="733"/>
        <v/>
      </c>
      <c r="DL421" s="264" t="str">
        <f t="shared" si="734"/>
        <v/>
      </c>
      <c r="DM421" s="264" t="str">
        <f t="shared" si="735"/>
        <v/>
      </c>
      <c r="DN421" s="264" t="str">
        <f t="shared" si="736"/>
        <v/>
      </c>
      <c r="DO421" s="264" t="str">
        <f t="shared" si="737"/>
        <v/>
      </c>
      <c r="DP421" s="264" t="str">
        <f t="shared" si="738"/>
        <v/>
      </c>
      <c r="DQ421" s="264" t="str">
        <f t="shared" si="739"/>
        <v/>
      </c>
      <c r="DR421" s="264" t="str">
        <f t="shared" si="740"/>
        <v/>
      </c>
      <c r="DS421" s="264" t="str">
        <f t="shared" si="741"/>
        <v/>
      </c>
      <c r="DT421" s="264" t="str">
        <f t="shared" si="742"/>
        <v/>
      </c>
      <c r="DU421" s="264" t="str">
        <f t="shared" si="743"/>
        <v/>
      </c>
      <c r="DV421" s="264" t="str">
        <f t="shared" si="744"/>
        <v/>
      </c>
      <c r="DW421" s="264" t="str">
        <f t="shared" si="745"/>
        <v/>
      </c>
      <c r="DX421" s="264" t="str">
        <f t="shared" si="746"/>
        <v/>
      </c>
      <c r="DY421" s="264" t="str">
        <f t="shared" si="747"/>
        <v/>
      </c>
      <c r="DZ421" s="264" t="str">
        <f t="shared" si="748"/>
        <v/>
      </c>
      <c r="EA421" s="264" t="str">
        <f t="shared" si="749"/>
        <v/>
      </c>
      <c r="EB421" s="264" t="str">
        <f t="shared" si="750"/>
        <v/>
      </c>
      <c r="EC421" s="264" t="str">
        <f t="shared" si="751"/>
        <v/>
      </c>
      <c r="ED421" s="264" t="str">
        <f t="shared" si="752"/>
        <v/>
      </c>
      <c r="EE421" s="264" t="str">
        <f t="shared" si="753"/>
        <v/>
      </c>
      <c r="EF421" s="264" t="str">
        <f t="shared" si="754"/>
        <v/>
      </c>
      <c r="EG421" s="264" t="str">
        <f t="shared" si="755"/>
        <v/>
      </c>
      <c r="EH421" s="264" t="str">
        <f t="shared" si="756"/>
        <v/>
      </c>
      <c r="EI421" s="264" t="str">
        <f t="shared" si="757"/>
        <v/>
      </c>
      <c r="EJ421" s="264" t="str">
        <f t="shared" si="758"/>
        <v/>
      </c>
      <c r="EK421" s="264" t="str">
        <f t="shared" si="875"/>
        <v/>
      </c>
      <c r="EL421" s="264" t="str">
        <f t="shared" si="759"/>
        <v/>
      </c>
      <c r="EM421" s="264" t="str">
        <f t="shared" si="760"/>
        <v/>
      </c>
      <c r="EN421" s="264" t="str">
        <f t="shared" si="761"/>
        <v/>
      </c>
      <c r="EO421" s="264" t="str">
        <f t="shared" si="762"/>
        <v/>
      </c>
      <c r="EP421" s="264" t="str">
        <f t="shared" si="763"/>
        <v/>
      </c>
      <c r="EQ421" s="264" t="str">
        <f t="shared" si="764"/>
        <v/>
      </c>
      <c r="ER421" s="264" t="str">
        <f t="shared" si="765"/>
        <v/>
      </c>
      <c r="ES421" s="264" t="str">
        <f t="shared" si="766"/>
        <v/>
      </c>
      <c r="ET421" s="264" t="str">
        <f t="shared" si="767"/>
        <v/>
      </c>
      <c r="EU421" s="264" t="str">
        <f t="shared" si="768"/>
        <v/>
      </c>
      <c r="EV421" s="264" t="str">
        <f t="shared" si="769"/>
        <v/>
      </c>
      <c r="EW421" s="264" t="str">
        <f t="shared" si="770"/>
        <v/>
      </c>
      <c r="EX421" s="264" t="str">
        <f t="shared" si="771"/>
        <v/>
      </c>
      <c r="EY421" s="264" t="str">
        <f t="shared" si="772"/>
        <v/>
      </c>
      <c r="EZ421" s="264" t="str">
        <f t="shared" si="773"/>
        <v/>
      </c>
      <c r="FA421" s="264" t="str">
        <f t="shared" si="774"/>
        <v/>
      </c>
      <c r="FB421" s="264" t="str">
        <f t="shared" si="775"/>
        <v/>
      </c>
      <c r="FC421" s="264" t="str">
        <f t="shared" si="776"/>
        <v/>
      </c>
      <c r="FD421" s="264" t="str">
        <f t="shared" si="777"/>
        <v/>
      </c>
      <c r="FE421" s="264" t="str">
        <f t="shared" si="778"/>
        <v/>
      </c>
      <c r="FF421" s="264" t="str">
        <f t="shared" si="779"/>
        <v/>
      </c>
      <c r="FG421" s="264" t="str">
        <f t="shared" si="780"/>
        <v/>
      </c>
      <c r="FH421" s="264" t="str">
        <f t="shared" si="781"/>
        <v/>
      </c>
      <c r="FI421" s="264" t="str">
        <f t="shared" si="782"/>
        <v/>
      </c>
      <c r="FJ421" s="264" t="str">
        <f t="shared" si="783"/>
        <v/>
      </c>
      <c r="FK421" s="264" t="str">
        <f t="shared" si="784"/>
        <v/>
      </c>
      <c r="FL421" s="264" t="str">
        <f t="shared" si="785"/>
        <v/>
      </c>
      <c r="FM421" s="264" t="str">
        <f t="shared" si="786"/>
        <v/>
      </c>
      <c r="FN421" s="264" t="str">
        <f t="shared" si="787"/>
        <v/>
      </c>
      <c r="FO421" s="264" t="str">
        <f t="shared" si="788"/>
        <v/>
      </c>
      <c r="FP421" s="264" t="str">
        <f t="shared" si="789"/>
        <v/>
      </c>
      <c r="FQ421" s="264" t="str">
        <f t="shared" si="790"/>
        <v/>
      </c>
      <c r="FR421" s="264" t="str">
        <f t="shared" si="791"/>
        <v/>
      </c>
      <c r="FS421" s="264" t="str">
        <f t="shared" si="792"/>
        <v/>
      </c>
      <c r="FT421" s="264" t="str">
        <f t="shared" si="793"/>
        <v/>
      </c>
      <c r="FU421" s="264" t="str">
        <f t="shared" si="794"/>
        <v/>
      </c>
      <c r="FV421" s="264" t="str">
        <f t="shared" si="795"/>
        <v/>
      </c>
      <c r="FW421" s="264" t="str">
        <f t="shared" si="796"/>
        <v/>
      </c>
      <c r="FX421" s="264" t="str">
        <f t="shared" si="797"/>
        <v/>
      </c>
      <c r="FY421" s="264" t="str">
        <f t="shared" si="798"/>
        <v/>
      </c>
      <c r="FZ421" s="264" t="str">
        <f t="shared" si="799"/>
        <v/>
      </c>
      <c r="GA421" s="264" t="str">
        <f t="shared" si="800"/>
        <v/>
      </c>
      <c r="GB421" s="264" t="str">
        <f t="shared" si="801"/>
        <v/>
      </c>
      <c r="GC421" s="264" t="str">
        <f t="shared" si="802"/>
        <v/>
      </c>
      <c r="GD421" s="264" t="str">
        <f t="shared" si="803"/>
        <v/>
      </c>
      <c r="GE421" s="264" t="str">
        <f t="shared" si="804"/>
        <v/>
      </c>
      <c r="GF421" s="264" t="str">
        <f t="shared" si="805"/>
        <v/>
      </c>
      <c r="GG421" s="264" t="str">
        <f t="shared" si="806"/>
        <v/>
      </c>
      <c r="GH421" s="264" t="str">
        <f t="shared" si="807"/>
        <v/>
      </c>
      <c r="GI421" s="264" t="str">
        <f t="shared" si="808"/>
        <v/>
      </c>
      <c r="GJ421" s="264" t="str">
        <f t="shared" si="809"/>
        <v/>
      </c>
      <c r="GK421" s="264" t="str">
        <f t="shared" si="810"/>
        <v/>
      </c>
      <c r="GL421" s="264" t="str">
        <f t="shared" si="811"/>
        <v/>
      </c>
      <c r="GM421" s="264" t="str">
        <f t="shared" si="812"/>
        <v/>
      </c>
      <c r="GN421" s="264" t="str">
        <f t="shared" si="813"/>
        <v/>
      </c>
      <c r="GO421" s="264" t="str">
        <f t="shared" si="814"/>
        <v/>
      </c>
      <c r="GP421" s="264" t="str">
        <f t="shared" si="815"/>
        <v/>
      </c>
      <c r="GQ421" s="264" t="str">
        <f t="shared" si="816"/>
        <v/>
      </c>
      <c r="GR421" s="264" t="str">
        <f t="shared" si="817"/>
        <v/>
      </c>
      <c r="GS421" s="264" t="str">
        <f t="shared" si="818"/>
        <v/>
      </c>
      <c r="GT421" s="264" t="str">
        <f t="shared" si="819"/>
        <v/>
      </c>
      <c r="GU421" s="264" t="str">
        <f t="shared" si="820"/>
        <v/>
      </c>
      <c r="GV421" s="264" t="str">
        <f t="shared" si="821"/>
        <v/>
      </c>
      <c r="GW421" s="264" t="str">
        <f t="shared" si="822"/>
        <v/>
      </c>
      <c r="GX421" s="264" t="str">
        <f t="shared" si="823"/>
        <v/>
      </c>
      <c r="GY421" s="264" t="str">
        <f t="shared" si="824"/>
        <v/>
      </c>
      <c r="GZ421" s="264" t="str">
        <f t="shared" si="825"/>
        <v/>
      </c>
      <c r="HA421" s="264" t="str">
        <f t="shared" si="826"/>
        <v/>
      </c>
      <c r="HB421" s="264" t="str">
        <f t="shared" si="827"/>
        <v/>
      </c>
      <c r="HC421" s="264" t="str">
        <f t="shared" si="828"/>
        <v/>
      </c>
      <c r="HD421" s="264" t="str">
        <f t="shared" si="829"/>
        <v/>
      </c>
      <c r="HE421" s="264" t="str">
        <f t="shared" si="830"/>
        <v/>
      </c>
      <c r="HF421" s="264" t="str">
        <f t="shared" si="831"/>
        <v/>
      </c>
      <c r="HG421" s="264" t="str">
        <f t="shared" si="832"/>
        <v/>
      </c>
      <c r="HH421" s="264" t="str">
        <f t="shared" si="833"/>
        <v/>
      </c>
      <c r="HI421" s="264" t="str">
        <f t="shared" si="834"/>
        <v/>
      </c>
      <c r="HJ421" s="264" t="str">
        <f t="shared" si="835"/>
        <v/>
      </c>
      <c r="HK421" s="264" t="str">
        <f t="shared" si="836"/>
        <v/>
      </c>
      <c r="HL421" s="264" t="str">
        <f t="shared" si="837"/>
        <v/>
      </c>
      <c r="HM421" s="264" t="str">
        <f t="shared" si="838"/>
        <v/>
      </c>
      <c r="HN421" s="264" t="str">
        <f t="shared" si="839"/>
        <v/>
      </c>
      <c r="HO421" s="264" t="str">
        <f t="shared" si="840"/>
        <v/>
      </c>
      <c r="HP421" s="264" t="str">
        <f t="shared" si="841"/>
        <v/>
      </c>
      <c r="HQ421" s="264" t="str">
        <f t="shared" si="842"/>
        <v/>
      </c>
      <c r="HR421" s="264" t="str">
        <f t="shared" si="843"/>
        <v/>
      </c>
      <c r="HS421" s="264" t="str">
        <f t="shared" si="844"/>
        <v/>
      </c>
      <c r="HT421" s="264" t="str">
        <f t="shared" si="845"/>
        <v/>
      </c>
      <c r="HU421" s="264" t="str">
        <f t="shared" si="846"/>
        <v/>
      </c>
      <c r="HV421" s="264" t="str">
        <f t="shared" si="847"/>
        <v/>
      </c>
      <c r="HW421" s="264" t="str">
        <f t="shared" si="848"/>
        <v/>
      </c>
      <c r="HX421" s="264" t="str">
        <f t="shared" si="849"/>
        <v/>
      </c>
      <c r="HY421" s="264" t="str">
        <f t="shared" si="850"/>
        <v/>
      </c>
      <c r="HZ421" s="264" t="str">
        <f t="shared" si="851"/>
        <v/>
      </c>
      <c r="IA421" s="264" t="str">
        <f t="shared" si="852"/>
        <v/>
      </c>
      <c r="IB421" s="264" t="str">
        <f t="shared" si="853"/>
        <v/>
      </c>
      <c r="IC421" s="264" t="str">
        <f t="shared" si="854"/>
        <v/>
      </c>
      <c r="ID421" s="264" t="str">
        <f t="shared" si="855"/>
        <v/>
      </c>
      <c r="IE421" s="264" t="str">
        <f t="shared" si="856"/>
        <v/>
      </c>
      <c r="IF421" s="264" t="str">
        <f t="shared" si="857"/>
        <v/>
      </c>
      <c r="IG421" s="264" t="str">
        <f t="shared" si="858"/>
        <v/>
      </c>
      <c r="IH421" s="264" t="str">
        <f t="shared" si="859"/>
        <v/>
      </c>
      <c r="II421" s="264" t="str">
        <f t="shared" si="860"/>
        <v/>
      </c>
      <c r="IJ421" s="264" t="str">
        <f t="shared" si="861"/>
        <v/>
      </c>
      <c r="IK421" s="264" t="str">
        <f t="shared" si="862"/>
        <v/>
      </c>
      <c r="IL421" s="264" t="str">
        <f t="shared" si="863"/>
        <v/>
      </c>
      <c r="IM421" s="264" t="str">
        <f t="shared" si="864"/>
        <v/>
      </c>
      <c r="IN421" s="264" t="str">
        <f t="shared" si="865"/>
        <v/>
      </c>
      <c r="IO421" s="264" t="str">
        <f>IF(AND($A$421&lt;=$W$349,$W$349&lt;=$B$421),$C$421,"")</f>
        <v/>
      </c>
      <c r="IP421" s="264" t="str">
        <f t="shared" si="866"/>
        <v/>
      </c>
      <c r="IQ421" s="264" t="str">
        <f t="shared" si="867"/>
        <v/>
      </c>
      <c r="IR421" s="264" t="str">
        <f t="shared" si="868"/>
        <v/>
      </c>
      <c r="IS421" s="264" t="str">
        <f t="shared" si="869"/>
        <v/>
      </c>
      <c r="IT421" s="264" t="str">
        <f t="shared" si="870"/>
        <v/>
      </c>
      <c r="IU421" s="264" t="str">
        <f t="shared" si="871"/>
        <v/>
      </c>
      <c r="IV421" s="264" t="str">
        <f t="shared" si="872"/>
        <v/>
      </c>
      <c r="IW421" s="264" t="str">
        <f t="shared" si="873"/>
        <v/>
      </c>
      <c r="IX421" s="264" t="str">
        <f t="shared" si="876"/>
        <v/>
      </c>
      <c r="IY421" s="264" t="str">
        <f t="shared" si="877"/>
        <v/>
      </c>
      <c r="IZ421" s="264" t="str">
        <f t="shared" si="878"/>
        <v/>
      </c>
      <c r="JA421" s="264" t="str">
        <f>IF(AND($A$421&lt;=X$349,X$349&lt;=$B$421),$C$421,"")</f>
        <v/>
      </c>
      <c r="JB421" s="264" t="str">
        <f>IF(AND($A$421&lt;=X$349,X$349&lt;=$B$421),(1/3)*$C$421,"")</f>
        <v/>
      </c>
      <c r="JC421" s="264" t="str">
        <f>IF(AND($A$421&lt;=X$349,X$349&lt;=$B$421),(2/3)*$C$421,"")</f>
        <v/>
      </c>
      <c r="JD421" s="264" t="str">
        <f>IF(AND($A$421&lt;=X$349,X$349&lt;=$B$421),$D$421,"")</f>
        <v/>
      </c>
      <c r="JE421" s="264" t="str">
        <f>IF(AND($A$421&lt;=X$349,X$349&lt;=$B$421),(1/3)*$D$421,"")</f>
        <v/>
      </c>
      <c r="JF421" s="264" t="str">
        <f>IF(AND($A$421&lt;=X$349,X$349&lt;=$B$421),(2/3)*$D$421,"")</f>
        <v/>
      </c>
      <c r="JG421" s="264" t="str">
        <f>IF(AND($A$421&lt;=X$349,X$349&lt;=$B$421),$E$421,"")</f>
        <v/>
      </c>
      <c r="JH421" s="264" t="str">
        <f>IF(AND($A$421&lt;=X$349,X$349&lt;=$B$421),(1/3)*$E$421,"")</f>
        <v/>
      </c>
      <c r="JI421" s="264" t="str">
        <f>IF(AND($A$421&lt;=X$349,X$349&lt;=$B$421),(2/3)*$E$421,"")</f>
        <v/>
      </c>
      <c r="JJ421" s="264" t="str">
        <f>IF(AND($A$421&lt;=X$349,X$349&lt;=$B$421),$F$421,"")</f>
        <v/>
      </c>
      <c r="JK421" s="264" t="str">
        <f>IF(AND($A$421&lt;=X$349,X$349&lt;=$B$421),(1/3)*$F$421,"")</f>
        <v/>
      </c>
      <c r="JL421" s="264" t="str">
        <f>IF(AND($A$421&lt;=X$349,X$349&lt;=$B$421),(2/3)*$F$421,"")</f>
        <v/>
      </c>
      <c r="JM421" s="264" t="str">
        <f>IF(AND($A$421&lt;=Y$349,Y$349&lt;=$B$421),$C$421,"")</f>
        <v/>
      </c>
      <c r="JN421" s="264" t="str">
        <f>IF(AND($A$421&lt;=Y$349,Y$349&lt;=$B$421),(1/3)*$C$421,"")</f>
        <v/>
      </c>
      <c r="JO421" s="264" t="str">
        <f>IF(AND($A$421&lt;=Y$349,Y$349&lt;=$B$421),(2/3)*$C$421,"")</f>
        <v/>
      </c>
      <c r="JP421" s="264" t="str">
        <f>IF(AND($A$421&lt;=Y$349,Y$349&lt;=$B$421),$D$421,"")</f>
        <v/>
      </c>
      <c r="JQ421" s="264" t="str">
        <f>IF(AND($A$421&lt;=Y$349,Y$349&lt;=$B$421),(1/3)*$D$421,"")</f>
        <v/>
      </c>
      <c r="JR421" s="264" t="str">
        <f>IF(AND($A$421&lt;=Y$349,Y$349&lt;=$B$421),(2/3)*$D$421,"")</f>
        <v/>
      </c>
      <c r="JS421" s="264" t="str">
        <f>IF(AND($A$421&lt;=Y$349,Y$349&lt;=$B$421),$E$421,"")</f>
        <v/>
      </c>
      <c r="JT421" s="264" t="str">
        <f>IF(AND($A$421&lt;=Y$349,Y$349&lt;=$B$421),(1/3)*$E$421,"")</f>
        <v/>
      </c>
      <c r="JU421" s="264" t="str">
        <f>IF(AND($A$421&lt;=Y$349,Y$349&lt;=$B$421),(2/3)*$E$421,"")</f>
        <v/>
      </c>
      <c r="JV421" s="264" t="str">
        <f>IF(AND($A$421&lt;=Y$349,Y$349&lt;=$B$421),$F$421,"")</f>
        <v/>
      </c>
      <c r="JW421" s="264" t="str">
        <f>IF(AND($A$421&lt;=Y$349,Y$349&lt;=$B$421),(1/3)*$F$421,"")</f>
        <v/>
      </c>
      <c r="JX421" s="264" t="str">
        <f>IF(AND($A$421&lt;=Y$349,Y$349&lt;=$B$421),(2/3)*$F$421,"")</f>
        <v/>
      </c>
      <c r="JY421" s="264" t="str">
        <f>IF(AND($A$421&lt;=Z$349,Z$349&lt;=$B$421),$C$421,"")</f>
        <v/>
      </c>
      <c r="JZ421" s="264" t="str">
        <f>IF(AND($A$421&lt;=Z$349,Z$349&lt;=$B$421),(1/3)*$C$421,"")</f>
        <v/>
      </c>
      <c r="KA421" s="264" t="str">
        <f>IF(AND($A$421&lt;=Z$349,Z$349&lt;=$B$421),(2/3)*$C$421,"")</f>
        <v/>
      </c>
      <c r="KB421" s="264" t="str">
        <f>IF(AND($A$421&lt;=Z$349,Z$349&lt;=$B$421),$D$421,"")</f>
        <v/>
      </c>
      <c r="KC421" s="264" t="str">
        <f>IF(AND($A$421&lt;=Z$349,Z$349&lt;=$B$421),(1/3)*$D$421,"")</f>
        <v/>
      </c>
      <c r="KD421" s="264" t="str">
        <f>IF(AND($A$421&lt;=Z$349,Z$349&lt;=$B$421),(2/3)*$D$421,"")</f>
        <v/>
      </c>
      <c r="KE421" s="264" t="str">
        <f>IF(AND($A$421&lt;=Z$349,Z$349&lt;=$B$421),$E$421,"")</f>
        <v/>
      </c>
      <c r="KF421" s="264" t="str">
        <f>IF(AND($A$421&lt;=Z$349,Z$349&lt;=$B$421),(1/3)*$E$421,"")</f>
        <v/>
      </c>
      <c r="KG421" s="264" t="str">
        <f>IF(AND($A$421&lt;=Z$349,Z$349&lt;=$B$421),(2/3)*$E$421,"")</f>
        <v/>
      </c>
      <c r="KH421" s="264" t="str">
        <f>IF(AND($A$421&lt;=Z$349,Z$349&lt;=$B$421),$F$421,"")</f>
        <v/>
      </c>
      <c r="KI421" s="264" t="str">
        <f>IF(AND($A$421&lt;=Z$349,Z$349&lt;=$B$421),(1/3)*$F$421,"")</f>
        <v/>
      </c>
      <c r="KJ421" s="264" t="str">
        <f>IF(AND($A$421&lt;=Z$349,Z$349&lt;=$B$421),(2/3)*$F$421,"")</f>
        <v/>
      </c>
      <c r="KK421" s="264" t="str">
        <f>IF(AND($A$421&lt;=AA$349,AA$349&lt;=$B$421),$C$421,"")</f>
        <v/>
      </c>
      <c r="KL421" s="264" t="str">
        <f>IF(AND($A$421&lt;=AA$349,AA$349&lt;=$B$421),(1/3)*$C$421,"")</f>
        <v/>
      </c>
      <c r="KM421" s="264" t="str">
        <f>IF(AND($A$421&lt;=AA$349,AA$349&lt;=$B$421),(2/3)*$C$421,"")</f>
        <v/>
      </c>
      <c r="KN421" s="264" t="str">
        <f>IF(AND($A$421&lt;=AA$349,AA$349&lt;=$B$421),$D$421,"")</f>
        <v/>
      </c>
      <c r="KO421" s="264" t="str">
        <f>IF(AND($A$421&lt;=AA$349,AA$349&lt;=$B$421),(1/3)*$D$421,"")</f>
        <v/>
      </c>
      <c r="KP421" s="264" t="str">
        <f>IF(AND($A$421&lt;=AA$349,AA$349&lt;=$B$421),(2/3)*$D$421,"")</f>
        <v/>
      </c>
      <c r="KQ421" s="264" t="str">
        <f>IF(AND($A$421&lt;=AA$349,AA$349&lt;=$B$421),$E$421,"")</f>
        <v/>
      </c>
      <c r="KR421" s="264" t="str">
        <f>IF(AND($A$421&lt;=AA$349,AA$349&lt;=$B$421),(1/3)*$E$421,"")</f>
        <v/>
      </c>
      <c r="KS421" s="264" t="str">
        <f>IF(AND($A$421&lt;=AA$349,AA$349&lt;=$B$421),(2/3)*$E$421,"")</f>
        <v/>
      </c>
      <c r="KT421" s="264" t="str">
        <f>IF(AND($A$421&lt;=AA$349,AA$349&lt;=$B$421),$F$421,"")</f>
        <v/>
      </c>
      <c r="KU421" s="264" t="str">
        <f>IF(AND($A$421&lt;=AA$349,AA$349&lt;=$B$421),(1/3)*$F$421,"")</f>
        <v/>
      </c>
      <c r="KV421" s="264" t="str">
        <f>IF(AND($A$421&lt;=AA$349,AA$349&lt;=$B$421),(2/3)*$F$421,"")</f>
        <v/>
      </c>
      <c r="KW421" s="264" t="str">
        <f>IF(AND($A$421&lt;=AB$349,AB$349&lt;=$B$421),$C$421,"")</f>
        <v/>
      </c>
      <c r="KX421" s="264" t="str">
        <f>IF(AND($A$421&lt;=AB$349,AB$349&lt;=$B$421),(1/3)*$C$421,"")</f>
        <v/>
      </c>
      <c r="KY421" s="264" t="str">
        <f>IF(AND($A$421&lt;=AB$349,AB$349&lt;=$B$421),(2/3)*$C$421,"")</f>
        <v/>
      </c>
      <c r="KZ421" s="264" t="str">
        <f>IF(AND($A$421&lt;=AB$349,AB$349&lt;=$B$421),$D$421,"")</f>
        <v/>
      </c>
      <c r="LA421" s="264" t="str">
        <f>IF(AND($A$421&lt;=AB$349,AB$349&lt;=$B$421),(1/3)*$D$421,"")</f>
        <v/>
      </c>
      <c r="LB421" s="264" t="str">
        <f>IF(AND($A$421&lt;=AB$349,AB$349&lt;=$B$421),(2/3)*$D$421,"")</f>
        <v/>
      </c>
      <c r="LC421" s="264" t="str">
        <f>IF(AND($A$421&lt;=AB$349,AB$349&lt;=$B$421),$E$421,"")</f>
        <v/>
      </c>
      <c r="LD421" s="264" t="str">
        <f>IF(AND($A$421&lt;=AB$349,AB$349&lt;=$B$421),(1/3)*$E$421,"")</f>
        <v/>
      </c>
      <c r="LE421" s="264" t="str">
        <f>IF(AND($A$421&lt;=AB$349,AB$349&lt;=$B$421),(2/3)*$E$421,"")</f>
        <v/>
      </c>
      <c r="LF421" s="264" t="str">
        <f>IF(AND($A$421&lt;=AB$349,AB$349&lt;=$B$421),$F$421,"")</f>
        <v/>
      </c>
      <c r="LG421" s="264" t="str">
        <f>IF(AND($A$421&lt;=AB$349,AB$349&lt;=$B$421),(1/3)*$F$421,"")</f>
        <v/>
      </c>
      <c r="LH421" s="264" t="str">
        <f>IF(AND($A$421&lt;=AB$349,AB$349&lt;=$B$421),(2/3)*$F$421,"")</f>
        <v/>
      </c>
      <c r="LI421" s="264" t="str">
        <f>IF(AND($A$421&lt;=AC$349,AC$349&lt;=$B$421),$C$421,"")</f>
        <v/>
      </c>
      <c r="LJ421" s="264" t="str">
        <f>IF(AND($A$421&lt;=AC$349,AC$349&lt;=$B$421),(1/3)*$C$421,"")</f>
        <v/>
      </c>
      <c r="LK421" s="264" t="str">
        <f>IF(AND($A$421&lt;=AC$349,AC$349&lt;=$B$421),(2/3)*$C$421,"")</f>
        <v/>
      </c>
      <c r="LL421" s="264" t="str">
        <f>IF(AND($A$421&lt;=AC$349,AC$349&lt;=$B$421),$D$421,"")</f>
        <v/>
      </c>
      <c r="LM421" s="264" t="str">
        <f>IF(AND($A$421&lt;=AC$349,AC$349&lt;=$B$421),(1/3)*$D$421,"")</f>
        <v/>
      </c>
      <c r="LN421" s="264" t="str">
        <f>IF(AND($A$421&lt;=AC$349,AC$349&lt;=$B$421),(2/3)*$D$421,"")</f>
        <v/>
      </c>
      <c r="LO421" s="264" t="str">
        <f>IF(AND($A$421&lt;=AC$349,AC$349&lt;=$B$421),$E$421,"")</f>
        <v/>
      </c>
      <c r="LP421" s="264" t="str">
        <f>IF(AND($A$421&lt;=AC$349,AC$349&lt;=$B$421),(1/3)*$E$421,"")</f>
        <v/>
      </c>
      <c r="LQ421" s="264" t="str">
        <f>IF(AND($A$421&lt;=AC$349,AC$349&lt;=$B$421),(2/3)*$E$421,"")</f>
        <v/>
      </c>
      <c r="LR421" s="264" t="str">
        <f>IF(AND($A$421&lt;=AC$349,AC$349&lt;=$B$421),$F$421,"")</f>
        <v/>
      </c>
      <c r="LS421" s="264" t="str">
        <f>IF(AND($A$421&lt;=AC$349,AC$349&lt;=$B$421),(1/3)*$F$421,"")</f>
        <v/>
      </c>
      <c r="LT421" s="264" t="str">
        <f>IF(AND($A$421&lt;=AC$349,AC$349&lt;=$B$421),(2/3)*$F$421,"")</f>
        <v/>
      </c>
      <c r="LU421" s="264" t="str">
        <f>IF(AND($A$421&lt;=AD$349,AD$349&lt;=$B$421),$C$421,"")</f>
        <v/>
      </c>
      <c r="LV421" s="264" t="str">
        <f>IF(AND($A$421&lt;=AD$349,AD$349&lt;=$B$421),(1/3)*$C$421,"")</f>
        <v/>
      </c>
      <c r="LW421" s="264" t="str">
        <f>IF(AND($A$421&lt;=AD$349,AD$349&lt;=$B$421),(2/3)*$C$421,"")</f>
        <v/>
      </c>
      <c r="LX421" s="264" t="str">
        <f>IF(AND($A$421&lt;=AD$349,AD$349&lt;=$B$421),$D$421,"")</f>
        <v/>
      </c>
      <c r="LY421" s="264" t="str">
        <f>IF(AND($A$421&lt;=AD$349,AD$349&lt;=$B$421),(1/3)*$D$421,"")</f>
        <v/>
      </c>
      <c r="LZ421" s="264" t="str">
        <f>IF(AND($A$421&lt;=AD$349,AD$349&lt;=$B$421),(2/3)*$D$421,"")</f>
        <v/>
      </c>
      <c r="MA421" s="264" t="str">
        <f>IF(AND($A$421&lt;=AD$349,AD$349&lt;=$B$421),$E$421,"")</f>
        <v/>
      </c>
      <c r="MB421" s="264" t="str">
        <f>IF(AND($A$421&lt;=AD$349,AD$349&lt;=$B$421),(1/3)*$E$421,"")</f>
        <v/>
      </c>
      <c r="MC421" s="264" t="str">
        <f>IF(AND($A$421&lt;=AD$349,AD$349&lt;=$B$421),(2/3)*$E$421,"")</f>
        <v/>
      </c>
      <c r="MD421" s="264" t="str">
        <f>IF(AND($A$421&lt;=AD$349,AD$349&lt;=$B$421),$F$421,"")</f>
        <v/>
      </c>
      <c r="ME421" s="264" t="str">
        <f>IF(AND($A$421&lt;=AD$349,AD$349&lt;=$B$421),(1/3)*$F$421,"")</f>
        <v/>
      </c>
      <c r="MF421" s="264" t="str">
        <f>IF(AND($A$421&lt;=AD$349,AD$349&lt;=$B$421),(2/3)*$F$421,"")</f>
        <v/>
      </c>
      <c r="MG421" s="264" t="str">
        <f>IF(AND($A$421&lt;=AE$349,AE$349&lt;=$B$421),$C$421,"")</f>
        <v/>
      </c>
      <c r="MH421" s="264" t="str">
        <f>IF(AND($A$421&lt;=AE$349,AE$349&lt;=$B$421),(1/3)*$C$421,"")</f>
        <v/>
      </c>
      <c r="MI421" s="264" t="str">
        <f>IF(AND($A$421&lt;=AE$349,AE$349&lt;=$B$421),(2/3)*$C$421,"")</f>
        <v/>
      </c>
      <c r="MJ421" s="264" t="str">
        <f>IF(AND($A$421&lt;=AE$349,AE$349&lt;=$B$421),$D$421,"")</f>
        <v/>
      </c>
      <c r="MK421" s="264" t="str">
        <f>IF(AND($A$421&lt;=AE$349,AE$349&lt;=$B$421),(1/3)*$D$421,"")</f>
        <v/>
      </c>
      <c r="ML421" s="264" t="str">
        <f>IF(AND($A$421&lt;=AE$349,AE$349&lt;=$B$421),(2/3)*$D$421,"")</f>
        <v/>
      </c>
      <c r="MM421" s="264" t="str">
        <f>IF(AND($A$421&lt;=AE$349,AE$349&lt;=$B$421),$E$421,"")</f>
        <v/>
      </c>
      <c r="MN421" s="264" t="str">
        <f>IF(AND($A$421&lt;=AE$349,AE$349&lt;=$B$421),(1/3)*$E$421,"")</f>
        <v/>
      </c>
      <c r="MO421" s="264" t="str">
        <f>IF(AND($A$421&lt;=AE$349,AE$349&lt;=$B$421),(2/3)*$E$421,"")</f>
        <v/>
      </c>
      <c r="MP421" s="264" t="str">
        <f>IF(AND($A$421&lt;=AE$349,AE$349&lt;=$B$421),$F$421,"")</f>
        <v/>
      </c>
      <c r="MQ421" s="264" t="str">
        <f>IF(AND($A$421&lt;=AE$349,AE$349&lt;=$B$421),(1/3)*$F$421,"")</f>
        <v/>
      </c>
      <c r="MR421" s="264" t="str">
        <f>IF(AND($A$421&lt;=AE$349,AE$349&lt;=$B$421),(2/3)*$F$421,"")</f>
        <v/>
      </c>
      <c r="MS421" s="264" t="str">
        <f>IF(AND($A$421&lt;=AF$349,AF$349&lt;=$B$421),$C$421,"")</f>
        <v/>
      </c>
      <c r="MT421" s="264" t="str">
        <f>IF(AND($A$421&lt;=AF$349,AF$349&lt;=$B$421),(1/3)*$C$421,"")</f>
        <v/>
      </c>
      <c r="MU421" s="264" t="str">
        <f>IF(AND($A$421&lt;=AF$349,AF$349&lt;=$B$421),(2/3)*$C$421,"")</f>
        <v/>
      </c>
      <c r="MV421" s="264" t="str">
        <f>IF(AND($A$421&lt;=AF$349,AF$349&lt;=$B$421),$D$421,"")</f>
        <v/>
      </c>
      <c r="MW421" s="264" t="str">
        <f>IF(AND($A$421&lt;=AF$349,AF$349&lt;=$B$421),(1/3)*$D$421,"")</f>
        <v/>
      </c>
      <c r="MX421" s="264" t="str">
        <f>IF(AND($A$421&lt;=AF$349,AF$349&lt;=$B$421),(2/3)*$D$421,"")</f>
        <v/>
      </c>
      <c r="MY421" s="264" t="str">
        <f>IF(AND($A$421&lt;=AF$349,AF$349&lt;=$B$421),$E$421,"")</f>
        <v/>
      </c>
      <c r="MZ421" s="264" t="str">
        <f>IF(AND($A$421&lt;=AF$349,AF$349&lt;=$B$421),(1/3)*$E$421,"")</f>
        <v/>
      </c>
      <c r="NA421" s="264" t="str">
        <f>IF(AND($A$421&lt;=AF$349,AF$349&lt;=$B$421),(2/3)*$E$421,"")</f>
        <v/>
      </c>
      <c r="NB421" s="264" t="str">
        <f>IF(AND($A$421&lt;=AF$349,AF$349&lt;=$B$421),$F$421,"")</f>
        <v/>
      </c>
      <c r="NC421" s="264" t="str">
        <f>IF(AND($A$421&lt;=AF$349,AF$349&lt;=$B$421),(1/3)*$F$421,"")</f>
        <v/>
      </c>
      <c r="ND421" s="264" t="str">
        <f>IF(AND($A$421&lt;=AF$349,AF$349&lt;=$B$421),(2/3)*$F$421,"")</f>
        <v/>
      </c>
      <c r="NE421" s="264" t="str">
        <f>IF(AND($A$421&lt;=AG$349,AG$349&lt;=$B$421),$C$421,"")</f>
        <v/>
      </c>
      <c r="NF421" s="264" t="str">
        <f>IF(AND($A$421&lt;=AG$349,AG$349&lt;=$B$421),(1/3)*$C$421,"")</f>
        <v/>
      </c>
      <c r="NG421" s="264" t="str">
        <f>IF(AND($A$421&lt;=AG$349,AG$349&lt;=$B$421),(2/3)*$C$421,"")</f>
        <v/>
      </c>
      <c r="NH421" s="264" t="str">
        <f>IF(AND($A$421&lt;=AG$349,AG$349&lt;=$B$421),$D$421,"")</f>
        <v/>
      </c>
      <c r="NI421" s="264" t="str">
        <f>IF(AND($A$421&lt;=AG$349,AG$349&lt;=$B$421),(1/3)*$D$421,"")</f>
        <v/>
      </c>
      <c r="NJ421" s="264" t="str">
        <f>IF(AND($A$421&lt;=AG$349,AG$349&lt;=$B$421),(2/3)*$D$421,"")</f>
        <v/>
      </c>
      <c r="NK421" s="264" t="str">
        <f>IF(AND($A$421&lt;=AG$349,AG$349&lt;=$B$421),$E$421,"")</f>
        <v/>
      </c>
      <c r="NL421" s="264" t="str">
        <f>IF(AND($A$421&lt;=AG$349,AG$349&lt;=$B$421),(1/3)*$E$421,"")</f>
        <v/>
      </c>
      <c r="NM421" s="264" t="str">
        <f>IF(AND($A$421&lt;=AG$349,AG$349&lt;=$B$421),(2/3)*$E$421,"")</f>
        <v/>
      </c>
      <c r="NN421" s="264" t="str">
        <f>IF(AND($A$421&lt;=AG$349,AG$349&lt;=$B$421),$F$421,"")</f>
        <v/>
      </c>
      <c r="NO421" s="264" t="str">
        <f>IF(AND($A$421&lt;=AG$349,AG$349&lt;=$B$421),(1/3)*$F$421,"")</f>
        <v/>
      </c>
      <c r="NP421" s="264" t="str">
        <f>IF(AND($A$421&lt;=AG$349,AG$349&lt;=$B$421),(2/3)*$F$421,"")</f>
        <v/>
      </c>
      <c r="NQ421" s="264" t="str">
        <f>IF(AND($A$421&lt;=AH$349,AH$349&lt;=$B$421),$C$421,"")</f>
        <v/>
      </c>
      <c r="NR421" s="264" t="str">
        <f>IF(AND($A$421&lt;=AH$349,AH$349&lt;=$B$421),(1/3)*$C$421,"")</f>
        <v/>
      </c>
      <c r="NS421" s="264" t="str">
        <f>IF(AND($A$421&lt;=AH$349,AH$349&lt;=$B$421),(2/3)*$C$421,"")</f>
        <v/>
      </c>
      <c r="NT421" s="264" t="str">
        <f>IF(AND($A$421&lt;=AH$349,AH$349&lt;=$B$421),$D$421,"")</f>
        <v/>
      </c>
      <c r="NU421" s="264" t="str">
        <f>IF(AND($A$421&lt;=AH$349,AH$349&lt;=$B$421),(1/3)*$D$421,"")</f>
        <v/>
      </c>
      <c r="NV421" s="264" t="str">
        <f>IF(AND($A$421&lt;=AH$349,AH$349&lt;=$B$421),(2/3)*$D$421,"")</f>
        <v/>
      </c>
      <c r="NW421" s="264" t="str">
        <f>IF(AND($A$421&lt;=AH$349,AH$349&lt;=$B$421),$E$421,"")</f>
        <v/>
      </c>
      <c r="NX421" s="264" t="str">
        <f>IF(AND($A$421&lt;=AH$349,AH$349&lt;=$B$421),(1/3)*$E$421,"")</f>
        <v/>
      </c>
      <c r="NY421" s="264" t="str">
        <f>IF(AND($A$421&lt;=AH$349,AH$349&lt;=$B$421),(2/3)*$E$421,"")</f>
        <v/>
      </c>
      <c r="NZ421" s="264" t="str">
        <f>IF(AND($A$421&lt;=AH$349,AH$349&lt;=$B$421),$F$421,"")</f>
        <v/>
      </c>
      <c r="OA421" s="264" t="str">
        <f>IF(AND($A$421&lt;=AH$349,AH$349&lt;=$B$421),(1/3)*$F$421,"")</f>
        <v/>
      </c>
      <c r="OB421" s="264" t="str">
        <f>IF(AND($A$421&lt;=AH$349,AH$349&lt;=$B$421),(2/3)*$F$421,"")</f>
        <v/>
      </c>
      <c r="OC421" s="264" t="str">
        <f>IF(AND($A$421&lt;=AI$349,AI$349&lt;=$B$421),$C$421,"")</f>
        <v/>
      </c>
      <c r="OD421" s="264" t="str">
        <f>IF(AND($A$421&lt;=AI$349,AI$349&lt;=$B$421),(1/3)*$C$421,"")</f>
        <v/>
      </c>
      <c r="OE421" s="264" t="str">
        <f>IF(AND($A$421&lt;=AI$349,AI$349&lt;=$B$421),(2/3)*$C$421,"")</f>
        <v/>
      </c>
      <c r="OF421" s="264" t="str">
        <f>IF(AND($A$421&lt;=AI$349,AI$349&lt;=$B$421),$D$421,"")</f>
        <v/>
      </c>
      <c r="OG421" s="264" t="str">
        <f>IF(AND($A$421&lt;=AI$349,AI$349&lt;=$B$421),(1/3)*$D$421,"")</f>
        <v/>
      </c>
      <c r="OH421" s="264" t="str">
        <f>IF(AND($A$421&lt;=AI$349,AI$349&lt;=$B$421),(2/3)*$D$421,"")</f>
        <v/>
      </c>
      <c r="OI421" s="264" t="str">
        <f>IF(AND($A$421&lt;=AI$349,AI$349&lt;=$B$421),$E$421,"")</f>
        <v/>
      </c>
      <c r="OJ421" s="264" t="str">
        <f>IF(AND($A$421&lt;=AI$349,AI$349&lt;=$B$421),(1/3)*$E$421,"")</f>
        <v/>
      </c>
      <c r="OK421" s="264" t="str">
        <f>IF(AND($A$421&lt;=AI$349,AI$349&lt;=$B$421),(2/3)*$E$421,"")</f>
        <v/>
      </c>
      <c r="OL421" s="264" t="str">
        <f>IF(AND($A$421&lt;=AI$349,AI$349&lt;=$B$421),$F$421,"")</f>
        <v/>
      </c>
      <c r="OM421" s="264" t="str">
        <f>IF(AND($A$421&lt;=AI$349,AI$349&lt;=$B$421),(1/3)*$F$421,"")</f>
        <v/>
      </c>
      <c r="ON421" s="264" t="str">
        <f>IF(AND($A$421&lt;=AI$349,AI$349&lt;=$B$421),(2/3)*$F$421,"")</f>
        <v/>
      </c>
      <c r="OO421" s="264" t="str">
        <f>IF(AND($A$421&lt;=AJ$349,AJ$349&lt;=$B$421),$C$421,"")</f>
        <v/>
      </c>
      <c r="OP421" s="264" t="str">
        <f>IF(AND($A$421&lt;=AJ$349,AJ$349&lt;=$B$421),(1/3)*$C$421,"")</f>
        <v/>
      </c>
      <c r="OQ421" s="264" t="str">
        <f>IF(AND($A$421&lt;=AJ$349,AJ$349&lt;=$B$421),(2/3)*$C$421,"")</f>
        <v/>
      </c>
      <c r="OR421" s="264" t="str">
        <f>IF(AND($A$421&lt;=AJ$349,AJ$349&lt;=$B$421),$D$421,"")</f>
        <v/>
      </c>
      <c r="OS421" s="264" t="str">
        <f>IF(AND($A$421&lt;=AJ$349,AJ$349&lt;=$B$421),(1/3)*$D$421,"")</f>
        <v/>
      </c>
      <c r="OT421" s="264" t="str">
        <f>IF(AND($A$421&lt;=AJ$349,AJ$349&lt;=$B$421),(2/3)*$D$421,"")</f>
        <v/>
      </c>
      <c r="OU421" s="264" t="str">
        <f>IF(AND($A$421&lt;=AJ$349,AJ$349&lt;=$B$421),$E$421,"")</f>
        <v/>
      </c>
      <c r="OV421" s="264" t="str">
        <f>IF(AND($A$421&lt;=AJ$349,AJ$349&lt;=$B$421),(1/3)*$E$421,"")</f>
        <v/>
      </c>
      <c r="OW421" s="264" t="str">
        <f>IF(AND($A$421&lt;=AJ$349,AJ$349&lt;=$B$421),(2/3)*$E$421,"")</f>
        <v/>
      </c>
      <c r="OX421" s="264" t="str">
        <f>IF(AND($A$421&lt;=AJ$349,AJ$349&lt;=$B$421),$F$421,"")</f>
        <v/>
      </c>
      <c r="OY421" s="264" t="str">
        <f>IF(AND($A$421&lt;=AJ$349,AJ$349&lt;=$B$421),(1/3)*$F$421,"")</f>
        <v/>
      </c>
      <c r="OZ421" s="264" t="str">
        <f>IF(AND($A$421&lt;=AJ$349,AJ$349&lt;=$B$421),(2/3)*$F$421,"")</f>
        <v/>
      </c>
      <c r="PA421" s="264" t="str">
        <f>IF(AND($A$421&lt;=AK$349,AK$349&lt;=$B$421),$C$421,"")</f>
        <v/>
      </c>
      <c r="PB421" s="264" t="str">
        <f>IF(AND($A$421&lt;=AK$349,AK$349&lt;=$B$421),(1/3)*$C$421,"")</f>
        <v/>
      </c>
      <c r="PC421" s="264" t="str">
        <f>IF(AND($A$421&lt;=AK$349,AK$349&lt;=$B$421),(2/3)*$C$421,"")</f>
        <v/>
      </c>
      <c r="PD421" s="264" t="str">
        <f>IF(AND($A$421&lt;=AK$349,AK$349&lt;=$B$421),$D$421,"")</f>
        <v/>
      </c>
      <c r="PE421" s="264" t="str">
        <f>IF(AND($A$421&lt;=AK$349,AK$349&lt;=$B$421),(1/3)*$D$421,"")</f>
        <v/>
      </c>
      <c r="PF421" s="264" t="str">
        <f>IF(AND($A$421&lt;=AK$349,AK$349&lt;=$B$421),(2/3)*$D$421,"")</f>
        <v/>
      </c>
      <c r="PG421" s="264" t="str">
        <f>IF(AND($A$421&lt;=AK$349,AK$349&lt;=$B$421),$E$421,"")</f>
        <v/>
      </c>
      <c r="PH421" s="264" t="str">
        <f>IF(AND($A$421&lt;=AK$349,AK$349&lt;=$B$421),(1/3)*$E$421,"")</f>
        <v/>
      </c>
      <c r="PI421" s="264" t="str">
        <f>IF(AND($A$421&lt;=AK$349,AK$349&lt;=$B$421),(2/3)*$E$421,"")</f>
        <v/>
      </c>
      <c r="PJ421" s="264" t="str">
        <f>IF(AND($A$421&lt;=AK$349,AK$349&lt;=$B$421),$F$421,"")</f>
        <v/>
      </c>
      <c r="PK421" s="264" t="str">
        <f>IF(AND($A$421&lt;=AK$349,AK$349&lt;=$B$421),(1/3)*$F$421,"")</f>
        <v/>
      </c>
      <c r="PL421" s="264" t="str">
        <f>IF(AND($A$421&lt;=AK$349,AK$349&lt;=$B$421),(2/3)*$F$421,"")</f>
        <v/>
      </c>
      <c r="PM421" s="264" t="str">
        <f>IF(AND($A$421&lt;=AL$349,AL$349&lt;=$B$421),$C$421,"")</f>
        <v/>
      </c>
      <c r="PN421" s="264" t="str">
        <f>IF(AND($A$421&lt;=AL$349,AL$349&lt;=$B$421),(1/3)*$C$421,"")</f>
        <v/>
      </c>
      <c r="PO421" s="264" t="str">
        <f>IF(AND($A$421&lt;=AL$349,AL$349&lt;=$B$421),(2/3)*$C$421,"")</f>
        <v/>
      </c>
      <c r="PP421" s="264" t="str">
        <f>IF(AND($A$421&lt;=AL$349,AL$349&lt;=$B$421),$D$421,"")</f>
        <v/>
      </c>
      <c r="PQ421" s="264" t="str">
        <f>IF(AND($A$421&lt;=AL$349,AL$349&lt;=$B$421),(1/3)*$D$421,"")</f>
        <v/>
      </c>
      <c r="PR421" s="264" t="str">
        <f>IF(AND($A$421&lt;=AL$349,AL$349&lt;=$B$421),(2/3)*$D$421,"")</f>
        <v/>
      </c>
      <c r="PS421" s="264" t="str">
        <f>IF(AND($A$421&lt;=AL$349,AL$349&lt;=$B$421),$E$421,"")</f>
        <v/>
      </c>
      <c r="PT421" s="264" t="str">
        <f>IF(AND($A$421&lt;=AL$349,AL$349&lt;=$B$421),(1/3)*$E$421,"")</f>
        <v/>
      </c>
      <c r="PU421" s="264" t="str">
        <f>IF(AND($A$421&lt;=AL$349,AL$349&lt;=$B$421),(2/3)*$E$421,"")</f>
        <v/>
      </c>
      <c r="PV421" s="264" t="str">
        <f>IF(AND($A$421&lt;=AL$349,AL$349&lt;=$B$421),$F$421,"")</f>
        <v/>
      </c>
      <c r="PW421" s="264" t="str">
        <f>IF(AND($A$421&lt;=AL$349,AL$349&lt;=$B$421),(1/3)*$F$421,"")</f>
        <v/>
      </c>
      <c r="PX421" s="264" t="str">
        <f>IF(AND($A$421&lt;=AL$349,AL$349&lt;=$B$421),(2/3)*$F$421,"")</f>
        <v/>
      </c>
      <c r="PY421" s="264" t="str">
        <f>IF(AND($A$421&lt;=AM$349,AM$349&lt;=$B$421),$C$421,"")</f>
        <v/>
      </c>
      <c r="PZ421" s="264" t="str">
        <f>IF(AND($A$421&lt;=AM$349,AM$349&lt;=$B$421),(1/3)*$C$421,"")</f>
        <v/>
      </c>
      <c r="QA421" s="264" t="str">
        <f>IF(AND($A$421&lt;=AM$349,AM$349&lt;=$B$421),(2/3)*$C$421,"")</f>
        <v/>
      </c>
      <c r="QB421" s="264" t="str">
        <f>IF(AND($A$421&lt;=AM$349,AM$349&lt;=$B$421),$D$421,"")</f>
        <v/>
      </c>
      <c r="QC421" s="264" t="str">
        <f>IF(AND($A$421&lt;=AM$349,AM$349&lt;=$B$421),(1/3)*$D$421,"")</f>
        <v/>
      </c>
      <c r="QD421" s="264" t="str">
        <f>IF(AND($A$421&lt;=AM$349,AM$349&lt;=$B$421),(2/3)*$D$421,"")</f>
        <v/>
      </c>
      <c r="QE421" s="264" t="str">
        <f>IF(AND($A$421&lt;=AM$349,AM$349&lt;=$B$421),$E$421,"")</f>
        <v/>
      </c>
      <c r="QF421" s="264" t="str">
        <f>IF(AND($A$421&lt;=AM$349,AM$349&lt;=$B$421),(1/3)*$E$421,"")</f>
        <v/>
      </c>
      <c r="QG421" s="264" t="str">
        <f>IF(AND($A$421&lt;=AM$349,AM$349&lt;=$B$421),(2/3)*$E$421,"")</f>
        <v/>
      </c>
      <c r="QH421" s="264" t="str">
        <f>IF(AND($A$421&lt;=AM$349,AM$349&lt;=$B$421),$F$421,"")</f>
        <v/>
      </c>
      <c r="QI421" s="264" t="str">
        <f>IF(AND($A$421&lt;=AM$349,AM$349&lt;=$B$421),(1/3)*$F$421,"")</f>
        <v/>
      </c>
      <c r="QJ421" s="264" t="str">
        <f>IF(AND($A$421&lt;=AM$349,AM$349&lt;=$B$421),(2/3)*$F$421,"")</f>
        <v/>
      </c>
      <c r="QK421" s="264" t="str">
        <f>IF(AND($A$421&lt;=AN$349,AN$349&lt;=$B$421),$C$421,"")</f>
        <v/>
      </c>
      <c r="QL421" s="264" t="str">
        <f>IF(AND($A$421&lt;=AN$349,AN$349&lt;=$B$421),(1/3)*$C$421,"")</f>
        <v/>
      </c>
      <c r="QM421" s="264" t="str">
        <f>IF(AND($A$421&lt;=AN$349,AN$349&lt;=$B$421),(2/3)*$C$421,"")</f>
        <v/>
      </c>
      <c r="QN421" s="264" t="str">
        <f>IF(AND($A$421&lt;=AN$349,AN$349&lt;=$B$421),$D$421,"")</f>
        <v/>
      </c>
      <c r="QO421" s="264" t="str">
        <f>IF(AND($A$421&lt;=AN$349,AN$349&lt;=$B$421),(1/3)*$D$421,"")</f>
        <v/>
      </c>
      <c r="QP421" s="264" t="str">
        <f>IF(AND($A$421&lt;=AN$349,AN$349&lt;=$B$421),(2/3)*$D$421,"")</f>
        <v/>
      </c>
      <c r="QQ421" s="264" t="str">
        <f>IF(AND($A$421&lt;=AN$349,AN$349&lt;=$B$421),$E$421,"")</f>
        <v/>
      </c>
      <c r="QR421" s="264" t="str">
        <f>IF(AND($A$421&lt;=AN$349,AN$349&lt;=$B$421),(1/3)*$E$421,"")</f>
        <v/>
      </c>
      <c r="QS421" s="264" t="str">
        <f>IF(AND($A$421&lt;=AN$349,AN$349&lt;=$B$421),(2/3)*$E$421,"")</f>
        <v/>
      </c>
      <c r="QT421" s="264" t="str">
        <f>IF(AND($A$421&lt;=AN$349,AN$349&lt;=$B$421),$F$421,"")</f>
        <v/>
      </c>
      <c r="QU421" s="264" t="str">
        <f>IF(AND($A$421&lt;=AN$349,AN$349&lt;=$B$421),(1/3)*$F$421,"")</f>
        <v/>
      </c>
      <c r="QV421" s="264" t="str">
        <f>IF(AND($A$421&lt;=AN$349,AN$349&lt;=$B$421),(2/3)*$F$421,"")</f>
        <v/>
      </c>
      <c r="QW421" s="264" t="str">
        <f>IF(AND($A$421&lt;=AO$349,AO$349&lt;=$B$421),$C$421,"")</f>
        <v/>
      </c>
      <c r="QX421" s="264" t="str">
        <f>IF(AND($A$421&lt;=AO$349,AO$349&lt;=$B$421),(1/3)*$C$421,"")</f>
        <v/>
      </c>
      <c r="QY421" s="264" t="str">
        <f>IF(AND($A$421&lt;=AO$349,AO$349&lt;=$B$421),(2/3)*$C$421,"")</f>
        <v/>
      </c>
      <c r="QZ421" s="264" t="str">
        <f>IF(AND($A$421&lt;=AO$349,AO$349&lt;=$B$421),$D$421,"")</f>
        <v/>
      </c>
      <c r="RA421" s="264" t="str">
        <f>IF(AND($A$421&lt;=AO$349,AO$349&lt;=$B$421),(1/3)*$D$421,"")</f>
        <v/>
      </c>
      <c r="RB421" s="264" t="str">
        <f>IF(AND($A$421&lt;=AO$349,AO$349&lt;=$B$421),(2/3)*$D$421,"")</f>
        <v/>
      </c>
      <c r="RC421" s="264" t="str">
        <f>IF(AND($A$421&lt;=AO$349,AO$349&lt;=$B$421),$E$421,"")</f>
        <v/>
      </c>
      <c r="RD421" s="264" t="str">
        <f>IF(AND($A$421&lt;=AO$349,AO$349&lt;=$B$421),(1/3)*$E$421,"")</f>
        <v/>
      </c>
      <c r="RE421" s="264" t="str">
        <f>IF(AND($A$421&lt;=AO$349,AO$349&lt;=$B$421),(2/3)*$E$421,"")</f>
        <v/>
      </c>
      <c r="RF421" s="264" t="str">
        <f>IF(AND($A$421&lt;=AO$349,AO$349&lt;=$B$421),$F$421,"")</f>
        <v/>
      </c>
      <c r="RG421" s="264" t="str">
        <f>IF(AND($A$421&lt;=AO$349,AO$349&lt;=$B$421),(1/3)*$F$421,"")</f>
        <v/>
      </c>
      <c r="RH421" s="264" t="str">
        <f>IF(AND($A$421&lt;=AO$349,AO$349&lt;=$B$421),(2/3)*$F$421,"")</f>
        <v/>
      </c>
      <c r="RI421" s="264" t="str">
        <f>IF(AND($A$421&lt;=AP$349,AP$349&lt;=$B$421),$C$421,"")</f>
        <v/>
      </c>
      <c r="RJ421" s="264" t="str">
        <f>IF(AND($A$421&lt;=AP$349,AP$349&lt;=$B$421),(1/3)*$C$421,"")</f>
        <v/>
      </c>
      <c r="RK421" s="264" t="str">
        <f>IF(AND($A$421&lt;=AP$349,AP$349&lt;=$B$421),(2/3)*$C$421,"")</f>
        <v/>
      </c>
      <c r="RL421" s="264" t="str">
        <f>IF(AND($A$421&lt;=AP$349,AP$349&lt;=$B$421),$D$421,"")</f>
        <v/>
      </c>
      <c r="RM421" s="264" t="str">
        <f>IF(AND($A$421&lt;=AP$349,AP$349&lt;=$B$421),(1/3)*$D$421,"")</f>
        <v/>
      </c>
      <c r="RN421" s="264" t="str">
        <f>IF(AND($A$421&lt;=AP$349,AP$349&lt;=$B$421),(2/3)*$D$421,"")</f>
        <v/>
      </c>
      <c r="RO421" s="264" t="str">
        <f>IF(AND($A$421&lt;=AP$349,AP$349&lt;=$B$421),$E$421,"")</f>
        <v/>
      </c>
      <c r="RP421" s="264" t="str">
        <f>IF(AND($A$421&lt;=AP$349,AP$349&lt;=$B$421),(1/3)*$E$421,"")</f>
        <v/>
      </c>
      <c r="RQ421" s="264" t="str">
        <f>IF(AND($A$421&lt;=AP$349,AP$349&lt;=$B$421),(2/3)*$E$421,"")</f>
        <v/>
      </c>
      <c r="RR421" s="264" t="str">
        <f>IF(AND($A$421&lt;=AP$349,AP$349&lt;=$B$421),$F$421,"")</f>
        <v/>
      </c>
      <c r="RS421" s="264" t="str">
        <f>IF(AND($A$421&lt;=AP$349,AP$349&lt;=$B$421),(1/3)*$F$421,"")</f>
        <v/>
      </c>
      <c r="RT421" s="264" t="str">
        <f>IF(AND($A$421&lt;=AP$349,AP$349&lt;=$B$421),(2/3)*$F$421,"")</f>
        <v/>
      </c>
      <c r="RU421" s="264" t="str">
        <f>IF(AND($A$421&lt;=AQ$349,AQ$349&lt;=$B$421),$C$421,"")</f>
        <v/>
      </c>
      <c r="RV421" s="264" t="str">
        <f>IF(AND($A$421&lt;=AQ$349,AQ$349&lt;=$B$421),(1/3)*$C$421,"")</f>
        <v/>
      </c>
      <c r="RW421" s="264" t="str">
        <f>IF(AND($A$421&lt;=AQ$349,AQ$349&lt;=$B$421),(2/3)*$C$421,"")</f>
        <v/>
      </c>
      <c r="RX421" s="264" t="str">
        <f>IF(AND($A$421&lt;=AQ$349,AQ$349&lt;=$B$421),$D$421,"")</f>
        <v/>
      </c>
      <c r="RY421" s="264" t="str">
        <f>IF(AND($A$421&lt;=AQ$349,AQ$349&lt;=$B$421),(1/3)*$D$421,"")</f>
        <v/>
      </c>
      <c r="RZ421" s="264" t="str">
        <f>IF(AND($A$421&lt;=AQ$349,AQ$349&lt;=$B$421),(2/3)*$D$421,"")</f>
        <v/>
      </c>
      <c r="SA421" s="264" t="str">
        <f>IF(AND($A$421&lt;=AQ$349,AQ$349&lt;=$B$421),$E$421,"")</f>
        <v/>
      </c>
      <c r="SB421" s="264" t="str">
        <f>IF(AND($A$421&lt;=AQ$349,AQ$349&lt;=$B$421),(1/3)*$E$421,"")</f>
        <v/>
      </c>
      <c r="SC421" s="264" t="str">
        <f>IF(AND($A$421&lt;=AQ$349,AQ$349&lt;=$B$421),(2/3)*$E$421,"")</f>
        <v/>
      </c>
      <c r="SD421" s="264" t="str">
        <f>IF(AND($A$421&lt;=AQ$349,AQ$349&lt;=$B$421),$F$421,"")</f>
        <v/>
      </c>
      <c r="SE421" s="264" t="str">
        <f>IF(AND($A$421&lt;=AQ$349,AQ$349&lt;=$B$421),(1/3)*$F$421,"")</f>
        <v/>
      </c>
      <c r="SF421" s="264" t="str">
        <f>IF(AND($A$421&lt;=AQ$349,AQ$349&lt;=$B$421),(2/3)*$F$421,"")</f>
        <v/>
      </c>
      <c r="SG421" s="264" t="str">
        <f>IF(AND($A$421&lt;=AR$349,AR$349&lt;=$B$421),$C$421,"")</f>
        <v/>
      </c>
      <c r="SH421" s="264" t="str">
        <f>IF(AND($A$421&lt;=AR$349,AR$349&lt;=$B$421),(1/3)*$C$421,"")</f>
        <v/>
      </c>
      <c r="SI421" s="264" t="str">
        <f>IF(AND($A$421&lt;=AR$349,AR$349&lt;=$B$421),(2/3)*$C$421,"")</f>
        <v/>
      </c>
      <c r="SJ421" s="264" t="str">
        <f>IF(AND($A$421&lt;=AR$349,AR$349&lt;=$B$421),$D$421,"")</f>
        <v/>
      </c>
      <c r="SK421" s="264" t="str">
        <f>IF(AND($A$421&lt;=AR$349,AR$349&lt;=$B$421),(1/3)*$D$421,"")</f>
        <v/>
      </c>
      <c r="SL421" s="264" t="str">
        <f>IF(AND($A$421&lt;=AR$349,AR$349&lt;=$B$421),(2/3)*$D$421,"")</f>
        <v/>
      </c>
      <c r="SM421" s="264" t="str">
        <f>IF(AND($A$421&lt;=AR$349,AR$349&lt;=$B$421),$E$421,"")</f>
        <v/>
      </c>
      <c r="SN421" s="264" t="str">
        <f>IF(AND($A$421&lt;=AR$349,AR$349&lt;=$B$421),(1/3)*$E$421,"")</f>
        <v/>
      </c>
      <c r="SO421" s="264" t="str">
        <f>IF(AND($A$421&lt;=AR$349,AR$349&lt;=$B$421),(2/3)*$E$421,"")</f>
        <v/>
      </c>
      <c r="SP421" s="264" t="str">
        <f>IF(AND($A$421&lt;=AR$349,AR$349&lt;=$B$421),$F$421,"")</f>
        <v/>
      </c>
      <c r="SQ421" s="264" t="str">
        <f>IF(AND($A$421&lt;=AR$349,AR$349&lt;=$B$421),(1/3)*$F$421,"")</f>
        <v/>
      </c>
      <c r="SR421" s="264" t="str">
        <f>IF(AND($A$421&lt;=AR$349,AR$349&lt;=$B$421),(2/3)*$F$421,"")</f>
        <v/>
      </c>
      <c r="SS421" s="264" t="str">
        <f>IF(AND($A$421&lt;=AS$349,AS$349&lt;=$B$421),$C$421,"")</f>
        <v/>
      </c>
      <c r="ST421" s="264" t="str">
        <f>IF(AND($A$421&lt;=AS$349,AS$349&lt;=$B$421),(1/3)*$C$421,"")</f>
        <v/>
      </c>
      <c r="SU421" s="264" t="str">
        <f>IF(AND($A$421&lt;=AS$349,AS$349&lt;=$B$421),(2/3)*$C$421,"")</f>
        <v/>
      </c>
      <c r="SV421" s="264" t="str">
        <f>IF(AND($A$421&lt;=AS$349,AS$349&lt;=$B$421),$D$421,"")</f>
        <v/>
      </c>
      <c r="SW421" s="264" t="str">
        <f>IF(AND($A$421&lt;=AS$349,AS$349&lt;=$B$421),(1/3)*$D$421,"")</f>
        <v/>
      </c>
      <c r="SX421" s="264" t="str">
        <f>IF(AND($A$421&lt;=AS$349,AS$349&lt;=$B$421),(2/3)*$D$421,"")</f>
        <v/>
      </c>
      <c r="SY421" s="264" t="str">
        <f>IF(AND($A$421&lt;=AS$349,AS$349&lt;=$B$421),$E$421,"")</f>
        <v/>
      </c>
      <c r="SZ421" s="264" t="str">
        <f>IF(AND($A$421&lt;=AS$349,AS$349&lt;=$B$421),(1/3)*$E$421,"")</f>
        <v/>
      </c>
      <c r="TA421" s="264" t="str">
        <f>IF(AND($A$421&lt;=AS$349,AS$349&lt;=$B$421),(2/3)*$E$421,"")</f>
        <v/>
      </c>
      <c r="TB421" s="264" t="str">
        <f>IF(AND($A$421&lt;=AS$349,AS$349&lt;=$B$421),$F$421,"")</f>
        <v/>
      </c>
      <c r="TC421" s="264" t="str">
        <f>IF(AND($A$421&lt;=AS$349,AS$349&lt;=$B$421),(1/3)*$F$421,"")</f>
        <v/>
      </c>
      <c r="TD421" s="264" t="str">
        <f>IF(AND($A$421&lt;=AS$349,AS$349&lt;=$B$421),(2/3)*$F$421,"")</f>
        <v/>
      </c>
      <c r="TE421" s="264" t="str">
        <f>IF(AND($A$421&lt;=AT$349,AT$349&lt;=$B$421),$C$421,"")</f>
        <v/>
      </c>
      <c r="TF421" s="264" t="str">
        <f>IF(AND($A$421&lt;=AT$349,AT$349&lt;=$B$421),(1/3)*$C$421,"")</f>
        <v/>
      </c>
      <c r="TG421" s="264" t="str">
        <f>IF(AND($A$421&lt;=AT$349,AT$349&lt;=$B$421),(2/3)*$C$421,"")</f>
        <v/>
      </c>
      <c r="TH421" s="264" t="str">
        <f>IF(AND($A$421&lt;=AT$349,AT$349&lt;=$B$421),$D$421,"")</f>
        <v/>
      </c>
      <c r="TI421" s="264" t="str">
        <f>IF(AND($A$421&lt;=AT$349,AT$349&lt;=$B$421),(1/3)*$D$421,"")</f>
        <v/>
      </c>
      <c r="TJ421" s="264" t="str">
        <f>IF(AND($A$421&lt;=AT$349,AT$349&lt;=$B$421),(2/3)*$D$421,"")</f>
        <v/>
      </c>
      <c r="TK421" s="264" t="str">
        <f>IF(AND($A$421&lt;=AT$349,AT$349&lt;=$B$421),$E$421,"")</f>
        <v/>
      </c>
      <c r="TL421" s="264" t="str">
        <f>IF(AND($A$421&lt;=AT$349,AT$349&lt;=$B$421),(1/3)*$E$421,"")</f>
        <v/>
      </c>
      <c r="TM421" s="264" t="str">
        <f>IF(AND($A$421&lt;=AT$349,AT$349&lt;=$B$421),(2/3)*$E$421,"")</f>
        <v/>
      </c>
      <c r="TN421" s="264" t="str">
        <f>IF(AND($A$421&lt;=AT$349,AT$349&lt;=$B$421),$F$421,"")</f>
        <v/>
      </c>
      <c r="TO421" s="264" t="str">
        <f>IF(AND($A$421&lt;=AT$349,AT$349&lt;=$B$421),(1/3)*$F$421,"")</f>
        <v/>
      </c>
      <c r="TP421" s="264" t="str">
        <f>IF(AND($A$421&lt;=AT$349,AT$349&lt;=$B$421),(2/3)*$F$421,"")</f>
        <v/>
      </c>
      <c r="TQ421" s="264" t="str">
        <f>IF(AND($A$421&lt;=AU$349,AU$349&lt;=$B$421),$C$421,"")</f>
        <v/>
      </c>
      <c r="TR421" s="264" t="str">
        <f>IF(AND($A$421&lt;=AU$349,AU$349&lt;=$B$421),(1/3)*$C$421,"")</f>
        <v/>
      </c>
      <c r="TS421" s="264" t="str">
        <f>IF(AND($A$421&lt;=AU$349,AU$349&lt;=$B$421),(2/3)*$C$421,"")</f>
        <v/>
      </c>
      <c r="TT421" s="264" t="str">
        <f>IF(AND($A$421&lt;=AU$349,AU$349&lt;=$B$421),$D$421,"")</f>
        <v/>
      </c>
      <c r="TU421" s="264" t="str">
        <f>IF(AND($A$421&lt;=AU$349,AU$349&lt;=$B$421),(1/3)*$D$421,"")</f>
        <v/>
      </c>
      <c r="TV421" s="264" t="str">
        <f>IF(AND($A$421&lt;=AU$349,AU$349&lt;=$B$421),(2/3)*$D$421,"")</f>
        <v/>
      </c>
      <c r="TW421" s="264" t="str">
        <f>IF(AND($A$421&lt;=AU$349,AU$349&lt;=$B$421),$E$421,"")</f>
        <v/>
      </c>
      <c r="TX421" s="264" t="str">
        <f>IF(AND($A$421&lt;=AU$349,AU$349&lt;=$B$421),(1/3)*$E$421,"")</f>
        <v/>
      </c>
      <c r="TY421" s="264" t="str">
        <f>IF(AND($A$421&lt;=AU$349,AU$349&lt;=$B$421),(2/3)*$E$421,"")</f>
        <v/>
      </c>
      <c r="TZ421" s="264" t="str">
        <f>IF(AND($A$421&lt;=AU$349,AU$349&lt;=$B$421),$F$421,"")</f>
        <v/>
      </c>
      <c r="UA421" s="264" t="str">
        <f>IF(AND($A$421&lt;=AU$349,AU$349&lt;=$B$421),(1/3)*$F$421,"")</f>
        <v/>
      </c>
      <c r="UB421" s="264" t="str">
        <f>IF(AND($A$421&lt;=AU$349,AU$349&lt;=$B$421),(2/3)*$F$421,"")</f>
        <v/>
      </c>
      <c r="UC421" s="264" t="str">
        <f>IF(AND($A$421&lt;=AV$349,AV$349&lt;=$B$421),$C$421,"")</f>
        <v/>
      </c>
      <c r="UD421" s="264" t="str">
        <f>IF(AND($A$421&lt;=AV$349,AV$349&lt;=$B$421),(1/3)*$C$421,"")</f>
        <v/>
      </c>
      <c r="UE421" s="264" t="str">
        <f>IF(AND($A$421&lt;=AV$349,AV$349&lt;=$B$421),(2/3)*$C$421,"")</f>
        <v/>
      </c>
      <c r="UF421" s="264" t="str">
        <f>IF(AND($A$421&lt;=AV$349,AV$349&lt;=$B$421),$D$421,"")</f>
        <v/>
      </c>
      <c r="UG421" s="264" t="str">
        <f>IF(AND($A$421&lt;=AV$349,AV$349&lt;=$B$421),(1/3)*$D$421,"")</f>
        <v/>
      </c>
      <c r="UH421" s="264" t="str">
        <f>IF(AND($A$421&lt;=AV$349,AV$349&lt;=$B$421),(2/3)*$C$421,"")</f>
        <v/>
      </c>
      <c r="UI421" s="264" t="str">
        <f>IF(AND($A$421&lt;=AV$349,AV$349&lt;=$B$421),$E$421,"")</f>
        <v/>
      </c>
      <c r="UJ421" s="264" t="str">
        <f>IF(AND($A$421&lt;=AV$349,AV$349&lt;=$B$421),(1/3)*$E$421,"")</f>
        <v/>
      </c>
      <c r="UK421" s="264" t="str">
        <f>IF(AND($A$421&lt;=AV$349,AV$349&lt;=$B$421),(2/3)*$E$421,"")</f>
        <v/>
      </c>
      <c r="UL421" s="264" t="str">
        <f>IF(AND($A$421&lt;=AV$349,AV$349&lt;=$B$421),$F$421,"")</f>
        <v/>
      </c>
      <c r="UM421" s="264" t="str">
        <f>IF(AND($A$421&lt;=AV$349,AV$349&lt;=$B$421),(1/3)*$F$421,"")</f>
        <v/>
      </c>
      <c r="UN421" s="264" t="str">
        <f>IF(AND($A$421&lt;=AV$349,AV$349&lt;=$B$421),(2/3)*$F$421,"")</f>
        <v/>
      </c>
      <c r="UO421" s="264" t="str">
        <f>IF(AND($A$421&lt;=AW$349,AW$349&lt;=$B$421),$C$421,"")</f>
        <v/>
      </c>
      <c r="UP421" s="264" t="str">
        <f>IF(AND($A$421&lt;=AW$349,AW$349&lt;=$B$421),(1/3)*$C$421,"")</f>
        <v/>
      </c>
      <c r="UQ421" s="264" t="str">
        <f>IF(AND($A$421&lt;=AW$349,AW$349&lt;=$B$421),(2/3)*$C$421,"")</f>
        <v/>
      </c>
      <c r="UR421" s="264" t="str">
        <f>IF(AND($A$421&lt;=AW$349,AW$349&lt;=$B$421),$D$421,"")</f>
        <v/>
      </c>
      <c r="US421" s="264" t="str">
        <f>IF(AND($A$421&lt;=AW$349,AW$349&lt;=$B$421),(1/3)*$D$421,"")</f>
        <v/>
      </c>
      <c r="UT421" s="264" t="str">
        <f>IF(AND($A$421&lt;=AW$349,AW$349&lt;=$B$421),(2/3)*$D$421,"")</f>
        <v/>
      </c>
      <c r="UU421" s="264" t="str">
        <f>IF(AND($A$421&lt;=AW$349,AW$349&lt;=$B$421),$E$421,"")</f>
        <v/>
      </c>
      <c r="UV421" s="264" t="str">
        <f>IF(AND($A$421&lt;=AW$349,AW$349&lt;=$B$421),(1/3)*$E$421,"")</f>
        <v/>
      </c>
      <c r="UW421" s="264" t="str">
        <f>IF(AND($A$421&lt;=AW$349,AW$349&lt;=$B$421),(2/3)*$E$421,"")</f>
        <v/>
      </c>
      <c r="UX421" s="264" t="str">
        <f>IF(AND($A$421&lt;=AW$349,AW$349&lt;=$B$421),$F$421,"")</f>
        <v/>
      </c>
      <c r="UY421" s="264" t="str">
        <f>IF(AND($A$421&lt;=AW$349,AW$349&lt;=$B$421),(1/3)*$F$421,"")</f>
        <v/>
      </c>
      <c r="UZ421" s="264" t="str">
        <f>IF(AND($A$421&lt;=AW$349,AW$349&lt;=$B$421),(2/3)*$F$421,"")</f>
        <v/>
      </c>
      <c r="VA421" s="264" t="str">
        <f>IF(AND($A$421&lt;=AX$349,AX$349&lt;=$B$421),$C$421,"")</f>
        <v/>
      </c>
      <c r="VB421" s="264" t="str">
        <f>IF(AND($A$421&lt;=AX$349,AX$349&lt;=$B$421),(1/3)*$C$421,"")</f>
        <v/>
      </c>
      <c r="VC421" s="264" t="str">
        <f>IF(AND($A$421&lt;=AX$349,AX$349&lt;=$B$421),(2/3)*$C$421,"")</f>
        <v/>
      </c>
      <c r="VD421" s="264" t="str">
        <f>IF(AND($A$421&lt;=AX$349,AX$349&lt;=$B$421),$D$421,"")</f>
        <v/>
      </c>
      <c r="VE421" s="264" t="str">
        <f>IF(AND($A$421&lt;=AX$349,AX$349&lt;=$B$421),(1/3)*$D$421,"")</f>
        <v/>
      </c>
      <c r="VF421" s="264" t="str">
        <f>IF(AND($A$421&lt;=AX$349,AX$349&lt;=$B$421),(2/3)*$D$421,"")</f>
        <v/>
      </c>
      <c r="VG421" s="264" t="str">
        <f>IF(AND($A$421&lt;=AX$349,AX$349&lt;=$B$421),$E$421,"")</f>
        <v/>
      </c>
      <c r="VH421" s="264" t="str">
        <f>IF(AND($A$421&lt;=AX$349,AX$349&lt;=$B$421),(1/3)*$E$421,"")</f>
        <v/>
      </c>
      <c r="VI421" s="264" t="str">
        <f>IF(AND($A$421&lt;=AX$349,AX$349&lt;=$B$421),(2/3)*$E$421,"")</f>
        <v/>
      </c>
      <c r="VJ421" s="264" t="str">
        <f>IF(AND($A$421&lt;=AX$349,AX$349&lt;=$B$421),$F$421,"")</f>
        <v/>
      </c>
      <c r="VK421" s="264" t="str">
        <f>IF(AND($A$421&lt;=AX$349,AX$349&lt;=$B$421),(1/3)*$F$421,"")</f>
        <v/>
      </c>
      <c r="VL421" s="264" t="str">
        <f>IF(AND($A$421&lt;=AX$349,AX$349&lt;=$B$421),(2/3)*$F$421,"")</f>
        <v/>
      </c>
      <c r="VM421" s="264" t="str">
        <f>IF(AND($A$421&lt;=AY$349,AY$349&lt;=$B$421),$C$421,"")</f>
        <v/>
      </c>
      <c r="VN421" s="264" t="str">
        <f>IF(AND($A$421&lt;=AY$349,AY$349&lt;=$B$421),(1/3)*$C$421,"")</f>
        <v/>
      </c>
      <c r="VO421" s="264" t="str">
        <f>IF(AND($A$421&lt;=AY$349,AY$349&lt;=$B$421),(2/3)*$C$421,"")</f>
        <v/>
      </c>
      <c r="VP421" s="264" t="str">
        <f>IF(AND($A$421&lt;=AY$349,AY$349&lt;=$B$421),$D$421,"")</f>
        <v/>
      </c>
      <c r="VQ421" s="264" t="str">
        <f>IF(AND($A$421&lt;=AY$349,AY$349&lt;=$B$421),(1/3)*$D$421,"")</f>
        <v/>
      </c>
      <c r="VR421" s="264" t="str">
        <f>IF(AND($A$421&lt;=AY$349,AY$349&lt;=$B$421),(2/3)*$D$421,"")</f>
        <v/>
      </c>
      <c r="VS421" s="264" t="str">
        <f>IF(AND($A$421&lt;=AY$349,AY$349&lt;=$B$421),$E$421,"")</f>
        <v/>
      </c>
      <c r="VT421" s="264" t="str">
        <f>IF(AND($A$421&lt;=AY$349,AY$349&lt;=$B$421),(1/3)*$E$421,"")</f>
        <v/>
      </c>
      <c r="VU421" s="264" t="str">
        <f>IF(AND($A$421&lt;=AY$349,AY$349&lt;=$B$421),(2/3)*$E$421,"")</f>
        <v/>
      </c>
      <c r="VV421" s="264" t="str">
        <f>IF(AND($A$421&lt;=AY$349,AY$349&lt;=$B$421),$F$421,"")</f>
        <v/>
      </c>
      <c r="VW421" s="264" t="str">
        <f>IF(AND($A$421&lt;=AY$349,AY$349&lt;=$B$421),(1/3)*$F$421,"")</f>
        <v/>
      </c>
      <c r="VX421" s="264" t="str">
        <f>IF(AND($A$421&lt;=AY$349,AY$349&lt;=$B$421),(2/3)*$F$421,"")</f>
        <v/>
      </c>
      <c r="VY421" s="264" t="str">
        <f>IF(AND($A$421&lt;=AZ$349,AZ$349&lt;=$B$421),$C$421,"")</f>
        <v/>
      </c>
      <c r="VZ421" s="264" t="str">
        <f>IF(AND($A$421&lt;=AZ$349,AZ$349&lt;=$B$421),(1/3)*$C$421,"")</f>
        <v/>
      </c>
      <c r="WA421" s="264" t="str">
        <f>IF(AND($A$421&lt;=AZ$349,AZ$349&lt;=$B$421),(2/3)*$C$421,"")</f>
        <v/>
      </c>
      <c r="WB421" s="264" t="str">
        <f>IF(AND($A$421&lt;=AZ$349,AZ$349&lt;=$B$421),$D$421,"")</f>
        <v/>
      </c>
      <c r="WC421" s="264" t="str">
        <f>IF(AND($A$421&lt;=AZ$349,AZ$349&lt;=$B$421),(1/3)*$D$421,"")</f>
        <v/>
      </c>
      <c r="WD421" s="264" t="str">
        <f>IF(AND($A$421&lt;=AZ$349,AZ$349&lt;=$B$421),(2/3)*$D$421,"")</f>
        <v/>
      </c>
      <c r="WE421" s="264" t="str">
        <f>IF(AND($A$421&lt;=AZ$349,AZ$349&lt;=$B$421),$E$421,"")</f>
        <v/>
      </c>
      <c r="WF421" s="264" t="str">
        <f>IF(AND($A$421&lt;=AZ$349,AZ$349&lt;=$B$421),(1/3)*$E$421,"")</f>
        <v/>
      </c>
      <c r="WG421" s="264" t="str">
        <f>IF(AND($A$421&lt;=AZ$349,AZ$349&lt;=$B$421),(2/3)*$E$421,"")</f>
        <v/>
      </c>
      <c r="WH421" s="264" t="str">
        <f>IF(AND($A$421&lt;=AZ$349,AZ$349&lt;=$B$421),$F$421,"")</f>
        <v/>
      </c>
      <c r="WI421" s="264" t="str">
        <f>IF(AND($A$421&lt;=AZ$349,AZ$349&lt;=$B$421),(1/3)*$F$421,"")</f>
        <v/>
      </c>
      <c r="WJ421" s="264" t="str">
        <f>IF(AND($A$421&lt;=AZ$349,AZ$349&lt;=$B$421),(2/3)*$F$421,"")</f>
        <v/>
      </c>
      <c r="WK421" s="264" t="str">
        <f>IF(AND($A$421&lt;=BA$349,BA$349&lt;=$B$421),$C$421,"")</f>
        <v/>
      </c>
      <c r="WL421" s="264" t="str">
        <f>IF(AND($A$421&lt;=BA$349,BA$349&lt;=$B$421),(1/3)*$C$421,"")</f>
        <v/>
      </c>
      <c r="WM421" s="264" t="str">
        <f>IF(AND($A$421&lt;=BA$349,BA$349&lt;=$B$421),(2/3)*$C$421,"")</f>
        <v/>
      </c>
      <c r="WN421" s="264" t="str">
        <f>IF(AND($A$421&lt;=BA$349,BA$349&lt;=$B$421),$D$421,"")</f>
        <v/>
      </c>
      <c r="WO421" s="264" t="str">
        <f>IF(AND($A$421&lt;=BA$349,BA$349&lt;=$B$421),(1/3)*$D$421,"")</f>
        <v/>
      </c>
      <c r="WP421" s="264" t="str">
        <f>IF(AND($A$421&lt;=BA$349,BA$349&lt;=$B$421),(2/3)*$D$421,"")</f>
        <v/>
      </c>
      <c r="WQ421" s="264" t="str">
        <f>IF(AND($A$421&lt;=BA$349,BA$349&lt;=$B$421),$E$421,"")</f>
        <v/>
      </c>
      <c r="WR421" s="264" t="str">
        <f>IF(AND($A$421&lt;=BA$349,BA$349&lt;=$B$421),(1/3)*$E$421,"")</f>
        <v/>
      </c>
      <c r="WS421" s="264" t="str">
        <f>IF(AND($A$421&lt;=BA$349,BA$349&lt;=$B$421),(2/3)*$E$421,"")</f>
        <v/>
      </c>
      <c r="WT421" s="264" t="str">
        <f>IF(AND($A$421&lt;=BA$349,BA$349&lt;=$B$421),$F$421,"")</f>
        <v/>
      </c>
      <c r="WU421" s="264" t="str">
        <f>IF(AND($A$421&lt;=BA$349,BA$349&lt;=$B$421),(1/3)*$F$421,"")</f>
        <v/>
      </c>
      <c r="WV421" s="264" t="str">
        <f>IF(AND($A$421&lt;=BA$349,BA$349&lt;=$B$421),(2/3)*$F$421,"")</f>
        <v/>
      </c>
      <c r="WW421" s="264" t="str">
        <f>IF(AND($A$421&lt;=BB$349,BB$349&lt;=$B$421),$C$421,"")</f>
        <v/>
      </c>
      <c r="WX421" s="264" t="str">
        <f>IF(AND($A$421&lt;=BB$349,BB$349&lt;=$B$421),(1/3)*$C$421,"")</f>
        <v/>
      </c>
      <c r="WY421" s="264" t="str">
        <f>IF(AND($A$421&lt;=BB$349,BB$349&lt;=$B$421),(2/3)*$C$421,"")</f>
        <v/>
      </c>
      <c r="WZ421" s="264" t="str">
        <f>IF(AND($A$421&lt;=BB$349,BB$349&lt;=$B$421),$D$421,"")</f>
        <v/>
      </c>
      <c r="XA421" s="264" t="str">
        <f>IF(AND($A$421&lt;=BB$349,BB$349&lt;=$B$421),(1/3)*$D$421,"")</f>
        <v/>
      </c>
      <c r="XB421" s="264" t="str">
        <f>IF(AND($A$421&lt;=BB$349,BB$349&lt;=$B$421),(2/3)*$D$421,"")</f>
        <v/>
      </c>
      <c r="XC421" s="264" t="str">
        <f>IF(AND($A$421&lt;=BB$349,BB$349&lt;=$B$421),$E$421,"")</f>
        <v/>
      </c>
      <c r="XD421" s="264" t="str">
        <f>IF(AND($A$421&lt;=BB$349,BB$349&lt;=$B$421),(1/3)*$E$421,"")</f>
        <v/>
      </c>
      <c r="XE421" s="264" t="str">
        <f>IF(AND($A$421&lt;=BB$349,BB$349&lt;=$B$421),(2/3)*$E$421,"")</f>
        <v/>
      </c>
      <c r="XF421" s="264" t="str">
        <f>IF(AND($A$421&lt;=BB$349,BB$349&lt;=$B$421),$F$421,"")</f>
        <v/>
      </c>
      <c r="XG421" s="264" t="str">
        <f>IF(AND($A$421&lt;=BB$349,BB$349&lt;=$B$421),(1/3)*$F$421,"")</f>
        <v/>
      </c>
      <c r="XH421" s="264" t="str">
        <f>IF(AND($A$421&lt;=BB$349,BB$349&lt;=$B$421),(2/3)*$F$421,"")</f>
        <v/>
      </c>
      <c r="XI421" s="264" t="str">
        <f>IF(AND($A$421&lt;=BC$349,BC$349&lt;=$B$421),$C$421,"")</f>
        <v/>
      </c>
      <c r="XJ421" s="264" t="str">
        <f>IF(AND($A$421&lt;=BC$349,BC$349&lt;=$B$421),(1/3)*$C$421,"")</f>
        <v/>
      </c>
      <c r="XK421" s="264" t="str">
        <f>IF(AND($A$421&lt;=BC$349,BC$349&lt;=$B$421),(2/3)*$C$421,"")</f>
        <v/>
      </c>
      <c r="XL421" s="264" t="str">
        <f>IF(AND($A$421&lt;=BC$349,BC$349&lt;=$B$421),$D$421,"")</f>
        <v/>
      </c>
      <c r="XM421" s="264" t="str">
        <f>IF(AND($A$421&lt;=BC$349,BC$349&lt;=$B$421),(1/3)*$D$421,"")</f>
        <v/>
      </c>
      <c r="XN421" s="264" t="str">
        <f>IF(AND($A$421&lt;=BC$349,BC$349&lt;=$B$421),(2/3)*$D$421,"")</f>
        <v/>
      </c>
      <c r="XO421" s="264" t="str">
        <f>IF(AND($A$421&lt;=BC$349,BC$349&lt;=$B$421),$E$421,"")</f>
        <v/>
      </c>
      <c r="XP421" s="264" t="str">
        <f>IF(AND($A$421&lt;=BC$349,BC$349&lt;=$B$421),(1/3)*$E$421,"")</f>
        <v/>
      </c>
      <c r="XQ421" s="264" t="str">
        <f>IF(AND($A$421&lt;=BC$349,BC$349&lt;=$B$421),(2/3)*$E$421,"")</f>
        <v/>
      </c>
      <c r="XR421" s="264" t="str">
        <f>IF(AND($A$421&lt;=BC$349,BC$349&lt;=$B$421),$F$421,"")</f>
        <v/>
      </c>
      <c r="XS421" s="264" t="str">
        <f>IF(AND($A$421&lt;=BC$349,BC$349&lt;=$B$421),(1/3)*$F$421,"")</f>
        <v/>
      </c>
      <c r="XT421" s="264" t="str">
        <f>IF(AND($A$421&lt;=BC$349,BC$349&lt;=$B$421),(2/3)*$F$421,"")</f>
        <v/>
      </c>
      <c r="XU421" s="264" t="str">
        <f>IF(AND($A$421&lt;=BD$349,BD$349&lt;=$B$421),$C$421,"")</f>
        <v/>
      </c>
      <c r="XV421" s="264" t="str">
        <f>IF(AND($A$421&lt;=BD$349,BD$349&lt;=$B$421),(1/3)*$C$421,"")</f>
        <v/>
      </c>
      <c r="XW421" s="264" t="str">
        <f>IF(AND($A$421&lt;=BD$349,BD$349&lt;=$B$421),(2/3)*$C$421,"")</f>
        <v/>
      </c>
      <c r="XX421" s="264" t="str">
        <f>IF(AND($A$421&lt;=BD$349,BD$349&lt;=$B$421),$D$421,"")</f>
        <v/>
      </c>
      <c r="XY421" s="264" t="str">
        <f>IF(AND($A$421&lt;=BD$349,BD$349&lt;=$B$421),(1/3)*$D$421,"")</f>
        <v/>
      </c>
      <c r="XZ421" s="264" t="str">
        <f>IF(AND($A$421&lt;=BD$349,BD$349&lt;=$B$421),(2/3)*$D$421,"")</f>
        <v/>
      </c>
      <c r="YA421" s="264" t="str">
        <f>IF(AND($A$421&lt;=BD$349,BD$349&lt;=$B$421),$E$421,"")</f>
        <v/>
      </c>
      <c r="YB421" s="264" t="str">
        <f>IF(AND($A$421&lt;=BD$349,BD$349&lt;=$B$421),(1/3)*$E$421,"")</f>
        <v/>
      </c>
      <c r="YC421" s="264" t="str">
        <f>IF(AND($A$421&lt;=BD$349,BD$349&lt;=$B$421),(2/3)*$E$421,"")</f>
        <v/>
      </c>
      <c r="YD421" s="264" t="str">
        <f>IF(AND($A$421&lt;=BD$349,BD$349&lt;=$B$421),$F$421,"")</f>
        <v/>
      </c>
      <c r="YE421" s="264" t="str">
        <f>IF(AND($A$421&lt;=BD$349,BD$349&lt;=$B$421),(1/3)*$F$421,"")</f>
        <v/>
      </c>
      <c r="YF421" s="264" t="str">
        <f>IF(AND($A$421&lt;=BD$349,BD$349&lt;=$B$421),(2/3)*$F$421,"")</f>
        <v/>
      </c>
      <c r="YG421" s="264" t="str">
        <f>IF(AND($A$421&lt;=BE$349,BE$349&lt;=$B$421),$C$421,"")</f>
        <v/>
      </c>
      <c r="YH421" s="264" t="str">
        <f>IF(AND($A$421&lt;=BE$349,BE$349&lt;=$B$421),(1/3)*$C$421,"")</f>
        <v/>
      </c>
      <c r="YI421" s="264" t="str">
        <f>IF(AND($A$421&lt;=BE$349,BE$349&lt;=$B$421),(2/3)*$C$421,"")</f>
        <v/>
      </c>
      <c r="YJ421" s="264" t="str">
        <f>IF(AND($A$421&lt;=BE$349,BE$349&lt;=$B$421),$D$421,"")</f>
        <v/>
      </c>
      <c r="YK421" s="264" t="str">
        <f>IF(AND($A$421&lt;=BE$349,BE$349&lt;=$B$421),(1/3)*$D$421,"")</f>
        <v/>
      </c>
      <c r="YL421" s="264" t="str">
        <f>IF(AND($A$421&lt;=BE$349,BE$349&lt;=$B$421),(2/3)*$D$421,"")</f>
        <v/>
      </c>
      <c r="YM421" s="264" t="str">
        <f>IF(AND($A$421&lt;=BE$349,BE$349&lt;=$B$421),$E$421,"")</f>
        <v/>
      </c>
      <c r="YN421" s="264" t="str">
        <f>IF(AND($A$421&lt;=BE$349,BE$349&lt;=$B$421),(1/3)*$E$421,"")</f>
        <v/>
      </c>
      <c r="YO421" s="264" t="str">
        <f>IF(AND($A$421&lt;=BE$349,BE$349&lt;=$B$421),(2/3)*$E$421,"")</f>
        <v/>
      </c>
      <c r="YP421" s="264" t="str">
        <f>IF(AND($A$421&lt;=BE$349,BE$349&lt;=$B$421),$F$421,"")</f>
        <v/>
      </c>
      <c r="YQ421" s="264" t="str">
        <f>IF(AND($A$421&lt;=BE$349,BE$349&lt;=$B$421),(1/3)*$F$421,"")</f>
        <v/>
      </c>
      <c r="YR421" s="264" t="str">
        <f>IF(AND($A$421&lt;=BE$349,BE$349&lt;=$B$421),(2/3)*$F$421,"")</f>
        <v/>
      </c>
      <c r="YS421" s="264" t="str">
        <f>IF(AND($A$421&lt;=BF$349,BF$349&lt;=$B$421),$C$421,"")</f>
        <v/>
      </c>
      <c r="YT421" s="264" t="str">
        <f>IF(AND($A$421&lt;=BF$349,BF$349&lt;=$B$421),(1/3)*$C$421,"")</f>
        <v/>
      </c>
      <c r="YU421" s="264" t="str">
        <f>IF(AND($A$421&lt;=BF$349,BF$349&lt;=$B$421),(2/3)*$C$421,"")</f>
        <v/>
      </c>
      <c r="YV421" s="264" t="str">
        <f>IF(AND($A$421&lt;=BF$349,BF$349&lt;=$B$421),$D$421,"")</f>
        <v/>
      </c>
      <c r="YW421" s="264" t="str">
        <f>IF(AND($A$421&lt;=BF$349,BF$349&lt;=$B$421),(1/3)*$D$421,"")</f>
        <v/>
      </c>
      <c r="YX421" s="264" t="str">
        <f>IF(AND($A$421&lt;=BF$349,BF$349&lt;=$B$421),(2/3)*$D$421,"")</f>
        <v/>
      </c>
      <c r="YY421" s="264" t="str">
        <f>IF(AND($A$421&lt;=BF$349,BF$349&lt;=$B$421),$E$421,"")</f>
        <v/>
      </c>
      <c r="YZ421" s="264" t="str">
        <f>IF(AND($A$421&lt;=BF$349,BF$349&lt;=$B$421),(1/3)*$E$421,"")</f>
        <v/>
      </c>
      <c r="ZA421" s="264" t="str">
        <f>IF(AND($A$421&lt;=BF$349,BF$349&lt;=$B$421),(2/3)*$E$421,"")</f>
        <v/>
      </c>
      <c r="ZB421" s="264" t="str">
        <f>IF(AND($A$421&lt;=BF$349,BF$349&lt;=$B$421),$F$421,"")</f>
        <v/>
      </c>
      <c r="ZC421" s="264" t="str">
        <f>IF(AND($A$421&lt;=BF$349,BF$349&lt;=$B$421),(1/3)*$F$421,"")</f>
        <v/>
      </c>
      <c r="ZD421" s="264" t="str">
        <f>IF(AND($A$421&lt;=BF$349,BF$349&lt;=$B$421),(2/3)*$F$421,"")</f>
        <v/>
      </c>
      <c r="ZE421" s="264" t="str">
        <f>IF(AND($A$421&lt;=BG$349,BG$349&lt;=$B$421),$C$421,"")</f>
        <v/>
      </c>
      <c r="ZF421" s="264" t="str">
        <f>IF(AND($A$421&lt;=BG$349,BG$349&lt;=$B$421),(1/3)*$C$421,"")</f>
        <v/>
      </c>
      <c r="ZG421" s="264" t="str">
        <f>IF(AND($A$421&lt;=BG$349,BG$349&lt;=$B$421),(2/3)*$C$421,"")</f>
        <v/>
      </c>
      <c r="ZH421" s="264" t="str">
        <f>IF(AND($A$421&lt;=BG$349,BG$349&lt;=$B$421),$D$421,"")</f>
        <v/>
      </c>
      <c r="ZI421" s="264" t="str">
        <f>IF(AND($A$421&lt;=BG$349,BG$349&lt;=$B$421),(1/3)*$D$421,"")</f>
        <v/>
      </c>
      <c r="ZJ421" s="264" t="str">
        <f>IF(AND($A$421&lt;=BG$349,BG$349&lt;=$B$421),(2/3)*$D$421,"")</f>
        <v/>
      </c>
      <c r="ZK421" s="264" t="str">
        <f>IF(AND($A$421&lt;=BG$349,BG$349&lt;=$B$421),$E$421,"")</f>
        <v/>
      </c>
      <c r="ZL421" s="264" t="str">
        <f>IF(AND($A$421&lt;=BG$349,BG$349&lt;=$B$421),(1/3)*$E$421,"")</f>
        <v/>
      </c>
      <c r="ZM421" s="264" t="str">
        <f>IF(AND($A$421&lt;=BG$349,BG$349&lt;=$B$421),(2/3)*$E$421,"")</f>
        <v/>
      </c>
      <c r="ZN421" s="264" t="str">
        <f>IF(AND($A$421&lt;=BG$349,BG$349&lt;=$B$421),$F$421,"")</f>
        <v/>
      </c>
      <c r="ZO421" s="264" t="str">
        <f>IF(AND($A$421&lt;=BG$349,BG$349&lt;=$B$421),(1/3)*$F$421,"")</f>
        <v/>
      </c>
      <c r="ZP421" s="264" t="str">
        <f>IF(AND($A$421&lt;=BG$349,BG$349&lt;=$B$421),(2/3)*$F$421,"")</f>
        <v/>
      </c>
      <c r="ZQ421" s="264" t="str">
        <f>IF(AND($A$421&lt;=BH$349,BH$349&lt;=$B$421),$C$421,"")</f>
        <v/>
      </c>
      <c r="ZR421" s="264" t="str">
        <f>IF(AND($A$421&lt;=BH$349,BH$349&lt;=$B$421),(1/3)*$C$421,"")</f>
        <v/>
      </c>
      <c r="ZS421" s="264" t="str">
        <f>IF(AND($A$421&lt;=BH$349,BH$349&lt;=$B$421),(2/3)*$C$421,"")</f>
        <v/>
      </c>
      <c r="ZT421" s="264" t="str">
        <f>IF(AND($A$421&lt;=BH$349,BH$349&lt;=$B$421),$D$421,"")</f>
        <v/>
      </c>
      <c r="ZU421" s="264" t="str">
        <f>IF(AND($A$421&lt;=BH$349,BH$349&lt;=$B$421),(1/3)*$D$421,"")</f>
        <v/>
      </c>
      <c r="ZV421" s="264" t="str">
        <f>IF(AND($A$421&lt;=BH$349,BH$349&lt;=$B$421),(2/3)*$D$421,"")</f>
        <v/>
      </c>
      <c r="ZW421" s="264" t="str">
        <f>IF(AND($A$421&lt;=BH$349,BH$349&lt;=$B$421),$E$421,"")</f>
        <v/>
      </c>
      <c r="ZX421" s="264" t="str">
        <f>IF(AND($A$421&lt;=BH$349,BH$349&lt;=$B$421),(1/3)*$E$421,"")</f>
        <v/>
      </c>
      <c r="ZY421" s="264" t="str">
        <f>IF(AND($A$421&lt;=BH$349,BH$349&lt;=$B$421),(2/3)*$E$421,"")</f>
        <v/>
      </c>
      <c r="ZZ421" s="264" t="str">
        <f>IF(AND($A$421&lt;=BH$349,BH$349&lt;=$B$421),$F$421,"")</f>
        <v/>
      </c>
      <c r="AAA421" s="264" t="str">
        <f>IF(AND($A$421&lt;=BH$349,BH$349&lt;=$B$421),(1/3)*$F$421,"")</f>
        <v/>
      </c>
      <c r="AAB421" s="264" t="str">
        <f>IF(AND($A$421&lt;=BH$349,BH$349&lt;=$B$421),(2/3)*$F$421,"")</f>
        <v/>
      </c>
      <c r="AAC421" s="264" t="str">
        <f>IF(AND($A$421&lt;=BI$349,BI$349&lt;=$B$421),$C$421,"")</f>
        <v/>
      </c>
      <c r="AAD421" s="264" t="str">
        <f>IF(AND($A$421&lt;=BI$349,BI$349&lt;=$B$421),(1/3)*$C$421,"")</f>
        <v/>
      </c>
      <c r="AAE421" s="264" t="str">
        <f>IF(AND($A$421&lt;=BI$349,BI$349&lt;=$B$421),(2/3)*$C$421,"")</f>
        <v/>
      </c>
      <c r="AAF421" s="264" t="str">
        <f>IF(AND($A$421&lt;=BI$349,BI$349&lt;=$B$421),$D$421,"")</f>
        <v/>
      </c>
      <c r="AAG421" s="264" t="str">
        <f>IF(AND($A$421&lt;=BI$349,BI$349&lt;=$B$421),(1/3)*$D$421,"")</f>
        <v/>
      </c>
      <c r="AAH421" s="264" t="str">
        <f>IF(AND($A$421&lt;=BI$349,BI$349&lt;=$B$421),(2/3)*$D$421,"")</f>
        <v/>
      </c>
      <c r="AAI421" s="264" t="str">
        <f>IF(AND($A$421&lt;=BI$349,BI$349&lt;=$B$421),$E$421,"")</f>
        <v/>
      </c>
      <c r="AAJ421" s="264" t="str">
        <f>IF(AND($A$421&lt;=BI$349,BI$349&lt;=$B$421),(1/3)*$E$421,"")</f>
        <v/>
      </c>
      <c r="AAK421" s="264" t="str">
        <f>IF(AND($A$421&lt;=BI$349,BI$349&lt;=$B$421),(2/3)*$E$421,"")</f>
        <v/>
      </c>
      <c r="AAL421" s="264" t="str">
        <f>IF(AND($A$421&lt;=BI$349,BI$349&lt;=$B$421),$F$421,"")</f>
        <v/>
      </c>
      <c r="AAM421" s="264" t="str">
        <f>IF(AND($A$421&lt;=BI$349,BI$349&lt;=$B$421),(1/3)*$F$421,"")</f>
        <v/>
      </c>
      <c r="AAN421" s="264" t="str">
        <f>IF(AND($A$421&lt;=BI$349,BI$349&lt;=$B$421),(2/3)*$F$421,"")</f>
        <v/>
      </c>
      <c r="AAO421" s="264" t="str">
        <f>IF(AND($A$421&lt;=BJ$349,BJ$349&lt;=$B$421),$C$421,"")</f>
        <v/>
      </c>
      <c r="AAP421" s="264" t="str">
        <f>IF(AND($A$421&lt;=BJ$349,BJ$349&lt;=$B$421),(1/3)*$C$421,"")</f>
        <v/>
      </c>
      <c r="AAQ421" s="264" t="str">
        <f>IF(AND($A$421&lt;=BJ$349,BJ$349&lt;=$B$421),(2/3)*$C$421,"")</f>
        <v/>
      </c>
      <c r="AAR421" s="264" t="str">
        <f>IF(AND($A$421&lt;=BJ$349,BJ$349&lt;=$B$421),$D$421,"")</f>
        <v/>
      </c>
      <c r="AAS421" s="264" t="str">
        <f>IF(AND($A$421&lt;=BJ$349,BJ$349&lt;=$B$421),(1/3)*$D$421,"")</f>
        <v/>
      </c>
      <c r="AAT421" s="264" t="str">
        <f>IF(AND($A$421&lt;=BJ$349,BJ$349&lt;=$B$421),(2/3)*$D$421,"")</f>
        <v/>
      </c>
      <c r="AAU421" s="264" t="str">
        <f>IF(AND($A$421&lt;=BJ$349,BJ$349&lt;=$B$421),$E$421,"")</f>
        <v/>
      </c>
      <c r="AAV421" s="264" t="str">
        <f>IF(AND($A$421&lt;=BJ$349,BJ$349&lt;=$B$421),(1/3)*$E$421,"")</f>
        <v/>
      </c>
      <c r="AAW421" s="264" t="str">
        <f>IF(AND($A$421&lt;=BJ$349,BJ$349&lt;=$B$421),(2/3)*$E$421,"")</f>
        <v/>
      </c>
      <c r="AAX421" s="264" t="str">
        <f>IF(AND($A$421&lt;=BJ$349,BJ$349&lt;=$B$421),$F$421,"")</f>
        <v/>
      </c>
      <c r="AAY421" s="264" t="str">
        <f>IF(AND($A$421&lt;=BJ$349,BJ$349&lt;=$B$421),(1/3)*$F$421,"")</f>
        <v/>
      </c>
      <c r="AAZ421" s="264" t="str">
        <f>IF(AND($A$421&lt;=BJ$349,BJ$349&lt;=$B$421),(2/3)*$F$421,"")</f>
        <v/>
      </c>
      <c r="ABA421" s="264" t="str">
        <f>IF(AND($A$421&lt;=BK$349,BK$349&lt;=$B$421),$C$421,"")</f>
        <v/>
      </c>
      <c r="ABB421" s="264" t="str">
        <f>IF(AND($A$421&lt;=BK$349,BK$349&lt;=$B$421),(1/3)*$C$421,"")</f>
        <v/>
      </c>
      <c r="ABC421" s="264" t="str">
        <f>IF(AND($A$421&lt;=BK$349,BK$349&lt;=$B$421),(2/3)*$C$421,"")</f>
        <v/>
      </c>
      <c r="ABD421" s="264" t="str">
        <f>IF(AND($A$421&lt;=BK$349,BK$349&lt;=$B$421),$D$421,"")</f>
        <v/>
      </c>
      <c r="ABE421" s="264" t="str">
        <f>IF(AND($A$421&lt;=BK$349,BK$349&lt;=$B$421),(1/3)*$D$421,"")</f>
        <v/>
      </c>
      <c r="ABF421" s="264" t="str">
        <f>IF(AND($A$421&lt;=BK$349,BK$349&lt;=$B$421),(2/3)*$D$421,"")</f>
        <v/>
      </c>
      <c r="ABG421" s="264" t="str">
        <f>IF(AND($A$421&lt;=BK$349,BK$349&lt;=$B$421),$E$421,"")</f>
        <v/>
      </c>
      <c r="ABH421" s="264" t="str">
        <f>IF(AND($A$421&lt;=BK$349,BK$349&lt;=$B$421),(1/3)*$E$421,"")</f>
        <v/>
      </c>
      <c r="ABI421" s="264" t="str">
        <f>IF(AND($A$421&lt;=BK$349,BK$349&lt;=$B$421),(2/3)*$E$421,"")</f>
        <v/>
      </c>
      <c r="ABJ421" s="264" t="str">
        <f>IF(AND($A$421&lt;=BK$349,BK$349&lt;=$B$421),$F$421,"")</f>
        <v/>
      </c>
      <c r="ABK421" s="264" t="str">
        <f>IF(AND($A$421&lt;=BK$349,BK$349&lt;=$B$421),(1/3)*$F$421,"")</f>
        <v/>
      </c>
      <c r="ABL421" s="264" t="str">
        <f>IF(AND($A$421&lt;=BK$349,BK$349&lt;=$B$421),(2/3)*$F$421,"")</f>
        <v/>
      </c>
      <c r="ABM421" s="264" t="str">
        <f>IF(AND($A$421&lt;=BL$349,BL$349&lt;=$B$421),$C$421,"")</f>
        <v/>
      </c>
      <c r="ABN421" s="264" t="str">
        <f>IF(AND($A$421&lt;=BL$349,BL$349&lt;=$B$421),(1/3)*$C$421,"")</f>
        <v/>
      </c>
      <c r="ABO421" s="264" t="str">
        <f>IF(AND($A$421&lt;=BL$349,BL$349&lt;=$B$421),(2/3)*$C$421,"")</f>
        <v/>
      </c>
      <c r="ABP421" s="264" t="str">
        <f>IF(AND($A$421&lt;=BL$349,BL$349&lt;=$B$421),$D$421,"")</f>
        <v/>
      </c>
      <c r="ABQ421" s="264" t="str">
        <f>IF(AND($A$421&lt;=BL$349,BL$349&lt;=$B$421),(1/3)*$D$421,"")</f>
        <v/>
      </c>
      <c r="ABR421" s="264" t="str">
        <f>IF(AND($A$421&lt;=BL$349,BL$349&lt;=$B$421),(2/3)*$D$421,"")</f>
        <v/>
      </c>
      <c r="ABS421" s="264" t="str">
        <f>IF(AND($A$421&lt;=BL$349,BL$349&lt;=$B$421),$E$421,"")</f>
        <v/>
      </c>
      <c r="ABT421" s="264" t="str">
        <f>IF(AND($A$421&lt;=BL$349,BL$349&lt;=$B$421),(1/3)*$E$421,"")</f>
        <v/>
      </c>
      <c r="ABU421" s="264" t="str">
        <f>IF(AND($A$421&lt;=BL$349,BL$349&lt;=$B$421),(2/3)*$E$421,"")</f>
        <v/>
      </c>
      <c r="ABV421" s="264" t="str">
        <f>IF(AND($A$421&lt;=BL$349,BL$349&lt;=$B$421),$F$421,"")</f>
        <v/>
      </c>
      <c r="ABW421" s="264" t="str">
        <f>IF(AND($A$421&lt;=BL$349,BL$349&lt;=$B$421),(1/3)*$F$421,"")</f>
        <v/>
      </c>
      <c r="ABX421" s="264" t="str">
        <f>IF(AND($A$421&lt;=BL$349,BL$349&lt;=$B$421),(2/3)*$F$421,"")</f>
        <v/>
      </c>
      <c r="ABY421" s="264" t="str">
        <f>IF(AND($A$421&lt;=BM$349,BM$349&lt;=$B$421),$C$421,"")</f>
        <v/>
      </c>
      <c r="ABZ421" s="264" t="str">
        <f>IF(AND($A$421&lt;=BM$349,BM$349&lt;=$B$421),(1/3)*$C$421,"")</f>
        <v/>
      </c>
      <c r="ACA421" s="264" t="str">
        <f>IF(AND($A$421&lt;=BM$349,BM$349&lt;=$B$421),(2/3)*$C$421,"")</f>
        <v/>
      </c>
      <c r="ACB421" s="264" t="str">
        <f>IF(AND($A$421&lt;=BM$349,BM$349&lt;=$B$421),$D$421,"")</f>
        <v/>
      </c>
      <c r="ACC421" s="264" t="str">
        <f>IF(AND($A$421&lt;=BM$349,BM$349&lt;=$B$421),(1/3)*$D$421,"")</f>
        <v/>
      </c>
      <c r="ACD421" s="264" t="str">
        <f>IF(AND($A$421&lt;=BM$349,BM$349&lt;=$B$421),(2/3)*$D$421,"")</f>
        <v/>
      </c>
      <c r="ACE421" s="264" t="str">
        <f>IF(AND($A$421&lt;=BM$349,BM$349&lt;=$B$421),$E$421,"")</f>
        <v/>
      </c>
      <c r="ACF421" s="264" t="str">
        <f>IF(AND($A$421&lt;=BM$349,BM$349&lt;=$B$421),(1/3)*$E$421,"")</f>
        <v/>
      </c>
      <c r="ACG421" s="264" t="str">
        <f>IF(AND($A$421&lt;=BM$349,BM$349&lt;=$B$421),(2/3)*$E$421,"")</f>
        <v/>
      </c>
      <c r="ACH421" s="264" t="str">
        <f>IF(AND($A$421&lt;=BM$349,BM$349&lt;=$B$421),$F$421,"")</f>
        <v/>
      </c>
      <c r="ACI421" s="264" t="str">
        <f>IF(AND($A$421&lt;=BM$349,BM$349&lt;=$B$421),(1/3)*$F$421,"")</f>
        <v/>
      </c>
      <c r="ACJ421" s="264" t="str">
        <f>IF(AND($A$421&lt;=BM$349,BM$349&lt;=$B$421),(2/3)*$F$421,"")</f>
        <v/>
      </c>
      <c r="ACK421" s="264" t="str">
        <f>IF(AND($A$421&lt;=BN$349,BN$349&lt;=$B$421),$C$421,"")</f>
        <v/>
      </c>
      <c r="ACL421" s="264" t="str">
        <f>IF(AND($A$421&lt;=BN$349,BN$349&lt;=$B$421),(1/3)*$C$421,"")</f>
        <v/>
      </c>
      <c r="ACM421" s="264" t="str">
        <f>IF(AND($A$421&lt;=BN$349,BN$349&lt;=$B$421),(2/3)*$C$421,"")</f>
        <v/>
      </c>
      <c r="ACN421" s="264" t="str">
        <f>IF(AND($A$421&lt;=BN$349,BN$349&lt;=$B$421),$D$421,"")</f>
        <v/>
      </c>
      <c r="ACO421" s="264" t="str">
        <f>IF(AND($A$421&lt;=BN$349,BN$349&lt;=$B$421),(1/3)*$D$421,"")</f>
        <v/>
      </c>
      <c r="ACP421" s="264" t="str">
        <f>IF(AND($A$421&lt;=BN$349,BN$349&lt;=$B$421),(2/3)*$D$421,"")</f>
        <v/>
      </c>
      <c r="ACQ421" s="264" t="str">
        <f>IF(AND($A$421&lt;=BN$349,BN$349&lt;=$B$421),$E$421,"")</f>
        <v/>
      </c>
      <c r="ACR421" s="264" t="str">
        <f>IF(AND($A$421&lt;=BN$349,BN$349&lt;=$B$421),(1/3)*$E$421,"")</f>
        <v/>
      </c>
      <c r="ACS421" s="264" t="str">
        <f>IF(AND($A$421&lt;=BN$349,BN$349&lt;=$B$421),(2/3)*$E$421,"")</f>
        <v/>
      </c>
      <c r="ACT421" s="264" t="str">
        <f>IF(AND($A$421&lt;=BN$349,BN$349&lt;=$B$421),$F$421,"")</f>
        <v/>
      </c>
      <c r="ACU421" s="264" t="str">
        <f>IF(AND($A$421&lt;=BN$349,BN$349&lt;=$B$421),(1/3)*$F$421,"")</f>
        <v/>
      </c>
      <c r="ACV421" s="264" t="str">
        <f>IF(AND($A$421&lt;=BN$349,BN$349&lt;=$B$421),(2/3)*$F$421,"")</f>
        <v/>
      </c>
      <c r="ACW421" s="264" t="str">
        <f>IF(AND($A$421&lt;=BO$349,BO$349&lt;=$B$421),$C$421,"")</f>
        <v/>
      </c>
      <c r="ACX421" s="264" t="str">
        <f>IF(AND($A$421&lt;=BO$349,BO$349&lt;=$B$421),(1/3)*$C$421,"")</f>
        <v/>
      </c>
      <c r="ACY421" s="264" t="str">
        <f>IF(AND($A$421&lt;=BO$349,BO$349&lt;=$B$421),(2/3)*$C$421,"")</f>
        <v/>
      </c>
      <c r="ACZ421" s="264" t="str">
        <f>IF(AND($A$421&lt;=BO$349,BO$349&lt;=$B$421),$D$421,"")</f>
        <v/>
      </c>
      <c r="ADA421" s="264" t="str">
        <f>IF(AND($A$421&lt;=BO$349,BO$349&lt;=$B$421),(1/3)*$D$421,"")</f>
        <v/>
      </c>
      <c r="ADB421" s="264" t="str">
        <f>IF(AND($A$421&lt;=BO$349,BO$349&lt;=$B$421),(2/3)*$D$421,"")</f>
        <v/>
      </c>
      <c r="ADC421" s="264" t="str">
        <f>IF(AND($A$421&lt;=BO$349,BO$349&lt;=$B$421),$E$421,"")</f>
        <v/>
      </c>
      <c r="ADD421" s="264" t="str">
        <f>IF(AND($A$421&lt;=BO$349,BO$349&lt;=$B$421),(1/3)*$E$421,"")</f>
        <v/>
      </c>
      <c r="ADE421" s="264" t="str">
        <f>IF(AND($A$421&lt;=BO$349,BO$349&lt;=$B$421),(2/3)*$E$421,"")</f>
        <v/>
      </c>
      <c r="ADF421" s="264" t="str">
        <f>IF(AND($A$421&lt;=BO$349,BO$349&lt;=$B$421),$F$421,"")</f>
        <v/>
      </c>
      <c r="ADG421" s="264" t="str">
        <f>IF(AND($A$421&lt;=BO$349,BO$349&lt;=$B$421),(1/3)*$F$421,"")</f>
        <v/>
      </c>
      <c r="ADH421" s="264" t="str">
        <f>IF(AND($A$421&lt;=BO$349,BO$349&lt;=$B$421),(2/3)*$F$421,"")</f>
        <v/>
      </c>
      <c r="ADI421" s="264" t="str">
        <f>IF(AND($A$421&lt;=BP$349,BP$349&lt;=$B$421),$C$421,"")</f>
        <v/>
      </c>
      <c r="ADJ421" s="264" t="str">
        <f>IF(AND($A$421&lt;=BP$349,BP$349&lt;=$B$421),(1/3)*$C$421,"")</f>
        <v/>
      </c>
      <c r="ADK421" s="264" t="str">
        <f>IF(AND($A$421&lt;=BP$349,BP$349&lt;=$B$421),(2/3)*$C$421,"")</f>
        <v/>
      </c>
      <c r="ADL421" s="264" t="str">
        <f>IF(AND($A$421&lt;=BP$349,BP$349&lt;=$B$421),$D$421,"")</f>
        <v/>
      </c>
      <c r="ADM421" s="264" t="str">
        <f>IF(AND($A$421&lt;=BP$349,BP$349&lt;=$B$421),(1/3)*$D$421,"")</f>
        <v/>
      </c>
      <c r="ADN421" s="264" t="str">
        <f>IF(AND($A$421&lt;=BP$349,BP$349&lt;=$B$421),(2/3)*$D$421,"")</f>
        <v/>
      </c>
      <c r="ADO421" s="264" t="str">
        <f>IF(AND($A$421&lt;=BP$349,BP$349&lt;=$B$421),$E$421,"")</f>
        <v/>
      </c>
      <c r="ADP421" s="264" t="str">
        <f>IF(AND($A$421&lt;=BP$349,BP$349&lt;=$B$421),(1/3)*$E$421,"")</f>
        <v/>
      </c>
      <c r="ADQ421" s="264" t="str">
        <f>IF(AND($A$421&lt;=BP$349,BP$349&lt;=$B$421),(2/3)*$E$421,"")</f>
        <v/>
      </c>
      <c r="ADR421" s="264" t="str">
        <f>IF(AND($A$421&lt;=BP$349,BP$349&lt;=$B$421),$F$421,"")</f>
        <v/>
      </c>
      <c r="ADS421" s="264" t="str">
        <f>IF(AND($A$421&lt;=BP$349,BP$349&lt;=$B$421),(1/3)*$F$421,"")</f>
        <v/>
      </c>
      <c r="ADT421" s="264" t="str">
        <f>IF(AND($A$421&lt;=BP$349,BP$349&lt;=$B$421),(2/3)*$F$421,"")</f>
        <v/>
      </c>
      <c r="ADU421" s="264" t="str">
        <f>IF(AND($A$421&lt;=BQ$349,BQ$349&lt;=$B$421),$C$421,"")</f>
        <v/>
      </c>
      <c r="ADV421" s="264" t="str">
        <f>IF(AND($A$421&lt;=BQ$349,BQ$349&lt;=$B$421),(1/3)*$C$421,"")</f>
        <v/>
      </c>
      <c r="ADW421" s="264" t="str">
        <f>IF(AND($A$421&lt;=BQ$349,BQ$349&lt;=$B$421),(2/3)*$C$421,"")</f>
        <v/>
      </c>
      <c r="ADX421" s="264" t="str">
        <f>IF(AND($A$421&lt;=BQ$349,BQ$349&lt;=$B$421),$D$421,"")</f>
        <v/>
      </c>
      <c r="ADY421" s="264" t="str">
        <f>IF(AND($A$421&lt;=BQ$349,BQ$349&lt;=$B$421),(1/3)*$D$421,"")</f>
        <v/>
      </c>
      <c r="ADZ421" s="264" t="str">
        <f>IF(AND($A$421&lt;=BQ$349,BQ$349&lt;=$B$421),(2/3)*$D$421,"")</f>
        <v/>
      </c>
      <c r="AEA421" s="264" t="str">
        <f>IF(AND($A$421&lt;=BQ$349,BQ$349&lt;=$B$421),$E$421,"")</f>
        <v/>
      </c>
      <c r="AEB421" s="264" t="str">
        <f>IF(AND($A$421&lt;=BQ$349,BQ$349&lt;=$B$421),(1/3)*$E$421,"")</f>
        <v/>
      </c>
      <c r="AEC421" s="264" t="str">
        <f>IF(AND($A$421&lt;=BQ$349,BQ$349&lt;=$B$421),(2/3)*$E$421,"")</f>
        <v/>
      </c>
      <c r="AED421" s="264" t="str">
        <f>IF(AND($A$421&lt;=BQ$349,BQ$349&lt;=$B$421),$F$421,"")</f>
        <v/>
      </c>
      <c r="AEE421" s="264" t="str">
        <f>IF(AND($A$421&lt;=BQ$349,BQ$349&lt;=$B$421),(1/3)*$F$421,"")</f>
        <v/>
      </c>
      <c r="AEF421" s="264" t="str">
        <f>IF(AND($A$421&lt;=BQ$349,BQ$349&lt;=$B$421),(2/3)*$F$421,"")</f>
        <v/>
      </c>
      <c r="AEG421" s="264" t="str">
        <f>IF(AND($A$421&lt;=BR$349,BR$349&lt;=$B$421),$C$421,"")</f>
        <v/>
      </c>
      <c r="AEH421" s="264" t="str">
        <f>IF(AND($A$421&lt;=BR$349,BR$349&lt;=$B$421),(1/3)*$C$421,"")</f>
        <v/>
      </c>
      <c r="AEI421" s="264" t="str">
        <f>IF(AND($A$421&lt;=BR$349,BR$349&lt;=$B$421),(2/3)*$C$421,"")</f>
        <v/>
      </c>
      <c r="AEJ421" s="264" t="str">
        <f>IF(AND($A$421&lt;=BR$349,BR$349&lt;=$B$421),$D$421,"")</f>
        <v/>
      </c>
      <c r="AEK421" s="264" t="str">
        <f>IF(AND($A$421&lt;=BR$349,BR$349&lt;=$B$421),(1/3)*$D$421,"")</f>
        <v/>
      </c>
      <c r="AEL421" s="264" t="str">
        <f>IF(AND($A$421&lt;=BR$349,BR$349&lt;=$B$421),(2/3)*$D$421,"")</f>
        <v/>
      </c>
      <c r="AEM421" s="264" t="str">
        <f>IF(AND($A$421&lt;=BR$349,BR$349&lt;=$B$421),$E$421,"")</f>
        <v/>
      </c>
      <c r="AEN421" s="264" t="str">
        <f>IF(AND($A$421&lt;=BR$349,BR$349&lt;=$B$421),(1/3)*$E$421,"")</f>
        <v/>
      </c>
      <c r="AEO421" s="264" t="str">
        <f>IF(AND($A$421&lt;=BR$349,BR$349&lt;=$B$421),(2/3)*$E$421,"")</f>
        <v/>
      </c>
      <c r="AEP421" s="264" t="str">
        <f>IF(AND($A$421&lt;=BR$349,BR$349&lt;=$B$421),$F$421,"")</f>
        <v/>
      </c>
      <c r="AEQ421" s="264" t="str">
        <f>IF(AND($A$421&lt;=BR$349,BR$349&lt;=$B$421),(1/3)*$F$421,"")</f>
        <v/>
      </c>
      <c r="AER421" s="264" t="str">
        <f>IF(AND($A$421&lt;=BR$349,BR$349&lt;=$B$421),(2/3)*$F$421,"")</f>
        <v/>
      </c>
      <c r="AES421" s="264" t="str">
        <f>IF(AND($A$421&lt;=BS$349,BS$349&lt;=$B$421),$C$421,"")</f>
        <v/>
      </c>
      <c r="AET421" s="264" t="str">
        <f>IF(AND($A$421&lt;=BS$349,BS$349&lt;=$B$421),(1/3)*$C$421,"")</f>
        <v/>
      </c>
      <c r="AEU421" s="264" t="str">
        <f>IF(AND($A$421&lt;=BS$349,BS$349&lt;=$B$421),(2/3)*$C$421,"")</f>
        <v/>
      </c>
      <c r="AEV421" s="264" t="str">
        <f>IF(AND($A$421&lt;=BS$349,BS$349&lt;=$B$421),$D$421,"")</f>
        <v/>
      </c>
      <c r="AEW421" s="264" t="str">
        <f>IF(AND($A$421&lt;=BS$349,BS$349&lt;=$B$421),(1/3)*$D$421,"")</f>
        <v/>
      </c>
      <c r="AEX421" s="264" t="str">
        <f>IF(AND($A$421&lt;=BS$349,BS$349&lt;=$B$421),(2/3)*$D$421,"")</f>
        <v/>
      </c>
      <c r="AEY421" s="264" t="str">
        <f>IF(AND($A$421&lt;=BS$349,BS$349&lt;=$B$421),$E$421,"")</f>
        <v/>
      </c>
      <c r="AEZ421" s="264" t="str">
        <f>IF(AND($A$421&lt;=BS$349,BS$349&lt;=$B$421),(1/3)*$E$421,"")</f>
        <v/>
      </c>
      <c r="AFA421" s="264" t="str">
        <f>IF(AND($A$421&lt;=BS$349,BS$349&lt;=$B$421),(2/3)*$E$421,"")</f>
        <v/>
      </c>
      <c r="AFB421" s="264" t="str">
        <f>IF(AND($A$421&lt;=BS$349,BS$349&lt;=$B$421),$F$421,"")</f>
        <v/>
      </c>
      <c r="AFC421" s="264" t="str">
        <f>IF(AND($A$421&lt;=BS$349,BS$349&lt;=$B$421),(1/3)*$F$421,"")</f>
        <v/>
      </c>
      <c r="AFD421" s="264" t="str">
        <f>IF(AND($A$421&lt;=BS$349,BS$349&lt;=$B$421),(2/3)*$F$421,"")</f>
        <v/>
      </c>
      <c r="AFE421" s="264" t="str">
        <f>IF(AND($A$421&lt;=BT$349,BT$349&lt;=$B$421),$C$421,"")</f>
        <v/>
      </c>
      <c r="AFF421" s="264" t="str">
        <f>IF(AND($A$421&lt;=BT$349,BT$349&lt;=$B$421),(1/3)*$C$421,"")</f>
        <v/>
      </c>
      <c r="AFG421" s="264" t="str">
        <f>IF(AND($A$421&lt;=BT$349,BT$349&lt;=$B$421),(2/3)*$C$421,"")</f>
        <v/>
      </c>
      <c r="AFH421" s="264" t="str">
        <f>IF(AND($A$421&lt;=BT$349,BT$349&lt;=$B$421),$D$421,"")</f>
        <v/>
      </c>
      <c r="AFI421" s="264" t="str">
        <f>IF(AND($A$421&lt;=BT$349,BT$349&lt;=$B$421),(1/3)*$D$421,"")</f>
        <v/>
      </c>
      <c r="AFJ421" s="264" t="str">
        <f>IF(AND($A$421&lt;=BT$349,BT$349&lt;=$B$421),(2/3)*$D$421,"")</f>
        <v/>
      </c>
      <c r="AFK421" s="264" t="str">
        <f>IF(AND($A$421&lt;=BT$349,BT$349&lt;=$B$421),$E$421,"")</f>
        <v/>
      </c>
      <c r="AFL421" s="264" t="str">
        <f>IF(AND($A$421&lt;=BT$349,BT$349&lt;=$B$421),(1/3)*$E$421,"")</f>
        <v/>
      </c>
      <c r="AFM421" s="264" t="str">
        <f>IF(AND($A$421&lt;=BT$349,BT$349&lt;=$B$421),(2/3)*$E$421,"")</f>
        <v/>
      </c>
      <c r="AFN421" s="264" t="str">
        <f>IF(AND($A$421&lt;=BT$349,BT$349&lt;=$B$421),$F$421,"")</f>
        <v/>
      </c>
      <c r="AFO421" s="264" t="str">
        <f>IF(AND($A$421&lt;=BT$349,BT$349&lt;=$B$421),(1/3)*$F$421,"")</f>
        <v/>
      </c>
      <c r="AFP421" s="264" t="str">
        <f>IF(AND($A$421&lt;=BT$349,BT$349&lt;=$B$421),(2/3)*$F$421,"")</f>
        <v/>
      </c>
      <c r="AFQ421" s="264" t="str">
        <f>IF(AND($A$421&lt;=BU$349,BU$349&lt;=$B$421),$C$421,"")</f>
        <v/>
      </c>
      <c r="AFR421" s="264" t="str">
        <f>IF(AND($A$421&lt;=BU$349,BU$349&lt;=$B$421),(1/3)*$C$421,"")</f>
        <v/>
      </c>
      <c r="AFS421" s="264" t="str">
        <f>IF(AND($A$421&lt;=BU$349,BU$349&lt;=$B$421),(2/3)*$C$421,"")</f>
        <v/>
      </c>
      <c r="AFT421" s="264" t="str">
        <f>IF(AND($A$421&lt;=BU$349,BU$349&lt;=$B$421),$D$421,"")</f>
        <v/>
      </c>
      <c r="AFU421" s="264" t="str">
        <f>IF(AND($A$421&lt;=BU$349,BU$349&lt;=$B$421),(1/3)*$D$421,"")</f>
        <v/>
      </c>
      <c r="AFV421" s="264" t="str">
        <f>IF(AND($A$421&lt;=BU$349,BU$349&lt;=$B$421),(2/3)*$D$421,"")</f>
        <v/>
      </c>
      <c r="AFW421" s="264" t="str">
        <f>IF(AND($A$421&lt;=BU$349,BU$349&lt;=$B$421),$E$421,"")</f>
        <v/>
      </c>
      <c r="AFX421" s="264" t="str">
        <f>IF(AND($A$421&lt;=BU$349,BU$349&lt;=$B$421),(1/3)*$E$421,"")</f>
        <v/>
      </c>
      <c r="AFY421" s="264" t="str">
        <f>IF(AND($A$421&lt;=BU$349,BU$349&lt;=$B$421),(2/3)*$E$421,"")</f>
        <v/>
      </c>
      <c r="AFZ421" s="264" t="str">
        <f>IF(AND($A$421&lt;=BU$349,BU$349&lt;=$B$421),$F$421,"")</f>
        <v/>
      </c>
      <c r="AGA421" s="264" t="str">
        <f>IF(AND($A$421&lt;=BU$349,BU$349&lt;=$B$421),(1/3)*$F$421,"")</f>
        <v/>
      </c>
      <c r="AGB421" s="264" t="str">
        <f>IF(AND($A$421&lt;=BU$349,BU$349&lt;=$B$421),(2/3)*$F$421,"")</f>
        <v/>
      </c>
      <c r="AGC421" s="264" t="str">
        <f>IF(AND($A$421&lt;=BV$349,BV$349&lt;=$B$421),$C$421,"")</f>
        <v/>
      </c>
      <c r="AGD421" s="264" t="str">
        <f>IF(AND($A$421&lt;=BV$349,BV$349&lt;=$B$421),(1/3)*$C$421,"")</f>
        <v/>
      </c>
      <c r="AGE421" s="264" t="str">
        <f>IF(AND($A$421&lt;=BV$349,BV$349&lt;=$B$421),(2/3)*$C$421,"")</f>
        <v/>
      </c>
      <c r="AGF421" s="264" t="str">
        <f>IF(AND($A$421&lt;=BV$349,BV$349&lt;=$B$421),$D$421,"")</f>
        <v/>
      </c>
      <c r="AGG421" s="264" t="str">
        <f>IF(AND($A$421&lt;=BV$349,BV$349&lt;=$B$421),(1/3)*$D$421,"")</f>
        <v/>
      </c>
      <c r="AGH421" s="264" t="str">
        <f>IF(AND($A$421&lt;=BV$349,BV$349&lt;=$B$421),(2/3)*$D$421,"")</f>
        <v/>
      </c>
      <c r="AGI421" s="264" t="str">
        <f>IF(AND($A$421&lt;=BV$349,BV$349&lt;=$B$421),$E$421,"")</f>
        <v/>
      </c>
      <c r="AGJ421" s="264" t="str">
        <f>IF(AND($A$421&lt;=BV$349,BV$349&lt;=$B$421),(1/3)*$E$421,"")</f>
        <v/>
      </c>
      <c r="AGK421" s="264" t="str">
        <f>IF(AND($A$421&lt;=BV$349,BV$349&lt;=$B$421),(2/3)*$E$421,"")</f>
        <v/>
      </c>
      <c r="AGL421" s="264" t="str">
        <f>IF(AND($A$421&lt;=BV$349,BV$349&lt;=$B$421),$F$421,"")</f>
        <v/>
      </c>
      <c r="AGM421" s="264" t="str">
        <f>IF(AND($A$421&lt;=BV$349,BV$349&lt;=$B$421),(1/3)*$F$421,"")</f>
        <v/>
      </c>
      <c r="AGN421" s="264" t="str">
        <f>IF(AND($A$421&lt;=BV$349,BV$349&lt;=$B$421),(2/3)*$F$421,"")</f>
        <v/>
      </c>
      <c r="AGO421" s="264" t="str">
        <f>IF(AND($A$421&lt;=BW$349,BW$349&lt;=$B$421),$C$421,"")</f>
        <v/>
      </c>
      <c r="AGP421" s="264" t="str">
        <f>IF(AND($A$421&lt;=BW$349,BW$349&lt;=$B$421),(1/3)*$C$421,"")</f>
        <v/>
      </c>
      <c r="AGQ421" s="264" t="str">
        <f>IF(AND($A$421&lt;=BW$349,BW$349&lt;=$B$421),(2/3)*$C$421,"")</f>
        <v/>
      </c>
      <c r="AGR421" s="264" t="str">
        <f>IF(AND($A$421&lt;=BW$349,BW$349&lt;=$B$421),$D$421,"")</f>
        <v/>
      </c>
      <c r="AGS421" s="264" t="str">
        <f>IF(AND($A$421&lt;=BW$349,BW$349&lt;=$B$421),(1/3)*$D$421,"")</f>
        <v/>
      </c>
      <c r="AGT421" s="264" t="str">
        <f>IF(AND($A$421&lt;=BW$349,BW$349&lt;=$B$421),(2/3)*$D$421,"")</f>
        <v/>
      </c>
      <c r="AGU421" s="264" t="str">
        <f>IF(AND($A$421&lt;=BW$349,BW$349&lt;=$B$421),$E$421,"")</f>
        <v/>
      </c>
      <c r="AGV421" s="264" t="str">
        <f>IF(AND($A$421&lt;=BW$349,BW$349&lt;=$B$421),(1/3)*$E$421,"")</f>
        <v/>
      </c>
      <c r="AGW421" s="264" t="str">
        <f>IF(AND($A$421&lt;=BW$349,BW$349&lt;=$B$421),(2/3)*$E$421,"")</f>
        <v/>
      </c>
      <c r="AGX421" s="264" t="str">
        <f>IF(AND($A$421&lt;=BW$349,BW$349&lt;=$B$421),$F$421,"")</f>
        <v/>
      </c>
      <c r="AGY421" s="264" t="str">
        <f>IF(AND($A$421&lt;=BW$349,BW$349&lt;=$B$421),(1/3)*$F$421,"")</f>
        <v/>
      </c>
      <c r="AGZ421" s="264" t="str">
        <f>IF(AND($A$421&lt;=BW$349,BW$349&lt;=$B$421),(2/3)*$F$421,"")</f>
        <v/>
      </c>
      <c r="AHA421" s="264" t="str">
        <f>IF(AND($A$421&lt;=BX$349,BX$349&lt;=$B$421),$C$421,"")</f>
        <v/>
      </c>
      <c r="AHB421" s="264" t="str">
        <f>IF(AND($A$421&lt;=BX$349,BX$349&lt;=$B$421),(1/3)*$C$421,"")</f>
        <v/>
      </c>
      <c r="AHC421" s="264" t="str">
        <f>IF(AND($A$421&lt;=BX$349,BX$349&lt;=$B$421),(2/3)*$C$421,"")</f>
        <v/>
      </c>
      <c r="AHD421" s="264" t="str">
        <f>IF(AND($A$421&lt;=BX$349,BX$349&lt;=$B$421),$D$421,"")</f>
        <v/>
      </c>
      <c r="AHE421" s="264" t="str">
        <f>IF(AND($A$421&lt;=BX$349,BX$349&lt;=$B$421),(1/3)*$D$421,"")</f>
        <v/>
      </c>
      <c r="AHF421" s="264" t="str">
        <f>IF(AND($A$421&lt;=BX$349,BX$349&lt;=$B$421),(2/3)*$D$421,"")</f>
        <v/>
      </c>
      <c r="AHG421" s="264" t="str">
        <f>IF(AND($A$421&lt;=BX$349,BX$349&lt;=$B$421),$E$421,"")</f>
        <v/>
      </c>
      <c r="AHH421" s="264" t="str">
        <f>IF(AND($A$421&lt;=BX$349,BX$349&lt;=$B$421),(1/3)*$E$421,"")</f>
        <v/>
      </c>
      <c r="AHI421" s="264" t="str">
        <f>IF(AND($A$421&lt;=BX$349,BX$349&lt;=$B$421),(2/3)*$E$421,"")</f>
        <v/>
      </c>
      <c r="AHJ421" s="264" t="str">
        <f>IF(AND($A$421&lt;=BX$349,BX$349&lt;=$B$421),$F$421,"")</f>
        <v/>
      </c>
      <c r="AHK421" s="264" t="str">
        <f>IF(AND($A$421&lt;=BX$349,BX$349&lt;=$B$421),(1/3)*$F$421,"")</f>
        <v/>
      </c>
      <c r="AHL421" s="264" t="str">
        <f>IF(AND($A$421&lt;=BX$349,BX$349&lt;=$B$421),(2/3)*$F$421,"")</f>
        <v/>
      </c>
      <c r="AHM421" s="264" t="str">
        <f>IF(AND($A$421&lt;=BY$349,BY$349&lt;=$B$421),$C$421,"")</f>
        <v/>
      </c>
      <c r="AHN421" s="264" t="str">
        <f>IF(AND($A$421&lt;=BY$349,BY$349&lt;=$B$421),(1/3)*$C$421,"")</f>
        <v/>
      </c>
      <c r="AHO421" s="264" t="str">
        <f>IF(AND($A$421&lt;=BY$349,BY$349&lt;=$B$421),(2/3)*$C$421,"")</f>
        <v/>
      </c>
      <c r="AHP421" s="264" t="str">
        <f>IF(AND($A$421&lt;=BY$349,BY$349&lt;=$B$421),$D$421,"")</f>
        <v/>
      </c>
      <c r="AHQ421" s="264" t="str">
        <f>IF(AND($A$421&lt;=BY$349,BY$349&lt;=$B$421),(1/3)*$D$421,"")</f>
        <v/>
      </c>
      <c r="AHR421" s="264" t="str">
        <f>IF(AND($A$421&lt;=BY$349,BY$349&lt;=$B$421),(2/3)*$D$421,"")</f>
        <v/>
      </c>
      <c r="AHS421" s="264" t="str">
        <f>IF(AND($A$421&lt;=BY$349,BY$349&lt;=$B$421),$E$421,"")</f>
        <v/>
      </c>
      <c r="AHT421" s="264" t="str">
        <f>IF(AND($A$421&lt;=BY$349,BY$349&lt;=$B$421),(1/3)*$E$421,"")</f>
        <v/>
      </c>
      <c r="AHU421" s="264" t="str">
        <f>IF(AND($A$421&lt;=BY$349,BY$349&lt;=$B$421),(2/3)*$E$421,"")</f>
        <v/>
      </c>
      <c r="AHV421" s="264" t="str">
        <f>IF(AND($A$421&lt;=BY$349,BY$349&lt;=$B$421),$F$421,"")</f>
        <v/>
      </c>
      <c r="AHW421" s="264" t="str">
        <f>IF(AND($A$421&lt;=BY$349,BY$349&lt;=$B$421),(1/3)*$F$421,"")</f>
        <v/>
      </c>
      <c r="AHX421" s="264" t="str">
        <f>IF(AND($A$421&lt;=BY$349,BY$349&lt;=$B$421),(2/3)*$F$421,"")</f>
        <v/>
      </c>
      <c r="AHY421" s="264" t="str">
        <f>IF(AND($A$421&lt;=BZ$349,BZ$349&lt;=$B$421),$C$421,"")</f>
        <v/>
      </c>
      <c r="AHZ421" s="264" t="str">
        <f>IF(AND($A$421&lt;=BZ$349,BZ$349&lt;=$B$421),(1/3)*$C$421,"")</f>
        <v/>
      </c>
      <c r="AIA421" s="264" t="str">
        <f>IF(AND($A$421&lt;=BZ$349,BZ$349&lt;=$B$421),(2/3)*$C$421,"")</f>
        <v/>
      </c>
      <c r="AIB421" s="264" t="str">
        <f>IF(AND($A$421&lt;=BZ$349,BZ$349&lt;=$B$421),$D$421,"")</f>
        <v/>
      </c>
      <c r="AIC421" s="264" t="str">
        <f>IF(AND($A$421&lt;=BZ$349,BZ$349&lt;=$B$421),(1/3)*$D$421,"")</f>
        <v/>
      </c>
      <c r="AID421" s="264" t="str">
        <f>IF(AND($A$421&lt;=BZ$349,BZ$349&lt;=$B$421),(2/3)*$D$421,"")</f>
        <v/>
      </c>
      <c r="AIE421" s="264" t="str">
        <f>IF(AND($A$421&lt;=BZ$349,BZ$349&lt;=$B$421),$E$421,"")</f>
        <v/>
      </c>
      <c r="AIF421" s="264" t="str">
        <f>IF(AND($A$421&lt;=BZ$349,BZ$349&lt;=$B$421),(1/3)*$E$421,"")</f>
        <v/>
      </c>
      <c r="AIG421" s="264" t="str">
        <f>IF(AND($A$421&lt;=BZ$349,BZ$349&lt;=$B$421),(2/3)*$E$421,"")</f>
        <v/>
      </c>
      <c r="AIH421" s="264" t="str">
        <f>IF(AND($A$421&lt;=BZ$349,BZ$349&lt;=$B$421),$F$421,"")</f>
        <v/>
      </c>
      <c r="AII421" s="264" t="str">
        <f>IF(AND($A$421&lt;=BZ$349,BZ$349&lt;=$B$421),(1/3)*$F$421,"")</f>
        <v/>
      </c>
      <c r="AIJ421" s="264" t="str">
        <f>IF(AND($A$421&lt;=BZ$349,BZ$349&lt;=$B$421),(2/3)*$F$421,"")</f>
        <v/>
      </c>
      <c r="AIK421" s="264" t="str">
        <f>IF(AND($A$421&lt;=CA$349,CA$349&lt;=$B$421),$C$421,"")</f>
        <v/>
      </c>
      <c r="AIL421" s="264" t="str">
        <f>IF(AND($A$421&lt;=CA$349,CA$349&lt;=$B$421),(1/3)*$C$421,"")</f>
        <v/>
      </c>
      <c r="AIM421" s="264" t="str">
        <f>IF(AND($A$421&lt;=CA$349,CA$349&lt;=$B$421),(2/3)*$C$421,"")</f>
        <v/>
      </c>
      <c r="AIN421" s="264" t="str">
        <f>IF(AND($A$421&lt;=CA$349,CA$349&lt;=$B$421),$D$421,"")</f>
        <v/>
      </c>
      <c r="AIO421" s="264" t="str">
        <f>IF(AND($A$421&lt;=CA$349,CA$349&lt;=$B$421),(1/3)*$D$421,"")</f>
        <v/>
      </c>
      <c r="AIP421" s="264" t="str">
        <f>IF(AND($A$421&lt;=CA$349,CA$349&lt;=$B$421),(2/3)*$D$421,"")</f>
        <v/>
      </c>
      <c r="AIQ421" s="264" t="str">
        <f>IF(AND($A$421&lt;=CA$349,CA$349&lt;=$B$421),$E$421,"")</f>
        <v/>
      </c>
      <c r="AIR421" s="264" t="str">
        <f>IF(AND($A$421&lt;=CA$349,CA$349&lt;=$B$421),(1/3)*$E$421,"")</f>
        <v/>
      </c>
      <c r="AIS421" s="264" t="str">
        <f>IF(AND($A$421&lt;=CA$349,CA$349&lt;=$B$421),(2/3)*$E$421,"")</f>
        <v/>
      </c>
      <c r="AIT421" s="264" t="str">
        <f>IF(AND($A$421&lt;=CA$349,CA$349&lt;=$B$421),$F$421,"")</f>
        <v/>
      </c>
      <c r="AIU421" s="264" t="str">
        <f>IF(AND($A$421&lt;=CA$349,CA$349&lt;=$B$421),(1/3)*$F$421,"")</f>
        <v/>
      </c>
      <c r="AIV421" s="264" t="str">
        <f>IF(AND($A$421&lt;=CA$349,CA$349&lt;=$B$421),(2/3)*$F$421,"")</f>
        <v/>
      </c>
      <c r="AIW421" s="264" t="str">
        <f>IF(AND($A$421&lt;=CB$349,CB$349&lt;=$B$421),$C$421,"")</f>
        <v/>
      </c>
      <c r="AIX421" s="264" t="str">
        <f>IF(AND($A$421&lt;=CB$349,CB$349&lt;=$B$421),(1/3)*$C$421,"")</f>
        <v/>
      </c>
      <c r="AIY421" s="264" t="str">
        <f>IF(AND($A$421&lt;=CB$349,CB$349&lt;=$B$421),(2/3)*$C$421,"")</f>
        <v/>
      </c>
      <c r="AIZ421" s="264" t="str">
        <f>IF(AND($A$421&lt;=CB$349,CB$349&lt;=$B$421),$D$421,"")</f>
        <v/>
      </c>
      <c r="AJA421" s="264" t="str">
        <f>IF(AND($A$421&lt;=CB$349,CB$349&lt;=$B$421),(1/3)*$D$421,"")</f>
        <v/>
      </c>
      <c r="AJB421" s="264" t="str">
        <f>IF(AND($A$421&lt;=CB$349,CB$349&lt;=$B$421),(2/3)*$D$421,"")</f>
        <v/>
      </c>
      <c r="AJC421" s="264" t="str">
        <f>IF(AND($A$421&lt;=CB$349,CB$349&lt;=$B$421),$E$421,"")</f>
        <v/>
      </c>
      <c r="AJD421" s="264" t="str">
        <f>IF(AND($A$421&lt;=CB$349,CB$349&lt;=$B$421),(1/3)*$E$421,"")</f>
        <v/>
      </c>
      <c r="AJE421" s="264" t="str">
        <f>IF(AND($A$421&lt;=CB$349,CB$349&lt;=$B$421),(2/3)*$E$421,"")</f>
        <v/>
      </c>
      <c r="AJF421" s="264" t="str">
        <f>IF(AND($A$421&lt;=CB$349,CB$349&lt;=$B$421),$F$421,"")</f>
        <v/>
      </c>
      <c r="AJG421" s="264" t="str">
        <f>IF(AND($A$421&lt;=CB$349,CB$349&lt;=$B$421),(1/3)*$F$421,"")</f>
        <v/>
      </c>
      <c r="AJH421" s="264" t="str">
        <f>IF(AND($A$421&lt;=CB$349,CB$349&lt;=$B$421),(2/3)*$F$421,"")</f>
        <v/>
      </c>
      <c r="AJI421" s="264" t="str">
        <f>IF(AND($A$421&lt;=CC$349,CC$349&lt;=$B$421),$C$421,"")</f>
        <v/>
      </c>
      <c r="AJJ421" s="264" t="str">
        <f>IF(AND($A$421&lt;=CC$349,CC$349&lt;=$B$421),(1/3)*$C$421,"")</f>
        <v/>
      </c>
      <c r="AJK421" s="264" t="str">
        <f>IF(AND($A$421&lt;=CC$349,CC$349&lt;=$B$421),(2/3)*$C$421,"")</f>
        <v/>
      </c>
      <c r="AJL421" s="264" t="str">
        <f>IF(AND($A$421&lt;=CC$349,CC$349&lt;=$B$421),$D$421,"")</f>
        <v/>
      </c>
      <c r="AJM421" s="264" t="str">
        <f>IF(AND($A$421&lt;=CC$349,CC$349&lt;=$B$421),(1/3)*$D$421,"")</f>
        <v/>
      </c>
      <c r="AJN421" s="264" t="str">
        <f>IF(AND($A$421&lt;=CC$349,CC$349&lt;=$B$421),(2/3)*$D$421,"")</f>
        <v/>
      </c>
      <c r="AJO421" s="264" t="str">
        <f>IF(AND($A$421&lt;=CC$349,CC$349&lt;=$B$421),$E$421,"")</f>
        <v/>
      </c>
      <c r="AJP421" s="264" t="str">
        <f>IF(AND($A$421&lt;=CC$349,CC$349&lt;=$B$421),(1/3)*$E$421,"")</f>
        <v/>
      </c>
      <c r="AJQ421" s="264" t="str">
        <f>IF(AND($A$421&lt;=CC$349,CC$349&lt;=$B$421),(2/3)*$E$421,"")</f>
        <v/>
      </c>
      <c r="AJR421" s="264" t="str">
        <f>IF(AND($A$421&lt;=CC$349,CC$349&lt;=$B$421),$F$421,"")</f>
        <v/>
      </c>
      <c r="AJS421" s="264" t="str">
        <f>IF(AND($A$421&lt;=CC$349,CC$349&lt;=$B$421),(1/3)*$F$421,"")</f>
        <v/>
      </c>
      <c r="AJT421" s="264" t="str">
        <f>IF(AND($A$421&lt;=CC$349,CC$349&lt;=$B$421),(2/3)*$F$421,"")</f>
        <v/>
      </c>
      <c r="AJU421" s="264" t="str">
        <f>IF(AND($A$421&lt;=CD$349,CD$349&lt;=$B$421),$C$421,"")</f>
        <v/>
      </c>
      <c r="AJV421" s="264" t="str">
        <f>IF(AND($A$421&lt;=CD$349,CD$349&lt;=$B$421),(1/3)*$C$421,"")</f>
        <v/>
      </c>
      <c r="AJW421" s="264" t="str">
        <f>IF(AND($A$421&lt;=CD$349,CD$349&lt;=$B$421),(2/3)*$C$421,"")</f>
        <v/>
      </c>
      <c r="AJX421" s="264" t="str">
        <f>IF(AND($A$421&lt;=CD$349,CD$349&lt;=$B$421),$D$421,"")</f>
        <v/>
      </c>
      <c r="AJY421" s="264" t="str">
        <f>IF(AND($A$421&lt;=CD$349,CD$349&lt;=$B$421),(1/3)*$D$421,"")</f>
        <v/>
      </c>
      <c r="AJZ421" s="264" t="str">
        <f>IF(AND($A$421&lt;=CD$349,CD$349&lt;=$B$421),(2/3)*$D$421,"")</f>
        <v/>
      </c>
      <c r="AKA421" s="264" t="str">
        <f>IF(AND($A$421&lt;=CD$349,CD$349&lt;=$B$421),$E$421,"")</f>
        <v/>
      </c>
      <c r="AKB421" s="264" t="str">
        <f>IF(AND($A$421&lt;=CD$349,CD$349&lt;=$B$421),(1/3)*$E$421,"")</f>
        <v/>
      </c>
      <c r="AKC421" s="264" t="str">
        <f>IF(AND($A$421&lt;=CD$349,CD$349&lt;=$B$421),(2/3)*$E$421,"")</f>
        <v/>
      </c>
      <c r="AKD421" s="264" t="str">
        <f>IF(AND($A$421&lt;=CD$349,CD$349&lt;=$B$421),$F$421,"")</f>
        <v/>
      </c>
      <c r="AKE421" s="264" t="str">
        <f>IF(AND($A$421&lt;=CD$349,CD$349&lt;=$B$421),(1/3)*$F$421,"")</f>
        <v/>
      </c>
      <c r="AKF421" s="264" t="str">
        <f>IF(AND($A$421&lt;=CD$349,CD$349&lt;=$B$421),(2/3)*$F$421,"")</f>
        <v/>
      </c>
      <c r="AKG421" s="264" t="str">
        <f>IF(AND($A$421&lt;=CE$349,CE$349&lt;=$B$421),$C$421,"")</f>
        <v/>
      </c>
      <c r="AKH421" s="264" t="str">
        <f>IF(AND($A$421&lt;=CE$349,CE$349&lt;=$B$421),(1/3)*$C$421,"")</f>
        <v/>
      </c>
      <c r="AKI421" s="264" t="str">
        <f>IF(AND($A$421&lt;=CE$349,CE$349&lt;=$B$421),(2/3)*$C$421,"")</f>
        <v/>
      </c>
      <c r="AKJ421" s="264" t="str">
        <f>IF(AND($A$421&lt;=CE$349,CE$349&lt;=$B$421),$D$421,"")</f>
        <v/>
      </c>
      <c r="AKK421" s="264" t="str">
        <f>IF(AND($A$421&lt;=CE$349,CE$349&lt;=$B$421),(1/3)*$D$421,"")</f>
        <v/>
      </c>
      <c r="AKL421" s="264" t="str">
        <f>IF(AND($A$421&lt;=CE$349,CE$349&lt;=$B$421),(2/3)*$D$421,"")</f>
        <v/>
      </c>
      <c r="AKM421" s="264" t="str">
        <f>IF(AND($A$421&lt;=CE$349,CE$349&lt;=$B$421),$E$421,"")</f>
        <v/>
      </c>
      <c r="AKN421" s="264" t="str">
        <f>IF(AND($A$421&lt;=CE$349,CE$349&lt;=$B$421),(1/3)*$E$421,"")</f>
        <v/>
      </c>
      <c r="AKO421" s="264" t="str">
        <f>IF(AND($A$421&lt;=CE$349,CE$349&lt;=$B$421),(2/3)*$E$421,"")</f>
        <v/>
      </c>
      <c r="AKP421" s="264" t="str">
        <f>IF(AND($A$421&lt;=CE$349,CE$349&lt;=$B$421),$F$421,"")</f>
        <v/>
      </c>
      <c r="AKQ421" s="264" t="str">
        <f>IF(AND($A$421&lt;=CE$349,CE$349&lt;=$B$421),(1/3)*$F$421,"")</f>
        <v/>
      </c>
      <c r="AKR421" s="264" t="str">
        <f>IF(AND($A$421&lt;=CE$349,CE$349&lt;=$B$421),(2/3)*$F$421,"")</f>
        <v/>
      </c>
      <c r="AKS421" s="264" t="str">
        <f>IF(AND($A$421&lt;=CF$349,CF$349&lt;=$B$421),$C$421,"")</f>
        <v/>
      </c>
      <c r="AKT421" s="264" t="str">
        <f>IF(AND($A$421&lt;=CF$349,CF$349&lt;=$B$421),(1/3)*$C$421,"")</f>
        <v/>
      </c>
      <c r="AKU421" s="264" t="str">
        <f>IF(AND($A$421&lt;=CF$349,CF$349&lt;=$B$421),(2/3)*$C$421,"")</f>
        <v/>
      </c>
      <c r="AKV421" s="264" t="str">
        <f>IF(AND($A$421&lt;=CF$349,CF$349&lt;=$B$421),$D$421,"")</f>
        <v/>
      </c>
      <c r="AKW421" s="264" t="str">
        <f>IF(AND($A$421&lt;=CF$349,CF$349&lt;=$B$421),(1/3)*$D$421,"")</f>
        <v/>
      </c>
      <c r="AKX421" s="264" t="str">
        <f>IF(AND($A$421&lt;=CF$349,CF$349&lt;=$B$421),(2/3)*$D$421,"")</f>
        <v/>
      </c>
      <c r="AKY421" s="264" t="str">
        <f>IF(AND($A$421&lt;=CF$349,CF$349&lt;=$B$421),$E$421,"")</f>
        <v/>
      </c>
      <c r="AKZ421" s="264" t="str">
        <f>IF(AND($A$421&lt;=CF$349,CF$349&lt;=$B$421),(1/3)*$E$421,"")</f>
        <v/>
      </c>
      <c r="ALA421" s="264" t="str">
        <f>IF(AND($A$421&lt;=CF$349,CF$349&lt;=$B$421),(2/3)*$E$421,"")</f>
        <v/>
      </c>
      <c r="ALB421" s="264" t="str">
        <f>IF(AND($A$421&lt;=CF$349,CF$349&lt;=$B$421),$F$421,"")</f>
        <v/>
      </c>
      <c r="ALC421" s="264" t="str">
        <f>IF(AND($A$421&lt;=CF$349,CF$349&lt;=$B$421),(1/3)*$F$421,"")</f>
        <v/>
      </c>
      <c r="ALD421" s="264" t="str">
        <f>IF(AND($A$421&lt;=CF$349,CF$349&lt;=$B$421),(2/3)*$F$421,"")</f>
        <v/>
      </c>
      <c r="ALE421" s="264" t="str">
        <f>IF(AND($A$421&lt;=CG$349,CG$349&lt;=$B$421),$C$421,"")</f>
        <v/>
      </c>
      <c r="ALF421" s="264" t="str">
        <f>IF(AND($A$421&lt;=CG$349,CG$349&lt;=$B$421),(1/3)*$C$421,"")</f>
        <v/>
      </c>
      <c r="ALG421" s="264" t="str">
        <f>IF(AND($A$421&lt;=CG$349,CG$349&lt;=$B$421),(2/3)*$C$421,"")</f>
        <v/>
      </c>
      <c r="ALH421" s="264" t="str">
        <f>IF(AND($A$421&lt;=CG$349,CG$349&lt;=$B$421),$D$421,"")</f>
        <v/>
      </c>
      <c r="ALI421" s="264" t="str">
        <f>IF(AND($A$421&lt;=CG$349,CG$349&lt;=$B$421),(1/3)*$D$421,"")</f>
        <v/>
      </c>
      <c r="ALJ421" s="264" t="str">
        <f>IF(AND($A$421&lt;=CG$349,CG$349&lt;=$B$421),(2/3)*$D$421,"")</f>
        <v/>
      </c>
      <c r="ALK421" s="264" t="str">
        <f>IF(AND($A$421&lt;=CG$349,CG$349&lt;=$B$421),$E$421,"")</f>
        <v/>
      </c>
      <c r="ALL421" s="264" t="str">
        <f>IF(AND($A$421&lt;=CG$349,CG$349&lt;=$B$421),(1/3)*$E$421,"")</f>
        <v/>
      </c>
      <c r="ALM421" s="264" t="str">
        <f>IF(AND($A$421&lt;=CG$349,CG$349&lt;=$B$421),(2/3)*$E$421,"")</f>
        <v/>
      </c>
      <c r="ALN421" s="264" t="str">
        <f>IF(AND($A$421&lt;=CG$349,CG$349&lt;=$B$421),$F$421,"")</f>
        <v/>
      </c>
      <c r="ALO421" s="264" t="str">
        <f>IF(AND($A$421&lt;=CG$349,CG$349&lt;=$B$421),(1/3)*$F$421,"")</f>
        <v/>
      </c>
      <c r="ALP421" s="264" t="str">
        <f>IF(AND($A$421&lt;=CG$349,CG$349&lt;=$B$421),(2/3)*$F$421,"")</f>
        <v/>
      </c>
      <c r="ALQ421" s="264" t="str">
        <f>IF(AND($A$421&lt;=CH$349,CH$349&lt;=$B$421),$C$421,"")</f>
        <v/>
      </c>
      <c r="ALR421" s="264" t="str">
        <f>IF(AND($A$421&lt;=CH$349,CH$349&lt;=$B$421),(1/3)*$C$421,"")</f>
        <v/>
      </c>
      <c r="ALS421" s="264" t="str">
        <f>IF(AND($A$421&lt;=CH$349,CH$349&lt;=$B$421),(2/3)*$C$421,"")</f>
        <v/>
      </c>
      <c r="ALT421" s="264" t="str">
        <f>IF(AND($A$421&lt;=CH$349,CH$349&lt;=$B$421),$D$421,"")</f>
        <v/>
      </c>
      <c r="ALU421" s="264" t="str">
        <f>IF(AND($A$421&lt;=CH$349,CH$349&lt;=$B$421),(1/3)*$D$421,"")</f>
        <v/>
      </c>
      <c r="ALV421" s="264" t="str">
        <f>IF(AND($A$421&lt;=CH$349,CH$349&lt;=$B$421),(2/3)*$D$421,"")</f>
        <v/>
      </c>
      <c r="ALW421" s="264" t="str">
        <f>IF(AND($A$421&lt;=CH$349,CH$349&lt;=$B$421),$E$421,"")</f>
        <v/>
      </c>
      <c r="ALX421" s="264" t="str">
        <f>IF(AND($A$421&lt;=CH$349,CH$349&lt;=$B$421),(1/3)*$E$421,"")</f>
        <v/>
      </c>
      <c r="ALY421" s="264" t="str">
        <f>IF(AND($A$421&lt;=CH$349,CH$349&lt;=$B$421),(2/3)*$E$421,"")</f>
        <v/>
      </c>
      <c r="ALZ421" s="264" t="str">
        <f>IF(AND($A$421&lt;=CH$349,CH$349&lt;=$B$421),$F$421,"")</f>
        <v/>
      </c>
      <c r="AMA421" s="264" t="str">
        <f>IF(AND($A$421&lt;=CH$349,CH$349&lt;=$B$421),(1/3)*$F$421,"")</f>
        <v/>
      </c>
      <c r="AMB421" s="264" t="str">
        <f>IF(AND($A$421&lt;=CH$349,CH$349&lt;=$B$421),(2/3)*$F$421,"")</f>
        <v/>
      </c>
      <c r="AMC421" s="264" t="str">
        <f>IF(AND($A$421&lt;=CI$349,CI$349&lt;=$B$421),$C$421,"")</f>
        <v/>
      </c>
      <c r="AMD421" s="264" t="str">
        <f>IF(AND($A$421&lt;=CI$349,CI$349&lt;=$B$421),(1/3)*$C$421,"")</f>
        <v/>
      </c>
      <c r="AME421" s="264" t="str">
        <f>IF(AND($A$421&lt;=CI$349,CI$349&lt;=$B$421),(2/3)*$C$421,"")</f>
        <v/>
      </c>
      <c r="AMF421" s="264" t="str">
        <f>IF(AND($A$421&lt;=CI$349,CI$349&lt;=$B$421),$D$421,"")</f>
        <v/>
      </c>
      <c r="AMG421" s="264" t="str">
        <f>IF(AND($A$421&lt;=CI$349,CI$349&lt;=$B$421),(1/3)*$D$421,"")</f>
        <v/>
      </c>
      <c r="AMH421" s="264" t="str">
        <f>IF(AND($A$421&lt;=CI$349,CI$349&lt;=$B$421),(2/3)*$D$421,"")</f>
        <v/>
      </c>
      <c r="AMI421" s="264" t="str">
        <f>IF(AND($A$421&lt;=CI$349,CI$349&lt;=$B$421),$E$421,"")</f>
        <v/>
      </c>
      <c r="AMJ421" s="264" t="str">
        <f>IF(AND($A$421&lt;=CI$349,CI$349&lt;=$B$421),(1/3)*$E$421,"")</f>
        <v/>
      </c>
      <c r="AMK421" s="264" t="str">
        <f>IF(AND($A$421&lt;=CI$349,CI$349&lt;=$B$421),(2/3)*$E$421,"")</f>
        <v/>
      </c>
      <c r="AML421" s="264" t="str">
        <f>IF(AND($A$421&lt;=CI$349,CI$349&lt;=$B$421),$F$421,"")</f>
        <v/>
      </c>
      <c r="AMM421" s="264" t="str">
        <f>IF(AND($A$421&lt;=CI$349,CI$349&lt;=$B$421),(1/3)*$F$421,"")</f>
        <v/>
      </c>
      <c r="AMN421" s="264" t="str">
        <f>IF(AND($A$421&lt;=CI$349,CI$349&lt;=$B$421),(2/3)*$F$421,"")</f>
        <v/>
      </c>
      <c r="AMO421" s="264" t="str">
        <f>IF(AND($A$421&lt;=CJ$349,CJ$349&lt;=$B$421),$C$421,"")</f>
        <v/>
      </c>
      <c r="AMP421" s="264" t="str">
        <f>IF(AND($A$421&lt;=CJ$349,CJ$349&lt;=$B$421),(1/3)*$C$421,"")</f>
        <v/>
      </c>
      <c r="AMQ421" s="264" t="str">
        <f>IF(AND($A$421&lt;=CJ$349,CJ$349&lt;=$B$421),(2/3)*$C$421,"")</f>
        <v/>
      </c>
      <c r="AMR421" s="264" t="str">
        <f>IF(AND($A$421&lt;=CJ$349,CJ$349&lt;=$B$421),$D$421,"")</f>
        <v/>
      </c>
      <c r="AMS421" s="264" t="str">
        <f>IF(AND($A$421&lt;=CJ$349,CJ$349&lt;=$B$421),(1/3)*$D$421,"")</f>
        <v/>
      </c>
      <c r="AMT421" s="264" t="str">
        <f>IF(AND($A$421&lt;=CJ$349,CJ$349&lt;=$B$421),(2/3)*$D$421,"")</f>
        <v/>
      </c>
      <c r="AMU421" s="264" t="str">
        <f>IF(AND($A$421&lt;=CJ$349,CJ$349&lt;=$B$421),$E$421,"")</f>
        <v/>
      </c>
      <c r="AMV421" s="264" t="str">
        <f>IF(AND($A$421&lt;=CJ$349,CJ$349&lt;=$B$421),(1/3)*$E$421,"")</f>
        <v/>
      </c>
      <c r="AMW421" s="264" t="str">
        <f>IF(AND($A$421&lt;=CJ$349,CJ$349&lt;=$B$421),(2/3)*$E$421,"")</f>
        <v/>
      </c>
      <c r="AMX421" s="264" t="str">
        <f>IF(AND($A$421&lt;=CJ$349,CJ$349&lt;=$B$421),$F$421,"")</f>
        <v/>
      </c>
      <c r="AMY421" s="264" t="str">
        <f>IF(AND($A$421&lt;=CJ$349,CJ$349&lt;=$B$421),(1/3)*$F$421,"")</f>
        <v/>
      </c>
      <c r="AMZ421" s="264" t="str">
        <f>IF(AND($A$421&lt;=CJ$349,CJ$349&lt;=$B$421),(2/3)*$F$421,"")</f>
        <v/>
      </c>
      <c r="ANA421" s="264" t="str">
        <f>IF(AND($A$421&lt;=CK$349,CK$349&lt;=$B$421),$C$421,"")</f>
        <v/>
      </c>
      <c r="ANB421" s="264" t="str">
        <f>IF(AND($A$421&lt;=CK$349,CK$349&lt;=$B$421),(1/3)*$C$421,"")</f>
        <v/>
      </c>
      <c r="ANC421" s="264" t="str">
        <f>IF(AND($A$421&lt;=CK$349,CK$349&lt;=$B$421),(2/3)*$C$421,"")</f>
        <v/>
      </c>
      <c r="AND421" s="264" t="str">
        <f>IF(AND($A$421&lt;=CK$349,CK$349&lt;=$B$421),$D$421,"")</f>
        <v/>
      </c>
      <c r="ANE421" s="264" t="str">
        <f>IF(AND($A$421&lt;=CK$349,CK$349&lt;=$B$421),(1/3)*$D$421,"")</f>
        <v/>
      </c>
      <c r="ANF421" s="264" t="str">
        <f>IF(AND($A$421&lt;=CK$349,CK$349&lt;=$B$421),(2/3)*$D$421,"")</f>
        <v/>
      </c>
      <c r="ANG421" s="264" t="str">
        <f>IF(AND($A$421&lt;=CK$349,CK$349&lt;=$B$421),$E$421,"")</f>
        <v/>
      </c>
      <c r="ANH421" s="264" t="str">
        <f>IF(AND($A$421&lt;=CK$349,CK$349&lt;=$B$421),(1/3)*$E$421,"")</f>
        <v/>
      </c>
      <c r="ANI421" s="264" t="str">
        <f>IF(AND($A$421&lt;=CK$349,CK$349&lt;=$B$421),(2/3)*$E$421,"")</f>
        <v/>
      </c>
      <c r="ANJ421" s="264" t="str">
        <f>IF(AND($A$421&lt;=CK$349,CK$349&lt;=$B$421),$F$421,"")</f>
        <v/>
      </c>
      <c r="ANK421" s="264" t="str">
        <f>IF(AND($A$421&lt;=CK$349,CK$349&lt;=$B$421),(1/3)*$F$421,"")</f>
        <v/>
      </c>
      <c r="ANL421" s="264" t="str">
        <f>IF(AND($A$421&lt;=CK$349,CK$349&lt;=$B$421),(2/3)*$F$421,"")</f>
        <v/>
      </c>
      <c r="ANM421" s="264" t="str">
        <f>IF(AND($A$421&lt;=CL$349,CL$349&lt;=$B$421),$C$421,"")</f>
        <v/>
      </c>
      <c r="ANN421" s="264" t="str">
        <f>IF(AND($A$421&lt;=CL$349,CL$349&lt;=$B$421),(1/3)*$C$421,"")</f>
        <v/>
      </c>
      <c r="ANO421" s="264" t="str">
        <f>IF(AND($A$421&lt;=CL$349,CL$349&lt;=$B$421),(2/3)*$C$421,"")</f>
        <v/>
      </c>
      <c r="ANP421" s="264" t="str">
        <f>IF(AND($A$421&lt;=CL$349,CL$349&lt;=$B$421),$D$421,"")</f>
        <v/>
      </c>
      <c r="ANQ421" s="264" t="str">
        <f>IF(AND($A$421&lt;=CL$349,CL$349&lt;=$B$421),(1/3)*$D$421,"")</f>
        <v/>
      </c>
      <c r="ANR421" s="264" t="str">
        <f>IF(AND($A$421&lt;=CL$349,CL$349&lt;=$B$421),(2/3)*$D$421,"")</f>
        <v/>
      </c>
      <c r="ANS421" s="264" t="str">
        <f>IF(AND($A$421&lt;=CL$349,CL$349&lt;=$B$421),$E$421,"")</f>
        <v/>
      </c>
      <c r="ANT421" s="264" t="str">
        <f>IF(AND($A$421&lt;=CL$349,CL$349&lt;=$B$421),(1/3)*$E$421,"")</f>
        <v/>
      </c>
      <c r="ANU421" s="264" t="str">
        <f>IF(AND($A$421&lt;=CL$349,CL$349&lt;=$B$421),(2/3)*$E$421,"")</f>
        <v/>
      </c>
      <c r="ANV421" s="264" t="str">
        <f>IF(AND($A$421&lt;=CL$349,CL$349&lt;=$B$421),$F$421,"")</f>
        <v/>
      </c>
      <c r="ANW421" s="264" t="str">
        <f>IF(AND($A$421&lt;=CL$349,CL$349&lt;=$B$421),(1/3)*$F$421,"")</f>
        <v/>
      </c>
      <c r="ANX421" s="264" t="str">
        <f>IF(AND($A$421&lt;=CL$349,CL$349&lt;=$B$421),(2/3)*$F$421,"")</f>
        <v/>
      </c>
      <c r="ANY421" s="264" t="str">
        <f>IF(AND($A$421&lt;=CM$349,CM$349&lt;=$B$421),$C$421,"")</f>
        <v/>
      </c>
      <c r="ANZ421" s="264" t="str">
        <f>IF(AND($A$421&lt;=CM$349,CM$349&lt;=$B$421),(1/3)*$C$421,"")</f>
        <v/>
      </c>
      <c r="AOA421" s="264" t="str">
        <f>IF(AND($A$421&lt;=CM$349,CM$349&lt;=$B$421),(2/3)*$C$421,"")</f>
        <v/>
      </c>
      <c r="AOB421" s="264" t="str">
        <f>IF(AND($A$421&lt;=CM$349,CM$349&lt;=$B$421),$D$421,"")</f>
        <v/>
      </c>
      <c r="AOC421" s="264" t="str">
        <f>IF(AND($A$421&lt;=CM$349,CM$349&lt;=$B$421),(1/3)*$D$421,"")</f>
        <v/>
      </c>
      <c r="AOD421" s="264" t="str">
        <f>IF(AND($A$421&lt;=CM$349,CM$349&lt;=$B$421),(2/3)*$D$421,"")</f>
        <v/>
      </c>
      <c r="AOE421" s="264" t="str">
        <f>IF(AND($A$421&lt;=CM$349,CM$349&lt;=$B$421),$E$421,"")</f>
        <v/>
      </c>
      <c r="AOF421" s="264" t="str">
        <f>IF(AND($A$421&lt;=CM$349,CM$349&lt;=$B$421),(1/3)*$E$421,"")</f>
        <v/>
      </c>
      <c r="AOG421" s="264" t="str">
        <f>IF(AND($A$421&lt;=CM$349,CM$349&lt;=$B$421),(2/3)*$E$421,"")</f>
        <v/>
      </c>
      <c r="AOH421" s="264" t="str">
        <f>IF(AND($A$421&lt;=CM$349,CM$349&lt;=$B$421),$F$421,"")</f>
        <v/>
      </c>
      <c r="AOI421" s="264" t="str">
        <f>IF(AND($A$421&lt;=CM$349,CM$349&lt;=$B$421),(1/3)*$F$421,"")</f>
        <v/>
      </c>
      <c r="AOJ421" s="264" t="str">
        <f>IF(AND($A$421&lt;=CM$349,CM$349&lt;=$B$421),(2/3)*$F$421,"")</f>
        <v/>
      </c>
      <c r="AOK421" s="264" t="str">
        <f>IF(AND($A$421&lt;=CN$349,CN$349&lt;=$B$421),$C$421,"")</f>
        <v/>
      </c>
      <c r="AOL421" s="264" t="str">
        <f>IF(AND($A$421&lt;=CN$349,CN$349&lt;=$B$421),(1/3)*$C$421,"")</f>
        <v/>
      </c>
      <c r="AOM421" s="264" t="str">
        <f>IF(AND($A$421&lt;=CN$349,CN$349&lt;=$B$421),(2/3)*$C$421,"")</f>
        <v/>
      </c>
      <c r="AON421" s="264" t="str">
        <f>IF(AND($A$421&lt;=CN$349,CN$349&lt;=$B$421),$D$421,"")</f>
        <v/>
      </c>
      <c r="AOO421" s="264" t="str">
        <f>IF(AND($A$421&lt;=CN$349,CN$349&lt;=$B$421),(1/3)*$D$421,"")</f>
        <v/>
      </c>
      <c r="AOP421" s="264" t="str">
        <f>IF(AND($A$421&lt;=CN$349,CN$349&lt;=$B$421),(2/3)*$D$421,"")</f>
        <v/>
      </c>
      <c r="AOQ421" s="264" t="str">
        <f>IF(AND($A$421&lt;=CN$349,CN$349&lt;=$B$421),$E$421,"")</f>
        <v/>
      </c>
      <c r="AOR421" s="264" t="str">
        <f>IF(AND($A$421&lt;=CN$349,CN$349&lt;=$B$421),(1/3)*$E$421,"")</f>
        <v/>
      </c>
      <c r="AOS421" s="264" t="str">
        <f>IF(AND($A$421&lt;=CN$349,CN$349&lt;=$B$421),(2/3)*$E$421,"")</f>
        <v/>
      </c>
      <c r="AOT421" s="264" t="str">
        <f>IF(AND($A$421&lt;=CN$349,CN$349&lt;=$B$421),$F$421,"")</f>
        <v/>
      </c>
      <c r="AOU421" s="264" t="str">
        <f>IF(AND($A$421&lt;=CN$349,CN$349&lt;=$B$421),(1/3)*$F$421,"")</f>
        <v/>
      </c>
      <c r="AOV421" s="264" t="str">
        <f>IF(AND($A$421&lt;=CN$349,CN$349&lt;=$B$421),(2/3)*$F$421,"")</f>
        <v/>
      </c>
      <c r="AOW421" s="264" t="str">
        <f>IF(AND($A$421&lt;=CO$349,CO$349&lt;=$B$421),$C$421,"")</f>
        <v/>
      </c>
      <c r="AOX421" s="264" t="str">
        <f>IF(AND($A$421&lt;=CO$349,CO$349&lt;=$B$421),(1/3)*$C$421,"")</f>
        <v/>
      </c>
      <c r="AOY421" s="264" t="str">
        <f>IF(AND($A$421&lt;=CO$349,CO$349&lt;=$B$421),(2/3)*$C$421,"")</f>
        <v/>
      </c>
      <c r="AOZ421" s="264" t="str">
        <f>IF(AND($A$421&lt;=CO$349,CO$349&lt;=$B$421),$D$421,"")</f>
        <v/>
      </c>
      <c r="APA421" s="264" t="str">
        <f>IF(AND($A$421&lt;=CO$349,CO$349&lt;=$B$421),(1/3)*$D$421,"")</f>
        <v/>
      </c>
      <c r="APB421" s="264" t="str">
        <f>IF(AND($A$421&lt;=CO$349,CO$349&lt;=$B$421),(2/3)*$D$421,"")</f>
        <v/>
      </c>
      <c r="APC421" s="264" t="str">
        <f>IF(AND($A$421&lt;=CO$349,CO$349&lt;=$B$421),$E$421,"")</f>
        <v/>
      </c>
      <c r="APD421" s="264" t="str">
        <f>IF(AND($A$421&lt;=CO$349,CO$349&lt;=$B$421),(1/3)*$E$421,"")</f>
        <v/>
      </c>
      <c r="APE421" s="264" t="str">
        <f>IF(AND($A$421&lt;=CO$349,CO$349&lt;=$B$421),(2/3)*$E$421,"")</f>
        <v/>
      </c>
      <c r="APF421" s="264" t="str">
        <f>IF(AND($A$421&lt;=CO$349,CO$349&lt;=$B$421),$F$421,"")</f>
        <v/>
      </c>
      <c r="APG421" s="264" t="str">
        <f>IF(AND($A$421&lt;=CO$349,CO$349&lt;=$B$421),(1/3)*$F$421,"")</f>
        <v/>
      </c>
      <c r="APH421" s="264" t="str">
        <f>IF(AND($A$421&lt;=CO$349,CO$349&lt;=$B$421),(2/3)*$F$421,"")</f>
        <v/>
      </c>
      <c r="API421" s="264" t="str">
        <f>IF(AND($A$421&lt;=CP$349,CP$349&lt;=$B$421),$C$421,"")</f>
        <v/>
      </c>
      <c r="APJ421" s="264" t="str">
        <f>IF(AND($A$421&lt;=CP$349,CP$349&lt;=$B$421),(1/3)*$C$421,"")</f>
        <v/>
      </c>
      <c r="APK421" s="264" t="str">
        <f>IF(AND($A$421&lt;=CP$349,CP$349&lt;=$B$421),(2/3)*$C$421,"")</f>
        <v/>
      </c>
      <c r="APL421" s="264" t="str">
        <f>IF(AND($A$421&lt;=CP$349,CP$349&lt;=$B$421),$D$421,"")</f>
        <v/>
      </c>
      <c r="APM421" s="264" t="str">
        <f>IF(AND($A$421&lt;=CP$349,CP$349&lt;=$B$421),(1/3)*$D$421,"")</f>
        <v/>
      </c>
      <c r="APN421" s="264" t="str">
        <f>IF(AND($A$421&lt;=CP$349,CP$349&lt;=$B$421),(2/3)*$D$421,"")</f>
        <v/>
      </c>
      <c r="APO421" s="264" t="str">
        <f>IF(AND($A$421&lt;=CP$349,CP$349&lt;=$B$421),$E$421,"")</f>
        <v/>
      </c>
      <c r="APP421" s="264" t="str">
        <f>IF(AND($A$421&lt;=CP$349,CP$349&lt;=$B$421),(1/3)*$E$421,"")</f>
        <v/>
      </c>
      <c r="APQ421" s="264" t="str">
        <f>IF(AND($A$421&lt;=CP$349,CP$349&lt;=$B$421),(2/3)*$E$421,"")</f>
        <v/>
      </c>
      <c r="APR421" s="264" t="str">
        <f>IF(AND($A$421&lt;=CP$349,CP$349&lt;=$B$421),$F$421,"")</f>
        <v/>
      </c>
      <c r="APS421" s="264" t="str">
        <f>IF(AND($A$421&lt;=CP$349,CP$349&lt;=$B$421),(1/3)*$F$421,"")</f>
        <v/>
      </c>
      <c r="APT421" s="264" t="str">
        <f>IF(AND($A$421&lt;=CP$349,CP$349&lt;=$B$421),(2/3)*$F$421,"")</f>
        <v/>
      </c>
      <c r="APU421" s="264" t="str">
        <f>IF(AND($A$421&lt;=CQ$349,CQ$349&lt;=$B$421),$C$421,"")</f>
        <v/>
      </c>
      <c r="APV421" s="264" t="str">
        <f>IF(AND($A$421&lt;=CQ$349,CQ$349&lt;=$B$421),(1/3)*$C$421,"")</f>
        <v/>
      </c>
      <c r="APW421" s="264" t="str">
        <f>IF(AND($A$421&lt;=CQ$349,CQ$349&lt;=$B$421),(2/3)*$C$421,"")</f>
        <v/>
      </c>
      <c r="APX421" s="264" t="str">
        <f>IF(AND($A$421&lt;=CQ$349,CQ$349&lt;=$B$421),$D$421,"")</f>
        <v/>
      </c>
      <c r="APY421" s="264" t="str">
        <f>IF(AND($A$421&lt;=CQ$349,CQ$349&lt;=$B$421),(1/3)*$D$421,"")</f>
        <v/>
      </c>
      <c r="APZ421" s="264" t="str">
        <f>IF(AND($A$421&lt;=CQ$349,CQ$349&lt;=$B$421),(2/3)*$D$421,"")</f>
        <v/>
      </c>
      <c r="AQA421" s="264" t="str">
        <f>IF(AND($A$421&lt;=CQ$349,CQ$349&lt;=$B$421),$E$421,"")</f>
        <v/>
      </c>
      <c r="AQB421" s="264" t="str">
        <f>IF(AND($A$421&lt;=CQ$349,CQ$349&lt;=$B$421),(1/3)*$E$421,"")</f>
        <v/>
      </c>
      <c r="AQC421" s="264" t="str">
        <f>IF(AND($A$421&lt;=CQ$349,CQ$349&lt;=$B$421),(2/3)*$E$421,"")</f>
        <v/>
      </c>
      <c r="AQD421" s="264" t="str">
        <f>IF(AND($A$421&lt;=CQ$349,CQ$349&lt;=$B$421),$F$421,"")</f>
        <v/>
      </c>
      <c r="AQE421" s="264" t="str">
        <f>IF(AND($A$421&lt;=CQ$349,CQ$349&lt;=$B$421),(1/3)*$F$421,"")</f>
        <v/>
      </c>
      <c r="AQF421" s="264" t="str">
        <f>IF(AND($A$421&lt;=CQ$349,CQ$349&lt;=$B$421),(2/3)*$F$421,"")</f>
        <v/>
      </c>
      <c r="AQG421" s="264" t="str">
        <f>IF(AND($A$421&lt;=CR$349,CR$349&lt;=$B$421),$C$421,"")</f>
        <v/>
      </c>
      <c r="AQH421" s="264" t="str">
        <f>IF(AND($A$421&lt;=CR$349,CR$349&lt;=$B$421),(1/3)*$C$421,"")</f>
        <v/>
      </c>
      <c r="AQI421" s="264" t="str">
        <f>IF(AND($A$421&lt;=CR$349,CR$349&lt;=$B$421),(2/3)*$C$421,"")</f>
        <v/>
      </c>
      <c r="AQJ421" s="264" t="str">
        <f>IF(AND($A$421&lt;=CR$349,CR$349&lt;=$B$421),$D$421,"")</f>
        <v/>
      </c>
      <c r="AQK421" s="264" t="str">
        <f>IF(AND($A$421&lt;=CR$349,CR$349&lt;=$B$421),(1/3)*$D$421,"")</f>
        <v/>
      </c>
      <c r="AQL421" s="264" t="str">
        <f>IF(AND($A$421&lt;=CR$349,CR$349&lt;=$B$421),(2/3)*$D$421,"")</f>
        <v/>
      </c>
      <c r="AQM421" s="264" t="str">
        <f>IF(AND($A$421&lt;=CR$349,CR$349&lt;=$B$421),$E$421,"")</f>
        <v/>
      </c>
      <c r="AQN421" s="264" t="str">
        <f>IF(AND($A$421&lt;=CR$349,CR$349&lt;=$B$421),(1/3)*$E$421,"")</f>
        <v/>
      </c>
      <c r="AQO421" s="264" t="str">
        <f>IF(AND($A$421&lt;=CR$349,CR$349&lt;=$B$421),(2/3)*$E$421,"")</f>
        <v/>
      </c>
      <c r="AQP421" s="264" t="str">
        <f>IF(AND($A$421&lt;=CR$349,CR$349&lt;=$B$421),$F$421,"")</f>
        <v/>
      </c>
      <c r="AQQ421" s="264" t="str">
        <f>IF(AND($A$421&lt;=CR$349,CR$349&lt;=$B$421),(1/3)*$F$421,"")</f>
        <v/>
      </c>
      <c r="AQR421" s="264" t="str">
        <f>IF(AND($A$421&lt;=CR$349,CR$349&lt;=$B$421),(2/3)*$F$421,"")</f>
        <v/>
      </c>
      <c r="AQS421" s="264" t="str">
        <f>IF(AND($A$421&lt;=CS$349,CS$349&lt;=$B$421),$C$421,"")</f>
        <v/>
      </c>
      <c r="AQT421" s="264" t="str">
        <f>IF(AND($A$421&lt;=CS$349,CS$349&lt;=$B$421),(1/3)*$C$421,"")</f>
        <v/>
      </c>
      <c r="AQU421" s="264" t="str">
        <f>IF(AND($A$421&lt;=CS$349,CS$349&lt;=$B$421),(2/3)*$C$421,"")</f>
        <v/>
      </c>
      <c r="AQV421" s="264" t="str">
        <f>IF(AND($A$421&lt;=CS$349,CS$349&lt;=$B$421),$D$421,"")</f>
        <v/>
      </c>
      <c r="AQW421" s="264" t="str">
        <f>IF(AND($A$421&lt;=CS$349,CS$349&lt;=$B$421),(1/3)*$D$421,"")</f>
        <v/>
      </c>
      <c r="AQX421" s="264" t="str">
        <f>IF(AND($A$421&lt;=CS$349,CS$349&lt;=$B$421),(2/3)*$D$421,"")</f>
        <v/>
      </c>
      <c r="AQY421" s="264" t="str">
        <f>IF(AND($A$421&lt;=CS$349,CS$349&lt;=$B$421),$E$421,"")</f>
        <v/>
      </c>
      <c r="AQZ421" s="264" t="str">
        <f>IF(AND($A$421&lt;=CS$349,CS$349&lt;=$B$421),(1/3)*$E$421,"")</f>
        <v/>
      </c>
      <c r="ARA421" s="264" t="str">
        <f>IF(AND($A$421&lt;=CS$349,CS$349&lt;=$B$421),(2/3)*$E$421,"")</f>
        <v/>
      </c>
      <c r="ARB421" s="264" t="str">
        <f>IF(AND($A$421&lt;=CS$349,CS$349&lt;=$B$421),$F$421,"")</f>
        <v/>
      </c>
      <c r="ARC421" s="264" t="str">
        <f>IF(AND($A$421&lt;=CS$349,CS$349&lt;=$B$421),(1/3)*$F$421,"")</f>
        <v/>
      </c>
      <c r="ARD421" s="264" t="str">
        <f>IF(AND($A$421&lt;=CS$349,CS$349&lt;=$B$421),(2/3)*$F$421,"")</f>
        <v/>
      </c>
      <c r="ARE421" s="264" t="str">
        <f>IF(AND($A$421&lt;=CT$349,CT$349&lt;=$B$421),$C$421,"")</f>
        <v/>
      </c>
      <c r="ARF421" s="264" t="str">
        <f>IF(AND($A$421&lt;=CT$349,CT$349&lt;=$B$421),(1/3)*$C$421,"")</f>
        <v/>
      </c>
      <c r="ARG421" s="264" t="str">
        <f>IF(AND($A$421&lt;=CT$349,CT$349&lt;=$B$421),(2/3)*$C$421,"")</f>
        <v/>
      </c>
      <c r="ARH421" s="264" t="str">
        <f>IF(AND($A$421&lt;=CT$349,CT$349&lt;=$B$421),$D$421,"")</f>
        <v/>
      </c>
      <c r="ARI421" s="264" t="str">
        <f>IF(AND($A$421&lt;=CT$349,CT$349&lt;=$B$421),(1/3)*$D$421,"")</f>
        <v/>
      </c>
      <c r="ARJ421" s="264" t="str">
        <f>IF(AND($A$421&lt;=CT$349,CT$349&lt;=$B$421),(2/3)*$D$421,"")</f>
        <v/>
      </c>
      <c r="ARK421" s="264" t="str">
        <f>IF(AND($A$421&lt;=CT$349,CT$349&lt;=$B$421),$E$421,"")</f>
        <v/>
      </c>
      <c r="ARL421" s="264" t="str">
        <f>IF(AND($A$421&lt;=CT$349,CT$349&lt;=$B$421),(1/3)*$E$421,"")</f>
        <v/>
      </c>
      <c r="ARM421" s="264" t="str">
        <f>IF(AND($A$421&lt;=CT$349,CT$349&lt;=$B$421),(2/3)*$E$421,"")</f>
        <v/>
      </c>
      <c r="ARN421" s="264" t="str">
        <f>IF(AND($A$421&lt;=CT$349,CT$349&lt;=$B$421),$F$421,"")</f>
        <v/>
      </c>
      <c r="ARO421" s="264" t="str">
        <f>IF(AND($A$421&lt;=CT$349,CT$349&lt;=$B$421),(1/3)*$F$421,"")</f>
        <v/>
      </c>
      <c r="ARP421" s="264" t="str">
        <f>IF(AND($A$421&lt;=CT$349,CT$349&lt;=$B$421),(2/3)*$F$421,"")</f>
        <v/>
      </c>
      <c r="ARQ421" s="264" t="str">
        <f>IF(AND($A$421&lt;=CU$349,CU$349&lt;=$B$421),$C$421,"")</f>
        <v/>
      </c>
      <c r="ARR421" s="264" t="str">
        <f>IF(AND($A$421&lt;=CU$349,CU$349&lt;=$B$421),(1/3)*$C$421,"")</f>
        <v/>
      </c>
      <c r="ARS421" s="264" t="str">
        <f>IF(AND($A$421&lt;=CU$349,CU$349&lt;=$B$421),(2/3)*$C$421,"")</f>
        <v/>
      </c>
      <c r="ART421" s="264" t="str">
        <f>IF(AND($A$421&lt;=CU$349,CU$349&lt;=$B$421),$D$421,"")</f>
        <v/>
      </c>
      <c r="ARU421" s="264" t="str">
        <f>IF(AND($A$421&lt;=CU$349,CU$349&lt;=$B$421),(1/3)*$D$421,"")</f>
        <v/>
      </c>
      <c r="ARV421" s="264" t="str">
        <f>IF(AND($A$421&lt;=CU$349,CU$349&lt;=$B$421),(2/3)*$D$421,"")</f>
        <v/>
      </c>
      <c r="ARW421" s="264" t="str">
        <f>IF(AND($A$421&lt;=CU$349,CU$349&lt;=$B$421),$E$421,"")</f>
        <v/>
      </c>
      <c r="ARX421" s="264" t="str">
        <f>IF(AND($A$421&lt;=CU$349,CU$349&lt;=$B$421),(1/3)*$E$421,"")</f>
        <v/>
      </c>
      <c r="ARY421" s="264" t="str">
        <f>IF(AND($A$421&lt;=CU$349,CU$349&lt;=$B$421),(2/3)*$E$421,"")</f>
        <v/>
      </c>
      <c r="ARZ421" s="264" t="str">
        <f>IF(AND($A$421&lt;=CU$349,CU$349&lt;=$B$421),$F$421,"")</f>
        <v/>
      </c>
      <c r="ASA421" s="264" t="str">
        <f>IF(AND($A$421&lt;=CU$349,CU$349&lt;=$B$421),(1/3)*$F$421,"")</f>
        <v/>
      </c>
      <c r="ASB421" s="264" t="str">
        <f>IF(AND($A$421&lt;=CU$349,CU$349&lt;=$B$421),(2/3)*$F$421,"")</f>
        <v/>
      </c>
      <c r="ASC421" s="264" t="str">
        <f>IF(AND($A$421&lt;=CV$349,CV$349&lt;=$B$421),$C$421,"")</f>
        <v/>
      </c>
      <c r="ASD421" s="264" t="str">
        <f>IF(AND($A$421&lt;=CV$349,CV$349&lt;=$B$421),(1/3)*$C$421,"")</f>
        <v/>
      </c>
      <c r="ASE421" s="264" t="str">
        <f>IF(AND($A$421&lt;=CV$349,CV$349&lt;=$B$421),(2/3)*$C$421,"")</f>
        <v/>
      </c>
      <c r="ASF421" s="264" t="str">
        <f>IF(AND($A$421&lt;=CV$349,CV$349&lt;=$B$421),$D$421,"")</f>
        <v/>
      </c>
      <c r="ASG421" s="264" t="str">
        <f>IF(AND($A$421&lt;=CV$349,CV$349&lt;=$B$421),(1/3)*$D$421,"")</f>
        <v/>
      </c>
      <c r="ASH421" s="264" t="str">
        <f>IF(AND($A$421&lt;=CV$349,CV$349&lt;=$B$421),(2/3)*$D$421,"")</f>
        <v/>
      </c>
      <c r="ASI421" s="264" t="str">
        <f>IF(AND($A$421&lt;=CV$349,CV$349&lt;=$B$421),$E$421,"")</f>
        <v/>
      </c>
      <c r="ASJ421" s="264" t="str">
        <f>IF(AND($A$421&lt;=CV$349,CV$349&lt;=$B$421),(1/3)*$E$421,"")</f>
        <v/>
      </c>
      <c r="ASK421" s="264" t="str">
        <f>IF(AND($A$421&lt;=CV$349,CV$349&lt;=$B$421),(2/3)*$E$421,"")</f>
        <v/>
      </c>
      <c r="ASL421" s="264" t="str">
        <f>IF(AND($A$421&lt;=CV$349,CV$349&lt;=$B$421),$F$421,"")</f>
        <v/>
      </c>
      <c r="ASM421" s="264" t="str">
        <f>IF(AND($A$421&lt;=CV$349,CV$349&lt;=$B$421),(1/3)*$F$421,"")</f>
        <v/>
      </c>
      <c r="ASN421" s="264" t="str">
        <f>IF(AND($A$421&lt;=CV$349,CV$349&lt;=$B$421),(2/3)*$F$421,"")</f>
        <v/>
      </c>
      <c r="ASO421" s="264" t="str">
        <f>IF(AND($A$421&lt;=CW$349,CW$349&lt;=$B$421),$C$421,"")</f>
        <v/>
      </c>
      <c r="ASP421" s="264" t="str">
        <f>IF(AND($A$421&lt;=CW$349,CW$349&lt;=$B$421),(1/3)*$C$421,"")</f>
        <v/>
      </c>
      <c r="ASQ421" s="264" t="str">
        <f>IF(AND($A$421&lt;=CW$349,CW$349&lt;=$B$421),(2/3)*$C$421,"")</f>
        <v/>
      </c>
      <c r="ASR421" s="264" t="str">
        <f>IF(AND($A$421&lt;=CW$349,CW$349&lt;=$B$421),$D$421,"")</f>
        <v/>
      </c>
      <c r="ASS421" s="264" t="str">
        <f>IF(AND($A$421&lt;=CW$349,CW$349&lt;=$B$421),(1/3)*$D$421,"")</f>
        <v/>
      </c>
      <c r="AST421" s="264" t="str">
        <f>IF(AND($A$421&lt;=CW$349,CW$349&lt;=$B$421),(2/3)*$D$421,"")</f>
        <v/>
      </c>
      <c r="ASU421" s="264" t="str">
        <f>IF(AND($A$421&lt;=CW$349,CW$349&lt;=$B$421),$E$421,"")</f>
        <v/>
      </c>
      <c r="ASV421" s="264" t="str">
        <f>IF(AND($A$421&lt;=CW$349,CW$349&lt;=$B$421),(1/3)*$E$421,"")</f>
        <v/>
      </c>
      <c r="ASW421" s="264" t="str">
        <f>IF(AND($A$421&lt;=CW$349,CW$349&lt;=$B$421),(2/3)*$E$421,"")</f>
        <v/>
      </c>
      <c r="ASX421" s="264" t="str">
        <f>IF(AND($A$421&lt;=CW$349,CW$349&lt;=$B$421),$F$421,"")</f>
        <v/>
      </c>
      <c r="ASY421" s="264" t="str">
        <f>IF(AND($A$421&lt;=CW$349,CW$349&lt;=$B$421),(1/3)*$F$421,"")</f>
        <v/>
      </c>
      <c r="ASZ421" s="264" t="str">
        <f>IF(AND($A$421&lt;=CW$349,CW$349&lt;=$B$421),(2/3)*$F$421,"")</f>
        <v/>
      </c>
      <c r="ATA421" s="264" t="str">
        <f>IF(AND($A$421&lt;=CX$349,CX$349&lt;=$B$421),$C$421,"")</f>
        <v/>
      </c>
      <c r="ATB421" s="264" t="str">
        <f>IF(AND($A$421&lt;=CX$349,CX$349&lt;=$B$421),(1/3)*$C$421,"")</f>
        <v/>
      </c>
      <c r="ATC421" s="264" t="str">
        <f>IF(AND($A$421&lt;=CX$349,CX$349&lt;=$B$421),(2/3)*$C$421,"")</f>
        <v/>
      </c>
      <c r="ATD421" s="264" t="str">
        <f>IF(AND($A$421&lt;=CX$349,CX$349&lt;=$B$421),$D$421,"")</f>
        <v/>
      </c>
      <c r="ATE421" s="264" t="str">
        <f>IF(AND($A$421&lt;=CX$349,CX$349&lt;=$B$421),(1/3)*$D$421,"")</f>
        <v/>
      </c>
      <c r="ATF421" s="264" t="str">
        <f>IF(AND($A$421&lt;=CX$349,CX$349&lt;=$B$421),(2/3)*$D$421,"")</f>
        <v/>
      </c>
      <c r="ATG421" s="264" t="str">
        <f>IF(AND($A$421&lt;=CX$349,CX$349&lt;=$B$421),$E$421,"")</f>
        <v/>
      </c>
      <c r="ATH421" s="264" t="str">
        <f>IF(AND($A$421&lt;=CX$349,CX$349&lt;=$B$421),(1/3)*$E$421,"")</f>
        <v/>
      </c>
      <c r="ATI421" s="264" t="str">
        <f>IF(AND($A$421&lt;=CX$349,CX$349&lt;=$B$421),(2/3)*$E$421,"")</f>
        <v/>
      </c>
      <c r="ATJ421" s="264" t="str">
        <f>IF(AND($A$421&lt;=CX$349,CX$349&lt;=$B$421),$F$421,"")</f>
        <v/>
      </c>
      <c r="ATK421" s="264" t="str">
        <f>IF(AND($A$421&lt;=CX$349,CX$349&lt;=$B$421),(1/3)*$F$421,"")</f>
        <v/>
      </c>
      <c r="ATL421" s="264" t="str">
        <f>IF(AND($A$421&lt;=CX$349,CX$349&lt;=$B$421),(2/3)*$F$421,"")</f>
        <v/>
      </c>
      <c r="ATM421" s="264" t="str">
        <f>IF(AND($A$421&lt;=CY$349,CY$349&lt;=$B$421),$C$421,"")</f>
        <v/>
      </c>
      <c r="ATN421" s="264" t="str">
        <f>IF(AND($A$421&lt;=CY$349,CY$349&lt;=$B$421),(1/3)*$C$421,"")</f>
        <v/>
      </c>
      <c r="ATO421" s="264" t="str">
        <f>IF(AND($A$421&lt;=CY$349,CY$349&lt;=$B$421),(2/3)*$C$421,"")</f>
        <v/>
      </c>
      <c r="ATP421" s="264" t="str">
        <f>IF(AND($A$421&lt;=CY$349,CY$349&lt;=$B$421),$D$421,"")</f>
        <v/>
      </c>
      <c r="ATQ421" s="264" t="str">
        <f>IF(AND($A$421&lt;=CY$349,CY$349&lt;=$B$421),(1/3)*$D$421,"")</f>
        <v/>
      </c>
      <c r="ATR421" s="264" t="str">
        <f>IF(AND($A$421&lt;=CY$349,CY$349&lt;=$B$421),(2/3)*$D$421,"")</f>
        <v/>
      </c>
      <c r="ATS421" s="264" t="str">
        <f>IF(AND($A$421&lt;=CY$349,CY$349&lt;=$B$421),$E$421,"")</f>
        <v/>
      </c>
      <c r="ATT421" s="264" t="str">
        <f>IF(AND($A$421&lt;=CY$349,CY$349&lt;=$B$421),(1/3)*$E$421,"")</f>
        <v/>
      </c>
      <c r="ATU421" s="264" t="str">
        <f>IF(AND($A$421&lt;=CY$349,CY$349&lt;=$B$421),(2/3)*$E$421,"")</f>
        <v/>
      </c>
      <c r="ATV421" s="264" t="str">
        <f>IF(AND($A$421&lt;=CY$349,CY$349&lt;=$B$421),$F$421,"")</f>
        <v/>
      </c>
      <c r="ATW421" s="264" t="str">
        <f>IF(AND($A$421&lt;=CY$349,CY$349&lt;=$B$421),(1/3)*$F$421,"")</f>
        <v/>
      </c>
      <c r="ATX421" s="264" t="str">
        <f>IF(AND($A$421&lt;=CY$349,CY$349&lt;=$B$421),(2/3)*$F$421,"")</f>
        <v/>
      </c>
      <c r="ATY421" s="264" t="str">
        <f>IF(AND($A$421&lt;=CZ$349,CZ$349&lt;=$B$421),$C$421,"")</f>
        <v/>
      </c>
      <c r="ATZ421" s="264" t="str">
        <f>IF(AND($A$421&lt;=CZ$349,CZ$349&lt;=$B$421),(1/3)*$C$421,"")</f>
        <v/>
      </c>
      <c r="AUA421" s="264" t="str">
        <f>IF(AND($A$421&lt;=CZ$349,CZ$349&lt;=$B$421),(2/3)*$C$421,"")</f>
        <v/>
      </c>
      <c r="AUB421" s="264" t="str">
        <f>IF(AND($A$421&lt;=CZ$349,CZ$349&lt;=$B$421),$D$421,"")</f>
        <v/>
      </c>
      <c r="AUC421" s="264" t="str">
        <f>IF(AND($A$421&lt;=CZ$349,CZ$349&lt;=$B$421),(1/3)*$D$421,"")</f>
        <v/>
      </c>
      <c r="AUD421" s="264" t="str">
        <f>IF(AND($A$421&lt;=CZ$349,CZ$349&lt;=$B$421),(2/3)*$D$421,"")</f>
        <v/>
      </c>
      <c r="AUE421" s="264" t="str">
        <f>IF(AND($A$421&lt;=CZ$349,CZ$349&lt;=$B$421),$E$421,"")</f>
        <v/>
      </c>
      <c r="AUF421" s="264" t="str">
        <f>IF(AND($A$421&lt;=CZ$349,CZ$349&lt;=$B$421),(1/3)*$E$421,"")</f>
        <v/>
      </c>
      <c r="AUG421" s="264" t="str">
        <f>IF(AND($A$421&lt;=CZ$349,CZ$349&lt;=$B$421),(2/3)*$E$421,"")</f>
        <v/>
      </c>
      <c r="AUH421" s="264" t="str">
        <f>IF(AND($A$421&lt;=CZ$349,CZ$349&lt;=$B$421),$F$421,"")</f>
        <v/>
      </c>
      <c r="AUI421" s="264" t="str">
        <f>IF(AND($A$421&lt;=CZ$349,CZ$349&lt;=$B$421),(1/3)*$F$421,"")</f>
        <v/>
      </c>
      <c r="AUJ421" s="264" t="str">
        <f>IF(AND($A$421&lt;=CZ$349,CZ$349&lt;=$B$421),(2/3)*$F$421,"")</f>
        <v/>
      </c>
    </row>
    <row r="422" spans="1:1232" hidden="1">
      <c r="A422" s="257">
        <v>26</v>
      </c>
      <c r="B422" s="257">
        <v>45</v>
      </c>
      <c r="C422" s="262">
        <v>7</v>
      </c>
      <c r="D422" s="262">
        <v>5.5</v>
      </c>
      <c r="E422" s="262">
        <v>4</v>
      </c>
      <c r="F422" s="262">
        <v>3</v>
      </c>
      <c r="G422" s="478"/>
      <c r="H422" s="478"/>
      <c r="I422" s="478"/>
      <c r="J422" s="6"/>
      <c r="K422" s="6"/>
      <c r="L422" s="6"/>
      <c r="M422" s="6"/>
      <c r="N422" s="6"/>
      <c r="O422" s="6"/>
      <c r="Q422" s="264" t="str">
        <f t="shared" si="879"/>
        <v/>
      </c>
      <c r="R422" s="264" t="str">
        <f t="shared" si="880"/>
        <v/>
      </c>
      <c r="S422" s="264" t="str">
        <f t="shared" si="881"/>
        <v/>
      </c>
      <c r="T422" s="264" t="str">
        <f t="shared" si="882"/>
        <v/>
      </c>
      <c r="U422" s="264" t="str">
        <f t="shared" si="883"/>
        <v/>
      </c>
      <c r="V422" s="264" t="str">
        <f t="shared" si="884"/>
        <v/>
      </c>
      <c r="W422" s="264" t="str">
        <f t="shared" si="885"/>
        <v/>
      </c>
      <c r="X422" s="264" t="str">
        <f t="shared" si="886"/>
        <v/>
      </c>
      <c r="Y422" s="264"/>
      <c r="Z422" s="264"/>
      <c r="AA422" s="264"/>
      <c r="AB422" s="264" t="str">
        <f t="shared" si="887"/>
        <v/>
      </c>
      <c r="AC422" s="264" t="str">
        <f t="shared" si="888"/>
        <v/>
      </c>
      <c r="AD422" s="264" t="str">
        <f t="shared" si="889"/>
        <v/>
      </c>
      <c r="AE422" s="264" t="str">
        <f t="shared" si="890"/>
        <v/>
      </c>
      <c r="AF422" s="264" t="str">
        <f t="shared" si="652"/>
        <v/>
      </c>
      <c r="AG422" s="264" t="str">
        <f t="shared" si="653"/>
        <v/>
      </c>
      <c r="AH422" s="264"/>
      <c r="AI422" s="264" t="str">
        <f t="shared" si="654"/>
        <v/>
      </c>
      <c r="AJ422" s="264" t="str">
        <f t="shared" si="655"/>
        <v/>
      </c>
      <c r="AK422" s="264" t="str">
        <f t="shared" si="656"/>
        <v/>
      </c>
      <c r="AL422" s="264" t="str">
        <f t="shared" si="657"/>
        <v/>
      </c>
      <c r="AM422" s="264" t="str">
        <f t="shared" si="658"/>
        <v/>
      </c>
      <c r="AN422" s="264" t="str">
        <f t="shared" si="659"/>
        <v/>
      </c>
      <c r="AO422" s="264" t="str">
        <f t="shared" si="660"/>
        <v/>
      </c>
      <c r="AP422" s="264" t="str">
        <f t="shared" si="661"/>
        <v/>
      </c>
      <c r="AQ422" s="264" t="str">
        <f t="shared" si="662"/>
        <v/>
      </c>
      <c r="AR422" s="264" t="str">
        <f t="shared" si="663"/>
        <v/>
      </c>
      <c r="AS422" s="264" t="str">
        <f t="shared" si="664"/>
        <v/>
      </c>
      <c r="AT422" s="264" t="str">
        <f t="shared" si="665"/>
        <v/>
      </c>
      <c r="AU422" s="264" t="str">
        <f t="shared" si="666"/>
        <v/>
      </c>
      <c r="AV422" s="264" t="str">
        <f t="shared" si="667"/>
        <v/>
      </c>
      <c r="AW422" s="264" t="str">
        <f t="shared" si="668"/>
        <v/>
      </c>
      <c r="AX422" s="264" t="str">
        <f t="shared" si="669"/>
        <v/>
      </c>
      <c r="AY422" s="264" t="str">
        <f t="shared" si="670"/>
        <v/>
      </c>
      <c r="AZ422" s="264" t="str">
        <f t="shared" si="671"/>
        <v/>
      </c>
      <c r="BA422" s="264" t="str">
        <f t="shared" si="672"/>
        <v/>
      </c>
      <c r="BB422" s="264" t="str">
        <f t="shared" si="673"/>
        <v/>
      </c>
      <c r="BC422" s="264" t="str">
        <f t="shared" si="674"/>
        <v/>
      </c>
      <c r="BD422" s="264" t="str">
        <f t="shared" si="675"/>
        <v/>
      </c>
      <c r="BE422" s="264" t="str">
        <f t="shared" si="676"/>
        <v/>
      </c>
      <c r="BF422" s="264" t="str">
        <f t="shared" si="677"/>
        <v/>
      </c>
      <c r="BG422" s="264" t="str">
        <f t="shared" si="678"/>
        <v/>
      </c>
      <c r="BH422" s="264" t="str">
        <f t="shared" si="679"/>
        <v/>
      </c>
      <c r="BI422" s="264" t="str">
        <f t="shared" si="680"/>
        <v/>
      </c>
      <c r="BJ422" s="264" t="str">
        <f t="shared" si="681"/>
        <v/>
      </c>
      <c r="BK422" s="264" t="str">
        <f t="shared" si="682"/>
        <v/>
      </c>
      <c r="BL422" s="264" t="str">
        <f t="shared" si="683"/>
        <v/>
      </c>
      <c r="BM422" s="264" t="str">
        <f t="shared" si="684"/>
        <v/>
      </c>
      <c r="BN422" s="264" t="str">
        <f t="shared" si="685"/>
        <v/>
      </c>
      <c r="BO422" s="264" t="str">
        <f t="shared" si="686"/>
        <v/>
      </c>
      <c r="BP422" s="264" t="str">
        <f t="shared" si="687"/>
        <v/>
      </c>
      <c r="BQ422" s="264" t="str">
        <f t="shared" si="688"/>
        <v/>
      </c>
      <c r="BR422" s="264" t="str">
        <f t="shared" si="689"/>
        <v/>
      </c>
      <c r="BS422" s="264" t="str">
        <f t="shared" si="690"/>
        <v/>
      </c>
      <c r="BT422" s="264" t="str">
        <f t="shared" si="691"/>
        <v/>
      </c>
      <c r="BU422" s="264" t="str">
        <f t="shared" si="692"/>
        <v/>
      </c>
      <c r="BV422" s="264" t="str">
        <f t="shared" si="693"/>
        <v/>
      </c>
      <c r="BW422" s="264" t="str">
        <f t="shared" si="694"/>
        <v/>
      </c>
      <c r="BX422" s="264" t="str">
        <f t="shared" si="874"/>
        <v/>
      </c>
      <c r="BY422" s="264" t="str">
        <f t="shared" si="695"/>
        <v/>
      </c>
      <c r="BZ422" s="264" t="str">
        <f t="shared" si="696"/>
        <v/>
      </c>
      <c r="CA422" s="264" t="str">
        <f t="shared" si="697"/>
        <v/>
      </c>
      <c r="CB422" s="264" t="str">
        <f t="shared" si="698"/>
        <v/>
      </c>
      <c r="CC422" s="264" t="str">
        <f t="shared" si="699"/>
        <v/>
      </c>
      <c r="CD422" s="264" t="str">
        <f t="shared" si="700"/>
        <v/>
      </c>
      <c r="CE422" s="264" t="str">
        <f t="shared" si="701"/>
        <v/>
      </c>
      <c r="CF422" s="264" t="str">
        <f t="shared" si="702"/>
        <v/>
      </c>
      <c r="CG422" s="264" t="str">
        <f t="shared" si="703"/>
        <v/>
      </c>
      <c r="CH422" s="264" t="str">
        <f t="shared" si="704"/>
        <v/>
      </c>
      <c r="CI422" s="264" t="str">
        <f t="shared" si="705"/>
        <v/>
      </c>
      <c r="CJ422" s="264" t="str">
        <f t="shared" si="706"/>
        <v/>
      </c>
      <c r="CK422" s="264" t="str">
        <f t="shared" si="707"/>
        <v/>
      </c>
      <c r="CL422" s="264" t="str">
        <f t="shared" si="708"/>
        <v/>
      </c>
      <c r="CM422" s="264" t="str">
        <f t="shared" si="709"/>
        <v/>
      </c>
      <c r="CN422" s="264" t="str">
        <f t="shared" si="710"/>
        <v/>
      </c>
      <c r="CO422" s="264" t="str">
        <f t="shared" si="711"/>
        <v/>
      </c>
      <c r="CP422" s="264" t="str">
        <f t="shared" si="712"/>
        <v/>
      </c>
      <c r="CQ422" s="264" t="str">
        <f t="shared" si="713"/>
        <v/>
      </c>
      <c r="CR422" s="264" t="str">
        <f t="shared" si="714"/>
        <v/>
      </c>
      <c r="CS422" s="264" t="str">
        <f t="shared" si="715"/>
        <v/>
      </c>
      <c r="CT422" s="264" t="str">
        <f t="shared" si="716"/>
        <v/>
      </c>
      <c r="CU422" s="264" t="str">
        <f t="shared" si="717"/>
        <v/>
      </c>
      <c r="CV422" s="264" t="str">
        <f t="shared" si="718"/>
        <v/>
      </c>
      <c r="CW422" s="264" t="str">
        <f t="shared" si="719"/>
        <v/>
      </c>
      <c r="CX422" s="264" t="str">
        <f t="shared" si="720"/>
        <v/>
      </c>
      <c r="CY422" s="264" t="str">
        <f t="shared" si="721"/>
        <v/>
      </c>
      <c r="CZ422" s="264" t="str">
        <f t="shared" si="722"/>
        <v/>
      </c>
      <c r="DA422" s="264" t="str">
        <f t="shared" si="723"/>
        <v/>
      </c>
      <c r="DB422" s="264" t="str">
        <f t="shared" si="724"/>
        <v/>
      </c>
      <c r="DC422" s="264" t="str">
        <f t="shared" si="725"/>
        <v/>
      </c>
      <c r="DD422" s="264" t="str">
        <f t="shared" si="726"/>
        <v/>
      </c>
      <c r="DE422" s="264" t="str">
        <f t="shared" si="727"/>
        <v/>
      </c>
      <c r="DF422" s="264" t="str">
        <f t="shared" si="728"/>
        <v/>
      </c>
      <c r="DG422" s="264" t="str">
        <f t="shared" si="729"/>
        <v/>
      </c>
      <c r="DH422" s="264" t="str">
        <f t="shared" si="730"/>
        <v/>
      </c>
      <c r="DI422" s="264" t="str">
        <f t="shared" si="731"/>
        <v/>
      </c>
      <c r="DJ422" s="264" t="str">
        <f t="shared" si="732"/>
        <v/>
      </c>
      <c r="DK422" s="264" t="str">
        <f t="shared" si="733"/>
        <v/>
      </c>
      <c r="DL422" s="264" t="str">
        <f t="shared" si="734"/>
        <v/>
      </c>
      <c r="DM422" s="264" t="str">
        <f t="shared" si="735"/>
        <v/>
      </c>
      <c r="DN422" s="264" t="str">
        <f t="shared" si="736"/>
        <v/>
      </c>
      <c r="DO422" s="264" t="str">
        <f t="shared" si="737"/>
        <v/>
      </c>
      <c r="DP422" s="264" t="str">
        <f t="shared" si="738"/>
        <v/>
      </c>
      <c r="DQ422" s="264" t="str">
        <f t="shared" si="739"/>
        <v/>
      </c>
      <c r="DR422" s="264" t="str">
        <f t="shared" si="740"/>
        <v/>
      </c>
      <c r="DS422" s="264" t="str">
        <f t="shared" si="741"/>
        <v/>
      </c>
      <c r="DT422" s="264" t="str">
        <f t="shared" si="742"/>
        <v/>
      </c>
      <c r="DU422" s="264" t="str">
        <f t="shared" si="743"/>
        <v/>
      </c>
      <c r="DV422" s="264" t="str">
        <f t="shared" si="744"/>
        <v/>
      </c>
      <c r="DW422" s="264" t="str">
        <f t="shared" si="745"/>
        <v/>
      </c>
      <c r="DX422" s="264" t="str">
        <f t="shared" si="746"/>
        <v/>
      </c>
      <c r="DY422" s="264" t="str">
        <f t="shared" si="747"/>
        <v/>
      </c>
      <c r="DZ422" s="264" t="str">
        <f t="shared" si="748"/>
        <v/>
      </c>
      <c r="EA422" s="264" t="str">
        <f t="shared" si="749"/>
        <v/>
      </c>
      <c r="EB422" s="264" t="str">
        <f t="shared" si="750"/>
        <v/>
      </c>
      <c r="EC422" s="264" t="str">
        <f t="shared" si="751"/>
        <v/>
      </c>
      <c r="ED422" s="264" t="str">
        <f t="shared" si="752"/>
        <v/>
      </c>
      <c r="EE422" s="264" t="str">
        <f t="shared" si="753"/>
        <v/>
      </c>
      <c r="EF422" s="264" t="str">
        <f t="shared" si="754"/>
        <v/>
      </c>
      <c r="EG422" s="264" t="str">
        <f t="shared" si="755"/>
        <v/>
      </c>
      <c r="EH422" s="264" t="str">
        <f t="shared" si="756"/>
        <v/>
      </c>
      <c r="EI422" s="264" t="str">
        <f t="shared" si="757"/>
        <v/>
      </c>
      <c r="EJ422" s="264" t="str">
        <f t="shared" si="758"/>
        <v/>
      </c>
      <c r="EK422" s="264" t="str">
        <f t="shared" si="875"/>
        <v/>
      </c>
      <c r="EL422" s="264" t="str">
        <f t="shared" si="759"/>
        <v/>
      </c>
      <c r="EM422" s="264" t="str">
        <f t="shared" si="760"/>
        <v/>
      </c>
      <c r="EN422" s="264" t="str">
        <f t="shared" si="761"/>
        <v/>
      </c>
      <c r="EO422" s="264" t="str">
        <f t="shared" si="762"/>
        <v/>
      </c>
      <c r="EP422" s="264" t="str">
        <f t="shared" si="763"/>
        <v/>
      </c>
      <c r="EQ422" s="264" t="str">
        <f t="shared" si="764"/>
        <v/>
      </c>
      <c r="ER422" s="264" t="str">
        <f t="shared" si="765"/>
        <v/>
      </c>
      <c r="ES422" s="264" t="str">
        <f t="shared" si="766"/>
        <v/>
      </c>
      <c r="ET422" s="264" t="str">
        <f t="shared" si="767"/>
        <v/>
      </c>
      <c r="EU422" s="264" t="str">
        <f t="shared" si="768"/>
        <v/>
      </c>
      <c r="EV422" s="264" t="str">
        <f t="shared" si="769"/>
        <v/>
      </c>
      <c r="EW422" s="264" t="str">
        <f t="shared" si="770"/>
        <v/>
      </c>
      <c r="EX422" s="264" t="str">
        <f t="shared" si="771"/>
        <v/>
      </c>
      <c r="EY422" s="264" t="str">
        <f t="shared" si="772"/>
        <v/>
      </c>
      <c r="EZ422" s="264" t="str">
        <f t="shared" si="773"/>
        <v/>
      </c>
      <c r="FA422" s="264" t="str">
        <f t="shared" si="774"/>
        <v/>
      </c>
      <c r="FB422" s="264" t="str">
        <f t="shared" si="775"/>
        <v/>
      </c>
      <c r="FC422" s="264" t="str">
        <f t="shared" si="776"/>
        <v/>
      </c>
      <c r="FD422" s="264" t="str">
        <f t="shared" si="777"/>
        <v/>
      </c>
      <c r="FE422" s="264" t="str">
        <f t="shared" si="778"/>
        <v/>
      </c>
      <c r="FF422" s="264" t="str">
        <f t="shared" si="779"/>
        <v/>
      </c>
      <c r="FG422" s="264" t="str">
        <f t="shared" si="780"/>
        <v/>
      </c>
      <c r="FH422" s="264" t="str">
        <f t="shared" si="781"/>
        <v/>
      </c>
      <c r="FI422" s="264" t="str">
        <f t="shared" si="782"/>
        <v/>
      </c>
      <c r="FJ422" s="264" t="str">
        <f t="shared" si="783"/>
        <v/>
      </c>
      <c r="FK422" s="264" t="str">
        <f t="shared" si="784"/>
        <v/>
      </c>
      <c r="FL422" s="264" t="str">
        <f t="shared" si="785"/>
        <v/>
      </c>
      <c r="FM422" s="264" t="str">
        <f t="shared" si="786"/>
        <v/>
      </c>
      <c r="FN422" s="264" t="str">
        <f t="shared" si="787"/>
        <v/>
      </c>
      <c r="FO422" s="264" t="str">
        <f t="shared" si="788"/>
        <v/>
      </c>
      <c r="FP422" s="264" t="str">
        <f t="shared" si="789"/>
        <v/>
      </c>
      <c r="FQ422" s="264" t="str">
        <f t="shared" si="790"/>
        <v/>
      </c>
      <c r="FR422" s="264" t="str">
        <f t="shared" si="791"/>
        <v/>
      </c>
      <c r="FS422" s="264" t="str">
        <f t="shared" si="792"/>
        <v/>
      </c>
      <c r="FT422" s="264" t="str">
        <f t="shared" si="793"/>
        <v/>
      </c>
      <c r="FU422" s="264" t="str">
        <f t="shared" si="794"/>
        <v/>
      </c>
      <c r="FV422" s="264" t="str">
        <f t="shared" si="795"/>
        <v/>
      </c>
      <c r="FW422" s="264" t="str">
        <f t="shared" si="796"/>
        <v/>
      </c>
      <c r="FX422" s="264" t="str">
        <f t="shared" si="797"/>
        <v/>
      </c>
      <c r="FY422" s="264" t="str">
        <f t="shared" si="798"/>
        <v/>
      </c>
      <c r="FZ422" s="264" t="str">
        <f t="shared" si="799"/>
        <v/>
      </c>
      <c r="GA422" s="264" t="str">
        <f t="shared" si="800"/>
        <v/>
      </c>
      <c r="GB422" s="264" t="str">
        <f t="shared" si="801"/>
        <v/>
      </c>
      <c r="GC422" s="264" t="str">
        <f t="shared" si="802"/>
        <v/>
      </c>
      <c r="GD422" s="264" t="str">
        <f t="shared" si="803"/>
        <v/>
      </c>
      <c r="GE422" s="264" t="str">
        <f t="shared" si="804"/>
        <v/>
      </c>
      <c r="GF422" s="264" t="str">
        <f t="shared" si="805"/>
        <v/>
      </c>
      <c r="GG422" s="264" t="str">
        <f t="shared" si="806"/>
        <v/>
      </c>
      <c r="GH422" s="264" t="str">
        <f t="shared" si="807"/>
        <v/>
      </c>
      <c r="GI422" s="264" t="str">
        <f t="shared" si="808"/>
        <v/>
      </c>
      <c r="GJ422" s="264" t="str">
        <f t="shared" si="809"/>
        <v/>
      </c>
      <c r="GK422" s="264" t="str">
        <f t="shared" si="810"/>
        <v/>
      </c>
      <c r="GL422" s="264" t="str">
        <f t="shared" si="811"/>
        <v/>
      </c>
      <c r="GM422" s="264" t="str">
        <f t="shared" si="812"/>
        <v/>
      </c>
      <c r="GN422" s="264" t="str">
        <f t="shared" si="813"/>
        <v/>
      </c>
      <c r="GO422" s="264" t="str">
        <f t="shared" si="814"/>
        <v/>
      </c>
      <c r="GP422" s="264" t="str">
        <f t="shared" si="815"/>
        <v/>
      </c>
      <c r="GQ422" s="264" t="str">
        <f t="shared" si="816"/>
        <v/>
      </c>
      <c r="GR422" s="264" t="str">
        <f t="shared" si="817"/>
        <v/>
      </c>
      <c r="GS422" s="264" t="str">
        <f t="shared" si="818"/>
        <v/>
      </c>
      <c r="GT422" s="264" t="str">
        <f t="shared" si="819"/>
        <v/>
      </c>
      <c r="GU422" s="264" t="str">
        <f t="shared" si="820"/>
        <v/>
      </c>
      <c r="GV422" s="264" t="str">
        <f t="shared" si="821"/>
        <v/>
      </c>
      <c r="GW422" s="264" t="str">
        <f t="shared" si="822"/>
        <v/>
      </c>
      <c r="GX422" s="264" t="str">
        <f t="shared" si="823"/>
        <v/>
      </c>
      <c r="GY422" s="264" t="str">
        <f t="shared" si="824"/>
        <v/>
      </c>
      <c r="GZ422" s="264" t="str">
        <f t="shared" si="825"/>
        <v/>
      </c>
      <c r="HA422" s="264" t="str">
        <f t="shared" si="826"/>
        <v/>
      </c>
      <c r="HB422" s="264" t="str">
        <f t="shared" si="827"/>
        <v/>
      </c>
      <c r="HC422" s="264" t="str">
        <f t="shared" si="828"/>
        <v/>
      </c>
      <c r="HD422" s="264" t="str">
        <f t="shared" si="829"/>
        <v/>
      </c>
      <c r="HE422" s="264" t="str">
        <f t="shared" si="830"/>
        <v/>
      </c>
      <c r="HF422" s="264" t="str">
        <f t="shared" si="831"/>
        <v/>
      </c>
      <c r="HG422" s="264" t="str">
        <f t="shared" si="832"/>
        <v/>
      </c>
      <c r="HH422" s="264" t="str">
        <f t="shared" si="833"/>
        <v/>
      </c>
      <c r="HI422" s="264" t="str">
        <f t="shared" si="834"/>
        <v/>
      </c>
      <c r="HJ422" s="264" t="str">
        <f t="shared" si="835"/>
        <v/>
      </c>
      <c r="HK422" s="264" t="str">
        <f t="shared" si="836"/>
        <v/>
      </c>
      <c r="HL422" s="264" t="str">
        <f t="shared" si="837"/>
        <v/>
      </c>
      <c r="HM422" s="264" t="str">
        <f t="shared" si="838"/>
        <v/>
      </c>
      <c r="HN422" s="264" t="str">
        <f t="shared" si="839"/>
        <v/>
      </c>
      <c r="HO422" s="264" t="str">
        <f t="shared" si="840"/>
        <v/>
      </c>
      <c r="HP422" s="264" t="str">
        <f t="shared" si="841"/>
        <v/>
      </c>
      <c r="HQ422" s="264" t="str">
        <f t="shared" si="842"/>
        <v/>
      </c>
      <c r="HR422" s="264" t="str">
        <f t="shared" si="843"/>
        <v/>
      </c>
      <c r="HS422" s="264" t="str">
        <f t="shared" si="844"/>
        <v/>
      </c>
      <c r="HT422" s="264" t="str">
        <f t="shared" si="845"/>
        <v/>
      </c>
      <c r="HU422" s="264" t="str">
        <f t="shared" si="846"/>
        <v/>
      </c>
      <c r="HV422" s="264" t="str">
        <f t="shared" si="847"/>
        <v/>
      </c>
      <c r="HW422" s="264" t="str">
        <f t="shared" si="848"/>
        <v/>
      </c>
      <c r="HX422" s="264" t="str">
        <f t="shared" si="849"/>
        <v/>
      </c>
      <c r="HY422" s="264" t="str">
        <f t="shared" si="850"/>
        <v/>
      </c>
      <c r="HZ422" s="264" t="str">
        <f t="shared" si="851"/>
        <v/>
      </c>
      <c r="IA422" s="264" t="str">
        <f t="shared" si="852"/>
        <v/>
      </c>
      <c r="IB422" s="264" t="str">
        <f t="shared" si="853"/>
        <v/>
      </c>
      <c r="IC422" s="264" t="str">
        <f t="shared" si="854"/>
        <v/>
      </c>
      <c r="ID422" s="264" t="str">
        <f t="shared" si="855"/>
        <v/>
      </c>
      <c r="IE422" s="264" t="str">
        <f t="shared" si="856"/>
        <v/>
      </c>
      <c r="IF422" s="264" t="str">
        <f t="shared" si="857"/>
        <v/>
      </c>
      <c r="IG422" s="264" t="str">
        <f t="shared" si="858"/>
        <v/>
      </c>
      <c r="IH422" s="264" t="str">
        <f t="shared" si="859"/>
        <v/>
      </c>
      <c r="II422" s="264" t="str">
        <f t="shared" si="860"/>
        <v/>
      </c>
      <c r="IJ422" s="264" t="str">
        <f t="shared" si="861"/>
        <v/>
      </c>
      <c r="IK422" s="264" t="str">
        <f t="shared" si="862"/>
        <v/>
      </c>
      <c r="IL422" s="264" t="str">
        <f t="shared" si="863"/>
        <v/>
      </c>
      <c r="IM422" s="264" t="str">
        <f t="shared" si="864"/>
        <v/>
      </c>
      <c r="IN422" s="264" t="str">
        <f t="shared" si="865"/>
        <v/>
      </c>
      <c r="IO422" s="264" t="str">
        <f>IF(AND($A$422&lt;=$W$349,$W$349&lt;=$B$422),$C$422,"")</f>
        <v/>
      </c>
      <c r="IP422" s="264" t="str">
        <f t="shared" si="866"/>
        <v/>
      </c>
      <c r="IQ422" s="264" t="str">
        <f t="shared" si="867"/>
        <v/>
      </c>
      <c r="IR422" s="264" t="str">
        <f t="shared" si="868"/>
        <v/>
      </c>
      <c r="IS422" s="264" t="str">
        <f t="shared" si="869"/>
        <v/>
      </c>
      <c r="IT422" s="264" t="str">
        <f t="shared" si="870"/>
        <v/>
      </c>
      <c r="IU422" s="264" t="str">
        <f t="shared" si="871"/>
        <v/>
      </c>
      <c r="IV422" s="264" t="str">
        <f t="shared" si="872"/>
        <v/>
      </c>
      <c r="IW422" s="264" t="str">
        <f t="shared" si="873"/>
        <v/>
      </c>
      <c r="IX422" s="264" t="str">
        <f t="shared" si="876"/>
        <v/>
      </c>
      <c r="IY422" s="264" t="str">
        <f t="shared" si="877"/>
        <v/>
      </c>
      <c r="IZ422" s="264" t="str">
        <f t="shared" si="878"/>
        <v/>
      </c>
      <c r="JA422" s="264" t="str">
        <f>IF(AND($A$422&lt;=X$349,X$349&lt;=$B$422),$C$422,"")</f>
        <v/>
      </c>
      <c r="JB422" s="264" t="str">
        <f>IF(AND($A$422&lt;=X$349,X$349&lt;=$B$422),(1/3)*$C$422,"")</f>
        <v/>
      </c>
      <c r="JC422" s="264" t="str">
        <f>IF(AND($A$422&lt;=X$349,X$349&lt;=$B$422),(2/3)*$C$422,"")</f>
        <v/>
      </c>
      <c r="JD422" s="264" t="str">
        <f>IF(AND($A$422&lt;=X$349,X$349&lt;=$B$422),$D$422,"")</f>
        <v/>
      </c>
      <c r="JE422" s="264" t="str">
        <f>IF(AND($A$422&lt;=X$349,X$349&lt;=$B$422),(1/3)*$D$422,"")</f>
        <v/>
      </c>
      <c r="JF422" s="264" t="str">
        <f>IF(AND($A$422&lt;=X$349,X$349&lt;=$B$422),(2/3)*$D$422,"")</f>
        <v/>
      </c>
      <c r="JG422" s="264" t="str">
        <f>IF(AND($A$422&lt;=X$349,X$349&lt;=$B$422),$E$422,"")</f>
        <v/>
      </c>
      <c r="JH422" s="264" t="str">
        <f>IF(AND($A$422&lt;=X$349,X$349&lt;=$B$422),(1/3)*$E$422,"")</f>
        <v/>
      </c>
      <c r="JI422" s="264" t="str">
        <f>IF(AND($A$422&lt;=X$349,X$349&lt;=$B$422),(2/3)*$E$422,"")</f>
        <v/>
      </c>
      <c r="JJ422" s="264" t="str">
        <f>IF(AND($A$422&lt;=X$349,X$349&lt;=$B$422),$F$422,"")</f>
        <v/>
      </c>
      <c r="JK422" s="264" t="str">
        <f>IF(AND($A$422&lt;=X$349,X$349&lt;=$B$422),(1/3)*$F$422,"")</f>
        <v/>
      </c>
      <c r="JL422" s="264" t="str">
        <f>IF(AND($A$422&lt;=X$349,X$349&lt;=$B$422),(2/3)*$F$422,"")</f>
        <v/>
      </c>
      <c r="JM422" s="264" t="str">
        <f>IF(AND($A$422&lt;=Y$349,Y$349&lt;=$B$422),$C$422,"")</f>
        <v/>
      </c>
      <c r="JN422" s="264" t="str">
        <f>IF(AND($A$422&lt;=Y$349,Y$349&lt;=$B$422),(1/3)*$C$422,"")</f>
        <v/>
      </c>
      <c r="JO422" s="264" t="str">
        <f>IF(AND($A$422&lt;=Y$349,Y$349&lt;=$B$422),(2/3)*$C$422,"")</f>
        <v/>
      </c>
      <c r="JP422" s="264" t="str">
        <f>IF(AND($A$422&lt;=Y$349,Y$349&lt;=$B$422),$D$422,"")</f>
        <v/>
      </c>
      <c r="JQ422" s="264" t="str">
        <f>IF(AND($A$422&lt;=Y$349,Y$349&lt;=$B$422),(1/3)*$D$422,"")</f>
        <v/>
      </c>
      <c r="JR422" s="264" t="str">
        <f>IF(AND($A$422&lt;=Y$349,Y$349&lt;=$B$422),(2/3)*$D$422,"")</f>
        <v/>
      </c>
      <c r="JS422" s="264" t="str">
        <f>IF(AND($A$422&lt;=Y$349,Y$349&lt;=$B$422),$E$422,"")</f>
        <v/>
      </c>
      <c r="JT422" s="264" t="str">
        <f>IF(AND($A$422&lt;=Y$349,Y$349&lt;=$B$422),(1/3)*$E$422,"")</f>
        <v/>
      </c>
      <c r="JU422" s="264" t="str">
        <f>IF(AND($A$422&lt;=Y$349,Y$349&lt;=$B$422),(2/3)*$E$422,"")</f>
        <v/>
      </c>
      <c r="JV422" s="264" t="str">
        <f>IF(AND($A$422&lt;=Y$349,Y$349&lt;=$B$422),$F$422,"")</f>
        <v/>
      </c>
      <c r="JW422" s="264" t="str">
        <f>IF(AND($A$422&lt;=Y$349,Y$349&lt;=$B$422),(1/3)*$F$422,"")</f>
        <v/>
      </c>
      <c r="JX422" s="264" t="str">
        <f>IF(AND($A$422&lt;=Y$349,Y$349&lt;=$B$422),(2/3)*$F$422,"")</f>
        <v/>
      </c>
      <c r="JY422" s="264" t="str">
        <f>IF(AND($A$422&lt;=Z$349,Z$349&lt;=$B$422),$C$422,"")</f>
        <v/>
      </c>
      <c r="JZ422" s="264" t="str">
        <f>IF(AND($A$422&lt;=Z$349,Z$349&lt;=$B$422),(1/3)*$C$422,"")</f>
        <v/>
      </c>
      <c r="KA422" s="264" t="str">
        <f>IF(AND($A$422&lt;=Z$349,Z$349&lt;=$B$422),(2/3)*$C$422,"")</f>
        <v/>
      </c>
      <c r="KB422" s="264" t="str">
        <f>IF(AND($A$422&lt;=Z$349,Z$349&lt;=$B$422),$D$422,"")</f>
        <v/>
      </c>
      <c r="KC422" s="264" t="str">
        <f>IF(AND($A$422&lt;=Z$349,Z$349&lt;=$B$422),(1/3)*$D$422,"")</f>
        <v/>
      </c>
      <c r="KD422" s="264" t="str">
        <f>IF(AND($A$422&lt;=Z$349,Z$349&lt;=$B$422),(2/3)*$D$422,"")</f>
        <v/>
      </c>
      <c r="KE422" s="264" t="str">
        <f>IF(AND($A$422&lt;=Z$349,Z$349&lt;=$B$422),$E$422,"")</f>
        <v/>
      </c>
      <c r="KF422" s="264" t="str">
        <f>IF(AND($A$422&lt;=Z$349,Z$349&lt;=$B$422),(1/3)*$E$422,"")</f>
        <v/>
      </c>
      <c r="KG422" s="264" t="str">
        <f>IF(AND($A$422&lt;=Z$349,Z$349&lt;=$B$422),(2/3)*$E$422,"")</f>
        <v/>
      </c>
      <c r="KH422" s="264" t="str">
        <f>IF(AND($A$422&lt;=Z$349,Z$349&lt;=$B$422),$F$422,"")</f>
        <v/>
      </c>
      <c r="KI422" s="264" t="str">
        <f>IF(AND($A$422&lt;=Z$349,Z$349&lt;=$B$422),(1/3)*$F$422,"")</f>
        <v/>
      </c>
      <c r="KJ422" s="264" t="str">
        <f>IF(AND($A$422&lt;=Z$349,Z$349&lt;=$B$422),(2/3)*$F$422,"")</f>
        <v/>
      </c>
      <c r="KK422" s="264" t="str">
        <f>IF(AND($A$422&lt;=AA$349,AA$349&lt;=$B$422),$C$422,"")</f>
        <v/>
      </c>
      <c r="KL422" s="264" t="str">
        <f>IF(AND($A$422&lt;=AA$349,AA$349&lt;=$B$422),(1/3)*$C$422,"")</f>
        <v/>
      </c>
      <c r="KM422" s="264" t="str">
        <f>IF(AND($A$422&lt;=AA$349,AA$349&lt;=$B$422),(2/3)*$C$422,"")</f>
        <v/>
      </c>
      <c r="KN422" s="264" t="str">
        <f>IF(AND($A$422&lt;=AA$349,AA$349&lt;=$B$422),$D$422,"")</f>
        <v/>
      </c>
      <c r="KO422" s="264" t="str">
        <f>IF(AND($A$422&lt;=AA$349,AA$349&lt;=$B$422),(1/3)*$D$422,"")</f>
        <v/>
      </c>
      <c r="KP422" s="264" t="str">
        <f>IF(AND($A$422&lt;=AA$349,AA$349&lt;=$B$422),(2/3)*$D$422,"")</f>
        <v/>
      </c>
      <c r="KQ422" s="264" t="str">
        <f>IF(AND($A$422&lt;=AA$349,AA$349&lt;=$B$422),$E$422,"")</f>
        <v/>
      </c>
      <c r="KR422" s="264" t="str">
        <f>IF(AND($A$422&lt;=AA$349,AA$349&lt;=$B$422),(1/3)*$E$422,"")</f>
        <v/>
      </c>
      <c r="KS422" s="264" t="str">
        <f>IF(AND($A$422&lt;=AA$349,AA$349&lt;=$B$422),(2/3)*$E$422,"")</f>
        <v/>
      </c>
      <c r="KT422" s="264" t="str">
        <f>IF(AND($A$422&lt;=AA$349,AA$349&lt;=$B$422),$F$422,"")</f>
        <v/>
      </c>
      <c r="KU422" s="264" t="str">
        <f>IF(AND($A$422&lt;=AA$349,AA$349&lt;=$B$422),(1/3)*$F$422,"")</f>
        <v/>
      </c>
      <c r="KV422" s="264" t="str">
        <f>IF(AND($A$422&lt;=AA$349,AA$349&lt;=$B$422),(2/3)*$F$422,"")</f>
        <v/>
      </c>
      <c r="KW422" s="264" t="str">
        <f>IF(AND($A$422&lt;=AB$349,AB$349&lt;=$B$422),$C$422,"")</f>
        <v/>
      </c>
      <c r="KX422" s="264" t="str">
        <f>IF(AND($A$422&lt;=AB$349,AB$349&lt;=$B$422),(1/3)*$C$422,"")</f>
        <v/>
      </c>
      <c r="KY422" s="264" t="str">
        <f>IF(AND($A$422&lt;=AB$349,AB$349&lt;=$B$422),(2/3)*$C$422,"")</f>
        <v/>
      </c>
      <c r="KZ422" s="264" t="str">
        <f>IF(AND($A$422&lt;=AB$349,AB$349&lt;=$B$422),$D$422,"")</f>
        <v/>
      </c>
      <c r="LA422" s="264" t="str">
        <f>IF(AND($A$422&lt;=AB$349,AB$349&lt;=$B$422),(1/3)*$D$422,"")</f>
        <v/>
      </c>
      <c r="LB422" s="264" t="str">
        <f>IF(AND($A$422&lt;=AB$349,AB$349&lt;=$B$422),(2/3)*$D$422,"")</f>
        <v/>
      </c>
      <c r="LC422" s="264" t="str">
        <f>IF(AND($A$422&lt;=AB$349,AB$349&lt;=$B$422),$E$422,"")</f>
        <v/>
      </c>
      <c r="LD422" s="264" t="str">
        <f>IF(AND($A$422&lt;=AB$349,AB$349&lt;=$B$422),(1/3)*$E$422,"")</f>
        <v/>
      </c>
      <c r="LE422" s="264" t="str">
        <f>IF(AND($A$422&lt;=AB$349,AB$349&lt;=$B$422),(2/3)*$E$422,"")</f>
        <v/>
      </c>
      <c r="LF422" s="264" t="str">
        <f>IF(AND($A$422&lt;=AB$349,AB$349&lt;=$B$422),$F$422,"")</f>
        <v/>
      </c>
      <c r="LG422" s="264" t="str">
        <f>IF(AND($A$422&lt;=AB$349,AB$349&lt;=$B$422),(1/3)*$F$422,"")</f>
        <v/>
      </c>
      <c r="LH422" s="264" t="str">
        <f>IF(AND($A$422&lt;=AB$349,AB$349&lt;=$B$422),(2/3)*$F$422,"")</f>
        <v/>
      </c>
      <c r="LI422" s="264" t="str">
        <f>IF(AND($A$422&lt;=AC$349,AC$349&lt;=$B$422),$C$422,"")</f>
        <v/>
      </c>
      <c r="LJ422" s="264" t="str">
        <f>IF(AND($A$422&lt;=AC$349,AC$349&lt;=$B$422),(1/3)*$C$422,"")</f>
        <v/>
      </c>
      <c r="LK422" s="264" t="str">
        <f>IF(AND($A$422&lt;=AC$349,AC$349&lt;=$B$422),(2/3)*$C$422,"")</f>
        <v/>
      </c>
      <c r="LL422" s="264" t="str">
        <f>IF(AND($A$422&lt;=AC$349,AC$349&lt;=$B$422),$D$422,"")</f>
        <v/>
      </c>
      <c r="LM422" s="264" t="str">
        <f>IF(AND($A$422&lt;=AC$349,AC$349&lt;=$B$422),(1/3)*$D$422,"")</f>
        <v/>
      </c>
      <c r="LN422" s="264" t="str">
        <f>IF(AND($A$422&lt;=AC$349,AC$349&lt;=$B$422),(2/3)*$D$422,"")</f>
        <v/>
      </c>
      <c r="LO422" s="264" t="str">
        <f>IF(AND($A$422&lt;=AC$349,AC$349&lt;=$B$422),$E$422,"")</f>
        <v/>
      </c>
      <c r="LP422" s="264" t="str">
        <f>IF(AND($A$422&lt;=AC$349,AC$349&lt;=$B$422),(1/3)*$E$422,"")</f>
        <v/>
      </c>
      <c r="LQ422" s="264" t="str">
        <f>IF(AND($A$422&lt;=AC$349,AC$349&lt;=$B$422),(2/3)*$E$422,"")</f>
        <v/>
      </c>
      <c r="LR422" s="264" t="str">
        <f>IF(AND($A$422&lt;=AC$349,AC$349&lt;=$B$422),$F$422,"")</f>
        <v/>
      </c>
      <c r="LS422" s="264" t="str">
        <f>IF(AND($A$422&lt;=AC$349,AC$349&lt;=$B$422),(1/3)*$F$422,"")</f>
        <v/>
      </c>
      <c r="LT422" s="264" t="str">
        <f>IF(AND($A$422&lt;=AC$349,AC$349&lt;=$B$422),(2/3)*$F$422,"")</f>
        <v/>
      </c>
      <c r="LU422" s="264" t="str">
        <f>IF(AND($A$422&lt;=AD$349,AD$349&lt;=$B$422),$C$422,"")</f>
        <v/>
      </c>
      <c r="LV422" s="264" t="str">
        <f>IF(AND($A$422&lt;=AD$349,AD$349&lt;=$B$422),(1/3)*$C$422,"")</f>
        <v/>
      </c>
      <c r="LW422" s="264" t="str">
        <f>IF(AND($A$422&lt;=AD$349,AD$349&lt;=$B$422),(2/3)*$C$422,"")</f>
        <v/>
      </c>
      <c r="LX422" s="264" t="str">
        <f>IF(AND($A$422&lt;=AD$349,AD$349&lt;=$B$422),$D$422,"")</f>
        <v/>
      </c>
      <c r="LY422" s="264" t="str">
        <f>IF(AND($A$422&lt;=AD$349,AD$349&lt;=$B$422),(1/3)*$D$422,"")</f>
        <v/>
      </c>
      <c r="LZ422" s="264" t="str">
        <f>IF(AND($A$422&lt;=AD$349,AD$349&lt;=$B$422),(2/3)*$D$422,"")</f>
        <v/>
      </c>
      <c r="MA422" s="264" t="str">
        <f>IF(AND($A$422&lt;=AD$349,AD$349&lt;=$B$422),$E$422,"")</f>
        <v/>
      </c>
      <c r="MB422" s="264" t="str">
        <f>IF(AND($A$422&lt;=AD$349,AD$349&lt;=$B$422),(1/3)*$E$422,"")</f>
        <v/>
      </c>
      <c r="MC422" s="264" t="str">
        <f>IF(AND($A$422&lt;=AD$349,AD$349&lt;=$B$422),(2/3)*$E$422,"")</f>
        <v/>
      </c>
      <c r="MD422" s="264" t="str">
        <f>IF(AND($A$422&lt;=AD$349,AD$349&lt;=$B$422),$F$422,"")</f>
        <v/>
      </c>
      <c r="ME422" s="264" t="str">
        <f>IF(AND($A$422&lt;=AD$349,AD$349&lt;=$B$422),(1/3)*$F$422,"")</f>
        <v/>
      </c>
      <c r="MF422" s="264" t="str">
        <f>IF(AND($A$422&lt;=AD$349,AD$349&lt;=$B$422),(2/3)*$F$422,"")</f>
        <v/>
      </c>
      <c r="MG422" s="264" t="str">
        <f>IF(AND($A$422&lt;=AE$349,AE$349&lt;=$B$422),$C$422,"")</f>
        <v/>
      </c>
      <c r="MH422" s="264" t="str">
        <f>IF(AND($A$422&lt;=AE$349,AE$349&lt;=$B$422),(1/3)*$C$422,"")</f>
        <v/>
      </c>
      <c r="MI422" s="264" t="str">
        <f>IF(AND($A$422&lt;=AE$349,AE$349&lt;=$B$422),(2/3)*$C$422,"")</f>
        <v/>
      </c>
      <c r="MJ422" s="264" t="str">
        <f>IF(AND($A$422&lt;=AE$349,AE$349&lt;=$B$422),$D$422,"")</f>
        <v/>
      </c>
      <c r="MK422" s="264" t="str">
        <f>IF(AND($A$422&lt;=AE$349,AE$349&lt;=$B$422),(1/3)*$D$422,"")</f>
        <v/>
      </c>
      <c r="ML422" s="264" t="str">
        <f>IF(AND($A$422&lt;=AE$349,AE$349&lt;=$B$422),(2/3)*$D$422,"")</f>
        <v/>
      </c>
      <c r="MM422" s="264" t="str">
        <f>IF(AND($A$422&lt;=AE$349,AE$349&lt;=$B$422),$E$422,"")</f>
        <v/>
      </c>
      <c r="MN422" s="264" t="str">
        <f>IF(AND($A$422&lt;=AE$349,AE$349&lt;=$B$422),(1/3)*$E$422,"")</f>
        <v/>
      </c>
      <c r="MO422" s="264" t="str">
        <f>IF(AND($A$422&lt;=AE$349,AE$349&lt;=$B$422),(2/3)*$E$422,"")</f>
        <v/>
      </c>
      <c r="MP422" s="264" t="str">
        <f>IF(AND($A$422&lt;=AE$349,AE$349&lt;=$B$422),$F$422,"")</f>
        <v/>
      </c>
      <c r="MQ422" s="264" t="str">
        <f>IF(AND($A$422&lt;=AE$349,AE$349&lt;=$B$422),(1/3)*$F$422,"")</f>
        <v/>
      </c>
      <c r="MR422" s="264" t="str">
        <f>IF(AND($A$422&lt;=AE$349,AE$349&lt;=$B$422),(2/3)*$F$422,"")</f>
        <v/>
      </c>
      <c r="MS422" s="264" t="str">
        <f>IF(AND($A$422&lt;=AF$349,AF$349&lt;=$B$422),$C$422,"")</f>
        <v/>
      </c>
      <c r="MT422" s="264" t="str">
        <f>IF(AND($A$422&lt;=AF$349,AF$349&lt;=$B$422),(1/3)*$C$422,"")</f>
        <v/>
      </c>
      <c r="MU422" s="264" t="str">
        <f>IF(AND($A$422&lt;=AF$349,AF$349&lt;=$B$422),(2/3)*$C$422,"")</f>
        <v/>
      </c>
      <c r="MV422" s="264" t="str">
        <f>IF(AND($A$422&lt;=AF$349,AF$349&lt;=$B$422),$D$422,"")</f>
        <v/>
      </c>
      <c r="MW422" s="264" t="str">
        <f>IF(AND($A$422&lt;=AF$349,AF$349&lt;=$B$422),(1/3)*$D$422,"")</f>
        <v/>
      </c>
      <c r="MX422" s="264" t="str">
        <f>IF(AND($A$422&lt;=AF$349,AF$349&lt;=$B$422),(2/3)*$D$422,"")</f>
        <v/>
      </c>
      <c r="MY422" s="264" t="str">
        <f>IF(AND($A$422&lt;=AF$349,AF$349&lt;=$B$422),$E$422,"")</f>
        <v/>
      </c>
      <c r="MZ422" s="264" t="str">
        <f>IF(AND($A$422&lt;=AF$349,AF$349&lt;=$B$422),(1/3)*$E$422,"")</f>
        <v/>
      </c>
      <c r="NA422" s="264" t="str">
        <f>IF(AND($A$422&lt;=AF$349,AF$349&lt;=$B$422),(2/3)*$E$422,"")</f>
        <v/>
      </c>
      <c r="NB422" s="264" t="str">
        <f>IF(AND($A$422&lt;=AF$349,AF$349&lt;=$B$422),$F$422,"")</f>
        <v/>
      </c>
      <c r="NC422" s="264" t="str">
        <f>IF(AND($A$422&lt;=AF$349,AF$349&lt;=$B$422),(1/3)*$F$422,"")</f>
        <v/>
      </c>
      <c r="ND422" s="264" t="str">
        <f>IF(AND($A$422&lt;=AF$349,AF$349&lt;=$B$422),(2/3)*$F$422,"")</f>
        <v/>
      </c>
      <c r="NE422" s="264" t="str">
        <f>IF(AND($A$422&lt;=AG$349,AG$349&lt;=$B$422),$C$422,"")</f>
        <v/>
      </c>
      <c r="NF422" s="264" t="str">
        <f>IF(AND($A$422&lt;=AG$349,AG$349&lt;=$B$422),(1/3)*$C$422,"")</f>
        <v/>
      </c>
      <c r="NG422" s="264" t="str">
        <f>IF(AND($A$422&lt;=AG$349,AG$349&lt;=$B$422),(2/3)*$C$422,"")</f>
        <v/>
      </c>
      <c r="NH422" s="264" t="str">
        <f>IF(AND($A$422&lt;=AG$349,AG$349&lt;=$B$422),$D$422,"")</f>
        <v/>
      </c>
      <c r="NI422" s="264" t="str">
        <f>IF(AND($A$422&lt;=AG$349,AG$349&lt;=$B$422),(1/3)*$D$422,"")</f>
        <v/>
      </c>
      <c r="NJ422" s="264" t="str">
        <f>IF(AND($A$422&lt;=AG$349,AG$349&lt;=$B$422),(2/3)*$D$422,"")</f>
        <v/>
      </c>
      <c r="NK422" s="264" t="str">
        <f>IF(AND($A$422&lt;=AG$349,AG$349&lt;=$B$422),$E$422,"")</f>
        <v/>
      </c>
      <c r="NL422" s="264" t="str">
        <f>IF(AND($A$422&lt;=AG$349,AG$349&lt;=$B$422),(1/3)*$E$422,"")</f>
        <v/>
      </c>
      <c r="NM422" s="264" t="str">
        <f>IF(AND($A$422&lt;=AG$349,AG$349&lt;=$B$422),(2/3)*$E$422,"")</f>
        <v/>
      </c>
      <c r="NN422" s="264" t="str">
        <f>IF(AND($A$422&lt;=AG$349,AG$349&lt;=$B$422),$F$422,"")</f>
        <v/>
      </c>
      <c r="NO422" s="264" t="str">
        <f>IF(AND($A$422&lt;=AG$349,AG$349&lt;=$B$422),(1/3)*$F$422,"")</f>
        <v/>
      </c>
      <c r="NP422" s="264" t="str">
        <f>IF(AND($A$422&lt;=AG$349,AG$349&lt;=$B$422),(2/3)*$F$422,"")</f>
        <v/>
      </c>
      <c r="NQ422" s="264" t="str">
        <f>IF(AND($A$422&lt;=AH$349,AH$349&lt;=$B$422),$C$422,"")</f>
        <v/>
      </c>
      <c r="NR422" s="264" t="str">
        <f>IF(AND($A$422&lt;=AH$349,AH$349&lt;=$B$422),(1/3)*$C$422,"")</f>
        <v/>
      </c>
      <c r="NS422" s="264" t="str">
        <f>IF(AND($A$422&lt;=AH$349,AH$349&lt;=$B$422),(2/3)*$C$422,"")</f>
        <v/>
      </c>
      <c r="NT422" s="264" t="str">
        <f>IF(AND($A$422&lt;=AH$349,AH$349&lt;=$B$422),$D$422,"")</f>
        <v/>
      </c>
      <c r="NU422" s="264" t="str">
        <f>IF(AND($A$422&lt;=AH$349,AH$349&lt;=$B$422),(1/3)*$D$422,"")</f>
        <v/>
      </c>
      <c r="NV422" s="264" t="str">
        <f>IF(AND($A$422&lt;=AH$349,AH$349&lt;=$B$422),(2/3)*$D$422,"")</f>
        <v/>
      </c>
      <c r="NW422" s="264" t="str">
        <f>IF(AND($A$422&lt;=AH$349,AH$349&lt;=$B$422),$E$422,"")</f>
        <v/>
      </c>
      <c r="NX422" s="264" t="str">
        <f>IF(AND($A$422&lt;=AH$349,AH$349&lt;=$B$422),(1/3)*$E$422,"")</f>
        <v/>
      </c>
      <c r="NY422" s="264" t="str">
        <f>IF(AND($A$422&lt;=AH$349,AH$349&lt;=$B$422),(2/3)*$E$422,"")</f>
        <v/>
      </c>
      <c r="NZ422" s="264" t="str">
        <f>IF(AND($A$422&lt;=AH$349,AH$349&lt;=$B$422),$F$422,"")</f>
        <v/>
      </c>
      <c r="OA422" s="264" t="str">
        <f>IF(AND($A$422&lt;=AH$349,AH$349&lt;=$B$422),(1/3)*$F$422,"")</f>
        <v/>
      </c>
      <c r="OB422" s="264" t="str">
        <f>IF(AND($A$422&lt;=AH$349,AH$349&lt;=$B$422),(2/3)*$F$422,"")</f>
        <v/>
      </c>
      <c r="OC422" s="264" t="str">
        <f>IF(AND($A$422&lt;=AI$349,AI$349&lt;=$B$422),$C$422,"")</f>
        <v/>
      </c>
      <c r="OD422" s="264" t="str">
        <f>IF(AND($A$422&lt;=AI$349,AI$349&lt;=$B$422),(1/3)*$C$422,"")</f>
        <v/>
      </c>
      <c r="OE422" s="264" t="str">
        <f>IF(AND($A$422&lt;=AI$349,AI$349&lt;=$B$422),(2/3)*$C$422,"")</f>
        <v/>
      </c>
      <c r="OF422" s="264" t="str">
        <f>IF(AND($A$422&lt;=AI$349,AI$349&lt;=$B$422),$D$422,"")</f>
        <v/>
      </c>
      <c r="OG422" s="264" t="str">
        <f>IF(AND($A$422&lt;=AI$349,AI$349&lt;=$B$422),(1/3)*$D$422,"")</f>
        <v/>
      </c>
      <c r="OH422" s="264" t="str">
        <f>IF(AND($A$422&lt;=AI$349,AI$349&lt;=$B$422),(2/3)*$D$422,"")</f>
        <v/>
      </c>
      <c r="OI422" s="264" t="str">
        <f>IF(AND($A$422&lt;=AI$349,AI$349&lt;=$B$422),$E$422,"")</f>
        <v/>
      </c>
      <c r="OJ422" s="264" t="str">
        <f>IF(AND($A$422&lt;=AI$349,AI$349&lt;=$B$422),(1/3)*$E$422,"")</f>
        <v/>
      </c>
      <c r="OK422" s="264" t="str">
        <f>IF(AND($A$422&lt;=AI$349,AI$349&lt;=$B$422),(2/3)*$E$422,"")</f>
        <v/>
      </c>
      <c r="OL422" s="264" t="str">
        <f>IF(AND($A$422&lt;=AI$349,AI$349&lt;=$B$422),$F$422,"")</f>
        <v/>
      </c>
      <c r="OM422" s="264" t="str">
        <f>IF(AND($A$422&lt;=AI$349,AI$349&lt;=$B$422),(1/3)*$F$422,"")</f>
        <v/>
      </c>
      <c r="ON422" s="264" t="str">
        <f>IF(AND($A$422&lt;=AI$349,AI$349&lt;=$B$422),(2/3)*$F$422,"")</f>
        <v/>
      </c>
      <c r="OO422" s="264" t="str">
        <f>IF(AND($A$422&lt;=AJ$349,AJ$349&lt;=$B$422),$C$422,"")</f>
        <v/>
      </c>
      <c r="OP422" s="264" t="str">
        <f>IF(AND($A$422&lt;=AJ$349,AJ$349&lt;=$B$422),(1/3)*$C$422,"")</f>
        <v/>
      </c>
      <c r="OQ422" s="264" t="str">
        <f>IF(AND($A$422&lt;=AJ$349,AJ$349&lt;=$B$422),(2/3)*$C$422,"")</f>
        <v/>
      </c>
      <c r="OR422" s="264" t="str">
        <f>IF(AND($A$422&lt;=AJ$349,AJ$349&lt;=$B$422),$D$422,"")</f>
        <v/>
      </c>
      <c r="OS422" s="264" t="str">
        <f>IF(AND($A$422&lt;=AJ$349,AJ$349&lt;=$B$422),(1/3)*$D$422,"")</f>
        <v/>
      </c>
      <c r="OT422" s="264" t="str">
        <f>IF(AND($A$422&lt;=AJ$349,AJ$349&lt;=$B$422),(2/3)*$D$422,"")</f>
        <v/>
      </c>
      <c r="OU422" s="264" t="str">
        <f>IF(AND($A$422&lt;=AJ$349,AJ$349&lt;=$B$422),$E$422,"")</f>
        <v/>
      </c>
      <c r="OV422" s="264" t="str">
        <f>IF(AND($A$422&lt;=AJ$349,AJ$349&lt;=$B$422),(1/3)*$E$422,"")</f>
        <v/>
      </c>
      <c r="OW422" s="264" t="str">
        <f>IF(AND($A$422&lt;=AJ$349,AJ$349&lt;=$B$422),(2/3)*$E$422,"")</f>
        <v/>
      </c>
      <c r="OX422" s="264" t="str">
        <f>IF(AND($A$422&lt;=AJ$349,AJ$349&lt;=$B$422),$F$422,"")</f>
        <v/>
      </c>
      <c r="OY422" s="264" t="str">
        <f>IF(AND($A$422&lt;=AJ$349,AJ$349&lt;=$B$422),(1/3)*$F$422,"")</f>
        <v/>
      </c>
      <c r="OZ422" s="264" t="str">
        <f>IF(AND($A$422&lt;=AJ$349,AJ$349&lt;=$B$422),(2/3)*$F$422,"")</f>
        <v/>
      </c>
      <c r="PA422" s="264" t="str">
        <f>IF(AND($A$422&lt;=AK$349,AK$349&lt;=$B$422),$C$422,"")</f>
        <v/>
      </c>
      <c r="PB422" s="264" t="str">
        <f>IF(AND($A$422&lt;=AK$349,AK$349&lt;=$B$422),(1/3)*$C$422,"")</f>
        <v/>
      </c>
      <c r="PC422" s="264" t="str">
        <f>IF(AND($A$422&lt;=AK$349,AK$349&lt;=$B$422),(2/3)*$C$422,"")</f>
        <v/>
      </c>
      <c r="PD422" s="264" t="str">
        <f>IF(AND($A$422&lt;=AK$349,AK$349&lt;=$B$422),$D$422,"")</f>
        <v/>
      </c>
      <c r="PE422" s="264" t="str">
        <f>IF(AND($A$422&lt;=AK$349,AK$349&lt;=$B$422),(1/3)*$D$422,"")</f>
        <v/>
      </c>
      <c r="PF422" s="264" t="str">
        <f>IF(AND($A$422&lt;=AK$349,AK$349&lt;=$B$422),(2/3)*$D$422,"")</f>
        <v/>
      </c>
      <c r="PG422" s="264" t="str">
        <f>IF(AND($A$422&lt;=AK$349,AK$349&lt;=$B$422),$E$422,"")</f>
        <v/>
      </c>
      <c r="PH422" s="264" t="str">
        <f>IF(AND($A$422&lt;=AK$349,AK$349&lt;=$B$422),(1/3)*$E$422,"")</f>
        <v/>
      </c>
      <c r="PI422" s="264" t="str">
        <f>IF(AND($A$422&lt;=AK$349,AK$349&lt;=$B$422),(2/3)*$E$422,"")</f>
        <v/>
      </c>
      <c r="PJ422" s="264" t="str">
        <f>IF(AND($A$422&lt;=AK$349,AK$349&lt;=$B$422),$F$422,"")</f>
        <v/>
      </c>
      <c r="PK422" s="264" t="str">
        <f>IF(AND($A$422&lt;=AK$349,AK$349&lt;=$B$422),(1/3)*$F$422,"")</f>
        <v/>
      </c>
      <c r="PL422" s="264" t="str">
        <f>IF(AND($A$422&lt;=AK$349,AK$349&lt;=$B$422),(2/3)*$F$422,"")</f>
        <v/>
      </c>
      <c r="PM422" s="264" t="str">
        <f>IF(AND($A$422&lt;=AL$349,AL$349&lt;=$B$422),$C$422,"")</f>
        <v/>
      </c>
      <c r="PN422" s="264" t="str">
        <f>IF(AND($A$422&lt;=AL$349,AL$349&lt;=$B$422),(1/3)*$C$422,"")</f>
        <v/>
      </c>
      <c r="PO422" s="264" t="str">
        <f>IF(AND($A$422&lt;=AL$349,AL$349&lt;=$B$422),(2/3)*$C$422,"")</f>
        <v/>
      </c>
      <c r="PP422" s="264" t="str">
        <f>IF(AND($A$422&lt;=AL$349,AL$349&lt;=$B$422),$D$422,"")</f>
        <v/>
      </c>
      <c r="PQ422" s="264" t="str">
        <f>IF(AND($A$422&lt;=AL$349,AL$349&lt;=$B$422),(1/3)*$D$422,"")</f>
        <v/>
      </c>
      <c r="PR422" s="264" t="str">
        <f>IF(AND($A$422&lt;=AL$349,AL$349&lt;=$B$422),(2/3)*$D$422,"")</f>
        <v/>
      </c>
      <c r="PS422" s="264" t="str">
        <f>IF(AND($A$422&lt;=AL$349,AL$349&lt;=$B$422),$E$422,"")</f>
        <v/>
      </c>
      <c r="PT422" s="264" t="str">
        <f>IF(AND($A$422&lt;=AL$349,AL$349&lt;=$B$422),(1/3)*$E$422,"")</f>
        <v/>
      </c>
      <c r="PU422" s="264" t="str">
        <f>IF(AND($A$422&lt;=AL$349,AL$349&lt;=$B$422),(2/3)*$E$422,"")</f>
        <v/>
      </c>
      <c r="PV422" s="264" t="str">
        <f>IF(AND($A$422&lt;=AL$349,AL$349&lt;=$B$422),$F$422,"")</f>
        <v/>
      </c>
      <c r="PW422" s="264" t="str">
        <f>IF(AND($A$422&lt;=AL$349,AL$349&lt;=$B$422),(1/3)*$F$422,"")</f>
        <v/>
      </c>
      <c r="PX422" s="264" t="str">
        <f>IF(AND($A$422&lt;=AL$349,AL$349&lt;=$B$422),(2/3)*$F$422,"")</f>
        <v/>
      </c>
      <c r="PY422" s="264" t="str">
        <f>IF(AND($A$422&lt;=AM$349,AM$349&lt;=$B$422),$C$422,"")</f>
        <v/>
      </c>
      <c r="PZ422" s="264" t="str">
        <f>IF(AND($A$422&lt;=AM$349,AM$349&lt;=$B$422),(1/3)*$C$422,"")</f>
        <v/>
      </c>
      <c r="QA422" s="264" t="str">
        <f>IF(AND($A$422&lt;=AM$349,AM$349&lt;=$B$422),(2/3)*$C$422,"")</f>
        <v/>
      </c>
      <c r="QB422" s="264" t="str">
        <f>IF(AND($A$422&lt;=AM$349,AM$349&lt;=$B$422),$D$422,"")</f>
        <v/>
      </c>
      <c r="QC422" s="264" t="str">
        <f>IF(AND($A$422&lt;=AM$349,AM$349&lt;=$B$422),(1/3)*$D$422,"")</f>
        <v/>
      </c>
      <c r="QD422" s="264" t="str">
        <f>IF(AND($A$422&lt;=AM$349,AM$349&lt;=$B$422),(2/3)*$D$422,"")</f>
        <v/>
      </c>
      <c r="QE422" s="264" t="str">
        <f>IF(AND($A$422&lt;=AM$349,AM$349&lt;=$B$422),$E$422,"")</f>
        <v/>
      </c>
      <c r="QF422" s="264" t="str">
        <f>IF(AND($A$422&lt;=AM$349,AM$349&lt;=$B$422),(1/3)*$E$422,"")</f>
        <v/>
      </c>
      <c r="QG422" s="264" t="str">
        <f>IF(AND($A$422&lt;=AM$349,AM$349&lt;=$B$422),(2/3)*$E$422,"")</f>
        <v/>
      </c>
      <c r="QH422" s="264" t="str">
        <f>IF(AND($A$422&lt;=AM$349,AM$349&lt;=$B$422),$F$422,"")</f>
        <v/>
      </c>
      <c r="QI422" s="264" t="str">
        <f>IF(AND($A$422&lt;=AM$349,AM$349&lt;=$B$422),(1/3)*$F$422,"")</f>
        <v/>
      </c>
      <c r="QJ422" s="264" t="str">
        <f>IF(AND($A$422&lt;=AM$349,AM$349&lt;=$B$422),(2/3)*$F$422,"")</f>
        <v/>
      </c>
      <c r="QK422" s="264" t="str">
        <f>IF(AND($A$422&lt;=AN$349,AN$349&lt;=$B$422),$C$422,"")</f>
        <v/>
      </c>
      <c r="QL422" s="264" t="str">
        <f>IF(AND($A$422&lt;=AN$349,AN$349&lt;=$B$422),(1/3)*$C$422,"")</f>
        <v/>
      </c>
      <c r="QM422" s="264" t="str">
        <f>IF(AND($A$422&lt;=AN$349,AN$349&lt;=$B$422),(2/3)*$C$422,"")</f>
        <v/>
      </c>
      <c r="QN422" s="264" t="str">
        <f>IF(AND($A$422&lt;=AN$349,AN$349&lt;=$B$422),$D$422,"")</f>
        <v/>
      </c>
      <c r="QO422" s="264" t="str">
        <f>IF(AND($A$422&lt;=AN$349,AN$349&lt;=$B$422),(1/3)*$D$422,"")</f>
        <v/>
      </c>
      <c r="QP422" s="264" t="str">
        <f>IF(AND($A$422&lt;=AN$349,AN$349&lt;=$B$422),(2/3)*$D$422,"")</f>
        <v/>
      </c>
      <c r="QQ422" s="264" t="str">
        <f>IF(AND($A$422&lt;=AN$349,AN$349&lt;=$B$422),$E$422,"")</f>
        <v/>
      </c>
      <c r="QR422" s="264" t="str">
        <f>IF(AND($A$422&lt;=AN$349,AN$349&lt;=$B$422),(1/3)*$E$422,"")</f>
        <v/>
      </c>
      <c r="QS422" s="264" t="str">
        <f>IF(AND($A$422&lt;=AN$349,AN$349&lt;=$B$422),(2/3)*$E$422,"")</f>
        <v/>
      </c>
      <c r="QT422" s="264" t="str">
        <f>IF(AND($A$422&lt;=AN$349,AN$349&lt;=$B$422),$F$422,"")</f>
        <v/>
      </c>
      <c r="QU422" s="264" t="str">
        <f>IF(AND($A$422&lt;=AN$349,AN$349&lt;=$B$422),(1/3)*$F$422,"")</f>
        <v/>
      </c>
      <c r="QV422" s="264" t="str">
        <f>IF(AND($A$422&lt;=AN$349,AN$349&lt;=$B$422),(2/3)*$F$422,"")</f>
        <v/>
      </c>
      <c r="QW422" s="264" t="str">
        <f>IF(AND($A$422&lt;=AO$349,AO$349&lt;=$B$422),$C$422,"")</f>
        <v/>
      </c>
      <c r="QX422" s="264" t="str">
        <f>IF(AND($A$422&lt;=AO$349,AO$349&lt;=$B$422),(1/3)*$C$422,"")</f>
        <v/>
      </c>
      <c r="QY422" s="264" t="str">
        <f>IF(AND($A$422&lt;=AO$349,AO$349&lt;=$B$422),(2/3)*$C$422,"")</f>
        <v/>
      </c>
      <c r="QZ422" s="264" t="str">
        <f>IF(AND($A$422&lt;=AO$349,AO$349&lt;=$B$422),$D$422,"")</f>
        <v/>
      </c>
      <c r="RA422" s="264" t="str">
        <f>IF(AND($A$422&lt;=AO$349,AO$349&lt;=$B$422),(1/3)*$D$422,"")</f>
        <v/>
      </c>
      <c r="RB422" s="264" t="str">
        <f>IF(AND($A$422&lt;=AO$349,AO$349&lt;=$B$422),(2/3)*$D$422,"")</f>
        <v/>
      </c>
      <c r="RC422" s="264" t="str">
        <f>IF(AND($A$422&lt;=AO$349,AO$349&lt;=$B$422),$E$422,"")</f>
        <v/>
      </c>
      <c r="RD422" s="264" t="str">
        <f>IF(AND($A$422&lt;=AO$349,AO$349&lt;=$B$422),(1/3)*$E$422,"")</f>
        <v/>
      </c>
      <c r="RE422" s="264" t="str">
        <f>IF(AND($A$422&lt;=AO$349,AO$349&lt;=$B$422),(2/3)*$E$422,"")</f>
        <v/>
      </c>
      <c r="RF422" s="264" t="str">
        <f>IF(AND($A$422&lt;=AO$349,AO$349&lt;=$B$422),$F$422,"")</f>
        <v/>
      </c>
      <c r="RG422" s="264" t="str">
        <f>IF(AND($A$422&lt;=AO$349,AO$349&lt;=$B$422),(1/3)*$F$422,"")</f>
        <v/>
      </c>
      <c r="RH422" s="264" t="str">
        <f>IF(AND($A$422&lt;=AO$349,AO$349&lt;=$B$422),(2/3)*$F$422,"")</f>
        <v/>
      </c>
      <c r="RI422" s="264" t="str">
        <f>IF(AND($A$422&lt;=AP$349,AP$349&lt;=$B$422),$C$422,"")</f>
        <v/>
      </c>
      <c r="RJ422" s="264" t="str">
        <f>IF(AND($A$422&lt;=AP$349,AP$349&lt;=$B$422),(1/3)*$C$422,"")</f>
        <v/>
      </c>
      <c r="RK422" s="264" t="str">
        <f>IF(AND($A$422&lt;=AP$349,AP$349&lt;=$B$422),(2/3)*$C$422,"")</f>
        <v/>
      </c>
      <c r="RL422" s="264" t="str">
        <f>IF(AND($A$422&lt;=AP$349,AP$349&lt;=$B$422),$D$422,"")</f>
        <v/>
      </c>
      <c r="RM422" s="264" t="str">
        <f>IF(AND($A$422&lt;=AP$349,AP$349&lt;=$B$422),(1/3)*$D$422,"")</f>
        <v/>
      </c>
      <c r="RN422" s="264" t="str">
        <f>IF(AND($A$422&lt;=AP$349,AP$349&lt;=$B$422),(2/3)*$D$422,"")</f>
        <v/>
      </c>
      <c r="RO422" s="264" t="str">
        <f>IF(AND($A$422&lt;=AP$349,AP$349&lt;=$B$422),$E$422,"")</f>
        <v/>
      </c>
      <c r="RP422" s="264" t="str">
        <f>IF(AND($A$422&lt;=AP$349,AP$349&lt;=$B$422),(1/3)*$E$422,"")</f>
        <v/>
      </c>
      <c r="RQ422" s="264" t="str">
        <f>IF(AND($A$422&lt;=AP$349,AP$349&lt;=$B$422),(2/3)*$E$422,"")</f>
        <v/>
      </c>
      <c r="RR422" s="264" t="str">
        <f>IF(AND($A$422&lt;=AP$349,AP$349&lt;=$B$422),$F$422,"")</f>
        <v/>
      </c>
      <c r="RS422" s="264" t="str">
        <f>IF(AND($A$422&lt;=AP$349,AP$349&lt;=$B$422),(1/3)*$F$422,"")</f>
        <v/>
      </c>
      <c r="RT422" s="264" t="str">
        <f>IF(AND($A$422&lt;=AP$349,AP$349&lt;=$B$422),(2/3)*$F$422,"")</f>
        <v/>
      </c>
      <c r="RU422" s="264" t="str">
        <f>IF(AND($A$422&lt;=AQ$349,AQ$349&lt;=$B$422),$C$422,"")</f>
        <v/>
      </c>
      <c r="RV422" s="264" t="str">
        <f>IF(AND($A$422&lt;=AQ$349,AQ$349&lt;=$B$422),(1/3)*$C$422,"")</f>
        <v/>
      </c>
      <c r="RW422" s="264" t="str">
        <f>IF(AND($A$422&lt;=AQ$349,AQ$349&lt;=$B$422),(2/3)*$C$422,"")</f>
        <v/>
      </c>
      <c r="RX422" s="264" t="str">
        <f>IF(AND($A$422&lt;=AQ$349,AQ$349&lt;=$B$422),$D$422,"")</f>
        <v/>
      </c>
      <c r="RY422" s="264" t="str">
        <f>IF(AND($A$422&lt;=AQ$349,AQ$349&lt;=$B$422),(1/3)*$D$422,"")</f>
        <v/>
      </c>
      <c r="RZ422" s="264" t="str">
        <f>IF(AND($A$422&lt;=AQ$349,AQ$349&lt;=$B$422),(2/3)*$D$422,"")</f>
        <v/>
      </c>
      <c r="SA422" s="264" t="str">
        <f>IF(AND($A$422&lt;=AQ$349,AQ$349&lt;=$B$422),$E$422,"")</f>
        <v/>
      </c>
      <c r="SB422" s="264" t="str">
        <f>IF(AND($A$422&lt;=AQ$349,AQ$349&lt;=$B$422),(1/3)*$E$422,"")</f>
        <v/>
      </c>
      <c r="SC422" s="264" t="str">
        <f>IF(AND($A$422&lt;=AQ$349,AQ$349&lt;=$B$422),(2/3)*$E$422,"")</f>
        <v/>
      </c>
      <c r="SD422" s="264" t="str">
        <f>IF(AND($A$422&lt;=AQ$349,AQ$349&lt;=$B$422),$F$422,"")</f>
        <v/>
      </c>
      <c r="SE422" s="264" t="str">
        <f>IF(AND($A$422&lt;=AQ$349,AQ$349&lt;=$B$422),(1/3)*$F$422,"")</f>
        <v/>
      </c>
      <c r="SF422" s="264" t="str">
        <f>IF(AND($A$422&lt;=AQ$349,AQ$349&lt;=$B$422),(2/3)*$F$422,"")</f>
        <v/>
      </c>
      <c r="SG422" s="264" t="str">
        <f>IF(AND($A$422&lt;=AR$349,AR$349&lt;=$B$422),$C$422,"")</f>
        <v/>
      </c>
      <c r="SH422" s="264" t="str">
        <f>IF(AND($A$422&lt;=AR$349,AR$349&lt;=$B$422),(1/3)*$C$422,"")</f>
        <v/>
      </c>
      <c r="SI422" s="264" t="str">
        <f>IF(AND($A$422&lt;=AR$349,AR$349&lt;=$B$422),(2/3)*$C$422,"")</f>
        <v/>
      </c>
      <c r="SJ422" s="264" t="str">
        <f>IF(AND($A$422&lt;=AR$349,AR$349&lt;=$B$422),$D$422,"")</f>
        <v/>
      </c>
      <c r="SK422" s="264" t="str">
        <f>IF(AND($A$422&lt;=AR$349,AR$349&lt;=$B$422),(1/3)*$D$422,"")</f>
        <v/>
      </c>
      <c r="SL422" s="264" t="str">
        <f>IF(AND($A$422&lt;=AR$349,AR$349&lt;=$B$422),(2/3)*$D$422,"")</f>
        <v/>
      </c>
      <c r="SM422" s="264" t="str">
        <f>IF(AND($A$422&lt;=AR$349,AR$349&lt;=$B$422),$E$422,"")</f>
        <v/>
      </c>
      <c r="SN422" s="264" t="str">
        <f>IF(AND($A$422&lt;=AR$349,AR$349&lt;=$B$422),(1/3)*$E$422,"")</f>
        <v/>
      </c>
      <c r="SO422" s="264" t="str">
        <f>IF(AND($A$422&lt;=AR$349,AR$349&lt;=$B$422),(2/3)*$E$422,"")</f>
        <v/>
      </c>
      <c r="SP422" s="264" t="str">
        <f>IF(AND($A$422&lt;=AR$349,AR$349&lt;=$B$422),$F$422,"")</f>
        <v/>
      </c>
      <c r="SQ422" s="264" t="str">
        <f>IF(AND($A$422&lt;=AR$349,AR$349&lt;=$B$422),(1/3)*$F$422,"")</f>
        <v/>
      </c>
      <c r="SR422" s="264" t="str">
        <f>IF(AND($A$422&lt;=AR$349,AR$349&lt;=$B$422),(2/3)*$F$422,"")</f>
        <v/>
      </c>
      <c r="SS422" s="264" t="str">
        <f>IF(AND($A$422&lt;=AS$349,AS$349&lt;=$B$422),$C$422,"")</f>
        <v/>
      </c>
      <c r="ST422" s="264" t="str">
        <f>IF(AND($A$422&lt;=AS$349,AS$349&lt;=$B$422),(1/3)*$C$422,"")</f>
        <v/>
      </c>
      <c r="SU422" s="264" t="str">
        <f>IF(AND($A$422&lt;=AS$349,AS$349&lt;=$B$422),(2/3)*$C$422,"")</f>
        <v/>
      </c>
      <c r="SV422" s="264" t="str">
        <f>IF(AND($A$422&lt;=AS$349,AS$349&lt;=$B$422),$D$422,"")</f>
        <v/>
      </c>
      <c r="SW422" s="264" t="str">
        <f>IF(AND($A$422&lt;=AS$349,AS$349&lt;=$B$422),(1/3)*$D$422,"")</f>
        <v/>
      </c>
      <c r="SX422" s="264" t="str">
        <f>IF(AND($A$422&lt;=AS$349,AS$349&lt;=$B$422),(2/3)*$D$422,"")</f>
        <v/>
      </c>
      <c r="SY422" s="264" t="str">
        <f>IF(AND($A$422&lt;=AS$349,AS$349&lt;=$B$422),$E$422,"")</f>
        <v/>
      </c>
      <c r="SZ422" s="264" t="str">
        <f>IF(AND($A$422&lt;=AS$349,AS$349&lt;=$B$422),(1/3)*$E$422,"")</f>
        <v/>
      </c>
      <c r="TA422" s="264" t="str">
        <f>IF(AND($A$422&lt;=AS$349,AS$349&lt;=$B$422),(2/3)*$E$422,"")</f>
        <v/>
      </c>
      <c r="TB422" s="264" t="str">
        <f>IF(AND($A$422&lt;=AS$349,AS$349&lt;=$B$422),$F$422,"")</f>
        <v/>
      </c>
      <c r="TC422" s="264" t="str">
        <f>IF(AND($A$422&lt;=AS$349,AS$349&lt;=$B$422),(1/3)*$F$422,"")</f>
        <v/>
      </c>
      <c r="TD422" s="264" t="str">
        <f>IF(AND($A$422&lt;=AS$349,AS$349&lt;=$B$422),(2/3)*$F$422,"")</f>
        <v/>
      </c>
      <c r="TE422" s="264" t="str">
        <f>IF(AND($A$422&lt;=AT$349,AT$349&lt;=$B$422),$C$422,"")</f>
        <v/>
      </c>
      <c r="TF422" s="264" t="str">
        <f>IF(AND($A$422&lt;=AT$349,AT$349&lt;=$B$422),(1/3)*$C$422,"")</f>
        <v/>
      </c>
      <c r="TG422" s="264" t="str">
        <f>IF(AND($A$422&lt;=AT$349,AT$349&lt;=$B$422),(2/3)*$C$422,"")</f>
        <v/>
      </c>
      <c r="TH422" s="264" t="str">
        <f>IF(AND($A$422&lt;=AT$349,AT$349&lt;=$B$422),$D$422,"")</f>
        <v/>
      </c>
      <c r="TI422" s="264" t="str">
        <f>IF(AND($A$422&lt;=AT$349,AT$349&lt;=$B$422),(1/3)*$D$422,"")</f>
        <v/>
      </c>
      <c r="TJ422" s="264" t="str">
        <f>IF(AND($A$422&lt;=AT$349,AT$349&lt;=$B$422),(2/3)*$D$422,"")</f>
        <v/>
      </c>
      <c r="TK422" s="264" t="str">
        <f>IF(AND($A$422&lt;=AT$349,AT$349&lt;=$B$422),$E$422,"")</f>
        <v/>
      </c>
      <c r="TL422" s="264" t="str">
        <f>IF(AND($A$422&lt;=AT$349,AT$349&lt;=$B$422),(1/3)*$E$422,"")</f>
        <v/>
      </c>
      <c r="TM422" s="264" t="str">
        <f>IF(AND($A$422&lt;=AT$349,AT$349&lt;=$B$422),(2/3)*$E$422,"")</f>
        <v/>
      </c>
      <c r="TN422" s="264" t="str">
        <f>IF(AND($A$422&lt;=AT$349,AT$349&lt;=$B$422),$F$422,"")</f>
        <v/>
      </c>
      <c r="TO422" s="264" t="str">
        <f>IF(AND($A$422&lt;=AT$349,AT$349&lt;=$B$422),(1/3)*$F$422,"")</f>
        <v/>
      </c>
      <c r="TP422" s="264" t="str">
        <f>IF(AND($A$422&lt;=AT$349,AT$349&lt;=$B$422),(2/3)*$F$422,"")</f>
        <v/>
      </c>
      <c r="TQ422" s="264" t="str">
        <f>IF(AND($A$422&lt;=AU$349,AU$349&lt;=$B$422),$C$422,"")</f>
        <v/>
      </c>
      <c r="TR422" s="264" t="str">
        <f>IF(AND($A$422&lt;=AU$349,AU$349&lt;=$B$422),(1/3)*$C$422,"")</f>
        <v/>
      </c>
      <c r="TS422" s="264" t="str">
        <f>IF(AND($A$422&lt;=AU$349,AU$349&lt;=$B$422),(2/3)*$C$422,"")</f>
        <v/>
      </c>
      <c r="TT422" s="264" t="str">
        <f>IF(AND($A$422&lt;=AU$349,AU$349&lt;=$B$422),$D$422,"")</f>
        <v/>
      </c>
      <c r="TU422" s="264" t="str">
        <f>IF(AND($A$422&lt;=AU$349,AU$349&lt;=$B$422),(1/3)*$D$422,"")</f>
        <v/>
      </c>
      <c r="TV422" s="264" t="str">
        <f>IF(AND($A$422&lt;=AU$349,AU$349&lt;=$B$422),(2/3)*$D$422,"")</f>
        <v/>
      </c>
      <c r="TW422" s="264" t="str">
        <f>IF(AND($A$422&lt;=AU$349,AU$349&lt;=$B$422),$E$422,"")</f>
        <v/>
      </c>
      <c r="TX422" s="264" t="str">
        <f>IF(AND($A$422&lt;=AU$349,AU$349&lt;=$B$422),(1/3)*$E$422,"")</f>
        <v/>
      </c>
      <c r="TY422" s="264" t="str">
        <f>IF(AND($A$422&lt;=AU$349,AU$349&lt;=$B$422),(2/3)*$E$422,"")</f>
        <v/>
      </c>
      <c r="TZ422" s="264" t="str">
        <f>IF(AND($A$422&lt;=AU$349,AU$349&lt;=$B$422),$F$422,"")</f>
        <v/>
      </c>
      <c r="UA422" s="264" t="str">
        <f>IF(AND($A$422&lt;=AU$349,AU$349&lt;=$B$422),(1/3)*$F$422,"")</f>
        <v/>
      </c>
      <c r="UB422" s="264" t="str">
        <f>IF(AND($A$422&lt;=AU$349,AU$349&lt;=$B$422),(2/3)*$F$422,"")</f>
        <v/>
      </c>
      <c r="UC422" s="264" t="str">
        <f>IF(AND($A$422&lt;=AV$349,AV$349&lt;=$B$422),$C$422,"")</f>
        <v/>
      </c>
      <c r="UD422" s="264" t="str">
        <f>IF(AND($A$422&lt;=AV$349,AV$349&lt;=$B$422),(1/3)*$C$422,"")</f>
        <v/>
      </c>
      <c r="UE422" s="264" t="str">
        <f>IF(AND($A$422&lt;=AV$349,AV$349&lt;=$B$422),(2/3)*$C$422,"")</f>
        <v/>
      </c>
      <c r="UF422" s="264" t="str">
        <f>IF(AND($A$422&lt;=AV$349,AV$349&lt;=$B$422),$D$422,"")</f>
        <v/>
      </c>
      <c r="UG422" s="264" t="str">
        <f>IF(AND($A$422&lt;=AV$349,AV$349&lt;=$B$422),(1/3)*$D$422,"")</f>
        <v/>
      </c>
      <c r="UH422" s="264" t="str">
        <f>IF(AND($A$422&lt;=AV$349,AV$349&lt;=$B$422),(2/3)*$C$422,"")</f>
        <v/>
      </c>
      <c r="UI422" s="264" t="str">
        <f>IF(AND($A$422&lt;=AV$349,AV$349&lt;=$B$422),$E$422,"")</f>
        <v/>
      </c>
      <c r="UJ422" s="264" t="str">
        <f>IF(AND($A$422&lt;=AV$349,AV$349&lt;=$B$422),(1/3)*$E$422,"")</f>
        <v/>
      </c>
      <c r="UK422" s="264" t="str">
        <f>IF(AND($A$422&lt;=AV$349,AV$349&lt;=$B$422),(2/3)*$E$422,"")</f>
        <v/>
      </c>
      <c r="UL422" s="264" t="str">
        <f>IF(AND($A$422&lt;=AV$349,AV$349&lt;=$B$422),$F$422,"")</f>
        <v/>
      </c>
      <c r="UM422" s="264" t="str">
        <f>IF(AND($A$422&lt;=AV$349,AV$349&lt;=$B$422),(1/3)*$F$422,"")</f>
        <v/>
      </c>
      <c r="UN422" s="264" t="str">
        <f>IF(AND($A$422&lt;=AV$349,AV$349&lt;=$B$422),(2/3)*$F$422,"")</f>
        <v/>
      </c>
      <c r="UO422" s="264" t="str">
        <f>IF(AND($A$422&lt;=AW$349,AW$349&lt;=$B$422),$C$422,"")</f>
        <v/>
      </c>
      <c r="UP422" s="264" t="str">
        <f>IF(AND($A$422&lt;=AW$349,AW$349&lt;=$B$422),(1/3)*$C$422,"")</f>
        <v/>
      </c>
      <c r="UQ422" s="264" t="str">
        <f>IF(AND($A$422&lt;=AW$349,AW$349&lt;=$B$422),(2/3)*$C$422,"")</f>
        <v/>
      </c>
      <c r="UR422" s="264" t="str">
        <f>IF(AND($A$422&lt;=AW$349,AW$349&lt;=$B$422),$D$422,"")</f>
        <v/>
      </c>
      <c r="US422" s="264" t="str">
        <f>IF(AND($A$422&lt;=AW$349,AW$349&lt;=$B$422),(1/3)*$D$422,"")</f>
        <v/>
      </c>
      <c r="UT422" s="264" t="str">
        <f>IF(AND($A$422&lt;=AW$349,AW$349&lt;=$B$422),(2/3)*$D$422,"")</f>
        <v/>
      </c>
      <c r="UU422" s="264" t="str">
        <f>IF(AND($A$422&lt;=AW$349,AW$349&lt;=$B$422),$E$422,"")</f>
        <v/>
      </c>
      <c r="UV422" s="264" t="str">
        <f>IF(AND($A$422&lt;=AW$349,AW$349&lt;=$B$422),(1/3)*$E$422,"")</f>
        <v/>
      </c>
      <c r="UW422" s="264" t="str">
        <f>IF(AND($A$422&lt;=AW$349,AW$349&lt;=$B$422),(2/3)*$E$422,"")</f>
        <v/>
      </c>
      <c r="UX422" s="264" t="str">
        <f>IF(AND($A$422&lt;=AW$349,AW$349&lt;=$B$422),$F$422,"")</f>
        <v/>
      </c>
      <c r="UY422" s="264" t="str">
        <f>IF(AND($A$422&lt;=AW$349,AW$349&lt;=$B$422),(1/3)*$F$422,"")</f>
        <v/>
      </c>
      <c r="UZ422" s="264" t="str">
        <f>IF(AND($A$422&lt;=AW$349,AW$349&lt;=$B$422),(2/3)*$F$422,"")</f>
        <v/>
      </c>
      <c r="VA422" s="264" t="str">
        <f>IF(AND($A$422&lt;=AX$349,AX$349&lt;=$B$422),$C$422,"")</f>
        <v/>
      </c>
      <c r="VB422" s="264" t="str">
        <f>IF(AND($A$422&lt;=AX$349,AX$349&lt;=$B$422),(1/3)*$C$422,"")</f>
        <v/>
      </c>
      <c r="VC422" s="264" t="str">
        <f>IF(AND($A$422&lt;=AX$349,AX$349&lt;=$B$422),(2/3)*$C$422,"")</f>
        <v/>
      </c>
      <c r="VD422" s="264" t="str">
        <f>IF(AND($A$422&lt;=AX$349,AX$349&lt;=$B$422),$D$422,"")</f>
        <v/>
      </c>
      <c r="VE422" s="264" t="str">
        <f>IF(AND($A$422&lt;=AX$349,AX$349&lt;=$B$422),(1/3)*$D$422,"")</f>
        <v/>
      </c>
      <c r="VF422" s="264" t="str">
        <f>IF(AND($A$422&lt;=AX$349,AX$349&lt;=$B$422),(2/3)*$D$422,"")</f>
        <v/>
      </c>
      <c r="VG422" s="264" t="str">
        <f>IF(AND($A$422&lt;=AX$349,AX$349&lt;=$B$422),$E$422,"")</f>
        <v/>
      </c>
      <c r="VH422" s="264" t="str">
        <f>IF(AND($A$422&lt;=AX$349,AX$349&lt;=$B$422),(1/3)*$E$422,"")</f>
        <v/>
      </c>
      <c r="VI422" s="264" t="str">
        <f>IF(AND($A$422&lt;=AX$349,AX$349&lt;=$B$422),(2/3)*$E$422,"")</f>
        <v/>
      </c>
      <c r="VJ422" s="264" t="str">
        <f>IF(AND($A$422&lt;=AX$349,AX$349&lt;=$B$422),$F$422,"")</f>
        <v/>
      </c>
      <c r="VK422" s="264" t="str">
        <f>IF(AND($A$422&lt;=AX$349,AX$349&lt;=$B$422),(1/3)*$F$422,"")</f>
        <v/>
      </c>
      <c r="VL422" s="264" t="str">
        <f>IF(AND($A$422&lt;=AX$349,AX$349&lt;=$B$422),(2/3)*$F$422,"")</f>
        <v/>
      </c>
      <c r="VM422" s="264" t="str">
        <f>IF(AND($A$422&lt;=AY$349,AY$349&lt;=$B$422),$C$422,"")</f>
        <v/>
      </c>
      <c r="VN422" s="264" t="str">
        <f>IF(AND($A$422&lt;=AY$349,AY$349&lt;=$B$422),(1/3)*$C$422,"")</f>
        <v/>
      </c>
      <c r="VO422" s="264" t="str">
        <f>IF(AND($A$422&lt;=AY$349,AY$349&lt;=$B$422),(2/3)*$C$422,"")</f>
        <v/>
      </c>
      <c r="VP422" s="264" t="str">
        <f>IF(AND($A$422&lt;=AY$349,AY$349&lt;=$B$422),$D$422,"")</f>
        <v/>
      </c>
      <c r="VQ422" s="264" t="str">
        <f>IF(AND($A$422&lt;=AY$349,AY$349&lt;=$B$422),(1/3)*$D$422,"")</f>
        <v/>
      </c>
      <c r="VR422" s="264" t="str">
        <f>IF(AND($A$422&lt;=AY$349,AY$349&lt;=$B$422),(2/3)*$D$422,"")</f>
        <v/>
      </c>
      <c r="VS422" s="264" t="str">
        <f>IF(AND($A$422&lt;=AY$349,AY$349&lt;=$B$422),$E$422,"")</f>
        <v/>
      </c>
      <c r="VT422" s="264" t="str">
        <f>IF(AND($A$422&lt;=AY$349,AY$349&lt;=$B$422),(1/3)*$E$422,"")</f>
        <v/>
      </c>
      <c r="VU422" s="264" t="str">
        <f>IF(AND($A$422&lt;=AY$349,AY$349&lt;=$B$422),(2/3)*$E$422,"")</f>
        <v/>
      </c>
      <c r="VV422" s="264" t="str">
        <f>IF(AND($A$422&lt;=AY$349,AY$349&lt;=$B$422),$F$422,"")</f>
        <v/>
      </c>
      <c r="VW422" s="264" t="str">
        <f>IF(AND($A$422&lt;=AY$349,AY$349&lt;=$B$422),(1/3)*$F$422,"")</f>
        <v/>
      </c>
      <c r="VX422" s="264" t="str">
        <f>IF(AND($A$422&lt;=AY$349,AY$349&lt;=$B$422),(2/3)*$F$422,"")</f>
        <v/>
      </c>
      <c r="VY422" s="264" t="str">
        <f>IF(AND($A$422&lt;=AZ$349,AZ$349&lt;=$B$422),$C$422,"")</f>
        <v/>
      </c>
      <c r="VZ422" s="264" t="str">
        <f>IF(AND($A$422&lt;=AZ$349,AZ$349&lt;=$B$422),(1/3)*$C$422,"")</f>
        <v/>
      </c>
      <c r="WA422" s="264" t="str">
        <f>IF(AND($A$422&lt;=AZ$349,AZ$349&lt;=$B$422),(2/3)*$C$422,"")</f>
        <v/>
      </c>
      <c r="WB422" s="264" t="str">
        <f>IF(AND($A$422&lt;=AZ$349,AZ$349&lt;=$B$422),$D$422,"")</f>
        <v/>
      </c>
      <c r="WC422" s="264" t="str">
        <f>IF(AND($A$422&lt;=AZ$349,AZ$349&lt;=$B$422),(1/3)*$D$422,"")</f>
        <v/>
      </c>
      <c r="WD422" s="264" t="str">
        <f>IF(AND($A$422&lt;=AZ$349,AZ$349&lt;=$B$422),(2/3)*$D$422,"")</f>
        <v/>
      </c>
      <c r="WE422" s="264" t="str">
        <f>IF(AND($A$422&lt;=AZ$349,AZ$349&lt;=$B$422),$E$422,"")</f>
        <v/>
      </c>
      <c r="WF422" s="264" t="str">
        <f>IF(AND($A$422&lt;=AZ$349,AZ$349&lt;=$B$422),(1/3)*$E$422,"")</f>
        <v/>
      </c>
      <c r="WG422" s="264" t="str">
        <f>IF(AND($A$422&lt;=AZ$349,AZ$349&lt;=$B$422),(2/3)*$E$422,"")</f>
        <v/>
      </c>
      <c r="WH422" s="264" t="str">
        <f>IF(AND($A$422&lt;=AZ$349,AZ$349&lt;=$B$422),$F$422,"")</f>
        <v/>
      </c>
      <c r="WI422" s="264" t="str">
        <f>IF(AND($A$422&lt;=AZ$349,AZ$349&lt;=$B$422),(1/3)*$F$422,"")</f>
        <v/>
      </c>
      <c r="WJ422" s="264" t="str">
        <f>IF(AND($A$422&lt;=AZ$349,AZ$349&lt;=$B$422),(2/3)*$F$422,"")</f>
        <v/>
      </c>
      <c r="WK422" s="264" t="str">
        <f>IF(AND($A$422&lt;=BA$349,BA$349&lt;=$B$422),$C$422,"")</f>
        <v/>
      </c>
      <c r="WL422" s="264" t="str">
        <f>IF(AND($A$422&lt;=BA$349,BA$349&lt;=$B$422),(1/3)*$C$422,"")</f>
        <v/>
      </c>
      <c r="WM422" s="264" t="str">
        <f>IF(AND($A$422&lt;=BA$349,BA$349&lt;=$B$422),(2/3)*$C$422,"")</f>
        <v/>
      </c>
      <c r="WN422" s="264" t="str">
        <f>IF(AND($A$422&lt;=BA$349,BA$349&lt;=$B$422),$D$422,"")</f>
        <v/>
      </c>
      <c r="WO422" s="264" t="str">
        <f>IF(AND($A$422&lt;=BA$349,BA$349&lt;=$B$422),(1/3)*$D$422,"")</f>
        <v/>
      </c>
      <c r="WP422" s="264" t="str">
        <f>IF(AND($A$422&lt;=BA$349,BA$349&lt;=$B$422),(2/3)*$D$422,"")</f>
        <v/>
      </c>
      <c r="WQ422" s="264" t="str">
        <f>IF(AND($A$422&lt;=BA$349,BA$349&lt;=$B$422),$E$422,"")</f>
        <v/>
      </c>
      <c r="WR422" s="264" t="str">
        <f>IF(AND($A$422&lt;=BA$349,BA$349&lt;=$B$422),(1/3)*$E$422,"")</f>
        <v/>
      </c>
      <c r="WS422" s="264" t="str">
        <f>IF(AND($A$422&lt;=BA$349,BA$349&lt;=$B$422),(2/3)*$E$422,"")</f>
        <v/>
      </c>
      <c r="WT422" s="264" t="str">
        <f>IF(AND($A$422&lt;=BA$349,BA$349&lt;=$B$422),$F$422,"")</f>
        <v/>
      </c>
      <c r="WU422" s="264" t="str">
        <f>IF(AND($A$422&lt;=BA$349,BA$349&lt;=$B$422),(1/3)*$F$422,"")</f>
        <v/>
      </c>
      <c r="WV422" s="264" t="str">
        <f>IF(AND($A$422&lt;=BA$349,BA$349&lt;=$B$422),(2/3)*$F$422,"")</f>
        <v/>
      </c>
      <c r="WW422" s="264" t="str">
        <f>IF(AND($A$422&lt;=BB$349,BB$349&lt;=$B$422),$C$422,"")</f>
        <v/>
      </c>
      <c r="WX422" s="264" t="str">
        <f>IF(AND($A$422&lt;=BB$349,BB$349&lt;=$B$422),(1/3)*$C$422,"")</f>
        <v/>
      </c>
      <c r="WY422" s="264" t="str">
        <f>IF(AND($A$422&lt;=BB$349,BB$349&lt;=$B$422),(2/3)*$C$422,"")</f>
        <v/>
      </c>
      <c r="WZ422" s="264" t="str">
        <f>IF(AND($A$422&lt;=BB$349,BB$349&lt;=$B$422),$D$422,"")</f>
        <v/>
      </c>
      <c r="XA422" s="264" t="str">
        <f>IF(AND($A$422&lt;=BB$349,BB$349&lt;=$B$422),(1/3)*$D$422,"")</f>
        <v/>
      </c>
      <c r="XB422" s="264" t="str">
        <f>IF(AND($A$422&lt;=BB$349,BB$349&lt;=$B$422),(2/3)*$D$422,"")</f>
        <v/>
      </c>
      <c r="XC422" s="264" t="str">
        <f>IF(AND($A$422&lt;=BB$349,BB$349&lt;=$B$422),$E$422,"")</f>
        <v/>
      </c>
      <c r="XD422" s="264" t="str">
        <f>IF(AND($A$422&lt;=BB$349,BB$349&lt;=$B$422),(1/3)*$E$422,"")</f>
        <v/>
      </c>
      <c r="XE422" s="264" t="str">
        <f>IF(AND($A$422&lt;=BB$349,BB$349&lt;=$B$422),(2/3)*$E$422,"")</f>
        <v/>
      </c>
      <c r="XF422" s="264" t="str">
        <f>IF(AND($A$422&lt;=BB$349,BB$349&lt;=$B$422),$F$422,"")</f>
        <v/>
      </c>
      <c r="XG422" s="264" t="str">
        <f>IF(AND($A$422&lt;=BB$349,BB$349&lt;=$B$422),(1/3)*$F$422,"")</f>
        <v/>
      </c>
      <c r="XH422" s="264" t="str">
        <f>IF(AND($A$422&lt;=BB$349,BB$349&lt;=$B$422),(2/3)*$F$422,"")</f>
        <v/>
      </c>
      <c r="XI422" s="264" t="str">
        <f>IF(AND($A$422&lt;=BC$349,BC$349&lt;=$B$422),$C$422,"")</f>
        <v/>
      </c>
      <c r="XJ422" s="264" t="str">
        <f>IF(AND($A$422&lt;=BC$349,BC$349&lt;=$B$422),(1/3)*$C$422,"")</f>
        <v/>
      </c>
      <c r="XK422" s="264" t="str">
        <f>IF(AND($A$422&lt;=BC$349,BC$349&lt;=$B$422),(2/3)*$C$422,"")</f>
        <v/>
      </c>
      <c r="XL422" s="264" t="str">
        <f>IF(AND($A$422&lt;=BC$349,BC$349&lt;=$B$422),$D$422,"")</f>
        <v/>
      </c>
      <c r="XM422" s="264" t="str">
        <f>IF(AND($A$422&lt;=BC$349,BC$349&lt;=$B$422),(1/3)*$D$422,"")</f>
        <v/>
      </c>
      <c r="XN422" s="264" t="str">
        <f>IF(AND($A$422&lt;=BC$349,BC$349&lt;=$B$422),(2/3)*$D$422,"")</f>
        <v/>
      </c>
      <c r="XO422" s="264" t="str">
        <f>IF(AND($A$422&lt;=BC$349,BC$349&lt;=$B$422),$E$422,"")</f>
        <v/>
      </c>
      <c r="XP422" s="264" t="str">
        <f>IF(AND($A$422&lt;=BC$349,BC$349&lt;=$B$422),(1/3)*$E$422,"")</f>
        <v/>
      </c>
      <c r="XQ422" s="264" t="str">
        <f>IF(AND($A$422&lt;=BC$349,BC$349&lt;=$B$422),(2/3)*$E$422,"")</f>
        <v/>
      </c>
      <c r="XR422" s="264" t="str">
        <f>IF(AND($A$422&lt;=BC$349,BC$349&lt;=$B$422),$F$422,"")</f>
        <v/>
      </c>
      <c r="XS422" s="264" t="str">
        <f>IF(AND($A$422&lt;=BC$349,BC$349&lt;=$B$422),(1/3)*$F$422,"")</f>
        <v/>
      </c>
      <c r="XT422" s="264" t="str">
        <f>IF(AND($A$422&lt;=BC$349,BC$349&lt;=$B$422),(2/3)*$F$422,"")</f>
        <v/>
      </c>
      <c r="XU422" s="264" t="str">
        <f>IF(AND($A$422&lt;=BD$349,BD$349&lt;=$B$422),$C$422,"")</f>
        <v/>
      </c>
      <c r="XV422" s="264" t="str">
        <f>IF(AND($A$422&lt;=BD$349,BD$349&lt;=$B$422),(1/3)*$C$422,"")</f>
        <v/>
      </c>
      <c r="XW422" s="264" t="str">
        <f>IF(AND($A$422&lt;=BD$349,BD$349&lt;=$B$422),(2/3)*$C$422,"")</f>
        <v/>
      </c>
      <c r="XX422" s="264" t="str">
        <f>IF(AND($A$422&lt;=BD$349,BD$349&lt;=$B$422),$D$422,"")</f>
        <v/>
      </c>
      <c r="XY422" s="264" t="str">
        <f>IF(AND($A$422&lt;=BD$349,BD$349&lt;=$B$422),(1/3)*$D$422,"")</f>
        <v/>
      </c>
      <c r="XZ422" s="264" t="str">
        <f>IF(AND($A$422&lt;=BD$349,BD$349&lt;=$B$422),(2/3)*$D$422,"")</f>
        <v/>
      </c>
      <c r="YA422" s="264" t="str">
        <f>IF(AND($A$422&lt;=BD$349,BD$349&lt;=$B$422),$E$422,"")</f>
        <v/>
      </c>
      <c r="YB422" s="264" t="str">
        <f>IF(AND($A$422&lt;=BD$349,BD$349&lt;=$B$422),(1/3)*$E$422,"")</f>
        <v/>
      </c>
      <c r="YC422" s="264" t="str">
        <f>IF(AND($A$422&lt;=BD$349,BD$349&lt;=$B$422),(2/3)*$E$422,"")</f>
        <v/>
      </c>
      <c r="YD422" s="264" t="str">
        <f>IF(AND($A$422&lt;=BD$349,BD$349&lt;=$B$422),$F$422,"")</f>
        <v/>
      </c>
      <c r="YE422" s="264" t="str">
        <f>IF(AND($A$422&lt;=BD$349,BD$349&lt;=$B$422),(1/3)*$F$422,"")</f>
        <v/>
      </c>
      <c r="YF422" s="264" t="str">
        <f>IF(AND($A$422&lt;=BD$349,BD$349&lt;=$B$422),(2/3)*$F$422,"")</f>
        <v/>
      </c>
      <c r="YG422" s="264" t="str">
        <f>IF(AND($A$422&lt;=BE$349,BE$349&lt;=$B$422),$C$422,"")</f>
        <v/>
      </c>
      <c r="YH422" s="264" t="str">
        <f>IF(AND($A$422&lt;=BE$349,BE$349&lt;=$B$422),(1/3)*$C$422,"")</f>
        <v/>
      </c>
      <c r="YI422" s="264" t="str">
        <f>IF(AND($A$422&lt;=BE$349,BE$349&lt;=$B$422),(2/3)*$C$422,"")</f>
        <v/>
      </c>
      <c r="YJ422" s="264" t="str">
        <f>IF(AND($A$422&lt;=BE$349,BE$349&lt;=$B$422),$D$422,"")</f>
        <v/>
      </c>
      <c r="YK422" s="264" t="str">
        <f>IF(AND($A$422&lt;=BE$349,BE$349&lt;=$B$422),(1/3)*$D$422,"")</f>
        <v/>
      </c>
      <c r="YL422" s="264" t="str">
        <f>IF(AND($A$422&lt;=BE$349,BE$349&lt;=$B$422),(2/3)*$D$422,"")</f>
        <v/>
      </c>
      <c r="YM422" s="264" t="str">
        <f>IF(AND($A$422&lt;=BE$349,BE$349&lt;=$B$422),$E$422,"")</f>
        <v/>
      </c>
      <c r="YN422" s="264" t="str">
        <f>IF(AND($A$422&lt;=BE$349,BE$349&lt;=$B$422),(1/3)*$E$422,"")</f>
        <v/>
      </c>
      <c r="YO422" s="264" t="str">
        <f>IF(AND($A$422&lt;=BE$349,BE$349&lt;=$B$422),(2/3)*$E$422,"")</f>
        <v/>
      </c>
      <c r="YP422" s="264" t="str">
        <f>IF(AND($A$422&lt;=BE$349,BE$349&lt;=$B$422),$F$422,"")</f>
        <v/>
      </c>
      <c r="YQ422" s="264" t="str">
        <f>IF(AND($A$422&lt;=BE$349,BE$349&lt;=$B$422),(1/3)*$F$422,"")</f>
        <v/>
      </c>
      <c r="YR422" s="264" t="str">
        <f>IF(AND($A$422&lt;=BE$349,BE$349&lt;=$B$422),(2/3)*$F$422,"")</f>
        <v/>
      </c>
      <c r="YS422" s="264" t="str">
        <f>IF(AND($A$422&lt;=BF$349,BF$349&lt;=$B$422),$C$422,"")</f>
        <v/>
      </c>
      <c r="YT422" s="264" t="str">
        <f>IF(AND($A$422&lt;=BF$349,BF$349&lt;=$B$422),(1/3)*$C$422,"")</f>
        <v/>
      </c>
      <c r="YU422" s="264" t="str">
        <f>IF(AND($A$422&lt;=BF$349,BF$349&lt;=$B$422),(2/3)*$C$422,"")</f>
        <v/>
      </c>
      <c r="YV422" s="264" t="str">
        <f>IF(AND($A$422&lt;=BF$349,BF$349&lt;=$B$422),$D$422,"")</f>
        <v/>
      </c>
      <c r="YW422" s="264" t="str">
        <f>IF(AND($A$422&lt;=BF$349,BF$349&lt;=$B$422),(1/3)*$D$422,"")</f>
        <v/>
      </c>
      <c r="YX422" s="264" t="str">
        <f>IF(AND($A$422&lt;=BF$349,BF$349&lt;=$B$422),(2/3)*$D$422,"")</f>
        <v/>
      </c>
      <c r="YY422" s="264" t="str">
        <f>IF(AND($A$422&lt;=BF$349,BF$349&lt;=$B$422),$E$422,"")</f>
        <v/>
      </c>
      <c r="YZ422" s="264" t="str">
        <f>IF(AND($A$422&lt;=BF$349,BF$349&lt;=$B$422),(1/3)*$E$422,"")</f>
        <v/>
      </c>
      <c r="ZA422" s="264" t="str">
        <f>IF(AND($A$422&lt;=BF$349,BF$349&lt;=$B$422),(2/3)*$E$422,"")</f>
        <v/>
      </c>
      <c r="ZB422" s="264" t="str">
        <f>IF(AND($A$422&lt;=BF$349,BF$349&lt;=$B$422),$F$422,"")</f>
        <v/>
      </c>
      <c r="ZC422" s="264" t="str">
        <f>IF(AND($A$422&lt;=BF$349,BF$349&lt;=$B$422),(1/3)*$F$422,"")</f>
        <v/>
      </c>
      <c r="ZD422" s="264" t="str">
        <f>IF(AND($A$422&lt;=BF$349,BF$349&lt;=$B$422),(2/3)*$F$422,"")</f>
        <v/>
      </c>
      <c r="ZE422" s="264" t="str">
        <f>IF(AND($A$422&lt;=BG$349,BG$349&lt;=$B$422),$C$422,"")</f>
        <v/>
      </c>
      <c r="ZF422" s="264" t="str">
        <f>IF(AND($A$422&lt;=BG$349,BG$349&lt;=$B$422),(1/3)*$C$422,"")</f>
        <v/>
      </c>
      <c r="ZG422" s="264" t="str">
        <f>IF(AND($A$422&lt;=BG$349,BG$349&lt;=$B$422),(2/3)*$C$422,"")</f>
        <v/>
      </c>
      <c r="ZH422" s="264" t="str">
        <f>IF(AND($A$422&lt;=BG$349,BG$349&lt;=$B$422),$D$422,"")</f>
        <v/>
      </c>
      <c r="ZI422" s="264" t="str">
        <f>IF(AND($A$422&lt;=BG$349,BG$349&lt;=$B$422),(1/3)*$D$422,"")</f>
        <v/>
      </c>
      <c r="ZJ422" s="264" t="str">
        <f>IF(AND($A$422&lt;=BG$349,BG$349&lt;=$B$422),(2/3)*$D$422,"")</f>
        <v/>
      </c>
      <c r="ZK422" s="264" t="str">
        <f>IF(AND($A$422&lt;=BG$349,BG$349&lt;=$B$422),$E$422,"")</f>
        <v/>
      </c>
      <c r="ZL422" s="264" t="str">
        <f>IF(AND($A$422&lt;=BG$349,BG$349&lt;=$B$422),(1/3)*$E$422,"")</f>
        <v/>
      </c>
      <c r="ZM422" s="264" t="str">
        <f>IF(AND($A$422&lt;=BG$349,BG$349&lt;=$B$422),(2/3)*$E$422,"")</f>
        <v/>
      </c>
      <c r="ZN422" s="264" t="str">
        <f>IF(AND($A$422&lt;=BG$349,BG$349&lt;=$B$422),$F$422,"")</f>
        <v/>
      </c>
      <c r="ZO422" s="264" t="str">
        <f>IF(AND($A$422&lt;=BG$349,BG$349&lt;=$B$422),(1/3)*$F$422,"")</f>
        <v/>
      </c>
      <c r="ZP422" s="264" t="str">
        <f>IF(AND($A$422&lt;=BG$349,BG$349&lt;=$B$422),(2/3)*$F$422,"")</f>
        <v/>
      </c>
      <c r="ZQ422" s="264" t="str">
        <f>IF(AND($A$422&lt;=BH$349,BH$349&lt;=$B$422),$C$422,"")</f>
        <v/>
      </c>
      <c r="ZR422" s="264" t="str">
        <f>IF(AND($A$422&lt;=BH$349,BH$349&lt;=$B$422),(1/3)*$C$422,"")</f>
        <v/>
      </c>
      <c r="ZS422" s="264" t="str">
        <f>IF(AND($A$422&lt;=BH$349,BH$349&lt;=$B$422),(2/3)*$C$422,"")</f>
        <v/>
      </c>
      <c r="ZT422" s="264" t="str">
        <f>IF(AND($A$422&lt;=BH$349,BH$349&lt;=$B$422),$D$422,"")</f>
        <v/>
      </c>
      <c r="ZU422" s="264" t="str">
        <f>IF(AND($A$422&lt;=BH$349,BH$349&lt;=$B$422),(1/3)*$D$422,"")</f>
        <v/>
      </c>
      <c r="ZV422" s="264" t="str">
        <f>IF(AND($A$422&lt;=BH$349,BH$349&lt;=$B$422),(2/3)*$D$422,"")</f>
        <v/>
      </c>
      <c r="ZW422" s="264" t="str">
        <f>IF(AND($A$422&lt;=BH$349,BH$349&lt;=$B$422),$E$422,"")</f>
        <v/>
      </c>
      <c r="ZX422" s="264" t="str">
        <f>IF(AND($A$422&lt;=BH$349,BH$349&lt;=$B$422),(1/3)*$E$422,"")</f>
        <v/>
      </c>
      <c r="ZY422" s="264" t="str">
        <f>IF(AND($A$422&lt;=BH$349,BH$349&lt;=$B$422),(2/3)*$E$422,"")</f>
        <v/>
      </c>
      <c r="ZZ422" s="264" t="str">
        <f>IF(AND($A$422&lt;=BH$349,BH$349&lt;=$B$422),$F$422,"")</f>
        <v/>
      </c>
      <c r="AAA422" s="264" t="str">
        <f>IF(AND($A$422&lt;=BH$349,BH$349&lt;=$B$422),(1/3)*$F$422,"")</f>
        <v/>
      </c>
      <c r="AAB422" s="264" t="str">
        <f>IF(AND($A$422&lt;=BH$349,BH$349&lt;=$B$422),(2/3)*$F$422,"")</f>
        <v/>
      </c>
      <c r="AAC422" s="264" t="str">
        <f>IF(AND($A$422&lt;=BI$349,BI$349&lt;=$B$422),$C$422,"")</f>
        <v/>
      </c>
      <c r="AAD422" s="264" t="str">
        <f>IF(AND($A$422&lt;=BI$349,BI$349&lt;=$B$422),(1/3)*$C$422,"")</f>
        <v/>
      </c>
      <c r="AAE422" s="264" t="str">
        <f>IF(AND($A$422&lt;=BI$349,BI$349&lt;=$B$422),(2/3)*$C$422,"")</f>
        <v/>
      </c>
      <c r="AAF422" s="264" t="str">
        <f>IF(AND($A$422&lt;=BI$349,BI$349&lt;=$B$422),$D$422,"")</f>
        <v/>
      </c>
      <c r="AAG422" s="264" t="str">
        <f>IF(AND($A$422&lt;=BI$349,BI$349&lt;=$B$422),(1/3)*$D$422,"")</f>
        <v/>
      </c>
      <c r="AAH422" s="264" t="str">
        <f>IF(AND($A$422&lt;=BI$349,BI$349&lt;=$B$422),(2/3)*$D$422,"")</f>
        <v/>
      </c>
      <c r="AAI422" s="264" t="str">
        <f>IF(AND($A$422&lt;=BI$349,BI$349&lt;=$B$422),$E$422,"")</f>
        <v/>
      </c>
      <c r="AAJ422" s="264" t="str">
        <f>IF(AND($A$422&lt;=BI$349,BI$349&lt;=$B$422),(1/3)*$E$422,"")</f>
        <v/>
      </c>
      <c r="AAK422" s="264" t="str">
        <f>IF(AND($A$422&lt;=BI$349,BI$349&lt;=$B$422),(2/3)*$E$422,"")</f>
        <v/>
      </c>
      <c r="AAL422" s="264" t="str">
        <f>IF(AND($A$422&lt;=BI$349,BI$349&lt;=$B$422),$F$422,"")</f>
        <v/>
      </c>
      <c r="AAM422" s="264" t="str">
        <f>IF(AND($A$422&lt;=BI$349,BI$349&lt;=$B$422),(1/3)*$F$422,"")</f>
        <v/>
      </c>
      <c r="AAN422" s="264" t="str">
        <f>IF(AND($A$422&lt;=BI$349,BI$349&lt;=$B$422),(2/3)*$F$422,"")</f>
        <v/>
      </c>
      <c r="AAO422" s="264" t="str">
        <f>IF(AND($A$422&lt;=BJ$349,BJ$349&lt;=$B$422),$C$422,"")</f>
        <v/>
      </c>
      <c r="AAP422" s="264" t="str">
        <f>IF(AND($A$422&lt;=BJ$349,BJ$349&lt;=$B$422),(1/3)*$C$422,"")</f>
        <v/>
      </c>
      <c r="AAQ422" s="264" t="str">
        <f>IF(AND($A$422&lt;=BJ$349,BJ$349&lt;=$B$422),(2/3)*$C$422,"")</f>
        <v/>
      </c>
      <c r="AAR422" s="264" t="str">
        <f>IF(AND($A$422&lt;=BJ$349,BJ$349&lt;=$B$422),$D$422,"")</f>
        <v/>
      </c>
      <c r="AAS422" s="264" t="str">
        <f>IF(AND($A$422&lt;=BJ$349,BJ$349&lt;=$B$422),(1/3)*$D$422,"")</f>
        <v/>
      </c>
      <c r="AAT422" s="264" t="str">
        <f>IF(AND($A$422&lt;=BJ$349,BJ$349&lt;=$B$422),(2/3)*$D$422,"")</f>
        <v/>
      </c>
      <c r="AAU422" s="264" t="str">
        <f>IF(AND($A$422&lt;=BJ$349,BJ$349&lt;=$B$422),$E$422,"")</f>
        <v/>
      </c>
      <c r="AAV422" s="264" t="str">
        <f>IF(AND($A$422&lt;=BJ$349,BJ$349&lt;=$B$422),(1/3)*$E$422,"")</f>
        <v/>
      </c>
      <c r="AAW422" s="264" t="str">
        <f>IF(AND($A$422&lt;=BJ$349,BJ$349&lt;=$B$422),(2/3)*$E$422,"")</f>
        <v/>
      </c>
      <c r="AAX422" s="264" t="str">
        <f>IF(AND($A$422&lt;=BJ$349,BJ$349&lt;=$B$422),$F$422,"")</f>
        <v/>
      </c>
      <c r="AAY422" s="264" t="str">
        <f>IF(AND($A$422&lt;=BJ$349,BJ$349&lt;=$B$422),(1/3)*$F$422,"")</f>
        <v/>
      </c>
      <c r="AAZ422" s="264" t="str">
        <f>IF(AND($A$422&lt;=BJ$349,BJ$349&lt;=$B$422),(2/3)*$F$422,"")</f>
        <v/>
      </c>
      <c r="ABA422" s="264" t="str">
        <f>IF(AND($A$422&lt;=BK$349,BK$349&lt;=$B$422),$C$422,"")</f>
        <v/>
      </c>
      <c r="ABB422" s="264" t="str">
        <f>IF(AND($A$422&lt;=BK$349,BK$349&lt;=$B$422),(1/3)*$C$422,"")</f>
        <v/>
      </c>
      <c r="ABC422" s="264" t="str">
        <f>IF(AND($A$422&lt;=BK$349,BK$349&lt;=$B$422),(2/3)*$C$422,"")</f>
        <v/>
      </c>
      <c r="ABD422" s="264" t="str">
        <f>IF(AND($A$422&lt;=BK$349,BK$349&lt;=$B$422),$D$422,"")</f>
        <v/>
      </c>
      <c r="ABE422" s="264" t="str">
        <f>IF(AND($A$422&lt;=BK$349,BK$349&lt;=$B$422),(1/3)*$D$422,"")</f>
        <v/>
      </c>
      <c r="ABF422" s="264" t="str">
        <f>IF(AND($A$422&lt;=BK$349,BK$349&lt;=$B$422),(2/3)*$D$422,"")</f>
        <v/>
      </c>
      <c r="ABG422" s="264" t="str">
        <f>IF(AND($A$422&lt;=BK$349,BK$349&lt;=$B$422),$E$422,"")</f>
        <v/>
      </c>
      <c r="ABH422" s="264" t="str">
        <f>IF(AND($A$422&lt;=BK$349,BK$349&lt;=$B$422),(1/3)*$E$422,"")</f>
        <v/>
      </c>
      <c r="ABI422" s="264" t="str">
        <f>IF(AND($A$422&lt;=BK$349,BK$349&lt;=$B$422),(2/3)*$E$422,"")</f>
        <v/>
      </c>
      <c r="ABJ422" s="264" t="str">
        <f>IF(AND($A$422&lt;=BK$349,BK$349&lt;=$B$422),$F$422,"")</f>
        <v/>
      </c>
      <c r="ABK422" s="264" t="str">
        <f>IF(AND($A$422&lt;=BK$349,BK$349&lt;=$B$422),(1/3)*$F$422,"")</f>
        <v/>
      </c>
      <c r="ABL422" s="264" t="str">
        <f>IF(AND($A$422&lt;=BK$349,BK$349&lt;=$B$422),(2/3)*$F$422,"")</f>
        <v/>
      </c>
      <c r="ABM422" s="264" t="str">
        <f>IF(AND($A$422&lt;=BL$349,BL$349&lt;=$B$422),$C$422,"")</f>
        <v/>
      </c>
      <c r="ABN422" s="264" t="str">
        <f>IF(AND($A$422&lt;=BL$349,BL$349&lt;=$B$422),(1/3)*$C$422,"")</f>
        <v/>
      </c>
      <c r="ABO422" s="264" t="str">
        <f>IF(AND($A$422&lt;=BL$349,BL$349&lt;=$B$422),(2/3)*$C$422,"")</f>
        <v/>
      </c>
      <c r="ABP422" s="264" t="str">
        <f>IF(AND($A$422&lt;=BL$349,BL$349&lt;=$B$422),$D$422,"")</f>
        <v/>
      </c>
      <c r="ABQ422" s="264" t="str">
        <f>IF(AND($A$422&lt;=BL$349,BL$349&lt;=$B$422),(1/3)*$D$422,"")</f>
        <v/>
      </c>
      <c r="ABR422" s="264" t="str">
        <f>IF(AND($A$422&lt;=BL$349,BL$349&lt;=$B$422),(2/3)*$D$422,"")</f>
        <v/>
      </c>
      <c r="ABS422" s="264" t="str">
        <f>IF(AND($A$422&lt;=BL$349,BL$349&lt;=$B$422),$E$422,"")</f>
        <v/>
      </c>
      <c r="ABT422" s="264" t="str">
        <f>IF(AND($A$422&lt;=BL$349,BL$349&lt;=$B$422),(1/3)*$E$422,"")</f>
        <v/>
      </c>
      <c r="ABU422" s="264" t="str">
        <f>IF(AND($A$422&lt;=BL$349,BL$349&lt;=$B$422),(2/3)*$E$422,"")</f>
        <v/>
      </c>
      <c r="ABV422" s="264" t="str">
        <f>IF(AND($A$422&lt;=BL$349,BL$349&lt;=$B$422),$F$422,"")</f>
        <v/>
      </c>
      <c r="ABW422" s="264" t="str">
        <f>IF(AND($A$422&lt;=BL$349,BL$349&lt;=$B$422),(1/3)*$F$422,"")</f>
        <v/>
      </c>
      <c r="ABX422" s="264" t="str">
        <f>IF(AND($A$422&lt;=BL$349,BL$349&lt;=$B$422),(2/3)*$F$422,"")</f>
        <v/>
      </c>
      <c r="ABY422" s="264" t="str">
        <f>IF(AND($A$422&lt;=BM$349,BM$349&lt;=$B$422),$C$422,"")</f>
        <v/>
      </c>
      <c r="ABZ422" s="264" t="str">
        <f>IF(AND($A$422&lt;=BM$349,BM$349&lt;=$B$422),(1/3)*$C$422,"")</f>
        <v/>
      </c>
      <c r="ACA422" s="264" t="str">
        <f>IF(AND($A$422&lt;=BM$349,BM$349&lt;=$B$422),(2/3)*$C$422,"")</f>
        <v/>
      </c>
      <c r="ACB422" s="264" t="str">
        <f>IF(AND($A$422&lt;=BM$349,BM$349&lt;=$B$422),$D$422,"")</f>
        <v/>
      </c>
      <c r="ACC422" s="264" t="str">
        <f>IF(AND($A$422&lt;=BM$349,BM$349&lt;=$B$422),(1/3)*$D$422,"")</f>
        <v/>
      </c>
      <c r="ACD422" s="264" t="str">
        <f>IF(AND($A$422&lt;=BM$349,BM$349&lt;=$B$422),(2/3)*$D$422,"")</f>
        <v/>
      </c>
      <c r="ACE422" s="264" t="str">
        <f>IF(AND($A$422&lt;=BM$349,BM$349&lt;=$B$422),$E$422,"")</f>
        <v/>
      </c>
      <c r="ACF422" s="264" t="str">
        <f>IF(AND($A$422&lt;=BM$349,BM$349&lt;=$B$422),(1/3)*$E$422,"")</f>
        <v/>
      </c>
      <c r="ACG422" s="264" t="str">
        <f>IF(AND($A$422&lt;=BM$349,BM$349&lt;=$B$422),(2/3)*$E$422,"")</f>
        <v/>
      </c>
      <c r="ACH422" s="264" t="str">
        <f>IF(AND($A$422&lt;=BM$349,BM$349&lt;=$B$422),$F$422,"")</f>
        <v/>
      </c>
      <c r="ACI422" s="264" t="str">
        <f>IF(AND($A$422&lt;=BM$349,BM$349&lt;=$B$422),(1/3)*$F$422,"")</f>
        <v/>
      </c>
      <c r="ACJ422" s="264" t="str">
        <f>IF(AND($A$422&lt;=BM$349,BM$349&lt;=$B$422),(2/3)*$F$422,"")</f>
        <v/>
      </c>
      <c r="ACK422" s="264" t="str">
        <f>IF(AND($A$422&lt;=BN$349,BN$349&lt;=$B$422),$C$422,"")</f>
        <v/>
      </c>
      <c r="ACL422" s="264" t="str">
        <f>IF(AND($A$422&lt;=BN$349,BN$349&lt;=$B$422),(1/3)*$C$422,"")</f>
        <v/>
      </c>
      <c r="ACM422" s="264" t="str">
        <f>IF(AND($A$422&lt;=BN$349,BN$349&lt;=$B$422),(2/3)*$C$422,"")</f>
        <v/>
      </c>
      <c r="ACN422" s="264" t="str">
        <f>IF(AND($A$422&lt;=BN$349,BN$349&lt;=$B$422),$D$422,"")</f>
        <v/>
      </c>
      <c r="ACO422" s="264" t="str">
        <f>IF(AND($A$422&lt;=BN$349,BN$349&lt;=$B$422),(1/3)*$D$422,"")</f>
        <v/>
      </c>
      <c r="ACP422" s="264" t="str">
        <f>IF(AND($A$422&lt;=BN$349,BN$349&lt;=$B$422),(2/3)*$D$422,"")</f>
        <v/>
      </c>
      <c r="ACQ422" s="264" t="str">
        <f>IF(AND($A$422&lt;=BN$349,BN$349&lt;=$B$422),$E$422,"")</f>
        <v/>
      </c>
      <c r="ACR422" s="264" t="str">
        <f>IF(AND($A$422&lt;=BN$349,BN$349&lt;=$B$422),(1/3)*$E$422,"")</f>
        <v/>
      </c>
      <c r="ACS422" s="264" t="str">
        <f>IF(AND($A$422&lt;=BN$349,BN$349&lt;=$B$422),(2/3)*$E$422,"")</f>
        <v/>
      </c>
      <c r="ACT422" s="264" t="str">
        <f>IF(AND($A$422&lt;=BN$349,BN$349&lt;=$B$422),$F$422,"")</f>
        <v/>
      </c>
      <c r="ACU422" s="264" t="str">
        <f>IF(AND($A$422&lt;=BN$349,BN$349&lt;=$B$422),(1/3)*$F$422,"")</f>
        <v/>
      </c>
      <c r="ACV422" s="264" t="str">
        <f>IF(AND($A$422&lt;=BN$349,BN$349&lt;=$B$422),(2/3)*$F$422,"")</f>
        <v/>
      </c>
      <c r="ACW422" s="264" t="str">
        <f>IF(AND($A$422&lt;=BO$349,BO$349&lt;=$B$422),$C$422,"")</f>
        <v/>
      </c>
      <c r="ACX422" s="264" t="str">
        <f>IF(AND($A$422&lt;=BO$349,BO$349&lt;=$B$422),(1/3)*$C$422,"")</f>
        <v/>
      </c>
      <c r="ACY422" s="264" t="str">
        <f>IF(AND($A$422&lt;=BO$349,BO$349&lt;=$B$422),(2/3)*$C$422,"")</f>
        <v/>
      </c>
      <c r="ACZ422" s="264" t="str">
        <f>IF(AND($A$422&lt;=BO$349,BO$349&lt;=$B$422),$D$422,"")</f>
        <v/>
      </c>
      <c r="ADA422" s="264" t="str">
        <f>IF(AND($A$422&lt;=BO$349,BO$349&lt;=$B$422),(1/3)*$D$422,"")</f>
        <v/>
      </c>
      <c r="ADB422" s="264" t="str">
        <f>IF(AND($A$422&lt;=BO$349,BO$349&lt;=$B$422),(2/3)*$D$422,"")</f>
        <v/>
      </c>
      <c r="ADC422" s="264" t="str">
        <f>IF(AND($A$422&lt;=BO$349,BO$349&lt;=$B$422),$E$422,"")</f>
        <v/>
      </c>
      <c r="ADD422" s="264" t="str">
        <f>IF(AND($A$422&lt;=BO$349,BO$349&lt;=$B$422),(1/3)*$E$422,"")</f>
        <v/>
      </c>
      <c r="ADE422" s="264" t="str">
        <f>IF(AND($A$422&lt;=BO$349,BO$349&lt;=$B$422),(2/3)*$E$422,"")</f>
        <v/>
      </c>
      <c r="ADF422" s="264" t="str">
        <f>IF(AND($A$422&lt;=BO$349,BO$349&lt;=$B$422),$F$422,"")</f>
        <v/>
      </c>
      <c r="ADG422" s="264" t="str">
        <f>IF(AND($A$422&lt;=BO$349,BO$349&lt;=$B$422),(1/3)*$F$422,"")</f>
        <v/>
      </c>
      <c r="ADH422" s="264" t="str">
        <f>IF(AND($A$422&lt;=BO$349,BO$349&lt;=$B$422),(2/3)*$F$422,"")</f>
        <v/>
      </c>
      <c r="ADI422" s="264" t="str">
        <f>IF(AND($A$422&lt;=BP$349,BP$349&lt;=$B$422),$C$422,"")</f>
        <v/>
      </c>
      <c r="ADJ422" s="264" t="str">
        <f>IF(AND($A$422&lt;=BP$349,BP$349&lt;=$B$422),(1/3)*$C$422,"")</f>
        <v/>
      </c>
      <c r="ADK422" s="264" t="str">
        <f>IF(AND($A$422&lt;=BP$349,BP$349&lt;=$B$422),(2/3)*$C$422,"")</f>
        <v/>
      </c>
      <c r="ADL422" s="264" t="str">
        <f>IF(AND($A$422&lt;=BP$349,BP$349&lt;=$B$422),$D$422,"")</f>
        <v/>
      </c>
      <c r="ADM422" s="264" t="str">
        <f>IF(AND($A$422&lt;=BP$349,BP$349&lt;=$B$422),(1/3)*$D$422,"")</f>
        <v/>
      </c>
      <c r="ADN422" s="264" t="str">
        <f>IF(AND($A$422&lt;=BP$349,BP$349&lt;=$B$422),(2/3)*$D$422,"")</f>
        <v/>
      </c>
      <c r="ADO422" s="264" t="str">
        <f>IF(AND($A$422&lt;=BP$349,BP$349&lt;=$B$422),$E$422,"")</f>
        <v/>
      </c>
      <c r="ADP422" s="264" t="str">
        <f>IF(AND($A$422&lt;=BP$349,BP$349&lt;=$B$422),(1/3)*$E$422,"")</f>
        <v/>
      </c>
      <c r="ADQ422" s="264" t="str">
        <f>IF(AND($A$422&lt;=BP$349,BP$349&lt;=$B$422),(2/3)*$E$422,"")</f>
        <v/>
      </c>
      <c r="ADR422" s="264" t="str">
        <f>IF(AND($A$422&lt;=BP$349,BP$349&lt;=$B$422),$F$422,"")</f>
        <v/>
      </c>
      <c r="ADS422" s="264" t="str">
        <f>IF(AND($A$422&lt;=BP$349,BP$349&lt;=$B$422),(1/3)*$F$422,"")</f>
        <v/>
      </c>
      <c r="ADT422" s="264" t="str">
        <f>IF(AND($A$422&lt;=BP$349,BP$349&lt;=$B$422),(2/3)*$F$422,"")</f>
        <v/>
      </c>
      <c r="ADU422" s="264" t="str">
        <f>IF(AND($A$422&lt;=BQ$349,BQ$349&lt;=$B$422),$C$422,"")</f>
        <v/>
      </c>
      <c r="ADV422" s="264" t="str">
        <f>IF(AND($A$422&lt;=BQ$349,BQ$349&lt;=$B$422),(1/3)*$C$422,"")</f>
        <v/>
      </c>
      <c r="ADW422" s="264" t="str">
        <f>IF(AND($A$422&lt;=BQ$349,BQ$349&lt;=$B$422),(2/3)*$C$422,"")</f>
        <v/>
      </c>
      <c r="ADX422" s="264" t="str">
        <f>IF(AND($A$422&lt;=BQ$349,BQ$349&lt;=$B$422),$D$422,"")</f>
        <v/>
      </c>
      <c r="ADY422" s="264" t="str">
        <f>IF(AND($A$422&lt;=BQ$349,BQ$349&lt;=$B$422),(1/3)*$D$422,"")</f>
        <v/>
      </c>
      <c r="ADZ422" s="264" t="str">
        <f>IF(AND($A$422&lt;=BQ$349,BQ$349&lt;=$B$422),(2/3)*$D$422,"")</f>
        <v/>
      </c>
      <c r="AEA422" s="264" t="str">
        <f>IF(AND($A$422&lt;=BQ$349,BQ$349&lt;=$B$422),$E$422,"")</f>
        <v/>
      </c>
      <c r="AEB422" s="264" t="str">
        <f>IF(AND($A$422&lt;=BQ$349,BQ$349&lt;=$B$422),(1/3)*$E$422,"")</f>
        <v/>
      </c>
      <c r="AEC422" s="264" t="str">
        <f>IF(AND($A$422&lt;=BQ$349,BQ$349&lt;=$B$422),(2/3)*$E$422,"")</f>
        <v/>
      </c>
      <c r="AED422" s="264" t="str">
        <f>IF(AND($A$422&lt;=BQ$349,BQ$349&lt;=$B$422),$F$422,"")</f>
        <v/>
      </c>
      <c r="AEE422" s="264" t="str">
        <f>IF(AND($A$422&lt;=BQ$349,BQ$349&lt;=$B$422),(1/3)*$F$422,"")</f>
        <v/>
      </c>
      <c r="AEF422" s="264" t="str">
        <f>IF(AND($A$422&lt;=BQ$349,BQ$349&lt;=$B$422),(2/3)*$F$422,"")</f>
        <v/>
      </c>
      <c r="AEG422" s="264" t="str">
        <f>IF(AND($A$422&lt;=BR$349,BR$349&lt;=$B$422),$C$422,"")</f>
        <v/>
      </c>
      <c r="AEH422" s="264" t="str">
        <f>IF(AND($A$422&lt;=BR$349,BR$349&lt;=$B$422),(1/3)*$C$422,"")</f>
        <v/>
      </c>
      <c r="AEI422" s="264" t="str">
        <f>IF(AND($A$422&lt;=BR$349,BR$349&lt;=$B$422),(2/3)*$C$422,"")</f>
        <v/>
      </c>
      <c r="AEJ422" s="264" t="str">
        <f>IF(AND($A$422&lt;=BR$349,BR$349&lt;=$B$422),$D$422,"")</f>
        <v/>
      </c>
      <c r="AEK422" s="264" t="str">
        <f>IF(AND($A$422&lt;=BR$349,BR$349&lt;=$B$422),(1/3)*$D$422,"")</f>
        <v/>
      </c>
      <c r="AEL422" s="264" t="str">
        <f>IF(AND($A$422&lt;=BR$349,BR$349&lt;=$B$422),(2/3)*$D$422,"")</f>
        <v/>
      </c>
      <c r="AEM422" s="264" t="str">
        <f>IF(AND($A$422&lt;=BR$349,BR$349&lt;=$B$422),$E$422,"")</f>
        <v/>
      </c>
      <c r="AEN422" s="264" t="str">
        <f>IF(AND($A$422&lt;=BR$349,BR$349&lt;=$B$422),(1/3)*$E$422,"")</f>
        <v/>
      </c>
      <c r="AEO422" s="264" t="str">
        <f>IF(AND($A$422&lt;=BR$349,BR$349&lt;=$B$422),(2/3)*$E$422,"")</f>
        <v/>
      </c>
      <c r="AEP422" s="264" t="str">
        <f>IF(AND($A$422&lt;=BR$349,BR$349&lt;=$B$422),$F$422,"")</f>
        <v/>
      </c>
      <c r="AEQ422" s="264" t="str">
        <f>IF(AND($A$422&lt;=BR$349,BR$349&lt;=$B$422),(1/3)*$F$422,"")</f>
        <v/>
      </c>
      <c r="AER422" s="264" t="str">
        <f>IF(AND($A$422&lt;=BR$349,BR$349&lt;=$B$422),(2/3)*$F$422,"")</f>
        <v/>
      </c>
      <c r="AES422" s="264" t="str">
        <f>IF(AND($A$422&lt;=BS$349,BS$349&lt;=$B$422),$C$422,"")</f>
        <v/>
      </c>
      <c r="AET422" s="264" t="str">
        <f>IF(AND($A$422&lt;=BS$349,BS$349&lt;=$B$422),(1/3)*$C$422,"")</f>
        <v/>
      </c>
      <c r="AEU422" s="264" t="str">
        <f>IF(AND($A$422&lt;=BS$349,BS$349&lt;=$B$422),(2/3)*$C$422,"")</f>
        <v/>
      </c>
      <c r="AEV422" s="264" t="str">
        <f>IF(AND($A$422&lt;=BS$349,BS$349&lt;=$B$422),$D$422,"")</f>
        <v/>
      </c>
      <c r="AEW422" s="264" t="str">
        <f>IF(AND($A$422&lt;=BS$349,BS$349&lt;=$B$422),(1/3)*$D$422,"")</f>
        <v/>
      </c>
      <c r="AEX422" s="264" t="str">
        <f>IF(AND($A$422&lt;=BS$349,BS$349&lt;=$B$422),(2/3)*$D$422,"")</f>
        <v/>
      </c>
      <c r="AEY422" s="264" t="str">
        <f>IF(AND($A$422&lt;=BS$349,BS$349&lt;=$B$422),$E$422,"")</f>
        <v/>
      </c>
      <c r="AEZ422" s="264" t="str">
        <f>IF(AND($A$422&lt;=BS$349,BS$349&lt;=$B$422),(1/3)*$E$422,"")</f>
        <v/>
      </c>
      <c r="AFA422" s="264" t="str">
        <f>IF(AND($A$422&lt;=BS$349,BS$349&lt;=$B$422),(2/3)*$E$422,"")</f>
        <v/>
      </c>
      <c r="AFB422" s="264" t="str">
        <f>IF(AND($A$422&lt;=BS$349,BS$349&lt;=$B$422),$F$422,"")</f>
        <v/>
      </c>
      <c r="AFC422" s="264" t="str">
        <f>IF(AND($A$422&lt;=BS$349,BS$349&lt;=$B$422),(1/3)*$F$422,"")</f>
        <v/>
      </c>
      <c r="AFD422" s="264" t="str">
        <f>IF(AND($A$422&lt;=BS$349,BS$349&lt;=$B$422),(2/3)*$F$422,"")</f>
        <v/>
      </c>
      <c r="AFE422" s="264" t="str">
        <f>IF(AND($A$422&lt;=BT$349,BT$349&lt;=$B$422),$C$422,"")</f>
        <v/>
      </c>
      <c r="AFF422" s="264" t="str">
        <f>IF(AND($A$422&lt;=BT$349,BT$349&lt;=$B$422),(1/3)*$C$422,"")</f>
        <v/>
      </c>
      <c r="AFG422" s="264" t="str">
        <f>IF(AND($A$422&lt;=BT$349,BT$349&lt;=$B$422),(2/3)*$C$422,"")</f>
        <v/>
      </c>
      <c r="AFH422" s="264" t="str">
        <f>IF(AND($A$422&lt;=BT$349,BT$349&lt;=$B$422),$D$422,"")</f>
        <v/>
      </c>
      <c r="AFI422" s="264" t="str">
        <f>IF(AND($A$422&lt;=BT$349,BT$349&lt;=$B$422),(1/3)*$D$422,"")</f>
        <v/>
      </c>
      <c r="AFJ422" s="264" t="str">
        <f>IF(AND($A$422&lt;=BT$349,BT$349&lt;=$B$422),(2/3)*$D$422,"")</f>
        <v/>
      </c>
      <c r="AFK422" s="264" t="str">
        <f>IF(AND($A$422&lt;=BT$349,BT$349&lt;=$B$422),$E$422,"")</f>
        <v/>
      </c>
      <c r="AFL422" s="264" t="str">
        <f>IF(AND($A$422&lt;=BT$349,BT$349&lt;=$B$422),(1/3)*$E$422,"")</f>
        <v/>
      </c>
      <c r="AFM422" s="264" t="str">
        <f>IF(AND($A$422&lt;=BT$349,BT$349&lt;=$B$422),(2/3)*$E$422,"")</f>
        <v/>
      </c>
      <c r="AFN422" s="264" t="str">
        <f>IF(AND($A$422&lt;=BT$349,BT$349&lt;=$B$422),$F$422,"")</f>
        <v/>
      </c>
      <c r="AFO422" s="264" t="str">
        <f>IF(AND($A$422&lt;=BT$349,BT$349&lt;=$B$422),(1/3)*$F$422,"")</f>
        <v/>
      </c>
      <c r="AFP422" s="264" t="str">
        <f>IF(AND($A$422&lt;=BT$349,BT$349&lt;=$B$422),(2/3)*$F$422,"")</f>
        <v/>
      </c>
      <c r="AFQ422" s="264" t="str">
        <f>IF(AND($A$422&lt;=BU$349,BU$349&lt;=$B$422),$C$422,"")</f>
        <v/>
      </c>
      <c r="AFR422" s="264" t="str">
        <f>IF(AND($A$422&lt;=BU$349,BU$349&lt;=$B$422),(1/3)*$C$422,"")</f>
        <v/>
      </c>
      <c r="AFS422" s="264" t="str">
        <f>IF(AND($A$422&lt;=BU$349,BU$349&lt;=$B$422),(2/3)*$C$422,"")</f>
        <v/>
      </c>
      <c r="AFT422" s="264" t="str">
        <f>IF(AND($A$422&lt;=BU$349,BU$349&lt;=$B$422),$D$422,"")</f>
        <v/>
      </c>
      <c r="AFU422" s="264" t="str">
        <f>IF(AND($A$422&lt;=BU$349,BU$349&lt;=$B$422),(1/3)*$D$422,"")</f>
        <v/>
      </c>
      <c r="AFV422" s="264" t="str">
        <f>IF(AND($A$422&lt;=BU$349,BU$349&lt;=$B$422),(2/3)*$D$422,"")</f>
        <v/>
      </c>
      <c r="AFW422" s="264" t="str">
        <f>IF(AND($A$422&lt;=BU$349,BU$349&lt;=$B$422),$E$422,"")</f>
        <v/>
      </c>
      <c r="AFX422" s="264" t="str">
        <f>IF(AND($A$422&lt;=BU$349,BU$349&lt;=$B$422),(1/3)*$E$422,"")</f>
        <v/>
      </c>
      <c r="AFY422" s="264" t="str">
        <f>IF(AND($A$422&lt;=BU$349,BU$349&lt;=$B$422),(2/3)*$E$422,"")</f>
        <v/>
      </c>
      <c r="AFZ422" s="264" t="str">
        <f>IF(AND($A$422&lt;=BU$349,BU$349&lt;=$B$422),$F$422,"")</f>
        <v/>
      </c>
      <c r="AGA422" s="264" t="str">
        <f>IF(AND($A$422&lt;=BU$349,BU$349&lt;=$B$422),(1/3)*$F$422,"")</f>
        <v/>
      </c>
      <c r="AGB422" s="264" t="str">
        <f>IF(AND($A$422&lt;=BU$349,BU$349&lt;=$B$422),(2/3)*$F$422,"")</f>
        <v/>
      </c>
      <c r="AGC422" s="264" t="str">
        <f>IF(AND($A$422&lt;=BV$349,BV$349&lt;=$B$422),$C$422,"")</f>
        <v/>
      </c>
      <c r="AGD422" s="264" t="str">
        <f>IF(AND($A$422&lt;=BV$349,BV$349&lt;=$B$422),(1/3)*$C$422,"")</f>
        <v/>
      </c>
      <c r="AGE422" s="264" t="str">
        <f>IF(AND($A$422&lt;=BV$349,BV$349&lt;=$B$422),(2/3)*$C$422,"")</f>
        <v/>
      </c>
      <c r="AGF422" s="264" t="str">
        <f>IF(AND($A$422&lt;=BV$349,BV$349&lt;=$B$422),$D$422,"")</f>
        <v/>
      </c>
      <c r="AGG422" s="264" t="str">
        <f>IF(AND($A$422&lt;=BV$349,BV$349&lt;=$B$422),(1/3)*$D$422,"")</f>
        <v/>
      </c>
      <c r="AGH422" s="264" t="str">
        <f>IF(AND($A$422&lt;=BV$349,BV$349&lt;=$B$422),(2/3)*$D$422,"")</f>
        <v/>
      </c>
      <c r="AGI422" s="264" t="str">
        <f>IF(AND($A$422&lt;=BV$349,BV$349&lt;=$B$422),$E$422,"")</f>
        <v/>
      </c>
      <c r="AGJ422" s="264" t="str">
        <f>IF(AND($A$422&lt;=BV$349,BV$349&lt;=$B$422),(1/3)*$E$422,"")</f>
        <v/>
      </c>
      <c r="AGK422" s="264" t="str">
        <f>IF(AND($A$422&lt;=BV$349,BV$349&lt;=$B$422),(2/3)*$E$422,"")</f>
        <v/>
      </c>
      <c r="AGL422" s="264" t="str">
        <f>IF(AND($A$422&lt;=BV$349,BV$349&lt;=$B$422),$F$422,"")</f>
        <v/>
      </c>
      <c r="AGM422" s="264" t="str">
        <f>IF(AND($A$422&lt;=BV$349,BV$349&lt;=$B$422),(1/3)*$F$422,"")</f>
        <v/>
      </c>
      <c r="AGN422" s="264" t="str">
        <f>IF(AND($A$422&lt;=BV$349,BV$349&lt;=$B$422),(2/3)*$F$422,"")</f>
        <v/>
      </c>
      <c r="AGO422" s="264" t="str">
        <f>IF(AND($A$422&lt;=BW$349,BW$349&lt;=$B$422),$C$422,"")</f>
        <v/>
      </c>
      <c r="AGP422" s="264" t="str">
        <f>IF(AND($A$422&lt;=BW$349,BW$349&lt;=$B$422),(1/3)*$C$422,"")</f>
        <v/>
      </c>
      <c r="AGQ422" s="264" t="str">
        <f>IF(AND($A$422&lt;=BW$349,BW$349&lt;=$B$422),(2/3)*$C$422,"")</f>
        <v/>
      </c>
      <c r="AGR422" s="264" t="str">
        <f>IF(AND($A$422&lt;=BW$349,BW$349&lt;=$B$422),$D$422,"")</f>
        <v/>
      </c>
      <c r="AGS422" s="264" t="str">
        <f>IF(AND($A$422&lt;=BW$349,BW$349&lt;=$B$422),(1/3)*$D$422,"")</f>
        <v/>
      </c>
      <c r="AGT422" s="264" t="str">
        <f>IF(AND($A$422&lt;=BW$349,BW$349&lt;=$B$422),(2/3)*$D$422,"")</f>
        <v/>
      </c>
      <c r="AGU422" s="264" t="str">
        <f>IF(AND($A$422&lt;=BW$349,BW$349&lt;=$B$422),$E$422,"")</f>
        <v/>
      </c>
      <c r="AGV422" s="264" t="str">
        <f>IF(AND($A$422&lt;=BW$349,BW$349&lt;=$B$422),(1/3)*$E$422,"")</f>
        <v/>
      </c>
      <c r="AGW422" s="264" t="str">
        <f>IF(AND($A$422&lt;=BW$349,BW$349&lt;=$B$422),(2/3)*$E$422,"")</f>
        <v/>
      </c>
      <c r="AGX422" s="264" t="str">
        <f>IF(AND($A$422&lt;=BW$349,BW$349&lt;=$B$422),$F$422,"")</f>
        <v/>
      </c>
      <c r="AGY422" s="264" t="str">
        <f>IF(AND($A$422&lt;=BW$349,BW$349&lt;=$B$422),(1/3)*$F$422,"")</f>
        <v/>
      </c>
      <c r="AGZ422" s="264" t="str">
        <f>IF(AND($A$422&lt;=BW$349,BW$349&lt;=$B$422),(2/3)*$F$422,"")</f>
        <v/>
      </c>
      <c r="AHA422" s="264" t="str">
        <f>IF(AND($A$422&lt;=BX$349,BX$349&lt;=$B$422),$C$422,"")</f>
        <v/>
      </c>
      <c r="AHB422" s="264" t="str">
        <f>IF(AND($A$422&lt;=BX$349,BX$349&lt;=$B$422),(1/3)*$C$422,"")</f>
        <v/>
      </c>
      <c r="AHC422" s="264" t="str">
        <f>IF(AND($A$422&lt;=BX$349,BX$349&lt;=$B$422),(2/3)*$C$422,"")</f>
        <v/>
      </c>
      <c r="AHD422" s="264" t="str">
        <f>IF(AND($A$422&lt;=BX$349,BX$349&lt;=$B$422),$D$422,"")</f>
        <v/>
      </c>
      <c r="AHE422" s="264" t="str">
        <f>IF(AND($A$422&lt;=BX$349,BX$349&lt;=$B$422),(1/3)*$D$422,"")</f>
        <v/>
      </c>
      <c r="AHF422" s="264" t="str">
        <f>IF(AND($A$422&lt;=BX$349,BX$349&lt;=$B$422),(2/3)*$D$422,"")</f>
        <v/>
      </c>
      <c r="AHG422" s="264" t="str">
        <f>IF(AND($A$422&lt;=BX$349,BX$349&lt;=$B$422),$E$422,"")</f>
        <v/>
      </c>
      <c r="AHH422" s="264" t="str">
        <f>IF(AND($A$422&lt;=BX$349,BX$349&lt;=$B$422),(1/3)*$E$422,"")</f>
        <v/>
      </c>
      <c r="AHI422" s="264" t="str">
        <f>IF(AND($A$422&lt;=BX$349,BX$349&lt;=$B$422),(2/3)*$E$422,"")</f>
        <v/>
      </c>
      <c r="AHJ422" s="264" t="str">
        <f>IF(AND($A$422&lt;=BX$349,BX$349&lt;=$B$422),$F$422,"")</f>
        <v/>
      </c>
      <c r="AHK422" s="264" t="str">
        <f>IF(AND($A$422&lt;=BX$349,BX$349&lt;=$B$422),(1/3)*$F$422,"")</f>
        <v/>
      </c>
      <c r="AHL422" s="264" t="str">
        <f>IF(AND($A$422&lt;=BX$349,BX$349&lt;=$B$422),(2/3)*$F$422,"")</f>
        <v/>
      </c>
      <c r="AHM422" s="264" t="str">
        <f>IF(AND($A$422&lt;=BY$349,BY$349&lt;=$B$422),$C$422,"")</f>
        <v/>
      </c>
      <c r="AHN422" s="264" t="str">
        <f>IF(AND($A$422&lt;=BY$349,BY$349&lt;=$B$422),(1/3)*$C$422,"")</f>
        <v/>
      </c>
      <c r="AHO422" s="264" t="str">
        <f>IF(AND($A$422&lt;=BY$349,BY$349&lt;=$B$422),(2/3)*$C$422,"")</f>
        <v/>
      </c>
      <c r="AHP422" s="264" t="str">
        <f>IF(AND($A$422&lt;=BY$349,BY$349&lt;=$B$422),$D$422,"")</f>
        <v/>
      </c>
      <c r="AHQ422" s="264" t="str">
        <f>IF(AND($A$422&lt;=BY$349,BY$349&lt;=$B$422),(1/3)*$D$422,"")</f>
        <v/>
      </c>
      <c r="AHR422" s="264" t="str">
        <f>IF(AND($A$422&lt;=BY$349,BY$349&lt;=$B$422),(2/3)*$D$422,"")</f>
        <v/>
      </c>
      <c r="AHS422" s="264" t="str">
        <f>IF(AND($A$422&lt;=BY$349,BY$349&lt;=$B$422),$E$422,"")</f>
        <v/>
      </c>
      <c r="AHT422" s="264" t="str">
        <f>IF(AND($A$422&lt;=BY$349,BY$349&lt;=$B$422),(1/3)*$E$422,"")</f>
        <v/>
      </c>
      <c r="AHU422" s="264" t="str">
        <f>IF(AND($A$422&lt;=BY$349,BY$349&lt;=$B$422),(2/3)*$E$422,"")</f>
        <v/>
      </c>
      <c r="AHV422" s="264" t="str">
        <f>IF(AND($A$422&lt;=BY$349,BY$349&lt;=$B$422),$F$422,"")</f>
        <v/>
      </c>
      <c r="AHW422" s="264" t="str">
        <f>IF(AND($A$422&lt;=BY$349,BY$349&lt;=$B$422),(1/3)*$F$422,"")</f>
        <v/>
      </c>
      <c r="AHX422" s="264" t="str">
        <f>IF(AND($A$422&lt;=BY$349,BY$349&lt;=$B$422),(2/3)*$F$422,"")</f>
        <v/>
      </c>
      <c r="AHY422" s="264" t="str">
        <f>IF(AND($A$422&lt;=BZ$349,BZ$349&lt;=$B$422),$C$422,"")</f>
        <v/>
      </c>
      <c r="AHZ422" s="264" t="str">
        <f>IF(AND($A$422&lt;=BZ$349,BZ$349&lt;=$B$422),(1/3)*$C$422,"")</f>
        <v/>
      </c>
      <c r="AIA422" s="264" t="str">
        <f>IF(AND($A$422&lt;=BZ$349,BZ$349&lt;=$B$422),(2/3)*$C$422,"")</f>
        <v/>
      </c>
      <c r="AIB422" s="264" t="str">
        <f>IF(AND($A$422&lt;=BZ$349,BZ$349&lt;=$B$422),$D$422,"")</f>
        <v/>
      </c>
      <c r="AIC422" s="264" t="str">
        <f>IF(AND($A$422&lt;=BZ$349,BZ$349&lt;=$B$422),(1/3)*$D$422,"")</f>
        <v/>
      </c>
      <c r="AID422" s="264" t="str">
        <f>IF(AND($A$422&lt;=BZ$349,BZ$349&lt;=$B$422),(2/3)*$D$422,"")</f>
        <v/>
      </c>
      <c r="AIE422" s="264" t="str">
        <f>IF(AND($A$422&lt;=BZ$349,BZ$349&lt;=$B$422),$E$422,"")</f>
        <v/>
      </c>
      <c r="AIF422" s="264" t="str">
        <f>IF(AND($A$422&lt;=BZ$349,BZ$349&lt;=$B$422),(1/3)*$E$422,"")</f>
        <v/>
      </c>
      <c r="AIG422" s="264" t="str">
        <f>IF(AND($A$422&lt;=BZ$349,BZ$349&lt;=$B$422),(2/3)*$E$422,"")</f>
        <v/>
      </c>
      <c r="AIH422" s="264" t="str">
        <f>IF(AND($A$422&lt;=BZ$349,BZ$349&lt;=$B$422),$F$422,"")</f>
        <v/>
      </c>
      <c r="AII422" s="264" t="str">
        <f>IF(AND($A$422&lt;=BZ$349,BZ$349&lt;=$B$422),(1/3)*$F$422,"")</f>
        <v/>
      </c>
      <c r="AIJ422" s="264" t="str">
        <f>IF(AND($A$422&lt;=BZ$349,BZ$349&lt;=$B$422),(2/3)*$F$422,"")</f>
        <v/>
      </c>
      <c r="AIK422" s="264" t="str">
        <f>IF(AND($A$422&lt;=CA$349,CA$349&lt;=$B$422),$C$422,"")</f>
        <v/>
      </c>
      <c r="AIL422" s="264" t="str">
        <f>IF(AND($A$422&lt;=CA$349,CA$349&lt;=$B$422),(1/3)*$C$422,"")</f>
        <v/>
      </c>
      <c r="AIM422" s="264" t="str">
        <f>IF(AND($A$422&lt;=CA$349,CA$349&lt;=$B$422),(2/3)*$C$422,"")</f>
        <v/>
      </c>
      <c r="AIN422" s="264" t="str">
        <f>IF(AND($A$422&lt;=CA$349,CA$349&lt;=$B$422),$D$422,"")</f>
        <v/>
      </c>
      <c r="AIO422" s="264" t="str">
        <f>IF(AND($A$422&lt;=CA$349,CA$349&lt;=$B$422),(1/3)*$D$422,"")</f>
        <v/>
      </c>
      <c r="AIP422" s="264" t="str">
        <f>IF(AND($A$422&lt;=CA$349,CA$349&lt;=$B$422),(2/3)*$D$422,"")</f>
        <v/>
      </c>
      <c r="AIQ422" s="264" t="str">
        <f>IF(AND($A$422&lt;=CA$349,CA$349&lt;=$B$422),$E$422,"")</f>
        <v/>
      </c>
      <c r="AIR422" s="264" t="str">
        <f>IF(AND($A$422&lt;=CA$349,CA$349&lt;=$B$422),(1/3)*$E$422,"")</f>
        <v/>
      </c>
      <c r="AIS422" s="264" t="str">
        <f>IF(AND($A$422&lt;=CA$349,CA$349&lt;=$B$422),(2/3)*$E$422,"")</f>
        <v/>
      </c>
      <c r="AIT422" s="264" t="str">
        <f>IF(AND($A$422&lt;=CA$349,CA$349&lt;=$B$422),$F$422,"")</f>
        <v/>
      </c>
      <c r="AIU422" s="264" t="str">
        <f>IF(AND($A$422&lt;=CA$349,CA$349&lt;=$B$422),(1/3)*$F$422,"")</f>
        <v/>
      </c>
      <c r="AIV422" s="264" t="str">
        <f>IF(AND($A$422&lt;=CA$349,CA$349&lt;=$B$422),(2/3)*$F$422,"")</f>
        <v/>
      </c>
      <c r="AIW422" s="264" t="str">
        <f>IF(AND($A$422&lt;=CB$349,CB$349&lt;=$B$422),$C$422,"")</f>
        <v/>
      </c>
      <c r="AIX422" s="264" t="str">
        <f>IF(AND($A$422&lt;=CB$349,CB$349&lt;=$B$422),(1/3)*$C$422,"")</f>
        <v/>
      </c>
      <c r="AIY422" s="264" t="str">
        <f>IF(AND($A$422&lt;=CB$349,CB$349&lt;=$B$422),(2/3)*$C$422,"")</f>
        <v/>
      </c>
      <c r="AIZ422" s="264" t="str">
        <f>IF(AND($A$422&lt;=CB$349,CB$349&lt;=$B$422),$D$422,"")</f>
        <v/>
      </c>
      <c r="AJA422" s="264" t="str">
        <f>IF(AND($A$422&lt;=CB$349,CB$349&lt;=$B$422),(1/3)*$D$422,"")</f>
        <v/>
      </c>
      <c r="AJB422" s="264" t="str">
        <f>IF(AND($A$422&lt;=CB$349,CB$349&lt;=$B$422),(2/3)*$D$422,"")</f>
        <v/>
      </c>
      <c r="AJC422" s="264" t="str">
        <f>IF(AND($A$422&lt;=CB$349,CB$349&lt;=$B$422),$E$422,"")</f>
        <v/>
      </c>
      <c r="AJD422" s="264" t="str">
        <f>IF(AND($A$422&lt;=CB$349,CB$349&lt;=$B$422),(1/3)*$E$422,"")</f>
        <v/>
      </c>
      <c r="AJE422" s="264" t="str">
        <f>IF(AND($A$422&lt;=CB$349,CB$349&lt;=$B$422),(2/3)*$E$422,"")</f>
        <v/>
      </c>
      <c r="AJF422" s="264" t="str">
        <f>IF(AND($A$422&lt;=CB$349,CB$349&lt;=$B$422),$F$422,"")</f>
        <v/>
      </c>
      <c r="AJG422" s="264" t="str">
        <f>IF(AND($A$422&lt;=CB$349,CB$349&lt;=$B$422),(1/3)*$F$422,"")</f>
        <v/>
      </c>
      <c r="AJH422" s="264" t="str">
        <f>IF(AND($A$422&lt;=CB$349,CB$349&lt;=$B$422),(2/3)*$F$422,"")</f>
        <v/>
      </c>
      <c r="AJI422" s="264" t="str">
        <f>IF(AND($A$422&lt;=CC$349,CC$349&lt;=$B$422),$C$422,"")</f>
        <v/>
      </c>
      <c r="AJJ422" s="264" t="str">
        <f>IF(AND($A$422&lt;=CC$349,CC$349&lt;=$B$422),(1/3)*$C$422,"")</f>
        <v/>
      </c>
      <c r="AJK422" s="264" t="str">
        <f>IF(AND($A$422&lt;=CC$349,CC$349&lt;=$B$422),(2/3)*$C$422,"")</f>
        <v/>
      </c>
      <c r="AJL422" s="264" t="str">
        <f>IF(AND($A$422&lt;=CC$349,CC$349&lt;=$B$422),$D$422,"")</f>
        <v/>
      </c>
      <c r="AJM422" s="264" t="str">
        <f>IF(AND($A$422&lt;=CC$349,CC$349&lt;=$B$422),(1/3)*$D$422,"")</f>
        <v/>
      </c>
      <c r="AJN422" s="264" t="str">
        <f>IF(AND($A$422&lt;=CC$349,CC$349&lt;=$B$422),(2/3)*$D$422,"")</f>
        <v/>
      </c>
      <c r="AJO422" s="264" t="str">
        <f>IF(AND($A$422&lt;=CC$349,CC$349&lt;=$B$422),$E$422,"")</f>
        <v/>
      </c>
      <c r="AJP422" s="264" t="str">
        <f>IF(AND($A$422&lt;=CC$349,CC$349&lt;=$B$422),(1/3)*$E$422,"")</f>
        <v/>
      </c>
      <c r="AJQ422" s="264" t="str">
        <f>IF(AND($A$422&lt;=CC$349,CC$349&lt;=$B$422),(2/3)*$E$422,"")</f>
        <v/>
      </c>
      <c r="AJR422" s="264" t="str">
        <f>IF(AND($A$422&lt;=CC$349,CC$349&lt;=$B$422),$F$422,"")</f>
        <v/>
      </c>
      <c r="AJS422" s="264" t="str">
        <f>IF(AND($A$422&lt;=CC$349,CC$349&lt;=$B$422),(1/3)*$F$422,"")</f>
        <v/>
      </c>
      <c r="AJT422" s="264" t="str">
        <f>IF(AND($A$422&lt;=CC$349,CC$349&lt;=$B$422),(2/3)*$F$422,"")</f>
        <v/>
      </c>
      <c r="AJU422" s="264" t="str">
        <f>IF(AND($A$422&lt;=CD$349,CD$349&lt;=$B$422),$C$422,"")</f>
        <v/>
      </c>
      <c r="AJV422" s="264" t="str">
        <f>IF(AND($A$422&lt;=CD$349,CD$349&lt;=$B$422),(1/3)*$C$422,"")</f>
        <v/>
      </c>
      <c r="AJW422" s="264" t="str">
        <f>IF(AND($A$422&lt;=CD$349,CD$349&lt;=$B$422),(2/3)*$C$422,"")</f>
        <v/>
      </c>
      <c r="AJX422" s="264" t="str">
        <f>IF(AND($A$422&lt;=CD$349,CD$349&lt;=$B$422),$D$422,"")</f>
        <v/>
      </c>
      <c r="AJY422" s="264" t="str">
        <f>IF(AND($A$422&lt;=CD$349,CD$349&lt;=$B$422),(1/3)*$D$422,"")</f>
        <v/>
      </c>
      <c r="AJZ422" s="264" t="str">
        <f>IF(AND($A$422&lt;=CD$349,CD$349&lt;=$B$422),(2/3)*$D$422,"")</f>
        <v/>
      </c>
      <c r="AKA422" s="264" t="str">
        <f>IF(AND($A$422&lt;=CD$349,CD$349&lt;=$B$422),$E$422,"")</f>
        <v/>
      </c>
      <c r="AKB422" s="264" t="str">
        <f>IF(AND($A$422&lt;=CD$349,CD$349&lt;=$B$422),(1/3)*$E$422,"")</f>
        <v/>
      </c>
      <c r="AKC422" s="264" t="str">
        <f>IF(AND($A$422&lt;=CD$349,CD$349&lt;=$B$422),(2/3)*$E$422,"")</f>
        <v/>
      </c>
      <c r="AKD422" s="264" t="str">
        <f>IF(AND($A$422&lt;=CD$349,CD$349&lt;=$B$422),$F$422,"")</f>
        <v/>
      </c>
      <c r="AKE422" s="264" t="str">
        <f>IF(AND($A$422&lt;=CD$349,CD$349&lt;=$B$422),(1/3)*$F$422,"")</f>
        <v/>
      </c>
      <c r="AKF422" s="264" t="str">
        <f>IF(AND($A$422&lt;=CD$349,CD$349&lt;=$B$422),(2/3)*$F$422,"")</f>
        <v/>
      </c>
      <c r="AKG422" s="264" t="str">
        <f>IF(AND($A$422&lt;=CE$349,CE$349&lt;=$B$422),$C$422,"")</f>
        <v/>
      </c>
      <c r="AKH422" s="264" t="str">
        <f>IF(AND($A$422&lt;=CE$349,CE$349&lt;=$B$422),(1/3)*$C$422,"")</f>
        <v/>
      </c>
      <c r="AKI422" s="264" t="str">
        <f>IF(AND($A$422&lt;=CE$349,CE$349&lt;=$B$422),(2/3)*$C$422,"")</f>
        <v/>
      </c>
      <c r="AKJ422" s="264" t="str">
        <f>IF(AND($A$422&lt;=CE$349,CE$349&lt;=$B$422),$D$422,"")</f>
        <v/>
      </c>
      <c r="AKK422" s="264" t="str">
        <f>IF(AND($A$422&lt;=CE$349,CE$349&lt;=$B$422),(1/3)*$D$422,"")</f>
        <v/>
      </c>
      <c r="AKL422" s="264" t="str">
        <f>IF(AND($A$422&lt;=CE$349,CE$349&lt;=$B$422),(2/3)*$D$422,"")</f>
        <v/>
      </c>
      <c r="AKM422" s="264" t="str">
        <f>IF(AND($A$422&lt;=CE$349,CE$349&lt;=$B$422),$E$422,"")</f>
        <v/>
      </c>
      <c r="AKN422" s="264" t="str">
        <f>IF(AND($A$422&lt;=CE$349,CE$349&lt;=$B$422),(1/3)*$E$422,"")</f>
        <v/>
      </c>
      <c r="AKO422" s="264" t="str">
        <f>IF(AND($A$422&lt;=CE$349,CE$349&lt;=$B$422),(2/3)*$E$422,"")</f>
        <v/>
      </c>
      <c r="AKP422" s="264" t="str">
        <f>IF(AND($A$422&lt;=CE$349,CE$349&lt;=$B$422),$F$422,"")</f>
        <v/>
      </c>
      <c r="AKQ422" s="264" t="str">
        <f>IF(AND($A$422&lt;=CE$349,CE$349&lt;=$B$422),(1/3)*$F$422,"")</f>
        <v/>
      </c>
      <c r="AKR422" s="264" t="str">
        <f>IF(AND($A$422&lt;=CE$349,CE$349&lt;=$B$422),(2/3)*$F$422,"")</f>
        <v/>
      </c>
      <c r="AKS422" s="264" t="str">
        <f>IF(AND($A$422&lt;=CF$349,CF$349&lt;=$B$422),$C$422,"")</f>
        <v/>
      </c>
      <c r="AKT422" s="264" t="str">
        <f>IF(AND($A$422&lt;=CF$349,CF$349&lt;=$B$422),(1/3)*$C$422,"")</f>
        <v/>
      </c>
      <c r="AKU422" s="264" t="str">
        <f>IF(AND($A$422&lt;=CF$349,CF$349&lt;=$B$422),(2/3)*$C$422,"")</f>
        <v/>
      </c>
      <c r="AKV422" s="264" t="str">
        <f>IF(AND($A$422&lt;=CF$349,CF$349&lt;=$B$422),$D$422,"")</f>
        <v/>
      </c>
      <c r="AKW422" s="264" t="str">
        <f>IF(AND($A$422&lt;=CF$349,CF$349&lt;=$B$422),(1/3)*$D$422,"")</f>
        <v/>
      </c>
      <c r="AKX422" s="264" t="str">
        <f>IF(AND($A$422&lt;=CF$349,CF$349&lt;=$B$422),(2/3)*$D$422,"")</f>
        <v/>
      </c>
      <c r="AKY422" s="264" t="str">
        <f>IF(AND($A$422&lt;=CF$349,CF$349&lt;=$B$422),$E$422,"")</f>
        <v/>
      </c>
      <c r="AKZ422" s="264" t="str">
        <f>IF(AND($A$422&lt;=CF$349,CF$349&lt;=$B$422),(1/3)*$E$422,"")</f>
        <v/>
      </c>
      <c r="ALA422" s="264" t="str">
        <f>IF(AND($A$422&lt;=CF$349,CF$349&lt;=$B$422),(2/3)*$E$422,"")</f>
        <v/>
      </c>
      <c r="ALB422" s="264" t="str">
        <f>IF(AND($A$422&lt;=CF$349,CF$349&lt;=$B$422),$F$422,"")</f>
        <v/>
      </c>
      <c r="ALC422" s="264" t="str">
        <f>IF(AND($A$422&lt;=CF$349,CF$349&lt;=$B$422),(1/3)*$F$422,"")</f>
        <v/>
      </c>
      <c r="ALD422" s="264" t="str">
        <f>IF(AND($A$422&lt;=CF$349,CF$349&lt;=$B$422),(2/3)*$F$422,"")</f>
        <v/>
      </c>
      <c r="ALE422" s="264" t="str">
        <f>IF(AND($A$422&lt;=CG$349,CG$349&lt;=$B$422),$C$422,"")</f>
        <v/>
      </c>
      <c r="ALF422" s="264" t="str">
        <f>IF(AND($A$422&lt;=CG$349,CG$349&lt;=$B$422),(1/3)*$C$422,"")</f>
        <v/>
      </c>
      <c r="ALG422" s="264" t="str">
        <f>IF(AND($A$422&lt;=CG$349,CG$349&lt;=$B$422),(2/3)*$C$422,"")</f>
        <v/>
      </c>
      <c r="ALH422" s="264" t="str">
        <f>IF(AND($A$422&lt;=CG$349,CG$349&lt;=$B$422),$D$422,"")</f>
        <v/>
      </c>
      <c r="ALI422" s="264" t="str">
        <f>IF(AND($A$422&lt;=CG$349,CG$349&lt;=$B$422),(1/3)*$D$422,"")</f>
        <v/>
      </c>
      <c r="ALJ422" s="264" t="str">
        <f>IF(AND($A$422&lt;=CG$349,CG$349&lt;=$B$422),(2/3)*$D$422,"")</f>
        <v/>
      </c>
      <c r="ALK422" s="264" t="str">
        <f>IF(AND($A$422&lt;=CG$349,CG$349&lt;=$B$422),$E$422,"")</f>
        <v/>
      </c>
      <c r="ALL422" s="264" t="str">
        <f>IF(AND($A$422&lt;=CG$349,CG$349&lt;=$B$422),(1/3)*$E$422,"")</f>
        <v/>
      </c>
      <c r="ALM422" s="264" t="str">
        <f>IF(AND($A$422&lt;=CG$349,CG$349&lt;=$B$422),(2/3)*$E$422,"")</f>
        <v/>
      </c>
      <c r="ALN422" s="264" t="str">
        <f>IF(AND($A$422&lt;=CG$349,CG$349&lt;=$B$422),$F$422,"")</f>
        <v/>
      </c>
      <c r="ALO422" s="264" t="str">
        <f>IF(AND($A$422&lt;=CG$349,CG$349&lt;=$B$422),(1/3)*$F$422,"")</f>
        <v/>
      </c>
      <c r="ALP422" s="264" t="str">
        <f>IF(AND($A$422&lt;=CG$349,CG$349&lt;=$B$422),(2/3)*$F$422,"")</f>
        <v/>
      </c>
      <c r="ALQ422" s="264" t="str">
        <f>IF(AND($A$422&lt;=CH$349,CH$349&lt;=$B$422),$C$422,"")</f>
        <v/>
      </c>
      <c r="ALR422" s="264" t="str">
        <f>IF(AND($A$422&lt;=CH$349,CH$349&lt;=$B$422),(1/3)*$C$422,"")</f>
        <v/>
      </c>
      <c r="ALS422" s="264" t="str">
        <f>IF(AND($A$422&lt;=CH$349,CH$349&lt;=$B$422),(2/3)*$C$422,"")</f>
        <v/>
      </c>
      <c r="ALT422" s="264" t="str">
        <f>IF(AND($A$422&lt;=CH$349,CH$349&lt;=$B$422),$D$422,"")</f>
        <v/>
      </c>
      <c r="ALU422" s="264" t="str">
        <f>IF(AND($A$422&lt;=CH$349,CH$349&lt;=$B$422),(1/3)*$D$422,"")</f>
        <v/>
      </c>
      <c r="ALV422" s="264" t="str">
        <f>IF(AND($A$422&lt;=CH$349,CH$349&lt;=$B$422),(2/3)*$D$422,"")</f>
        <v/>
      </c>
      <c r="ALW422" s="264" t="str">
        <f>IF(AND($A$422&lt;=CH$349,CH$349&lt;=$B$422),$E$422,"")</f>
        <v/>
      </c>
      <c r="ALX422" s="264" t="str">
        <f>IF(AND($A$422&lt;=CH$349,CH$349&lt;=$B$422),(1/3)*$E$422,"")</f>
        <v/>
      </c>
      <c r="ALY422" s="264" t="str">
        <f>IF(AND($A$422&lt;=CH$349,CH$349&lt;=$B$422),(2/3)*$E$422,"")</f>
        <v/>
      </c>
      <c r="ALZ422" s="264" t="str">
        <f>IF(AND($A$422&lt;=CH$349,CH$349&lt;=$B$422),$F$422,"")</f>
        <v/>
      </c>
      <c r="AMA422" s="264" t="str">
        <f>IF(AND($A$422&lt;=CH$349,CH$349&lt;=$B$422),(1/3)*$F$422,"")</f>
        <v/>
      </c>
      <c r="AMB422" s="264" t="str">
        <f>IF(AND($A$422&lt;=CH$349,CH$349&lt;=$B$422),(2/3)*$F$422,"")</f>
        <v/>
      </c>
      <c r="AMC422" s="264" t="str">
        <f>IF(AND($A$422&lt;=CI$349,CI$349&lt;=$B$422),$C$422,"")</f>
        <v/>
      </c>
      <c r="AMD422" s="264" t="str">
        <f>IF(AND($A$422&lt;=CI$349,CI$349&lt;=$B$422),(1/3)*$C$422,"")</f>
        <v/>
      </c>
      <c r="AME422" s="264" t="str">
        <f>IF(AND($A$422&lt;=CI$349,CI$349&lt;=$B$422),(2/3)*$C$422,"")</f>
        <v/>
      </c>
      <c r="AMF422" s="264" t="str">
        <f>IF(AND($A$422&lt;=CI$349,CI$349&lt;=$B$422),$D$422,"")</f>
        <v/>
      </c>
      <c r="AMG422" s="264" t="str">
        <f>IF(AND($A$422&lt;=CI$349,CI$349&lt;=$B$422),(1/3)*$D$422,"")</f>
        <v/>
      </c>
      <c r="AMH422" s="264" t="str">
        <f>IF(AND($A$422&lt;=CI$349,CI$349&lt;=$B$422),(2/3)*$D$422,"")</f>
        <v/>
      </c>
      <c r="AMI422" s="264" t="str">
        <f>IF(AND($A$422&lt;=CI$349,CI$349&lt;=$B$422),$E$422,"")</f>
        <v/>
      </c>
      <c r="AMJ422" s="264" t="str">
        <f>IF(AND($A$422&lt;=CI$349,CI$349&lt;=$B$422),(1/3)*$E$422,"")</f>
        <v/>
      </c>
      <c r="AMK422" s="264" t="str">
        <f>IF(AND($A$422&lt;=CI$349,CI$349&lt;=$B$422),(2/3)*$E$422,"")</f>
        <v/>
      </c>
      <c r="AML422" s="264" t="str">
        <f>IF(AND($A$422&lt;=CI$349,CI$349&lt;=$B$422),$F$422,"")</f>
        <v/>
      </c>
      <c r="AMM422" s="264" t="str">
        <f>IF(AND($A$422&lt;=CI$349,CI$349&lt;=$B$422),(1/3)*$F$422,"")</f>
        <v/>
      </c>
      <c r="AMN422" s="264" t="str">
        <f>IF(AND($A$422&lt;=CI$349,CI$349&lt;=$B$422),(2/3)*$F$422,"")</f>
        <v/>
      </c>
      <c r="AMO422" s="264" t="str">
        <f>IF(AND($A$422&lt;=CJ$349,CJ$349&lt;=$B$422),$C$422,"")</f>
        <v/>
      </c>
      <c r="AMP422" s="264" t="str">
        <f>IF(AND($A$422&lt;=CJ$349,CJ$349&lt;=$B$422),(1/3)*$C$422,"")</f>
        <v/>
      </c>
      <c r="AMQ422" s="264" t="str">
        <f>IF(AND($A$422&lt;=CJ$349,CJ$349&lt;=$B$422),(2/3)*$C$422,"")</f>
        <v/>
      </c>
      <c r="AMR422" s="264" t="str">
        <f>IF(AND($A$422&lt;=CJ$349,CJ$349&lt;=$B$422),$D$422,"")</f>
        <v/>
      </c>
      <c r="AMS422" s="264" t="str">
        <f>IF(AND($A$422&lt;=CJ$349,CJ$349&lt;=$B$422),(1/3)*$D$422,"")</f>
        <v/>
      </c>
      <c r="AMT422" s="264" t="str">
        <f>IF(AND($A$422&lt;=CJ$349,CJ$349&lt;=$B$422),(2/3)*$D$422,"")</f>
        <v/>
      </c>
      <c r="AMU422" s="264" t="str">
        <f>IF(AND($A$422&lt;=CJ$349,CJ$349&lt;=$B$422),$E$422,"")</f>
        <v/>
      </c>
      <c r="AMV422" s="264" t="str">
        <f>IF(AND($A$422&lt;=CJ$349,CJ$349&lt;=$B$422),(1/3)*$E$422,"")</f>
        <v/>
      </c>
      <c r="AMW422" s="264" t="str">
        <f>IF(AND($A$422&lt;=CJ$349,CJ$349&lt;=$B$422),(2/3)*$E$422,"")</f>
        <v/>
      </c>
      <c r="AMX422" s="264" t="str">
        <f>IF(AND($A$422&lt;=CJ$349,CJ$349&lt;=$B$422),$F$422,"")</f>
        <v/>
      </c>
      <c r="AMY422" s="264" t="str">
        <f>IF(AND($A$422&lt;=CJ$349,CJ$349&lt;=$B$422),(1/3)*$F$422,"")</f>
        <v/>
      </c>
      <c r="AMZ422" s="264" t="str">
        <f>IF(AND($A$422&lt;=CJ$349,CJ$349&lt;=$B$422),(2/3)*$F$422,"")</f>
        <v/>
      </c>
      <c r="ANA422" s="264" t="str">
        <f>IF(AND($A$422&lt;=CK$349,CK$349&lt;=$B$422),$C$422,"")</f>
        <v/>
      </c>
      <c r="ANB422" s="264" t="str">
        <f>IF(AND($A$422&lt;=CK$349,CK$349&lt;=$B$422),(1/3)*$C$422,"")</f>
        <v/>
      </c>
      <c r="ANC422" s="264" t="str">
        <f>IF(AND($A$422&lt;=CK$349,CK$349&lt;=$B$422),(2/3)*$C$422,"")</f>
        <v/>
      </c>
      <c r="AND422" s="264" t="str">
        <f>IF(AND($A$422&lt;=CK$349,CK$349&lt;=$B$422),$D$422,"")</f>
        <v/>
      </c>
      <c r="ANE422" s="264" t="str">
        <f>IF(AND($A$422&lt;=CK$349,CK$349&lt;=$B$422),(1/3)*$D$422,"")</f>
        <v/>
      </c>
      <c r="ANF422" s="264" t="str">
        <f>IF(AND($A$422&lt;=CK$349,CK$349&lt;=$B$422),(2/3)*$D$422,"")</f>
        <v/>
      </c>
      <c r="ANG422" s="264" t="str">
        <f>IF(AND($A$422&lt;=CK$349,CK$349&lt;=$B$422),$E$422,"")</f>
        <v/>
      </c>
      <c r="ANH422" s="264" t="str">
        <f>IF(AND($A$422&lt;=CK$349,CK$349&lt;=$B$422),(1/3)*$E$422,"")</f>
        <v/>
      </c>
      <c r="ANI422" s="264" t="str">
        <f>IF(AND($A$422&lt;=CK$349,CK$349&lt;=$B$422),(2/3)*$E$422,"")</f>
        <v/>
      </c>
      <c r="ANJ422" s="264" t="str">
        <f>IF(AND($A$422&lt;=CK$349,CK$349&lt;=$B$422),$F$422,"")</f>
        <v/>
      </c>
      <c r="ANK422" s="264" t="str">
        <f>IF(AND($A$422&lt;=CK$349,CK$349&lt;=$B$422),(1/3)*$F$422,"")</f>
        <v/>
      </c>
      <c r="ANL422" s="264" t="str">
        <f>IF(AND($A$422&lt;=CK$349,CK$349&lt;=$B$422),(2/3)*$F$422,"")</f>
        <v/>
      </c>
      <c r="ANM422" s="264" t="str">
        <f>IF(AND($A$422&lt;=CL$349,CL$349&lt;=$B$422),$C$422,"")</f>
        <v/>
      </c>
      <c r="ANN422" s="264" t="str">
        <f>IF(AND($A$422&lt;=CL$349,CL$349&lt;=$B$422),(1/3)*$C$422,"")</f>
        <v/>
      </c>
      <c r="ANO422" s="264" t="str">
        <f>IF(AND($A$422&lt;=CL$349,CL$349&lt;=$B$422),(2/3)*$C$422,"")</f>
        <v/>
      </c>
      <c r="ANP422" s="264" t="str">
        <f>IF(AND($A$422&lt;=CL$349,CL$349&lt;=$B$422),$D$422,"")</f>
        <v/>
      </c>
      <c r="ANQ422" s="264" t="str">
        <f>IF(AND($A$422&lt;=CL$349,CL$349&lt;=$B$422),(1/3)*$D$422,"")</f>
        <v/>
      </c>
      <c r="ANR422" s="264" t="str">
        <f>IF(AND($A$422&lt;=CL$349,CL$349&lt;=$B$422),(2/3)*$D$422,"")</f>
        <v/>
      </c>
      <c r="ANS422" s="264" t="str">
        <f>IF(AND($A$422&lt;=CL$349,CL$349&lt;=$B$422),$E$422,"")</f>
        <v/>
      </c>
      <c r="ANT422" s="264" t="str">
        <f>IF(AND($A$422&lt;=CL$349,CL$349&lt;=$B$422),(1/3)*$E$422,"")</f>
        <v/>
      </c>
      <c r="ANU422" s="264" t="str">
        <f>IF(AND($A$422&lt;=CL$349,CL$349&lt;=$B$422),(2/3)*$E$422,"")</f>
        <v/>
      </c>
      <c r="ANV422" s="264" t="str">
        <f>IF(AND($A$422&lt;=CL$349,CL$349&lt;=$B$422),$F$422,"")</f>
        <v/>
      </c>
      <c r="ANW422" s="264" t="str">
        <f>IF(AND($A$422&lt;=CL$349,CL$349&lt;=$B$422),(1/3)*$F$422,"")</f>
        <v/>
      </c>
      <c r="ANX422" s="264" t="str">
        <f>IF(AND($A$422&lt;=CL$349,CL$349&lt;=$B$422),(2/3)*$F$422,"")</f>
        <v/>
      </c>
      <c r="ANY422" s="264" t="str">
        <f>IF(AND($A$422&lt;=CM$349,CM$349&lt;=$B$422),$C$422,"")</f>
        <v/>
      </c>
      <c r="ANZ422" s="264" t="str">
        <f>IF(AND($A$422&lt;=CM$349,CM$349&lt;=$B$422),(1/3)*$C$422,"")</f>
        <v/>
      </c>
      <c r="AOA422" s="264" t="str">
        <f>IF(AND($A$422&lt;=CM$349,CM$349&lt;=$B$422),(2/3)*$C$422,"")</f>
        <v/>
      </c>
      <c r="AOB422" s="264" t="str">
        <f>IF(AND($A$422&lt;=CM$349,CM$349&lt;=$B$422),$D$422,"")</f>
        <v/>
      </c>
      <c r="AOC422" s="264" t="str">
        <f>IF(AND($A$422&lt;=CM$349,CM$349&lt;=$B$422),(1/3)*$D$422,"")</f>
        <v/>
      </c>
      <c r="AOD422" s="264" t="str">
        <f>IF(AND($A$422&lt;=CM$349,CM$349&lt;=$B$422),(2/3)*$D$422,"")</f>
        <v/>
      </c>
      <c r="AOE422" s="264" t="str">
        <f>IF(AND($A$422&lt;=CM$349,CM$349&lt;=$B$422),$E$422,"")</f>
        <v/>
      </c>
      <c r="AOF422" s="264" t="str">
        <f>IF(AND($A$422&lt;=CM$349,CM$349&lt;=$B$422),(1/3)*$E$422,"")</f>
        <v/>
      </c>
      <c r="AOG422" s="264" t="str">
        <f>IF(AND($A$422&lt;=CM$349,CM$349&lt;=$B$422),(2/3)*$E$422,"")</f>
        <v/>
      </c>
      <c r="AOH422" s="264" t="str">
        <f>IF(AND($A$422&lt;=CM$349,CM$349&lt;=$B$422),$F$422,"")</f>
        <v/>
      </c>
      <c r="AOI422" s="264" t="str">
        <f>IF(AND($A$422&lt;=CM$349,CM$349&lt;=$B$422),(1/3)*$F$422,"")</f>
        <v/>
      </c>
      <c r="AOJ422" s="264" t="str">
        <f>IF(AND($A$422&lt;=CM$349,CM$349&lt;=$B$422),(2/3)*$F$422,"")</f>
        <v/>
      </c>
      <c r="AOK422" s="264" t="str">
        <f>IF(AND($A$422&lt;=CN$349,CN$349&lt;=$B$422),$C$422,"")</f>
        <v/>
      </c>
      <c r="AOL422" s="264" t="str">
        <f>IF(AND($A$422&lt;=CN$349,CN$349&lt;=$B$422),(1/3)*$C$422,"")</f>
        <v/>
      </c>
      <c r="AOM422" s="264" t="str">
        <f>IF(AND($A$422&lt;=CN$349,CN$349&lt;=$B$422),(2/3)*$C$422,"")</f>
        <v/>
      </c>
      <c r="AON422" s="264" t="str">
        <f>IF(AND($A$422&lt;=CN$349,CN$349&lt;=$B$422),$D$422,"")</f>
        <v/>
      </c>
      <c r="AOO422" s="264" t="str">
        <f>IF(AND($A$422&lt;=CN$349,CN$349&lt;=$B$422),(1/3)*$D$422,"")</f>
        <v/>
      </c>
      <c r="AOP422" s="264" t="str">
        <f>IF(AND($A$422&lt;=CN$349,CN$349&lt;=$B$422),(2/3)*$D$422,"")</f>
        <v/>
      </c>
      <c r="AOQ422" s="264" t="str">
        <f>IF(AND($A$422&lt;=CN$349,CN$349&lt;=$B$422),$E$422,"")</f>
        <v/>
      </c>
      <c r="AOR422" s="264" t="str">
        <f>IF(AND($A$422&lt;=CN$349,CN$349&lt;=$B$422),(1/3)*$E$422,"")</f>
        <v/>
      </c>
      <c r="AOS422" s="264" t="str">
        <f>IF(AND($A$422&lt;=CN$349,CN$349&lt;=$B$422),(2/3)*$E$422,"")</f>
        <v/>
      </c>
      <c r="AOT422" s="264" t="str">
        <f>IF(AND($A$422&lt;=CN$349,CN$349&lt;=$B$422),$F$422,"")</f>
        <v/>
      </c>
      <c r="AOU422" s="264" t="str">
        <f>IF(AND($A$422&lt;=CN$349,CN$349&lt;=$B$422),(1/3)*$F$422,"")</f>
        <v/>
      </c>
      <c r="AOV422" s="264" t="str">
        <f>IF(AND($A$422&lt;=CN$349,CN$349&lt;=$B$422),(2/3)*$F$422,"")</f>
        <v/>
      </c>
      <c r="AOW422" s="264" t="str">
        <f>IF(AND($A$422&lt;=CO$349,CO$349&lt;=$B$422),$C$422,"")</f>
        <v/>
      </c>
      <c r="AOX422" s="264" t="str">
        <f>IF(AND($A$422&lt;=CO$349,CO$349&lt;=$B$422),(1/3)*$C$422,"")</f>
        <v/>
      </c>
      <c r="AOY422" s="264" t="str">
        <f>IF(AND($A$422&lt;=CO$349,CO$349&lt;=$B$422),(2/3)*$C$422,"")</f>
        <v/>
      </c>
      <c r="AOZ422" s="264" t="str">
        <f>IF(AND($A$422&lt;=CO$349,CO$349&lt;=$B$422),$D$422,"")</f>
        <v/>
      </c>
      <c r="APA422" s="264" t="str">
        <f>IF(AND($A$422&lt;=CO$349,CO$349&lt;=$B$422),(1/3)*$D$422,"")</f>
        <v/>
      </c>
      <c r="APB422" s="264" t="str">
        <f>IF(AND($A$422&lt;=CO$349,CO$349&lt;=$B$422),(2/3)*$D$422,"")</f>
        <v/>
      </c>
      <c r="APC422" s="264" t="str">
        <f>IF(AND($A$422&lt;=CO$349,CO$349&lt;=$B$422),$E$422,"")</f>
        <v/>
      </c>
      <c r="APD422" s="264" t="str">
        <f>IF(AND($A$422&lt;=CO$349,CO$349&lt;=$B$422),(1/3)*$E$422,"")</f>
        <v/>
      </c>
      <c r="APE422" s="264" t="str">
        <f>IF(AND($A$422&lt;=CO$349,CO$349&lt;=$B$422),(2/3)*$E$422,"")</f>
        <v/>
      </c>
      <c r="APF422" s="264" t="str">
        <f>IF(AND($A$422&lt;=CO$349,CO$349&lt;=$B$422),$F$422,"")</f>
        <v/>
      </c>
      <c r="APG422" s="264" t="str">
        <f>IF(AND($A$422&lt;=CO$349,CO$349&lt;=$B$422),(1/3)*$F$422,"")</f>
        <v/>
      </c>
      <c r="APH422" s="264" t="str">
        <f>IF(AND($A$422&lt;=CO$349,CO$349&lt;=$B$422),(2/3)*$F$422,"")</f>
        <v/>
      </c>
      <c r="API422" s="264" t="str">
        <f>IF(AND($A$422&lt;=CP$349,CP$349&lt;=$B$422),$C$422,"")</f>
        <v/>
      </c>
      <c r="APJ422" s="264" t="str">
        <f>IF(AND($A$422&lt;=CP$349,CP$349&lt;=$B$422),(1/3)*$C$422,"")</f>
        <v/>
      </c>
      <c r="APK422" s="264" t="str">
        <f>IF(AND($A$422&lt;=CP$349,CP$349&lt;=$B$422),(2/3)*$C$422,"")</f>
        <v/>
      </c>
      <c r="APL422" s="264" t="str">
        <f>IF(AND($A$422&lt;=CP$349,CP$349&lt;=$B$422),$D$422,"")</f>
        <v/>
      </c>
      <c r="APM422" s="264" t="str">
        <f>IF(AND($A$422&lt;=CP$349,CP$349&lt;=$B$422),(1/3)*$D$422,"")</f>
        <v/>
      </c>
      <c r="APN422" s="264" t="str">
        <f>IF(AND($A$422&lt;=CP$349,CP$349&lt;=$B$422),(2/3)*$D$422,"")</f>
        <v/>
      </c>
      <c r="APO422" s="264" t="str">
        <f>IF(AND($A$422&lt;=CP$349,CP$349&lt;=$B$422),$E$422,"")</f>
        <v/>
      </c>
      <c r="APP422" s="264" t="str">
        <f>IF(AND($A$422&lt;=CP$349,CP$349&lt;=$B$422),(1/3)*$E$422,"")</f>
        <v/>
      </c>
      <c r="APQ422" s="264" t="str">
        <f>IF(AND($A$422&lt;=CP$349,CP$349&lt;=$B$422),(2/3)*$E$422,"")</f>
        <v/>
      </c>
      <c r="APR422" s="264" t="str">
        <f>IF(AND($A$422&lt;=CP$349,CP$349&lt;=$B$422),$F$422,"")</f>
        <v/>
      </c>
      <c r="APS422" s="264" t="str">
        <f>IF(AND($A$422&lt;=CP$349,CP$349&lt;=$B$422),(1/3)*$F$422,"")</f>
        <v/>
      </c>
      <c r="APT422" s="264" t="str">
        <f>IF(AND($A$422&lt;=CP$349,CP$349&lt;=$B$422),(2/3)*$F$422,"")</f>
        <v/>
      </c>
      <c r="APU422" s="264" t="str">
        <f>IF(AND($A$422&lt;=CQ$349,CQ$349&lt;=$B$422),$C$422,"")</f>
        <v/>
      </c>
      <c r="APV422" s="264" t="str">
        <f>IF(AND($A$422&lt;=CQ$349,CQ$349&lt;=$B$422),(1/3)*$C$422,"")</f>
        <v/>
      </c>
      <c r="APW422" s="264" t="str">
        <f>IF(AND($A$422&lt;=CQ$349,CQ$349&lt;=$B$422),(2/3)*$C$422,"")</f>
        <v/>
      </c>
      <c r="APX422" s="264" t="str">
        <f>IF(AND($A$422&lt;=CQ$349,CQ$349&lt;=$B$422),$D$422,"")</f>
        <v/>
      </c>
      <c r="APY422" s="264" t="str">
        <f>IF(AND($A$422&lt;=CQ$349,CQ$349&lt;=$B$422),(1/3)*$D$422,"")</f>
        <v/>
      </c>
      <c r="APZ422" s="264" t="str">
        <f>IF(AND($A$422&lt;=CQ$349,CQ$349&lt;=$B$422),(2/3)*$D$422,"")</f>
        <v/>
      </c>
      <c r="AQA422" s="264" t="str">
        <f>IF(AND($A$422&lt;=CQ$349,CQ$349&lt;=$B$422),$E$422,"")</f>
        <v/>
      </c>
      <c r="AQB422" s="264" t="str">
        <f>IF(AND($A$422&lt;=CQ$349,CQ$349&lt;=$B$422),(1/3)*$E$422,"")</f>
        <v/>
      </c>
      <c r="AQC422" s="264" t="str">
        <f>IF(AND($A$422&lt;=CQ$349,CQ$349&lt;=$B$422),(2/3)*$E$422,"")</f>
        <v/>
      </c>
      <c r="AQD422" s="264" t="str">
        <f>IF(AND($A$422&lt;=CQ$349,CQ$349&lt;=$B$422),$F$422,"")</f>
        <v/>
      </c>
      <c r="AQE422" s="264" t="str">
        <f>IF(AND($A$422&lt;=CQ$349,CQ$349&lt;=$B$422),(1/3)*$F$422,"")</f>
        <v/>
      </c>
      <c r="AQF422" s="264" t="str">
        <f>IF(AND($A$422&lt;=CQ$349,CQ$349&lt;=$B$422),(2/3)*$F$422,"")</f>
        <v/>
      </c>
      <c r="AQG422" s="264" t="str">
        <f>IF(AND($A$422&lt;=CR$349,CR$349&lt;=$B$422),$C$422,"")</f>
        <v/>
      </c>
      <c r="AQH422" s="264" t="str">
        <f>IF(AND($A$422&lt;=CR$349,CR$349&lt;=$B$422),(1/3)*$C$422,"")</f>
        <v/>
      </c>
      <c r="AQI422" s="264" t="str">
        <f>IF(AND($A$422&lt;=CR$349,CR$349&lt;=$B$422),(2/3)*$C$422,"")</f>
        <v/>
      </c>
      <c r="AQJ422" s="264" t="str">
        <f>IF(AND($A$422&lt;=CR$349,CR$349&lt;=$B$422),$D$422,"")</f>
        <v/>
      </c>
      <c r="AQK422" s="264" t="str">
        <f>IF(AND($A$422&lt;=CR$349,CR$349&lt;=$B$422),(1/3)*$D$422,"")</f>
        <v/>
      </c>
      <c r="AQL422" s="264" t="str">
        <f>IF(AND($A$422&lt;=CR$349,CR$349&lt;=$B$422),(2/3)*$D$422,"")</f>
        <v/>
      </c>
      <c r="AQM422" s="264" t="str">
        <f>IF(AND($A$422&lt;=CR$349,CR$349&lt;=$B$422),$E$422,"")</f>
        <v/>
      </c>
      <c r="AQN422" s="264" t="str">
        <f>IF(AND($A$422&lt;=CR$349,CR$349&lt;=$B$422),(1/3)*$E$422,"")</f>
        <v/>
      </c>
      <c r="AQO422" s="264" t="str">
        <f>IF(AND($A$422&lt;=CR$349,CR$349&lt;=$B$422),(2/3)*$E$422,"")</f>
        <v/>
      </c>
      <c r="AQP422" s="264" t="str">
        <f>IF(AND($A$422&lt;=CR$349,CR$349&lt;=$B$422),$F$422,"")</f>
        <v/>
      </c>
      <c r="AQQ422" s="264" t="str">
        <f>IF(AND($A$422&lt;=CR$349,CR$349&lt;=$B$422),(1/3)*$F$422,"")</f>
        <v/>
      </c>
      <c r="AQR422" s="264" t="str">
        <f>IF(AND($A$422&lt;=CR$349,CR$349&lt;=$B$422),(2/3)*$F$422,"")</f>
        <v/>
      </c>
      <c r="AQS422" s="264" t="str">
        <f>IF(AND($A$422&lt;=CS$349,CS$349&lt;=$B$422),$C$422,"")</f>
        <v/>
      </c>
      <c r="AQT422" s="264" t="str">
        <f>IF(AND($A$422&lt;=CS$349,CS$349&lt;=$B$422),(1/3)*$C$422,"")</f>
        <v/>
      </c>
      <c r="AQU422" s="264" t="str">
        <f>IF(AND($A$422&lt;=CS$349,CS$349&lt;=$B$422),(2/3)*$C$422,"")</f>
        <v/>
      </c>
      <c r="AQV422" s="264" t="str">
        <f>IF(AND($A$422&lt;=CS$349,CS$349&lt;=$B$422),$D$422,"")</f>
        <v/>
      </c>
      <c r="AQW422" s="264" t="str">
        <f>IF(AND($A$422&lt;=CS$349,CS$349&lt;=$B$422),(1/3)*$D$422,"")</f>
        <v/>
      </c>
      <c r="AQX422" s="264" t="str">
        <f>IF(AND($A$422&lt;=CS$349,CS$349&lt;=$B$422),(2/3)*$D$422,"")</f>
        <v/>
      </c>
      <c r="AQY422" s="264" t="str">
        <f>IF(AND($A$422&lt;=CS$349,CS$349&lt;=$B$422),$E$422,"")</f>
        <v/>
      </c>
      <c r="AQZ422" s="264" t="str">
        <f>IF(AND($A$422&lt;=CS$349,CS$349&lt;=$B$422),(1/3)*$E$422,"")</f>
        <v/>
      </c>
      <c r="ARA422" s="264" t="str">
        <f>IF(AND($A$422&lt;=CS$349,CS$349&lt;=$B$422),(2/3)*$E$422,"")</f>
        <v/>
      </c>
      <c r="ARB422" s="264" t="str">
        <f>IF(AND($A$422&lt;=CS$349,CS$349&lt;=$B$422),$F$422,"")</f>
        <v/>
      </c>
      <c r="ARC422" s="264" t="str">
        <f>IF(AND($A$422&lt;=CS$349,CS$349&lt;=$B$422),(1/3)*$F$422,"")</f>
        <v/>
      </c>
      <c r="ARD422" s="264" t="str">
        <f>IF(AND($A$422&lt;=CS$349,CS$349&lt;=$B$422),(2/3)*$F$422,"")</f>
        <v/>
      </c>
      <c r="ARE422" s="264" t="str">
        <f>IF(AND($A$422&lt;=CT$349,CT$349&lt;=$B$422),$C$422,"")</f>
        <v/>
      </c>
      <c r="ARF422" s="264" t="str">
        <f>IF(AND($A$422&lt;=CT$349,CT$349&lt;=$B$422),(1/3)*$C$422,"")</f>
        <v/>
      </c>
      <c r="ARG422" s="264" t="str">
        <f>IF(AND($A$422&lt;=CT$349,CT$349&lt;=$B$422),(2/3)*$C$422,"")</f>
        <v/>
      </c>
      <c r="ARH422" s="264" t="str">
        <f>IF(AND($A$422&lt;=CT$349,CT$349&lt;=$B$422),$D$422,"")</f>
        <v/>
      </c>
      <c r="ARI422" s="264" t="str">
        <f>IF(AND($A$422&lt;=CT$349,CT$349&lt;=$B$422),(1/3)*$D$422,"")</f>
        <v/>
      </c>
      <c r="ARJ422" s="264" t="str">
        <f>IF(AND($A$422&lt;=CT$349,CT$349&lt;=$B$422),(2/3)*$D$422,"")</f>
        <v/>
      </c>
      <c r="ARK422" s="264" t="str">
        <f>IF(AND($A$422&lt;=CT$349,CT$349&lt;=$B$422),$E$422,"")</f>
        <v/>
      </c>
      <c r="ARL422" s="264" t="str">
        <f>IF(AND($A$422&lt;=CT$349,CT$349&lt;=$B$422),(1/3)*$E$422,"")</f>
        <v/>
      </c>
      <c r="ARM422" s="264" t="str">
        <f>IF(AND($A$422&lt;=CT$349,CT$349&lt;=$B$422),(2/3)*$E$422,"")</f>
        <v/>
      </c>
      <c r="ARN422" s="264" t="str">
        <f>IF(AND($A$422&lt;=CT$349,CT$349&lt;=$B$422),$F$422,"")</f>
        <v/>
      </c>
      <c r="ARO422" s="264" t="str">
        <f>IF(AND($A$422&lt;=CT$349,CT$349&lt;=$B$422),(1/3)*$F$422,"")</f>
        <v/>
      </c>
      <c r="ARP422" s="264" t="str">
        <f>IF(AND($A$422&lt;=CT$349,CT$349&lt;=$B$422),(2/3)*$F$422,"")</f>
        <v/>
      </c>
      <c r="ARQ422" s="264" t="str">
        <f>IF(AND($A$422&lt;=CU$349,CU$349&lt;=$B$422),$C$422,"")</f>
        <v/>
      </c>
      <c r="ARR422" s="264" t="str">
        <f>IF(AND($A$422&lt;=CU$349,CU$349&lt;=$B$422),(1/3)*$C$422,"")</f>
        <v/>
      </c>
      <c r="ARS422" s="264" t="str">
        <f>IF(AND($A$422&lt;=CU$349,CU$349&lt;=$B$422),(2/3)*$C$422,"")</f>
        <v/>
      </c>
      <c r="ART422" s="264" t="str">
        <f>IF(AND($A$422&lt;=CU$349,CU$349&lt;=$B$422),$D$422,"")</f>
        <v/>
      </c>
      <c r="ARU422" s="264" t="str">
        <f>IF(AND($A$422&lt;=CU$349,CU$349&lt;=$B$422),(1/3)*$D$422,"")</f>
        <v/>
      </c>
      <c r="ARV422" s="264" t="str">
        <f>IF(AND($A$422&lt;=CU$349,CU$349&lt;=$B$422),(2/3)*$D$422,"")</f>
        <v/>
      </c>
      <c r="ARW422" s="264" t="str">
        <f>IF(AND($A$422&lt;=CU$349,CU$349&lt;=$B$422),$E$422,"")</f>
        <v/>
      </c>
      <c r="ARX422" s="264" t="str">
        <f>IF(AND($A$422&lt;=CU$349,CU$349&lt;=$B$422),(1/3)*$E$422,"")</f>
        <v/>
      </c>
      <c r="ARY422" s="264" t="str">
        <f>IF(AND($A$422&lt;=CU$349,CU$349&lt;=$B$422),(2/3)*$E$422,"")</f>
        <v/>
      </c>
      <c r="ARZ422" s="264" t="str">
        <f>IF(AND($A$422&lt;=CU$349,CU$349&lt;=$B$422),$F$422,"")</f>
        <v/>
      </c>
      <c r="ASA422" s="264" t="str">
        <f>IF(AND($A$422&lt;=CU$349,CU$349&lt;=$B$422),(1/3)*$F$422,"")</f>
        <v/>
      </c>
      <c r="ASB422" s="264" t="str">
        <f>IF(AND($A$422&lt;=CU$349,CU$349&lt;=$B$422),(2/3)*$F$422,"")</f>
        <v/>
      </c>
      <c r="ASC422" s="264" t="str">
        <f>IF(AND($A$422&lt;=CV$349,CV$349&lt;=$B$422),$C$422,"")</f>
        <v/>
      </c>
      <c r="ASD422" s="264" t="str">
        <f>IF(AND($A$422&lt;=CV$349,CV$349&lt;=$B$422),(1/3)*$C$422,"")</f>
        <v/>
      </c>
      <c r="ASE422" s="264" t="str">
        <f>IF(AND($A$422&lt;=CV$349,CV$349&lt;=$B$422),(2/3)*$C$422,"")</f>
        <v/>
      </c>
      <c r="ASF422" s="264" t="str">
        <f>IF(AND($A$422&lt;=CV$349,CV$349&lt;=$B$422),$D$422,"")</f>
        <v/>
      </c>
      <c r="ASG422" s="264" t="str">
        <f>IF(AND($A$422&lt;=CV$349,CV$349&lt;=$B$422),(1/3)*$D$422,"")</f>
        <v/>
      </c>
      <c r="ASH422" s="264" t="str">
        <f>IF(AND($A$422&lt;=CV$349,CV$349&lt;=$B$422),(2/3)*$D$422,"")</f>
        <v/>
      </c>
      <c r="ASI422" s="264" t="str">
        <f>IF(AND($A$422&lt;=CV$349,CV$349&lt;=$B$422),$E$422,"")</f>
        <v/>
      </c>
      <c r="ASJ422" s="264" t="str">
        <f>IF(AND($A$422&lt;=CV$349,CV$349&lt;=$B$422),(1/3)*$E$422,"")</f>
        <v/>
      </c>
      <c r="ASK422" s="264" t="str">
        <f>IF(AND($A$422&lt;=CV$349,CV$349&lt;=$B$422),(2/3)*$E$422,"")</f>
        <v/>
      </c>
      <c r="ASL422" s="264" t="str">
        <f>IF(AND($A$422&lt;=CV$349,CV$349&lt;=$B$422),$F$422,"")</f>
        <v/>
      </c>
      <c r="ASM422" s="264" t="str">
        <f>IF(AND($A$422&lt;=CV$349,CV$349&lt;=$B$422),(1/3)*$F$422,"")</f>
        <v/>
      </c>
      <c r="ASN422" s="264" t="str">
        <f>IF(AND($A$422&lt;=CV$349,CV$349&lt;=$B$422),(2/3)*$F$422,"")</f>
        <v/>
      </c>
      <c r="ASO422" s="264" t="str">
        <f>IF(AND($A$422&lt;=CW$349,CW$349&lt;=$B$422),$C$422,"")</f>
        <v/>
      </c>
      <c r="ASP422" s="264" t="str">
        <f>IF(AND($A$422&lt;=CW$349,CW$349&lt;=$B$422),(1/3)*$C$422,"")</f>
        <v/>
      </c>
      <c r="ASQ422" s="264" t="str">
        <f>IF(AND($A$422&lt;=CW$349,CW$349&lt;=$B$422),(2/3)*$C$422,"")</f>
        <v/>
      </c>
      <c r="ASR422" s="264" t="str">
        <f>IF(AND($A$422&lt;=CW$349,CW$349&lt;=$B$422),$D$422,"")</f>
        <v/>
      </c>
      <c r="ASS422" s="264" t="str">
        <f>IF(AND($A$422&lt;=CW$349,CW$349&lt;=$B$422),(1/3)*$D$422,"")</f>
        <v/>
      </c>
      <c r="AST422" s="264" t="str">
        <f>IF(AND($A$422&lt;=CW$349,CW$349&lt;=$B$422),(2/3)*$D$422,"")</f>
        <v/>
      </c>
      <c r="ASU422" s="264" t="str">
        <f>IF(AND($A$422&lt;=CW$349,CW$349&lt;=$B$422),$E$422,"")</f>
        <v/>
      </c>
      <c r="ASV422" s="264" t="str">
        <f>IF(AND($A$422&lt;=CW$349,CW$349&lt;=$B$422),(1/3)*$E$422,"")</f>
        <v/>
      </c>
      <c r="ASW422" s="264" t="str">
        <f>IF(AND($A$422&lt;=CW$349,CW$349&lt;=$B$422),(2/3)*$E$422,"")</f>
        <v/>
      </c>
      <c r="ASX422" s="264" t="str">
        <f>IF(AND($A$422&lt;=CW$349,CW$349&lt;=$B$422),$F$422,"")</f>
        <v/>
      </c>
      <c r="ASY422" s="264" t="str">
        <f>IF(AND($A$422&lt;=CW$349,CW$349&lt;=$B$422),(1/3)*$F$422,"")</f>
        <v/>
      </c>
      <c r="ASZ422" s="264" t="str">
        <f>IF(AND($A$422&lt;=CW$349,CW$349&lt;=$B$422),(2/3)*$F$422,"")</f>
        <v/>
      </c>
      <c r="ATA422" s="264" t="str">
        <f>IF(AND($A$422&lt;=CX$349,CX$349&lt;=$B$422),$C$422,"")</f>
        <v/>
      </c>
      <c r="ATB422" s="264" t="str">
        <f>IF(AND($A$422&lt;=CX$349,CX$349&lt;=$B$422),(1/3)*$C$422,"")</f>
        <v/>
      </c>
      <c r="ATC422" s="264" t="str">
        <f>IF(AND($A$422&lt;=CX$349,CX$349&lt;=$B$422),(2/3)*$C$422,"")</f>
        <v/>
      </c>
      <c r="ATD422" s="264" t="str">
        <f>IF(AND($A$422&lt;=CX$349,CX$349&lt;=$B$422),$D$422,"")</f>
        <v/>
      </c>
      <c r="ATE422" s="264" t="str">
        <f>IF(AND($A$422&lt;=CX$349,CX$349&lt;=$B$422),(1/3)*$D$422,"")</f>
        <v/>
      </c>
      <c r="ATF422" s="264" t="str">
        <f>IF(AND($A$422&lt;=CX$349,CX$349&lt;=$B$422),(2/3)*$D$422,"")</f>
        <v/>
      </c>
      <c r="ATG422" s="264" t="str">
        <f>IF(AND($A$422&lt;=CX$349,CX$349&lt;=$B$422),$E$422,"")</f>
        <v/>
      </c>
      <c r="ATH422" s="264" t="str">
        <f>IF(AND($A$422&lt;=CX$349,CX$349&lt;=$B$422),(1/3)*$E$422,"")</f>
        <v/>
      </c>
      <c r="ATI422" s="264" t="str">
        <f>IF(AND($A$422&lt;=CX$349,CX$349&lt;=$B$422),(2/3)*$E$422,"")</f>
        <v/>
      </c>
      <c r="ATJ422" s="264" t="str">
        <f>IF(AND($A$422&lt;=CX$349,CX$349&lt;=$B$422),$F$422,"")</f>
        <v/>
      </c>
      <c r="ATK422" s="264" t="str">
        <f>IF(AND($A$422&lt;=CX$349,CX$349&lt;=$B$422),(1/3)*$F$422,"")</f>
        <v/>
      </c>
      <c r="ATL422" s="264" t="str">
        <f>IF(AND($A$422&lt;=CX$349,CX$349&lt;=$B$422),(2/3)*$F$422,"")</f>
        <v/>
      </c>
      <c r="ATM422" s="264" t="str">
        <f>IF(AND($A$422&lt;=CY$349,CY$349&lt;=$B$422),$C$422,"")</f>
        <v/>
      </c>
      <c r="ATN422" s="264" t="str">
        <f>IF(AND($A$422&lt;=CY$349,CY$349&lt;=$B$422),(1/3)*$C$422,"")</f>
        <v/>
      </c>
      <c r="ATO422" s="264" t="str">
        <f>IF(AND($A$422&lt;=CY$349,CY$349&lt;=$B$422),(2/3)*$C$422,"")</f>
        <v/>
      </c>
      <c r="ATP422" s="264" t="str">
        <f>IF(AND($A$422&lt;=CY$349,CY$349&lt;=$B$422),$D$422,"")</f>
        <v/>
      </c>
      <c r="ATQ422" s="264" t="str">
        <f>IF(AND($A$422&lt;=CY$349,CY$349&lt;=$B$422),(1/3)*$D$422,"")</f>
        <v/>
      </c>
      <c r="ATR422" s="264" t="str">
        <f>IF(AND($A$422&lt;=CY$349,CY$349&lt;=$B$422),(2/3)*$D$422,"")</f>
        <v/>
      </c>
      <c r="ATS422" s="264" t="str">
        <f>IF(AND($A$422&lt;=CY$349,CY$349&lt;=$B$422),$E$422,"")</f>
        <v/>
      </c>
      <c r="ATT422" s="264" t="str">
        <f>IF(AND($A$422&lt;=CY$349,CY$349&lt;=$B$422),(1/3)*$E$422,"")</f>
        <v/>
      </c>
      <c r="ATU422" s="264" t="str">
        <f>IF(AND($A$422&lt;=CY$349,CY$349&lt;=$B$422),(2/3)*$E$422,"")</f>
        <v/>
      </c>
      <c r="ATV422" s="264" t="str">
        <f>IF(AND($A$422&lt;=CY$349,CY$349&lt;=$B$422),$F$422,"")</f>
        <v/>
      </c>
      <c r="ATW422" s="264" t="str">
        <f>IF(AND($A$422&lt;=CY$349,CY$349&lt;=$B$422),(1/3)*$F$422,"")</f>
        <v/>
      </c>
      <c r="ATX422" s="264" t="str">
        <f>IF(AND($A$422&lt;=CY$349,CY$349&lt;=$B$422),(2/3)*$F$422,"")</f>
        <v/>
      </c>
      <c r="ATY422" s="264" t="str">
        <f>IF(AND($A$422&lt;=CZ$349,CZ$349&lt;=$B$422),$C$422,"")</f>
        <v/>
      </c>
      <c r="ATZ422" s="264" t="str">
        <f>IF(AND($A$422&lt;=CZ$349,CZ$349&lt;=$B$422),(1/3)*$C$422,"")</f>
        <v/>
      </c>
      <c r="AUA422" s="264" t="str">
        <f>IF(AND($A$422&lt;=CZ$349,CZ$349&lt;=$B$422),(2/3)*$C$422,"")</f>
        <v/>
      </c>
      <c r="AUB422" s="264" t="str">
        <f>IF(AND($A$422&lt;=CZ$349,CZ$349&lt;=$B$422),$D$422,"")</f>
        <v/>
      </c>
      <c r="AUC422" s="264" t="str">
        <f>IF(AND($A$422&lt;=CZ$349,CZ$349&lt;=$B$422),(1/3)*$D$422,"")</f>
        <v/>
      </c>
      <c r="AUD422" s="264" t="str">
        <f>IF(AND($A$422&lt;=CZ$349,CZ$349&lt;=$B$422),(2/3)*$D$422,"")</f>
        <v/>
      </c>
      <c r="AUE422" s="264" t="str">
        <f>IF(AND($A$422&lt;=CZ$349,CZ$349&lt;=$B$422),$E$422,"")</f>
        <v/>
      </c>
      <c r="AUF422" s="264" t="str">
        <f>IF(AND($A$422&lt;=CZ$349,CZ$349&lt;=$B$422),(1/3)*$E$422,"")</f>
        <v/>
      </c>
      <c r="AUG422" s="264" t="str">
        <f>IF(AND($A$422&lt;=CZ$349,CZ$349&lt;=$B$422),(2/3)*$E$422,"")</f>
        <v/>
      </c>
      <c r="AUH422" s="264" t="str">
        <f>IF(AND($A$422&lt;=CZ$349,CZ$349&lt;=$B$422),$F$422,"")</f>
        <v/>
      </c>
      <c r="AUI422" s="264" t="str">
        <f>IF(AND($A$422&lt;=CZ$349,CZ$349&lt;=$B$422),(1/3)*$F$422,"")</f>
        <v/>
      </c>
      <c r="AUJ422" s="264" t="str">
        <f>IF(AND($A$422&lt;=CZ$349,CZ$349&lt;=$B$422),(2/3)*$F$422,"")</f>
        <v/>
      </c>
    </row>
    <row r="423" spans="1:1232" hidden="1">
      <c r="A423" s="257">
        <v>46</v>
      </c>
      <c r="B423" s="257">
        <v>65</v>
      </c>
      <c r="C423" s="262">
        <v>8</v>
      </c>
      <c r="D423" s="262">
        <v>6</v>
      </c>
      <c r="E423" s="262">
        <v>4.5</v>
      </c>
      <c r="F423" s="262">
        <v>3.5</v>
      </c>
      <c r="G423" s="478"/>
      <c r="H423" s="478"/>
      <c r="I423" s="478"/>
      <c r="J423" s="6"/>
      <c r="K423" s="6"/>
      <c r="L423" s="6"/>
      <c r="M423" s="6"/>
      <c r="N423" s="6"/>
      <c r="O423" s="6"/>
      <c r="Q423" s="264" t="str">
        <f t="shared" si="879"/>
        <v/>
      </c>
      <c r="R423" s="264" t="str">
        <f t="shared" si="880"/>
        <v/>
      </c>
      <c r="S423" s="264" t="str">
        <f t="shared" si="881"/>
        <v/>
      </c>
      <c r="T423" s="264" t="str">
        <f t="shared" si="882"/>
        <v/>
      </c>
      <c r="U423" s="264" t="str">
        <f t="shared" si="883"/>
        <v/>
      </c>
      <c r="V423" s="264" t="str">
        <f t="shared" si="884"/>
        <v/>
      </c>
      <c r="W423" s="264" t="str">
        <f t="shared" si="885"/>
        <v/>
      </c>
      <c r="X423" s="264" t="str">
        <f t="shared" si="886"/>
        <v/>
      </c>
      <c r="Y423" s="264"/>
      <c r="Z423" s="264"/>
      <c r="AA423" s="264"/>
      <c r="AB423" s="264" t="str">
        <f t="shared" si="887"/>
        <v/>
      </c>
      <c r="AC423" s="264" t="str">
        <f t="shared" si="888"/>
        <v/>
      </c>
      <c r="AD423" s="264" t="str">
        <f t="shared" si="889"/>
        <v/>
      </c>
      <c r="AE423" s="264" t="str">
        <f t="shared" si="890"/>
        <v/>
      </c>
      <c r="AF423" s="264" t="str">
        <f t="shared" si="652"/>
        <v/>
      </c>
      <c r="AG423" s="264" t="str">
        <f t="shared" si="653"/>
        <v/>
      </c>
      <c r="AH423" s="264"/>
      <c r="AI423" s="264" t="str">
        <f t="shared" si="654"/>
        <v/>
      </c>
      <c r="AJ423" s="264" t="str">
        <f t="shared" si="655"/>
        <v/>
      </c>
      <c r="AK423" s="264" t="str">
        <f t="shared" si="656"/>
        <v/>
      </c>
      <c r="AL423" s="264" t="str">
        <f t="shared" si="657"/>
        <v/>
      </c>
      <c r="AM423" s="264" t="str">
        <f t="shared" si="658"/>
        <v/>
      </c>
      <c r="AN423" s="264" t="str">
        <f t="shared" si="659"/>
        <v/>
      </c>
      <c r="AO423" s="264" t="str">
        <f t="shared" si="660"/>
        <v/>
      </c>
      <c r="AP423" s="264" t="str">
        <f t="shared" si="661"/>
        <v/>
      </c>
      <c r="AQ423" s="264" t="str">
        <f t="shared" si="662"/>
        <v/>
      </c>
      <c r="AR423" s="264" t="str">
        <f t="shared" si="663"/>
        <v/>
      </c>
      <c r="AS423" s="264" t="str">
        <f t="shared" si="664"/>
        <v/>
      </c>
      <c r="AT423" s="264" t="str">
        <f t="shared" si="665"/>
        <v/>
      </c>
      <c r="AU423" s="264" t="str">
        <f t="shared" si="666"/>
        <v/>
      </c>
      <c r="AV423" s="264" t="str">
        <f t="shared" si="667"/>
        <v/>
      </c>
      <c r="AW423" s="264" t="str">
        <f t="shared" si="668"/>
        <v/>
      </c>
      <c r="AX423" s="264" t="str">
        <f t="shared" si="669"/>
        <v/>
      </c>
      <c r="AY423" s="264" t="str">
        <f t="shared" si="670"/>
        <v/>
      </c>
      <c r="AZ423" s="264" t="str">
        <f t="shared" si="671"/>
        <v/>
      </c>
      <c r="BA423" s="264" t="str">
        <f t="shared" si="672"/>
        <v/>
      </c>
      <c r="BB423" s="264" t="str">
        <f t="shared" si="673"/>
        <v/>
      </c>
      <c r="BC423" s="264" t="str">
        <f t="shared" si="674"/>
        <v/>
      </c>
      <c r="BD423" s="264" t="str">
        <f t="shared" si="675"/>
        <v/>
      </c>
      <c r="BE423" s="264" t="str">
        <f t="shared" si="676"/>
        <v/>
      </c>
      <c r="BF423" s="264" t="str">
        <f t="shared" si="677"/>
        <v/>
      </c>
      <c r="BG423" s="264" t="str">
        <f t="shared" si="678"/>
        <v/>
      </c>
      <c r="BH423" s="264" t="str">
        <f t="shared" si="679"/>
        <v/>
      </c>
      <c r="BI423" s="264" t="str">
        <f t="shared" si="680"/>
        <v/>
      </c>
      <c r="BJ423" s="264" t="str">
        <f t="shared" si="681"/>
        <v/>
      </c>
      <c r="BK423" s="264" t="str">
        <f t="shared" si="682"/>
        <v/>
      </c>
      <c r="BL423" s="264" t="str">
        <f t="shared" si="683"/>
        <v/>
      </c>
      <c r="BM423" s="264" t="str">
        <f t="shared" si="684"/>
        <v/>
      </c>
      <c r="BN423" s="264" t="str">
        <f t="shared" si="685"/>
        <v/>
      </c>
      <c r="BO423" s="264" t="str">
        <f t="shared" si="686"/>
        <v/>
      </c>
      <c r="BP423" s="264" t="str">
        <f t="shared" si="687"/>
        <v/>
      </c>
      <c r="BQ423" s="264" t="str">
        <f t="shared" si="688"/>
        <v/>
      </c>
      <c r="BR423" s="264" t="str">
        <f t="shared" si="689"/>
        <v/>
      </c>
      <c r="BS423" s="264" t="str">
        <f t="shared" si="690"/>
        <v/>
      </c>
      <c r="BT423" s="264" t="str">
        <f t="shared" si="691"/>
        <v/>
      </c>
      <c r="BU423" s="264" t="str">
        <f t="shared" si="692"/>
        <v/>
      </c>
      <c r="BV423" s="264" t="str">
        <f t="shared" si="693"/>
        <v/>
      </c>
      <c r="BW423" s="264" t="str">
        <f t="shared" si="694"/>
        <v/>
      </c>
      <c r="BX423" s="264" t="str">
        <f t="shared" si="874"/>
        <v/>
      </c>
      <c r="BY423" s="264" t="str">
        <f t="shared" si="695"/>
        <v/>
      </c>
      <c r="BZ423" s="264" t="str">
        <f t="shared" si="696"/>
        <v/>
      </c>
      <c r="CA423" s="264" t="str">
        <f t="shared" si="697"/>
        <v/>
      </c>
      <c r="CB423" s="264" t="str">
        <f t="shared" si="698"/>
        <v/>
      </c>
      <c r="CC423" s="264" t="str">
        <f t="shared" si="699"/>
        <v/>
      </c>
      <c r="CD423" s="264" t="str">
        <f t="shared" si="700"/>
        <v/>
      </c>
      <c r="CE423" s="264" t="str">
        <f t="shared" si="701"/>
        <v/>
      </c>
      <c r="CF423" s="264" t="str">
        <f t="shared" si="702"/>
        <v/>
      </c>
      <c r="CG423" s="264" t="str">
        <f t="shared" si="703"/>
        <v/>
      </c>
      <c r="CH423" s="264" t="str">
        <f t="shared" si="704"/>
        <v/>
      </c>
      <c r="CI423" s="264" t="str">
        <f t="shared" si="705"/>
        <v/>
      </c>
      <c r="CJ423" s="264" t="str">
        <f t="shared" si="706"/>
        <v/>
      </c>
      <c r="CK423" s="264" t="str">
        <f t="shared" si="707"/>
        <v/>
      </c>
      <c r="CL423" s="264" t="str">
        <f t="shared" si="708"/>
        <v/>
      </c>
      <c r="CM423" s="264" t="str">
        <f t="shared" si="709"/>
        <v/>
      </c>
      <c r="CN423" s="264" t="str">
        <f t="shared" si="710"/>
        <v/>
      </c>
      <c r="CO423" s="264" t="str">
        <f t="shared" si="711"/>
        <v/>
      </c>
      <c r="CP423" s="264" t="str">
        <f t="shared" si="712"/>
        <v/>
      </c>
      <c r="CQ423" s="264" t="str">
        <f t="shared" si="713"/>
        <v/>
      </c>
      <c r="CR423" s="264" t="str">
        <f t="shared" si="714"/>
        <v/>
      </c>
      <c r="CS423" s="264" t="str">
        <f t="shared" si="715"/>
        <v/>
      </c>
      <c r="CT423" s="264" t="str">
        <f t="shared" si="716"/>
        <v/>
      </c>
      <c r="CU423" s="264" t="str">
        <f t="shared" si="717"/>
        <v/>
      </c>
      <c r="CV423" s="264" t="str">
        <f t="shared" si="718"/>
        <v/>
      </c>
      <c r="CW423" s="264" t="str">
        <f t="shared" si="719"/>
        <v/>
      </c>
      <c r="CX423" s="264" t="str">
        <f t="shared" si="720"/>
        <v/>
      </c>
      <c r="CY423" s="264" t="str">
        <f t="shared" si="721"/>
        <v/>
      </c>
      <c r="CZ423" s="264" t="str">
        <f t="shared" si="722"/>
        <v/>
      </c>
      <c r="DA423" s="264" t="str">
        <f t="shared" si="723"/>
        <v/>
      </c>
      <c r="DB423" s="264" t="str">
        <f t="shared" si="724"/>
        <v/>
      </c>
      <c r="DC423" s="264" t="str">
        <f t="shared" si="725"/>
        <v/>
      </c>
      <c r="DD423" s="264" t="str">
        <f t="shared" si="726"/>
        <v/>
      </c>
      <c r="DE423" s="264" t="str">
        <f t="shared" si="727"/>
        <v/>
      </c>
      <c r="DF423" s="264" t="str">
        <f t="shared" si="728"/>
        <v/>
      </c>
      <c r="DG423" s="264" t="str">
        <f t="shared" si="729"/>
        <v/>
      </c>
      <c r="DH423" s="264" t="str">
        <f t="shared" si="730"/>
        <v/>
      </c>
      <c r="DI423" s="264" t="str">
        <f t="shared" si="731"/>
        <v/>
      </c>
      <c r="DJ423" s="264" t="str">
        <f t="shared" si="732"/>
        <v/>
      </c>
      <c r="DK423" s="264" t="str">
        <f t="shared" si="733"/>
        <v/>
      </c>
      <c r="DL423" s="264" t="str">
        <f t="shared" si="734"/>
        <v/>
      </c>
      <c r="DM423" s="264" t="str">
        <f t="shared" si="735"/>
        <v/>
      </c>
      <c r="DN423" s="264" t="str">
        <f t="shared" si="736"/>
        <v/>
      </c>
      <c r="DO423" s="264" t="str">
        <f t="shared" si="737"/>
        <v/>
      </c>
      <c r="DP423" s="264" t="str">
        <f t="shared" si="738"/>
        <v/>
      </c>
      <c r="DQ423" s="264" t="str">
        <f t="shared" si="739"/>
        <v/>
      </c>
      <c r="DR423" s="264" t="str">
        <f t="shared" si="740"/>
        <v/>
      </c>
      <c r="DS423" s="264" t="str">
        <f t="shared" si="741"/>
        <v/>
      </c>
      <c r="DT423" s="264" t="str">
        <f t="shared" si="742"/>
        <v/>
      </c>
      <c r="DU423" s="264" t="str">
        <f t="shared" si="743"/>
        <v/>
      </c>
      <c r="DV423" s="264" t="str">
        <f t="shared" si="744"/>
        <v/>
      </c>
      <c r="DW423" s="264" t="str">
        <f t="shared" si="745"/>
        <v/>
      </c>
      <c r="DX423" s="264" t="str">
        <f t="shared" si="746"/>
        <v/>
      </c>
      <c r="DY423" s="264" t="str">
        <f t="shared" si="747"/>
        <v/>
      </c>
      <c r="DZ423" s="264" t="str">
        <f t="shared" si="748"/>
        <v/>
      </c>
      <c r="EA423" s="264" t="str">
        <f t="shared" si="749"/>
        <v/>
      </c>
      <c r="EB423" s="264" t="str">
        <f t="shared" si="750"/>
        <v/>
      </c>
      <c r="EC423" s="264" t="str">
        <f t="shared" si="751"/>
        <v/>
      </c>
      <c r="ED423" s="264" t="str">
        <f t="shared" si="752"/>
        <v/>
      </c>
      <c r="EE423" s="264" t="str">
        <f t="shared" si="753"/>
        <v/>
      </c>
      <c r="EF423" s="264" t="str">
        <f t="shared" si="754"/>
        <v/>
      </c>
      <c r="EG423" s="264" t="str">
        <f t="shared" si="755"/>
        <v/>
      </c>
      <c r="EH423" s="264" t="str">
        <f t="shared" si="756"/>
        <v/>
      </c>
      <c r="EI423" s="264" t="str">
        <f t="shared" si="757"/>
        <v/>
      </c>
      <c r="EJ423" s="264" t="str">
        <f t="shared" si="758"/>
        <v/>
      </c>
      <c r="EK423" s="264" t="str">
        <f t="shared" si="875"/>
        <v/>
      </c>
      <c r="EL423" s="264" t="str">
        <f t="shared" si="759"/>
        <v/>
      </c>
      <c r="EM423" s="264" t="str">
        <f t="shared" si="760"/>
        <v/>
      </c>
      <c r="EN423" s="264" t="str">
        <f t="shared" si="761"/>
        <v/>
      </c>
      <c r="EO423" s="264" t="str">
        <f t="shared" si="762"/>
        <v/>
      </c>
      <c r="EP423" s="264" t="str">
        <f t="shared" si="763"/>
        <v/>
      </c>
      <c r="EQ423" s="264" t="str">
        <f t="shared" si="764"/>
        <v/>
      </c>
      <c r="ER423" s="264" t="str">
        <f t="shared" si="765"/>
        <v/>
      </c>
      <c r="ES423" s="264" t="str">
        <f t="shared" si="766"/>
        <v/>
      </c>
      <c r="ET423" s="264" t="str">
        <f t="shared" si="767"/>
        <v/>
      </c>
      <c r="EU423" s="264" t="str">
        <f t="shared" si="768"/>
        <v/>
      </c>
      <c r="EV423" s="264" t="str">
        <f t="shared" si="769"/>
        <v/>
      </c>
      <c r="EW423" s="264" t="str">
        <f t="shared" si="770"/>
        <v/>
      </c>
      <c r="EX423" s="264" t="str">
        <f t="shared" si="771"/>
        <v/>
      </c>
      <c r="EY423" s="264" t="str">
        <f t="shared" si="772"/>
        <v/>
      </c>
      <c r="EZ423" s="264" t="str">
        <f t="shared" si="773"/>
        <v/>
      </c>
      <c r="FA423" s="264" t="str">
        <f t="shared" si="774"/>
        <v/>
      </c>
      <c r="FB423" s="264" t="str">
        <f t="shared" si="775"/>
        <v/>
      </c>
      <c r="FC423" s="264" t="str">
        <f t="shared" si="776"/>
        <v/>
      </c>
      <c r="FD423" s="264" t="str">
        <f t="shared" si="777"/>
        <v/>
      </c>
      <c r="FE423" s="264" t="str">
        <f t="shared" si="778"/>
        <v/>
      </c>
      <c r="FF423" s="264" t="str">
        <f t="shared" si="779"/>
        <v/>
      </c>
      <c r="FG423" s="264" t="str">
        <f t="shared" si="780"/>
        <v/>
      </c>
      <c r="FH423" s="264" t="str">
        <f t="shared" si="781"/>
        <v/>
      </c>
      <c r="FI423" s="264" t="str">
        <f t="shared" si="782"/>
        <v/>
      </c>
      <c r="FJ423" s="264" t="str">
        <f t="shared" si="783"/>
        <v/>
      </c>
      <c r="FK423" s="264" t="str">
        <f t="shared" si="784"/>
        <v/>
      </c>
      <c r="FL423" s="264" t="str">
        <f t="shared" si="785"/>
        <v/>
      </c>
      <c r="FM423" s="264" t="str">
        <f t="shared" si="786"/>
        <v/>
      </c>
      <c r="FN423" s="264" t="str">
        <f t="shared" si="787"/>
        <v/>
      </c>
      <c r="FO423" s="264" t="str">
        <f t="shared" si="788"/>
        <v/>
      </c>
      <c r="FP423" s="264" t="str">
        <f t="shared" si="789"/>
        <v/>
      </c>
      <c r="FQ423" s="264" t="str">
        <f t="shared" si="790"/>
        <v/>
      </c>
      <c r="FR423" s="264" t="str">
        <f t="shared" si="791"/>
        <v/>
      </c>
      <c r="FS423" s="264" t="str">
        <f t="shared" si="792"/>
        <v/>
      </c>
      <c r="FT423" s="264" t="str">
        <f t="shared" si="793"/>
        <v/>
      </c>
      <c r="FU423" s="264" t="str">
        <f t="shared" si="794"/>
        <v/>
      </c>
      <c r="FV423" s="264" t="str">
        <f t="shared" si="795"/>
        <v/>
      </c>
      <c r="FW423" s="264" t="str">
        <f t="shared" si="796"/>
        <v/>
      </c>
      <c r="FX423" s="264" t="str">
        <f t="shared" si="797"/>
        <v/>
      </c>
      <c r="FY423" s="264" t="str">
        <f t="shared" si="798"/>
        <v/>
      </c>
      <c r="FZ423" s="264" t="str">
        <f t="shared" si="799"/>
        <v/>
      </c>
      <c r="GA423" s="264" t="str">
        <f t="shared" si="800"/>
        <v/>
      </c>
      <c r="GB423" s="264" t="str">
        <f t="shared" si="801"/>
        <v/>
      </c>
      <c r="GC423" s="264" t="str">
        <f t="shared" si="802"/>
        <v/>
      </c>
      <c r="GD423" s="264" t="str">
        <f t="shared" si="803"/>
        <v/>
      </c>
      <c r="GE423" s="264" t="str">
        <f t="shared" si="804"/>
        <v/>
      </c>
      <c r="GF423" s="264" t="str">
        <f t="shared" si="805"/>
        <v/>
      </c>
      <c r="GG423" s="264" t="str">
        <f t="shared" si="806"/>
        <v/>
      </c>
      <c r="GH423" s="264" t="str">
        <f t="shared" si="807"/>
        <v/>
      </c>
      <c r="GI423" s="264" t="str">
        <f t="shared" si="808"/>
        <v/>
      </c>
      <c r="GJ423" s="264" t="str">
        <f t="shared" si="809"/>
        <v/>
      </c>
      <c r="GK423" s="264" t="str">
        <f t="shared" si="810"/>
        <v/>
      </c>
      <c r="GL423" s="264" t="str">
        <f t="shared" si="811"/>
        <v/>
      </c>
      <c r="GM423" s="264" t="str">
        <f t="shared" si="812"/>
        <v/>
      </c>
      <c r="GN423" s="264" t="str">
        <f t="shared" si="813"/>
        <v/>
      </c>
      <c r="GO423" s="264" t="str">
        <f t="shared" si="814"/>
        <v/>
      </c>
      <c r="GP423" s="264" t="str">
        <f t="shared" si="815"/>
        <v/>
      </c>
      <c r="GQ423" s="264" t="str">
        <f t="shared" si="816"/>
        <v/>
      </c>
      <c r="GR423" s="264" t="str">
        <f t="shared" si="817"/>
        <v/>
      </c>
      <c r="GS423" s="264" t="str">
        <f t="shared" si="818"/>
        <v/>
      </c>
      <c r="GT423" s="264" t="str">
        <f t="shared" si="819"/>
        <v/>
      </c>
      <c r="GU423" s="264" t="str">
        <f t="shared" si="820"/>
        <v/>
      </c>
      <c r="GV423" s="264" t="str">
        <f t="shared" si="821"/>
        <v/>
      </c>
      <c r="GW423" s="264" t="str">
        <f t="shared" si="822"/>
        <v/>
      </c>
      <c r="GX423" s="264" t="str">
        <f t="shared" si="823"/>
        <v/>
      </c>
      <c r="GY423" s="264" t="str">
        <f t="shared" si="824"/>
        <v/>
      </c>
      <c r="GZ423" s="264" t="str">
        <f t="shared" si="825"/>
        <v/>
      </c>
      <c r="HA423" s="264" t="str">
        <f t="shared" si="826"/>
        <v/>
      </c>
      <c r="HB423" s="264" t="str">
        <f t="shared" si="827"/>
        <v/>
      </c>
      <c r="HC423" s="264" t="str">
        <f t="shared" si="828"/>
        <v/>
      </c>
      <c r="HD423" s="264" t="str">
        <f t="shared" si="829"/>
        <v/>
      </c>
      <c r="HE423" s="264" t="str">
        <f t="shared" si="830"/>
        <v/>
      </c>
      <c r="HF423" s="264" t="str">
        <f t="shared" si="831"/>
        <v/>
      </c>
      <c r="HG423" s="264" t="str">
        <f t="shared" si="832"/>
        <v/>
      </c>
      <c r="HH423" s="264" t="str">
        <f t="shared" si="833"/>
        <v/>
      </c>
      <c r="HI423" s="264" t="str">
        <f t="shared" si="834"/>
        <v/>
      </c>
      <c r="HJ423" s="264" t="str">
        <f t="shared" si="835"/>
        <v/>
      </c>
      <c r="HK423" s="264" t="str">
        <f t="shared" si="836"/>
        <v/>
      </c>
      <c r="HL423" s="264" t="str">
        <f t="shared" si="837"/>
        <v/>
      </c>
      <c r="HM423" s="264" t="str">
        <f t="shared" si="838"/>
        <v/>
      </c>
      <c r="HN423" s="264" t="str">
        <f t="shared" si="839"/>
        <v/>
      </c>
      <c r="HO423" s="264" t="str">
        <f t="shared" si="840"/>
        <v/>
      </c>
      <c r="HP423" s="264" t="str">
        <f t="shared" si="841"/>
        <v/>
      </c>
      <c r="HQ423" s="264" t="str">
        <f t="shared" si="842"/>
        <v/>
      </c>
      <c r="HR423" s="264" t="str">
        <f t="shared" si="843"/>
        <v/>
      </c>
      <c r="HS423" s="264" t="str">
        <f t="shared" si="844"/>
        <v/>
      </c>
      <c r="HT423" s="264" t="str">
        <f t="shared" si="845"/>
        <v/>
      </c>
      <c r="HU423" s="264" t="str">
        <f t="shared" si="846"/>
        <v/>
      </c>
      <c r="HV423" s="264" t="str">
        <f t="shared" si="847"/>
        <v/>
      </c>
      <c r="HW423" s="264" t="str">
        <f t="shared" si="848"/>
        <v/>
      </c>
      <c r="HX423" s="264" t="str">
        <f t="shared" si="849"/>
        <v/>
      </c>
      <c r="HY423" s="264" t="str">
        <f t="shared" si="850"/>
        <v/>
      </c>
      <c r="HZ423" s="264" t="str">
        <f t="shared" si="851"/>
        <v/>
      </c>
      <c r="IA423" s="264" t="str">
        <f t="shared" si="852"/>
        <v/>
      </c>
      <c r="IB423" s="264" t="str">
        <f t="shared" si="853"/>
        <v/>
      </c>
      <c r="IC423" s="264" t="str">
        <f t="shared" si="854"/>
        <v/>
      </c>
      <c r="ID423" s="264" t="str">
        <f t="shared" si="855"/>
        <v/>
      </c>
      <c r="IE423" s="264" t="str">
        <f t="shared" si="856"/>
        <v/>
      </c>
      <c r="IF423" s="264" t="str">
        <f t="shared" si="857"/>
        <v/>
      </c>
      <c r="IG423" s="264" t="str">
        <f t="shared" si="858"/>
        <v/>
      </c>
      <c r="IH423" s="264" t="str">
        <f t="shared" si="859"/>
        <v/>
      </c>
      <c r="II423" s="264" t="str">
        <f t="shared" si="860"/>
        <v/>
      </c>
      <c r="IJ423" s="264" t="str">
        <f t="shared" si="861"/>
        <v/>
      </c>
      <c r="IK423" s="264" t="str">
        <f t="shared" si="862"/>
        <v/>
      </c>
      <c r="IL423" s="264" t="str">
        <f t="shared" si="863"/>
        <v/>
      </c>
      <c r="IM423" s="264" t="str">
        <f t="shared" si="864"/>
        <v/>
      </c>
      <c r="IN423" s="264" t="str">
        <f t="shared" si="865"/>
        <v/>
      </c>
      <c r="IO423" s="264" t="str">
        <f>IF(AND($A$423&lt;=$W$349,$W$349&lt;=$B$423),$C$423,"")</f>
        <v/>
      </c>
      <c r="IP423" s="264" t="str">
        <f t="shared" si="866"/>
        <v/>
      </c>
      <c r="IQ423" s="264" t="str">
        <f t="shared" si="867"/>
        <v/>
      </c>
      <c r="IR423" s="264" t="str">
        <f t="shared" si="868"/>
        <v/>
      </c>
      <c r="IS423" s="264" t="str">
        <f t="shared" si="869"/>
        <v/>
      </c>
      <c r="IT423" s="264" t="str">
        <f t="shared" si="870"/>
        <v/>
      </c>
      <c r="IU423" s="264" t="str">
        <f t="shared" si="871"/>
        <v/>
      </c>
      <c r="IV423" s="264" t="str">
        <f t="shared" si="872"/>
        <v/>
      </c>
      <c r="IW423" s="264" t="str">
        <f t="shared" si="873"/>
        <v/>
      </c>
      <c r="IX423" s="264" t="str">
        <f t="shared" si="876"/>
        <v/>
      </c>
      <c r="IY423" s="264" t="str">
        <f t="shared" si="877"/>
        <v/>
      </c>
      <c r="IZ423" s="264" t="str">
        <f t="shared" si="878"/>
        <v/>
      </c>
      <c r="JA423" s="264" t="str">
        <f>IF(AND($A$423&lt;=X$349,X$349&lt;=$B$423),$C$423,"")</f>
        <v/>
      </c>
      <c r="JB423" s="264" t="str">
        <f>IF(AND($A$423&lt;=X$349,X$349&lt;=$B$423),(1/3)*$C$423,"")</f>
        <v/>
      </c>
      <c r="JC423" s="264" t="str">
        <f>IF(AND($A$423&lt;=X$349,X$349&lt;=$B$423),(2/3)*$C$423,"")</f>
        <v/>
      </c>
      <c r="JD423" s="264" t="str">
        <f>IF(AND($A$423&lt;=X$349,X$349&lt;=$B$423),$D$423,"")</f>
        <v/>
      </c>
      <c r="JE423" s="264" t="str">
        <f>IF(AND($A$423&lt;=X$349,X$349&lt;=$B$423),(1/3)*$D$423,"")</f>
        <v/>
      </c>
      <c r="JF423" s="264" t="str">
        <f>IF(AND($A$423&lt;=X$349,X$349&lt;=$B$423),(2/3)*$D$423,"")</f>
        <v/>
      </c>
      <c r="JG423" s="264" t="str">
        <f>IF(AND($A$423&lt;=X$349,X$349&lt;=$B$423),$E$423,"")</f>
        <v/>
      </c>
      <c r="JH423" s="264" t="str">
        <f>IF(AND($A$423&lt;=X$349,X$349&lt;=$B$423),(1/3)*$E$423,"")</f>
        <v/>
      </c>
      <c r="JI423" s="264" t="str">
        <f>IF(AND($A$423&lt;=X$349,X$349&lt;=$B$423),(2/3)*$E$423,"")</f>
        <v/>
      </c>
      <c r="JJ423" s="264" t="str">
        <f>IF(AND($A$423&lt;=X$349,X$349&lt;=$B$423),$F$423,"")</f>
        <v/>
      </c>
      <c r="JK423" s="264" t="str">
        <f>IF(AND($A$423&lt;=X$349,X$349&lt;=$B$423),(1/3)*$F$423,"")</f>
        <v/>
      </c>
      <c r="JL423" s="264" t="str">
        <f>IF(AND($A$423&lt;=X$349,X$349&lt;=$B$423),(2/3)*$F$423,"")</f>
        <v/>
      </c>
      <c r="JM423" s="264" t="str">
        <f>IF(AND($A$423&lt;=Y$349,Y$349&lt;=$B$423),$C$423,"")</f>
        <v/>
      </c>
      <c r="JN423" s="264" t="str">
        <f>IF(AND($A$423&lt;=Y$349,Y$349&lt;=$B$423),(1/3)*$C$423,"")</f>
        <v/>
      </c>
      <c r="JO423" s="264" t="str">
        <f>IF(AND($A$423&lt;=Y$349,Y$349&lt;=$B$423),(2/3)*$C$423,"")</f>
        <v/>
      </c>
      <c r="JP423" s="264" t="str">
        <f>IF(AND($A$423&lt;=Y$349,Y$349&lt;=$B$423),$D$423,"")</f>
        <v/>
      </c>
      <c r="JQ423" s="264" t="str">
        <f>IF(AND($A$423&lt;=Y$349,Y$349&lt;=$B$423),(1/3)*$D$423,"")</f>
        <v/>
      </c>
      <c r="JR423" s="264" t="str">
        <f>IF(AND($A$423&lt;=Y$349,Y$349&lt;=$B$423),(2/3)*$D$423,"")</f>
        <v/>
      </c>
      <c r="JS423" s="264" t="str">
        <f>IF(AND($A$423&lt;=Y$349,Y$349&lt;=$B$423),$E$423,"")</f>
        <v/>
      </c>
      <c r="JT423" s="264" t="str">
        <f>IF(AND($A$423&lt;=Y$349,Y$349&lt;=$B$423),(1/3)*$E$423,"")</f>
        <v/>
      </c>
      <c r="JU423" s="264" t="str">
        <f>IF(AND($A$423&lt;=Y$349,Y$349&lt;=$B$423),(2/3)*$E$423,"")</f>
        <v/>
      </c>
      <c r="JV423" s="264" t="str">
        <f>IF(AND($A$423&lt;=Y$349,Y$349&lt;=$B$423),$F$423,"")</f>
        <v/>
      </c>
      <c r="JW423" s="264" t="str">
        <f>IF(AND($A$423&lt;=Y$349,Y$349&lt;=$B$423),(1/3)*$F$423,"")</f>
        <v/>
      </c>
      <c r="JX423" s="264" t="str">
        <f>IF(AND($A$423&lt;=Y$349,Y$349&lt;=$B$423),(2/3)*$F$423,"")</f>
        <v/>
      </c>
      <c r="JY423" s="264" t="str">
        <f>IF(AND($A$423&lt;=Z$349,Z$349&lt;=$B$423),$C$423,"")</f>
        <v/>
      </c>
      <c r="JZ423" s="264" t="str">
        <f>IF(AND($A$423&lt;=Z$349,Z$349&lt;=$B$423),(1/3)*$C$423,"")</f>
        <v/>
      </c>
      <c r="KA423" s="264" t="str">
        <f>IF(AND($A$423&lt;=Z$349,Z$349&lt;=$B$423),(2/3)*$C$423,"")</f>
        <v/>
      </c>
      <c r="KB423" s="264" t="str">
        <f>IF(AND($A$423&lt;=Z$349,Z$349&lt;=$B$423),$D$423,"")</f>
        <v/>
      </c>
      <c r="KC423" s="264" t="str">
        <f>IF(AND($A$423&lt;=Z$349,Z$349&lt;=$B$423),(1/3)*$D$423,"")</f>
        <v/>
      </c>
      <c r="KD423" s="264" t="str">
        <f>IF(AND($A$423&lt;=Z$349,Z$349&lt;=$B$423),(2/3)*$D$423,"")</f>
        <v/>
      </c>
      <c r="KE423" s="264" t="str">
        <f>IF(AND($A$423&lt;=Z$349,Z$349&lt;=$B$423),$E$423,"")</f>
        <v/>
      </c>
      <c r="KF423" s="264" t="str">
        <f>IF(AND($A$423&lt;=Z$349,Z$349&lt;=$B$423),(1/3)*$E$423,"")</f>
        <v/>
      </c>
      <c r="KG423" s="264" t="str">
        <f>IF(AND($A$423&lt;=Z$349,Z$349&lt;=$B$423),(2/3)*$E$423,"")</f>
        <v/>
      </c>
      <c r="KH423" s="264" t="str">
        <f>IF(AND($A$423&lt;=Z$349,Z$349&lt;=$B$423),$F$423,"")</f>
        <v/>
      </c>
      <c r="KI423" s="264" t="str">
        <f>IF(AND($A$423&lt;=Z$349,Z$349&lt;=$B$423),(1/3)*$F$423,"")</f>
        <v/>
      </c>
      <c r="KJ423" s="264" t="str">
        <f>IF(AND($A$423&lt;=Z$349,Z$349&lt;=$B$423),(2/3)*$F$423,"")</f>
        <v/>
      </c>
      <c r="KK423" s="264" t="str">
        <f>IF(AND($A$423&lt;=AA$349,AA$349&lt;=$B$423),$C$423,"")</f>
        <v/>
      </c>
      <c r="KL423" s="264" t="str">
        <f>IF(AND($A$423&lt;=AA$349,AA$349&lt;=$B$423),(1/3)*$C$423,"")</f>
        <v/>
      </c>
      <c r="KM423" s="264" t="str">
        <f>IF(AND($A$423&lt;=AA$349,AA$349&lt;=$B$423),(2/3)*$C$423,"")</f>
        <v/>
      </c>
      <c r="KN423" s="264" t="str">
        <f>IF(AND($A$423&lt;=AA$349,AA$349&lt;=$B$423),$D$423,"")</f>
        <v/>
      </c>
      <c r="KO423" s="264" t="str">
        <f>IF(AND($A$423&lt;=AA$349,AA$349&lt;=$B$423),(1/3)*$D$423,"")</f>
        <v/>
      </c>
      <c r="KP423" s="264" t="str">
        <f>IF(AND($A$423&lt;=AA$349,AA$349&lt;=$B$423),(2/3)*$D$423,"")</f>
        <v/>
      </c>
      <c r="KQ423" s="264" t="str">
        <f>IF(AND($A$423&lt;=AA$349,AA$349&lt;=$B$423),$E$423,"")</f>
        <v/>
      </c>
      <c r="KR423" s="264" t="str">
        <f>IF(AND($A$423&lt;=AA$349,AA$349&lt;=$B$423),(1/3)*$E$423,"")</f>
        <v/>
      </c>
      <c r="KS423" s="264" t="str">
        <f>IF(AND($A$423&lt;=AA$349,AA$349&lt;=$B$423),(2/3)*$E$423,"")</f>
        <v/>
      </c>
      <c r="KT423" s="264" t="str">
        <f>IF(AND($A$423&lt;=AA$349,AA$349&lt;=$B$423),$F$423,"")</f>
        <v/>
      </c>
      <c r="KU423" s="264" t="str">
        <f>IF(AND($A$423&lt;=AA$349,AA$349&lt;=$B$423),(1/3)*$F$423,"")</f>
        <v/>
      </c>
      <c r="KV423" s="264" t="str">
        <f>IF(AND($A$423&lt;=AA$349,AA$349&lt;=$B$423),(2/3)*$F$423,"")</f>
        <v/>
      </c>
      <c r="KW423" s="264" t="str">
        <f>IF(AND($A$423&lt;=AB$349,AB$349&lt;=$B$423),$C$423,"")</f>
        <v/>
      </c>
      <c r="KX423" s="264" t="str">
        <f>IF(AND($A$423&lt;=AB$349,AB$349&lt;=$B$423),(1/3)*$C$423,"")</f>
        <v/>
      </c>
      <c r="KY423" s="264" t="str">
        <f>IF(AND($A$423&lt;=AB$349,AB$349&lt;=$B$423),(2/3)*$C$423,"")</f>
        <v/>
      </c>
      <c r="KZ423" s="264" t="str">
        <f>IF(AND($A$423&lt;=AB$349,AB$349&lt;=$B$423),$D$423,"")</f>
        <v/>
      </c>
      <c r="LA423" s="264" t="str">
        <f>IF(AND($A$423&lt;=AB$349,AB$349&lt;=$B$423),(1/3)*$D$423,"")</f>
        <v/>
      </c>
      <c r="LB423" s="264" t="str">
        <f>IF(AND($A$423&lt;=AB$349,AB$349&lt;=$B$423),(2/3)*$D$423,"")</f>
        <v/>
      </c>
      <c r="LC423" s="264" t="str">
        <f>IF(AND($A$423&lt;=AB$349,AB$349&lt;=$B$423),$E$423,"")</f>
        <v/>
      </c>
      <c r="LD423" s="264" t="str">
        <f>IF(AND($A$423&lt;=AB$349,AB$349&lt;=$B$423),(1/3)*$E$423,"")</f>
        <v/>
      </c>
      <c r="LE423" s="264" t="str">
        <f>IF(AND($A$423&lt;=AB$349,AB$349&lt;=$B$423),(2/3)*$E$423,"")</f>
        <v/>
      </c>
      <c r="LF423" s="264" t="str">
        <f>IF(AND($A$423&lt;=AB$349,AB$349&lt;=$B$423),$F$423,"")</f>
        <v/>
      </c>
      <c r="LG423" s="264" t="str">
        <f>IF(AND($A$423&lt;=AB$349,AB$349&lt;=$B$423),(1/3)*$F$423,"")</f>
        <v/>
      </c>
      <c r="LH423" s="264" t="str">
        <f>IF(AND($A$423&lt;=AB$349,AB$349&lt;=$B$423),(2/3)*$F$423,"")</f>
        <v/>
      </c>
      <c r="LI423" s="264" t="str">
        <f>IF(AND($A$423&lt;=AC$349,AC$349&lt;=$B$423),$C$423,"")</f>
        <v/>
      </c>
      <c r="LJ423" s="264" t="str">
        <f>IF(AND($A$423&lt;=AC$349,AC$349&lt;=$B$423),(1/3)*$C$423,"")</f>
        <v/>
      </c>
      <c r="LK423" s="264" t="str">
        <f>IF(AND($A$423&lt;=AC$349,AC$349&lt;=$B$423),(2/3)*$C$423,"")</f>
        <v/>
      </c>
      <c r="LL423" s="264" t="str">
        <f>IF(AND($A$423&lt;=AC$349,AC$349&lt;=$B$423),$D$423,"")</f>
        <v/>
      </c>
      <c r="LM423" s="264" t="str">
        <f>IF(AND($A$423&lt;=AC$349,AC$349&lt;=$B$423),(1/3)*$D$423,"")</f>
        <v/>
      </c>
      <c r="LN423" s="264" t="str">
        <f>IF(AND($A$423&lt;=AC$349,AC$349&lt;=$B$423),(2/3)*$D$423,"")</f>
        <v/>
      </c>
      <c r="LO423" s="264" t="str">
        <f>IF(AND($A$423&lt;=AC$349,AC$349&lt;=$B$423),$E$423,"")</f>
        <v/>
      </c>
      <c r="LP423" s="264" t="str">
        <f>IF(AND($A$423&lt;=AC$349,AC$349&lt;=$B$423),(1/3)*$E$423,"")</f>
        <v/>
      </c>
      <c r="LQ423" s="264" t="str">
        <f>IF(AND($A$423&lt;=AC$349,AC$349&lt;=$B$423),(2/3)*$E$423,"")</f>
        <v/>
      </c>
      <c r="LR423" s="264" t="str">
        <f>IF(AND($A$423&lt;=AC$349,AC$349&lt;=$B$423),$F$423,"")</f>
        <v/>
      </c>
      <c r="LS423" s="264" t="str">
        <f>IF(AND($A$423&lt;=AC$349,AC$349&lt;=$B$423),(1/3)*$F$423,"")</f>
        <v/>
      </c>
      <c r="LT423" s="264" t="str">
        <f>IF(AND($A$423&lt;=AC$349,AC$349&lt;=$B$423),(2/3)*$F$423,"")</f>
        <v/>
      </c>
      <c r="LU423" s="264" t="str">
        <f>IF(AND($A$423&lt;=AD$349,AD$349&lt;=$B$423),$C$423,"")</f>
        <v/>
      </c>
      <c r="LV423" s="264" t="str">
        <f>IF(AND($A$423&lt;=AD$349,AD$349&lt;=$B$423),(1/3)*$C$423,"")</f>
        <v/>
      </c>
      <c r="LW423" s="264" t="str">
        <f>IF(AND($A$423&lt;=AD$349,AD$349&lt;=$B$423),(2/3)*$C$423,"")</f>
        <v/>
      </c>
      <c r="LX423" s="264" t="str">
        <f>IF(AND($A$423&lt;=AD$349,AD$349&lt;=$B$423),$D$423,"")</f>
        <v/>
      </c>
      <c r="LY423" s="264" t="str">
        <f>IF(AND($A$423&lt;=AD$349,AD$349&lt;=$B$423),(1/3)*$D$423,"")</f>
        <v/>
      </c>
      <c r="LZ423" s="264" t="str">
        <f>IF(AND($A$423&lt;=AD$349,AD$349&lt;=$B$423),(2/3)*$D$423,"")</f>
        <v/>
      </c>
      <c r="MA423" s="264" t="str">
        <f>IF(AND($A$423&lt;=AD$349,AD$349&lt;=$B$423),$E$423,"")</f>
        <v/>
      </c>
      <c r="MB423" s="264" t="str">
        <f>IF(AND($A$423&lt;=AD$349,AD$349&lt;=$B$423),(1/3)*$E$423,"")</f>
        <v/>
      </c>
      <c r="MC423" s="264" t="str">
        <f>IF(AND($A$423&lt;=AD$349,AD$349&lt;=$B$423),(2/3)*$E$423,"")</f>
        <v/>
      </c>
      <c r="MD423" s="264" t="str">
        <f>IF(AND($A$423&lt;=AD$349,AD$349&lt;=$B$423),$F$423,"")</f>
        <v/>
      </c>
      <c r="ME423" s="264" t="str">
        <f>IF(AND($A$423&lt;=AD$349,AD$349&lt;=$B$423),(1/3)*$F$423,"")</f>
        <v/>
      </c>
      <c r="MF423" s="264" t="str">
        <f>IF(AND($A$423&lt;=AD$349,AD$349&lt;=$B$423),(2/3)*$F$423,"")</f>
        <v/>
      </c>
      <c r="MG423" s="264" t="str">
        <f>IF(AND($A$423&lt;=AE$349,AE$349&lt;=$B$423),$C$423,"")</f>
        <v/>
      </c>
      <c r="MH423" s="264" t="str">
        <f>IF(AND($A$423&lt;=AE$349,AE$349&lt;=$B$423),(1/3)*$C$423,"")</f>
        <v/>
      </c>
      <c r="MI423" s="264" t="str">
        <f>IF(AND($A$423&lt;=AE$349,AE$349&lt;=$B$423),(2/3)*$C$423,"")</f>
        <v/>
      </c>
      <c r="MJ423" s="264" t="str">
        <f>IF(AND($A$423&lt;=AE$349,AE$349&lt;=$B$423),$D$423,"")</f>
        <v/>
      </c>
      <c r="MK423" s="264" t="str">
        <f>IF(AND($A$423&lt;=AE$349,AE$349&lt;=$B$423),(1/3)*$D$423,"")</f>
        <v/>
      </c>
      <c r="ML423" s="264" t="str">
        <f>IF(AND($A$423&lt;=AE$349,AE$349&lt;=$B$423),(2/3)*$D$423,"")</f>
        <v/>
      </c>
      <c r="MM423" s="264" t="str">
        <f>IF(AND($A$423&lt;=AE$349,AE$349&lt;=$B$423),$E$423,"")</f>
        <v/>
      </c>
      <c r="MN423" s="264" t="str">
        <f>IF(AND($A$423&lt;=AE$349,AE$349&lt;=$B$423),(1/3)*$E$423,"")</f>
        <v/>
      </c>
      <c r="MO423" s="264" t="str">
        <f>IF(AND($A$423&lt;=AE$349,AE$349&lt;=$B$423),(2/3)*$E$423,"")</f>
        <v/>
      </c>
      <c r="MP423" s="264" t="str">
        <f>IF(AND($A$423&lt;=AE$349,AE$349&lt;=$B$423),$F$423,"")</f>
        <v/>
      </c>
      <c r="MQ423" s="264" t="str">
        <f>IF(AND($A$423&lt;=AE$349,AE$349&lt;=$B$423),(1/3)*$F$423,"")</f>
        <v/>
      </c>
      <c r="MR423" s="264" t="str">
        <f>IF(AND($A$423&lt;=AE$349,AE$349&lt;=$B$423),(2/3)*$F$423,"")</f>
        <v/>
      </c>
      <c r="MS423" s="264" t="str">
        <f>IF(AND($A$423&lt;=AF$349,AF$349&lt;=$B$423),$C$423,"")</f>
        <v/>
      </c>
      <c r="MT423" s="264" t="str">
        <f>IF(AND($A$423&lt;=AF$349,AF$349&lt;=$B$423),(1/3)*$C$423,"")</f>
        <v/>
      </c>
      <c r="MU423" s="264" t="str">
        <f>IF(AND($A$423&lt;=AF$349,AF$349&lt;=$B$423),(2/3)*$C$423,"")</f>
        <v/>
      </c>
      <c r="MV423" s="264" t="str">
        <f>IF(AND($A$423&lt;=AF$349,AF$349&lt;=$B$423),$D$423,"")</f>
        <v/>
      </c>
      <c r="MW423" s="264" t="str">
        <f>IF(AND($A$423&lt;=AF$349,AF$349&lt;=$B$423),(1/3)*$D$423,"")</f>
        <v/>
      </c>
      <c r="MX423" s="264" t="str">
        <f>IF(AND($A$423&lt;=AF$349,AF$349&lt;=$B$423),(2/3)*$D$423,"")</f>
        <v/>
      </c>
      <c r="MY423" s="264" t="str">
        <f>IF(AND($A$423&lt;=AF$349,AF$349&lt;=$B$423),$E$423,"")</f>
        <v/>
      </c>
      <c r="MZ423" s="264" t="str">
        <f>IF(AND($A$423&lt;=AF$349,AF$349&lt;=$B$423),(1/3)*$E$423,"")</f>
        <v/>
      </c>
      <c r="NA423" s="264" t="str">
        <f>IF(AND($A$423&lt;=AF$349,AF$349&lt;=$B$423),(2/3)*$E$423,"")</f>
        <v/>
      </c>
      <c r="NB423" s="264" t="str">
        <f>IF(AND($A$423&lt;=AF$349,AF$349&lt;=$B$423),$F$423,"")</f>
        <v/>
      </c>
      <c r="NC423" s="264" t="str">
        <f>IF(AND($A$423&lt;=AF$349,AF$349&lt;=$B$423),(1/3)*$F$423,"")</f>
        <v/>
      </c>
      <c r="ND423" s="264" t="str">
        <f>IF(AND($A$423&lt;=AF$349,AF$349&lt;=$B$423),(2/3)*$F$423,"")</f>
        <v/>
      </c>
      <c r="NE423" s="264" t="str">
        <f>IF(AND($A$423&lt;=AG$349,AG$349&lt;=$B$423),$C$423,"")</f>
        <v/>
      </c>
      <c r="NF423" s="264" t="str">
        <f>IF(AND($A$423&lt;=AG$349,AG$349&lt;=$B$423),(1/3)*$C$423,"")</f>
        <v/>
      </c>
      <c r="NG423" s="264" t="str">
        <f>IF(AND($A$423&lt;=AG$349,AG$349&lt;=$B$423),(2/3)*$C$423,"")</f>
        <v/>
      </c>
      <c r="NH423" s="264" t="str">
        <f>IF(AND($A$423&lt;=AG$349,AG$349&lt;=$B$423),$D$423,"")</f>
        <v/>
      </c>
      <c r="NI423" s="264" t="str">
        <f>IF(AND($A$423&lt;=AG$349,AG$349&lt;=$B$423),(1/3)*$D$423,"")</f>
        <v/>
      </c>
      <c r="NJ423" s="264" t="str">
        <f>IF(AND($A$423&lt;=AG$349,AG$349&lt;=$B$423),(2/3)*$D$423,"")</f>
        <v/>
      </c>
      <c r="NK423" s="264" t="str">
        <f>IF(AND($A$423&lt;=AG$349,AG$349&lt;=$B$423),$E$423,"")</f>
        <v/>
      </c>
      <c r="NL423" s="264" t="str">
        <f>IF(AND($A$423&lt;=AG$349,AG$349&lt;=$B$423),(1/3)*$E$423,"")</f>
        <v/>
      </c>
      <c r="NM423" s="264" t="str">
        <f>IF(AND($A$423&lt;=AG$349,AG$349&lt;=$B$423),(2/3)*$E$423,"")</f>
        <v/>
      </c>
      <c r="NN423" s="264" t="str">
        <f>IF(AND($A$423&lt;=AG$349,AG$349&lt;=$B$423),$F$423,"")</f>
        <v/>
      </c>
      <c r="NO423" s="264" t="str">
        <f>IF(AND($A$423&lt;=AG$349,AG$349&lt;=$B$423),(1/3)*$F$423,"")</f>
        <v/>
      </c>
      <c r="NP423" s="264" t="str">
        <f>IF(AND($A$423&lt;=AG$349,AG$349&lt;=$B$423),(2/3)*$F$423,"")</f>
        <v/>
      </c>
      <c r="NQ423" s="264" t="str">
        <f>IF(AND($A$423&lt;=AH$349,AH$349&lt;=$B$423),$C$423,"")</f>
        <v/>
      </c>
      <c r="NR423" s="264" t="str">
        <f>IF(AND($A$423&lt;=AH$349,AH$349&lt;=$B$423),(1/3)*$C$423,"")</f>
        <v/>
      </c>
      <c r="NS423" s="264" t="str">
        <f>IF(AND($A$423&lt;=AH$349,AH$349&lt;=$B$423),(2/3)*$C$423,"")</f>
        <v/>
      </c>
      <c r="NT423" s="264" t="str">
        <f>IF(AND($A$423&lt;=AH$349,AH$349&lt;=$B$423),$D$423,"")</f>
        <v/>
      </c>
      <c r="NU423" s="264" t="str">
        <f>IF(AND($A$423&lt;=AH$349,AH$349&lt;=$B$423),(1/3)*$D$423,"")</f>
        <v/>
      </c>
      <c r="NV423" s="264" t="str">
        <f>IF(AND($A$423&lt;=AH$349,AH$349&lt;=$B$423),(2/3)*$D$423,"")</f>
        <v/>
      </c>
      <c r="NW423" s="264" t="str">
        <f>IF(AND($A$423&lt;=AH$349,AH$349&lt;=$B$423),$E$423,"")</f>
        <v/>
      </c>
      <c r="NX423" s="264" t="str">
        <f>IF(AND($A$423&lt;=AH$349,AH$349&lt;=$B$423),(1/3)*$E$423,"")</f>
        <v/>
      </c>
      <c r="NY423" s="264" t="str">
        <f>IF(AND($A$423&lt;=AH$349,AH$349&lt;=$B$423),(2/3)*$E$423,"")</f>
        <v/>
      </c>
      <c r="NZ423" s="264" t="str">
        <f>IF(AND($A$423&lt;=AH$349,AH$349&lt;=$B$423),$F$423,"")</f>
        <v/>
      </c>
      <c r="OA423" s="264" t="str">
        <f>IF(AND($A$423&lt;=AH$349,AH$349&lt;=$B$423),(1/3)*$F$423,"")</f>
        <v/>
      </c>
      <c r="OB423" s="264" t="str">
        <f>IF(AND($A$423&lt;=AH$349,AH$349&lt;=$B$423),(2/3)*$F$423,"")</f>
        <v/>
      </c>
      <c r="OC423" s="264" t="str">
        <f>IF(AND($A$423&lt;=AI$349,AI$349&lt;=$B$423),$C$423,"")</f>
        <v/>
      </c>
      <c r="OD423" s="264" t="str">
        <f>IF(AND($A$423&lt;=AI$349,AI$349&lt;=$B$423),(1/3)*$C$423,"")</f>
        <v/>
      </c>
      <c r="OE423" s="264" t="str">
        <f>IF(AND($A$423&lt;=AI$349,AI$349&lt;=$B$423),(2/3)*$C$423,"")</f>
        <v/>
      </c>
      <c r="OF423" s="264" t="str">
        <f>IF(AND($A$423&lt;=AI$349,AI$349&lt;=$B$423),$D$423,"")</f>
        <v/>
      </c>
      <c r="OG423" s="264" t="str">
        <f>IF(AND($A$423&lt;=AI$349,AI$349&lt;=$B$423),(1/3)*$D$423,"")</f>
        <v/>
      </c>
      <c r="OH423" s="264" t="str">
        <f>IF(AND($A$423&lt;=AI$349,AI$349&lt;=$B$423),(2/3)*$D$423,"")</f>
        <v/>
      </c>
      <c r="OI423" s="264" t="str">
        <f>IF(AND($A$423&lt;=AI$349,AI$349&lt;=$B$423),$E$423,"")</f>
        <v/>
      </c>
      <c r="OJ423" s="264" t="str">
        <f>IF(AND($A$423&lt;=AI$349,AI$349&lt;=$B$423),(1/3)*$E$423,"")</f>
        <v/>
      </c>
      <c r="OK423" s="264" t="str">
        <f>IF(AND($A$423&lt;=AI$349,AI$349&lt;=$B$423),(2/3)*$E$423,"")</f>
        <v/>
      </c>
      <c r="OL423" s="264" t="str">
        <f>IF(AND($A$423&lt;=AI$349,AI$349&lt;=$B$423),$F$423,"")</f>
        <v/>
      </c>
      <c r="OM423" s="264" t="str">
        <f>IF(AND($A$423&lt;=AI$349,AI$349&lt;=$B$423),(1/3)*$F$423,"")</f>
        <v/>
      </c>
      <c r="ON423" s="264" t="str">
        <f>IF(AND($A$423&lt;=AI$349,AI$349&lt;=$B$423),(2/3)*$F$423,"")</f>
        <v/>
      </c>
      <c r="OO423" s="264" t="str">
        <f>IF(AND($A$423&lt;=AJ$349,AJ$349&lt;=$B$423),$C$423,"")</f>
        <v/>
      </c>
      <c r="OP423" s="264" t="str">
        <f>IF(AND($A$423&lt;=AJ$349,AJ$349&lt;=$B$423),(1/3)*$C$423,"")</f>
        <v/>
      </c>
      <c r="OQ423" s="264" t="str">
        <f>IF(AND($A$423&lt;=AJ$349,AJ$349&lt;=$B$423),(2/3)*$C$423,"")</f>
        <v/>
      </c>
      <c r="OR423" s="264" t="str">
        <f>IF(AND($A$423&lt;=AJ$349,AJ$349&lt;=$B$423),$D$423,"")</f>
        <v/>
      </c>
      <c r="OS423" s="264" t="str">
        <f>IF(AND($A$423&lt;=AJ$349,AJ$349&lt;=$B$423),(1/3)*$D$423,"")</f>
        <v/>
      </c>
      <c r="OT423" s="264" t="str">
        <f>IF(AND($A$423&lt;=AJ$349,AJ$349&lt;=$B$423),(2/3)*$D$423,"")</f>
        <v/>
      </c>
      <c r="OU423" s="264" t="str">
        <f>IF(AND($A$423&lt;=AJ$349,AJ$349&lt;=$B$423),$E$423,"")</f>
        <v/>
      </c>
      <c r="OV423" s="264" t="str">
        <f>IF(AND($A$423&lt;=AJ$349,AJ$349&lt;=$B$423),(1/3)*$E$423,"")</f>
        <v/>
      </c>
      <c r="OW423" s="264" t="str">
        <f>IF(AND($A$423&lt;=AJ$349,AJ$349&lt;=$B$423),(2/3)*$E$423,"")</f>
        <v/>
      </c>
      <c r="OX423" s="264" t="str">
        <f>IF(AND($A$423&lt;=AJ$349,AJ$349&lt;=$B$423),$F$423,"")</f>
        <v/>
      </c>
      <c r="OY423" s="264" t="str">
        <f>IF(AND($A$423&lt;=AJ$349,AJ$349&lt;=$B$423),(1/3)*$F$423,"")</f>
        <v/>
      </c>
      <c r="OZ423" s="264" t="str">
        <f>IF(AND($A$423&lt;=AJ$349,AJ$349&lt;=$B$423),(2/3)*$F$423,"")</f>
        <v/>
      </c>
      <c r="PA423" s="264" t="str">
        <f>IF(AND($A$423&lt;=AK$349,AK$349&lt;=$B$423),$C$423,"")</f>
        <v/>
      </c>
      <c r="PB423" s="264" t="str">
        <f>IF(AND($A$423&lt;=AK$349,AK$349&lt;=$B$423),(1/3)*$C$423,"")</f>
        <v/>
      </c>
      <c r="PC423" s="264" t="str">
        <f>IF(AND($A$423&lt;=AK$349,AK$349&lt;=$B$423),(2/3)*$C$423,"")</f>
        <v/>
      </c>
      <c r="PD423" s="264" t="str">
        <f>IF(AND($A$423&lt;=AK$349,AK$349&lt;=$B$423),$D$423,"")</f>
        <v/>
      </c>
      <c r="PE423" s="264" t="str">
        <f>IF(AND($A$423&lt;=AK$349,AK$349&lt;=$B$423),(1/3)*$D$423,"")</f>
        <v/>
      </c>
      <c r="PF423" s="264" t="str">
        <f>IF(AND($A$423&lt;=AK$349,AK$349&lt;=$B$423),(2/3)*$D$423,"")</f>
        <v/>
      </c>
      <c r="PG423" s="264" t="str">
        <f>IF(AND($A$423&lt;=AK$349,AK$349&lt;=$B$423),$E$423,"")</f>
        <v/>
      </c>
      <c r="PH423" s="264" t="str">
        <f>IF(AND($A$423&lt;=AK$349,AK$349&lt;=$B$423),(1/3)*$E$423,"")</f>
        <v/>
      </c>
      <c r="PI423" s="264" t="str">
        <f>IF(AND($A$423&lt;=AK$349,AK$349&lt;=$B$423),(2/3)*$E$423,"")</f>
        <v/>
      </c>
      <c r="PJ423" s="264" t="str">
        <f>IF(AND($A$423&lt;=AK$349,AK$349&lt;=$B$423),$F$423,"")</f>
        <v/>
      </c>
      <c r="PK423" s="264" t="str">
        <f>IF(AND($A$423&lt;=AK$349,AK$349&lt;=$B$423),(1/3)*$F$423,"")</f>
        <v/>
      </c>
      <c r="PL423" s="264" t="str">
        <f>IF(AND($A$423&lt;=AK$349,AK$349&lt;=$B$423),(2/3)*$F$423,"")</f>
        <v/>
      </c>
      <c r="PM423" s="264" t="str">
        <f>IF(AND($A$423&lt;=AL$349,AL$349&lt;=$B$423),$C$423,"")</f>
        <v/>
      </c>
      <c r="PN423" s="264" t="str">
        <f>IF(AND($A$423&lt;=AL$349,AL$349&lt;=$B$423),(1/3)*$C$423,"")</f>
        <v/>
      </c>
      <c r="PO423" s="264" t="str">
        <f>IF(AND($A$423&lt;=AL$349,AL$349&lt;=$B$423),(2/3)*$C$423,"")</f>
        <v/>
      </c>
      <c r="PP423" s="264" t="str">
        <f>IF(AND($A$423&lt;=AL$349,AL$349&lt;=$B$423),$D$423,"")</f>
        <v/>
      </c>
      <c r="PQ423" s="264" t="str">
        <f>IF(AND($A$423&lt;=AL$349,AL$349&lt;=$B$423),(1/3)*$D$423,"")</f>
        <v/>
      </c>
      <c r="PR423" s="264" t="str">
        <f>IF(AND($A$423&lt;=AL$349,AL$349&lt;=$B$423),(2/3)*$D$423,"")</f>
        <v/>
      </c>
      <c r="PS423" s="264" t="str">
        <f>IF(AND($A$423&lt;=AL$349,AL$349&lt;=$B$423),$E$423,"")</f>
        <v/>
      </c>
      <c r="PT423" s="264" t="str">
        <f>IF(AND($A$423&lt;=AL$349,AL$349&lt;=$B$423),(1/3)*$E$423,"")</f>
        <v/>
      </c>
      <c r="PU423" s="264" t="str">
        <f>IF(AND($A$423&lt;=AL$349,AL$349&lt;=$B$423),(2/3)*$E$423,"")</f>
        <v/>
      </c>
      <c r="PV423" s="264" t="str">
        <f>IF(AND($A$423&lt;=AL$349,AL$349&lt;=$B$423),$F$423,"")</f>
        <v/>
      </c>
      <c r="PW423" s="264" t="str">
        <f>IF(AND($A$423&lt;=AL$349,AL$349&lt;=$B$423),(1/3)*$F$423,"")</f>
        <v/>
      </c>
      <c r="PX423" s="264" t="str">
        <f>IF(AND($A$423&lt;=AL$349,AL$349&lt;=$B$423),(2/3)*$F$423,"")</f>
        <v/>
      </c>
      <c r="PY423" s="264" t="str">
        <f>IF(AND($A$423&lt;=AM$349,AM$349&lt;=$B$423),$C$423,"")</f>
        <v/>
      </c>
      <c r="PZ423" s="264" t="str">
        <f>IF(AND($A$423&lt;=AM$349,AM$349&lt;=$B$423),(1/3)*$C$423,"")</f>
        <v/>
      </c>
      <c r="QA423" s="264" t="str">
        <f>IF(AND($A$423&lt;=AM$349,AM$349&lt;=$B$423),(2/3)*$C$423,"")</f>
        <v/>
      </c>
      <c r="QB423" s="264" t="str">
        <f>IF(AND($A$423&lt;=AM$349,AM$349&lt;=$B$423),$D$423,"")</f>
        <v/>
      </c>
      <c r="QC423" s="264" t="str">
        <f>IF(AND($A$423&lt;=AM$349,AM$349&lt;=$B$423),(1/3)*$D$423,"")</f>
        <v/>
      </c>
      <c r="QD423" s="264" t="str">
        <f>IF(AND($A$423&lt;=AM$349,AM$349&lt;=$B$423),(2/3)*$D$423,"")</f>
        <v/>
      </c>
      <c r="QE423" s="264" t="str">
        <f>IF(AND($A$423&lt;=AM$349,AM$349&lt;=$B$423),$E$423,"")</f>
        <v/>
      </c>
      <c r="QF423" s="264" t="str">
        <f>IF(AND($A$423&lt;=AM$349,AM$349&lt;=$B$423),(1/3)*$E$423,"")</f>
        <v/>
      </c>
      <c r="QG423" s="264" t="str">
        <f>IF(AND($A$423&lt;=AM$349,AM$349&lt;=$B$423),(2/3)*$E$423,"")</f>
        <v/>
      </c>
      <c r="QH423" s="264" t="str">
        <f>IF(AND($A$423&lt;=AM$349,AM$349&lt;=$B$423),$F$423,"")</f>
        <v/>
      </c>
      <c r="QI423" s="264" t="str">
        <f>IF(AND($A$423&lt;=AM$349,AM$349&lt;=$B$423),(1/3)*$F$423,"")</f>
        <v/>
      </c>
      <c r="QJ423" s="264" t="str">
        <f>IF(AND($A$423&lt;=AM$349,AM$349&lt;=$B$423),(2/3)*$F$423,"")</f>
        <v/>
      </c>
      <c r="QK423" s="264" t="str">
        <f>IF(AND($A$423&lt;=AN$349,AN$349&lt;=$B$423),$C$423,"")</f>
        <v/>
      </c>
      <c r="QL423" s="264" t="str">
        <f>IF(AND($A$423&lt;=AN$349,AN$349&lt;=$B$423),(1/3)*$C$423,"")</f>
        <v/>
      </c>
      <c r="QM423" s="264" t="str">
        <f>IF(AND($A$423&lt;=AN$349,AN$349&lt;=$B$423),(2/3)*$C$423,"")</f>
        <v/>
      </c>
      <c r="QN423" s="264" t="str">
        <f>IF(AND($A$423&lt;=AN$349,AN$349&lt;=$B$423),$D$423,"")</f>
        <v/>
      </c>
      <c r="QO423" s="264" t="str">
        <f>IF(AND($A$423&lt;=AN$349,AN$349&lt;=$B$423),(1/3)*$D$423,"")</f>
        <v/>
      </c>
      <c r="QP423" s="264" t="str">
        <f>IF(AND($A$423&lt;=AN$349,AN$349&lt;=$B$423),(2/3)*$D$423,"")</f>
        <v/>
      </c>
      <c r="QQ423" s="264" t="str">
        <f>IF(AND($A$423&lt;=AN$349,AN$349&lt;=$B$423),$E$423,"")</f>
        <v/>
      </c>
      <c r="QR423" s="264" t="str">
        <f>IF(AND($A$423&lt;=AN$349,AN$349&lt;=$B$423),(1/3)*$E$423,"")</f>
        <v/>
      </c>
      <c r="QS423" s="264" t="str">
        <f>IF(AND($A$423&lt;=AN$349,AN$349&lt;=$B$423),(2/3)*$E$423,"")</f>
        <v/>
      </c>
      <c r="QT423" s="264" t="str">
        <f>IF(AND($A$423&lt;=AN$349,AN$349&lt;=$B$423),$F$423,"")</f>
        <v/>
      </c>
      <c r="QU423" s="264" t="str">
        <f>IF(AND($A$423&lt;=AN$349,AN$349&lt;=$B$423),(1/3)*$F$423,"")</f>
        <v/>
      </c>
      <c r="QV423" s="264" t="str">
        <f>IF(AND($A$423&lt;=AN$349,AN$349&lt;=$B$423),(2/3)*$F$423,"")</f>
        <v/>
      </c>
      <c r="QW423" s="264" t="str">
        <f>IF(AND($A$423&lt;=AO$349,AO$349&lt;=$B$423),$C$423,"")</f>
        <v/>
      </c>
      <c r="QX423" s="264" t="str">
        <f>IF(AND($A$423&lt;=AO$349,AO$349&lt;=$B$423),(1/3)*$C$423,"")</f>
        <v/>
      </c>
      <c r="QY423" s="264" t="str">
        <f>IF(AND($A$423&lt;=AO$349,AO$349&lt;=$B$423),(2/3)*$C$423,"")</f>
        <v/>
      </c>
      <c r="QZ423" s="264" t="str">
        <f>IF(AND($A$423&lt;=AO$349,AO$349&lt;=$B$423),$D$423,"")</f>
        <v/>
      </c>
      <c r="RA423" s="264" t="str">
        <f>IF(AND($A$423&lt;=AO$349,AO$349&lt;=$B$423),(1/3)*$D$423,"")</f>
        <v/>
      </c>
      <c r="RB423" s="264" t="str">
        <f>IF(AND($A$423&lt;=AO$349,AO$349&lt;=$B$423),(2/3)*$D$423,"")</f>
        <v/>
      </c>
      <c r="RC423" s="264" t="str">
        <f>IF(AND($A$423&lt;=AO$349,AO$349&lt;=$B$423),$E$423,"")</f>
        <v/>
      </c>
      <c r="RD423" s="264" t="str">
        <f>IF(AND($A$423&lt;=AO$349,AO$349&lt;=$B$423),(1/3)*$E$423,"")</f>
        <v/>
      </c>
      <c r="RE423" s="264" t="str">
        <f>IF(AND($A$423&lt;=AO$349,AO$349&lt;=$B$423),(2/3)*$E$423,"")</f>
        <v/>
      </c>
      <c r="RF423" s="264" t="str">
        <f>IF(AND($A$423&lt;=AO$349,AO$349&lt;=$B$423),$F$423,"")</f>
        <v/>
      </c>
      <c r="RG423" s="264" t="str">
        <f>IF(AND($A$423&lt;=AO$349,AO$349&lt;=$B$423),(1/3)*$F$423,"")</f>
        <v/>
      </c>
      <c r="RH423" s="264" t="str">
        <f>IF(AND($A$423&lt;=AO$349,AO$349&lt;=$B$423),(2/3)*$F$423,"")</f>
        <v/>
      </c>
      <c r="RI423" s="264" t="str">
        <f>IF(AND($A$423&lt;=AP$349,AP$349&lt;=$B$423),$C$423,"")</f>
        <v/>
      </c>
      <c r="RJ423" s="264" t="str">
        <f>IF(AND($A$423&lt;=AP$349,AP$349&lt;=$B$423),(1/3)*$C$423,"")</f>
        <v/>
      </c>
      <c r="RK423" s="264" t="str">
        <f>IF(AND($A$423&lt;=AP$349,AP$349&lt;=$B$423),(2/3)*$C$423,"")</f>
        <v/>
      </c>
      <c r="RL423" s="264" t="str">
        <f>IF(AND($A$423&lt;=AP$349,AP$349&lt;=$B$423),$D$423,"")</f>
        <v/>
      </c>
      <c r="RM423" s="264" t="str">
        <f>IF(AND($A$423&lt;=AP$349,AP$349&lt;=$B$423),(1/3)*$D$423,"")</f>
        <v/>
      </c>
      <c r="RN423" s="264" t="str">
        <f>IF(AND($A$423&lt;=AP$349,AP$349&lt;=$B$423),(2/3)*$D$423,"")</f>
        <v/>
      </c>
      <c r="RO423" s="264" t="str">
        <f>IF(AND($A$423&lt;=AP$349,AP$349&lt;=$B$423),$E$423,"")</f>
        <v/>
      </c>
      <c r="RP423" s="264" t="str">
        <f>IF(AND($A$423&lt;=AP$349,AP$349&lt;=$B$423),(1/3)*$E$423,"")</f>
        <v/>
      </c>
      <c r="RQ423" s="264" t="str">
        <f>IF(AND($A$423&lt;=AP$349,AP$349&lt;=$B$423),(2/3)*$E$423,"")</f>
        <v/>
      </c>
      <c r="RR423" s="264" t="str">
        <f>IF(AND($A$423&lt;=AP$349,AP$349&lt;=$B$423),$F$423,"")</f>
        <v/>
      </c>
      <c r="RS423" s="264" t="str">
        <f>IF(AND($A$423&lt;=AP$349,AP$349&lt;=$B$423),(1/3)*$F$423,"")</f>
        <v/>
      </c>
      <c r="RT423" s="264" t="str">
        <f>IF(AND($A$423&lt;=AP$349,AP$349&lt;=$B$423),(2/3)*$F$423,"")</f>
        <v/>
      </c>
      <c r="RU423" s="264" t="str">
        <f>IF(AND($A$423&lt;=AQ$349,AQ$349&lt;=$B$423),$C$423,"")</f>
        <v/>
      </c>
      <c r="RV423" s="264" t="str">
        <f>IF(AND($A$423&lt;=AQ$349,AQ$349&lt;=$B$423),(1/3)*$C$423,"")</f>
        <v/>
      </c>
      <c r="RW423" s="264" t="str">
        <f>IF(AND($A$423&lt;=AQ$349,AQ$349&lt;=$B$423),(2/3)*$C$423,"")</f>
        <v/>
      </c>
      <c r="RX423" s="264" t="str">
        <f>IF(AND($A$423&lt;=AQ$349,AQ$349&lt;=$B$423),$D$423,"")</f>
        <v/>
      </c>
      <c r="RY423" s="264" t="str">
        <f>IF(AND($A$423&lt;=AQ$349,AQ$349&lt;=$B$423),(1/3)*$D$423,"")</f>
        <v/>
      </c>
      <c r="RZ423" s="264" t="str">
        <f>IF(AND($A$423&lt;=AQ$349,AQ$349&lt;=$B$423),(2/3)*$D$423,"")</f>
        <v/>
      </c>
      <c r="SA423" s="264" t="str">
        <f>IF(AND($A$423&lt;=AQ$349,AQ$349&lt;=$B$423),$E$423,"")</f>
        <v/>
      </c>
      <c r="SB423" s="264" t="str">
        <f>IF(AND($A$423&lt;=AQ$349,AQ$349&lt;=$B$423),(1/3)*$E$423,"")</f>
        <v/>
      </c>
      <c r="SC423" s="264" t="str">
        <f>IF(AND($A$423&lt;=AQ$349,AQ$349&lt;=$B$423),(2/3)*$E$423,"")</f>
        <v/>
      </c>
      <c r="SD423" s="264" t="str">
        <f>IF(AND($A$423&lt;=AQ$349,AQ$349&lt;=$B$423),$F$423,"")</f>
        <v/>
      </c>
      <c r="SE423" s="264" t="str">
        <f>IF(AND($A$423&lt;=AQ$349,AQ$349&lt;=$B$423),(1/3)*$F$423,"")</f>
        <v/>
      </c>
      <c r="SF423" s="264" t="str">
        <f>IF(AND($A$423&lt;=AQ$349,AQ$349&lt;=$B$423),(2/3)*$F$423,"")</f>
        <v/>
      </c>
      <c r="SG423" s="264" t="str">
        <f>IF(AND($A$423&lt;=AR$349,AR$349&lt;=$B$423),$C$423,"")</f>
        <v/>
      </c>
      <c r="SH423" s="264" t="str">
        <f>IF(AND($A$423&lt;=AR$349,AR$349&lt;=$B$423),(1/3)*$C$423,"")</f>
        <v/>
      </c>
      <c r="SI423" s="264" t="str">
        <f>IF(AND($A$423&lt;=AR$349,AR$349&lt;=$B$423),(2/3)*$C$423,"")</f>
        <v/>
      </c>
      <c r="SJ423" s="264" t="str">
        <f>IF(AND($A$423&lt;=AR$349,AR$349&lt;=$B$423),$D$423,"")</f>
        <v/>
      </c>
      <c r="SK423" s="264" t="str">
        <f>IF(AND($A$423&lt;=AR$349,AR$349&lt;=$B$423),(1/3)*$D$423,"")</f>
        <v/>
      </c>
      <c r="SL423" s="264" t="str">
        <f>IF(AND($A$423&lt;=AR$349,AR$349&lt;=$B$423),(2/3)*$D$423,"")</f>
        <v/>
      </c>
      <c r="SM423" s="264" t="str">
        <f>IF(AND($A$423&lt;=AR$349,AR$349&lt;=$B$423),$E$423,"")</f>
        <v/>
      </c>
      <c r="SN423" s="264" t="str">
        <f>IF(AND($A$423&lt;=AR$349,AR$349&lt;=$B$423),(1/3)*$E$423,"")</f>
        <v/>
      </c>
      <c r="SO423" s="264" t="str">
        <f>IF(AND($A$423&lt;=AR$349,AR$349&lt;=$B$423),(2/3)*$E$423,"")</f>
        <v/>
      </c>
      <c r="SP423" s="264" t="str">
        <f>IF(AND($A$423&lt;=AR$349,AR$349&lt;=$B$423),$F$423,"")</f>
        <v/>
      </c>
      <c r="SQ423" s="264" t="str">
        <f>IF(AND($A$423&lt;=AR$349,AR$349&lt;=$B$423),(1/3)*$F$423,"")</f>
        <v/>
      </c>
      <c r="SR423" s="264" t="str">
        <f>IF(AND($A$423&lt;=AR$349,AR$349&lt;=$B$423),(2/3)*$F$423,"")</f>
        <v/>
      </c>
      <c r="SS423" s="264" t="str">
        <f>IF(AND($A$423&lt;=AS$349,AS$349&lt;=$B$423),$C$423,"")</f>
        <v/>
      </c>
      <c r="ST423" s="264" t="str">
        <f>IF(AND($A$423&lt;=AS$349,AS$349&lt;=$B$423),(1/3)*$C$423,"")</f>
        <v/>
      </c>
      <c r="SU423" s="264" t="str">
        <f>IF(AND($A$423&lt;=AS$349,AS$349&lt;=$B$423),(2/3)*$C$423,"")</f>
        <v/>
      </c>
      <c r="SV423" s="264" t="str">
        <f>IF(AND($A$423&lt;=AS$349,AS$349&lt;=$B$423),$D$423,"")</f>
        <v/>
      </c>
      <c r="SW423" s="264" t="str">
        <f>IF(AND($A$423&lt;=AS$349,AS$349&lt;=$B$423),(1/3)*$D$423,"")</f>
        <v/>
      </c>
      <c r="SX423" s="264" t="str">
        <f>IF(AND($A$423&lt;=AS$349,AS$349&lt;=$B$423),(2/3)*$D$423,"")</f>
        <v/>
      </c>
      <c r="SY423" s="264" t="str">
        <f>IF(AND($A$423&lt;=AS$349,AS$349&lt;=$B$423),$E$423,"")</f>
        <v/>
      </c>
      <c r="SZ423" s="264" t="str">
        <f>IF(AND($A$423&lt;=AS$349,AS$349&lt;=$B$423),(1/3)*$E$423,"")</f>
        <v/>
      </c>
      <c r="TA423" s="264" t="str">
        <f>IF(AND($A$423&lt;=AS$349,AS$349&lt;=$B$423),(2/3)*$E$423,"")</f>
        <v/>
      </c>
      <c r="TB423" s="264" t="str">
        <f>IF(AND($A$423&lt;=AS$349,AS$349&lt;=$B$423),$F$423,"")</f>
        <v/>
      </c>
      <c r="TC423" s="264" t="str">
        <f>IF(AND($A$423&lt;=AS$349,AS$349&lt;=$B$423),(1/3)*$F$423,"")</f>
        <v/>
      </c>
      <c r="TD423" s="264" t="str">
        <f>IF(AND($A$423&lt;=AS$349,AS$349&lt;=$B$423),(2/3)*$F$423,"")</f>
        <v/>
      </c>
      <c r="TE423" s="264" t="str">
        <f>IF(AND($A$423&lt;=AT$349,AT$349&lt;=$B$423),$C$423,"")</f>
        <v/>
      </c>
      <c r="TF423" s="264" t="str">
        <f>IF(AND($A$423&lt;=AT$349,AT$349&lt;=$B$423),(1/3)*$C$423,"")</f>
        <v/>
      </c>
      <c r="TG423" s="264" t="str">
        <f>IF(AND($A$423&lt;=AT$349,AT$349&lt;=$B$423),(2/3)*$C$423,"")</f>
        <v/>
      </c>
      <c r="TH423" s="264" t="str">
        <f>IF(AND($A$423&lt;=AT$349,AT$349&lt;=$B$423),$D$423,"")</f>
        <v/>
      </c>
      <c r="TI423" s="264" t="str">
        <f>IF(AND($A$423&lt;=AT$349,AT$349&lt;=$B$423),(1/3)*$D$423,"")</f>
        <v/>
      </c>
      <c r="TJ423" s="264" t="str">
        <f>IF(AND($A$423&lt;=AT$349,AT$349&lt;=$B$423),(2/3)*$D$423,"")</f>
        <v/>
      </c>
      <c r="TK423" s="264" t="str">
        <f>IF(AND($A$423&lt;=AT$349,AT$349&lt;=$B$423),$E$423,"")</f>
        <v/>
      </c>
      <c r="TL423" s="264" t="str">
        <f>IF(AND($A$423&lt;=AT$349,AT$349&lt;=$B$423),(1/3)*$E$423,"")</f>
        <v/>
      </c>
      <c r="TM423" s="264" t="str">
        <f>IF(AND($A$423&lt;=AT$349,AT$349&lt;=$B$423),(2/3)*$E$423,"")</f>
        <v/>
      </c>
      <c r="TN423" s="264" t="str">
        <f>IF(AND($A$423&lt;=AT$349,AT$349&lt;=$B$423),$F$423,"")</f>
        <v/>
      </c>
      <c r="TO423" s="264" t="str">
        <f>IF(AND($A$423&lt;=AT$349,AT$349&lt;=$B$423),(1/3)*$F$423,"")</f>
        <v/>
      </c>
      <c r="TP423" s="264" t="str">
        <f>IF(AND($A$423&lt;=AT$349,AT$349&lt;=$B$423),(2/3)*$F$423,"")</f>
        <v/>
      </c>
      <c r="TQ423" s="264" t="str">
        <f>IF(AND($A$423&lt;=AU$349,AU$349&lt;=$B$423),$C$423,"")</f>
        <v/>
      </c>
      <c r="TR423" s="264" t="str">
        <f>IF(AND($A$423&lt;=AU$349,AU$349&lt;=$B$423),(1/3)*$C$423,"")</f>
        <v/>
      </c>
      <c r="TS423" s="264" t="str">
        <f>IF(AND($A$423&lt;=AU$349,AU$349&lt;=$B$423),(2/3)*$C$423,"")</f>
        <v/>
      </c>
      <c r="TT423" s="264" t="str">
        <f>IF(AND($A$423&lt;=AU$349,AU$349&lt;=$B$423),$D$423,"")</f>
        <v/>
      </c>
      <c r="TU423" s="264" t="str">
        <f>IF(AND($A$423&lt;=AU$349,AU$349&lt;=$B$423),(1/3)*$D$423,"")</f>
        <v/>
      </c>
      <c r="TV423" s="264" t="str">
        <f>IF(AND($A$423&lt;=AU$349,AU$349&lt;=$B$423),(2/3)*$D$423,"")</f>
        <v/>
      </c>
      <c r="TW423" s="264" t="str">
        <f>IF(AND($A$423&lt;=AU$349,AU$349&lt;=$B$423),$E$423,"")</f>
        <v/>
      </c>
      <c r="TX423" s="264" t="str">
        <f>IF(AND($A$423&lt;=AU$349,AU$349&lt;=$B$423),(1/3)*$E$423,"")</f>
        <v/>
      </c>
      <c r="TY423" s="264" t="str">
        <f>IF(AND($A$423&lt;=AU$349,AU$349&lt;=$B$423),(2/3)*$E$423,"")</f>
        <v/>
      </c>
      <c r="TZ423" s="264" t="str">
        <f>IF(AND($A$423&lt;=AU$349,AU$349&lt;=$B$423),$F$423,"")</f>
        <v/>
      </c>
      <c r="UA423" s="264" t="str">
        <f>IF(AND($A$423&lt;=AU$349,AU$349&lt;=$B$423),(1/3)*$F$423,"")</f>
        <v/>
      </c>
      <c r="UB423" s="264" t="str">
        <f>IF(AND($A$423&lt;=AU$349,AU$349&lt;=$B$423),(2/3)*$F$423,"")</f>
        <v/>
      </c>
      <c r="UC423" s="264" t="str">
        <f>IF(AND($A$423&lt;=AV$349,AV$349&lt;=$B$423),$C$423,"")</f>
        <v/>
      </c>
      <c r="UD423" s="264" t="str">
        <f>IF(AND($A$423&lt;=AV$349,AV$349&lt;=$B$423),(1/3)*$C$423,"")</f>
        <v/>
      </c>
      <c r="UE423" s="264" t="str">
        <f>IF(AND($A$423&lt;=AV$349,AV$349&lt;=$B$423),(2/3)*$C$423,"")</f>
        <v/>
      </c>
      <c r="UF423" s="264" t="str">
        <f>IF(AND($A$423&lt;=AV$349,AV$349&lt;=$B$423),$D$423,"")</f>
        <v/>
      </c>
      <c r="UG423" s="264" t="str">
        <f>IF(AND($A$423&lt;=AV$349,AV$349&lt;=$B$423),(1/3)*$D$423,"")</f>
        <v/>
      </c>
      <c r="UH423" s="264" t="str">
        <f>IF(AND($A$423&lt;=AV$349,AV$349&lt;=$B$423),(2/3)*$C$423,"")</f>
        <v/>
      </c>
      <c r="UI423" s="264" t="str">
        <f>IF(AND($A$423&lt;=AV$349,AV$349&lt;=$B$423),$E$423,"")</f>
        <v/>
      </c>
      <c r="UJ423" s="264" t="str">
        <f>IF(AND($A$423&lt;=AV$349,AV$349&lt;=$B$423),(1/3)*$E$423,"")</f>
        <v/>
      </c>
      <c r="UK423" s="264" t="str">
        <f>IF(AND($A$423&lt;=AV$349,AV$349&lt;=$B$423),(2/3)*$E$423,"")</f>
        <v/>
      </c>
      <c r="UL423" s="264" t="str">
        <f>IF(AND($A$423&lt;=AV$349,AV$349&lt;=$B$423),$F$423,"")</f>
        <v/>
      </c>
      <c r="UM423" s="264" t="str">
        <f>IF(AND($A$423&lt;=AV$349,AV$349&lt;=$B$423),(1/3)*$F$423,"")</f>
        <v/>
      </c>
      <c r="UN423" s="264" t="str">
        <f>IF(AND($A$423&lt;=AV$349,AV$349&lt;=$B$423),(2/3)*$F$423,"")</f>
        <v/>
      </c>
      <c r="UO423" s="264" t="str">
        <f>IF(AND($A$423&lt;=AW$349,AW$349&lt;=$B$423),$C$423,"")</f>
        <v/>
      </c>
      <c r="UP423" s="264" t="str">
        <f>IF(AND($A$423&lt;=AW$349,AW$349&lt;=$B$423),(1/3)*$C$423,"")</f>
        <v/>
      </c>
      <c r="UQ423" s="264" t="str">
        <f>IF(AND($A$423&lt;=AW$349,AW$349&lt;=$B$423),(2/3)*$C$423,"")</f>
        <v/>
      </c>
      <c r="UR423" s="264" t="str">
        <f>IF(AND($A$423&lt;=AW$349,AW$349&lt;=$B$423),$D$423,"")</f>
        <v/>
      </c>
      <c r="US423" s="264" t="str">
        <f>IF(AND($A$423&lt;=AW$349,AW$349&lt;=$B$423),(1/3)*$D$423,"")</f>
        <v/>
      </c>
      <c r="UT423" s="264" t="str">
        <f>IF(AND($A$423&lt;=AW$349,AW$349&lt;=$B$423),(2/3)*$D$423,"")</f>
        <v/>
      </c>
      <c r="UU423" s="264" t="str">
        <f>IF(AND($A$423&lt;=AW$349,AW$349&lt;=$B$423),$E$423,"")</f>
        <v/>
      </c>
      <c r="UV423" s="264" t="str">
        <f>IF(AND($A$423&lt;=AW$349,AW$349&lt;=$B$423),(1/3)*$E$423,"")</f>
        <v/>
      </c>
      <c r="UW423" s="264" t="str">
        <f>IF(AND($A$423&lt;=AW$349,AW$349&lt;=$B$423),(2/3)*$E$423,"")</f>
        <v/>
      </c>
      <c r="UX423" s="264" t="str">
        <f>IF(AND($A$423&lt;=AW$349,AW$349&lt;=$B$423),$F$423,"")</f>
        <v/>
      </c>
      <c r="UY423" s="264" t="str">
        <f>IF(AND($A$423&lt;=AW$349,AW$349&lt;=$B$423),(1/3)*$F$423,"")</f>
        <v/>
      </c>
      <c r="UZ423" s="264" t="str">
        <f>IF(AND($A$423&lt;=AW$349,AW$349&lt;=$B$423),(2/3)*$F$423,"")</f>
        <v/>
      </c>
      <c r="VA423" s="264" t="str">
        <f>IF(AND($A$423&lt;=AX$349,AX$349&lt;=$B$423),$C$423,"")</f>
        <v/>
      </c>
      <c r="VB423" s="264" t="str">
        <f>IF(AND($A$423&lt;=AX$349,AX$349&lt;=$B$423),(1/3)*$C$423,"")</f>
        <v/>
      </c>
      <c r="VC423" s="264" t="str">
        <f>IF(AND($A$423&lt;=AX$349,AX$349&lt;=$B$423),(2/3)*$C$423,"")</f>
        <v/>
      </c>
      <c r="VD423" s="264" t="str">
        <f>IF(AND($A$423&lt;=AX$349,AX$349&lt;=$B$423),$D$423,"")</f>
        <v/>
      </c>
      <c r="VE423" s="264" t="str">
        <f>IF(AND($A$423&lt;=AX$349,AX$349&lt;=$B$423),(1/3)*$D$423,"")</f>
        <v/>
      </c>
      <c r="VF423" s="264" t="str">
        <f>IF(AND($A$423&lt;=AX$349,AX$349&lt;=$B$423),(2/3)*$D$423,"")</f>
        <v/>
      </c>
      <c r="VG423" s="264" t="str">
        <f>IF(AND($A$423&lt;=AX$349,AX$349&lt;=$B$423),$E$423,"")</f>
        <v/>
      </c>
      <c r="VH423" s="264" t="str">
        <f>IF(AND($A$423&lt;=AX$349,AX$349&lt;=$B$423),(1/3)*$E$423,"")</f>
        <v/>
      </c>
      <c r="VI423" s="264" t="str">
        <f>IF(AND($A$423&lt;=AX$349,AX$349&lt;=$B$423),(2/3)*$E$423,"")</f>
        <v/>
      </c>
      <c r="VJ423" s="264" t="str">
        <f>IF(AND($A$423&lt;=AX$349,AX$349&lt;=$B$423),$F$423,"")</f>
        <v/>
      </c>
      <c r="VK423" s="264" t="str">
        <f>IF(AND($A$423&lt;=AX$349,AX$349&lt;=$B$423),(1/3)*$F$423,"")</f>
        <v/>
      </c>
      <c r="VL423" s="264" t="str">
        <f>IF(AND($A$423&lt;=AX$349,AX$349&lt;=$B$423),(2/3)*$F$423,"")</f>
        <v/>
      </c>
      <c r="VM423" s="264" t="str">
        <f>IF(AND($A$423&lt;=AY$349,AY$349&lt;=$B$423),$C$423,"")</f>
        <v/>
      </c>
      <c r="VN423" s="264" t="str">
        <f>IF(AND($A$423&lt;=AY$349,AY$349&lt;=$B$423),(1/3)*$C$423,"")</f>
        <v/>
      </c>
      <c r="VO423" s="264" t="str">
        <f>IF(AND($A$423&lt;=AY$349,AY$349&lt;=$B$423),(2/3)*$C$423,"")</f>
        <v/>
      </c>
      <c r="VP423" s="264" t="str">
        <f>IF(AND($A$423&lt;=AY$349,AY$349&lt;=$B$423),$D$423,"")</f>
        <v/>
      </c>
      <c r="VQ423" s="264" t="str">
        <f>IF(AND($A$423&lt;=AY$349,AY$349&lt;=$B$423),(1/3)*$D$423,"")</f>
        <v/>
      </c>
      <c r="VR423" s="264" t="str">
        <f>IF(AND($A$423&lt;=AY$349,AY$349&lt;=$B$423),(2/3)*$D$423,"")</f>
        <v/>
      </c>
      <c r="VS423" s="264" t="str">
        <f>IF(AND($A$423&lt;=AY$349,AY$349&lt;=$B$423),$E$423,"")</f>
        <v/>
      </c>
      <c r="VT423" s="264" t="str">
        <f>IF(AND($A$423&lt;=AY$349,AY$349&lt;=$B$423),(1/3)*$E$423,"")</f>
        <v/>
      </c>
      <c r="VU423" s="264" t="str">
        <f>IF(AND($A$423&lt;=AY$349,AY$349&lt;=$B$423),(2/3)*$E$423,"")</f>
        <v/>
      </c>
      <c r="VV423" s="264" t="str">
        <f>IF(AND($A$423&lt;=AY$349,AY$349&lt;=$B$423),$F$423,"")</f>
        <v/>
      </c>
      <c r="VW423" s="264" t="str">
        <f>IF(AND($A$423&lt;=AY$349,AY$349&lt;=$B$423),(1/3)*$F$423,"")</f>
        <v/>
      </c>
      <c r="VX423" s="264" t="str">
        <f>IF(AND($A$423&lt;=AY$349,AY$349&lt;=$B$423),(2/3)*$F$423,"")</f>
        <v/>
      </c>
      <c r="VY423" s="264" t="str">
        <f>IF(AND($A$423&lt;=AZ$349,AZ$349&lt;=$B$423),$C$423,"")</f>
        <v/>
      </c>
      <c r="VZ423" s="264" t="str">
        <f>IF(AND($A$423&lt;=AZ$349,AZ$349&lt;=$B$423),(1/3)*$C$423,"")</f>
        <v/>
      </c>
      <c r="WA423" s="264" t="str">
        <f>IF(AND($A$423&lt;=AZ$349,AZ$349&lt;=$B$423),(2/3)*$C$423,"")</f>
        <v/>
      </c>
      <c r="WB423" s="264" t="str">
        <f>IF(AND($A$423&lt;=AZ$349,AZ$349&lt;=$B$423),$D$423,"")</f>
        <v/>
      </c>
      <c r="WC423" s="264" t="str">
        <f>IF(AND($A$423&lt;=AZ$349,AZ$349&lt;=$B$423),(1/3)*$D$423,"")</f>
        <v/>
      </c>
      <c r="WD423" s="264" t="str">
        <f>IF(AND($A$423&lt;=AZ$349,AZ$349&lt;=$B$423),(2/3)*$D$423,"")</f>
        <v/>
      </c>
      <c r="WE423" s="264" t="str">
        <f>IF(AND($A$423&lt;=AZ$349,AZ$349&lt;=$B$423),$E$423,"")</f>
        <v/>
      </c>
      <c r="WF423" s="264" t="str">
        <f>IF(AND($A$423&lt;=AZ$349,AZ$349&lt;=$B$423),(1/3)*$E$423,"")</f>
        <v/>
      </c>
      <c r="WG423" s="264" t="str">
        <f>IF(AND($A$423&lt;=AZ$349,AZ$349&lt;=$B$423),(2/3)*$E$423,"")</f>
        <v/>
      </c>
      <c r="WH423" s="264" t="str">
        <f>IF(AND($A$423&lt;=AZ$349,AZ$349&lt;=$B$423),$F$423,"")</f>
        <v/>
      </c>
      <c r="WI423" s="264" t="str">
        <f>IF(AND($A$423&lt;=AZ$349,AZ$349&lt;=$B$423),(1/3)*$F$423,"")</f>
        <v/>
      </c>
      <c r="WJ423" s="264" t="str">
        <f>IF(AND($A$423&lt;=AZ$349,AZ$349&lt;=$B$423),(2/3)*$F$423,"")</f>
        <v/>
      </c>
      <c r="WK423" s="264" t="str">
        <f>IF(AND($A$423&lt;=BA$349,BA$349&lt;=$B$423),$C$423,"")</f>
        <v/>
      </c>
      <c r="WL423" s="264" t="str">
        <f>IF(AND($A$423&lt;=BA$349,BA$349&lt;=$B$423),(1/3)*$C$423,"")</f>
        <v/>
      </c>
      <c r="WM423" s="264" t="str">
        <f>IF(AND($A$423&lt;=BA$349,BA$349&lt;=$B$423),(2/3)*$C$423,"")</f>
        <v/>
      </c>
      <c r="WN423" s="264" t="str">
        <f>IF(AND($A$423&lt;=BA$349,BA$349&lt;=$B$423),$D$423,"")</f>
        <v/>
      </c>
      <c r="WO423" s="264" t="str">
        <f>IF(AND($A$423&lt;=BA$349,BA$349&lt;=$B$423),(1/3)*$D$423,"")</f>
        <v/>
      </c>
      <c r="WP423" s="264" t="str">
        <f>IF(AND($A$423&lt;=BA$349,BA$349&lt;=$B$423),(2/3)*$D$423,"")</f>
        <v/>
      </c>
      <c r="WQ423" s="264" t="str">
        <f>IF(AND($A$423&lt;=BA$349,BA$349&lt;=$B$423),$E$423,"")</f>
        <v/>
      </c>
      <c r="WR423" s="264" t="str">
        <f>IF(AND($A$423&lt;=BA$349,BA$349&lt;=$B$423),(1/3)*$E$423,"")</f>
        <v/>
      </c>
      <c r="WS423" s="264" t="str">
        <f>IF(AND($A$423&lt;=BA$349,BA$349&lt;=$B$423),(2/3)*$E$423,"")</f>
        <v/>
      </c>
      <c r="WT423" s="264" t="str">
        <f>IF(AND($A$423&lt;=BA$349,BA$349&lt;=$B$423),$F$423,"")</f>
        <v/>
      </c>
      <c r="WU423" s="264" t="str">
        <f>IF(AND($A$423&lt;=BA$349,BA$349&lt;=$B$423),(1/3)*$F$423,"")</f>
        <v/>
      </c>
      <c r="WV423" s="264" t="str">
        <f>IF(AND($A$423&lt;=BA$349,BA$349&lt;=$B$423),(2/3)*$F$423,"")</f>
        <v/>
      </c>
      <c r="WW423" s="264" t="str">
        <f>IF(AND($A$423&lt;=BB$349,BB$349&lt;=$B$423),$C$423,"")</f>
        <v/>
      </c>
      <c r="WX423" s="264" t="str">
        <f>IF(AND($A$423&lt;=BB$349,BB$349&lt;=$B$423),(1/3)*$C$423,"")</f>
        <v/>
      </c>
      <c r="WY423" s="264" t="str">
        <f>IF(AND($A$423&lt;=BB$349,BB$349&lt;=$B$423),(2/3)*$C$423,"")</f>
        <v/>
      </c>
      <c r="WZ423" s="264" t="str">
        <f>IF(AND($A$423&lt;=BB$349,BB$349&lt;=$B$423),$D$423,"")</f>
        <v/>
      </c>
      <c r="XA423" s="264" t="str">
        <f>IF(AND($A$423&lt;=BB$349,BB$349&lt;=$B$423),(1/3)*$D$423,"")</f>
        <v/>
      </c>
      <c r="XB423" s="264" t="str">
        <f>IF(AND($A$423&lt;=BB$349,BB$349&lt;=$B$423),(2/3)*$D$423,"")</f>
        <v/>
      </c>
      <c r="XC423" s="264" t="str">
        <f>IF(AND($A$423&lt;=BB$349,BB$349&lt;=$B$423),$E$423,"")</f>
        <v/>
      </c>
      <c r="XD423" s="264" t="str">
        <f>IF(AND($A$423&lt;=BB$349,BB$349&lt;=$B$423),(1/3)*$E$423,"")</f>
        <v/>
      </c>
      <c r="XE423" s="264" t="str">
        <f>IF(AND($A$423&lt;=BB$349,BB$349&lt;=$B$423),(2/3)*$E$423,"")</f>
        <v/>
      </c>
      <c r="XF423" s="264" t="str">
        <f>IF(AND($A$423&lt;=BB$349,BB$349&lt;=$B$423),$F$423,"")</f>
        <v/>
      </c>
      <c r="XG423" s="264" t="str">
        <f>IF(AND($A$423&lt;=BB$349,BB$349&lt;=$B$423),(1/3)*$F$423,"")</f>
        <v/>
      </c>
      <c r="XH423" s="264" t="str">
        <f>IF(AND($A$423&lt;=BB$349,BB$349&lt;=$B$423),(2/3)*$F$423,"")</f>
        <v/>
      </c>
      <c r="XI423" s="264" t="str">
        <f>IF(AND($A$423&lt;=BC$349,BC$349&lt;=$B$423),$C$423,"")</f>
        <v/>
      </c>
      <c r="XJ423" s="264" t="str">
        <f>IF(AND($A$423&lt;=BC$349,BC$349&lt;=$B$423),(1/3)*$C$423,"")</f>
        <v/>
      </c>
      <c r="XK423" s="264" t="str">
        <f>IF(AND($A$423&lt;=BC$349,BC$349&lt;=$B$423),(2/3)*$C$423,"")</f>
        <v/>
      </c>
      <c r="XL423" s="264" t="str">
        <f>IF(AND($A$423&lt;=BC$349,BC$349&lt;=$B$423),$D$423,"")</f>
        <v/>
      </c>
      <c r="XM423" s="264" t="str">
        <f>IF(AND($A$423&lt;=BC$349,BC$349&lt;=$B$423),(1/3)*$D$423,"")</f>
        <v/>
      </c>
      <c r="XN423" s="264" t="str">
        <f>IF(AND($A$423&lt;=BC$349,BC$349&lt;=$B$423),(2/3)*$D$423,"")</f>
        <v/>
      </c>
      <c r="XO423" s="264" t="str">
        <f>IF(AND($A$423&lt;=BC$349,BC$349&lt;=$B$423),$E$423,"")</f>
        <v/>
      </c>
      <c r="XP423" s="264" t="str">
        <f>IF(AND($A$423&lt;=BC$349,BC$349&lt;=$B$423),(1/3)*$E$423,"")</f>
        <v/>
      </c>
      <c r="XQ423" s="264" t="str">
        <f>IF(AND($A$423&lt;=BC$349,BC$349&lt;=$B$423),(2/3)*$E$423,"")</f>
        <v/>
      </c>
      <c r="XR423" s="264" t="str">
        <f>IF(AND($A$423&lt;=BC$349,BC$349&lt;=$B$423),$F$423,"")</f>
        <v/>
      </c>
      <c r="XS423" s="264" t="str">
        <f>IF(AND($A$423&lt;=BC$349,BC$349&lt;=$B$423),(1/3)*$F$423,"")</f>
        <v/>
      </c>
      <c r="XT423" s="264" t="str">
        <f>IF(AND($A$423&lt;=BC$349,BC$349&lt;=$B$423),(2/3)*$F$423,"")</f>
        <v/>
      </c>
      <c r="XU423" s="264" t="str">
        <f>IF(AND($A$423&lt;=BD$349,BD$349&lt;=$B$423),$C$423,"")</f>
        <v/>
      </c>
      <c r="XV423" s="264" t="str">
        <f>IF(AND($A$423&lt;=BD$349,BD$349&lt;=$B$423),(1/3)*$C$423,"")</f>
        <v/>
      </c>
      <c r="XW423" s="264" t="str">
        <f>IF(AND($A$423&lt;=BD$349,BD$349&lt;=$B$423),(2/3)*$C$423,"")</f>
        <v/>
      </c>
      <c r="XX423" s="264" t="str">
        <f>IF(AND($A$423&lt;=BD$349,BD$349&lt;=$B$423),$D$423,"")</f>
        <v/>
      </c>
      <c r="XY423" s="264" t="str">
        <f>IF(AND($A$423&lt;=BD$349,BD$349&lt;=$B$423),(1/3)*$D$423,"")</f>
        <v/>
      </c>
      <c r="XZ423" s="264" t="str">
        <f>IF(AND($A$423&lt;=BD$349,BD$349&lt;=$B$423),(2/3)*$D$423,"")</f>
        <v/>
      </c>
      <c r="YA423" s="264" t="str">
        <f>IF(AND($A$423&lt;=BD$349,BD$349&lt;=$B$423),$E$423,"")</f>
        <v/>
      </c>
      <c r="YB423" s="264" t="str">
        <f>IF(AND($A$423&lt;=BD$349,BD$349&lt;=$B$423),(1/3)*$E$423,"")</f>
        <v/>
      </c>
      <c r="YC423" s="264" t="str">
        <f>IF(AND($A$423&lt;=BD$349,BD$349&lt;=$B$423),(2/3)*$E$423,"")</f>
        <v/>
      </c>
      <c r="YD423" s="264" t="str">
        <f>IF(AND($A$423&lt;=BD$349,BD$349&lt;=$B$423),$F$423,"")</f>
        <v/>
      </c>
      <c r="YE423" s="264" t="str">
        <f>IF(AND($A$423&lt;=BD$349,BD$349&lt;=$B$423),(1/3)*$F$423,"")</f>
        <v/>
      </c>
      <c r="YF423" s="264" t="str">
        <f>IF(AND($A$423&lt;=BD$349,BD$349&lt;=$B$423),(2/3)*$F$423,"")</f>
        <v/>
      </c>
      <c r="YG423" s="264" t="str">
        <f>IF(AND($A$423&lt;=BE$349,BE$349&lt;=$B$423),$C$423,"")</f>
        <v/>
      </c>
      <c r="YH423" s="264" t="str">
        <f>IF(AND($A$423&lt;=BE$349,BE$349&lt;=$B$423),(1/3)*$C$423,"")</f>
        <v/>
      </c>
      <c r="YI423" s="264" t="str">
        <f>IF(AND($A$423&lt;=BE$349,BE$349&lt;=$B$423),(2/3)*$C$423,"")</f>
        <v/>
      </c>
      <c r="YJ423" s="264" t="str">
        <f>IF(AND($A$423&lt;=BE$349,BE$349&lt;=$B$423),$D$423,"")</f>
        <v/>
      </c>
      <c r="YK423" s="264" t="str">
        <f>IF(AND($A$423&lt;=BE$349,BE$349&lt;=$B$423),(1/3)*$D$423,"")</f>
        <v/>
      </c>
      <c r="YL423" s="264" t="str">
        <f>IF(AND($A$423&lt;=BE$349,BE$349&lt;=$B$423),(2/3)*$D$423,"")</f>
        <v/>
      </c>
      <c r="YM423" s="264" t="str">
        <f>IF(AND($A$423&lt;=BE$349,BE$349&lt;=$B$423),$E$423,"")</f>
        <v/>
      </c>
      <c r="YN423" s="264" t="str">
        <f>IF(AND($A$423&lt;=BE$349,BE$349&lt;=$B$423),(1/3)*$E$423,"")</f>
        <v/>
      </c>
      <c r="YO423" s="264" t="str">
        <f>IF(AND($A$423&lt;=BE$349,BE$349&lt;=$B$423),(2/3)*$E$423,"")</f>
        <v/>
      </c>
      <c r="YP423" s="264" t="str">
        <f>IF(AND($A$423&lt;=BE$349,BE$349&lt;=$B$423),$F$423,"")</f>
        <v/>
      </c>
      <c r="YQ423" s="264" t="str">
        <f>IF(AND($A$423&lt;=BE$349,BE$349&lt;=$B$423),(1/3)*$F$423,"")</f>
        <v/>
      </c>
      <c r="YR423" s="264" t="str">
        <f>IF(AND($A$423&lt;=BE$349,BE$349&lt;=$B$423),(2/3)*$F$423,"")</f>
        <v/>
      </c>
      <c r="YS423" s="264" t="str">
        <f>IF(AND($A$423&lt;=BF$349,BF$349&lt;=$B$423),$C$423,"")</f>
        <v/>
      </c>
      <c r="YT423" s="264" t="str">
        <f>IF(AND($A$423&lt;=BF$349,BF$349&lt;=$B$423),(1/3)*$C$423,"")</f>
        <v/>
      </c>
      <c r="YU423" s="264" t="str">
        <f>IF(AND($A$423&lt;=BF$349,BF$349&lt;=$B$423),(2/3)*$C$423,"")</f>
        <v/>
      </c>
      <c r="YV423" s="264" t="str">
        <f>IF(AND($A$423&lt;=BF$349,BF$349&lt;=$B$423),$D$423,"")</f>
        <v/>
      </c>
      <c r="YW423" s="264" t="str">
        <f>IF(AND($A$423&lt;=BF$349,BF$349&lt;=$B$423),(1/3)*$D$423,"")</f>
        <v/>
      </c>
      <c r="YX423" s="264" t="str">
        <f>IF(AND($A$423&lt;=BF$349,BF$349&lt;=$B$423),(2/3)*$D$423,"")</f>
        <v/>
      </c>
      <c r="YY423" s="264" t="str">
        <f>IF(AND($A$423&lt;=BF$349,BF$349&lt;=$B$423),$E$423,"")</f>
        <v/>
      </c>
      <c r="YZ423" s="264" t="str">
        <f>IF(AND($A$423&lt;=BF$349,BF$349&lt;=$B$423),(1/3)*$E$423,"")</f>
        <v/>
      </c>
      <c r="ZA423" s="264" t="str">
        <f>IF(AND($A$423&lt;=BF$349,BF$349&lt;=$B$423),(2/3)*$E$423,"")</f>
        <v/>
      </c>
      <c r="ZB423" s="264" t="str">
        <f>IF(AND($A$423&lt;=BF$349,BF$349&lt;=$B$423),$F$423,"")</f>
        <v/>
      </c>
      <c r="ZC423" s="264" t="str">
        <f>IF(AND($A$423&lt;=BF$349,BF$349&lt;=$B$423),(1/3)*$F$423,"")</f>
        <v/>
      </c>
      <c r="ZD423" s="264" t="str">
        <f>IF(AND($A$423&lt;=BF$349,BF$349&lt;=$B$423),(2/3)*$F$423,"")</f>
        <v/>
      </c>
      <c r="ZE423" s="264" t="str">
        <f>IF(AND($A$423&lt;=BG$349,BG$349&lt;=$B$423),$C$423,"")</f>
        <v/>
      </c>
      <c r="ZF423" s="264" t="str">
        <f>IF(AND($A$423&lt;=BG$349,BG$349&lt;=$B$423),(1/3)*$C$423,"")</f>
        <v/>
      </c>
      <c r="ZG423" s="264" t="str">
        <f>IF(AND($A$423&lt;=BG$349,BG$349&lt;=$B$423),(2/3)*$C$423,"")</f>
        <v/>
      </c>
      <c r="ZH423" s="264" t="str">
        <f>IF(AND($A$423&lt;=BG$349,BG$349&lt;=$B$423),$D$423,"")</f>
        <v/>
      </c>
      <c r="ZI423" s="264" t="str">
        <f>IF(AND($A$423&lt;=BG$349,BG$349&lt;=$B$423),(1/3)*$D$423,"")</f>
        <v/>
      </c>
      <c r="ZJ423" s="264" t="str">
        <f>IF(AND($A$423&lt;=BG$349,BG$349&lt;=$B$423),(2/3)*$D$423,"")</f>
        <v/>
      </c>
      <c r="ZK423" s="264" t="str">
        <f>IF(AND($A$423&lt;=BG$349,BG$349&lt;=$B$423),$E$423,"")</f>
        <v/>
      </c>
      <c r="ZL423" s="264" t="str">
        <f>IF(AND($A$423&lt;=BG$349,BG$349&lt;=$B$423),(1/3)*$E$423,"")</f>
        <v/>
      </c>
      <c r="ZM423" s="264" t="str">
        <f>IF(AND($A$423&lt;=BG$349,BG$349&lt;=$B$423),(2/3)*$E$423,"")</f>
        <v/>
      </c>
      <c r="ZN423" s="264" t="str">
        <f>IF(AND($A$423&lt;=BG$349,BG$349&lt;=$B$423),$F$423,"")</f>
        <v/>
      </c>
      <c r="ZO423" s="264" t="str">
        <f>IF(AND($A$423&lt;=BG$349,BG$349&lt;=$B$423),(1/3)*$F$423,"")</f>
        <v/>
      </c>
      <c r="ZP423" s="264" t="str">
        <f>IF(AND($A$423&lt;=BG$349,BG$349&lt;=$B$423),(2/3)*$F$423,"")</f>
        <v/>
      </c>
      <c r="ZQ423" s="264" t="str">
        <f>IF(AND($A$423&lt;=BH$349,BH$349&lt;=$B$423),$C$423,"")</f>
        <v/>
      </c>
      <c r="ZR423" s="264" t="str">
        <f>IF(AND($A$423&lt;=BH$349,BH$349&lt;=$B$423),(1/3)*$C$423,"")</f>
        <v/>
      </c>
      <c r="ZS423" s="264" t="str">
        <f>IF(AND($A$423&lt;=BH$349,BH$349&lt;=$B$423),(2/3)*$C$423,"")</f>
        <v/>
      </c>
      <c r="ZT423" s="264" t="str">
        <f>IF(AND($A$423&lt;=BH$349,BH$349&lt;=$B$423),$D$423,"")</f>
        <v/>
      </c>
      <c r="ZU423" s="264" t="str">
        <f>IF(AND($A$423&lt;=BH$349,BH$349&lt;=$B$423),(1/3)*$D$423,"")</f>
        <v/>
      </c>
      <c r="ZV423" s="264" t="str">
        <f>IF(AND($A$423&lt;=BH$349,BH$349&lt;=$B$423),(2/3)*$D$423,"")</f>
        <v/>
      </c>
      <c r="ZW423" s="264" t="str">
        <f>IF(AND($A$423&lt;=BH$349,BH$349&lt;=$B$423),$E$423,"")</f>
        <v/>
      </c>
      <c r="ZX423" s="264" t="str">
        <f>IF(AND($A$423&lt;=BH$349,BH$349&lt;=$B$423),(1/3)*$E$423,"")</f>
        <v/>
      </c>
      <c r="ZY423" s="264" t="str">
        <f>IF(AND($A$423&lt;=BH$349,BH$349&lt;=$B$423),(2/3)*$E$423,"")</f>
        <v/>
      </c>
      <c r="ZZ423" s="264" t="str">
        <f>IF(AND($A$423&lt;=BH$349,BH$349&lt;=$B$423),$F$423,"")</f>
        <v/>
      </c>
      <c r="AAA423" s="264" t="str">
        <f>IF(AND($A$423&lt;=BH$349,BH$349&lt;=$B$423),(1/3)*$F$423,"")</f>
        <v/>
      </c>
      <c r="AAB423" s="264" t="str">
        <f>IF(AND($A$423&lt;=BH$349,BH$349&lt;=$B$423),(2/3)*$F$423,"")</f>
        <v/>
      </c>
      <c r="AAC423" s="264" t="str">
        <f>IF(AND($A$423&lt;=BI$349,BI$349&lt;=$B$423),$C$423,"")</f>
        <v/>
      </c>
      <c r="AAD423" s="264" t="str">
        <f>IF(AND($A$423&lt;=BI$349,BI$349&lt;=$B$423),(1/3)*$C$423,"")</f>
        <v/>
      </c>
      <c r="AAE423" s="264" t="str">
        <f>IF(AND($A$423&lt;=BI$349,BI$349&lt;=$B$423),(2/3)*$C$423,"")</f>
        <v/>
      </c>
      <c r="AAF423" s="264" t="str">
        <f>IF(AND($A$423&lt;=BI$349,BI$349&lt;=$B$423),$D$423,"")</f>
        <v/>
      </c>
      <c r="AAG423" s="264" t="str">
        <f>IF(AND($A$423&lt;=BI$349,BI$349&lt;=$B$423),(1/3)*$D$423,"")</f>
        <v/>
      </c>
      <c r="AAH423" s="264" t="str">
        <f>IF(AND($A$423&lt;=BI$349,BI$349&lt;=$B$423),(2/3)*$D$423,"")</f>
        <v/>
      </c>
      <c r="AAI423" s="264" t="str">
        <f>IF(AND($A$423&lt;=BI$349,BI$349&lt;=$B$423),$E$423,"")</f>
        <v/>
      </c>
      <c r="AAJ423" s="264" t="str">
        <f>IF(AND($A$423&lt;=BI$349,BI$349&lt;=$B$423),(1/3)*$E$423,"")</f>
        <v/>
      </c>
      <c r="AAK423" s="264" t="str">
        <f>IF(AND($A$423&lt;=BI$349,BI$349&lt;=$B$423),(2/3)*$E$423,"")</f>
        <v/>
      </c>
      <c r="AAL423" s="264" t="str">
        <f>IF(AND($A$423&lt;=BI$349,BI$349&lt;=$B$423),$F$423,"")</f>
        <v/>
      </c>
      <c r="AAM423" s="264" t="str">
        <f>IF(AND($A$423&lt;=BI$349,BI$349&lt;=$B$423),(1/3)*$F$423,"")</f>
        <v/>
      </c>
      <c r="AAN423" s="264" t="str">
        <f>IF(AND($A$423&lt;=BI$349,BI$349&lt;=$B$423),(2/3)*$F$423,"")</f>
        <v/>
      </c>
      <c r="AAO423" s="264" t="str">
        <f>IF(AND($A$423&lt;=BJ$349,BJ$349&lt;=$B$423),$C$423,"")</f>
        <v/>
      </c>
      <c r="AAP423" s="264" t="str">
        <f>IF(AND($A$423&lt;=BJ$349,BJ$349&lt;=$B$423),(1/3)*$C$423,"")</f>
        <v/>
      </c>
      <c r="AAQ423" s="264" t="str">
        <f>IF(AND($A$423&lt;=BJ$349,BJ$349&lt;=$B$423),(2/3)*$C$423,"")</f>
        <v/>
      </c>
      <c r="AAR423" s="264" t="str">
        <f>IF(AND($A$423&lt;=BJ$349,BJ$349&lt;=$B$423),$D$423,"")</f>
        <v/>
      </c>
      <c r="AAS423" s="264" t="str">
        <f>IF(AND($A$423&lt;=BJ$349,BJ$349&lt;=$B$423),(1/3)*$D$423,"")</f>
        <v/>
      </c>
      <c r="AAT423" s="264" t="str">
        <f>IF(AND($A$423&lt;=BJ$349,BJ$349&lt;=$B$423),(2/3)*$D$423,"")</f>
        <v/>
      </c>
      <c r="AAU423" s="264" t="str">
        <f>IF(AND($A$423&lt;=BJ$349,BJ$349&lt;=$B$423),$E$423,"")</f>
        <v/>
      </c>
      <c r="AAV423" s="264" t="str">
        <f>IF(AND($A$423&lt;=BJ$349,BJ$349&lt;=$B$423),(1/3)*$E$423,"")</f>
        <v/>
      </c>
      <c r="AAW423" s="264" t="str">
        <f>IF(AND($A$423&lt;=BJ$349,BJ$349&lt;=$B$423),(2/3)*$E$423,"")</f>
        <v/>
      </c>
      <c r="AAX423" s="264" t="str">
        <f>IF(AND($A$423&lt;=BJ$349,BJ$349&lt;=$B$423),$F$423,"")</f>
        <v/>
      </c>
      <c r="AAY423" s="264" t="str">
        <f>IF(AND($A$423&lt;=BJ$349,BJ$349&lt;=$B$423),(1/3)*$F$423,"")</f>
        <v/>
      </c>
      <c r="AAZ423" s="264" t="str">
        <f>IF(AND($A$423&lt;=BJ$349,BJ$349&lt;=$B$423),(2/3)*$F$423,"")</f>
        <v/>
      </c>
      <c r="ABA423" s="264" t="str">
        <f>IF(AND($A$423&lt;=BK$349,BK$349&lt;=$B$423),$C$423,"")</f>
        <v/>
      </c>
      <c r="ABB423" s="264" t="str">
        <f>IF(AND($A$423&lt;=BK$349,BK$349&lt;=$B$423),(1/3)*$C$423,"")</f>
        <v/>
      </c>
      <c r="ABC423" s="264" t="str">
        <f>IF(AND($A$423&lt;=BK$349,BK$349&lt;=$B$423),(2/3)*$C$423,"")</f>
        <v/>
      </c>
      <c r="ABD423" s="264" t="str">
        <f>IF(AND($A$423&lt;=BK$349,BK$349&lt;=$B$423),$D$423,"")</f>
        <v/>
      </c>
      <c r="ABE423" s="264" t="str">
        <f>IF(AND($A$423&lt;=BK$349,BK$349&lt;=$B$423),(1/3)*$D$423,"")</f>
        <v/>
      </c>
      <c r="ABF423" s="264" t="str">
        <f>IF(AND($A$423&lt;=BK$349,BK$349&lt;=$B$423),(2/3)*$D$423,"")</f>
        <v/>
      </c>
      <c r="ABG423" s="264" t="str">
        <f>IF(AND($A$423&lt;=BK$349,BK$349&lt;=$B$423),$E$423,"")</f>
        <v/>
      </c>
      <c r="ABH423" s="264" t="str">
        <f>IF(AND($A$423&lt;=BK$349,BK$349&lt;=$B$423),(1/3)*$E$423,"")</f>
        <v/>
      </c>
      <c r="ABI423" s="264" t="str">
        <f>IF(AND($A$423&lt;=BK$349,BK$349&lt;=$B$423),(2/3)*$E$423,"")</f>
        <v/>
      </c>
      <c r="ABJ423" s="264" t="str">
        <f>IF(AND($A$423&lt;=BK$349,BK$349&lt;=$B$423),$F$423,"")</f>
        <v/>
      </c>
      <c r="ABK423" s="264" t="str">
        <f>IF(AND($A$423&lt;=BK$349,BK$349&lt;=$B$423),(1/3)*$F$423,"")</f>
        <v/>
      </c>
      <c r="ABL423" s="264" t="str">
        <f>IF(AND($A$423&lt;=BK$349,BK$349&lt;=$B$423),(2/3)*$F$423,"")</f>
        <v/>
      </c>
      <c r="ABM423" s="264" t="str">
        <f>IF(AND($A$423&lt;=BL$349,BL$349&lt;=$B$423),$C$423,"")</f>
        <v/>
      </c>
      <c r="ABN423" s="264" t="str">
        <f>IF(AND($A$423&lt;=BL$349,BL$349&lt;=$B$423),(1/3)*$C$423,"")</f>
        <v/>
      </c>
      <c r="ABO423" s="264" t="str">
        <f>IF(AND($A$423&lt;=BL$349,BL$349&lt;=$B$423),(2/3)*$C$423,"")</f>
        <v/>
      </c>
      <c r="ABP423" s="264" t="str">
        <f>IF(AND($A$423&lt;=BL$349,BL$349&lt;=$B$423),$D$423,"")</f>
        <v/>
      </c>
      <c r="ABQ423" s="264" t="str">
        <f>IF(AND($A$423&lt;=BL$349,BL$349&lt;=$B$423),(1/3)*$D$423,"")</f>
        <v/>
      </c>
      <c r="ABR423" s="264" t="str">
        <f>IF(AND($A$423&lt;=BL$349,BL$349&lt;=$B$423),(2/3)*$D$423,"")</f>
        <v/>
      </c>
      <c r="ABS423" s="264" t="str">
        <f>IF(AND($A$423&lt;=BL$349,BL$349&lt;=$B$423),$E$423,"")</f>
        <v/>
      </c>
      <c r="ABT423" s="264" t="str">
        <f>IF(AND($A$423&lt;=BL$349,BL$349&lt;=$B$423),(1/3)*$E$423,"")</f>
        <v/>
      </c>
      <c r="ABU423" s="264" t="str">
        <f>IF(AND($A$423&lt;=BL$349,BL$349&lt;=$B$423),(2/3)*$E$423,"")</f>
        <v/>
      </c>
      <c r="ABV423" s="264" t="str">
        <f>IF(AND($A$423&lt;=BL$349,BL$349&lt;=$B$423),$F$423,"")</f>
        <v/>
      </c>
      <c r="ABW423" s="264" t="str">
        <f>IF(AND($A$423&lt;=BL$349,BL$349&lt;=$B$423),(1/3)*$F$423,"")</f>
        <v/>
      </c>
      <c r="ABX423" s="264" t="str">
        <f>IF(AND($A$423&lt;=BL$349,BL$349&lt;=$B$423),(2/3)*$F$423,"")</f>
        <v/>
      </c>
      <c r="ABY423" s="264" t="str">
        <f>IF(AND($A$423&lt;=BM$349,BM$349&lt;=$B$423),$C$423,"")</f>
        <v/>
      </c>
      <c r="ABZ423" s="264" t="str">
        <f>IF(AND($A$423&lt;=BM$349,BM$349&lt;=$B$423),(1/3)*$C$423,"")</f>
        <v/>
      </c>
      <c r="ACA423" s="264" t="str">
        <f>IF(AND($A$423&lt;=BM$349,BM$349&lt;=$B$423),(2/3)*$C$423,"")</f>
        <v/>
      </c>
      <c r="ACB423" s="264" t="str">
        <f>IF(AND($A$423&lt;=BM$349,BM$349&lt;=$B$423),$D$423,"")</f>
        <v/>
      </c>
      <c r="ACC423" s="264" t="str">
        <f>IF(AND($A$423&lt;=BM$349,BM$349&lt;=$B$423),(1/3)*$D$423,"")</f>
        <v/>
      </c>
      <c r="ACD423" s="264" t="str">
        <f>IF(AND($A$423&lt;=BM$349,BM$349&lt;=$B$423),(2/3)*$D$423,"")</f>
        <v/>
      </c>
      <c r="ACE423" s="264" t="str">
        <f>IF(AND($A$423&lt;=BM$349,BM$349&lt;=$B$423),$E$423,"")</f>
        <v/>
      </c>
      <c r="ACF423" s="264" t="str">
        <f>IF(AND($A$423&lt;=BM$349,BM$349&lt;=$B$423),(1/3)*$E$423,"")</f>
        <v/>
      </c>
      <c r="ACG423" s="264" t="str">
        <f>IF(AND($A$423&lt;=BM$349,BM$349&lt;=$B$423),(2/3)*$E$423,"")</f>
        <v/>
      </c>
      <c r="ACH423" s="264" t="str">
        <f>IF(AND($A$423&lt;=BM$349,BM$349&lt;=$B$423),$F$423,"")</f>
        <v/>
      </c>
      <c r="ACI423" s="264" t="str">
        <f>IF(AND($A$423&lt;=BM$349,BM$349&lt;=$B$423),(1/3)*$F$423,"")</f>
        <v/>
      </c>
      <c r="ACJ423" s="264" t="str">
        <f>IF(AND($A$423&lt;=BM$349,BM$349&lt;=$B$423),(2/3)*$F$423,"")</f>
        <v/>
      </c>
      <c r="ACK423" s="264" t="str">
        <f>IF(AND($A$423&lt;=BN$349,BN$349&lt;=$B$423),$C$423,"")</f>
        <v/>
      </c>
      <c r="ACL423" s="264" t="str">
        <f>IF(AND($A$423&lt;=BN$349,BN$349&lt;=$B$423),(1/3)*$C$423,"")</f>
        <v/>
      </c>
      <c r="ACM423" s="264" t="str">
        <f>IF(AND($A$423&lt;=BN$349,BN$349&lt;=$B$423),(2/3)*$C$423,"")</f>
        <v/>
      </c>
      <c r="ACN423" s="264" t="str">
        <f>IF(AND($A$423&lt;=BN$349,BN$349&lt;=$B$423),$D$423,"")</f>
        <v/>
      </c>
      <c r="ACO423" s="264" t="str">
        <f>IF(AND($A$423&lt;=BN$349,BN$349&lt;=$B$423),(1/3)*$D$423,"")</f>
        <v/>
      </c>
      <c r="ACP423" s="264" t="str">
        <f>IF(AND($A$423&lt;=BN$349,BN$349&lt;=$B$423),(2/3)*$D$423,"")</f>
        <v/>
      </c>
      <c r="ACQ423" s="264" t="str">
        <f>IF(AND($A$423&lt;=BN$349,BN$349&lt;=$B$423),$E$423,"")</f>
        <v/>
      </c>
      <c r="ACR423" s="264" t="str">
        <f>IF(AND($A$423&lt;=BN$349,BN$349&lt;=$B$423),(1/3)*$E$423,"")</f>
        <v/>
      </c>
      <c r="ACS423" s="264" t="str">
        <f>IF(AND($A$423&lt;=BN$349,BN$349&lt;=$B$423),(2/3)*$E$423,"")</f>
        <v/>
      </c>
      <c r="ACT423" s="264" t="str">
        <f>IF(AND($A$423&lt;=BN$349,BN$349&lt;=$B$423),$F$423,"")</f>
        <v/>
      </c>
      <c r="ACU423" s="264" t="str">
        <f>IF(AND($A$423&lt;=BN$349,BN$349&lt;=$B$423),(1/3)*$F$423,"")</f>
        <v/>
      </c>
      <c r="ACV423" s="264" t="str">
        <f>IF(AND($A$423&lt;=BN$349,BN$349&lt;=$B$423),(2/3)*$F$423,"")</f>
        <v/>
      </c>
      <c r="ACW423" s="264" t="str">
        <f>IF(AND($A$423&lt;=BO$349,BO$349&lt;=$B$423),$C$423,"")</f>
        <v/>
      </c>
      <c r="ACX423" s="264" t="str">
        <f>IF(AND($A$423&lt;=BO$349,BO$349&lt;=$B$423),(1/3)*$C$423,"")</f>
        <v/>
      </c>
      <c r="ACY423" s="264" t="str">
        <f>IF(AND($A$423&lt;=BO$349,BO$349&lt;=$B$423),(2/3)*$C$423,"")</f>
        <v/>
      </c>
      <c r="ACZ423" s="264" t="str">
        <f>IF(AND($A$423&lt;=BO$349,BO$349&lt;=$B$423),$D$423,"")</f>
        <v/>
      </c>
      <c r="ADA423" s="264" t="str">
        <f>IF(AND($A$423&lt;=BO$349,BO$349&lt;=$B$423),(1/3)*$D$423,"")</f>
        <v/>
      </c>
      <c r="ADB423" s="264" t="str">
        <f>IF(AND($A$423&lt;=BO$349,BO$349&lt;=$B$423),(2/3)*$D$423,"")</f>
        <v/>
      </c>
      <c r="ADC423" s="264" t="str">
        <f>IF(AND($A$423&lt;=BO$349,BO$349&lt;=$B$423),$E$423,"")</f>
        <v/>
      </c>
      <c r="ADD423" s="264" t="str">
        <f>IF(AND($A$423&lt;=BO$349,BO$349&lt;=$B$423),(1/3)*$E$423,"")</f>
        <v/>
      </c>
      <c r="ADE423" s="264" t="str">
        <f>IF(AND($A$423&lt;=BO$349,BO$349&lt;=$B$423),(2/3)*$E$423,"")</f>
        <v/>
      </c>
      <c r="ADF423" s="264" t="str">
        <f>IF(AND($A$423&lt;=BO$349,BO$349&lt;=$B$423),$F$423,"")</f>
        <v/>
      </c>
      <c r="ADG423" s="264" t="str">
        <f>IF(AND($A$423&lt;=BO$349,BO$349&lt;=$B$423),(1/3)*$F$423,"")</f>
        <v/>
      </c>
      <c r="ADH423" s="264" t="str">
        <f>IF(AND($A$423&lt;=BO$349,BO$349&lt;=$B$423),(2/3)*$F$423,"")</f>
        <v/>
      </c>
      <c r="ADI423" s="264" t="str">
        <f>IF(AND($A$423&lt;=BP$349,BP$349&lt;=$B$423),$C$423,"")</f>
        <v/>
      </c>
      <c r="ADJ423" s="264" t="str">
        <f>IF(AND($A$423&lt;=BP$349,BP$349&lt;=$B$423),(1/3)*$C$423,"")</f>
        <v/>
      </c>
      <c r="ADK423" s="264" t="str">
        <f>IF(AND($A$423&lt;=BP$349,BP$349&lt;=$B$423),(2/3)*$C$423,"")</f>
        <v/>
      </c>
      <c r="ADL423" s="264" t="str">
        <f>IF(AND($A$423&lt;=BP$349,BP$349&lt;=$B$423),$D$423,"")</f>
        <v/>
      </c>
      <c r="ADM423" s="264" t="str">
        <f>IF(AND($A$423&lt;=BP$349,BP$349&lt;=$B$423),(1/3)*$D$423,"")</f>
        <v/>
      </c>
      <c r="ADN423" s="264" t="str">
        <f>IF(AND($A$423&lt;=BP$349,BP$349&lt;=$B$423),(2/3)*$D$423,"")</f>
        <v/>
      </c>
      <c r="ADO423" s="264" t="str">
        <f>IF(AND($A$423&lt;=BP$349,BP$349&lt;=$B$423),$E$423,"")</f>
        <v/>
      </c>
      <c r="ADP423" s="264" t="str">
        <f>IF(AND($A$423&lt;=BP$349,BP$349&lt;=$B$423),(1/3)*$E$423,"")</f>
        <v/>
      </c>
      <c r="ADQ423" s="264" t="str">
        <f>IF(AND($A$423&lt;=BP$349,BP$349&lt;=$B$423),(2/3)*$E$423,"")</f>
        <v/>
      </c>
      <c r="ADR423" s="264" t="str">
        <f>IF(AND($A$423&lt;=BP$349,BP$349&lt;=$B$423),$F$423,"")</f>
        <v/>
      </c>
      <c r="ADS423" s="264" t="str">
        <f>IF(AND($A$423&lt;=BP$349,BP$349&lt;=$B$423),(1/3)*$F$423,"")</f>
        <v/>
      </c>
      <c r="ADT423" s="264" t="str">
        <f>IF(AND($A$423&lt;=BP$349,BP$349&lt;=$B$423),(2/3)*$F$423,"")</f>
        <v/>
      </c>
      <c r="ADU423" s="264" t="str">
        <f>IF(AND($A$423&lt;=BQ$349,BQ$349&lt;=$B$423),$C$423,"")</f>
        <v/>
      </c>
      <c r="ADV423" s="264" t="str">
        <f>IF(AND($A$423&lt;=BQ$349,BQ$349&lt;=$B$423),(1/3)*$C$423,"")</f>
        <v/>
      </c>
      <c r="ADW423" s="264" t="str">
        <f>IF(AND($A$423&lt;=BQ$349,BQ$349&lt;=$B$423),(2/3)*$C$423,"")</f>
        <v/>
      </c>
      <c r="ADX423" s="264" t="str">
        <f>IF(AND($A$423&lt;=BQ$349,BQ$349&lt;=$B$423),$D$423,"")</f>
        <v/>
      </c>
      <c r="ADY423" s="264" t="str">
        <f>IF(AND($A$423&lt;=BQ$349,BQ$349&lt;=$B$423),(1/3)*$D$423,"")</f>
        <v/>
      </c>
      <c r="ADZ423" s="264" t="str">
        <f>IF(AND($A$423&lt;=BQ$349,BQ$349&lt;=$B$423),(2/3)*$D$423,"")</f>
        <v/>
      </c>
      <c r="AEA423" s="264" t="str">
        <f>IF(AND($A$423&lt;=BQ$349,BQ$349&lt;=$B$423),$E$423,"")</f>
        <v/>
      </c>
      <c r="AEB423" s="264" t="str">
        <f>IF(AND($A$423&lt;=BQ$349,BQ$349&lt;=$B$423),(1/3)*$E$423,"")</f>
        <v/>
      </c>
      <c r="AEC423" s="264" t="str">
        <f>IF(AND($A$423&lt;=BQ$349,BQ$349&lt;=$B$423),(2/3)*$E$423,"")</f>
        <v/>
      </c>
      <c r="AED423" s="264" t="str">
        <f>IF(AND($A$423&lt;=BQ$349,BQ$349&lt;=$B$423),$F$423,"")</f>
        <v/>
      </c>
      <c r="AEE423" s="264" t="str">
        <f>IF(AND($A$423&lt;=BQ$349,BQ$349&lt;=$B$423),(1/3)*$F$423,"")</f>
        <v/>
      </c>
      <c r="AEF423" s="264" t="str">
        <f>IF(AND($A$423&lt;=BQ$349,BQ$349&lt;=$B$423),(2/3)*$F$423,"")</f>
        <v/>
      </c>
      <c r="AEG423" s="264" t="str">
        <f>IF(AND($A$423&lt;=BR$349,BR$349&lt;=$B$423),$C$423,"")</f>
        <v/>
      </c>
      <c r="AEH423" s="264" t="str">
        <f>IF(AND($A$423&lt;=BR$349,BR$349&lt;=$B$423),(1/3)*$C$423,"")</f>
        <v/>
      </c>
      <c r="AEI423" s="264" t="str">
        <f>IF(AND($A$423&lt;=BR$349,BR$349&lt;=$B$423),(2/3)*$C$423,"")</f>
        <v/>
      </c>
      <c r="AEJ423" s="264" t="str">
        <f>IF(AND($A$423&lt;=BR$349,BR$349&lt;=$B$423),$D$423,"")</f>
        <v/>
      </c>
      <c r="AEK423" s="264" t="str">
        <f>IF(AND($A$423&lt;=BR$349,BR$349&lt;=$B$423),(1/3)*$D$423,"")</f>
        <v/>
      </c>
      <c r="AEL423" s="264" t="str">
        <f>IF(AND($A$423&lt;=BR$349,BR$349&lt;=$B$423),(2/3)*$D$423,"")</f>
        <v/>
      </c>
      <c r="AEM423" s="264" t="str">
        <f>IF(AND($A$423&lt;=BR$349,BR$349&lt;=$B$423),$E$423,"")</f>
        <v/>
      </c>
      <c r="AEN423" s="264" t="str">
        <f>IF(AND($A$423&lt;=BR$349,BR$349&lt;=$B$423),(1/3)*$E$423,"")</f>
        <v/>
      </c>
      <c r="AEO423" s="264" t="str">
        <f>IF(AND($A$423&lt;=BR$349,BR$349&lt;=$B$423),(2/3)*$E$423,"")</f>
        <v/>
      </c>
      <c r="AEP423" s="264" t="str">
        <f>IF(AND($A$423&lt;=BR$349,BR$349&lt;=$B$423),$F$423,"")</f>
        <v/>
      </c>
      <c r="AEQ423" s="264" t="str">
        <f>IF(AND($A$423&lt;=BR$349,BR$349&lt;=$B$423),(1/3)*$F$423,"")</f>
        <v/>
      </c>
      <c r="AER423" s="264" t="str">
        <f>IF(AND($A$423&lt;=BR$349,BR$349&lt;=$B$423),(2/3)*$F$423,"")</f>
        <v/>
      </c>
      <c r="AES423" s="264" t="str">
        <f>IF(AND($A$423&lt;=BS$349,BS$349&lt;=$B$423),$C$423,"")</f>
        <v/>
      </c>
      <c r="AET423" s="264" t="str">
        <f>IF(AND($A$423&lt;=BS$349,BS$349&lt;=$B$423),(1/3)*$C$423,"")</f>
        <v/>
      </c>
      <c r="AEU423" s="264" t="str">
        <f>IF(AND($A$423&lt;=BS$349,BS$349&lt;=$B$423),(2/3)*$C$423,"")</f>
        <v/>
      </c>
      <c r="AEV423" s="264" t="str">
        <f>IF(AND($A$423&lt;=BS$349,BS$349&lt;=$B$423),$D$423,"")</f>
        <v/>
      </c>
      <c r="AEW423" s="264" t="str">
        <f>IF(AND($A$423&lt;=BS$349,BS$349&lt;=$B$423),(1/3)*$D$423,"")</f>
        <v/>
      </c>
      <c r="AEX423" s="264" t="str">
        <f>IF(AND($A$423&lt;=BS$349,BS$349&lt;=$B$423),(2/3)*$D$423,"")</f>
        <v/>
      </c>
      <c r="AEY423" s="264" t="str">
        <f>IF(AND($A$423&lt;=BS$349,BS$349&lt;=$B$423),$E$423,"")</f>
        <v/>
      </c>
      <c r="AEZ423" s="264" t="str">
        <f>IF(AND($A$423&lt;=BS$349,BS$349&lt;=$B$423),(1/3)*$E$423,"")</f>
        <v/>
      </c>
      <c r="AFA423" s="264" t="str">
        <f>IF(AND($A$423&lt;=BS$349,BS$349&lt;=$B$423),(2/3)*$E$423,"")</f>
        <v/>
      </c>
      <c r="AFB423" s="264" t="str">
        <f>IF(AND($A$423&lt;=BS$349,BS$349&lt;=$B$423),$F$423,"")</f>
        <v/>
      </c>
      <c r="AFC423" s="264" t="str">
        <f>IF(AND($A$423&lt;=BS$349,BS$349&lt;=$B$423),(1/3)*$F$423,"")</f>
        <v/>
      </c>
      <c r="AFD423" s="264" t="str">
        <f>IF(AND($A$423&lt;=BS$349,BS$349&lt;=$B$423),(2/3)*$F$423,"")</f>
        <v/>
      </c>
      <c r="AFE423" s="264" t="str">
        <f>IF(AND($A$423&lt;=BT$349,BT$349&lt;=$B$423),$C$423,"")</f>
        <v/>
      </c>
      <c r="AFF423" s="264" t="str">
        <f>IF(AND($A$423&lt;=BT$349,BT$349&lt;=$B$423),(1/3)*$C$423,"")</f>
        <v/>
      </c>
      <c r="AFG423" s="264" t="str">
        <f>IF(AND($A$423&lt;=BT$349,BT$349&lt;=$B$423),(2/3)*$C$423,"")</f>
        <v/>
      </c>
      <c r="AFH423" s="264" t="str">
        <f>IF(AND($A$423&lt;=BT$349,BT$349&lt;=$B$423),$D$423,"")</f>
        <v/>
      </c>
      <c r="AFI423" s="264" t="str">
        <f>IF(AND($A$423&lt;=BT$349,BT$349&lt;=$B$423),(1/3)*$D$423,"")</f>
        <v/>
      </c>
      <c r="AFJ423" s="264" t="str">
        <f>IF(AND($A$423&lt;=BT$349,BT$349&lt;=$B$423),(2/3)*$D$423,"")</f>
        <v/>
      </c>
      <c r="AFK423" s="264" t="str">
        <f>IF(AND($A$423&lt;=BT$349,BT$349&lt;=$B$423),$E$423,"")</f>
        <v/>
      </c>
      <c r="AFL423" s="264" t="str">
        <f>IF(AND($A$423&lt;=BT$349,BT$349&lt;=$B$423),(1/3)*$E$423,"")</f>
        <v/>
      </c>
      <c r="AFM423" s="264" t="str">
        <f>IF(AND($A$423&lt;=BT$349,BT$349&lt;=$B$423),(2/3)*$E$423,"")</f>
        <v/>
      </c>
      <c r="AFN423" s="264" t="str">
        <f>IF(AND($A$423&lt;=BT$349,BT$349&lt;=$B$423),$F$423,"")</f>
        <v/>
      </c>
      <c r="AFO423" s="264" t="str">
        <f>IF(AND($A$423&lt;=BT$349,BT$349&lt;=$B$423),(1/3)*$F$423,"")</f>
        <v/>
      </c>
      <c r="AFP423" s="264" t="str">
        <f>IF(AND($A$423&lt;=BT$349,BT$349&lt;=$B$423),(2/3)*$F$423,"")</f>
        <v/>
      </c>
      <c r="AFQ423" s="264" t="str">
        <f>IF(AND($A$423&lt;=BU$349,BU$349&lt;=$B$423),$C$423,"")</f>
        <v/>
      </c>
      <c r="AFR423" s="264" t="str">
        <f>IF(AND($A$423&lt;=BU$349,BU$349&lt;=$B$423),(1/3)*$C$423,"")</f>
        <v/>
      </c>
      <c r="AFS423" s="264" t="str">
        <f>IF(AND($A$423&lt;=BU$349,BU$349&lt;=$B$423),(2/3)*$C$423,"")</f>
        <v/>
      </c>
      <c r="AFT423" s="264" t="str">
        <f>IF(AND($A$423&lt;=BU$349,BU$349&lt;=$B$423),$D$423,"")</f>
        <v/>
      </c>
      <c r="AFU423" s="264" t="str">
        <f>IF(AND($A$423&lt;=BU$349,BU$349&lt;=$B$423),(1/3)*$D$423,"")</f>
        <v/>
      </c>
      <c r="AFV423" s="264" t="str">
        <f>IF(AND($A$423&lt;=BU$349,BU$349&lt;=$B$423),(2/3)*$D$423,"")</f>
        <v/>
      </c>
      <c r="AFW423" s="264" t="str">
        <f>IF(AND($A$423&lt;=BU$349,BU$349&lt;=$B$423),$E$423,"")</f>
        <v/>
      </c>
      <c r="AFX423" s="264" t="str">
        <f>IF(AND($A$423&lt;=BU$349,BU$349&lt;=$B$423),(1/3)*$E$423,"")</f>
        <v/>
      </c>
      <c r="AFY423" s="264" t="str">
        <f>IF(AND($A$423&lt;=BU$349,BU$349&lt;=$B$423),(2/3)*$E$423,"")</f>
        <v/>
      </c>
      <c r="AFZ423" s="264" t="str">
        <f>IF(AND($A$423&lt;=BU$349,BU$349&lt;=$B$423),$F$423,"")</f>
        <v/>
      </c>
      <c r="AGA423" s="264" t="str">
        <f>IF(AND($A$423&lt;=BU$349,BU$349&lt;=$B$423),(1/3)*$F$423,"")</f>
        <v/>
      </c>
      <c r="AGB423" s="264" t="str">
        <f>IF(AND($A$423&lt;=BU$349,BU$349&lt;=$B$423),(2/3)*$F$423,"")</f>
        <v/>
      </c>
      <c r="AGC423" s="264" t="str">
        <f>IF(AND($A$423&lt;=BV$349,BV$349&lt;=$B$423),$C$423,"")</f>
        <v/>
      </c>
      <c r="AGD423" s="264" t="str">
        <f>IF(AND($A$423&lt;=BV$349,BV$349&lt;=$B$423),(1/3)*$C$423,"")</f>
        <v/>
      </c>
      <c r="AGE423" s="264" t="str">
        <f>IF(AND($A$423&lt;=BV$349,BV$349&lt;=$B$423),(2/3)*$C$423,"")</f>
        <v/>
      </c>
      <c r="AGF423" s="264" t="str">
        <f>IF(AND($A$423&lt;=BV$349,BV$349&lt;=$B$423),$D$423,"")</f>
        <v/>
      </c>
      <c r="AGG423" s="264" t="str">
        <f>IF(AND($A$423&lt;=BV$349,BV$349&lt;=$B$423),(1/3)*$D$423,"")</f>
        <v/>
      </c>
      <c r="AGH423" s="264" t="str">
        <f>IF(AND($A$423&lt;=BV$349,BV$349&lt;=$B$423),(2/3)*$D$423,"")</f>
        <v/>
      </c>
      <c r="AGI423" s="264" t="str">
        <f>IF(AND($A$423&lt;=BV$349,BV$349&lt;=$B$423),$E$423,"")</f>
        <v/>
      </c>
      <c r="AGJ423" s="264" t="str">
        <f>IF(AND($A$423&lt;=BV$349,BV$349&lt;=$B$423),(1/3)*$E$423,"")</f>
        <v/>
      </c>
      <c r="AGK423" s="264" t="str">
        <f>IF(AND($A$423&lt;=BV$349,BV$349&lt;=$B$423),(2/3)*$E$423,"")</f>
        <v/>
      </c>
      <c r="AGL423" s="264" t="str">
        <f>IF(AND($A$423&lt;=BV$349,BV$349&lt;=$B$423),$F$423,"")</f>
        <v/>
      </c>
      <c r="AGM423" s="264" t="str">
        <f>IF(AND($A$423&lt;=BV$349,BV$349&lt;=$B$423),(1/3)*$F$423,"")</f>
        <v/>
      </c>
      <c r="AGN423" s="264" t="str">
        <f>IF(AND($A$423&lt;=BV$349,BV$349&lt;=$B$423),(2/3)*$F$423,"")</f>
        <v/>
      </c>
      <c r="AGO423" s="264" t="str">
        <f>IF(AND($A$423&lt;=BW$349,BW$349&lt;=$B$423),$C$423,"")</f>
        <v/>
      </c>
      <c r="AGP423" s="264" t="str">
        <f>IF(AND($A$423&lt;=BW$349,BW$349&lt;=$B$423),(1/3)*$C$423,"")</f>
        <v/>
      </c>
      <c r="AGQ423" s="264" t="str">
        <f>IF(AND($A$423&lt;=BW$349,BW$349&lt;=$B$423),(2/3)*$C$423,"")</f>
        <v/>
      </c>
      <c r="AGR423" s="264" t="str">
        <f>IF(AND($A$423&lt;=BW$349,BW$349&lt;=$B$423),$D$423,"")</f>
        <v/>
      </c>
      <c r="AGS423" s="264" t="str">
        <f>IF(AND($A$423&lt;=BW$349,BW$349&lt;=$B$423),(1/3)*$D$423,"")</f>
        <v/>
      </c>
      <c r="AGT423" s="264" t="str">
        <f>IF(AND($A$423&lt;=BW$349,BW$349&lt;=$B$423),(2/3)*$D$423,"")</f>
        <v/>
      </c>
      <c r="AGU423" s="264" t="str">
        <f>IF(AND($A$423&lt;=BW$349,BW$349&lt;=$B$423),$E$423,"")</f>
        <v/>
      </c>
      <c r="AGV423" s="264" t="str">
        <f>IF(AND($A$423&lt;=BW$349,BW$349&lt;=$B$423),(1/3)*$E$423,"")</f>
        <v/>
      </c>
      <c r="AGW423" s="264" t="str">
        <f>IF(AND($A$423&lt;=BW$349,BW$349&lt;=$B$423),(2/3)*$E$423,"")</f>
        <v/>
      </c>
      <c r="AGX423" s="264" t="str">
        <f>IF(AND($A$423&lt;=BW$349,BW$349&lt;=$B$423),$F$423,"")</f>
        <v/>
      </c>
      <c r="AGY423" s="264" t="str">
        <f>IF(AND($A$423&lt;=BW$349,BW$349&lt;=$B$423),(1/3)*$F$423,"")</f>
        <v/>
      </c>
      <c r="AGZ423" s="264" t="str">
        <f>IF(AND($A$423&lt;=BW$349,BW$349&lt;=$B$423),(2/3)*$F$423,"")</f>
        <v/>
      </c>
      <c r="AHA423" s="264" t="str">
        <f>IF(AND($A$423&lt;=BX$349,BX$349&lt;=$B$423),$C$423,"")</f>
        <v/>
      </c>
      <c r="AHB423" s="264" t="str">
        <f>IF(AND($A$423&lt;=BX$349,BX$349&lt;=$B$423),(1/3)*$C$423,"")</f>
        <v/>
      </c>
      <c r="AHC423" s="264" t="str">
        <f>IF(AND($A$423&lt;=BX$349,BX$349&lt;=$B$423),(2/3)*$C$423,"")</f>
        <v/>
      </c>
      <c r="AHD423" s="264" t="str">
        <f>IF(AND($A$423&lt;=BX$349,BX$349&lt;=$B$423),$D$423,"")</f>
        <v/>
      </c>
      <c r="AHE423" s="264" t="str">
        <f>IF(AND($A$423&lt;=BX$349,BX$349&lt;=$B$423),(1/3)*$D$423,"")</f>
        <v/>
      </c>
      <c r="AHF423" s="264" t="str">
        <f>IF(AND($A$423&lt;=BX$349,BX$349&lt;=$B$423),(2/3)*$D$423,"")</f>
        <v/>
      </c>
      <c r="AHG423" s="264" t="str">
        <f>IF(AND($A$423&lt;=BX$349,BX$349&lt;=$B$423),$E$423,"")</f>
        <v/>
      </c>
      <c r="AHH423" s="264" t="str">
        <f>IF(AND($A$423&lt;=BX$349,BX$349&lt;=$B$423),(1/3)*$E$423,"")</f>
        <v/>
      </c>
      <c r="AHI423" s="264" t="str">
        <f>IF(AND($A$423&lt;=BX$349,BX$349&lt;=$B$423),(2/3)*$E$423,"")</f>
        <v/>
      </c>
      <c r="AHJ423" s="264" t="str">
        <f>IF(AND($A$423&lt;=BX$349,BX$349&lt;=$B$423),$F$423,"")</f>
        <v/>
      </c>
      <c r="AHK423" s="264" t="str">
        <f>IF(AND($A$423&lt;=BX$349,BX$349&lt;=$B$423),(1/3)*$F$423,"")</f>
        <v/>
      </c>
      <c r="AHL423" s="264" t="str">
        <f>IF(AND($A$423&lt;=BX$349,BX$349&lt;=$B$423),(2/3)*$F$423,"")</f>
        <v/>
      </c>
      <c r="AHM423" s="264" t="str">
        <f>IF(AND($A$423&lt;=BY$349,BY$349&lt;=$B$423),$C$423,"")</f>
        <v/>
      </c>
      <c r="AHN423" s="264" t="str">
        <f>IF(AND($A$423&lt;=BY$349,BY$349&lt;=$B$423),(1/3)*$C$423,"")</f>
        <v/>
      </c>
      <c r="AHO423" s="264" t="str">
        <f>IF(AND($A$423&lt;=BY$349,BY$349&lt;=$B$423),(2/3)*$C$423,"")</f>
        <v/>
      </c>
      <c r="AHP423" s="264" t="str">
        <f>IF(AND($A$423&lt;=BY$349,BY$349&lt;=$B$423),$D$423,"")</f>
        <v/>
      </c>
      <c r="AHQ423" s="264" t="str">
        <f>IF(AND($A$423&lt;=BY$349,BY$349&lt;=$B$423),(1/3)*$D$423,"")</f>
        <v/>
      </c>
      <c r="AHR423" s="264" t="str">
        <f>IF(AND($A$423&lt;=BY$349,BY$349&lt;=$B$423),(2/3)*$D$423,"")</f>
        <v/>
      </c>
      <c r="AHS423" s="264" t="str">
        <f>IF(AND($A$423&lt;=BY$349,BY$349&lt;=$B$423),$E$423,"")</f>
        <v/>
      </c>
      <c r="AHT423" s="264" t="str">
        <f>IF(AND($A$423&lt;=BY$349,BY$349&lt;=$B$423),(1/3)*$E$423,"")</f>
        <v/>
      </c>
      <c r="AHU423" s="264" t="str">
        <f>IF(AND($A$423&lt;=BY$349,BY$349&lt;=$B$423),(2/3)*$E$423,"")</f>
        <v/>
      </c>
      <c r="AHV423" s="264" t="str">
        <f>IF(AND($A$423&lt;=BY$349,BY$349&lt;=$B$423),$F$423,"")</f>
        <v/>
      </c>
      <c r="AHW423" s="264" t="str">
        <f>IF(AND($A$423&lt;=BY$349,BY$349&lt;=$B$423),(1/3)*$F$423,"")</f>
        <v/>
      </c>
      <c r="AHX423" s="264" t="str">
        <f>IF(AND($A$423&lt;=BY$349,BY$349&lt;=$B$423),(2/3)*$F$423,"")</f>
        <v/>
      </c>
      <c r="AHY423" s="264" t="str">
        <f>IF(AND($A$423&lt;=BZ$349,BZ$349&lt;=$B$423),$C$423,"")</f>
        <v/>
      </c>
      <c r="AHZ423" s="264" t="str">
        <f>IF(AND($A$423&lt;=BZ$349,BZ$349&lt;=$B$423),(1/3)*$C$423,"")</f>
        <v/>
      </c>
      <c r="AIA423" s="264" t="str">
        <f>IF(AND($A$423&lt;=BZ$349,BZ$349&lt;=$B$423),(2/3)*$C$423,"")</f>
        <v/>
      </c>
      <c r="AIB423" s="264" t="str">
        <f>IF(AND($A$423&lt;=BZ$349,BZ$349&lt;=$B$423),$D$423,"")</f>
        <v/>
      </c>
      <c r="AIC423" s="264" t="str">
        <f>IF(AND($A$423&lt;=BZ$349,BZ$349&lt;=$B$423),(1/3)*$D$423,"")</f>
        <v/>
      </c>
      <c r="AID423" s="264" t="str">
        <f>IF(AND($A$423&lt;=BZ$349,BZ$349&lt;=$B$423),(2/3)*$D$423,"")</f>
        <v/>
      </c>
      <c r="AIE423" s="264" t="str">
        <f>IF(AND($A$423&lt;=BZ$349,BZ$349&lt;=$B$423),$E$423,"")</f>
        <v/>
      </c>
      <c r="AIF423" s="264" t="str">
        <f>IF(AND($A$423&lt;=BZ$349,BZ$349&lt;=$B$423),(1/3)*$E$423,"")</f>
        <v/>
      </c>
      <c r="AIG423" s="264" t="str">
        <f>IF(AND($A$423&lt;=BZ$349,BZ$349&lt;=$B$423),(2/3)*$E$423,"")</f>
        <v/>
      </c>
      <c r="AIH423" s="264" t="str">
        <f>IF(AND($A$423&lt;=BZ$349,BZ$349&lt;=$B$423),$F$423,"")</f>
        <v/>
      </c>
      <c r="AII423" s="264" t="str">
        <f>IF(AND($A$423&lt;=BZ$349,BZ$349&lt;=$B$423),(1/3)*$F$423,"")</f>
        <v/>
      </c>
      <c r="AIJ423" s="264" t="str">
        <f>IF(AND($A$423&lt;=BZ$349,BZ$349&lt;=$B$423),(2/3)*$F$423,"")</f>
        <v/>
      </c>
      <c r="AIK423" s="264" t="str">
        <f>IF(AND($A$423&lt;=CA$349,CA$349&lt;=$B$423),$C$423,"")</f>
        <v/>
      </c>
      <c r="AIL423" s="264" t="str">
        <f>IF(AND($A$423&lt;=CA$349,CA$349&lt;=$B$423),(1/3)*$C$423,"")</f>
        <v/>
      </c>
      <c r="AIM423" s="264" t="str">
        <f>IF(AND($A$423&lt;=CA$349,CA$349&lt;=$B$423),(2/3)*$C$423,"")</f>
        <v/>
      </c>
      <c r="AIN423" s="264" t="str">
        <f>IF(AND($A$423&lt;=CA$349,CA$349&lt;=$B$423),$D$423,"")</f>
        <v/>
      </c>
      <c r="AIO423" s="264" t="str">
        <f>IF(AND($A$423&lt;=CA$349,CA$349&lt;=$B$423),(1/3)*$D$423,"")</f>
        <v/>
      </c>
      <c r="AIP423" s="264" t="str">
        <f>IF(AND($A$423&lt;=CA$349,CA$349&lt;=$B$423),(2/3)*$D$423,"")</f>
        <v/>
      </c>
      <c r="AIQ423" s="264" t="str">
        <f>IF(AND($A$423&lt;=CA$349,CA$349&lt;=$B$423),$E$423,"")</f>
        <v/>
      </c>
      <c r="AIR423" s="264" t="str">
        <f>IF(AND($A$423&lt;=CA$349,CA$349&lt;=$B$423),(1/3)*$E$423,"")</f>
        <v/>
      </c>
      <c r="AIS423" s="264" t="str">
        <f>IF(AND($A$423&lt;=CA$349,CA$349&lt;=$B$423),(2/3)*$E$423,"")</f>
        <v/>
      </c>
      <c r="AIT423" s="264" t="str">
        <f>IF(AND($A$423&lt;=CA$349,CA$349&lt;=$B$423),$F$423,"")</f>
        <v/>
      </c>
      <c r="AIU423" s="264" t="str">
        <f>IF(AND($A$423&lt;=CA$349,CA$349&lt;=$B$423),(1/3)*$F$423,"")</f>
        <v/>
      </c>
      <c r="AIV423" s="264" t="str">
        <f>IF(AND($A$423&lt;=CA$349,CA$349&lt;=$B$423),(2/3)*$F$423,"")</f>
        <v/>
      </c>
      <c r="AIW423" s="264" t="str">
        <f>IF(AND($A$423&lt;=CB$349,CB$349&lt;=$B$423),$C$423,"")</f>
        <v/>
      </c>
      <c r="AIX423" s="264" t="str">
        <f>IF(AND($A$423&lt;=CB$349,CB$349&lt;=$B$423),(1/3)*$C$423,"")</f>
        <v/>
      </c>
      <c r="AIY423" s="264" t="str">
        <f>IF(AND($A$423&lt;=CB$349,CB$349&lt;=$B$423),(2/3)*$C$423,"")</f>
        <v/>
      </c>
      <c r="AIZ423" s="264" t="str">
        <f>IF(AND($A$423&lt;=CB$349,CB$349&lt;=$B$423),$D$423,"")</f>
        <v/>
      </c>
      <c r="AJA423" s="264" t="str">
        <f>IF(AND($A$423&lt;=CB$349,CB$349&lt;=$B$423),(1/3)*$D$423,"")</f>
        <v/>
      </c>
      <c r="AJB423" s="264" t="str">
        <f>IF(AND($A$423&lt;=CB$349,CB$349&lt;=$B$423),(2/3)*$D$423,"")</f>
        <v/>
      </c>
      <c r="AJC423" s="264" t="str">
        <f>IF(AND($A$423&lt;=CB$349,CB$349&lt;=$B$423),$E$423,"")</f>
        <v/>
      </c>
      <c r="AJD423" s="264" t="str">
        <f>IF(AND($A$423&lt;=CB$349,CB$349&lt;=$B$423),(1/3)*$E$423,"")</f>
        <v/>
      </c>
      <c r="AJE423" s="264" t="str">
        <f>IF(AND($A$423&lt;=CB$349,CB$349&lt;=$B$423),(2/3)*$E$423,"")</f>
        <v/>
      </c>
      <c r="AJF423" s="264" t="str">
        <f>IF(AND($A$423&lt;=CB$349,CB$349&lt;=$B$423),$F$423,"")</f>
        <v/>
      </c>
      <c r="AJG423" s="264" t="str">
        <f>IF(AND($A$423&lt;=CB$349,CB$349&lt;=$B$423),(1/3)*$F$423,"")</f>
        <v/>
      </c>
      <c r="AJH423" s="264" t="str">
        <f>IF(AND($A$423&lt;=CB$349,CB$349&lt;=$B$423),(2/3)*$F$423,"")</f>
        <v/>
      </c>
      <c r="AJI423" s="264" t="str">
        <f>IF(AND($A$423&lt;=CC$349,CC$349&lt;=$B$423),$C$423,"")</f>
        <v/>
      </c>
      <c r="AJJ423" s="264" t="str">
        <f>IF(AND($A$423&lt;=CC$349,CC$349&lt;=$B$423),(1/3)*$C$423,"")</f>
        <v/>
      </c>
      <c r="AJK423" s="264" t="str">
        <f>IF(AND($A$423&lt;=CC$349,CC$349&lt;=$B$423),(2/3)*$C$423,"")</f>
        <v/>
      </c>
      <c r="AJL423" s="264" t="str">
        <f>IF(AND($A$423&lt;=CC$349,CC$349&lt;=$B$423),$D$423,"")</f>
        <v/>
      </c>
      <c r="AJM423" s="264" t="str">
        <f>IF(AND($A$423&lt;=CC$349,CC$349&lt;=$B$423),(1/3)*$D$423,"")</f>
        <v/>
      </c>
      <c r="AJN423" s="264" t="str">
        <f>IF(AND($A$423&lt;=CC$349,CC$349&lt;=$B$423),(2/3)*$D$423,"")</f>
        <v/>
      </c>
      <c r="AJO423" s="264" t="str">
        <f>IF(AND($A$423&lt;=CC$349,CC$349&lt;=$B$423),$E$423,"")</f>
        <v/>
      </c>
      <c r="AJP423" s="264" t="str">
        <f>IF(AND($A$423&lt;=CC$349,CC$349&lt;=$B$423),(1/3)*$E$423,"")</f>
        <v/>
      </c>
      <c r="AJQ423" s="264" t="str">
        <f>IF(AND($A$423&lt;=CC$349,CC$349&lt;=$B$423),(2/3)*$E$423,"")</f>
        <v/>
      </c>
      <c r="AJR423" s="264" t="str">
        <f>IF(AND($A$423&lt;=CC$349,CC$349&lt;=$B$423),$F$423,"")</f>
        <v/>
      </c>
      <c r="AJS423" s="264" t="str">
        <f>IF(AND($A$423&lt;=CC$349,CC$349&lt;=$B$423),(1/3)*$F$423,"")</f>
        <v/>
      </c>
      <c r="AJT423" s="264" t="str">
        <f>IF(AND($A$423&lt;=CC$349,CC$349&lt;=$B$423),(2/3)*$F$423,"")</f>
        <v/>
      </c>
      <c r="AJU423" s="264" t="str">
        <f>IF(AND($A$423&lt;=CD$349,CD$349&lt;=$B$423),$C$423,"")</f>
        <v/>
      </c>
      <c r="AJV423" s="264" t="str">
        <f>IF(AND($A$423&lt;=CD$349,CD$349&lt;=$B$423),(1/3)*$C$423,"")</f>
        <v/>
      </c>
      <c r="AJW423" s="264" t="str">
        <f>IF(AND($A$423&lt;=CD$349,CD$349&lt;=$B$423),(2/3)*$C$423,"")</f>
        <v/>
      </c>
      <c r="AJX423" s="264" t="str">
        <f>IF(AND($A$423&lt;=CD$349,CD$349&lt;=$B$423),$D$423,"")</f>
        <v/>
      </c>
      <c r="AJY423" s="264" t="str">
        <f>IF(AND($A$423&lt;=CD$349,CD$349&lt;=$B$423),(1/3)*$D$423,"")</f>
        <v/>
      </c>
      <c r="AJZ423" s="264" t="str">
        <f>IF(AND($A$423&lt;=CD$349,CD$349&lt;=$B$423),(2/3)*$D$423,"")</f>
        <v/>
      </c>
      <c r="AKA423" s="264" t="str">
        <f>IF(AND($A$423&lt;=CD$349,CD$349&lt;=$B$423),$E$423,"")</f>
        <v/>
      </c>
      <c r="AKB423" s="264" t="str">
        <f>IF(AND($A$423&lt;=CD$349,CD$349&lt;=$B$423),(1/3)*$E$423,"")</f>
        <v/>
      </c>
      <c r="AKC423" s="264" t="str">
        <f>IF(AND($A$423&lt;=CD$349,CD$349&lt;=$B$423),(2/3)*$E$423,"")</f>
        <v/>
      </c>
      <c r="AKD423" s="264" t="str">
        <f>IF(AND($A$423&lt;=CD$349,CD$349&lt;=$B$423),$F$423,"")</f>
        <v/>
      </c>
      <c r="AKE423" s="264" t="str">
        <f>IF(AND($A$423&lt;=CD$349,CD$349&lt;=$B$423),(1/3)*$F$423,"")</f>
        <v/>
      </c>
      <c r="AKF423" s="264" t="str">
        <f>IF(AND($A$423&lt;=CD$349,CD$349&lt;=$B$423),(2/3)*$F$423,"")</f>
        <v/>
      </c>
      <c r="AKG423" s="264" t="str">
        <f>IF(AND($A$423&lt;=CE$349,CE$349&lt;=$B$423),$C$423,"")</f>
        <v/>
      </c>
      <c r="AKH423" s="264" t="str">
        <f>IF(AND($A$423&lt;=CE$349,CE$349&lt;=$B$423),(1/3)*$C$423,"")</f>
        <v/>
      </c>
      <c r="AKI423" s="264" t="str">
        <f>IF(AND($A$423&lt;=CE$349,CE$349&lt;=$B$423),(2/3)*$C$423,"")</f>
        <v/>
      </c>
      <c r="AKJ423" s="264" t="str">
        <f>IF(AND($A$423&lt;=CE$349,CE$349&lt;=$B$423),$D$423,"")</f>
        <v/>
      </c>
      <c r="AKK423" s="264" t="str">
        <f>IF(AND($A$423&lt;=CE$349,CE$349&lt;=$B$423),(1/3)*$D$423,"")</f>
        <v/>
      </c>
      <c r="AKL423" s="264" t="str">
        <f>IF(AND($A$423&lt;=CE$349,CE$349&lt;=$B$423),(2/3)*$D$423,"")</f>
        <v/>
      </c>
      <c r="AKM423" s="264" t="str">
        <f>IF(AND($A$423&lt;=CE$349,CE$349&lt;=$B$423),$E$423,"")</f>
        <v/>
      </c>
      <c r="AKN423" s="264" t="str">
        <f>IF(AND($A$423&lt;=CE$349,CE$349&lt;=$B$423),(1/3)*$E$423,"")</f>
        <v/>
      </c>
      <c r="AKO423" s="264" t="str">
        <f>IF(AND($A$423&lt;=CE$349,CE$349&lt;=$B$423),(2/3)*$E$423,"")</f>
        <v/>
      </c>
      <c r="AKP423" s="264" t="str">
        <f>IF(AND($A$423&lt;=CE$349,CE$349&lt;=$B$423),$F$423,"")</f>
        <v/>
      </c>
      <c r="AKQ423" s="264" t="str">
        <f>IF(AND($A$423&lt;=CE$349,CE$349&lt;=$B$423),(1/3)*$F$423,"")</f>
        <v/>
      </c>
      <c r="AKR423" s="264" t="str">
        <f>IF(AND($A$423&lt;=CE$349,CE$349&lt;=$B$423),(2/3)*$F$423,"")</f>
        <v/>
      </c>
      <c r="AKS423" s="264" t="str">
        <f>IF(AND($A$423&lt;=CF$349,CF$349&lt;=$B$423),$C$423,"")</f>
        <v/>
      </c>
      <c r="AKT423" s="264" t="str">
        <f>IF(AND($A$423&lt;=CF$349,CF$349&lt;=$B$423),(1/3)*$C$423,"")</f>
        <v/>
      </c>
      <c r="AKU423" s="264" t="str">
        <f>IF(AND($A$423&lt;=CF$349,CF$349&lt;=$B$423),(2/3)*$C$423,"")</f>
        <v/>
      </c>
      <c r="AKV423" s="264" t="str">
        <f>IF(AND($A$423&lt;=CF$349,CF$349&lt;=$B$423),$D$423,"")</f>
        <v/>
      </c>
      <c r="AKW423" s="264" t="str">
        <f>IF(AND($A$423&lt;=CF$349,CF$349&lt;=$B$423),(1/3)*$D$423,"")</f>
        <v/>
      </c>
      <c r="AKX423" s="264" t="str">
        <f>IF(AND($A$423&lt;=CF$349,CF$349&lt;=$B$423),(2/3)*$D$423,"")</f>
        <v/>
      </c>
      <c r="AKY423" s="264" t="str">
        <f>IF(AND($A$423&lt;=CF$349,CF$349&lt;=$B$423),$E$423,"")</f>
        <v/>
      </c>
      <c r="AKZ423" s="264" t="str">
        <f>IF(AND($A$423&lt;=CF$349,CF$349&lt;=$B$423),(1/3)*$E$423,"")</f>
        <v/>
      </c>
      <c r="ALA423" s="264" t="str">
        <f>IF(AND($A$423&lt;=CF$349,CF$349&lt;=$B$423),(2/3)*$E$423,"")</f>
        <v/>
      </c>
      <c r="ALB423" s="264" t="str">
        <f>IF(AND($A$423&lt;=CF$349,CF$349&lt;=$B$423),$F$423,"")</f>
        <v/>
      </c>
      <c r="ALC423" s="264" t="str">
        <f>IF(AND($A$423&lt;=CF$349,CF$349&lt;=$B$423),(1/3)*$F$423,"")</f>
        <v/>
      </c>
      <c r="ALD423" s="264" t="str">
        <f>IF(AND($A$423&lt;=CF$349,CF$349&lt;=$B$423),(2/3)*$F$423,"")</f>
        <v/>
      </c>
      <c r="ALE423" s="264" t="str">
        <f>IF(AND($A$423&lt;=CG$349,CG$349&lt;=$B$423),$C$423,"")</f>
        <v/>
      </c>
      <c r="ALF423" s="264" t="str">
        <f>IF(AND($A$423&lt;=CG$349,CG$349&lt;=$B$423),(1/3)*$C$423,"")</f>
        <v/>
      </c>
      <c r="ALG423" s="264" t="str">
        <f>IF(AND($A$423&lt;=CG$349,CG$349&lt;=$B$423),(2/3)*$C$423,"")</f>
        <v/>
      </c>
      <c r="ALH423" s="264" t="str">
        <f>IF(AND($A$423&lt;=CG$349,CG$349&lt;=$B$423),$D$423,"")</f>
        <v/>
      </c>
      <c r="ALI423" s="264" t="str">
        <f>IF(AND($A$423&lt;=CG$349,CG$349&lt;=$B$423),(1/3)*$D$423,"")</f>
        <v/>
      </c>
      <c r="ALJ423" s="264" t="str">
        <f>IF(AND($A$423&lt;=CG$349,CG$349&lt;=$B$423),(2/3)*$D$423,"")</f>
        <v/>
      </c>
      <c r="ALK423" s="264" t="str">
        <f>IF(AND($A$423&lt;=CG$349,CG$349&lt;=$B$423),$E$423,"")</f>
        <v/>
      </c>
      <c r="ALL423" s="264" t="str">
        <f>IF(AND($A$423&lt;=CG$349,CG$349&lt;=$B$423),(1/3)*$E$423,"")</f>
        <v/>
      </c>
      <c r="ALM423" s="264" t="str">
        <f>IF(AND($A$423&lt;=CG$349,CG$349&lt;=$B$423),(2/3)*$E$423,"")</f>
        <v/>
      </c>
      <c r="ALN423" s="264" t="str">
        <f>IF(AND($A$423&lt;=CG$349,CG$349&lt;=$B$423),$F$423,"")</f>
        <v/>
      </c>
      <c r="ALO423" s="264" t="str">
        <f>IF(AND($A$423&lt;=CG$349,CG$349&lt;=$B$423),(1/3)*$F$423,"")</f>
        <v/>
      </c>
      <c r="ALP423" s="264" t="str">
        <f>IF(AND($A$423&lt;=CG$349,CG$349&lt;=$B$423),(2/3)*$F$423,"")</f>
        <v/>
      </c>
      <c r="ALQ423" s="264" t="str">
        <f>IF(AND($A$423&lt;=CH$349,CH$349&lt;=$B$423),$C$423,"")</f>
        <v/>
      </c>
      <c r="ALR423" s="264" t="str">
        <f>IF(AND($A$423&lt;=CH$349,CH$349&lt;=$B$423),(1/3)*$C$423,"")</f>
        <v/>
      </c>
      <c r="ALS423" s="264" t="str">
        <f>IF(AND($A$423&lt;=CH$349,CH$349&lt;=$B$423),(2/3)*$C$423,"")</f>
        <v/>
      </c>
      <c r="ALT423" s="264" t="str">
        <f>IF(AND($A$423&lt;=CH$349,CH$349&lt;=$B$423),$D$423,"")</f>
        <v/>
      </c>
      <c r="ALU423" s="264" t="str">
        <f>IF(AND($A$423&lt;=CH$349,CH$349&lt;=$B$423),(1/3)*$D$423,"")</f>
        <v/>
      </c>
      <c r="ALV423" s="264" t="str">
        <f>IF(AND($A$423&lt;=CH$349,CH$349&lt;=$B$423),(2/3)*$D$423,"")</f>
        <v/>
      </c>
      <c r="ALW423" s="264" t="str">
        <f>IF(AND($A$423&lt;=CH$349,CH$349&lt;=$B$423),$E$423,"")</f>
        <v/>
      </c>
      <c r="ALX423" s="264" t="str">
        <f>IF(AND($A$423&lt;=CH$349,CH$349&lt;=$B$423),(1/3)*$E$423,"")</f>
        <v/>
      </c>
      <c r="ALY423" s="264" t="str">
        <f>IF(AND($A$423&lt;=CH$349,CH$349&lt;=$B$423),(2/3)*$E$423,"")</f>
        <v/>
      </c>
      <c r="ALZ423" s="264" t="str">
        <f>IF(AND($A$423&lt;=CH$349,CH$349&lt;=$B$423),$F$423,"")</f>
        <v/>
      </c>
      <c r="AMA423" s="264" t="str">
        <f>IF(AND($A$423&lt;=CH$349,CH$349&lt;=$B$423),(1/3)*$F$423,"")</f>
        <v/>
      </c>
      <c r="AMB423" s="264" t="str">
        <f>IF(AND($A$423&lt;=CH$349,CH$349&lt;=$B$423),(2/3)*$F$423,"")</f>
        <v/>
      </c>
      <c r="AMC423" s="264" t="str">
        <f>IF(AND($A$423&lt;=CI$349,CI$349&lt;=$B$423),$C$423,"")</f>
        <v/>
      </c>
      <c r="AMD423" s="264" t="str">
        <f>IF(AND($A$423&lt;=CI$349,CI$349&lt;=$B$423),(1/3)*$C$423,"")</f>
        <v/>
      </c>
      <c r="AME423" s="264" t="str">
        <f>IF(AND($A$423&lt;=CI$349,CI$349&lt;=$B$423),(2/3)*$C$423,"")</f>
        <v/>
      </c>
      <c r="AMF423" s="264" t="str">
        <f>IF(AND($A$423&lt;=CI$349,CI$349&lt;=$B$423),$D$423,"")</f>
        <v/>
      </c>
      <c r="AMG423" s="264" t="str">
        <f>IF(AND($A$423&lt;=CI$349,CI$349&lt;=$B$423),(1/3)*$D$423,"")</f>
        <v/>
      </c>
      <c r="AMH423" s="264" t="str">
        <f>IF(AND($A$423&lt;=CI$349,CI$349&lt;=$B$423),(2/3)*$D$423,"")</f>
        <v/>
      </c>
      <c r="AMI423" s="264" t="str">
        <f>IF(AND($A$423&lt;=CI$349,CI$349&lt;=$B$423),$E$423,"")</f>
        <v/>
      </c>
      <c r="AMJ423" s="264" t="str">
        <f>IF(AND($A$423&lt;=CI$349,CI$349&lt;=$B$423),(1/3)*$E$423,"")</f>
        <v/>
      </c>
      <c r="AMK423" s="264" t="str">
        <f>IF(AND($A$423&lt;=CI$349,CI$349&lt;=$B$423),(2/3)*$E$423,"")</f>
        <v/>
      </c>
      <c r="AML423" s="264" t="str">
        <f>IF(AND($A$423&lt;=CI$349,CI$349&lt;=$B$423),$F$423,"")</f>
        <v/>
      </c>
      <c r="AMM423" s="264" t="str">
        <f>IF(AND($A$423&lt;=CI$349,CI$349&lt;=$B$423),(1/3)*$F$423,"")</f>
        <v/>
      </c>
      <c r="AMN423" s="264" t="str">
        <f>IF(AND($A$423&lt;=CI$349,CI$349&lt;=$B$423),(2/3)*$F$423,"")</f>
        <v/>
      </c>
      <c r="AMO423" s="264" t="str">
        <f>IF(AND($A$423&lt;=CJ$349,CJ$349&lt;=$B$423),$C$423,"")</f>
        <v/>
      </c>
      <c r="AMP423" s="264" t="str">
        <f>IF(AND($A$423&lt;=CJ$349,CJ$349&lt;=$B$423),(1/3)*$C$423,"")</f>
        <v/>
      </c>
      <c r="AMQ423" s="264" t="str">
        <f>IF(AND($A$423&lt;=CJ$349,CJ$349&lt;=$B$423),(2/3)*$C$423,"")</f>
        <v/>
      </c>
      <c r="AMR423" s="264" t="str">
        <f>IF(AND($A$423&lt;=CJ$349,CJ$349&lt;=$B$423),$D$423,"")</f>
        <v/>
      </c>
      <c r="AMS423" s="264" t="str">
        <f>IF(AND($A$423&lt;=CJ$349,CJ$349&lt;=$B$423),(1/3)*$D$423,"")</f>
        <v/>
      </c>
      <c r="AMT423" s="264" t="str">
        <f>IF(AND($A$423&lt;=CJ$349,CJ$349&lt;=$B$423),(2/3)*$D$423,"")</f>
        <v/>
      </c>
      <c r="AMU423" s="264" t="str">
        <f>IF(AND($A$423&lt;=CJ$349,CJ$349&lt;=$B$423),$E$423,"")</f>
        <v/>
      </c>
      <c r="AMV423" s="264" t="str">
        <f>IF(AND($A$423&lt;=CJ$349,CJ$349&lt;=$B$423),(1/3)*$E$423,"")</f>
        <v/>
      </c>
      <c r="AMW423" s="264" t="str">
        <f>IF(AND($A$423&lt;=CJ$349,CJ$349&lt;=$B$423),(2/3)*$E$423,"")</f>
        <v/>
      </c>
      <c r="AMX423" s="264" t="str">
        <f>IF(AND($A$423&lt;=CJ$349,CJ$349&lt;=$B$423),$F$423,"")</f>
        <v/>
      </c>
      <c r="AMY423" s="264" t="str">
        <f>IF(AND($A$423&lt;=CJ$349,CJ$349&lt;=$B$423),(1/3)*$F$423,"")</f>
        <v/>
      </c>
      <c r="AMZ423" s="264" t="str">
        <f>IF(AND($A$423&lt;=CJ$349,CJ$349&lt;=$B$423),(2/3)*$F$423,"")</f>
        <v/>
      </c>
      <c r="ANA423" s="264" t="str">
        <f>IF(AND($A$423&lt;=CK$349,CK$349&lt;=$B$423),$C$423,"")</f>
        <v/>
      </c>
      <c r="ANB423" s="264" t="str">
        <f>IF(AND($A$423&lt;=CK$349,CK$349&lt;=$B$423),(1/3)*$C$423,"")</f>
        <v/>
      </c>
      <c r="ANC423" s="264" t="str">
        <f>IF(AND($A$423&lt;=CK$349,CK$349&lt;=$B$423),(2/3)*$C$423,"")</f>
        <v/>
      </c>
      <c r="AND423" s="264" t="str">
        <f>IF(AND($A$423&lt;=CK$349,CK$349&lt;=$B$423),$D$423,"")</f>
        <v/>
      </c>
      <c r="ANE423" s="264" t="str">
        <f>IF(AND($A$423&lt;=CK$349,CK$349&lt;=$B$423),(1/3)*$D$423,"")</f>
        <v/>
      </c>
      <c r="ANF423" s="264" t="str">
        <f>IF(AND($A$423&lt;=CK$349,CK$349&lt;=$B$423),(2/3)*$D$423,"")</f>
        <v/>
      </c>
      <c r="ANG423" s="264" t="str">
        <f>IF(AND($A$423&lt;=CK$349,CK$349&lt;=$B$423),$E$423,"")</f>
        <v/>
      </c>
      <c r="ANH423" s="264" t="str">
        <f>IF(AND($A$423&lt;=CK$349,CK$349&lt;=$B$423),(1/3)*$E$423,"")</f>
        <v/>
      </c>
      <c r="ANI423" s="264" t="str">
        <f>IF(AND($A$423&lt;=CK$349,CK$349&lt;=$B$423),(2/3)*$E$423,"")</f>
        <v/>
      </c>
      <c r="ANJ423" s="264" t="str">
        <f>IF(AND($A$423&lt;=CK$349,CK$349&lt;=$B$423),$F$423,"")</f>
        <v/>
      </c>
      <c r="ANK423" s="264" t="str">
        <f>IF(AND($A$423&lt;=CK$349,CK$349&lt;=$B$423),(1/3)*$F$423,"")</f>
        <v/>
      </c>
      <c r="ANL423" s="264" t="str">
        <f>IF(AND($A$423&lt;=CK$349,CK$349&lt;=$B$423),(2/3)*$F$423,"")</f>
        <v/>
      </c>
      <c r="ANM423" s="264" t="str">
        <f>IF(AND($A$423&lt;=CL$349,CL$349&lt;=$B$423),$C$423,"")</f>
        <v/>
      </c>
      <c r="ANN423" s="264" t="str">
        <f>IF(AND($A$423&lt;=CL$349,CL$349&lt;=$B$423),(1/3)*$C$423,"")</f>
        <v/>
      </c>
      <c r="ANO423" s="264" t="str">
        <f>IF(AND($A$423&lt;=CL$349,CL$349&lt;=$B$423),(2/3)*$C$423,"")</f>
        <v/>
      </c>
      <c r="ANP423" s="264" t="str">
        <f>IF(AND($A$423&lt;=CL$349,CL$349&lt;=$B$423),$D$423,"")</f>
        <v/>
      </c>
      <c r="ANQ423" s="264" t="str">
        <f>IF(AND($A$423&lt;=CL$349,CL$349&lt;=$B$423),(1/3)*$D$423,"")</f>
        <v/>
      </c>
      <c r="ANR423" s="264" t="str">
        <f>IF(AND($A$423&lt;=CL$349,CL$349&lt;=$B$423),(2/3)*$D$423,"")</f>
        <v/>
      </c>
      <c r="ANS423" s="264" t="str">
        <f>IF(AND($A$423&lt;=CL$349,CL$349&lt;=$B$423),$E$423,"")</f>
        <v/>
      </c>
      <c r="ANT423" s="264" t="str">
        <f>IF(AND($A$423&lt;=CL$349,CL$349&lt;=$B$423),(1/3)*$E$423,"")</f>
        <v/>
      </c>
      <c r="ANU423" s="264" t="str">
        <f>IF(AND($A$423&lt;=CL$349,CL$349&lt;=$B$423),(2/3)*$E$423,"")</f>
        <v/>
      </c>
      <c r="ANV423" s="264" t="str">
        <f>IF(AND($A$423&lt;=CL$349,CL$349&lt;=$B$423),$F$423,"")</f>
        <v/>
      </c>
      <c r="ANW423" s="264" t="str">
        <f>IF(AND($A$423&lt;=CL$349,CL$349&lt;=$B$423),(1/3)*$F$423,"")</f>
        <v/>
      </c>
      <c r="ANX423" s="264" t="str">
        <f>IF(AND($A$423&lt;=CL$349,CL$349&lt;=$B$423),(2/3)*$F$423,"")</f>
        <v/>
      </c>
      <c r="ANY423" s="264" t="str">
        <f>IF(AND($A$423&lt;=CM$349,CM$349&lt;=$B$423),$C$423,"")</f>
        <v/>
      </c>
      <c r="ANZ423" s="264" t="str">
        <f>IF(AND($A$423&lt;=CM$349,CM$349&lt;=$B$423),(1/3)*$C$423,"")</f>
        <v/>
      </c>
      <c r="AOA423" s="264" t="str">
        <f>IF(AND($A$423&lt;=CM$349,CM$349&lt;=$B$423),(2/3)*$C$423,"")</f>
        <v/>
      </c>
      <c r="AOB423" s="264" t="str">
        <f>IF(AND($A$423&lt;=CM$349,CM$349&lt;=$B$423),$D$423,"")</f>
        <v/>
      </c>
      <c r="AOC423" s="264" t="str">
        <f>IF(AND($A$423&lt;=CM$349,CM$349&lt;=$B$423),(1/3)*$D$423,"")</f>
        <v/>
      </c>
      <c r="AOD423" s="264" t="str">
        <f>IF(AND($A$423&lt;=CM$349,CM$349&lt;=$B$423),(2/3)*$D$423,"")</f>
        <v/>
      </c>
      <c r="AOE423" s="264" t="str">
        <f>IF(AND($A$423&lt;=CM$349,CM$349&lt;=$B$423),$E$423,"")</f>
        <v/>
      </c>
      <c r="AOF423" s="264" t="str">
        <f>IF(AND($A$423&lt;=CM$349,CM$349&lt;=$B$423),(1/3)*$E$423,"")</f>
        <v/>
      </c>
      <c r="AOG423" s="264" t="str">
        <f>IF(AND($A$423&lt;=CM$349,CM$349&lt;=$B$423),(2/3)*$E$423,"")</f>
        <v/>
      </c>
      <c r="AOH423" s="264" t="str">
        <f>IF(AND($A$423&lt;=CM$349,CM$349&lt;=$B$423),$F$423,"")</f>
        <v/>
      </c>
      <c r="AOI423" s="264" t="str">
        <f>IF(AND($A$423&lt;=CM$349,CM$349&lt;=$B$423),(1/3)*$F$423,"")</f>
        <v/>
      </c>
      <c r="AOJ423" s="264" t="str">
        <f>IF(AND($A$423&lt;=CM$349,CM$349&lt;=$B$423),(2/3)*$F$423,"")</f>
        <v/>
      </c>
      <c r="AOK423" s="264" t="str">
        <f>IF(AND($A$423&lt;=CN$349,CN$349&lt;=$B$423),$C$423,"")</f>
        <v/>
      </c>
      <c r="AOL423" s="264" t="str">
        <f>IF(AND($A$423&lt;=CN$349,CN$349&lt;=$B$423),(1/3)*$C$423,"")</f>
        <v/>
      </c>
      <c r="AOM423" s="264" t="str">
        <f>IF(AND($A$423&lt;=CN$349,CN$349&lt;=$B$423),(2/3)*$C$423,"")</f>
        <v/>
      </c>
      <c r="AON423" s="264" t="str">
        <f>IF(AND($A$423&lt;=CN$349,CN$349&lt;=$B$423),$D$423,"")</f>
        <v/>
      </c>
      <c r="AOO423" s="264" t="str">
        <f>IF(AND($A$423&lt;=CN$349,CN$349&lt;=$B$423),(1/3)*$D$423,"")</f>
        <v/>
      </c>
      <c r="AOP423" s="264" t="str">
        <f>IF(AND($A$423&lt;=CN$349,CN$349&lt;=$B$423),(2/3)*$D$423,"")</f>
        <v/>
      </c>
      <c r="AOQ423" s="264" t="str">
        <f>IF(AND($A$423&lt;=CN$349,CN$349&lt;=$B$423),$E$423,"")</f>
        <v/>
      </c>
      <c r="AOR423" s="264" t="str">
        <f>IF(AND($A$423&lt;=CN$349,CN$349&lt;=$B$423),(1/3)*$E$423,"")</f>
        <v/>
      </c>
      <c r="AOS423" s="264" t="str">
        <f>IF(AND($A$423&lt;=CN$349,CN$349&lt;=$B$423),(2/3)*$E$423,"")</f>
        <v/>
      </c>
      <c r="AOT423" s="264" t="str">
        <f>IF(AND($A$423&lt;=CN$349,CN$349&lt;=$B$423),$F$423,"")</f>
        <v/>
      </c>
      <c r="AOU423" s="264" t="str">
        <f>IF(AND($A$423&lt;=CN$349,CN$349&lt;=$B$423),(1/3)*$F$423,"")</f>
        <v/>
      </c>
      <c r="AOV423" s="264" t="str">
        <f>IF(AND($A$423&lt;=CN$349,CN$349&lt;=$B$423),(2/3)*$F$423,"")</f>
        <v/>
      </c>
      <c r="AOW423" s="264" t="str">
        <f>IF(AND($A$423&lt;=CO$349,CO$349&lt;=$B$423),$C$423,"")</f>
        <v/>
      </c>
      <c r="AOX423" s="264" t="str">
        <f>IF(AND($A$423&lt;=CO$349,CO$349&lt;=$B$423),(1/3)*$C$423,"")</f>
        <v/>
      </c>
      <c r="AOY423" s="264" t="str">
        <f>IF(AND($A$423&lt;=CO$349,CO$349&lt;=$B$423),(2/3)*$C$423,"")</f>
        <v/>
      </c>
      <c r="AOZ423" s="264" t="str">
        <f>IF(AND($A$423&lt;=CO$349,CO$349&lt;=$B$423),$D$423,"")</f>
        <v/>
      </c>
      <c r="APA423" s="264" t="str">
        <f>IF(AND($A$423&lt;=CO$349,CO$349&lt;=$B$423),(1/3)*$D$423,"")</f>
        <v/>
      </c>
      <c r="APB423" s="264" t="str">
        <f>IF(AND($A$423&lt;=CO$349,CO$349&lt;=$B$423),(2/3)*$D$423,"")</f>
        <v/>
      </c>
      <c r="APC423" s="264" t="str">
        <f>IF(AND($A$423&lt;=CO$349,CO$349&lt;=$B$423),$E$423,"")</f>
        <v/>
      </c>
      <c r="APD423" s="264" t="str">
        <f>IF(AND($A$423&lt;=CO$349,CO$349&lt;=$B$423),(1/3)*$E$423,"")</f>
        <v/>
      </c>
      <c r="APE423" s="264" t="str">
        <f>IF(AND($A$423&lt;=CO$349,CO$349&lt;=$B$423),(2/3)*$E$423,"")</f>
        <v/>
      </c>
      <c r="APF423" s="264" t="str">
        <f>IF(AND($A$423&lt;=CO$349,CO$349&lt;=$B$423),$F$423,"")</f>
        <v/>
      </c>
      <c r="APG423" s="264" t="str">
        <f>IF(AND($A$423&lt;=CO$349,CO$349&lt;=$B$423),(1/3)*$F$423,"")</f>
        <v/>
      </c>
      <c r="APH423" s="264" t="str">
        <f>IF(AND($A$423&lt;=CO$349,CO$349&lt;=$B$423),(2/3)*$F$423,"")</f>
        <v/>
      </c>
      <c r="API423" s="264" t="str">
        <f>IF(AND($A$423&lt;=CP$349,CP$349&lt;=$B$423),$C$423,"")</f>
        <v/>
      </c>
      <c r="APJ423" s="264" t="str">
        <f>IF(AND($A$423&lt;=CP$349,CP$349&lt;=$B$423),(1/3)*$C$423,"")</f>
        <v/>
      </c>
      <c r="APK423" s="264" t="str">
        <f>IF(AND($A$423&lt;=CP$349,CP$349&lt;=$B$423),(2/3)*$C$423,"")</f>
        <v/>
      </c>
      <c r="APL423" s="264" t="str">
        <f>IF(AND($A$423&lt;=CP$349,CP$349&lt;=$B$423),$D$423,"")</f>
        <v/>
      </c>
      <c r="APM423" s="264" t="str">
        <f>IF(AND($A$423&lt;=CP$349,CP$349&lt;=$B$423),(1/3)*$D$423,"")</f>
        <v/>
      </c>
      <c r="APN423" s="264" t="str">
        <f>IF(AND($A$423&lt;=CP$349,CP$349&lt;=$B$423),(2/3)*$D$423,"")</f>
        <v/>
      </c>
      <c r="APO423" s="264" t="str">
        <f>IF(AND($A$423&lt;=CP$349,CP$349&lt;=$B$423),$E$423,"")</f>
        <v/>
      </c>
      <c r="APP423" s="264" t="str">
        <f>IF(AND($A$423&lt;=CP$349,CP$349&lt;=$B$423),(1/3)*$E$423,"")</f>
        <v/>
      </c>
      <c r="APQ423" s="264" t="str">
        <f>IF(AND($A$423&lt;=CP$349,CP$349&lt;=$B$423),(2/3)*$E$423,"")</f>
        <v/>
      </c>
      <c r="APR423" s="264" t="str">
        <f>IF(AND($A$423&lt;=CP$349,CP$349&lt;=$B$423),$F$423,"")</f>
        <v/>
      </c>
      <c r="APS423" s="264" t="str">
        <f>IF(AND($A$423&lt;=CP$349,CP$349&lt;=$B$423),(1/3)*$F$423,"")</f>
        <v/>
      </c>
      <c r="APT423" s="264" t="str">
        <f>IF(AND($A$423&lt;=CP$349,CP$349&lt;=$B$423),(2/3)*$F$423,"")</f>
        <v/>
      </c>
      <c r="APU423" s="264" t="str">
        <f>IF(AND($A$423&lt;=CQ$349,CQ$349&lt;=$B$423),$C$423,"")</f>
        <v/>
      </c>
      <c r="APV423" s="264" t="str">
        <f>IF(AND($A$423&lt;=CQ$349,CQ$349&lt;=$B$423),(1/3)*$C$423,"")</f>
        <v/>
      </c>
      <c r="APW423" s="264" t="str">
        <f>IF(AND($A$423&lt;=CQ$349,CQ$349&lt;=$B$423),(2/3)*$C$423,"")</f>
        <v/>
      </c>
      <c r="APX423" s="264" t="str">
        <f>IF(AND($A$423&lt;=CQ$349,CQ$349&lt;=$B$423),$D$423,"")</f>
        <v/>
      </c>
      <c r="APY423" s="264" t="str">
        <f>IF(AND($A$423&lt;=CQ$349,CQ$349&lt;=$B$423),(1/3)*$D$423,"")</f>
        <v/>
      </c>
      <c r="APZ423" s="264" t="str">
        <f>IF(AND($A$423&lt;=CQ$349,CQ$349&lt;=$B$423),(2/3)*$D$423,"")</f>
        <v/>
      </c>
      <c r="AQA423" s="264" t="str">
        <f>IF(AND($A$423&lt;=CQ$349,CQ$349&lt;=$B$423),$E$423,"")</f>
        <v/>
      </c>
      <c r="AQB423" s="264" t="str">
        <f>IF(AND($A$423&lt;=CQ$349,CQ$349&lt;=$B$423),(1/3)*$E$423,"")</f>
        <v/>
      </c>
      <c r="AQC423" s="264" t="str">
        <f>IF(AND($A$423&lt;=CQ$349,CQ$349&lt;=$B$423),(2/3)*$E$423,"")</f>
        <v/>
      </c>
      <c r="AQD423" s="264" t="str">
        <f>IF(AND($A$423&lt;=CQ$349,CQ$349&lt;=$B$423),$F$423,"")</f>
        <v/>
      </c>
      <c r="AQE423" s="264" t="str">
        <f>IF(AND($A$423&lt;=CQ$349,CQ$349&lt;=$B$423),(1/3)*$F$423,"")</f>
        <v/>
      </c>
      <c r="AQF423" s="264" t="str">
        <f>IF(AND($A$423&lt;=CQ$349,CQ$349&lt;=$B$423),(2/3)*$F$423,"")</f>
        <v/>
      </c>
      <c r="AQG423" s="264" t="str">
        <f>IF(AND($A$423&lt;=CR$349,CR$349&lt;=$B$423),$C$423,"")</f>
        <v/>
      </c>
      <c r="AQH423" s="264" t="str">
        <f>IF(AND($A$423&lt;=CR$349,CR$349&lt;=$B$423),(1/3)*$C$423,"")</f>
        <v/>
      </c>
      <c r="AQI423" s="264" t="str">
        <f>IF(AND($A$423&lt;=CR$349,CR$349&lt;=$B$423),(2/3)*$C$423,"")</f>
        <v/>
      </c>
      <c r="AQJ423" s="264" t="str">
        <f>IF(AND($A$423&lt;=CR$349,CR$349&lt;=$B$423),$D$423,"")</f>
        <v/>
      </c>
      <c r="AQK423" s="264" t="str">
        <f>IF(AND($A$423&lt;=CR$349,CR$349&lt;=$B$423),(1/3)*$D$423,"")</f>
        <v/>
      </c>
      <c r="AQL423" s="264" t="str">
        <f>IF(AND($A$423&lt;=CR$349,CR$349&lt;=$B$423),(2/3)*$D$423,"")</f>
        <v/>
      </c>
      <c r="AQM423" s="264" t="str">
        <f>IF(AND($A$423&lt;=CR$349,CR$349&lt;=$B$423),$E$423,"")</f>
        <v/>
      </c>
      <c r="AQN423" s="264" t="str">
        <f>IF(AND($A$423&lt;=CR$349,CR$349&lt;=$B$423),(1/3)*$E$423,"")</f>
        <v/>
      </c>
      <c r="AQO423" s="264" t="str">
        <f>IF(AND($A$423&lt;=CR$349,CR$349&lt;=$B$423),(2/3)*$E$423,"")</f>
        <v/>
      </c>
      <c r="AQP423" s="264" t="str">
        <f>IF(AND($A$423&lt;=CR$349,CR$349&lt;=$B$423),$F$423,"")</f>
        <v/>
      </c>
      <c r="AQQ423" s="264" t="str">
        <f>IF(AND($A$423&lt;=CR$349,CR$349&lt;=$B$423),(1/3)*$F$423,"")</f>
        <v/>
      </c>
      <c r="AQR423" s="264" t="str">
        <f>IF(AND($A$423&lt;=CR$349,CR$349&lt;=$B$423),(2/3)*$F$423,"")</f>
        <v/>
      </c>
      <c r="AQS423" s="264" t="str">
        <f>IF(AND($A$423&lt;=CS$349,CS$349&lt;=$B$423),$C$423,"")</f>
        <v/>
      </c>
      <c r="AQT423" s="264" t="str">
        <f>IF(AND($A$423&lt;=CS$349,CS$349&lt;=$B$423),(1/3)*$C$423,"")</f>
        <v/>
      </c>
      <c r="AQU423" s="264" t="str">
        <f>IF(AND($A$423&lt;=CS$349,CS$349&lt;=$B$423),(2/3)*$C$423,"")</f>
        <v/>
      </c>
      <c r="AQV423" s="264" t="str">
        <f>IF(AND($A$423&lt;=CS$349,CS$349&lt;=$B$423),$D$423,"")</f>
        <v/>
      </c>
      <c r="AQW423" s="264" t="str">
        <f>IF(AND($A$423&lt;=CS$349,CS$349&lt;=$B$423),(1/3)*$D$423,"")</f>
        <v/>
      </c>
      <c r="AQX423" s="264" t="str">
        <f>IF(AND($A$423&lt;=CS$349,CS$349&lt;=$B$423),(2/3)*$D$423,"")</f>
        <v/>
      </c>
      <c r="AQY423" s="264" t="str">
        <f>IF(AND($A$423&lt;=CS$349,CS$349&lt;=$B$423),$E$423,"")</f>
        <v/>
      </c>
      <c r="AQZ423" s="264" t="str">
        <f>IF(AND($A$423&lt;=CS$349,CS$349&lt;=$B$423),(1/3)*$E$423,"")</f>
        <v/>
      </c>
      <c r="ARA423" s="264" t="str">
        <f>IF(AND($A$423&lt;=CS$349,CS$349&lt;=$B$423),(2/3)*$E$423,"")</f>
        <v/>
      </c>
      <c r="ARB423" s="264" t="str">
        <f>IF(AND($A$423&lt;=CS$349,CS$349&lt;=$B$423),$F$423,"")</f>
        <v/>
      </c>
      <c r="ARC423" s="264" t="str">
        <f>IF(AND($A$423&lt;=CS$349,CS$349&lt;=$B$423),(1/3)*$F$423,"")</f>
        <v/>
      </c>
      <c r="ARD423" s="264" t="str">
        <f>IF(AND($A$423&lt;=CS$349,CS$349&lt;=$B$423),(2/3)*$F$423,"")</f>
        <v/>
      </c>
      <c r="ARE423" s="264" t="str">
        <f>IF(AND($A$423&lt;=CT$349,CT$349&lt;=$B$423),$C$423,"")</f>
        <v/>
      </c>
      <c r="ARF423" s="264" t="str">
        <f>IF(AND($A$423&lt;=CT$349,CT$349&lt;=$B$423),(1/3)*$C$423,"")</f>
        <v/>
      </c>
      <c r="ARG423" s="264" t="str">
        <f>IF(AND($A$423&lt;=CT$349,CT$349&lt;=$B$423),(2/3)*$C$423,"")</f>
        <v/>
      </c>
      <c r="ARH423" s="264" t="str">
        <f>IF(AND($A$423&lt;=CT$349,CT$349&lt;=$B$423),$D$423,"")</f>
        <v/>
      </c>
      <c r="ARI423" s="264" t="str">
        <f>IF(AND($A$423&lt;=CT$349,CT$349&lt;=$B$423),(1/3)*$D$423,"")</f>
        <v/>
      </c>
      <c r="ARJ423" s="264" t="str">
        <f>IF(AND($A$423&lt;=CT$349,CT$349&lt;=$B$423),(2/3)*$D$423,"")</f>
        <v/>
      </c>
      <c r="ARK423" s="264" t="str">
        <f>IF(AND($A$423&lt;=CT$349,CT$349&lt;=$B$423),$E$423,"")</f>
        <v/>
      </c>
      <c r="ARL423" s="264" t="str">
        <f>IF(AND($A$423&lt;=CT$349,CT$349&lt;=$B$423),(1/3)*$E$423,"")</f>
        <v/>
      </c>
      <c r="ARM423" s="264" t="str">
        <f>IF(AND($A$423&lt;=CT$349,CT$349&lt;=$B$423),(2/3)*$E$423,"")</f>
        <v/>
      </c>
      <c r="ARN423" s="264" t="str">
        <f>IF(AND($A$423&lt;=CT$349,CT$349&lt;=$B$423),$F$423,"")</f>
        <v/>
      </c>
      <c r="ARO423" s="264" t="str">
        <f>IF(AND($A$423&lt;=CT$349,CT$349&lt;=$B$423),(1/3)*$F$423,"")</f>
        <v/>
      </c>
      <c r="ARP423" s="264" t="str">
        <f>IF(AND($A$423&lt;=CT$349,CT$349&lt;=$B$423),(2/3)*$F$423,"")</f>
        <v/>
      </c>
      <c r="ARQ423" s="264" t="str">
        <f>IF(AND($A$423&lt;=CU$349,CU$349&lt;=$B$423),$C$423,"")</f>
        <v/>
      </c>
      <c r="ARR423" s="264" t="str">
        <f>IF(AND($A$423&lt;=CU$349,CU$349&lt;=$B$423),(1/3)*$C$423,"")</f>
        <v/>
      </c>
      <c r="ARS423" s="264" t="str">
        <f>IF(AND($A$423&lt;=CU$349,CU$349&lt;=$B$423),(2/3)*$C$423,"")</f>
        <v/>
      </c>
      <c r="ART423" s="264" t="str">
        <f>IF(AND($A$423&lt;=CU$349,CU$349&lt;=$B$423),$D$423,"")</f>
        <v/>
      </c>
      <c r="ARU423" s="264" t="str">
        <f>IF(AND($A$423&lt;=CU$349,CU$349&lt;=$B$423),(1/3)*$D$423,"")</f>
        <v/>
      </c>
      <c r="ARV423" s="264" t="str">
        <f>IF(AND($A$423&lt;=CU$349,CU$349&lt;=$B$423),(2/3)*$D$423,"")</f>
        <v/>
      </c>
      <c r="ARW423" s="264" t="str">
        <f>IF(AND($A$423&lt;=CU$349,CU$349&lt;=$B$423),$E$423,"")</f>
        <v/>
      </c>
      <c r="ARX423" s="264" t="str">
        <f>IF(AND($A$423&lt;=CU$349,CU$349&lt;=$B$423),(1/3)*$E$423,"")</f>
        <v/>
      </c>
      <c r="ARY423" s="264" t="str">
        <f>IF(AND($A$423&lt;=CU$349,CU$349&lt;=$B$423),(2/3)*$E$423,"")</f>
        <v/>
      </c>
      <c r="ARZ423" s="264" t="str">
        <f>IF(AND($A$423&lt;=CU$349,CU$349&lt;=$B$423),$F$423,"")</f>
        <v/>
      </c>
      <c r="ASA423" s="264" t="str">
        <f>IF(AND($A$423&lt;=CU$349,CU$349&lt;=$B$423),(1/3)*$F$423,"")</f>
        <v/>
      </c>
      <c r="ASB423" s="264" t="str">
        <f>IF(AND($A$423&lt;=CU$349,CU$349&lt;=$B$423),(2/3)*$F$423,"")</f>
        <v/>
      </c>
      <c r="ASC423" s="264" t="str">
        <f>IF(AND($A$423&lt;=CV$349,CV$349&lt;=$B$423),$C$423,"")</f>
        <v/>
      </c>
      <c r="ASD423" s="264" t="str">
        <f>IF(AND($A$423&lt;=CV$349,CV$349&lt;=$B$423),(1/3)*$C$423,"")</f>
        <v/>
      </c>
      <c r="ASE423" s="264" t="str">
        <f>IF(AND($A$423&lt;=CV$349,CV$349&lt;=$B$423),(2/3)*$C$423,"")</f>
        <v/>
      </c>
      <c r="ASF423" s="264" t="str">
        <f>IF(AND($A$423&lt;=CV$349,CV$349&lt;=$B$423),$D$423,"")</f>
        <v/>
      </c>
      <c r="ASG423" s="264" t="str">
        <f>IF(AND($A$423&lt;=CV$349,CV$349&lt;=$B$423),(1/3)*$D$423,"")</f>
        <v/>
      </c>
      <c r="ASH423" s="264" t="str">
        <f>IF(AND($A$423&lt;=CV$349,CV$349&lt;=$B$423),(2/3)*$D$423,"")</f>
        <v/>
      </c>
      <c r="ASI423" s="264" t="str">
        <f>IF(AND($A$423&lt;=CV$349,CV$349&lt;=$B$423),$E$423,"")</f>
        <v/>
      </c>
      <c r="ASJ423" s="264" t="str">
        <f>IF(AND($A$423&lt;=CV$349,CV$349&lt;=$B$423),(1/3)*$E$423,"")</f>
        <v/>
      </c>
      <c r="ASK423" s="264" t="str">
        <f>IF(AND($A$423&lt;=CV$349,CV$349&lt;=$B$423),(2/3)*$E$423,"")</f>
        <v/>
      </c>
      <c r="ASL423" s="264" t="str">
        <f>IF(AND($A$423&lt;=CV$349,CV$349&lt;=$B$423),$F$423,"")</f>
        <v/>
      </c>
      <c r="ASM423" s="264" t="str">
        <f>IF(AND($A$423&lt;=CV$349,CV$349&lt;=$B$423),(1/3)*$F$423,"")</f>
        <v/>
      </c>
      <c r="ASN423" s="264" t="str">
        <f>IF(AND($A$423&lt;=CV$349,CV$349&lt;=$B$423),(2/3)*$F$423,"")</f>
        <v/>
      </c>
      <c r="ASO423" s="264" t="str">
        <f>IF(AND($A$423&lt;=CW$349,CW$349&lt;=$B$423),$C$423,"")</f>
        <v/>
      </c>
      <c r="ASP423" s="264" t="str">
        <f>IF(AND($A$423&lt;=CW$349,CW$349&lt;=$B$423),(1/3)*$C$423,"")</f>
        <v/>
      </c>
      <c r="ASQ423" s="264" t="str">
        <f>IF(AND($A$423&lt;=CW$349,CW$349&lt;=$B$423),(2/3)*$C$423,"")</f>
        <v/>
      </c>
      <c r="ASR423" s="264" t="str">
        <f>IF(AND($A$423&lt;=CW$349,CW$349&lt;=$B$423),$D$423,"")</f>
        <v/>
      </c>
      <c r="ASS423" s="264" t="str">
        <f>IF(AND($A$423&lt;=CW$349,CW$349&lt;=$B$423),(1/3)*$D$423,"")</f>
        <v/>
      </c>
      <c r="AST423" s="264" t="str">
        <f>IF(AND($A$423&lt;=CW$349,CW$349&lt;=$B$423),(2/3)*$D$423,"")</f>
        <v/>
      </c>
      <c r="ASU423" s="264" t="str">
        <f>IF(AND($A$423&lt;=CW$349,CW$349&lt;=$B$423),$E$423,"")</f>
        <v/>
      </c>
      <c r="ASV423" s="264" t="str">
        <f>IF(AND($A$423&lt;=CW$349,CW$349&lt;=$B$423),(1/3)*$E$423,"")</f>
        <v/>
      </c>
      <c r="ASW423" s="264" t="str">
        <f>IF(AND($A$423&lt;=CW$349,CW$349&lt;=$B$423),(2/3)*$E$423,"")</f>
        <v/>
      </c>
      <c r="ASX423" s="264" t="str">
        <f>IF(AND($A$423&lt;=CW$349,CW$349&lt;=$B$423),$F$423,"")</f>
        <v/>
      </c>
      <c r="ASY423" s="264" t="str">
        <f>IF(AND($A$423&lt;=CW$349,CW$349&lt;=$B$423),(1/3)*$F$423,"")</f>
        <v/>
      </c>
      <c r="ASZ423" s="264" t="str">
        <f>IF(AND($A$423&lt;=CW$349,CW$349&lt;=$B$423),(2/3)*$F$423,"")</f>
        <v/>
      </c>
      <c r="ATA423" s="264" t="str">
        <f>IF(AND($A$423&lt;=CX$349,CX$349&lt;=$B$423),$C$423,"")</f>
        <v/>
      </c>
      <c r="ATB423" s="264" t="str">
        <f>IF(AND($A$423&lt;=CX$349,CX$349&lt;=$B$423),(1/3)*$C$423,"")</f>
        <v/>
      </c>
      <c r="ATC423" s="264" t="str">
        <f>IF(AND($A$423&lt;=CX$349,CX$349&lt;=$B$423),(2/3)*$C$423,"")</f>
        <v/>
      </c>
      <c r="ATD423" s="264" t="str">
        <f>IF(AND($A$423&lt;=CX$349,CX$349&lt;=$B$423),$D$423,"")</f>
        <v/>
      </c>
      <c r="ATE423" s="264" t="str">
        <f>IF(AND($A$423&lt;=CX$349,CX$349&lt;=$B$423),(1/3)*$D$423,"")</f>
        <v/>
      </c>
      <c r="ATF423" s="264" t="str">
        <f>IF(AND($A$423&lt;=CX$349,CX$349&lt;=$B$423),(2/3)*$D$423,"")</f>
        <v/>
      </c>
      <c r="ATG423" s="264" t="str">
        <f>IF(AND($A$423&lt;=CX$349,CX$349&lt;=$B$423),$E$423,"")</f>
        <v/>
      </c>
      <c r="ATH423" s="264" t="str">
        <f>IF(AND($A$423&lt;=CX$349,CX$349&lt;=$B$423),(1/3)*$E$423,"")</f>
        <v/>
      </c>
      <c r="ATI423" s="264" t="str">
        <f>IF(AND($A$423&lt;=CX$349,CX$349&lt;=$B$423),(2/3)*$E$423,"")</f>
        <v/>
      </c>
      <c r="ATJ423" s="264" t="str">
        <f>IF(AND($A$423&lt;=CX$349,CX$349&lt;=$B$423),$F$423,"")</f>
        <v/>
      </c>
      <c r="ATK423" s="264" t="str">
        <f>IF(AND($A$423&lt;=CX$349,CX$349&lt;=$B$423),(1/3)*$F$423,"")</f>
        <v/>
      </c>
      <c r="ATL423" s="264" t="str">
        <f>IF(AND($A$423&lt;=CX$349,CX$349&lt;=$B$423),(2/3)*$F$423,"")</f>
        <v/>
      </c>
      <c r="ATM423" s="264" t="str">
        <f>IF(AND($A$423&lt;=CY$349,CY$349&lt;=$B$423),$C$423,"")</f>
        <v/>
      </c>
      <c r="ATN423" s="264" t="str">
        <f>IF(AND($A$423&lt;=CY$349,CY$349&lt;=$B$423),(1/3)*$C$423,"")</f>
        <v/>
      </c>
      <c r="ATO423" s="264" t="str">
        <f>IF(AND($A$423&lt;=CY$349,CY$349&lt;=$B$423),(2/3)*$C$423,"")</f>
        <v/>
      </c>
      <c r="ATP423" s="264" t="str">
        <f>IF(AND($A$423&lt;=CY$349,CY$349&lt;=$B$423),$D$423,"")</f>
        <v/>
      </c>
      <c r="ATQ423" s="264" t="str">
        <f>IF(AND($A$423&lt;=CY$349,CY$349&lt;=$B$423),(1/3)*$D$423,"")</f>
        <v/>
      </c>
      <c r="ATR423" s="264" t="str">
        <f>IF(AND($A$423&lt;=CY$349,CY$349&lt;=$B$423),(2/3)*$D$423,"")</f>
        <v/>
      </c>
      <c r="ATS423" s="264" t="str">
        <f>IF(AND($A$423&lt;=CY$349,CY$349&lt;=$B$423),$E$423,"")</f>
        <v/>
      </c>
      <c r="ATT423" s="264" t="str">
        <f>IF(AND($A$423&lt;=CY$349,CY$349&lt;=$B$423),(1/3)*$E$423,"")</f>
        <v/>
      </c>
      <c r="ATU423" s="264" t="str">
        <f>IF(AND($A$423&lt;=CY$349,CY$349&lt;=$B$423),(2/3)*$E$423,"")</f>
        <v/>
      </c>
      <c r="ATV423" s="264" t="str">
        <f>IF(AND($A$423&lt;=CY$349,CY$349&lt;=$B$423),$F$423,"")</f>
        <v/>
      </c>
      <c r="ATW423" s="264" t="str">
        <f>IF(AND($A$423&lt;=CY$349,CY$349&lt;=$B$423),(1/3)*$F$423,"")</f>
        <v/>
      </c>
      <c r="ATX423" s="264" t="str">
        <f>IF(AND($A$423&lt;=CY$349,CY$349&lt;=$B$423),(2/3)*$F$423,"")</f>
        <v/>
      </c>
      <c r="ATY423" s="264" t="str">
        <f>IF(AND($A$423&lt;=CZ$349,CZ$349&lt;=$B$423),$C$423,"")</f>
        <v/>
      </c>
      <c r="ATZ423" s="264" t="str">
        <f>IF(AND($A$423&lt;=CZ$349,CZ$349&lt;=$B$423),(1/3)*$C$423,"")</f>
        <v/>
      </c>
      <c r="AUA423" s="264" t="str">
        <f>IF(AND($A$423&lt;=CZ$349,CZ$349&lt;=$B$423),(2/3)*$C$423,"")</f>
        <v/>
      </c>
      <c r="AUB423" s="264" t="str">
        <f>IF(AND($A$423&lt;=CZ$349,CZ$349&lt;=$B$423),$D$423,"")</f>
        <v/>
      </c>
      <c r="AUC423" s="264" t="str">
        <f>IF(AND($A$423&lt;=CZ$349,CZ$349&lt;=$B$423),(1/3)*$D$423,"")</f>
        <v/>
      </c>
      <c r="AUD423" s="264" t="str">
        <f>IF(AND($A$423&lt;=CZ$349,CZ$349&lt;=$B$423),(2/3)*$D$423,"")</f>
        <v/>
      </c>
      <c r="AUE423" s="264" t="str">
        <f>IF(AND($A$423&lt;=CZ$349,CZ$349&lt;=$B$423),$E$423,"")</f>
        <v/>
      </c>
      <c r="AUF423" s="264" t="str">
        <f>IF(AND($A$423&lt;=CZ$349,CZ$349&lt;=$B$423),(1/3)*$E$423,"")</f>
        <v/>
      </c>
      <c r="AUG423" s="264" t="str">
        <f>IF(AND($A$423&lt;=CZ$349,CZ$349&lt;=$B$423),(2/3)*$E$423,"")</f>
        <v/>
      </c>
      <c r="AUH423" s="264" t="str">
        <f>IF(AND($A$423&lt;=CZ$349,CZ$349&lt;=$B$423),$F$423,"")</f>
        <v/>
      </c>
      <c r="AUI423" s="264" t="str">
        <f>IF(AND($A$423&lt;=CZ$349,CZ$349&lt;=$B$423),(1/3)*$F$423,"")</f>
        <v/>
      </c>
      <c r="AUJ423" s="264" t="str">
        <f>IF(AND($A$423&lt;=CZ$349,CZ$349&lt;=$B$423),(2/3)*$F$423,"")</f>
        <v/>
      </c>
    </row>
    <row r="424" spans="1:1232" hidden="1">
      <c r="A424" s="257">
        <v>66</v>
      </c>
      <c r="B424" s="257">
        <v>85</v>
      </c>
      <c r="C424" s="262">
        <v>9</v>
      </c>
      <c r="D424" s="262">
        <v>7</v>
      </c>
      <c r="E424" s="262">
        <v>5</v>
      </c>
      <c r="F424" s="262">
        <v>3.5</v>
      </c>
      <c r="G424" s="478"/>
      <c r="H424" s="478"/>
      <c r="I424" s="478"/>
      <c r="J424" s="6"/>
      <c r="K424" s="6"/>
      <c r="L424" s="6"/>
      <c r="M424" s="6"/>
      <c r="N424" s="6"/>
      <c r="O424" s="6"/>
      <c r="Q424" s="264" t="str">
        <f t="shared" si="879"/>
        <v/>
      </c>
      <c r="R424" s="264" t="str">
        <f t="shared" si="880"/>
        <v/>
      </c>
      <c r="S424" s="264" t="str">
        <f t="shared" si="881"/>
        <v/>
      </c>
      <c r="T424" s="264" t="str">
        <f t="shared" si="882"/>
        <v/>
      </c>
      <c r="U424" s="264" t="str">
        <f t="shared" si="883"/>
        <v/>
      </c>
      <c r="V424" s="264" t="str">
        <f t="shared" si="884"/>
        <v/>
      </c>
      <c r="W424" s="264" t="str">
        <f t="shared" si="885"/>
        <v/>
      </c>
      <c r="X424" s="264" t="str">
        <f t="shared" si="886"/>
        <v/>
      </c>
      <c r="Y424" s="264"/>
      <c r="Z424" s="264"/>
      <c r="AA424" s="264"/>
      <c r="AB424" s="264" t="str">
        <f t="shared" si="887"/>
        <v/>
      </c>
      <c r="AC424" s="264" t="str">
        <f t="shared" si="888"/>
        <v/>
      </c>
      <c r="AD424" s="264" t="str">
        <f t="shared" si="889"/>
        <v/>
      </c>
      <c r="AE424" s="264" t="str">
        <f t="shared" si="890"/>
        <v/>
      </c>
      <c r="AF424" s="264" t="str">
        <f t="shared" si="652"/>
        <v/>
      </c>
      <c r="AG424" s="264" t="str">
        <f t="shared" si="653"/>
        <v/>
      </c>
      <c r="AH424" s="264"/>
      <c r="AI424" s="264" t="str">
        <f t="shared" si="654"/>
        <v/>
      </c>
      <c r="AJ424" s="264" t="str">
        <f t="shared" si="655"/>
        <v/>
      </c>
      <c r="AK424" s="264" t="str">
        <f t="shared" si="656"/>
        <v/>
      </c>
      <c r="AL424" s="264" t="str">
        <f t="shared" si="657"/>
        <v/>
      </c>
      <c r="AM424" s="264" t="str">
        <f t="shared" si="658"/>
        <v/>
      </c>
      <c r="AN424" s="264" t="str">
        <f t="shared" si="659"/>
        <v/>
      </c>
      <c r="AO424" s="264" t="str">
        <f t="shared" si="660"/>
        <v/>
      </c>
      <c r="AP424" s="264" t="str">
        <f t="shared" si="661"/>
        <v/>
      </c>
      <c r="AQ424" s="264" t="str">
        <f t="shared" si="662"/>
        <v/>
      </c>
      <c r="AR424" s="264" t="str">
        <f t="shared" si="663"/>
        <v/>
      </c>
      <c r="AS424" s="264" t="str">
        <f t="shared" si="664"/>
        <v/>
      </c>
      <c r="AT424" s="264" t="str">
        <f t="shared" si="665"/>
        <v/>
      </c>
      <c r="AU424" s="264" t="str">
        <f t="shared" si="666"/>
        <v/>
      </c>
      <c r="AV424" s="264" t="str">
        <f t="shared" si="667"/>
        <v/>
      </c>
      <c r="AW424" s="264" t="str">
        <f t="shared" si="668"/>
        <v/>
      </c>
      <c r="AX424" s="264" t="str">
        <f t="shared" si="669"/>
        <v/>
      </c>
      <c r="AY424" s="264" t="str">
        <f t="shared" si="670"/>
        <v/>
      </c>
      <c r="AZ424" s="264" t="str">
        <f t="shared" si="671"/>
        <v/>
      </c>
      <c r="BA424" s="264" t="str">
        <f t="shared" si="672"/>
        <v/>
      </c>
      <c r="BB424" s="264" t="str">
        <f t="shared" si="673"/>
        <v/>
      </c>
      <c r="BC424" s="264" t="str">
        <f t="shared" si="674"/>
        <v/>
      </c>
      <c r="BD424" s="264" t="str">
        <f t="shared" si="675"/>
        <v/>
      </c>
      <c r="BE424" s="264" t="str">
        <f t="shared" si="676"/>
        <v/>
      </c>
      <c r="BF424" s="264" t="str">
        <f t="shared" si="677"/>
        <v/>
      </c>
      <c r="BG424" s="264" t="str">
        <f t="shared" si="678"/>
        <v/>
      </c>
      <c r="BH424" s="264" t="str">
        <f t="shared" si="679"/>
        <v/>
      </c>
      <c r="BI424" s="264" t="str">
        <f t="shared" si="680"/>
        <v/>
      </c>
      <c r="BJ424" s="264" t="str">
        <f t="shared" si="681"/>
        <v/>
      </c>
      <c r="BK424" s="264" t="str">
        <f t="shared" si="682"/>
        <v/>
      </c>
      <c r="BL424" s="264" t="str">
        <f t="shared" si="683"/>
        <v/>
      </c>
      <c r="BM424" s="264" t="str">
        <f t="shared" si="684"/>
        <v/>
      </c>
      <c r="BN424" s="264" t="str">
        <f t="shared" si="685"/>
        <v/>
      </c>
      <c r="BO424" s="264" t="str">
        <f t="shared" si="686"/>
        <v/>
      </c>
      <c r="BP424" s="264" t="str">
        <f t="shared" si="687"/>
        <v/>
      </c>
      <c r="BQ424" s="264" t="str">
        <f t="shared" si="688"/>
        <v/>
      </c>
      <c r="BR424" s="264" t="str">
        <f t="shared" si="689"/>
        <v/>
      </c>
      <c r="BS424" s="264" t="str">
        <f t="shared" si="690"/>
        <v/>
      </c>
      <c r="BT424" s="264" t="str">
        <f t="shared" si="691"/>
        <v/>
      </c>
      <c r="BU424" s="264" t="str">
        <f t="shared" si="692"/>
        <v/>
      </c>
      <c r="BV424" s="264" t="str">
        <f t="shared" si="693"/>
        <v/>
      </c>
      <c r="BW424" s="264" t="str">
        <f t="shared" si="694"/>
        <v/>
      </c>
      <c r="BX424" s="264" t="str">
        <f t="shared" si="874"/>
        <v/>
      </c>
      <c r="BY424" s="264" t="str">
        <f t="shared" si="695"/>
        <v/>
      </c>
      <c r="BZ424" s="264" t="str">
        <f t="shared" si="696"/>
        <v/>
      </c>
      <c r="CA424" s="264" t="str">
        <f t="shared" si="697"/>
        <v/>
      </c>
      <c r="CB424" s="264" t="str">
        <f t="shared" si="698"/>
        <v/>
      </c>
      <c r="CC424" s="264" t="str">
        <f t="shared" si="699"/>
        <v/>
      </c>
      <c r="CD424" s="264" t="str">
        <f t="shared" si="700"/>
        <v/>
      </c>
      <c r="CE424" s="264" t="str">
        <f t="shared" si="701"/>
        <v/>
      </c>
      <c r="CF424" s="264" t="str">
        <f t="shared" si="702"/>
        <v/>
      </c>
      <c r="CG424" s="264" t="str">
        <f t="shared" si="703"/>
        <v/>
      </c>
      <c r="CH424" s="264" t="str">
        <f t="shared" si="704"/>
        <v/>
      </c>
      <c r="CI424" s="264" t="str">
        <f t="shared" si="705"/>
        <v/>
      </c>
      <c r="CJ424" s="264" t="str">
        <f t="shared" si="706"/>
        <v/>
      </c>
      <c r="CK424" s="264" t="str">
        <f t="shared" si="707"/>
        <v/>
      </c>
      <c r="CL424" s="264" t="str">
        <f t="shared" si="708"/>
        <v/>
      </c>
      <c r="CM424" s="264" t="str">
        <f t="shared" si="709"/>
        <v/>
      </c>
      <c r="CN424" s="264" t="str">
        <f t="shared" si="710"/>
        <v/>
      </c>
      <c r="CO424" s="264" t="str">
        <f t="shared" si="711"/>
        <v/>
      </c>
      <c r="CP424" s="264" t="str">
        <f t="shared" si="712"/>
        <v/>
      </c>
      <c r="CQ424" s="264" t="str">
        <f t="shared" si="713"/>
        <v/>
      </c>
      <c r="CR424" s="264" t="str">
        <f t="shared" si="714"/>
        <v/>
      </c>
      <c r="CS424" s="264" t="str">
        <f t="shared" si="715"/>
        <v/>
      </c>
      <c r="CT424" s="264" t="str">
        <f t="shared" si="716"/>
        <v/>
      </c>
      <c r="CU424" s="264" t="str">
        <f t="shared" si="717"/>
        <v/>
      </c>
      <c r="CV424" s="264" t="str">
        <f t="shared" si="718"/>
        <v/>
      </c>
      <c r="CW424" s="264" t="str">
        <f t="shared" si="719"/>
        <v/>
      </c>
      <c r="CX424" s="264" t="str">
        <f t="shared" si="720"/>
        <v/>
      </c>
      <c r="CY424" s="264" t="str">
        <f t="shared" si="721"/>
        <v/>
      </c>
      <c r="CZ424" s="264" t="str">
        <f t="shared" si="722"/>
        <v/>
      </c>
      <c r="DA424" s="264" t="str">
        <f t="shared" si="723"/>
        <v/>
      </c>
      <c r="DB424" s="264" t="str">
        <f t="shared" si="724"/>
        <v/>
      </c>
      <c r="DC424" s="264" t="str">
        <f t="shared" si="725"/>
        <v/>
      </c>
      <c r="DD424" s="264" t="str">
        <f t="shared" si="726"/>
        <v/>
      </c>
      <c r="DE424" s="264" t="str">
        <f t="shared" si="727"/>
        <v/>
      </c>
      <c r="DF424" s="264" t="str">
        <f t="shared" si="728"/>
        <v/>
      </c>
      <c r="DG424" s="264" t="str">
        <f t="shared" si="729"/>
        <v/>
      </c>
      <c r="DH424" s="264" t="str">
        <f t="shared" si="730"/>
        <v/>
      </c>
      <c r="DI424" s="264" t="str">
        <f t="shared" si="731"/>
        <v/>
      </c>
      <c r="DJ424" s="264" t="str">
        <f t="shared" si="732"/>
        <v/>
      </c>
      <c r="DK424" s="264" t="str">
        <f t="shared" si="733"/>
        <v/>
      </c>
      <c r="DL424" s="264" t="str">
        <f t="shared" si="734"/>
        <v/>
      </c>
      <c r="DM424" s="264" t="str">
        <f t="shared" si="735"/>
        <v/>
      </c>
      <c r="DN424" s="264" t="str">
        <f t="shared" si="736"/>
        <v/>
      </c>
      <c r="DO424" s="264" t="str">
        <f t="shared" si="737"/>
        <v/>
      </c>
      <c r="DP424" s="264" t="str">
        <f t="shared" si="738"/>
        <v/>
      </c>
      <c r="DQ424" s="264" t="str">
        <f t="shared" si="739"/>
        <v/>
      </c>
      <c r="DR424" s="264" t="str">
        <f t="shared" si="740"/>
        <v/>
      </c>
      <c r="DS424" s="264" t="str">
        <f t="shared" si="741"/>
        <v/>
      </c>
      <c r="DT424" s="264" t="str">
        <f t="shared" si="742"/>
        <v/>
      </c>
      <c r="DU424" s="264" t="str">
        <f t="shared" si="743"/>
        <v/>
      </c>
      <c r="DV424" s="264" t="str">
        <f t="shared" si="744"/>
        <v/>
      </c>
      <c r="DW424" s="264" t="str">
        <f t="shared" si="745"/>
        <v/>
      </c>
      <c r="DX424" s="264" t="str">
        <f t="shared" si="746"/>
        <v/>
      </c>
      <c r="DY424" s="264" t="str">
        <f t="shared" si="747"/>
        <v/>
      </c>
      <c r="DZ424" s="264" t="str">
        <f t="shared" si="748"/>
        <v/>
      </c>
      <c r="EA424" s="264" t="str">
        <f t="shared" si="749"/>
        <v/>
      </c>
      <c r="EB424" s="264" t="str">
        <f t="shared" si="750"/>
        <v/>
      </c>
      <c r="EC424" s="264" t="str">
        <f t="shared" si="751"/>
        <v/>
      </c>
      <c r="ED424" s="264" t="str">
        <f t="shared" si="752"/>
        <v/>
      </c>
      <c r="EE424" s="264" t="str">
        <f t="shared" si="753"/>
        <v/>
      </c>
      <c r="EF424" s="264" t="str">
        <f t="shared" si="754"/>
        <v/>
      </c>
      <c r="EG424" s="264" t="str">
        <f t="shared" si="755"/>
        <v/>
      </c>
      <c r="EH424" s="264" t="str">
        <f t="shared" si="756"/>
        <v/>
      </c>
      <c r="EI424" s="264" t="str">
        <f t="shared" si="757"/>
        <v/>
      </c>
      <c r="EJ424" s="264" t="str">
        <f t="shared" si="758"/>
        <v/>
      </c>
      <c r="EK424" s="264" t="str">
        <f t="shared" si="875"/>
        <v/>
      </c>
      <c r="EL424" s="264" t="str">
        <f t="shared" si="759"/>
        <v/>
      </c>
      <c r="EM424" s="264" t="str">
        <f t="shared" si="760"/>
        <v/>
      </c>
      <c r="EN424" s="264" t="str">
        <f t="shared" si="761"/>
        <v/>
      </c>
      <c r="EO424" s="264" t="str">
        <f t="shared" si="762"/>
        <v/>
      </c>
      <c r="EP424" s="264" t="str">
        <f t="shared" si="763"/>
        <v/>
      </c>
      <c r="EQ424" s="264" t="str">
        <f t="shared" si="764"/>
        <v/>
      </c>
      <c r="ER424" s="264" t="str">
        <f t="shared" si="765"/>
        <v/>
      </c>
      <c r="ES424" s="264" t="str">
        <f t="shared" si="766"/>
        <v/>
      </c>
      <c r="ET424" s="264" t="str">
        <f t="shared" si="767"/>
        <v/>
      </c>
      <c r="EU424" s="264" t="str">
        <f t="shared" si="768"/>
        <v/>
      </c>
      <c r="EV424" s="264" t="str">
        <f t="shared" si="769"/>
        <v/>
      </c>
      <c r="EW424" s="264" t="str">
        <f t="shared" si="770"/>
        <v/>
      </c>
      <c r="EX424" s="264" t="str">
        <f t="shared" si="771"/>
        <v/>
      </c>
      <c r="EY424" s="264" t="str">
        <f t="shared" si="772"/>
        <v/>
      </c>
      <c r="EZ424" s="264" t="str">
        <f t="shared" si="773"/>
        <v/>
      </c>
      <c r="FA424" s="264" t="str">
        <f t="shared" si="774"/>
        <v/>
      </c>
      <c r="FB424" s="264" t="str">
        <f t="shared" si="775"/>
        <v/>
      </c>
      <c r="FC424" s="264" t="str">
        <f t="shared" si="776"/>
        <v/>
      </c>
      <c r="FD424" s="264" t="str">
        <f t="shared" si="777"/>
        <v/>
      </c>
      <c r="FE424" s="264" t="str">
        <f t="shared" si="778"/>
        <v/>
      </c>
      <c r="FF424" s="264" t="str">
        <f t="shared" si="779"/>
        <v/>
      </c>
      <c r="FG424" s="264" t="str">
        <f t="shared" si="780"/>
        <v/>
      </c>
      <c r="FH424" s="264" t="str">
        <f t="shared" si="781"/>
        <v/>
      </c>
      <c r="FI424" s="264" t="str">
        <f t="shared" si="782"/>
        <v/>
      </c>
      <c r="FJ424" s="264" t="str">
        <f t="shared" si="783"/>
        <v/>
      </c>
      <c r="FK424" s="264" t="str">
        <f t="shared" si="784"/>
        <v/>
      </c>
      <c r="FL424" s="264" t="str">
        <f t="shared" si="785"/>
        <v/>
      </c>
      <c r="FM424" s="264" t="str">
        <f t="shared" si="786"/>
        <v/>
      </c>
      <c r="FN424" s="264" t="str">
        <f t="shared" si="787"/>
        <v/>
      </c>
      <c r="FO424" s="264" t="str">
        <f t="shared" si="788"/>
        <v/>
      </c>
      <c r="FP424" s="264" t="str">
        <f t="shared" si="789"/>
        <v/>
      </c>
      <c r="FQ424" s="264" t="str">
        <f t="shared" si="790"/>
        <v/>
      </c>
      <c r="FR424" s="264" t="str">
        <f t="shared" si="791"/>
        <v/>
      </c>
      <c r="FS424" s="264" t="str">
        <f t="shared" si="792"/>
        <v/>
      </c>
      <c r="FT424" s="264" t="str">
        <f t="shared" si="793"/>
        <v/>
      </c>
      <c r="FU424" s="264" t="str">
        <f t="shared" si="794"/>
        <v/>
      </c>
      <c r="FV424" s="264" t="str">
        <f t="shared" si="795"/>
        <v/>
      </c>
      <c r="FW424" s="264" t="str">
        <f t="shared" si="796"/>
        <v/>
      </c>
      <c r="FX424" s="264" t="str">
        <f t="shared" si="797"/>
        <v/>
      </c>
      <c r="FY424" s="264" t="str">
        <f t="shared" si="798"/>
        <v/>
      </c>
      <c r="FZ424" s="264" t="str">
        <f t="shared" si="799"/>
        <v/>
      </c>
      <c r="GA424" s="264" t="str">
        <f t="shared" si="800"/>
        <v/>
      </c>
      <c r="GB424" s="264" t="str">
        <f t="shared" si="801"/>
        <v/>
      </c>
      <c r="GC424" s="264" t="str">
        <f t="shared" si="802"/>
        <v/>
      </c>
      <c r="GD424" s="264" t="str">
        <f t="shared" si="803"/>
        <v/>
      </c>
      <c r="GE424" s="264" t="str">
        <f t="shared" si="804"/>
        <v/>
      </c>
      <c r="GF424" s="264" t="str">
        <f t="shared" si="805"/>
        <v/>
      </c>
      <c r="GG424" s="264" t="str">
        <f t="shared" si="806"/>
        <v/>
      </c>
      <c r="GH424" s="264" t="str">
        <f t="shared" si="807"/>
        <v/>
      </c>
      <c r="GI424" s="264" t="str">
        <f t="shared" si="808"/>
        <v/>
      </c>
      <c r="GJ424" s="264" t="str">
        <f t="shared" si="809"/>
        <v/>
      </c>
      <c r="GK424" s="264" t="str">
        <f t="shared" si="810"/>
        <v/>
      </c>
      <c r="GL424" s="264" t="str">
        <f t="shared" si="811"/>
        <v/>
      </c>
      <c r="GM424" s="264" t="str">
        <f t="shared" si="812"/>
        <v/>
      </c>
      <c r="GN424" s="264" t="str">
        <f t="shared" si="813"/>
        <v/>
      </c>
      <c r="GO424" s="264" t="str">
        <f t="shared" si="814"/>
        <v/>
      </c>
      <c r="GP424" s="264" t="str">
        <f t="shared" si="815"/>
        <v/>
      </c>
      <c r="GQ424" s="264" t="str">
        <f t="shared" si="816"/>
        <v/>
      </c>
      <c r="GR424" s="264" t="str">
        <f t="shared" si="817"/>
        <v/>
      </c>
      <c r="GS424" s="264" t="str">
        <f t="shared" si="818"/>
        <v/>
      </c>
      <c r="GT424" s="264" t="str">
        <f t="shared" si="819"/>
        <v/>
      </c>
      <c r="GU424" s="264" t="str">
        <f t="shared" si="820"/>
        <v/>
      </c>
      <c r="GV424" s="264" t="str">
        <f t="shared" si="821"/>
        <v/>
      </c>
      <c r="GW424" s="264" t="str">
        <f t="shared" si="822"/>
        <v/>
      </c>
      <c r="GX424" s="264" t="str">
        <f t="shared" si="823"/>
        <v/>
      </c>
      <c r="GY424" s="264" t="str">
        <f t="shared" si="824"/>
        <v/>
      </c>
      <c r="GZ424" s="264" t="str">
        <f t="shared" si="825"/>
        <v/>
      </c>
      <c r="HA424" s="264" t="str">
        <f t="shared" si="826"/>
        <v/>
      </c>
      <c r="HB424" s="264" t="str">
        <f t="shared" si="827"/>
        <v/>
      </c>
      <c r="HC424" s="264" t="str">
        <f t="shared" si="828"/>
        <v/>
      </c>
      <c r="HD424" s="264" t="str">
        <f t="shared" si="829"/>
        <v/>
      </c>
      <c r="HE424" s="264" t="str">
        <f t="shared" si="830"/>
        <v/>
      </c>
      <c r="HF424" s="264" t="str">
        <f t="shared" si="831"/>
        <v/>
      </c>
      <c r="HG424" s="264" t="str">
        <f t="shared" si="832"/>
        <v/>
      </c>
      <c r="HH424" s="264" t="str">
        <f t="shared" si="833"/>
        <v/>
      </c>
      <c r="HI424" s="264" t="str">
        <f t="shared" si="834"/>
        <v/>
      </c>
      <c r="HJ424" s="264" t="str">
        <f t="shared" si="835"/>
        <v/>
      </c>
      <c r="HK424" s="264" t="str">
        <f t="shared" si="836"/>
        <v/>
      </c>
      <c r="HL424" s="264" t="str">
        <f t="shared" si="837"/>
        <v/>
      </c>
      <c r="HM424" s="264" t="str">
        <f t="shared" si="838"/>
        <v/>
      </c>
      <c r="HN424" s="264" t="str">
        <f t="shared" si="839"/>
        <v/>
      </c>
      <c r="HO424" s="264" t="str">
        <f t="shared" si="840"/>
        <v/>
      </c>
      <c r="HP424" s="264" t="str">
        <f t="shared" si="841"/>
        <v/>
      </c>
      <c r="HQ424" s="264" t="str">
        <f t="shared" si="842"/>
        <v/>
      </c>
      <c r="HR424" s="264" t="str">
        <f t="shared" si="843"/>
        <v/>
      </c>
      <c r="HS424" s="264" t="str">
        <f t="shared" si="844"/>
        <v/>
      </c>
      <c r="HT424" s="264" t="str">
        <f t="shared" si="845"/>
        <v/>
      </c>
      <c r="HU424" s="264" t="str">
        <f t="shared" si="846"/>
        <v/>
      </c>
      <c r="HV424" s="264" t="str">
        <f t="shared" si="847"/>
        <v/>
      </c>
      <c r="HW424" s="264" t="str">
        <f t="shared" si="848"/>
        <v/>
      </c>
      <c r="HX424" s="264" t="str">
        <f t="shared" si="849"/>
        <v/>
      </c>
      <c r="HY424" s="264" t="str">
        <f t="shared" si="850"/>
        <v/>
      </c>
      <c r="HZ424" s="264" t="str">
        <f t="shared" si="851"/>
        <v/>
      </c>
      <c r="IA424" s="264" t="str">
        <f t="shared" si="852"/>
        <v/>
      </c>
      <c r="IB424" s="264" t="str">
        <f t="shared" si="853"/>
        <v/>
      </c>
      <c r="IC424" s="264" t="str">
        <f t="shared" si="854"/>
        <v/>
      </c>
      <c r="ID424" s="264" t="str">
        <f t="shared" si="855"/>
        <v/>
      </c>
      <c r="IE424" s="264" t="str">
        <f t="shared" si="856"/>
        <v/>
      </c>
      <c r="IF424" s="264" t="str">
        <f t="shared" si="857"/>
        <v/>
      </c>
      <c r="IG424" s="264" t="str">
        <f t="shared" si="858"/>
        <v/>
      </c>
      <c r="IH424" s="264" t="str">
        <f t="shared" si="859"/>
        <v/>
      </c>
      <c r="II424" s="264" t="str">
        <f t="shared" si="860"/>
        <v/>
      </c>
      <c r="IJ424" s="264" t="str">
        <f t="shared" si="861"/>
        <v/>
      </c>
      <c r="IK424" s="264" t="str">
        <f t="shared" si="862"/>
        <v/>
      </c>
      <c r="IL424" s="264" t="str">
        <f t="shared" si="863"/>
        <v/>
      </c>
      <c r="IM424" s="264" t="str">
        <f t="shared" si="864"/>
        <v/>
      </c>
      <c r="IN424" s="264" t="str">
        <f t="shared" si="865"/>
        <v/>
      </c>
      <c r="IO424" s="264" t="str">
        <f>IF(AND($A$424&lt;=$W$349,$W$349&lt;=$B$424),$C$424,"")</f>
        <v/>
      </c>
      <c r="IP424" s="264" t="str">
        <f t="shared" si="866"/>
        <v/>
      </c>
      <c r="IQ424" s="264" t="str">
        <f t="shared" si="867"/>
        <v/>
      </c>
      <c r="IR424" s="264" t="str">
        <f t="shared" si="868"/>
        <v/>
      </c>
      <c r="IS424" s="264" t="str">
        <f t="shared" si="869"/>
        <v/>
      </c>
      <c r="IT424" s="264" t="str">
        <f t="shared" si="870"/>
        <v/>
      </c>
      <c r="IU424" s="264" t="str">
        <f t="shared" si="871"/>
        <v/>
      </c>
      <c r="IV424" s="264" t="str">
        <f t="shared" si="872"/>
        <v/>
      </c>
      <c r="IW424" s="264" t="str">
        <f t="shared" si="873"/>
        <v/>
      </c>
      <c r="IX424" s="264" t="str">
        <f t="shared" si="876"/>
        <v/>
      </c>
      <c r="IY424" s="264" t="str">
        <f t="shared" si="877"/>
        <v/>
      </c>
      <c r="IZ424" s="264" t="str">
        <f t="shared" si="878"/>
        <v/>
      </c>
      <c r="JA424" s="264" t="str">
        <f>IF(AND($A$424&lt;=X$349,X$349&lt;=$B$424),$C$424,"")</f>
        <v/>
      </c>
      <c r="JB424" s="264" t="str">
        <f>IF(AND($A$424&lt;=X$349,X$349&lt;=$B$424),(1/3)*$C$424,"")</f>
        <v/>
      </c>
      <c r="JC424" s="264" t="str">
        <f>IF(AND($A$424&lt;=X$349,X$349&lt;=$B$424),(2/3)*$C$424,"")</f>
        <v/>
      </c>
      <c r="JD424" s="264" t="str">
        <f>IF(AND($A$424&lt;=X$349,X$349&lt;=$B$424),$D$424,"")</f>
        <v/>
      </c>
      <c r="JE424" s="264" t="str">
        <f>IF(AND($A$424&lt;=X$349,X$349&lt;=$B$424),(1/3)*$D$424,"")</f>
        <v/>
      </c>
      <c r="JF424" s="264" t="str">
        <f>IF(AND($A$424&lt;=X$349,X$349&lt;=$B$424),(2/3)*$D$424,"")</f>
        <v/>
      </c>
      <c r="JG424" s="264" t="str">
        <f>IF(AND($A$424&lt;=X$349,X$349&lt;=$B$424),$E$424,"")</f>
        <v/>
      </c>
      <c r="JH424" s="264" t="str">
        <f>IF(AND($A$424&lt;=X$349,X$349&lt;=$B$424),(1/3)*$E$424,"")</f>
        <v/>
      </c>
      <c r="JI424" s="264" t="str">
        <f>IF(AND($A$424&lt;=X$349,X$349&lt;=$B$424),(2/3)*$E$424,"")</f>
        <v/>
      </c>
      <c r="JJ424" s="264" t="str">
        <f>IF(AND($A$424&lt;=X$349,X$349&lt;=$B$424),$F$424,"")</f>
        <v/>
      </c>
      <c r="JK424" s="264" t="str">
        <f>IF(AND($A$424&lt;=X$349,X$349&lt;=$B$424),(1/3)*$F$424,"")</f>
        <v/>
      </c>
      <c r="JL424" s="264" t="str">
        <f>IF(AND($A$424&lt;=X$349,X$349&lt;=$B$424),(2/3)*$F$424,"")</f>
        <v/>
      </c>
      <c r="JM424" s="264" t="str">
        <f>IF(AND($A$424&lt;=Y$349,Y$349&lt;=$B$424),$C$424,"")</f>
        <v/>
      </c>
      <c r="JN424" s="264" t="str">
        <f>IF(AND($A$424&lt;=Y$349,Y$349&lt;=$B$424),(1/3)*$C$424,"")</f>
        <v/>
      </c>
      <c r="JO424" s="264" t="str">
        <f>IF(AND($A$424&lt;=Y$349,Y$349&lt;=$B$424),(2/3)*$C$424,"")</f>
        <v/>
      </c>
      <c r="JP424" s="264" t="str">
        <f>IF(AND($A$424&lt;=Y$349,Y$349&lt;=$B$424),$D$424,"")</f>
        <v/>
      </c>
      <c r="JQ424" s="264" t="str">
        <f>IF(AND($A$424&lt;=Y$349,Y$349&lt;=$B$424),(1/3)*$D$424,"")</f>
        <v/>
      </c>
      <c r="JR424" s="264" t="str">
        <f>IF(AND($A$424&lt;=Y$349,Y$349&lt;=$B$424),(2/3)*$D$424,"")</f>
        <v/>
      </c>
      <c r="JS424" s="264" t="str">
        <f>IF(AND($A$424&lt;=Y$349,Y$349&lt;=$B$424),$E$424,"")</f>
        <v/>
      </c>
      <c r="JT424" s="264" t="str">
        <f>IF(AND($A$424&lt;=Y$349,Y$349&lt;=$B$424),(1/3)*$E$424,"")</f>
        <v/>
      </c>
      <c r="JU424" s="264" t="str">
        <f>IF(AND($A$424&lt;=Y$349,Y$349&lt;=$B$424),(2/3)*$E$424,"")</f>
        <v/>
      </c>
      <c r="JV424" s="264" t="str">
        <f>IF(AND($A$424&lt;=Y$349,Y$349&lt;=$B$424),$F$424,"")</f>
        <v/>
      </c>
      <c r="JW424" s="264" t="str">
        <f>IF(AND($A$424&lt;=Y$349,Y$349&lt;=$B$424),(1/3)*$F$424,"")</f>
        <v/>
      </c>
      <c r="JX424" s="264" t="str">
        <f>IF(AND($A$424&lt;=Y$349,Y$349&lt;=$B$424),(2/3)*$F$424,"")</f>
        <v/>
      </c>
      <c r="JY424" s="264" t="str">
        <f>IF(AND($A$424&lt;=Z$349,Z$349&lt;=$B$424),$C$424,"")</f>
        <v/>
      </c>
      <c r="JZ424" s="264" t="str">
        <f>IF(AND($A$424&lt;=Z$349,Z$349&lt;=$B$424),(1/3)*$C$424,"")</f>
        <v/>
      </c>
      <c r="KA424" s="264" t="str">
        <f>IF(AND($A$424&lt;=Z$349,Z$349&lt;=$B$424),(2/3)*$C$424,"")</f>
        <v/>
      </c>
      <c r="KB424" s="264" t="str">
        <f>IF(AND($A$424&lt;=Z$349,Z$349&lt;=$B$424),$D$424,"")</f>
        <v/>
      </c>
      <c r="KC424" s="264" t="str">
        <f>IF(AND($A$424&lt;=Z$349,Z$349&lt;=$B$424),(1/3)*$D$424,"")</f>
        <v/>
      </c>
      <c r="KD424" s="264" t="str">
        <f>IF(AND($A$424&lt;=Z$349,Z$349&lt;=$B$424),(2/3)*$D$424,"")</f>
        <v/>
      </c>
      <c r="KE424" s="264" t="str">
        <f>IF(AND($A$424&lt;=Z$349,Z$349&lt;=$B$424),$E$424,"")</f>
        <v/>
      </c>
      <c r="KF424" s="264" t="str">
        <f>IF(AND($A$424&lt;=Z$349,Z$349&lt;=$B$424),(1/3)*$E$424,"")</f>
        <v/>
      </c>
      <c r="KG424" s="264" t="str">
        <f>IF(AND($A$424&lt;=Z$349,Z$349&lt;=$B$424),(2/3)*$E$424,"")</f>
        <v/>
      </c>
      <c r="KH424" s="264" t="str">
        <f>IF(AND($A$424&lt;=Z$349,Z$349&lt;=$B$424),$F$424,"")</f>
        <v/>
      </c>
      <c r="KI424" s="264" t="str">
        <f>IF(AND($A$424&lt;=Z$349,Z$349&lt;=$B$424),(1/3)*$F$424,"")</f>
        <v/>
      </c>
      <c r="KJ424" s="264" t="str">
        <f>IF(AND($A$424&lt;=Z$349,Z$349&lt;=$B$424),(2/3)*$F$424,"")</f>
        <v/>
      </c>
      <c r="KK424" s="264" t="str">
        <f>IF(AND($A$424&lt;=AA$349,AA$349&lt;=$B$424),$C$424,"")</f>
        <v/>
      </c>
      <c r="KL424" s="264" t="str">
        <f>IF(AND($A$424&lt;=AA$349,AA$349&lt;=$B$424),(1/3)*$C$424,"")</f>
        <v/>
      </c>
      <c r="KM424" s="264" t="str">
        <f>IF(AND($A$424&lt;=AA$349,AA$349&lt;=$B$424),(2/3)*$C$424,"")</f>
        <v/>
      </c>
      <c r="KN424" s="264" t="str">
        <f>IF(AND($A$424&lt;=AA$349,AA$349&lt;=$B$424),$D$424,"")</f>
        <v/>
      </c>
      <c r="KO424" s="264" t="str">
        <f>IF(AND($A$424&lt;=AA$349,AA$349&lt;=$B$424),(1/3)*$D$424,"")</f>
        <v/>
      </c>
      <c r="KP424" s="264" t="str">
        <f>IF(AND($A$424&lt;=AA$349,AA$349&lt;=$B$424),(2/3)*$D$424,"")</f>
        <v/>
      </c>
      <c r="KQ424" s="264" t="str">
        <f>IF(AND($A$424&lt;=AA$349,AA$349&lt;=$B$424),$E$424,"")</f>
        <v/>
      </c>
      <c r="KR424" s="264" t="str">
        <f>IF(AND($A$424&lt;=AA$349,AA$349&lt;=$B$424),(1/3)*$E$424,"")</f>
        <v/>
      </c>
      <c r="KS424" s="264" t="str">
        <f>IF(AND($A$424&lt;=AA$349,AA$349&lt;=$B$424),(2/3)*$E$424,"")</f>
        <v/>
      </c>
      <c r="KT424" s="264" t="str">
        <f>IF(AND($A$424&lt;=AA$349,AA$349&lt;=$B$424),$F$424,"")</f>
        <v/>
      </c>
      <c r="KU424" s="264" t="str">
        <f>IF(AND($A$424&lt;=AA$349,AA$349&lt;=$B$424),(1/3)*$F$424,"")</f>
        <v/>
      </c>
      <c r="KV424" s="264" t="str">
        <f>IF(AND($A$424&lt;=AA$349,AA$349&lt;=$B$424),(2/3)*$F$424,"")</f>
        <v/>
      </c>
      <c r="KW424" s="264" t="str">
        <f>IF(AND($A$424&lt;=AB$349,AB$349&lt;=$B$424),$C$424,"")</f>
        <v/>
      </c>
      <c r="KX424" s="264" t="str">
        <f>IF(AND($A$424&lt;=AB$349,AB$349&lt;=$B$424),(1/3)*$C$424,"")</f>
        <v/>
      </c>
      <c r="KY424" s="264" t="str">
        <f>IF(AND($A$424&lt;=AB$349,AB$349&lt;=$B$424),(2/3)*$C$424,"")</f>
        <v/>
      </c>
      <c r="KZ424" s="264" t="str">
        <f>IF(AND($A$424&lt;=AB$349,AB$349&lt;=$B$424),$D$424,"")</f>
        <v/>
      </c>
      <c r="LA424" s="264" t="str">
        <f>IF(AND($A$424&lt;=AB$349,AB$349&lt;=$B$424),(1/3)*$D$424,"")</f>
        <v/>
      </c>
      <c r="LB424" s="264" t="str">
        <f>IF(AND($A$424&lt;=AB$349,AB$349&lt;=$B$424),(2/3)*$D$424,"")</f>
        <v/>
      </c>
      <c r="LC424" s="264" t="str">
        <f>IF(AND($A$424&lt;=AB$349,AB$349&lt;=$B$424),$E$424,"")</f>
        <v/>
      </c>
      <c r="LD424" s="264" t="str">
        <f>IF(AND($A$424&lt;=AB$349,AB$349&lt;=$B$424),(1/3)*$E$424,"")</f>
        <v/>
      </c>
      <c r="LE424" s="264" t="str">
        <f>IF(AND($A$424&lt;=AB$349,AB$349&lt;=$B$424),(2/3)*$E$424,"")</f>
        <v/>
      </c>
      <c r="LF424" s="264" t="str">
        <f>IF(AND($A$424&lt;=AB$349,AB$349&lt;=$B$424),$F$424,"")</f>
        <v/>
      </c>
      <c r="LG424" s="264" t="str">
        <f>IF(AND($A$424&lt;=AB$349,AB$349&lt;=$B$424),(1/3)*$F$424,"")</f>
        <v/>
      </c>
      <c r="LH424" s="264" t="str">
        <f>IF(AND($A$424&lt;=AB$349,AB$349&lt;=$B$424),(2/3)*$F$424,"")</f>
        <v/>
      </c>
      <c r="LI424" s="264" t="str">
        <f>IF(AND($A$424&lt;=AC$349,AC$349&lt;=$B$424),$C$424,"")</f>
        <v/>
      </c>
      <c r="LJ424" s="264" t="str">
        <f>IF(AND($A$424&lt;=AC$349,AC$349&lt;=$B$424),(1/3)*$C$424,"")</f>
        <v/>
      </c>
      <c r="LK424" s="264" t="str">
        <f>IF(AND($A$424&lt;=AC$349,AC$349&lt;=$B$424),(2/3)*$C$424,"")</f>
        <v/>
      </c>
      <c r="LL424" s="264" t="str">
        <f>IF(AND($A$424&lt;=AC$349,AC$349&lt;=$B$424),$D$424,"")</f>
        <v/>
      </c>
      <c r="LM424" s="264" t="str">
        <f>IF(AND($A$424&lt;=AC$349,AC$349&lt;=$B$424),(1/3)*$D$424,"")</f>
        <v/>
      </c>
      <c r="LN424" s="264" t="str">
        <f>IF(AND($A$424&lt;=AC$349,AC$349&lt;=$B$424),(2/3)*$D$424,"")</f>
        <v/>
      </c>
      <c r="LO424" s="264" t="str">
        <f>IF(AND($A$424&lt;=AC$349,AC$349&lt;=$B$424),$E$424,"")</f>
        <v/>
      </c>
      <c r="LP424" s="264" t="str">
        <f>IF(AND($A$424&lt;=AC$349,AC$349&lt;=$B$424),(1/3)*$E$424,"")</f>
        <v/>
      </c>
      <c r="LQ424" s="264" t="str">
        <f>IF(AND($A$424&lt;=AC$349,AC$349&lt;=$B$424),(2/3)*$E$424,"")</f>
        <v/>
      </c>
      <c r="LR424" s="264" t="str">
        <f>IF(AND($A$424&lt;=AC$349,AC$349&lt;=$B$424),$F$424,"")</f>
        <v/>
      </c>
      <c r="LS424" s="264" t="str">
        <f>IF(AND($A$424&lt;=AC$349,AC$349&lt;=$B$424),(1/3)*$F$424,"")</f>
        <v/>
      </c>
      <c r="LT424" s="264" t="str">
        <f>IF(AND($A$424&lt;=AC$349,AC$349&lt;=$B$424),(2/3)*$F$424,"")</f>
        <v/>
      </c>
      <c r="LU424" s="264" t="str">
        <f>IF(AND($A$424&lt;=AD$349,AD$349&lt;=$B$424),$C$424,"")</f>
        <v/>
      </c>
      <c r="LV424" s="264" t="str">
        <f>IF(AND($A$424&lt;=AD$349,AD$349&lt;=$B$424),(1/3)*$C$424,"")</f>
        <v/>
      </c>
      <c r="LW424" s="264" t="str">
        <f>IF(AND($A$424&lt;=AD$349,AD$349&lt;=$B$424),(2/3)*$C$424,"")</f>
        <v/>
      </c>
      <c r="LX424" s="264" t="str">
        <f>IF(AND($A$424&lt;=AD$349,AD$349&lt;=$B$424),$D$424,"")</f>
        <v/>
      </c>
      <c r="LY424" s="264" t="str">
        <f>IF(AND($A$424&lt;=AD$349,AD$349&lt;=$B$424),(1/3)*$D$424,"")</f>
        <v/>
      </c>
      <c r="LZ424" s="264" t="str">
        <f>IF(AND($A$424&lt;=AD$349,AD$349&lt;=$B$424),(2/3)*$D$424,"")</f>
        <v/>
      </c>
      <c r="MA424" s="264" t="str">
        <f>IF(AND($A$424&lt;=AD$349,AD$349&lt;=$B$424),$E$424,"")</f>
        <v/>
      </c>
      <c r="MB424" s="264" t="str">
        <f>IF(AND($A$424&lt;=AD$349,AD$349&lt;=$B$424),(1/3)*$E$424,"")</f>
        <v/>
      </c>
      <c r="MC424" s="264" t="str">
        <f>IF(AND($A$424&lt;=AD$349,AD$349&lt;=$B$424),(2/3)*$E$424,"")</f>
        <v/>
      </c>
      <c r="MD424" s="264" t="str">
        <f>IF(AND($A$424&lt;=AD$349,AD$349&lt;=$B$424),$F$424,"")</f>
        <v/>
      </c>
      <c r="ME424" s="264" t="str">
        <f>IF(AND($A$424&lt;=AD$349,AD$349&lt;=$B$424),(1/3)*$F$424,"")</f>
        <v/>
      </c>
      <c r="MF424" s="264" t="str">
        <f>IF(AND($A$424&lt;=AD$349,AD$349&lt;=$B$424),(2/3)*$F$424,"")</f>
        <v/>
      </c>
      <c r="MG424" s="264" t="str">
        <f>IF(AND($A$424&lt;=AE$349,AE$349&lt;=$B$424),$C$424,"")</f>
        <v/>
      </c>
      <c r="MH424" s="264" t="str">
        <f>IF(AND($A$424&lt;=AE$349,AE$349&lt;=$B$424),(1/3)*$C$424,"")</f>
        <v/>
      </c>
      <c r="MI424" s="264" t="str">
        <f>IF(AND($A$424&lt;=AE$349,AE$349&lt;=$B$424),(2/3)*$C$424,"")</f>
        <v/>
      </c>
      <c r="MJ424" s="264" t="str">
        <f>IF(AND($A$424&lt;=AE$349,AE$349&lt;=$B$424),$D$424,"")</f>
        <v/>
      </c>
      <c r="MK424" s="264" t="str">
        <f>IF(AND($A$424&lt;=AE$349,AE$349&lt;=$B$424),(1/3)*$D$424,"")</f>
        <v/>
      </c>
      <c r="ML424" s="264" t="str">
        <f>IF(AND($A$424&lt;=AE$349,AE$349&lt;=$B$424),(2/3)*$D$424,"")</f>
        <v/>
      </c>
      <c r="MM424" s="264" t="str">
        <f>IF(AND($A$424&lt;=AE$349,AE$349&lt;=$B$424),$E$424,"")</f>
        <v/>
      </c>
      <c r="MN424" s="264" t="str">
        <f>IF(AND($A$424&lt;=AE$349,AE$349&lt;=$B$424),(1/3)*$E$424,"")</f>
        <v/>
      </c>
      <c r="MO424" s="264" t="str">
        <f>IF(AND($A$424&lt;=AE$349,AE$349&lt;=$B$424),(2/3)*$E$424,"")</f>
        <v/>
      </c>
      <c r="MP424" s="264" t="str">
        <f>IF(AND($A$424&lt;=AE$349,AE$349&lt;=$B$424),$F$424,"")</f>
        <v/>
      </c>
      <c r="MQ424" s="264" t="str">
        <f>IF(AND($A$424&lt;=AE$349,AE$349&lt;=$B$424),(1/3)*$F$424,"")</f>
        <v/>
      </c>
      <c r="MR424" s="264" t="str">
        <f>IF(AND($A$424&lt;=AE$349,AE$349&lt;=$B$424),(2/3)*$F$424,"")</f>
        <v/>
      </c>
      <c r="MS424" s="264" t="str">
        <f>IF(AND($A$424&lt;=AF$349,AF$349&lt;=$B$424),$C$424,"")</f>
        <v/>
      </c>
      <c r="MT424" s="264" t="str">
        <f>IF(AND($A$424&lt;=AF$349,AF$349&lt;=$B$424),(1/3)*$C$424,"")</f>
        <v/>
      </c>
      <c r="MU424" s="264" t="str">
        <f>IF(AND($A$424&lt;=AF$349,AF$349&lt;=$B$424),(2/3)*$C$424,"")</f>
        <v/>
      </c>
      <c r="MV424" s="264" t="str">
        <f>IF(AND($A$424&lt;=AF$349,AF$349&lt;=$B$424),$D$424,"")</f>
        <v/>
      </c>
      <c r="MW424" s="264" t="str">
        <f>IF(AND($A$424&lt;=AF$349,AF$349&lt;=$B$424),(1/3)*$D$424,"")</f>
        <v/>
      </c>
      <c r="MX424" s="264" t="str">
        <f>IF(AND($A$424&lt;=AF$349,AF$349&lt;=$B$424),(2/3)*$D$424,"")</f>
        <v/>
      </c>
      <c r="MY424" s="264" t="str">
        <f>IF(AND($A$424&lt;=AF$349,AF$349&lt;=$B$424),$E$424,"")</f>
        <v/>
      </c>
      <c r="MZ424" s="264" t="str">
        <f>IF(AND($A$424&lt;=AF$349,AF$349&lt;=$B$424),(1/3)*$E$424,"")</f>
        <v/>
      </c>
      <c r="NA424" s="264" t="str">
        <f>IF(AND($A$424&lt;=AF$349,AF$349&lt;=$B$424),(2/3)*$E$424,"")</f>
        <v/>
      </c>
      <c r="NB424" s="264" t="str">
        <f>IF(AND($A$424&lt;=AF$349,AF$349&lt;=$B$424),$F$424,"")</f>
        <v/>
      </c>
      <c r="NC424" s="264" t="str">
        <f>IF(AND($A$424&lt;=AF$349,AF$349&lt;=$B$424),(1/3)*$F$424,"")</f>
        <v/>
      </c>
      <c r="ND424" s="264" t="str">
        <f>IF(AND($A$424&lt;=AF$349,AF$349&lt;=$B$424),(2/3)*$F$424,"")</f>
        <v/>
      </c>
      <c r="NE424" s="264" t="str">
        <f>IF(AND($A$424&lt;=AG$349,AG$349&lt;=$B$424),$C$424,"")</f>
        <v/>
      </c>
      <c r="NF424" s="264" t="str">
        <f>IF(AND($A$424&lt;=AG$349,AG$349&lt;=$B$424),(1/3)*$C$424,"")</f>
        <v/>
      </c>
      <c r="NG424" s="264" t="str">
        <f>IF(AND($A$424&lt;=AG$349,AG$349&lt;=$B$424),(2/3)*$C$424,"")</f>
        <v/>
      </c>
      <c r="NH424" s="264" t="str">
        <f>IF(AND($A$424&lt;=AG$349,AG$349&lt;=$B$424),$D$424,"")</f>
        <v/>
      </c>
      <c r="NI424" s="264" t="str">
        <f>IF(AND($A$424&lt;=AG$349,AG$349&lt;=$B$424),(1/3)*$D$424,"")</f>
        <v/>
      </c>
      <c r="NJ424" s="264" t="str">
        <f>IF(AND($A$424&lt;=AG$349,AG$349&lt;=$B$424),(2/3)*$D$424,"")</f>
        <v/>
      </c>
      <c r="NK424" s="264" t="str">
        <f>IF(AND($A$424&lt;=AG$349,AG$349&lt;=$B$424),$E$424,"")</f>
        <v/>
      </c>
      <c r="NL424" s="264" t="str">
        <f>IF(AND($A$424&lt;=AG$349,AG$349&lt;=$B$424),(1/3)*$E$424,"")</f>
        <v/>
      </c>
      <c r="NM424" s="264" t="str">
        <f>IF(AND($A$424&lt;=AG$349,AG$349&lt;=$B$424),(2/3)*$E$424,"")</f>
        <v/>
      </c>
      <c r="NN424" s="264" t="str">
        <f>IF(AND($A$424&lt;=AG$349,AG$349&lt;=$B$424),$F$424,"")</f>
        <v/>
      </c>
      <c r="NO424" s="264" t="str">
        <f>IF(AND($A$424&lt;=AG$349,AG$349&lt;=$B$424),(1/3)*$F$424,"")</f>
        <v/>
      </c>
      <c r="NP424" s="264" t="str">
        <f>IF(AND($A$424&lt;=AG$349,AG$349&lt;=$B$424),(2/3)*$F$424,"")</f>
        <v/>
      </c>
      <c r="NQ424" s="264" t="str">
        <f>IF(AND($A$424&lt;=AH$349,AH$349&lt;=$B$424),$C$424,"")</f>
        <v/>
      </c>
      <c r="NR424" s="264" t="str">
        <f>IF(AND($A$424&lt;=AH$349,AH$349&lt;=$B$424),(1/3)*$C$424,"")</f>
        <v/>
      </c>
      <c r="NS424" s="264" t="str">
        <f>IF(AND($A$424&lt;=AH$349,AH$349&lt;=$B$424),(2/3)*$C$424,"")</f>
        <v/>
      </c>
      <c r="NT424" s="264" t="str">
        <f>IF(AND($A$424&lt;=AH$349,AH$349&lt;=$B$424),$D$424,"")</f>
        <v/>
      </c>
      <c r="NU424" s="264" t="str">
        <f>IF(AND($A$424&lt;=AH$349,AH$349&lt;=$B$424),(1/3)*$D$424,"")</f>
        <v/>
      </c>
      <c r="NV424" s="264" t="str">
        <f>IF(AND($A$424&lt;=AH$349,AH$349&lt;=$B$424),(2/3)*$D$424,"")</f>
        <v/>
      </c>
      <c r="NW424" s="264" t="str">
        <f>IF(AND($A$424&lt;=AH$349,AH$349&lt;=$B$424),$E$424,"")</f>
        <v/>
      </c>
      <c r="NX424" s="264" t="str">
        <f>IF(AND($A$424&lt;=AH$349,AH$349&lt;=$B$424),(1/3)*$E$424,"")</f>
        <v/>
      </c>
      <c r="NY424" s="264" t="str">
        <f>IF(AND($A$424&lt;=AH$349,AH$349&lt;=$B$424),(2/3)*$E$424,"")</f>
        <v/>
      </c>
      <c r="NZ424" s="264" t="str">
        <f>IF(AND($A$424&lt;=AH$349,AH$349&lt;=$B$424),$F$424,"")</f>
        <v/>
      </c>
      <c r="OA424" s="264" t="str">
        <f>IF(AND($A$424&lt;=AH$349,AH$349&lt;=$B$424),(1/3)*$F$424,"")</f>
        <v/>
      </c>
      <c r="OB424" s="264" t="str">
        <f>IF(AND($A$424&lt;=AH$349,AH$349&lt;=$B$424),(2/3)*$F$424,"")</f>
        <v/>
      </c>
      <c r="OC424" s="264" t="str">
        <f>IF(AND($A$424&lt;=AI$349,AI$349&lt;=$B$424),$C$424,"")</f>
        <v/>
      </c>
      <c r="OD424" s="264" t="str">
        <f>IF(AND($A$424&lt;=AI$349,AI$349&lt;=$B$424),(1/3)*$C$424,"")</f>
        <v/>
      </c>
      <c r="OE424" s="264" t="str">
        <f>IF(AND($A$424&lt;=AI$349,AI$349&lt;=$B$424),(2/3)*$C$424,"")</f>
        <v/>
      </c>
      <c r="OF424" s="264" t="str">
        <f>IF(AND($A$424&lt;=AI$349,AI$349&lt;=$B$424),$D$424,"")</f>
        <v/>
      </c>
      <c r="OG424" s="264" t="str">
        <f>IF(AND($A$424&lt;=AI$349,AI$349&lt;=$B$424),(1/3)*$D$424,"")</f>
        <v/>
      </c>
      <c r="OH424" s="264" t="str">
        <f>IF(AND($A$424&lt;=AI$349,AI$349&lt;=$B$424),(2/3)*$D$424,"")</f>
        <v/>
      </c>
      <c r="OI424" s="264" t="str">
        <f>IF(AND($A$424&lt;=AI$349,AI$349&lt;=$B$424),$E$424,"")</f>
        <v/>
      </c>
      <c r="OJ424" s="264" t="str">
        <f>IF(AND($A$424&lt;=AI$349,AI$349&lt;=$B$424),(1/3)*$E$424,"")</f>
        <v/>
      </c>
      <c r="OK424" s="264" t="str">
        <f>IF(AND($A$424&lt;=AI$349,AI$349&lt;=$B$424),(2/3)*$E$424,"")</f>
        <v/>
      </c>
      <c r="OL424" s="264" t="str">
        <f>IF(AND($A$424&lt;=AI$349,AI$349&lt;=$B$424),$F$424,"")</f>
        <v/>
      </c>
      <c r="OM424" s="264" t="str">
        <f>IF(AND($A$424&lt;=AI$349,AI$349&lt;=$B$424),(1/3)*$F$424,"")</f>
        <v/>
      </c>
      <c r="ON424" s="264" t="str">
        <f>IF(AND($A$424&lt;=AI$349,AI$349&lt;=$B$424),(2/3)*$F$424,"")</f>
        <v/>
      </c>
      <c r="OO424" s="264" t="str">
        <f>IF(AND($A$424&lt;=AJ$349,AJ$349&lt;=$B$424),$C$424,"")</f>
        <v/>
      </c>
      <c r="OP424" s="264" t="str">
        <f>IF(AND($A$424&lt;=AJ$349,AJ$349&lt;=$B$424),(1/3)*$C$424,"")</f>
        <v/>
      </c>
      <c r="OQ424" s="264" t="str">
        <f>IF(AND($A$424&lt;=AJ$349,AJ$349&lt;=$B$424),(2/3)*$C$424,"")</f>
        <v/>
      </c>
      <c r="OR424" s="264" t="str">
        <f>IF(AND($A$424&lt;=AJ$349,AJ$349&lt;=$B$424),$D$424,"")</f>
        <v/>
      </c>
      <c r="OS424" s="264" t="str">
        <f>IF(AND($A$424&lt;=AJ$349,AJ$349&lt;=$B$424),(1/3)*$D$424,"")</f>
        <v/>
      </c>
      <c r="OT424" s="264" t="str">
        <f>IF(AND($A$424&lt;=AJ$349,AJ$349&lt;=$B$424),(2/3)*$D$424,"")</f>
        <v/>
      </c>
      <c r="OU424" s="264" t="str">
        <f>IF(AND($A$424&lt;=AJ$349,AJ$349&lt;=$B$424),$E$424,"")</f>
        <v/>
      </c>
      <c r="OV424" s="264" t="str">
        <f>IF(AND($A$424&lt;=AJ$349,AJ$349&lt;=$B$424),(1/3)*$E$424,"")</f>
        <v/>
      </c>
      <c r="OW424" s="264" t="str">
        <f>IF(AND($A$424&lt;=AJ$349,AJ$349&lt;=$B$424),(2/3)*$E$424,"")</f>
        <v/>
      </c>
      <c r="OX424" s="264" t="str">
        <f>IF(AND($A$424&lt;=AJ$349,AJ$349&lt;=$B$424),$F$424,"")</f>
        <v/>
      </c>
      <c r="OY424" s="264" t="str">
        <f>IF(AND($A$424&lt;=AJ$349,AJ$349&lt;=$B$424),(1/3)*$F$424,"")</f>
        <v/>
      </c>
      <c r="OZ424" s="264" t="str">
        <f>IF(AND($A$424&lt;=AJ$349,AJ$349&lt;=$B$424),(2/3)*$F$424,"")</f>
        <v/>
      </c>
      <c r="PA424" s="264" t="str">
        <f>IF(AND($A$424&lt;=AK$349,AK$349&lt;=$B$424),$C$424,"")</f>
        <v/>
      </c>
      <c r="PB424" s="264" t="str">
        <f>IF(AND($A$424&lt;=AK$349,AK$349&lt;=$B$424),(1/3)*$C$424,"")</f>
        <v/>
      </c>
      <c r="PC424" s="264" t="str">
        <f>IF(AND($A$424&lt;=AK$349,AK$349&lt;=$B$424),(2/3)*$C$424,"")</f>
        <v/>
      </c>
      <c r="PD424" s="264" t="str">
        <f>IF(AND($A$424&lt;=AK$349,AK$349&lt;=$B$424),$D$424,"")</f>
        <v/>
      </c>
      <c r="PE424" s="264" t="str">
        <f>IF(AND($A$424&lt;=AK$349,AK$349&lt;=$B$424),(1/3)*$D$424,"")</f>
        <v/>
      </c>
      <c r="PF424" s="264" t="str">
        <f>IF(AND($A$424&lt;=AK$349,AK$349&lt;=$B$424),(2/3)*$D$424,"")</f>
        <v/>
      </c>
      <c r="PG424" s="264" t="str">
        <f>IF(AND($A$424&lt;=AK$349,AK$349&lt;=$B$424),$E$424,"")</f>
        <v/>
      </c>
      <c r="PH424" s="264" t="str">
        <f>IF(AND($A$424&lt;=AK$349,AK$349&lt;=$B$424),(1/3)*$E$424,"")</f>
        <v/>
      </c>
      <c r="PI424" s="264" t="str">
        <f>IF(AND($A$424&lt;=AK$349,AK$349&lt;=$B$424),(2/3)*$E$424,"")</f>
        <v/>
      </c>
      <c r="PJ424" s="264" t="str">
        <f>IF(AND($A$424&lt;=AK$349,AK$349&lt;=$B$424),$F$424,"")</f>
        <v/>
      </c>
      <c r="PK424" s="264" t="str">
        <f>IF(AND($A$424&lt;=AK$349,AK$349&lt;=$B$424),(1/3)*$F$424,"")</f>
        <v/>
      </c>
      <c r="PL424" s="264" t="str">
        <f>IF(AND($A$424&lt;=AK$349,AK$349&lt;=$B$424),(2/3)*$F$424,"")</f>
        <v/>
      </c>
      <c r="PM424" s="264" t="str">
        <f>IF(AND($A$424&lt;=AL$349,AL$349&lt;=$B$424),$C$424,"")</f>
        <v/>
      </c>
      <c r="PN424" s="264" t="str">
        <f>IF(AND($A$424&lt;=AL$349,AL$349&lt;=$B$424),(1/3)*$C$424,"")</f>
        <v/>
      </c>
      <c r="PO424" s="264" t="str">
        <f>IF(AND($A$424&lt;=AL$349,AL$349&lt;=$B$424),(2/3)*$C$424,"")</f>
        <v/>
      </c>
      <c r="PP424" s="264" t="str">
        <f>IF(AND($A$424&lt;=AL$349,AL$349&lt;=$B$424),$D$424,"")</f>
        <v/>
      </c>
      <c r="PQ424" s="264" t="str">
        <f>IF(AND($A$424&lt;=AL$349,AL$349&lt;=$B$424),(1/3)*$D$424,"")</f>
        <v/>
      </c>
      <c r="PR424" s="264" t="str">
        <f>IF(AND($A$424&lt;=AL$349,AL$349&lt;=$B$424),(2/3)*$D$424,"")</f>
        <v/>
      </c>
      <c r="PS424" s="264" t="str">
        <f>IF(AND($A$424&lt;=AL$349,AL$349&lt;=$B$424),$E$424,"")</f>
        <v/>
      </c>
      <c r="PT424" s="264" t="str">
        <f>IF(AND($A$424&lt;=AL$349,AL$349&lt;=$B$424),(1/3)*$E$424,"")</f>
        <v/>
      </c>
      <c r="PU424" s="264" t="str">
        <f>IF(AND($A$424&lt;=AL$349,AL$349&lt;=$B$424),(2/3)*$E$424,"")</f>
        <v/>
      </c>
      <c r="PV424" s="264" t="str">
        <f>IF(AND($A$424&lt;=AL$349,AL$349&lt;=$B$424),$F$424,"")</f>
        <v/>
      </c>
      <c r="PW424" s="264" t="str">
        <f>IF(AND($A$424&lt;=AL$349,AL$349&lt;=$B$424),(1/3)*$F$424,"")</f>
        <v/>
      </c>
      <c r="PX424" s="264" t="str">
        <f>IF(AND($A$424&lt;=AL$349,AL$349&lt;=$B$424),(2/3)*$F$424,"")</f>
        <v/>
      </c>
      <c r="PY424" s="264" t="str">
        <f>IF(AND($A$424&lt;=AM$349,AM$349&lt;=$B$424),$C$424,"")</f>
        <v/>
      </c>
      <c r="PZ424" s="264" t="str">
        <f>IF(AND($A$424&lt;=AM$349,AM$349&lt;=$B$424),(1/3)*$C$424,"")</f>
        <v/>
      </c>
      <c r="QA424" s="264" t="str">
        <f>IF(AND($A$424&lt;=AM$349,AM$349&lt;=$B$424),(2/3)*$C$424,"")</f>
        <v/>
      </c>
      <c r="QB424" s="264" t="str">
        <f>IF(AND($A$424&lt;=AM$349,AM$349&lt;=$B$424),$D$424,"")</f>
        <v/>
      </c>
      <c r="QC424" s="264" t="str">
        <f>IF(AND($A$424&lt;=AM$349,AM$349&lt;=$B$424),(1/3)*$D$424,"")</f>
        <v/>
      </c>
      <c r="QD424" s="264" t="str">
        <f>IF(AND($A$424&lt;=AM$349,AM$349&lt;=$B$424),(2/3)*$D$424,"")</f>
        <v/>
      </c>
      <c r="QE424" s="264" t="str">
        <f>IF(AND($A$424&lt;=AM$349,AM$349&lt;=$B$424),$E$424,"")</f>
        <v/>
      </c>
      <c r="QF424" s="264" t="str">
        <f>IF(AND($A$424&lt;=AM$349,AM$349&lt;=$B$424),(1/3)*$E$424,"")</f>
        <v/>
      </c>
      <c r="QG424" s="264" t="str">
        <f>IF(AND($A$424&lt;=AM$349,AM$349&lt;=$B$424),(2/3)*$E$424,"")</f>
        <v/>
      </c>
      <c r="QH424" s="264" t="str">
        <f>IF(AND($A$424&lt;=AM$349,AM$349&lt;=$B$424),$F$424,"")</f>
        <v/>
      </c>
      <c r="QI424" s="264" t="str">
        <f>IF(AND($A$424&lt;=AM$349,AM$349&lt;=$B$424),(1/3)*$F$424,"")</f>
        <v/>
      </c>
      <c r="QJ424" s="264" t="str">
        <f>IF(AND($A$424&lt;=AM$349,AM$349&lt;=$B$424),(2/3)*$F$424,"")</f>
        <v/>
      </c>
      <c r="QK424" s="264" t="str">
        <f>IF(AND($A$424&lt;=AN$349,AN$349&lt;=$B$424),$C$424,"")</f>
        <v/>
      </c>
      <c r="QL424" s="264" t="str">
        <f>IF(AND($A$424&lt;=AN$349,AN$349&lt;=$B$424),(1/3)*$C$424,"")</f>
        <v/>
      </c>
      <c r="QM424" s="264" t="str">
        <f>IF(AND($A$424&lt;=AN$349,AN$349&lt;=$B$424),(2/3)*$C$424,"")</f>
        <v/>
      </c>
      <c r="QN424" s="264" t="str">
        <f>IF(AND($A$424&lt;=AN$349,AN$349&lt;=$B$424),$D$424,"")</f>
        <v/>
      </c>
      <c r="QO424" s="264" t="str">
        <f>IF(AND($A$424&lt;=AN$349,AN$349&lt;=$B$424),(1/3)*$D$424,"")</f>
        <v/>
      </c>
      <c r="QP424" s="264" t="str">
        <f>IF(AND($A$424&lt;=AN$349,AN$349&lt;=$B$424),(2/3)*$D$424,"")</f>
        <v/>
      </c>
      <c r="QQ424" s="264" t="str">
        <f>IF(AND($A$424&lt;=AN$349,AN$349&lt;=$B$424),$E$424,"")</f>
        <v/>
      </c>
      <c r="QR424" s="264" t="str">
        <f>IF(AND($A$424&lt;=AN$349,AN$349&lt;=$B$424),(1/3)*$E$424,"")</f>
        <v/>
      </c>
      <c r="QS424" s="264" t="str">
        <f>IF(AND($A$424&lt;=AN$349,AN$349&lt;=$B$424),(2/3)*$E$424,"")</f>
        <v/>
      </c>
      <c r="QT424" s="264" t="str">
        <f>IF(AND($A$424&lt;=AN$349,AN$349&lt;=$B$424),$F$424,"")</f>
        <v/>
      </c>
      <c r="QU424" s="264" t="str">
        <f>IF(AND($A$424&lt;=AN$349,AN$349&lt;=$B$424),(1/3)*$F$424,"")</f>
        <v/>
      </c>
      <c r="QV424" s="264" t="str">
        <f>IF(AND($A$424&lt;=AN$349,AN$349&lt;=$B$424),(2/3)*$F$424,"")</f>
        <v/>
      </c>
      <c r="QW424" s="264" t="str">
        <f>IF(AND($A$424&lt;=AO$349,AO$349&lt;=$B$424),$C$424,"")</f>
        <v/>
      </c>
      <c r="QX424" s="264" t="str">
        <f>IF(AND($A$424&lt;=AO$349,AO$349&lt;=$B$424),(1/3)*$C$424,"")</f>
        <v/>
      </c>
      <c r="QY424" s="264" t="str">
        <f>IF(AND($A$424&lt;=AO$349,AO$349&lt;=$B$424),(2/3)*$C$424,"")</f>
        <v/>
      </c>
      <c r="QZ424" s="264" t="str">
        <f>IF(AND($A$424&lt;=AO$349,AO$349&lt;=$B$424),$D$424,"")</f>
        <v/>
      </c>
      <c r="RA424" s="264" t="str">
        <f>IF(AND($A$424&lt;=AO$349,AO$349&lt;=$B$424),(1/3)*$D$424,"")</f>
        <v/>
      </c>
      <c r="RB424" s="264" t="str">
        <f>IF(AND($A$424&lt;=AO$349,AO$349&lt;=$B$424),(2/3)*$D$424,"")</f>
        <v/>
      </c>
      <c r="RC424" s="264" t="str">
        <f>IF(AND($A$424&lt;=AO$349,AO$349&lt;=$B$424),$E$424,"")</f>
        <v/>
      </c>
      <c r="RD424" s="264" t="str">
        <f>IF(AND($A$424&lt;=AO$349,AO$349&lt;=$B$424),(1/3)*$E$424,"")</f>
        <v/>
      </c>
      <c r="RE424" s="264" t="str">
        <f>IF(AND($A$424&lt;=AO$349,AO$349&lt;=$B$424),(2/3)*$E$424,"")</f>
        <v/>
      </c>
      <c r="RF424" s="264" t="str">
        <f>IF(AND($A$424&lt;=AO$349,AO$349&lt;=$B$424),$F$424,"")</f>
        <v/>
      </c>
      <c r="RG424" s="264" t="str">
        <f>IF(AND($A$424&lt;=AO$349,AO$349&lt;=$B$424),(1/3)*$F$424,"")</f>
        <v/>
      </c>
      <c r="RH424" s="264" t="str">
        <f>IF(AND($A$424&lt;=AO$349,AO$349&lt;=$B$424),(2/3)*$F$424,"")</f>
        <v/>
      </c>
      <c r="RI424" s="264" t="str">
        <f>IF(AND($A$424&lt;=AP$349,AP$349&lt;=$B$424),$C$424,"")</f>
        <v/>
      </c>
      <c r="RJ424" s="264" t="str">
        <f>IF(AND($A$424&lt;=AP$349,AP$349&lt;=$B$424),(1/3)*$C$424,"")</f>
        <v/>
      </c>
      <c r="RK424" s="264" t="str">
        <f>IF(AND($A$424&lt;=AP$349,AP$349&lt;=$B$424),(2/3)*$C$424,"")</f>
        <v/>
      </c>
      <c r="RL424" s="264" t="str">
        <f>IF(AND($A$424&lt;=AP$349,AP$349&lt;=$B$424),$D$424,"")</f>
        <v/>
      </c>
      <c r="RM424" s="264" t="str">
        <f>IF(AND($A$424&lt;=AP$349,AP$349&lt;=$B$424),(1/3)*$D$424,"")</f>
        <v/>
      </c>
      <c r="RN424" s="264" t="str">
        <f>IF(AND($A$424&lt;=AP$349,AP$349&lt;=$B$424),(2/3)*$D$424,"")</f>
        <v/>
      </c>
      <c r="RO424" s="264" t="str">
        <f>IF(AND($A$424&lt;=AP$349,AP$349&lt;=$B$424),$E$424,"")</f>
        <v/>
      </c>
      <c r="RP424" s="264" t="str">
        <f>IF(AND($A$424&lt;=AP$349,AP$349&lt;=$B$424),(1/3)*$E$424,"")</f>
        <v/>
      </c>
      <c r="RQ424" s="264" t="str">
        <f>IF(AND($A$424&lt;=AP$349,AP$349&lt;=$B$424),(2/3)*$E$424,"")</f>
        <v/>
      </c>
      <c r="RR424" s="264" t="str">
        <f>IF(AND($A$424&lt;=AP$349,AP$349&lt;=$B$424),$F$424,"")</f>
        <v/>
      </c>
      <c r="RS424" s="264" t="str">
        <f>IF(AND($A$424&lt;=AP$349,AP$349&lt;=$B$424),(1/3)*$F$424,"")</f>
        <v/>
      </c>
      <c r="RT424" s="264" t="str">
        <f>IF(AND($A$424&lt;=AP$349,AP$349&lt;=$B$424),(2/3)*$F$424,"")</f>
        <v/>
      </c>
      <c r="RU424" s="264" t="str">
        <f>IF(AND($A$424&lt;=AQ$349,AQ$349&lt;=$B$424),$C$424,"")</f>
        <v/>
      </c>
      <c r="RV424" s="264" t="str">
        <f>IF(AND($A$424&lt;=AQ$349,AQ$349&lt;=$B$424),(1/3)*$C$424,"")</f>
        <v/>
      </c>
      <c r="RW424" s="264" t="str">
        <f>IF(AND($A$424&lt;=AQ$349,AQ$349&lt;=$B$424),(2/3)*$C$424,"")</f>
        <v/>
      </c>
      <c r="RX424" s="264" t="str">
        <f>IF(AND($A$424&lt;=AQ$349,AQ$349&lt;=$B$424),$D$424,"")</f>
        <v/>
      </c>
      <c r="RY424" s="264" t="str">
        <f>IF(AND($A$424&lt;=AQ$349,AQ$349&lt;=$B$424),(1/3)*$D$424,"")</f>
        <v/>
      </c>
      <c r="RZ424" s="264" t="str">
        <f>IF(AND($A$424&lt;=AQ$349,AQ$349&lt;=$B$424),(2/3)*$D$424,"")</f>
        <v/>
      </c>
      <c r="SA424" s="264" t="str">
        <f>IF(AND($A$424&lt;=AQ$349,AQ$349&lt;=$B$424),$E$424,"")</f>
        <v/>
      </c>
      <c r="SB424" s="264" t="str">
        <f>IF(AND($A$424&lt;=AQ$349,AQ$349&lt;=$B$424),(1/3)*$E$424,"")</f>
        <v/>
      </c>
      <c r="SC424" s="264" t="str">
        <f>IF(AND($A$424&lt;=AQ$349,AQ$349&lt;=$B$424),(2/3)*$E$424,"")</f>
        <v/>
      </c>
      <c r="SD424" s="264" t="str">
        <f>IF(AND($A$424&lt;=AQ$349,AQ$349&lt;=$B$424),$F$424,"")</f>
        <v/>
      </c>
      <c r="SE424" s="264" t="str">
        <f>IF(AND($A$424&lt;=AQ$349,AQ$349&lt;=$B$424),(1/3)*$F$424,"")</f>
        <v/>
      </c>
      <c r="SF424" s="264" t="str">
        <f>IF(AND($A$424&lt;=AQ$349,AQ$349&lt;=$B$424),(2/3)*$F$424,"")</f>
        <v/>
      </c>
      <c r="SG424" s="264" t="str">
        <f>IF(AND($A$424&lt;=AR$349,AR$349&lt;=$B$424),$C$424,"")</f>
        <v/>
      </c>
      <c r="SH424" s="264" t="str">
        <f>IF(AND($A$424&lt;=AR$349,AR$349&lt;=$B$424),(1/3)*$C$424,"")</f>
        <v/>
      </c>
      <c r="SI424" s="264" t="str">
        <f>IF(AND($A$424&lt;=AR$349,AR$349&lt;=$B$424),(2/3)*$C$424,"")</f>
        <v/>
      </c>
      <c r="SJ424" s="264" t="str">
        <f>IF(AND($A$424&lt;=AR$349,AR$349&lt;=$B$424),$D$424,"")</f>
        <v/>
      </c>
      <c r="SK424" s="264" t="str">
        <f>IF(AND($A$424&lt;=AR$349,AR$349&lt;=$B$424),(1/3)*$D$424,"")</f>
        <v/>
      </c>
      <c r="SL424" s="264" t="str">
        <f>IF(AND($A$424&lt;=AR$349,AR$349&lt;=$B$424),(2/3)*$D$424,"")</f>
        <v/>
      </c>
      <c r="SM424" s="264" t="str">
        <f>IF(AND($A$424&lt;=AR$349,AR$349&lt;=$B$424),$E$424,"")</f>
        <v/>
      </c>
      <c r="SN424" s="264" t="str">
        <f>IF(AND($A$424&lt;=AR$349,AR$349&lt;=$B$424),(1/3)*$E$424,"")</f>
        <v/>
      </c>
      <c r="SO424" s="264" t="str">
        <f>IF(AND($A$424&lt;=AR$349,AR$349&lt;=$B$424),(2/3)*$E$424,"")</f>
        <v/>
      </c>
      <c r="SP424" s="264" t="str">
        <f>IF(AND($A$424&lt;=AR$349,AR$349&lt;=$B$424),$F$424,"")</f>
        <v/>
      </c>
      <c r="SQ424" s="264" t="str">
        <f>IF(AND($A$424&lt;=AR$349,AR$349&lt;=$B$424),(1/3)*$F$424,"")</f>
        <v/>
      </c>
      <c r="SR424" s="264" t="str">
        <f>IF(AND($A$424&lt;=AR$349,AR$349&lt;=$B$424),(2/3)*$F$424,"")</f>
        <v/>
      </c>
      <c r="SS424" s="264" t="str">
        <f>IF(AND($A$424&lt;=AS$349,AS$349&lt;=$B$424),$C$424,"")</f>
        <v/>
      </c>
      <c r="ST424" s="264" t="str">
        <f>IF(AND($A$424&lt;=AS$349,AS$349&lt;=$B$424),(1/3)*$C$424,"")</f>
        <v/>
      </c>
      <c r="SU424" s="264" t="str">
        <f>IF(AND($A$424&lt;=AS$349,AS$349&lt;=$B$424),(2/3)*$C$424,"")</f>
        <v/>
      </c>
      <c r="SV424" s="264" t="str">
        <f>IF(AND($A$424&lt;=AS$349,AS$349&lt;=$B$424),$D$424,"")</f>
        <v/>
      </c>
      <c r="SW424" s="264" t="str">
        <f>IF(AND($A$424&lt;=AS$349,AS$349&lt;=$B$424),(1/3)*$D$424,"")</f>
        <v/>
      </c>
      <c r="SX424" s="264" t="str">
        <f>IF(AND($A$424&lt;=AS$349,AS$349&lt;=$B$424),(2/3)*$D$424,"")</f>
        <v/>
      </c>
      <c r="SY424" s="264" t="str">
        <f>IF(AND($A$424&lt;=AS$349,AS$349&lt;=$B$424),$E$424,"")</f>
        <v/>
      </c>
      <c r="SZ424" s="264" t="str">
        <f>IF(AND($A$424&lt;=AS$349,AS$349&lt;=$B$424),(1/3)*$E$424,"")</f>
        <v/>
      </c>
      <c r="TA424" s="264" t="str">
        <f>IF(AND($A$424&lt;=AS$349,AS$349&lt;=$B$424),(2/3)*$E$424,"")</f>
        <v/>
      </c>
      <c r="TB424" s="264" t="str">
        <f>IF(AND($A$424&lt;=AS$349,AS$349&lt;=$B$424),$F$424,"")</f>
        <v/>
      </c>
      <c r="TC424" s="264" t="str">
        <f>IF(AND($A$424&lt;=AS$349,AS$349&lt;=$B$424),(1/3)*$F$424,"")</f>
        <v/>
      </c>
      <c r="TD424" s="264" t="str">
        <f>IF(AND($A$424&lt;=AS$349,AS$349&lt;=$B$424),(2/3)*$F$424,"")</f>
        <v/>
      </c>
      <c r="TE424" s="264" t="str">
        <f>IF(AND($A$424&lt;=AT$349,AT$349&lt;=$B$424),$C$424,"")</f>
        <v/>
      </c>
      <c r="TF424" s="264" t="str">
        <f>IF(AND($A$424&lt;=AT$349,AT$349&lt;=$B$424),(1/3)*$C$424,"")</f>
        <v/>
      </c>
      <c r="TG424" s="264" t="str">
        <f>IF(AND($A$424&lt;=AT$349,AT$349&lt;=$B$424),(2/3)*$C$424,"")</f>
        <v/>
      </c>
      <c r="TH424" s="264" t="str">
        <f>IF(AND($A$424&lt;=AT$349,AT$349&lt;=$B$424),$D$424,"")</f>
        <v/>
      </c>
      <c r="TI424" s="264" t="str">
        <f>IF(AND($A$424&lt;=AT$349,AT$349&lt;=$B$424),(1/3)*$D$424,"")</f>
        <v/>
      </c>
      <c r="TJ424" s="264" t="str">
        <f>IF(AND($A$424&lt;=AT$349,AT$349&lt;=$B$424),(2/3)*$D$424,"")</f>
        <v/>
      </c>
      <c r="TK424" s="264" t="str">
        <f>IF(AND($A$424&lt;=AT$349,AT$349&lt;=$B$424),$E$424,"")</f>
        <v/>
      </c>
      <c r="TL424" s="264" t="str">
        <f>IF(AND($A$424&lt;=AT$349,AT$349&lt;=$B$424),(1/3)*$E$424,"")</f>
        <v/>
      </c>
      <c r="TM424" s="264" t="str">
        <f>IF(AND($A$424&lt;=AT$349,AT$349&lt;=$B$424),(2/3)*$E$424,"")</f>
        <v/>
      </c>
      <c r="TN424" s="264" t="str">
        <f>IF(AND($A$424&lt;=AT$349,AT$349&lt;=$B$424),$F$424,"")</f>
        <v/>
      </c>
      <c r="TO424" s="264" t="str">
        <f>IF(AND($A$424&lt;=AT$349,AT$349&lt;=$B$424),(1/3)*$F$424,"")</f>
        <v/>
      </c>
      <c r="TP424" s="264" t="str">
        <f>IF(AND($A$424&lt;=AT$349,AT$349&lt;=$B$424),(2/3)*$F$424,"")</f>
        <v/>
      </c>
      <c r="TQ424" s="264" t="str">
        <f>IF(AND($A$424&lt;=AU$349,AU$349&lt;=$B$424),$C$424,"")</f>
        <v/>
      </c>
      <c r="TR424" s="264" t="str">
        <f>IF(AND($A$424&lt;=AU$349,AU$349&lt;=$B$424),(1/3)*$C$424,"")</f>
        <v/>
      </c>
      <c r="TS424" s="264" t="str">
        <f>IF(AND($A$424&lt;=AU$349,AU$349&lt;=$B$424),(2/3)*$C$424,"")</f>
        <v/>
      </c>
      <c r="TT424" s="264" t="str">
        <f>IF(AND($A$424&lt;=AU$349,AU$349&lt;=$B$424),$D$424,"")</f>
        <v/>
      </c>
      <c r="TU424" s="264" t="str">
        <f>IF(AND($A$424&lt;=AU$349,AU$349&lt;=$B$424),(1/3)*$D$424,"")</f>
        <v/>
      </c>
      <c r="TV424" s="264" t="str">
        <f>IF(AND($A$424&lt;=AU$349,AU$349&lt;=$B$424),(2/3)*$D$424,"")</f>
        <v/>
      </c>
      <c r="TW424" s="264" t="str">
        <f>IF(AND($A$424&lt;=AU$349,AU$349&lt;=$B$424),$E$424,"")</f>
        <v/>
      </c>
      <c r="TX424" s="264" t="str">
        <f>IF(AND($A$424&lt;=AU$349,AU$349&lt;=$B$424),(1/3)*$E$424,"")</f>
        <v/>
      </c>
      <c r="TY424" s="264" t="str">
        <f>IF(AND($A$424&lt;=AU$349,AU$349&lt;=$B$424),(2/3)*$E$424,"")</f>
        <v/>
      </c>
      <c r="TZ424" s="264" t="str">
        <f>IF(AND($A$424&lt;=AU$349,AU$349&lt;=$B$424),$F$424,"")</f>
        <v/>
      </c>
      <c r="UA424" s="264" t="str">
        <f>IF(AND($A$424&lt;=AU$349,AU$349&lt;=$B$424),(1/3)*$F$424,"")</f>
        <v/>
      </c>
      <c r="UB424" s="264" t="str">
        <f>IF(AND($A$424&lt;=AU$349,AU$349&lt;=$B$424),(2/3)*$F$424,"")</f>
        <v/>
      </c>
      <c r="UC424" s="264" t="str">
        <f>IF(AND($A$424&lt;=AV$349,AV$349&lt;=$B$424),$C$424,"")</f>
        <v/>
      </c>
      <c r="UD424" s="264" t="str">
        <f>IF(AND($A$424&lt;=AV$349,AV$349&lt;=$B$424),(1/3)*$C$424,"")</f>
        <v/>
      </c>
      <c r="UE424" s="264" t="str">
        <f>IF(AND($A$424&lt;=AV$349,AV$349&lt;=$B$424),(2/3)*$C$424,"")</f>
        <v/>
      </c>
      <c r="UF424" s="264" t="str">
        <f>IF(AND($A$424&lt;=AV$349,AV$349&lt;=$B$424),$D$424,"")</f>
        <v/>
      </c>
      <c r="UG424" s="264" t="str">
        <f>IF(AND($A$424&lt;=AV$349,AV$349&lt;=$B$424),(1/3)*$D$424,"")</f>
        <v/>
      </c>
      <c r="UH424" s="264" t="str">
        <f>IF(AND($A$424&lt;=AV$349,AV$349&lt;=$B$424),(2/3)*$C$424,"")</f>
        <v/>
      </c>
      <c r="UI424" s="264" t="str">
        <f>IF(AND($A$424&lt;=AV$349,AV$349&lt;=$B$424),$E$424,"")</f>
        <v/>
      </c>
      <c r="UJ424" s="264" t="str">
        <f>IF(AND($A$424&lt;=AV$349,AV$349&lt;=$B$424),(1/3)*$E$424,"")</f>
        <v/>
      </c>
      <c r="UK424" s="264" t="str">
        <f>IF(AND($A$424&lt;=AV$349,AV$349&lt;=$B$424),(2/3)*$E$424,"")</f>
        <v/>
      </c>
      <c r="UL424" s="264" t="str">
        <f>IF(AND($A$424&lt;=AV$349,AV$349&lt;=$B$424),$F$424,"")</f>
        <v/>
      </c>
      <c r="UM424" s="264" t="str">
        <f>IF(AND($A$424&lt;=AV$349,AV$349&lt;=$B$424),(1/3)*$F$424,"")</f>
        <v/>
      </c>
      <c r="UN424" s="264" t="str">
        <f>IF(AND($A$424&lt;=AV$349,AV$349&lt;=$B$424),(2/3)*$F$424,"")</f>
        <v/>
      </c>
      <c r="UO424" s="264" t="str">
        <f>IF(AND($A$424&lt;=AW$349,AW$349&lt;=$B$424),$C$424,"")</f>
        <v/>
      </c>
      <c r="UP424" s="264" t="str">
        <f>IF(AND($A$424&lt;=AW$349,AW$349&lt;=$B$424),(1/3)*$C$424,"")</f>
        <v/>
      </c>
      <c r="UQ424" s="264" t="str">
        <f>IF(AND($A$424&lt;=AW$349,AW$349&lt;=$B$424),(2/3)*$C$424,"")</f>
        <v/>
      </c>
      <c r="UR424" s="264" t="str">
        <f>IF(AND($A$424&lt;=AW$349,AW$349&lt;=$B$424),$D$424,"")</f>
        <v/>
      </c>
      <c r="US424" s="264" t="str">
        <f>IF(AND($A$424&lt;=AW$349,AW$349&lt;=$B$424),(1/3)*$D$424,"")</f>
        <v/>
      </c>
      <c r="UT424" s="264" t="str">
        <f>IF(AND($A$424&lt;=AW$349,AW$349&lt;=$B$424),(2/3)*$D$424,"")</f>
        <v/>
      </c>
      <c r="UU424" s="264" t="str">
        <f>IF(AND($A$424&lt;=AW$349,AW$349&lt;=$B$424),$E$424,"")</f>
        <v/>
      </c>
      <c r="UV424" s="264" t="str">
        <f>IF(AND($A$424&lt;=AW$349,AW$349&lt;=$B$424),(1/3)*$E$424,"")</f>
        <v/>
      </c>
      <c r="UW424" s="264" t="str">
        <f>IF(AND($A$424&lt;=AW$349,AW$349&lt;=$B$424),(2/3)*$E$424,"")</f>
        <v/>
      </c>
      <c r="UX424" s="264" t="str">
        <f>IF(AND($A$424&lt;=AW$349,AW$349&lt;=$B$424),$F$424,"")</f>
        <v/>
      </c>
      <c r="UY424" s="264" t="str">
        <f>IF(AND($A$424&lt;=AW$349,AW$349&lt;=$B$424),(1/3)*$F$424,"")</f>
        <v/>
      </c>
      <c r="UZ424" s="264" t="str">
        <f>IF(AND($A$424&lt;=AW$349,AW$349&lt;=$B$424),(2/3)*$F$424,"")</f>
        <v/>
      </c>
      <c r="VA424" s="264" t="str">
        <f>IF(AND($A$424&lt;=AX$349,AX$349&lt;=$B$424),$C$424,"")</f>
        <v/>
      </c>
      <c r="VB424" s="264" t="str">
        <f>IF(AND($A$424&lt;=AX$349,AX$349&lt;=$B$424),(1/3)*$C$424,"")</f>
        <v/>
      </c>
      <c r="VC424" s="264" t="str">
        <f>IF(AND($A$424&lt;=AX$349,AX$349&lt;=$B$424),(2/3)*$C$424,"")</f>
        <v/>
      </c>
      <c r="VD424" s="264" t="str">
        <f>IF(AND($A$424&lt;=AX$349,AX$349&lt;=$B$424),$D$424,"")</f>
        <v/>
      </c>
      <c r="VE424" s="264" t="str">
        <f>IF(AND($A$424&lt;=AX$349,AX$349&lt;=$B$424),(1/3)*$D$424,"")</f>
        <v/>
      </c>
      <c r="VF424" s="264" t="str">
        <f>IF(AND($A$424&lt;=AX$349,AX$349&lt;=$B$424),(2/3)*$D$424,"")</f>
        <v/>
      </c>
      <c r="VG424" s="264" t="str">
        <f>IF(AND($A$424&lt;=AX$349,AX$349&lt;=$B$424),$E$424,"")</f>
        <v/>
      </c>
      <c r="VH424" s="264" t="str">
        <f>IF(AND($A$424&lt;=AX$349,AX$349&lt;=$B$424),(1/3)*$E$424,"")</f>
        <v/>
      </c>
      <c r="VI424" s="264" t="str">
        <f>IF(AND($A$424&lt;=AX$349,AX$349&lt;=$B$424),(2/3)*$E$424,"")</f>
        <v/>
      </c>
      <c r="VJ424" s="264" t="str">
        <f>IF(AND($A$424&lt;=AX$349,AX$349&lt;=$B$424),$F$424,"")</f>
        <v/>
      </c>
      <c r="VK424" s="264" t="str">
        <f>IF(AND($A$424&lt;=AX$349,AX$349&lt;=$B$424),(1/3)*$F$424,"")</f>
        <v/>
      </c>
      <c r="VL424" s="264" t="str">
        <f>IF(AND($A$424&lt;=AX$349,AX$349&lt;=$B$424),(2/3)*$F$424,"")</f>
        <v/>
      </c>
      <c r="VM424" s="264" t="str">
        <f>IF(AND($A$424&lt;=AY$349,AY$349&lt;=$B$424),$C$424,"")</f>
        <v/>
      </c>
      <c r="VN424" s="264" t="str">
        <f>IF(AND($A$424&lt;=AY$349,AY$349&lt;=$B$424),(1/3)*$C$424,"")</f>
        <v/>
      </c>
      <c r="VO424" s="264" t="str">
        <f>IF(AND($A$424&lt;=AY$349,AY$349&lt;=$B$424),(2/3)*$C$424,"")</f>
        <v/>
      </c>
      <c r="VP424" s="264" t="str">
        <f>IF(AND($A$424&lt;=AY$349,AY$349&lt;=$B$424),$D$424,"")</f>
        <v/>
      </c>
      <c r="VQ424" s="264" t="str">
        <f>IF(AND($A$424&lt;=AY$349,AY$349&lt;=$B$424),(1/3)*$D$424,"")</f>
        <v/>
      </c>
      <c r="VR424" s="264" t="str">
        <f>IF(AND($A$424&lt;=AY$349,AY$349&lt;=$B$424),(2/3)*$D$424,"")</f>
        <v/>
      </c>
      <c r="VS424" s="264" t="str">
        <f>IF(AND($A$424&lt;=AY$349,AY$349&lt;=$B$424),$E$424,"")</f>
        <v/>
      </c>
      <c r="VT424" s="264" t="str">
        <f>IF(AND($A$424&lt;=AY$349,AY$349&lt;=$B$424),(1/3)*$E$424,"")</f>
        <v/>
      </c>
      <c r="VU424" s="264" t="str">
        <f>IF(AND($A$424&lt;=AY$349,AY$349&lt;=$B$424),(2/3)*$E$424,"")</f>
        <v/>
      </c>
      <c r="VV424" s="264" t="str">
        <f>IF(AND($A$424&lt;=AY$349,AY$349&lt;=$B$424),$F$424,"")</f>
        <v/>
      </c>
      <c r="VW424" s="264" t="str">
        <f>IF(AND($A$424&lt;=AY$349,AY$349&lt;=$B$424),(1/3)*$F$424,"")</f>
        <v/>
      </c>
      <c r="VX424" s="264" t="str">
        <f>IF(AND($A$424&lt;=AY$349,AY$349&lt;=$B$424),(2/3)*$F$424,"")</f>
        <v/>
      </c>
      <c r="VY424" s="264" t="str">
        <f>IF(AND($A$424&lt;=AZ$349,AZ$349&lt;=$B$424),$C$424,"")</f>
        <v/>
      </c>
      <c r="VZ424" s="264" t="str">
        <f>IF(AND($A$424&lt;=AZ$349,AZ$349&lt;=$B$424),(1/3)*$C$424,"")</f>
        <v/>
      </c>
      <c r="WA424" s="264" t="str">
        <f>IF(AND($A$424&lt;=AZ$349,AZ$349&lt;=$B$424),(2/3)*$C$424,"")</f>
        <v/>
      </c>
      <c r="WB424" s="264" t="str">
        <f>IF(AND($A$424&lt;=AZ$349,AZ$349&lt;=$B$424),$D$424,"")</f>
        <v/>
      </c>
      <c r="WC424" s="264" t="str">
        <f>IF(AND($A$424&lt;=AZ$349,AZ$349&lt;=$B$424),(1/3)*$D$424,"")</f>
        <v/>
      </c>
      <c r="WD424" s="264" t="str">
        <f>IF(AND($A$424&lt;=AZ$349,AZ$349&lt;=$B$424),(2/3)*$D$424,"")</f>
        <v/>
      </c>
      <c r="WE424" s="264" t="str">
        <f>IF(AND($A$424&lt;=AZ$349,AZ$349&lt;=$B$424),$E$424,"")</f>
        <v/>
      </c>
      <c r="WF424" s="264" t="str">
        <f>IF(AND($A$424&lt;=AZ$349,AZ$349&lt;=$B$424),(1/3)*$E$424,"")</f>
        <v/>
      </c>
      <c r="WG424" s="264" t="str">
        <f>IF(AND($A$424&lt;=AZ$349,AZ$349&lt;=$B$424),(2/3)*$E$424,"")</f>
        <v/>
      </c>
      <c r="WH424" s="264" t="str">
        <f>IF(AND($A$424&lt;=AZ$349,AZ$349&lt;=$B$424),$F$424,"")</f>
        <v/>
      </c>
      <c r="WI424" s="264" t="str">
        <f>IF(AND($A$424&lt;=AZ$349,AZ$349&lt;=$B$424),(1/3)*$F$424,"")</f>
        <v/>
      </c>
      <c r="WJ424" s="264" t="str">
        <f>IF(AND($A$424&lt;=AZ$349,AZ$349&lt;=$B$424),(2/3)*$F$424,"")</f>
        <v/>
      </c>
      <c r="WK424" s="264" t="str">
        <f>IF(AND($A$424&lt;=BA$349,BA$349&lt;=$B$424),$C$424,"")</f>
        <v/>
      </c>
      <c r="WL424" s="264" t="str">
        <f>IF(AND($A$424&lt;=BA$349,BA$349&lt;=$B$424),(1/3)*$C$424,"")</f>
        <v/>
      </c>
      <c r="WM424" s="264" t="str">
        <f>IF(AND($A$424&lt;=BA$349,BA$349&lt;=$B$424),(2/3)*$C$424,"")</f>
        <v/>
      </c>
      <c r="WN424" s="264" t="str">
        <f>IF(AND($A$424&lt;=BA$349,BA$349&lt;=$B$424),$D$424,"")</f>
        <v/>
      </c>
      <c r="WO424" s="264" t="str">
        <f>IF(AND($A$424&lt;=BA$349,BA$349&lt;=$B$424),(1/3)*$D$424,"")</f>
        <v/>
      </c>
      <c r="WP424" s="264" t="str">
        <f>IF(AND($A$424&lt;=BA$349,BA$349&lt;=$B$424),(2/3)*$D$424,"")</f>
        <v/>
      </c>
      <c r="WQ424" s="264" t="str">
        <f>IF(AND($A$424&lt;=BA$349,BA$349&lt;=$B$424),$E$424,"")</f>
        <v/>
      </c>
      <c r="WR424" s="264" t="str">
        <f>IF(AND($A$424&lt;=BA$349,BA$349&lt;=$B$424),(1/3)*$E$424,"")</f>
        <v/>
      </c>
      <c r="WS424" s="264" t="str">
        <f>IF(AND($A$424&lt;=BA$349,BA$349&lt;=$B$424),(2/3)*$E$424,"")</f>
        <v/>
      </c>
      <c r="WT424" s="264" t="str">
        <f>IF(AND($A$424&lt;=BA$349,BA$349&lt;=$B$424),$F$424,"")</f>
        <v/>
      </c>
      <c r="WU424" s="264" t="str">
        <f>IF(AND($A$424&lt;=BA$349,BA$349&lt;=$B$424),(1/3)*$F$424,"")</f>
        <v/>
      </c>
      <c r="WV424" s="264" t="str">
        <f>IF(AND($A$424&lt;=BA$349,BA$349&lt;=$B$424),(2/3)*$F$424,"")</f>
        <v/>
      </c>
      <c r="WW424" s="264" t="str">
        <f>IF(AND($A$424&lt;=BB$349,BB$349&lt;=$B$424),$C$424,"")</f>
        <v/>
      </c>
      <c r="WX424" s="264" t="str">
        <f>IF(AND($A$424&lt;=BB$349,BB$349&lt;=$B$424),(1/3)*$C$424,"")</f>
        <v/>
      </c>
      <c r="WY424" s="264" t="str">
        <f>IF(AND($A$424&lt;=BB$349,BB$349&lt;=$B$424),(2/3)*$C$424,"")</f>
        <v/>
      </c>
      <c r="WZ424" s="264" t="str">
        <f>IF(AND($A$424&lt;=BB$349,BB$349&lt;=$B$424),$D$424,"")</f>
        <v/>
      </c>
      <c r="XA424" s="264" t="str">
        <f>IF(AND($A$424&lt;=BB$349,BB$349&lt;=$B$424),(1/3)*$D$424,"")</f>
        <v/>
      </c>
      <c r="XB424" s="264" t="str">
        <f>IF(AND($A$424&lt;=BB$349,BB$349&lt;=$B$424),(2/3)*$D$424,"")</f>
        <v/>
      </c>
      <c r="XC424" s="264" t="str">
        <f>IF(AND($A$424&lt;=BB$349,BB$349&lt;=$B$424),$E$424,"")</f>
        <v/>
      </c>
      <c r="XD424" s="264" t="str">
        <f>IF(AND($A$424&lt;=BB$349,BB$349&lt;=$B$424),(1/3)*$E$424,"")</f>
        <v/>
      </c>
      <c r="XE424" s="264" t="str">
        <f>IF(AND($A$424&lt;=BB$349,BB$349&lt;=$B$424),(2/3)*$E$424,"")</f>
        <v/>
      </c>
      <c r="XF424" s="264" t="str">
        <f>IF(AND($A$424&lt;=BB$349,BB$349&lt;=$B$424),$F$424,"")</f>
        <v/>
      </c>
      <c r="XG424" s="264" t="str">
        <f>IF(AND($A$424&lt;=BB$349,BB$349&lt;=$B$424),(1/3)*$F$424,"")</f>
        <v/>
      </c>
      <c r="XH424" s="264" t="str">
        <f>IF(AND($A$424&lt;=BB$349,BB$349&lt;=$B$424),(2/3)*$F$424,"")</f>
        <v/>
      </c>
      <c r="XI424" s="264" t="str">
        <f>IF(AND($A$424&lt;=BC$349,BC$349&lt;=$B$424),$C$424,"")</f>
        <v/>
      </c>
      <c r="XJ424" s="264" t="str">
        <f>IF(AND($A$424&lt;=BC$349,BC$349&lt;=$B$424),(1/3)*$C$424,"")</f>
        <v/>
      </c>
      <c r="XK424" s="264" t="str">
        <f>IF(AND($A$424&lt;=BC$349,BC$349&lt;=$B$424),(2/3)*$C$424,"")</f>
        <v/>
      </c>
      <c r="XL424" s="264" t="str">
        <f>IF(AND($A$424&lt;=BC$349,BC$349&lt;=$B$424),$D$424,"")</f>
        <v/>
      </c>
      <c r="XM424" s="264" t="str">
        <f>IF(AND($A$424&lt;=BC$349,BC$349&lt;=$B$424),(1/3)*$D$424,"")</f>
        <v/>
      </c>
      <c r="XN424" s="264" t="str">
        <f>IF(AND($A$424&lt;=BC$349,BC$349&lt;=$B$424),(2/3)*$D$424,"")</f>
        <v/>
      </c>
      <c r="XO424" s="264" t="str">
        <f>IF(AND($A$424&lt;=BC$349,BC$349&lt;=$B$424),$E$424,"")</f>
        <v/>
      </c>
      <c r="XP424" s="264" t="str">
        <f>IF(AND($A$424&lt;=BC$349,BC$349&lt;=$B$424),(1/3)*$E$424,"")</f>
        <v/>
      </c>
      <c r="XQ424" s="264" t="str">
        <f>IF(AND($A$424&lt;=BC$349,BC$349&lt;=$B$424),(2/3)*$E$424,"")</f>
        <v/>
      </c>
      <c r="XR424" s="264" t="str">
        <f>IF(AND($A$424&lt;=BC$349,BC$349&lt;=$B$424),$F$424,"")</f>
        <v/>
      </c>
      <c r="XS424" s="264" t="str">
        <f>IF(AND($A$424&lt;=BC$349,BC$349&lt;=$B$424),(1/3)*$F$424,"")</f>
        <v/>
      </c>
      <c r="XT424" s="264" t="str">
        <f>IF(AND($A$424&lt;=BC$349,BC$349&lt;=$B$424),(2/3)*$F$424,"")</f>
        <v/>
      </c>
      <c r="XU424" s="264" t="str">
        <f>IF(AND($A$424&lt;=BD$349,BD$349&lt;=$B$424),$C$424,"")</f>
        <v/>
      </c>
      <c r="XV424" s="264" t="str">
        <f>IF(AND($A$424&lt;=BD$349,BD$349&lt;=$B$424),(1/3)*$C$424,"")</f>
        <v/>
      </c>
      <c r="XW424" s="264" t="str">
        <f>IF(AND($A$424&lt;=BD$349,BD$349&lt;=$B$424),(2/3)*$C$424,"")</f>
        <v/>
      </c>
      <c r="XX424" s="264" t="str">
        <f>IF(AND($A$424&lt;=BD$349,BD$349&lt;=$B$424),$D$424,"")</f>
        <v/>
      </c>
      <c r="XY424" s="264" t="str">
        <f>IF(AND($A$424&lt;=BD$349,BD$349&lt;=$B$424),(1/3)*$D$424,"")</f>
        <v/>
      </c>
      <c r="XZ424" s="264" t="str">
        <f>IF(AND($A$424&lt;=BD$349,BD$349&lt;=$B$424),(2/3)*$D$424,"")</f>
        <v/>
      </c>
      <c r="YA424" s="264" t="str">
        <f>IF(AND($A$424&lt;=BD$349,BD$349&lt;=$B$424),$E$424,"")</f>
        <v/>
      </c>
      <c r="YB424" s="264" t="str">
        <f>IF(AND($A$424&lt;=BD$349,BD$349&lt;=$B$424),(1/3)*$E$424,"")</f>
        <v/>
      </c>
      <c r="YC424" s="264" t="str">
        <f>IF(AND($A$424&lt;=BD$349,BD$349&lt;=$B$424),(2/3)*$E$424,"")</f>
        <v/>
      </c>
      <c r="YD424" s="264" t="str">
        <f>IF(AND($A$424&lt;=BD$349,BD$349&lt;=$B$424),$F$424,"")</f>
        <v/>
      </c>
      <c r="YE424" s="264" t="str">
        <f>IF(AND($A$424&lt;=BD$349,BD$349&lt;=$B$424),(1/3)*$F$424,"")</f>
        <v/>
      </c>
      <c r="YF424" s="264" t="str">
        <f>IF(AND($A$424&lt;=BD$349,BD$349&lt;=$B$424),(2/3)*$F$424,"")</f>
        <v/>
      </c>
      <c r="YG424" s="264" t="str">
        <f>IF(AND($A$424&lt;=BE$349,BE$349&lt;=$B$424),$C$424,"")</f>
        <v/>
      </c>
      <c r="YH424" s="264" t="str">
        <f>IF(AND($A$424&lt;=BE$349,BE$349&lt;=$B$424),(1/3)*$C$424,"")</f>
        <v/>
      </c>
      <c r="YI424" s="264" t="str">
        <f>IF(AND($A$424&lt;=BE$349,BE$349&lt;=$B$424),(2/3)*$C$424,"")</f>
        <v/>
      </c>
      <c r="YJ424" s="264" t="str">
        <f>IF(AND($A$424&lt;=BE$349,BE$349&lt;=$B$424),$D$424,"")</f>
        <v/>
      </c>
      <c r="YK424" s="264" t="str">
        <f>IF(AND($A$424&lt;=BE$349,BE$349&lt;=$B$424),(1/3)*$D$424,"")</f>
        <v/>
      </c>
      <c r="YL424" s="264" t="str">
        <f>IF(AND($A$424&lt;=BE$349,BE$349&lt;=$B$424),(2/3)*$D$424,"")</f>
        <v/>
      </c>
      <c r="YM424" s="264" t="str">
        <f>IF(AND($A$424&lt;=BE$349,BE$349&lt;=$B$424),$E$424,"")</f>
        <v/>
      </c>
      <c r="YN424" s="264" t="str">
        <f>IF(AND($A$424&lt;=BE$349,BE$349&lt;=$B$424),(1/3)*$E$424,"")</f>
        <v/>
      </c>
      <c r="YO424" s="264" t="str">
        <f>IF(AND($A$424&lt;=BE$349,BE$349&lt;=$B$424),(2/3)*$E$424,"")</f>
        <v/>
      </c>
      <c r="YP424" s="264" t="str">
        <f>IF(AND($A$424&lt;=BE$349,BE$349&lt;=$B$424),$F$424,"")</f>
        <v/>
      </c>
      <c r="YQ424" s="264" t="str">
        <f>IF(AND($A$424&lt;=BE$349,BE$349&lt;=$B$424),(1/3)*$F$424,"")</f>
        <v/>
      </c>
      <c r="YR424" s="264" t="str">
        <f>IF(AND($A$424&lt;=BE$349,BE$349&lt;=$B$424),(2/3)*$F$424,"")</f>
        <v/>
      </c>
      <c r="YS424" s="264" t="str">
        <f>IF(AND($A$424&lt;=BF$349,BF$349&lt;=$B$424),$C$424,"")</f>
        <v/>
      </c>
      <c r="YT424" s="264" t="str">
        <f>IF(AND($A$424&lt;=BF$349,BF$349&lt;=$B$424),(1/3)*$C$424,"")</f>
        <v/>
      </c>
      <c r="YU424" s="264" t="str">
        <f>IF(AND($A$424&lt;=BF$349,BF$349&lt;=$B$424),(2/3)*$C$424,"")</f>
        <v/>
      </c>
      <c r="YV424" s="264" t="str">
        <f>IF(AND($A$424&lt;=BF$349,BF$349&lt;=$B$424),$D$424,"")</f>
        <v/>
      </c>
      <c r="YW424" s="264" t="str">
        <f>IF(AND($A$424&lt;=BF$349,BF$349&lt;=$B$424),(1/3)*$D$424,"")</f>
        <v/>
      </c>
      <c r="YX424" s="264" t="str">
        <f>IF(AND($A$424&lt;=BF$349,BF$349&lt;=$B$424),(2/3)*$D$424,"")</f>
        <v/>
      </c>
      <c r="YY424" s="264" t="str">
        <f>IF(AND($A$424&lt;=BF$349,BF$349&lt;=$B$424),$E$424,"")</f>
        <v/>
      </c>
      <c r="YZ424" s="264" t="str">
        <f>IF(AND($A$424&lt;=BF$349,BF$349&lt;=$B$424),(1/3)*$E$424,"")</f>
        <v/>
      </c>
      <c r="ZA424" s="264" t="str">
        <f>IF(AND($A$424&lt;=BF$349,BF$349&lt;=$B$424),(2/3)*$E$424,"")</f>
        <v/>
      </c>
      <c r="ZB424" s="264" t="str">
        <f>IF(AND($A$424&lt;=BF$349,BF$349&lt;=$B$424),$F$424,"")</f>
        <v/>
      </c>
      <c r="ZC424" s="264" t="str">
        <f>IF(AND($A$424&lt;=BF$349,BF$349&lt;=$B$424),(1/3)*$F$424,"")</f>
        <v/>
      </c>
      <c r="ZD424" s="264" t="str">
        <f>IF(AND($A$424&lt;=BF$349,BF$349&lt;=$B$424),(2/3)*$F$424,"")</f>
        <v/>
      </c>
      <c r="ZE424" s="264" t="str">
        <f>IF(AND($A$424&lt;=BG$349,BG$349&lt;=$B$424),$C$424,"")</f>
        <v/>
      </c>
      <c r="ZF424" s="264" t="str">
        <f>IF(AND($A$424&lt;=BG$349,BG$349&lt;=$B$424),(1/3)*$C$424,"")</f>
        <v/>
      </c>
      <c r="ZG424" s="264" t="str">
        <f>IF(AND($A$424&lt;=BG$349,BG$349&lt;=$B$424),(2/3)*$C$424,"")</f>
        <v/>
      </c>
      <c r="ZH424" s="264" t="str">
        <f>IF(AND($A$424&lt;=BG$349,BG$349&lt;=$B$424),$D$424,"")</f>
        <v/>
      </c>
      <c r="ZI424" s="264" t="str">
        <f>IF(AND($A$424&lt;=BG$349,BG$349&lt;=$B$424),(1/3)*$D$424,"")</f>
        <v/>
      </c>
      <c r="ZJ424" s="264" t="str">
        <f>IF(AND($A$424&lt;=BG$349,BG$349&lt;=$B$424),(2/3)*$D$424,"")</f>
        <v/>
      </c>
      <c r="ZK424" s="264" t="str">
        <f>IF(AND($A$424&lt;=BG$349,BG$349&lt;=$B$424),$E$424,"")</f>
        <v/>
      </c>
      <c r="ZL424" s="264" t="str">
        <f>IF(AND($A$424&lt;=BG$349,BG$349&lt;=$B$424),(1/3)*$E$424,"")</f>
        <v/>
      </c>
      <c r="ZM424" s="264" t="str">
        <f>IF(AND($A$424&lt;=BG$349,BG$349&lt;=$B$424),(2/3)*$E$424,"")</f>
        <v/>
      </c>
      <c r="ZN424" s="264" t="str">
        <f>IF(AND($A$424&lt;=BG$349,BG$349&lt;=$B$424),$F$424,"")</f>
        <v/>
      </c>
      <c r="ZO424" s="264" t="str">
        <f>IF(AND($A$424&lt;=BG$349,BG$349&lt;=$B$424),(1/3)*$F$424,"")</f>
        <v/>
      </c>
      <c r="ZP424" s="264" t="str">
        <f>IF(AND($A$424&lt;=BG$349,BG$349&lt;=$B$424),(2/3)*$F$424,"")</f>
        <v/>
      </c>
      <c r="ZQ424" s="264" t="str">
        <f>IF(AND($A$424&lt;=BH$349,BH$349&lt;=$B$424),$C$424,"")</f>
        <v/>
      </c>
      <c r="ZR424" s="264" t="str">
        <f>IF(AND($A$424&lt;=BH$349,BH$349&lt;=$B$424),(1/3)*$C$424,"")</f>
        <v/>
      </c>
      <c r="ZS424" s="264" t="str">
        <f>IF(AND($A$424&lt;=BH$349,BH$349&lt;=$B$424),(2/3)*$C$424,"")</f>
        <v/>
      </c>
      <c r="ZT424" s="264" t="str">
        <f>IF(AND($A$424&lt;=BH$349,BH$349&lt;=$B$424),$D$424,"")</f>
        <v/>
      </c>
      <c r="ZU424" s="264" t="str">
        <f>IF(AND($A$424&lt;=BH$349,BH$349&lt;=$B$424),(1/3)*$D$424,"")</f>
        <v/>
      </c>
      <c r="ZV424" s="264" t="str">
        <f>IF(AND($A$424&lt;=BH$349,BH$349&lt;=$B$424),(2/3)*$D$424,"")</f>
        <v/>
      </c>
      <c r="ZW424" s="264" t="str">
        <f>IF(AND($A$424&lt;=BH$349,BH$349&lt;=$B$424),$E$424,"")</f>
        <v/>
      </c>
      <c r="ZX424" s="264" t="str">
        <f>IF(AND($A$424&lt;=BH$349,BH$349&lt;=$B$424),(1/3)*$E$424,"")</f>
        <v/>
      </c>
      <c r="ZY424" s="264" t="str">
        <f>IF(AND($A$424&lt;=BH$349,BH$349&lt;=$B$424),(2/3)*$E$424,"")</f>
        <v/>
      </c>
      <c r="ZZ424" s="264" t="str">
        <f>IF(AND($A$424&lt;=BH$349,BH$349&lt;=$B$424),$F$424,"")</f>
        <v/>
      </c>
      <c r="AAA424" s="264" t="str">
        <f>IF(AND($A$424&lt;=BH$349,BH$349&lt;=$B$424),(1/3)*$F$424,"")</f>
        <v/>
      </c>
      <c r="AAB424" s="264" t="str">
        <f>IF(AND($A$424&lt;=BH$349,BH$349&lt;=$B$424),(2/3)*$F$424,"")</f>
        <v/>
      </c>
      <c r="AAC424" s="264" t="str">
        <f>IF(AND($A$424&lt;=BI$349,BI$349&lt;=$B$424),$C$424,"")</f>
        <v/>
      </c>
      <c r="AAD424" s="264" t="str">
        <f>IF(AND($A$424&lt;=BI$349,BI$349&lt;=$B$424),(1/3)*$C$424,"")</f>
        <v/>
      </c>
      <c r="AAE424" s="264" t="str">
        <f>IF(AND($A$424&lt;=BI$349,BI$349&lt;=$B$424),(2/3)*$C$424,"")</f>
        <v/>
      </c>
      <c r="AAF424" s="264" t="str">
        <f>IF(AND($A$424&lt;=BI$349,BI$349&lt;=$B$424),$D$424,"")</f>
        <v/>
      </c>
      <c r="AAG424" s="264" t="str">
        <f>IF(AND($A$424&lt;=BI$349,BI$349&lt;=$B$424),(1/3)*$D$424,"")</f>
        <v/>
      </c>
      <c r="AAH424" s="264" t="str">
        <f>IF(AND($A$424&lt;=BI$349,BI$349&lt;=$B$424),(2/3)*$D$424,"")</f>
        <v/>
      </c>
      <c r="AAI424" s="264" t="str">
        <f>IF(AND($A$424&lt;=BI$349,BI$349&lt;=$B$424),$E$424,"")</f>
        <v/>
      </c>
      <c r="AAJ424" s="264" t="str">
        <f>IF(AND($A$424&lt;=BI$349,BI$349&lt;=$B$424),(1/3)*$E$424,"")</f>
        <v/>
      </c>
      <c r="AAK424" s="264" t="str">
        <f>IF(AND($A$424&lt;=BI$349,BI$349&lt;=$B$424),(2/3)*$E$424,"")</f>
        <v/>
      </c>
      <c r="AAL424" s="264" t="str">
        <f>IF(AND($A$424&lt;=BI$349,BI$349&lt;=$B$424),$F$424,"")</f>
        <v/>
      </c>
      <c r="AAM424" s="264" t="str">
        <f>IF(AND($A$424&lt;=BI$349,BI$349&lt;=$B$424),(1/3)*$F$424,"")</f>
        <v/>
      </c>
      <c r="AAN424" s="264" t="str">
        <f>IF(AND($A$424&lt;=BI$349,BI$349&lt;=$B$424),(2/3)*$F$424,"")</f>
        <v/>
      </c>
      <c r="AAO424" s="264" t="str">
        <f>IF(AND($A$424&lt;=BJ$349,BJ$349&lt;=$B$424),$C$424,"")</f>
        <v/>
      </c>
      <c r="AAP424" s="264" t="str">
        <f>IF(AND($A$424&lt;=BJ$349,BJ$349&lt;=$B$424),(1/3)*$C$424,"")</f>
        <v/>
      </c>
      <c r="AAQ424" s="264" t="str">
        <f>IF(AND($A$424&lt;=BJ$349,BJ$349&lt;=$B$424),(2/3)*$C$424,"")</f>
        <v/>
      </c>
      <c r="AAR424" s="264" t="str">
        <f>IF(AND($A$424&lt;=BJ$349,BJ$349&lt;=$B$424),$D$424,"")</f>
        <v/>
      </c>
      <c r="AAS424" s="264" t="str">
        <f>IF(AND($A$424&lt;=BJ$349,BJ$349&lt;=$B$424),(1/3)*$D$424,"")</f>
        <v/>
      </c>
      <c r="AAT424" s="264" t="str">
        <f>IF(AND($A$424&lt;=BJ$349,BJ$349&lt;=$B$424),(2/3)*$D$424,"")</f>
        <v/>
      </c>
      <c r="AAU424" s="264" t="str">
        <f>IF(AND($A$424&lt;=BJ$349,BJ$349&lt;=$B$424),$E$424,"")</f>
        <v/>
      </c>
      <c r="AAV424" s="264" t="str">
        <f>IF(AND($A$424&lt;=BJ$349,BJ$349&lt;=$B$424),(1/3)*$E$424,"")</f>
        <v/>
      </c>
      <c r="AAW424" s="264" t="str">
        <f>IF(AND($A$424&lt;=BJ$349,BJ$349&lt;=$B$424),(2/3)*$E$424,"")</f>
        <v/>
      </c>
      <c r="AAX424" s="264" t="str">
        <f>IF(AND($A$424&lt;=BJ$349,BJ$349&lt;=$B$424),$F$424,"")</f>
        <v/>
      </c>
      <c r="AAY424" s="264" t="str">
        <f>IF(AND($A$424&lt;=BJ$349,BJ$349&lt;=$B$424),(1/3)*$F$424,"")</f>
        <v/>
      </c>
      <c r="AAZ424" s="264" t="str">
        <f>IF(AND($A$424&lt;=BJ$349,BJ$349&lt;=$B$424),(2/3)*$F$424,"")</f>
        <v/>
      </c>
      <c r="ABA424" s="264" t="str">
        <f>IF(AND($A$424&lt;=BK$349,BK$349&lt;=$B$424),$C$424,"")</f>
        <v/>
      </c>
      <c r="ABB424" s="264" t="str">
        <f>IF(AND($A$424&lt;=BK$349,BK$349&lt;=$B$424),(1/3)*$C$424,"")</f>
        <v/>
      </c>
      <c r="ABC424" s="264" t="str">
        <f>IF(AND($A$424&lt;=BK$349,BK$349&lt;=$B$424),(2/3)*$C$424,"")</f>
        <v/>
      </c>
      <c r="ABD424" s="264" t="str">
        <f>IF(AND($A$424&lt;=BK$349,BK$349&lt;=$B$424),$D$424,"")</f>
        <v/>
      </c>
      <c r="ABE424" s="264" t="str">
        <f>IF(AND($A$424&lt;=BK$349,BK$349&lt;=$B$424),(1/3)*$D$424,"")</f>
        <v/>
      </c>
      <c r="ABF424" s="264" t="str">
        <f>IF(AND($A$424&lt;=BK$349,BK$349&lt;=$B$424),(2/3)*$D$424,"")</f>
        <v/>
      </c>
      <c r="ABG424" s="264" t="str">
        <f>IF(AND($A$424&lt;=BK$349,BK$349&lt;=$B$424),$E$424,"")</f>
        <v/>
      </c>
      <c r="ABH424" s="264" t="str">
        <f>IF(AND($A$424&lt;=BK$349,BK$349&lt;=$B$424),(1/3)*$E$424,"")</f>
        <v/>
      </c>
      <c r="ABI424" s="264" t="str">
        <f>IF(AND($A$424&lt;=BK$349,BK$349&lt;=$B$424),(2/3)*$E$424,"")</f>
        <v/>
      </c>
      <c r="ABJ424" s="264" t="str">
        <f>IF(AND($A$424&lt;=BK$349,BK$349&lt;=$B$424),$F$424,"")</f>
        <v/>
      </c>
      <c r="ABK424" s="264" t="str">
        <f>IF(AND($A$424&lt;=BK$349,BK$349&lt;=$B$424),(1/3)*$F$424,"")</f>
        <v/>
      </c>
      <c r="ABL424" s="264" t="str">
        <f>IF(AND($A$424&lt;=BK$349,BK$349&lt;=$B$424),(2/3)*$F$424,"")</f>
        <v/>
      </c>
      <c r="ABM424" s="264" t="str">
        <f>IF(AND($A$424&lt;=BL$349,BL$349&lt;=$B$424),$C$424,"")</f>
        <v/>
      </c>
      <c r="ABN424" s="264" t="str">
        <f>IF(AND($A$424&lt;=BL$349,BL$349&lt;=$B$424),(1/3)*$C$424,"")</f>
        <v/>
      </c>
      <c r="ABO424" s="264" t="str">
        <f>IF(AND($A$424&lt;=BL$349,BL$349&lt;=$B$424),(2/3)*$C$424,"")</f>
        <v/>
      </c>
      <c r="ABP424" s="264" t="str">
        <f>IF(AND($A$424&lt;=BL$349,BL$349&lt;=$B$424),$D$424,"")</f>
        <v/>
      </c>
      <c r="ABQ424" s="264" t="str">
        <f>IF(AND($A$424&lt;=BL$349,BL$349&lt;=$B$424),(1/3)*$D$424,"")</f>
        <v/>
      </c>
      <c r="ABR424" s="264" t="str">
        <f>IF(AND($A$424&lt;=BL$349,BL$349&lt;=$B$424),(2/3)*$D$424,"")</f>
        <v/>
      </c>
      <c r="ABS424" s="264" t="str">
        <f>IF(AND($A$424&lt;=BL$349,BL$349&lt;=$B$424),$E$424,"")</f>
        <v/>
      </c>
      <c r="ABT424" s="264" t="str">
        <f>IF(AND($A$424&lt;=BL$349,BL$349&lt;=$B$424),(1/3)*$E$424,"")</f>
        <v/>
      </c>
      <c r="ABU424" s="264" t="str">
        <f>IF(AND($A$424&lt;=BL$349,BL$349&lt;=$B$424),(2/3)*$E$424,"")</f>
        <v/>
      </c>
      <c r="ABV424" s="264" t="str">
        <f>IF(AND($A$424&lt;=BL$349,BL$349&lt;=$B$424),$F$424,"")</f>
        <v/>
      </c>
      <c r="ABW424" s="264" t="str">
        <f>IF(AND($A$424&lt;=BL$349,BL$349&lt;=$B$424),(1/3)*$F$424,"")</f>
        <v/>
      </c>
      <c r="ABX424" s="264" t="str">
        <f>IF(AND($A$424&lt;=BL$349,BL$349&lt;=$B$424),(2/3)*$F$424,"")</f>
        <v/>
      </c>
      <c r="ABY424" s="264" t="str">
        <f>IF(AND($A$424&lt;=BM$349,BM$349&lt;=$B$424),$C$424,"")</f>
        <v/>
      </c>
      <c r="ABZ424" s="264" t="str">
        <f>IF(AND($A$424&lt;=BM$349,BM$349&lt;=$B$424),(1/3)*$C$424,"")</f>
        <v/>
      </c>
      <c r="ACA424" s="264" t="str">
        <f>IF(AND($A$424&lt;=BM$349,BM$349&lt;=$B$424),(2/3)*$C$424,"")</f>
        <v/>
      </c>
      <c r="ACB424" s="264" t="str">
        <f>IF(AND($A$424&lt;=BM$349,BM$349&lt;=$B$424),$D$424,"")</f>
        <v/>
      </c>
      <c r="ACC424" s="264" t="str">
        <f>IF(AND($A$424&lt;=BM$349,BM$349&lt;=$B$424),(1/3)*$D$424,"")</f>
        <v/>
      </c>
      <c r="ACD424" s="264" t="str">
        <f>IF(AND($A$424&lt;=BM$349,BM$349&lt;=$B$424),(2/3)*$D$424,"")</f>
        <v/>
      </c>
      <c r="ACE424" s="264" t="str">
        <f>IF(AND($A$424&lt;=BM$349,BM$349&lt;=$B$424),$E$424,"")</f>
        <v/>
      </c>
      <c r="ACF424" s="264" t="str">
        <f>IF(AND($A$424&lt;=BM$349,BM$349&lt;=$B$424),(1/3)*$E$424,"")</f>
        <v/>
      </c>
      <c r="ACG424" s="264" t="str">
        <f>IF(AND($A$424&lt;=BM$349,BM$349&lt;=$B$424),(2/3)*$E$424,"")</f>
        <v/>
      </c>
      <c r="ACH424" s="264" t="str">
        <f>IF(AND($A$424&lt;=BM$349,BM$349&lt;=$B$424),$F$424,"")</f>
        <v/>
      </c>
      <c r="ACI424" s="264" t="str">
        <f>IF(AND($A$424&lt;=BM$349,BM$349&lt;=$B$424),(1/3)*$F$424,"")</f>
        <v/>
      </c>
      <c r="ACJ424" s="264" t="str">
        <f>IF(AND($A$424&lt;=BM$349,BM$349&lt;=$B$424),(2/3)*$F$424,"")</f>
        <v/>
      </c>
      <c r="ACK424" s="264" t="str">
        <f>IF(AND($A$424&lt;=BN$349,BN$349&lt;=$B$424),$C$424,"")</f>
        <v/>
      </c>
      <c r="ACL424" s="264" t="str">
        <f>IF(AND($A$424&lt;=BN$349,BN$349&lt;=$B$424),(1/3)*$C$424,"")</f>
        <v/>
      </c>
      <c r="ACM424" s="264" t="str">
        <f>IF(AND($A$424&lt;=BN$349,BN$349&lt;=$B$424),(2/3)*$C$424,"")</f>
        <v/>
      </c>
      <c r="ACN424" s="264" t="str">
        <f>IF(AND($A$424&lt;=BN$349,BN$349&lt;=$B$424),$D$424,"")</f>
        <v/>
      </c>
      <c r="ACO424" s="264" t="str">
        <f>IF(AND($A$424&lt;=BN$349,BN$349&lt;=$B$424),(1/3)*$D$424,"")</f>
        <v/>
      </c>
      <c r="ACP424" s="264" t="str">
        <f>IF(AND($A$424&lt;=BN$349,BN$349&lt;=$B$424),(2/3)*$D$424,"")</f>
        <v/>
      </c>
      <c r="ACQ424" s="264" t="str">
        <f>IF(AND($A$424&lt;=BN$349,BN$349&lt;=$B$424),$E$424,"")</f>
        <v/>
      </c>
      <c r="ACR424" s="264" t="str">
        <f>IF(AND($A$424&lt;=BN$349,BN$349&lt;=$B$424),(1/3)*$E$424,"")</f>
        <v/>
      </c>
      <c r="ACS424" s="264" t="str">
        <f>IF(AND($A$424&lt;=BN$349,BN$349&lt;=$B$424),(2/3)*$E$424,"")</f>
        <v/>
      </c>
      <c r="ACT424" s="264" t="str">
        <f>IF(AND($A$424&lt;=BN$349,BN$349&lt;=$B$424),$F$424,"")</f>
        <v/>
      </c>
      <c r="ACU424" s="264" t="str">
        <f>IF(AND($A$424&lt;=BN$349,BN$349&lt;=$B$424),(1/3)*$F$424,"")</f>
        <v/>
      </c>
      <c r="ACV424" s="264" t="str">
        <f>IF(AND($A$424&lt;=BN$349,BN$349&lt;=$B$424),(2/3)*$F$424,"")</f>
        <v/>
      </c>
      <c r="ACW424" s="264" t="str">
        <f>IF(AND($A$424&lt;=BO$349,BO$349&lt;=$B$424),$C$424,"")</f>
        <v/>
      </c>
      <c r="ACX424" s="264" t="str">
        <f>IF(AND($A$424&lt;=BO$349,BO$349&lt;=$B$424),(1/3)*$C$424,"")</f>
        <v/>
      </c>
      <c r="ACY424" s="264" t="str">
        <f>IF(AND($A$424&lt;=BO$349,BO$349&lt;=$B$424),(2/3)*$C$424,"")</f>
        <v/>
      </c>
      <c r="ACZ424" s="264" t="str">
        <f>IF(AND($A$424&lt;=BO$349,BO$349&lt;=$B$424),$D$424,"")</f>
        <v/>
      </c>
      <c r="ADA424" s="264" t="str">
        <f>IF(AND($A$424&lt;=BO$349,BO$349&lt;=$B$424),(1/3)*$D$424,"")</f>
        <v/>
      </c>
      <c r="ADB424" s="264" t="str">
        <f>IF(AND($A$424&lt;=BO$349,BO$349&lt;=$B$424),(2/3)*$D$424,"")</f>
        <v/>
      </c>
      <c r="ADC424" s="264" t="str">
        <f>IF(AND($A$424&lt;=BO$349,BO$349&lt;=$B$424),$E$424,"")</f>
        <v/>
      </c>
      <c r="ADD424" s="264" t="str">
        <f>IF(AND($A$424&lt;=BO$349,BO$349&lt;=$B$424),(1/3)*$E$424,"")</f>
        <v/>
      </c>
      <c r="ADE424" s="264" t="str">
        <f>IF(AND($A$424&lt;=BO$349,BO$349&lt;=$B$424),(2/3)*$E$424,"")</f>
        <v/>
      </c>
      <c r="ADF424" s="264" t="str">
        <f>IF(AND($A$424&lt;=BO$349,BO$349&lt;=$B$424),$F$424,"")</f>
        <v/>
      </c>
      <c r="ADG424" s="264" t="str">
        <f>IF(AND($A$424&lt;=BO$349,BO$349&lt;=$B$424),(1/3)*$F$424,"")</f>
        <v/>
      </c>
      <c r="ADH424" s="264" t="str">
        <f>IF(AND($A$424&lt;=BO$349,BO$349&lt;=$B$424),(2/3)*$F$424,"")</f>
        <v/>
      </c>
      <c r="ADI424" s="264" t="str">
        <f>IF(AND($A$424&lt;=BP$349,BP$349&lt;=$B$424),$C$424,"")</f>
        <v/>
      </c>
      <c r="ADJ424" s="264" t="str">
        <f>IF(AND($A$424&lt;=BP$349,BP$349&lt;=$B$424),(1/3)*$C$424,"")</f>
        <v/>
      </c>
      <c r="ADK424" s="264" t="str">
        <f>IF(AND($A$424&lt;=BP$349,BP$349&lt;=$B$424),(2/3)*$C$424,"")</f>
        <v/>
      </c>
      <c r="ADL424" s="264" t="str">
        <f>IF(AND($A$424&lt;=BP$349,BP$349&lt;=$B$424),$D$424,"")</f>
        <v/>
      </c>
      <c r="ADM424" s="264" t="str">
        <f>IF(AND($A$424&lt;=BP$349,BP$349&lt;=$B$424),(1/3)*$D$424,"")</f>
        <v/>
      </c>
      <c r="ADN424" s="264" t="str">
        <f>IF(AND($A$424&lt;=BP$349,BP$349&lt;=$B$424),(2/3)*$D$424,"")</f>
        <v/>
      </c>
      <c r="ADO424" s="264" t="str">
        <f>IF(AND($A$424&lt;=BP$349,BP$349&lt;=$B$424),$E$424,"")</f>
        <v/>
      </c>
      <c r="ADP424" s="264" t="str">
        <f>IF(AND($A$424&lt;=BP$349,BP$349&lt;=$B$424),(1/3)*$E$424,"")</f>
        <v/>
      </c>
      <c r="ADQ424" s="264" t="str">
        <f>IF(AND($A$424&lt;=BP$349,BP$349&lt;=$B$424),(2/3)*$E$424,"")</f>
        <v/>
      </c>
      <c r="ADR424" s="264" t="str">
        <f>IF(AND($A$424&lt;=BP$349,BP$349&lt;=$B$424),$F$424,"")</f>
        <v/>
      </c>
      <c r="ADS424" s="264" t="str">
        <f>IF(AND($A$424&lt;=BP$349,BP$349&lt;=$B$424),(1/3)*$F$424,"")</f>
        <v/>
      </c>
      <c r="ADT424" s="264" t="str">
        <f>IF(AND($A$424&lt;=BP$349,BP$349&lt;=$B$424),(2/3)*$F$424,"")</f>
        <v/>
      </c>
      <c r="ADU424" s="264" t="str">
        <f>IF(AND($A$424&lt;=BQ$349,BQ$349&lt;=$B$424),$C$424,"")</f>
        <v/>
      </c>
      <c r="ADV424" s="264" t="str">
        <f>IF(AND($A$424&lt;=BQ$349,BQ$349&lt;=$B$424),(1/3)*$C$424,"")</f>
        <v/>
      </c>
      <c r="ADW424" s="264" t="str">
        <f>IF(AND($A$424&lt;=BQ$349,BQ$349&lt;=$B$424),(2/3)*$C$424,"")</f>
        <v/>
      </c>
      <c r="ADX424" s="264" t="str">
        <f>IF(AND($A$424&lt;=BQ$349,BQ$349&lt;=$B$424),$D$424,"")</f>
        <v/>
      </c>
      <c r="ADY424" s="264" t="str">
        <f>IF(AND($A$424&lt;=BQ$349,BQ$349&lt;=$B$424),(1/3)*$D$424,"")</f>
        <v/>
      </c>
      <c r="ADZ424" s="264" t="str">
        <f>IF(AND($A$424&lt;=BQ$349,BQ$349&lt;=$B$424),(2/3)*$D$424,"")</f>
        <v/>
      </c>
      <c r="AEA424" s="264" t="str">
        <f>IF(AND($A$424&lt;=BQ$349,BQ$349&lt;=$B$424),$E$424,"")</f>
        <v/>
      </c>
      <c r="AEB424" s="264" t="str">
        <f>IF(AND($A$424&lt;=BQ$349,BQ$349&lt;=$B$424),(1/3)*$E$424,"")</f>
        <v/>
      </c>
      <c r="AEC424" s="264" t="str">
        <f>IF(AND($A$424&lt;=BQ$349,BQ$349&lt;=$B$424),(2/3)*$E$424,"")</f>
        <v/>
      </c>
      <c r="AED424" s="264" t="str">
        <f>IF(AND($A$424&lt;=BQ$349,BQ$349&lt;=$B$424),$F$424,"")</f>
        <v/>
      </c>
      <c r="AEE424" s="264" t="str">
        <f>IF(AND($A$424&lt;=BQ$349,BQ$349&lt;=$B$424),(1/3)*$F$424,"")</f>
        <v/>
      </c>
      <c r="AEF424" s="264" t="str">
        <f>IF(AND($A$424&lt;=BQ$349,BQ$349&lt;=$B$424),(2/3)*$F$424,"")</f>
        <v/>
      </c>
      <c r="AEG424" s="264" t="str">
        <f>IF(AND($A$424&lt;=BR$349,BR$349&lt;=$B$424),$C$424,"")</f>
        <v/>
      </c>
      <c r="AEH424" s="264" t="str">
        <f>IF(AND($A$424&lt;=BR$349,BR$349&lt;=$B$424),(1/3)*$C$424,"")</f>
        <v/>
      </c>
      <c r="AEI424" s="264" t="str">
        <f>IF(AND($A$424&lt;=BR$349,BR$349&lt;=$B$424),(2/3)*$C$424,"")</f>
        <v/>
      </c>
      <c r="AEJ424" s="264" t="str">
        <f>IF(AND($A$424&lt;=BR$349,BR$349&lt;=$B$424),$D$424,"")</f>
        <v/>
      </c>
      <c r="AEK424" s="264" t="str">
        <f>IF(AND($A$424&lt;=BR$349,BR$349&lt;=$B$424),(1/3)*$D$424,"")</f>
        <v/>
      </c>
      <c r="AEL424" s="264" t="str">
        <f>IF(AND($A$424&lt;=BR$349,BR$349&lt;=$B$424),(2/3)*$D$424,"")</f>
        <v/>
      </c>
      <c r="AEM424" s="264" t="str">
        <f>IF(AND($A$424&lt;=BR$349,BR$349&lt;=$B$424),$E$424,"")</f>
        <v/>
      </c>
      <c r="AEN424" s="264" t="str">
        <f>IF(AND($A$424&lt;=BR$349,BR$349&lt;=$B$424),(1/3)*$E$424,"")</f>
        <v/>
      </c>
      <c r="AEO424" s="264" t="str">
        <f>IF(AND($A$424&lt;=BR$349,BR$349&lt;=$B$424),(2/3)*$E$424,"")</f>
        <v/>
      </c>
      <c r="AEP424" s="264" t="str">
        <f>IF(AND($A$424&lt;=BR$349,BR$349&lt;=$B$424),$F$424,"")</f>
        <v/>
      </c>
      <c r="AEQ424" s="264" t="str">
        <f>IF(AND($A$424&lt;=BR$349,BR$349&lt;=$B$424),(1/3)*$F$424,"")</f>
        <v/>
      </c>
      <c r="AER424" s="264" t="str">
        <f>IF(AND($A$424&lt;=BR$349,BR$349&lt;=$B$424),(2/3)*$F$424,"")</f>
        <v/>
      </c>
      <c r="AES424" s="264" t="str">
        <f>IF(AND($A$424&lt;=BS$349,BS$349&lt;=$B$424),$C$424,"")</f>
        <v/>
      </c>
      <c r="AET424" s="264" t="str">
        <f>IF(AND($A$424&lt;=BS$349,BS$349&lt;=$B$424),(1/3)*$C$424,"")</f>
        <v/>
      </c>
      <c r="AEU424" s="264" t="str">
        <f>IF(AND($A$424&lt;=BS$349,BS$349&lt;=$B$424),(2/3)*$C$424,"")</f>
        <v/>
      </c>
      <c r="AEV424" s="264" t="str">
        <f>IF(AND($A$424&lt;=BS$349,BS$349&lt;=$B$424),$D$424,"")</f>
        <v/>
      </c>
      <c r="AEW424" s="264" t="str">
        <f>IF(AND($A$424&lt;=BS$349,BS$349&lt;=$B$424),(1/3)*$D$424,"")</f>
        <v/>
      </c>
      <c r="AEX424" s="264" t="str">
        <f>IF(AND($A$424&lt;=BS$349,BS$349&lt;=$B$424),(2/3)*$D$424,"")</f>
        <v/>
      </c>
      <c r="AEY424" s="264" t="str">
        <f>IF(AND($A$424&lt;=BS$349,BS$349&lt;=$B$424),$E$424,"")</f>
        <v/>
      </c>
      <c r="AEZ424" s="264" t="str">
        <f>IF(AND($A$424&lt;=BS$349,BS$349&lt;=$B$424),(1/3)*$E$424,"")</f>
        <v/>
      </c>
      <c r="AFA424" s="264" t="str">
        <f>IF(AND($A$424&lt;=BS$349,BS$349&lt;=$B$424),(2/3)*$E$424,"")</f>
        <v/>
      </c>
      <c r="AFB424" s="264" t="str">
        <f>IF(AND($A$424&lt;=BS$349,BS$349&lt;=$B$424),$F$424,"")</f>
        <v/>
      </c>
      <c r="AFC424" s="264" t="str">
        <f>IF(AND($A$424&lt;=BS$349,BS$349&lt;=$B$424),(1/3)*$F$424,"")</f>
        <v/>
      </c>
      <c r="AFD424" s="264" t="str">
        <f>IF(AND($A$424&lt;=BS$349,BS$349&lt;=$B$424),(2/3)*$F$424,"")</f>
        <v/>
      </c>
      <c r="AFE424" s="264" t="str">
        <f>IF(AND($A$424&lt;=BT$349,BT$349&lt;=$B$424),$C$424,"")</f>
        <v/>
      </c>
      <c r="AFF424" s="264" t="str">
        <f>IF(AND($A$424&lt;=BT$349,BT$349&lt;=$B$424),(1/3)*$C$424,"")</f>
        <v/>
      </c>
      <c r="AFG424" s="264" t="str">
        <f>IF(AND($A$424&lt;=BT$349,BT$349&lt;=$B$424),(2/3)*$C$424,"")</f>
        <v/>
      </c>
      <c r="AFH424" s="264" t="str">
        <f>IF(AND($A$424&lt;=BT$349,BT$349&lt;=$B$424),$D$424,"")</f>
        <v/>
      </c>
      <c r="AFI424" s="264" t="str">
        <f>IF(AND($A$424&lt;=BT$349,BT$349&lt;=$B$424),(1/3)*$D$424,"")</f>
        <v/>
      </c>
      <c r="AFJ424" s="264" t="str">
        <f>IF(AND($A$424&lt;=BT$349,BT$349&lt;=$B$424),(2/3)*$D$424,"")</f>
        <v/>
      </c>
      <c r="AFK424" s="264" t="str">
        <f>IF(AND($A$424&lt;=BT$349,BT$349&lt;=$B$424),$E$424,"")</f>
        <v/>
      </c>
      <c r="AFL424" s="264" t="str">
        <f>IF(AND($A$424&lt;=BT$349,BT$349&lt;=$B$424),(1/3)*$E$424,"")</f>
        <v/>
      </c>
      <c r="AFM424" s="264" t="str">
        <f>IF(AND($A$424&lt;=BT$349,BT$349&lt;=$B$424),(2/3)*$E$424,"")</f>
        <v/>
      </c>
      <c r="AFN424" s="264" t="str">
        <f>IF(AND($A$424&lt;=BT$349,BT$349&lt;=$B$424),$F$424,"")</f>
        <v/>
      </c>
      <c r="AFO424" s="264" t="str">
        <f>IF(AND($A$424&lt;=BT$349,BT$349&lt;=$B$424),(1/3)*$F$424,"")</f>
        <v/>
      </c>
      <c r="AFP424" s="264" t="str">
        <f>IF(AND($A$424&lt;=BT$349,BT$349&lt;=$B$424),(2/3)*$F$424,"")</f>
        <v/>
      </c>
      <c r="AFQ424" s="264" t="str">
        <f>IF(AND($A$424&lt;=BU$349,BU$349&lt;=$B$424),$C$424,"")</f>
        <v/>
      </c>
      <c r="AFR424" s="264" t="str">
        <f>IF(AND($A$424&lt;=BU$349,BU$349&lt;=$B$424),(1/3)*$C$424,"")</f>
        <v/>
      </c>
      <c r="AFS424" s="264" t="str">
        <f>IF(AND($A$424&lt;=BU$349,BU$349&lt;=$B$424),(2/3)*$C$424,"")</f>
        <v/>
      </c>
      <c r="AFT424" s="264" t="str">
        <f>IF(AND($A$424&lt;=BU$349,BU$349&lt;=$B$424),$D$424,"")</f>
        <v/>
      </c>
      <c r="AFU424" s="264" t="str">
        <f>IF(AND($A$424&lt;=BU$349,BU$349&lt;=$B$424),(1/3)*$D$424,"")</f>
        <v/>
      </c>
      <c r="AFV424" s="264" t="str">
        <f>IF(AND($A$424&lt;=BU$349,BU$349&lt;=$B$424),(2/3)*$D$424,"")</f>
        <v/>
      </c>
      <c r="AFW424" s="264" t="str">
        <f>IF(AND($A$424&lt;=BU$349,BU$349&lt;=$B$424),$E$424,"")</f>
        <v/>
      </c>
      <c r="AFX424" s="264" t="str">
        <f>IF(AND($A$424&lt;=BU$349,BU$349&lt;=$B$424),(1/3)*$E$424,"")</f>
        <v/>
      </c>
      <c r="AFY424" s="264" t="str">
        <f>IF(AND($A$424&lt;=BU$349,BU$349&lt;=$B$424),(2/3)*$E$424,"")</f>
        <v/>
      </c>
      <c r="AFZ424" s="264" t="str">
        <f>IF(AND($A$424&lt;=BU$349,BU$349&lt;=$B$424),$F$424,"")</f>
        <v/>
      </c>
      <c r="AGA424" s="264" t="str">
        <f>IF(AND($A$424&lt;=BU$349,BU$349&lt;=$B$424),(1/3)*$F$424,"")</f>
        <v/>
      </c>
      <c r="AGB424" s="264" t="str">
        <f>IF(AND($A$424&lt;=BU$349,BU$349&lt;=$B$424),(2/3)*$F$424,"")</f>
        <v/>
      </c>
      <c r="AGC424" s="264" t="str">
        <f>IF(AND($A$424&lt;=BV$349,BV$349&lt;=$B$424),$C$424,"")</f>
        <v/>
      </c>
      <c r="AGD424" s="264" t="str">
        <f>IF(AND($A$424&lt;=BV$349,BV$349&lt;=$B$424),(1/3)*$C$424,"")</f>
        <v/>
      </c>
      <c r="AGE424" s="264" t="str">
        <f>IF(AND($A$424&lt;=BV$349,BV$349&lt;=$B$424),(2/3)*$C$424,"")</f>
        <v/>
      </c>
      <c r="AGF424" s="264" t="str">
        <f>IF(AND($A$424&lt;=BV$349,BV$349&lt;=$B$424),$D$424,"")</f>
        <v/>
      </c>
      <c r="AGG424" s="264" t="str">
        <f>IF(AND($A$424&lt;=BV$349,BV$349&lt;=$B$424),(1/3)*$D$424,"")</f>
        <v/>
      </c>
      <c r="AGH424" s="264" t="str">
        <f>IF(AND($A$424&lt;=BV$349,BV$349&lt;=$B$424),(2/3)*$D$424,"")</f>
        <v/>
      </c>
      <c r="AGI424" s="264" t="str">
        <f>IF(AND($A$424&lt;=BV$349,BV$349&lt;=$B$424),$E$424,"")</f>
        <v/>
      </c>
      <c r="AGJ424" s="264" t="str">
        <f>IF(AND($A$424&lt;=BV$349,BV$349&lt;=$B$424),(1/3)*$E$424,"")</f>
        <v/>
      </c>
      <c r="AGK424" s="264" t="str">
        <f>IF(AND($A$424&lt;=BV$349,BV$349&lt;=$B$424),(2/3)*$E$424,"")</f>
        <v/>
      </c>
      <c r="AGL424" s="264" t="str">
        <f>IF(AND($A$424&lt;=BV$349,BV$349&lt;=$B$424),$F$424,"")</f>
        <v/>
      </c>
      <c r="AGM424" s="264" t="str">
        <f>IF(AND($A$424&lt;=BV$349,BV$349&lt;=$B$424),(1/3)*$F$424,"")</f>
        <v/>
      </c>
      <c r="AGN424" s="264" t="str">
        <f>IF(AND($A$424&lt;=BV$349,BV$349&lt;=$B$424),(2/3)*$F$424,"")</f>
        <v/>
      </c>
      <c r="AGO424" s="264" t="str">
        <f>IF(AND($A$424&lt;=BW$349,BW$349&lt;=$B$424),$C$424,"")</f>
        <v/>
      </c>
      <c r="AGP424" s="264" t="str">
        <f>IF(AND($A$424&lt;=BW$349,BW$349&lt;=$B$424),(1/3)*$C$424,"")</f>
        <v/>
      </c>
      <c r="AGQ424" s="264" t="str">
        <f>IF(AND($A$424&lt;=BW$349,BW$349&lt;=$B$424),(2/3)*$C$424,"")</f>
        <v/>
      </c>
      <c r="AGR424" s="264" t="str">
        <f>IF(AND($A$424&lt;=BW$349,BW$349&lt;=$B$424),$D$424,"")</f>
        <v/>
      </c>
      <c r="AGS424" s="264" t="str">
        <f>IF(AND($A$424&lt;=BW$349,BW$349&lt;=$B$424),(1/3)*$D$424,"")</f>
        <v/>
      </c>
      <c r="AGT424" s="264" t="str">
        <f>IF(AND($A$424&lt;=BW$349,BW$349&lt;=$B$424),(2/3)*$D$424,"")</f>
        <v/>
      </c>
      <c r="AGU424" s="264" t="str">
        <f>IF(AND($A$424&lt;=BW$349,BW$349&lt;=$B$424),$E$424,"")</f>
        <v/>
      </c>
      <c r="AGV424" s="264" t="str">
        <f>IF(AND($A$424&lt;=BW$349,BW$349&lt;=$B$424),(1/3)*$E$424,"")</f>
        <v/>
      </c>
      <c r="AGW424" s="264" t="str">
        <f>IF(AND($A$424&lt;=BW$349,BW$349&lt;=$B$424),(2/3)*$E$424,"")</f>
        <v/>
      </c>
      <c r="AGX424" s="264" t="str">
        <f>IF(AND($A$424&lt;=BW$349,BW$349&lt;=$B$424),$F$424,"")</f>
        <v/>
      </c>
      <c r="AGY424" s="264" t="str">
        <f>IF(AND($A$424&lt;=BW$349,BW$349&lt;=$B$424),(1/3)*$F$424,"")</f>
        <v/>
      </c>
      <c r="AGZ424" s="264" t="str">
        <f>IF(AND($A$424&lt;=BW$349,BW$349&lt;=$B$424),(2/3)*$F$424,"")</f>
        <v/>
      </c>
      <c r="AHA424" s="264" t="str">
        <f>IF(AND($A$424&lt;=BX$349,BX$349&lt;=$B$424),$C$424,"")</f>
        <v/>
      </c>
      <c r="AHB424" s="264" t="str">
        <f>IF(AND($A$424&lt;=BX$349,BX$349&lt;=$B$424),(1/3)*$C$424,"")</f>
        <v/>
      </c>
      <c r="AHC424" s="264" t="str">
        <f>IF(AND($A$424&lt;=BX$349,BX$349&lt;=$B$424),(2/3)*$C$424,"")</f>
        <v/>
      </c>
      <c r="AHD424" s="264" t="str">
        <f>IF(AND($A$424&lt;=BX$349,BX$349&lt;=$B$424),$D$424,"")</f>
        <v/>
      </c>
      <c r="AHE424" s="264" t="str">
        <f>IF(AND($A$424&lt;=BX$349,BX$349&lt;=$B$424),(1/3)*$D$424,"")</f>
        <v/>
      </c>
      <c r="AHF424" s="264" t="str">
        <f>IF(AND($A$424&lt;=BX$349,BX$349&lt;=$B$424),(2/3)*$D$424,"")</f>
        <v/>
      </c>
      <c r="AHG424" s="264" t="str">
        <f>IF(AND($A$424&lt;=BX$349,BX$349&lt;=$B$424),$E$424,"")</f>
        <v/>
      </c>
      <c r="AHH424" s="264" t="str">
        <f>IF(AND($A$424&lt;=BX$349,BX$349&lt;=$B$424),(1/3)*$E$424,"")</f>
        <v/>
      </c>
      <c r="AHI424" s="264" t="str">
        <f>IF(AND($A$424&lt;=BX$349,BX$349&lt;=$B$424),(2/3)*$E$424,"")</f>
        <v/>
      </c>
      <c r="AHJ424" s="264" t="str">
        <f>IF(AND($A$424&lt;=BX$349,BX$349&lt;=$B$424),$F$424,"")</f>
        <v/>
      </c>
      <c r="AHK424" s="264" t="str">
        <f>IF(AND($A$424&lt;=BX$349,BX$349&lt;=$B$424),(1/3)*$F$424,"")</f>
        <v/>
      </c>
      <c r="AHL424" s="264" t="str">
        <f>IF(AND($A$424&lt;=BX$349,BX$349&lt;=$B$424),(2/3)*$F$424,"")</f>
        <v/>
      </c>
      <c r="AHM424" s="264" t="str">
        <f>IF(AND($A$424&lt;=BY$349,BY$349&lt;=$B$424),$C$424,"")</f>
        <v/>
      </c>
      <c r="AHN424" s="264" t="str">
        <f>IF(AND($A$424&lt;=BY$349,BY$349&lt;=$B$424),(1/3)*$C$424,"")</f>
        <v/>
      </c>
      <c r="AHO424" s="264" t="str">
        <f>IF(AND($A$424&lt;=BY$349,BY$349&lt;=$B$424),(2/3)*$C$424,"")</f>
        <v/>
      </c>
      <c r="AHP424" s="264" t="str">
        <f>IF(AND($A$424&lt;=BY$349,BY$349&lt;=$B$424),$D$424,"")</f>
        <v/>
      </c>
      <c r="AHQ424" s="264" t="str">
        <f>IF(AND($A$424&lt;=BY$349,BY$349&lt;=$B$424),(1/3)*$D$424,"")</f>
        <v/>
      </c>
      <c r="AHR424" s="264" t="str">
        <f>IF(AND($A$424&lt;=BY$349,BY$349&lt;=$B$424),(2/3)*$D$424,"")</f>
        <v/>
      </c>
      <c r="AHS424" s="264" t="str">
        <f>IF(AND($A$424&lt;=BY$349,BY$349&lt;=$B$424),$E$424,"")</f>
        <v/>
      </c>
      <c r="AHT424" s="264" t="str">
        <f>IF(AND($A$424&lt;=BY$349,BY$349&lt;=$B$424),(1/3)*$E$424,"")</f>
        <v/>
      </c>
      <c r="AHU424" s="264" t="str">
        <f>IF(AND($A$424&lt;=BY$349,BY$349&lt;=$B$424),(2/3)*$E$424,"")</f>
        <v/>
      </c>
      <c r="AHV424" s="264" t="str">
        <f>IF(AND($A$424&lt;=BY$349,BY$349&lt;=$B$424),$F$424,"")</f>
        <v/>
      </c>
      <c r="AHW424" s="264" t="str">
        <f>IF(AND($A$424&lt;=BY$349,BY$349&lt;=$B$424),(1/3)*$F$424,"")</f>
        <v/>
      </c>
      <c r="AHX424" s="264" t="str">
        <f>IF(AND($A$424&lt;=BY$349,BY$349&lt;=$B$424),(2/3)*$F$424,"")</f>
        <v/>
      </c>
      <c r="AHY424" s="264" t="str">
        <f>IF(AND($A$424&lt;=BZ$349,BZ$349&lt;=$B$424),$C$424,"")</f>
        <v/>
      </c>
      <c r="AHZ424" s="264" t="str">
        <f>IF(AND($A$424&lt;=BZ$349,BZ$349&lt;=$B$424),(1/3)*$C$424,"")</f>
        <v/>
      </c>
      <c r="AIA424" s="264" t="str">
        <f>IF(AND($A$424&lt;=BZ$349,BZ$349&lt;=$B$424),(2/3)*$C$424,"")</f>
        <v/>
      </c>
      <c r="AIB424" s="264" t="str">
        <f>IF(AND($A$424&lt;=BZ$349,BZ$349&lt;=$B$424),$D$424,"")</f>
        <v/>
      </c>
      <c r="AIC424" s="264" t="str">
        <f>IF(AND($A$424&lt;=BZ$349,BZ$349&lt;=$B$424),(1/3)*$D$424,"")</f>
        <v/>
      </c>
      <c r="AID424" s="264" t="str">
        <f>IF(AND($A$424&lt;=BZ$349,BZ$349&lt;=$B$424),(2/3)*$D$424,"")</f>
        <v/>
      </c>
      <c r="AIE424" s="264" t="str">
        <f>IF(AND($A$424&lt;=BZ$349,BZ$349&lt;=$B$424),$E$424,"")</f>
        <v/>
      </c>
      <c r="AIF424" s="264" t="str">
        <f>IF(AND($A$424&lt;=BZ$349,BZ$349&lt;=$B$424),(1/3)*$E$424,"")</f>
        <v/>
      </c>
      <c r="AIG424" s="264" t="str">
        <f>IF(AND($A$424&lt;=BZ$349,BZ$349&lt;=$B$424),(2/3)*$E$424,"")</f>
        <v/>
      </c>
      <c r="AIH424" s="264" t="str">
        <f>IF(AND($A$424&lt;=BZ$349,BZ$349&lt;=$B$424),$F$424,"")</f>
        <v/>
      </c>
      <c r="AII424" s="264" t="str">
        <f>IF(AND($A$424&lt;=BZ$349,BZ$349&lt;=$B$424),(1/3)*$F$424,"")</f>
        <v/>
      </c>
      <c r="AIJ424" s="264" t="str">
        <f>IF(AND($A$424&lt;=BZ$349,BZ$349&lt;=$B$424),(2/3)*$F$424,"")</f>
        <v/>
      </c>
      <c r="AIK424" s="264" t="str">
        <f>IF(AND($A$424&lt;=CA$349,CA$349&lt;=$B$424),$C$424,"")</f>
        <v/>
      </c>
      <c r="AIL424" s="264" t="str">
        <f>IF(AND($A$424&lt;=CA$349,CA$349&lt;=$B$424),(1/3)*$C$424,"")</f>
        <v/>
      </c>
      <c r="AIM424" s="264" t="str">
        <f>IF(AND($A$424&lt;=CA$349,CA$349&lt;=$B$424),(2/3)*$C$424,"")</f>
        <v/>
      </c>
      <c r="AIN424" s="264" t="str">
        <f>IF(AND($A$424&lt;=CA$349,CA$349&lt;=$B$424),$D$424,"")</f>
        <v/>
      </c>
      <c r="AIO424" s="264" t="str">
        <f>IF(AND($A$424&lt;=CA$349,CA$349&lt;=$B$424),(1/3)*$D$424,"")</f>
        <v/>
      </c>
      <c r="AIP424" s="264" t="str">
        <f>IF(AND($A$424&lt;=CA$349,CA$349&lt;=$B$424),(2/3)*$D$424,"")</f>
        <v/>
      </c>
      <c r="AIQ424" s="264" t="str">
        <f>IF(AND($A$424&lt;=CA$349,CA$349&lt;=$B$424),$E$424,"")</f>
        <v/>
      </c>
      <c r="AIR424" s="264" t="str">
        <f>IF(AND($A$424&lt;=CA$349,CA$349&lt;=$B$424),(1/3)*$E$424,"")</f>
        <v/>
      </c>
      <c r="AIS424" s="264" t="str">
        <f>IF(AND($A$424&lt;=CA$349,CA$349&lt;=$B$424),(2/3)*$E$424,"")</f>
        <v/>
      </c>
      <c r="AIT424" s="264" t="str">
        <f>IF(AND($A$424&lt;=CA$349,CA$349&lt;=$B$424),$F$424,"")</f>
        <v/>
      </c>
      <c r="AIU424" s="264" t="str">
        <f>IF(AND($A$424&lt;=CA$349,CA$349&lt;=$B$424),(1/3)*$F$424,"")</f>
        <v/>
      </c>
      <c r="AIV424" s="264" t="str">
        <f>IF(AND($A$424&lt;=CA$349,CA$349&lt;=$B$424),(2/3)*$F$424,"")</f>
        <v/>
      </c>
      <c r="AIW424" s="264" t="str">
        <f>IF(AND($A$424&lt;=CB$349,CB$349&lt;=$B$424),$C$424,"")</f>
        <v/>
      </c>
      <c r="AIX424" s="264" t="str">
        <f>IF(AND($A$424&lt;=CB$349,CB$349&lt;=$B$424),(1/3)*$C$424,"")</f>
        <v/>
      </c>
      <c r="AIY424" s="264" t="str">
        <f>IF(AND($A$424&lt;=CB$349,CB$349&lt;=$B$424),(2/3)*$C$424,"")</f>
        <v/>
      </c>
      <c r="AIZ424" s="264" t="str">
        <f>IF(AND($A$424&lt;=CB$349,CB$349&lt;=$B$424),$D$424,"")</f>
        <v/>
      </c>
      <c r="AJA424" s="264" t="str">
        <f>IF(AND($A$424&lt;=CB$349,CB$349&lt;=$B$424),(1/3)*$D$424,"")</f>
        <v/>
      </c>
      <c r="AJB424" s="264" t="str">
        <f>IF(AND($A$424&lt;=CB$349,CB$349&lt;=$B$424),(2/3)*$D$424,"")</f>
        <v/>
      </c>
      <c r="AJC424" s="264" t="str">
        <f>IF(AND($A$424&lt;=CB$349,CB$349&lt;=$B$424),$E$424,"")</f>
        <v/>
      </c>
      <c r="AJD424" s="264" t="str">
        <f>IF(AND($A$424&lt;=CB$349,CB$349&lt;=$B$424),(1/3)*$E$424,"")</f>
        <v/>
      </c>
      <c r="AJE424" s="264" t="str">
        <f>IF(AND($A$424&lt;=CB$349,CB$349&lt;=$B$424),(2/3)*$E$424,"")</f>
        <v/>
      </c>
      <c r="AJF424" s="264" t="str">
        <f>IF(AND($A$424&lt;=CB$349,CB$349&lt;=$B$424),$F$424,"")</f>
        <v/>
      </c>
      <c r="AJG424" s="264" t="str">
        <f>IF(AND($A$424&lt;=CB$349,CB$349&lt;=$B$424),(1/3)*$F$424,"")</f>
        <v/>
      </c>
      <c r="AJH424" s="264" t="str">
        <f>IF(AND($A$424&lt;=CB$349,CB$349&lt;=$B$424),(2/3)*$F$424,"")</f>
        <v/>
      </c>
      <c r="AJI424" s="264" t="str">
        <f>IF(AND($A$424&lt;=CC$349,CC$349&lt;=$B$424),$C$424,"")</f>
        <v/>
      </c>
      <c r="AJJ424" s="264" t="str">
        <f>IF(AND($A$424&lt;=CC$349,CC$349&lt;=$B$424),(1/3)*$C$424,"")</f>
        <v/>
      </c>
      <c r="AJK424" s="264" t="str">
        <f>IF(AND($A$424&lt;=CC$349,CC$349&lt;=$B$424),(2/3)*$C$424,"")</f>
        <v/>
      </c>
      <c r="AJL424" s="264" t="str">
        <f>IF(AND($A$424&lt;=CC$349,CC$349&lt;=$B$424),$D$424,"")</f>
        <v/>
      </c>
      <c r="AJM424" s="264" t="str">
        <f>IF(AND($A$424&lt;=CC$349,CC$349&lt;=$B$424),(1/3)*$D$424,"")</f>
        <v/>
      </c>
      <c r="AJN424" s="264" t="str">
        <f>IF(AND($A$424&lt;=CC$349,CC$349&lt;=$B$424),(2/3)*$D$424,"")</f>
        <v/>
      </c>
      <c r="AJO424" s="264" t="str">
        <f>IF(AND($A$424&lt;=CC$349,CC$349&lt;=$B$424),$E$424,"")</f>
        <v/>
      </c>
      <c r="AJP424" s="264" t="str">
        <f>IF(AND($A$424&lt;=CC$349,CC$349&lt;=$B$424),(1/3)*$E$424,"")</f>
        <v/>
      </c>
      <c r="AJQ424" s="264" t="str">
        <f>IF(AND($A$424&lt;=CC$349,CC$349&lt;=$B$424),(2/3)*$E$424,"")</f>
        <v/>
      </c>
      <c r="AJR424" s="264" t="str">
        <f>IF(AND($A$424&lt;=CC$349,CC$349&lt;=$B$424),$F$424,"")</f>
        <v/>
      </c>
      <c r="AJS424" s="264" t="str">
        <f>IF(AND($A$424&lt;=CC$349,CC$349&lt;=$B$424),(1/3)*$F$424,"")</f>
        <v/>
      </c>
      <c r="AJT424" s="264" t="str">
        <f>IF(AND($A$424&lt;=CC$349,CC$349&lt;=$B$424),(2/3)*$F$424,"")</f>
        <v/>
      </c>
      <c r="AJU424" s="264" t="str">
        <f>IF(AND($A$424&lt;=CD$349,CD$349&lt;=$B$424),$C$424,"")</f>
        <v/>
      </c>
      <c r="AJV424" s="264" t="str">
        <f>IF(AND($A$424&lt;=CD$349,CD$349&lt;=$B$424),(1/3)*$C$424,"")</f>
        <v/>
      </c>
      <c r="AJW424" s="264" t="str">
        <f>IF(AND($A$424&lt;=CD$349,CD$349&lt;=$B$424),(2/3)*$C$424,"")</f>
        <v/>
      </c>
      <c r="AJX424" s="264" t="str">
        <f>IF(AND($A$424&lt;=CD$349,CD$349&lt;=$B$424),$D$424,"")</f>
        <v/>
      </c>
      <c r="AJY424" s="264" t="str">
        <f>IF(AND($A$424&lt;=CD$349,CD$349&lt;=$B$424),(1/3)*$D$424,"")</f>
        <v/>
      </c>
      <c r="AJZ424" s="264" t="str">
        <f>IF(AND($A$424&lt;=CD$349,CD$349&lt;=$B$424),(2/3)*$D$424,"")</f>
        <v/>
      </c>
      <c r="AKA424" s="264" t="str">
        <f>IF(AND($A$424&lt;=CD$349,CD$349&lt;=$B$424),$E$424,"")</f>
        <v/>
      </c>
      <c r="AKB424" s="264" t="str">
        <f>IF(AND($A$424&lt;=CD$349,CD$349&lt;=$B$424),(1/3)*$E$424,"")</f>
        <v/>
      </c>
      <c r="AKC424" s="264" t="str">
        <f>IF(AND($A$424&lt;=CD$349,CD$349&lt;=$B$424),(2/3)*$E$424,"")</f>
        <v/>
      </c>
      <c r="AKD424" s="264" t="str">
        <f>IF(AND($A$424&lt;=CD$349,CD$349&lt;=$B$424),$F$424,"")</f>
        <v/>
      </c>
      <c r="AKE424" s="264" t="str">
        <f>IF(AND($A$424&lt;=CD$349,CD$349&lt;=$B$424),(1/3)*$F$424,"")</f>
        <v/>
      </c>
      <c r="AKF424" s="264" t="str">
        <f>IF(AND($A$424&lt;=CD$349,CD$349&lt;=$B$424),(2/3)*$F$424,"")</f>
        <v/>
      </c>
      <c r="AKG424" s="264" t="str">
        <f>IF(AND($A$424&lt;=CE$349,CE$349&lt;=$B$424),$C$424,"")</f>
        <v/>
      </c>
      <c r="AKH424" s="264" t="str">
        <f>IF(AND($A$424&lt;=CE$349,CE$349&lt;=$B$424),(1/3)*$C$424,"")</f>
        <v/>
      </c>
      <c r="AKI424" s="264" t="str">
        <f>IF(AND($A$424&lt;=CE$349,CE$349&lt;=$B$424),(2/3)*$C$424,"")</f>
        <v/>
      </c>
      <c r="AKJ424" s="264" t="str">
        <f>IF(AND($A$424&lt;=CE$349,CE$349&lt;=$B$424),$D$424,"")</f>
        <v/>
      </c>
      <c r="AKK424" s="264" t="str">
        <f>IF(AND($A$424&lt;=CE$349,CE$349&lt;=$B$424),(1/3)*$D$424,"")</f>
        <v/>
      </c>
      <c r="AKL424" s="264" t="str">
        <f>IF(AND($A$424&lt;=CE$349,CE$349&lt;=$B$424),(2/3)*$D$424,"")</f>
        <v/>
      </c>
      <c r="AKM424" s="264" t="str">
        <f>IF(AND($A$424&lt;=CE$349,CE$349&lt;=$B$424),$E$424,"")</f>
        <v/>
      </c>
      <c r="AKN424" s="264" t="str">
        <f>IF(AND($A$424&lt;=CE$349,CE$349&lt;=$B$424),(1/3)*$E$424,"")</f>
        <v/>
      </c>
      <c r="AKO424" s="264" t="str">
        <f>IF(AND($A$424&lt;=CE$349,CE$349&lt;=$B$424),(2/3)*$E$424,"")</f>
        <v/>
      </c>
      <c r="AKP424" s="264" t="str">
        <f>IF(AND($A$424&lt;=CE$349,CE$349&lt;=$B$424),$F$424,"")</f>
        <v/>
      </c>
      <c r="AKQ424" s="264" t="str">
        <f>IF(AND($A$424&lt;=CE$349,CE$349&lt;=$B$424),(1/3)*$F$424,"")</f>
        <v/>
      </c>
      <c r="AKR424" s="264" t="str">
        <f>IF(AND($A$424&lt;=CE$349,CE$349&lt;=$B$424),(2/3)*$F$424,"")</f>
        <v/>
      </c>
      <c r="AKS424" s="264" t="str">
        <f>IF(AND($A$424&lt;=CF$349,CF$349&lt;=$B$424),$C$424,"")</f>
        <v/>
      </c>
      <c r="AKT424" s="264" t="str">
        <f>IF(AND($A$424&lt;=CF$349,CF$349&lt;=$B$424),(1/3)*$C$424,"")</f>
        <v/>
      </c>
      <c r="AKU424" s="264" t="str">
        <f>IF(AND($A$424&lt;=CF$349,CF$349&lt;=$B$424),(2/3)*$C$424,"")</f>
        <v/>
      </c>
      <c r="AKV424" s="264" t="str">
        <f>IF(AND($A$424&lt;=CF$349,CF$349&lt;=$B$424),$D$424,"")</f>
        <v/>
      </c>
      <c r="AKW424" s="264" t="str">
        <f>IF(AND($A$424&lt;=CF$349,CF$349&lt;=$B$424),(1/3)*$D$424,"")</f>
        <v/>
      </c>
      <c r="AKX424" s="264" t="str">
        <f>IF(AND($A$424&lt;=CF$349,CF$349&lt;=$B$424),(2/3)*$D$424,"")</f>
        <v/>
      </c>
      <c r="AKY424" s="264" t="str">
        <f>IF(AND($A$424&lt;=CF$349,CF$349&lt;=$B$424),$E$424,"")</f>
        <v/>
      </c>
      <c r="AKZ424" s="264" t="str">
        <f>IF(AND($A$424&lt;=CF$349,CF$349&lt;=$B$424),(1/3)*$E$424,"")</f>
        <v/>
      </c>
      <c r="ALA424" s="264" t="str">
        <f>IF(AND($A$424&lt;=CF$349,CF$349&lt;=$B$424),(2/3)*$E$424,"")</f>
        <v/>
      </c>
      <c r="ALB424" s="264" t="str">
        <f>IF(AND($A$424&lt;=CF$349,CF$349&lt;=$B$424),$F$424,"")</f>
        <v/>
      </c>
      <c r="ALC424" s="264" t="str">
        <f>IF(AND($A$424&lt;=CF$349,CF$349&lt;=$B$424),(1/3)*$F$424,"")</f>
        <v/>
      </c>
      <c r="ALD424" s="264" t="str">
        <f>IF(AND($A$424&lt;=CF$349,CF$349&lt;=$B$424),(2/3)*$F$424,"")</f>
        <v/>
      </c>
      <c r="ALE424" s="264" t="str">
        <f>IF(AND($A$424&lt;=CG$349,CG$349&lt;=$B$424),$C$424,"")</f>
        <v/>
      </c>
      <c r="ALF424" s="264" t="str">
        <f>IF(AND($A$424&lt;=CG$349,CG$349&lt;=$B$424),(1/3)*$C$424,"")</f>
        <v/>
      </c>
      <c r="ALG424" s="264" t="str">
        <f>IF(AND($A$424&lt;=CG$349,CG$349&lt;=$B$424),(2/3)*$C$424,"")</f>
        <v/>
      </c>
      <c r="ALH424" s="264" t="str">
        <f>IF(AND($A$424&lt;=CG$349,CG$349&lt;=$B$424),$D$424,"")</f>
        <v/>
      </c>
      <c r="ALI424" s="264" t="str">
        <f>IF(AND($A$424&lt;=CG$349,CG$349&lt;=$B$424),(1/3)*$D$424,"")</f>
        <v/>
      </c>
      <c r="ALJ424" s="264" t="str">
        <f>IF(AND($A$424&lt;=CG$349,CG$349&lt;=$B$424),(2/3)*$D$424,"")</f>
        <v/>
      </c>
      <c r="ALK424" s="264" t="str">
        <f>IF(AND($A$424&lt;=CG$349,CG$349&lt;=$B$424),$E$424,"")</f>
        <v/>
      </c>
      <c r="ALL424" s="264" t="str">
        <f>IF(AND($A$424&lt;=CG$349,CG$349&lt;=$B$424),(1/3)*$E$424,"")</f>
        <v/>
      </c>
      <c r="ALM424" s="264" t="str">
        <f>IF(AND($A$424&lt;=CG$349,CG$349&lt;=$B$424),(2/3)*$E$424,"")</f>
        <v/>
      </c>
      <c r="ALN424" s="264" t="str">
        <f>IF(AND($A$424&lt;=CG$349,CG$349&lt;=$B$424),$F$424,"")</f>
        <v/>
      </c>
      <c r="ALO424" s="264" t="str">
        <f>IF(AND($A$424&lt;=CG$349,CG$349&lt;=$B$424),(1/3)*$F$424,"")</f>
        <v/>
      </c>
      <c r="ALP424" s="264" t="str">
        <f>IF(AND($A$424&lt;=CG$349,CG$349&lt;=$B$424),(2/3)*$F$424,"")</f>
        <v/>
      </c>
      <c r="ALQ424" s="264" t="str">
        <f>IF(AND($A$424&lt;=CH$349,CH$349&lt;=$B$424),$C$424,"")</f>
        <v/>
      </c>
      <c r="ALR424" s="264" t="str">
        <f>IF(AND($A$424&lt;=CH$349,CH$349&lt;=$B$424),(1/3)*$C$424,"")</f>
        <v/>
      </c>
      <c r="ALS424" s="264" t="str">
        <f>IF(AND($A$424&lt;=CH$349,CH$349&lt;=$B$424),(2/3)*$C$424,"")</f>
        <v/>
      </c>
      <c r="ALT424" s="264" t="str">
        <f>IF(AND($A$424&lt;=CH$349,CH$349&lt;=$B$424),$D$424,"")</f>
        <v/>
      </c>
      <c r="ALU424" s="264" t="str">
        <f>IF(AND($A$424&lt;=CH$349,CH$349&lt;=$B$424),(1/3)*$D$424,"")</f>
        <v/>
      </c>
      <c r="ALV424" s="264" t="str">
        <f>IF(AND($A$424&lt;=CH$349,CH$349&lt;=$B$424),(2/3)*$D$424,"")</f>
        <v/>
      </c>
      <c r="ALW424" s="264" t="str">
        <f>IF(AND($A$424&lt;=CH$349,CH$349&lt;=$B$424),$E$424,"")</f>
        <v/>
      </c>
      <c r="ALX424" s="264" t="str">
        <f>IF(AND($A$424&lt;=CH$349,CH$349&lt;=$B$424),(1/3)*$E$424,"")</f>
        <v/>
      </c>
      <c r="ALY424" s="264" t="str">
        <f>IF(AND($A$424&lt;=CH$349,CH$349&lt;=$B$424),(2/3)*$E$424,"")</f>
        <v/>
      </c>
      <c r="ALZ424" s="264" t="str">
        <f>IF(AND($A$424&lt;=CH$349,CH$349&lt;=$B$424),$F$424,"")</f>
        <v/>
      </c>
      <c r="AMA424" s="264" t="str">
        <f>IF(AND($A$424&lt;=CH$349,CH$349&lt;=$B$424),(1/3)*$F$424,"")</f>
        <v/>
      </c>
      <c r="AMB424" s="264" t="str">
        <f>IF(AND($A$424&lt;=CH$349,CH$349&lt;=$B$424),(2/3)*$F$424,"")</f>
        <v/>
      </c>
      <c r="AMC424" s="264" t="str">
        <f>IF(AND($A$424&lt;=CI$349,CI$349&lt;=$B$424),$C$424,"")</f>
        <v/>
      </c>
      <c r="AMD424" s="264" t="str">
        <f>IF(AND($A$424&lt;=CI$349,CI$349&lt;=$B$424),(1/3)*$C$424,"")</f>
        <v/>
      </c>
      <c r="AME424" s="264" t="str">
        <f>IF(AND($A$424&lt;=CI$349,CI$349&lt;=$B$424),(2/3)*$C$424,"")</f>
        <v/>
      </c>
      <c r="AMF424" s="264" t="str">
        <f>IF(AND($A$424&lt;=CI$349,CI$349&lt;=$B$424),$D$424,"")</f>
        <v/>
      </c>
      <c r="AMG424" s="264" t="str">
        <f>IF(AND($A$424&lt;=CI$349,CI$349&lt;=$B$424),(1/3)*$D$424,"")</f>
        <v/>
      </c>
      <c r="AMH424" s="264" t="str">
        <f>IF(AND($A$424&lt;=CI$349,CI$349&lt;=$B$424),(2/3)*$D$424,"")</f>
        <v/>
      </c>
      <c r="AMI424" s="264" t="str">
        <f>IF(AND($A$424&lt;=CI$349,CI$349&lt;=$B$424),$E$424,"")</f>
        <v/>
      </c>
      <c r="AMJ424" s="264" t="str">
        <f>IF(AND($A$424&lt;=CI$349,CI$349&lt;=$B$424),(1/3)*$E$424,"")</f>
        <v/>
      </c>
      <c r="AMK424" s="264" t="str">
        <f>IF(AND($A$424&lt;=CI$349,CI$349&lt;=$B$424),(2/3)*$E$424,"")</f>
        <v/>
      </c>
      <c r="AML424" s="264" t="str">
        <f>IF(AND($A$424&lt;=CI$349,CI$349&lt;=$B$424),$F$424,"")</f>
        <v/>
      </c>
      <c r="AMM424" s="264" t="str">
        <f>IF(AND($A$424&lt;=CI$349,CI$349&lt;=$B$424),(1/3)*$F$424,"")</f>
        <v/>
      </c>
      <c r="AMN424" s="264" t="str">
        <f>IF(AND($A$424&lt;=CI$349,CI$349&lt;=$B$424),(2/3)*$F$424,"")</f>
        <v/>
      </c>
      <c r="AMO424" s="264" t="str">
        <f>IF(AND($A$424&lt;=CJ$349,CJ$349&lt;=$B$424),$C$424,"")</f>
        <v/>
      </c>
      <c r="AMP424" s="264" t="str">
        <f>IF(AND($A$424&lt;=CJ$349,CJ$349&lt;=$B$424),(1/3)*$C$424,"")</f>
        <v/>
      </c>
      <c r="AMQ424" s="264" t="str">
        <f>IF(AND($A$424&lt;=CJ$349,CJ$349&lt;=$B$424),(2/3)*$C$424,"")</f>
        <v/>
      </c>
      <c r="AMR424" s="264" t="str">
        <f>IF(AND($A$424&lt;=CJ$349,CJ$349&lt;=$B$424),$D$424,"")</f>
        <v/>
      </c>
      <c r="AMS424" s="264" t="str">
        <f>IF(AND($A$424&lt;=CJ$349,CJ$349&lt;=$B$424),(1/3)*$D$424,"")</f>
        <v/>
      </c>
      <c r="AMT424" s="264" t="str">
        <f>IF(AND($A$424&lt;=CJ$349,CJ$349&lt;=$B$424),(2/3)*$D$424,"")</f>
        <v/>
      </c>
      <c r="AMU424" s="264" t="str">
        <f>IF(AND($A$424&lt;=CJ$349,CJ$349&lt;=$B$424),$E$424,"")</f>
        <v/>
      </c>
      <c r="AMV424" s="264" t="str">
        <f>IF(AND($A$424&lt;=CJ$349,CJ$349&lt;=$B$424),(1/3)*$E$424,"")</f>
        <v/>
      </c>
      <c r="AMW424" s="264" t="str">
        <f>IF(AND($A$424&lt;=CJ$349,CJ$349&lt;=$B$424),(2/3)*$E$424,"")</f>
        <v/>
      </c>
      <c r="AMX424" s="264" t="str">
        <f>IF(AND($A$424&lt;=CJ$349,CJ$349&lt;=$B$424),$F$424,"")</f>
        <v/>
      </c>
      <c r="AMY424" s="264" t="str">
        <f>IF(AND($A$424&lt;=CJ$349,CJ$349&lt;=$B$424),(1/3)*$F$424,"")</f>
        <v/>
      </c>
      <c r="AMZ424" s="264" t="str">
        <f>IF(AND($A$424&lt;=CJ$349,CJ$349&lt;=$B$424),(2/3)*$F$424,"")</f>
        <v/>
      </c>
      <c r="ANA424" s="264" t="str">
        <f>IF(AND($A$424&lt;=CK$349,CK$349&lt;=$B$424),$C$424,"")</f>
        <v/>
      </c>
      <c r="ANB424" s="264" t="str">
        <f>IF(AND($A$424&lt;=CK$349,CK$349&lt;=$B$424),(1/3)*$C$424,"")</f>
        <v/>
      </c>
      <c r="ANC424" s="264" t="str">
        <f>IF(AND($A$424&lt;=CK$349,CK$349&lt;=$B$424),(2/3)*$C$424,"")</f>
        <v/>
      </c>
      <c r="AND424" s="264" t="str">
        <f>IF(AND($A$424&lt;=CK$349,CK$349&lt;=$B$424),$D$424,"")</f>
        <v/>
      </c>
      <c r="ANE424" s="264" t="str">
        <f>IF(AND($A$424&lt;=CK$349,CK$349&lt;=$B$424),(1/3)*$D$424,"")</f>
        <v/>
      </c>
      <c r="ANF424" s="264" t="str">
        <f>IF(AND($A$424&lt;=CK$349,CK$349&lt;=$B$424),(2/3)*$D$424,"")</f>
        <v/>
      </c>
      <c r="ANG424" s="264" t="str">
        <f>IF(AND($A$424&lt;=CK$349,CK$349&lt;=$B$424),$E$424,"")</f>
        <v/>
      </c>
      <c r="ANH424" s="264" t="str">
        <f>IF(AND($A$424&lt;=CK$349,CK$349&lt;=$B$424),(1/3)*$E$424,"")</f>
        <v/>
      </c>
      <c r="ANI424" s="264" t="str">
        <f>IF(AND($A$424&lt;=CK$349,CK$349&lt;=$B$424),(2/3)*$E$424,"")</f>
        <v/>
      </c>
      <c r="ANJ424" s="264" t="str">
        <f>IF(AND($A$424&lt;=CK$349,CK$349&lt;=$B$424),$F$424,"")</f>
        <v/>
      </c>
      <c r="ANK424" s="264" t="str">
        <f>IF(AND($A$424&lt;=CK$349,CK$349&lt;=$B$424),(1/3)*$F$424,"")</f>
        <v/>
      </c>
      <c r="ANL424" s="264" t="str">
        <f>IF(AND($A$424&lt;=CK$349,CK$349&lt;=$B$424),(2/3)*$F$424,"")</f>
        <v/>
      </c>
      <c r="ANM424" s="264" t="str">
        <f>IF(AND($A$424&lt;=CL$349,CL$349&lt;=$B$424),$C$424,"")</f>
        <v/>
      </c>
      <c r="ANN424" s="264" t="str">
        <f>IF(AND($A$424&lt;=CL$349,CL$349&lt;=$B$424),(1/3)*$C$424,"")</f>
        <v/>
      </c>
      <c r="ANO424" s="264" t="str">
        <f>IF(AND($A$424&lt;=CL$349,CL$349&lt;=$B$424),(2/3)*$C$424,"")</f>
        <v/>
      </c>
      <c r="ANP424" s="264" t="str">
        <f>IF(AND($A$424&lt;=CL$349,CL$349&lt;=$B$424),$D$424,"")</f>
        <v/>
      </c>
      <c r="ANQ424" s="264" t="str">
        <f>IF(AND($A$424&lt;=CL$349,CL$349&lt;=$B$424),(1/3)*$D$424,"")</f>
        <v/>
      </c>
      <c r="ANR424" s="264" t="str">
        <f>IF(AND($A$424&lt;=CL$349,CL$349&lt;=$B$424),(2/3)*$D$424,"")</f>
        <v/>
      </c>
      <c r="ANS424" s="264" t="str">
        <f>IF(AND($A$424&lt;=CL$349,CL$349&lt;=$B$424),$E$424,"")</f>
        <v/>
      </c>
      <c r="ANT424" s="264" t="str">
        <f>IF(AND($A$424&lt;=CL$349,CL$349&lt;=$B$424),(1/3)*$E$424,"")</f>
        <v/>
      </c>
      <c r="ANU424" s="264" t="str">
        <f>IF(AND($A$424&lt;=CL$349,CL$349&lt;=$B$424),(2/3)*$E$424,"")</f>
        <v/>
      </c>
      <c r="ANV424" s="264" t="str">
        <f>IF(AND($A$424&lt;=CL$349,CL$349&lt;=$B$424),$F$424,"")</f>
        <v/>
      </c>
      <c r="ANW424" s="264" t="str">
        <f>IF(AND($A$424&lt;=CL$349,CL$349&lt;=$B$424),(1/3)*$F$424,"")</f>
        <v/>
      </c>
      <c r="ANX424" s="264" t="str">
        <f>IF(AND($A$424&lt;=CL$349,CL$349&lt;=$B$424),(2/3)*$F$424,"")</f>
        <v/>
      </c>
      <c r="ANY424" s="264" t="str">
        <f>IF(AND($A$424&lt;=CM$349,CM$349&lt;=$B$424),$C$424,"")</f>
        <v/>
      </c>
      <c r="ANZ424" s="264" t="str">
        <f>IF(AND($A$424&lt;=CM$349,CM$349&lt;=$B$424),(1/3)*$C$424,"")</f>
        <v/>
      </c>
      <c r="AOA424" s="264" t="str">
        <f>IF(AND($A$424&lt;=CM$349,CM$349&lt;=$B$424),(2/3)*$C$424,"")</f>
        <v/>
      </c>
      <c r="AOB424" s="264" t="str">
        <f>IF(AND($A$424&lt;=CM$349,CM$349&lt;=$B$424),$D$424,"")</f>
        <v/>
      </c>
      <c r="AOC424" s="264" t="str">
        <f>IF(AND($A$424&lt;=CM$349,CM$349&lt;=$B$424),(1/3)*$D$424,"")</f>
        <v/>
      </c>
      <c r="AOD424" s="264" t="str">
        <f>IF(AND($A$424&lt;=CM$349,CM$349&lt;=$B$424),(2/3)*$D$424,"")</f>
        <v/>
      </c>
      <c r="AOE424" s="264" t="str">
        <f>IF(AND($A$424&lt;=CM$349,CM$349&lt;=$B$424),$E$424,"")</f>
        <v/>
      </c>
      <c r="AOF424" s="264" t="str">
        <f>IF(AND($A$424&lt;=CM$349,CM$349&lt;=$B$424),(1/3)*$E$424,"")</f>
        <v/>
      </c>
      <c r="AOG424" s="264" t="str">
        <f>IF(AND($A$424&lt;=CM$349,CM$349&lt;=$B$424),(2/3)*$E$424,"")</f>
        <v/>
      </c>
      <c r="AOH424" s="264" t="str">
        <f>IF(AND($A$424&lt;=CM$349,CM$349&lt;=$B$424),$F$424,"")</f>
        <v/>
      </c>
      <c r="AOI424" s="264" t="str">
        <f>IF(AND($A$424&lt;=CM$349,CM$349&lt;=$B$424),(1/3)*$F$424,"")</f>
        <v/>
      </c>
      <c r="AOJ424" s="264" t="str">
        <f>IF(AND($A$424&lt;=CM$349,CM$349&lt;=$B$424),(2/3)*$F$424,"")</f>
        <v/>
      </c>
      <c r="AOK424" s="264" t="str">
        <f>IF(AND($A$424&lt;=CN$349,CN$349&lt;=$B$424),$C$424,"")</f>
        <v/>
      </c>
      <c r="AOL424" s="264" t="str">
        <f>IF(AND($A$424&lt;=CN$349,CN$349&lt;=$B$424),(1/3)*$C$424,"")</f>
        <v/>
      </c>
      <c r="AOM424" s="264" t="str">
        <f>IF(AND($A$424&lt;=CN$349,CN$349&lt;=$B$424),(2/3)*$C$424,"")</f>
        <v/>
      </c>
      <c r="AON424" s="264" t="str">
        <f>IF(AND($A$424&lt;=CN$349,CN$349&lt;=$B$424),$D$424,"")</f>
        <v/>
      </c>
      <c r="AOO424" s="264" t="str">
        <f>IF(AND($A$424&lt;=CN$349,CN$349&lt;=$B$424),(1/3)*$D$424,"")</f>
        <v/>
      </c>
      <c r="AOP424" s="264" t="str">
        <f>IF(AND($A$424&lt;=CN$349,CN$349&lt;=$B$424),(2/3)*$D$424,"")</f>
        <v/>
      </c>
      <c r="AOQ424" s="264" t="str">
        <f>IF(AND($A$424&lt;=CN$349,CN$349&lt;=$B$424),$E$424,"")</f>
        <v/>
      </c>
      <c r="AOR424" s="264" t="str">
        <f>IF(AND($A$424&lt;=CN$349,CN$349&lt;=$B$424),(1/3)*$E$424,"")</f>
        <v/>
      </c>
      <c r="AOS424" s="264" t="str">
        <f>IF(AND($A$424&lt;=CN$349,CN$349&lt;=$B$424),(2/3)*$E$424,"")</f>
        <v/>
      </c>
      <c r="AOT424" s="264" t="str">
        <f>IF(AND($A$424&lt;=CN$349,CN$349&lt;=$B$424),$F$424,"")</f>
        <v/>
      </c>
      <c r="AOU424" s="264" t="str">
        <f>IF(AND($A$424&lt;=CN$349,CN$349&lt;=$B$424),(1/3)*$F$424,"")</f>
        <v/>
      </c>
      <c r="AOV424" s="264" t="str">
        <f>IF(AND($A$424&lt;=CN$349,CN$349&lt;=$B$424),(2/3)*$F$424,"")</f>
        <v/>
      </c>
      <c r="AOW424" s="264" t="str">
        <f>IF(AND($A$424&lt;=CO$349,CO$349&lt;=$B$424),$C$424,"")</f>
        <v/>
      </c>
      <c r="AOX424" s="264" t="str">
        <f>IF(AND($A$424&lt;=CO$349,CO$349&lt;=$B$424),(1/3)*$C$424,"")</f>
        <v/>
      </c>
      <c r="AOY424" s="264" t="str">
        <f>IF(AND($A$424&lt;=CO$349,CO$349&lt;=$B$424),(2/3)*$C$424,"")</f>
        <v/>
      </c>
      <c r="AOZ424" s="264" t="str">
        <f>IF(AND($A$424&lt;=CO$349,CO$349&lt;=$B$424),$D$424,"")</f>
        <v/>
      </c>
      <c r="APA424" s="264" t="str">
        <f>IF(AND($A$424&lt;=CO$349,CO$349&lt;=$B$424),(1/3)*$D$424,"")</f>
        <v/>
      </c>
      <c r="APB424" s="264" t="str">
        <f>IF(AND($A$424&lt;=CO$349,CO$349&lt;=$B$424),(2/3)*$D$424,"")</f>
        <v/>
      </c>
      <c r="APC424" s="264" t="str">
        <f>IF(AND($A$424&lt;=CO$349,CO$349&lt;=$B$424),$E$424,"")</f>
        <v/>
      </c>
      <c r="APD424" s="264" t="str">
        <f>IF(AND($A$424&lt;=CO$349,CO$349&lt;=$B$424),(1/3)*$E$424,"")</f>
        <v/>
      </c>
      <c r="APE424" s="264" t="str">
        <f>IF(AND($A$424&lt;=CO$349,CO$349&lt;=$B$424),(2/3)*$E$424,"")</f>
        <v/>
      </c>
      <c r="APF424" s="264" t="str">
        <f>IF(AND($A$424&lt;=CO$349,CO$349&lt;=$B$424),$F$424,"")</f>
        <v/>
      </c>
      <c r="APG424" s="264" t="str">
        <f>IF(AND($A$424&lt;=CO$349,CO$349&lt;=$B$424),(1/3)*$F$424,"")</f>
        <v/>
      </c>
      <c r="APH424" s="264" t="str">
        <f>IF(AND($A$424&lt;=CO$349,CO$349&lt;=$B$424),(2/3)*$F$424,"")</f>
        <v/>
      </c>
      <c r="API424" s="264" t="str">
        <f>IF(AND($A$424&lt;=CP$349,CP$349&lt;=$B$424),$C$424,"")</f>
        <v/>
      </c>
      <c r="APJ424" s="264" t="str">
        <f>IF(AND($A$424&lt;=CP$349,CP$349&lt;=$B$424),(1/3)*$C$424,"")</f>
        <v/>
      </c>
      <c r="APK424" s="264" t="str">
        <f>IF(AND($A$424&lt;=CP$349,CP$349&lt;=$B$424),(2/3)*$C$424,"")</f>
        <v/>
      </c>
      <c r="APL424" s="264" t="str">
        <f>IF(AND($A$424&lt;=CP$349,CP$349&lt;=$B$424),$D$424,"")</f>
        <v/>
      </c>
      <c r="APM424" s="264" t="str">
        <f>IF(AND($A$424&lt;=CP$349,CP$349&lt;=$B$424),(1/3)*$D$424,"")</f>
        <v/>
      </c>
      <c r="APN424" s="264" t="str">
        <f>IF(AND($A$424&lt;=CP$349,CP$349&lt;=$B$424),(2/3)*$D$424,"")</f>
        <v/>
      </c>
      <c r="APO424" s="264" t="str">
        <f>IF(AND($A$424&lt;=CP$349,CP$349&lt;=$B$424),$E$424,"")</f>
        <v/>
      </c>
      <c r="APP424" s="264" t="str">
        <f>IF(AND($A$424&lt;=CP$349,CP$349&lt;=$B$424),(1/3)*$E$424,"")</f>
        <v/>
      </c>
      <c r="APQ424" s="264" t="str">
        <f>IF(AND($A$424&lt;=CP$349,CP$349&lt;=$B$424),(2/3)*$E$424,"")</f>
        <v/>
      </c>
      <c r="APR424" s="264" t="str">
        <f>IF(AND($A$424&lt;=CP$349,CP$349&lt;=$B$424),$F$424,"")</f>
        <v/>
      </c>
      <c r="APS424" s="264" t="str">
        <f>IF(AND($A$424&lt;=CP$349,CP$349&lt;=$B$424),(1/3)*$F$424,"")</f>
        <v/>
      </c>
      <c r="APT424" s="264" t="str">
        <f>IF(AND($A$424&lt;=CP$349,CP$349&lt;=$B$424),(2/3)*$F$424,"")</f>
        <v/>
      </c>
      <c r="APU424" s="264" t="str">
        <f>IF(AND($A$424&lt;=CQ$349,CQ$349&lt;=$B$424),$C$424,"")</f>
        <v/>
      </c>
      <c r="APV424" s="264" t="str">
        <f>IF(AND($A$424&lt;=CQ$349,CQ$349&lt;=$B$424),(1/3)*$C$424,"")</f>
        <v/>
      </c>
      <c r="APW424" s="264" t="str">
        <f>IF(AND($A$424&lt;=CQ$349,CQ$349&lt;=$B$424),(2/3)*$C$424,"")</f>
        <v/>
      </c>
      <c r="APX424" s="264" t="str">
        <f>IF(AND($A$424&lt;=CQ$349,CQ$349&lt;=$B$424),$D$424,"")</f>
        <v/>
      </c>
      <c r="APY424" s="264" t="str">
        <f>IF(AND($A$424&lt;=CQ$349,CQ$349&lt;=$B$424),(1/3)*$D$424,"")</f>
        <v/>
      </c>
      <c r="APZ424" s="264" t="str">
        <f>IF(AND($A$424&lt;=CQ$349,CQ$349&lt;=$B$424),(2/3)*$D$424,"")</f>
        <v/>
      </c>
      <c r="AQA424" s="264" t="str">
        <f>IF(AND($A$424&lt;=CQ$349,CQ$349&lt;=$B$424),$E$424,"")</f>
        <v/>
      </c>
      <c r="AQB424" s="264" t="str">
        <f>IF(AND($A$424&lt;=CQ$349,CQ$349&lt;=$B$424),(1/3)*$E$424,"")</f>
        <v/>
      </c>
      <c r="AQC424" s="264" t="str">
        <f>IF(AND($A$424&lt;=CQ$349,CQ$349&lt;=$B$424),(2/3)*$E$424,"")</f>
        <v/>
      </c>
      <c r="AQD424" s="264" t="str">
        <f>IF(AND($A$424&lt;=CQ$349,CQ$349&lt;=$B$424),$F$424,"")</f>
        <v/>
      </c>
      <c r="AQE424" s="264" t="str">
        <f>IF(AND($A$424&lt;=CQ$349,CQ$349&lt;=$B$424),(1/3)*$F$424,"")</f>
        <v/>
      </c>
      <c r="AQF424" s="264" t="str">
        <f>IF(AND($A$424&lt;=CQ$349,CQ$349&lt;=$B$424),(2/3)*$F$424,"")</f>
        <v/>
      </c>
      <c r="AQG424" s="264" t="str">
        <f>IF(AND($A$424&lt;=CR$349,CR$349&lt;=$B$424),$C$424,"")</f>
        <v/>
      </c>
      <c r="AQH424" s="264" t="str">
        <f>IF(AND($A$424&lt;=CR$349,CR$349&lt;=$B$424),(1/3)*$C$424,"")</f>
        <v/>
      </c>
      <c r="AQI424" s="264" t="str">
        <f>IF(AND($A$424&lt;=CR$349,CR$349&lt;=$B$424),(2/3)*$C$424,"")</f>
        <v/>
      </c>
      <c r="AQJ424" s="264" t="str">
        <f>IF(AND($A$424&lt;=CR$349,CR$349&lt;=$B$424),$D$424,"")</f>
        <v/>
      </c>
      <c r="AQK424" s="264" t="str">
        <f>IF(AND($A$424&lt;=CR$349,CR$349&lt;=$B$424),(1/3)*$D$424,"")</f>
        <v/>
      </c>
      <c r="AQL424" s="264" t="str">
        <f>IF(AND($A$424&lt;=CR$349,CR$349&lt;=$B$424),(2/3)*$D$424,"")</f>
        <v/>
      </c>
      <c r="AQM424" s="264" t="str">
        <f>IF(AND($A$424&lt;=CR$349,CR$349&lt;=$B$424),$E$424,"")</f>
        <v/>
      </c>
      <c r="AQN424" s="264" t="str">
        <f>IF(AND($A$424&lt;=CR$349,CR$349&lt;=$B$424),(1/3)*$E$424,"")</f>
        <v/>
      </c>
      <c r="AQO424" s="264" t="str">
        <f>IF(AND($A$424&lt;=CR$349,CR$349&lt;=$B$424),(2/3)*$E$424,"")</f>
        <v/>
      </c>
      <c r="AQP424" s="264" t="str">
        <f>IF(AND($A$424&lt;=CR$349,CR$349&lt;=$B$424),$F$424,"")</f>
        <v/>
      </c>
      <c r="AQQ424" s="264" t="str">
        <f>IF(AND($A$424&lt;=CR$349,CR$349&lt;=$B$424),(1/3)*$F$424,"")</f>
        <v/>
      </c>
      <c r="AQR424" s="264" t="str">
        <f>IF(AND($A$424&lt;=CR$349,CR$349&lt;=$B$424),(2/3)*$F$424,"")</f>
        <v/>
      </c>
      <c r="AQS424" s="264" t="str">
        <f>IF(AND($A$424&lt;=CS$349,CS$349&lt;=$B$424),$C$424,"")</f>
        <v/>
      </c>
      <c r="AQT424" s="264" t="str">
        <f>IF(AND($A$424&lt;=CS$349,CS$349&lt;=$B$424),(1/3)*$C$424,"")</f>
        <v/>
      </c>
      <c r="AQU424" s="264" t="str">
        <f>IF(AND($A$424&lt;=CS$349,CS$349&lt;=$B$424),(2/3)*$C$424,"")</f>
        <v/>
      </c>
      <c r="AQV424" s="264" t="str">
        <f>IF(AND($A$424&lt;=CS$349,CS$349&lt;=$B$424),$D$424,"")</f>
        <v/>
      </c>
      <c r="AQW424" s="264" t="str">
        <f>IF(AND($A$424&lt;=CS$349,CS$349&lt;=$B$424),(1/3)*$D$424,"")</f>
        <v/>
      </c>
      <c r="AQX424" s="264" t="str">
        <f>IF(AND($A$424&lt;=CS$349,CS$349&lt;=$B$424),(2/3)*$D$424,"")</f>
        <v/>
      </c>
      <c r="AQY424" s="264" t="str">
        <f>IF(AND($A$424&lt;=CS$349,CS$349&lt;=$B$424),$E$424,"")</f>
        <v/>
      </c>
      <c r="AQZ424" s="264" t="str">
        <f>IF(AND($A$424&lt;=CS$349,CS$349&lt;=$B$424),(1/3)*$E$424,"")</f>
        <v/>
      </c>
      <c r="ARA424" s="264" t="str">
        <f>IF(AND($A$424&lt;=CS$349,CS$349&lt;=$B$424),(2/3)*$E$424,"")</f>
        <v/>
      </c>
      <c r="ARB424" s="264" t="str">
        <f>IF(AND($A$424&lt;=CS$349,CS$349&lt;=$B$424),$F$424,"")</f>
        <v/>
      </c>
      <c r="ARC424" s="264" t="str">
        <f>IF(AND($A$424&lt;=CS$349,CS$349&lt;=$B$424),(1/3)*$F$424,"")</f>
        <v/>
      </c>
      <c r="ARD424" s="264" t="str">
        <f>IF(AND($A$424&lt;=CS$349,CS$349&lt;=$B$424),(2/3)*$F$424,"")</f>
        <v/>
      </c>
      <c r="ARE424" s="264" t="str">
        <f>IF(AND($A$424&lt;=CT$349,CT$349&lt;=$B$424),$C$424,"")</f>
        <v/>
      </c>
      <c r="ARF424" s="264" t="str">
        <f>IF(AND($A$424&lt;=CT$349,CT$349&lt;=$B$424),(1/3)*$C$424,"")</f>
        <v/>
      </c>
      <c r="ARG424" s="264" t="str">
        <f>IF(AND($A$424&lt;=CT$349,CT$349&lt;=$B$424),(2/3)*$C$424,"")</f>
        <v/>
      </c>
      <c r="ARH424" s="264" t="str">
        <f>IF(AND($A$424&lt;=CT$349,CT$349&lt;=$B$424),$D$424,"")</f>
        <v/>
      </c>
      <c r="ARI424" s="264" t="str">
        <f>IF(AND($A$424&lt;=CT$349,CT$349&lt;=$B$424),(1/3)*$D$424,"")</f>
        <v/>
      </c>
      <c r="ARJ424" s="264" t="str">
        <f>IF(AND($A$424&lt;=CT$349,CT$349&lt;=$B$424),(2/3)*$D$424,"")</f>
        <v/>
      </c>
      <c r="ARK424" s="264" t="str">
        <f>IF(AND($A$424&lt;=CT$349,CT$349&lt;=$B$424),$E$424,"")</f>
        <v/>
      </c>
      <c r="ARL424" s="264" t="str">
        <f>IF(AND($A$424&lt;=CT$349,CT$349&lt;=$B$424),(1/3)*$E$424,"")</f>
        <v/>
      </c>
      <c r="ARM424" s="264" t="str">
        <f>IF(AND($A$424&lt;=CT$349,CT$349&lt;=$B$424),(2/3)*$E$424,"")</f>
        <v/>
      </c>
      <c r="ARN424" s="264" t="str">
        <f>IF(AND($A$424&lt;=CT$349,CT$349&lt;=$B$424),$F$424,"")</f>
        <v/>
      </c>
      <c r="ARO424" s="264" t="str">
        <f>IF(AND($A$424&lt;=CT$349,CT$349&lt;=$B$424),(1/3)*$F$424,"")</f>
        <v/>
      </c>
      <c r="ARP424" s="264" t="str">
        <f>IF(AND($A$424&lt;=CT$349,CT$349&lt;=$B$424),(2/3)*$F$424,"")</f>
        <v/>
      </c>
      <c r="ARQ424" s="264" t="str">
        <f>IF(AND($A$424&lt;=CU$349,CU$349&lt;=$B$424),$C$424,"")</f>
        <v/>
      </c>
      <c r="ARR424" s="264" t="str">
        <f>IF(AND($A$424&lt;=CU$349,CU$349&lt;=$B$424),(1/3)*$C$424,"")</f>
        <v/>
      </c>
      <c r="ARS424" s="264" t="str">
        <f>IF(AND($A$424&lt;=CU$349,CU$349&lt;=$B$424),(2/3)*$C$424,"")</f>
        <v/>
      </c>
      <c r="ART424" s="264" t="str">
        <f>IF(AND($A$424&lt;=CU$349,CU$349&lt;=$B$424),$D$424,"")</f>
        <v/>
      </c>
      <c r="ARU424" s="264" t="str">
        <f>IF(AND($A$424&lt;=CU$349,CU$349&lt;=$B$424),(1/3)*$D$424,"")</f>
        <v/>
      </c>
      <c r="ARV424" s="264" t="str">
        <f>IF(AND($A$424&lt;=CU$349,CU$349&lt;=$B$424),(2/3)*$D$424,"")</f>
        <v/>
      </c>
      <c r="ARW424" s="264" t="str">
        <f>IF(AND($A$424&lt;=CU$349,CU$349&lt;=$B$424),$E$424,"")</f>
        <v/>
      </c>
      <c r="ARX424" s="264" t="str">
        <f>IF(AND($A$424&lt;=CU$349,CU$349&lt;=$B$424),(1/3)*$E$424,"")</f>
        <v/>
      </c>
      <c r="ARY424" s="264" t="str">
        <f>IF(AND($A$424&lt;=CU$349,CU$349&lt;=$B$424),(2/3)*$E$424,"")</f>
        <v/>
      </c>
      <c r="ARZ424" s="264" t="str">
        <f>IF(AND($A$424&lt;=CU$349,CU$349&lt;=$B$424),$F$424,"")</f>
        <v/>
      </c>
      <c r="ASA424" s="264" t="str">
        <f>IF(AND($A$424&lt;=CU$349,CU$349&lt;=$B$424),(1/3)*$F$424,"")</f>
        <v/>
      </c>
      <c r="ASB424" s="264" t="str">
        <f>IF(AND($A$424&lt;=CU$349,CU$349&lt;=$B$424),(2/3)*$F$424,"")</f>
        <v/>
      </c>
      <c r="ASC424" s="264" t="str">
        <f>IF(AND($A$424&lt;=CV$349,CV$349&lt;=$B$424),$C$424,"")</f>
        <v/>
      </c>
      <c r="ASD424" s="264" t="str">
        <f>IF(AND($A$424&lt;=CV$349,CV$349&lt;=$B$424),(1/3)*$C$424,"")</f>
        <v/>
      </c>
      <c r="ASE424" s="264" t="str">
        <f>IF(AND($A$424&lt;=CV$349,CV$349&lt;=$B$424),(2/3)*$C$424,"")</f>
        <v/>
      </c>
      <c r="ASF424" s="264" t="str">
        <f>IF(AND($A$424&lt;=CV$349,CV$349&lt;=$B$424),$D$424,"")</f>
        <v/>
      </c>
      <c r="ASG424" s="264" t="str">
        <f>IF(AND($A$424&lt;=CV$349,CV$349&lt;=$B$424),(1/3)*$D$424,"")</f>
        <v/>
      </c>
      <c r="ASH424" s="264" t="str">
        <f>IF(AND($A$424&lt;=CV$349,CV$349&lt;=$B$424),(2/3)*$D$424,"")</f>
        <v/>
      </c>
      <c r="ASI424" s="264" t="str">
        <f>IF(AND($A$424&lt;=CV$349,CV$349&lt;=$B$424),$E$424,"")</f>
        <v/>
      </c>
      <c r="ASJ424" s="264" t="str">
        <f>IF(AND($A$424&lt;=CV$349,CV$349&lt;=$B$424),(1/3)*$E$424,"")</f>
        <v/>
      </c>
      <c r="ASK424" s="264" t="str">
        <f>IF(AND($A$424&lt;=CV$349,CV$349&lt;=$B$424),(2/3)*$E$424,"")</f>
        <v/>
      </c>
      <c r="ASL424" s="264" t="str">
        <f>IF(AND($A$424&lt;=CV$349,CV$349&lt;=$B$424),$F$424,"")</f>
        <v/>
      </c>
      <c r="ASM424" s="264" t="str">
        <f>IF(AND($A$424&lt;=CV$349,CV$349&lt;=$B$424),(1/3)*$F$424,"")</f>
        <v/>
      </c>
      <c r="ASN424" s="264" t="str">
        <f>IF(AND($A$424&lt;=CV$349,CV$349&lt;=$B$424),(2/3)*$F$424,"")</f>
        <v/>
      </c>
      <c r="ASO424" s="264" t="str">
        <f>IF(AND($A$424&lt;=CW$349,CW$349&lt;=$B$424),$C$424,"")</f>
        <v/>
      </c>
      <c r="ASP424" s="264" t="str">
        <f>IF(AND($A$424&lt;=CW$349,CW$349&lt;=$B$424),(1/3)*$C$424,"")</f>
        <v/>
      </c>
      <c r="ASQ424" s="264" t="str">
        <f>IF(AND($A$424&lt;=CW$349,CW$349&lt;=$B$424),(2/3)*$C$424,"")</f>
        <v/>
      </c>
      <c r="ASR424" s="264" t="str">
        <f>IF(AND($A$424&lt;=CW$349,CW$349&lt;=$B$424),$D$424,"")</f>
        <v/>
      </c>
      <c r="ASS424" s="264" t="str">
        <f>IF(AND($A$424&lt;=CW$349,CW$349&lt;=$B$424),(1/3)*$D$424,"")</f>
        <v/>
      </c>
      <c r="AST424" s="264" t="str">
        <f>IF(AND($A$424&lt;=CW$349,CW$349&lt;=$B$424),(2/3)*$D$424,"")</f>
        <v/>
      </c>
      <c r="ASU424" s="264" t="str">
        <f>IF(AND($A$424&lt;=CW$349,CW$349&lt;=$B$424),$E$424,"")</f>
        <v/>
      </c>
      <c r="ASV424" s="264" t="str">
        <f>IF(AND($A$424&lt;=CW$349,CW$349&lt;=$B$424),(1/3)*$E$424,"")</f>
        <v/>
      </c>
      <c r="ASW424" s="264" t="str">
        <f>IF(AND($A$424&lt;=CW$349,CW$349&lt;=$B$424),(2/3)*$E$424,"")</f>
        <v/>
      </c>
      <c r="ASX424" s="264" t="str">
        <f>IF(AND($A$424&lt;=CW$349,CW$349&lt;=$B$424),$F$424,"")</f>
        <v/>
      </c>
      <c r="ASY424" s="264" t="str">
        <f>IF(AND($A$424&lt;=CW$349,CW$349&lt;=$B$424),(1/3)*$F$424,"")</f>
        <v/>
      </c>
      <c r="ASZ424" s="264" t="str">
        <f>IF(AND($A$424&lt;=CW$349,CW$349&lt;=$B$424),(2/3)*$F$424,"")</f>
        <v/>
      </c>
      <c r="ATA424" s="264" t="str">
        <f>IF(AND($A$424&lt;=CX$349,CX$349&lt;=$B$424),$C$424,"")</f>
        <v/>
      </c>
      <c r="ATB424" s="264" t="str">
        <f>IF(AND($A$424&lt;=CX$349,CX$349&lt;=$B$424),(1/3)*$C$424,"")</f>
        <v/>
      </c>
      <c r="ATC424" s="264" t="str">
        <f>IF(AND($A$424&lt;=CX$349,CX$349&lt;=$B$424),(2/3)*$C$424,"")</f>
        <v/>
      </c>
      <c r="ATD424" s="264" t="str">
        <f>IF(AND($A$424&lt;=CX$349,CX$349&lt;=$B$424),$D$424,"")</f>
        <v/>
      </c>
      <c r="ATE424" s="264" t="str">
        <f>IF(AND($A$424&lt;=CX$349,CX$349&lt;=$B$424),(1/3)*$D$424,"")</f>
        <v/>
      </c>
      <c r="ATF424" s="264" t="str">
        <f>IF(AND($A$424&lt;=CX$349,CX$349&lt;=$B$424),(2/3)*$D$424,"")</f>
        <v/>
      </c>
      <c r="ATG424" s="264" t="str">
        <f>IF(AND($A$424&lt;=CX$349,CX$349&lt;=$B$424),$E$424,"")</f>
        <v/>
      </c>
      <c r="ATH424" s="264" t="str">
        <f>IF(AND($A$424&lt;=CX$349,CX$349&lt;=$B$424),(1/3)*$E$424,"")</f>
        <v/>
      </c>
      <c r="ATI424" s="264" t="str">
        <f>IF(AND($A$424&lt;=CX$349,CX$349&lt;=$B$424),(2/3)*$E$424,"")</f>
        <v/>
      </c>
      <c r="ATJ424" s="264" t="str">
        <f>IF(AND($A$424&lt;=CX$349,CX$349&lt;=$B$424),$F$424,"")</f>
        <v/>
      </c>
      <c r="ATK424" s="264" t="str">
        <f>IF(AND($A$424&lt;=CX$349,CX$349&lt;=$B$424),(1/3)*$F$424,"")</f>
        <v/>
      </c>
      <c r="ATL424" s="264" t="str">
        <f>IF(AND($A$424&lt;=CX$349,CX$349&lt;=$B$424),(2/3)*$F$424,"")</f>
        <v/>
      </c>
      <c r="ATM424" s="264" t="str">
        <f>IF(AND($A$424&lt;=CY$349,CY$349&lt;=$B$424),$C$424,"")</f>
        <v/>
      </c>
      <c r="ATN424" s="264" t="str">
        <f>IF(AND($A$424&lt;=CY$349,CY$349&lt;=$B$424),(1/3)*$C$424,"")</f>
        <v/>
      </c>
      <c r="ATO424" s="264" t="str">
        <f>IF(AND($A$424&lt;=CY$349,CY$349&lt;=$B$424),(2/3)*$C$424,"")</f>
        <v/>
      </c>
      <c r="ATP424" s="264" t="str">
        <f>IF(AND($A$424&lt;=CY$349,CY$349&lt;=$B$424),$D$424,"")</f>
        <v/>
      </c>
      <c r="ATQ424" s="264" t="str">
        <f>IF(AND($A$424&lt;=CY$349,CY$349&lt;=$B$424),(1/3)*$D$424,"")</f>
        <v/>
      </c>
      <c r="ATR424" s="264" t="str">
        <f>IF(AND($A$424&lt;=CY$349,CY$349&lt;=$B$424),(2/3)*$D$424,"")</f>
        <v/>
      </c>
      <c r="ATS424" s="264" t="str">
        <f>IF(AND($A$424&lt;=CY$349,CY$349&lt;=$B$424),$E$424,"")</f>
        <v/>
      </c>
      <c r="ATT424" s="264" t="str">
        <f>IF(AND($A$424&lt;=CY$349,CY$349&lt;=$B$424),(1/3)*$E$424,"")</f>
        <v/>
      </c>
      <c r="ATU424" s="264" t="str">
        <f>IF(AND($A$424&lt;=CY$349,CY$349&lt;=$B$424),(2/3)*$E$424,"")</f>
        <v/>
      </c>
      <c r="ATV424" s="264" t="str">
        <f>IF(AND($A$424&lt;=CY$349,CY$349&lt;=$B$424),$F$424,"")</f>
        <v/>
      </c>
      <c r="ATW424" s="264" t="str">
        <f>IF(AND($A$424&lt;=CY$349,CY$349&lt;=$B$424),(1/3)*$F$424,"")</f>
        <v/>
      </c>
      <c r="ATX424" s="264" t="str">
        <f>IF(AND($A$424&lt;=CY$349,CY$349&lt;=$B$424),(2/3)*$F$424,"")</f>
        <v/>
      </c>
      <c r="ATY424" s="264" t="str">
        <f>IF(AND($A$424&lt;=CZ$349,CZ$349&lt;=$B$424),$C$424,"")</f>
        <v/>
      </c>
      <c r="ATZ424" s="264" t="str">
        <f>IF(AND($A$424&lt;=CZ$349,CZ$349&lt;=$B$424),(1/3)*$C$424,"")</f>
        <v/>
      </c>
      <c r="AUA424" s="264" t="str">
        <f>IF(AND($A$424&lt;=CZ$349,CZ$349&lt;=$B$424),(2/3)*$C$424,"")</f>
        <v/>
      </c>
      <c r="AUB424" s="264" t="str">
        <f>IF(AND($A$424&lt;=CZ$349,CZ$349&lt;=$B$424),$D$424,"")</f>
        <v/>
      </c>
      <c r="AUC424" s="264" t="str">
        <f>IF(AND($A$424&lt;=CZ$349,CZ$349&lt;=$B$424),(1/3)*$D$424,"")</f>
        <v/>
      </c>
      <c r="AUD424" s="264" t="str">
        <f>IF(AND($A$424&lt;=CZ$349,CZ$349&lt;=$B$424),(2/3)*$D$424,"")</f>
        <v/>
      </c>
      <c r="AUE424" s="264" t="str">
        <f>IF(AND($A$424&lt;=CZ$349,CZ$349&lt;=$B$424),$E$424,"")</f>
        <v/>
      </c>
      <c r="AUF424" s="264" t="str">
        <f>IF(AND($A$424&lt;=CZ$349,CZ$349&lt;=$B$424),(1/3)*$E$424,"")</f>
        <v/>
      </c>
      <c r="AUG424" s="264" t="str">
        <f>IF(AND($A$424&lt;=CZ$349,CZ$349&lt;=$B$424),(2/3)*$E$424,"")</f>
        <v/>
      </c>
      <c r="AUH424" s="264" t="str">
        <f>IF(AND($A$424&lt;=CZ$349,CZ$349&lt;=$B$424),$F$424,"")</f>
        <v/>
      </c>
      <c r="AUI424" s="264" t="str">
        <f>IF(AND($A$424&lt;=CZ$349,CZ$349&lt;=$B$424),(1/3)*$F$424,"")</f>
        <v/>
      </c>
      <c r="AUJ424" s="264" t="str">
        <f>IF(AND($A$424&lt;=CZ$349,CZ$349&lt;=$B$424),(2/3)*$F$424,"")</f>
        <v/>
      </c>
    </row>
    <row r="425" spans="1:1232" hidden="1">
      <c r="A425" s="257">
        <v>86</v>
      </c>
      <c r="B425" s="257">
        <v>125</v>
      </c>
      <c r="C425" s="262">
        <v>11</v>
      </c>
      <c r="D425" s="262">
        <v>8</v>
      </c>
      <c r="E425" s="262">
        <v>5.5</v>
      </c>
      <c r="F425" s="262">
        <v>4</v>
      </c>
      <c r="G425" s="478"/>
      <c r="H425" s="478"/>
      <c r="I425" s="478"/>
      <c r="J425" s="6"/>
      <c r="K425" s="6"/>
      <c r="L425" s="6"/>
      <c r="M425" s="6"/>
      <c r="N425" s="6"/>
      <c r="O425" s="6"/>
      <c r="Q425" s="264" t="str">
        <f t="shared" si="879"/>
        <v/>
      </c>
      <c r="R425" s="264" t="str">
        <f t="shared" si="880"/>
        <v/>
      </c>
      <c r="S425" s="264" t="str">
        <f t="shared" si="881"/>
        <v/>
      </c>
      <c r="T425" s="264" t="str">
        <f t="shared" si="882"/>
        <v/>
      </c>
      <c r="U425" s="264" t="str">
        <f t="shared" si="883"/>
        <v/>
      </c>
      <c r="V425" s="264" t="str">
        <f t="shared" si="884"/>
        <v/>
      </c>
      <c r="W425" s="264" t="str">
        <f t="shared" si="885"/>
        <v/>
      </c>
      <c r="X425" s="264" t="str">
        <f t="shared" si="886"/>
        <v/>
      </c>
      <c r="Y425" s="264"/>
      <c r="Z425" s="264"/>
      <c r="AA425" s="264"/>
      <c r="AB425" s="264" t="str">
        <f t="shared" si="887"/>
        <v/>
      </c>
      <c r="AC425" s="264" t="str">
        <f t="shared" si="888"/>
        <v/>
      </c>
      <c r="AD425" s="264" t="str">
        <f t="shared" si="889"/>
        <v/>
      </c>
      <c r="AE425" s="264" t="str">
        <f t="shared" si="890"/>
        <v/>
      </c>
      <c r="AF425" s="264" t="str">
        <f t="shared" si="652"/>
        <v/>
      </c>
      <c r="AG425" s="264" t="str">
        <f t="shared" si="653"/>
        <v/>
      </c>
      <c r="AH425" s="264"/>
      <c r="AI425" s="264" t="str">
        <f t="shared" si="654"/>
        <v/>
      </c>
      <c r="AJ425" s="264" t="str">
        <f t="shared" si="655"/>
        <v/>
      </c>
      <c r="AK425" s="264" t="str">
        <f t="shared" si="656"/>
        <v/>
      </c>
      <c r="AL425" s="264" t="str">
        <f t="shared" si="657"/>
        <v/>
      </c>
      <c r="AM425" s="264" t="str">
        <f t="shared" si="658"/>
        <v/>
      </c>
      <c r="AN425" s="264" t="str">
        <f t="shared" si="659"/>
        <v/>
      </c>
      <c r="AO425" s="264" t="str">
        <f t="shared" si="660"/>
        <v/>
      </c>
      <c r="AP425" s="264" t="str">
        <f t="shared" si="661"/>
        <v/>
      </c>
      <c r="AQ425" s="264" t="str">
        <f t="shared" si="662"/>
        <v/>
      </c>
      <c r="AR425" s="264" t="str">
        <f t="shared" si="663"/>
        <v/>
      </c>
      <c r="AS425" s="264" t="str">
        <f t="shared" si="664"/>
        <v/>
      </c>
      <c r="AT425" s="264" t="str">
        <f t="shared" si="665"/>
        <v/>
      </c>
      <c r="AU425" s="264" t="str">
        <f t="shared" si="666"/>
        <v/>
      </c>
      <c r="AV425" s="264" t="str">
        <f t="shared" si="667"/>
        <v/>
      </c>
      <c r="AW425" s="264" t="str">
        <f t="shared" si="668"/>
        <v/>
      </c>
      <c r="AX425" s="264" t="str">
        <f t="shared" si="669"/>
        <v/>
      </c>
      <c r="AY425" s="264" t="str">
        <f t="shared" si="670"/>
        <v/>
      </c>
      <c r="AZ425" s="264" t="str">
        <f t="shared" si="671"/>
        <v/>
      </c>
      <c r="BA425" s="264" t="str">
        <f t="shared" si="672"/>
        <v/>
      </c>
      <c r="BB425" s="264" t="str">
        <f t="shared" si="673"/>
        <v/>
      </c>
      <c r="BC425" s="264" t="str">
        <f t="shared" si="674"/>
        <v/>
      </c>
      <c r="BD425" s="264" t="str">
        <f t="shared" si="675"/>
        <v/>
      </c>
      <c r="BE425" s="264" t="str">
        <f t="shared" si="676"/>
        <v/>
      </c>
      <c r="BF425" s="264" t="str">
        <f t="shared" si="677"/>
        <v/>
      </c>
      <c r="BG425" s="264" t="str">
        <f t="shared" si="678"/>
        <v/>
      </c>
      <c r="BH425" s="264" t="str">
        <f t="shared" si="679"/>
        <v/>
      </c>
      <c r="BI425" s="264" t="str">
        <f t="shared" si="680"/>
        <v/>
      </c>
      <c r="BJ425" s="264" t="str">
        <f t="shared" si="681"/>
        <v/>
      </c>
      <c r="BK425" s="264" t="str">
        <f t="shared" si="682"/>
        <v/>
      </c>
      <c r="BL425" s="264" t="str">
        <f t="shared" si="683"/>
        <v/>
      </c>
      <c r="BM425" s="264" t="str">
        <f t="shared" si="684"/>
        <v/>
      </c>
      <c r="BN425" s="264" t="str">
        <f t="shared" si="685"/>
        <v/>
      </c>
      <c r="BO425" s="264" t="str">
        <f t="shared" si="686"/>
        <v/>
      </c>
      <c r="BP425" s="264" t="str">
        <f t="shared" si="687"/>
        <v/>
      </c>
      <c r="BQ425" s="264" t="str">
        <f t="shared" si="688"/>
        <v/>
      </c>
      <c r="BR425" s="264" t="str">
        <f t="shared" si="689"/>
        <v/>
      </c>
      <c r="BS425" s="264" t="str">
        <f t="shared" si="690"/>
        <v/>
      </c>
      <c r="BT425" s="264" t="str">
        <f t="shared" si="691"/>
        <v/>
      </c>
      <c r="BU425" s="264" t="str">
        <f t="shared" si="692"/>
        <v/>
      </c>
      <c r="BV425" s="264" t="str">
        <f t="shared" si="693"/>
        <v/>
      </c>
      <c r="BW425" s="264" t="str">
        <f t="shared" si="694"/>
        <v/>
      </c>
      <c r="BX425" s="264" t="str">
        <f t="shared" si="874"/>
        <v/>
      </c>
      <c r="BY425" s="264" t="str">
        <f t="shared" si="695"/>
        <v/>
      </c>
      <c r="BZ425" s="264" t="str">
        <f t="shared" si="696"/>
        <v/>
      </c>
      <c r="CA425" s="264" t="str">
        <f t="shared" si="697"/>
        <v/>
      </c>
      <c r="CB425" s="264" t="str">
        <f t="shared" si="698"/>
        <v/>
      </c>
      <c r="CC425" s="264" t="str">
        <f t="shared" si="699"/>
        <v/>
      </c>
      <c r="CD425" s="264" t="str">
        <f t="shared" si="700"/>
        <v/>
      </c>
      <c r="CE425" s="264" t="str">
        <f t="shared" si="701"/>
        <v/>
      </c>
      <c r="CF425" s="264" t="str">
        <f t="shared" si="702"/>
        <v/>
      </c>
      <c r="CG425" s="264" t="str">
        <f t="shared" si="703"/>
        <v/>
      </c>
      <c r="CH425" s="264" t="str">
        <f t="shared" si="704"/>
        <v/>
      </c>
      <c r="CI425" s="264" t="str">
        <f t="shared" si="705"/>
        <v/>
      </c>
      <c r="CJ425" s="264" t="str">
        <f t="shared" si="706"/>
        <v/>
      </c>
      <c r="CK425" s="264" t="str">
        <f t="shared" si="707"/>
        <v/>
      </c>
      <c r="CL425" s="264" t="str">
        <f t="shared" si="708"/>
        <v/>
      </c>
      <c r="CM425" s="264" t="str">
        <f t="shared" si="709"/>
        <v/>
      </c>
      <c r="CN425" s="264" t="str">
        <f t="shared" si="710"/>
        <v/>
      </c>
      <c r="CO425" s="264" t="str">
        <f t="shared" si="711"/>
        <v/>
      </c>
      <c r="CP425" s="264" t="str">
        <f t="shared" si="712"/>
        <v/>
      </c>
      <c r="CQ425" s="264" t="str">
        <f t="shared" si="713"/>
        <v/>
      </c>
      <c r="CR425" s="264" t="str">
        <f t="shared" si="714"/>
        <v/>
      </c>
      <c r="CS425" s="264" t="str">
        <f t="shared" si="715"/>
        <v/>
      </c>
      <c r="CT425" s="264" t="str">
        <f t="shared" si="716"/>
        <v/>
      </c>
      <c r="CU425" s="264" t="str">
        <f t="shared" si="717"/>
        <v/>
      </c>
      <c r="CV425" s="264" t="str">
        <f t="shared" si="718"/>
        <v/>
      </c>
      <c r="CW425" s="264" t="str">
        <f t="shared" si="719"/>
        <v/>
      </c>
      <c r="CX425" s="264" t="str">
        <f t="shared" si="720"/>
        <v/>
      </c>
      <c r="CY425" s="264" t="str">
        <f t="shared" si="721"/>
        <v/>
      </c>
      <c r="CZ425" s="264" t="str">
        <f t="shared" si="722"/>
        <v/>
      </c>
      <c r="DA425" s="264" t="str">
        <f t="shared" si="723"/>
        <v/>
      </c>
      <c r="DB425" s="264" t="str">
        <f t="shared" si="724"/>
        <v/>
      </c>
      <c r="DC425" s="264" t="str">
        <f t="shared" si="725"/>
        <v/>
      </c>
      <c r="DD425" s="264" t="str">
        <f t="shared" si="726"/>
        <v/>
      </c>
      <c r="DE425" s="264" t="str">
        <f t="shared" si="727"/>
        <v/>
      </c>
      <c r="DF425" s="264" t="str">
        <f t="shared" si="728"/>
        <v/>
      </c>
      <c r="DG425" s="264" t="str">
        <f t="shared" si="729"/>
        <v/>
      </c>
      <c r="DH425" s="264" t="str">
        <f t="shared" si="730"/>
        <v/>
      </c>
      <c r="DI425" s="264" t="str">
        <f t="shared" si="731"/>
        <v/>
      </c>
      <c r="DJ425" s="264" t="str">
        <f t="shared" si="732"/>
        <v/>
      </c>
      <c r="DK425" s="264" t="str">
        <f t="shared" si="733"/>
        <v/>
      </c>
      <c r="DL425" s="264" t="str">
        <f t="shared" si="734"/>
        <v/>
      </c>
      <c r="DM425" s="264" t="str">
        <f t="shared" si="735"/>
        <v/>
      </c>
      <c r="DN425" s="264" t="str">
        <f t="shared" si="736"/>
        <v/>
      </c>
      <c r="DO425" s="264" t="str">
        <f t="shared" si="737"/>
        <v/>
      </c>
      <c r="DP425" s="264" t="str">
        <f t="shared" si="738"/>
        <v/>
      </c>
      <c r="DQ425" s="264" t="str">
        <f t="shared" si="739"/>
        <v/>
      </c>
      <c r="DR425" s="264" t="str">
        <f t="shared" si="740"/>
        <v/>
      </c>
      <c r="DS425" s="264" t="str">
        <f t="shared" si="741"/>
        <v/>
      </c>
      <c r="DT425" s="264" t="str">
        <f t="shared" si="742"/>
        <v/>
      </c>
      <c r="DU425" s="264" t="str">
        <f t="shared" si="743"/>
        <v/>
      </c>
      <c r="DV425" s="264" t="str">
        <f t="shared" si="744"/>
        <v/>
      </c>
      <c r="DW425" s="264" t="str">
        <f t="shared" si="745"/>
        <v/>
      </c>
      <c r="DX425" s="264" t="str">
        <f t="shared" si="746"/>
        <v/>
      </c>
      <c r="DY425" s="264" t="str">
        <f t="shared" si="747"/>
        <v/>
      </c>
      <c r="DZ425" s="264" t="str">
        <f t="shared" si="748"/>
        <v/>
      </c>
      <c r="EA425" s="264" t="str">
        <f t="shared" si="749"/>
        <v/>
      </c>
      <c r="EB425" s="264" t="str">
        <f t="shared" si="750"/>
        <v/>
      </c>
      <c r="EC425" s="264" t="str">
        <f t="shared" si="751"/>
        <v/>
      </c>
      <c r="ED425" s="264" t="str">
        <f t="shared" si="752"/>
        <v/>
      </c>
      <c r="EE425" s="264" t="str">
        <f t="shared" si="753"/>
        <v/>
      </c>
      <c r="EF425" s="264" t="str">
        <f t="shared" si="754"/>
        <v/>
      </c>
      <c r="EG425" s="264" t="str">
        <f t="shared" si="755"/>
        <v/>
      </c>
      <c r="EH425" s="264" t="str">
        <f t="shared" si="756"/>
        <v/>
      </c>
      <c r="EI425" s="264" t="str">
        <f t="shared" si="757"/>
        <v/>
      </c>
      <c r="EJ425" s="264" t="str">
        <f t="shared" si="758"/>
        <v/>
      </c>
      <c r="EK425" s="264" t="str">
        <f t="shared" si="875"/>
        <v/>
      </c>
      <c r="EL425" s="264" t="str">
        <f t="shared" si="759"/>
        <v/>
      </c>
      <c r="EM425" s="264" t="str">
        <f t="shared" si="760"/>
        <v/>
      </c>
      <c r="EN425" s="264" t="str">
        <f t="shared" si="761"/>
        <v/>
      </c>
      <c r="EO425" s="264" t="str">
        <f t="shared" si="762"/>
        <v/>
      </c>
      <c r="EP425" s="264" t="str">
        <f t="shared" si="763"/>
        <v/>
      </c>
      <c r="EQ425" s="264" t="str">
        <f t="shared" si="764"/>
        <v/>
      </c>
      <c r="ER425" s="264" t="str">
        <f t="shared" si="765"/>
        <v/>
      </c>
      <c r="ES425" s="264" t="str">
        <f t="shared" si="766"/>
        <v/>
      </c>
      <c r="ET425" s="264" t="str">
        <f t="shared" si="767"/>
        <v/>
      </c>
      <c r="EU425" s="264" t="str">
        <f t="shared" si="768"/>
        <v/>
      </c>
      <c r="EV425" s="264" t="str">
        <f t="shared" si="769"/>
        <v/>
      </c>
      <c r="EW425" s="264" t="str">
        <f t="shared" si="770"/>
        <v/>
      </c>
      <c r="EX425" s="264" t="str">
        <f t="shared" si="771"/>
        <v/>
      </c>
      <c r="EY425" s="264" t="str">
        <f t="shared" si="772"/>
        <v/>
      </c>
      <c r="EZ425" s="264" t="str">
        <f t="shared" si="773"/>
        <v/>
      </c>
      <c r="FA425" s="264" t="str">
        <f t="shared" si="774"/>
        <v/>
      </c>
      <c r="FB425" s="264" t="str">
        <f t="shared" si="775"/>
        <v/>
      </c>
      <c r="FC425" s="264" t="str">
        <f t="shared" si="776"/>
        <v/>
      </c>
      <c r="FD425" s="264" t="str">
        <f t="shared" si="777"/>
        <v/>
      </c>
      <c r="FE425" s="264" t="str">
        <f t="shared" si="778"/>
        <v/>
      </c>
      <c r="FF425" s="264" t="str">
        <f t="shared" si="779"/>
        <v/>
      </c>
      <c r="FG425" s="264" t="str">
        <f t="shared" si="780"/>
        <v/>
      </c>
      <c r="FH425" s="264" t="str">
        <f t="shared" si="781"/>
        <v/>
      </c>
      <c r="FI425" s="264" t="str">
        <f t="shared" si="782"/>
        <v/>
      </c>
      <c r="FJ425" s="264" t="str">
        <f t="shared" si="783"/>
        <v/>
      </c>
      <c r="FK425" s="264" t="str">
        <f t="shared" si="784"/>
        <v/>
      </c>
      <c r="FL425" s="264" t="str">
        <f t="shared" si="785"/>
        <v/>
      </c>
      <c r="FM425" s="264" t="str">
        <f t="shared" si="786"/>
        <v/>
      </c>
      <c r="FN425" s="264" t="str">
        <f t="shared" si="787"/>
        <v/>
      </c>
      <c r="FO425" s="264" t="str">
        <f t="shared" si="788"/>
        <v/>
      </c>
      <c r="FP425" s="264" t="str">
        <f t="shared" si="789"/>
        <v/>
      </c>
      <c r="FQ425" s="264" t="str">
        <f t="shared" si="790"/>
        <v/>
      </c>
      <c r="FR425" s="264" t="str">
        <f t="shared" si="791"/>
        <v/>
      </c>
      <c r="FS425" s="264" t="str">
        <f t="shared" si="792"/>
        <v/>
      </c>
      <c r="FT425" s="264" t="str">
        <f t="shared" si="793"/>
        <v/>
      </c>
      <c r="FU425" s="264" t="str">
        <f t="shared" si="794"/>
        <v/>
      </c>
      <c r="FV425" s="264" t="str">
        <f t="shared" si="795"/>
        <v/>
      </c>
      <c r="FW425" s="264" t="str">
        <f t="shared" si="796"/>
        <v/>
      </c>
      <c r="FX425" s="264" t="str">
        <f t="shared" si="797"/>
        <v/>
      </c>
      <c r="FY425" s="264" t="str">
        <f t="shared" si="798"/>
        <v/>
      </c>
      <c r="FZ425" s="264" t="str">
        <f t="shared" si="799"/>
        <v/>
      </c>
      <c r="GA425" s="264" t="str">
        <f t="shared" si="800"/>
        <v/>
      </c>
      <c r="GB425" s="264" t="str">
        <f t="shared" si="801"/>
        <v/>
      </c>
      <c r="GC425" s="264" t="str">
        <f t="shared" si="802"/>
        <v/>
      </c>
      <c r="GD425" s="264" t="str">
        <f t="shared" si="803"/>
        <v/>
      </c>
      <c r="GE425" s="264" t="str">
        <f t="shared" si="804"/>
        <v/>
      </c>
      <c r="GF425" s="264" t="str">
        <f t="shared" si="805"/>
        <v/>
      </c>
      <c r="GG425" s="264" t="str">
        <f t="shared" si="806"/>
        <v/>
      </c>
      <c r="GH425" s="264" t="str">
        <f t="shared" si="807"/>
        <v/>
      </c>
      <c r="GI425" s="264" t="str">
        <f t="shared" si="808"/>
        <v/>
      </c>
      <c r="GJ425" s="264" t="str">
        <f t="shared" si="809"/>
        <v/>
      </c>
      <c r="GK425" s="264" t="str">
        <f t="shared" si="810"/>
        <v/>
      </c>
      <c r="GL425" s="264" t="str">
        <f t="shared" si="811"/>
        <v/>
      </c>
      <c r="GM425" s="264" t="str">
        <f t="shared" si="812"/>
        <v/>
      </c>
      <c r="GN425" s="264" t="str">
        <f t="shared" si="813"/>
        <v/>
      </c>
      <c r="GO425" s="264" t="str">
        <f t="shared" si="814"/>
        <v/>
      </c>
      <c r="GP425" s="264" t="str">
        <f t="shared" si="815"/>
        <v/>
      </c>
      <c r="GQ425" s="264" t="str">
        <f t="shared" si="816"/>
        <v/>
      </c>
      <c r="GR425" s="264" t="str">
        <f t="shared" si="817"/>
        <v/>
      </c>
      <c r="GS425" s="264" t="str">
        <f t="shared" si="818"/>
        <v/>
      </c>
      <c r="GT425" s="264" t="str">
        <f t="shared" si="819"/>
        <v/>
      </c>
      <c r="GU425" s="264" t="str">
        <f t="shared" si="820"/>
        <v/>
      </c>
      <c r="GV425" s="264" t="str">
        <f t="shared" si="821"/>
        <v/>
      </c>
      <c r="GW425" s="264" t="str">
        <f t="shared" si="822"/>
        <v/>
      </c>
      <c r="GX425" s="264" t="str">
        <f t="shared" si="823"/>
        <v/>
      </c>
      <c r="GY425" s="264" t="str">
        <f t="shared" si="824"/>
        <v/>
      </c>
      <c r="GZ425" s="264" t="str">
        <f t="shared" si="825"/>
        <v/>
      </c>
      <c r="HA425" s="264" t="str">
        <f t="shared" si="826"/>
        <v/>
      </c>
      <c r="HB425" s="264" t="str">
        <f t="shared" si="827"/>
        <v/>
      </c>
      <c r="HC425" s="264" t="str">
        <f t="shared" si="828"/>
        <v/>
      </c>
      <c r="HD425" s="264" t="str">
        <f t="shared" si="829"/>
        <v/>
      </c>
      <c r="HE425" s="264" t="str">
        <f t="shared" si="830"/>
        <v/>
      </c>
      <c r="HF425" s="264" t="str">
        <f t="shared" si="831"/>
        <v/>
      </c>
      <c r="HG425" s="264" t="str">
        <f t="shared" si="832"/>
        <v/>
      </c>
      <c r="HH425" s="264" t="str">
        <f t="shared" si="833"/>
        <v/>
      </c>
      <c r="HI425" s="264" t="str">
        <f t="shared" si="834"/>
        <v/>
      </c>
      <c r="HJ425" s="264" t="str">
        <f t="shared" si="835"/>
        <v/>
      </c>
      <c r="HK425" s="264" t="str">
        <f t="shared" si="836"/>
        <v/>
      </c>
      <c r="HL425" s="264" t="str">
        <f t="shared" si="837"/>
        <v/>
      </c>
      <c r="HM425" s="264" t="str">
        <f t="shared" si="838"/>
        <v/>
      </c>
      <c r="HN425" s="264" t="str">
        <f t="shared" si="839"/>
        <v/>
      </c>
      <c r="HO425" s="264" t="str">
        <f t="shared" si="840"/>
        <v/>
      </c>
      <c r="HP425" s="264" t="str">
        <f t="shared" si="841"/>
        <v/>
      </c>
      <c r="HQ425" s="264" t="str">
        <f t="shared" si="842"/>
        <v/>
      </c>
      <c r="HR425" s="264" t="str">
        <f t="shared" si="843"/>
        <v/>
      </c>
      <c r="HS425" s="264" t="str">
        <f t="shared" si="844"/>
        <v/>
      </c>
      <c r="HT425" s="264" t="str">
        <f t="shared" si="845"/>
        <v/>
      </c>
      <c r="HU425" s="264" t="str">
        <f t="shared" si="846"/>
        <v/>
      </c>
      <c r="HV425" s="264" t="str">
        <f t="shared" si="847"/>
        <v/>
      </c>
      <c r="HW425" s="264" t="str">
        <f t="shared" si="848"/>
        <v/>
      </c>
      <c r="HX425" s="264" t="str">
        <f t="shared" si="849"/>
        <v/>
      </c>
      <c r="HY425" s="264" t="str">
        <f t="shared" si="850"/>
        <v/>
      </c>
      <c r="HZ425" s="264" t="str">
        <f t="shared" si="851"/>
        <v/>
      </c>
      <c r="IA425" s="264" t="str">
        <f t="shared" si="852"/>
        <v/>
      </c>
      <c r="IB425" s="264" t="str">
        <f t="shared" si="853"/>
        <v/>
      </c>
      <c r="IC425" s="264" t="str">
        <f t="shared" si="854"/>
        <v/>
      </c>
      <c r="ID425" s="264" t="str">
        <f t="shared" si="855"/>
        <v/>
      </c>
      <c r="IE425" s="264" t="str">
        <f t="shared" si="856"/>
        <v/>
      </c>
      <c r="IF425" s="264" t="str">
        <f t="shared" si="857"/>
        <v/>
      </c>
      <c r="IG425" s="264" t="str">
        <f t="shared" si="858"/>
        <v/>
      </c>
      <c r="IH425" s="264" t="str">
        <f t="shared" si="859"/>
        <v/>
      </c>
      <c r="II425" s="264" t="str">
        <f t="shared" si="860"/>
        <v/>
      </c>
      <c r="IJ425" s="264" t="str">
        <f t="shared" si="861"/>
        <v/>
      </c>
      <c r="IK425" s="264" t="str">
        <f t="shared" si="862"/>
        <v/>
      </c>
      <c r="IL425" s="264" t="str">
        <f t="shared" si="863"/>
        <v/>
      </c>
      <c r="IM425" s="264" t="str">
        <f t="shared" si="864"/>
        <v/>
      </c>
      <c r="IN425" s="264" t="str">
        <f t="shared" si="865"/>
        <v/>
      </c>
      <c r="IO425" s="264" t="str">
        <f>IF(AND($A$425&lt;=$W$349,$W$349&lt;=$B$425),$C$425,"")</f>
        <v/>
      </c>
      <c r="IP425" s="264" t="str">
        <f t="shared" si="866"/>
        <v/>
      </c>
      <c r="IQ425" s="264" t="str">
        <f t="shared" si="867"/>
        <v/>
      </c>
      <c r="IR425" s="264" t="str">
        <f t="shared" si="868"/>
        <v/>
      </c>
      <c r="IS425" s="264" t="str">
        <f t="shared" si="869"/>
        <v/>
      </c>
      <c r="IT425" s="264" t="str">
        <f t="shared" si="870"/>
        <v/>
      </c>
      <c r="IU425" s="264" t="str">
        <f t="shared" si="871"/>
        <v/>
      </c>
      <c r="IV425" s="264" t="str">
        <f t="shared" si="872"/>
        <v/>
      </c>
      <c r="IW425" s="264" t="str">
        <f t="shared" si="873"/>
        <v/>
      </c>
      <c r="IX425" s="264" t="str">
        <f t="shared" si="876"/>
        <v/>
      </c>
      <c r="IY425" s="264" t="str">
        <f t="shared" si="877"/>
        <v/>
      </c>
      <c r="IZ425" s="264" t="str">
        <f t="shared" si="878"/>
        <v/>
      </c>
      <c r="JA425" s="264" t="str">
        <f>IF(AND($A$425&lt;=X$349,X$349&lt;=$B$425),$C$425,"")</f>
        <v/>
      </c>
      <c r="JB425" s="264" t="str">
        <f>IF(AND($A$425&lt;=X$349,X$349&lt;=$B$425),(1/3)*$C$425,"")</f>
        <v/>
      </c>
      <c r="JC425" s="264" t="str">
        <f>IF(AND($A$425&lt;=X$349,X$349&lt;=$B$425),(2/3)*$C$425,"")</f>
        <v/>
      </c>
      <c r="JD425" s="264" t="str">
        <f>IF(AND($A$425&lt;=X$349,X$349&lt;=$B$425),$D$425,"")</f>
        <v/>
      </c>
      <c r="JE425" s="264" t="str">
        <f>IF(AND($A$425&lt;=X$349,X$349&lt;=$B$425),(1/3)*$D$425,"")</f>
        <v/>
      </c>
      <c r="JF425" s="264" t="str">
        <f>IF(AND($A$425&lt;=X$349,X$349&lt;=$B$425),(2/3)*$D$425,"")</f>
        <v/>
      </c>
      <c r="JG425" s="264" t="str">
        <f>IF(AND($A$425&lt;=X$349,X$349&lt;=$B$425),$E$425,"")</f>
        <v/>
      </c>
      <c r="JH425" s="264" t="str">
        <f>IF(AND($A$425&lt;=X$349,X$349&lt;=$B$425),(1/3)*$E$425,"")</f>
        <v/>
      </c>
      <c r="JI425" s="264" t="str">
        <f>IF(AND($A$425&lt;=X$349,X$349&lt;=$B$425),(2/3)*$E$425,"")</f>
        <v/>
      </c>
      <c r="JJ425" s="264" t="str">
        <f>IF(AND($A$425&lt;=X$349,X$349&lt;=$B$425),$F$425,"")</f>
        <v/>
      </c>
      <c r="JK425" s="264" t="str">
        <f>IF(AND($A$425&lt;=X$349,X$349&lt;=$B$425),(1/3)*$F$425,"")</f>
        <v/>
      </c>
      <c r="JL425" s="264" t="str">
        <f>IF(AND($A$425&lt;=X$349,X$349&lt;=$B$425),(2/3)*$F$425,"")</f>
        <v/>
      </c>
      <c r="JM425" s="264" t="str">
        <f>IF(AND($A$425&lt;=Y$349,Y$349&lt;=$B$425),$C$425,"")</f>
        <v/>
      </c>
      <c r="JN425" s="264" t="str">
        <f>IF(AND($A$425&lt;=Y$349,Y$349&lt;=$B$425),(1/3)*$C$425,"")</f>
        <v/>
      </c>
      <c r="JO425" s="264" t="str">
        <f>IF(AND($A$425&lt;=Y$349,Y$349&lt;=$B$425),(2/3)*$C$425,"")</f>
        <v/>
      </c>
      <c r="JP425" s="264" t="str">
        <f>IF(AND($A$425&lt;=Y$349,Y$349&lt;=$B$425),$D$425,"")</f>
        <v/>
      </c>
      <c r="JQ425" s="264" t="str">
        <f>IF(AND($A$425&lt;=Y$349,Y$349&lt;=$B$425),(1/3)*$D$425,"")</f>
        <v/>
      </c>
      <c r="JR425" s="264" t="str">
        <f>IF(AND($A$425&lt;=Y$349,Y$349&lt;=$B$425),(2/3)*$D$425,"")</f>
        <v/>
      </c>
      <c r="JS425" s="264" t="str">
        <f>IF(AND($A$425&lt;=Y$349,Y$349&lt;=$B$425),$E$425,"")</f>
        <v/>
      </c>
      <c r="JT425" s="264" t="str">
        <f>IF(AND($A$425&lt;=Y$349,Y$349&lt;=$B$425),(1/3)*$E$425,"")</f>
        <v/>
      </c>
      <c r="JU425" s="264" t="str">
        <f>IF(AND($A$425&lt;=Y$349,Y$349&lt;=$B$425),(2/3)*$E$425,"")</f>
        <v/>
      </c>
      <c r="JV425" s="264" t="str">
        <f>IF(AND($A$425&lt;=Y$349,Y$349&lt;=$B$425),$F$425,"")</f>
        <v/>
      </c>
      <c r="JW425" s="264" t="str">
        <f>IF(AND($A$425&lt;=Y$349,Y$349&lt;=$B$425),(1/3)*$F$425,"")</f>
        <v/>
      </c>
      <c r="JX425" s="264" t="str">
        <f>IF(AND($A$425&lt;=Y$349,Y$349&lt;=$B$425),(2/3)*$F$425,"")</f>
        <v/>
      </c>
      <c r="JY425" s="264" t="str">
        <f>IF(AND($A$425&lt;=Z$349,Z$349&lt;=$B$425),$C$425,"")</f>
        <v/>
      </c>
      <c r="JZ425" s="264" t="str">
        <f>IF(AND($A$425&lt;=Z$349,Z$349&lt;=$B$425),(1/3)*$C$425,"")</f>
        <v/>
      </c>
      <c r="KA425" s="264" t="str">
        <f>IF(AND($A$425&lt;=Z$349,Z$349&lt;=$B$425),(2/3)*$C$425,"")</f>
        <v/>
      </c>
      <c r="KB425" s="264" t="str">
        <f>IF(AND($A$425&lt;=Z$349,Z$349&lt;=$B$425),$D$425,"")</f>
        <v/>
      </c>
      <c r="KC425" s="264" t="str">
        <f>IF(AND($A$425&lt;=Z$349,Z$349&lt;=$B$425),(1/3)*$D$425,"")</f>
        <v/>
      </c>
      <c r="KD425" s="264" t="str">
        <f>IF(AND($A$425&lt;=Z$349,Z$349&lt;=$B$425),(2/3)*$D$425,"")</f>
        <v/>
      </c>
      <c r="KE425" s="264" t="str">
        <f>IF(AND($A$425&lt;=Z$349,Z$349&lt;=$B$425),$E$425,"")</f>
        <v/>
      </c>
      <c r="KF425" s="264" t="str">
        <f>IF(AND($A$425&lt;=Z$349,Z$349&lt;=$B$425),(1/3)*$E$425,"")</f>
        <v/>
      </c>
      <c r="KG425" s="264" t="str">
        <f>IF(AND($A$425&lt;=Z$349,Z$349&lt;=$B$425),(2/3)*$E$425,"")</f>
        <v/>
      </c>
      <c r="KH425" s="264" t="str">
        <f>IF(AND($A$425&lt;=Z$349,Z$349&lt;=$B$425),$F$425,"")</f>
        <v/>
      </c>
      <c r="KI425" s="264" t="str">
        <f>IF(AND($A$425&lt;=Z$349,Z$349&lt;=$B$425),(1/3)*$F$425,"")</f>
        <v/>
      </c>
      <c r="KJ425" s="264" t="str">
        <f>IF(AND($A$425&lt;=Z$349,Z$349&lt;=$B$425),(2/3)*$F$425,"")</f>
        <v/>
      </c>
      <c r="KK425" s="264" t="str">
        <f>IF(AND($A$425&lt;=AA$349,AA$349&lt;=$B$425),$C$425,"")</f>
        <v/>
      </c>
      <c r="KL425" s="264" t="str">
        <f>IF(AND($A$425&lt;=AA$349,AA$349&lt;=$B$425),(1/3)*$C$425,"")</f>
        <v/>
      </c>
      <c r="KM425" s="264" t="str">
        <f>IF(AND($A$425&lt;=AA$349,AA$349&lt;=$B$425),(2/3)*$C$425,"")</f>
        <v/>
      </c>
      <c r="KN425" s="264" t="str">
        <f>IF(AND($A$425&lt;=AA$349,AA$349&lt;=$B$425),$D$425,"")</f>
        <v/>
      </c>
      <c r="KO425" s="264" t="str">
        <f>IF(AND($A$425&lt;=AA$349,AA$349&lt;=$B$425),(1/3)*$D$425,"")</f>
        <v/>
      </c>
      <c r="KP425" s="264" t="str">
        <f>IF(AND($A$425&lt;=AA$349,AA$349&lt;=$B$425),(2/3)*$D$425,"")</f>
        <v/>
      </c>
      <c r="KQ425" s="264" t="str">
        <f>IF(AND($A$425&lt;=AA$349,AA$349&lt;=$B$425),$E$425,"")</f>
        <v/>
      </c>
      <c r="KR425" s="264" t="str">
        <f>IF(AND($A$425&lt;=AA$349,AA$349&lt;=$B$425),(1/3)*$E$425,"")</f>
        <v/>
      </c>
      <c r="KS425" s="264" t="str">
        <f>IF(AND($A$425&lt;=AA$349,AA$349&lt;=$B$425),(2/3)*$E$425,"")</f>
        <v/>
      </c>
      <c r="KT425" s="264" t="str">
        <f>IF(AND($A$425&lt;=AA$349,AA$349&lt;=$B$425),$F$425,"")</f>
        <v/>
      </c>
      <c r="KU425" s="264" t="str">
        <f>IF(AND($A$425&lt;=AA$349,AA$349&lt;=$B$425),(1/3)*$F$425,"")</f>
        <v/>
      </c>
      <c r="KV425" s="264" t="str">
        <f>IF(AND($A$425&lt;=AA$349,AA$349&lt;=$B$425),(2/3)*$F$425,"")</f>
        <v/>
      </c>
      <c r="KW425" s="264" t="str">
        <f>IF(AND($A$425&lt;=AB$349,AB$349&lt;=$B$425),$C$425,"")</f>
        <v/>
      </c>
      <c r="KX425" s="264" t="str">
        <f>IF(AND($A$425&lt;=AB$349,AB$349&lt;=$B$425),(1/3)*$C$425,"")</f>
        <v/>
      </c>
      <c r="KY425" s="264" t="str">
        <f>IF(AND($A$425&lt;=AB$349,AB$349&lt;=$B$425),(2/3)*$C$425,"")</f>
        <v/>
      </c>
      <c r="KZ425" s="264" t="str">
        <f>IF(AND($A$425&lt;=AB$349,AB$349&lt;=$B$425),$D$425,"")</f>
        <v/>
      </c>
      <c r="LA425" s="264" t="str">
        <f>IF(AND($A$425&lt;=AB$349,AB$349&lt;=$B$425),(1/3)*$D$425,"")</f>
        <v/>
      </c>
      <c r="LB425" s="264" t="str">
        <f>IF(AND($A$425&lt;=AB$349,AB$349&lt;=$B$425),(2/3)*$D$425,"")</f>
        <v/>
      </c>
      <c r="LC425" s="264" t="str">
        <f>IF(AND($A$425&lt;=AB$349,AB$349&lt;=$B$425),$E$425,"")</f>
        <v/>
      </c>
      <c r="LD425" s="264" t="str">
        <f>IF(AND($A$425&lt;=AB$349,AB$349&lt;=$B$425),(1/3)*$E$425,"")</f>
        <v/>
      </c>
      <c r="LE425" s="264" t="str">
        <f>IF(AND($A$425&lt;=AB$349,AB$349&lt;=$B$425),(2/3)*$E$425,"")</f>
        <v/>
      </c>
      <c r="LF425" s="264" t="str">
        <f>IF(AND($A$425&lt;=AB$349,AB$349&lt;=$B$425),$F$425,"")</f>
        <v/>
      </c>
      <c r="LG425" s="264" t="str">
        <f>IF(AND($A$425&lt;=AB$349,AB$349&lt;=$B$425),(1/3)*$F$425,"")</f>
        <v/>
      </c>
      <c r="LH425" s="264" t="str">
        <f>IF(AND($A$425&lt;=AB$349,AB$349&lt;=$B$425),(2/3)*$F$425,"")</f>
        <v/>
      </c>
      <c r="LI425" s="264" t="str">
        <f>IF(AND($A$425&lt;=AC$349,AC$349&lt;=$B$425),$C$425,"")</f>
        <v/>
      </c>
      <c r="LJ425" s="264" t="str">
        <f>IF(AND($A$425&lt;=AC$349,AC$349&lt;=$B$425),(1/3)*$C$425,"")</f>
        <v/>
      </c>
      <c r="LK425" s="264" t="str">
        <f>IF(AND($A$425&lt;=AC$349,AC$349&lt;=$B$425),(2/3)*$C$425,"")</f>
        <v/>
      </c>
      <c r="LL425" s="264" t="str">
        <f>IF(AND($A$425&lt;=AC$349,AC$349&lt;=$B$425),$D$425,"")</f>
        <v/>
      </c>
      <c r="LM425" s="264" t="str">
        <f>IF(AND($A$425&lt;=AC$349,AC$349&lt;=$B$425),(1/3)*$D$425,"")</f>
        <v/>
      </c>
      <c r="LN425" s="264" t="str">
        <f>IF(AND($A$425&lt;=AC$349,AC$349&lt;=$B$425),(2/3)*$D$425,"")</f>
        <v/>
      </c>
      <c r="LO425" s="264" t="str">
        <f>IF(AND($A$425&lt;=AC$349,AC$349&lt;=$B$425),$E$425,"")</f>
        <v/>
      </c>
      <c r="LP425" s="264" t="str">
        <f>IF(AND($A$425&lt;=AC$349,AC$349&lt;=$B$425),(1/3)*$E$425,"")</f>
        <v/>
      </c>
      <c r="LQ425" s="264" t="str">
        <f>IF(AND($A$425&lt;=AC$349,AC$349&lt;=$B$425),(2/3)*$E$425,"")</f>
        <v/>
      </c>
      <c r="LR425" s="264" t="str">
        <f>IF(AND($A$425&lt;=AC$349,AC$349&lt;=$B$425),$F$425,"")</f>
        <v/>
      </c>
      <c r="LS425" s="264" t="str">
        <f>IF(AND($A$425&lt;=AC$349,AC$349&lt;=$B$425),(1/3)*$F$425,"")</f>
        <v/>
      </c>
      <c r="LT425" s="264" t="str">
        <f>IF(AND($A$425&lt;=AC$349,AC$349&lt;=$B$425),(2/3)*$F$425,"")</f>
        <v/>
      </c>
      <c r="LU425" s="264" t="str">
        <f>IF(AND($A$425&lt;=AD$349,AD$349&lt;=$B$425),$C$425,"")</f>
        <v/>
      </c>
      <c r="LV425" s="264" t="str">
        <f>IF(AND($A$425&lt;=AD$349,AD$349&lt;=$B$425),(1/3)*$C$425,"")</f>
        <v/>
      </c>
      <c r="LW425" s="264" t="str">
        <f>IF(AND($A$425&lt;=AD$349,AD$349&lt;=$B$425),(2/3)*$C$425,"")</f>
        <v/>
      </c>
      <c r="LX425" s="264" t="str">
        <f>IF(AND($A$425&lt;=AD$349,AD$349&lt;=$B$425),$D$425,"")</f>
        <v/>
      </c>
      <c r="LY425" s="264" t="str">
        <f>IF(AND($A$425&lt;=AD$349,AD$349&lt;=$B$425),(1/3)*$D$425,"")</f>
        <v/>
      </c>
      <c r="LZ425" s="264" t="str">
        <f>IF(AND($A$425&lt;=AD$349,AD$349&lt;=$B$425),(2/3)*$D$425,"")</f>
        <v/>
      </c>
      <c r="MA425" s="264" t="str">
        <f>IF(AND($A$425&lt;=AD$349,AD$349&lt;=$B$425),$E$425,"")</f>
        <v/>
      </c>
      <c r="MB425" s="264" t="str">
        <f>IF(AND($A$425&lt;=AD$349,AD$349&lt;=$B$425),(1/3)*$E$425,"")</f>
        <v/>
      </c>
      <c r="MC425" s="264" t="str">
        <f>IF(AND($A$425&lt;=AD$349,AD$349&lt;=$B$425),(2/3)*$E$425,"")</f>
        <v/>
      </c>
      <c r="MD425" s="264" t="str">
        <f>IF(AND($A$425&lt;=AD$349,AD$349&lt;=$B$425),$F$425,"")</f>
        <v/>
      </c>
      <c r="ME425" s="264" t="str">
        <f>IF(AND($A$425&lt;=AD$349,AD$349&lt;=$B$425),(1/3)*$F$425,"")</f>
        <v/>
      </c>
      <c r="MF425" s="264" t="str">
        <f>IF(AND($A$425&lt;=AD$349,AD$349&lt;=$B$425),(2/3)*$F$425,"")</f>
        <v/>
      </c>
      <c r="MG425" s="264" t="str">
        <f>IF(AND($A$425&lt;=AE$349,AE$349&lt;=$B$425),$C$425,"")</f>
        <v/>
      </c>
      <c r="MH425" s="264" t="str">
        <f>IF(AND($A$425&lt;=AE$349,AE$349&lt;=$B$425),(1/3)*$C$425,"")</f>
        <v/>
      </c>
      <c r="MI425" s="264" t="str">
        <f>IF(AND($A$425&lt;=AE$349,AE$349&lt;=$B$425),(2/3)*$C$425,"")</f>
        <v/>
      </c>
      <c r="MJ425" s="264" t="str">
        <f>IF(AND($A$425&lt;=AE$349,AE$349&lt;=$B$425),$D$425,"")</f>
        <v/>
      </c>
      <c r="MK425" s="264" t="str">
        <f>IF(AND($A$425&lt;=AE$349,AE$349&lt;=$B$425),(1/3)*$D$425,"")</f>
        <v/>
      </c>
      <c r="ML425" s="264" t="str">
        <f>IF(AND($A$425&lt;=AE$349,AE$349&lt;=$B$425),(2/3)*$D$425,"")</f>
        <v/>
      </c>
      <c r="MM425" s="264" t="str">
        <f>IF(AND($A$425&lt;=AE$349,AE$349&lt;=$B$425),$E$425,"")</f>
        <v/>
      </c>
      <c r="MN425" s="264" t="str">
        <f>IF(AND($A$425&lt;=AE$349,AE$349&lt;=$B$425),(1/3)*$E$425,"")</f>
        <v/>
      </c>
      <c r="MO425" s="264" t="str">
        <f>IF(AND($A$425&lt;=AE$349,AE$349&lt;=$B$425),(2/3)*$E$425,"")</f>
        <v/>
      </c>
      <c r="MP425" s="264" t="str">
        <f>IF(AND($A$425&lt;=AE$349,AE$349&lt;=$B$425),$F$425,"")</f>
        <v/>
      </c>
      <c r="MQ425" s="264" t="str">
        <f>IF(AND($A$425&lt;=AE$349,AE$349&lt;=$B$425),(1/3)*$F$425,"")</f>
        <v/>
      </c>
      <c r="MR425" s="264" t="str">
        <f>IF(AND($A$425&lt;=AE$349,AE$349&lt;=$B$425),(2/3)*$F$425,"")</f>
        <v/>
      </c>
      <c r="MS425" s="264" t="str">
        <f>IF(AND($A$425&lt;=AF$349,AF$349&lt;=$B$425),$C$425,"")</f>
        <v/>
      </c>
      <c r="MT425" s="264" t="str">
        <f>IF(AND($A$425&lt;=AF$349,AF$349&lt;=$B$425),(1/3)*$C$425,"")</f>
        <v/>
      </c>
      <c r="MU425" s="264" t="str">
        <f>IF(AND($A$425&lt;=AF$349,AF$349&lt;=$B$425),(2/3)*$C$425,"")</f>
        <v/>
      </c>
      <c r="MV425" s="264" t="str">
        <f>IF(AND($A$425&lt;=AF$349,AF$349&lt;=$B$425),$D$425,"")</f>
        <v/>
      </c>
      <c r="MW425" s="264" t="str">
        <f>IF(AND($A$425&lt;=AF$349,AF$349&lt;=$B$425),(1/3)*$D$425,"")</f>
        <v/>
      </c>
      <c r="MX425" s="264" t="str">
        <f>IF(AND($A$425&lt;=AF$349,AF$349&lt;=$B$425),(2/3)*$D$425,"")</f>
        <v/>
      </c>
      <c r="MY425" s="264" t="str">
        <f>IF(AND($A$425&lt;=AF$349,AF$349&lt;=$B$425),$E$425,"")</f>
        <v/>
      </c>
      <c r="MZ425" s="264" t="str">
        <f>IF(AND($A$425&lt;=AF$349,AF$349&lt;=$B$425),(1/3)*$E$425,"")</f>
        <v/>
      </c>
      <c r="NA425" s="264" t="str">
        <f>IF(AND($A$425&lt;=AF$349,AF$349&lt;=$B$425),(2/3)*$E$425,"")</f>
        <v/>
      </c>
      <c r="NB425" s="264" t="str">
        <f>IF(AND($A$425&lt;=AF$349,AF$349&lt;=$B$425),$F$425,"")</f>
        <v/>
      </c>
      <c r="NC425" s="264" t="str">
        <f>IF(AND($A$425&lt;=AF$349,AF$349&lt;=$B$425),(1/3)*$F$425,"")</f>
        <v/>
      </c>
      <c r="ND425" s="264" t="str">
        <f>IF(AND($A$425&lt;=AF$349,AF$349&lt;=$B$425),(2/3)*$F$425,"")</f>
        <v/>
      </c>
      <c r="NE425" s="264" t="str">
        <f>IF(AND($A$425&lt;=AG$349,AG$349&lt;=$B$425),$C$425,"")</f>
        <v/>
      </c>
      <c r="NF425" s="264" t="str">
        <f>IF(AND($A$425&lt;=AG$349,AG$349&lt;=$B$425),(1/3)*$C$425,"")</f>
        <v/>
      </c>
      <c r="NG425" s="264" t="str">
        <f>IF(AND($A$425&lt;=AG$349,AG$349&lt;=$B$425),(2/3)*$C$425,"")</f>
        <v/>
      </c>
      <c r="NH425" s="264" t="str">
        <f>IF(AND($A$425&lt;=AG$349,AG$349&lt;=$B$425),$D$425,"")</f>
        <v/>
      </c>
      <c r="NI425" s="264" t="str">
        <f>IF(AND($A$425&lt;=AG$349,AG$349&lt;=$B$425),(1/3)*$D$425,"")</f>
        <v/>
      </c>
      <c r="NJ425" s="264" t="str">
        <f>IF(AND($A$425&lt;=AG$349,AG$349&lt;=$B$425),(2/3)*$D$425,"")</f>
        <v/>
      </c>
      <c r="NK425" s="264" t="str">
        <f>IF(AND($A$425&lt;=AG$349,AG$349&lt;=$B$425),$E$425,"")</f>
        <v/>
      </c>
      <c r="NL425" s="264" t="str">
        <f>IF(AND($A$425&lt;=AG$349,AG$349&lt;=$B$425),(1/3)*$E$425,"")</f>
        <v/>
      </c>
      <c r="NM425" s="264" t="str">
        <f>IF(AND($A$425&lt;=AG$349,AG$349&lt;=$B$425),(2/3)*$E$425,"")</f>
        <v/>
      </c>
      <c r="NN425" s="264" t="str">
        <f>IF(AND($A$425&lt;=AG$349,AG$349&lt;=$B$425),$F$425,"")</f>
        <v/>
      </c>
      <c r="NO425" s="264" t="str">
        <f>IF(AND($A$425&lt;=AG$349,AG$349&lt;=$B$425),(1/3)*$F$425,"")</f>
        <v/>
      </c>
      <c r="NP425" s="264" t="str">
        <f>IF(AND($A$425&lt;=AG$349,AG$349&lt;=$B$425),(2/3)*$F$425,"")</f>
        <v/>
      </c>
      <c r="NQ425" s="264" t="str">
        <f>IF(AND($A$425&lt;=AH$349,AH$349&lt;=$B$425),$C$425,"")</f>
        <v/>
      </c>
      <c r="NR425" s="264" t="str">
        <f>IF(AND($A$425&lt;=AH$349,AH$349&lt;=$B$425),(1/3)*$C$425,"")</f>
        <v/>
      </c>
      <c r="NS425" s="264" t="str">
        <f>IF(AND($A$425&lt;=AH$349,AH$349&lt;=$B$425),(2/3)*$C$425,"")</f>
        <v/>
      </c>
      <c r="NT425" s="264" t="str">
        <f>IF(AND($A$425&lt;=AH$349,AH$349&lt;=$B$425),$D$425,"")</f>
        <v/>
      </c>
      <c r="NU425" s="264" t="str">
        <f>IF(AND($A$425&lt;=AH$349,AH$349&lt;=$B$425),(1/3)*$D$425,"")</f>
        <v/>
      </c>
      <c r="NV425" s="264" t="str">
        <f>IF(AND($A$425&lt;=AH$349,AH$349&lt;=$B$425),(2/3)*$D$425,"")</f>
        <v/>
      </c>
      <c r="NW425" s="264" t="str">
        <f>IF(AND($A$425&lt;=AH$349,AH$349&lt;=$B$425),$E$425,"")</f>
        <v/>
      </c>
      <c r="NX425" s="264" t="str">
        <f>IF(AND($A$425&lt;=AH$349,AH$349&lt;=$B$425),(1/3)*$E$425,"")</f>
        <v/>
      </c>
      <c r="NY425" s="264" t="str">
        <f>IF(AND($A$425&lt;=AH$349,AH$349&lt;=$B$425),(2/3)*$E$425,"")</f>
        <v/>
      </c>
      <c r="NZ425" s="264" t="str">
        <f>IF(AND($A$425&lt;=AH$349,AH$349&lt;=$B$425),$F$425,"")</f>
        <v/>
      </c>
      <c r="OA425" s="264" t="str">
        <f>IF(AND($A$425&lt;=AH$349,AH$349&lt;=$B$425),(1/3)*$F$425,"")</f>
        <v/>
      </c>
      <c r="OB425" s="264" t="str">
        <f>IF(AND($A$425&lt;=AH$349,AH$349&lt;=$B$425),(2/3)*$F$425,"")</f>
        <v/>
      </c>
      <c r="OC425" s="264" t="str">
        <f>IF(AND($A$425&lt;=AI$349,AI$349&lt;=$B$425),$C$425,"")</f>
        <v/>
      </c>
      <c r="OD425" s="264" t="str">
        <f>IF(AND($A$425&lt;=AI$349,AI$349&lt;=$B$425),(1/3)*$C$425,"")</f>
        <v/>
      </c>
      <c r="OE425" s="264" t="str">
        <f>IF(AND($A$425&lt;=AI$349,AI$349&lt;=$B$425),(2/3)*$C$425,"")</f>
        <v/>
      </c>
      <c r="OF425" s="264" t="str">
        <f>IF(AND($A$425&lt;=AI$349,AI$349&lt;=$B$425),$D$425,"")</f>
        <v/>
      </c>
      <c r="OG425" s="264" t="str">
        <f>IF(AND($A$425&lt;=AI$349,AI$349&lt;=$B$425),(1/3)*$D$425,"")</f>
        <v/>
      </c>
      <c r="OH425" s="264" t="str">
        <f>IF(AND($A$425&lt;=AI$349,AI$349&lt;=$B$425),(2/3)*$D$425,"")</f>
        <v/>
      </c>
      <c r="OI425" s="264" t="str">
        <f>IF(AND($A$425&lt;=AI$349,AI$349&lt;=$B$425),$E$425,"")</f>
        <v/>
      </c>
      <c r="OJ425" s="264" t="str">
        <f>IF(AND($A$425&lt;=AI$349,AI$349&lt;=$B$425),(1/3)*$E$425,"")</f>
        <v/>
      </c>
      <c r="OK425" s="264" t="str">
        <f>IF(AND($A$425&lt;=AI$349,AI$349&lt;=$B$425),(2/3)*$E$425,"")</f>
        <v/>
      </c>
      <c r="OL425" s="264" t="str">
        <f>IF(AND($A$425&lt;=AI$349,AI$349&lt;=$B$425),$F$425,"")</f>
        <v/>
      </c>
      <c r="OM425" s="264" t="str">
        <f>IF(AND($A$425&lt;=AI$349,AI$349&lt;=$B$425),(1/3)*$F$425,"")</f>
        <v/>
      </c>
      <c r="ON425" s="264" t="str">
        <f>IF(AND($A$425&lt;=AI$349,AI$349&lt;=$B$425),(2/3)*$F$425,"")</f>
        <v/>
      </c>
      <c r="OO425" s="264" t="str">
        <f>IF(AND($A$425&lt;=AJ$349,AJ$349&lt;=$B$425),$C$425,"")</f>
        <v/>
      </c>
      <c r="OP425" s="264" t="str">
        <f>IF(AND($A$425&lt;=AJ$349,AJ$349&lt;=$B$425),(1/3)*$C$425,"")</f>
        <v/>
      </c>
      <c r="OQ425" s="264" t="str">
        <f>IF(AND($A$425&lt;=AJ$349,AJ$349&lt;=$B$425),(2/3)*$C$425,"")</f>
        <v/>
      </c>
      <c r="OR425" s="264" t="str">
        <f>IF(AND($A$425&lt;=AJ$349,AJ$349&lt;=$B$425),$D$425,"")</f>
        <v/>
      </c>
      <c r="OS425" s="264" t="str">
        <f>IF(AND($A$425&lt;=AJ$349,AJ$349&lt;=$B$425),(1/3)*$D$425,"")</f>
        <v/>
      </c>
      <c r="OT425" s="264" t="str">
        <f>IF(AND($A$425&lt;=AJ$349,AJ$349&lt;=$B$425),(2/3)*$D$425,"")</f>
        <v/>
      </c>
      <c r="OU425" s="264" t="str">
        <f>IF(AND($A$425&lt;=AJ$349,AJ$349&lt;=$B$425),$E$425,"")</f>
        <v/>
      </c>
      <c r="OV425" s="264" t="str">
        <f>IF(AND($A$425&lt;=AJ$349,AJ$349&lt;=$B$425),(1/3)*$E$425,"")</f>
        <v/>
      </c>
      <c r="OW425" s="264" t="str">
        <f>IF(AND($A$425&lt;=AJ$349,AJ$349&lt;=$B$425),(2/3)*$E$425,"")</f>
        <v/>
      </c>
      <c r="OX425" s="264" t="str">
        <f>IF(AND($A$425&lt;=AJ$349,AJ$349&lt;=$B$425),$F$425,"")</f>
        <v/>
      </c>
      <c r="OY425" s="264" t="str">
        <f>IF(AND($A$425&lt;=AJ$349,AJ$349&lt;=$B$425),(1/3)*$F$425,"")</f>
        <v/>
      </c>
      <c r="OZ425" s="264" t="str">
        <f>IF(AND($A$425&lt;=AJ$349,AJ$349&lt;=$B$425),(2/3)*$F$425,"")</f>
        <v/>
      </c>
      <c r="PA425" s="264" t="str">
        <f>IF(AND($A$425&lt;=AK$349,AK$349&lt;=$B$425),$C$425,"")</f>
        <v/>
      </c>
      <c r="PB425" s="264" t="str">
        <f>IF(AND($A$425&lt;=AK$349,AK$349&lt;=$B$425),(1/3)*$C$425,"")</f>
        <v/>
      </c>
      <c r="PC425" s="264" t="str">
        <f>IF(AND($A$425&lt;=AK$349,AK$349&lt;=$B$425),(2/3)*$C$425,"")</f>
        <v/>
      </c>
      <c r="PD425" s="264" t="str">
        <f>IF(AND($A$425&lt;=AK$349,AK$349&lt;=$B$425),$D$425,"")</f>
        <v/>
      </c>
      <c r="PE425" s="264" t="str">
        <f>IF(AND($A$425&lt;=AK$349,AK$349&lt;=$B$425),(1/3)*$D$425,"")</f>
        <v/>
      </c>
      <c r="PF425" s="264" t="str">
        <f>IF(AND($A$425&lt;=AK$349,AK$349&lt;=$B$425),(2/3)*$D$425,"")</f>
        <v/>
      </c>
      <c r="PG425" s="264" t="str">
        <f>IF(AND($A$425&lt;=AK$349,AK$349&lt;=$B$425),$E$425,"")</f>
        <v/>
      </c>
      <c r="PH425" s="264" t="str">
        <f>IF(AND($A$425&lt;=AK$349,AK$349&lt;=$B$425),(1/3)*$E$425,"")</f>
        <v/>
      </c>
      <c r="PI425" s="264" t="str">
        <f>IF(AND($A$425&lt;=AK$349,AK$349&lt;=$B$425),(2/3)*$E$425,"")</f>
        <v/>
      </c>
      <c r="PJ425" s="264" t="str">
        <f>IF(AND($A$425&lt;=AK$349,AK$349&lt;=$B$425),$F$425,"")</f>
        <v/>
      </c>
      <c r="PK425" s="264" t="str">
        <f>IF(AND($A$425&lt;=AK$349,AK$349&lt;=$B$425),(1/3)*$F$425,"")</f>
        <v/>
      </c>
      <c r="PL425" s="264" t="str">
        <f>IF(AND($A$425&lt;=AK$349,AK$349&lt;=$B$425),(2/3)*$F$425,"")</f>
        <v/>
      </c>
      <c r="PM425" s="264" t="str">
        <f>IF(AND($A$425&lt;=AL$349,AL$349&lt;=$B$425),$C$425,"")</f>
        <v/>
      </c>
      <c r="PN425" s="264" t="str">
        <f>IF(AND($A$425&lt;=AL$349,AL$349&lt;=$B$425),(1/3)*$C$425,"")</f>
        <v/>
      </c>
      <c r="PO425" s="264" t="str">
        <f>IF(AND($A$425&lt;=AL$349,AL$349&lt;=$B$425),(2/3)*$C$425,"")</f>
        <v/>
      </c>
      <c r="PP425" s="264" t="str">
        <f>IF(AND($A$425&lt;=AL$349,AL$349&lt;=$B$425),$D$425,"")</f>
        <v/>
      </c>
      <c r="PQ425" s="264" t="str">
        <f>IF(AND($A$425&lt;=AL$349,AL$349&lt;=$B$425),(1/3)*$D$425,"")</f>
        <v/>
      </c>
      <c r="PR425" s="264" t="str">
        <f>IF(AND($A$425&lt;=AL$349,AL$349&lt;=$B$425),(2/3)*$D$425,"")</f>
        <v/>
      </c>
      <c r="PS425" s="264" t="str">
        <f>IF(AND($A$425&lt;=AL$349,AL$349&lt;=$B$425),$E$425,"")</f>
        <v/>
      </c>
      <c r="PT425" s="264" t="str">
        <f>IF(AND($A$425&lt;=AL$349,AL$349&lt;=$B$425),(1/3)*$E$425,"")</f>
        <v/>
      </c>
      <c r="PU425" s="264" t="str">
        <f>IF(AND($A$425&lt;=AL$349,AL$349&lt;=$B$425),(2/3)*$E$425,"")</f>
        <v/>
      </c>
      <c r="PV425" s="264" t="str">
        <f>IF(AND($A$425&lt;=AL$349,AL$349&lt;=$B$425),$F$425,"")</f>
        <v/>
      </c>
      <c r="PW425" s="264" t="str">
        <f>IF(AND($A$425&lt;=AL$349,AL$349&lt;=$B$425),(1/3)*$F$425,"")</f>
        <v/>
      </c>
      <c r="PX425" s="264" t="str">
        <f>IF(AND($A$425&lt;=AL$349,AL$349&lt;=$B$425),(2/3)*$F$425,"")</f>
        <v/>
      </c>
      <c r="PY425" s="264" t="str">
        <f>IF(AND($A$425&lt;=AM$349,AM$349&lt;=$B$425),$C$425,"")</f>
        <v/>
      </c>
      <c r="PZ425" s="264" t="str">
        <f>IF(AND($A$425&lt;=AM$349,AM$349&lt;=$B$425),(1/3)*$C$425,"")</f>
        <v/>
      </c>
      <c r="QA425" s="264" t="str">
        <f>IF(AND($A$425&lt;=AM$349,AM$349&lt;=$B$425),(2/3)*$C$425,"")</f>
        <v/>
      </c>
      <c r="QB425" s="264" t="str">
        <f>IF(AND($A$425&lt;=AM$349,AM$349&lt;=$B$425),$D$425,"")</f>
        <v/>
      </c>
      <c r="QC425" s="264" t="str">
        <f>IF(AND($A$425&lt;=AM$349,AM$349&lt;=$B$425),(1/3)*$D$425,"")</f>
        <v/>
      </c>
      <c r="QD425" s="264" t="str">
        <f>IF(AND($A$425&lt;=AM$349,AM$349&lt;=$B$425),(2/3)*$D$425,"")</f>
        <v/>
      </c>
      <c r="QE425" s="264" t="str">
        <f>IF(AND($A$425&lt;=AM$349,AM$349&lt;=$B$425),$E$425,"")</f>
        <v/>
      </c>
      <c r="QF425" s="264" t="str">
        <f>IF(AND($A$425&lt;=AM$349,AM$349&lt;=$B$425),(1/3)*$E$425,"")</f>
        <v/>
      </c>
      <c r="QG425" s="264" t="str">
        <f>IF(AND($A$425&lt;=AM$349,AM$349&lt;=$B$425),(2/3)*$E$425,"")</f>
        <v/>
      </c>
      <c r="QH425" s="264" t="str">
        <f>IF(AND($A$425&lt;=AM$349,AM$349&lt;=$B$425),$F$425,"")</f>
        <v/>
      </c>
      <c r="QI425" s="264" t="str">
        <f>IF(AND($A$425&lt;=AM$349,AM$349&lt;=$B$425),(1/3)*$F$425,"")</f>
        <v/>
      </c>
      <c r="QJ425" s="264" t="str">
        <f>IF(AND($A$425&lt;=AM$349,AM$349&lt;=$B$425),(2/3)*$F$425,"")</f>
        <v/>
      </c>
      <c r="QK425" s="264" t="str">
        <f>IF(AND($A$425&lt;=AN$349,AN$349&lt;=$B$425),$C$425,"")</f>
        <v/>
      </c>
      <c r="QL425" s="264" t="str">
        <f>IF(AND($A$425&lt;=AN$349,AN$349&lt;=$B$425),(1/3)*$C$425,"")</f>
        <v/>
      </c>
      <c r="QM425" s="264" t="str">
        <f>IF(AND($A$425&lt;=AN$349,AN$349&lt;=$B$425),(2/3)*$C$425,"")</f>
        <v/>
      </c>
      <c r="QN425" s="264" t="str">
        <f>IF(AND($A$425&lt;=AN$349,AN$349&lt;=$B$425),$D$425,"")</f>
        <v/>
      </c>
      <c r="QO425" s="264" t="str">
        <f>IF(AND($A$425&lt;=AN$349,AN$349&lt;=$B$425),(1/3)*$D$425,"")</f>
        <v/>
      </c>
      <c r="QP425" s="264" t="str">
        <f>IF(AND($A$425&lt;=AN$349,AN$349&lt;=$B$425),(2/3)*$D$425,"")</f>
        <v/>
      </c>
      <c r="QQ425" s="264" t="str">
        <f>IF(AND($A$425&lt;=AN$349,AN$349&lt;=$B$425),$E$425,"")</f>
        <v/>
      </c>
      <c r="QR425" s="264" t="str">
        <f>IF(AND($A$425&lt;=AN$349,AN$349&lt;=$B$425),(1/3)*$E$425,"")</f>
        <v/>
      </c>
      <c r="QS425" s="264" t="str">
        <f>IF(AND($A$425&lt;=AN$349,AN$349&lt;=$B$425),(2/3)*$E$425,"")</f>
        <v/>
      </c>
      <c r="QT425" s="264" t="str">
        <f>IF(AND($A$425&lt;=AN$349,AN$349&lt;=$B$425),$F$425,"")</f>
        <v/>
      </c>
      <c r="QU425" s="264" t="str">
        <f>IF(AND($A$425&lt;=AN$349,AN$349&lt;=$B$425),(1/3)*$F$425,"")</f>
        <v/>
      </c>
      <c r="QV425" s="264" t="str">
        <f>IF(AND($A$425&lt;=AN$349,AN$349&lt;=$B$425),(2/3)*$F$425,"")</f>
        <v/>
      </c>
      <c r="QW425" s="264" t="str">
        <f>IF(AND($A$425&lt;=AO$349,AO$349&lt;=$B$425),$C$425,"")</f>
        <v/>
      </c>
      <c r="QX425" s="264" t="str">
        <f>IF(AND($A$425&lt;=AO$349,AO$349&lt;=$B$425),(1/3)*$C$425,"")</f>
        <v/>
      </c>
      <c r="QY425" s="264" t="str">
        <f>IF(AND($A$425&lt;=AO$349,AO$349&lt;=$B$425),(2/3)*$C$425,"")</f>
        <v/>
      </c>
      <c r="QZ425" s="264" t="str">
        <f>IF(AND($A$425&lt;=AO$349,AO$349&lt;=$B$425),$D$425,"")</f>
        <v/>
      </c>
      <c r="RA425" s="264" t="str">
        <f>IF(AND($A$425&lt;=AO$349,AO$349&lt;=$B$425),(1/3)*$D$425,"")</f>
        <v/>
      </c>
      <c r="RB425" s="264" t="str">
        <f>IF(AND($A$425&lt;=AO$349,AO$349&lt;=$B$425),(2/3)*$D$425,"")</f>
        <v/>
      </c>
      <c r="RC425" s="264" t="str">
        <f>IF(AND($A$425&lt;=AO$349,AO$349&lt;=$B$425),$E$425,"")</f>
        <v/>
      </c>
      <c r="RD425" s="264" t="str">
        <f>IF(AND($A$425&lt;=AO$349,AO$349&lt;=$B$425),(1/3)*$E$425,"")</f>
        <v/>
      </c>
      <c r="RE425" s="264" t="str">
        <f>IF(AND($A$425&lt;=AO$349,AO$349&lt;=$B$425),(2/3)*$E$425,"")</f>
        <v/>
      </c>
      <c r="RF425" s="264" t="str">
        <f>IF(AND($A$425&lt;=AO$349,AO$349&lt;=$B$425),$F$425,"")</f>
        <v/>
      </c>
      <c r="RG425" s="264" t="str">
        <f>IF(AND($A$425&lt;=AO$349,AO$349&lt;=$B$425),(1/3)*$F$425,"")</f>
        <v/>
      </c>
      <c r="RH425" s="264" t="str">
        <f>IF(AND($A$425&lt;=AO$349,AO$349&lt;=$B$425),(2/3)*$F$425,"")</f>
        <v/>
      </c>
      <c r="RI425" s="264" t="str">
        <f>IF(AND($A$425&lt;=AP$349,AP$349&lt;=$B$425),$C$425,"")</f>
        <v/>
      </c>
      <c r="RJ425" s="264" t="str">
        <f>IF(AND($A$425&lt;=AP$349,AP$349&lt;=$B$425),(1/3)*$C$425,"")</f>
        <v/>
      </c>
      <c r="RK425" s="264" t="str">
        <f>IF(AND($A$425&lt;=AP$349,AP$349&lt;=$B$425),(2/3)*$C$425,"")</f>
        <v/>
      </c>
      <c r="RL425" s="264" t="str">
        <f>IF(AND($A$425&lt;=AP$349,AP$349&lt;=$B$425),$D$425,"")</f>
        <v/>
      </c>
      <c r="RM425" s="264" t="str">
        <f>IF(AND($A$425&lt;=AP$349,AP$349&lt;=$B$425),(1/3)*$D$425,"")</f>
        <v/>
      </c>
      <c r="RN425" s="264" t="str">
        <f>IF(AND($A$425&lt;=AP$349,AP$349&lt;=$B$425),(2/3)*$D$425,"")</f>
        <v/>
      </c>
      <c r="RO425" s="264" t="str">
        <f>IF(AND($A$425&lt;=AP$349,AP$349&lt;=$B$425),$E$425,"")</f>
        <v/>
      </c>
      <c r="RP425" s="264" t="str">
        <f>IF(AND($A$425&lt;=AP$349,AP$349&lt;=$B$425),(1/3)*$E$425,"")</f>
        <v/>
      </c>
      <c r="RQ425" s="264" t="str">
        <f>IF(AND($A$425&lt;=AP$349,AP$349&lt;=$B$425),(2/3)*$E$425,"")</f>
        <v/>
      </c>
      <c r="RR425" s="264" t="str">
        <f>IF(AND($A$425&lt;=AP$349,AP$349&lt;=$B$425),$F$425,"")</f>
        <v/>
      </c>
      <c r="RS425" s="264" t="str">
        <f>IF(AND($A$425&lt;=AP$349,AP$349&lt;=$B$425),(1/3)*$F$425,"")</f>
        <v/>
      </c>
      <c r="RT425" s="264" t="str">
        <f>IF(AND($A$425&lt;=AP$349,AP$349&lt;=$B$425),(2/3)*$F$425,"")</f>
        <v/>
      </c>
      <c r="RU425" s="264" t="str">
        <f>IF(AND($A$425&lt;=AQ$349,AQ$349&lt;=$B$425),$C$425,"")</f>
        <v/>
      </c>
      <c r="RV425" s="264" t="str">
        <f>IF(AND($A$425&lt;=AQ$349,AQ$349&lt;=$B$425),(1/3)*$C$425,"")</f>
        <v/>
      </c>
      <c r="RW425" s="264" t="str">
        <f>IF(AND($A$425&lt;=AQ$349,AQ$349&lt;=$B$425),(2/3)*$C$425,"")</f>
        <v/>
      </c>
      <c r="RX425" s="264" t="str">
        <f>IF(AND($A$425&lt;=AQ$349,AQ$349&lt;=$B$425),$D$425,"")</f>
        <v/>
      </c>
      <c r="RY425" s="264" t="str">
        <f>IF(AND($A$425&lt;=AQ$349,AQ$349&lt;=$B$425),(1/3)*$D$425,"")</f>
        <v/>
      </c>
      <c r="RZ425" s="264" t="str">
        <f>IF(AND($A$425&lt;=AQ$349,AQ$349&lt;=$B$425),(2/3)*$D$425,"")</f>
        <v/>
      </c>
      <c r="SA425" s="264" t="str">
        <f>IF(AND($A$425&lt;=AQ$349,AQ$349&lt;=$B$425),$E$425,"")</f>
        <v/>
      </c>
      <c r="SB425" s="264" t="str">
        <f>IF(AND($A$425&lt;=AQ$349,AQ$349&lt;=$B$425),(1/3)*$E$425,"")</f>
        <v/>
      </c>
      <c r="SC425" s="264" t="str">
        <f>IF(AND($A$425&lt;=AQ$349,AQ$349&lt;=$B$425),(2/3)*$E$425,"")</f>
        <v/>
      </c>
      <c r="SD425" s="264" t="str">
        <f>IF(AND($A$425&lt;=AQ$349,AQ$349&lt;=$B$425),$F$425,"")</f>
        <v/>
      </c>
      <c r="SE425" s="264" t="str">
        <f>IF(AND($A$425&lt;=AQ$349,AQ$349&lt;=$B$425),(1/3)*$F$425,"")</f>
        <v/>
      </c>
      <c r="SF425" s="264" t="str">
        <f>IF(AND($A$425&lt;=AQ$349,AQ$349&lt;=$B$425),(2/3)*$F$425,"")</f>
        <v/>
      </c>
      <c r="SG425" s="264" t="str">
        <f>IF(AND($A$425&lt;=AR$349,AR$349&lt;=$B$425),$C$425,"")</f>
        <v/>
      </c>
      <c r="SH425" s="264" t="str">
        <f>IF(AND($A$425&lt;=AR$349,AR$349&lt;=$B$425),(1/3)*$C$425,"")</f>
        <v/>
      </c>
      <c r="SI425" s="264" t="str">
        <f>IF(AND($A$425&lt;=AR$349,AR$349&lt;=$B$425),(2/3)*$C$425,"")</f>
        <v/>
      </c>
      <c r="SJ425" s="264" t="str">
        <f>IF(AND($A$425&lt;=AR$349,AR$349&lt;=$B$425),$D$425,"")</f>
        <v/>
      </c>
      <c r="SK425" s="264" t="str">
        <f>IF(AND($A$425&lt;=AR$349,AR$349&lt;=$B$425),(1/3)*$D$425,"")</f>
        <v/>
      </c>
      <c r="SL425" s="264" t="str">
        <f>IF(AND($A$425&lt;=AR$349,AR$349&lt;=$B$425),(2/3)*$D$425,"")</f>
        <v/>
      </c>
      <c r="SM425" s="264" t="str">
        <f>IF(AND($A$425&lt;=AR$349,AR$349&lt;=$B$425),$E$425,"")</f>
        <v/>
      </c>
      <c r="SN425" s="264" t="str">
        <f>IF(AND($A$425&lt;=AR$349,AR$349&lt;=$B$425),(1/3)*$E$425,"")</f>
        <v/>
      </c>
      <c r="SO425" s="264" t="str">
        <f>IF(AND($A$425&lt;=AR$349,AR$349&lt;=$B$425),(2/3)*$E$425,"")</f>
        <v/>
      </c>
      <c r="SP425" s="264" t="str">
        <f>IF(AND($A$425&lt;=AR$349,AR$349&lt;=$B$425),$F$425,"")</f>
        <v/>
      </c>
      <c r="SQ425" s="264" t="str">
        <f>IF(AND($A$425&lt;=AR$349,AR$349&lt;=$B$425),(1/3)*$F$425,"")</f>
        <v/>
      </c>
      <c r="SR425" s="264" t="str">
        <f>IF(AND($A$425&lt;=AR$349,AR$349&lt;=$B$425),(2/3)*$F$425,"")</f>
        <v/>
      </c>
      <c r="SS425" s="264" t="str">
        <f>IF(AND($A$425&lt;=AS$349,AS$349&lt;=$B$425),$C$425,"")</f>
        <v/>
      </c>
      <c r="ST425" s="264" t="str">
        <f>IF(AND($A$425&lt;=AS$349,AS$349&lt;=$B$425),(1/3)*$C$425,"")</f>
        <v/>
      </c>
      <c r="SU425" s="264" t="str">
        <f>IF(AND($A$425&lt;=AS$349,AS$349&lt;=$B$425),(2/3)*$C$425,"")</f>
        <v/>
      </c>
      <c r="SV425" s="264" t="str">
        <f>IF(AND($A$425&lt;=AS$349,AS$349&lt;=$B$425),$D$425,"")</f>
        <v/>
      </c>
      <c r="SW425" s="264" t="str">
        <f>IF(AND($A$425&lt;=AS$349,AS$349&lt;=$B$425),(1/3)*$D$425,"")</f>
        <v/>
      </c>
      <c r="SX425" s="264" t="str">
        <f>IF(AND($A$425&lt;=AS$349,AS$349&lt;=$B$425),(2/3)*$D$425,"")</f>
        <v/>
      </c>
      <c r="SY425" s="264" t="str">
        <f>IF(AND($A$425&lt;=AS$349,AS$349&lt;=$B$425),$E$425,"")</f>
        <v/>
      </c>
      <c r="SZ425" s="264" t="str">
        <f>IF(AND($A$425&lt;=AS$349,AS$349&lt;=$B$425),(1/3)*$E$425,"")</f>
        <v/>
      </c>
      <c r="TA425" s="264" t="str">
        <f>IF(AND($A$425&lt;=AS$349,AS$349&lt;=$B$425),(2/3)*$E$425,"")</f>
        <v/>
      </c>
      <c r="TB425" s="264" t="str">
        <f>IF(AND($A$425&lt;=AS$349,AS$349&lt;=$B$425),$F$425,"")</f>
        <v/>
      </c>
      <c r="TC425" s="264" t="str">
        <f>IF(AND($A$425&lt;=AS$349,AS$349&lt;=$B$425),(1/3)*$F$425,"")</f>
        <v/>
      </c>
      <c r="TD425" s="264" t="str">
        <f>IF(AND($A$425&lt;=AS$349,AS$349&lt;=$B$425),(2/3)*$F$425,"")</f>
        <v/>
      </c>
      <c r="TE425" s="264" t="str">
        <f>IF(AND($A$425&lt;=AT$349,AT$349&lt;=$B$425),$C$425,"")</f>
        <v/>
      </c>
      <c r="TF425" s="264" t="str">
        <f>IF(AND($A$425&lt;=AT$349,AT$349&lt;=$B$425),(1/3)*$C$425,"")</f>
        <v/>
      </c>
      <c r="TG425" s="264" t="str">
        <f>IF(AND($A$425&lt;=AT$349,AT$349&lt;=$B$425),(2/3)*$C$425,"")</f>
        <v/>
      </c>
      <c r="TH425" s="264" t="str">
        <f>IF(AND($A$425&lt;=AT$349,AT$349&lt;=$B$425),$D$425,"")</f>
        <v/>
      </c>
      <c r="TI425" s="264" t="str">
        <f>IF(AND($A$425&lt;=AT$349,AT$349&lt;=$B$425),(1/3)*$D$425,"")</f>
        <v/>
      </c>
      <c r="TJ425" s="264" t="str">
        <f>IF(AND($A$425&lt;=AT$349,AT$349&lt;=$B$425),(2/3)*$D$425,"")</f>
        <v/>
      </c>
      <c r="TK425" s="264" t="str">
        <f>IF(AND($A$425&lt;=AT$349,AT$349&lt;=$B$425),$E$425,"")</f>
        <v/>
      </c>
      <c r="TL425" s="264" t="str">
        <f>IF(AND($A$425&lt;=AT$349,AT$349&lt;=$B$425),(1/3)*$E$425,"")</f>
        <v/>
      </c>
      <c r="TM425" s="264" t="str">
        <f>IF(AND($A$425&lt;=AT$349,AT$349&lt;=$B$425),(2/3)*$E$425,"")</f>
        <v/>
      </c>
      <c r="TN425" s="264" t="str">
        <f>IF(AND($A$425&lt;=AT$349,AT$349&lt;=$B$425),$F$425,"")</f>
        <v/>
      </c>
      <c r="TO425" s="264" t="str">
        <f>IF(AND($A$425&lt;=AT$349,AT$349&lt;=$B$425),(1/3)*$F$425,"")</f>
        <v/>
      </c>
      <c r="TP425" s="264" t="str">
        <f>IF(AND($A$425&lt;=AT$349,AT$349&lt;=$B$425),(2/3)*$F$425,"")</f>
        <v/>
      </c>
      <c r="TQ425" s="264" t="str">
        <f>IF(AND($A$425&lt;=AU$349,AU$349&lt;=$B$425),$C$425,"")</f>
        <v/>
      </c>
      <c r="TR425" s="264" t="str">
        <f>IF(AND($A$425&lt;=AU$349,AU$349&lt;=$B$425),(1/3)*$C$425,"")</f>
        <v/>
      </c>
      <c r="TS425" s="264" t="str">
        <f>IF(AND($A$425&lt;=AU$349,AU$349&lt;=$B$425),(2/3)*$C$425,"")</f>
        <v/>
      </c>
      <c r="TT425" s="264" t="str">
        <f>IF(AND($A$425&lt;=AU$349,AU$349&lt;=$B$425),$D$425,"")</f>
        <v/>
      </c>
      <c r="TU425" s="264" t="str">
        <f>IF(AND($A$425&lt;=AU$349,AU$349&lt;=$B$425),(1/3)*$D$425,"")</f>
        <v/>
      </c>
      <c r="TV425" s="264" t="str">
        <f>IF(AND($A$425&lt;=AU$349,AU$349&lt;=$B$425),(2/3)*$D$425,"")</f>
        <v/>
      </c>
      <c r="TW425" s="264" t="str">
        <f>IF(AND($A$425&lt;=AU$349,AU$349&lt;=$B$425),$E$425,"")</f>
        <v/>
      </c>
      <c r="TX425" s="264" t="str">
        <f>IF(AND($A$425&lt;=AU$349,AU$349&lt;=$B$425),(1/3)*$E$425,"")</f>
        <v/>
      </c>
      <c r="TY425" s="264" t="str">
        <f>IF(AND($A$425&lt;=AU$349,AU$349&lt;=$B$425),(2/3)*$E$425,"")</f>
        <v/>
      </c>
      <c r="TZ425" s="264" t="str">
        <f>IF(AND($A$425&lt;=AU$349,AU$349&lt;=$B$425),$F$425,"")</f>
        <v/>
      </c>
      <c r="UA425" s="264" t="str">
        <f>IF(AND($A$425&lt;=AU$349,AU$349&lt;=$B$425),(1/3)*$F$425,"")</f>
        <v/>
      </c>
      <c r="UB425" s="264" t="str">
        <f>IF(AND($A$425&lt;=AU$349,AU$349&lt;=$B$425),(2/3)*$F$425,"")</f>
        <v/>
      </c>
      <c r="UC425" s="264" t="str">
        <f>IF(AND($A$425&lt;=AV$349,AV$349&lt;=$B$425),$C$425,"")</f>
        <v/>
      </c>
      <c r="UD425" s="264" t="str">
        <f>IF(AND($A$425&lt;=AV$349,AV$349&lt;=$B$425),(1/3)*$C$425,"")</f>
        <v/>
      </c>
      <c r="UE425" s="264" t="str">
        <f>IF(AND($A$425&lt;=AV$349,AV$349&lt;=$B$425),(2/3)*$C$425,"")</f>
        <v/>
      </c>
      <c r="UF425" s="264" t="str">
        <f>IF(AND($A$425&lt;=AV$349,AV$349&lt;=$B$425),$D$425,"")</f>
        <v/>
      </c>
      <c r="UG425" s="264" t="str">
        <f>IF(AND($A$425&lt;=AV$349,AV$349&lt;=$B$425),(1/3)*$D$425,"")</f>
        <v/>
      </c>
      <c r="UH425" s="264" t="str">
        <f>IF(AND($A$425&lt;=AV$349,AV$349&lt;=$B$425),(2/3)*$C$425,"")</f>
        <v/>
      </c>
      <c r="UI425" s="264" t="str">
        <f>IF(AND($A$425&lt;=AV$349,AV$349&lt;=$B$425),$E$425,"")</f>
        <v/>
      </c>
      <c r="UJ425" s="264" t="str">
        <f>IF(AND($A$425&lt;=AV$349,AV$349&lt;=$B$425),(1/3)*$E$425,"")</f>
        <v/>
      </c>
      <c r="UK425" s="264" t="str">
        <f>IF(AND($A$425&lt;=AV$349,AV$349&lt;=$B$425),(2/3)*$E$425,"")</f>
        <v/>
      </c>
      <c r="UL425" s="264" t="str">
        <f>IF(AND($A$425&lt;=AV$349,AV$349&lt;=$B$425),$F$425,"")</f>
        <v/>
      </c>
      <c r="UM425" s="264" t="str">
        <f>IF(AND($A$425&lt;=AV$349,AV$349&lt;=$B$425),(1/3)*$F$425,"")</f>
        <v/>
      </c>
      <c r="UN425" s="264" t="str">
        <f>IF(AND($A$425&lt;=AV$349,AV$349&lt;=$B$425),(2/3)*$F$425,"")</f>
        <v/>
      </c>
      <c r="UO425" s="264" t="str">
        <f>IF(AND($A$425&lt;=AW$349,AW$349&lt;=$B$425),$C$425,"")</f>
        <v/>
      </c>
      <c r="UP425" s="264" t="str">
        <f>IF(AND($A$425&lt;=AW$349,AW$349&lt;=$B$425),(1/3)*$C$425,"")</f>
        <v/>
      </c>
      <c r="UQ425" s="264" t="str">
        <f>IF(AND($A$425&lt;=AW$349,AW$349&lt;=$B$425),(2/3)*$C$425,"")</f>
        <v/>
      </c>
      <c r="UR425" s="264" t="str">
        <f>IF(AND($A$425&lt;=AW$349,AW$349&lt;=$B$425),$D$425,"")</f>
        <v/>
      </c>
      <c r="US425" s="264" t="str">
        <f>IF(AND($A$425&lt;=AW$349,AW$349&lt;=$B$425),(1/3)*$D$425,"")</f>
        <v/>
      </c>
      <c r="UT425" s="264" t="str">
        <f>IF(AND($A$425&lt;=AW$349,AW$349&lt;=$B$425),(2/3)*$D$425,"")</f>
        <v/>
      </c>
      <c r="UU425" s="264" t="str">
        <f>IF(AND($A$425&lt;=AW$349,AW$349&lt;=$B$425),$E$425,"")</f>
        <v/>
      </c>
      <c r="UV425" s="264" t="str">
        <f>IF(AND($A$425&lt;=AW$349,AW$349&lt;=$B$425),(1/3)*$E$425,"")</f>
        <v/>
      </c>
      <c r="UW425" s="264" t="str">
        <f>IF(AND($A$425&lt;=AW$349,AW$349&lt;=$B$425),(2/3)*$E$425,"")</f>
        <v/>
      </c>
      <c r="UX425" s="264" t="str">
        <f>IF(AND($A$425&lt;=AW$349,AW$349&lt;=$B$425),$F$425,"")</f>
        <v/>
      </c>
      <c r="UY425" s="264" t="str">
        <f>IF(AND($A$425&lt;=AW$349,AW$349&lt;=$B$425),(1/3)*$F$425,"")</f>
        <v/>
      </c>
      <c r="UZ425" s="264" t="str">
        <f>IF(AND($A$425&lt;=AW$349,AW$349&lt;=$B$425),(2/3)*$F$425,"")</f>
        <v/>
      </c>
      <c r="VA425" s="264" t="str">
        <f>IF(AND($A$425&lt;=AX$349,AX$349&lt;=$B$425),$C$425,"")</f>
        <v/>
      </c>
      <c r="VB425" s="264" t="str">
        <f>IF(AND($A$425&lt;=AX$349,AX$349&lt;=$B$425),(1/3)*$C$425,"")</f>
        <v/>
      </c>
      <c r="VC425" s="264" t="str">
        <f>IF(AND($A$425&lt;=AX$349,AX$349&lt;=$B$425),(2/3)*$C$425,"")</f>
        <v/>
      </c>
      <c r="VD425" s="264" t="str">
        <f>IF(AND($A$425&lt;=AX$349,AX$349&lt;=$B$425),$D$425,"")</f>
        <v/>
      </c>
      <c r="VE425" s="264" t="str">
        <f>IF(AND($A$425&lt;=AX$349,AX$349&lt;=$B$425),(1/3)*$D$425,"")</f>
        <v/>
      </c>
      <c r="VF425" s="264" t="str">
        <f>IF(AND($A$425&lt;=AX$349,AX$349&lt;=$B$425),(2/3)*$D$425,"")</f>
        <v/>
      </c>
      <c r="VG425" s="264" t="str">
        <f>IF(AND($A$425&lt;=AX$349,AX$349&lt;=$B$425),$E$425,"")</f>
        <v/>
      </c>
      <c r="VH425" s="264" t="str">
        <f>IF(AND($A$425&lt;=AX$349,AX$349&lt;=$B$425),(1/3)*$E$425,"")</f>
        <v/>
      </c>
      <c r="VI425" s="264" t="str">
        <f>IF(AND($A$425&lt;=AX$349,AX$349&lt;=$B$425),(2/3)*$E$425,"")</f>
        <v/>
      </c>
      <c r="VJ425" s="264" t="str">
        <f>IF(AND($A$425&lt;=AX$349,AX$349&lt;=$B$425),$F$425,"")</f>
        <v/>
      </c>
      <c r="VK425" s="264" t="str">
        <f>IF(AND($A$425&lt;=AX$349,AX$349&lt;=$B$425),(1/3)*$F$425,"")</f>
        <v/>
      </c>
      <c r="VL425" s="264" t="str">
        <f>IF(AND($A$425&lt;=AX$349,AX$349&lt;=$B$425),(2/3)*$F$425,"")</f>
        <v/>
      </c>
      <c r="VM425" s="264" t="str">
        <f>IF(AND($A$425&lt;=AY$349,AY$349&lt;=$B$425),$C$425,"")</f>
        <v/>
      </c>
      <c r="VN425" s="264" t="str">
        <f>IF(AND($A$425&lt;=AY$349,AY$349&lt;=$B$425),(1/3)*$C$425,"")</f>
        <v/>
      </c>
      <c r="VO425" s="264" t="str">
        <f>IF(AND($A$425&lt;=AY$349,AY$349&lt;=$B$425),(2/3)*$C$425,"")</f>
        <v/>
      </c>
      <c r="VP425" s="264" t="str">
        <f>IF(AND($A$425&lt;=AY$349,AY$349&lt;=$B$425),$D$425,"")</f>
        <v/>
      </c>
      <c r="VQ425" s="264" t="str">
        <f>IF(AND($A$425&lt;=AY$349,AY$349&lt;=$B$425),(1/3)*$D$425,"")</f>
        <v/>
      </c>
      <c r="VR425" s="264" t="str">
        <f>IF(AND($A$425&lt;=AY$349,AY$349&lt;=$B$425),(2/3)*$D$425,"")</f>
        <v/>
      </c>
      <c r="VS425" s="264" t="str">
        <f>IF(AND($A$425&lt;=AY$349,AY$349&lt;=$B$425),$E$425,"")</f>
        <v/>
      </c>
      <c r="VT425" s="264" t="str">
        <f>IF(AND($A$425&lt;=AY$349,AY$349&lt;=$B$425),(1/3)*$E$425,"")</f>
        <v/>
      </c>
      <c r="VU425" s="264" t="str">
        <f>IF(AND($A$425&lt;=AY$349,AY$349&lt;=$B$425),(2/3)*$E$425,"")</f>
        <v/>
      </c>
      <c r="VV425" s="264" t="str">
        <f>IF(AND($A$425&lt;=AY$349,AY$349&lt;=$B$425),$F$425,"")</f>
        <v/>
      </c>
      <c r="VW425" s="264" t="str">
        <f>IF(AND($A$425&lt;=AY$349,AY$349&lt;=$B$425),(1/3)*$F$425,"")</f>
        <v/>
      </c>
      <c r="VX425" s="264" t="str">
        <f>IF(AND($A$425&lt;=AY$349,AY$349&lt;=$B$425),(2/3)*$F$425,"")</f>
        <v/>
      </c>
      <c r="VY425" s="264" t="str">
        <f>IF(AND($A$425&lt;=AZ$349,AZ$349&lt;=$B$425),$C$425,"")</f>
        <v/>
      </c>
      <c r="VZ425" s="264" t="str">
        <f>IF(AND($A$425&lt;=AZ$349,AZ$349&lt;=$B$425),(1/3)*$C$425,"")</f>
        <v/>
      </c>
      <c r="WA425" s="264" t="str">
        <f>IF(AND($A$425&lt;=AZ$349,AZ$349&lt;=$B$425),(2/3)*$C$425,"")</f>
        <v/>
      </c>
      <c r="WB425" s="264" t="str">
        <f>IF(AND($A$425&lt;=AZ$349,AZ$349&lt;=$B$425),$D$425,"")</f>
        <v/>
      </c>
      <c r="WC425" s="264" t="str">
        <f>IF(AND($A$425&lt;=AZ$349,AZ$349&lt;=$B$425),(1/3)*$D$425,"")</f>
        <v/>
      </c>
      <c r="WD425" s="264" t="str">
        <f>IF(AND($A$425&lt;=AZ$349,AZ$349&lt;=$B$425),(2/3)*$D$425,"")</f>
        <v/>
      </c>
      <c r="WE425" s="264" t="str">
        <f>IF(AND($A$425&lt;=AZ$349,AZ$349&lt;=$B$425),$E$425,"")</f>
        <v/>
      </c>
      <c r="WF425" s="264" t="str">
        <f>IF(AND($A$425&lt;=AZ$349,AZ$349&lt;=$B$425),(1/3)*$E$425,"")</f>
        <v/>
      </c>
      <c r="WG425" s="264" t="str">
        <f>IF(AND($A$425&lt;=AZ$349,AZ$349&lt;=$B$425),(2/3)*$E$425,"")</f>
        <v/>
      </c>
      <c r="WH425" s="264" t="str">
        <f>IF(AND($A$425&lt;=AZ$349,AZ$349&lt;=$B$425),$F$425,"")</f>
        <v/>
      </c>
      <c r="WI425" s="264" t="str">
        <f>IF(AND($A$425&lt;=AZ$349,AZ$349&lt;=$B$425),(1/3)*$F$425,"")</f>
        <v/>
      </c>
      <c r="WJ425" s="264" t="str">
        <f>IF(AND($A$425&lt;=AZ$349,AZ$349&lt;=$B$425),(2/3)*$F$425,"")</f>
        <v/>
      </c>
      <c r="WK425" s="264" t="str">
        <f>IF(AND($A$425&lt;=BA$349,BA$349&lt;=$B$425),$C$425,"")</f>
        <v/>
      </c>
      <c r="WL425" s="264" t="str">
        <f>IF(AND($A$425&lt;=BA$349,BA$349&lt;=$B$425),(1/3)*$C$425,"")</f>
        <v/>
      </c>
      <c r="WM425" s="264" t="str">
        <f>IF(AND($A$425&lt;=BA$349,BA$349&lt;=$B$425),(2/3)*$C$425,"")</f>
        <v/>
      </c>
      <c r="WN425" s="264" t="str">
        <f>IF(AND($A$425&lt;=BA$349,BA$349&lt;=$B$425),$D$425,"")</f>
        <v/>
      </c>
      <c r="WO425" s="264" t="str">
        <f>IF(AND($A$425&lt;=BA$349,BA$349&lt;=$B$425),(1/3)*$D$425,"")</f>
        <v/>
      </c>
      <c r="WP425" s="264" t="str">
        <f>IF(AND($A$425&lt;=BA$349,BA$349&lt;=$B$425),(2/3)*$D$425,"")</f>
        <v/>
      </c>
      <c r="WQ425" s="264" t="str">
        <f>IF(AND($A$425&lt;=BA$349,BA$349&lt;=$B$425),$E$425,"")</f>
        <v/>
      </c>
      <c r="WR425" s="264" t="str">
        <f>IF(AND($A$425&lt;=BA$349,BA$349&lt;=$B$425),(1/3)*$E$425,"")</f>
        <v/>
      </c>
      <c r="WS425" s="264" t="str">
        <f>IF(AND($A$425&lt;=BA$349,BA$349&lt;=$B$425),(2/3)*$E$425,"")</f>
        <v/>
      </c>
      <c r="WT425" s="264" t="str">
        <f>IF(AND($A$425&lt;=BA$349,BA$349&lt;=$B$425),$F$425,"")</f>
        <v/>
      </c>
      <c r="WU425" s="264" t="str">
        <f>IF(AND($A$425&lt;=BA$349,BA$349&lt;=$B$425),(1/3)*$F$425,"")</f>
        <v/>
      </c>
      <c r="WV425" s="264" t="str">
        <f>IF(AND($A$425&lt;=BA$349,BA$349&lt;=$B$425),(2/3)*$F$425,"")</f>
        <v/>
      </c>
      <c r="WW425" s="264" t="str">
        <f>IF(AND($A$425&lt;=BB$349,BB$349&lt;=$B$425),$C$425,"")</f>
        <v/>
      </c>
      <c r="WX425" s="264" t="str">
        <f>IF(AND($A$425&lt;=BB$349,BB$349&lt;=$B$425),(1/3)*$C$425,"")</f>
        <v/>
      </c>
      <c r="WY425" s="264" t="str">
        <f>IF(AND($A$425&lt;=BB$349,BB$349&lt;=$B$425),(2/3)*$C$425,"")</f>
        <v/>
      </c>
      <c r="WZ425" s="264" t="str">
        <f>IF(AND($A$425&lt;=BB$349,BB$349&lt;=$B$425),$D$425,"")</f>
        <v/>
      </c>
      <c r="XA425" s="264" t="str">
        <f>IF(AND($A$425&lt;=BB$349,BB$349&lt;=$B$425),(1/3)*$D$425,"")</f>
        <v/>
      </c>
      <c r="XB425" s="264" t="str">
        <f>IF(AND($A$425&lt;=BB$349,BB$349&lt;=$B$425),(2/3)*$D$425,"")</f>
        <v/>
      </c>
      <c r="XC425" s="264" t="str">
        <f>IF(AND($A$425&lt;=BB$349,BB$349&lt;=$B$425),$E$425,"")</f>
        <v/>
      </c>
      <c r="XD425" s="264" t="str">
        <f>IF(AND($A$425&lt;=BB$349,BB$349&lt;=$B$425),(1/3)*$E$425,"")</f>
        <v/>
      </c>
      <c r="XE425" s="264" t="str">
        <f>IF(AND($A$425&lt;=BB$349,BB$349&lt;=$B$425),(2/3)*$E$425,"")</f>
        <v/>
      </c>
      <c r="XF425" s="264" t="str">
        <f>IF(AND($A$425&lt;=BB$349,BB$349&lt;=$B$425),$F$425,"")</f>
        <v/>
      </c>
      <c r="XG425" s="264" t="str">
        <f>IF(AND($A$425&lt;=BB$349,BB$349&lt;=$B$425),(1/3)*$F$425,"")</f>
        <v/>
      </c>
      <c r="XH425" s="264" t="str">
        <f>IF(AND($A$425&lt;=BB$349,BB$349&lt;=$B$425),(2/3)*$F$425,"")</f>
        <v/>
      </c>
      <c r="XI425" s="264" t="str">
        <f>IF(AND($A$425&lt;=BC$349,BC$349&lt;=$B$425),$C$425,"")</f>
        <v/>
      </c>
      <c r="XJ425" s="264" t="str">
        <f>IF(AND($A$425&lt;=BC$349,BC$349&lt;=$B$425),(1/3)*$C$425,"")</f>
        <v/>
      </c>
      <c r="XK425" s="264" t="str">
        <f>IF(AND($A$425&lt;=BC$349,BC$349&lt;=$B$425),(2/3)*$C$425,"")</f>
        <v/>
      </c>
      <c r="XL425" s="264" t="str">
        <f>IF(AND($A$425&lt;=BC$349,BC$349&lt;=$B$425),$D$425,"")</f>
        <v/>
      </c>
      <c r="XM425" s="264" t="str">
        <f>IF(AND($A$425&lt;=BC$349,BC$349&lt;=$B$425),(1/3)*$D$425,"")</f>
        <v/>
      </c>
      <c r="XN425" s="264" t="str">
        <f>IF(AND($A$425&lt;=BC$349,BC$349&lt;=$B$425),(2/3)*$D$425,"")</f>
        <v/>
      </c>
      <c r="XO425" s="264" t="str">
        <f>IF(AND($A$425&lt;=BC$349,BC$349&lt;=$B$425),$E$425,"")</f>
        <v/>
      </c>
      <c r="XP425" s="264" t="str">
        <f>IF(AND($A$425&lt;=BC$349,BC$349&lt;=$B$425),(1/3)*$E$425,"")</f>
        <v/>
      </c>
      <c r="XQ425" s="264" t="str">
        <f>IF(AND($A$425&lt;=BC$349,BC$349&lt;=$B$425),(2/3)*$E$425,"")</f>
        <v/>
      </c>
      <c r="XR425" s="264" t="str">
        <f>IF(AND($A$425&lt;=BC$349,BC$349&lt;=$B$425),$F$425,"")</f>
        <v/>
      </c>
      <c r="XS425" s="264" t="str">
        <f>IF(AND($A$425&lt;=BC$349,BC$349&lt;=$B$425),(1/3)*$F$425,"")</f>
        <v/>
      </c>
      <c r="XT425" s="264" t="str">
        <f>IF(AND($A$425&lt;=BC$349,BC$349&lt;=$B$425),(2/3)*$F$425,"")</f>
        <v/>
      </c>
      <c r="XU425" s="264" t="str">
        <f>IF(AND($A$425&lt;=BD$349,BD$349&lt;=$B$425),$C$425,"")</f>
        <v/>
      </c>
      <c r="XV425" s="264" t="str">
        <f>IF(AND($A$425&lt;=BD$349,BD$349&lt;=$B$425),(1/3)*$C$425,"")</f>
        <v/>
      </c>
      <c r="XW425" s="264" t="str">
        <f>IF(AND($A$425&lt;=BD$349,BD$349&lt;=$B$425),(2/3)*$C$425,"")</f>
        <v/>
      </c>
      <c r="XX425" s="264" t="str">
        <f>IF(AND($A$425&lt;=BD$349,BD$349&lt;=$B$425),$D$425,"")</f>
        <v/>
      </c>
      <c r="XY425" s="264" t="str">
        <f>IF(AND($A$425&lt;=BD$349,BD$349&lt;=$B$425),(1/3)*$D$425,"")</f>
        <v/>
      </c>
      <c r="XZ425" s="264" t="str">
        <f>IF(AND($A$425&lt;=BD$349,BD$349&lt;=$B$425),(2/3)*$D$425,"")</f>
        <v/>
      </c>
      <c r="YA425" s="264" t="str">
        <f>IF(AND($A$425&lt;=BD$349,BD$349&lt;=$B$425),$E$425,"")</f>
        <v/>
      </c>
      <c r="YB425" s="264" t="str">
        <f>IF(AND($A$425&lt;=BD$349,BD$349&lt;=$B$425),(1/3)*$E$425,"")</f>
        <v/>
      </c>
      <c r="YC425" s="264" t="str">
        <f>IF(AND($A$425&lt;=BD$349,BD$349&lt;=$B$425),(2/3)*$E$425,"")</f>
        <v/>
      </c>
      <c r="YD425" s="264" t="str">
        <f>IF(AND($A$425&lt;=BD$349,BD$349&lt;=$B$425),$F$425,"")</f>
        <v/>
      </c>
      <c r="YE425" s="264" t="str">
        <f>IF(AND($A$425&lt;=BD$349,BD$349&lt;=$B$425),(1/3)*$F$425,"")</f>
        <v/>
      </c>
      <c r="YF425" s="264" t="str">
        <f>IF(AND($A$425&lt;=BD$349,BD$349&lt;=$B$425),(2/3)*$F$425,"")</f>
        <v/>
      </c>
      <c r="YG425" s="264" t="str">
        <f>IF(AND($A$425&lt;=BE$349,BE$349&lt;=$B$425),$C$425,"")</f>
        <v/>
      </c>
      <c r="YH425" s="264" t="str">
        <f>IF(AND($A$425&lt;=BE$349,BE$349&lt;=$B$425),(1/3)*$C$425,"")</f>
        <v/>
      </c>
      <c r="YI425" s="264" t="str">
        <f>IF(AND($A$425&lt;=BE$349,BE$349&lt;=$B$425),(2/3)*$C$425,"")</f>
        <v/>
      </c>
      <c r="YJ425" s="264" t="str">
        <f>IF(AND($A$425&lt;=BE$349,BE$349&lt;=$B$425),$D$425,"")</f>
        <v/>
      </c>
      <c r="YK425" s="264" t="str">
        <f>IF(AND($A$425&lt;=BE$349,BE$349&lt;=$B$425),(1/3)*$D$425,"")</f>
        <v/>
      </c>
      <c r="YL425" s="264" t="str">
        <f>IF(AND($A$425&lt;=BE$349,BE$349&lt;=$B$425),(2/3)*$D$425,"")</f>
        <v/>
      </c>
      <c r="YM425" s="264" t="str">
        <f>IF(AND($A$425&lt;=BE$349,BE$349&lt;=$B$425),$E$425,"")</f>
        <v/>
      </c>
      <c r="YN425" s="264" t="str">
        <f>IF(AND($A$425&lt;=BE$349,BE$349&lt;=$B$425),(1/3)*$E$425,"")</f>
        <v/>
      </c>
      <c r="YO425" s="264" t="str">
        <f>IF(AND($A$425&lt;=BE$349,BE$349&lt;=$B$425),(2/3)*$E$425,"")</f>
        <v/>
      </c>
      <c r="YP425" s="264" t="str">
        <f>IF(AND($A$425&lt;=BE$349,BE$349&lt;=$B$425),$F$425,"")</f>
        <v/>
      </c>
      <c r="YQ425" s="264" t="str">
        <f>IF(AND($A$425&lt;=BE$349,BE$349&lt;=$B$425),(1/3)*$F$425,"")</f>
        <v/>
      </c>
      <c r="YR425" s="264" t="str">
        <f>IF(AND($A$425&lt;=BE$349,BE$349&lt;=$B$425),(2/3)*$F$425,"")</f>
        <v/>
      </c>
      <c r="YS425" s="264" t="str">
        <f>IF(AND($A$425&lt;=BF$349,BF$349&lt;=$B$425),$C$425,"")</f>
        <v/>
      </c>
      <c r="YT425" s="264" t="str">
        <f>IF(AND($A$425&lt;=BF$349,BF$349&lt;=$B$425),(1/3)*$C$425,"")</f>
        <v/>
      </c>
      <c r="YU425" s="264" t="str">
        <f>IF(AND($A$425&lt;=BF$349,BF$349&lt;=$B$425),(2/3)*$C$425,"")</f>
        <v/>
      </c>
      <c r="YV425" s="264" t="str">
        <f>IF(AND($A$425&lt;=BF$349,BF$349&lt;=$B$425),$D$425,"")</f>
        <v/>
      </c>
      <c r="YW425" s="264" t="str">
        <f>IF(AND($A$425&lt;=BF$349,BF$349&lt;=$B$425),(1/3)*$D$425,"")</f>
        <v/>
      </c>
      <c r="YX425" s="264" t="str">
        <f>IF(AND($A$425&lt;=BF$349,BF$349&lt;=$B$425),(2/3)*$D$425,"")</f>
        <v/>
      </c>
      <c r="YY425" s="264" t="str">
        <f>IF(AND($A$425&lt;=BF$349,BF$349&lt;=$B$425),$E$425,"")</f>
        <v/>
      </c>
      <c r="YZ425" s="264" t="str">
        <f>IF(AND($A$425&lt;=BF$349,BF$349&lt;=$B$425),(1/3)*$E$425,"")</f>
        <v/>
      </c>
      <c r="ZA425" s="264" t="str">
        <f>IF(AND($A$425&lt;=BF$349,BF$349&lt;=$B$425),(2/3)*$E$425,"")</f>
        <v/>
      </c>
      <c r="ZB425" s="264" t="str">
        <f>IF(AND($A$425&lt;=BF$349,BF$349&lt;=$B$425),$F$425,"")</f>
        <v/>
      </c>
      <c r="ZC425" s="264" t="str">
        <f>IF(AND($A$425&lt;=BF$349,BF$349&lt;=$B$425),(1/3)*$F$425,"")</f>
        <v/>
      </c>
      <c r="ZD425" s="264" t="str">
        <f>IF(AND($A$425&lt;=BF$349,BF$349&lt;=$B$425),(2/3)*$F$425,"")</f>
        <v/>
      </c>
      <c r="ZE425" s="264" t="str">
        <f>IF(AND($A$425&lt;=BG$349,BG$349&lt;=$B$425),$C$425,"")</f>
        <v/>
      </c>
      <c r="ZF425" s="264" t="str">
        <f>IF(AND($A$425&lt;=BG$349,BG$349&lt;=$B$425),(1/3)*$C$425,"")</f>
        <v/>
      </c>
      <c r="ZG425" s="264" t="str">
        <f>IF(AND($A$425&lt;=BG$349,BG$349&lt;=$B$425),(2/3)*$C$425,"")</f>
        <v/>
      </c>
      <c r="ZH425" s="264" t="str">
        <f>IF(AND($A$425&lt;=BG$349,BG$349&lt;=$B$425),$D$425,"")</f>
        <v/>
      </c>
      <c r="ZI425" s="264" t="str">
        <f>IF(AND($A$425&lt;=BG$349,BG$349&lt;=$B$425),(1/3)*$D$425,"")</f>
        <v/>
      </c>
      <c r="ZJ425" s="264" t="str">
        <f>IF(AND($A$425&lt;=BG$349,BG$349&lt;=$B$425),(2/3)*$D$425,"")</f>
        <v/>
      </c>
      <c r="ZK425" s="264" t="str">
        <f>IF(AND($A$425&lt;=BG$349,BG$349&lt;=$B$425),$E$425,"")</f>
        <v/>
      </c>
      <c r="ZL425" s="264" t="str">
        <f>IF(AND($A$425&lt;=BG$349,BG$349&lt;=$B$425),(1/3)*$E$425,"")</f>
        <v/>
      </c>
      <c r="ZM425" s="264" t="str">
        <f>IF(AND($A$425&lt;=BG$349,BG$349&lt;=$B$425),(2/3)*$E$425,"")</f>
        <v/>
      </c>
      <c r="ZN425" s="264" t="str">
        <f>IF(AND($A$425&lt;=BG$349,BG$349&lt;=$B$425),$F$425,"")</f>
        <v/>
      </c>
      <c r="ZO425" s="264" t="str">
        <f>IF(AND($A$425&lt;=BG$349,BG$349&lt;=$B$425),(1/3)*$F$425,"")</f>
        <v/>
      </c>
      <c r="ZP425" s="264" t="str">
        <f>IF(AND($A$425&lt;=BG$349,BG$349&lt;=$B$425),(2/3)*$F$425,"")</f>
        <v/>
      </c>
      <c r="ZQ425" s="264" t="str">
        <f>IF(AND($A$425&lt;=BH$349,BH$349&lt;=$B$425),$C$425,"")</f>
        <v/>
      </c>
      <c r="ZR425" s="264" t="str">
        <f>IF(AND($A$425&lt;=BH$349,BH$349&lt;=$B$425),(1/3)*$C$425,"")</f>
        <v/>
      </c>
      <c r="ZS425" s="264" t="str">
        <f>IF(AND($A$425&lt;=BH$349,BH$349&lt;=$B$425),(2/3)*$C$425,"")</f>
        <v/>
      </c>
      <c r="ZT425" s="264" t="str">
        <f>IF(AND($A$425&lt;=BH$349,BH$349&lt;=$B$425),$D$425,"")</f>
        <v/>
      </c>
      <c r="ZU425" s="264" t="str">
        <f>IF(AND($A$425&lt;=BH$349,BH$349&lt;=$B$425),(1/3)*$D$425,"")</f>
        <v/>
      </c>
      <c r="ZV425" s="264" t="str">
        <f>IF(AND($A$425&lt;=BH$349,BH$349&lt;=$B$425),(2/3)*$D$425,"")</f>
        <v/>
      </c>
      <c r="ZW425" s="264" t="str">
        <f>IF(AND($A$425&lt;=BH$349,BH$349&lt;=$B$425),$E$425,"")</f>
        <v/>
      </c>
      <c r="ZX425" s="264" t="str">
        <f>IF(AND($A$425&lt;=BH$349,BH$349&lt;=$B$425),(1/3)*$E$425,"")</f>
        <v/>
      </c>
      <c r="ZY425" s="264" t="str">
        <f>IF(AND($A$425&lt;=BH$349,BH$349&lt;=$B$425),(2/3)*$E$425,"")</f>
        <v/>
      </c>
      <c r="ZZ425" s="264" t="str">
        <f>IF(AND($A$425&lt;=BH$349,BH$349&lt;=$B$425),$F$425,"")</f>
        <v/>
      </c>
      <c r="AAA425" s="264" t="str">
        <f>IF(AND($A$425&lt;=BH$349,BH$349&lt;=$B$425),(1/3)*$F$425,"")</f>
        <v/>
      </c>
      <c r="AAB425" s="264" t="str">
        <f>IF(AND($A$425&lt;=BH$349,BH$349&lt;=$B$425),(2/3)*$F$425,"")</f>
        <v/>
      </c>
      <c r="AAC425" s="264" t="str">
        <f>IF(AND($A$425&lt;=BI$349,BI$349&lt;=$B$425),$C$425,"")</f>
        <v/>
      </c>
      <c r="AAD425" s="264" t="str">
        <f>IF(AND($A$425&lt;=BI$349,BI$349&lt;=$B$425),(1/3)*$C$425,"")</f>
        <v/>
      </c>
      <c r="AAE425" s="264" t="str">
        <f>IF(AND($A$425&lt;=BI$349,BI$349&lt;=$B$425),(2/3)*$C$425,"")</f>
        <v/>
      </c>
      <c r="AAF425" s="264" t="str">
        <f>IF(AND($A$425&lt;=BI$349,BI$349&lt;=$B$425),$D$425,"")</f>
        <v/>
      </c>
      <c r="AAG425" s="264" t="str">
        <f>IF(AND($A$425&lt;=BI$349,BI$349&lt;=$B$425),(1/3)*$D$425,"")</f>
        <v/>
      </c>
      <c r="AAH425" s="264" t="str">
        <f>IF(AND($A$425&lt;=BI$349,BI$349&lt;=$B$425),(2/3)*$D$425,"")</f>
        <v/>
      </c>
      <c r="AAI425" s="264" t="str">
        <f>IF(AND($A$425&lt;=BI$349,BI$349&lt;=$B$425),$E$425,"")</f>
        <v/>
      </c>
      <c r="AAJ425" s="264" t="str">
        <f>IF(AND($A$425&lt;=BI$349,BI$349&lt;=$B$425),(1/3)*$E$425,"")</f>
        <v/>
      </c>
      <c r="AAK425" s="264" t="str">
        <f>IF(AND($A$425&lt;=BI$349,BI$349&lt;=$B$425),(2/3)*$E$425,"")</f>
        <v/>
      </c>
      <c r="AAL425" s="264" t="str">
        <f>IF(AND($A$425&lt;=BI$349,BI$349&lt;=$B$425),$F$425,"")</f>
        <v/>
      </c>
      <c r="AAM425" s="264" t="str">
        <f>IF(AND($A$425&lt;=BI$349,BI$349&lt;=$B$425),(1/3)*$F$425,"")</f>
        <v/>
      </c>
      <c r="AAN425" s="264" t="str">
        <f>IF(AND($A$425&lt;=BI$349,BI$349&lt;=$B$425),(2/3)*$F$425,"")</f>
        <v/>
      </c>
      <c r="AAO425" s="264" t="str">
        <f>IF(AND($A$425&lt;=BJ$349,BJ$349&lt;=$B$425),$C$425,"")</f>
        <v/>
      </c>
      <c r="AAP425" s="264" t="str">
        <f>IF(AND($A$425&lt;=BJ$349,BJ$349&lt;=$B$425),(1/3)*$C$425,"")</f>
        <v/>
      </c>
      <c r="AAQ425" s="264" t="str">
        <f>IF(AND($A$425&lt;=BJ$349,BJ$349&lt;=$B$425),(2/3)*$C$425,"")</f>
        <v/>
      </c>
      <c r="AAR425" s="264" t="str">
        <f>IF(AND($A$425&lt;=BJ$349,BJ$349&lt;=$B$425),$D$425,"")</f>
        <v/>
      </c>
      <c r="AAS425" s="264" t="str">
        <f>IF(AND($A$425&lt;=BJ$349,BJ$349&lt;=$B$425),(1/3)*$D$425,"")</f>
        <v/>
      </c>
      <c r="AAT425" s="264" t="str">
        <f>IF(AND($A$425&lt;=BJ$349,BJ$349&lt;=$B$425),(2/3)*$D$425,"")</f>
        <v/>
      </c>
      <c r="AAU425" s="264" t="str">
        <f>IF(AND($A$425&lt;=BJ$349,BJ$349&lt;=$B$425),$E$425,"")</f>
        <v/>
      </c>
      <c r="AAV425" s="264" t="str">
        <f>IF(AND($A$425&lt;=BJ$349,BJ$349&lt;=$B$425),(1/3)*$E$425,"")</f>
        <v/>
      </c>
      <c r="AAW425" s="264" t="str">
        <f>IF(AND($A$425&lt;=BJ$349,BJ$349&lt;=$B$425),(2/3)*$E$425,"")</f>
        <v/>
      </c>
      <c r="AAX425" s="264" t="str">
        <f>IF(AND($A$425&lt;=BJ$349,BJ$349&lt;=$B$425),$F$425,"")</f>
        <v/>
      </c>
      <c r="AAY425" s="264" t="str">
        <f>IF(AND($A$425&lt;=BJ$349,BJ$349&lt;=$B$425),(1/3)*$F$425,"")</f>
        <v/>
      </c>
      <c r="AAZ425" s="264" t="str">
        <f>IF(AND($A$425&lt;=BJ$349,BJ$349&lt;=$B$425),(2/3)*$F$425,"")</f>
        <v/>
      </c>
      <c r="ABA425" s="264" t="str">
        <f>IF(AND($A$425&lt;=BK$349,BK$349&lt;=$B$425),$C$425,"")</f>
        <v/>
      </c>
      <c r="ABB425" s="264" t="str">
        <f>IF(AND($A$425&lt;=BK$349,BK$349&lt;=$B$425),(1/3)*$C$425,"")</f>
        <v/>
      </c>
      <c r="ABC425" s="264" t="str">
        <f>IF(AND($A$425&lt;=BK$349,BK$349&lt;=$B$425),(2/3)*$C$425,"")</f>
        <v/>
      </c>
      <c r="ABD425" s="264" t="str">
        <f>IF(AND($A$425&lt;=BK$349,BK$349&lt;=$B$425),$D$425,"")</f>
        <v/>
      </c>
      <c r="ABE425" s="264" t="str">
        <f>IF(AND($A$425&lt;=BK$349,BK$349&lt;=$B$425),(1/3)*$D$425,"")</f>
        <v/>
      </c>
      <c r="ABF425" s="264" t="str">
        <f>IF(AND($A$425&lt;=BK$349,BK$349&lt;=$B$425),(2/3)*$D$425,"")</f>
        <v/>
      </c>
      <c r="ABG425" s="264" t="str">
        <f>IF(AND($A$425&lt;=BK$349,BK$349&lt;=$B$425),$E$425,"")</f>
        <v/>
      </c>
      <c r="ABH425" s="264" t="str">
        <f>IF(AND($A$425&lt;=BK$349,BK$349&lt;=$B$425),(1/3)*$E$425,"")</f>
        <v/>
      </c>
      <c r="ABI425" s="264" t="str">
        <f>IF(AND($A$425&lt;=BK$349,BK$349&lt;=$B$425),(2/3)*$E$425,"")</f>
        <v/>
      </c>
      <c r="ABJ425" s="264" t="str">
        <f>IF(AND($A$425&lt;=BK$349,BK$349&lt;=$B$425),$F$425,"")</f>
        <v/>
      </c>
      <c r="ABK425" s="264" t="str">
        <f>IF(AND($A$425&lt;=BK$349,BK$349&lt;=$B$425),(1/3)*$F$425,"")</f>
        <v/>
      </c>
      <c r="ABL425" s="264" t="str">
        <f>IF(AND($A$425&lt;=BK$349,BK$349&lt;=$B$425),(2/3)*$F$425,"")</f>
        <v/>
      </c>
      <c r="ABM425" s="264" t="str">
        <f>IF(AND($A$425&lt;=BL$349,BL$349&lt;=$B$425),$C$425,"")</f>
        <v/>
      </c>
      <c r="ABN425" s="264" t="str">
        <f>IF(AND($A$425&lt;=BL$349,BL$349&lt;=$B$425),(1/3)*$C$425,"")</f>
        <v/>
      </c>
      <c r="ABO425" s="264" t="str">
        <f>IF(AND($A$425&lt;=BL$349,BL$349&lt;=$B$425),(2/3)*$C$425,"")</f>
        <v/>
      </c>
      <c r="ABP425" s="264" t="str">
        <f>IF(AND($A$425&lt;=BL$349,BL$349&lt;=$B$425),$D$425,"")</f>
        <v/>
      </c>
      <c r="ABQ425" s="264" t="str">
        <f>IF(AND($A$425&lt;=BL$349,BL$349&lt;=$B$425),(1/3)*$D$425,"")</f>
        <v/>
      </c>
      <c r="ABR425" s="264" t="str">
        <f>IF(AND($A$425&lt;=BL$349,BL$349&lt;=$B$425),(2/3)*$D$425,"")</f>
        <v/>
      </c>
      <c r="ABS425" s="264" t="str">
        <f>IF(AND($A$425&lt;=BL$349,BL$349&lt;=$B$425),$E$425,"")</f>
        <v/>
      </c>
      <c r="ABT425" s="264" t="str">
        <f>IF(AND($A$425&lt;=BL$349,BL$349&lt;=$B$425),(1/3)*$E$425,"")</f>
        <v/>
      </c>
      <c r="ABU425" s="264" t="str">
        <f>IF(AND($A$425&lt;=BL$349,BL$349&lt;=$B$425),(2/3)*$E$425,"")</f>
        <v/>
      </c>
      <c r="ABV425" s="264" t="str">
        <f>IF(AND($A$425&lt;=BL$349,BL$349&lt;=$B$425),$F$425,"")</f>
        <v/>
      </c>
      <c r="ABW425" s="264" t="str">
        <f>IF(AND($A$425&lt;=BL$349,BL$349&lt;=$B$425),(1/3)*$F$425,"")</f>
        <v/>
      </c>
      <c r="ABX425" s="264" t="str">
        <f>IF(AND($A$425&lt;=BL$349,BL$349&lt;=$B$425),(2/3)*$F$425,"")</f>
        <v/>
      </c>
      <c r="ABY425" s="264" t="str">
        <f>IF(AND($A$425&lt;=BM$349,BM$349&lt;=$B$425),$C$425,"")</f>
        <v/>
      </c>
      <c r="ABZ425" s="264" t="str">
        <f>IF(AND($A$425&lt;=BM$349,BM$349&lt;=$B$425),(1/3)*$C$425,"")</f>
        <v/>
      </c>
      <c r="ACA425" s="264" t="str">
        <f>IF(AND($A$425&lt;=BM$349,BM$349&lt;=$B$425),(2/3)*$C$425,"")</f>
        <v/>
      </c>
      <c r="ACB425" s="264" t="str">
        <f>IF(AND($A$425&lt;=BM$349,BM$349&lt;=$B$425),$D$425,"")</f>
        <v/>
      </c>
      <c r="ACC425" s="264" t="str">
        <f>IF(AND($A$425&lt;=BM$349,BM$349&lt;=$B$425),(1/3)*$D$425,"")</f>
        <v/>
      </c>
      <c r="ACD425" s="264" t="str">
        <f>IF(AND($A$425&lt;=BM$349,BM$349&lt;=$B$425),(2/3)*$D$425,"")</f>
        <v/>
      </c>
      <c r="ACE425" s="264" t="str">
        <f>IF(AND($A$425&lt;=BM$349,BM$349&lt;=$B$425),$E$425,"")</f>
        <v/>
      </c>
      <c r="ACF425" s="264" t="str">
        <f>IF(AND($A$425&lt;=BM$349,BM$349&lt;=$B$425),(1/3)*$E$425,"")</f>
        <v/>
      </c>
      <c r="ACG425" s="264" t="str">
        <f>IF(AND($A$425&lt;=BM$349,BM$349&lt;=$B$425),(2/3)*$E$425,"")</f>
        <v/>
      </c>
      <c r="ACH425" s="264" t="str">
        <f>IF(AND($A$425&lt;=BM$349,BM$349&lt;=$B$425),$F$425,"")</f>
        <v/>
      </c>
      <c r="ACI425" s="264" t="str">
        <f>IF(AND($A$425&lt;=BM$349,BM$349&lt;=$B$425),(1/3)*$F$425,"")</f>
        <v/>
      </c>
      <c r="ACJ425" s="264" t="str">
        <f>IF(AND($A$425&lt;=BM$349,BM$349&lt;=$B$425),(2/3)*$F$425,"")</f>
        <v/>
      </c>
      <c r="ACK425" s="264" t="str">
        <f>IF(AND($A$425&lt;=BN$349,BN$349&lt;=$B$425),$C$425,"")</f>
        <v/>
      </c>
      <c r="ACL425" s="264" t="str">
        <f>IF(AND($A$425&lt;=BN$349,BN$349&lt;=$B$425),(1/3)*$C$425,"")</f>
        <v/>
      </c>
      <c r="ACM425" s="264" t="str">
        <f>IF(AND($A$425&lt;=BN$349,BN$349&lt;=$B$425),(2/3)*$C$425,"")</f>
        <v/>
      </c>
      <c r="ACN425" s="264" t="str">
        <f>IF(AND($A$425&lt;=BN$349,BN$349&lt;=$B$425),$D$425,"")</f>
        <v/>
      </c>
      <c r="ACO425" s="264" t="str">
        <f>IF(AND($A$425&lt;=BN$349,BN$349&lt;=$B$425),(1/3)*$D$425,"")</f>
        <v/>
      </c>
      <c r="ACP425" s="264" t="str">
        <f>IF(AND($A$425&lt;=BN$349,BN$349&lt;=$B$425),(2/3)*$D$425,"")</f>
        <v/>
      </c>
      <c r="ACQ425" s="264" t="str">
        <f>IF(AND($A$425&lt;=BN$349,BN$349&lt;=$B$425),$E$425,"")</f>
        <v/>
      </c>
      <c r="ACR425" s="264" t="str">
        <f>IF(AND($A$425&lt;=BN$349,BN$349&lt;=$B$425),(1/3)*$E$425,"")</f>
        <v/>
      </c>
      <c r="ACS425" s="264" t="str">
        <f>IF(AND($A$425&lt;=BN$349,BN$349&lt;=$B$425),(2/3)*$E$425,"")</f>
        <v/>
      </c>
      <c r="ACT425" s="264" t="str">
        <f>IF(AND($A$425&lt;=BN$349,BN$349&lt;=$B$425),$F$425,"")</f>
        <v/>
      </c>
      <c r="ACU425" s="264" t="str">
        <f>IF(AND($A$425&lt;=BN$349,BN$349&lt;=$B$425),(1/3)*$F$425,"")</f>
        <v/>
      </c>
      <c r="ACV425" s="264" t="str">
        <f>IF(AND($A$425&lt;=BN$349,BN$349&lt;=$B$425),(2/3)*$F$425,"")</f>
        <v/>
      </c>
      <c r="ACW425" s="264" t="str">
        <f>IF(AND($A$425&lt;=BO$349,BO$349&lt;=$B$425),$C$425,"")</f>
        <v/>
      </c>
      <c r="ACX425" s="264" t="str">
        <f>IF(AND($A$425&lt;=BO$349,BO$349&lt;=$B$425),(1/3)*$C$425,"")</f>
        <v/>
      </c>
      <c r="ACY425" s="264" t="str">
        <f>IF(AND($A$425&lt;=BO$349,BO$349&lt;=$B$425),(2/3)*$C$425,"")</f>
        <v/>
      </c>
      <c r="ACZ425" s="264" t="str">
        <f>IF(AND($A$425&lt;=BO$349,BO$349&lt;=$B$425),$D$425,"")</f>
        <v/>
      </c>
      <c r="ADA425" s="264" t="str">
        <f>IF(AND($A$425&lt;=BO$349,BO$349&lt;=$B$425),(1/3)*$D$425,"")</f>
        <v/>
      </c>
      <c r="ADB425" s="264" t="str">
        <f>IF(AND($A$425&lt;=BO$349,BO$349&lt;=$B$425),(2/3)*$D$425,"")</f>
        <v/>
      </c>
      <c r="ADC425" s="264" t="str">
        <f>IF(AND($A$425&lt;=BO$349,BO$349&lt;=$B$425),$E$425,"")</f>
        <v/>
      </c>
      <c r="ADD425" s="264" t="str">
        <f>IF(AND($A$425&lt;=BO$349,BO$349&lt;=$B$425),(1/3)*$E$425,"")</f>
        <v/>
      </c>
      <c r="ADE425" s="264" t="str">
        <f>IF(AND($A$425&lt;=BO$349,BO$349&lt;=$B$425),(2/3)*$E$425,"")</f>
        <v/>
      </c>
      <c r="ADF425" s="264" t="str">
        <f>IF(AND($A$425&lt;=BO$349,BO$349&lt;=$B$425),$F$425,"")</f>
        <v/>
      </c>
      <c r="ADG425" s="264" t="str">
        <f>IF(AND($A$425&lt;=BO$349,BO$349&lt;=$B$425),(1/3)*$F$425,"")</f>
        <v/>
      </c>
      <c r="ADH425" s="264" t="str">
        <f>IF(AND($A$425&lt;=BO$349,BO$349&lt;=$B$425),(2/3)*$F$425,"")</f>
        <v/>
      </c>
      <c r="ADI425" s="264" t="str">
        <f>IF(AND($A$425&lt;=BP$349,BP$349&lt;=$B$425),$C$425,"")</f>
        <v/>
      </c>
      <c r="ADJ425" s="264" t="str">
        <f>IF(AND($A$425&lt;=BP$349,BP$349&lt;=$B$425),(1/3)*$C$425,"")</f>
        <v/>
      </c>
      <c r="ADK425" s="264" t="str">
        <f>IF(AND($A$425&lt;=BP$349,BP$349&lt;=$B$425),(2/3)*$C$425,"")</f>
        <v/>
      </c>
      <c r="ADL425" s="264" t="str">
        <f>IF(AND($A$425&lt;=BP$349,BP$349&lt;=$B$425),$D$425,"")</f>
        <v/>
      </c>
      <c r="ADM425" s="264" t="str">
        <f>IF(AND($A$425&lt;=BP$349,BP$349&lt;=$B$425),(1/3)*$D$425,"")</f>
        <v/>
      </c>
      <c r="ADN425" s="264" t="str">
        <f>IF(AND($A$425&lt;=BP$349,BP$349&lt;=$B$425),(2/3)*$D$425,"")</f>
        <v/>
      </c>
      <c r="ADO425" s="264" t="str">
        <f>IF(AND($A$425&lt;=BP$349,BP$349&lt;=$B$425),$E$425,"")</f>
        <v/>
      </c>
      <c r="ADP425" s="264" t="str">
        <f>IF(AND($A$425&lt;=BP$349,BP$349&lt;=$B$425),(1/3)*$E$425,"")</f>
        <v/>
      </c>
      <c r="ADQ425" s="264" t="str">
        <f>IF(AND($A$425&lt;=BP$349,BP$349&lt;=$B$425),(2/3)*$E$425,"")</f>
        <v/>
      </c>
      <c r="ADR425" s="264" t="str">
        <f>IF(AND($A$425&lt;=BP$349,BP$349&lt;=$B$425),$F$425,"")</f>
        <v/>
      </c>
      <c r="ADS425" s="264" t="str">
        <f>IF(AND($A$425&lt;=BP$349,BP$349&lt;=$B$425),(1/3)*$F$425,"")</f>
        <v/>
      </c>
      <c r="ADT425" s="264" t="str">
        <f>IF(AND($A$425&lt;=BP$349,BP$349&lt;=$B$425),(2/3)*$F$425,"")</f>
        <v/>
      </c>
      <c r="ADU425" s="264" t="str">
        <f>IF(AND($A$425&lt;=BQ$349,BQ$349&lt;=$B$425),$C$425,"")</f>
        <v/>
      </c>
      <c r="ADV425" s="264" t="str">
        <f>IF(AND($A$425&lt;=BQ$349,BQ$349&lt;=$B$425),(1/3)*$C$425,"")</f>
        <v/>
      </c>
      <c r="ADW425" s="264" t="str">
        <f>IF(AND($A$425&lt;=BQ$349,BQ$349&lt;=$B$425),(2/3)*$C$425,"")</f>
        <v/>
      </c>
      <c r="ADX425" s="264" t="str">
        <f>IF(AND($A$425&lt;=BQ$349,BQ$349&lt;=$B$425),$D$425,"")</f>
        <v/>
      </c>
      <c r="ADY425" s="264" t="str">
        <f>IF(AND($A$425&lt;=BQ$349,BQ$349&lt;=$B$425),(1/3)*$D$425,"")</f>
        <v/>
      </c>
      <c r="ADZ425" s="264" t="str">
        <f>IF(AND($A$425&lt;=BQ$349,BQ$349&lt;=$B$425),(2/3)*$D$425,"")</f>
        <v/>
      </c>
      <c r="AEA425" s="264" t="str">
        <f>IF(AND($A$425&lt;=BQ$349,BQ$349&lt;=$B$425),$E$425,"")</f>
        <v/>
      </c>
      <c r="AEB425" s="264" t="str">
        <f>IF(AND($A$425&lt;=BQ$349,BQ$349&lt;=$B$425),(1/3)*$E$425,"")</f>
        <v/>
      </c>
      <c r="AEC425" s="264" t="str">
        <f>IF(AND($A$425&lt;=BQ$349,BQ$349&lt;=$B$425),(2/3)*$E$425,"")</f>
        <v/>
      </c>
      <c r="AED425" s="264" t="str">
        <f>IF(AND($A$425&lt;=BQ$349,BQ$349&lt;=$B$425),$F$425,"")</f>
        <v/>
      </c>
      <c r="AEE425" s="264" t="str">
        <f>IF(AND($A$425&lt;=BQ$349,BQ$349&lt;=$B$425),(1/3)*$F$425,"")</f>
        <v/>
      </c>
      <c r="AEF425" s="264" t="str">
        <f>IF(AND($A$425&lt;=BQ$349,BQ$349&lt;=$B$425),(2/3)*$F$425,"")</f>
        <v/>
      </c>
      <c r="AEG425" s="264" t="str">
        <f>IF(AND($A$425&lt;=BR$349,BR$349&lt;=$B$425),$C$425,"")</f>
        <v/>
      </c>
      <c r="AEH425" s="264" t="str">
        <f>IF(AND($A$425&lt;=BR$349,BR$349&lt;=$B$425),(1/3)*$C$425,"")</f>
        <v/>
      </c>
      <c r="AEI425" s="264" t="str">
        <f>IF(AND($A$425&lt;=BR$349,BR$349&lt;=$B$425),(2/3)*$C$425,"")</f>
        <v/>
      </c>
      <c r="AEJ425" s="264" t="str">
        <f>IF(AND($A$425&lt;=BR$349,BR$349&lt;=$B$425),$D$425,"")</f>
        <v/>
      </c>
      <c r="AEK425" s="264" t="str">
        <f>IF(AND($A$425&lt;=BR$349,BR$349&lt;=$B$425),(1/3)*$D$425,"")</f>
        <v/>
      </c>
      <c r="AEL425" s="264" t="str">
        <f>IF(AND($A$425&lt;=BR$349,BR$349&lt;=$B$425),(2/3)*$D$425,"")</f>
        <v/>
      </c>
      <c r="AEM425" s="264" t="str">
        <f>IF(AND($A$425&lt;=BR$349,BR$349&lt;=$B$425),$E$425,"")</f>
        <v/>
      </c>
      <c r="AEN425" s="264" t="str">
        <f>IF(AND($A$425&lt;=BR$349,BR$349&lt;=$B$425),(1/3)*$E$425,"")</f>
        <v/>
      </c>
      <c r="AEO425" s="264" t="str">
        <f>IF(AND($A$425&lt;=BR$349,BR$349&lt;=$B$425),(2/3)*$E$425,"")</f>
        <v/>
      </c>
      <c r="AEP425" s="264" t="str">
        <f>IF(AND($A$425&lt;=BR$349,BR$349&lt;=$B$425),$F$425,"")</f>
        <v/>
      </c>
      <c r="AEQ425" s="264" t="str">
        <f>IF(AND($A$425&lt;=BR$349,BR$349&lt;=$B$425),(1/3)*$F$425,"")</f>
        <v/>
      </c>
      <c r="AER425" s="264" t="str">
        <f>IF(AND($A$425&lt;=BR$349,BR$349&lt;=$B$425),(2/3)*$F$425,"")</f>
        <v/>
      </c>
      <c r="AES425" s="264" t="str">
        <f>IF(AND($A$425&lt;=BS$349,BS$349&lt;=$B$425),$C$425,"")</f>
        <v/>
      </c>
      <c r="AET425" s="264" t="str">
        <f>IF(AND($A$425&lt;=BS$349,BS$349&lt;=$B$425),(1/3)*$C$425,"")</f>
        <v/>
      </c>
      <c r="AEU425" s="264" t="str">
        <f>IF(AND($A$425&lt;=BS$349,BS$349&lt;=$B$425),(2/3)*$C$425,"")</f>
        <v/>
      </c>
      <c r="AEV425" s="264" t="str">
        <f>IF(AND($A$425&lt;=BS$349,BS$349&lt;=$B$425),$D$425,"")</f>
        <v/>
      </c>
      <c r="AEW425" s="264" t="str">
        <f>IF(AND($A$425&lt;=BS$349,BS$349&lt;=$B$425),(1/3)*$D$425,"")</f>
        <v/>
      </c>
      <c r="AEX425" s="264" t="str">
        <f>IF(AND($A$425&lt;=BS$349,BS$349&lt;=$B$425),(2/3)*$D$425,"")</f>
        <v/>
      </c>
      <c r="AEY425" s="264" t="str">
        <f>IF(AND($A$425&lt;=BS$349,BS$349&lt;=$B$425),$E$425,"")</f>
        <v/>
      </c>
      <c r="AEZ425" s="264" t="str">
        <f>IF(AND($A$425&lt;=BS$349,BS$349&lt;=$B$425),(1/3)*$E$425,"")</f>
        <v/>
      </c>
      <c r="AFA425" s="264" t="str">
        <f>IF(AND($A$425&lt;=BS$349,BS$349&lt;=$B$425),(2/3)*$E$425,"")</f>
        <v/>
      </c>
      <c r="AFB425" s="264" t="str">
        <f>IF(AND($A$425&lt;=BS$349,BS$349&lt;=$B$425),$F$425,"")</f>
        <v/>
      </c>
      <c r="AFC425" s="264" t="str">
        <f>IF(AND($A$425&lt;=BS$349,BS$349&lt;=$B$425),(1/3)*$F$425,"")</f>
        <v/>
      </c>
      <c r="AFD425" s="264" t="str">
        <f>IF(AND($A$425&lt;=BS$349,BS$349&lt;=$B$425),(2/3)*$F$425,"")</f>
        <v/>
      </c>
      <c r="AFE425" s="264" t="str">
        <f>IF(AND($A$425&lt;=BT$349,BT$349&lt;=$B$425),$C$425,"")</f>
        <v/>
      </c>
      <c r="AFF425" s="264" t="str">
        <f>IF(AND($A$425&lt;=BT$349,BT$349&lt;=$B$425),(1/3)*$C$425,"")</f>
        <v/>
      </c>
      <c r="AFG425" s="264" t="str">
        <f>IF(AND($A$425&lt;=BT$349,BT$349&lt;=$B$425),(2/3)*$C$425,"")</f>
        <v/>
      </c>
      <c r="AFH425" s="264" t="str">
        <f>IF(AND($A$425&lt;=BT$349,BT$349&lt;=$B$425),$D$425,"")</f>
        <v/>
      </c>
      <c r="AFI425" s="264" t="str">
        <f>IF(AND($A$425&lt;=BT$349,BT$349&lt;=$B$425),(1/3)*$D$425,"")</f>
        <v/>
      </c>
      <c r="AFJ425" s="264" t="str">
        <f>IF(AND($A$425&lt;=BT$349,BT$349&lt;=$B$425),(2/3)*$D$425,"")</f>
        <v/>
      </c>
      <c r="AFK425" s="264" t="str">
        <f>IF(AND($A$425&lt;=BT$349,BT$349&lt;=$B$425),$E$425,"")</f>
        <v/>
      </c>
      <c r="AFL425" s="264" t="str">
        <f>IF(AND($A$425&lt;=BT$349,BT$349&lt;=$B$425),(1/3)*$E$425,"")</f>
        <v/>
      </c>
      <c r="AFM425" s="264" t="str">
        <f>IF(AND($A$425&lt;=BT$349,BT$349&lt;=$B$425),(2/3)*$E$425,"")</f>
        <v/>
      </c>
      <c r="AFN425" s="264" t="str">
        <f>IF(AND($A$425&lt;=BT$349,BT$349&lt;=$B$425),$F$425,"")</f>
        <v/>
      </c>
      <c r="AFO425" s="264" t="str">
        <f>IF(AND($A$425&lt;=BT$349,BT$349&lt;=$B$425),(1/3)*$F$425,"")</f>
        <v/>
      </c>
      <c r="AFP425" s="264" t="str">
        <f>IF(AND($A$425&lt;=BT$349,BT$349&lt;=$B$425),(2/3)*$F$425,"")</f>
        <v/>
      </c>
      <c r="AFQ425" s="264" t="str">
        <f>IF(AND($A$425&lt;=BU$349,BU$349&lt;=$B$425),$C$425,"")</f>
        <v/>
      </c>
      <c r="AFR425" s="264" t="str">
        <f>IF(AND($A$425&lt;=BU$349,BU$349&lt;=$B$425),(1/3)*$C$425,"")</f>
        <v/>
      </c>
      <c r="AFS425" s="264" t="str">
        <f>IF(AND($A$425&lt;=BU$349,BU$349&lt;=$B$425),(2/3)*$C$425,"")</f>
        <v/>
      </c>
      <c r="AFT425" s="264" t="str">
        <f>IF(AND($A$425&lt;=BU$349,BU$349&lt;=$B$425),$D$425,"")</f>
        <v/>
      </c>
      <c r="AFU425" s="264" t="str">
        <f>IF(AND($A$425&lt;=BU$349,BU$349&lt;=$B$425),(1/3)*$D$425,"")</f>
        <v/>
      </c>
      <c r="AFV425" s="264" t="str">
        <f>IF(AND($A$425&lt;=BU$349,BU$349&lt;=$B$425),(2/3)*$D$425,"")</f>
        <v/>
      </c>
      <c r="AFW425" s="264" t="str">
        <f>IF(AND($A$425&lt;=BU$349,BU$349&lt;=$B$425),$E$425,"")</f>
        <v/>
      </c>
      <c r="AFX425" s="264" t="str">
        <f>IF(AND($A$425&lt;=BU$349,BU$349&lt;=$B$425),(1/3)*$E$425,"")</f>
        <v/>
      </c>
      <c r="AFY425" s="264" t="str">
        <f>IF(AND($A$425&lt;=BU$349,BU$349&lt;=$B$425),(2/3)*$E$425,"")</f>
        <v/>
      </c>
      <c r="AFZ425" s="264" t="str">
        <f>IF(AND($A$425&lt;=BU$349,BU$349&lt;=$B$425),$F$425,"")</f>
        <v/>
      </c>
      <c r="AGA425" s="264" t="str">
        <f>IF(AND($A$425&lt;=BU$349,BU$349&lt;=$B$425),(1/3)*$F$425,"")</f>
        <v/>
      </c>
      <c r="AGB425" s="264" t="str">
        <f>IF(AND($A$425&lt;=BU$349,BU$349&lt;=$B$425),(2/3)*$F$425,"")</f>
        <v/>
      </c>
      <c r="AGC425" s="264" t="str">
        <f>IF(AND($A$425&lt;=BV$349,BV$349&lt;=$B$425),$C$425,"")</f>
        <v/>
      </c>
      <c r="AGD425" s="264" t="str">
        <f>IF(AND($A$425&lt;=BV$349,BV$349&lt;=$B$425),(1/3)*$C$425,"")</f>
        <v/>
      </c>
      <c r="AGE425" s="264" t="str">
        <f>IF(AND($A$425&lt;=BV$349,BV$349&lt;=$B$425),(2/3)*$C$425,"")</f>
        <v/>
      </c>
      <c r="AGF425" s="264" t="str">
        <f>IF(AND($A$425&lt;=BV$349,BV$349&lt;=$B$425),$D$425,"")</f>
        <v/>
      </c>
      <c r="AGG425" s="264" t="str">
        <f>IF(AND($A$425&lt;=BV$349,BV$349&lt;=$B$425),(1/3)*$D$425,"")</f>
        <v/>
      </c>
      <c r="AGH425" s="264" t="str">
        <f>IF(AND($A$425&lt;=BV$349,BV$349&lt;=$B$425),(2/3)*$D$425,"")</f>
        <v/>
      </c>
      <c r="AGI425" s="264" t="str">
        <f>IF(AND($A$425&lt;=BV$349,BV$349&lt;=$B$425),$E$425,"")</f>
        <v/>
      </c>
      <c r="AGJ425" s="264" t="str">
        <f>IF(AND($A$425&lt;=BV$349,BV$349&lt;=$B$425),(1/3)*$E$425,"")</f>
        <v/>
      </c>
      <c r="AGK425" s="264" t="str">
        <f>IF(AND($A$425&lt;=BV$349,BV$349&lt;=$B$425),(2/3)*$E$425,"")</f>
        <v/>
      </c>
      <c r="AGL425" s="264" t="str">
        <f>IF(AND($A$425&lt;=BV$349,BV$349&lt;=$B$425),$F$425,"")</f>
        <v/>
      </c>
      <c r="AGM425" s="264" t="str">
        <f>IF(AND($A$425&lt;=BV$349,BV$349&lt;=$B$425),(1/3)*$F$425,"")</f>
        <v/>
      </c>
      <c r="AGN425" s="264" t="str">
        <f>IF(AND($A$425&lt;=BV$349,BV$349&lt;=$B$425),(2/3)*$F$425,"")</f>
        <v/>
      </c>
      <c r="AGO425" s="264" t="str">
        <f>IF(AND($A$425&lt;=BW$349,BW$349&lt;=$B$425),$C$425,"")</f>
        <v/>
      </c>
      <c r="AGP425" s="264" t="str">
        <f>IF(AND($A$425&lt;=BW$349,BW$349&lt;=$B$425),(1/3)*$C$425,"")</f>
        <v/>
      </c>
      <c r="AGQ425" s="264" t="str">
        <f>IF(AND($A$425&lt;=BW$349,BW$349&lt;=$B$425),(2/3)*$C$425,"")</f>
        <v/>
      </c>
      <c r="AGR425" s="264" t="str">
        <f>IF(AND($A$425&lt;=BW$349,BW$349&lt;=$B$425),$D$425,"")</f>
        <v/>
      </c>
      <c r="AGS425" s="264" t="str">
        <f>IF(AND($A$425&lt;=BW$349,BW$349&lt;=$B$425),(1/3)*$D$425,"")</f>
        <v/>
      </c>
      <c r="AGT425" s="264" t="str">
        <f>IF(AND($A$425&lt;=BW$349,BW$349&lt;=$B$425),(2/3)*$D$425,"")</f>
        <v/>
      </c>
      <c r="AGU425" s="264" t="str">
        <f>IF(AND($A$425&lt;=BW$349,BW$349&lt;=$B$425),$E$425,"")</f>
        <v/>
      </c>
      <c r="AGV425" s="264" t="str">
        <f>IF(AND($A$425&lt;=BW$349,BW$349&lt;=$B$425),(1/3)*$E$425,"")</f>
        <v/>
      </c>
      <c r="AGW425" s="264" t="str">
        <f>IF(AND($A$425&lt;=BW$349,BW$349&lt;=$B$425),(2/3)*$E$425,"")</f>
        <v/>
      </c>
      <c r="AGX425" s="264" t="str">
        <f>IF(AND($A$425&lt;=BW$349,BW$349&lt;=$B$425),$F$425,"")</f>
        <v/>
      </c>
      <c r="AGY425" s="264" t="str">
        <f>IF(AND($A$425&lt;=BW$349,BW$349&lt;=$B$425),(1/3)*$F$425,"")</f>
        <v/>
      </c>
      <c r="AGZ425" s="264" t="str">
        <f>IF(AND($A$425&lt;=BW$349,BW$349&lt;=$B$425),(2/3)*$F$425,"")</f>
        <v/>
      </c>
      <c r="AHA425" s="264" t="str">
        <f>IF(AND($A$425&lt;=BX$349,BX$349&lt;=$B$425),$C$425,"")</f>
        <v/>
      </c>
      <c r="AHB425" s="264" t="str">
        <f>IF(AND($A$425&lt;=BX$349,BX$349&lt;=$B$425),(1/3)*$C$425,"")</f>
        <v/>
      </c>
      <c r="AHC425" s="264" t="str">
        <f>IF(AND($A$425&lt;=BX$349,BX$349&lt;=$B$425),(2/3)*$C$425,"")</f>
        <v/>
      </c>
      <c r="AHD425" s="264" t="str">
        <f>IF(AND($A$425&lt;=BX$349,BX$349&lt;=$B$425),$D$425,"")</f>
        <v/>
      </c>
      <c r="AHE425" s="264" t="str">
        <f>IF(AND($A$425&lt;=BX$349,BX$349&lt;=$B$425),(1/3)*$D$425,"")</f>
        <v/>
      </c>
      <c r="AHF425" s="264" t="str">
        <f>IF(AND($A$425&lt;=BX$349,BX$349&lt;=$B$425),(2/3)*$D$425,"")</f>
        <v/>
      </c>
      <c r="AHG425" s="264" t="str">
        <f>IF(AND($A$425&lt;=BX$349,BX$349&lt;=$B$425),$E$425,"")</f>
        <v/>
      </c>
      <c r="AHH425" s="264" t="str">
        <f>IF(AND($A$425&lt;=BX$349,BX$349&lt;=$B$425),(1/3)*$E$425,"")</f>
        <v/>
      </c>
      <c r="AHI425" s="264" t="str">
        <f>IF(AND($A$425&lt;=BX$349,BX$349&lt;=$B$425),(2/3)*$E$425,"")</f>
        <v/>
      </c>
      <c r="AHJ425" s="264" t="str">
        <f>IF(AND($A$425&lt;=BX$349,BX$349&lt;=$B$425),$F$425,"")</f>
        <v/>
      </c>
      <c r="AHK425" s="264" t="str">
        <f>IF(AND($A$425&lt;=BX$349,BX$349&lt;=$B$425),(1/3)*$F$425,"")</f>
        <v/>
      </c>
      <c r="AHL425" s="264" t="str">
        <f>IF(AND($A$425&lt;=BX$349,BX$349&lt;=$B$425),(2/3)*$F$425,"")</f>
        <v/>
      </c>
      <c r="AHM425" s="264" t="str">
        <f>IF(AND($A$425&lt;=BY$349,BY$349&lt;=$B$425),$C$425,"")</f>
        <v/>
      </c>
      <c r="AHN425" s="264" t="str">
        <f>IF(AND($A$425&lt;=BY$349,BY$349&lt;=$B$425),(1/3)*$C$425,"")</f>
        <v/>
      </c>
      <c r="AHO425" s="264" t="str">
        <f>IF(AND($A$425&lt;=BY$349,BY$349&lt;=$B$425),(2/3)*$C$425,"")</f>
        <v/>
      </c>
      <c r="AHP425" s="264" t="str">
        <f>IF(AND($A$425&lt;=BY$349,BY$349&lt;=$B$425),$D$425,"")</f>
        <v/>
      </c>
      <c r="AHQ425" s="264" t="str">
        <f>IF(AND($A$425&lt;=BY$349,BY$349&lt;=$B$425),(1/3)*$D$425,"")</f>
        <v/>
      </c>
      <c r="AHR425" s="264" t="str">
        <f>IF(AND($A$425&lt;=BY$349,BY$349&lt;=$B$425),(2/3)*$D$425,"")</f>
        <v/>
      </c>
      <c r="AHS425" s="264" t="str">
        <f>IF(AND($A$425&lt;=BY$349,BY$349&lt;=$B$425),$E$425,"")</f>
        <v/>
      </c>
      <c r="AHT425" s="264" t="str">
        <f>IF(AND($A$425&lt;=BY$349,BY$349&lt;=$B$425),(1/3)*$E$425,"")</f>
        <v/>
      </c>
      <c r="AHU425" s="264" t="str">
        <f>IF(AND($A$425&lt;=BY$349,BY$349&lt;=$B$425),(2/3)*$E$425,"")</f>
        <v/>
      </c>
      <c r="AHV425" s="264" t="str">
        <f>IF(AND($A$425&lt;=BY$349,BY$349&lt;=$B$425),$F$425,"")</f>
        <v/>
      </c>
      <c r="AHW425" s="264" t="str">
        <f>IF(AND($A$425&lt;=BY$349,BY$349&lt;=$B$425),(1/3)*$F$425,"")</f>
        <v/>
      </c>
      <c r="AHX425" s="264" t="str">
        <f>IF(AND($A$425&lt;=BY$349,BY$349&lt;=$B$425),(2/3)*$F$425,"")</f>
        <v/>
      </c>
      <c r="AHY425" s="264" t="str">
        <f>IF(AND($A$425&lt;=BZ$349,BZ$349&lt;=$B$425),$C$425,"")</f>
        <v/>
      </c>
      <c r="AHZ425" s="264" t="str">
        <f>IF(AND($A$425&lt;=BZ$349,BZ$349&lt;=$B$425),(1/3)*$C$425,"")</f>
        <v/>
      </c>
      <c r="AIA425" s="264" t="str">
        <f>IF(AND($A$425&lt;=BZ$349,BZ$349&lt;=$B$425),(2/3)*$C$425,"")</f>
        <v/>
      </c>
      <c r="AIB425" s="264" t="str">
        <f>IF(AND($A$425&lt;=BZ$349,BZ$349&lt;=$B$425),$D$425,"")</f>
        <v/>
      </c>
      <c r="AIC425" s="264" t="str">
        <f>IF(AND($A$425&lt;=BZ$349,BZ$349&lt;=$B$425),(1/3)*$D$425,"")</f>
        <v/>
      </c>
      <c r="AID425" s="264" t="str">
        <f>IF(AND($A$425&lt;=BZ$349,BZ$349&lt;=$B$425),(2/3)*$D$425,"")</f>
        <v/>
      </c>
      <c r="AIE425" s="264" t="str">
        <f>IF(AND($A$425&lt;=BZ$349,BZ$349&lt;=$B$425),$E$425,"")</f>
        <v/>
      </c>
      <c r="AIF425" s="264" t="str">
        <f>IF(AND($A$425&lt;=BZ$349,BZ$349&lt;=$B$425),(1/3)*$E$425,"")</f>
        <v/>
      </c>
      <c r="AIG425" s="264" t="str">
        <f>IF(AND($A$425&lt;=BZ$349,BZ$349&lt;=$B$425),(2/3)*$E$425,"")</f>
        <v/>
      </c>
      <c r="AIH425" s="264" t="str">
        <f>IF(AND($A$425&lt;=BZ$349,BZ$349&lt;=$B$425),$F$425,"")</f>
        <v/>
      </c>
      <c r="AII425" s="264" t="str">
        <f>IF(AND($A$425&lt;=BZ$349,BZ$349&lt;=$B$425),(1/3)*$F$425,"")</f>
        <v/>
      </c>
      <c r="AIJ425" s="264" t="str">
        <f>IF(AND($A$425&lt;=BZ$349,BZ$349&lt;=$B$425),(2/3)*$F$425,"")</f>
        <v/>
      </c>
      <c r="AIK425" s="264" t="str">
        <f>IF(AND($A$425&lt;=CA$349,CA$349&lt;=$B$425),$C$425,"")</f>
        <v/>
      </c>
      <c r="AIL425" s="264" t="str">
        <f>IF(AND($A$425&lt;=CA$349,CA$349&lt;=$B$425),(1/3)*$C$425,"")</f>
        <v/>
      </c>
      <c r="AIM425" s="264" t="str">
        <f>IF(AND($A$425&lt;=CA$349,CA$349&lt;=$B$425),(2/3)*$C$425,"")</f>
        <v/>
      </c>
      <c r="AIN425" s="264" t="str">
        <f>IF(AND($A$425&lt;=CA$349,CA$349&lt;=$B$425),$D$425,"")</f>
        <v/>
      </c>
      <c r="AIO425" s="264" t="str">
        <f>IF(AND($A$425&lt;=CA$349,CA$349&lt;=$B$425),(1/3)*$D$425,"")</f>
        <v/>
      </c>
      <c r="AIP425" s="264" t="str">
        <f>IF(AND($A$425&lt;=CA$349,CA$349&lt;=$B$425),(2/3)*$D$425,"")</f>
        <v/>
      </c>
      <c r="AIQ425" s="264" t="str">
        <f>IF(AND($A$425&lt;=CA$349,CA$349&lt;=$B$425),$E$425,"")</f>
        <v/>
      </c>
      <c r="AIR425" s="264" t="str">
        <f>IF(AND($A$425&lt;=CA$349,CA$349&lt;=$B$425),(1/3)*$E$425,"")</f>
        <v/>
      </c>
      <c r="AIS425" s="264" t="str">
        <f>IF(AND($A$425&lt;=CA$349,CA$349&lt;=$B$425),(2/3)*$E$425,"")</f>
        <v/>
      </c>
      <c r="AIT425" s="264" t="str">
        <f>IF(AND($A$425&lt;=CA$349,CA$349&lt;=$B$425),$F$425,"")</f>
        <v/>
      </c>
      <c r="AIU425" s="264" t="str">
        <f>IF(AND($A$425&lt;=CA$349,CA$349&lt;=$B$425),(1/3)*$F$425,"")</f>
        <v/>
      </c>
      <c r="AIV425" s="264" t="str">
        <f>IF(AND($A$425&lt;=CA$349,CA$349&lt;=$B$425),(2/3)*$F$425,"")</f>
        <v/>
      </c>
      <c r="AIW425" s="264" t="str">
        <f>IF(AND($A$425&lt;=CB$349,CB$349&lt;=$B$425),$C$425,"")</f>
        <v/>
      </c>
      <c r="AIX425" s="264" t="str">
        <f>IF(AND($A$425&lt;=CB$349,CB$349&lt;=$B$425),(1/3)*$C$425,"")</f>
        <v/>
      </c>
      <c r="AIY425" s="264" t="str">
        <f>IF(AND($A$425&lt;=CB$349,CB$349&lt;=$B$425),(2/3)*$C$425,"")</f>
        <v/>
      </c>
      <c r="AIZ425" s="264" t="str">
        <f>IF(AND($A$425&lt;=CB$349,CB$349&lt;=$B$425),$D$425,"")</f>
        <v/>
      </c>
      <c r="AJA425" s="264" t="str">
        <f>IF(AND($A$425&lt;=CB$349,CB$349&lt;=$B$425),(1/3)*$D$425,"")</f>
        <v/>
      </c>
      <c r="AJB425" s="264" t="str">
        <f>IF(AND($A$425&lt;=CB$349,CB$349&lt;=$B$425),(2/3)*$D$425,"")</f>
        <v/>
      </c>
      <c r="AJC425" s="264" t="str">
        <f>IF(AND($A$425&lt;=CB$349,CB$349&lt;=$B$425),$E$425,"")</f>
        <v/>
      </c>
      <c r="AJD425" s="264" t="str">
        <f>IF(AND($A$425&lt;=CB$349,CB$349&lt;=$B$425),(1/3)*$E$425,"")</f>
        <v/>
      </c>
      <c r="AJE425" s="264" t="str">
        <f>IF(AND($A$425&lt;=CB$349,CB$349&lt;=$B$425),(2/3)*$E$425,"")</f>
        <v/>
      </c>
      <c r="AJF425" s="264" t="str">
        <f>IF(AND($A$425&lt;=CB$349,CB$349&lt;=$B$425),$F$425,"")</f>
        <v/>
      </c>
      <c r="AJG425" s="264" t="str">
        <f>IF(AND($A$425&lt;=CB$349,CB$349&lt;=$B$425),(1/3)*$F$425,"")</f>
        <v/>
      </c>
      <c r="AJH425" s="264" t="str">
        <f>IF(AND($A$425&lt;=CB$349,CB$349&lt;=$B$425),(2/3)*$F$425,"")</f>
        <v/>
      </c>
      <c r="AJI425" s="264" t="str">
        <f>IF(AND($A$425&lt;=CC$349,CC$349&lt;=$B$425),$C$425,"")</f>
        <v/>
      </c>
      <c r="AJJ425" s="264" t="str">
        <f>IF(AND($A$425&lt;=CC$349,CC$349&lt;=$B$425),(1/3)*$C$425,"")</f>
        <v/>
      </c>
      <c r="AJK425" s="264" t="str">
        <f>IF(AND($A$425&lt;=CC$349,CC$349&lt;=$B$425),(2/3)*$C$425,"")</f>
        <v/>
      </c>
      <c r="AJL425" s="264" t="str">
        <f>IF(AND($A$425&lt;=CC$349,CC$349&lt;=$B$425),$D$425,"")</f>
        <v/>
      </c>
      <c r="AJM425" s="264" t="str">
        <f>IF(AND($A$425&lt;=CC$349,CC$349&lt;=$B$425),(1/3)*$D$425,"")</f>
        <v/>
      </c>
      <c r="AJN425" s="264" t="str">
        <f>IF(AND($A$425&lt;=CC$349,CC$349&lt;=$B$425),(2/3)*$D$425,"")</f>
        <v/>
      </c>
      <c r="AJO425" s="264" t="str">
        <f>IF(AND($A$425&lt;=CC$349,CC$349&lt;=$B$425),$E$425,"")</f>
        <v/>
      </c>
      <c r="AJP425" s="264" t="str">
        <f>IF(AND($A$425&lt;=CC$349,CC$349&lt;=$B$425),(1/3)*$E$425,"")</f>
        <v/>
      </c>
      <c r="AJQ425" s="264" t="str">
        <f>IF(AND($A$425&lt;=CC$349,CC$349&lt;=$B$425),(2/3)*$E$425,"")</f>
        <v/>
      </c>
      <c r="AJR425" s="264" t="str">
        <f>IF(AND($A$425&lt;=CC$349,CC$349&lt;=$B$425),$F$425,"")</f>
        <v/>
      </c>
      <c r="AJS425" s="264" t="str">
        <f>IF(AND($A$425&lt;=CC$349,CC$349&lt;=$B$425),(1/3)*$F$425,"")</f>
        <v/>
      </c>
      <c r="AJT425" s="264" t="str">
        <f>IF(AND($A$425&lt;=CC$349,CC$349&lt;=$B$425),(2/3)*$F$425,"")</f>
        <v/>
      </c>
      <c r="AJU425" s="264" t="str">
        <f>IF(AND($A$425&lt;=CD$349,CD$349&lt;=$B$425),$C$425,"")</f>
        <v/>
      </c>
      <c r="AJV425" s="264" t="str">
        <f>IF(AND($A$425&lt;=CD$349,CD$349&lt;=$B$425),(1/3)*$C$425,"")</f>
        <v/>
      </c>
      <c r="AJW425" s="264" t="str">
        <f>IF(AND($A$425&lt;=CD$349,CD$349&lt;=$B$425),(2/3)*$C$425,"")</f>
        <v/>
      </c>
      <c r="AJX425" s="264" t="str">
        <f>IF(AND($A$425&lt;=CD$349,CD$349&lt;=$B$425),$D$425,"")</f>
        <v/>
      </c>
      <c r="AJY425" s="264" t="str">
        <f>IF(AND($A$425&lt;=CD$349,CD$349&lt;=$B$425),(1/3)*$D$425,"")</f>
        <v/>
      </c>
      <c r="AJZ425" s="264" t="str">
        <f>IF(AND($A$425&lt;=CD$349,CD$349&lt;=$B$425),(2/3)*$D$425,"")</f>
        <v/>
      </c>
      <c r="AKA425" s="264" t="str">
        <f>IF(AND($A$425&lt;=CD$349,CD$349&lt;=$B$425),$E$425,"")</f>
        <v/>
      </c>
      <c r="AKB425" s="264" t="str">
        <f>IF(AND($A$425&lt;=CD$349,CD$349&lt;=$B$425),(1/3)*$E$425,"")</f>
        <v/>
      </c>
      <c r="AKC425" s="264" t="str">
        <f>IF(AND($A$425&lt;=CD$349,CD$349&lt;=$B$425),(2/3)*$E$425,"")</f>
        <v/>
      </c>
      <c r="AKD425" s="264" t="str">
        <f>IF(AND($A$425&lt;=CD$349,CD$349&lt;=$B$425),$F$425,"")</f>
        <v/>
      </c>
      <c r="AKE425" s="264" t="str">
        <f>IF(AND($A$425&lt;=CD$349,CD$349&lt;=$B$425),(1/3)*$F$425,"")</f>
        <v/>
      </c>
      <c r="AKF425" s="264" t="str">
        <f>IF(AND($A$425&lt;=CD$349,CD$349&lt;=$B$425),(2/3)*$F$425,"")</f>
        <v/>
      </c>
      <c r="AKG425" s="264" t="str">
        <f>IF(AND($A$425&lt;=CE$349,CE$349&lt;=$B$425),$C$425,"")</f>
        <v/>
      </c>
      <c r="AKH425" s="264" t="str">
        <f>IF(AND($A$425&lt;=CE$349,CE$349&lt;=$B$425),(1/3)*$C$425,"")</f>
        <v/>
      </c>
      <c r="AKI425" s="264" t="str">
        <f>IF(AND($A$425&lt;=CE$349,CE$349&lt;=$B$425),(2/3)*$C$425,"")</f>
        <v/>
      </c>
      <c r="AKJ425" s="264" t="str">
        <f>IF(AND($A$425&lt;=CE$349,CE$349&lt;=$B$425),$D$425,"")</f>
        <v/>
      </c>
      <c r="AKK425" s="264" t="str">
        <f>IF(AND($A$425&lt;=CE$349,CE$349&lt;=$B$425),(1/3)*$D$425,"")</f>
        <v/>
      </c>
      <c r="AKL425" s="264" t="str">
        <f>IF(AND($A$425&lt;=CE$349,CE$349&lt;=$B$425),(2/3)*$D$425,"")</f>
        <v/>
      </c>
      <c r="AKM425" s="264" t="str">
        <f>IF(AND($A$425&lt;=CE$349,CE$349&lt;=$B$425),$E$425,"")</f>
        <v/>
      </c>
      <c r="AKN425" s="264" t="str">
        <f>IF(AND($A$425&lt;=CE$349,CE$349&lt;=$B$425),(1/3)*$E$425,"")</f>
        <v/>
      </c>
      <c r="AKO425" s="264" t="str">
        <f>IF(AND($A$425&lt;=CE$349,CE$349&lt;=$B$425),(2/3)*$E$425,"")</f>
        <v/>
      </c>
      <c r="AKP425" s="264" t="str">
        <f>IF(AND($A$425&lt;=CE$349,CE$349&lt;=$B$425),$F$425,"")</f>
        <v/>
      </c>
      <c r="AKQ425" s="264" t="str">
        <f>IF(AND($A$425&lt;=CE$349,CE$349&lt;=$B$425),(1/3)*$F$425,"")</f>
        <v/>
      </c>
      <c r="AKR425" s="264" t="str">
        <f>IF(AND($A$425&lt;=CE$349,CE$349&lt;=$B$425),(2/3)*$F$425,"")</f>
        <v/>
      </c>
      <c r="AKS425" s="264" t="str">
        <f>IF(AND($A$425&lt;=CF$349,CF$349&lt;=$B$425),$C$425,"")</f>
        <v/>
      </c>
      <c r="AKT425" s="264" t="str">
        <f>IF(AND($A$425&lt;=CF$349,CF$349&lt;=$B$425),(1/3)*$C$425,"")</f>
        <v/>
      </c>
      <c r="AKU425" s="264" t="str">
        <f>IF(AND($A$425&lt;=CF$349,CF$349&lt;=$B$425),(2/3)*$C$425,"")</f>
        <v/>
      </c>
      <c r="AKV425" s="264" t="str">
        <f>IF(AND($A$425&lt;=CF$349,CF$349&lt;=$B$425),$D$425,"")</f>
        <v/>
      </c>
      <c r="AKW425" s="264" t="str">
        <f>IF(AND($A$425&lt;=CF$349,CF$349&lt;=$B$425),(1/3)*$D$425,"")</f>
        <v/>
      </c>
      <c r="AKX425" s="264" t="str">
        <f>IF(AND($A$425&lt;=CF$349,CF$349&lt;=$B$425),(2/3)*$D$425,"")</f>
        <v/>
      </c>
      <c r="AKY425" s="264" t="str">
        <f>IF(AND($A$425&lt;=CF$349,CF$349&lt;=$B$425),$E$425,"")</f>
        <v/>
      </c>
      <c r="AKZ425" s="264" t="str">
        <f>IF(AND($A$425&lt;=CF$349,CF$349&lt;=$B$425),(1/3)*$E$425,"")</f>
        <v/>
      </c>
      <c r="ALA425" s="264" t="str">
        <f>IF(AND($A$425&lt;=CF$349,CF$349&lt;=$B$425),(2/3)*$E$425,"")</f>
        <v/>
      </c>
      <c r="ALB425" s="264" t="str">
        <f>IF(AND($A$425&lt;=CF$349,CF$349&lt;=$B$425),$F$425,"")</f>
        <v/>
      </c>
      <c r="ALC425" s="264" t="str">
        <f>IF(AND($A$425&lt;=CF$349,CF$349&lt;=$B$425),(1/3)*$F$425,"")</f>
        <v/>
      </c>
      <c r="ALD425" s="264" t="str">
        <f>IF(AND($A$425&lt;=CF$349,CF$349&lt;=$B$425),(2/3)*$F$425,"")</f>
        <v/>
      </c>
      <c r="ALE425" s="264" t="str">
        <f>IF(AND($A$425&lt;=CG$349,CG$349&lt;=$B$425),$C$425,"")</f>
        <v/>
      </c>
      <c r="ALF425" s="264" t="str">
        <f>IF(AND($A$425&lt;=CG$349,CG$349&lt;=$B$425),(1/3)*$C$425,"")</f>
        <v/>
      </c>
      <c r="ALG425" s="264" t="str">
        <f>IF(AND($A$425&lt;=CG$349,CG$349&lt;=$B$425),(2/3)*$C$425,"")</f>
        <v/>
      </c>
      <c r="ALH425" s="264" t="str">
        <f>IF(AND($A$425&lt;=CG$349,CG$349&lt;=$B$425),$D$425,"")</f>
        <v/>
      </c>
      <c r="ALI425" s="264" t="str">
        <f>IF(AND($A$425&lt;=CG$349,CG$349&lt;=$B$425),(1/3)*$D$425,"")</f>
        <v/>
      </c>
      <c r="ALJ425" s="264" t="str">
        <f>IF(AND($A$425&lt;=CG$349,CG$349&lt;=$B$425),(2/3)*$D$425,"")</f>
        <v/>
      </c>
      <c r="ALK425" s="264" t="str">
        <f>IF(AND($A$425&lt;=CG$349,CG$349&lt;=$B$425),$E$425,"")</f>
        <v/>
      </c>
      <c r="ALL425" s="264" t="str">
        <f>IF(AND($A$425&lt;=CG$349,CG$349&lt;=$B$425),(1/3)*$E$425,"")</f>
        <v/>
      </c>
      <c r="ALM425" s="264" t="str">
        <f>IF(AND($A$425&lt;=CG$349,CG$349&lt;=$B$425),(2/3)*$E$425,"")</f>
        <v/>
      </c>
      <c r="ALN425" s="264" t="str">
        <f>IF(AND($A$425&lt;=CG$349,CG$349&lt;=$B$425),$F$425,"")</f>
        <v/>
      </c>
      <c r="ALO425" s="264" t="str">
        <f>IF(AND($A$425&lt;=CG$349,CG$349&lt;=$B$425),(1/3)*$F$425,"")</f>
        <v/>
      </c>
      <c r="ALP425" s="264" t="str">
        <f>IF(AND($A$425&lt;=CG$349,CG$349&lt;=$B$425),(2/3)*$F$425,"")</f>
        <v/>
      </c>
      <c r="ALQ425" s="264" t="str">
        <f>IF(AND($A$425&lt;=CH$349,CH$349&lt;=$B$425),$C$425,"")</f>
        <v/>
      </c>
      <c r="ALR425" s="264" t="str">
        <f>IF(AND($A$425&lt;=CH$349,CH$349&lt;=$B$425),(1/3)*$C$425,"")</f>
        <v/>
      </c>
      <c r="ALS425" s="264" t="str">
        <f>IF(AND($A$425&lt;=CH$349,CH$349&lt;=$B$425),(2/3)*$C$425,"")</f>
        <v/>
      </c>
      <c r="ALT425" s="264" t="str">
        <f>IF(AND($A$425&lt;=CH$349,CH$349&lt;=$B$425),$D$425,"")</f>
        <v/>
      </c>
      <c r="ALU425" s="264" t="str">
        <f>IF(AND($A$425&lt;=CH$349,CH$349&lt;=$B$425),(1/3)*$D$425,"")</f>
        <v/>
      </c>
      <c r="ALV425" s="264" t="str">
        <f>IF(AND($A$425&lt;=CH$349,CH$349&lt;=$B$425),(2/3)*$D$425,"")</f>
        <v/>
      </c>
      <c r="ALW425" s="264" t="str">
        <f>IF(AND($A$425&lt;=CH$349,CH$349&lt;=$B$425),$E$425,"")</f>
        <v/>
      </c>
      <c r="ALX425" s="264" t="str">
        <f>IF(AND($A$425&lt;=CH$349,CH$349&lt;=$B$425),(1/3)*$E$425,"")</f>
        <v/>
      </c>
      <c r="ALY425" s="264" t="str">
        <f>IF(AND($A$425&lt;=CH$349,CH$349&lt;=$B$425),(2/3)*$E$425,"")</f>
        <v/>
      </c>
      <c r="ALZ425" s="264" t="str">
        <f>IF(AND($A$425&lt;=CH$349,CH$349&lt;=$B$425),$F$425,"")</f>
        <v/>
      </c>
      <c r="AMA425" s="264" t="str">
        <f>IF(AND($A$425&lt;=CH$349,CH$349&lt;=$B$425),(1/3)*$F$425,"")</f>
        <v/>
      </c>
      <c r="AMB425" s="264" t="str">
        <f>IF(AND($A$425&lt;=CH$349,CH$349&lt;=$B$425),(2/3)*$F$425,"")</f>
        <v/>
      </c>
      <c r="AMC425" s="264" t="str">
        <f>IF(AND($A$425&lt;=CI$349,CI$349&lt;=$B$425),$C$425,"")</f>
        <v/>
      </c>
      <c r="AMD425" s="264" t="str">
        <f>IF(AND($A$425&lt;=CI$349,CI$349&lt;=$B$425),(1/3)*$C$425,"")</f>
        <v/>
      </c>
      <c r="AME425" s="264" t="str">
        <f>IF(AND($A$425&lt;=CI$349,CI$349&lt;=$B$425),(2/3)*$C$425,"")</f>
        <v/>
      </c>
      <c r="AMF425" s="264" t="str">
        <f>IF(AND($A$425&lt;=CI$349,CI$349&lt;=$B$425),$D$425,"")</f>
        <v/>
      </c>
      <c r="AMG425" s="264" t="str">
        <f>IF(AND($A$425&lt;=CI$349,CI$349&lt;=$B$425),(1/3)*$D$425,"")</f>
        <v/>
      </c>
      <c r="AMH425" s="264" t="str">
        <f>IF(AND($A$425&lt;=CI$349,CI$349&lt;=$B$425),(2/3)*$D$425,"")</f>
        <v/>
      </c>
      <c r="AMI425" s="264" t="str">
        <f>IF(AND($A$425&lt;=CI$349,CI$349&lt;=$B$425),$E$425,"")</f>
        <v/>
      </c>
      <c r="AMJ425" s="264" t="str">
        <f>IF(AND($A$425&lt;=CI$349,CI$349&lt;=$B$425),(1/3)*$E$425,"")</f>
        <v/>
      </c>
      <c r="AMK425" s="264" t="str">
        <f>IF(AND($A$425&lt;=CI$349,CI$349&lt;=$B$425),(2/3)*$E$425,"")</f>
        <v/>
      </c>
      <c r="AML425" s="264" t="str">
        <f>IF(AND($A$425&lt;=CI$349,CI$349&lt;=$B$425),$F$425,"")</f>
        <v/>
      </c>
      <c r="AMM425" s="264" t="str">
        <f>IF(AND($A$425&lt;=CI$349,CI$349&lt;=$B$425),(1/3)*$F$425,"")</f>
        <v/>
      </c>
      <c r="AMN425" s="264" t="str">
        <f>IF(AND($A$425&lt;=CI$349,CI$349&lt;=$B$425),(2/3)*$F$425,"")</f>
        <v/>
      </c>
      <c r="AMO425" s="264" t="str">
        <f>IF(AND($A$425&lt;=CJ$349,CJ$349&lt;=$B$425),$C$425,"")</f>
        <v/>
      </c>
      <c r="AMP425" s="264" t="str">
        <f>IF(AND($A$425&lt;=CJ$349,CJ$349&lt;=$B$425),(1/3)*$C$425,"")</f>
        <v/>
      </c>
      <c r="AMQ425" s="264" t="str">
        <f>IF(AND($A$425&lt;=CJ$349,CJ$349&lt;=$B$425),(2/3)*$C$425,"")</f>
        <v/>
      </c>
      <c r="AMR425" s="264" t="str">
        <f>IF(AND($A$425&lt;=CJ$349,CJ$349&lt;=$B$425),$D$425,"")</f>
        <v/>
      </c>
      <c r="AMS425" s="264" t="str">
        <f>IF(AND($A$425&lt;=CJ$349,CJ$349&lt;=$B$425),(1/3)*$D$425,"")</f>
        <v/>
      </c>
      <c r="AMT425" s="264" t="str">
        <f>IF(AND($A$425&lt;=CJ$349,CJ$349&lt;=$B$425),(2/3)*$D$425,"")</f>
        <v/>
      </c>
      <c r="AMU425" s="264" t="str">
        <f>IF(AND($A$425&lt;=CJ$349,CJ$349&lt;=$B$425),$E$425,"")</f>
        <v/>
      </c>
      <c r="AMV425" s="264" t="str">
        <f>IF(AND($A$425&lt;=CJ$349,CJ$349&lt;=$B$425),(1/3)*$E$425,"")</f>
        <v/>
      </c>
      <c r="AMW425" s="264" t="str">
        <f>IF(AND($A$425&lt;=CJ$349,CJ$349&lt;=$B$425),(2/3)*$E$425,"")</f>
        <v/>
      </c>
      <c r="AMX425" s="264" t="str">
        <f>IF(AND($A$425&lt;=CJ$349,CJ$349&lt;=$B$425),$F$425,"")</f>
        <v/>
      </c>
      <c r="AMY425" s="264" t="str">
        <f>IF(AND($A$425&lt;=CJ$349,CJ$349&lt;=$B$425),(1/3)*$F$425,"")</f>
        <v/>
      </c>
      <c r="AMZ425" s="264" t="str">
        <f>IF(AND($A$425&lt;=CJ$349,CJ$349&lt;=$B$425),(2/3)*$F$425,"")</f>
        <v/>
      </c>
      <c r="ANA425" s="264" t="str">
        <f>IF(AND($A$425&lt;=CK$349,CK$349&lt;=$B$425),$C$425,"")</f>
        <v/>
      </c>
      <c r="ANB425" s="264" t="str">
        <f>IF(AND($A$425&lt;=CK$349,CK$349&lt;=$B$425),(1/3)*$C$425,"")</f>
        <v/>
      </c>
      <c r="ANC425" s="264" t="str">
        <f>IF(AND($A$425&lt;=CK$349,CK$349&lt;=$B$425),(2/3)*$C$425,"")</f>
        <v/>
      </c>
      <c r="AND425" s="264" t="str">
        <f>IF(AND($A$425&lt;=CK$349,CK$349&lt;=$B$425),$D$425,"")</f>
        <v/>
      </c>
      <c r="ANE425" s="264" t="str">
        <f>IF(AND($A$425&lt;=CK$349,CK$349&lt;=$B$425),(1/3)*$D$425,"")</f>
        <v/>
      </c>
      <c r="ANF425" s="264" t="str">
        <f>IF(AND($A$425&lt;=CK$349,CK$349&lt;=$B$425),(2/3)*$D$425,"")</f>
        <v/>
      </c>
      <c r="ANG425" s="264" t="str">
        <f>IF(AND($A$425&lt;=CK$349,CK$349&lt;=$B$425),$E$425,"")</f>
        <v/>
      </c>
      <c r="ANH425" s="264" t="str">
        <f>IF(AND($A$425&lt;=CK$349,CK$349&lt;=$B$425),(1/3)*$E$425,"")</f>
        <v/>
      </c>
      <c r="ANI425" s="264" t="str">
        <f>IF(AND($A$425&lt;=CK$349,CK$349&lt;=$B$425),(2/3)*$E$425,"")</f>
        <v/>
      </c>
      <c r="ANJ425" s="264" t="str">
        <f>IF(AND($A$425&lt;=CK$349,CK$349&lt;=$B$425),$F$425,"")</f>
        <v/>
      </c>
      <c r="ANK425" s="264" t="str">
        <f>IF(AND($A$425&lt;=CK$349,CK$349&lt;=$B$425),(1/3)*$F$425,"")</f>
        <v/>
      </c>
      <c r="ANL425" s="264" t="str">
        <f>IF(AND($A$425&lt;=CK$349,CK$349&lt;=$B$425),(2/3)*$F$425,"")</f>
        <v/>
      </c>
      <c r="ANM425" s="264" t="str">
        <f>IF(AND($A$425&lt;=CL$349,CL$349&lt;=$B$425),$C$425,"")</f>
        <v/>
      </c>
      <c r="ANN425" s="264" t="str">
        <f>IF(AND($A$425&lt;=CL$349,CL$349&lt;=$B$425),(1/3)*$C$425,"")</f>
        <v/>
      </c>
      <c r="ANO425" s="264" t="str">
        <f>IF(AND($A$425&lt;=CL$349,CL$349&lt;=$B$425),(2/3)*$C$425,"")</f>
        <v/>
      </c>
      <c r="ANP425" s="264" t="str">
        <f>IF(AND($A$425&lt;=CL$349,CL$349&lt;=$B$425),$D$425,"")</f>
        <v/>
      </c>
      <c r="ANQ425" s="264" t="str">
        <f>IF(AND($A$425&lt;=CL$349,CL$349&lt;=$B$425),(1/3)*$D$425,"")</f>
        <v/>
      </c>
      <c r="ANR425" s="264" t="str">
        <f>IF(AND($A$425&lt;=CL$349,CL$349&lt;=$B$425),(2/3)*$D$425,"")</f>
        <v/>
      </c>
      <c r="ANS425" s="264" t="str">
        <f>IF(AND($A$425&lt;=CL$349,CL$349&lt;=$B$425),$E$425,"")</f>
        <v/>
      </c>
      <c r="ANT425" s="264" t="str">
        <f>IF(AND($A$425&lt;=CL$349,CL$349&lt;=$B$425),(1/3)*$E$425,"")</f>
        <v/>
      </c>
      <c r="ANU425" s="264" t="str">
        <f>IF(AND($A$425&lt;=CL$349,CL$349&lt;=$B$425),(2/3)*$E$425,"")</f>
        <v/>
      </c>
      <c r="ANV425" s="264" t="str">
        <f>IF(AND($A$425&lt;=CL$349,CL$349&lt;=$B$425),$F$425,"")</f>
        <v/>
      </c>
      <c r="ANW425" s="264" t="str">
        <f>IF(AND($A$425&lt;=CL$349,CL$349&lt;=$B$425),(1/3)*$F$425,"")</f>
        <v/>
      </c>
      <c r="ANX425" s="264" t="str">
        <f>IF(AND($A$425&lt;=CL$349,CL$349&lt;=$B$425),(2/3)*$F$425,"")</f>
        <v/>
      </c>
      <c r="ANY425" s="264" t="str">
        <f>IF(AND($A$425&lt;=CM$349,CM$349&lt;=$B$425),$C$425,"")</f>
        <v/>
      </c>
      <c r="ANZ425" s="264" t="str">
        <f>IF(AND($A$425&lt;=CM$349,CM$349&lt;=$B$425),(1/3)*$C$425,"")</f>
        <v/>
      </c>
      <c r="AOA425" s="264" t="str">
        <f>IF(AND($A$425&lt;=CM$349,CM$349&lt;=$B$425),(2/3)*$C$425,"")</f>
        <v/>
      </c>
      <c r="AOB425" s="264" t="str">
        <f>IF(AND($A$425&lt;=CM$349,CM$349&lt;=$B$425),$D$425,"")</f>
        <v/>
      </c>
      <c r="AOC425" s="264" t="str">
        <f>IF(AND($A$425&lt;=CM$349,CM$349&lt;=$B$425),(1/3)*$D$425,"")</f>
        <v/>
      </c>
      <c r="AOD425" s="264" t="str">
        <f>IF(AND($A$425&lt;=CM$349,CM$349&lt;=$B$425),(2/3)*$D$425,"")</f>
        <v/>
      </c>
      <c r="AOE425" s="264" t="str">
        <f>IF(AND($A$425&lt;=CM$349,CM$349&lt;=$B$425),$E$425,"")</f>
        <v/>
      </c>
      <c r="AOF425" s="264" t="str">
        <f>IF(AND($A$425&lt;=CM$349,CM$349&lt;=$B$425),(1/3)*$E$425,"")</f>
        <v/>
      </c>
      <c r="AOG425" s="264" t="str">
        <f>IF(AND($A$425&lt;=CM$349,CM$349&lt;=$B$425),(2/3)*$E$425,"")</f>
        <v/>
      </c>
      <c r="AOH425" s="264" t="str">
        <f>IF(AND($A$425&lt;=CM$349,CM$349&lt;=$B$425),$F$425,"")</f>
        <v/>
      </c>
      <c r="AOI425" s="264" t="str">
        <f>IF(AND($A$425&lt;=CM$349,CM$349&lt;=$B$425),(1/3)*$F$425,"")</f>
        <v/>
      </c>
      <c r="AOJ425" s="264" t="str">
        <f>IF(AND($A$425&lt;=CM$349,CM$349&lt;=$B$425),(2/3)*$F$425,"")</f>
        <v/>
      </c>
      <c r="AOK425" s="264" t="str">
        <f>IF(AND($A$425&lt;=CN$349,CN$349&lt;=$B$425),$C$425,"")</f>
        <v/>
      </c>
      <c r="AOL425" s="264" t="str">
        <f>IF(AND($A$425&lt;=CN$349,CN$349&lt;=$B$425),(1/3)*$C$425,"")</f>
        <v/>
      </c>
      <c r="AOM425" s="264" t="str">
        <f>IF(AND($A$425&lt;=CN$349,CN$349&lt;=$B$425),(2/3)*$C$425,"")</f>
        <v/>
      </c>
      <c r="AON425" s="264" t="str">
        <f>IF(AND($A$425&lt;=CN$349,CN$349&lt;=$B$425),$D$425,"")</f>
        <v/>
      </c>
      <c r="AOO425" s="264" t="str">
        <f>IF(AND($A$425&lt;=CN$349,CN$349&lt;=$B$425),(1/3)*$D$425,"")</f>
        <v/>
      </c>
      <c r="AOP425" s="264" t="str">
        <f>IF(AND($A$425&lt;=CN$349,CN$349&lt;=$B$425),(2/3)*$D$425,"")</f>
        <v/>
      </c>
      <c r="AOQ425" s="264" t="str">
        <f>IF(AND($A$425&lt;=CN$349,CN$349&lt;=$B$425),$E$425,"")</f>
        <v/>
      </c>
      <c r="AOR425" s="264" t="str">
        <f>IF(AND($A$425&lt;=CN$349,CN$349&lt;=$B$425),(1/3)*$E$425,"")</f>
        <v/>
      </c>
      <c r="AOS425" s="264" t="str">
        <f>IF(AND($A$425&lt;=CN$349,CN$349&lt;=$B$425),(2/3)*$E$425,"")</f>
        <v/>
      </c>
      <c r="AOT425" s="264" t="str">
        <f>IF(AND($A$425&lt;=CN$349,CN$349&lt;=$B$425),$F$425,"")</f>
        <v/>
      </c>
      <c r="AOU425" s="264" t="str">
        <f>IF(AND($A$425&lt;=CN$349,CN$349&lt;=$B$425),(1/3)*$F$425,"")</f>
        <v/>
      </c>
      <c r="AOV425" s="264" t="str">
        <f>IF(AND($A$425&lt;=CN$349,CN$349&lt;=$B$425),(2/3)*$F$425,"")</f>
        <v/>
      </c>
      <c r="AOW425" s="264" t="str">
        <f>IF(AND($A$425&lt;=CO$349,CO$349&lt;=$B$425),$C$425,"")</f>
        <v/>
      </c>
      <c r="AOX425" s="264" t="str">
        <f>IF(AND($A$425&lt;=CO$349,CO$349&lt;=$B$425),(1/3)*$C$425,"")</f>
        <v/>
      </c>
      <c r="AOY425" s="264" t="str">
        <f>IF(AND($A$425&lt;=CO$349,CO$349&lt;=$B$425),(2/3)*$C$425,"")</f>
        <v/>
      </c>
      <c r="AOZ425" s="264" t="str">
        <f>IF(AND($A$425&lt;=CO$349,CO$349&lt;=$B$425),$D$425,"")</f>
        <v/>
      </c>
      <c r="APA425" s="264" t="str">
        <f>IF(AND($A$425&lt;=CO$349,CO$349&lt;=$B$425),(1/3)*$D$425,"")</f>
        <v/>
      </c>
      <c r="APB425" s="264" t="str">
        <f>IF(AND($A$425&lt;=CO$349,CO$349&lt;=$B$425),(2/3)*$D$425,"")</f>
        <v/>
      </c>
      <c r="APC425" s="264" t="str">
        <f>IF(AND($A$425&lt;=CO$349,CO$349&lt;=$B$425),$E$425,"")</f>
        <v/>
      </c>
      <c r="APD425" s="264" t="str">
        <f>IF(AND($A$425&lt;=CO$349,CO$349&lt;=$B$425),(1/3)*$E$425,"")</f>
        <v/>
      </c>
      <c r="APE425" s="264" t="str">
        <f>IF(AND($A$425&lt;=CO$349,CO$349&lt;=$B$425),(2/3)*$E$425,"")</f>
        <v/>
      </c>
      <c r="APF425" s="264" t="str">
        <f>IF(AND($A$425&lt;=CO$349,CO$349&lt;=$B$425),$F$425,"")</f>
        <v/>
      </c>
      <c r="APG425" s="264" t="str">
        <f>IF(AND($A$425&lt;=CO$349,CO$349&lt;=$B$425),(1/3)*$F$425,"")</f>
        <v/>
      </c>
      <c r="APH425" s="264" t="str">
        <f>IF(AND($A$425&lt;=CO$349,CO$349&lt;=$B$425),(2/3)*$F$425,"")</f>
        <v/>
      </c>
      <c r="API425" s="264" t="str">
        <f>IF(AND($A$425&lt;=CP$349,CP$349&lt;=$B$425),$C$425,"")</f>
        <v/>
      </c>
      <c r="APJ425" s="264" t="str">
        <f>IF(AND($A$425&lt;=CP$349,CP$349&lt;=$B$425),(1/3)*$C$425,"")</f>
        <v/>
      </c>
      <c r="APK425" s="264" t="str">
        <f>IF(AND($A$425&lt;=CP$349,CP$349&lt;=$B$425),(2/3)*$C$425,"")</f>
        <v/>
      </c>
      <c r="APL425" s="264" t="str">
        <f>IF(AND($A$425&lt;=CP$349,CP$349&lt;=$B$425),$D$425,"")</f>
        <v/>
      </c>
      <c r="APM425" s="264" t="str">
        <f>IF(AND($A$425&lt;=CP$349,CP$349&lt;=$B$425),(1/3)*$D$425,"")</f>
        <v/>
      </c>
      <c r="APN425" s="264" t="str">
        <f>IF(AND($A$425&lt;=CP$349,CP$349&lt;=$B$425),(2/3)*$D$425,"")</f>
        <v/>
      </c>
      <c r="APO425" s="264" t="str">
        <f>IF(AND($A$425&lt;=CP$349,CP$349&lt;=$B$425),$E$425,"")</f>
        <v/>
      </c>
      <c r="APP425" s="264" t="str">
        <f>IF(AND($A$425&lt;=CP$349,CP$349&lt;=$B$425),(1/3)*$E$425,"")</f>
        <v/>
      </c>
      <c r="APQ425" s="264" t="str">
        <f>IF(AND($A$425&lt;=CP$349,CP$349&lt;=$B$425),(2/3)*$E$425,"")</f>
        <v/>
      </c>
      <c r="APR425" s="264" t="str">
        <f>IF(AND($A$425&lt;=CP$349,CP$349&lt;=$B$425),$F$425,"")</f>
        <v/>
      </c>
      <c r="APS425" s="264" t="str">
        <f>IF(AND($A$425&lt;=CP$349,CP$349&lt;=$B$425),(1/3)*$F$425,"")</f>
        <v/>
      </c>
      <c r="APT425" s="264" t="str">
        <f>IF(AND($A$425&lt;=CP$349,CP$349&lt;=$B$425),(2/3)*$F$425,"")</f>
        <v/>
      </c>
      <c r="APU425" s="264" t="str">
        <f>IF(AND($A$425&lt;=CQ$349,CQ$349&lt;=$B$425),$C$425,"")</f>
        <v/>
      </c>
      <c r="APV425" s="264" t="str">
        <f>IF(AND($A$425&lt;=CQ$349,CQ$349&lt;=$B$425),(1/3)*$C$425,"")</f>
        <v/>
      </c>
      <c r="APW425" s="264" t="str">
        <f>IF(AND($A$425&lt;=CQ$349,CQ$349&lt;=$B$425),(2/3)*$C$425,"")</f>
        <v/>
      </c>
      <c r="APX425" s="264" t="str">
        <f>IF(AND($A$425&lt;=CQ$349,CQ$349&lt;=$B$425),$D$425,"")</f>
        <v/>
      </c>
      <c r="APY425" s="264" t="str">
        <f>IF(AND($A$425&lt;=CQ$349,CQ$349&lt;=$B$425),(1/3)*$D$425,"")</f>
        <v/>
      </c>
      <c r="APZ425" s="264" t="str">
        <f>IF(AND($A$425&lt;=CQ$349,CQ$349&lt;=$B$425),(2/3)*$D$425,"")</f>
        <v/>
      </c>
      <c r="AQA425" s="264" t="str">
        <f>IF(AND($A$425&lt;=CQ$349,CQ$349&lt;=$B$425),$E$425,"")</f>
        <v/>
      </c>
      <c r="AQB425" s="264" t="str">
        <f>IF(AND($A$425&lt;=CQ$349,CQ$349&lt;=$B$425),(1/3)*$E$425,"")</f>
        <v/>
      </c>
      <c r="AQC425" s="264" t="str">
        <f>IF(AND($A$425&lt;=CQ$349,CQ$349&lt;=$B$425),(2/3)*$E$425,"")</f>
        <v/>
      </c>
      <c r="AQD425" s="264" t="str">
        <f>IF(AND($A$425&lt;=CQ$349,CQ$349&lt;=$B$425),$F$425,"")</f>
        <v/>
      </c>
      <c r="AQE425" s="264" t="str">
        <f>IF(AND($A$425&lt;=CQ$349,CQ$349&lt;=$B$425),(1/3)*$F$425,"")</f>
        <v/>
      </c>
      <c r="AQF425" s="264" t="str">
        <f>IF(AND($A$425&lt;=CQ$349,CQ$349&lt;=$B$425),(2/3)*$F$425,"")</f>
        <v/>
      </c>
      <c r="AQG425" s="264" t="str">
        <f>IF(AND($A$425&lt;=CR$349,CR$349&lt;=$B$425),$C$425,"")</f>
        <v/>
      </c>
      <c r="AQH425" s="264" t="str">
        <f>IF(AND($A$425&lt;=CR$349,CR$349&lt;=$B$425),(1/3)*$C$425,"")</f>
        <v/>
      </c>
      <c r="AQI425" s="264" t="str">
        <f>IF(AND($A$425&lt;=CR$349,CR$349&lt;=$B$425),(2/3)*$C$425,"")</f>
        <v/>
      </c>
      <c r="AQJ425" s="264" t="str">
        <f>IF(AND($A$425&lt;=CR$349,CR$349&lt;=$B$425),$D$425,"")</f>
        <v/>
      </c>
      <c r="AQK425" s="264" t="str">
        <f>IF(AND($A$425&lt;=CR$349,CR$349&lt;=$B$425),(1/3)*$D$425,"")</f>
        <v/>
      </c>
      <c r="AQL425" s="264" t="str">
        <f>IF(AND($A$425&lt;=CR$349,CR$349&lt;=$B$425),(2/3)*$D$425,"")</f>
        <v/>
      </c>
      <c r="AQM425" s="264" t="str">
        <f>IF(AND($A$425&lt;=CR$349,CR$349&lt;=$B$425),$E$425,"")</f>
        <v/>
      </c>
      <c r="AQN425" s="264" t="str">
        <f>IF(AND($A$425&lt;=CR$349,CR$349&lt;=$B$425),(1/3)*$E$425,"")</f>
        <v/>
      </c>
      <c r="AQO425" s="264" t="str">
        <f>IF(AND($A$425&lt;=CR$349,CR$349&lt;=$B$425),(2/3)*$E$425,"")</f>
        <v/>
      </c>
      <c r="AQP425" s="264" t="str">
        <f>IF(AND($A$425&lt;=CR$349,CR$349&lt;=$B$425),$F$425,"")</f>
        <v/>
      </c>
      <c r="AQQ425" s="264" t="str">
        <f>IF(AND($A$425&lt;=CR$349,CR$349&lt;=$B$425),(1/3)*$F$425,"")</f>
        <v/>
      </c>
      <c r="AQR425" s="264" t="str">
        <f>IF(AND($A$425&lt;=CR$349,CR$349&lt;=$B$425),(2/3)*$F$425,"")</f>
        <v/>
      </c>
      <c r="AQS425" s="264" t="str">
        <f>IF(AND($A$425&lt;=CS$349,CS$349&lt;=$B$425),$C$425,"")</f>
        <v/>
      </c>
      <c r="AQT425" s="264" t="str">
        <f>IF(AND($A$425&lt;=CS$349,CS$349&lt;=$B$425),(1/3)*$C$425,"")</f>
        <v/>
      </c>
      <c r="AQU425" s="264" t="str">
        <f>IF(AND($A$425&lt;=CS$349,CS$349&lt;=$B$425),(2/3)*$C$425,"")</f>
        <v/>
      </c>
      <c r="AQV425" s="264" t="str">
        <f>IF(AND($A$425&lt;=CS$349,CS$349&lt;=$B$425),$D$425,"")</f>
        <v/>
      </c>
      <c r="AQW425" s="264" t="str">
        <f>IF(AND($A$425&lt;=CS$349,CS$349&lt;=$B$425),(1/3)*$D$425,"")</f>
        <v/>
      </c>
      <c r="AQX425" s="264" t="str">
        <f>IF(AND($A$425&lt;=CS$349,CS$349&lt;=$B$425),(2/3)*$D$425,"")</f>
        <v/>
      </c>
      <c r="AQY425" s="264" t="str">
        <f>IF(AND($A$425&lt;=CS$349,CS$349&lt;=$B$425),$E$425,"")</f>
        <v/>
      </c>
      <c r="AQZ425" s="264" t="str">
        <f>IF(AND($A$425&lt;=CS$349,CS$349&lt;=$B$425),(1/3)*$E$425,"")</f>
        <v/>
      </c>
      <c r="ARA425" s="264" t="str">
        <f>IF(AND($A$425&lt;=CS$349,CS$349&lt;=$B$425),(2/3)*$E$425,"")</f>
        <v/>
      </c>
      <c r="ARB425" s="264" t="str">
        <f>IF(AND($A$425&lt;=CS$349,CS$349&lt;=$B$425),$F$425,"")</f>
        <v/>
      </c>
      <c r="ARC425" s="264" t="str">
        <f>IF(AND($A$425&lt;=CS$349,CS$349&lt;=$B$425),(1/3)*$F$425,"")</f>
        <v/>
      </c>
      <c r="ARD425" s="264" t="str">
        <f>IF(AND($A$425&lt;=CS$349,CS$349&lt;=$B$425),(2/3)*$F$425,"")</f>
        <v/>
      </c>
      <c r="ARE425" s="264" t="str">
        <f>IF(AND($A$425&lt;=CT$349,CT$349&lt;=$B$425),$C$425,"")</f>
        <v/>
      </c>
      <c r="ARF425" s="264" t="str">
        <f>IF(AND($A$425&lt;=CT$349,CT$349&lt;=$B$425),(1/3)*$C$425,"")</f>
        <v/>
      </c>
      <c r="ARG425" s="264" t="str">
        <f>IF(AND($A$425&lt;=CT$349,CT$349&lt;=$B$425),(2/3)*$C$425,"")</f>
        <v/>
      </c>
      <c r="ARH425" s="264" t="str">
        <f>IF(AND($A$425&lt;=CT$349,CT$349&lt;=$B$425),$D$425,"")</f>
        <v/>
      </c>
      <c r="ARI425" s="264" t="str">
        <f>IF(AND($A$425&lt;=CT$349,CT$349&lt;=$B$425),(1/3)*$D$425,"")</f>
        <v/>
      </c>
      <c r="ARJ425" s="264" t="str">
        <f>IF(AND($A$425&lt;=CT$349,CT$349&lt;=$B$425),(2/3)*$D$425,"")</f>
        <v/>
      </c>
      <c r="ARK425" s="264" t="str">
        <f>IF(AND($A$425&lt;=CT$349,CT$349&lt;=$B$425),$E$425,"")</f>
        <v/>
      </c>
      <c r="ARL425" s="264" t="str">
        <f>IF(AND($A$425&lt;=CT$349,CT$349&lt;=$B$425),(1/3)*$E$425,"")</f>
        <v/>
      </c>
      <c r="ARM425" s="264" t="str">
        <f>IF(AND($A$425&lt;=CT$349,CT$349&lt;=$B$425),(2/3)*$E$425,"")</f>
        <v/>
      </c>
      <c r="ARN425" s="264" t="str">
        <f>IF(AND($A$425&lt;=CT$349,CT$349&lt;=$B$425),$F$425,"")</f>
        <v/>
      </c>
      <c r="ARO425" s="264" t="str">
        <f>IF(AND($A$425&lt;=CT$349,CT$349&lt;=$B$425),(1/3)*$F$425,"")</f>
        <v/>
      </c>
      <c r="ARP425" s="264" t="str">
        <f>IF(AND($A$425&lt;=CT$349,CT$349&lt;=$B$425),(2/3)*$F$425,"")</f>
        <v/>
      </c>
      <c r="ARQ425" s="264" t="str">
        <f>IF(AND($A$425&lt;=CU$349,CU$349&lt;=$B$425),$C$425,"")</f>
        <v/>
      </c>
      <c r="ARR425" s="264" t="str">
        <f>IF(AND($A$425&lt;=CU$349,CU$349&lt;=$B$425),(1/3)*$C$425,"")</f>
        <v/>
      </c>
      <c r="ARS425" s="264" t="str">
        <f>IF(AND($A$425&lt;=CU$349,CU$349&lt;=$B$425),(2/3)*$C$425,"")</f>
        <v/>
      </c>
      <c r="ART425" s="264" t="str">
        <f>IF(AND($A$425&lt;=CU$349,CU$349&lt;=$B$425),$D$425,"")</f>
        <v/>
      </c>
      <c r="ARU425" s="264" t="str">
        <f>IF(AND($A$425&lt;=CU$349,CU$349&lt;=$B$425),(1/3)*$D$425,"")</f>
        <v/>
      </c>
      <c r="ARV425" s="264" t="str">
        <f>IF(AND($A$425&lt;=CU$349,CU$349&lt;=$B$425),(2/3)*$D$425,"")</f>
        <v/>
      </c>
      <c r="ARW425" s="264" t="str">
        <f>IF(AND($A$425&lt;=CU$349,CU$349&lt;=$B$425),$E$425,"")</f>
        <v/>
      </c>
      <c r="ARX425" s="264" t="str">
        <f>IF(AND($A$425&lt;=CU$349,CU$349&lt;=$B$425),(1/3)*$E$425,"")</f>
        <v/>
      </c>
      <c r="ARY425" s="264" t="str">
        <f>IF(AND($A$425&lt;=CU$349,CU$349&lt;=$B$425),(2/3)*$E$425,"")</f>
        <v/>
      </c>
      <c r="ARZ425" s="264" t="str">
        <f>IF(AND($A$425&lt;=CU$349,CU$349&lt;=$B$425),$F$425,"")</f>
        <v/>
      </c>
      <c r="ASA425" s="264" t="str">
        <f>IF(AND($A$425&lt;=CU$349,CU$349&lt;=$B$425),(1/3)*$F$425,"")</f>
        <v/>
      </c>
      <c r="ASB425" s="264" t="str">
        <f>IF(AND($A$425&lt;=CU$349,CU$349&lt;=$B$425),(2/3)*$F$425,"")</f>
        <v/>
      </c>
      <c r="ASC425" s="264" t="str">
        <f>IF(AND($A$425&lt;=CV$349,CV$349&lt;=$B$425),$C$425,"")</f>
        <v/>
      </c>
      <c r="ASD425" s="264" t="str">
        <f>IF(AND($A$425&lt;=CV$349,CV$349&lt;=$B$425),(1/3)*$C$425,"")</f>
        <v/>
      </c>
      <c r="ASE425" s="264" t="str">
        <f>IF(AND($A$425&lt;=CV$349,CV$349&lt;=$B$425),(2/3)*$C$425,"")</f>
        <v/>
      </c>
      <c r="ASF425" s="264" t="str">
        <f>IF(AND($A$425&lt;=CV$349,CV$349&lt;=$B$425),$D$425,"")</f>
        <v/>
      </c>
      <c r="ASG425" s="264" t="str">
        <f>IF(AND($A$425&lt;=CV$349,CV$349&lt;=$B$425),(1/3)*$D$425,"")</f>
        <v/>
      </c>
      <c r="ASH425" s="264" t="str">
        <f>IF(AND($A$425&lt;=CV$349,CV$349&lt;=$B$425),(2/3)*$D$425,"")</f>
        <v/>
      </c>
      <c r="ASI425" s="264" t="str">
        <f>IF(AND($A$425&lt;=CV$349,CV$349&lt;=$B$425),$E$425,"")</f>
        <v/>
      </c>
      <c r="ASJ425" s="264" t="str">
        <f>IF(AND($A$425&lt;=CV$349,CV$349&lt;=$B$425),(1/3)*$E$425,"")</f>
        <v/>
      </c>
      <c r="ASK425" s="264" t="str">
        <f>IF(AND($A$425&lt;=CV$349,CV$349&lt;=$B$425),(2/3)*$E$425,"")</f>
        <v/>
      </c>
      <c r="ASL425" s="264" t="str">
        <f>IF(AND($A$425&lt;=CV$349,CV$349&lt;=$B$425),$F$425,"")</f>
        <v/>
      </c>
      <c r="ASM425" s="264" t="str">
        <f>IF(AND($A$425&lt;=CV$349,CV$349&lt;=$B$425),(1/3)*$F$425,"")</f>
        <v/>
      </c>
      <c r="ASN425" s="264" t="str">
        <f>IF(AND($A$425&lt;=CV$349,CV$349&lt;=$B$425),(2/3)*$F$425,"")</f>
        <v/>
      </c>
      <c r="ASO425" s="264" t="str">
        <f>IF(AND($A$425&lt;=CW$349,CW$349&lt;=$B$425),$C$425,"")</f>
        <v/>
      </c>
      <c r="ASP425" s="264" t="str">
        <f>IF(AND($A$425&lt;=CW$349,CW$349&lt;=$B$425),(1/3)*$C$425,"")</f>
        <v/>
      </c>
      <c r="ASQ425" s="264" t="str">
        <f>IF(AND($A$425&lt;=CW$349,CW$349&lt;=$B$425),(2/3)*$C$425,"")</f>
        <v/>
      </c>
      <c r="ASR425" s="264" t="str">
        <f>IF(AND($A$425&lt;=CW$349,CW$349&lt;=$B$425),$D$425,"")</f>
        <v/>
      </c>
      <c r="ASS425" s="264" t="str">
        <f>IF(AND($A$425&lt;=CW$349,CW$349&lt;=$B$425),(1/3)*$D$425,"")</f>
        <v/>
      </c>
      <c r="AST425" s="264" t="str">
        <f>IF(AND($A$425&lt;=CW$349,CW$349&lt;=$B$425),(2/3)*$D$425,"")</f>
        <v/>
      </c>
      <c r="ASU425" s="264" t="str">
        <f>IF(AND($A$425&lt;=CW$349,CW$349&lt;=$B$425),$E$425,"")</f>
        <v/>
      </c>
      <c r="ASV425" s="264" t="str">
        <f>IF(AND($A$425&lt;=CW$349,CW$349&lt;=$B$425),(1/3)*$E$425,"")</f>
        <v/>
      </c>
      <c r="ASW425" s="264" t="str">
        <f>IF(AND($A$425&lt;=CW$349,CW$349&lt;=$B$425),(2/3)*$E$425,"")</f>
        <v/>
      </c>
      <c r="ASX425" s="264" t="str">
        <f>IF(AND($A$425&lt;=CW$349,CW$349&lt;=$B$425),$F$425,"")</f>
        <v/>
      </c>
      <c r="ASY425" s="264" t="str">
        <f>IF(AND($A$425&lt;=CW$349,CW$349&lt;=$B$425),(1/3)*$F$425,"")</f>
        <v/>
      </c>
      <c r="ASZ425" s="264" t="str">
        <f>IF(AND($A$425&lt;=CW$349,CW$349&lt;=$B$425),(2/3)*$F$425,"")</f>
        <v/>
      </c>
      <c r="ATA425" s="264" t="str">
        <f>IF(AND($A$425&lt;=CX$349,CX$349&lt;=$B$425),$C$425,"")</f>
        <v/>
      </c>
      <c r="ATB425" s="264" t="str">
        <f>IF(AND($A$425&lt;=CX$349,CX$349&lt;=$B$425),(1/3)*$C$425,"")</f>
        <v/>
      </c>
      <c r="ATC425" s="264" t="str">
        <f>IF(AND($A$425&lt;=CX$349,CX$349&lt;=$B$425),(2/3)*$C$425,"")</f>
        <v/>
      </c>
      <c r="ATD425" s="264" t="str">
        <f>IF(AND($A$425&lt;=CX$349,CX$349&lt;=$B$425),$D$425,"")</f>
        <v/>
      </c>
      <c r="ATE425" s="264" t="str">
        <f>IF(AND($A$425&lt;=CX$349,CX$349&lt;=$B$425),(1/3)*$D$425,"")</f>
        <v/>
      </c>
      <c r="ATF425" s="264" t="str">
        <f>IF(AND($A$425&lt;=CX$349,CX$349&lt;=$B$425),(2/3)*$D$425,"")</f>
        <v/>
      </c>
      <c r="ATG425" s="264" t="str">
        <f>IF(AND($A$425&lt;=CX$349,CX$349&lt;=$B$425),$E$425,"")</f>
        <v/>
      </c>
      <c r="ATH425" s="264" t="str">
        <f>IF(AND($A$425&lt;=CX$349,CX$349&lt;=$B$425),(1/3)*$E$425,"")</f>
        <v/>
      </c>
      <c r="ATI425" s="264" t="str">
        <f>IF(AND($A$425&lt;=CX$349,CX$349&lt;=$B$425),(2/3)*$E$425,"")</f>
        <v/>
      </c>
      <c r="ATJ425" s="264" t="str">
        <f>IF(AND($A$425&lt;=CX$349,CX$349&lt;=$B$425),$F$425,"")</f>
        <v/>
      </c>
      <c r="ATK425" s="264" t="str">
        <f>IF(AND($A$425&lt;=CX$349,CX$349&lt;=$B$425),(1/3)*$F$425,"")</f>
        <v/>
      </c>
      <c r="ATL425" s="264" t="str">
        <f>IF(AND($A$425&lt;=CX$349,CX$349&lt;=$B$425),(2/3)*$F$425,"")</f>
        <v/>
      </c>
      <c r="ATM425" s="264" t="str">
        <f>IF(AND($A$425&lt;=CY$349,CY$349&lt;=$B$425),$C$425,"")</f>
        <v/>
      </c>
      <c r="ATN425" s="264" t="str">
        <f>IF(AND($A$425&lt;=CY$349,CY$349&lt;=$B$425),(1/3)*$C$425,"")</f>
        <v/>
      </c>
      <c r="ATO425" s="264" t="str">
        <f>IF(AND($A$425&lt;=CY$349,CY$349&lt;=$B$425),(2/3)*$C$425,"")</f>
        <v/>
      </c>
      <c r="ATP425" s="264" t="str">
        <f>IF(AND($A$425&lt;=CY$349,CY$349&lt;=$B$425),$D$425,"")</f>
        <v/>
      </c>
      <c r="ATQ425" s="264" t="str">
        <f>IF(AND($A$425&lt;=CY$349,CY$349&lt;=$B$425),(1/3)*$D$425,"")</f>
        <v/>
      </c>
      <c r="ATR425" s="264" t="str">
        <f>IF(AND($A$425&lt;=CY$349,CY$349&lt;=$B$425),(2/3)*$D$425,"")</f>
        <v/>
      </c>
      <c r="ATS425" s="264" t="str">
        <f>IF(AND($A$425&lt;=CY$349,CY$349&lt;=$B$425),$E$425,"")</f>
        <v/>
      </c>
      <c r="ATT425" s="264" t="str">
        <f>IF(AND($A$425&lt;=CY$349,CY$349&lt;=$B$425),(1/3)*$E$425,"")</f>
        <v/>
      </c>
      <c r="ATU425" s="264" t="str">
        <f>IF(AND($A$425&lt;=CY$349,CY$349&lt;=$B$425),(2/3)*$E$425,"")</f>
        <v/>
      </c>
      <c r="ATV425" s="264" t="str">
        <f>IF(AND($A$425&lt;=CY$349,CY$349&lt;=$B$425),$F$425,"")</f>
        <v/>
      </c>
      <c r="ATW425" s="264" t="str">
        <f>IF(AND($A$425&lt;=CY$349,CY$349&lt;=$B$425),(1/3)*$F$425,"")</f>
        <v/>
      </c>
      <c r="ATX425" s="264" t="str">
        <f>IF(AND($A$425&lt;=CY$349,CY$349&lt;=$B$425),(2/3)*$F$425,"")</f>
        <v/>
      </c>
      <c r="ATY425" s="264" t="str">
        <f>IF(AND($A$425&lt;=CZ$349,CZ$349&lt;=$B$425),$C$425,"")</f>
        <v/>
      </c>
      <c r="ATZ425" s="264" t="str">
        <f>IF(AND($A$425&lt;=CZ$349,CZ$349&lt;=$B$425),(1/3)*$C$425,"")</f>
        <v/>
      </c>
      <c r="AUA425" s="264" t="str">
        <f>IF(AND($A$425&lt;=CZ$349,CZ$349&lt;=$B$425),(2/3)*$C$425,"")</f>
        <v/>
      </c>
      <c r="AUB425" s="264" t="str">
        <f>IF(AND($A$425&lt;=CZ$349,CZ$349&lt;=$B$425),$D$425,"")</f>
        <v/>
      </c>
      <c r="AUC425" s="264" t="str">
        <f>IF(AND($A$425&lt;=CZ$349,CZ$349&lt;=$B$425),(1/3)*$D$425,"")</f>
        <v/>
      </c>
      <c r="AUD425" s="264" t="str">
        <f>IF(AND($A$425&lt;=CZ$349,CZ$349&lt;=$B$425),(2/3)*$D$425,"")</f>
        <v/>
      </c>
      <c r="AUE425" s="264" t="str">
        <f>IF(AND($A$425&lt;=CZ$349,CZ$349&lt;=$B$425),$E$425,"")</f>
        <v/>
      </c>
      <c r="AUF425" s="264" t="str">
        <f>IF(AND($A$425&lt;=CZ$349,CZ$349&lt;=$B$425),(1/3)*$E$425,"")</f>
        <v/>
      </c>
      <c r="AUG425" s="264" t="str">
        <f>IF(AND($A$425&lt;=CZ$349,CZ$349&lt;=$B$425),(2/3)*$E$425,"")</f>
        <v/>
      </c>
      <c r="AUH425" s="264" t="str">
        <f>IF(AND($A$425&lt;=CZ$349,CZ$349&lt;=$B$425),$F$425,"")</f>
        <v/>
      </c>
      <c r="AUI425" s="264" t="str">
        <f>IF(AND($A$425&lt;=CZ$349,CZ$349&lt;=$B$425),(1/3)*$F$425,"")</f>
        <v/>
      </c>
      <c r="AUJ425" s="264" t="str">
        <f>IF(AND($A$425&lt;=CZ$349,CZ$349&lt;=$B$425),(2/3)*$F$425,"")</f>
        <v/>
      </c>
    </row>
    <row r="426" spans="1:1232" hidden="1">
      <c r="A426" s="257">
        <v>126</v>
      </c>
      <c r="B426" s="257">
        <v>175</v>
      </c>
      <c r="C426" s="262">
        <v>12</v>
      </c>
      <c r="D426" s="262">
        <v>9</v>
      </c>
      <c r="E426" s="262">
        <v>6</v>
      </c>
      <c r="F426" s="262">
        <v>4.5</v>
      </c>
      <c r="G426" s="478"/>
      <c r="H426" s="478"/>
      <c r="I426" s="478"/>
      <c r="J426" s="6"/>
      <c r="K426" s="6"/>
      <c r="L426" s="6"/>
      <c r="M426" s="6"/>
      <c r="N426" s="6"/>
      <c r="O426" s="6"/>
      <c r="Q426" s="264" t="str">
        <f t="shared" si="879"/>
        <v/>
      </c>
      <c r="R426" s="264" t="str">
        <f t="shared" si="880"/>
        <v/>
      </c>
      <c r="S426" s="264" t="str">
        <f t="shared" si="881"/>
        <v/>
      </c>
      <c r="T426" s="264" t="str">
        <f t="shared" si="882"/>
        <v/>
      </c>
      <c r="U426" s="264" t="str">
        <f t="shared" si="883"/>
        <v/>
      </c>
      <c r="V426" s="264" t="str">
        <f t="shared" si="884"/>
        <v/>
      </c>
      <c r="W426" s="264" t="str">
        <f t="shared" si="885"/>
        <v/>
      </c>
      <c r="X426" s="264" t="str">
        <f t="shared" si="886"/>
        <v/>
      </c>
      <c r="Y426" s="264"/>
      <c r="Z426" s="264"/>
      <c r="AA426" s="264"/>
      <c r="AB426" s="264" t="str">
        <f t="shared" si="887"/>
        <v/>
      </c>
      <c r="AC426" s="264" t="str">
        <f t="shared" si="888"/>
        <v/>
      </c>
      <c r="AD426" s="264" t="str">
        <f t="shared" si="889"/>
        <v/>
      </c>
      <c r="AE426" s="264" t="str">
        <f t="shared" si="890"/>
        <v/>
      </c>
      <c r="AF426" s="264" t="str">
        <f t="shared" si="652"/>
        <v/>
      </c>
      <c r="AG426" s="264" t="str">
        <f t="shared" si="653"/>
        <v/>
      </c>
      <c r="AH426" s="264"/>
      <c r="AI426" s="264" t="str">
        <f t="shared" si="654"/>
        <v/>
      </c>
      <c r="AJ426" s="264" t="str">
        <f t="shared" si="655"/>
        <v/>
      </c>
      <c r="AK426" s="264" t="str">
        <f t="shared" si="656"/>
        <v/>
      </c>
      <c r="AL426" s="264" t="str">
        <f t="shared" si="657"/>
        <v/>
      </c>
      <c r="AM426" s="264" t="str">
        <f t="shared" si="658"/>
        <v/>
      </c>
      <c r="AN426" s="264" t="str">
        <f t="shared" si="659"/>
        <v/>
      </c>
      <c r="AO426" s="264" t="str">
        <f t="shared" si="660"/>
        <v/>
      </c>
      <c r="AP426" s="264" t="str">
        <f t="shared" si="661"/>
        <v/>
      </c>
      <c r="AQ426" s="264" t="str">
        <f t="shared" si="662"/>
        <v/>
      </c>
      <c r="AR426" s="264" t="str">
        <f t="shared" si="663"/>
        <v/>
      </c>
      <c r="AS426" s="264" t="str">
        <f t="shared" si="664"/>
        <v/>
      </c>
      <c r="AT426" s="264" t="str">
        <f t="shared" si="665"/>
        <v/>
      </c>
      <c r="AU426" s="264" t="str">
        <f t="shared" si="666"/>
        <v/>
      </c>
      <c r="AV426" s="264" t="str">
        <f t="shared" si="667"/>
        <v/>
      </c>
      <c r="AW426" s="264" t="str">
        <f t="shared" si="668"/>
        <v/>
      </c>
      <c r="AX426" s="264" t="str">
        <f t="shared" si="669"/>
        <v/>
      </c>
      <c r="AY426" s="264" t="str">
        <f t="shared" si="670"/>
        <v/>
      </c>
      <c r="AZ426" s="264" t="str">
        <f t="shared" si="671"/>
        <v/>
      </c>
      <c r="BA426" s="264" t="str">
        <f t="shared" si="672"/>
        <v/>
      </c>
      <c r="BB426" s="264" t="str">
        <f t="shared" si="673"/>
        <v/>
      </c>
      <c r="BC426" s="264" t="str">
        <f t="shared" si="674"/>
        <v/>
      </c>
      <c r="BD426" s="264" t="str">
        <f t="shared" si="675"/>
        <v/>
      </c>
      <c r="BE426" s="264" t="str">
        <f t="shared" si="676"/>
        <v/>
      </c>
      <c r="BF426" s="264" t="str">
        <f t="shared" si="677"/>
        <v/>
      </c>
      <c r="BG426" s="264" t="str">
        <f t="shared" si="678"/>
        <v/>
      </c>
      <c r="BH426" s="264" t="str">
        <f t="shared" si="679"/>
        <v/>
      </c>
      <c r="BI426" s="264" t="str">
        <f t="shared" si="680"/>
        <v/>
      </c>
      <c r="BJ426" s="264" t="str">
        <f t="shared" si="681"/>
        <v/>
      </c>
      <c r="BK426" s="264" t="str">
        <f t="shared" si="682"/>
        <v/>
      </c>
      <c r="BL426" s="264" t="str">
        <f t="shared" si="683"/>
        <v/>
      </c>
      <c r="BM426" s="264" t="str">
        <f t="shared" si="684"/>
        <v/>
      </c>
      <c r="BN426" s="264" t="str">
        <f t="shared" si="685"/>
        <v/>
      </c>
      <c r="BO426" s="264" t="str">
        <f t="shared" si="686"/>
        <v/>
      </c>
      <c r="BP426" s="264" t="str">
        <f t="shared" si="687"/>
        <v/>
      </c>
      <c r="BQ426" s="264" t="str">
        <f t="shared" si="688"/>
        <v/>
      </c>
      <c r="BR426" s="264" t="str">
        <f t="shared" si="689"/>
        <v/>
      </c>
      <c r="BS426" s="264" t="str">
        <f t="shared" si="690"/>
        <v/>
      </c>
      <c r="BT426" s="264" t="str">
        <f t="shared" si="691"/>
        <v/>
      </c>
      <c r="BU426" s="264" t="str">
        <f t="shared" si="692"/>
        <v/>
      </c>
      <c r="BV426" s="264" t="str">
        <f t="shared" si="693"/>
        <v/>
      </c>
      <c r="BW426" s="264" t="str">
        <f t="shared" si="694"/>
        <v/>
      </c>
      <c r="BX426" s="264" t="str">
        <f t="shared" si="874"/>
        <v/>
      </c>
      <c r="BY426" s="264" t="str">
        <f t="shared" si="695"/>
        <v/>
      </c>
      <c r="BZ426" s="264" t="str">
        <f t="shared" si="696"/>
        <v/>
      </c>
      <c r="CA426" s="264" t="str">
        <f t="shared" si="697"/>
        <v/>
      </c>
      <c r="CB426" s="264" t="str">
        <f t="shared" si="698"/>
        <v/>
      </c>
      <c r="CC426" s="264" t="str">
        <f t="shared" si="699"/>
        <v/>
      </c>
      <c r="CD426" s="264" t="str">
        <f t="shared" si="700"/>
        <v/>
      </c>
      <c r="CE426" s="264" t="str">
        <f t="shared" si="701"/>
        <v/>
      </c>
      <c r="CF426" s="264" t="str">
        <f t="shared" si="702"/>
        <v/>
      </c>
      <c r="CG426" s="264" t="str">
        <f t="shared" si="703"/>
        <v/>
      </c>
      <c r="CH426" s="264" t="str">
        <f t="shared" si="704"/>
        <v/>
      </c>
      <c r="CI426" s="264" t="str">
        <f t="shared" si="705"/>
        <v/>
      </c>
      <c r="CJ426" s="264" t="str">
        <f t="shared" si="706"/>
        <v/>
      </c>
      <c r="CK426" s="264" t="str">
        <f t="shared" si="707"/>
        <v/>
      </c>
      <c r="CL426" s="264" t="str">
        <f t="shared" si="708"/>
        <v/>
      </c>
      <c r="CM426" s="264" t="str">
        <f t="shared" si="709"/>
        <v/>
      </c>
      <c r="CN426" s="264" t="str">
        <f t="shared" si="710"/>
        <v/>
      </c>
      <c r="CO426" s="264" t="str">
        <f t="shared" si="711"/>
        <v/>
      </c>
      <c r="CP426" s="264" t="str">
        <f t="shared" si="712"/>
        <v/>
      </c>
      <c r="CQ426" s="264" t="str">
        <f t="shared" si="713"/>
        <v/>
      </c>
      <c r="CR426" s="264" t="str">
        <f t="shared" si="714"/>
        <v/>
      </c>
      <c r="CS426" s="264" t="str">
        <f t="shared" si="715"/>
        <v/>
      </c>
      <c r="CT426" s="264" t="str">
        <f t="shared" si="716"/>
        <v/>
      </c>
      <c r="CU426" s="264" t="str">
        <f t="shared" si="717"/>
        <v/>
      </c>
      <c r="CV426" s="264" t="str">
        <f t="shared" si="718"/>
        <v/>
      </c>
      <c r="CW426" s="264" t="str">
        <f t="shared" si="719"/>
        <v/>
      </c>
      <c r="CX426" s="264" t="str">
        <f t="shared" si="720"/>
        <v/>
      </c>
      <c r="CY426" s="264" t="str">
        <f t="shared" si="721"/>
        <v/>
      </c>
      <c r="CZ426" s="264" t="str">
        <f t="shared" si="722"/>
        <v/>
      </c>
      <c r="DA426" s="264" t="str">
        <f t="shared" si="723"/>
        <v/>
      </c>
      <c r="DB426" s="264" t="str">
        <f t="shared" si="724"/>
        <v/>
      </c>
      <c r="DC426" s="264" t="str">
        <f t="shared" si="725"/>
        <v/>
      </c>
      <c r="DD426" s="264" t="str">
        <f t="shared" si="726"/>
        <v/>
      </c>
      <c r="DE426" s="264" t="str">
        <f t="shared" si="727"/>
        <v/>
      </c>
      <c r="DF426" s="264" t="str">
        <f t="shared" si="728"/>
        <v/>
      </c>
      <c r="DG426" s="264" t="str">
        <f t="shared" si="729"/>
        <v/>
      </c>
      <c r="DH426" s="264" t="str">
        <f t="shared" si="730"/>
        <v/>
      </c>
      <c r="DI426" s="264" t="str">
        <f t="shared" si="731"/>
        <v/>
      </c>
      <c r="DJ426" s="264" t="str">
        <f t="shared" si="732"/>
        <v/>
      </c>
      <c r="DK426" s="264" t="str">
        <f t="shared" si="733"/>
        <v/>
      </c>
      <c r="DL426" s="264" t="str">
        <f t="shared" si="734"/>
        <v/>
      </c>
      <c r="DM426" s="264" t="str">
        <f t="shared" si="735"/>
        <v/>
      </c>
      <c r="DN426" s="264" t="str">
        <f t="shared" si="736"/>
        <v/>
      </c>
      <c r="DO426" s="264" t="str">
        <f t="shared" si="737"/>
        <v/>
      </c>
      <c r="DP426" s="264" t="str">
        <f t="shared" si="738"/>
        <v/>
      </c>
      <c r="DQ426" s="264" t="str">
        <f t="shared" si="739"/>
        <v/>
      </c>
      <c r="DR426" s="264" t="str">
        <f t="shared" si="740"/>
        <v/>
      </c>
      <c r="DS426" s="264" t="str">
        <f t="shared" si="741"/>
        <v/>
      </c>
      <c r="DT426" s="264" t="str">
        <f t="shared" si="742"/>
        <v/>
      </c>
      <c r="DU426" s="264" t="str">
        <f t="shared" si="743"/>
        <v/>
      </c>
      <c r="DV426" s="264" t="str">
        <f t="shared" si="744"/>
        <v/>
      </c>
      <c r="DW426" s="264" t="str">
        <f t="shared" si="745"/>
        <v/>
      </c>
      <c r="DX426" s="264" t="str">
        <f t="shared" si="746"/>
        <v/>
      </c>
      <c r="DY426" s="264" t="str">
        <f t="shared" si="747"/>
        <v/>
      </c>
      <c r="DZ426" s="264" t="str">
        <f t="shared" si="748"/>
        <v/>
      </c>
      <c r="EA426" s="264" t="str">
        <f t="shared" si="749"/>
        <v/>
      </c>
      <c r="EB426" s="264" t="str">
        <f t="shared" si="750"/>
        <v/>
      </c>
      <c r="EC426" s="264" t="str">
        <f t="shared" si="751"/>
        <v/>
      </c>
      <c r="ED426" s="264" t="str">
        <f t="shared" si="752"/>
        <v/>
      </c>
      <c r="EE426" s="264" t="str">
        <f t="shared" si="753"/>
        <v/>
      </c>
      <c r="EF426" s="264" t="str">
        <f t="shared" si="754"/>
        <v/>
      </c>
      <c r="EG426" s="264" t="str">
        <f t="shared" si="755"/>
        <v/>
      </c>
      <c r="EH426" s="264" t="str">
        <f t="shared" si="756"/>
        <v/>
      </c>
      <c r="EI426" s="264" t="str">
        <f t="shared" si="757"/>
        <v/>
      </c>
      <c r="EJ426" s="264" t="str">
        <f t="shared" si="758"/>
        <v/>
      </c>
      <c r="EK426" s="264" t="str">
        <f t="shared" si="875"/>
        <v/>
      </c>
      <c r="EL426" s="264" t="str">
        <f t="shared" si="759"/>
        <v/>
      </c>
      <c r="EM426" s="264" t="str">
        <f t="shared" si="760"/>
        <v/>
      </c>
      <c r="EN426" s="264" t="str">
        <f t="shared" si="761"/>
        <v/>
      </c>
      <c r="EO426" s="264" t="str">
        <f t="shared" si="762"/>
        <v/>
      </c>
      <c r="EP426" s="264" t="str">
        <f t="shared" si="763"/>
        <v/>
      </c>
      <c r="EQ426" s="264" t="str">
        <f t="shared" si="764"/>
        <v/>
      </c>
      <c r="ER426" s="264" t="str">
        <f t="shared" si="765"/>
        <v/>
      </c>
      <c r="ES426" s="264" t="str">
        <f t="shared" si="766"/>
        <v/>
      </c>
      <c r="ET426" s="264" t="str">
        <f t="shared" si="767"/>
        <v/>
      </c>
      <c r="EU426" s="264" t="str">
        <f t="shared" si="768"/>
        <v/>
      </c>
      <c r="EV426" s="264" t="str">
        <f t="shared" si="769"/>
        <v/>
      </c>
      <c r="EW426" s="264" t="str">
        <f t="shared" si="770"/>
        <v/>
      </c>
      <c r="EX426" s="264" t="str">
        <f t="shared" si="771"/>
        <v/>
      </c>
      <c r="EY426" s="264" t="str">
        <f t="shared" si="772"/>
        <v/>
      </c>
      <c r="EZ426" s="264" t="str">
        <f t="shared" si="773"/>
        <v/>
      </c>
      <c r="FA426" s="264" t="str">
        <f t="shared" si="774"/>
        <v/>
      </c>
      <c r="FB426" s="264" t="str">
        <f t="shared" si="775"/>
        <v/>
      </c>
      <c r="FC426" s="264" t="str">
        <f t="shared" si="776"/>
        <v/>
      </c>
      <c r="FD426" s="264" t="str">
        <f t="shared" si="777"/>
        <v/>
      </c>
      <c r="FE426" s="264" t="str">
        <f t="shared" si="778"/>
        <v/>
      </c>
      <c r="FF426" s="264" t="str">
        <f t="shared" si="779"/>
        <v/>
      </c>
      <c r="FG426" s="264" t="str">
        <f t="shared" si="780"/>
        <v/>
      </c>
      <c r="FH426" s="264" t="str">
        <f t="shared" si="781"/>
        <v/>
      </c>
      <c r="FI426" s="264" t="str">
        <f t="shared" si="782"/>
        <v/>
      </c>
      <c r="FJ426" s="264" t="str">
        <f t="shared" si="783"/>
        <v/>
      </c>
      <c r="FK426" s="264" t="str">
        <f t="shared" si="784"/>
        <v/>
      </c>
      <c r="FL426" s="264" t="str">
        <f t="shared" si="785"/>
        <v/>
      </c>
      <c r="FM426" s="264" t="str">
        <f t="shared" si="786"/>
        <v/>
      </c>
      <c r="FN426" s="264" t="str">
        <f t="shared" si="787"/>
        <v/>
      </c>
      <c r="FO426" s="264" t="str">
        <f t="shared" si="788"/>
        <v/>
      </c>
      <c r="FP426" s="264" t="str">
        <f t="shared" si="789"/>
        <v/>
      </c>
      <c r="FQ426" s="264" t="str">
        <f t="shared" si="790"/>
        <v/>
      </c>
      <c r="FR426" s="264" t="str">
        <f t="shared" si="791"/>
        <v/>
      </c>
      <c r="FS426" s="264" t="str">
        <f t="shared" si="792"/>
        <v/>
      </c>
      <c r="FT426" s="264" t="str">
        <f t="shared" si="793"/>
        <v/>
      </c>
      <c r="FU426" s="264" t="str">
        <f t="shared" si="794"/>
        <v/>
      </c>
      <c r="FV426" s="264" t="str">
        <f t="shared" si="795"/>
        <v/>
      </c>
      <c r="FW426" s="264" t="str">
        <f t="shared" si="796"/>
        <v/>
      </c>
      <c r="FX426" s="264" t="str">
        <f t="shared" si="797"/>
        <v/>
      </c>
      <c r="FY426" s="264" t="str">
        <f t="shared" si="798"/>
        <v/>
      </c>
      <c r="FZ426" s="264" t="str">
        <f t="shared" si="799"/>
        <v/>
      </c>
      <c r="GA426" s="264" t="str">
        <f t="shared" si="800"/>
        <v/>
      </c>
      <c r="GB426" s="264" t="str">
        <f t="shared" si="801"/>
        <v/>
      </c>
      <c r="GC426" s="264" t="str">
        <f t="shared" si="802"/>
        <v/>
      </c>
      <c r="GD426" s="264" t="str">
        <f t="shared" si="803"/>
        <v/>
      </c>
      <c r="GE426" s="264" t="str">
        <f t="shared" si="804"/>
        <v/>
      </c>
      <c r="GF426" s="264" t="str">
        <f t="shared" si="805"/>
        <v/>
      </c>
      <c r="GG426" s="264" t="str">
        <f t="shared" si="806"/>
        <v/>
      </c>
      <c r="GH426" s="264" t="str">
        <f t="shared" si="807"/>
        <v/>
      </c>
      <c r="GI426" s="264" t="str">
        <f t="shared" si="808"/>
        <v/>
      </c>
      <c r="GJ426" s="264" t="str">
        <f t="shared" si="809"/>
        <v/>
      </c>
      <c r="GK426" s="264" t="str">
        <f t="shared" si="810"/>
        <v/>
      </c>
      <c r="GL426" s="264" t="str">
        <f t="shared" si="811"/>
        <v/>
      </c>
      <c r="GM426" s="264" t="str">
        <f t="shared" si="812"/>
        <v/>
      </c>
      <c r="GN426" s="264" t="str">
        <f t="shared" si="813"/>
        <v/>
      </c>
      <c r="GO426" s="264" t="str">
        <f t="shared" si="814"/>
        <v/>
      </c>
      <c r="GP426" s="264" t="str">
        <f t="shared" si="815"/>
        <v/>
      </c>
      <c r="GQ426" s="264" t="str">
        <f t="shared" si="816"/>
        <v/>
      </c>
      <c r="GR426" s="264" t="str">
        <f t="shared" si="817"/>
        <v/>
      </c>
      <c r="GS426" s="264" t="str">
        <f t="shared" si="818"/>
        <v/>
      </c>
      <c r="GT426" s="264" t="str">
        <f t="shared" si="819"/>
        <v/>
      </c>
      <c r="GU426" s="264" t="str">
        <f t="shared" si="820"/>
        <v/>
      </c>
      <c r="GV426" s="264" t="str">
        <f t="shared" si="821"/>
        <v/>
      </c>
      <c r="GW426" s="264" t="str">
        <f t="shared" si="822"/>
        <v/>
      </c>
      <c r="GX426" s="264" t="str">
        <f t="shared" si="823"/>
        <v/>
      </c>
      <c r="GY426" s="264" t="str">
        <f t="shared" si="824"/>
        <v/>
      </c>
      <c r="GZ426" s="264" t="str">
        <f t="shared" si="825"/>
        <v/>
      </c>
      <c r="HA426" s="264" t="str">
        <f t="shared" si="826"/>
        <v/>
      </c>
      <c r="HB426" s="264" t="str">
        <f t="shared" si="827"/>
        <v/>
      </c>
      <c r="HC426" s="264" t="str">
        <f t="shared" si="828"/>
        <v/>
      </c>
      <c r="HD426" s="264" t="str">
        <f t="shared" si="829"/>
        <v/>
      </c>
      <c r="HE426" s="264" t="str">
        <f t="shared" si="830"/>
        <v/>
      </c>
      <c r="HF426" s="264" t="str">
        <f t="shared" si="831"/>
        <v/>
      </c>
      <c r="HG426" s="264" t="str">
        <f t="shared" si="832"/>
        <v/>
      </c>
      <c r="HH426" s="264" t="str">
        <f t="shared" si="833"/>
        <v/>
      </c>
      <c r="HI426" s="264" t="str">
        <f t="shared" si="834"/>
        <v/>
      </c>
      <c r="HJ426" s="264" t="str">
        <f t="shared" si="835"/>
        <v/>
      </c>
      <c r="HK426" s="264" t="str">
        <f t="shared" si="836"/>
        <v/>
      </c>
      <c r="HL426" s="264" t="str">
        <f t="shared" si="837"/>
        <v/>
      </c>
      <c r="HM426" s="264" t="str">
        <f t="shared" si="838"/>
        <v/>
      </c>
      <c r="HN426" s="264" t="str">
        <f t="shared" si="839"/>
        <v/>
      </c>
      <c r="HO426" s="264" t="str">
        <f t="shared" si="840"/>
        <v/>
      </c>
      <c r="HP426" s="264" t="str">
        <f t="shared" si="841"/>
        <v/>
      </c>
      <c r="HQ426" s="264" t="str">
        <f t="shared" si="842"/>
        <v/>
      </c>
      <c r="HR426" s="264" t="str">
        <f t="shared" si="843"/>
        <v/>
      </c>
      <c r="HS426" s="264" t="str">
        <f t="shared" si="844"/>
        <v/>
      </c>
      <c r="HT426" s="264" t="str">
        <f t="shared" si="845"/>
        <v/>
      </c>
      <c r="HU426" s="264" t="str">
        <f t="shared" si="846"/>
        <v/>
      </c>
      <c r="HV426" s="264" t="str">
        <f t="shared" si="847"/>
        <v/>
      </c>
      <c r="HW426" s="264" t="str">
        <f t="shared" si="848"/>
        <v/>
      </c>
      <c r="HX426" s="264" t="str">
        <f t="shared" si="849"/>
        <v/>
      </c>
      <c r="HY426" s="264" t="str">
        <f t="shared" si="850"/>
        <v/>
      </c>
      <c r="HZ426" s="264" t="str">
        <f t="shared" si="851"/>
        <v/>
      </c>
      <c r="IA426" s="264" t="str">
        <f t="shared" si="852"/>
        <v/>
      </c>
      <c r="IB426" s="264" t="str">
        <f t="shared" si="853"/>
        <v/>
      </c>
      <c r="IC426" s="264" t="str">
        <f t="shared" si="854"/>
        <v/>
      </c>
      <c r="ID426" s="264" t="str">
        <f t="shared" si="855"/>
        <v/>
      </c>
      <c r="IE426" s="264" t="str">
        <f t="shared" si="856"/>
        <v/>
      </c>
      <c r="IF426" s="264" t="str">
        <f t="shared" si="857"/>
        <v/>
      </c>
      <c r="IG426" s="264" t="str">
        <f t="shared" si="858"/>
        <v/>
      </c>
      <c r="IH426" s="264" t="str">
        <f t="shared" si="859"/>
        <v/>
      </c>
      <c r="II426" s="264" t="str">
        <f t="shared" si="860"/>
        <v/>
      </c>
      <c r="IJ426" s="264" t="str">
        <f t="shared" si="861"/>
        <v/>
      </c>
      <c r="IK426" s="264" t="str">
        <f t="shared" si="862"/>
        <v/>
      </c>
      <c r="IL426" s="264" t="str">
        <f t="shared" si="863"/>
        <v/>
      </c>
      <c r="IM426" s="264" t="str">
        <f t="shared" si="864"/>
        <v/>
      </c>
      <c r="IN426" s="264" t="str">
        <f t="shared" si="865"/>
        <v/>
      </c>
      <c r="IO426" s="264" t="str">
        <f>IF(AND($A$426&lt;=$W$349,$W$349&lt;=$B$426),$C$426,"")</f>
        <v/>
      </c>
      <c r="IP426" s="264" t="str">
        <f t="shared" si="866"/>
        <v/>
      </c>
      <c r="IQ426" s="264" t="str">
        <f t="shared" si="867"/>
        <v/>
      </c>
      <c r="IR426" s="264" t="str">
        <f t="shared" si="868"/>
        <v/>
      </c>
      <c r="IS426" s="264" t="str">
        <f t="shared" si="869"/>
        <v/>
      </c>
      <c r="IT426" s="264" t="str">
        <f t="shared" si="870"/>
        <v/>
      </c>
      <c r="IU426" s="264" t="str">
        <f t="shared" si="871"/>
        <v/>
      </c>
      <c r="IV426" s="264" t="str">
        <f t="shared" si="872"/>
        <v/>
      </c>
      <c r="IW426" s="264" t="str">
        <f t="shared" si="873"/>
        <v/>
      </c>
      <c r="IX426" s="264" t="str">
        <f t="shared" si="876"/>
        <v/>
      </c>
      <c r="IY426" s="264" t="str">
        <f t="shared" si="877"/>
        <v/>
      </c>
      <c r="IZ426" s="264" t="str">
        <f t="shared" si="878"/>
        <v/>
      </c>
      <c r="JA426" s="264" t="str">
        <f>IF(AND($A$426&lt;=X$349,X$349&lt;=$B$426),$C$426,"")</f>
        <v/>
      </c>
      <c r="JB426" s="264" t="str">
        <f>IF(AND($A$426&lt;=X$349,X$349&lt;=$B$426),(1/3)*$C$426,"")</f>
        <v/>
      </c>
      <c r="JC426" s="264" t="str">
        <f>IF(AND($A$426&lt;=X$349,X$349&lt;=$B$426),(2/3)*$C$426,"")</f>
        <v/>
      </c>
      <c r="JD426" s="264" t="str">
        <f>IF(AND($A$426&lt;=X$349,X$349&lt;=$B$426),$D$426,"")</f>
        <v/>
      </c>
      <c r="JE426" s="264" t="str">
        <f>IF(AND($A$426&lt;=X$349,X$349&lt;=$B$426),(1/3)*$D$426,"")</f>
        <v/>
      </c>
      <c r="JF426" s="264" t="str">
        <f>IF(AND($A$426&lt;=X$349,X$349&lt;=$B$426),(2/3)*$D$426,"")</f>
        <v/>
      </c>
      <c r="JG426" s="264" t="str">
        <f>IF(AND($A$426&lt;=X$349,X$349&lt;=$B$426),$E$426,"")</f>
        <v/>
      </c>
      <c r="JH426" s="264" t="str">
        <f>IF(AND($A$426&lt;=X$349,X$349&lt;=$B$426),(1/3)*$E$426,"")</f>
        <v/>
      </c>
      <c r="JI426" s="264" t="str">
        <f>IF(AND($A$426&lt;=X$349,X$349&lt;=$B$426),(2/3)*$E$426,"")</f>
        <v/>
      </c>
      <c r="JJ426" s="264" t="str">
        <f>IF(AND($A$426&lt;=X$349,X$349&lt;=$B$426),$F$426,"")</f>
        <v/>
      </c>
      <c r="JK426" s="264" t="str">
        <f>IF(AND($A$426&lt;=X$349,X$349&lt;=$B$426),(1/3)*$F$426,"")</f>
        <v/>
      </c>
      <c r="JL426" s="264" t="str">
        <f>IF(AND($A$426&lt;=X$349,X$349&lt;=$B$426),(2/3)*$F$426,"")</f>
        <v/>
      </c>
      <c r="JM426" s="264" t="str">
        <f>IF(AND($A$426&lt;=Y$349,Y$349&lt;=$B$426),$C$426,"")</f>
        <v/>
      </c>
      <c r="JN426" s="264" t="str">
        <f>IF(AND($A$426&lt;=Y$349,Y$349&lt;=$B$426),(1/3)*$C$426,"")</f>
        <v/>
      </c>
      <c r="JO426" s="264" t="str">
        <f>IF(AND($A$426&lt;=Y$349,Y$349&lt;=$B$426),(2/3)*$C$426,"")</f>
        <v/>
      </c>
      <c r="JP426" s="264" t="str">
        <f>IF(AND($A$426&lt;=Y$349,Y$349&lt;=$B$426),$D$426,"")</f>
        <v/>
      </c>
      <c r="JQ426" s="264" t="str">
        <f>IF(AND($A$426&lt;=Y$349,Y$349&lt;=$B$426),(1/3)*$D$426,"")</f>
        <v/>
      </c>
      <c r="JR426" s="264" t="str">
        <f>IF(AND($A$426&lt;=Y$349,Y$349&lt;=$B$426),(2/3)*$D$426,"")</f>
        <v/>
      </c>
      <c r="JS426" s="264" t="str">
        <f>IF(AND($A$426&lt;=Y$349,Y$349&lt;=$B$426),$E$426,"")</f>
        <v/>
      </c>
      <c r="JT426" s="264" t="str">
        <f>IF(AND($A$426&lt;=Y$349,Y$349&lt;=$B$426),(1/3)*$E$426,"")</f>
        <v/>
      </c>
      <c r="JU426" s="264" t="str">
        <f>IF(AND($A$426&lt;=Y$349,Y$349&lt;=$B$426),(2/3)*$E$426,"")</f>
        <v/>
      </c>
      <c r="JV426" s="264" t="str">
        <f>IF(AND($A$426&lt;=Y$349,Y$349&lt;=$B$426),$F$426,"")</f>
        <v/>
      </c>
      <c r="JW426" s="264" t="str">
        <f>IF(AND($A$426&lt;=Y$349,Y$349&lt;=$B$426),(1/3)*$F$426,"")</f>
        <v/>
      </c>
      <c r="JX426" s="264" t="str">
        <f>IF(AND($A$426&lt;=Y$349,Y$349&lt;=$B$426),(2/3)*$F$426,"")</f>
        <v/>
      </c>
      <c r="JY426" s="264" t="str">
        <f>IF(AND($A$426&lt;=Z$349,Z$349&lt;=$B$426),$C$426,"")</f>
        <v/>
      </c>
      <c r="JZ426" s="264" t="str">
        <f>IF(AND($A$426&lt;=Z$349,Z$349&lt;=$B$426),(1/3)*$C$426,"")</f>
        <v/>
      </c>
      <c r="KA426" s="264" t="str">
        <f>IF(AND($A$426&lt;=Z$349,Z$349&lt;=$B$426),(2/3)*$C$426,"")</f>
        <v/>
      </c>
      <c r="KB426" s="264" t="str">
        <f>IF(AND($A$426&lt;=Z$349,Z$349&lt;=$B$426),$D$426,"")</f>
        <v/>
      </c>
      <c r="KC426" s="264" t="str">
        <f>IF(AND($A$426&lt;=Z$349,Z$349&lt;=$B$426),(1/3)*$D$426,"")</f>
        <v/>
      </c>
      <c r="KD426" s="264" t="str">
        <f>IF(AND($A$426&lt;=Z$349,Z$349&lt;=$B$426),(2/3)*$D$426,"")</f>
        <v/>
      </c>
      <c r="KE426" s="264" t="str">
        <f>IF(AND($A$426&lt;=Z$349,Z$349&lt;=$B$426),$E$426,"")</f>
        <v/>
      </c>
      <c r="KF426" s="264" t="str">
        <f>IF(AND($A$426&lt;=Z$349,Z$349&lt;=$B$426),(1/3)*$E$426,"")</f>
        <v/>
      </c>
      <c r="KG426" s="264" t="str">
        <f>IF(AND($A$426&lt;=Z$349,Z$349&lt;=$B$426),(2/3)*$E$426,"")</f>
        <v/>
      </c>
      <c r="KH426" s="264" t="str">
        <f>IF(AND($A$426&lt;=Z$349,Z$349&lt;=$B$426),$F$426,"")</f>
        <v/>
      </c>
      <c r="KI426" s="264" t="str">
        <f>IF(AND($A$426&lt;=Z$349,Z$349&lt;=$B$426),(1/3)*$F$426,"")</f>
        <v/>
      </c>
      <c r="KJ426" s="264" t="str">
        <f>IF(AND($A$426&lt;=Z$349,Z$349&lt;=$B$426),(2/3)*$F$426,"")</f>
        <v/>
      </c>
      <c r="KK426" s="264" t="str">
        <f>IF(AND($A$426&lt;=AA$349,AA$349&lt;=$B$426),$C$426,"")</f>
        <v/>
      </c>
      <c r="KL426" s="264" t="str">
        <f>IF(AND($A$426&lt;=AA$349,AA$349&lt;=$B$426),(1/3)*$C$426,"")</f>
        <v/>
      </c>
      <c r="KM426" s="264" t="str">
        <f>IF(AND($A$426&lt;=AA$349,AA$349&lt;=$B$426),(2/3)*$C$426,"")</f>
        <v/>
      </c>
      <c r="KN426" s="264" t="str">
        <f>IF(AND($A$426&lt;=AA$349,AA$349&lt;=$B$426),$D$426,"")</f>
        <v/>
      </c>
      <c r="KO426" s="264" t="str">
        <f>IF(AND($A$426&lt;=AA$349,AA$349&lt;=$B$426),(1/3)*$D$426,"")</f>
        <v/>
      </c>
      <c r="KP426" s="264" t="str">
        <f>IF(AND($A$426&lt;=AA$349,AA$349&lt;=$B$426),(2/3)*$D$426,"")</f>
        <v/>
      </c>
      <c r="KQ426" s="264" t="str">
        <f>IF(AND($A$426&lt;=AA$349,AA$349&lt;=$B$426),$E$426,"")</f>
        <v/>
      </c>
      <c r="KR426" s="264" t="str">
        <f>IF(AND($A$426&lt;=AA$349,AA$349&lt;=$B$426),(1/3)*$E$426,"")</f>
        <v/>
      </c>
      <c r="KS426" s="264" t="str">
        <f>IF(AND($A$426&lt;=AA$349,AA$349&lt;=$B$426),(2/3)*$E$426,"")</f>
        <v/>
      </c>
      <c r="KT426" s="264" t="str">
        <f>IF(AND($A$426&lt;=AA$349,AA$349&lt;=$B$426),$F$426,"")</f>
        <v/>
      </c>
      <c r="KU426" s="264" t="str">
        <f>IF(AND($A$426&lt;=AA$349,AA$349&lt;=$B$426),(1/3)*$F$426,"")</f>
        <v/>
      </c>
      <c r="KV426" s="264" t="str">
        <f>IF(AND($A$426&lt;=AA$349,AA$349&lt;=$B$426),(2/3)*$F$426,"")</f>
        <v/>
      </c>
      <c r="KW426" s="264" t="str">
        <f>IF(AND($A$426&lt;=AB$349,AB$349&lt;=$B$426),$C$426,"")</f>
        <v/>
      </c>
      <c r="KX426" s="264" t="str">
        <f>IF(AND($A$426&lt;=AB$349,AB$349&lt;=$B$426),(1/3)*$C$426,"")</f>
        <v/>
      </c>
      <c r="KY426" s="264" t="str">
        <f>IF(AND($A$426&lt;=AB$349,AB$349&lt;=$B$426),(2/3)*$C$426,"")</f>
        <v/>
      </c>
      <c r="KZ426" s="264" t="str">
        <f>IF(AND($A$426&lt;=AB$349,AB$349&lt;=$B$426),$D$426,"")</f>
        <v/>
      </c>
      <c r="LA426" s="264" t="str">
        <f>IF(AND($A$426&lt;=AB$349,AB$349&lt;=$B$426),(1/3)*$D$426,"")</f>
        <v/>
      </c>
      <c r="LB426" s="264" t="str">
        <f>IF(AND($A$426&lt;=AB$349,AB$349&lt;=$B$426),(2/3)*$D$426,"")</f>
        <v/>
      </c>
      <c r="LC426" s="264" t="str">
        <f>IF(AND($A$426&lt;=AB$349,AB$349&lt;=$B$426),$E$426,"")</f>
        <v/>
      </c>
      <c r="LD426" s="264" t="str">
        <f>IF(AND($A$426&lt;=AB$349,AB$349&lt;=$B$426),(1/3)*$E$426,"")</f>
        <v/>
      </c>
      <c r="LE426" s="264" t="str">
        <f>IF(AND($A$426&lt;=AB$349,AB$349&lt;=$B$426),(2/3)*$E$426,"")</f>
        <v/>
      </c>
      <c r="LF426" s="264" t="str">
        <f>IF(AND($A$426&lt;=AB$349,AB$349&lt;=$B$426),$F$426,"")</f>
        <v/>
      </c>
      <c r="LG426" s="264" t="str">
        <f>IF(AND($A$426&lt;=AB$349,AB$349&lt;=$B$426),(1/3)*$F$426,"")</f>
        <v/>
      </c>
      <c r="LH426" s="264" t="str">
        <f>IF(AND($A$426&lt;=AB$349,AB$349&lt;=$B$426),(2/3)*$F$426,"")</f>
        <v/>
      </c>
      <c r="LI426" s="264" t="str">
        <f>IF(AND($A$426&lt;=AC$349,AC$349&lt;=$B$426),$C$426,"")</f>
        <v/>
      </c>
      <c r="LJ426" s="264" t="str">
        <f>IF(AND($A$426&lt;=AC$349,AC$349&lt;=$B$426),(1/3)*$C$426,"")</f>
        <v/>
      </c>
      <c r="LK426" s="264" t="str">
        <f>IF(AND($A$426&lt;=AC$349,AC$349&lt;=$B$426),(2/3)*$C$426,"")</f>
        <v/>
      </c>
      <c r="LL426" s="264" t="str">
        <f>IF(AND($A$426&lt;=AC$349,AC$349&lt;=$B$426),$D$426,"")</f>
        <v/>
      </c>
      <c r="LM426" s="264" t="str">
        <f>IF(AND($A$426&lt;=AC$349,AC$349&lt;=$B$426),(1/3)*$D$426,"")</f>
        <v/>
      </c>
      <c r="LN426" s="264" t="str">
        <f>IF(AND($A$426&lt;=AC$349,AC$349&lt;=$B$426),(2/3)*$D$426,"")</f>
        <v/>
      </c>
      <c r="LO426" s="264" t="str">
        <f>IF(AND($A$426&lt;=AC$349,AC$349&lt;=$B$426),$E$426,"")</f>
        <v/>
      </c>
      <c r="LP426" s="264" t="str">
        <f>IF(AND($A$426&lt;=AC$349,AC$349&lt;=$B$426),(1/3)*$E$426,"")</f>
        <v/>
      </c>
      <c r="LQ426" s="264" t="str">
        <f>IF(AND($A$426&lt;=AC$349,AC$349&lt;=$B$426),(2/3)*$E$426,"")</f>
        <v/>
      </c>
      <c r="LR426" s="264" t="str">
        <f>IF(AND($A$426&lt;=AC$349,AC$349&lt;=$B$426),$F$426,"")</f>
        <v/>
      </c>
      <c r="LS426" s="264" t="str">
        <f>IF(AND($A$426&lt;=AC$349,AC$349&lt;=$B$426),(1/3)*$F$426,"")</f>
        <v/>
      </c>
      <c r="LT426" s="264" t="str">
        <f>IF(AND($A$426&lt;=AC$349,AC$349&lt;=$B$426),(2/3)*$F$426,"")</f>
        <v/>
      </c>
      <c r="LU426" s="264" t="str">
        <f>IF(AND($A$426&lt;=AD$349,AD$349&lt;=$B$426),$C$426,"")</f>
        <v/>
      </c>
      <c r="LV426" s="264" t="str">
        <f>IF(AND($A$426&lt;=AD$349,AD$349&lt;=$B$426),(1/3)*$C$426,"")</f>
        <v/>
      </c>
      <c r="LW426" s="264" t="str">
        <f>IF(AND($A$426&lt;=AD$349,AD$349&lt;=$B$426),(2/3)*$C$426,"")</f>
        <v/>
      </c>
      <c r="LX426" s="264" t="str">
        <f>IF(AND($A$426&lt;=AD$349,AD$349&lt;=$B$426),$D$426,"")</f>
        <v/>
      </c>
      <c r="LY426" s="264" t="str">
        <f>IF(AND($A$426&lt;=AD$349,AD$349&lt;=$B$426),(1/3)*$D$426,"")</f>
        <v/>
      </c>
      <c r="LZ426" s="264" t="str">
        <f>IF(AND($A$426&lt;=AD$349,AD$349&lt;=$B$426),(2/3)*$D$426,"")</f>
        <v/>
      </c>
      <c r="MA426" s="264" t="str">
        <f>IF(AND($A$426&lt;=AD$349,AD$349&lt;=$B$426),$E$426,"")</f>
        <v/>
      </c>
      <c r="MB426" s="264" t="str">
        <f>IF(AND($A$426&lt;=AD$349,AD$349&lt;=$B$426),(1/3)*$E$426,"")</f>
        <v/>
      </c>
      <c r="MC426" s="264" t="str">
        <f>IF(AND($A$426&lt;=AD$349,AD$349&lt;=$B$426),(2/3)*$E$426,"")</f>
        <v/>
      </c>
      <c r="MD426" s="264" t="str">
        <f>IF(AND($A$426&lt;=AD$349,AD$349&lt;=$B$426),$F$426,"")</f>
        <v/>
      </c>
      <c r="ME426" s="264" t="str">
        <f>IF(AND($A$426&lt;=AD$349,AD$349&lt;=$B$426),(1/3)*$F$426,"")</f>
        <v/>
      </c>
      <c r="MF426" s="264" t="str">
        <f>IF(AND($A$426&lt;=AD$349,AD$349&lt;=$B$426),(2/3)*$F$426,"")</f>
        <v/>
      </c>
      <c r="MG426" s="264" t="str">
        <f>IF(AND($A$426&lt;=AE$349,AE$349&lt;=$B$426),$C$426,"")</f>
        <v/>
      </c>
      <c r="MH426" s="264" t="str">
        <f>IF(AND($A$426&lt;=AE$349,AE$349&lt;=$B$426),(1/3)*$C$426,"")</f>
        <v/>
      </c>
      <c r="MI426" s="264" t="str">
        <f>IF(AND($A$426&lt;=AE$349,AE$349&lt;=$B$426),(2/3)*$C$426,"")</f>
        <v/>
      </c>
      <c r="MJ426" s="264" t="str">
        <f>IF(AND($A$426&lt;=AE$349,AE$349&lt;=$B$426),$D$426,"")</f>
        <v/>
      </c>
      <c r="MK426" s="264" t="str">
        <f>IF(AND($A$426&lt;=AE$349,AE$349&lt;=$B$426),(1/3)*$D$426,"")</f>
        <v/>
      </c>
      <c r="ML426" s="264" t="str">
        <f>IF(AND($A$426&lt;=AE$349,AE$349&lt;=$B$426),(2/3)*$D$426,"")</f>
        <v/>
      </c>
      <c r="MM426" s="264" t="str">
        <f>IF(AND($A$426&lt;=AE$349,AE$349&lt;=$B$426),$E$426,"")</f>
        <v/>
      </c>
      <c r="MN426" s="264" t="str">
        <f>IF(AND($A$426&lt;=AE$349,AE$349&lt;=$B$426),(1/3)*$E$426,"")</f>
        <v/>
      </c>
      <c r="MO426" s="264" t="str">
        <f>IF(AND($A$426&lt;=AE$349,AE$349&lt;=$B$426),(2/3)*$E$426,"")</f>
        <v/>
      </c>
      <c r="MP426" s="264" t="str">
        <f>IF(AND($A$426&lt;=AE$349,AE$349&lt;=$B$426),$F$426,"")</f>
        <v/>
      </c>
      <c r="MQ426" s="264" t="str">
        <f>IF(AND($A$426&lt;=AE$349,AE$349&lt;=$B$426),(1/3)*$F$426,"")</f>
        <v/>
      </c>
      <c r="MR426" s="264" t="str">
        <f>IF(AND($A$426&lt;=AE$349,AE$349&lt;=$B$426),(2/3)*$F$426,"")</f>
        <v/>
      </c>
      <c r="MS426" s="264" t="str">
        <f>IF(AND($A$426&lt;=AF$349,AF$349&lt;=$B$426),$C$426,"")</f>
        <v/>
      </c>
      <c r="MT426" s="264" t="str">
        <f>IF(AND($A$426&lt;=AF$349,AF$349&lt;=$B$426),(1/3)*$C$426,"")</f>
        <v/>
      </c>
      <c r="MU426" s="264" t="str">
        <f>IF(AND($A$426&lt;=AF$349,AF$349&lt;=$B$426),(2/3)*$C$426,"")</f>
        <v/>
      </c>
      <c r="MV426" s="264" t="str">
        <f>IF(AND($A$426&lt;=AF$349,AF$349&lt;=$B$426),$D$426,"")</f>
        <v/>
      </c>
      <c r="MW426" s="264" t="str">
        <f>IF(AND($A$426&lt;=AF$349,AF$349&lt;=$B$426),(1/3)*$D$426,"")</f>
        <v/>
      </c>
      <c r="MX426" s="264" t="str">
        <f>IF(AND($A$426&lt;=AF$349,AF$349&lt;=$B$426),(2/3)*$D$426,"")</f>
        <v/>
      </c>
      <c r="MY426" s="264" t="str">
        <f>IF(AND($A$426&lt;=AF$349,AF$349&lt;=$B$426),$E$426,"")</f>
        <v/>
      </c>
      <c r="MZ426" s="264" t="str">
        <f>IF(AND($A$426&lt;=AF$349,AF$349&lt;=$B$426),(1/3)*$E$426,"")</f>
        <v/>
      </c>
      <c r="NA426" s="264" t="str">
        <f>IF(AND($A$426&lt;=AF$349,AF$349&lt;=$B$426),(2/3)*$E$426,"")</f>
        <v/>
      </c>
      <c r="NB426" s="264" t="str">
        <f>IF(AND($A$426&lt;=AF$349,AF$349&lt;=$B$426),$F$426,"")</f>
        <v/>
      </c>
      <c r="NC426" s="264" t="str">
        <f>IF(AND($A$426&lt;=AF$349,AF$349&lt;=$B$426),(1/3)*$F$426,"")</f>
        <v/>
      </c>
      <c r="ND426" s="264" t="str">
        <f>IF(AND($A$426&lt;=AF$349,AF$349&lt;=$B$426),(2/3)*$F$426,"")</f>
        <v/>
      </c>
      <c r="NE426" s="264" t="str">
        <f>IF(AND($A$426&lt;=AG$349,AG$349&lt;=$B$426),$C$426,"")</f>
        <v/>
      </c>
      <c r="NF426" s="264" t="str">
        <f>IF(AND($A$426&lt;=AG$349,AG$349&lt;=$B$426),(1/3)*$C$426,"")</f>
        <v/>
      </c>
      <c r="NG426" s="264" t="str">
        <f>IF(AND($A$426&lt;=AG$349,AG$349&lt;=$B$426),(2/3)*$C$426,"")</f>
        <v/>
      </c>
      <c r="NH426" s="264" t="str">
        <f>IF(AND($A$426&lt;=AG$349,AG$349&lt;=$B$426),$D$426,"")</f>
        <v/>
      </c>
      <c r="NI426" s="264" t="str">
        <f>IF(AND($A$426&lt;=AG$349,AG$349&lt;=$B$426),(1/3)*$D$426,"")</f>
        <v/>
      </c>
      <c r="NJ426" s="264" t="str">
        <f>IF(AND($A$426&lt;=AG$349,AG$349&lt;=$B$426),(2/3)*$D$426,"")</f>
        <v/>
      </c>
      <c r="NK426" s="264" t="str">
        <f>IF(AND($A$426&lt;=AG$349,AG$349&lt;=$B$426),$E$426,"")</f>
        <v/>
      </c>
      <c r="NL426" s="264" t="str">
        <f>IF(AND($A$426&lt;=AG$349,AG$349&lt;=$B$426),(1/3)*$E$426,"")</f>
        <v/>
      </c>
      <c r="NM426" s="264" t="str">
        <f>IF(AND($A$426&lt;=AG$349,AG$349&lt;=$B$426),(2/3)*$E$426,"")</f>
        <v/>
      </c>
      <c r="NN426" s="264" t="str">
        <f>IF(AND($A$426&lt;=AG$349,AG$349&lt;=$B$426),$F$426,"")</f>
        <v/>
      </c>
      <c r="NO426" s="264" t="str">
        <f>IF(AND($A$426&lt;=AG$349,AG$349&lt;=$B$426),(1/3)*$F$426,"")</f>
        <v/>
      </c>
      <c r="NP426" s="264" t="str">
        <f>IF(AND($A$426&lt;=AG$349,AG$349&lt;=$B$426),(2/3)*$F$426,"")</f>
        <v/>
      </c>
      <c r="NQ426" s="264" t="str">
        <f>IF(AND($A$426&lt;=AH$349,AH$349&lt;=$B$426),$C$426,"")</f>
        <v/>
      </c>
      <c r="NR426" s="264" t="str">
        <f>IF(AND($A$426&lt;=AH$349,AH$349&lt;=$B$426),(1/3)*$C$426,"")</f>
        <v/>
      </c>
      <c r="NS426" s="264" t="str">
        <f>IF(AND($A$426&lt;=AH$349,AH$349&lt;=$B$426),(2/3)*$C$426,"")</f>
        <v/>
      </c>
      <c r="NT426" s="264" t="str">
        <f>IF(AND($A$426&lt;=AH$349,AH$349&lt;=$B$426),$D$426,"")</f>
        <v/>
      </c>
      <c r="NU426" s="264" t="str">
        <f>IF(AND($A$426&lt;=AH$349,AH$349&lt;=$B$426),(1/3)*$D$426,"")</f>
        <v/>
      </c>
      <c r="NV426" s="264" t="str">
        <f>IF(AND($A$426&lt;=AH$349,AH$349&lt;=$B$426),(2/3)*$D$426,"")</f>
        <v/>
      </c>
      <c r="NW426" s="264" t="str">
        <f>IF(AND($A$426&lt;=AH$349,AH$349&lt;=$B$426),$E$426,"")</f>
        <v/>
      </c>
      <c r="NX426" s="264" t="str">
        <f>IF(AND($A$426&lt;=AH$349,AH$349&lt;=$B$426),(1/3)*$E$426,"")</f>
        <v/>
      </c>
      <c r="NY426" s="264" t="str">
        <f>IF(AND($A$426&lt;=AH$349,AH$349&lt;=$B$426),(2/3)*$E$426,"")</f>
        <v/>
      </c>
      <c r="NZ426" s="264" t="str">
        <f>IF(AND($A$426&lt;=AH$349,AH$349&lt;=$B$426),$F$426,"")</f>
        <v/>
      </c>
      <c r="OA426" s="264" t="str">
        <f>IF(AND($A$426&lt;=AH$349,AH$349&lt;=$B$426),(1/3)*$F$426,"")</f>
        <v/>
      </c>
      <c r="OB426" s="264" t="str">
        <f>IF(AND($A$426&lt;=AH$349,AH$349&lt;=$B$426),(2/3)*$F$426,"")</f>
        <v/>
      </c>
      <c r="OC426" s="264" t="str">
        <f>IF(AND($A$426&lt;=AI$349,AI$349&lt;=$B$426),$C$426,"")</f>
        <v/>
      </c>
      <c r="OD426" s="264" t="str">
        <f>IF(AND($A$426&lt;=AI$349,AI$349&lt;=$B$426),(1/3)*$C$426,"")</f>
        <v/>
      </c>
      <c r="OE426" s="264" t="str">
        <f>IF(AND($A$426&lt;=AI$349,AI$349&lt;=$B$426),(2/3)*$C$426,"")</f>
        <v/>
      </c>
      <c r="OF426" s="264" t="str">
        <f>IF(AND($A$426&lt;=AI$349,AI$349&lt;=$B$426),$D$426,"")</f>
        <v/>
      </c>
      <c r="OG426" s="264" t="str">
        <f>IF(AND($A$426&lt;=AI$349,AI$349&lt;=$B$426),(1/3)*$D$426,"")</f>
        <v/>
      </c>
      <c r="OH426" s="264" t="str">
        <f>IF(AND($A$426&lt;=AI$349,AI$349&lt;=$B$426),(2/3)*$D$426,"")</f>
        <v/>
      </c>
      <c r="OI426" s="264" t="str">
        <f>IF(AND($A$426&lt;=AI$349,AI$349&lt;=$B$426),$E$426,"")</f>
        <v/>
      </c>
      <c r="OJ426" s="264" t="str">
        <f>IF(AND($A$426&lt;=AI$349,AI$349&lt;=$B$426),(1/3)*$E$426,"")</f>
        <v/>
      </c>
      <c r="OK426" s="264" t="str">
        <f>IF(AND($A$426&lt;=AI$349,AI$349&lt;=$B$426),(2/3)*$E$426,"")</f>
        <v/>
      </c>
      <c r="OL426" s="264" t="str">
        <f>IF(AND($A$426&lt;=AI$349,AI$349&lt;=$B$426),$F$426,"")</f>
        <v/>
      </c>
      <c r="OM426" s="264" t="str">
        <f>IF(AND($A$426&lt;=AI$349,AI$349&lt;=$B$426),(1/3)*$F$426,"")</f>
        <v/>
      </c>
      <c r="ON426" s="264" t="str">
        <f>IF(AND($A$426&lt;=AI$349,AI$349&lt;=$B$426),(2/3)*$F$426,"")</f>
        <v/>
      </c>
      <c r="OO426" s="264" t="str">
        <f>IF(AND($A$426&lt;=AJ$349,AJ$349&lt;=$B$426),$C$426,"")</f>
        <v/>
      </c>
      <c r="OP426" s="264" t="str">
        <f>IF(AND($A$426&lt;=AJ$349,AJ$349&lt;=$B$426),(1/3)*$C$426,"")</f>
        <v/>
      </c>
      <c r="OQ426" s="264" t="str">
        <f>IF(AND($A$426&lt;=AJ$349,AJ$349&lt;=$B$426),(2/3)*$C$426,"")</f>
        <v/>
      </c>
      <c r="OR426" s="264" t="str">
        <f>IF(AND($A$426&lt;=AJ$349,AJ$349&lt;=$B$426),$D$426,"")</f>
        <v/>
      </c>
      <c r="OS426" s="264" t="str">
        <f>IF(AND($A$426&lt;=AJ$349,AJ$349&lt;=$B$426),(1/3)*$D$426,"")</f>
        <v/>
      </c>
      <c r="OT426" s="264" t="str">
        <f>IF(AND($A$426&lt;=AJ$349,AJ$349&lt;=$B$426),(2/3)*$D$426,"")</f>
        <v/>
      </c>
      <c r="OU426" s="264" t="str">
        <f>IF(AND($A$426&lt;=AJ$349,AJ$349&lt;=$B$426),$E$426,"")</f>
        <v/>
      </c>
      <c r="OV426" s="264" t="str">
        <f>IF(AND($A$426&lt;=AJ$349,AJ$349&lt;=$B$426),(1/3)*$E$426,"")</f>
        <v/>
      </c>
      <c r="OW426" s="264" t="str">
        <f>IF(AND($A$426&lt;=AJ$349,AJ$349&lt;=$B$426),(2/3)*$E$426,"")</f>
        <v/>
      </c>
      <c r="OX426" s="264" t="str">
        <f>IF(AND($A$426&lt;=AJ$349,AJ$349&lt;=$B$426),$F$426,"")</f>
        <v/>
      </c>
      <c r="OY426" s="264" t="str">
        <f>IF(AND($A$426&lt;=AJ$349,AJ$349&lt;=$B$426),(1/3)*$F$426,"")</f>
        <v/>
      </c>
      <c r="OZ426" s="264" t="str">
        <f>IF(AND($A$426&lt;=AJ$349,AJ$349&lt;=$B$426),(2/3)*$F$426,"")</f>
        <v/>
      </c>
      <c r="PA426" s="264" t="str">
        <f>IF(AND($A$426&lt;=AK$349,AK$349&lt;=$B$426),$C$426,"")</f>
        <v/>
      </c>
      <c r="PB426" s="264" t="str">
        <f>IF(AND($A$426&lt;=AK$349,AK$349&lt;=$B$426),(1/3)*$C$426,"")</f>
        <v/>
      </c>
      <c r="PC426" s="264" t="str">
        <f>IF(AND($A$426&lt;=AK$349,AK$349&lt;=$B$426),(2/3)*$C$426,"")</f>
        <v/>
      </c>
      <c r="PD426" s="264" t="str">
        <f>IF(AND($A$426&lt;=AK$349,AK$349&lt;=$B$426),$D$426,"")</f>
        <v/>
      </c>
      <c r="PE426" s="264" t="str">
        <f>IF(AND($A$426&lt;=AK$349,AK$349&lt;=$B$426),(1/3)*$D$426,"")</f>
        <v/>
      </c>
      <c r="PF426" s="264" t="str">
        <f>IF(AND($A$426&lt;=AK$349,AK$349&lt;=$B$426),(2/3)*$D$426,"")</f>
        <v/>
      </c>
      <c r="PG426" s="264" t="str">
        <f>IF(AND($A$426&lt;=AK$349,AK$349&lt;=$B$426),$E$426,"")</f>
        <v/>
      </c>
      <c r="PH426" s="264" t="str">
        <f>IF(AND($A$426&lt;=AK$349,AK$349&lt;=$B$426),(1/3)*$E$426,"")</f>
        <v/>
      </c>
      <c r="PI426" s="264" t="str">
        <f>IF(AND($A$426&lt;=AK$349,AK$349&lt;=$B$426),(2/3)*$E$426,"")</f>
        <v/>
      </c>
      <c r="PJ426" s="264" t="str">
        <f>IF(AND($A$426&lt;=AK$349,AK$349&lt;=$B$426),$F$426,"")</f>
        <v/>
      </c>
      <c r="PK426" s="264" t="str">
        <f>IF(AND($A$426&lt;=AK$349,AK$349&lt;=$B$426),(1/3)*$F$426,"")</f>
        <v/>
      </c>
      <c r="PL426" s="264" t="str">
        <f>IF(AND($A$426&lt;=AK$349,AK$349&lt;=$B$426),(2/3)*$F$426,"")</f>
        <v/>
      </c>
      <c r="PM426" s="264" t="str">
        <f>IF(AND($A$426&lt;=AL$349,AL$349&lt;=$B$426),$C$426,"")</f>
        <v/>
      </c>
      <c r="PN426" s="264" t="str">
        <f>IF(AND($A$426&lt;=AL$349,AL$349&lt;=$B$426),(1/3)*$C$426,"")</f>
        <v/>
      </c>
      <c r="PO426" s="264" t="str">
        <f>IF(AND($A$426&lt;=AL$349,AL$349&lt;=$B$426),(2/3)*$C$426,"")</f>
        <v/>
      </c>
      <c r="PP426" s="264" t="str">
        <f>IF(AND($A$426&lt;=AL$349,AL$349&lt;=$B$426),$D$426,"")</f>
        <v/>
      </c>
      <c r="PQ426" s="264" t="str">
        <f>IF(AND($A$426&lt;=AL$349,AL$349&lt;=$B$426),(1/3)*$D$426,"")</f>
        <v/>
      </c>
      <c r="PR426" s="264" t="str">
        <f>IF(AND($A$426&lt;=AL$349,AL$349&lt;=$B$426),(2/3)*$D$426,"")</f>
        <v/>
      </c>
      <c r="PS426" s="264" t="str">
        <f>IF(AND($A$426&lt;=AL$349,AL$349&lt;=$B$426),$E$426,"")</f>
        <v/>
      </c>
      <c r="PT426" s="264" t="str">
        <f>IF(AND($A$426&lt;=AL$349,AL$349&lt;=$B$426),(1/3)*$E$426,"")</f>
        <v/>
      </c>
      <c r="PU426" s="264" t="str">
        <f>IF(AND($A$426&lt;=AL$349,AL$349&lt;=$B$426),(2/3)*$E$426,"")</f>
        <v/>
      </c>
      <c r="PV426" s="264" t="str">
        <f>IF(AND($A$426&lt;=AL$349,AL$349&lt;=$B$426),$F$426,"")</f>
        <v/>
      </c>
      <c r="PW426" s="264" t="str">
        <f>IF(AND($A$426&lt;=AL$349,AL$349&lt;=$B$426),(1/3)*$F$426,"")</f>
        <v/>
      </c>
      <c r="PX426" s="264" t="str">
        <f>IF(AND($A$426&lt;=AL$349,AL$349&lt;=$B$426),(2/3)*$F$426,"")</f>
        <v/>
      </c>
      <c r="PY426" s="264" t="str">
        <f>IF(AND($A$426&lt;=AM$349,AM$349&lt;=$B$426),$C$426,"")</f>
        <v/>
      </c>
      <c r="PZ426" s="264" t="str">
        <f>IF(AND($A$426&lt;=AM$349,AM$349&lt;=$B$426),(1/3)*$C$426,"")</f>
        <v/>
      </c>
      <c r="QA426" s="264" t="str">
        <f>IF(AND($A$426&lt;=AM$349,AM$349&lt;=$B$426),(2/3)*$C$426,"")</f>
        <v/>
      </c>
      <c r="QB426" s="264" t="str">
        <f>IF(AND($A$426&lt;=AM$349,AM$349&lt;=$B$426),$D$426,"")</f>
        <v/>
      </c>
      <c r="QC426" s="264" t="str">
        <f>IF(AND($A$426&lt;=AM$349,AM$349&lt;=$B$426),(1/3)*$D$426,"")</f>
        <v/>
      </c>
      <c r="QD426" s="264" t="str">
        <f>IF(AND($A$426&lt;=AM$349,AM$349&lt;=$B$426),(2/3)*$D$426,"")</f>
        <v/>
      </c>
      <c r="QE426" s="264" t="str">
        <f>IF(AND($A$426&lt;=AM$349,AM$349&lt;=$B$426),$E$426,"")</f>
        <v/>
      </c>
      <c r="QF426" s="264" t="str">
        <f>IF(AND($A$426&lt;=AM$349,AM$349&lt;=$B$426),(1/3)*$E$426,"")</f>
        <v/>
      </c>
      <c r="QG426" s="264" t="str">
        <f>IF(AND($A$426&lt;=AM$349,AM$349&lt;=$B$426),(2/3)*$E$426,"")</f>
        <v/>
      </c>
      <c r="QH426" s="264" t="str">
        <f>IF(AND($A$426&lt;=AM$349,AM$349&lt;=$B$426),$F$426,"")</f>
        <v/>
      </c>
      <c r="QI426" s="264" t="str">
        <f>IF(AND($A$426&lt;=AM$349,AM$349&lt;=$B$426),(1/3)*$F$426,"")</f>
        <v/>
      </c>
      <c r="QJ426" s="264" t="str">
        <f>IF(AND($A$426&lt;=AM$349,AM$349&lt;=$B$426),(2/3)*$F$426,"")</f>
        <v/>
      </c>
      <c r="QK426" s="264" t="str">
        <f>IF(AND($A$426&lt;=AN$349,AN$349&lt;=$B$426),$C$426,"")</f>
        <v/>
      </c>
      <c r="QL426" s="264" t="str">
        <f>IF(AND($A$426&lt;=AN$349,AN$349&lt;=$B$426),(1/3)*$C$426,"")</f>
        <v/>
      </c>
      <c r="QM426" s="264" t="str">
        <f>IF(AND($A$426&lt;=AN$349,AN$349&lt;=$B$426),(2/3)*$C$426,"")</f>
        <v/>
      </c>
      <c r="QN426" s="264" t="str">
        <f>IF(AND($A$426&lt;=AN$349,AN$349&lt;=$B$426),$D$426,"")</f>
        <v/>
      </c>
      <c r="QO426" s="264" t="str">
        <f>IF(AND($A$426&lt;=AN$349,AN$349&lt;=$B$426),(1/3)*$D$426,"")</f>
        <v/>
      </c>
      <c r="QP426" s="264" t="str">
        <f>IF(AND($A$426&lt;=AN$349,AN$349&lt;=$B$426),(2/3)*$D$426,"")</f>
        <v/>
      </c>
      <c r="QQ426" s="264" t="str">
        <f>IF(AND($A$426&lt;=AN$349,AN$349&lt;=$B$426),$E$426,"")</f>
        <v/>
      </c>
      <c r="QR426" s="264" t="str">
        <f>IF(AND($A$426&lt;=AN$349,AN$349&lt;=$B$426),(1/3)*$E$426,"")</f>
        <v/>
      </c>
      <c r="QS426" s="264" t="str">
        <f>IF(AND($A$426&lt;=AN$349,AN$349&lt;=$B$426),(2/3)*$E$426,"")</f>
        <v/>
      </c>
      <c r="QT426" s="264" t="str">
        <f>IF(AND($A$426&lt;=AN$349,AN$349&lt;=$B$426),$F$426,"")</f>
        <v/>
      </c>
      <c r="QU426" s="264" t="str">
        <f>IF(AND($A$426&lt;=AN$349,AN$349&lt;=$B$426),(1/3)*$F$426,"")</f>
        <v/>
      </c>
      <c r="QV426" s="264" t="str">
        <f>IF(AND($A$426&lt;=AN$349,AN$349&lt;=$B$426),(2/3)*$F$426,"")</f>
        <v/>
      </c>
      <c r="QW426" s="264" t="str">
        <f>IF(AND($A$426&lt;=AO$349,AO$349&lt;=$B$426),$C$426,"")</f>
        <v/>
      </c>
      <c r="QX426" s="264" t="str">
        <f>IF(AND($A$426&lt;=AO$349,AO$349&lt;=$B$426),(1/3)*$C$426,"")</f>
        <v/>
      </c>
      <c r="QY426" s="264" t="str">
        <f>IF(AND($A$426&lt;=AO$349,AO$349&lt;=$B$426),(2/3)*$C$426,"")</f>
        <v/>
      </c>
      <c r="QZ426" s="264" t="str">
        <f>IF(AND($A$426&lt;=AO$349,AO$349&lt;=$B$426),$D$426,"")</f>
        <v/>
      </c>
      <c r="RA426" s="264" t="str">
        <f>IF(AND($A$426&lt;=AO$349,AO$349&lt;=$B$426),(1/3)*$D$426,"")</f>
        <v/>
      </c>
      <c r="RB426" s="264" t="str">
        <f>IF(AND($A$426&lt;=AO$349,AO$349&lt;=$B$426),(2/3)*$D$426,"")</f>
        <v/>
      </c>
      <c r="RC426" s="264" t="str">
        <f>IF(AND($A$426&lt;=AO$349,AO$349&lt;=$B$426),$E$426,"")</f>
        <v/>
      </c>
      <c r="RD426" s="264" t="str">
        <f>IF(AND($A$426&lt;=AO$349,AO$349&lt;=$B$426),(1/3)*$E$426,"")</f>
        <v/>
      </c>
      <c r="RE426" s="264" t="str">
        <f>IF(AND($A$426&lt;=AO$349,AO$349&lt;=$B$426),(2/3)*$E$426,"")</f>
        <v/>
      </c>
      <c r="RF426" s="264" t="str">
        <f>IF(AND($A$426&lt;=AO$349,AO$349&lt;=$B$426),$F$426,"")</f>
        <v/>
      </c>
      <c r="RG426" s="264" t="str">
        <f>IF(AND($A$426&lt;=AO$349,AO$349&lt;=$B$426),(1/3)*$F$426,"")</f>
        <v/>
      </c>
      <c r="RH426" s="264" t="str">
        <f>IF(AND($A$426&lt;=AO$349,AO$349&lt;=$B$426),(2/3)*$F$426,"")</f>
        <v/>
      </c>
      <c r="RI426" s="264" t="str">
        <f>IF(AND($A$426&lt;=AP$349,AP$349&lt;=$B$426),$C$426,"")</f>
        <v/>
      </c>
      <c r="RJ426" s="264" t="str">
        <f>IF(AND($A$426&lt;=AP$349,AP$349&lt;=$B$426),(1/3)*$C$426,"")</f>
        <v/>
      </c>
      <c r="RK426" s="264" t="str">
        <f>IF(AND($A$426&lt;=AP$349,AP$349&lt;=$B$426),(2/3)*$C$426,"")</f>
        <v/>
      </c>
      <c r="RL426" s="264" t="str">
        <f>IF(AND($A$426&lt;=AP$349,AP$349&lt;=$B$426),$D$426,"")</f>
        <v/>
      </c>
      <c r="RM426" s="264" t="str">
        <f>IF(AND($A$426&lt;=AP$349,AP$349&lt;=$B$426),(1/3)*$D$426,"")</f>
        <v/>
      </c>
      <c r="RN426" s="264" t="str">
        <f>IF(AND($A$426&lt;=AP$349,AP$349&lt;=$B$426),(2/3)*$D$426,"")</f>
        <v/>
      </c>
      <c r="RO426" s="264" t="str">
        <f>IF(AND($A$426&lt;=AP$349,AP$349&lt;=$B$426),$E$426,"")</f>
        <v/>
      </c>
      <c r="RP426" s="264" t="str">
        <f>IF(AND($A$426&lt;=AP$349,AP$349&lt;=$B$426),(1/3)*$E$426,"")</f>
        <v/>
      </c>
      <c r="RQ426" s="264" t="str">
        <f>IF(AND($A$426&lt;=AP$349,AP$349&lt;=$B$426),(2/3)*$E$426,"")</f>
        <v/>
      </c>
      <c r="RR426" s="264" t="str">
        <f>IF(AND($A$426&lt;=AP$349,AP$349&lt;=$B$426),$F$426,"")</f>
        <v/>
      </c>
      <c r="RS426" s="264" t="str">
        <f>IF(AND($A$426&lt;=AP$349,AP$349&lt;=$B$426),(1/3)*$F$426,"")</f>
        <v/>
      </c>
      <c r="RT426" s="264" t="str">
        <f>IF(AND($A$426&lt;=AP$349,AP$349&lt;=$B$426),(2/3)*$F$426,"")</f>
        <v/>
      </c>
      <c r="RU426" s="264" t="str">
        <f>IF(AND($A$426&lt;=AQ$349,AQ$349&lt;=$B$426),$C$426,"")</f>
        <v/>
      </c>
      <c r="RV426" s="264" t="str">
        <f>IF(AND($A$426&lt;=AQ$349,AQ$349&lt;=$B$426),(1/3)*$C$426,"")</f>
        <v/>
      </c>
      <c r="RW426" s="264" t="str">
        <f>IF(AND($A$426&lt;=AQ$349,AQ$349&lt;=$B$426),(2/3)*$C$426,"")</f>
        <v/>
      </c>
      <c r="RX426" s="264" t="str">
        <f>IF(AND($A$426&lt;=AQ$349,AQ$349&lt;=$B$426),$D$426,"")</f>
        <v/>
      </c>
      <c r="RY426" s="264" t="str">
        <f>IF(AND($A$426&lt;=AQ$349,AQ$349&lt;=$B$426),(1/3)*$D$426,"")</f>
        <v/>
      </c>
      <c r="RZ426" s="264" t="str">
        <f>IF(AND($A$426&lt;=AQ$349,AQ$349&lt;=$B$426),(2/3)*$D$426,"")</f>
        <v/>
      </c>
      <c r="SA426" s="264" t="str">
        <f>IF(AND($A$426&lt;=AQ$349,AQ$349&lt;=$B$426),$E$426,"")</f>
        <v/>
      </c>
      <c r="SB426" s="264" t="str">
        <f>IF(AND($A$426&lt;=AQ$349,AQ$349&lt;=$B$426),(1/3)*$E$426,"")</f>
        <v/>
      </c>
      <c r="SC426" s="264" t="str">
        <f>IF(AND($A$426&lt;=AQ$349,AQ$349&lt;=$B$426),(2/3)*$E$426,"")</f>
        <v/>
      </c>
      <c r="SD426" s="264" t="str">
        <f>IF(AND($A$426&lt;=AQ$349,AQ$349&lt;=$B$426),$F$426,"")</f>
        <v/>
      </c>
      <c r="SE426" s="264" t="str">
        <f>IF(AND($A$426&lt;=AQ$349,AQ$349&lt;=$B$426),(1/3)*$F$426,"")</f>
        <v/>
      </c>
      <c r="SF426" s="264" t="str">
        <f>IF(AND($A$426&lt;=AQ$349,AQ$349&lt;=$B$426),(2/3)*$F$426,"")</f>
        <v/>
      </c>
      <c r="SG426" s="264" t="str">
        <f>IF(AND($A$426&lt;=AR$349,AR$349&lt;=$B$426),$C$426,"")</f>
        <v/>
      </c>
      <c r="SH426" s="264" t="str">
        <f>IF(AND($A$426&lt;=AR$349,AR$349&lt;=$B$426),(1/3)*$C$426,"")</f>
        <v/>
      </c>
      <c r="SI426" s="264" t="str">
        <f>IF(AND($A$426&lt;=AR$349,AR$349&lt;=$B$426),(2/3)*$C$426,"")</f>
        <v/>
      </c>
      <c r="SJ426" s="264" t="str">
        <f>IF(AND($A$426&lt;=AR$349,AR$349&lt;=$B$426),$D$426,"")</f>
        <v/>
      </c>
      <c r="SK426" s="264" t="str">
        <f>IF(AND($A$426&lt;=AR$349,AR$349&lt;=$B$426),(1/3)*$D$426,"")</f>
        <v/>
      </c>
      <c r="SL426" s="264" t="str">
        <f>IF(AND($A$426&lt;=AR$349,AR$349&lt;=$B$426),(2/3)*$D$426,"")</f>
        <v/>
      </c>
      <c r="SM426" s="264" t="str">
        <f>IF(AND($A$426&lt;=AR$349,AR$349&lt;=$B$426),$E$426,"")</f>
        <v/>
      </c>
      <c r="SN426" s="264" t="str">
        <f>IF(AND($A$426&lt;=AR$349,AR$349&lt;=$B$426),(1/3)*$E$426,"")</f>
        <v/>
      </c>
      <c r="SO426" s="264" t="str">
        <f>IF(AND($A$426&lt;=AR$349,AR$349&lt;=$B$426),(2/3)*$E$426,"")</f>
        <v/>
      </c>
      <c r="SP426" s="264" t="str">
        <f>IF(AND($A$426&lt;=AR$349,AR$349&lt;=$B$426),$F$426,"")</f>
        <v/>
      </c>
      <c r="SQ426" s="264" t="str">
        <f>IF(AND($A$426&lt;=AR$349,AR$349&lt;=$B$426),(1/3)*$F$426,"")</f>
        <v/>
      </c>
      <c r="SR426" s="264" t="str">
        <f>IF(AND($A$426&lt;=AR$349,AR$349&lt;=$B$426),(2/3)*$F$426,"")</f>
        <v/>
      </c>
      <c r="SS426" s="264" t="str">
        <f>IF(AND($A$426&lt;=AS$349,AS$349&lt;=$B$426),$C$426,"")</f>
        <v/>
      </c>
      <c r="ST426" s="264" t="str">
        <f>IF(AND($A$426&lt;=AS$349,AS$349&lt;=$B$426),(1/3)*$C$426,"")</f>
        <v/>
      </c>
      <c r="SU426" s="264" t="str">
        <f>IF(AND($A$426&lt;=AS$349,AS$349&lt;=$B$426),(2/3)*$C$426,"")</f>
        <v/>
      </c>
      <c r="SV426" s="264" t="str">
        <f>IF(AND($A$426&lt;=AS$349,AS$349&lt;=$B$426),$D$426,"")</f>
        <v/>
      </c>
      <c r="SW426" s="264" t="str">
        <f>IF(AND($A$426&lt;=AS$349,AS$349&lt;=$B$426),(1/3)*$D$426,"")</f>
        <v/>
      </c>
      <c r="SX426" s="264" t="str">
        <f>IF(AND($A$426&lt;=AS$349,AS$349&lt;=$B$426),(2/3)*$D$426,"")</f>
        <v/>
      </c>
      <c r="SY426" s="264" t="str">
        <f>IF(AND($A$426&lt;=AS$349,AS$349&lt;=$B$426),$E$426,"")</f>
        <v/>
      </c>
      <c r="SZ426" s="264" t="str">
        <f>IF(AND($A$426&lt;=AS$349,AS$349&lt;=$B$426),(1/3)*$E$426,"")</f>
        <v/>
      </c>
      <c r="TA426" s="264" t="str">
        <f>IF(AND($A$426&lt;=AS$349,AS$349&lt;=$B$426),(2/3)*$E$426,"")</f>
        <v/>
      </c>
      <c r="TB426" s="264" t="str">
        <f>IF(AND($A$426&lt;=AS$349,AS$349&lt;=$B$426),$F$426,"")</f>
        <v/>
      </c>
      <c r="TC426" s="264" t="str">
        <f>IF(AND($A$426&lt;=AS$349,AS$349&lt;=$B$426),(1/3)*$F$426,"")</f>
        <v/>
      </c>
      <c r="TD426" s="264" t="str">
        <f>IF(AND($A$426&lt;=AS$349,AS$349&lt;=$B$426),(2/3)*$F$426,"")</f>
        <v/>
      </c>
      <c r="TE426" s="264" t="str">
        <f>IF(AND($A$426&lt;=AT$349,AT$349&lt;=$B$426),$C$426,"")</f>
        <v/>
      </c>
      <c r="TF426" s="264" t="str">
        <f>IF(AND($A$426&lt;=AT$349,AT$349&lt;=$B$426),(1/3)*$C$426,"")</f>
        <v/>
      </c>
      <c r="TG426" s="264" t="str">
        <f>IF(AND($A$426&lt;=AT$349,AT$349&lt;=$B$426),(2/3)*$C$426,"")</f>
        <v/>
      </c>
      <c r="TH426" s="264" t="str">
        <f>IF(AND($A$426&lt;=AT$349,AT$349&lt;=$B$426),$D$426,"")</f>
        <v/>
      </c>
      <c r="TI426" s="264" t="str">
        <f>IF(AND($A$426&lt;=AT$349,AT$349&lt;=$B$426),(1/3)*$D$426,"")</f>
        <v/>
      </c>
      <c r="TJ426" s="264" t="str">
        <f>IF(AND($A$426&lt;=AT$349,AT$349&lt;=$B$426),(2/3)*$D$426,"")</f>
        <v/>
      </c>
      <c r="TK426" s="264" t="str">
        <f>IF(AND($A$426&lt;=AT$349,AT$349&lt;=$B$426),$E$426,"")</f>
        <v/>
      </c>
      <c r="TL426" s="264" t="str">
        <f>IF(AND($A$426&lt;=AT$349,AT$349&lt;=$B$426),(1/3)*$E$426,"")</f>
        <v/>
      </c>
      <c r="TM426" s="264" t="str">
        <f>IF(AND($A$426&lt;=AT$349,AT$349&lt;=$B$426),(2/3)*$E$426,"")</f>
        <v/>
      </c>
      <c r="TN426" s="264" t="str">
        <f>IF(AND($A$426&lt;=AT$349,AT$349&lt;=$B$426),$F$426,"")</f>
        <v/>
      </c>
      <c r="TO426" s="264" t="str">
        <f>IF(AND($A$426&lt;=AT$349,AT$349&lt;=$B$426),(1/3)*$F$426,"")</f>
        <v/>
      </c>
      <c r="TP426" s="264" t="str">
        <f>IF(AND($A$426&lt;=AT$349,AT$349&lt;=$B$426),(2/3)*$F$426,"")</f>
        <v/>
      </c>
      <c r="TQ426" s="264" t="str">
        <f>IF(AND($A$426&lt;=AU$349,AU$349&lt;=$B$426),$C$426,"")</f>
        <v/>
      </c>
      <c r="TR426" s="264" t="str">
        <f>IF(AND($A$426&lt;=AU$349,AU$349&lt;=$B$426),(1/3)*$C$426,"")</f>
        <v/>
      </c>
      <c r="TS426" s="264" t="str">
        <f>IF(AND($A$426&lt;=AU$349,AU$349&lt;=$B$426),(2/3)*$C$426,"")</f>
        <v/>
      </c>
      <c r="TT426" s="264" t="str">
        <f>IF(AND($A$426&lt;=AU$349,AU$349&lt;=$B$426),$D$426,"")</f>
        <v/>
      </c>
      <c r="TU426" s="264" t="str">
        <f>IF(AND($A$426&lt;=AU$349,AU$349&lt;=$B$426),(1/3)*$D$426,"")</f>
        <v/>
      </c>
      <c r="TV426" s="264" t="str">
        <f>IF(AND($A$426&lt;=AU$349,AU$349&lt;=$B$426),(2/3)*$D$426,"")</f>
        <v/>
      </c>
      <c r="TW426" s="264" t="str">
        <f>IF(AND($A$426&lt;=AU$349,AU$349&lt;=$B$426),$E$426,"")</f>
        <v/>
      </c>
      <c r="TX426" s="264" t="str">
        <f>IF(AND($A$426&lt;=AU$349,AU$349&lt;=$B$426),(1/3)*$E$426,"")</f>
        <v/>
      </c>
      <c r="TY426" s="264" t="str">
        <f>IF(AND($A$426&lt;=AU$349,AU$349&lt;=$B$426),(2/3)*$E$426,"")</f>
        <v/>
      </c>
      <c r="TZ426" s="264" t="str">
        <f>IF(AND($A$426&lt;=AU$349,AU$349&lt;=$B$426),$F$426,"")</f>
        <v/>
      </c>
      <c r="UA426" s="264" t="str">
        <f>IF(AND($A$426&lt;=AU$349,AU$349&lt;=$B$426),(1/3)*$F$426,"")</f>
        <v/>
      </c>
      <c r="UB426" s="264" t="str">
        <f>IF(AND($A$426&lt;=AU$349,AU$349&lt;=$B$426),(2/3)*$F$426,"")</f>
        <v/>
      </c>
      <c r="UC426" s="264" t="str">
        <f>IF(AND($A$426&lt;=AV$349,AV$349&lt;=$B$426),$C$426,"")</f>
        <v/>
      </c>
      <c r="UD426" s="264" t="str">
        <f>IF(AND($A$426&lt;=AV$349,AV$349&lt;=$B$426),(1/3)*$C$426,"")</f>
        <v/>
      </c>
      <c r="UE426" s="264" t="str">
        <f>IF(AND($A$426&lt;=AV$349,AV$349&lt;=$B$426),(2/3)*$C$426,"")</f>
        <v/>
      </c>
      <c r="UF426" s="264" t="str">
        <f>IF(AND($A$426&lt;=AV$349,AV$349&lt;=$B$426),$D$426,"")</f>
        <v/>
      </c>
      <c r="UG426" s="264" t="str">
        <f>IF(AND($A$426&lt;=AV$349,AV$349&lt;=$B$426),(1/3)*$D$426,"")</f>
        <v/>
      </c>
      <c r="UH426" s="264" t="str">
        <f>IF(AND($A$426&lt;=AV$349,AV$349&lt;=$B$426),(2/3)*$C$426,"")</f>
        <v/>
      </c>
      <c r="UI426" s="264" t="str">
        <f>IF(AND($A$426&lt;=AV$349,AV$349&lt;=$B$426),$E$426,"")</f>
        <v/>
      </c>
      <c r="UJ426" s="264" t="str">
        <f>IF(AND($A$426&lt;=AV$349,AV$349&lt;=$B$426),(1/3)*$E$426,"")</f>
        <v/>
      </c>
      <c r="UK426" s="264" t="str">
        <f>IF(AND($A$426&lt;=AV$349,AV$349&lt;=$B$426),(2/3)*$E$426,"")</f>
        <v/>
      </c>
      <c r="UL426" s="264" t="str">
        <f>IF(AND($A$426&lt;=AV$349,AV$349&lt;=$B$426),$F$426,"")</f>
        <v/>
      </c>
      <c r="UM426" s="264" t="str">
        <f>IF(AND($A$426&lt;=AV$349,AV$349&lt;=$B$426),(1/3)*$F$426,"")</f>
        <v/>
      </c>
      <c r="UN426" s="264" t="str">
        <f>IF(AND($A$426&lt;=AV$349,AV$349&lt;=$B$426),(2/3)*$F$426,"")</f>
        <v/>
      </c>
      <c r="UO426" s="264" t="str">
        <f>IF(AND($A$426&lt;=AW$349,AW$349&lt;=$B$426),$C$426,"")</f>
        <v/>
      </c>
      <c r="UP426" s="264" t="str">
        <f>IF(AND($A$426&lt;=AW$349,AW$349&lt;=$B$426),(1/3)*$C$426,"")</f>
        <v/>
      </c>
      <c r="UQ426" s="264" t="str">
        <f>IF(AND($A$426&lt;=AW$349,AW$349&lt;=$B$426),(2/3)*$C$426,"")</f>
        <v/>
      </c>
      <c r="UR426" s="264" t="str">
        <f>IF(AND($A$426&lt;=AW$349,AW$349&lt;=$B$426),$D$426,"")</f>
        <v/>
      </c>
      <c r="US426" s="264" t="str">
        <f>IF(AND($A$426&lt;=AW$349,AW$349&lt;=$B$426),(1/3)*$D$426,"")</f>
        <v/>
      </c>
      <c r="UT426" s="264" t="str">
        <f>IF(AND($A$426&lt;=AW$349,AW$349&lt;=$B$426),(2/3)*$D$426,"")</f>
        <v/>
      </c>
      <c r="UU426" s="264" t="str">
        <f>IF(AND($A$426&lt;=AW$349,AW$349&lt;=$B$426),$E$426,"")</f>
        <v/>
      </c>
      <c r="UV426" s="264" t="str">
        <f>IF(AND($A$426&lt;=AW$349,AW$349&lt;=$B$426),(1/3)*$E$426,"")</f>
        <v/>
      </c>
      <c r="UW426" s="264" t="str">
        <f>IF(AND($A$426&lt;=AW$349,AW$349&lt;=$B$426),(2/3)*$E$426,"")</f>
        <v/>
      </c>
      <c r="UX426" s="264" t="str">
        <f>IF(AND($A$426&lt;=AW$349,AW$349&lt;=$B$426),$F$426,"")</f>
        <v/>
      </c>
      <c r="UY426" s="264" t="str">
        <f>IF(AND($A$426&lt;=AW$349,AW$349&lt;=$B$426),(1/3)*$F$426,"")</f>
        <v/>
      </c>
      <c r="UZ426" s="264" t="str">
        <f>IF(AND($A$426&lt;=AW$349,AW$349&lt;=$B$426),(2/3)*$F$426,"")</f>
        <v/>
      </c>
      <c r="VA426" s="264" t="str">
        <f>IF(AND($A$426&lt;=AX$349,AX$349&lt;=$B$426),$C$426,"")</f>
        <v/>
      </c>
      <c r="VB426" s="264" t="str">
        <f>IF(AND($A$426&lt;=AX$349,AX$349&lt;=$B$426),(1/3)*$C$426,"")</f>
        <v/>
      </c>
      <c r="VC426" s="264" t="str">
        <f>IF(AND($A$426&lt;=AX$349,AX$349&lt;=$B$426),(2/3)*$C$426,"")</f>
        <v/>
      </c>
      <c r="VD426" s="264" t="str">
        <f>IF(AND($A$426&lt;=AX$349,AX$349&lt;=$B$426),$D$426,"")</f>
        <v/>
      </c>
      <c r="VE426" s="264" t="str">
        <f>IF(AND($A$426&lt;=AX$349,AX$349&lt;=$B$426),(1/3)*$D$426,"")</f>
        <v/>
      </c>
      <c r="VF426" s="264" t="str">
        <f>IF(AND($A$426&lt;=AX$349,AX$349&lt;=$B$426),(2/3)*$D$426,"")</f>
        <v/>
      </c>
      <c r="VG426" s="264" t="str">
        <f>IF(AND($A$426&lt;=AX$349,AX$349&lt;=$B$426),$E$426,"")</f>
        <v/>
      </c>
      <c r="VH426" s="264" t="str">
        <f>IF(AND($A$426&lt;=AX$349,AX$349&lt;=$B$426),(1/3)*$E$426,"")</f>
        <v/>
      </c>
      <c r="VI426" s="264" t="str">
        <f>IF(AND($A$426&lt;=AX$349,AX$349&lt;=$B$426),(2/3)*$E$426,"")</f>
        <v/>
      </c>
      <c r="VJ426" s="264" t="str">
        <f>IF(AND($A$426&lt;=AX$349,AX$349&lt;=$B$426),$F$426,"")</f>
        <v/>
      </c>
      <c r="VK426" s="264" t="str">
        <f>IF(AND($A$426&lt;=AX$349,AX$349&lt;=$B$426),(1/3)*$F$426,"")</f>
        <v/>
      </c>
      <c r="VL426" s="264" t="str">
        <f>IF(AND($A$426&lt;=AX$349,AX$349&lt;=$B$426),(2/3)*$F$426,"")</f>
        <v/>
      </c>
      <c r="VM426" s="264" t="str">
        <f>IF(AND($A$426&lt;=AY$349,AY$349&lt;=$B$426),$C$426,"")</f>
        <v/>
      </c>
      <c r="VN426" s="264" t="str">
        <f>IF(AND($A$426&lt;=AY$349,AY$349&lt;=$B$426),(1/3)*$C$426,"")</f>
        <v/>
      </c>
      <c r="VO426" s="264" t="str">
        <f>IF(AND($A$426&lt;=AY$349,AY$349&lt;=$B$426),(2/3)*$C$426,"")</f>
        <v/>
      </c>
      <c r="VP426" s="264" t="str">
        <f>IF(AND($A$426&lt;=AY$349,AY$349&lt;=$B$426),$D$426,"")</f>
        <v/>
      </c>
      <c r="VQ426" s="264" t="str">
        <f>IF(AND($A$426&lt;=AY$349,AY$349&lt;=$B$426),(1/3)*$D$426,"")</f>
        <v/>
      </c>
      <c r="VR426" s="264" t="str">
        <f>IF(AND($A$426&lt;=AY$349,AY$349&lt;=$B$426),(2/3)*$D$426,"")</f>
        <v/>
      </c>
      <c r="VS426" s="264" t="str">
        <f>IF(AND($A$426&lt;=AY$349,AY$349&lt;=$B$426),$E$426,"")</f>
        <v/>
      </c>
      <c r="VT426" s="264" t="str">
        <f>IF(AND($A$426&lt;=AY$349,AY$349&lt;=$B$426),(1/3)*$E$426,"")</f>
        <v/>
      </c>
      <c r="VU426" s="264" t="str">
        <f>IF(AND($A$426&lt;=AY$349,AY$349&lt;=$B$426),(2/3)*$E$426,"")</f>
        <v/>
      </c>
      <c r="VV426" s="264" t="str">
        <f>IF(AND($A$426&lt;=AY$349,AY$349&lt;=$B$426),$F$426,"")</f>
        <v/>
      </c>
      <c r="VW426" s="264" t="str">
        <f>IF(AND($A$426&lt;=AY$349,AY$349&lt;=$B$426),(1/3)*$F$426,"")</f>
        <v/>
      </c>
      <c r="VX426" s="264" t="str">
        <f>IF(AND($A$426&lt;=AY$349,AY$349&lt;=$B$426),(2/3)*$F$426,"")</f>
        <v/>
      </c>
      <c r="VY426" s="264" t="str">
        <f>IF(AND($A$426&lt;=AZ$349,AZ$349&lt;=$B$426),$C$426,"")</f>
        <v/>
      </c>
      <c r="VZ426" s="264" t="str">
        <f>IF(AND($A$426&lt;=AZ$349,AZ$349&lt;=$B$426),(1/3)*$C$426,"")</f>
        <v/>
      </c>
      <c r="WA426" s="264" t="str">
        <f>IF(AND($A$426&lt;=AZ$349,AZ$349&lt;=$B$426),(2/3)*$C$426,"")</f>
        <v/>
      </c>
      <c r="WB426" s="264" t="str">
        <f>IF(AND($A$426&lt;=AZ$349,AZ$349&lt;=$B$426),$D$426,"")</f>
        <v/>
      </c>
      <c r="WC426" s="264" t="str">
        <f>IF(AND($A$426&lt;=AZ$349,AZ$349&lt;=$B$426),(1/3)*$D$426,"")</f>
        <v/>
      </c>
      <c r="WD426" s="264" t="str">
        <f>IF(AND($A$426&lt;=AZ$349,AZ$349&lt;=$B$426),(2/3)*$D$426,"")</f>
        <v/>
      </c>
      <c r="WE426" s="264" t="str">
        <f>IF(AND($A$426&lt;=AZ$349,AZ$349&lt;=$B$426),$E$426,"")</f>
        <v/>
      </c>
      <c r="WF426" s="264" t="str">
        <f>IF(AND($A$426&lt;=AZ$349,AZ$349&lt;=$B$426),(1/3)*$E$426,"")</f>
        <v/>
      </c>
      <c r="WG426" s="264" t="str">
        <f>IF(AND($A$426&lt;=AZ$349,AZ$349&lt;=$B$426),(2/3)*$E$426,"")</f>
        <v/>
      </c>
      <c r="WH426" s="264" t="str">
        <f>IF(AND($A$426&lt;=AZ$349,AZ$349&lt;=$B$426),$F$426,"")</f>
        <v/>
      </c>
      <c r="WI426" s="264" t="str">
        <f>IF(AND($A$426&lt;=AZ$349,AZ$349&lt;=$B$426),(1/3)*$F$426,"")</f>
        <v/>
      </c>
      <c r="WJ426" s="264" t="str">
        <f>IF(AND($A$426&lt;=AZ$349,AZ$349&lt;=$B$426),(2/3)*$F$426,"")</f>
        <v/>
      </c>
      <c r="WK426" s="264" t="str">
        <f>IF(AND($A$426&lt;=BA$349,BA$349&lt;=$B$426),$C$426,"")</f>
        <v/>
      </c>
      <c r="WL426" s="264" t="str">
        <f>IF(AND($A$426&lt;=BA$349,BA$349&lt;=$B$426),(1/3)*$C$426,"")</f>
        <v/>
      </c>
      <c r="WM426" s="264" t="str">
        <f>IF(AND($A$426&lt;=BA$349,BA$349&lt;=$B$426),(2/3)*$C$426,"")</f>
        <v/>
      </c>
      <c r="WN426" s="264" t="str">
        <f>IF(AND($A$426&lt;=BA$349,BA$349&lt;=$B$426),$D$426,"")</f>
        <v/>
      </c>
      <c r="WO426" s="264" t="str">
        <f>IF(AND($A$426&lt;=BA$349,BA$349&lt;=$B$426),(1/3)*$D$426,"")</f>
        <v/>
      </c>
      <c r="WP426" s="264" t="str">
        <f>IF(AND($A$426&lt;=BA$349,BA$349&lt;=$B$426),(2/3)*$D$426,"")</f>
        <v/>
      </c>
      <c r="WQ426" s="264" t="str">
        <f>IF(AND($A$426&lt;=BA$349,BA$349&lt;=$B$426),$E$426,"")</f>
        <v/>
      </c>
      <c r="WR426" s="264" t="str">
        <f>IF(AND($A$426&lt;=BA$349,BA$349&lt;=$B$426),(1/3)*$E$426,"")</f>
        <v/>
      </c>
      <c r="WS426" s="264" t="str">
        <f>IF(AND($A$426&lt;=BA$349,BA$349&lt;=$B$426),(2/3)*$E$426,"")</f>
        <v/>
      </c>
      <c r="WT426" s="264" t="str">
        <f>IF(AND($A$426&lt;=BA$349,BA$349&lt;=$B$426),$F$426,"")</f>
        <v/>
      </c>
      <c r="WU426" s="264" t="str">
        <f>IF(AND($A$426&lt;=BA$349,BA$349&lt;=$B$426),(1/3)*$F$426,"")</f>
        <v/>
      </c>
      <c r="WV426" s="264" t="str">
        <f>IF(AND($A$426&lt;=BA$349,BA$349&lt;=$B$426),(2/3)*$F$426,"")</f>
        <v/>
      </c>
      <c r="WW426" s="264" t="str">
        <f>IF(AND($A$426&lt;=BB$349,BB$349&lt;=$B$426),$C$426,"")</f>
        <v/>
      </c>
      <c r="WX426" s="264" t="str">
        <f>IF(AND($A$426&lt;=BB$349,BB$349&lt;=$B$426),(1/3)*$C$426,"")</f>
        <v/>
      </c>
      <c r="WY426" s="264" t="str">
        <f>IF(AND($A$426&lt;=BB$349,BB$349&lt;=$B$426),(2/3)*$C$426,"")</f>
        <v/>
      </c>
      <c r="WZ426" s="264" t="str">
        <f>IF(AND($A$426&lt;=BB$349,BB$349&lt;=$B$426),$D$426,"")</f>
        <v/>
      </c>
      <c r="XA426" s="264" t="str">
        <f>IF(AND($A$426&lt;=BB$349,BB$349&lt;=$B$426),(1/3)*$D$426,"")</f>
        <v/>
      </c>
      <c r="XB426" s="264" t="str">
        <f>IF(AND($A$426&lt;=BB$349,BB$349&lt;=$B$426),(2/3)*$D$426,"")</f>
        <v/>
      </c>
      <c r="XC426" s="264" t="str">
        <f>IF(AND($A$426&lt;=BB$349,BB$349&lt;=$B$426),$E$426,"")</f>
        <v/>
      </c>
      <c r="XD426" s="264" t="str">
        <f>IF(AND($A$426&lt;=BB$349,BB$349&lt;=$B$426),(1/3)*$E$426,"")</f>
        <v/>
      </c>
      <c r="XE426" s="264" t="str">
        <f>IF(AND($A$426&lt;=BB$349,BB$349&lt;=$B$426),(2/3)*$E$426,"")</f>
        <v/>
      </c>
      <c r="XF426" s="264" t="str">
        <f>IF(AND($A$426&lt;=BB$349,BB$349&lt;=$B$426),$F$426,"")</f>
        <v/>
      </c>
      <c r="XG426" s="264" t="str">
        <f>IF(AND($A$426&lt;=BB$349,BB$349&lt;=$B$426),(1/3)*$F$426,"")</f>
        <v/>
      </c>
      <c r="XH426" s="264" t="str">
        <f>IF(AND($A$426&lt;=BB$349,BB$349&lt;=$B$426),(2/3)*$F$426,"")</f>
        <v/>
      </c>
      <c r="XI426" s="264" t="str">
        <f>IF(AND($A$426&lt;=BC$349,BC$349&lt;=$B$426),$C$426,"")</f>
        <v/>
      </c>
      <c r="XJ426" s="264" t="str">
        <f>IF(AND($A$426&lt;=BC$349,BC$349&lt;=$B$426),(1/3)*$C$426,"")</f>
        <v/>
      </c>
      <c r="XK426" s="264" t="str">
        <f>IF(AND($A$426&lt;=BC$349,BC$349&lt;=$B$426),(2/3)*$C$426,"")</f>
        <v/>
      </c>
      <c r="XL426" s="264" t="str">
        <f>IF(AND($A$426&lt;=BC$349,BC$349&lt;=$B$426),$D$426,"")</f>
        <v/>
      </c>
      <c r="XM426" s="264" t="str">
        <f>IF(AND($A$426&lt;=BC$349,BC$349&lt;=$B$426),(1/3)*$D$426,"")</f>
        <v/>
      </c>
      <c r="XN426" s="264" t="str">
        <f>IF(AND($A$426&lt;=BC$349,BC$349&lt;=$B$426),(2/3)*$D$426,"")</f>
        <v/>
      </c>
      <c r="XO426" s="264" t="str">
        <f>IF(AND($A$426&lt;=BC$349,BC$349&lt;=$B$426),$E$426,"")</f>
        <v/>
      </c>
      <c r="XP426" s="264" t="str">
        <f>IF(AND($A$426&lt;=BC$349,BC$349&lt;=$B$426),(1/3)*$E$426,"")</f>
        <v/>
      </c>
      <c r="XQ426" s="264" t="str">
        <f>IF(AND($A$426&lt;=BC$349,BC$349&lt;=$B$426),(2/3)*$E$426,"")</f>
        <v/>
      </c>
      <c r="XR426" s="264" t="str">
        <f>IF(AND($A$426&lt;=BC$349,BC$349&lt;=$B$426),$F$426,"")</f>
        <v/>
      </c>
      <c r="XS426" s="264" t="str">
        <f>IF(AND($A$426&lt;=BC$349,BC$349&lt;=$B$426),(1/3)*$F$426,"")</f>
        <v/>
      </c>
      <c r="XT426" s="264" t="str">
        <f>IF(AND($A$426&lt;=BC$349,BC$349&lt;=$B$426),(2/3)*$F$426,"")</f>
        <v/>
      </c>
      <c r="XU426" s="264" t="str">
        <f>IF(AND($A$426&lt;=BD$349,BD$349&lt;=$B$426),$C$426,"")</f>
        <v/>
      </c>
      <c r="XV426" s="264" t="str">
        <f>IF(AND($A$426&lt;=BD$349,BD$349&lt;=$B$426),(1/3)*$C$426,"")</f>
        <v/>
      </c>
      <c r="XW426" s="264" t="str">
        <f>IF(AND($A$426&lt;=BD$349,BD$349&lt;=$B$426),(2/3)*$C$426,"")</f>
        <v/>
      </c>
      <c r="XX426" s="264" t="str">
        <f>IF(AND($A$426&lt;=BD$349,BD$349&lt;=$B$426),$D$426,"")</f>
        <v/>
      </c>
      <c r="XY426" s="264" t="str">
        <f>IF(AND($A$426&lt;=BD$349,BD$349&lt;=$B$426),(1/3)*$D$426,"")</f>
        <v/>
      </c>
      <c r="XZ426" s="264" t="str">
        <f>IF(AND($A$426&lt;=BD$349,BD$349&lt;=$B$426),(2/3)*$D$426,"")</f>
        <v/>
      </c>
      <c r="YA426" s="264" t="str">
        <f>IF(AND($A$426&lt;=BD$349,BD$349&lt;=$B$426),$E$426,"")</f>
        <v/>
      </c>
      <c r="YB426" s="264" t="str">
        <f>IF(AND($A$426&lt;=BD$349,BD$349&lt;=$B$426),(1/3)*$E$426,"")</f>
        <v/>
      </c>
      <c r="YC426" s="264" t="str">
        <f>IF(AND($A$426&lt;=BD$349,BD$349&lt;=$B$426),(2/3)*$E$426,"")</f>
        <v/>
      </c>
      <c r="YD426" s="264" t="str">
        <f>IF(AND($A$426&lt;=BD$349,BD$349&lt;=$B$426),$F$426,"")</f>
        <v/>
      </c>
      <c r="YE426" s="264" t="str">
        <f>IF(AND($A$426&lt;=BD$349,BD$349&lt;=$B$426),(1/3)*$F$426,"")</f>
        <v/>
      </c>
      <c r="YF426" s="264" t="str">
        <f>IF(AND($A$426&lt;=BD$349,BD$349&lt;=$B$426),(2/3)*$F$426,"")</f>
        <v/>
      </c>
      <c r="YG426" s="264" t="str">
        <f>IF(AND($A$426&lt;=BE$349,BE$349&lt;=$B$426),$C$426,"")</f>
        <v/>
      </c>
      <c r="YH426" s="264" t="str">
        <f>IF(AND($A$426&lt;=BE$349,BE$349&lt;=$B$426),(1/3)*$C$426,"")</f>
        <v/>
      </c>
      <c r="YI426" s="264" t="str">
        <f>IF(AND($A$426&lt;=BE$349,BE$349&lt;=$B$426),(2/3)*$C$426,"")</f>
        <v/>
      </c>
      <c r="YJ426" s="264" t="str">
        <f>IF(AND($A$426&lt;=BE$349,BE$349&lt;=$B$426),$D$426,"")</f>
        <v/>
      </c>
      <c r="YK426" s="264" t="str">
        <f>IF(AND($A$426&lt;=BE$349,BE$349&lt;=$B$426),(1/3)*$D$426,"")</f>
        <v/>
      </c>
      <c r="YL426" s="264" t="str">
        <f>IF(AND($A$426&lt;=BE$349,BE$349&lt;=$B$426),(2/3)*$D$426,"")</f>
        <v/>
      </c>
      <c r="YM426" s="264" t="str">
        <f>IF(AND($A$426&lt;=BE$349,BE$349&lt;=$B$426),$E$426,"")</f>
        <v/>
      </c>
      <c r="YN426" s="264" t="str">
        <f>IF(AND($A$426&lt;=BE$349,BE$349&lt;=$B$426),(1/3)*$E$426,"")</f>
        <v/>
      </c>
      <c r="YO426" s="264" t="str">
        <f>IF(AND($A$426&lt;=BE$349,BE$349&lt;=$B$426),(2/3)*$E$426,"")</f>
        <v/>
      </c>
      <c r="YP426" s="264" t="str">
        <f>IF(AND($A$426&lt;=BE$349,BE$349&lt;=$B$426),$F$426,"")</f>
        <v/>
      </c>
      <c r="YQ426" s="264" t="str">
        <f>IF(AND($A$426&lt;=BE$349,BE$349&lt;=$B$426),(1/3)*$F$426,"")</f>
        <v/>
      </c>
      <c r="YR426" s="264" t="str">
        <f>IF(AND($A$426&lt;=BE$349,BE$349&lt;=$B$426),(2/3)*$F$426,"")</f>
        <v/>
      </c>
      <c r="YS426" s="264" t="str">
        <f>IF(AND($A$426&lt;=BF$349,BF$349&lt;=$B$426),$C$426,"")</f>
        <v/>
      </c>
      <c r="YT426" s="264" t="str">
        <f>IF(AND($A$426&lt;=BF$349,BF$349&lt;=$B$426),(1/3)*$C$426,"")</f>
        <v/>
      </c>
      <c r="YU426" s="264" t="str">
        <f>IF(AND($A$426&lt;=BF$349,BF$349&lt;=$B$426),(2/3)*$C$426,"")</f>
        <v/>
      </c>
      <c r="YV426" s="264" t="str">
        <f>IF(AND($A$426&lt;=BF$349,BF$349&lt;=$B$426),$D$426,"")</f>
        <v/>
      </c>
      <c r="YW426" s="264" t="str">
        <f>IF(AND($A$426&lt;=BF$349,BF$349&lt;=$B$426),(1/3)*$D$426,"")</f>
        <v/>
      </c>
      <c r="YX426" s="264" t="str">
        <f>IF(AND($A$426&lt;=BF$349,BF$349&lt;=$B$426),(2/3)*$D$426,"")</f>
        <v/>
      </c>
      <c r="YY426" s="264" t="str">
        <f>IF(AND($A$426&lt;=BF$349,BF$349&lt;=$B$426),$E$426,"")</f>
        <v/>
      </c>
      <c r="YZ426" s="264" t="str">
        <f>IF(AND($A$426&lt;=BF$349,BF$349&lt;=$B$426),(1/3)*$E$426,"")</f>
        <v/>
      </c>
      <c r="ZA426" s="264" t="str">
        <f>IF(AND($A$426&lt;=BF$349,BF$349&lt;=$B$426),(2/3)*$E$426,"")</f>
        <v/>
      </c>
      <c r="ZB426" s="264" t="str">
        <f>IF(AND($A$426&lt;=BF$349,BF$349&lt;=$B$426),$F$426,"")</f>
        <v/>
      </c>
      <c r="ZC426" s="264" t="str">
        <f>IF(AND($A$426&lt;=BF$349,BF$349&lt;=$B$426),(1/3)*$F$426,"")</f>
        <v/>
      </c>
      <c r="ZD426" s="264" t="str">
        <f>IF(AND($A$426&lt;=BF$349,BF$349&lt;=$B$426),(2/3)*$F$426,"")</f>
        <v/>
      </c>
      <c r="ZE426" s="264" t="str">
        <f>IF(AND($A$426&lt;=BG$349,BG$349&lt;=$B$426),$C$426,"")</f>
        <v/>
      </c>
      <c r="ZF426" s="264" t="str">
        <f>IF(AND($A$426&lt;=BG$349,BG$349&lt;=$B$426),(1/3)*$C$426,"")</f>
        <v/>
      </c>
      <c r="ZG426" s="264" t="str">
        <f>IF(AND($A$426&lt;=BG$349,BG$349&lt;=$B$426),(2/3)*$C$426,"")</f>
        <v/>
      </c>
      <c r="ZH426" s="264" t="str">
        <f>IF(AND($A$426&lt;=BG$349,BG$349&lt;=$B$426),$D$426,"")</f>
        <v/>
      </c>
      <c r="ZI426" s="264" t="str">
        <f>IF(AND($A$426&lt;=BG$349,BG$349&lt;=$B$426),(1/3)*$D$426,"")</f>
        <v/>
      </c>
      <c r="ZJ426" s="264" t="str">
        <f>IF(AND($A$426&lt;=BG$349,BG$349&lt;=$B$426),(2/3)*$D$426,"")</f>
        <v/>
      </c>
      <c r="ZK426" s="264" t="str">
        <f>IF(AND($A$426&lt;=BG$349,BG$349&lt;=$B$426),$E$426,"")</f>
        <v/>
      </c>
      <c r="ZL426" s="264" t="str">
        <f>IF(AND($A$426&lt;=BG$349,BG$349&lt;=$B$426),(1/3)*$E$426,"")</f>
        <v/>
      </c>
      <c r="ZM426" s="264" t="str">
        <f>IF(AND($A$426&lt;=BG$349,BG$349&lt;=$B$426),(2/3)*$E$426,"")</f>
        <v/>
      </c>
      <c r="ZN426" s="264" t="str">
        <f>IF(AND($A$426&lt;=BG$349,BG$349&lt;=$B$426),$F$426,"")</f>
        <v/>
      </c>
      <c r="ZO426" s="264" t="str">
        <f>IF(AND($A$426&lt;=BG$349,BG$349&lt;=$B$426),(1/3)*$F$426,"")</f>
        <v/>
      </c>
      <c r="ZP426" s="264" t="str">
        <f>IF(AND($A$426&lt;=BG$349,BG$349&lt;=$B$426),(2/3)*$F$426,"")</f>
        <v/>
      </c>
      <c r="ZQ426" s="264" t="str">
        <f>IF(AND($A$426&lt;=BH$349,BH$349&lt;=$B$426),$C$426,"")</f>
        <v/>
      </c>
      <c r="ZR426" s="264" t="str">
        <f>IF(AND($A$426&lt;=BH$349,BH$349&lt;=$B$426),(1/3)*$C$426,"")</f>
        <v/>
      </c>
      <c r="ZS426" s="264" t="str">
        <f>IF(AND($A$426&lt;=BH$349,BH$349&lt;=$B$426),(2/3)*$C$426,"")</f>
        <v/>
      </c>
      <c r="ZT426" s="264" t="str">
        <f>IF(AND($A$426&lt;=BH$349,BH$349&lt;=$B$426),$D$426,"")</f>
        <v/>
      </c>
      <c r="ZU426" s="264" t="str">
        <f>IF(AND($A$426&lt;=BH$349,BH$349&lt;=$B$426),(1/3)*$D$426,"")</f>
        <v/>
      </c>
      <c r="ZV426" s="264" t="str">
        <f>IF(AND($A$426&lt;=BH$349,BH$349&lt;=$B$426),(2/3)*$D$426,"")</f>
        <v/>
      </c>
      <c r="ZW426" s="264" t="str">
        <f>IF(AND($A$426&lt;=BH$349,BH$349&lt;=$B$426),$E$426,"")</f>
        <v/>
      </c>
      <c r="ZX426" s="264" t="str">
        <f>IF(AND($A$426&lt;=BH$349,BH$349&lt;=$B$426),(1/3)*$E$426,"")</f>
        <v/>
      </c>
      <c r="ZY426" s="264" t="str">
        <f>IF(AND($A$426&lt;=BH$349,BH$349&lt;=$B$426),(2/3)*$E$426,"")</f>
        <v/>
      </c>
      <c r="ZZ426" s="264" t="str">
        <f>IF(AND($A$426&lt;=BH$349,BH$349&lt;=$B$426),$F$426,"")</f>
        <v/>
      </c>
      <c r="AAA426" s="264" t="str">
        <f>IF(AND($A$426&lt;=BH$349,BH$349&lt;=$B$426),(1/3)*$F$426,"")</f>
        <v/>
      </c>
      <c r="AAB426" s="264" t="str">
        <f>IF(AND($A$426&lt;=BH$349,BH$349&lt;=$B$426),(2/3)*$F$426,"")</f>
        <v/>
      </c>
      <c r="AAC426" s="264" t="str">
        <f>IF(AND($A$426&lt;=BI$349,BI$349&lt;=$B$426),$C$426,"")</f>
        <v/>
      </c>
      <c r="AAD426" s="264" t="str">
        <f>IF(AND($A$426&lt;=BI$349,BI$349&lt;=$B$426),(1/3)*$C$426,"")</f>
        <v/>
      </c>
      <c r="AAE426" s="264" t="str">
        <f>IF(AND($A$426&lt;=BI$349,BI$349&lt;=$B$426),(2/3)*$C$426,"")</f>
        <v/>
      </c>
      <c r="AAF426" s="264" t="str">
        <f>IF(AND($A$426&lt;=BI$349,BI$349&lt;=$B$426),$D$426,"")</f>
        <v/>
      </c>
      <c r="AAG426" s="264" t="str">
        <f>IF(AND($A$426&lt;=BI$349,BI$349&lt;=$B$426),(1/3)*$D$426,"")</f>
        <v/>
      </c>
      <c r="AAH426" s="264" t="str">
        <f>IF(AND($A$426&lt;=BI$349,BI$349&lt;=$B$426),(2/3)*$D$426,"")</f>
        <v/>
      </c>
      <c r="AAI426" s="264" t="str">
        <f>IF(AND($A$426&lt;=BI$349,BI$349&lt;=$B$426),$E$426,"")</f>
        <v/>
      </c>
      <c r="AAJ426" s="264" t="str">
        <f>IF(AND($A$426&lt;=BI$349,BI$349&lt;=$B$426),(1/3)*$E$426,"")</f>
        <v/>
      </c>
      <c r="AAK426" s="264" t="str">
        <f>IF(AND($A$426&lt;=BI$349,BI$349&lt;=$B$426),(2/3)*$E$426,"")</f>
        <v/>
      </c>
      <c r="AAL426" s="264" t="str">
        <f>IF(AND($A$426&lt;=BI$349,BI$349&lt;=$B$426),$F$426,"")</f>
        <v/>
      </c>
      <c r="AAM426" s="264" t="str">
        <f>IF(AND($A$426&lt;=BI$349,BI$349&lt;=$B$426),(1/3)*$F$426,"")</f>
        <v/>
      </c>
      <c r="AAN426" s="264" t="str">
        <f>IF(AND($A$426&lt;=BI$349,BI$349&lt;=$B$426),(2/3)*$F$426,"")</f>
        <v/>
      </c>
      <c r="AAO426" s="264" t="str">
        <f>IF(AND($A$426&lt;=BJ$349,BJ$349&lt;=$B$426),$C$426,"")</f>
        <v/>
      </c>
      <c r="AAP426" s="264" t="str">
        <f>IF(AND($A$426&lt;=BJ$349,BJ$349&lt;=$B$426),(1/3)*$C$426,"")</f>
        <v/>
      </c>
      <c r="AAQ426" s="264" t="str">
        <f>IF(AND($A$426&lt;=BJ$349,BJ$349&lt;=$B$426),(2/3)*$C$426,"")</f>
        <v/>
      </c>
      <c r="AAR426" s="264" t="str">
        <f>IF(AND($A$426&lt;=BJ$349,BJ$349&lt;=$B$426),$D$426,"")</f>
        <v/>
      </c>
      <c r="AAS426" s="264" t="str">
        <f>IF(AND($A$426&lt;=BJ$349,BJ$349&lt;=$B$426),(1/3)*$D$426,"")</f>
        <v/>
      </c>
      <c r="AAT426" s="264" t="str">
        <f>IF(AND($A$426&lt;=BJ$349,BJ$349&lt;=$B$426),(2/3)*$D$426,"")</f>
        <v/>
      </c>
      <c r="AAU426" s="264" t="str">
        <f>IF(AND($A$426&lt;=BJ$349,BJ$349&lt;=$B$426),$E$426,"")</f>
        <v/>
      </c>
      <c r="AAV426" s="264" t="str">
        <f>IF(AND($A$426&lt;=BJ$349,BJ$349&lt;=$B$426),(1/3)*$E$426,"")</f>
        <v/>
      </c>
      <c r="AAW426" s="264" t="str">
        <f>IF(AND($A$426&lt;=BJ$349,BJ$349&lt;=$B$426),(2/3)*$E$426,"")</f>
        <v/>
      </c>
      <c r="AAX426" s="264" t="str">
        <f>IF(AND($A$426&lt;=BJ$349,BJ$349&lt;=$B$426),$F$426,"")</f>
        <v/>
      </c>
      <c r="AAY426" s="264" t="str">
        <f>IF(AND($A$426&lt;=BJ$349,BJ$349&lt;=$B$426),(1/3)*$F$426,"")</f>
        <v/>
      </c>
      <c r="AAZ426" s="264" t="str">
        <f>IF(AND($A$426&lt;=BJ$349,BJ$349&lt;=$B$426),(2/3)*$F$426,"")</f>
        <v/>
      </c>
      <c r="ABA426" s="264" t="str">
        <f>IF(AND($A$426&lt;=BK$349,BK$349&lt;=$B$426),$C$426,"")</f>
        <v/>
      </c>
      <c r="ABB426" s="264" t="str">
        <f>IF(AND($A$426&lt;=BK$349,BK$349&lt;=$B$426),(1/3)*$C$426,"")</f>
        <v/>
      </c>
      <c r="ABC426" s="264" t="str">
        <f>IF(AND($A$426&lt;=BK$349,BK$349&lt;=$B$426),(2/3)*$C$426,"")</f>
        <v/>
      </c>
      <c r="ABD426" s="264" t="str">
        <f>IF(AND($A$426&lt;=BK$349,BK$349&lt;=$B$426),$D$426,"")</f>
        <v/>
      </c>
      <c r="ABE426" s="264" t="str">
        <f>IF(AND($A$426&lt;=BK$349,BK$349&lt;=$B$426),(1/3)*$D$426,"")</f>
        <v/>
      </c>
      <c r="ABF426" s="264" t="str">
        <f>IF(AND($A$426&lt;=BK$349,BK$349&lt;=$B$426),(2/3)*$D$426,"")</f>
        <v/>
      </c>
      <c r="ABG426" s="264" t="str">
        <f>IF(AND($A$426&lt;=BK$349,BK$349&lt;=$B$426),$E$426,"")</f>
        <v/>
      </c>
      <c r="ABH426" s="264" t="str">
        <f>IF(AND($A$426&lt;=BK$349,BK$349&lt;=$B$426),(1/3)*$E$426,"")</f>
        <v/>
      </c>
      <c r="ABI426" s="264" t="str">
        <f>IF(AND($A$426&lt;=BK$349,BK$349&lt;=$B$426),(2/3)*$E$426,"")</f>
        <v/>
      </c>
      <c r="ABJ426" s="264" t="str">
        <f>IF(AND($A$426&lt;=BK$349,BK$349&lt;=$B$426),$F$426,"")</f>
        <v/>
      </c>
      <c r="ABK426" s="264" t="str">
        <f>IF(AND($A$426&lt;=BK$349,BK$349&lt;=$B$426),(1/3)*$F$426,"")</f>
        <v/>
      </c>
      <c r="ABL426" s="264" t="str">
        <f>IF(AND($A$426&lt;=BK$349,BK$349&lt;=$B$426),(2/3)*$F$426,"")</f>
        <v/>
      </c>
      <c r="ABM426" s="264" t="str">
        <f>IF(AND($A$426&lt;=BL$349,BL$349&lt;=$B$426),$C$426,"")</f>
        <v/>
      </c>
      <c r="ABN426" s="264" t="str">
        <f>IF(AND($A$426&lt;=BL$349,BL$349&lt;=$B$426),(1/3)*$C$426,"")</f>
        <v/>
      </c>
      <c r="ABO426" s="264" t="str">
        <f>IF(AND($A$426&lt;=BL$349,BL$349&lt;=$B$426),(2/3)*$C$426,"")</f>
        <v/>
      </c>
      <c r="ABP426" s="264" t="str">
        <f>IF(AND($A$426&lt;=BL$349,BL$349&lt;=$B$426),$D$426,"")</f>
        <v/>
      </c>
      <c r="ABQ426" s="264" t="str">
        <f>IF(AND($A$426&lt;=BL$349,BL$349&lt;=$B$426),(1/3)*$D$426,"")</f>
        <v/>
      </c>
      <c r="ABR426" s="264" t="str">
        <f>IF(AND($A$426&lt;=BL$349,BL$349&lt;=$B$426),(2/3)*$D$426,"")</f>
        <v/>
      </c>
      <c r="ABS426" s="264" t="str">
        <f>IF(AND($A$426&lt;=BL$349,BL$349&lt;=$B$426),$E$426,"")</f>
        <v/>
      </c>
      <c r="ABT426" s="264" t="str">
        <f>IF(AND($A$426&lt;=BL$349,BL$349&lt;=$B$426),(1/3)*$E$426,"")</f>
        <v/>
      </c>
      <c r="ABU426" s="264" t="str">
        <f>IF(AND($A$426&lt;=BL$349,BL$349&lt;=$B$426),(2/3)*$E$426,"")</f>
        <v/>
      </c>
      <c r="ABV426" s="264" t="str">
        <f>IF(AND($A$426&lt;=BL$349,BL$349&lt;=$B$426),$F$426,"")</f>
        <v/>
      </c>
      <c r="ABW426" s="264" t="str">
        <f>IF(AND($A$426&lt;=BL$349,BL$349&lt;=$B$426),(1/3)*$F$426,"")</f>
        <v/>
      </c>
      <c r="ABX426" s="264" t="str">
        <f>IF(AND($A$426&lt;=BL$349,BL$349&lt;=$B$426),(2/3)*$F$426,"")</f>
        <v/>
      </c>
      <c r="ABY426" s="264" t="str">
        <f>IF(AND($A$426&lt;=BM$349,BM$349&lt;=$B$426),$C$426,"")</f>
        <v/>
      </c>
      <c r="ABZ426" s="264" t="str">
        <f>IF(AND($A$426&lt;=BM$349,BM$349&lt;=$B$426),(1/3)*$C$426,"")</f>
        <v/>
      </c>
      <c r="ACA426" s="264" t="str">
        <f>IF(AND($A$426&lt;=BM$349,BM$349&lt;=$B$426),(2/3)*$C$426,"")</f>
        <v/>
      </c>
      <c r="ACB426" s="264" t="str">
        <f>IF(AND($A$426&lt;=BM$349,BM$349&lt;=$B$426),$D$426,"")</f>
        <v/>
      </c>
      <c r="ACC426" s="264" t="str">
        <f>IF(AND($A$426&lt;=BM$349,BM$349&lt;=$B$426),(1/3)*$D$426,"")</f>
        <v/>
      </c>
      <c r="ACD426" s="264" t="str">
        <f>IF(AND($A$426&lt;=BM$349,BM$349&lt;=$B$426),(2/3)*$D$426,"")</f>
        <v/>
      </c>
      <c r="ACE426" s="264" t="str">
        <f>IF(AND($A$426&lt;=BM$349,BM$349&lt;=$B$426),$E$426,"")</f>
        <v/>
      </c>
      <c r="ACF426" s="264" t="str">
        <f>IF(AND($A$426&lt;=BM$349,BM$349&lt;=$B$426),(1/3)*$E$426,"")</f>
        <v/>
      </c>
      <c r="ACG426" s="264" t="str">
        <f>IF(AND($A$426&lt;=BM$349,BM$349&lt;=$B$426),(2/3)*$E$426,"")</f>
        <v/>
      </c>
      <c r="ACH426" s="264" t="str">
        <f>IF(AND($A$426&lt;=BM$349,BM$349&lt;=$B$426),$F$426,"")</f>
        <v/>
      </c>
      <c r="ACI426" s="264" t="str">
        <f>IF(AND($A$426&lt;=BM$349,BM$349&lt;=$B$426),(1/3)*$F$426,"")</f>
        <v/>
      </c>
      <c r="ACJ426" s="264" t="str">
        <f>IF(AND($A$426&lt;=BM$349,BM$349&lt;=$B$426),(2/3)*$F$426,"")</f>
        <v/>
      </c>
      <c r="ACK426" s="264" t="str">
        <f>IF(AND($A$426&lt;=BN$349,BN$349&lt;=$B$426),$C$426,"")</f>
        <v/>
      </c>
      <c r="ACL426" s="264" t="str">
        <f>IF(AND($A$426&lt;=BN$349,BN$349&lt;=$B$426),(1/3)*$C$426,"")</f>
        <v/>
      </c>
      <c r="ACM426" s="264" t="str">
        <f>IF(AND($A$426&lt;=BN$349,BN$349&lt;=$B$426),(2/3)*$C$426,"")</f>
        <v/>
      </c>
      <c r="ACN426" s="264" t="str">
        <f>IF(AND($A$426&lt;=BN$349,BN$349&lt;=$B$426),$D$426,"")</f>
        <v/>
      </c>
      <c r="ACO426" s="264" t="str">
        <f>IF(AND($A$426&lt;=BN$349,BN$349&lt;=$B$426),(1/3)*$D$426,"")</f>
        <v/>
      </c>
      <c r="ACP426" s="264" t="str">
        <f>IF(AND($A$426&lt;=BN$349,BN$349&lt;=$B$426),(2/3)*$D$426,"")</f>
        <v/>
      </c>
      <c r="ACQ426" s="264" t="str">
        <f>IF(AND($A$426&lt;=BN$349,BN$349&lt;=$B$426),$E$426,"")</f>
        <v/>
      </c>
      <c r="ACR426" s="264" t="str">
        <f>IF(AND($A$426&lt;=BN$349,BN$349&lt;=$B$426),(1/3)*$E$426,"")</f>
        <v/>
      </c>
      <c r="ACS426" s="264" t="str">
        <f>IF(AND($A$426&lt;=BN$349,BN$349&lt;=$B$426),(2/3)*$E$426,"")</f>
        <v/>
      </c>
      <c r="ACT426" s="264" t="str">
        <f>IF(AND($A$426&lt;=BN$349,BN$349&lt;=$B$426),$F$426,"")</f>
        <v/>
      </c>
      <c r="ACU426" s="264" t="str">
        <f>IF(AND($A$426&lt;=BN$349,BN$349&lt;=$B$426),(1/3)*$F$426,"")</f>
        <v/>
      </c>
      <c r="ACV426" s="264" t="str">
        <f>IF(AND($A$426&lt;=BN$349,BN$349&lt;=$B$426),(2/3)*$F$426,"")</f>
        <v/>
      </c>
      <c r="ACW426" s="264" t="str">
        <f>IF(AND($A$426&lt;=BO$349,BO$349&lt;=$B$426),$C$426,"")</f>
        <v/>
      </c>
      <c r="ACX426" s="264" t="str">
        <f>IF(AND($A$426&lt;=BO$349,BO$349&lt;=$B$426),(1/3)*$C$426,"")</f>
        <v/>
      </c>
      <c r="ACY426" s="264" t="str">
        <f>IF(AND($A$426&lt;=BO$349,BO$349&lt;=$B$426),(2/3)*$C$426,"")</f>
        <v/>
      </c>
      <c r="ACZ426" s="264" t="str">
        <f>IF(AND($A$426&lt;=BO$349,BO$349&lt;=$B$426),$D$426,"")</f>
        <v/>
      </c>
      <c r="ADA426" s="264" t="str">
        <f>IF(AND($A$426&lt;=BO$349,BO$349&lt;=$B$426),(1/3)*$D$426,"")</f>
        <v/>
      </c>
      <c r="ADB426" s="264" t="str">
        <f>IF(AND($A$426&lt;=BO$349,BO$349&lt;=$B$426),(2/3)*$D$426,"")</f>
        <v/>
      </c>
      <c r="ADC426" s="264" t="str">
        <f>IF(AND($A$426&lt;=BO$349,BO$349&lt;=$B$426),$E$426,"")</f>
        <v/>
      </c>
      <c r="ADD426" s="264" t="str">
        <f>IF(AND($A$426&lt;=BO$349,BO$349&lt;=$B$426),(1/3)*$E$426,"")</f>
        <v/>
      </c>
      <c r="ADE426" s="264" t="str">
        <f>IF(AND($A$426&lt;=BO$349,BO$349&lt;=$B$426),(2/3)*$E$426,"")</f>
        <v/>
      </c>
      <c r="ADF426" s="264" t="str">
        <f>IF(AND($A$426&lt;=BO$349,BO$349&lt;=$B$426),$F$426,"")</f>
        <v/>
      </c>
      <c r="ADG426" s="264" t="str">
        <f>IF(AND($A$426&lt;=BO$349,BO$349&lt;=$B$426),(1/3)*$F$426,"")</f>
        <v/>
      </c>
      <c r="ADH426" s="264" t="str">
        <f>IF(AND($A$426&lt;=BO$349,BO$349&lt;=$B$426),(2/3)*$F$426,"")</f>
        <v/>
      </c>
      <c r="ADI426" s="264" t="str">
        <f>IF(AND($A$426&lt;=BP$349,BP$349&lt;=$B$426),$C$426,"")</f>
        <v/>
      </c>
      <c r="ADJ426" s="264" t="str">
        <f>IF(AND($A$426&lt;=BP$349,BP$349&lt;=$B$426),(1/3)*$C$426,"")</f>
        <v/>
      </c>
      <c r="ADK426" s="264" t="str">
        <f>IF(AND($A$426&lt;=BP$349,BP$349&lt;=$B$426),(2/3)*$C$426,"")</f>
        <v/>
      </c>
      <c r="ADL426" s="264" t="str">
        <f>IF(AND($A$426&lt;=BP$349,BP$349&lt;=$B$426),$D$426,"")</f>
        <v/>
      </c>
      <c r="ADM426" s="264" t="str">
        <f>IF(AND($A$426&lt;=BP$349,BP$349&lt;=$B$426),(1/3)*$D$426,"")</f>
        <v/>
      </c>
      <c r="ADN426" s="264" t="str">
        <f>IF(AND($A$426&lt;=BP$349,BP$349&lt;=$B$426),(2/3)*$D$426,"")</f>
        <v/>
      </c>
      <c r="ADO426" s="264" t="str">
        <f>IF(AND($A$426&lt;=BP$349,BP$349&lt;=$B$426),$E$426,"")</f>
        <v/>
      </c>
      <c r="ADP426" s="264" t="str">
        <f>IF(AND($A$426&lt;=BP$349,BP$349&lt;=$B$426),(1/3)*$E$426,"")</f>
        <v/>
      </c>
      <c r="ADQ426" s="264" t="str">
        <f>IF(AND($A$426&lt;=BP$349,BP$349&lt;=$B$426),(2/3)*$E$426,"")</f>
        <v/>
      </c>
      <c r="ADR426" s="264" t="str">
        <f>IF(AND($A$426&lt;=BP$349,BP$349&lt;=$B$426),$F$426,"")</f>
        <v/>
      </c>
      <c r="ADS426" s="264" t="str">
        <f>IF(AND($A$426&lt;=BP$349,BP$349&lt;=$B$426),(1/3)*$F$426,"")</f>
        <v/>
      </c>
      <c r="ADT426" s="264" t="str">
        <f>IF(AND($A$426&lt;=BP$349,BP$349&lt;=$B$426),(2/3)*$F$426,"")</f>
        <v/>
      </c>
      <c r="ADU426" s="264" t="str">
        <f>IF(AND($A$426&lt;=BQ$349,BQ$349&lt;=$B$426),$C$426,"")</f>
        <v/>
      </c>
      <c r="ADV426" s="264" t="str">
        <f>IF(AND($A$426&lt;=BQ$349,BQ$349&lt;=$B$426),(1/3)*$C$426,"")</f>
        <v/>
      </c>
      <c r="ADW426" s="264" t="str">
        <f>IF(AND($A$426&lt;=BQ$349,BQ$349&lt;=$B$426),(2/3)*$C$426,"")</f>
        <v/>
      </c>
      <c r="ADX426" s="264" t="str">
        <f>IF(AND($A$426&lt;=BQ$349,BQ$349&lt;=$B$426),$D$426,"")</f>
        <v/>
      </c>
      <c r="ADY426" s="264" t="str">
        <f>IF(AND($A$426&lt;=BQ$349,BQ$349&lt;=$B$426),(1/3)*$D$426,"")</f>
        <v/>
      </c>
      <c r="ADZ426" s="264" t="str">
        <f>IF(AND($A$426&lt;=BQ$349,BQ$349&lt;=$B$426),(2/3)*$D$426,"")</f>
        <v/>
      </c>
      <c r="AEA426" s="264" t="str">
        <f>IF(AND($A$426&lt;=BQ$349,BQ$349&lt;=$B$426),$E$426,"")</f>
        <v/>
      </c>
      <c r="AEB426" s="264" t="str">
        <f>IF(AND($A$426&lt;=BQ$349,BQ$349&lt;=$B$426),(1/3)*$E$426,"")</f>
        <v/>
      </c>
      <c r="AEC426" s="264" t="str">
        <f>IF(AND($A$426&lt;=BQ$349,BQ$349&lt;=$B$426),(2/3)*$E$426,"")</f>
        <v/>
      </c>
      <c r="AED426" s="264" t="str">
        <f>IF(AND($A$426&lt;=BQ$349,BQ$349&lt;=$B$426),$F$426,"")</f>
        <v/>
      </c>
      <c r="AEE426" s="264" t="str">
        <f>IF(AND($A$426&lt;=BQ$349,BQ$349&lt;=$B$426),(1/3)*$F$426,"")</f>
        <v/>
      </c>
      <c r="AEF426" s="264" t="str">
        <f>IF(AND($A$426&lt;=BQ$349,BQ$349&lt;=$B$426),(2/3)*$F$426,"")</f>
        <v/>
      </c>
      <c r="AEG426" s="264" t="str">
        <f>IF(AND($A$426&lt;=BR$349,BR$349&lt;=$B$426),$C$426,"")</f>
        <v/>
      </c>
      <c r="AEH426" s="264" t="str">
        <f>IF(AND($A$426&lt;=BR$349,BR$349&lt;=$B$426),(1/3)*$C$426,"")</f>
        <v/>
      </c>
      <c r="AEI426" s="264" t="str">
        <f>IF(AND($A$426&lt;=BR$349,BR$349&lt;=$B$426),(2/3)*$C$426,"")</f>
        <v/>
      </c>
      <c r="AEJ426" s="264" t="str">
        <f>IF(AND($A$426&lt;=BR$349,BR$349&lt;=$B$426),$D$426,"")</f>
        <v/>
      </c>
      <c r="AEK426" s="264" t="str">
        <f>IF(AND($A$426&lt;=BR$349,BR$349&lt;=$B$426),(1/3)*$D$426,"")</f>
        <v/>
      </c>
      <c r="AEL426" s="264" t="str">
        <f>IF(AND($A$426&lt;=BR$349,BR$349&lt;=$B$426),(2/3)*$D$426,"")</f>
        <v/>
      </c>
      <c r="AEM426" s="264" t="str">
        <f>IF(AND($A$426&lt;=BR$349,BR$349&lt;=$B$426),$E$426,"")</f>
        <v/>
      </c>
      <c r="AEN426" s="264" t="str">
        <f>IF(AND($A$426&lt;=BR$349,BR$349&lt;=$B$426),(1/3)*$E$426,"")</f>
        <v/>
      </c>
      <c r="AEO426" s="264" t="str">
        <f>IF(AND($A$426&lt;=BR$349,BR$349&lt;=$B$426),(2/3)*$E$426,"")</f>
        <v/>
      </c>
      <c r="AEP426" s="264" t="str">
        <f>IF(AND($A$426&lt;=BR$349,BR$349&lt;=$B$426),$F$426,"")</f>
        <v/>
      </c>
      <c r="AEQ426" s="264" t="str">
        <f>IF(AND($A$426&lt;=BR$349,BR$349&lt;=$B$426),(1/3)*$F$426,"")</f>
        <v/>
      </c>
      <c r="AER426" s="264" t="str">
        <f>IF(AND($A$426&lt;=BR$349,BR$349&lt;=$B$426),(2/3)*$F$426,"")</f>
        <v/>
      </c>
      <c r="AES426" s="264" t="str">
        <f>IF(AND($A$426&lt;=BS$349,BS$349&lt;=$B$426),$C$426,"")</f>
        <v/>
      </c>
      <c r="AET426" s="264" t="str">
        <f>IF(AND($A$426&lt;=BS$349,BS$349&lt;=$B$426),(1/3)*$C$426,"")</f>
        <v/>
      </c>
      <c r="AEU426" s="264" t="str">
        <f>IF(AND($A$426&lt;=BS$349,BS$349&lt;=$B$426),(2/3)*$C$426,"")</f>
        <v/>
      </c>
      <c r="AEV426" s="264" t="str">
        <f>IF(AND($A$426&lt;=BS$349,BS$349&lt;=$B$426),$D$426,"")</f>
        <v/>
      </c>
      <c r="AEW426" s="264" t="str">
        <f>IF(AND($A$426&lt;=BS$349,BS$349&lt;=$B$426),(1/3)*$D$426,"")</f>
        <v/>
      </c>
      <c r="AEX426" s="264" t="str">
        <f>IF(AND($A$426&lt;=BS$349,BS$349&lt;=$B$426),(2/3)*$D$426,"")</f>
        <v/>
      </c>
      <c r="AEY426" s="264" t="str">
        <f>IF(AND($A$426&lt;=BS$349,BS$349&lt;=$B$426),$E$426,"")</f>
        <v/>
      </c>
      <c r="AEZ426" s="264" t="str">
        <f>IF(AND($A$426&lt;=BS$349,BS$349&lt;=$B$426),(1/3)*$E$426,"")</f>
        <v/>
      </c>
      <c r="AFA426" s="264" t="str">
        <f>IF(AND($A$426&lt;=BS$349,BS$349&lt;=$B$426),(2/3)*$E$426,"")</f>
        <v/>
      </c>
      <c r="AFB426" s="264" t="str">
        <f>IF(AND($A$426&lt;=BS$349,BS$349&lt;=$B$426),$F$426,"")</f>
        <v/>
      </c>
      <c r="AFC426" s="264" t="str">
        <f>IF(AND($A$426&lt;=BS$349,BS$349&lt;=$B$426),(1/3)*$F$426,"")</f>
        <v/>
      </c>
      <c r="AFD426" s="264" t="str">
        <f>IF(AND($A$426&lt;=BS$349,BS$349&lt;=$B$426),(2/3)*$F$426,"")</f>
        <v/>
      </c>
      <c r="AFE426" s="264" t="str">
        <f>IF(AND($A$426&lt;=BT$349,BT$349&lt;=$B$426),$C$426,"")</f>
        <v/>
      </c>
      <c r="AFF426" s="264" t="str">
        <f>IF(AND($A$426&lt;=BT$349,BT$349&lt;=$B$426),(1/3)*$C$426,"")</f>
        <v/>
      </c>
      <c r="AFG426" s="264" t="str">
        <f>IF(AND($A$426&lt;=BT$349,BT$349&lt;=$B$426),(2/3)*$C$426,"")</f>
        <v/>
      </c>
      <c r="AFH426" s="264" t="str">
        <f>IF(AND($A$426&lt;=BT$349,BT$349&lt;=$B$426),$D$426,"")</f>
        <v/>
      </c>
      <c r="AFI426" s="264" t="str">
        <f>IF(AND($A$426&lt;=BT$349,BT$349&lt;=$B$426),(1/3)*$D$426,"")</f>
        <v/>
      </c>
      <c r="AFJ426" s="264" t="str">
        <f>IF(AND($A$426&lt;=BT$349,BT$349&lt;=$B$426),(2/3)*$D$426,"")</f>
        <v/>
      </c>
      <c r="AFK426" s="264" t="str">
        <f>IF(AND($A$426&lt;=BT$349,BT$349&lt;=$B$426),$E$426,"")</f>
        <v/>
      </c>
      <c r="AFL426" s="264" t="str">
        <f>IF(AND($A$426&lt;=BT$349,BT$349&lt;=$B$426),(1/3)*$E$426,"")</f>
        <v/>
      </c>
      <c r="AFM426" s="264" t="str">
        <f>IF(AND($A$426&lt;=BT$349,BT$349&lt;=$B$426),(2/3)*$E$426,"")</f>
        <v/>
      </c>
      <c r="AFN426" s="264" t="str">
        <f>IF(AND($A$426&lt;=BT$349,BT$349&lt;=$B$426),$F$426,"")</f>
        <v/>
      </c>
      <c r="AFO426" s="264" t="str">
        <f>IF(AND($A$426&lt;=BT$349,BT$349&lt;=$B$426),(1/3)*$F$426,"")</f>
        <v/>
      </c>
      <c r="AFP426" s="264" t="str">
        <f>IF(AND($A$426&lt;=BT$349,BT$349&lt;=$B$426),(2/3)*$F$426,"")</f>
        <v/>
      </c>
      <c r="AFQ426" s="264" t="str">
        <f>IF(AND($A$426&lt;=BU$349,BU$349&lt;=$B$426),$C$426,"")</f>
        <v/>
      </c>
      <c r="AFR426" s="264" t="str">
        <f>IF(AND($A$426&lt;=BU$349,BU$349&lt;=$B$426),(1/3)*$C$426,"")</f>
        <v/>
      </c>
      <c r="AFS426" s="264" t="str">
        <f>IF(AND($A$426&lt;=BU$349,BU$349&lt;=$B$426),(2/3)*$C$426,"")</f>
        <v/>
      </c>
      <c r="AFT426" s="264" t="str">
        <f>IF(AND($A$426&lt;=BU$349,BU$349&lt;=$B$426),$D$426,"")</f>
        <v/>
      </c>
      <c r="AFU426" s="264" t="str">
        <f>IF(AND($A$426&lt;=BU$349,BU$349&lt;=$B$426),(1/3)*$D$426,"")</f>
        <v/>
      </c>
      <c r="AFV426" s="264" t="str">
        <f>IF(AND($A$426&lt;=BU$349,BU$349&lt;=$B$426),(2/3)*$D$426,"")</f>
        <v/>
      </c>
      <c r="AFW426" s="264" t="str">
        <f>IF(AND($A$426&lt;=BU$349,BU$349&lt;=$B$426),$E$426,"")</f>
        <v/>
      </c>
      <c r="AFX426" s="264" t="str">
        <f>IF(AND($A$426&lt;=BU$349,BU$349&lt;=$B$426),(1/3)*$E$426,"")</f>
        <v/>
      </c>
      <c r="AFY426" s="264" t="str">
        <f>IF(AND($A$426&lt;=BU$349,BU$349&lt;=$B$426),(2/3)*$E$426,"")</f>
        <v/>
      </c>
      <c r="AFZ426" s="264" t="str">
        <f>IF(AND($A$426&lt;=BU$349,BU$349&lt;=$B$426),$F$426,"")</f>
        <v/>
      </c>
      <c r="AGA426" s="264" t="str">
        <f>IF(AND($A$426&lt;=BU$349,BU$349&lt;=$B$426),(1/3)*$F$426,"")</f>
        <v/>
      </c>
      <c r="AGB426" s="264" t="str">
        <f>IF(AND($A$426&lt;=BU$349,BU$349&lt;=$B$426),(2/3)*$F$426,"")</f>
        <v/>
      </c>
      <c r="AGC426" s="264" t="str">
        <f>IF(AND($A$426&lt;=BV$349,BV$349&lt;=$B$426),$C$426,"")</f>
        <v/>
      </c>
      <c r="AGD426" s="264" t="str">
        <f>IF(AND($A$426&lt;=BV$349,BV$349&lt;=$B$426),(1/3)*$C$426,"")</f>
        <v/>
      </c>
      <c r="AGE426" s="264" t="str">
        <f>IF(AND($A$426&lt;=BV$349,BV$349&lt;=$B$426),(2/3)*$C$426,"")</f>
        <v/>
      </c>
      <c r="AGF426" s="264" t="str">
        <f>IF(AND($A$426&lt;=BV$349,BV$349&lt;=$B$426),$D$426,"")</f>
        <v/>
      </c>
      <c r="AGG426" s="264" t="str">
        <f>IF(AND($A$426&lt;=BV$349,BV$349&lt;=$B$426),(1/3)*$D$426,"")</f>
        <v/>
      </c>
      <c r="AGH426" s="264" t="str">
        <f>IF(AND($A$426&lt;=BV$349,BV$349&lt;=$B$426),(2/3)*$D$426,"")</f>
        <v/>
      </c>
      <c r="AGI426" s="264" t="str">
        <f>IF(AND($A$426&lt;=BV$349,BV$349&lt;=$B$426),$E$426,"")</f>
        <v/>
      </c>
      <c r="AGJ426" s="264" t="str">
        <f>IF(AND($A$426&lt;=BV$349,BV$349&lt;=$B$426),(1/3)*$E$426,"")</f>
        <v/>
      </c>
      <c r="AGK426" s="264" t="str">
        <f>IF(AND($A$426&lt;=BV$349,BV$349&lt;=$B$426),(2/3)*$E$426,"")</f>
        <v/>
      </c>
      <c r="AGL426" s="264" t="str">
        <f>IF(AND($A$426&lt;=BV$349,BV$349&lt;=$B$426),$F$426,"")</f>
        <v/>
      </c>
      <c r="AGM426" s="264" t="str">
        <f>IF(AND($A$426&lt;=BV$349,BV$349&lt;=$B$426),(1/3)*$F$426,"")</f>
        <v/>
      </c>
      <c r="AGN426" s="264" t="str">
        <f>IF(AND($A$426&lt;=BV$349,BV$349&lt;=$B$426),(2/3)*$F$426,"")</f>
        <v/>
      </c>
      <c r="AGO426" s="264" t="str">
        <f>IF(AND($A$426&lt;=BW$349,BW$349&lt;=$B$426),$C$426,"")</f>
        <v/>
      </c>
      <c r="AGP426" s="264" t="str">
        <f>IF(AND($A$426&lt;=BW$349,BW$349&lt;=$B$426),(1/3)*$C$426,"")</f>
        <v/>
      </c>
      <c r="AGQ426" s="264" t="str">
        <f>IF(AND($A$426&lt;=BW$349,BW$349&lt;=$B$426),(2/3)*$C$426,"")</f>
        <v/>
      </c>
      <c r="AGR426" s="264" t="str">
        <f>IF(AND($A$426&lt;=BW$349,BW$349&lt;=$B$426),$D$426,"")</f>
        <v/>
      </c>
      <c r="AGS426" s="264" t="str">
        <f>IF(AND($A$426&lt;=BW$349,BW$349&lt;=$B$426),(1/3)*$D$426,"")</f>
        <v/>
      </c>
      <c r="AGT426" s="264" t="str">
        <f>IF(AND($A$426&lt;=BW$349,BW$349&lt;=$B$426),(2/3)*$D$426,"")</f>
        <v/>
      </c>
      <c r="AGU426" s="264" t="str">
        <f>IF(AND($A$426&lt;=BW$349,BW$349&lt;=$B$426),$E$426,"")</f>
        <v/>
      </c>
      <c r="AGV426" s="264" t="str">
        <f>IF(AND($A$426&lt;=BW$349,BW$349&lt;=$B$426),(1/3)*$E$426,"")</f>
        <v/>
      </c>
      <c r="AGW426" s="264" t="str">
        <f>IF(AND($A$426&lt;=BW$349,BW$349&lt;=$B$426),(2/3)*$E$426,"")</f>
        <v/>
      </c>
      <c r="AGX426" s="264" t="str">
        <f>IF(AND($A$426&lt;=BW$349,BW$349&lt;=$B$426),$F$426,"")</f>
        <v/>
      </c>
      <c r="AGY426" s="264" t="str">
        <f>IF(AND($A$426&lt;=BW$349,BW$349&lt;=$B$426),(1/3)*$F$426,"")</f>
        <v/>
      </c>
      <c r="AGZ426" s="264" t="str">
        <f>IF(AND($A$426&lt;=BW$349,BW$349&lt;=$B$426),(2/3)*$F$426,"")</f>
        <v/>
      </c>
      <c r="AHA426" s="264" t="str">
        <f>IF(AND($A$426&lt;=BX$349,BX$349&lt;=$B$426),$C$426,"")</f>
        <v/>
      </c>
      <c r="AHB426" s="264" t="str">
        <f>IF(AND($A$426&lt;=BX$349,BX$349&lt;=$B$426),(1/3)*$C$426,"")</f>
        <v/>
      </c>
      <c r="AHC426" s="264" t="str">
        <f>IF(AND($A$426&lt;=BX$349,BX$349&lt;=$B$426),(2/3)*$C$426,"")</f>
        <v/>
      </c>
      <c r="AHD426" s="264" t="str">
        <f>IF(AND($A$426&lt;=BX$349,BX$349&lt;=$B$426),$D$426,"")</f>
        <v/>
      </c>
      <c r="AHE426" s="264" t="str">
        <f>IF(AND($A$426&lt;=BX$349,BX$349&lt;=$B$426),(1/3)*$D$426,"")</f>
        <v/>
      </c>
      <c r="AHF426" s="264" t="str">
        <f>IF(AND($A$426&lt;=BX$349,BX$349&lt;=$B$426),(2/3)*$D$426,"")</f>
        <v/>
      </c>
      <c r="AHG426" s="264" t="str">
        <f>IF(AND($A$426&lt;=BX$349,BX$349&lt;=$B$426),$E$426,"")</f>
        <v/>
      </c>
      <c r="AHH426" s="264" t="str">
        <f>IF(AND($A$426&lt;=BX$349,BX$349&lt;=$B$426),(1/3)*$E$426,"")</f>
        <v/>
      </c>
      <c r="AHI426" s="264" t="str">
        <f>IF(AND($A$426&lt;=BX$349,BX$349&lt;=$B$426),(2/3)*$E$426,"")</f>
        <v/>
      </c>
      <c r="AHJ426" s="264" t="str">
        <f>IF(AND($A$426&lt;=BX$349,BX$349&lt;=$B$426),$F$426,"")</f>
        <v/>
      </c>
      <c r="AHK426" s="264" t="str">
        <f>IF(AND($A$426&lt;=BX$349,BX$349&lt;=$B$426),(1/3)*$F$426,"")</f>
        <v/>
      </c>
      <c r="AHL426" s="264" t="str">
        <f>IF(AND($A$426&lt;=BX$349,BX$349&lt;=$B$426),(2/3)*$F$426,"")</f>
        <v/>
      </c>
      <c r="AHM426" s="264" t="str">
        <f>IF(AND($A$426&lt;=BY$349,BY$349&lt;=$B$426),$C$426,"")</f>
        <v/>
      </c>
      <c r="AHN426" s="264" t="str">
        <f>IF(AND($A$426&lt;=BY$349,BY$349&lt;=$B$426),(1/3)*$C$426,"")</f>
        <v/>
      </c>
      <c r="AHO426" s="264" t="str">
        <f>IF(AND($A$426&lt;=BY$349,BY$349&lt;=$B$426),(2/3)*$C$426,"")</f>
        <v/>
      </c>
      <c r="AHP426" s="264" t="str">
        <f>IF(AND($A$426&lt;=BY$349,BY$349&lt;=$B$426),$D$426,"")</f>
        <v/>
      </c>
      <c r="AHQ426" s="264" t="str">
        <f>IF(AND($A$426&lt;=BY$349,BY$349&lt;=$B$426),(1/3)*$D$426,"")</f>
        <v/>
      </c>
      <c r="AHR426" s="264" t="str">
        <f>IF(AND($A$426&lt;=BY$349,BY$349&lt;=$B$426),(2/3)*$D$426,"")</f>
        <v/>
      </c>
      <c r="AHS426" s="264" t="str">
        <f>IF(AND($A$426&lt;=BY$349,BY$349&lt;=$B$426),$E$426,"")</f>
        <v/>
      </c>
      <c r="AHT426" s="264" t="str">
        <f>IF(AND($A$426&lt;=BY$349,BY$349&lt;=$B$426),(1/3)*$E$426,"")</f>
        <v/>
      </c>
      <c r="AHU426" s="264" t="str">
        <f>IF(AND($A$426&lt;=BY$349,BY$349&lt;=$B$426),(2/3)*$E$426,"")</f>
        <v/>
      </c>
      <c r="AHV426" s="264" t="str">
        <f>IF(AND($A$426&lt;=BY$349,BY$349&lt;=$B$426),$F$426,"")</f>
        <v/>
      </c>
      <c r="AHW426" s="264" t="str">
        <f>IF(AND($A$426&lt;=BY$349,BY$349&lt;=$B$426),(1/3)*$F$426,"")</f>
        <v/>
      </c>
      <c r="AHX426" s="264" t="str">
        <f>IF(AND($A$426&lt;=BY$349,BY$349&lt;=$B$426),(2/3)*$F$426,"")</f>
        <v/>
      </c>
      <c r="AHY426" s="264" t="str">
        <f>IF(AND($A$426&lt;=BZ$349,BZ$349&lt;=$B$426),$C$426,"")</f>
        <v/>
      </c>
      <c r="AHZ426" s="264" t="str">
        <f>IF(AND($A$426&lt;=BZ$349,BZ$349&lt;=$B$426),(1/3)*$C$426,"")</f>
        <v/>
      </c>
      <c r="AIA426" s="264" t="str">
        <f>IF(AND($A$426&lt;=BZ$349,BZ$349&lt;=$B$426),(2/3)*$C$426,"")</f>
        <v/>
      </c>
      <c r="AIB426" s="264" t="str">
        <f>IF(AND($A$426&lt;=BZ$349,BZ$349&lt;=$B$426),$D$426,"")</f>
        <v/>
      </c>
      <c r="AIC426" s="264" t="str">
        <f>IF(AND($A$426&lt;=BZ$349,BZ$349&lt;=$B$426),(1/3)*$D$426,"")</f>
        <v/>
      </c>
      <c r="AID426" s="264" t="str">
        <f>IF(AND($A$426&lt;=BZ$349,BZ$349&lt;=$B$426),(2/3)*$D$426,"")</f>
        <v/>
      </c>
      <c r="AIE426" s="264" t="str">
        <f>IF(AND($A$426&lt;=BZ$349,BZ$349&lt;=$B$426),$E$426,"")</f>
        <v/>
      </c>
      <c r="AIF426" s="264" t="str">
        <f>IF(AND($A$426&lt;=BZ$349,BZ$349&lt;=$B$426),(1/3)*$E$426,"")</f>
        <v/>
      </c>
      <c r="AIG426" s="264" t="str">
        <f>IF(AND($A$426&lt;=BZ$349,BZ$349&lt;=$B$426),(2/3)*$E$426,"")</f>
        <v/>
      </c>
      <c r="AIH426" s="264" t="str">
        <f>IF(AND($A$426&lt;=BZ$349,BZ$349&lt;=$B$426),$F$426,"")</f>
        <v/>
      </c>
      <c r="AII426" s="264" t="str">
        <f>IF(AND($A$426&lt;=BZ$349,BZ$349&lt;=$B$426),(1/3)*$F$426,"")</f>
        <v/>
      </c>
      <c r="AIJ426" s="264" t="str">
        <f>IF(AND($A$426&lt;=BZ$349,BZ$349&lt;=$B$426),(2/3)*$F$426,"")</f>
        <v/>
      </c>
      <c r="AIK426" s="264" t="str">
        <f>IF(AND($A$426&lt;=CA$349,CA$349&lt;=$B$426),$C$426,"")</f>
        <v/>
      </c>
      <c r="AIL426" s="264" t="str">
        <f>IF(AND($A$426&lt;=CA$349,CA$349&lt;=$B$426),(1/3)*$C$426,"")</f>
        <v/>
      </c>
      <c r="AIM426" s="264" t="str">
        <f>IF(AND($A$426&lt;=CA$349,CA$349&lt;=$B$426),(2/3)*$C$426,"")</f>
        <v/>
      </c>
      <c r="AIN426" s="264" t="str">
        <f>IF(AND($A$426&lt;=CA$349,CA$349&lt;=$B$426),$D$426,"")</f>
        <v/>
      </c>
      <c r="AIO426" s="264" t="str">
        <f>IF(AND($A$426&lt;=CA$349,CA$349&lt;=$B$426),(1/3)*$D$426,"")</f>
        <v/>
      </c>
      <c r="AIP426" s="264" t="str">
        <f>IF(AND($A$426&lt;=CA$349,CA$349&lt;=$B$426),(2/3)*$D$426,"")</f>
        <v/>
      </c>
      <c r="AIQ426" s="264" t="str">
        <f>IF(AND($A$426&lt;=CA$349,CA$349&lt;=$B$426),$E$426,"")</f>
        <v/>
      </c>
      <c r="AIR426" s="264" t="str">
        <f>IF(AND($A$426&lt;=CA$349,CA$349&lt;=$B$426),(1/3)*$E$426,"")</f>
        <v/>
      </c>
      <c r="AIS426" s="264" t="str">
        <f>IF(AND($A$426&lt;=CA$349,CA$349&lt;=$B$426),(2/3)*$E$426,"")</f>
        <v/>
      </c>
      <c r="AIT426" s="264" t="str">
        <f>IF(AND($A$426&lt;=CA$349,CA$349&lt;=$B$426),$F$426,"")</f>
        <v/>
      </c>
      <c r="AIU426" s="264" t="str">
        <f>IF(AND($A$426&lt;=CA$349,CA$349&lt;=$B$426),(1/3)*$F$426,"")</f>
        <v/>
      </c>
      <c r="AIV426" s="264" t="str">
        <f>IF(AND($A$426&lt;=CA$349,CA$349&lt;=$B$426),(2/3)*$F$426,"")</f>
        <v/>
      </c>
      <c r="AIW426" s="264" t="str">
        <f>IF(AND($A$426&lt;=CB$349,CB$349&lt;=$B$426),$C$426,"")</f>
        <v/>
      </c>
      <c r="AIX426" s="264" t="str">
        <f>IF(AND($A$426&lt;=CB$349,CB$349&lt;=$B$426),(1/3)*$C$426,"")</f>
        <v/>
      </c>
      <c r="AIY426" s="264" t="str">
        <f>IF(AND($A$426&lt;=CB$349,CB$349&lt;=$B$426),(2/3)*$C$426,"")</f>
        <v/>
      </c>
      <c r="AIZ426" s="264" t="str">
        <f>IF(AND($A$426&lt;=CB$349,CB$349&lt;=$B$426),$D$426,"")</f>
        <v/>
      </c>
      <c r="AJA426" s="264" t="str">
        <f>IF(AND($A$426&lt;=CB$349,CB$349&lt;=$B$426),(1/3)*$D$426,"")</f>
        <v/>
      </c>
      <c r="AJB426" s="264" t="str">
        <f>IF(AND($A$426&lt;=CB$349,CB$349&lt;=$B$426),(2/3)*$D$426,"")</f>
        <v/>
      </c>
      <c r="AJC426" s="264" t="str">
        <f>IF(AND($A$426&lt;=CB$349,CB$349&lt;=$B$426),$E$426,"")</f>
        <v/>
      </c>
      <c r="AJD426" s="264" t="str">
        <f>IF(AND($A$426&lt;=CB$349,CB$349&lt;=$B$426),(1/3)*$E$426,"")</f>
        <v/>
      </c>
      <c r="AJE426" s="264" t="str">
        <f>IF(AND($A$426&lt;=CB$349,CB$349&lt;=$B$426),(2/3)*$E$426,"")</f>
        <v/>
      </c>
      <c r="AJF426" s="264" t="str">
        <f>IF(AND($A$426&lt;=CB$349,CB$349&lt;=$B$426),$F$426,"")</f>
        <v/>
      </c>
      <c r="AJG426" s="264" t="str">
        <f>IF(AND($A$426&lt;=CB$349,CB$349&lt;=$B$426),(1/3)*$F$426,"")</f>
        <v/>
      </c>
      <c r="AJH426" s="264" t="str">
        <f>IF(AND($A$426&lt;=CB$349,CB$349&lt;=$B$426),(2/3)*$F$426,"")</f>
        <v/>
      </c>
      <c r="AJI426" s="264" t="str">
        <f>IF(AND($A$426&lt;=CC$349,CC$349&lt;=$B$426),$C$426,"")</f>
        <v/>
      </c>
      <c r="AJJ426" s="264" t="str">
        <f>IF(AND($A$426&lt;=CC$349,CC$349&lt;=$B$426),(1/3)*$C$426,"")</f>
        <v/>
      </c>
      <c r="AJK426" s="264" t="str">
        <f>IF(AND($A$426&lt;=CC$349,CC$349&lt;=$B$426),(2/3)*$C$426,"")</f>
        <v/>
      </c>
      <c r="AJL426" s="264" t="str">
        <f>IF(AND($A$426&lt;=CC$349,CC$349&lt;=$B$426),$D$426,"")</f>
        <v/>
      </c>
      <c r="AJM426" s="264" t="str">
        <f>IF(AND($A$426&lt;=CC$349,CC$349&lt;=$B$426),(1/3)*$D$426,"")</f>
        <v/>
      </c>
      <c r="AJN426" s="264" t="str">
        <f>IF(AND($A$426&lt;=CC$349,CC$349&lt;=$B$426),(2/3)*$D$426,"")</f>
        <v/>
      </c>
      <c r="AJO426" s="264" t="str">
        <f>IF(AND($A$426&lt;=CC$349,CC$349&lt;=$B$426),$E$426,"")</f>
        <v/>
      </c>
      <c r="AJP426" s="264" t="str">
        <f>IF(AND($A$426&lt;=CC$349,CC$349&lt;=$B$426),(1/3)*$E$426,"")</f>
        <v/>
      </c>
      <c r="AJQ426" s="264" t="str">
        <f>IF(AND($A$426&lt;=CC$349,CC$349&lt;=$B$426),(2/3)*$E$426,"")</f>
        <v/>
      </c>
      <c r="AJR426" s="264" t="str">
        <f>IF(AND($A$426&lt;=CC$349,CC$349&lt;=$B$426),$F$426,"")</f>
        <v/>
      </c>
      <c r="AJS426" s="264" t="str">
        <f>IF(AND($A$426&lt;=CC$349,CC$349&lt;=$B$426),(1/3)*$F$426,"")</f>
        <v/>
      </c>
      <c r="AJT426" s="264" t="str">
        <f>IF(AND($A$426&lt;=CC$349,CC$349&lt;=$B$426),(2/3)*$F$426,"")</f>
        <v/>
      </c>
      <c r="AJU426" s="264" t="str">
        <f>IF(AND($A$426&lt;=CD$349,CD$349&lt;=$B$426),$C$426,"")</f>
        <v/>
      </c>
      <c r="AJV426" s="264" t="str">
        <f>IF(AND($A$426&lt;=CD$349,CD$349&lt;=$B$426),(1/3)*$C$426,"")</f>
        <v/>
      </c>
      <c r="AJW426" s="264" t="str">
        <f>IF(AND($A$426&lt;=CD$349,CD$349&lt;=$B$426),(2/3)*$C$426,"")</f>
        <v/>
      </c>
      <c r="AJX426" s="264" t="str">
        <f>IF(AND($A$426&lt;=CD$349,CD$349&lt;=$B$426),$D$426,"")</f>
        <v/>
      </c>
      <c r="AJY426" s="264" t="str">
        <f>IF(AND($A$426&lt;=CD$349,CD$349&lt;=$B$426),(1/3)*$D$426,"")</f>
        <v/>
      </c>
      <c r="AJZ426" s="264" t="str">
        <f>IF(AND($A$426&lt;=CD$349,CD$349&lt;=$B$426),(2/3)*$D$426,"")</f>
        <v/>
      </c>
      <c r="AKA426" s="264" t="str">
        <f>IF(AND($A$426&lt;=CD$349,CD$349&lt;=$B$426),$E$426,"")</f>
        <v/>
      </c>
      <c r="AKB426" s="264" t="str">
        <f>IF(AND($A$426&lt;=CD$349,CD$349&lt;=$B$426),(1/3)*$E$426,"")</f>
        <v/>
      </c>
      <c r="AKC426" s="264" t="str">
        <f>IF(AND($A$426&lt;=CD$349,CD$349&lt;=$B$426),(2/3)*$E$426,"")</f>
        <v/>
      </c>
      <c r="AKD426" s="264" t="str">
        <f>IF(AND($A$426&lt;=CD$349,CD$349&lt;=$B$426),$F$426,"")</f>
        <v/>
      </c>
      <c r="AKE426" s="264" t="str">
        <f>IF(AND($A$426&lt;=CD$349,CD$349&lt;=$B$426),(1/3)*$F$426,"")</f>
        <v/>
      </c>
      <c r="AKF426" s="264" t="str">
        <f>IF(AND($A$426&lt;=CD$349,CD$349&lt;=$B$426),(2/3)*$F$426,"")</f>
        <v/>
      </c>
      <c r="AKG426" s="264" t="str">
        <f>IF(AND($A$426&lt;=CE$349,CE$349&lt;=$B$426),$C$426,"")</f>
        <v/>
      </c>
      <c r="AKH426" s="264" t="str">
        <f>IF(AND($A$426&lt;=CE$349,CE$349&lt;=$B$426),(1/3)*$C$426,"")</f>
        <v/>
      </c>
      <c r="AKI426" s="264" t="str">
        <f>IF(AND($A$426&lt;=CE$349,CE$349&lt;=$B$426),(2/3)*$C$426,"")</f>
        <v/>
      </c>
      <c r="AKJ426" s="264" t="str">
        <f>IF(AND($A$426&lt;=CE$349,CE$349&lt;=$B$426),$D$426,"")</f>
        <v/>
      </c>
      <c r="AKK426" s="264" t="str">
        <f>IF(AND($A$426&lt;=CE$349,CE$349&lt;=$B$426),(1/3)*$D$426,"")</f>
        <v/>
      </c>
      <c r="AKL426" s="264" t="str">
        <f>IF(AND($A$426&lt;=CE$349,CE$349&lt;=$B$426),(2/3)*$D$426,"")</f>
        <v/>
      </c>
      <c r="AKM426" s="264" t="str">
        <f>IF(AND($A$426&lt;=CE$349,CE$349&lt;=$B$426),$E$426,"")</f>
        <v/>
      </c>
      <c r="AKN426" s="264" t="str">
        <f>IF(AND($A$426&lt;=CE$349,CE$349&lt;=$B$426),(1/3)*$E$426,"")</f>
        <v/>
      </c>
      <c r="AKO426" s="264" t="str">
        <f>IF(AND($A$426&lt;=CE$349,CE$349&lt;=$B$426),(2/3)*$E$426,"")</f>
        <v/>
      </c>
      <c r="AKP426" s="264" t="str">
        <f>IF(AND($A$426&lt;=CE$349,CE$349&lt;=$B$426),$F$426,"")</f>
        <v/>
      </c>
      <c r="AKQ426" s="264" t="str">
        <f>IF(AND($A$426&lt;=CE$349,CE$349&lt;=$B$426),(1/3)*$F$426,"")</f>
        <v/>
      </c>
      <c r="AKR426" s="264" t="str">
        <f>IF(AND($A$426&lt;=CE$349,CE$349&lt;=$B$426),(2/3)*$F$426,"")</f>
        <v/>
      </c>
      <c r="AKS426" s="264" t="str">
        <f>IF(AND($A$426&lt;=CF$349,CF$349&lt;=$B$426),$C$426,"")</f>
        <v/>
      </c>
      <c r="AKT426" s="264" t="str">
        <f>IF(AND($A$426&lt;=CF$349,CF$349&lt;=$B$426),(1/3)*$C$426,"")</f>
        <v/>
      </c>
      <c r="AKU426" s="264" t="str">
        <f>IF(AND($A$426&lt;=CF$349,CF$349&lt;=$B$426),(2/3)*$C$426,"")</f>
        <v/>
      </c>
      <c r="AKV426" s="264" t="str">
        <f>IF(AND($A$426&lt;=CF$349,CF$349&lt;=$B$426),$D$426,"")</f>
        <v/>
      </c>
      <c r="AKW426" s="264" t="str">
        <f>IF(AND($A$426&lt;=CF$349,CF$349&lt;=$B$426),(1/3)*$D$426,"")</f>
        <v/>
      </c>
      <c r="AKX426" s="264" t="str">
        <f>IF(AND($A$426&lt;=CF$349,CF$349&lt;=$B$426),(2/3)*$D$426,"")</f>
        <v/>
      </c>
      <c r="AKY426" s="264" t="str">
        <f>IF(AND($A$426&lt;=CF$349,CF$349&lt;=$B$426),$E$426,"")</f>
        <v/>
      </c>
      <c r="AKZ426" s="264" t="str">
        <f>IF(AND($A$426&lt;=CF$349,CF$349&lt;=$B$426),(1/3)*$E$426,"")</f>
        <v/>
      </c>
      <c r="ALA426" s="264" t="str">
        <f>IF(AND($A$426&lt;=CF$349,CF$349&lt;=$B$426),(2/3)*$E$426,"")</f>
        <v/>
      </c>
      <c r="ALB426" s="264" t="str">
        <f>IF(AND($A$426&lt;=CF$349,CF$349&lt;=$B$426),$F$426,"")</f>
        <v/>
      </c>
      <c r="ALC426" s="264" t="str">
        <f>IF(AND($A$426&lt;=CF$349,CF$349&lt;=$B$426),(1/3)*$F$426,"")</f>
        <v/>
      </c>
      <c r="ALD426" s="264" t="str">
        <f>IF(AND($A$426&lt;=CF$349,CF$349&lt;=$B$426),(2/3)*$F$426,"")</f>
        <v/>
      </c>
      <c r="ALE426" s="264" t="str">
        <f>IF(AND($A$426&lt;=CG$349,CG$349&lt;=$B$426),$C$426,"")</f>
        <v/>
      </c>
      <c r="ALF426" s="264" t="str">
        <f>IF(AND($A$426&lt;=CG$349,CG$349&lt;=$B$426),(1/3)*$C$426,"")</f>
        <v/>
      </c>
      <c r="ALG426" s="264" t="str">
        <f>IF(AND($A$426&lt;=CG$349,CG$349&lt;=$B$426),(2/3)*$C$426,"")</f>
        <v/>
      </c>
      <c r="ALH426" s="264" t="str">
        <f>IF(AND($A$426&lt;=CG$349,CG$349&lt;=$B$426),$D$426,"")</f>
        <v/>
      </c>
      <c r="ALI426" s="264" t="str">
        <f>IF(AND($A$426&lt;=CG$349,CG$349&lt;=$B$426),(1/3)*$D$426,"")</f>
        <v/>
      </c>
      <c r="ALJ426" s="264" t="str">
        <f>IF(AND($A$426&lt;=CG$349,CG$349&lt;=$B$426),(2/3)*$D$426,"")</f>
        <v/>
      </c>
      <c r="ALK426" s="264" t="str">
        <f>IF(AND($A$426&lt;=CG$349,CG$349&lt;=$B$426),$E$426,"")</f>
        <v/>
      </c>
      <c r="ALL426" s="264" t="str">
        <f>IF(AND($A$426&lt;=CG$349,CG$349&lt;=$B$426),(1/3)*$E$426,"")</f>
        <v/>
      </c>
      <c r="ALM426" s="264" t="str">
        <f>IF(AND($A$426&lt;=CG$349,CG$349&lt;=$B$426),(2/3)*$E$426,"")</f>
        <v/>
      </c>
      <c r="ALN426" s="264" t="str">
        <f>IF(AND($A$426&lt;=CG$349,CG$349&lt;=$B$426),$F$426,"")</f>
        <v/>
      </c>
      <c r="ALO426" s="264" t="str">
        <f>IF(AND($A$426&lt;=CG$349,CG$349&lt;=$B$426),(1/3)*$F$426,"")</f>
        <v/>
      </c>
      <c r="ALP426" s="264" t="str">
        <f>IF(AND($A$426&lt;=CG$349,CG$349&lt;=$B$426),(2/3)*$F$426,"")</f>
        <v/>
      </c>
      <c r="ALQ426" s="264" t="str">
        <f>IF(AND($A$426&lt;=CH$349,CH$349&lt;=$B$426),$C$426,"")</f>
        <v/>
      </c>
      <c r="ALR426" s="264" t="str">
        <f>IF(AND($A$426&lt;=CH$349,CH$349&lt;=$B$426),(1/3)*$C$426,"")</f>
        <v/>
      </c>
      <c r="ALS426" s="264" t="str">
        <f>IF(AND($A$426&lt;=CH$349,CH$349&lt;=$B$426),(2/3)*$C$426,"")</f>
        <v/>
      </c>
      <c r="ALT426" s="264" t="str">
        <f>IF(AND($A$426&lt;=CH$349,CH$349&lt;=$B$426),$D$426,"")</f>
        <v/>
      </c>
      <c r="ALU426" s="264" t="str">
        <f>IF(AND($A$426&lt;=CH$349,CH$349&lt;=$B$426),(1/3)*$D$426,"")</f>
        <v/>
      </c>
      <c r="ALV426" s="264" t="str">
        <f>IF(AND($A$426&lt;=CH$349,CH$349&lt;=$B$426),(2/3)*$D$426,"")</f>
        <v/>
      </c>
      <c r="ALW426" s="264" t="str">
        <f>IF(AND($A$426&lt;=CH$349,CH$349&lt;=$B$426),$E$426,"")</f>
        <v/>
      </c>
      <c r="ALX426" s="264" t="str">
        <f>IF(AND($A$426&lt;=CH$349,CH$349&lt;=$B$426),(1/3)*$E$426,"")</f>
        <v/>
      </c>
      <c r="ALY426" s="264" t="str">
        <f>IF(AND($A$426&lt;=CH$349,CH$349&lt;=$B$426),(2/3)*$E$426,"")</f>
        <v/>
      </c>
      <c r="ALZ426" s="264" t="str">
        <f>IF(AND($A$426&lt;=CH$349,CH$349&lt;=$B$426),$F$426,"")</f>
        <v/>
      </c>
      <c r="AMA426" s="264" t="str">
        <f>IF(AND($A$426&lt;=CH$349,CH$349&lt;=$B$426),(1/3)*$F$426,"")</f>
        <v/>
      </c>
      <c r="AMB426" s="264" t="str">
        <f>IF(AND($A$426&lt;=CH$349,CH$349&lt;=$B$426),(2/3)*$F$426,"")</f>
        <v/>
      </c>
      <c r="AMC426" s="264" t="str">
        <f>IF(AND($A$426&lt;=CI$349,CI$349&lt;=$B$426),$C$426,"")</f>
        <v/>
      </c>
      <c r="AMD426" s="264" t="str">
        <f>IF(AND($A$426&lt;=CI$349,CI$349&lt;=$B$426),(1/3)*$C$426,"")</f>
        <v/>
      </c>
      <c r="AME426" s="264" t="str">
        <f>IF(AND($A$426&lt;=CI$349,CI$349&lt;=$B$426),(2/3)*$C$426,"")</f>
        <v/>
      </c>
      <c r="AMF426" s="264" t="str">
        <f>IF(AND($A$426&lt;=CI$349,CI$349&lt;=$B$426),$D$426,"")</f>
        <v/>
      </c>
      <c r="AMG426" s="264" t="str">
        <f>IF(AND($A$426&lt;=CI$349,CI$349&lt;=$B$426),(1/3)*$D$426,"")</f>
        <v/>
      </c>
      <c r="AMH426" s="264" t="str">
        <f>IF(AND($A$426&lt;=CI$349,CI$349&lt;=$B$426),(2/3)*$D$426,"")</f>
        <v/>
      </c>
      <c r="AMI426" s="264" t="str">
        <f>IF(AND($A$426&lt;=CI$349,CI$349&lt;=$B$426),$E$426,"")</f>
        <v/>
      </c>
      <c r="AMJ426" s="264" t="str">
        <f>IF(AND($A$426&lt;=CI$349,CI$349&lt;=$B$426),(1/3)*$E$426,"")</f>
        <v/>
      </c>
      <c r="AMK426" s="264" t="str">
        <f>IF(AND($A$426&lt;=CI$349,CI$349&lt;=$B$426),(2/3)*$E$426,"")</f>
        <v/>
      </c>
      <c r="AML426" s="264" t="str">
        <f>IF(AND($A$426&lt;=CI$349,CI$349&lt;=$B$426),$F$426,"")</f>
        <v/>
      </c>
      <c r="AMM426" s="264" t="str">
        <f>IF(AND($A$426&lt;=CI$349,CI$349&lt;=$B$426),(1/3)*$F$426,"")</f>
        <v/>
      </c>
      <c r="AMN426" s="264" t="str">
        <f>IF(AND($A$426&lt;=CI$349,CI$349&lt;=$B$426),(2/3)*$F$426,"")</f>
        <v/>
      </c>
      <c r="AMO426" s="264" t="str">
        <f>IF(AND($A$426&lt;=CJ$349,CJ$349&lt;=$B$426),$C$426,"")</f>
        <v/>
      </c>
      <c r="AMP426" s="264" t="str">
        <f>IF(AND($A$426&lt;=CJ$349,CJ$349&lt;=$B$426),(1/3)*$C$426,"")</f>
        <v/>
      </c>
      <c r="AMQ426" s="264" t="str">
        <f>IF(AND($A$426&lt;=CJ$349,CJ$349&lt;=$B$426),(2/3)*$C$426,"")</f>
        <v/>
      </c>
      <c r="AMR426" s="264" t="str">
        <f>IF(AND($A$426&lt;=CJ$349,CJ$349&lt;=$B$426),$D$426,"")</f>
        <v/>
      </c>
      <c r="AMS426" s="264" t="str">
        <f>IF(AND($A$426&lt;=CJ$349,CJ$349&lt;=$B$426),(1/3)*$D$426,"")</f>
        <v/>
      </c>
      <c r="AMT426" s="264" t="str">
        <f>IF(AND($A$426&lt;=CJ$349,CJ$349&lt;=$B$426),(2/3)*$D$426,"")</f>
        <v/>
      </c>
      <c r="AMU426" s="264" t="str">
        <f>IF(AND($A$426&lt;=CJ$349,CJ$349&lt;=$B$426),$E$426,"")</f>
        <v/>
      </c>
      <c r="AMV426" s="264" t="str">
        <f>IF(AND($A$426&lt;=CJ$349,CJ$349&lt;=$B$426),(1/3)*$E$426,"")</f>
        <v/>
      </c>
      <c r="AMW426" s="264" t="str">
        <f>IF(AND($A$426&lt;=CJ$349,CJ$349&lt;=$B$426),(2/3)*$E$426,"")</f>
        <v/>
      </c>
      <c r="AMX426" s="264" t="str">
        <f>IF(AND($A$426&lt;=CJ$349,CJ$349&lt;=$B$426),$F$426,"")</f>
        <v/>
      </c>
      <c r="AMY426" s="264" t="str">
        <f>IF(AND($A$426&lt;=CJ$349,CJ$349&lt;=$B$426),(1/3)*$F$426,"")</f>
        <v/>
      </c>
      <c r="AMZ426" s="264" t="str">
        <f>IF(AND($A$426&lt;=CJ$349,CJ$349&lt;=$B$426),(2/3)*$F$426,"")</f>
        <v/>
      </c>
      <c r="ANA426" s="264" t="str">
        <f>IF(AND($A$426&lt;=CK$349,CK$349&lt;=$B$426),$C$426,"")</f>
        <v/>
      </c>
      <c r="ANB426" s="264" t="str">
        <f>IF(AND($A$426&lt;=CK$349,CK$349&lt;=$B$426),(1/3)*$C$426,"")</f>
        <v/>
      </c>
      <c r="ANC426" s="264" t="str">
        <f>IF(AND($A$426&lt;=CK$349,CK$349&lt;=$B$426),(2/3)*$C$426,"")</f>
        <v/>
      </c>
      <c r="AND426" s="264" t="str">
        <f>IF(AND($A$426&lt;=CK$349,CK$349&lt;=$B$426),$D$426,"")</f>
        <v/>
      </c>
      <c r="ANE426" s="264" t="str">
        <f>IF(AND($A$426&lt;=CK$349,CK$349&lt;=$B$426),(1/3)*$D$426,"")</f>
        <v/>
      </c>
      <c r="ANF426" s="264" t="str">
        <f>IF(AND($A$426&lt;=CK$349,CK$349&lt;=$B$426),(2/3)*$D$426,"")</f>
        <v/>
      </c>
      <c r="ANG426" s="264" t="str">
        <f>IF(AND($A$426&lt;=CK$349,CK$349&lt;=$B$426),$E$426,"")</f>
        <v/>
      </c>
      <c r="ANH426" s="264" t="str">
        <f>IF(AND($A$426&lt;=CK$349,CK$349&lt;=$B$426),(1/3)*$E$426,"")</f>
        <v/>
      </c>
      <c r="ANI426" s="264" t="str">
        <f>IF(AND($A$426&lt;=CK$349,CK$349&lt;=$B$426),(2/3)*$E$426,"")</f>
        <v/>
      </c>
      <c r="ANJ426" s="264" t="str">
        <f>IF(AND($A$426&lt;=CK$349,CK$349&lt;=$B$426),$F$426,"")</f>
        <v/>
      </c>
      <c r="ANK426" s="264" t="str">
        <f>IF(AND($A$426&lt;=CK$349,CK$349&lt;=$B$426),(1/3)*$F$426,"")</f>
        <v/>
      </c>
      <c r="ANL426" s="264" t="str">
        <f>IF(AND($A$426&lt;=CK$349,CK$349&lt;=$B$426),(2/3)*$F$426,"")</f>
        <v/>
      </c>
      <c r="ANM426" s="264" t="str">
        <f>IF(AND($A$426&lt;=CL$349,CL$349&lt;=$B$426),$C$426,"")</f>
        <v/>
      </c>
      <c r="ANN426" s="264" t="str">
        <f>IF(AND($A$426&lt;=CL$349,CL$349&lt;=$B$426),(1/3)*$C$426,"")</f>
        <v/>
      </c>
      <c r="ANO426" s="264" t="str">
        <f>IF(AND($A$426&lt;=CL$349,CL$349&lt;=$B$426),(2/3)*$C$426,"")</f>
        <v/>
      </c>
      <c r="ANP426" s="264" t="str">
        <f>IF(AND($A$426&lt;=CL$349,CL$349&lt;=$B$426),$D$426,"")</f>
        <v/>
      </c>
      <c r="ANQ426" s="264" t="str">
        <f>IF(AND($A$426&lt;=CL$349,CL$349&lt;=$B$426),(1/3)*$D$426,"")</f>
        <v/>
      </c>
      <c r="ANR426" s="264" t="str">
        <f>IF(AND($A$426&lt;=CL$349,CL$349&lt;=$B$426),(2/3)*$D$426,"")</f>
        <v/>
      </c>
      <c r="ANS426" s="264" t="str">
        <f>IF(AND($A$426&lt;=CL$349,CL$349&lt;=$B$426),$E$426,"")</f>
        <v/>
      </c>
      <c r="ANT426" s="264" t="str">
        <f>IF(AND($A$426&lt;=CL$349,CL$349&lt;=$B$426),(1/3)*$E$426,"")</f>
        <v/>
      </c>
      <c r="ANU426" s="264" t="str">
        <f>IF(AND($A$426&lt;=CL$349,CL$349&lt;=$B$426),(2/3)*$E$426,"")</f>
        <v/>
      </c>
      <c r="ANV426" s="264" t="str">
        <f>IF(AND($A$426&lt;=CL$349,CL$349&lt;=$B$426),$F$426,"")</f>
        <v/>
      </c>
      <c r="ANW426" s="264" t="str">
        <f>IF(AND($A$426&lt;=CL$349,CL$349&lt;=$B$426),(1/3)*$F$426,"")</f>
        <v/>
      </c>
      <c r="ANX426" s="264" t="str">
        <f>IF(AND($A$426&lt;=CL$349,CL$349&lt;=$B$426),(2/3)*$F$426,"")</f>
        <v/>
      </c>
      <c r="ANY426" s="264" t="str">
        <f>IF(AND($A$426&lt;=CM$349,CM$349&lt;=$B$426),$C$426,"")</f>
        <v/>
      </c>
      <c r="ANZ426" s="264" t="str">
        <f>IF(AND($A$426&lt;=CM$349,CM$349&lt;=$B$426),(1/3)*$C$426,"")</f>
        <v/>
      </c>
      <c r="AOA426" s="264" t="str">
        <f>IF(AND($A$426&lt;=CM$349,CM$349&lt;=$B$426),(2/3)*$C$426,"")</f>
        <v/>
      </c>
      <c r="AOB426" s="264" t="str">
        <f>IF(AND($A$426&lt;=CM$349,CM$349&lt;=$B$426),$D$426,"")</f>
        <v/>
      </c>
      <c r="AOC426" s="264" t="str">
        <f>IF(AND($A$426&lt;=CM$349,CM$349&lt;=$B$426),(1/3)*$D$426,"")</f>
        <v/>
      </c>
      <c r="AOD426" s="264" t="str">
        <f>IF(AND($A$426&lt;=CM$349,CM$349&lt;=$B$426),(2/3)*$D$426,"")</f>
        <v/>
      </c>
      <c r="AOE426" s="264" t="str">
        <f>IF(AND($A$426&lt;=CM$349,CM$349&lt;=$B$426),$E$426,"")</f>
        <v/>
      </c>
      <c r="AOF426" s="264" t="str">
        <f>IF(AND($A$426&lt;=CM$349,CM$349&lt;=$B$426),(1/3)*$E$426,"")</f>
        <v/>
      </c>
      <c r="AOG426" s="264" t="str">
        <f>IF(AND($A$426&lt;=CM$349,CM$349&lt;=$B$426),(2/3)*$E$426,"")</f>
        <v/>
      </c>
      <c r="AOH426" s="264" t="str">
        <f>IF(AND($A$426&lt;=CM$349,CM$349&lt;=$B$426),$F$426,"")</f>
        <v/>
      </c>
      <c r="AOI426" s="264" t="str">
        <f>IF(AND($A$426&lt;=CM$349,CM$349&lt;=$B$426),(1/3)*$F$426,"")</f>
        <v/>
      </c>
      <c r="AOJ426" s="264" t="str">
        <f>IF(AND($A$426&lt;=CM$349,CM$349&lt;=$B$426),(2/3)*$F$426,"")</f>
        <v/>
      </c>
      <c r="AOK426" s="264" t="str">
        <f>IF(AND($A$426&lt;=CN$349,CN$349&lt;=$B$426),$C$426,"")</f>
        <v/>
      </c>
      <c r="AOL426" s="264" t="str">
        <f>IF(AND($A$426&lt;=CN$349,CN$349&lt;=$B$426),(1/3)*$C$426,"")</f>
        <v/>
      </c>
      <c r="AOM426" s="264" t="str">
        <f>IF(AND($A$426&lt;=CN$349,CN$349&lt;=$B$426),(2/3)*$C$426,"")</f>
        <v/>
      </c>
      <c r="AON426" s="264" t="str">
        <f>IF(AND($A$426&lt;=CN$349,CN$349&lt;=$B$426),$D$426,"")</f>
        <v/>
      </c>
      <c r="AOO426" s="264" t="str">
        <f>IF(AND($A$426&lt;=CN$349,CN$349&lt;=$B$426),(1/3)*$D$426,"")</f>
        <v/>
      </c>
      <c r="AOP426" s="264" t="str">
        <f>IF(AND($A$426&lt;=CN$349,CN$349&lt;=$B$426),(2/3)*$D$426,"")</f>
        <v/>
      </c>
      <c r="AOQ426" s="264" t="str">
        <f>IF(AND($A$426&lt;=CN$349,CN$349&lt;=$B$426),$E$426,"")</f>
        <v/>
      </c>
      <c r="AOR426" s="264" t="str">
        <f>IF(AND($A$426&lt;=CN$349,CN$349&lt;=$B$426),(1/3)*$E$426,"")</f>
        <v/>
      </c>
      <c r="AOS426" s="264" t="str">
        <f>IF(AND($A$426&lt;=CN$349,CN$349&lt;=$B$426),(2/3)*$E$426,"")</f>
        <v/>
      </c>
      <c r="AOT426" s="264" t="str">
        <f>IF(AND($A$426&lt;=CN$349,CN$349&lt;=$B$426),$F$426,"")</f>
        <v/>
      </c>
      <c r="AOU426" s="264" t="str">
        <f>IF(AND($A$426&lt;=CN$349,CN$349&lt;=$B$426),(1/3)*$F$426,"")</f>
        <v/>
      </c>
      <c r="AOV426" s="264" t="str">
        <f>IF(AND($A$426&lt;=CN$349,CN$349&lt;=$B$426),(2/3)*$F$426,"")</f>
        <v/>
      </c>
      <c r="AOW426" s="264" t="str">
        <f>IF(AND($A$426&lt;=CO$349,CO$349&lt;=$B$426),$C$426,"")</f>
        <v/>
      </c>
      <c r="AOX426" s="264" t="str">
        <f>IF(AND($A$426&lt;=CO$349,CO$349&lt;=$B$426),(1/3)*$C$426,"")</f>
        <v/>
      </c>
      <c r="AOY426" s="264" t="str">
        <f>IF(AND($A$426&lt;=CO$349,CO$349&lt;=$B$426),(2/3)*$C$426,"")</f>
        <v/>
      </c>
      <c r="AOZ426" s="264" t="str">
        <f>IF(AND($A$426&lt;=CO$349,CO$349&lt;=$B$426),$D$426,"")</f>
        <v/>
      </c>
      <c r="APA426" s="264" t="str">
        <f>IF(AND($A$426&lt;=CO$349,CO$349&lt;=$B$426),(1/3)*$D$426,"")</f>
        <v/>
      </c>
      <c r="APB426" s="264" t="str">
        <f>IF(AND($A$426&lt;=CO$349,CO$349&lt;=$B$426),(2/3)*$D$426,"")</f>
        <v/>
      </c>
      <c r="APC426" s="264" t="str">
        <f>IF(AND($A$426&lt;=CO$349,CO$349&lt;=$B$426),$E$426,"")</f>
        <v/>
      </c>
      <c r="APD426" s="264" t="str">
        <f>IF(AND($A$426&lt;=CO$349,CO$349&lt;=$B$426),(1/3)*$E$426,"")</f>
        <v/>
      </c>
      <c r="APE426" s="264" t="str">
        <f>IF(AND($A$426&lt;=CO$349,CO$349&lt;=$B$426),(2/3)*$E$426,"")</f>
        <v/>
      </c>
      <c r="APF426" s="264" t="str">
        <f>IF(AND($A$426&lt;=CO$349,CO$349&lt;=$B$426),$F$426,"")</f>
        <v/>
      </c>
      <c r="APG426" s="264" t="str">
        <f>IF(AND($A$426&lt;=CO$349,CO$349&lt;=$B$426),(1/3)*$F$426,"")</f>
        <v/>
      </c>
      <c r="APH426" s="264" t="str">
        <f>IF(AND($A$426&lt;=CO$349,CO$349&lt;=$B$426),(2/3)*$F$426,"")</f>
        <v/>
      </c>
      <c r="API426" s="264" t="str">
        <f>IF(AND($A$426&lt;=CP$349,CP$349&lt;=$B$426),$C$426,"")</f>
        <v/>
      </c>
      <c r="APJ426" s="264" t="str">
        <f>IF(AND($A$426&lt;=CP$349,CP$349&lt;=$B$426),(1/3)*$C$426,"")</f>
        <v/>
      </c>
      <c r="APK426" s="264" t="str">
        <f>IF(AND($A$426&lt;=CP$349,CP$349&lt;=$B$426),(2/3)*$C$426,"")</f>
        <v/>
      </c>
      <c r="APL426" s="264" t="str">
        <f>IF(AND($A$426&lt;=CP$349,CP$349&lt;=$B$426),$D$426,"")</f>
        <v/>
      </c>
      <c r="APM426" s="264" t="str">
        <f>IF(AND($A$426&lt;=CP$349,CP$349&lt;=$B$426),(1/3)*$D$426,"")</f>
        <v/>
      </c>
      <c r="APN426" s="264" t="str">
        <f>IF(AND($A$426&lt;=CP$349,CP$349&lt;=$B$426),(2/3)*$D$426,"")</f>
        <v/>
      </c>
      <c r="APO426" s="264" t="str">
        <f>IF(AND($A$426&lt;=CP$349,CP$349&lt;=$B$426),$E$426,"")</f>
        <v/>
      </c>
      <c r="APP426" s="264" t="str">
        <f>IF(AND($A$426&lt;=CP$349,CP$349&lt;=$B$426),(1/3)*$E$426,"")</f>
        <v/>
      </c>
      <c r="APQ426" s="264" t="str">
        <f>IF(AND($A$426&lt;=CP$349,CP$349&lt;=$B$426),(2/3)*$E$426,"")</f>
        <v/>
      </c>
      <c r="APR426" s="264" t="str">
        <f>IF(AND($A$426&lt;=CP$349,CP$349&lt;=$B$426),$F$426,"")</f>
        <v/>
      </c>
      <c r="APS426" s="264" t="str">
        <f>IF(AND($A$426&lt;=CP$349,CP$349&lt;=$B$426),(1/3)*$F$426,"")</f>
        <v/>
      </c>
      <c r="APT426" s="264" t="str">
        <f>IF(AND($A$426&lt;=CP$349,CP$349&lt;=$B$426),(2/3)*$F$426,"")</f>
        <v/>
      </c>
      <c r="APU426" s="264" t="str">
        <f>IF(AND($A$426&lt;=CQ$349,CQ$349&lt;=$B$426),$C$426,"")</f>
        <v/>
      </c>
      <c r="APV426" s="264" t="str">
        <f>IF(AND($A$426&lt;=CQ$349,CQ$349&lt;=$B$426),(1/3)*$C$426,"")</f>
        <v/>
      </c>
      <c r="APW426" s="264" t="str">
        <f>IF(AND($A$426&lt;=CQ$349,CQ$349&lt;=$B$426),(2/3)*$C$426,"")</f>
        <v/>
      </c>
      <c r="APX426" s="264" t="str">
        <f>IF(AND($A$426&lt;=CQ$349,CQ$349&lt;=$B$426),$D$426,"")</f>
        <v/>
      </c>
      <c r="APY426" s="264" t="str">
        <f>IF(AND($A$426&lt;=CQ$349,CQ$349&lt;=$B$426),(1/3)*$D$426,"")</f>
        <v/>
      </c>
      <c r="APZ426" s="264" t="str">
        <f>IF(AND($A$426&lt;=CQ$349,CQ$349&lt;=$B$426),(2/3)*$D$426,"")</f>
        <v/>
      </c>
      <c r="AQA426" s="264" t="str">
        <f>IF(AND($A$426&lt;=CQ$349,CQ$349&lt;=$B$426),$E$426,"")</f>
        <v/>
      </c>
      <c r="AQB426" s="264" t="str">
        <f>IF(AND($A$426&lt;=CQ$349,CQ$349&lt;=$B$426),(1/3)*$E$426,"")</f>
        <v/>
      </c>
      <c r="AQC426" s="264" t="str">
        <f>IF(AND($A$426&lt;=CQ$349,CQ$349&lt;=$B$426),(2/3)*$E$426,"")</f>
        <v/>
      </c>
      <c r="AQD426" s="264" t="str">
        <f>IF(AND($A$426&lt;=CQ$349,CQ$349&lt;=$B$426),$F$426,"")</f>
        <v/>
      </c>
      <c r="AQE426" s="264" t="str">
        <f>IF(AND($A$426&lt;=CQ$349,CQ$349&lt;=$B$426),(1/3)*$F$426,"")</f>
        <v/>
      </c>
      <c r="AQF426" s="264" t="str">
        <f>IF(AND($A$426&lt;=CQ$349,CQ$349&lt;=$B$426),(2/3)*$F$426,"")</f>
        <v/>
      </c>
      <c r="AQG426" s="264" t="str">
        <f>IF(AND($A$426&lt;=CR$349,CR$349&lt;=$B$426),$C$426,"")</f>
        <v/>
      </c>
      <c r="AQH426" s="264" t="str">
        <f>IF(AND($A$426&lt;=CR$349,CR$349&lt;=$B$426),(1/3)*$C$426,"")</f>
        <v/>
      </c>
      <c r="AQI426" s="264" t="str">
        <f>IF(AND($A$426&lt;=CR$349,CR$349&lt;=$B$426),(2/3)*$C$426,"")</f>
        <v/>
      </c>
      <c r="AQJ426" s="264" t="str">
        <f>IF(AND($A$426&lt;=CR$349,CR$349&lt;=$B$426),$D$426,"")</f>
        <v/>
      </c>
      <c r="AQK426" s="264" t="str">
        <f>IF(AND($A$426&lt;=CR$349,CR$349&lt;=$B$426),(1/3)*$D$426,"")</f>
        <v/>
      </c>
      <c r="AQL426" s="264" t="str">
        <f>IF(AND($A$426&lt;=CR$349,CR$349&lt;=$B$426),(2/3)*$D$426,"")</f>
        <v/>
      </c>
      <c r="AQM426" s="264" t="str">
        <f>IF(AND($A$426&lt;=CR$349,CR$349&lt;=$B$426),$E$426,"")</f>
        <v/>
      </c>
      <c r="AQN426" s="264" t="str">
        <f>IF(AND($A$426&lt;=CR$349,CR$349&lt;=$B$426),(1/3)*$E$426,"")</f>
        <v/>
      </c>
      <c r="AQO426" s="264" t="str">
        <f>IF(AND($A$426&lt;=CR$349,CR$349&lt;=$B$426),(2/3)*$E$426,"")</f>
        <v/>
      </c>
      <c r="AQP426" s="264" t="str">
        <f>IF(AND($A$426&lt;=CR$349,CR$349&lt;=$B$426),$F$426,"")</f>
        <v/>
      </c>
      <c r="AQQ426" s="264" t="str">
        <f>IF(AND($A$426&lt;=CR$349,CR$349&lt;=$B$426),(1/3)*$F$426,"")</f>
        <v/>
      </c>
      <c r="AQR426" s="264" t="str">
        <f>IF(AND($A$426&lt;=CR$349,CR$349&lt;=$B$426),(2/3)*$F$426,"")</f>
        <v/>
      </c>
      <c r="AQS426" s="264" t="str">
        <f>IF(AND($A$426&lt;=CS$349,CS$349&lt;=$B$426),$C$426,"")</f>
        <v/>
      </c>
      <c r="AQT426" s="264" t="str">
        <f>IF(AND($A$426&lt;=CS$349,CS$349&lt;=$B$426),(1/3)*$C$426,"")</f>
        <v/>
      </c>
      <c r="AQU426" s="264" t="str">
        <f>IF(AND($A$426&lt;=CS$349,CS$349&lt;=$B$426),(2/3)*$C$426,"")</f>
        <v/>
      </c>
      <c r="AQV426" s="264" t="str">
        <f>IF(AND($A$426&lt;=CS$349,CS$349&lt;=$B$426),$D$426,"")</f>
        <v/>
      </c>
      <c r="AQW426" s="264" t="str">
        <f>IF(AND($A$426&lt;=CS$349,CS$349&lt;=$B$426),(1/3)*$D$426,"")</f>
        <v/>
      </c>
      <c r="AQX426" s="264" t="str">
        <f>IF(AND($A$426&lt;=CS$349,CS$349&lt;=$B$426),(2/3)*$D$426,"")</f>
        <v/>
      </c>
      <c r="AQY426" s="264" t="str">
        <f>IF(AND($A$426&lt;=CS$349,CS$349&lt;=$B$426),$E$426,"")</f>
        <v/>
      </c>
      <c r="AQZ426" s="264" t="str">
        <f>IF(AND($A$426&lt;=CS$349,CS$349&lt;=$B$426),(1/3)*$E$426,"")</f>
        <v/>
      </c>
      <c r="ARA426" s="264" t="str">
        <f>IF(AND($A$426&lt;=CS$349,CS$349&lt;=$B$426),(2/3)*$E$426,"")</f>
        <v/>
      </c>
      <c r="ARB426" s="264" t="str">
        <f>IF(AND($A$426&lt;=CS$349,CS$349&lt;=$B$426),$F$426,"")</f>
        <v/>
      </c>
      <c r="ARC426" s="264" t="str">
        <f>IF(AND($A$426&lt;=CS$349,CS$349&lt;=$B$426),(1/3)*$F$426,"")</f>
        <v/>
      </c>
      <c r="ARD426" s="264" t="str">
        <f>IF(AND($A$426&lt;=CS$349,CS$349&lt;=$B$426),(2/3)*$F$426,"")</f>
        <v/>
      </c>
      <c r="ARE426" s="264" t="str">
        <f>IF(AND($A$426&lt;=CT$349,CT$349&lt;=$B$426),$C$426,"")</f>
        <v/>
      </c>
      <c r="ARF426" s="264" t="str">
        <f>IF(AND($A$426&lt;=CT$349,CT$349&lt;=$B$426),(1/3)*$C$426,"")</f>
        <v/>
      </c>
      <c r="ARG426" s="264" t="str">
        <f>IF(AND($A$426&lt;=CT$349,CT$349&lt;=$B$426),(2/3)*$C$426,"")</f>
        <v/>
      </c>
      <c r="ARH426" s="264" t="str">
        <f>IF(AND($A$426&lt;=CT$349,CT$349&lt;=$B$426),$D$426,"")</f>
        <v/>
      </c>
      <c r="ARI426" s="264" t="str">
        <f>IF(AND($A$426&lt;=CT$349,CT$349&lt;=$B$426),(1/3)*$D$426,"")</f>
        <v/>
      </c>
      <c r="ARJ426" s="264" t="str">
        <f>IF(AND($A$426&lt;=CT$349,CT$349&lt;=$B$426),(2/3)*$D$426,"")</f>
        <v/>
      </c>
      <c r="ARK426" s="264" t="str">
        <f>IF(AND($A$426&lt;=CT$349,CT$349&lt;=$B$426),$E$426,"")</f>
        <v/>
      </c>
      <c r="ARL426" s="264" t="str">
        <f>IF(AND($A$426&lt;=CT$349,CT$349&lt;=$B$426),(1/3)*$E$426,"")</f>
        <v/>
      </c>
      <c r="ARM426" s="264" t="str">
        <f>IF(AND($A$426&lt;=CT$349,CT$349&lt;=$B$426),(2/3)*$E$426,"")</f>
        <v/>
      </c>
      <c r="ARN426" s="264" t="str">
        <f>IF(AND($A$426&lt;=CT$349,CT$349&lt;=$B$426),$F$426,"")</f>
        <v/>
      </c>
      <c r="ARO426" s="264" t="str">
        <f>IF(AND($A$426&lt;=CT$349,CT$349&lt;=$B$426),(1/3)*$F$426,"")</f>
        <v/>
      </c>
      <c r="ARP426" s="264" t="str">
        <f>IF(AND($A$426&lt;=CT$349,CT$349&lt;=$B$426),(2/3)*$F$426,"")</f>
        <v/>
      </c>
      <c r="ARQ426" s="264" t="str">
        <f>IF(AND($A$426&lt;=CU$349,CU$349&lt;=$B$426),$C$426,"")</f>
        <v/>
      </c>
      <c r="ARR426" s="264" t="str">
        <f>IF(AND($A$426&lt;=CU$349,CU$349&lt;=$B$426),(1/3)*$C$426,"")</f>
        <v/>
      </c>
      <c r="ARS426" s="264" t="str">
        <f>IF(AND($A$426&lt;=CU$349,CU$349&lt;=$B$426),(2/3)*$C$426,"")</f>
        <v/>
      </c>
      <c r="ART426" s="264" t="str">
        <f>IF(AND($A$426&lt;=CU$349,CU$349&lt;=$B$426),$D$426,"")</f>
        <v/>
      </c>
      <c r="ARU426" s="264" t="str">
        <f>IF(AND($A$426&lt;=CU$349,CU$349&lt;=$B$426),(1/3)*$D$426,"")</f>
        <v/>
      </c>
      <c r="ARV426" s="264" t="str">
        <f>IF(AND($A$426&lt;=CU$349,CU$349&lt;=$B$426),(2/3)*$D$426,"")</f>
        <v/>
      </c>
      <c r="ARW426" s="264" t="str">
        <f>IF(AND($A$426&lt;=CU$349,CU$349&lt;=$B$426),$E$426,"")</f>
        <v/>
      </c>
      <c r="ARX426" s="264" t="str">
        <f>IF(AND($A$426&lt;=CU$349,CU$349&lt;=$B$426),(1/3)*$E$426,"")</f>
        <v/>
      </c>
      <c r="ARY426" s="264" t="str">
        <f>IF(AND($A$426&lt;=CU$349,CU$349&lt;=$B$426),(2/3)*$E$426,"")</f>
        <v/>
      </c>
      <c r="ARZ426" s="264" t="str">
        <f>IF(AND($A$426&lt;=CU$349,CU$349&lt;=$B$426),$F$426,"")</f>
        <v/>
      </c>
      <c r="ASA426" s="264" t="str">
        <f>IF(AND($A$426&lt;=CU$349,CU$349&lt;=$B$426),(1/3)*$F$426,"")</f>
        <v/>
      </c>
      <c r="ASB426" s="264" t="str">
        <f>IF(AND($A$426&lt;=CU$349,CU$349&lt;=$B$426),(2/3)*$F$426,"")</f>
        <v/>
      </c>
      <c r="ASC426" s="264" t="str">
        <f>IF(AND($A$426&lt;=CV$349,CV$349&lt;=$B$426),$C$426,"")</f>
        <v/>
      </c>
      <c r="ASD426" s="264" t="str">
        <f>IF(AND($A$426&lt;=CV$349,CV$349&lt;=$B$426),(1/3)*$C$426,"")</f>
        <v/>
      </c>
      <c r="ASE426" s="264" t="str">
        <f>IF(AND($A$426&lt;=CV$349,CV$349&lt;=$B$426),(2/3)*$C$426,"")</f>
        <v/>
      </c>
      <c r="ASF426" s="264" t="str">
        <f>IF(AND($A$426&lt;=CV$349,CV$349&lt;=$B$426),$D$426,"")</f>
        <v/>
      </c>
      <c r="ASG426" s="264" t="str">
        <f>IF(AND($A$426&lt;=CV$349,CV$349&lt;=$B$426),(1/3)*$D$426,"")</f>
        <v/>
      </c>
      <c r="ASH426" s="264" t="str">
        <f>IF(AND($A$426&lt;=CV$349,CV$349&lt;=$B$426),(2/3)*$D$426,"")</f>
        <v/>
      </c>
      <c r="ASI426" s="264" t="str">
        <f>IF(AND($A$426&lt;=CV$349,CV$349&lt;=$B$426),$E$426,"")</f>
        <v/>
      </c>
      <c r="ASJ426" s="264" t="str">
        <f>IF(AND($A$426&lt;=CV$349,CV$349&lt;=$B$426),(1/3)*$E$426,"")</f>
        <v/>
      </c>
      <c r="ASK426" s="264" t="str">
        <f>IF(AND($A$426&lt;=CV$349,CV$349&lt;=$B$426),(2/3)*$E$426,"")</f>
        <v/>
      </c>
      <c r="ASL426" s="264" t="str">
        <f>IF(AND($A$426&lt;=CV$349,CV$349&lt;=$B$426),$F$426,"")</f>
        <v/>
      </c>
      <c r="ASM426" s="264" t="str">
        <f>IF(AND($A$426&lt;=CV$349,CV$349&lt;=$B$426),(1/3)*$F$426,"")</f>
        <v/>
      </c>
      <c r="ASN426" s="264" t="str">
        <f>IF(AND($A$426&lt;=CV$349,CV$349&lt;=$B$426),(2/3)*$F$426,"")</f>
        <v/>
      </c>
      <c r="ASO426" s="264" t="str">
        <f>IF(AND($A$426&lt;=CW$349,CW$349&lt;=$B$426),$C$426,"")</f>
        <v/>
      </c>
      <c r="ASP426" s="264" t="str">
        <f>IF(AND($A$426&lt;=CW$349,CW$349&lt;=$B$426),(1/3)*$C$426,"")</f>
        <v/>
      </c>
      <c r="ASQ426" s="264" t="str">
        <f>IF(AND($A$426&lt;=CW$349,CW$349&lt;=$B$426),(2/3)*$C$426,"")</f>
        <v/>
      </c>
      <c r="ASR426" s="264" t="str">
        <f>IF(AND($A$426&lt;=CW$349,CW$349&lt;=$B$426),$D$426,"")</f>
        <v/>
      </c>
      <c r="ASS426" s="264" t="str">
        <f>IF(AND($A$426&lt;=CW$349,CW$349&lt;=$B$426),(1/3)*$D$426,"")</f>
        <v/>
      </c>
      <c r="AST426" s="264" t="str">
        <f>IF(AND($A$426&lt;=CW$349,CW$349&lt;=$B$426),(2/3)*$D$426,"")</f>
        <v/>
      </c>
      <c r="ASU426" s="264" t="str">
        <f>IF(AND($A$426&lt;=CW$349,CW$349&lt;=$B$426),$E$426,"")</f>
        <v/>
      </c>
      <c r="ASV426" s="264" t="str">
        <f>IF(AND($A$426&lt;=CW$349,CW$349&lt;=$B$426),(1/3)*$E$426,"")</f>
        <v/>
      </c>
      <c r="ASW426" s="264" t="str">
        <f>IF(AND($A$426&lt;=CW$349,CW$349&lt;=$B$426),(2/3)*$E$426,"")</f>
        <v/>
      </c>
      <c r="ASX426" s="264" t="str">
        <f>IF(AND($A$426&lt;=CW$349,CW$349&lt;=$B$426),$F$426,"")</f>
        <v/>
      </c>
      <c r="ASY426" s="264" t="str">
        <f>IF(AND($A$426&lt;=CW$349,CW$349&lt;=$B$426),(1/3)*$F$426,"")</f>
        <v/>
      </c>
      <c r="ASZ426" s="264" t="str">
        <f>IF(AND($A$426&lt;=CW$349,CW$349&lt;=$B$426),(2/3)*$F$426,"")</f>
        <v/>
      </c>
      <c r="ATA426" s="264" t="str">
        <f>IF(AND($A$426&lt;=CX$349,CX$349&lt;=$B$426),$C$426,"")</f>
        <v/>
      </c>
      <c r="ATB426" s="264" t="str">
        <f>IF(AND($A$426&lt;=CX$349,CX$349&lt;=$B$426),(1/3)*$C$426,"")</f>
        <v/>
      </c>
      <c r="ATC426" s="264" t="str">
        <f>IF(AND($A$426&lt;=CX$349,CX$349&lt;=$B$426),(2/3)*$C$426,"")</f>
        <v/>
      </c>
      <c r="ATD426" s="264" t="str">
        <f>IF(AND($A$426&lt;=CX$349,CX$349&lt;=$B$426),$D$426,"")</f>
        <v/>
      </c>
      <c r="ATE426" s="264" t="str">
        <f>IF(AND($A$426&lt;=CX$349,CX$349&lt;=$B$426),(1/3)*$D$426,"")</f>
        <v/>
      </c>
      <c r="ATF426" s="264" t="str">
        <f>IF(AND($A$426&lt;=CX$349,CX$349&lt;=$B$426),(2/3)*$D$426,"")</f>
        <v/>
      </c>
      <c r="ATG426" s="264" t="str">
        <f>IF(AND($A$426&lt;=CX$349,CX$349&lt;=$B$426),$E$426,"")</f>
        <v/>
      </c>
      <c r="ATH426" s="264" t="str">
        <f>IF(AND($A$426&lt;=CX$349,CX$349&lt;=$B$426),(1/3)*$E$426,"")</f>
        <v/>
      </c>
      <c r="ATI426" s="264" t="str">
        <f>IF(AND($A$426&lt;=CX$349,CX$349&lt;=$B$426),(2/3)*$E$426,"")</f>
        <v/>
      </c>
      <c r="ATJ426" s="264" t="str">
        <f>IF(AND($A$426&lt;=CX$349,CX$349&lt;=$B$426),$F$426,"")</f>
        <v/>
      </c>
      <c r="ATK426" s="264" t="str">
        <f>IF(AND($A$426&lt;=CX$349,CX$349&lt;=$B$426),(1/3)*$F$426,"")</f>
        <v/>
      </c>
      <c r="ATL426" s="264" t="str">
        <f>IF(AND($A$426&lt;=CX$349,CX$349&lt;=$B$426),(2/3)*$F$426,"")</f>
        <v/>
      </c>
      <c r="ATM426" s="264" t="str">
        <f>IF(AND($A$426&lt;=CY$349,CY$349&lt;=$B$426),$C$426,"")</f>
        <v/>
      </c>
      <c r="ATN426" s="264" t="str">
        <f>IF(AND($A$426&lt;=CY$349,CY$349&lt;=$B$426),(1/3)*$C$426,"")</f>
        <v/>
      </c>
      <c r="ATO426" s="264" t="str">
        <f>IF(AND($A$426&lt;=CY$349,CY$349&lt;=$B$426),(2/3)*$C$426,"")</f>
        <v/>
      </c>
      <c r="ATP426" s="264" t="str">
        <f>IF(AND($A$426&lt;=CY$349,CY$349&lt;=$B$426),$D$426,"")</f>
        <v/>
      </c>
      <c r="ATQ426" s="264" t="str">
        <f>IF(AND($A$426&lt;=CY$349,CY$349&lt;=$B$426),(1/3)*$D$426,"")</f>
        <v/>
      </c>
      <c r="ATR426" s="264" t="str">
        <f>IF(AND($A$426&lt;=CY$349,CY$349&lt;=$B$426),(2/3)*$D$426,"")</f>
        <v/>
      </c>
      <c r="ATS426" s="264" t="str">
        <f>IF(AND($A$426&lt;=CY$349,CY$349&lt;=$B$426),$E$426,"")</f>
        <v/>
      </c>
      <c r="ATT426" s="264" t="str">
        <f>IF(AND($A$426&lt;=CY$349,CY$349&lt;=$B$426),(1/3)*$E$426,"")</f>
        <v/>
      </c>
      <c r="ATU426" s="264" t="str">
        <f>IF(AND($A$426&lt;=CY$349,CY$349&lt;=$B$426),(2/3)*$E$426,"")</f>
        <v/>
      </c>
      <c r="ATV426" s="264" t="str">
        <f>IF(AND($A$426&lt;=CY$349,CY$349&lt;=$B$426),$F$426,"")</f>
        <v/>
      </c>
      <c r="ATW426" s="264" t="str">
        <f>IF(AND($A$426&lt;=CY$349,CY$349&lt;=$B$426),(1/3)*$F$426,"")</f>
        <v/>
      </c>
      <c r="ATX426" s="264" t="str">
        <f>IF(AND($A$426&lt;=CY$349,CY$349&lt;=$B$426),(2/3)*$F$426,"")</f>
        <v/>
      </c>
      <c r="ATY426" s="264" t="str">
        <f>IF(AND($A$426&lt;=CZ$349,CZ$349&lt;=$B$426),$C$426,"")</f>
        <v/>
      </c>
      <c r="ATZ426" s="264" t="str">
        <f>IF(AND($A$426&lt;=CZ$349,CZ$349&lt;=$B$426),(1/3)*$C$426,"")</f>
        <v/>
      </c>
      <c r="AUA426" s="264" t="str">
        <f>IF(AND($A$426&lt;=CZ$349,CZ$349&lt;=$B$426),(2/3)*$C$426,"")</f>
        <v/>
      </c>
      <c r="AUB426" s="264" t="str">
        <f>IF(AND($A$426&lt;=CZ$349,CZ$349&lt;=$B$426),$D$426,"")</f>
        <v/>
      </c>
      <c r="AUC426" s="264" t="str">
        <f>IF(AND($A$426&lt;=CZ$349,CZ$349&lt;=$B$426),(1/3)*$D$426,"")</f>
        <v/>
      </c>
      <c r="AUD426" s="264" t="str">
        <f>IF(AND($A$426&lt;=CZ$349,CZ$349&lt;=$B$426),(2/3)*$D$426,"")</f>
        <v/>
      </c>
      <c r="AUE426" s="264" t="str">
        <f>IF(AND($A$426&lt;=CZ$349,CZ$349&lt;=$B$426),$E$426,"")</f>
        <v/>
      </c>
      <c r="AUF426" s="264" t="str">
        <f>IF(AND($A$426&lt;=CZ$349,CZ$349&lt;=$B$426),(1/3)*$E$426,"")</f>
        <v/>
      </c>
      <c r="AUG426" s="264" t="str">
        <f>IF(AND($A$426&lt;=CZ$349,CZ$349&lt;=$B$426),(2/3)*$E$426,"")</f>
        <v/>
      </c>
      <c r="AUH426" s="264" t="str">
        <f>IF(AND($A$426&lt;=CZ$349,CZ$349&lt;=$B$426),$F$426,"")</f>
        <v/>
      </c>
      <c r="AUI426" s="264" t="str">
        <f>IF(AND($A$426&lt;=CZ$349,CZ$349&lt;=$B$426),(1/3)*$F$426,"")</f>
        <v/>
      </c>
      <c r="AUJ426" s="264" t="str">
        <f>IF(AND($A$426&lt;=CZ$349,CZ$349&lt;=$B$426),(2/3)*$F$426,"")</f>
        <v/>
      </c>
    </row>
    <row r="427" spans="1:1232" hidden="1">
      <c r="A427" s="257">
        <v>176</v>
      </c>
      <c r="B427" s="257">
        <v>275</v>
      </c>
      <c r="C427" s="262">
        <v>13</v>
      </c>
      <c r="D427" s="262">
        <v>10</v>
      </c>
      <c r="E427" s="262">
        <v>7</v>
      </c>
      <c r="F427" s="262">
        <v>5</v>
      </c>
      <c r="G427" s="478"/>
      <c r="H427" s="478"/>
      <c r="I427" s="478"/>
      <c r="J427" s="6"/>
      <c r="K427" s="6"/>
      <c r="L427" s="6"/>
      <c r="M427" s="6"/>
      <c r="N427" s="6"/>
      <c r="O427" s="6"/>
      <c r="Q427" s="264" t="str">
        <f t="shared" si="879"/>
        <v/>
      </c>
      <c r="R427" s="264" t="str">
        <f t="shared" si="880"/>
        <v/>
      </c>
      <c r="S427" s="264" t="str">
        <f t="shared" si="881"/>
        <v/>
      </c>
      <c r="T427" s="264" t="str">
        <f t="shared" si="882"/>
        <v/>
      </c>
      <c r="U427" s="264" t="str">
        <f t="shared" si="883"/>
        <v/>
      </c>
      <c r="V427" s="264" t="str">
        <f t="shared" si="884"/>
        <v/>
      </c>
      <c r="W427" s="264" t="str">
        <f t="shared" si="885"/>
        <v/>
      </c>
      <c r="X427" s="264" t="str">
        <f t="shared" si="886"/>
        <v/>
      </c>
      <c r="Y427" s="264"/>
      <c r="Z427" s="264"/>
      <c r="AA427" s="264"/>
      <c r="AB427" s="264" t="str">
        <f t="shared" si="887"/>
        <v/>
      </c>
      <c r="AC427" s="264" t="str">
        <f t="shared" si="888"/>
        <v/>
      </c>
      <c r="AD427" s="264" t="str">
        <f t="shared" si="889"/>
        <v/>
      </c>
      <c r="AE427" s="264" t="str">
        <f t="shared" si="890"/>
        <v/>
      </c>
      <c r="AF427" s="264" t="str">
        <f t="shared" si="652"/>
        <v/>
      </c>
      <c r="AG427" s="264" t="str">
        <f t="shared" si="653"/>
        <v/>
      </c>
      <c r="AH427" s="264"/>
      <c r="AI427" s="264" t="str">
        <f t="shared" si="654"/>
        <v/>
      </c>
      <c r="AJ427" s="264" t="str">
        <f t="shared" si="655"/>
        <v/>
      </c>
      <c r="AK427" s="264" t="str">
        <f t="shared" si="656"/>
        <v/>
      </c>
      <c r="AL427" s="264" t="str">
        <f t="shared" si="657"/>
        <v/>
      </c>
      <c r="AM427" s="264" t="str">
        <f t="shared" si="658"/>
        <v/>
      </c>
      <c r="AN427" s="264" t="str">
        <f t="shared" si="659"/>
        <v/>
      </c>
      <c r="AO427" s="264" t="str">
        <f t="shared" si="660"/>
        <v/>
      </c>
      <c r="AP427" s="264" t="str">
        <f t="shared" si="661"/>
        <v/>
      </c>
      <c r="AQ427" s="264" t="str">
        <f t="shared" si="662"/>
        <v/>
      </c>
      <c r="AR427" s="264" t="str">
        <f t="shared" si="663"/>
        <v/>
      </c>
      <c r="AS427" s="264" t="str">
        <f t="shared" si="664"/>
        <v/>
      </c>
      <c r="AT427" s="264" t="str">
        <f t="shared" si="665"/>
        <v/>
      </c>
      <c r="AU427" s="264" t="str">
        <f t="shared" si="666"/>
        <v/>
      </c>
      <c r="AV427" s="264" t="str">
        <f t="shared" si="667"/>
        <v/>
      </c>
      <c r="AW427" s="264" t="str">
        <f t="shared" si="668"/>
        <v/>
      </c>
      <c r="AX427" s="264" t="str">
        <f t="shared" si="669"/>
        <v/>
      </c>
      <c r="AY427" s="264" t="str">
        <f t="shared" si="670"/>
        <v/>
      </c>
      <c r="AZ427" s="264" t="str">
        <f t="shared" si="671"/>
        <v/>
      </c>
      <c r="BA427" s="264" t="str">
        <f t="shared" si="672"/>
        <v/>
      </c>
      <c r="BB427" s="264" t="str">
        <f t="shared" si="673"/>
        <v/>
      </c>
      <c r="BC427" s="264" t="str">
        <f t="shared" si="674"/>
        <v/>
      </c>
      <c r="BD427" s="264" t="str">
        <f t="shared" si="675"/>
        <v/>
      </c>
      <c r="BE427" s="264" t="str">
        <f t="shared" si="676"/>
        <v/>
      </c>
      <c r="BF427" s="264" t="str">
        <f t="shared" si="677"/>
        <v/>
      </c>
      <c r="BG427" s="264" t="str">
        <f t="shared" si="678"/>
        <v/>
      </c>
      <c r="BH427" s="264" t="str">
        <f t="shared" si="679"/>
        <v/>
      </c>
      <c r="BI427" s="264" t="str">
        <f t="shared" si="680"/>
        <v/>
      </c>
      <c r="BJ427" s="264" t="str">
        <f t="shared" si="681"/>
        <v/>
      </c>
      <c r="BK427" s="264" t="str">
        <f t="shared" si="682"/>
        <v/>
      </c>
      <c r="BL427" s="264" t="str">
        <f t="shared" si="683"/>
        <v/>
      </c>
      <c r="BM427" s="264" t="str">
        <f t="shared" si="684"/>
        <v/>
      </c>
      <c r="BN427" s="264" t="str">
        <f t="shared" si="685"/>
        <v/>
      </c>
      <c r="BO427" s="264" t="str">
        <f t="shared" si="686"/>
        <v/>
      </c>
      <c r="BP427" s="264" t="str">
        <f t="shared" si="687"/>
        <v/>
      </c>
      <c r="BQ427" s="264" t="str">
        <f t="shared" si="688"/>
        <v/>
      </c>
      <c r="BR427" s="264" t="str">
        <f t="shared" si="689"/>
        <v/>
      </c>
      <c r="BS427" s="264" t="str">
        <f t="shared" si="690"/>
        <v/>
      </c>
      <c r="BT427" s="264" t="str">
        <f t="shared" si="691"/>
        <v/>
      </c>
      <c r="BU427" s="264" t="str">
        <f t="shared" si="692"/>
        <v/>
      </c>
      <c r="BV427" s="264" t="str">
        <f t="shared" si="693"/>
        <v/>
      </c>
      <c r="BW427" s="264" t="str">
        <f t="shared" si="694"/>
        <v/>
      </c>
      <c r="BX427" s="264" t="str">
        <f t="shared" si="874"/>
        <v/>
      </c>
      <c r="BY427" s="264" t="str">
        <f t="shared" si="695"/>
        <v/>
      </c>
      <c r="BZ427" s="264" t="str">
        <f t="shared" si="696"/>
        <v/>
      </c>
      <c r="CA427" s="264" t="str">
        <f t="shared" si="697"/>
        <v/>
      </c>
      <c r="CB427" s="264" t="str">
        <f t="shared" si="698"/>
        <v/>
      </c>
      <c r="CC427" s="264" t="str">
        <f t="shared" si="699"/>
        <v/>
      </c>
      <c r="CD427" s="264" t="str">
        <f t="shared" si="700"/>
        <v/>
      </c>
      <c r="CE427" s="264" t="str">
        <f t="shared" si="701"/>
        <v/>
      </c>
      <c r="CF427" s="264" t="str">
        <f t="shared" si="702"/>
        <v/>
      </c>
      <c r="CG427" s="264" t="str">
        <f t="shared" si="703"/>
        <v/>
      </c>
      <c r="CH427" s="264" t="str">
        <f t="shared" si="704"/>
        <v/>
      </c>
      <c r="CI427" s="264" t="str">
        <f t="shared" si="705"/>
        <v/>
      </c>
      <c r="CJ427" s="264" t="str">
        <f t="shared" si="706"/>
        <v/>
      </c>
      <c r="CK427" s="264" t="str">
        <f t="shared" si="707"/>
        <v/>
      </c>
      <c r="CL427" s="264" t="str">
        <f t="shared" si="708"/>
        <v/>
      </c>
      <c r="CM427" s="264" t="str">
        <f t="shared" si="709"/>
        <v/>
      </c>
      <c r="CN427" s="264" t="str">
        <f t="shared" si="710"/>
        <v/>
      </c>
      <c r="CO427" s="264" t="str">
        <f t="shared" si="711"/>
        <v/>
      </c>
      <c r="CP427" s="264" t="str">
        <f t="shared" si="712"/>
        <v/>
      </c>
      <c r="CQ427" s="264" t="str">
        <f t="shared" si="713"/>
        <v/>
      </c>
      <c r="CR427" s="264" t="str">
        <f t="shared" si="714"/>
        <v/>
      </c>
      <c r="CS427" s="264" t="str">
        <f t="shared" si="715"/>
        <v/>
      </c>
      <c r="CT427" s="264" t="str">
        <f t="shared" si="716"/>
        <v/>
      </c>
      <c r="CU427" s="264" t="str">
        <f t="shared" si="717"/>
        <v/>
      </c>
      <c r="CV427" s="264" t="str">
        <f t="shared" si="718"/>
        <v/>
      </c>
      <c r="CW427" s="264" t="str">
        <f t="shared" si="719"/>
        <v/>
      </c>
      <c r="CX427" s="264" t="str">
        <f t="shared" si="720"/>
        <v/>
      </c>
      <c r="CY427" s="264" t="str">
        <f t="shared" si="721"/>
        <v/>
      </c>
      <c r="CZ427" s="264" t="str">
        <f t="shared" si="722"/>
        <v/>
      </c>
      <c r="DA427" s="264" t="str">
        <f t="shared" si="723"/>
        <v/>
      </c>
      <c r="DB427" s="264" t="str">
        <f t="shared" si="724"/>
        <v/>
      </c>
      <c r="DC427" s="264" t="str">
        <f t="shared" si="725"/>
        <v/>
      </c>
      <c r="DD427" s="264" t="str">
        <f t="shared" si="726"/>
        <v/>
      </c>
      <c r="DE427" s="264" t="str">
        <f t="shared" si="727"/>
        <v/>
      </c>
      <c r="DF427" s="264" t="str">
        <f t="shared" si="728"/>
        <v/>
      </c>
      <c r="DG427" s="264" t="str">
        <f t="shared" si="729"/>
        <v/>
      </c>
      <c r="DH427" s="264" t="str">
        <f t="shared" si="730"/>
        <v/>
      </c>
      <c r="DI427" s="264" t="str">
        <f t="shared" si="731"/>
        <v/>
      </c>
      <c r="DJ427" s="264" t="str">
        <f t="shared" si="732"/>
        <v/>
      </c>
      <c r="DK427" s="264" t="str">
        <f t="shared" si="733"/>
        <v/>
      </c>
      <c r="DL427" s="264" t="str">
        <f t="shared" si="734"/>
        <v/>
      </c>
      <c r="DM427" s="264" t="str">
        <f t="shared" si="735"/>
        <v/>
      </c>
      <c r="DN427" s="264" t="str">
        <f t="shared" si="736"/>
        <v/>
      </c>
      <c r="DO427" s="264" t="str">
        <f t="shared" si="737"/>
        <v/>
      </c>
      <c r="DP427" s="264" t="str">
        <f t="shared" si="738"/>
        <v/>
      </c>
      <c r="DQ427" s="264" t="str">
        <f t="shared" si="739"/>
        <v/>
      </c>
      <c r="DR427" s="264" t="str">
        <f t="shared" si="740"/>
        <v/>
      </c>
      <c r="DS427" s="264" t="str">
        <f t="shared" si="741"/>
        <v/>
      </c>
      <c r="DT427" s="264" t="str">
        <f t="shared" si="742"/>
        <v/>
      </c>
      <c r="DU427" s="264" t="str">
        <f t="shared" si="743"/>
        <v/>
      </c>
      <c r="DV427" s="264" t="str">
        <f t="shared" si="744"/>
        <v/>
      </c>
      <c r="DW427" s="264" t="str">
        <f t="shared" si="745"/>
        <v/>
      </c>
      <c r="DX427" s="264" t="str">
        <f t="shared" si="746"/>
        <v/>
      </c>
      <c r="DY427" s="264" t="str">
        <f t="shared" si="747"/>
        <v/>
      </c>
      <c r="DZ427" s="264" t="str">
        <f t="shared" si="748"/>
        <v/>
      </c>
      <c r="EA427" s="264" t="str">
        <f t="shared" si="749"/>
        <v/>
      </c>
      <c r="EB427" s="264" t="str">
        <f t="shared" si="750"/>
        <v/>
      </c>
      <c r="EC427" s="264" t="str">
        <f t="shared" si="751"/>
        <v/>
      </c>
      <c r="ED427" s="264" t="str">
        <f t="shared" si="752"/>
        <v/>
      </c>
      <c r="EE427" s="264" t="str">
        <f t="shared" si="753"/>
        <v/>
      </c>
      <c r="EF427" s="264" t="str">
        <f t="shared" si="754"/>
        <v/>
      </c>
      <c r="EG427" s="264" t="str">
        <f t="shared" si="755"/>
        <v/>
      </c>
      <c r="EH427" s="264" t="str">
        <f t="shared" si="756"/>
        <v/>
      </c>
      <c r="EI427" s="264" t="str">
        <f t="shared" si="757"/>
        <v/>
      </c>
      <c r="EJ427" s="264" t="str">
        <f t="shared" si="758"/>
        <v/>
      </c>
      <c r="EK427" s="264" t="str">
        <f t="shared" si="875"/>
        <v/>
      </c>
      <c r="EL427" s="264" t="str">
        <f t="shared" si="759"/>
        <v/>
      </c>
      <c r="EM427" s="264" t="str">
        <f t="shared" si="760"/>
        <v/>
      </c>
      <c r="EN427" s="264" t="str">
        <f t="shared" si="761"/>
        <v/>
      </c>
      <c r="EO427" s="264" t="str">
        <f t="shared" si="762"/>
        <v/>
      </c>
      <c r="EP427" s="264" t="str">
        <f t="shared" si="763"/>
        <v/>
      </c>
      <c r="EQ427" s="264" t="str">
        <f t="shared" si="764"/>
        <v/>
      </c>
      <c r="ER427" s="264" t="str">
        <f t="shared" si="765"/>
        <v/>
      </c>
      <c r="ES427" s="264" t="str">
        <f t="shared" si="766"/>
        <v/>
      </c>
      <c r="ET427" s="264" t="str">
        <f t="shared" si="767"/>
        <v/>
      </c>
      <c r="EU427" s="264" t="str">
        <f t="shared" si="768"/>
        <v/>
      </c>
      <c r="EV427" s="264" t="str">
        <f t="shared" si="769"/>
        <v/>
      </c>
      <c r="EW427" s="264" t="str">
        <f t="shared" si="770"/>
        <v/>
      </c>
      <c r="EX427" s="264" t="str">
        <f t="shared" si="771"/>
        <v/>
      </c>
      <c r="EY427" s="264" t="str">
        <f t="shared" si="772"/>
        <v/>
      </c>
      <c r="EZ427" s="264" t="str">
        <f t="shared" si="773"/>
        <v/>
      </c>
      <c r="FA427" s="264" t="str">
        <f t="shared" si="774"/>
        <v/>
      </c>
      <c r="FB427" s="264" t="str">
        <f t="shared" si="775"/>
        <v/>
      </c>
      <c r="FC427" s="264" t="str">
        <f t="shared" si="776"/>
        <v/>
      </c>
      <c r="FD427" s="264" t="str">
        <f t="shared" si="777"/>
        <v/>
      </c>
      <c r="FE427" s="264" t="str">
        <f t="shared" si="778"/>
        <v/>
      </c>
      <c r="FF427" s="264" t="str">
        <f t="shared" si="779"/>
        <v/>
      </c>
      <c r="FG427" s="264" t="str">
        <f t="shared" si="780"/>
        <v/>
      </c>
      <c r="FH427" s="264" t="str">
        <f t="shared" si="781"/>
        <v/>
      </c>
      <c r="FI427" s="264" t="str">
        <f t="shared" si="782"/>
        <v/>
      </c>
      <c r="FJ427" s="264" t="str">
        <f t="shared" si="783"/>
        <v/>
      </c>
      <c r="FK427" s="264" t="str">
        <f t="shared" si="784"/>
        <v/>
      </c>
      <c r="FL427" s="264" t="str">
        <f t="shared" si="785"/>
        <v/>
      </c>
      <c r="FM427" s="264" t="str">
        <f t="shared" si="786"/>
        <v/>
      </c>
      <c r="FN427" s="264" t="str">
        <f t="shared" si="787"/>
        <v/>
      </c>
      <c r="FO427" s="264" t="str">
        <f t="shared" si="788"/>
        <v/>
      </c>
      <c r="FP427" s="264" t="str">
        <f t="shared" si="789"/>
        <v/>
      </c>
      <c r="FQ427" s="264" t="str">
        <f t="shared" si="790"/>
        <v/>
      </c>
      <c r="FR427" s="264" t="str">
        <f t="shared" si="791"/>
        <v/>
      </c>
      <c r="FS427" s="264" t="str">
        <f t="shared" si="792"/>
        <v/>
      </c>
      <c r="FT427" s="264" t="str">
        <f t="shared" si="793"/>
        <v/>
      </c>
      <c r="FU427" s="264" t="str">
        <f t="shared" si="794"/>
        <v/>
      </c>
      <c r="FV427" s="264" t="str">
        <f t="shared" si="795"/>
        <v/>
      </c>
      <c r="FW427" s="264" t="str">
        <f t="shared" si="796"/>
        <v/>
      </c>
      <c r="FX427" s="264" t="str">
        <f t="shared" si="797"/>
        <v/>
      </c>
      <c r="FY427" s="264" t="str">
        <f t="shared" si="798"/>
        <v/>
      </c>
      <c r="FZ427" s="264" t="str">
        <f t="shared" si="799"/>
        <v/>
      </c>
      <c r="GA427" s="264" t="str">
        <f t="shared" si="800"/>
        <v/>
      </c>
      <c r="GB427" s="264" t="str">
        <f t="shared" si="801"/>
        <v/>
      </c>
      <c r="GC427" s="264" t="str">
        <f t="shared" si="802"/>
        <v/>
      </c>
      <c r="GD427" s="264" t="str">
        <f t="shared" si="803"/>
        <v/>
      </c>
      <c r="GE427" s="264" t="str">
        <f t="shared" si="804"/>
        <v/>
      </c>
      <c r="GF427" s="264" t="str">
        <f t="shared" si="805"/>
        <v/>
      </c>
      <c r="GG427" s="264" t="str">
        <f t="shared" si="806"/>
        <v/>
      </c>
      <c r="GH427" s="264" t="str">
        <f t="shared" si="807"/>
        <v/>
      </c>
      <c r="GI427" s="264" t="str">
        <f t="shared" si="808"/>
        <v/>
      </c>
      <c r="GJ427" s="264" t="str">
        <f t="shared" si="809"/>
        <v/>
      </c>
      <c r="GK427" s="264" t="str">
        <f t="shared" si="810"/>
        <v/>
      </c>
      <c r="GL427" s="264" t="str">
        <f t="shared" si="811"/>
        <v/>
      </c>
      <c r="GM427" s="264" t="str">
        <f t="shared" si="812"/>
        <v/>
      </c>
      <c r="GN427" s="264" t="str">
        <f t="shared" si="813"/>
        <v/>
      </c>
      <c r="GO427" s="264" t="str">
        <f t="shared" si="814"/>
        <v/>
      </c>
      <c r="GP427" s="264" t="str">
        <f t="shared" si="815"/>
        <v/>
      </c>
      <c r="GQ427" s="264" t="str">
        <f t="shared" si="816"/>
        <v/>
      </c>
      <c r="GR427" s="264" t="str">
        <f t="shared" si="817"/>
        <v/>
      </c>
      <c r="GS427" s="264" t="str">
        <f t="shared" si="818"/>
        <v/>
      </c>
      <c r="GT427" s="264" t="str">
        <f t="shared" si="819"/>
        <v/>
      </c>
      <c r="GU427" s="264" t="str">
        <f t="shared" si="820"/>
        <v/>
      </c>
      <c r="GV427" s="264" t="str">
        <f t="shared" si="821"/>
        <v/>
      </c>
      <c r="GW427" s="264" t="str">
        <f t="shared" si="822"/>
        <v/>
      </c>
      <c r="GX427" s="264" t="str">
        <f t="shared" si="823"/>
        <v/>
      </c>
      <c r="GY427" s="264" t="str">
        <f t="shared" si="824"/>
        <v/>
      </c>
      <c r="GZ427" s="264" t="str">
        <f t="shared" si="825"/>
        <v/>
      </c>
      <c r="HA427" s="264" t="str">
        <f t="shared" si="826"/>
        <v/>
      </c>
      <c r="HB427" s="264" t="str">
        <f t="shared" si="827"/>
        <v/>
      </c>
      <c r="HC427" s="264" t="str">
        <f t="shared" si="828"/>
        <v/>
      </c>
      <c r="HD427" s="264" t="str">
        <f t="shared" si="829"/>
        <v/>
      </c>
      <c r="HE427" s="264" t="str">
        <f t="shared" si="830"/>
        <v/>
      </c>
      <c r="HF427" s="264" t="str">
        <f t="shared" si="831"/>
        <v/>
      </c>
      <c r="HG427" s="264" t="str">
        <f t="shared" si="832"/>
        <v/>
      </c>
      <c r="HH427" s="264" t="str">
        <f t="shared" si="833"/>
        <v/>
      </c>
      <c r="HI427" s="264" t="str">
        <f t="shared" si="834"/>
        <v/>
      </c>
      <c r="HJ427" s="264" t="str">
        <f t="shared" si="835"/>
        <v/>
      </c>
      <c r="HK427" s="264" t="str">
        <f t="shared" si="836"/>
        <v/>
      </c>
      <c r="HL427" s="264" t="str">
        <f t="shared" si="837"/>
        <v/>
      </c>
      <c r="HM427" s="264" t="str">
        <f t="shared" si="838"/>
        <v/>
      </c>
      <c r="HN427" s="264" t="str">
        <f t="shared" si="839"/>
        <v/>
      </c>
      <c r="HO427" s="264" t="str">
        <f t="shared" si="840"/>
        <v/>
      </c>
      <c r="HP427" s="264" t="str">
        <f t="shared" si="841"/>
        <v/>
      </c>
      <c r="HQ427" s="264" t="str">
        <f t="shared" si="842"/>
        <v/>
      </c>
      <c r="HR427" s="264" t="str">
        <f t="shared" si="843"/>
        <v/>
      </c>
      <c r="HS427" s="264" t="str">
        <f t="shared" si="844"/>
        <v/>
      </c>
      <c r="HT427" s="264" t="str">
        <f t="shared" si="845"/>
        <v/>
      </c>
      <c r="HU427" s="264" t="str">
        <f t="shared" si="846"/>
        <v/>
      </c>
      <c r="HV427" s="264" t="str">
        <f t="shared" si="847"/>
        <v/>
      </c>
      <c r="HW427" s="264" t="str">
        <f t="shared" si="848"/>
        <v/>
      </c>
      <c r="HX427" s="264" t="str">
        <f t="shared" si="849"/>
        <v/>
      </c>
      <c r="HY427" s="264" t="str">
        <f t="shared" si="850"/>
        <v/>
      </c>
      <c r="HZ427" s="264" t="str">
        <f t="shared" si="851"/>
        <v/>
      </c>
      <c r="IA427" s="264" t="str">
        <f t="shared" si="852"/>
        <v/>
      </c>
      <c r="IB427" s="264" t="str">
        <f t="shared" si="853"/>
        <v/>
      </c>
      <c r="IC427" s="264" t="str">
        <f t="shared" si="854"/>
        <v/>
      </c>
      <c r="ID427" s="264" t="str">
        <f t="shared" si="855"/>
        <v/>
      </c>
      <c r="IE427" s="264" t="str">
        <f t="shared" si="856"/>
        <v/>
      </c>
      <c r="IF427" s="264" t="str">
        <f t="shared" si="857"/>
        <v/>
      </c>
      <c r="IG427" s="264" t="str">
        <f t="shared" si="858"/>
        <v/>
      </c>
      <c r="IH427" s="264" t="str">
        <f t="shared" si="859"/>
        <v/>
      </c>
      <c r="II427" s="264" t="str">
        <f t="shared" si="860"/>
        <v/>
      </c>
      <c r="IJ427" s="264" t="str">
        <f t="shared" si="861"/>
        <v/>
      </c>
      <c r="IK427" s="264" t="str">
        <f t="shared" si="862"/>
        <v/>
      </c>
      <c r="IL427" s="264" t="str">
        <f t="shared" si="863"/>
        <v/>
      </c>
      <c r="IM427" s="264" t="str">
        <f t="shared" si="864"/>
        <v/>
      </c>
      <c r="IN427" s="264" t="str">
        <f t="shared" si="865"/>
        <v/>
      </c>
      <c r="IO427" s="264" t="str">
        <f>IF(AND($A$427&lt;=$W$349,$W$349&lt;=$B$427),$C$427,"")</f>
        <v/>
      </c>
      <c r="IP427" s="264" t="str">
        <f t="shared" si="866"/>
        <v/>
      </c>
      <c r="IQ427" s="264" t="str">
        <f t="shared" si="867"/>
        <v/>
      </c>
      <c r="IR427" s="264" t="str">
        <f t="shared" si="868"/>
        <v/>
      </c>
      <c r="IS427" s="264" t="str">
        <f t="shared" si="869"/>
        <v/>
      </c>
      <c r="IT427" s="264" t="str">
        <f t="shared" si="870"/>
        <v/>
      </c>
      <c r="IU427" s="264" t="str">
        <f t="shared" si="871"/>
        <v/>
      </c>
      <c r="IV427" s="264" t="str">
        <f t="shared" si="872"/>
        <v/>
      </c>
      <c r="IW427" s="264" t="str">
        <f t="shared" si="873"/>
        <v/>
      </c>
      <c r="IX427" s="264" t="str">
        <f t="shared" si="876"/>
        <v/>
      </c>
      <c r="IY427" s="264" t="str">
        <f t="shared" si="877"/>
        <v/>
      </c>
      <c r="IZ427" s="264" t="str">
        <f t="shared" si="878"/>
        <v/>
      </c>
      <c r="JA427" s="264" t="str">
        <f>IF(AND($A$427&lt;=X$349,X$349&lt;=$B$427),$C$427,"")</f>
        <v/>
      </c>
      <c r="JB427" s="264" t="str">
        <f>IF(AND($A$427&lt;=X$349,X$349&lt;=$B$427),(1/3)*$C$427,"")</f>
        <v/>
      </c>
      <c r="JC427" s="264" t="str">
        <f>IF(AND($A$427&lt;=X$349,X$349&lt;=$B$427),(2/3)*$C$427,"")</f>
        <v/>
      </c>
      <c r="JD427" s="264" t="str">
        <f>IF(AND($A$427&lt;=X$349,X$349&lt;=$B$427),$D$427,"")</f>
        <v/>
      </c>
      <c r="JE427" s="264" t="str">
        <f>IF(AND($A$427&lt;=X$349,X$349&lt;=$B$427),(1/3)*$D$427,"")</f>
        <v/>
      </c>
      <c r="JF427" s="264" t="str">
        <f>IF(AND($A$427&lt;=X$349,X$349&lt;=$B$427),(2/3)*$D$427,"")</f>
        <v/>
      </c>
      <c r="JG427" s="264" t="str">
        <f>IF(AND($A$427&lt;=X$349,X$349&lt;=$B$427),$E$427,"")</f>
        <v/>
      </c>
      <c r="JH427" s="264" t="str">
        <f>IF(AND($A$427&lt;=X$349,X$349&lt;=$B$427),(1/3)*$E$427,"")</f>
        <v/>
      </c>
      <c r="JI427" s="264" t="str">
        <f>IF(AND($A$427&lt;=X$349,X$349&lt;=$B$427),(2/3)*$E$427,"")</f>
        <v/>
      </c>
      <c r="JJ427" s="264" t="str">
        <f>IF(AND($A$427&lt;=X$349,X$349&lt;=$B$427),$F$427,"")</f>
        <v/>
      </c>
      <c r="JK427" s="264" t="str">
        <f>IF(AND($A$427&lt;=X$349,X$349&lt;=$B$427),(1/3)*$F$427,"")</f>
        <v/>
      </c>
      <c r="JL427" s="264" t="str">
        <f>IF(AND($A$427&lt;=X$349,X$349&lt;=$B$427),(2/3)*$F$427,"")</f>
        <v/>
      </c>
      <c r="JM427" s="264" t="str">
        <f>IF(AND($A$427&lt;=Y$349,Y$349&lt;=$B$427),$C$427,"")</f>
        <v/>
      </c>
      <c r="JN427" s="264" t="str">
        <f>IF(AND($A$427&lt;=Y$349,Y$349&lt;=$B$427),(1/3)*$C$427,"")</f>
        <v/>
      </c>
      <c r="JO427" s="264" t="str">
        <f>IF(AND($A$427&lt;=Y$349,Y$349&lt;=$B$427),(2/3)*$C$427,"")</f>
        <v/>
      </c>
      <c r="JP427" s="264" t="str">
        <f>IF(AND($A$427&lt;=Y$349,Y$349&lt;=$B$427),$D$427,"")</f>
        <v/>
      </c>
      <c r="JQ427" s="264" t="str">
        <f>IF(AND($A$427&lt;=Y$349,Y$349&lt;=$B$427),(1/3)*$D$427,"")</f>
        <v/>
      </c>
      <c r="JR427" s="264" t="str">
        <f>IF(AND($A$427&lt;=Y$349,Y$349&lt;=$B$427),(2/3)*$D$427,"")</f>
        <v/>
      </c>
      <c r="JS427" s="264" t="str">
        <f>IF(AND($A$427&lt;=Y$349,Y$349&lt;=$B$427),$E$427,"")</f>
        <v/>
      </c>
      <c r="JT427" s="264" t="str">
        <f>IF(AND($A$427&lt;=Y$349,Y$349&lt;=$B$427),(1/3)*$E$427,"")</f>
        <v/>
      </c>
      <c r="JU427" s="264" t="str">
        <f>IF(AND($A$427&lt;=Y$349,Y$349&lt;=$B$427),(2/3)*$E$427,"")</f>
        <v/>
      </c>
      <c r="JV427" s="264" t="str">
        <f>IF(AND($A$427&lt;=Y$349,Y$349&lt;=$B$427),$F$427,"")</f>
        <v/>
      </c>
      <c r="JW427" s="264" t="str">
        <f>IF(AND($A$427&lt;=Y$349,Y$349&lt;=$B$427),(1/3)*$F$427,"")</f>
        <v/>
      </c>
      <c r="JX427" s="264" t="str">
        <f>IF(AND($A$427&lt;=Y$349,Y$349&lt;=$B$427),(2/3)*$F$427,"")</f>
        <v/>
      </c>
      <c r="JY427" s="264" t="str">
        <f>IF(AND($A$427&lt;=Z$349,Z$349&lt;=$B$427),$C$427,"")</f>
        <v/>
      </c>
      <c r="JZ427" s="264" t="str">
        <f>IF(AND($A$427&lt;=Z$349,Z$349&lt;=$B$427),(1/3)*$C$427,"")</f>
        <v/>
      </c>
      <c r="KA427" s="264" t="str">
        <f>IF(AND($A$427&lt;=Z$349,Z$349&lt;=$B$427),(2/3)*$C$427,"")</f>
        <v/>
      </c>
      <c r="KB427" s="264" t="str">
        <f>IF(AND($A$427&lt;=Z$349,Z$349&lt;=$B$427),$D$427,"")</f>
        <v/>
      </c>
      <c r="KC427" s="264" t="str">
        <f>IF(AND($A$427&lt;=Z$349,Z$349&lt;=$B$427),(1/3)*$D$427,"")</f>
        <v/>
      </c>
      <c r="KD427" s="264" t="str">
        <f>IF(AND($A$427&lt;=Z$349,Z$349&lt;=$B$427),(2/3)*$D$427,"")</f>
        <v/>
      </c>
      <c r="KE427" s="264" t="str">
        <f>IF(AND($A$427&lt;=Z$349,Z$349&lt;=$B$427),$E$427,"")</f>
        <v/>
      </c>
      <c r="KF427" s="264" t="str">
        <f>IF(AND($A$427&lt;=Z$349,Z$349&lt;=$B$427),(1/3)*$E$427,"")</f>
        <v/>
      </c>
      <c r="KG427" s="264" t="str">
        <f>IF(AND($A$427&lt;=Z$349,Z$349&lt;=$B$427),(2/3)*$E$427,"")</f>
        <v/>
      </c>
      <c r="KH427" s="264" t="str">
        <f>IF(AND($A$427&lt;=Z$349,Z$349&lt;=$B$427),$F$427,"")</f>
        <v/>
      </c>
      <c r="KI427" s="264" t="str">
        <f>IF(AND($A$427&lt;=Z$349,Z$349&lt;=$B$427),(1/3)*$F$427,"")</f>
        <v/>
      </c>
      <c r="KJ427" s="264" t="str">
        <f>IF(AND($A$427&lt;=Z$349,Z$349&lt;=$B$427),(2/3)*$F$427,"")</f>
        <v/>
      </c>
      <c r="KK427" s="264" t="str">
        <f>IF(AND($A$427&lt;=AA$349,AA$349&lt;=$B$427),$C$427,"")</f>
        <v/>
      </c>
      <c r="KL427" s="264" t="str">
        <f>IF(AND($A$427&lt;=AA$349,AA$349&lt;=$B$427),(1/3)*$C$427,"")</f>
        <v/>
      </c>
      <c r="KM427" s="264" t="str">
        <f>IF(AND($A$427&lt;=AA$349,AA$349&lt;=$B$427),(2/3)*$C$427,"")</f>
        <v/>
      </c>
      <c r="KN427" s="264" t="str">
        <f>IF(AND($A$427&lt;=AA$349,AA$349&lt;=$B$427),$D$427,"")</f>
        <v/>
      </c>
      <c r="KO427" s="264" t="str">
        <f>IF(AND($A$427&lt;=AA$349,AA$349&lt;=$B$427),(1/3)*$D$427,"")</f>
        <v/>
      </c>
      <c r="KP427" s="264" t="str">
        <f>IF(AND($A$427&lt;=AA$349,AA$349&lt;=$B$427),(2/3)*$D$427,"")</f>
        <v/>
      </c>
      <c r="KQ427" s="264" t="str">
        <f>IF(AND($A$427&lt;=AA$349,AA$349&lt;=$B$427),$E$427,"")</f>
        <v/>
      </c>
      <c r="KR427" s="264" t="str">
        <f>IF(AND($A$427&lt;=AA$349,AA$349&lt;=$B$427),(1/3)*$E$427,"")</f>
        <v/>
      </c>
      <c r="KS427" s="264" t="str">
        <f>IF(AND($A$427&lt;=AA$349,AA$349&lt;=$B$427),(2/3)*$E$427,"")</f>
        <v/>
      </c>
      <c r="KT427" s="264" t="str">
        <f>IF(AND($A$427&lt;=AA$349,AA$349&lt;=$B$427),$F$427,"")</f>
        <v/>
      </c>
      <c r="KU427" s="264" t="str">
        <f>IF(AND($A$427&lt;=AA$349,AA$349&lt;=$B$427),(1/3)*$F$427,"")</f>
        <v/>
      </c>
      <c r="KV427" s="264" t="str">
        <f>IF(AND($A$427&lt;=AA$349,AA$349&lt;=$B$427),(2/3)*$F$427,"")</f>
        <v/>
      </c>
      <c r="KW427" s="264" t="str">
        <f>IF(AND($A$427&lt;=AB$349,AB$349&lt;=$B$427),$C$427,"")</f>
        <v/>
      </c>
      <c r="KX427" s="264" t="str">
        <f>IF(AND($A$427&lt;=AB$349,AB$349&lt;=$B$427),(1/3)*$C$427,"")</f>
        <v/>
      </c>
      <c r="KY427" s="264" t="str">
        <f>IF(AND($A$427&lt;=AB$349,AB$349&lt;=$B$427),(2/3)*$C$427,"")</f>
        <v/>
      </c>
      <c r="KZ427" s="264" t="str">
        <f>IF(AND($A$427&lt;=AB$349,AB$349&lt;=$B$427),$D$427,"")</f>
        <v/>
      </c>
      <c r="LA427" s="264" t="str">
        <f>IF(AND($A$427&lt;=AB$349,AB$349&lt;=$B$427),(1/3)*$D$427,"")</f>
        <v/>
      </c>
      <c r="LB427" s="264" t="str">
        <f>IF(AND($A$427&lt;=AB$349,AB$349&lt;=$B$427),(2/3)*$D$427,"")</f>
        <v/>
      </c>
      <c r="LC427" s="264" t="str">
        <f>IF(AND($A$427&lt;=AB$349,AB$349&lt;=$B$427),$E$427,"")</f>
        <v/>
      </c>
      <c r="LD427" s="264" t="str">
        <f>IF(AND($A$427&lt;=AB$349,AB$349&lt;=$B$427),(1/3)*$E$427,"")</f>
        <v/>
      </c>
      <c r="LE427" s="264" t="str">
        <f>IF(AND($A$427&lt;=AB$349,AB$349&lt;=$B$427),(2/3)*$E$427,"")</f>
        <v/>
      </c>
      <c r="LF427" s="264" t="str">
        <f>IF(AND($A$427&lt;=AB$349,AB$349&lt;=$B$427),$F$427,"")</f>
        <v/>
      </c>
      <c r="LG427" s="264" t="str">
        <f>IF(AND($A$427&lt;=AB$349,AB$349&lt;=$B$427),(1/3)*$F$427,"")</f>
        <v/>
      </c>
      <c r="LH427" s="264" t="str">
        <f>IF(AND($A$427&lt;=AB$349,AB$349&lt;=$B$427),(2/3)*$F$427,"")</f>
        <v/>
      </c>
      <c r="LI427" s="264" t="str">
        <f>IF(AND($A$427&lt;=AC$349,AC$349&lt;=$B$427),$C$427,"")</f>
        <v/>
      </c>
      <c r="LJ427" s="264" t="str">
        <f>IF(AND($A$427&lt;=AC$349,AC$349&lt;=$B$427),(1/3)*$C$427,"")</f>
        <v/>
      </c>
      <c r="LK427" s="264" t="str">
        <f>IF(AND($A$427&lt;=AC$349,AC$349&lt;=$B$427),(2/3)*$C$427,"")</f>
        <v/>
      </c>
      <c r="LL427" s="264" t="str">
        <f>IF(AND($A$427&lt;=AC$349,AC$349&lt;=$B$427),$D$427,"")</f>
        <v/>
      </c>
      <c r="LM427" s="264" t="str">
        <f>IF(AND($A$427&lt;=AC$349,AC$349&lt;=$B$427),(1/3)*$D$427,"")</f>
        <v/>
      </c>
      <c r="LN427" s="264" t="str">
        <f>IF(AND($A$427&lt;=AC$349,AC$349&lt;=$B$427),(2/3)*$D$427,"")</f>
        <v/>
      </c>
      <c r="LO427" s="264" t="str">
        <f>IF(AND($A$427&lt;=AC$349,AC$349&lt;=$B$427),$E$427,"")</f>
        <v/>
      </c>
      <c r="LP427" s="264" t="str">
        <f>IF(AND($A$427&lt;=AC$349,AC$349&lt;=$B$427),(1/3)*$E$427,"")</f>
        <v/>
      </c>
      <c r="LQ427" s="264" t="str">
        <f>IF(AND($A$427&lt;=AC$349,AC$349&lt;=$B$427),(2/3)*$E$427,"")</f>
        <v/>
      </c>
      <c r="LR427" s="264" t="str">
        <f>IF(AND($A$427&lt;=AC$349,AC$349&lt;=$B$427),$F$427,"")</f>
        <v/>
      </c>
      <c r="LS427" s="264" t="str">
        <f>IF(AND($A$427&lt;=AC$349,AC$349&lt;=$B$427),(1/3)*$F$427,"")</f>
        <v/>
      </c>
      <c r="LT427" s="264" t="str">
        <f>IF(AND($A$427&lt;=AC$349,AC$349&lt;=$B$427),(2/3)*$F$427,"")</f>
        <v/>
      </c>
      <c r="LU427" s="264" t="str">
        <f>IF(AND($A$427&lt;=AD$349,AD$349&lt;=$B$427),$C$427,"")</f>
        <v/>
      </c>
      <c r="LV427" s="264" t="str">
        <f>IF(AND($A$427&lt;=AD$349,AD$349&lt;=$B$427),(1/3)*$C$427,"")</f>
        <v/>
      </c>
      <c r="LW427" s="264" t="str">
        <f>IF(AND($A$427&lt;=AD$349,AD$349&lt;=$B$427),(2/3)*$C$427,"")</f>
        <v/>
      </c>
      <c r="LX427" s="264" t="str">
        <f>IF(AND($A$427&lt;=AD$349,AD$349&lt;=$B$427),$D$427,"")</f>
        <v/>
      </c>
      <c r="LY427" s="264" t="str">
        <f>IF(AND($A$427&lt;=AD$349,AD$349&lt;=$B$427),(1/3)*$D$427,"")</f>
        <v/>
      </c>
      <c r="LZ427" s="264" t="str">
        <f>IF(AND($A$427&lt;=AD$349,AD$349&lt;=$B$427),(2/3)*$D$427,"")</f>
        <v/>
      </c>
      <c r="MA427" s="264" t="str">
        <f>IF(AND($A$427&lt;=AD$349,AD$349&lt;=$B$427),$E$427,"")</f>
        <v/>
      </c>
      <c r="MB427" s="264" t="str">
        <f>IF(AND($A$427&lt;=AD$349,AD$349&lt;=$B$427),(1/3)*$E$427,"")</f>
        <v/>
      </c>
      <c r="MC427" s="264" t="str">
        <f>IF(AND($A$427&lt;=AD$349,AD$349&lt;=$B$427),(2/3)*$E$427,"")</f>
        <v/>
      </c>
      <c r="MD427" s="264" t="str">
        <f>IF(AND($A$427&lt;=AD$349,AD$349&lt;=$B$427),$F$427,"")</f>
        <v/>
      </c>
      <c r="ME427" s="264" t="str">
        <f>IF(AND($A$427&lt;=AD$349,AD$349&lt;=$B$427),(1/3)*$F$427,"")</f>
        <v/>
      </c>
      <c r="MF427" s="264" t="str">
        <f>IF(AND($A$427&lt;=AD$349,AD$349&lt;=$B$427),(2/3)*$F$427,"")</f>
        <v/>
      </c>
      <c r="MG427" s="264" t="str">
        <f>IF(AND($A$427&lt;=AE$349,AE$349&lt;=$B$427),$C$427,"")</f>
        <v/>
      </c>
      <c r="MH427" s="264" t="str">
        <f>IF(AND($A$427&lt;=AE$349,AE$349&lt;=$B$427),(1/3)*$C$427,"")</f>
        <v/>
      </c>
      <c r="MI427" s="264" t="str">
        <f>IF(AND($A$427&lt;=AE$349,AE$349&lt;=$B$427),(2/3)*$C$427,"")</f>
        <v/>
      </c>
      <c r="MJ427" s="264" t="str">
        <f>IF(AND($A$427&lt;=AE$349,AE$349&lt;=$B$427),$D$427,"")</f>
        <v/>
      </c>
      <c r="MK427" s="264" t="str">
        <f>IF(AND($A$427&lt;=AE$349,AE$349&lt;=$B$427),(1/3)*$D$427,"")</f>
        <v/>
      </c>
      <c r="ML427" s="264" t="str">
        <f>IF(AND($A$427&lt;=AE$349,AE$349&lt;=$B$427),(2/3)*$D$427,"")</f>
        <v/>
      </c>
      <c r="MM427" s="264" t="str">
        <f>IF(AND($A$427&lt;=AE$349,AE$349&lt;=$B$427),$E$427,"")</f>
        <v/>
      </c>
      <c r="MN427" s="264" t="str">
        <f>IF(AND($A$427&lt;=AE$349,AE$349&lt;=$B$427),(1/3)*$E$427,"")</f>
        <v/>
      </c>
      <c r="MO427" s="264" t="str">
        <f>IF(AND($A$427&lt;=AE$349,AE$349&lt;=$B$427),(2/3)*$E$427,"")</f>
        <v/>
      </c>
      <c r="MP427" s="264" t="str">
        <f>IF(AND($A$427&lt;=AE$349,AE$349&lt;=$B$427),$F$427,"")</f>
        <v/>
      </c>
      <c r="MQ427" s="264" t="str">
        <f>IF(AND($A$427&lt;=AE$349,AE$349&lt;=$B$427),(1/3)*$F$427,"")</f>
        <v/>
      </c>
      <c r="MR427" s="264" t="str">
        <f>IF(AND($A$427&lt;=AE$349,AE$349&lt;=$B$427),(2/3)*$F$427,"")</f>
        <v/>
      </c>
      <c r="MS427" s="264" t="str">
        <f>IF(AND($A$427&lt;=AF$349,AF$349&lt;=$B$427),$C$427,"")</f>
        <v/>
      </c>
      <c r="MT427" s="264" t="str">
        <f>IF(AND($A$427&lt;=AF$349,AF$349&lt;=$B$427),(1/3)*$C$427,"")</f>
        <v/>
      </c>
      <c r="MU427" s="264" t="str">
        <f>IF(AND($A$427&lt;=AF$349,AF$349&lt;=$B$427),(2/3)*$C$427,"")</f>
        <v/>
      </c>
      <c r="MV427" s="264" t="str">
        <f>IF(AND($A$427&lt;=AF$349,AF$349&lt;=$B$427),$D$427,"")</f>
        <v/>
      </c>
      <c r="MW427" s="264" t="str">
        <f>IF(AND($A$427&lt;=AF$349,AF$349&lt;=$B$427),(1/3)*$D$427,"")</f>
        <v/>
      </c>
      <c r="MX427" s="264" t="str">
        <f>IF(AND($A$427&lt;=AF$349,AF$349&lt;=$B$427),(2/3)*$D$427,"")</f>
        <v/>
      </c>
      <c r="MY427" s="264" t="str">
        <f>IF(AND($A$427&lt;=AF$349,AF$349&lt;=$B$427),$E$427,"")</f>
        <v/>
      </c>
      <c r="MZ427" s="264" t="str">
        <f>IF(AND($A$427&lt;=AF$349,AF$349&lt;=$B$427),(1/3)*$E$427,"")</f>
        <v/>
      </c>
      <c r="NA427" s="264" t="str">
        <f>IF(AND($A$427&lt;=AF$349,AF$349&lt;=$B$427),(2/3)*$E$427,"")</f>
        <v/>
      </c>
      <c r="NB427" s="264" t="str">
        <f>IF(AND($A$427&lt;=AF$349,AF$349&lt;=$B$427),$F$427,"")</f>
        <v/>
      </c>
      <c r="NC427" s="264" t="str">
        <f>IF(AND($A$427&lt;=AF$349,AF$349&lt;=$B$427),(1/3)*$F$427,"")</f>
        <v/>
      </c>
      <c r="ND427" s="264" t="str">
        <f>IF(AND($A$427&lt;=AF$349,AF$349&lt;=$B$427),(2/3)*$F$427,"")</f>
        <v/>
      </c>
      <c r="NE427" s="264" t="str">
        <f>IF(AND($A$427&lt;=AG$349,AG$349&lt;=$B$427),$C$427,"")</f>
        <v/>
      </c>
      <c r="NF427" s="264" t="str">
        <f>IF(AND($A$427&lt;=AG$349,AG$349&lt;=$B$427),(1/3)*$C$427,"")</f>
        <v/>
      </c>
      <c r="NG427" s="264" t="str">
        <f>IF(AND($A$427&lt;=AG$349,AG$349&lt;=$B$427),(2/3)*$C$427,"")</f>
        <v/>
      </c>
      <c r="NH427" s="264" t="str">
        <f>IF(AND($A$427&lt;=AG$349,AG$349&lt;=$B$427),$D$427,"")</f>
        <v/>
      </c>
      <c r="NI427" s="264" t="str">
        <f>IF(AND($A$427&lt;=AG$349,AG$349&lt;=$B$427),(1/3)*$D$427,"")</f>
        <v/>
      </c>
      <c r="NJ427" s="264" t="str">
        <f>IF(AND($A$427&lt;=AG$349,AG$349&lt;=$B$427),(2/3)*$D$427,"")</f>
        <v/>
      </c>
      <c r="NK427" s="264" t="str">
        <f>IF(AND($A$427&lt;=AG$349,AG$349&lt;=$B$427),$E$427,"")</f>
        <v/>
      </c>
      <c r="NL427" s="264" t="str">
        <f>IF(AND($A$427&lt;=AG$349,AG$349&lt;=$B$427),(1/3)*$E$427,"")</f>
        <v/>
      </c>
      <c r="NM427" s="264" t="str">
        <f>IF(AND($A$427&lt;=AG$349,AG$349&lt;=$B$427),(2/3)*$E$427,"")</f>
        <v/>
      </c>
      <c r="NN427" s="264" t="str">
        <f>IF(AND($A$427&lt;=AG$349,AG$349&lt;=$B$427),$F$427,"")</f>
        <v/>
      </c>
      <c r="NO427" s="264" t="str">
        <f>IF(AND($A$427&lt;=AG$349,AG$349&lt;=$B$427),(1/3)*$F$427,"")</f>
        <v/>
      </c>
      <c r="NP427" s="264" t="str">
        <f>IF(AND($A$427&lt;=AG$349,AG$349&lt;=$B$427),(2/3)*$F$427,"")</f>
        <v/>
      </c>
      <c r="NQ427" s="264" t="str">
        <f>IF(AND($A$427&lt;=AH$349,AH$349&lt;=$B$427),$C$427,"")</f>
        <v/>
      </c>
      <c r="NR427" s="264" t="str">
        <f>IF(AND($A$427&lt;=AH$349,AH$349&lt;=$B$427),(1/3)*$C$427,"")</f>
        <v/>
      </c>
      <c r="NS427" s="264" t="str">
        <f>IF(AND($A$427&lt;=AH$349,AH$349&lt;=$B$427),(2/3)*$C$427,"")</f>
        <v/>
      </c>
      <c r="NT427" s="264" t="str">
        <f>IF(AND($A$427&lt;=AH$349,AH$349&lt;=$B$427),$D$427,"")</f>
        <v/>
      </c>
      <c r="NU427" s="264" t="str">
        <f>IF(AND($A$427&lt;=AH$349,AH$349&lt;=$B$427),(1/3)*$D$427,"")</f>
        <v/>
      </c>
      <c r="NV427" s="264" t="str">
        <f>IF(AND($A$427&lt;=AH$349,AH$349&lt;=$B$427),(2/3)*$D$427,"")</f>
        <v/>
      </c>
      <c r="NW427" s="264" t="str">
        <f>IF(AND($A$427&lt;=AH$349,AH$349&lt;=$B$427),$E$427,"")</f>
        <v/>
      </c>
      <c r="NX427" s="264" t="str">
        <f>IF(AND($A$427&lt;=AH$349,AH$349&lt;=$B$427),(1/3)*$E$427,"")</f>
        <v/>
      </c>
      <c r="NY427" s="264" t="str">
        <f>IF(AND($A$427&lt;=AH$349,AH$349&lt;=$B$427),(2/3)*$E$427,"")</f>
        <v/>
      </c>
      <c r="NZ427" s="264" t="str">
        <f>IF(AND($A$427&lt;=AH$349,AH$349&lt;=$B$427),$F$427,"")</f>
        <v/>
      </c>
      <c r="OA427" s="264" t="str">
        <f>IF(AND($A$427&lt;=AH$349,AH$349&lt;=$B$427),(1/3)*$F$427,"")</f>
        <v/>
      </c>
      <c r="OB427" s="264" t="str">
        <f>IF(AND($A$427&lt;=AH$349,AH$349&lt;=$B$427),(2/3)*$F$427,"")</f>
        <v/>
      </c>
      <c r="OC427" s="264" t="str">
        <f>IF(AND($A$427&lt;=AI$349,AI$349&lt;=$B$427),$C$427,"")</f>
        <v/>
      </c>
      <c r="OD427" s="264" t="str">
        <f>IF(AND($A$427&lt;=AI$349,AI$349&lt;=$B$427),(1/3)*$C$427,"")</f>
        <v/>
      </c>
      <c r="OE427" s="264" t="str">
        <f>IF(AND($A$427&lt;=AI$349,AI$349&lt;=$B$427),(2/3)*$C$427,"")</f>
        <v/>
      </c>
      <c r="OF427" s="264" t="str">
        <f>IF(AND($A$427&lt;=AI$349,AI$349&lt;=$B$427),$D$427,"")</f>
        <v/>
      </c>
      <c r="OG427" s="264" t="str">
        <f>IF(AND($A$427&lt;=AI$349,AI$349&lt;=$B$427),(1/3)*$D$427,"")</f>
        <v/>
      </c>
      <c r="OH427" s="264" t="str">
        <f>IF(AND($A$427&lt;=AI$349,AI$349&lt;=$B$427),(2/3)*$D$427,"")</f>
        <v/>
      </c>
      <c r="OI427" s="264" t="str">
        <f>IF(AND($A$427&lt;=AI$349,AI$349&lt;=$B$427),$E$427,"")</f>
        <v/>
      </c>
      <c r="OJ427" s="264" t="str">
        <f>IF(AND($A$427&lt;=AI$349,AI$349&lt;=$B$427),(1/3)*$E$427,"")</f>
        <v/>
      </c>
      <c r="OK427" s="264" t="str">
        <f>IF(AND($A$427&lt;=AI$349,AI$349&lt;=$B$427),(2/3)*$E$427,"")</f>
        <v/>
      </c>
      <c r="OL427" s="264" t="str">
        <f>IF(AND($A$427&lt;=AI$349,AI$349&lt;=$B$427),$F$427,"")</f>
        <v/>
      </c>
      <c r="OM427" s="264" t="str">
        <f>IF(AND($A$427&lt;=AI$349,AI$349&lt;=$B$427),(1/3)*$F$427,"")</f>
        <v/>
      </c>
      <c r="ON427" s="264" t="str">
        <f>IF(AND($A$427&lt;=AI$349,AI$349&lt;=$B$427),(2/3)*$F$427,"")</f>
        <v/>
      </c>
      <c r="OO427" s="264" t="str">
        <f>IF(AND($A$427&lt;=AJ$349,AJ$349&lt;=$B$427),$C$427,"")</f>
        <v/>
      </c>
      <c r="OP427" s="264" t="str">
        <f>IF(AND($A$427&lt;=AJ$349,AJ$349&lt;=$B$427),(1/3)*$C$427,"")</f>
        <v/>
      </c>
      <c r="OQ427" s="264" t="str">
        <f>IF(AND($A$427&lt;=AJ$349,AJ$349&lt;=$B$427),(2/3)*$C$427,"")</f>
        <v/>
      </c>
      <c r="OR427" s="264" t="str">
        <f>IF(AND($A$427&lt;=AJ$349,AJ$349&lt;=$B$427),$D$427,"")</f>
        <v/>
      </c>
      <c r="OS427" s="264" t="str">
        <f>IF(AND($A$427&lt;=AJ$349,AJ$349&lt;=$B$427),(1/3)*$D$427,"")</f>
        <v/>
      </c>
      <c r="OT427" s="264" t="str">
        <f>IF(AND($A$427&lt;=AJ$349,AJ$349&lt;=$B$427),(2/3)*$D$427,"")</f>
        <v/>
      </c>
      <c r="OU427" s="264" t="str">
        <f>IF(AND($A$427&lt;=AJ$349,AJ$349&lt;=$B$427),$E$427,"")</f>
        <v/>
      </c>
      <c r="OV427" s="264" t="str">
        <f>IF(AND($A$427&lt;=AJ$349,AJ$349&lt;=$B$427),(1/3)*$E$427,"")</f>
        <v/>
      </c>
      <c r="OW427" s="264" t="str">
        <f>IF(AND($A$427&lt;=AJ$349,AJ$349&lt;=$B$427),(2/3)*$E$427,"")</f>
        <v/>
      </c>
      <c r="OX427" s="264" t="str">
        <f>IF(AND($A$427&lt;=AJ$349,AJ$349&lt;=$B$427),$F$427,"")</f>
        <v/>
      </c>
      <c r="OY427" s="264" t="str">
        <f>IF(AND($A$427&lt;=AJ$349,AJ$349&lt;=$B$427),(1/3)*$F$427,"")</f>
        <v/>
      </c>
      <c r="OZ427" s="264" t="str">
        <f>IF(AND($A$427&lt;=AJ$349,AJ$349&lt;=$B$427),(2/3)*$F$427,"")</f>
        <v/>
      </c>
      <c r="PA427" s="264" t="str">
        <f>IF(AND($A$427&lt;=AK$349,AK$349&lt;=$B$427),$C$427,"")</f>
        <v/>
      </c>
      <c r="PB427" s="264" t="str">
        <f>IF(AND($A$427&lt;=AK$349,AK$349&lt;=$B$427),(1/3)*$C$427,"")</f>
        <v/>
      </c>
      <c r="PC427" s="264" t="str">
        <f>IF(AND($A$427&lt;=AK$349,AK$349&lt;=$B$427),(2/3)*$C$427,"")</f>
        <v/>
      </c>
      <c r="PD427" s="264" t="str">
        <f>IF(AND($A$427&lt;=AK$349,AK$349&lt;=$B$427),$D$427,"")</f>
        <v/>
      </c>
      <c r="PE427" s="264" t="str">
        <f>IF(AND($A$427&lt;=AK$349,AK$349&lt;=$B$427),(1/3)*$D$427,"")</f>
        <v/>
      </c>
      <c r="PF427" s="264" t="str">
        <f>IF(AND($A$427&lt;=AK$349,AK$349&lt;=$B$427),(2/3)*$D$427,"")</f>
        <v/>
      </c>
      <c r="PG427" s="264" t="str">
        <f>IF(AND($A$427&lt;=AK$349,AK$349&lt;=$B$427),$E$427,"")</f>
        <v/>
      </c>
      <c r="PH427" s="264" t="str">
        <f>IF(AND($A$427&lt;=AK$349,AK$349&lt;=$B$427),(1/3)*$E$427,"")</f>
        <v/>
      </c>
      <c r="PI427" s="264" t="str">
        <f>IF(AND($A$427&lt;=AK$349,AK$349&lt;=$B$427),(2/3)*$E$427,"")</f>
        <v/>
      </c>
      <c r="PJ427" s="264" t="str">
        <f>IF(AND($A$427&lt;=AK$349,AK$349&lt;=$B$427),$F$427,"")</f>
        <v/>
      </c>
      <c r="PK427" s="264" t="str">
        <f>IF(AND($A$427&lt;=AK$349,AK$349&lt;=$B$427),(1/3)*$F$427,"")</f>
        <v/>
      </c>
      <c r="PL427" s="264" t="str">
        <f>IF(AND($A$427&lt;=AK$349,AK$349&lt;=$B$427),(2/3)*$F$427,"")</f>
        <v/>
      </c>
      <c r="PM427" s="264" t="str">
        <f>IF(AND($A$427&lt;=AL$349,AL$349&lt;=$B$427),$C$427,"")</f>
        <v/>
      </c>
      <c r="PN427" s="264" t="str">
        <f>IF(AND($A$427&lt;=AL$349,AL$349&lt;=$B$427),(1/3)*$C$427,"")</f>
        <v/>
      </c>
      <c r="PO427" s="264" t="str">
        <f>IF(AND($A$427&lt;=AL$349,AL$349&lt;=$B$427),(2/3)*$C$427,"")</f>
        <v/>
      </c>
      <c r="PP427" s="264" t="str">
        <f>IF(AND($A$427&lt;=AL$349,AL$349&lt;=$B$427),$D$427,"")</f>
        <v/>
      </c>
      <c r="PQ427" s="264" t="str">
        <f>IF(AND($A$427&lt;=AL$349,AL$349&lt;=$B$427),(1/3)*$D$427,"")</f>
        <v/>
      </c>
      <c r="PR427" s="264" t="str">
        <f>IF(AND($A$427&lt;=AL$349,AL$349&lt;=$B$427),(2/3)*$D$427,"")</f>
        <v/>
      </c>
      <c r="PS427" s="264" t="str">
        <f>IF(AND($A$427&lt;=AL$349,AL$349&lt;=$B$427),$E$427,"")</f>
        <v/>
      </c>
      <c r="PT427" s="264" t="str">
        <f>IF(AND($A$427&lt;=AL$349,AL$349&lt;=$B$427),(1/3)*$E$427,"")</f>
        <v/>
      </c>
      <c r="PU427" s="264" t="str">
        <f>IF(AND($A$427&lt;=AL$349,AL$349&lt;=$B$427),(2/3)*$E$427,"")</f>
        <v/>
      </c>
      <c r="PV427" s="264" t="str">
        <f>IF(AND($A$427&lt;=AL$349,AL$349&lt;=$B$427),$F$427,"")</f>
        <v/>
      </c>
      <c r="PW427" s="264" t="str">
        <f>IF(AND($A$427&lt;=AL$349,AL$349&lt;=$B$427),(1/3)*$F$427,"")</f>
        <v/>
      </c>
      <c r="PX427" s="264" t="str">
        <f>IF(AND($A$427&lt;=AL$349,AL$349&lt;=$B$427),(2/3)*$F$427,"")</f>
        <v/>
      </c>
      <c r="PY427" s="264" t="str">
        <f>IF(AND($A$427&lt;=AM$349,AM$349&lt;=$B$427),$C$427,"")</f>
        <v/>
      </c>
      <c r="PZ427" s="264" t="str">
        <f>IF(AND($A$427&lt;=AM$349,AM$349&lt;=$B$427),(1/3)*$C$427,"")</f>
        <v/>
      </c>
      <c r="QA427" s="264" t="str">
        <f>IF(AND($A$427&lt;=AM$349,AM$349&lt;=$B$427),(2/3)*$C$427,"")</f>
        <v/>
      </c>
      <c r="QB427" s="264" t="str">
        <f>IF(AND($A$427&lt;=AM$349,AM$349&lt;=$B$427),$D$427,"")</f>
        <v/>
      </c>
      <c r="QC427" s="264" t="str">
        <f>IF(AND($A$427&lt;=AM$349,AM$349&lt;=$B$427),(1/3)*$D$427,"")</f>
        <v/>
      </c>
      <c r="QD427" s="264" t="str">
        <f>IF(AND($A$427&lt;=AM$349,AM$349&lt;=$B$427),(2/3)*$D$427,"")</f>
        <v/>
      </c>
      <c r="QE427" s="264" t="str">
        <f>IF(AND($A$427&lt;=AM$349,AM$349&lt;=$B$427),$E$427,"")</f>
        <v/>
      </c>
      <c r="QF427" s="264" t="str">
        <f>IF(AND($A$427&lt;=AM$349,AM$349&lt;=$B$427),(1/3)*$E$427,"")</f>
        <v/>
      </c>
      <c r="QG427" s="264" t="str">
        <f>IF(AND($A$427&lt;=AM$349,AM$349&lt;=$B$427),(2/3)*$E$427,"")</f>
        <v/>
      </c>
      <c r="QH427" s="264" t="str">
        <f>IF(AND($A$427&lt;=AM$349,AM$349&lt;=$B$427),$F$427,"")</f>
        <v/>
      </c>
      <c r="QI427" s="264" t="str">
        <f>IF(AND($A$427&lt;=AM$349,AM$349&lt;=$B$427),(1/3)*$F$427,"")</f>
        <v/>
      </c>
      <c r="QJ427" s="264" t="str">
        <f>IF(AND($A$427&lt;=AM$349,AM$349&lt;=$B$427),(2/3)*$F$427,"")</f>
        <v/>
      </c>
      <c r="QK427" s="264" t="str">
        <f>IF(AND($A$427&lt;=AN$349,AN$349&lt;=$B$427),$C$427,"")</f>
        <v/>
      </c>
      <c r="QL427" s="264" t="str">
        <f>IF(AND($A$427&lt;=AN$349,AN$349&lt;=$B$427),(1/3)*$C$427,"")</f>
        <v/>
      </c>
      <c r="QM427" s="264" t="str">
        <f>IF(AND($A$427&lt;=AN$349,AN$349&lt;=$B$427),(2/3)*$C$427,"")</f>
        <v/>
      </c>
      <c r="QN427" s="264" t="str">
        <f>IF(AND($A$427&lt;=AN$349,AN$349&lt;=$B$427),$D$427,"")</f>
        <v/>
      </c>
      <c r="QO427" s="264" t="str">
        <f>IF(AND($A$427&lt;=AN$349,AN$349&lt;=$B$427),(1/3)*$D$427,"")</f>
        <v/>
      </c>
      <c r="QP427" s="264" t="str">
        <f>IF(AND($A$427&lt;=AN$349,AN$349&lt;=$B$427),(2/3)*$D$427,"")</f>
        <v/>
      </c>
      <c r="QQ427" s="264" t="str">
        <f>IF(AND($A$427&lt;=AN$349,AN$349&lt;=$B$427),$E$427,"")</f>
        <v/>
      </c>
      <c r="QR427" s="264" t="str">
        <f>IF(AND($A$427&lt;=AN$349,AN$349&lt;=$B$427),(1/3)*$E$427,"")</f>
        <v/>
      </c>
      <c r="QS427" s="264" t="str">
        <f>IF(AND($A$427&lt;=AN$349,AN$349&lt;=$B$427),(2/3)*$E$427,"")</f>
        <v/>
      </c>
      <c r="QT427" s="264" t="str">
        <f>IF(AND($A$427&lt;=AN$349,AN$349&lt;=$B$427),$F$427,"")</f>
        <v/>
      </c>
      <c r="QU427" s="264" t="str">
        <f>IF(AND($A$427&lt;=AN$349,AN$349&lt;=$B$427),(1/3)*$F$427,"")</f>
        <v/>
      </c>
      <c r="QV427" s="264" t="str">
        <f>IF(AND($A$427&lt;=AN$349,AN$349&lt;=$B$427),(2/3)*$F$427,"")</f>
        <v/>
      </c>
      <c r="QW427" s="264" t="str">
        <f>IF(AND($A$427&lt;=AO$349,AO$349&lt;=$B$427),$C$427,"")</f>
        <v/>
      </c>
      <c r="QX427" s="264" t="str">
        <f>IF(AND($A$427&lt;=AO$349,AO$349&lt;=$B$427),(1/3)*$C$427,"")</f>
        <v/>
      </c>
      <c r="QY427" s="264" t="str">
        <f>IF(AND($A$427&lt;=AO$349,AO$349&lt;=$B$427),(2/3)*$C$427,"")</f>
        <v/>
      </c>
      <c r="QZ427" s="264" t="str">
        <f>IF(AND($A$427&lt;=AO$349,AO$349&lt;=$B$427),$D$427,"")</f>
        <v/>
      </c>
      <c r="RA427" s="264" t="str">
        <f>IF(AND($A$427&lt;=AO$349,AO$349&lt;=$B$427),(1/3)*$D$427,"")</f>
        <v/>
      </c>
      <c r="RB427" s="264" t="str">
        <f>IF(AND($A$427&lt;=AO$349,AO$349&lt;=$B$427),(2/3)*$D$427,"")</f>
        <v/>
      </c>
      <c r="RC427" s="264" t="str">
        <f>IF(AND($A$427&lt;=AO$349,AO$349&lt;=$B$427),$E$427,"")</f>
        <v/>
      </c>
      <c r="RD427" s="264" t="str">
        <f>IF(AND($A$427&lt;=AO$349,AO$349&lt;=$B$427),(1/3)*$E$427,"")</f>
        <v/>
      </c>
      <c r="RE427" s="264" t="str">
        <f>IF(AND($A$427&lt;=AO$349,AO$349&lt;=$B$427),(2/3)*$E$427,"")</f>
        <v/>
      </c>
      <c r="RF427" s="264" t="str">
        <f>IF(AND($A$427&lt;=AO$349,AO$349&lt;=$B$427),$F$427,"")</f>
        <v/>
      </c>
      <c r="RG427" s="264" t="str">
        <f>IF(AND($A$427&lt;=AO$349,AO$349&lt;=$B$427),(1/3)*$F$427,"")</f>
        <v/>
      </c>
      <c r="RH427" s="264" t="str">
        <f>IF(AND($A$427&lt;=AO$349,AO$349&lt;=$B$427),(2/3)*$F$427,"")</f>
        <v/>
      </c>
      <c r="RI427" s="264" t="str">
        <f>IF(AND($A$427&lt;=AP$349,AP$349&lt;=$B$427),$C$427,"")</f>
        <v/>
      </c>
      <c r="RJ427" s="264" t="str">
        <f>IF(AND($A$427&lt;=AP$349,AP$349&lt;=$B$427),(1/3)*$C$427,"")</f>
        <v/>
      </c>
      <c r="RK427" s="264" t="str">
        <f>IF(AND($A$427&lt;=AP$349,AP$349&lt;=$B$427),(2/3)*$C$427,"")</f>
        <v/>
      </c>
      <c r="RL427" s="264" t="str">
        <f>IF(AND($A$427&lt;=AP$349,AP$349&lt;=$B$427),$D$427,"")</f>
        <v/>
      </c>
      <c r="RM427" s="264" t="str">
        <f>IF(AND($A$427&lt;=AP$349,AP$349&lt;=$B$427),(1/3)*$D$427,"")</f>
        <v/>
      </c>
      <c r="RN427" s="264" t="str">
        <f>IF(AND($A$427&lt;=AP$349,AP$349&lt;=$B$427),(2/3)*$D$427,"")</f>
        <v/>
      </c>
      <c r="RO427" s="264" t="str">
        <f>IF(AND($A$427&lt;=AP$349,AP$349&lt;=$B$427),$E$427,"")</f>
        <v/>
      </c>
      <c r="RP427" s="264" t="str">
        <f>IF(AND($A$427&lt;=AP$349,AP$349&lt;=$B$427),(1/3)*$E$427,"")</f>
        <v/>
      </c>
      <c r="RQ427" s="264" t="str">
        <f>IF(AND($A$427&lt;=AP$349,AP$349&lt;=$B$427),(2/3)*$E$427,"")</f>
        <v/>
      </c>
      <c r="RR427" s="264" t="str">
        <f>IF(AND($A$427&lt;=AP$349,AP$349&lt;=$B$427),$F$427,"")</f>
        <v/>
      </c>
      <c r="RS427" s="264" t="str">
        <f>IF(AND($A$427&lt;=AP$349,AP$349&lt;=$B$427),(1/3)*$F$427,"")</f>
        <v/>
      </c>
      <c r="RT427" s="264" t="str">
        <f>IF(AND($A$427&lt;=AP$349,AP$349&lt;=$B$427),(2/3)*$F$427,"")</f>
        <v/>
      </c>
      <c r="RU427" s="264" t="str">
        <f>IF(AND($A$427&lt;=AQ$349,AQ$349&lt;=$B$427),$C$427,"")</f>
        <v/>
      </c>
      <c r="RV427" s="264" t="str">
        <f>IF(AND($A$427&lt;=AQ$349,AQ$349&lt;=$B$427),(1/3)*$C$427,"")</f>
        <v/>
      </c>
      <c r="RW427" s="264" t="str">
        <f>IF(AND($A$427&lt;=AQ$349,AQ$349&lt;=$B$427),(2/3)*$C$427,"")</f>
        <v/>
      </c>
      <c r="RX427" s="264" t="str">
        <f>IF(AND($A$427&lt;=AQ$349,AQ$349&lt;=$B$427),$D$427,"")</f>
        <v/>
      </c>
      <c r="RY427" s="264" t="str">
        <f>IF(AND($A$427&lt;=AQ$349,AQ$349&lt;=$B$427),(1/3)*$D$427,"")</f>
        <v/>
      </c>
      <c r="RZ427" s="264" t="str">
        <f>IF(AND($A$427&lt;=AQ$349,AQ$349&lt;=$B$427),(2/3)*$D$427,"")</f>
        <v/>
      </c>
      <c r="SA427" s="264" t="str">
        <f>IF(AND($A$427&lt;=AQ$349,AQ$349&lt;=$B$427),$E$427,"")</f>
        <v/>
      </c>
      <c r="SB427" s="264" t="str">
        <f>IF(AND($A$427&lt;=AQ$349,AQ$349&lt;=$B$427),(1/3)*$E$427,"")</f>
        <v/>
      </c>
      <c r="SC427" s="264" t="str">
        <f>IF(AND($A$427&lt;=AQ$349,AQ$349&lt;=$B$427),(2/3)*$E$427,"")</f>
        <v/>
      </c>
      <c r="SD427" s="264" t="str">
        <f>IF(AND($A$427&lt;=AQ$349,AQ$349&lt;=$B$427),$F$427,"")</f>
        <v/>
      </c>
      <c r="SE427" s="264" t="str">
        <f>IF(AND($A$427&lt;=AQ$349,AQ$349&lt;=$B$427),(1/3)*$F$427,"")</f>
        <v/>
      </c>
      <c r="SF427" s="264" t="str">
        <f>IF(AND($A$427&lt;=AQ$349,AQ$349&lt;=$B$427),(2/3)*$F$427,"")</f>
        <v/>
      </c>
      <c r="SG427" s="264" t="str">
        <f>IF(AND($A$427&lt;=AR$349,AR$349&lt;=$B$427),$C$427,"")</f>
        <v/>
      </c>
      <c r="SH427" s="264" t="str">
        <f>IF(AND($A$427&lt;=AR$349,AR$349&lt;=$B$427),(1/3)*$C$427,"")</f>
        <v/>
      </c>
      <c r="SI427" s="264" t="str">
        <f>IF(AND($A$427&lt;=AR$349,AR$349&lt;=$B$427),(2/3)*$C$427,"")</f>
        <v/>
      </c>
      <c r="SJ427" s="264" t="str">
        <f>IF(AND($A$427&lt;=AR$349,AR$349&lt;=$B$427),$D$427,"")</f>
        <v/>
      </c>
      <c r="SK427" s="264" t="str">
        <f>IF(AND($A$427&lt;=AR$349,AR$349&lt;=$B$427),(1/3)*$D$427,"")</f>
        <v/>
      </c>
      <c r="SL427" s="264" t="str">
        <f>IF(AND($A$427&lt;=AR$349,AR$349&lt;=$B$427),(2/3)*$D$427,"")</f>
        <v/>
      </c>
      <c r="SM427" s="264" t="str">
        <f>IF(AND($A$427&lt;=AR$349,AR$349&lt;=$B$427),$E$427,"")</f>
        <v/>
      </c>
      <c r="SN427" s="264" t="str">
        <f>IF(AND($A$427&lt;=AR$349,AR$349&lt;=$B$427),(1/3)*$E$427,"")</f>
        <v/>
      </c>
      <c r="SO427" s="264" t="str">
        <f>IF(AND($A$427&lt;=AR$349,AR$349&lt;=$B$427),(2/3)*$E$427,"")</f>
        <v/>
      </c>
      <c r="SP427" s="264" t="str">
        <f>IF(AND($A$427&lt;=AR$349,AR$349&lt;=$B$427),$F$427,"")</f>
        <v/>
      </c>
      <c r="SQ427" s="264" t="str">
        <f>IF(AND($A$427&lt;=AR$349,AR$349&lt;=$B$427),(1/3)*$F$427,"")</f>
        <v/>
      </c>
      <c r="SR427" s="264" t="str">
        <f>IF(AND($A$427&lt;=AR$349,AR$349&lt;=$B$427),(2/3)*$F$427,"")</f>
        <v/>
      </c>
      <c r="SS427" s="264" t="str">
        <f>IF(AND($A$427&lt;=AS$349,AS$349&lt;=$B$427),$C$427,"")</f>
        <v/>
      </c>
      <c r="ST427" s="264" t="str">
        <f>IF(AND($A$427&lt;=AS$349,AS$349&lt;=$B$427),(1/3)*$C$427,"")</f>
        <v/>
      </c>
      <c r="SU427" s="264" t="str">
        <f>IF(AND($A$427&lt;=AS$349,AS$349&lt;=$B$427),(2/3)*$C$427,"")</f>
        <v/>
      </c>
      <c r="SV427" s="264" t="str">
        <f>IF(AND($A$427&lt;=AS$349,AS$349&lt;=$B$427),$D$427,"")</f>
        <v/>
      </c>
      <c r="SW427" s="264" t="str">
        <f>IF(AND($A$427&lt;=AS$349,AS$349&lt;=$B$427),(1/3)*$D$427,"")</f>
        <v/>
      </c>
      <c r="SX427" s="264" t="str">
        <f>IF(AND($A$427&lt;=AS$349,AS$349&lt;=$B$427),(2/3)*$D$427,"")</f>
        <v/>
      </c>
      <c r="SY427" s="264" t="str">
        <f>IF(AND($A$427&lt;=AS$349,AS$349&lt;=$B$427),$E$427,"")</f>
        <v/>
      </c>
      <c r="SZ427" s="264" t="str">
        <f>IF(AND($A$427&lt;=AS$349,AS$349&lt;=$B$427),(1/3)*$E$427,"")</f>
        <v/>
      </c>
      <c r="TA427" s="264" t="str">
        <f>IF(AND($A$427&lt;=AS$349,AS$349&lt;=$B$427),(2/3)*$E$427,"")</f>
        <v/>
      </c>
      <c r="TB427" s="264" t="str">
        <f>IF(AND($A$427&lt;=AS$349,AS$349&lt;=$B$427),$F$427,"")</f>
        <v/>
      </c>
      <c r="TC427" s="264" t="str">
        <f>IF(AND($A$427&lt;=AS$349,AS$349&lt;=$B$427),(1/3)*$F$427,"")</f>
        <v/>
      </c>
      <c r="TD427" s="264" t="str">
        <f>IF(AND($A$427&lt;=AS$349,AS$349&lt;=$B$427),(2/3)*$F$427,"")</f>
        <v/>
      </c>
      <c r="TE427" s="264" t="str">
        <f>IF(AND($A$427&lt;=AT$349,AT$349&lt;=$B$427),$C$427,"")</f>
        <v/>
      </c>
      <c r="TF427" s="264" t="str">
        <f>IF(AND($A$427&lt;=AT$349,AT$349&lt;=$B$427),(1/3)*$C$427,"")</f>
        <v/>
      </c>
      <c r="TG427" s="264" t="str">
        <f>IF(AND($A$427&lt;=AT$349,AT$349&lt;=$B$427),(2/3)*$C$427,"")</f>
        <v/>
      </c>
      <c r="TH427" s="264" t="str">
        <f>IF(AND($A$427&lt;=AT$349,AT$349&lt;=$B$427),$D$427,"")</f>
        <v/>
      </c>
      <c r="TI427" s="264" t="str">
        <f>IF(AND($A$427&lt;=AT$349,AT$349&lt;=$B$427),(1/3)*$D$427,"")</f>
        <v/>
      </c>
      <c r="TJ427" s="264" t="str">
        <f>IF(AND($A$427&lt;=AT$349,AT$349&lt;=$B$427),(2/3)*$D$427,"")</f>
        <v/>
      </c>
      <c r="TK427" s="264" t="str">
        <f>IF(AND($A$427&lt;=AT$349,AT$349&lt;=$B$427),$E$427,"")</f>
        <v/>
      </c>
      <c r="TL427" s="264" t="str">
        <f>IF(AND($A$427&lt;=AT$349,AT$349&lt;=$B$427),(1/3)*$E$427,"")</f>
        <v/>
      </c>
      <c r="TM427" s="264" t="str">
        <f>IF(AND($A$427&lt;=AT$349,AT$349&lt;=$B$427),(2/3)*$E$427,"")</f>
        <v/>
      </c>
      <c r="TN427" s="264" t="str">
        <f>IF(AND($A$427&lt;=AT$349,AT$349&lt;=$B$427),$F$427,"")</f>
        <v/>
      </c>
      <c r="TO427" s="264" t="str">
        <f>IF(AND($A$427&lt;=AT$349,AT$349&lt;=$B$427),(1/3)*$F$427,"")</f>
        <v/>
      </c>
      <c r="TP427" s="264" t="str">
        <f>IF(AND($A$427&lt;=AT$349,AT$349&lt;=$B$427),(2/3)*$F$427,"")</f>
        <v/>
      </c>
      <c r="TQ427" s="264" t="str">
        <f>IF(AND($A$427&lt;=AU$349,AU$349&lt;=$B$427),$C$427,"")</f>
        <v/>
      </c>
      <c r="TR427" s="264" t="str">
        <f>IF(AND($A$427&lt;=AU$349,AU$349&lt;=$B$427),(1/3)*$C$427,"")</f>
        <v/>
      </c>
      <c r="TS427" s="264" t="str">
        <f>IF(AND($A$427&lt;=AU$349,AU$349&lt;=$B$427),(2/3)*$C$427,"")</f>
        <v/>
      </c>
      <c r="TT427" s="264" t="str">
        <f>IF(AND($A$427&lt;=AU$349,AU$349&lt;=$B$427),$D$427,"")</f>
        <v/>
      </c>
      <c r="TU427" s="264" t="str">
        <f>IF(AND($A$427&lt;=AU$349,AU$349&lt;=$B$427),(1/3)*$D$427,"")</f>
        <v/>
      </c>
      <c r="TV427" s="264" t="str">
        <f>IF(AND($A$427&lt;=AU$349,AU$349&lt;=$B$427),(2/3)*$D$427,"")</f>
        <v/>
      </c>
      <c r="TW427" s="264" t="str">
        <f>IF(AND($A$427&lt;=AU$349,AU$349&lt;=$B$427),$E$427,"")</f>
        <v/>
      </c>
      <c r="TX427" s="264" t="str">
        <f>IF(AND($A$427&lt;=AU$349,AU$349&lt;=$B$427),(1/3)*$E$427,"")</f>
        <v/>
      </c>
      <c r="TY427" s="264" t="str">
        <f>IF(AND($A$427&lt;=AU$349,AU$349&lt;=$B$427),(2/3)*$E$427,"")</f>
        <v/>
      </c>
      <c r="TZ427" s="264" t="str">
        <f>IF(AND($A$427&lt;=AU$349,AU$349&lt;=$B$427),$F$427,"")</f>
        <v/>
      </c>
      <c r="UA427" s="264" t="str">
        <f>IF(AND($A$427&lt;=AU$349,AU$349&lt;=$B$427),(1/3)*$F$427,"")</f>
        <v/>
      </c>
      <c r="UB427" s="264" t="str">
        <f>IF(AND($A$427&lt;=AU$349,AU$349&lt;=$B$427),(2/3)*$F$427,"")</f>
        <v/>
      </c>
      <c r="UC427" s="264" t="str">
        <f>IF(AND($A$427&lt;=AV$349,AV$349&lt;=$B$427),$C$427,"")</f>
        <v/>
      </c>
      <c r="UD427" s="264" t="str">
        <f>IF(AND($A$427&lt;=AV$349,AV$349&lt;=$B$427),(1/3)*$C$427,"")</f>
        <v/>
      </c>
      <c r="UE427" s="264" t="str">
        <f>IF(AND($A$427&lt;=AV$349,AV$349&lt;=$B$427),(2/3)*$C$427,"")</f>
        <v/>
      </c>
      <c r="UF427" s="264" t="str">
        <f>IF(AND($A$427&lt;=AV$349,AV$349&lt;=$B$427),$D$427,"")</f>
        <v/>
      </c>
      <c r="UG427" s="264" t="str">
        <f>IF(AND($A$427&lt;=AV$349,AV$349&lt;=$B$427),(1/3)*$D$427,"")</f>
        <v/>
      </c>
      <c r="UH427" s="264" t="str">
        <f>IF(AND($A$427&lt;=AV$349,AV$349&lt;=$B$427),(2/3)*$C$427,"")</f>
        <v/>
      </c>
      <c r="UI427" s="264" t="str">
        <f>IF(AND($A$427&lt;=AV$349,AV$349&lt;=$B$427),$E$427,"")</f>
        <v/>
      </c>
      <c r="UJ427" s="264" t="str">
        <f>IF(AND($A$427&lt;=AV$349,AV$349&lt;=$B$427),(1/3)*$E$427,"")</f>
        <v/>
      </c>
      <c r="UK427" s="264" t="str">
        <f>IF(AND($A$427&lt;=AV$349,AV$349&lt;=$B$427),(2/3)*$E$427,"")</f>
        <v/>
      </c>
      <c r="UL427" s="264" t="str">
        <f>IF(AND($A$427&lt;=AV$349,AV$349&lt;=$B$427),$F$427,"")</f>
        <v/>
      </c>
      <c r="UM427" s="264" t="str">
        <f>IF(AND($A$427&lt;=AV$349,AV$349&lt;=$B$427),(1/3)*$F$427,"")</f>
        <v/>
      </c>
      <c r="UN427" s="264" t="str">
        <f>IF(AND($A$427&lt;=AV$349,AV$349&lt;=$B$427),(2/3)*$F$427,"")</f>
        <v/>
      </c>
      <c r="UO427" s="264" t="str">
        <f>IF(AND($A$427&lt;=AW$349,AW$349&lt;=$B$427),$C$427,"")</f>
        <v/>
      </c>
      <c r="UP427" s="264" t="str">
        <f>IF(AND($A$427&lt;=AW$349,AW$349&lt;=$B$427),(1/3)*$C$427,"")</f>
        <v/>
      </c>
      <c r="UQ427" s="264" t="str">
        <f>IF(AND($A$427&lt;=AW$349,AW$349&lt;=$B$427),(2/3)*$C$427,"")</f>
        <v/>
      </c>
      <c r="UR427" s="264" t="str">
        <f>IF(AND($A$427&lt;=AW$349,AW$349&lt;=$B$427),$D$427,"")</f>
        <v/>
      </c>
      <c r="US427" s="264" t="str">
        <f>IF(AND($A$427&lt;=AW$349,AW$349&lt;=$B$427),(1/3)*$D$427,"")</f>
        <v/>
      </c>
      <c r="UT427" s="264" t="str">
        <f>IF(AND($A$427&lt;=AW$349,AW$349&lt;=$B$427),(2/3)*$D$427,"")</f>
        <v/>
      </c>
      <c r="UU427" s="264" t="str">
        <f>IF(AND($A$427&lt;=AW$349,AW$349&lt;=$B$427),$E$427,"")</f>
        <v/>
      </c>
      <c r="UV427" s="264" t="str">
        <f>IF(AND($A$427&lt;=AW$349,AW$349&lt;=$B$427),(1/3)*$E$427,"")</f>
        <v/>
      </c>
      <c r="UW427" s="264" t="str">
        <f>IF(AND($A$427&lt;=AW$349,AW$349&lt;=$B$427),(2/3)*$E$427,"")</f>
        <v/>
      </c>
      <c r="UX427" s="264" t="str">
        <f>IF(AND($A$427&lt;=AW$349,AW$349&lt;=$B$427),$F$427,"")</f>
        <v/>
      </c>
      <c r="UY427" s="264" t="str">
        <f>IF(AND($A$427&lt;=AW$349,AW$349&lt;=$B$427),(1/3)*$F$427,"")</f>
        <v/>
      </c>
      <c r="UZ427" s="264" t="str">
        <f>IF(AND($A$427&lt;=AW$349,AW$349&lt;=$B$427),(2/3)*$F$427,"")</f>
        <v/>
      </c>
      <c r="VA427" s="264" t="str">
        <f>IF(AND($A$427&lt;=AX$349,AX$349&lt;=$B$427),$C$427,"")</f>
        <v/>
      </c>
      <c r="VB427" s="264" t="str">
        <f>IF(AND($A$427&lt;=AX$349,AX$349&lt;=$B$427),(1/3)*$C$427,"")</f>
        <v/>
      </c>
      <c r="VC427" s="264" t="str">
        <f>IF(AND($A$427&lt;=AX$349,AX$349&lt;=$B$427),(2/3)*$C$427,"")</f>
        <v/>
      </c>
      <c r="VD427" s="264" t="str">
        <f>IF(AND($A$427&lt;=AX$349,AX$349&lt;=$B$427),$D$427,"")</f>
        <v/>
      </c>
      <c r="VE427" s="264" t="str">
        <f>IF(AND($A$427&lt;=AX$349,AX$349&lt;=$B$427),(1/3)*$D$427,"")</f>
        <v/>
      </c>
      <c r="VF427" s="264" t="str">
        <f>IF(AND($A$427&lt;=AX$349,AX$349&lt;=$B$427),(2/3)*$D$427,"")</f>
        <v/>
      </c>
      <c r="VG427" s="264" t="str">
        <f>IF(AND($A$427&lt;=AX$349,AX$349&lt;=$B$427),$E$427,"")</f>
        <v/>
      </c>
      <c r="VH427" s="264" t="str">
        <f>IF(AND($A$427&lt;=AX$349,AX$349&lt;=$B$427),(1/3)*$E$427,"")</f>
        <v/>
      </c>
      <c r="VI427" s="264" t="str">
        <f>IF(AND($A$427&lt;=AX$349,AX$349&lt;=$B$427),(2/3)*$E$427,"")</f>
        <v/>
      </c>
      <c r="VJ427" s="264" t="str">
        <f>IF(AND($A$427&lt;=AX$349,AX$349&lt;=$B$427),$F$427,"")</f>
        <v/>
      </c>
      <c r="VK427" s="264" t="str">
        <f>IF(AND($A$427&lt;=AX$349,AX$349&lt;=$B$427),(1/3)*$F$427,"")</f>
        <v/>
      </c>
      <c r="VL427" s="264" t="str">
        <f>IF(AND($A$427&lt;=AX$349,AX$349&lt;=$B$427),(2/3)*$F$427,"")</f>
        <v/>
      </c>
      <c r="VM427" s="264" t="str">
        <f>IF(AND($A$427&lt;=AY$349,AY$349&lt;=$B$427),$C$427,"")</f>
        <v/>
      </c>
      <c r="VN427" s="264" t="str">
        <f>IF(AND($A$427&lt;=AY$349,AY$349&lt;=$B$427),(1/3)*$C$427,"")</f>
        <v/>
      </c>
      <c r="VO427" s="264" t="str">
        <f>IF(AND($A$427&lt;=AY$349,AY$349&lt;=$B$427),(2/3)*$C$427,"")</f>
        <v/>
      </c>
      <c r="VP427" s="264" t="str">
        <f>IF(AND($A$427&lt;=AY$349,AY$349&lt;=$B$427),$D$427,"")</f>
        <v/>
      </c>
      <c r="VQ427" s="264" t="str">
        <f>IF(AND($A$427&lt;=AY$349,AY$349&lt;=$B$427),(1/3)*$D$427,"")</f>
        <v/>
      </c>
      <c r="VR427" s="264" t="str">
        <f>IF(AND($A$427&lt;=AY$349,AY$349&lt;=$B$427),(2/3)*$D$427,"")</f>
        <v/>
      </c>
      <c r="VS427" s="264" t="str">
        <f>IF(AND($A$427&lt;=AY$349,AY$349&lt;=$B$427),$E$427,"")</f>
        <v/>
      </c>
      <c r="VT427" s="264" t="str">
        <f>IF(AND($A$427&lt;=AY$349,AY$349&lt;=$B$427),(1/3)*$E$427,"")</f>
        <v/>
      </c>
      <c r="VU427" s="264" t="str">
        <f>IF(AND($A$427&lt;=AY$349,AY$349&lt;=$B$427),(2/3)*$E$427,"")</f>
        <v/>
      </c>
      <c r="VV427" s="264" t="str">
        <f>IF(AND($A$427&lt;=AY$349,AY$349&lt;=$B$427),$F$427,"")</f>
        <v/>
      </c>
      <c r="VW427" s="264" t="str">
        <f>IF(AND($A$427&lt;=AY$349,AY$349&lt;=$B$427),(1/3)*$F$427,"")</f>
        <v/>
      </c>
      <c r="VX427" s="264" t="str">
        <f>IF(AND($A$427&lt;=AY$349,AY$349&lt;=$B$427),(2/3)*$F$427,"")</f>
        <v/>
      </c>
      <c r="VY427" s="264" t="str">
        <f>IF(AND($A$427&lt;=AZ$349,AZ$349&lt;=$B$427),$C$427,"")</f>
        <v/>
      </c>
      <c r="VZ427" s="264" t="str">
        <f>IF(AND($A$427&lt;=AZ$349,AZ$349&lt;=$B$427),(1/3)*$C$427,"")</f>
        <v/>
      </c>
      <c r="WA427" s="264" t="str">
        <f>IF(AND($A$427&lt;=AZ$349,AZ$349&lt;=$B$427),(2/3)*$C$427,"")</f>
        <v/>
      </c>
      <c r="WB427" s="264" t="str">
        <f>IF(AND($A$427&lt;=AZ$349,AZ$349&lt;=$B$427),$D$427,"")</f>
        <v/>
      </c>
      <c r="WC427" s="264" t="str">
        <f>IF(AND($A$427&lt;=AZ$349,AZ$349&lt;=$B$427),(1/3)*$D$427,"")</f>
        <v/>
      </c>
      <c r="WD427" s="264" t="str">
        <f>IF(AND($A$427&lt;=AZ$349,AZ$349&lt;=$B$427),(2/3)*$D$427,"")</f>
        <v/>
      </c>
      <c r="WE427" s="264" t="str">
        <f>IF(AND($A$427&lt;=AZ$349,AZ$349&lt;=$B$427),$E$427,"")</f>
        <v/>
      </c>
      <c r="WF427" s="264" t="str">
        <f>IF(AND($A$427&lt;=AZ$349,AZ$349&lt;=$B$427),(1/3)*$E$427,"")</f>
        <v/>
      </c>
      <c r="WG427" s="264" t="str">
        <f>IF(AND($A$427&lt;=AZ$349,AZ$349&lt;=$B$427),(2/3)*$E$427,"")</f>
        <v/>
      </c>
      <c r="WH427" s="264" t="str">
        <f>IF(AND($A$427&lt;=AZ$349,AZ$349&lt;=$B$427),$F$427,"")</f>
        <v/>
      </c>
      <c r="WI427" s="264" t="str">
        <f>IF(AND($A$427&lt;=AZ$349,AZ$349&lt;=$B$427),(1/3)*$F$427,"")</f>
        <v/>
      </c>
      <c r="WJ427" s="264" t="str">
        <f>IF(AND($A$427&lt;=AZ$349,AZ$349&lt;=$B$427),(2/3)*$F$427,"")</f>
        <v/>
      </c>
      <c r="WK427" s="264" t="str">
        <f>IF(AND($A$427&lt;=BA$349,BA$349&lt;=$B$427),$C$427,"")</f>
        <v/>
      </c>
      <c r="WL427" s="264" t="str">
        <f>IF(AND($A$427&lt;=BA$349,BA$349&lt;=$B$427),(1/3)*$C$427,"")</f>
        <v/>
      </c>
      <c r="WM427" s="264" t="str">
        <f>IF(AND($A$427&lt;=BA$349,BA$349&lt;=$B$427),(2/3)*$C$427,"")</f>
        <v/>
      </c>
      <c r="WN427" s="264" t="str">
        <f>IF(AND($A$427&lt;=BA$349,BA$349&lt;=$B$427),$D$427,"")</f>
        <v/>
      </c>
      <c r="WO427" s="264" t="str">
        <f>IF(AND($A$427&lt;=BA$349,BA$349&lt;=$B$427),(1/3)*$D$427,"")</f>
        <v/>
      </c>
      <c r="WP427" s="264" t="str">
        <f>IF(AND($A$427&lt;=BA$349,BA$349&lt;=$B$427),(2/3)*$D$427,"")</f>
        <v/>
      </c>
      <c r="WQ427" s="264" t="str">
        <f>IF(AND($A$427&lt;=BA$349,BA$349&lt;=$B$427),$E$427,"")</f>
        <v/>
      </c>
      <c r="WR427" s="264" t="str">
        <f>IF(AND($A$427&lt;=BA$349,BA$349&lt;=$B$427),(1/3)*$E$427,"")</f>
        <v/>
      </c>
      <c r="WS427" s="264" t="str">
        <f>IF(AND($A$427&lt;=BA$349,BA$349&lt;=$B$427),(2/3)*$E$427,"")</f>
        <v/>
      </c>
      <c r="WT427" s="264" t="str">
        <f>IF(AND($A$427&lt;=BA$349,BA$349&lt;=$B$427),$F$427,"")</f>
        <v/>
      </c>
      <c r="WU427" s="264" t="str">
        <f>IF(AND($A$427&lt;=BA$349,BA$349&lt;=$B$427),(1/3)*$F$427,"")</f>
        <v/>
      </c>
      <c r="WV427" s="264" t="str">
        <f>IF(AND($A$427&lt;=BA$349,BA$349&lt;=$B$427),(2/3)*$F$427,"")</f>
        <v/>
      </c>
      <c r="WW427" s="264" t="str">
        <f>IF(AND($A$427&lt;=BB$349,BB$349&lt;=$B$427),$C$427,"")</f>
        <v/>
      </c>
      <c r="WX427" s="264" t="str">
        <f>IF(AND($A$427&lt;=BB$349,BB$349&lt;=$B$427),(1/3)*$C$427,"")</f>
        <v/>
      </c>
      <c r="WY427" s="264" t="str">
        <f>IF(AND($A$427&lt;=BB$349,BB$349&lt;=$B$427),(2/3)*$C$427,"")</f>
        <v/>
      </c>
      <c r="WZ427" s="264" t="str">
        <f>IF(AND($A$427&lt;=BB$349,BB$349&lt;=$B$427),$D$427,"")</f>
        <v/>
      </c>
      <c r="XA427" s="264" t="str">
        <f>IF(AND($A$427&lt;=BB$349,BB$349&lt;=$B$427),(1/3)*$D$427,"")</f>
        <v/>
      </c>
      <c r="XB427" s="264" t="str">
        <f>IF(AND($A$427&lt;=BB$349,BB$349&lt;=$B$427),(2/3)*$D$427,"")</f>
        <v/>
      </c>
      <c r="XC427" s="264" t="str">
        <f>IF(AND($A$427&lt;=BB$349,BB$349&lt;=$B$427),$E$427,"")</f>
        <v/>
      </c>
      <c r="XD427" s="264" t="str">
        <f>IF(AND($A$427&lt;=BB$349,BB$349&lt;=$B$427),(1/3)*$E$427,"")</f>
        <v/>
      </c>
      <c r="XE427" s="264" t="str">
        <f>IF(AND($A$427&lt;=BB$349,BB$349&lt;=$B$427),(2/3)*$E$427,"")</f>
        <v/>
      </c>
      <c r="XF427" s="264" t="str">
        <f>IF(AND($A$427&lt;=BB$349,BB$349&lt;=$B$427),$F$427,"")</f>
        <v/>
      </c>
      <c r="XG427" s="264" t="str">
        <f>IF(AND($A$427&lt;=BB$349,BB$349&lt;=$B$427),(1/3)*$F$427,"")</f>
        <v/>
      </c>
      <c r="XH427" s="264" t="str">
        <f>IF(AND($A$427&lt;=BB$349,BB$349&lt;=$B$427),(2/3)*$F$427,"")</f>
        <v/>
      </c>
      <c r="XI427" s="264" t="str">
        <f>IF(AND($A$427&lt;=BC$349,BC$349&lt;=$B$427),$C$427,"")</f>
        <v/>
      </c>
      <c r="XJ427" s="264" t="str">
        <f>IF(AND($A$427&lt;=BC$349,BC$349&lt;=$B$427),(1/3)*$C$427,"")</f>
        <v/>
      </c>
      <c r="XK427" s="264" t="str">
        <f>IF(AND($A$427&lt;=BC$349,BC$349&lt;=$B$427),(2/3)*$C$427,"")</f>
        <v/>
      </c>
      <c r="XL427" s="264" t="str">
        <f>IF(AND($A$427&lt;=BC$349,BC$349&lt;=$B$427),$D$427,"")</f>
        <v/>
      </c>
      <c r="XM427" s="264" t="str">
        <f>IF(AND($A$427&lt;=BC$349,BC$349&lt;=$B$427),(1/3)*$D$427,"")</f>
        <v/>
      </c>
      <c r="XN427" s="264" t="str">
        <f>IF(AND($A$427&lt;=BC$349,BC$349&lt;=$B$427),(2/3)*$D$427,"")</f>
        <v/>
      </c>
      <c r="XO427" s="264" t="str">
        <f>IF(AND($A$427&lt;=BC$349,BC$349&lt;=$B$427),$E$427,"")</f>
        <v/>
      </c>
      <c r="XP427" s="264" t="str">
        <f>IF(AND($A$427&lt;=BC$349,BC$349&lt;=$B$427),(1/3)*$E$427,"")</f>
        <v/>
      </c>
      <c r="XQ427" s="264" t="str">
        <f>IF(AND($A$427&lt;=BC$349,BC$349&lt;=$B$427),(2/3)*$E$427,"")</f>
        <v/>
      </c>
      <c r="XR427" s="264" t="str">
        <f>IF(AND($A$427&lt;=BC$349,BC$349&lt;=$B$427),$F$427,"")</f>
        <v/>
      </c>
      <c r="XS427" s="264" t="str">
        <f>IF(AND($A$427&lt;=BC$349,BC$349&lt;=$B$427),(1/3)*$F$427,"")</f>
        <v/>
      </c>
      <c r="XT427" s="264" t="str">
        <f>IF(AND($A$427&lt;=BC$349,BC$349&lt;=$B$427),(2/3)*$F$427,"")</f>
        <v/>
      </c>
      <c r="XU427" s="264" t="str">
        <f>IF(AND($A$427&lt;=BD$349,BD$349&lt;=$B$427),$C$427,"")</f>
        <v/>
      </c>
      <c r="XV427" s="264" t="str">
        <f>IF(AND($A$427&lt;=BD$349,BD$349&lt;=$B$427),(1/3)*$C$427,"")</f>
        <v/>
      </c>
      <c r="XW427" s="264" t="str">
        <f>IF(AND($A$427&lt;=BD$349,BD$349&lt;=$B$427),(2/3)*$C$427,"")</f>
        <v/>
      </c>
      <c r="XX427" s="264" t="str">
        <f>IF(AND($A$427&lt;=BD$349,BD$349&lt;=$B$427),$D$427,"")</f>
        <v/>
      </c>
      <c r="XY427" s="264" t="str">
        <f>IF(AND($A$427&lt;=BD$349,BD$349&lt;=$B$427),(1/3)*$D$427,"")</f>
        <v/>
      </c>
      <c r="XZ427" s="264" t="str">
        <f>IF(AND($A$427&lt;=BD$349,BD$349&lt;=$B$427),(2/3)*$D$427,"")</f>
        <v/>
      </c>
      <c r="YA427" s="264" t="str">
        <f>IF(AND($A$427&lt;=BD$349,BD$349&lt;=$B$427),$E$427,"")</f>
        <v/>
      </c>
      <c r="YB427" s="264" t="str">
        <f>IF(AND($A$427&lt;=BD$349,BD$349&lt;=$B$427),(1/3)*$E$427,"")</f>
        <v/>
      </c>
      <c r="YC427" s="264" t="str">
        <f>IF(AND($A$427&lt;=BD$349,BD$349&lt;=$B$427),(2/3)*$E$427,"")</f>
        <v/>
      </c>
      <c r="YD427" s="264" t="str">
        <f>IF(AND($A$427&lt;=BD$349,BD$349&lt;=$B$427),$F$427,"")</f>
        <v/>
      </c>
      <c r="YE427" s="264" t="str">
        <f>IF(AND($A$427&lt;=BD$349,BD$349&lt;=$B$427),(1/3)*$F$427,"")</f>
        <v/>
      </c>
      <c r="YF427" s="264" t="str">
        <f>IF(AND($A$427&lt;=BD$349,BD$349&lt;=$B$427),(2/3)*$F$427,"")</f>
        <v/>
      </c>
      <c r="YG427" s="264" t="str">
        <f>IF(AND($A$427&lt;=BE$349,BE$349&lt;=$B$427),$C$427,"")</f>
        <v/>
      </c>
      <c r="YH427" s="264" t="str">
        <f>IF(AND($A$427&lt;=BE$349,BE$349&lt;=$B$427),(1/3)*$C$427,"")</f>
        <v/>
      </c>
      <c r="YI427" s="264" t="str">
        <f>IF(AND($A$427&lt;=BE$349,BE$349&lt;=$B$427),(2/3)*$C$427,"")</f>
        <v/>
      </c>
      <c r="YJ427" s="264" t="str">
        <f>IF(AND($A$427&lt;=BE$349,BE$349&lt;=$B$427),$D$427,"")</f>
        <v/>
      </c>
      <c r="YK427" s="264" t="str">
        <f>IF(AND($A$427&lt;=BE$349,BE$349&lt;=$B$427),(1/3)*$D$427,"")</f>
        <v/>
      </c>
      <c r="YL427" s="264" t="str">
        <f>IF(AND($A$427&lt;=BE$349,BE$349&lt;=$B$427),(2/3)*$D$427,"")</f>
        <v/>
      </c>
      <c r="YM427" s="264" t="str">
        <f>IF(AND($A$427&lt;=BE$349,BE$349&lt;=$B$427),$E$427,"")</f>
        <v/>
      </c>
      <c r="YN427" s="264" t="str">
        <f>IF(AND($A$427&lt;=BE$349,BE$349&lt;=$B$427),(1/3)*$E$427,"")</f>
        <v/>
      </c>
      <c r="YO427" s="264" t="str">
        <f>IF(AND($A$427&lt;=BE$349,BE$349&lt;=$B$427),(2/3)*$E$427,"")</f>
        <v/>
      </c>
      <c r="YP427" s="264" t="str">
        <f>IF(AND($A$427&lt;=BE$349,BE$349&lt;=$B$427),$F$427,"")</f>
        <v/>
      </c>
      <c r="YQ427" s="264" t="str">
        <f>IF(AND($A$427&lt;=BE$349,BE$349&lt;=$B$427),(1/3)*$F$427,"")</f>
        <v/>
      </c>
      <c r="YR427" s="264" t="str">
        <f>IF(AND($A$427&lt;=BE$349,BE$349&lt;=$B$427),(2/3)*$F$427,"")</f>
        <v/>
      </c>
      <c r="YS427" s="264" t="str">
        <f>IF(AND($A$427&lt;=BF$349,BF$349&lt;=$B$427),$C$427,"")</f>
        <v/>
      </c>
      <c r="YT427" s="264" t="str">
        <f>IF(AND($A$427&lt;=BF$349,BF$349&lt;=$B$427),(1/3)*$C$427,"")</f>
        <v/>
      </c>
      <c r="YU427" s="264" t="str">
        <f>IF(AND($A$427&lt;=BF$349,BF$349&lt;=$B$427),(2/3)*$C$427,"")</f>
        <v/>
      </c>
      <c r="YV427" s="264" t="str">
        <f>IF(AND($A$427&lt;=BF$349,BF$349&lt;=$B$427),$D$427,"")</f>
        <v/>
      </c>
      <c r="YW427" s="264" t="str">
        <f>IF(AND($A$427&lt;=BF$349,BF$349&lt;=$B$427),(1/3)*$D$427,"")</f>
        <v/>
      </c>
      <c r="YX427" s="264" t="str">
        <f>IF(AND($A$427&lt;=BF$349,BF$349&lt;=$B$427),(2/3)*$D$427,"")</f>
        <v/>
      </c>
      <c r="YY427" s="264" t="str">
        <f>IF(AND($A$427&lt;=BF$349,BF$349&lt;=$B$427),$E$427,"")</f>
        <v/>
      </c>
      <c r="YZ427" s="264" t="str">
        <f>IF(AND($A$427&lt;=BF$349,BF$349&lt;=$B$427),(1/3)*$E$427,"")</f>
        <v/>
      </c>
      <c r="ZA427" s="264" t="str">
        <f>IF(AND($A$427&lt;=BF$349,BF$349&lt;=$B$427),(2/3)*$E$427,"")</f>
        <v/>
      </c>
      <c r="ZB427" s="264" t="str">
        <f>IF(AND($A$427&lt;=BF$349,BF$349&lt;=$B$427),$F$427,"")</f>
        <v/>
      </c>
      <c r="ZC427" s="264" t="str">
        <f>IF(AND($A$427&lt;=BF$349,BF$349&lt;=$B$427),(1/3)*$F$427,"")</f>
        <v/>
      </c>
      <c r="ZD427" s="264" t="str">
        <f>IF(AND($A$427&lt;=BF$349,BF$349&lt;=$B$427),(2/3)*$F$427,"")</f>
        <v/>
      </c>
      <c r="ZE427" s="264" t="str">
        <f>IF(AND($A$427&lt;=BG$349,BG$349&lt;=$B$427),$C$427,"")</f>
        <v/>
      </c>
      <c r="ZF427" s="264" t="str">
        <f>IF(AND($A$427&lt;=BG$349,BG$349&lt;=$B$427),(1/3)*$C$427,"")</f>
        <v/>
      </c>
      <c r="ZG427" s="264" t="str">
        <f>IF(AND($A$427&lt;=BG$349,BG$349&lt;=$B$427),(2/3)*$C$427,"")</f>
        <v/>
      </c>
      <c r="ZH427" s="264" t="str">
        <f>IF(AND($A$427&lt;=BG$349,BG$349&lt;=$B$427),$D$427,"")</f>
        <v/>
      </c>
      <c r="ZI427" s="264" t="str">
        <f>IF(AND($A$427&lt;=BG$349,BG$349&lt;=$B$427),(1/3)*$D$427,"")</f>
        <v/>
      </c>
      <c r="ZJ427" s="264" t="str">
        <f>IF(AND($A$427&lt;=BG$349,BG$349&lt;=$B$427),(2/3)*$D$427,"")</f>
        <v/>
      </c>
      <c r="ZK427" s="264" t="str">
        <f>IF(AND($A$427&lt;=BG$349,BG$349&lt;=$B$427),$E$427,"")</f>
        <v/>
      </c>
      <c r="ZL427" s="264" t="str">
        <f>IF(AND($A$427&lt;=BG$349,BG$349&lt;=$B$427),(1/3)*$E$427,"")</f>
        <v/>
      </c>
      <c r="ZM427" s="264" t="str">
        <f>IF(AND($A$427&lt;=BG$349,BG$349&lt;=$B$427),(2/3)*$E$427,"")</f>
        <v/>
      </c>
      <c r="ZN427" s="264" t="str">
        <f>IF(AND($A$427&lt;=BG$349,BG$349&lt;=$B$427),$F$427,"")</f>
        <v/>
      </c>
      <c r="ZO427" s="264" t="str">
        <f>IF(AND($A$427&lt;=BG$349,BG$349&lt;=$B$427),(1/3)*$F$427,"")</f>
        <v/>
      </c>
      <c r="ZP427" s="264" t="str">
        <f>IF(AND($A$427&lt;=BG$349,BG$349&lt;=$B$427),(2/3)*$F$427,"")</f>
        <v/>
      </c>
      <c r="ZQ427" s="264" t="str">
        <f>IF(AND($A$427&lt;=BH$349,BH$349&lt;=$B$427),$C$427,"")</f>
        <v/>
      </c>
      <c r="ZR427" s="264" t="str">
        <f>IF(AND($A$427&lt;=BH$349,BH$349&lt;=$B$427),(1/3)*$C$427,"")</f>
        <v/>
      </c>
      <c r="ZS427" s="264" t="str">
        <f>IF(AND($A$427&lt;=BH$349,BH$349&lt;=$B$427),(2/3)*$C$427,"")</f>
        <v/>
      </c>
      <c r="ZT427" s="264" t="str">
        <f>IF(AND($A$427&lt;=BH$349,BH$349&lt;=$B$427),$D$427,"")</f>
        <v/>
      </c>
      <c r="ZU427" s="264" t="str">
        <f>IF(AND($A$427&lt;=BH$349,BH$349&lt;=$B$427),(1/3)*$D$427,"")</f>
        <v/>
      </c>
      <c r="ZV427" s="264" t="str">
        <f>IF(AND($A$427&lt;=BH$349,BH$349&lt;=$B$427),(2/3)*$D$427,"")</f>
        <v/>
      </c>
      <c r="ZW427" s="264" t="str">
        <f>IF(AND($A$427&lt;=BH$349,BH$349&lt;=$B$427),$E$427,"")</f>
        <v/>
      </c>
      <c r="ZX427" s="264" t="str">
        <f>IF(AND($A$427&lt;=BH$349,BH$349&lt;=$B$427),(1/3)*$E$427,"")</f>
        <v/>
      </c>
      <c r="ZY427" s="264" t="str">
        <f>IF(AND($A$427&lt;=BH$349,BH$349&lt;=$B$427),(2/3)*$E$427,"")</f>
        <v/>
      </c>
      <c r="ZZ427" s="264" t="str">
        <f>IF(AND($A$427&lt;=BH$349,BH$349&lt;=$B$427),$F$427,"")</f>
        <v/>
      </c>
      <c r="AAA427" s="264" t="str">
        <f>IF(AND($A$427&lt;=BH$349,BH$349&lt;=$B$427),(1/3)*$F$427,"")</f>
        <v/>
      </c>
      <c r="AAB427" s="264" t="str">
        <f>IF(AND($A$427&lt;=BH$349,BH$349&lt;=$B$427),(2/3)*$F$427,"")</f>
        <v/>
      </c>
      <c r="AAC427" s="264" t="str">
        <f>IF(AND($A$427&lt;=BI$349,BI$349&lt;=$B$427),$C$427,"")</f>
        <v/>
      </c>
      <c r="AAD427" s="264" t="str">
        <f>IF(AND($A$427&lt;=BI$349,BI$349&lt;=$B$427),(1/3)*$C$427,"")</f>
        <v/>
      </c>
      <c r="AAE427" s="264" t="str">
        <f>IF(AND($A$427&lt;=BI$349,BI$349&lt;=$B$427),(2/3)*$C$427,"")</f>
        <v/>
      </c>
      <c r="AAF427" s="264" t="str">
        <f>IF(AND($A$427&lt;=BI$349,BI$349&lt;=$B$427),$D$427,"")</f>
        <v/>
      </c>
      <c r="AAG427" s="264" t="str">
        <f>IF(AND($A$427&lt;=BI$349,BI$349&lt;=$B$427),(1/3)*$D$427,"")</f>
        <v/>
      </c>
      <c r="AAH427" s="264" t="str">
        <f>IF(AND($A$427&lt;=BI$349,BI$349&lt;=$B$427),(2/3)*$D$427,"")</f>
        <v/>
      </c>
      <c r="AAI427" s="264" t="str">
        <f>IF(AND($A$427&lt;=BI$349,BI$349&lt;=$B$427),$E$427,"")</f>
        <v/>
      </c>
      <c r="AAJ427" s="264" t="str">
        <f>IF(AND($A$427&lt;=BI$349,BI$349&lt;=$B$427),(1/3)*$E$427,"")</f>
        <v/>
      </c>
      <c r="AAK427" s="264" t="str">
        <f>IF(AND($A$427&lt;=BI$349,BI$349&lt;=$B$427),(2/3)*$E$427,"")</f>
        <v/>
      </c>
      <c r="AAL427" s="264" t="str">
        <f>IF(AND($A$427&lt;=BI$349,BI$349&lt;=$B$427),$F$427,"")</f>
        <v/>
      </c>
      <c r="AAM427" s="264" t="str">
        <f>IF(AND($A$427&lt;=BI$349,BI$349&lt;=$B$427),(1/3)*$F$427,"")</f>
        <v/>
      </c>
      <c r="AAN427" s="264" t="str">
        <f>IF(AND($A$427&lt;=BI$349,BI$349&lt;=$B$427),(2/3)*$F$427,"")</f>
        <v/>
      </c>
      <c r="AAO427" s="264" t="str">
        <f>IF(AND($A$427&lt;=BJ$349,BJ$349&lt;=$B$427),$C$427,"")</f>
        <v/>
      </c>
      <c r="AAP427" s="264" t="str">
        <f>IF(AND($A$427&lt;=BJ$349,BJ$349&lt;=$B$427),(1/3)*$C$427,"")</f>
        <v/>
      </c>
      <c r="AAQ427" s="264" t="str">
        <f>IF(AND($A$427&lt;=BJ$349,BJ$349&lt;=$B$427),(2/3)*$C$427,"")</f>
        <v/>
      </c>
      <c r="AAR427" s="264" t="str">
        <f>IF(AND($A$427&lt;=BJ$349,BJ$349&lt;=$B$427),$D$427,"")</f>
        <v/>
      </c>
      <c r="AAS427" s="264" t="str">
        <f>IF(AND($A$427&lt;=BJ$349,BJ$349&lt;=$B$427),(1/3)*$D$427,"")</f>
        <v/>
      </c>
      <c r="AAT427" s="264" t="str">
        <f>IF(AND($A$427&lt;=BJ$349,BJ$349&lt;=$B$427),(2/3)*$D$427,"")</f>
        <v/>
      </c>
      <c r="AAU427" s="264" t="str">
        <f>IF(AND($A$427&lt;=BJ$349,BJ$349&lt;=$B$427),$E$427,"")</f>
        <v/>
      </c>
      <c r="AAV427" s="264" t="str">
        <f>IF(AND($A$427&lt;=BJ$349,BJ$349&lt;=$B$427),(1/3)*$E$427,"")</f>
        <v/>
      </c>
      <c r="AAW427" s="264" t="str">
        <f>IF(AND($A$427&lt;=BJ$349,BJ$349&lt;=$B$427),(2/3)*$E$427,"")</f>
        <v/>
      </c>
      <c r="AAX427" s="264" t="str">
        <f>IF(AND($A$427&lt;=BJ$349,BJ$349&lt;=$B$427),$F$427,"")</f>
        <v/>
      </c>
      <c r="AAY427" s="264" t="str">
        <f>IF(AND($A$427&lt;=BJ$349,BJ$349&lt;=$B$427),(1/3)*$F$427,"")</f>
        <v/>
      </c>
      <c r="AAZ427" s="264" t="str">
        <f>IF(AND($A$427&lt;=BJ$349,BJ$349&lt;=$B$427),(2/3)*$F$427,"")</f>
        <v/>
      </c>
      <c r="ABA427" s="264" t="str">
        <f>IF(AND($A$427&lt;=BK$349,BK$349&lt;=$B$427),$C$427,"")</f>
        <v/>
      </c>
      <c r="ABB427" s="264" t="str">
        <f>IF(AND($A$427&lt;=BK$349,BK$349&lt;=$B$427),(1/3)*$C$427,"")</f>
        <v/>
      </c>
      <c r="ABC427" s="264" t="str">
        <f>IF(AND($A$427&lt;=BK$349,BK$349&lt;=$B$427),(2/3)*$C$427,"")</f>
        <v/>
      </c>
      <c r="ABD427" s="264" t="str">
        <f>IF(AND($A$427&lt;=BK$349,BK$349&lt;=$B$427),$D$427,"")</f>
        <v/>
      </c>
      <c r="ABE427" s="264" t="str">
        <f>IF(AND($A$427&lt;=BK$349,BK$349&lt;=$B$427),(1/3)*$D$427,"")</f>
        <v/>
      </c>
      <c r="ABF427" s="264" t="str">
        <f>IF(AND($A$427&lt;=BK$349,BK$349&lt;=$B$427),(2/3)*$D$427,"")</f>
        <v/>
      </c>
      <c r="ABG427" s="264" t="str">
        <f>IF(AND($A$427&lt;=BK$349,BK$349&lt;=$B$427),$E$427,"")</f>
        <v/>
      </c>
      <c r="ABH427" s="264" t="str">
        <f>IF(AND($A$427&lt;=BK$349,BK$349&lt;=$B$427),(1/3)*$E$427,"")</f>
        <v/>
      </c>
      <c r="ABI427" s="264" t="str">
        <f>IF(AND($A$427&lt;=BK$349,BK$349&lt;=$B$427),(2/3)*$E$427,"")</f>
        <v/>
      </c>
      <c r="ABJ427" s="264" t="str">
        <f>IF(AND($A$427&lt;=BK$349,BK$349&lt;=$B$427),$F$427,"")</f>
        <v/>
      </c>
      <c r="ABK427" s="264" t="str">
        <f>IF(AND($A$427&lt;=BK$349,BK$349&lt;=$B$427),(1/3)*$F$427,"")</f>
        <v/>
      </c>
      <c r="ABL427" s="264" t="str">
        <f>IF(AND($A$427&lt;=BK$349,BK$349&lt;=$B$427),(2/3)*$F$427,"")</f>
        <v/>
      </c>
      <c r="ABM427" s="264" t="str">
        <f>IF(AND($A$427&lt;=BL$349,BL$349&lt;=$B$427),$C$427,"")</f>
        <v/>
      </c>
      <c r="ABN427" s="264" t="str">
        <f>IF(AND($A$427&lt;=BL$349,BL$349&lt;=$B$427),(1/3)*$C$427,"")</f>
        <v/>
      </c>
      <c r="ABO427" s="264" t="str">
        <f>IF(AND($A$427&lt;=BL$349,BL$349&lt;=$B$427),(2/3)*$C$427,"")</f>
        <v/>
      </c>
      <c r="ABP427" s="264" t="str">
        <f>IF(AND($A$427&lt;=BL$349,BL$349&lt;=$B$427),$D$427,"")</f>
        <v/>
      </c>
      <c r="ABQ427" s="264" t="str">
        <f>IF(AND($A$427&lt;=BL$349,BL$349&lt;=$B$427),(1/3)*$D$427,"")</f>
        <v/>
      </c>
      <c r="ABR427" s="264" t="str">
        <f>IF(AND($A$427&lt;=BL$349,BL$349&lt;=$B$427),(2/3)*$D$427,"")</f>
        <v/>
      </c>
      <c r="ABS427" s="264" t="str">
        <f>IF(AND($A$427&lt;=BL$349,BL$349&lt;=$B$427),$E$427,"")</f>
        <v/>
      </c>
      <c r="ABT427" s="264" t="str">
        <f>IF(AND($A$427&lt;=BL$349,BL$349&lt;=$B$427),(1/3)*$E$427,"")</f>
        <v/>
      </c>
      <c r="ABU427" s="264" t="str">
        <f>IF(AND($A$427&lt;=BL$349,BL$349&lt;=$B$427),(2/3)*$E$427,"")</f>
        <v/>
      </c>
      <c r="ABV427" s="264" t="str">
        <f>IF(AND($A$427&lt;=BL$349,BL$349&lt;=$B$427),$F$427,"")</f>
        <v/>
      </c>
      <c r="ABW427" s="264" t="str">
        <f>IF(AND($A$427&lt;=BL$349,BL$349&lt;=$B$427),(1/3)*$F$427,"")</f>
        <v/>
      </c>
      <c r="ABX427" s="264" t="str">
        <f>IF(AND($A$427&lt;=BL$349,BL$349&lt;=$B$427),(2/3)*$F$427,"")</f>
        <v/>
      </c>
      <c r="ABY427" s="264" t="str">
        <f>IF(AND($A$427&lt;=BM$349,BM$349&lt;=$B$427),$C$427,"")</f>
        <v/>
      </c>
      <c r="ABZ427" s="264" t="str">
        <f>IF(AND($A$427&lt;=BM$349,BM$349&lt;=$B$427),(1/3)*$C$427,"")</f>
        <v/>
      </c>
      <c r="ACA427" s="264" t="str">
        <f>IF(AND($A$427&lt;=BM$349,BM$349&lt;=$B$427),(2/3)*$C$427,"")</f>
        <v/>
      </c>
      <c r="ACB427" s="264" t="str">
        <f>IF(AND($A$427&lt;=BM$349,BM$349&lt;=$B$427),$D$427,"")</f>
        <v/>
      </c>
      <c r="ACC427" s="264" t="str">
        <f>IF(AND($A$427&lt;=BM$349,BM$349&lt;=$B$427),(1/3)*$D$427,"")</f>
        <v/>
      </c>
      <c r="ACD427" s="264" t="str">
        <f>IF(AND($A$427&lt;=BM$349,BM$349&lt;=$B$427),(2/3)*$D$427,"")</f>
        <v/>
      </c>
      <c r="ACE427" s="264" t="str">
        <f>IF(AND($A$427&lt;=BM$349,BM$349&lt;=$B$427),$E$427,"")</f>
        <v/>
      </c>
      <c r="ACF427" s="264" t="str">
        <f>IF(AND($A$427&lt;=BM$349,BM$349&lt;=$B$427),(1/3)*$E$427,"")</f>
        <v/>
      </c>
      <c r="ACG427" s="264" t="str">
        <f>IF(AND($A$427&lt;=BM$349,BM$349&lt;=$B$427),(2/3)*$E$427,"")</f>
        <v/>
      </c>
      <c r="ACH427" s="264" t="str">
        <f>IF(AND($A$427&lt;=BM$349,BM$349&lt;=$B$427),$F$427,"")</f>
        <v/>
      </c>
      <c r="ACI427" s="264" t="str">
        <f>IF(AND($A$427&lt;=BM$349,BM$349&lt;=$B$427),(1/3)*$F$427,"")</f>
        <v/>
      </c>
      <c r="ACJ427" s="264" t="str">
        <f>IF(AND($A$427&lt;=BM$349,BM$349&lt;=$B$427),(2/3)*$F$427,"")</f>
        <v/>
      </c>
      <c r="ACK427" s="264" t="str">
        <f>IF(AND($A$427&lt;=BN$349,BN$349&lt;=$B$427),$C$427,"")</f>
        <v/>
      </c>
      <c r="ACL427" s="264" t="str">
        <f>IF(AND($A$427&lt;=BN$349,BN$349&lt;=$B$427),(1/3)*$C$427,"")</f>
        <v/>
      </c>
      <c r="ACM427" s="264" t="str">
        <f>IF(AND($A$427&lt;=BN$349,BN$349&lt;=$B$427),(2/3)*$C$427,"")</f>
        <v/>
      </c>
      <c r="ACN427" s="264" t="str">
        <f>IF(AND($A$427&lt;=BN$349,BN$349&lt;=$B$427),$D$427,"")</f>
        <v/>
      </c>
      <c r="ACO427" s="264" t="str">
        <f>IF(AND($A$427&lt;=BN$349,BN$349&lt;=$B$427),(1/3)*$D$427,"")</f>
        <v/>
      </c>
      <c r="ACP427" s="264" t="str">
        <f>IF(AND($A$427&lt;=BN$349,BN$349&lt;=$B$427),(2/3)*$D$427,"")</f>
        <v/>
      </c>
      <c r="ACQ427" s="264" t="str">
        <f>IF(AND($A$427&lt;=BN$349,BN$349&lt;=$B$427),$E$427,"")</f>
        <v/>
      </c>
      <c r="ACR427" s="264" t="str">
        <f>IF(AND($A$427&lt;=BN$349,BN$349&lt;=$B$427),(1/3)*$E$427,"")</f>
        <v/>
      </c>
      <c r="ACS427" s="264" t="str">
        <f>IF(AND($A$427&lt;=BN$349,BN$349&lt;=$B$427),(2/3)*$E$427,"")</f>
        <v/>
      </c>
      <c r="ACT427" s="264" t="str">
        <f>IF(AND($A$427&lt;=BN$349,BN$349&lt;=$B$427),$F$427,"")</f>
        <v/>
      </c>
      <c r="ACU427" s="264" t="str">
        <f>IF(AND($A$427&lt;=BN$349,BN$349&lt;=$B$427),(1/3)*$F$427,"")</f>
        <v/>
      </c>
      <c r="ACV427" s="264" t="str">
        <f>IF(AND($A$427&lt;=BN$349,BN$349&lt;=$B$427),(2/3)*$F$427,"")</f>
        <v/>
      </c>
      <c r="ACW427" s="264" t="str">
        <f>IF(AND($A$427&lt;=BO$349,BO$349&lt;=$B$427),$C$427,"")</f>
        <v/>
      </c>
      <c r="ACX427" s="264" t="str">
        <f>IF(AND($A$427&lt;=BO$349,BO$349&lt;=$B$427),(1/3)*$C$427,"")</f>
        <v/>
      </c>
      <c r="ACY427" s="264" t="str">
        <f>IF(AND($A$427&lt;=BO$349,BO$349&lt;=$B$427),(2/3)*$C$427,"")</f>
        <v/>
      </c>
      <c r="ACZ427" s="264" t="str">
        <f>IF(AND($A$427&lt;=BO$349,BO$349&lt;=$B$427),$D$427,"")</f>
        <v/>
      </c>
      <c r="ADA427" s="264" t="str">
        <f>IF(AND($A$427&lt;=BO$349,BO$349&lt;=$B$427),(1/3)*$D$427,"")</f>
        <v/>
      </c>
      <c r="ADB427" s="264" t="str">
        <f>IF(AND($A$427&lt;=BO$349,BO$349&lt;=$B$427),(2/3)*$D$427,"")</f>
        <v/>
      </c>
      <c r="ADC427" s="264" t="str">
        <f>IF(AND($A$427&lt;=BO$349,BO$349&lt;=$B$427),$E$427,"")</f>
        <v/>
      </c>
      <c r="ADD427" s="264" t="str">
        <f>IF(AND($A$427&lt;=BO$349,BO$349&lt;=$B$427),(1/3)*$E$427,"")</f>
        <v/>
      </c>
      <c r="ADE427" s="264" t="str">
        <f>IF(AND($A$427&lt;=BO$349,BO$349&lt;=$B$427),(2/3)*$E$427,"")</f>
        <v/>
      </c>
      <c r="ADF427" s="264" t="str">
        <f>IF(AND($A$427&lt;=BO$349,BO$349&lt;=$B$427),$F$427,"")</f>
        <v/>
      </c>
      <c r="ADG427" s="264" t="str">
        <f>IF(AND($A$427&lt;=BO$349,BO$349&lt;=$B$427),(1/3)*$F$427,"")</f>
        <v/>
      </c>
      <c r="ADH427" s="264" t="str">
        <f>IF(AND($A$427&lt;=BO$349,BO$349&lt;=$B$427),(2/3)*$F$427,"")</f>
        <v/>
      </c>
      <c r="ADI427" s="264" t="str">
        <f>IF(AND($A$427&lt;=BP$349,BP$349&lt;=$B$427),$C$427,"")</f>
        <v/>
      </c>
      <c r="ADJ427" s="264" t="str">
        <f>IF(AND($A$427&lt;=BP$349,BP$349&lt;=$B$427),(1/3)*$C$427,"")</f>
        <v/>
      </c>
      <c r="ADK427" s="264" t="str">
        <f>IF(AND($A$427&lt;=BP$349,BP$349&lt;=$B$427),(2/3)*$C$427,"")</f>
        <v/>
      </c>
      <c r="ADL427" s="264" t="str">
        <f>IF(AND($A$427&lt;=BP$349,BP$349&lt;=$B$427),$D$427,"")</f>
        <v/>
      </c>
      <c r="ADM427" s="264" t="str">
        <f>IF(AND($A$427&lt;=BP$349,BP$349&lt;=$B$427),(1/3)*$D$427,"")</f>
        <v/>
      </c>
      <c r="ADN427" s="264" t="str">
        <f>IF(AND($A$427&lt;=BP$349,BP$349&lt;=$B$427),(2/3)*$D$427,"")</f>
        <v/>
      </c>
      <c r="ADO427" s="264" t="str">
        <f>IF(AND($A$427&lt;=BP$349,BP$349&lt;=$B$427),$E$427,"")</f>
        <v/>
      </c>
      <c r="ADP427" s="264" t="str">
        <f>IF(AND($A$427&lt;=BP$349,BP$349&lt;=$B$427),(1/3)*$E$427,"")</f>
        <v/>
      </c>
      <c r="ADQ427" s="264" t="str">
        <f>IF(AND($A$427&lt;=BP$349,BP$349&lt;=$B$427),(2/3)*$E$427,"")</f>
        <v/>
      </c>
      <c r="ADR427" s="264" t="str">
        <f>IF(AND($A$427&lt;=BP$349,BP$349&lt;=$B$427),$F$427,"")</f>
        <v/>
      </c>
      <c r="ADS427" s="264" t="str">
        <f>IF(AND($A$427&lt;=BP$349,BP$349&lt;=$B$427),(1/3)*$F$427,"")</f>
        <v/>
      </c>
      <c r="ADT427" s="264" t="str">
        <f>IF(AND($A$427&lt;=BP$349,BP$349&lt;=$B$427),(2/3)*$F$427,"")</f>
        <v/>
      </c>
      <c r="ADU427" s="264" t="str">
        <f>IF(AND($A$427&lt;=BQ$349,BQ$349&lt;=$B$427),$C$427,"")</f>
        <v/>
      </c>
      <c r="ADV427" s="264" t="str">
        <f>IF(AND($A$427&lt;=BQ$349,BQ$349&lt;=$B$427),(1/3)*$C$427,"")</f>
        <v/>
      </c>
      <c r="ADW427" s="264" t="str">
        <f>IF(AND($A$427&lt;=BQ$349,BQ$349&lt;=$B$427),(2/3)*$C$427,"")</f>
        <v/>
      </c>
      <c r="ADX427" s="264" t="str">
        <f>IF(AND($A$427&lt;=BQ$349,BQ$349&lt;=$B$427),$D$427,"")</f>
        <v/>
      </c>
      <c r="ADY427" s="264" t="str">
        <f>IF(AND($A$427&lt;=BQ$349,BQ$349&lt;=$B$427),(1/3)*$D$427,"")</f>
        <v/>
      </c>
      <c r="ADZ427" s="264" t="str">
        <f>IF(AND($A$427&lt;=BQ$349,BQ$349&lt;=$B$427),(2/3)*$D$427,"")</f>
        <v/>
      </c>
      <c r="AEA427" s="264" t="str">
        <f>IF(AND($A$427&lt;=BQ$349,BQ$349&lt;=$B$427),$E$427,"")</f>
        <v/>
      </c>
      <c r="AEB427" s="264" t="str">
        <f>IF(AND($A$427&lt;=BQ$349,BQ$349&lt;=$B$427),(1/3)*$E$427,"")</f>
        <v/>
      </c>
      <c r="AEC427" s="264" t="str">
        <f>IF(AND($A$427&lt;=BQ$349,BQ$349&lt;=$B$427),(2/3)*$E$427,"")</f>
        <v/>
      </c>
      <c r="AED427" s="264" t="str">
        <f>IF(AND($A$427&lt;=BQ$349,BQ$349&lt;=$B$427),$F$427,"")</f>
        <v/>
      </c>
      <c r="AEE427" s="264" t="str">
        <f>IF(AND($A$427&lt;=BQ$349,BQ$349&lt;=$B$427),(1/3)*$F$427,"")</f>
        <v/>
      </c>
      <c r="AEF427" s="264" t="str">
        <f>IF(AND($A$427&lt;=BQ$349,BQ$349&lt;=$B$427),(2/3)*$F$427,"")</f>
        <v/>
      </c>
      <c r="AEG427" s="264" t="str">
        <f>IF(AND($A$427&lt;=BR$349,BR$349&lt;=$B$427),$C$427,"")</f>
        <v/>
      </c>
      <c r="AEH427" s="264" t="str">
        <f>IF(AND($A$427&lt;=BR$349,BR$349&lt;=$B$427),(1/3)*$C$427,"")</f>
        <v/>
      </c>
      <c r="AEI427" s="264" t="str">
        <f>IF(AND($A$427&lt;=BR$349,BR$349&lt;=$B$427),(2/3)*$C$427,"")</f>
        <v/>
      </c>
      <c r="AEJ427" s="264" t="str">
        <f>IF(AND($A$427&lt;=BR$349,BR$349&lt;=$B$427),$D$427,"")</f>
        <v/>
      </c>
      <c r="AEK427" s="264" t="str">
        <f>IF(AND($A$427&lt;=BR$349,BR$349&lt;=$B$427),(1/3)*$D$427,"")</f>
        <v/>
      </c>
      <c r="AEL427" s="264" t="str">
        <f>IF(AND($A$427&lt;=BR$349,BR$349&lt;=$B$427),(2/3)*$D$427,"")</f>
        <v/>
      </c>
      <c r="AEM427" s="264" t="str">
        <f>IF(AND($A$427&lt;=BR$349,BR$349&lt;=$B$427),$E$427,"")</f>
        <v/>
      </c>
      <c r="AEN427" s="264" t="str">
        <f>IF(AND($A$427&lt;=BR$349,BR$349&lt;=$B$427),(1/3)*$E$427,"")</f>
        <v/>
      </c>
      <c r="AEO427" s="264" t="str">
        <f>IF(AND($A$427&lt;=BR$349,BR$349&lt;=$B$427),(2/3)*$E$427,"")</f>
        <v/>
      </c>
      <c r="AEP427" s="264" t="str">
        <f>IF(AND($A$427&lt;=BR$349,BR$349&lt;=$B$427),$F$427,"")</f>
        <v/>
      </c>
      <c r="AEQ427" s="264" t="str">
        <f>IF(AND($A$427&lt;=BR$349,BR$349&lt;=$B$427),(1/3)*$F$427,"")</f>
        <v/>
      </c>
      <c r="AER427" s="264" t="str">
        <f>IF(AND($A$427&lt;=BR$349,BR$349&lt;=$B$427),(2/3)*$F$427,"")</f>
        <v/>
      </c>
      <c r="AES427" s="264" t="str">
        <f>IF(AND($A$427&lt;=BS$349,BS$349&lt;=$B$427),$C$427,"")</f>
        <v/>
      </c>
      <c r="AET427" s="264" t="str">
        <f>IF(AND($A$427&lt;=BS$349,BS$349&lt;=$B$427),(1/3)*$C$427,"")</f>
        <v/>
      </c>
      <c r="AEU427" s="264" t="str">
        <f>IF(AND($A$427&lt;=BS$349,BS$349&lt;=$B$427),(2/3)*$C$427,"")</f>
        <v/>
      </c>
      <c r="AEV427" s="264" t="str">
        <f>IF(AND($A$427&lt;=BS$349,BS$349&lt;=$B$427),$D$427,"")</f>
        <v/>
      </c>
      <c r="AEW427" s="264" t="str">
        <f>IF(AND($A$427&lt;=BS$349,BS$349&lt;=$B$427),(1/3)*$D$427,"")</f>
        <v/>
      </c>
      <c r="AEX427" s="264" t="str">
        <f>IF(AND($A$427&lt;=BS$349,BS$349&lt;=$B$427),(2/3)*$D$427,"")</f>
        <v/>
      </c>
      <c r="AEY427" s="264" t="str">
        <f>IF(AND($A$427&lt;=BS$349,BS$349&lt;=$B$427),$E$427,"")</f>
        <v/>
      </c>
      <c r="AEZ427" s="264" t="str">
        <f>IF(AND($A$427&lt;=BS$349,BS$349&lt;=$B$427),(1/3)*$E$427,"")</f>
        <v/>
      </c>
      <c r="AFA427" s="264" t="str">
        <f>IF(AND($A$427&lt;=BS$349,BS$349&lt;=$B$427),(2/3)*$E$427,"")</f>
        <v/>
      </c>
      <c r="AFB427" s="264" t="str">
        <f>IF(AND($A$427&lt;=BS$349,BS$349&lt;=$B$427),$F$427,"")</f>
        <v/>
      </c>
      <c r="AFC427" s="264" t="str">
        <f>IF(AND($A$427&lt;=BS$349,BS$349&lt;=$B$427),(1/3)*$F$427,"")</f>
        <v/>
      </c>
      <c r="AFD427" s="264" t="str">
        <f>IF(AND($A$427&lt;=BS$349,BS$349&lt;=$B$427),(2/3)*$F$427,"")</f>
        <v/>
      </c>
      <c r="AFE427" s="264" t="str">
        <f>IF(AND($A$427&lt;=BT$349,BT$349&lt;=$B$427),$C$427,"")</f>
        <v/>
      </c>
      <c r="AFF427" s="264" t="str">
        <f>IF(AND($A$427&lt;=BT$349,BT$349&lt;=$B$427),(1/3)*$C$427,"")</f>
        <v/>
      </c>
      <c r="AFG427" s="264" t="str">
        <f>IF(AND($A$427&lt;=BT$349,BT$349&lt;=$B$427),(2/3)*$C$427,"")</f>
        <v/>
      </c>
      <c r="AFH427" s="264" t="str">
        <f>IF(AND($A$427&lt;=BT$349,BT$349&lt;=$B$427),$D$427,"")</f>
        <v/>
      </c>
      <c r="AFI427" s="264" t="str">
        <f>IF(AND($A$427&lt;=BT$349,BT$349&lt;=$B$427),(1/3)*$D$427,"")</f>
        <v/>
      </c>
      <c r="AFJ427" s="264" t="str">
        <f>IF(AND($A$427&lt;=BT$349,BT$349&lt;=$B$427),(2/3)*$D$427,"")</f>
        <v/>
      </c>
      <c r="AFK427" s="264" t="str">
        <f>IF(AND($A$427&lt;=BT$349,BT$349&lt;=$B$427),$E$427,"")</f>
        <v/>
      </c>
      <c r="AFL427" s="264" t="str">
        <f>IF(AND($A$427&lt;=BT$349,BT$349&lt;=$B$427),(1/3)*$E$427,"")</f>
        <v/>
      </c>
      <c r="AFM427" s="264" t="str">
        <f>IF(AND($A$427&lt;=BT$349,BT$349&lt;=$B$427),(2/3)*$E$427,"")</f>
        <v/>
      </c>
      <c r="AFN427" s="264" t="str">
        <f>IF(AND($A$427&lt;=BT$349,BT$349&lt;=$B$427),$F$427,"")</f>
        <v/>
      </c>
      <c r="AFO427" s="264" t="str">
        <f>IF(AND($A$427&lt;=BT$349,BT$349&lt;=$B$427),(1/3)*$F$427,"")</f>
        <v/>
      </c>
      <c r="AFP427" s="264" t="str">
        <f>IF(AND($A$427&lt;=BT$349,BT$349&lt;=$B$427),(2/3)*$F$427,"")</f>
        <v/>
      </c>
      <c r="AFQ427" s="264" t="str">
        <f>IF(AND($A$427&lt;=BU$349,BU$349&lt;=$B$427),$C$427,"")</f>
        <v/>
      </c>
      <c r="AFR427" s="264" t="str">
        <f>IF(AND($A$427&lt;=BU$349,BU$349&lt;=$B$427),(1/3)*$C$427,"")</f>
        <v/>
      </c>
      <c r="AFS427" s="264" t="str">
        <f>IF(AND($A$427&lt;=BU$349,BU$349&lt;=$B$427),(2/3)*$C$427,"")</f>
        <v/>
      </c>
      <c r="AFT427" s="264" t="str">
        <f>IF(AND($A$427&lt;=BU$349,BU$349&lt;=$B$427),$D$427,"")</f>
        <v/>
      </c>
      <c r="AFU427" s="264" t="str">
        <f>IF(AND($A$427&lt;=BU$349,BU$349&lt;=$B$427),(1/3)*$D$427,"")</f>
        <v/>
      </c>
      <c r="AFV427" s="264" t="str">
        <f>IF(AND($A$427&lt;=BU$349,BU$349&lt;=$B$427),(2/3)*$D$427,"")</f>
        <v/>
      </c>
      <c r="AFW427" s="264" t="str">
        <f>IF(AND($A$427&lt;=BU$349,BU$349&lt;=$B$427),$E$427,"")</f>
        <v/>
      </c>
      <c r="AFX427" s="264" t="str">
        <f>IF(AND($A$427&lt;=BU$349,BU$349&lt;=$B$427),(1/3)*$E$427,"")</f>
        <v/>
      </c>
      <c r="AFY427" s="264" t="str">
        <f>IF(AND($A$427&lt;=BU$349,BU$349&lt;=$B$427),(2/3)*$E$427,"")</f>
        <v/>
      </c>
      <c r="AFZ427" s="264" t="str">
        <f>IF(AND($A$427&lt;=BU$349,BU$349&lt;=$B$427),$F$427,"")</f>
        <v/>
      </c>
      <c r="AGA427" s="264" t="str">
        <f>IF(AND($A$427&lt;=BU$349,BU$349&lt;=$B$427),(1/3)*$F$427,"")</f>
        <v/>
      </c>
      <c r="AGB427" s="264" t="str">
        <f>IF(AND($A$427&lt;=BU$349,BU$349&lt;=$B$427),(2/3)*$F$427,"")</f>
        <v/>
      </c>
      <c r="AGC427" s="264" t="str">
        <f>IF(AND($A$427&lt;=BV$349,BV$349&lt;=$B$427),$C$427,"")</f>
        <v/>
      </c>
      <c r="AGD427" s="264" t="str">
        <f>IF(AND($A$427&lt;=BV$349,BV$349&lt;=$B$427),(1/3)*$C$427,"")</f>
        <v/>
      </c>
      <c r="AGE427" s="264" t="str">
        <f>IF(AND($A$427&lt;=BV$349,BV$349&lt;=$B$427),(2/3)*$C$427,"")</f>
        <v/>
      </c>
      <c r="AGF427" s="264" t="str">
        <f>IF(AND($A$427&lt;=BV$349,BV$349&lt;=$B$427),$D$427,"")</f>
        <v/>
      </c>
      <c r="AGG427" s="264" t="str">
        <f>IF(AND($A$427&lt;=BV$349,BV$349&lt;=$B$427),(1/3)*$D$427,"")</f>
        <v/>
      </c>
      <c r="AGH427" s="264" t="str">
        <f>IF(AND($A$427&lt;=BV$349,BV$349&lt;=$B$427),(2/3)*$D$427,"")</f>
        <v/>
      </c>
      <c r="AGI427" s="264" t="str">
        <f>IF(AND($A$427&lt;=BV$349,BV$349&lt;=$B$427),$E$427,"")</f>
        <v/>
      </c>
      <c r="AGJ427" s="264" t="str">
        <f>IF(AND($A$427&lt;=BV$349,BV$349&lt;=$B$427),(1/3)*$E$427,"")</f>
        <v/>
      </c>
      <c r="AGK427" s="264" t="str">
        <f>IF(AND($A$427&lt;=BV$349,BV$349&lt;=$B$427),(2/3)*$E$427,"")</f>
        <v/>
      </c>
      <c r="AGL427" s="264" t="str">
        <f>IF(AND($A$427&lt;=BV$349,BV$349&lt;=$B$427),$F$427,"")</f>
        <v/>
      </c>
      <c r="AGM427" s="264" t="str">
        <f>IF(AND($A$427&lt;=BV$349,BV$349&lt;=$B$427),(1/3)*$F$427,"")</f>
        <v/>
      </c>
      <c r="AGN427" s="264" t="str">
        <f>IF(AND($A$427&lt;=BV$349,BV$349&lt;=$B$427),(2/3)*$F$427,"")</f>
        <v/>
      </c>
      <c r="AGO427" s="264" t="str">
        <f>IF(AND($A$427&lt;=BW$349,BW$349&lt;=$B$427),$C$427,"")</f>
        <v/>
      </c>
      <c r="AGP427" s="264" t="str">
        <f>IF(AND($A$427&lt;=BW$349,BW$349&lt;=$B$427),(1/3)*$C$427,"")</f>
        <v/>
      </c>
      <c r="AGQ427" s="264" t="str">
        <f>IF(AND($A$427&lt;=BW$349,BW$349&lt;=$B$427),(2/3)*$C$427,"")</f>
        <v/>
      </c>
      <c r="AGR427" s="264" t="str">
        <f>IF(AND($A$427&lt;=BW$349,BW$349&lt;=$B$427),$D$427,"")</f>
        <v/>
      </c>
      <c r="AGS427" s="264" t="str">
        <f>IF(AND($A$427&lt;=BW$349,BW$349&lt;=$B$427),(1/3)*$D$427,"")</f>
        <v/>
      </c>
      <c r="AGT427" s="264" t="str">
        <f>IF(AND($A$427&lt;=BW$349,BW$349&lt;=$B$427),(2/3)*$D$427,"")</f>
        <v/>
      </c>
      <c r="AGU427" s="264" t="str">
        <f>IF(AND($A$427&lt;=BW$349,BW$349&lt;=$B$427),$E$427,"")</f>
        <v/>
      </c>
      <c r="AGV427" s="264" t="str">
        <f>IF(AND($A$427&lt;=BW$349,BW$349&lt;=$B$427),(1/3)*$E$427,"")</f>
        <v/>
      </c>
      <c r="AGW427" s="264" t="str">
        <f>IF(AND($A$427&lt;=BW$349,BW$349&lt;=$B$427),(2/3)*$E$427,"")</f>
        <v/>
      </c>
      <c r="AGX427" s="264" t="str">
        <f>IF(AND($A$427&lt;=BW$349,BW$349&lt;=$B$427),$F$427,"")</f>
        <v/>
      </c>
      <c r="AGY427" s="264" t="str">
        <f>IF(AND($A$427&lt;=BW$349,BW$349&lt;=$B$427),(1/3)*$F$427,"")</f>
        <v/>
      </c>
      <c r="AGZ427" s="264" t="str">
        <f>IF(AND($A$427&lt;=BW$349,BW$349&lt;=$B$427),(2/3)*$F$427,"")</f>
        <v/>
      </c>
      <c r="AHA427" s="264" t="str">
        <f>IF(AND($A$427&lt;=BX$349,BX$349&lt;=$B$427),$C$427,"")</f>
        <v/>
      </c>
      <c r="AHB427" s="264" t="str">
        <f>IF(AND($A$427&lt;=BX$349,BX$349&lt;=$B$427),(1/3)*$C$427,"")</f>
        <v/>
      </c>
      <c r="AHC427" s="264" t="str">
        <f>IF(AND($A$427&lt;=BX$349,BX$349&lt;=$B$427),(2/3)*$C$427,"")</f>
        <v/>
      </c>
      <c r="AHD427" s="264" t="str">
        <f>IF(AND($A$427&lt;=BX$349,BX$349&lt;=$B$427),$D$427,"")</f>
        <v/>
      </c>
      <c r="AHE427" s="264" t="str">
        <f>IF(AND($A$427&lt;=BX$349,BX$349&lt;=$B$427),(1/3)*$D$427,"")</f>
        <v/>
      </c>
      <c r="AHF427" s="264" t="str">
        <f>IF(AND($A$427&lt;=BX$349,BX$349&lt;=$B$427),(2/3)*$D$427,"")</f>
        <v/>
      </c>
      <c r="AHG427" s="264" t="str">
        <f>IF(AND($A$427&lt;=BX$349,BX$349&lt;=$B$427),$E$427,"")</f>
        <v/>
      </c>
      <c r="AHH427" s="264" t="str">
        <f>IF(AND($A$427&lt;=BX$349,BX$349&lt;=$B$427),(1/3)*$E$427,"")</f>
        <v/>
      </c>
      <c r="AHI427" s="264" t="str">
        <f>IF(AND($A$427&lt;=BX$349,BX$349&lt;=$B$427),(2/3)*$E$427,"")</f>
        <v/>
      </c>
      <c r="AHJ427" s="264" t="str">
        <f>IF(AND($A$427&lt;=BX$349,BX$349&lt;=$B$427),$F$427,"")</f>
        <v/>
      </c>
      <c r="AHK427" s="264" t="str">
        <f>IF(AND($A$427&lt;=BX$349,BX$349&lt;=$B$427),(1/3)*$F$427,"")</f>
        <v/>
      </c>
      <c r="AHL427" s="264" t="str">
        <f>IF(AND($A$427&lt;=BX$349,BX$349&lt;=$B$427),(2/3)*$F$427,"")</f>
        <v/>
      </c>
      <c r="AHM427" s="264" t="str">
        <f>IF(AND($A$427&lt;=BY$349,BY$349&lt;=$B$427),$C$427,"")</f>
        <v/>
      </c>
      <c r="AHN427" s="264" t="str">
        <f>IF(AND($A$427&lt;=BY$349,BY$349&lt;=$B$427),(1/3)*$C$427,"")</f>
        <v/>
      </c>
      <c r="AHO427" s="264" t="str">
        <f>IF(AND($A$427&lt;=BY$349,BY$349&lt;=$B$427),(2/3)*$C$427,"")</f>
        <v/>
      </c>
      <c r="AHP427" s="264" t="str">
        <f>IF(AND($A$427&lt;=BY$349,BY$349&lt;=$B$427),$D$427,"")</f>
        <v/>
      </c>
      <c r="AHQ427" s="264" t="str">
        <f>IF(AND($A$427&lt;=BY$349,BY$349&lt;=$B$427),(1/3)*$D$427,"")</f>
        <v/>
      </c>
      <c r="AHR427" s="264" t="str">
        <f>IF(AND($A$427&lt;=BY$349,BY$349&lt;=$B$427),(2/3)*$D$427,"")</f>
        <v/>
      </c>
      <c r="AHS427" s="264" t="str">
        <f>IF(AND($A$427&lt;=BY$349,BY$349&lt;=$B$427),$E$427,"")</f>
        <v/>
      </c>
      <c r="AHT427" s="264" t="str">
        <f>IF(AND($A$427&lt;=BY$349,BY$349&lt;=$B$427),(1/3)*$E$427,"")</f>
        <v/>
      </c>
      <c r="AHU427" s="264" t="str">
        <f>IF(AND($A$427&lt;=BY$349,BY$349&lt;=$B$427),(2/3)*$E$427,"")</f>
        <v/>
      </c>
      <c r="AHV427" s="264" t="str">
        <f>IF(AND($A$427&lt;=BY$349,BY$349&lt;=$B$427),$F$427,"")</f>
        <v/>
      </c>
      <c r="AHW427" s="264" t="str">
        <f>IF(AND($A$427&lt;=BY$349,BY$349&lt;=$B$427),(1/3)*$F$427,"")</f>
        <v/>
      </c>
      <c r="AHX427" s="264" t="str">
        <f>IF(AND($A$427&lt;=BY$349,BY$349&lt;=$B$427),(2/3)*$F$427,"")</f>
        <v/>
      </c>
      <c r="AHY427" s="264" t="str">
        <f>IF(AND($A$427&lt;=BZ$349,BZ$349&lt;=$B$427),$C$427,"")</f>
        <v/>
      </c>
      <c r="AHZ427" s="264" t="str">
        <f>IF(AND($A$427&lt;=BZ$349,BZ$349&lt;=$B$427),(1/3)*$C$427,"")</f>
        <v/>
      </c>
      <c r="AIA427" s="264" t="str">
        <f>IF(AND($A$427&lt;=BZ$349,BZ$349&lt;=$B$427),(2/3)*$C$427,"")</f>
        <v/>
      </c>
      <c r="AIB427" s="264" t="str">
        <f>IF(AND($A$427&lt;=BZ$349,BZ$349&lt;=$B$427),$D$427,"")</f>
        <v/>
      </c>
      <c r="AIC427" s="264" t="str">
        <f>IF(AND($A$427&lt;=BZ$349,BZ$349&lt;=$B$427),(1/3)*$D$427,"")</f>
        <v/>
      </c>
      <c r="AID427" s="264" t="str">
        <f>IF(AND($A$427&lt;=BZ$349,BZ$349&lt;=$B$427),(2/3)*$D$427,"")</f>
        <v/>
      </c>
      <c r="AIE427" s="264" t="str">
        <f>IF(AND($A$427&lt;=BZ$349,BZ$349&lt;=$B$427),$E$427,"")</f>
        <v/>
      </c>
      <c r="AIF427" s="264" t="str">
        <f>IF(AND($A$427&lt;=BZ$349,BZ$349&lt;=$B$427),(1/3)*$E$427,"")</f>
        <v/>
      </c>
      <c r="AIG427" s="264" t="str">
        <f>IF(AND($A$427&lt;=BZ$349,BZ$349&lt;=$B$427),(2/3)*$E$427,"")</f>
        <v/>
      </c>
      <c r="AIH427" s="264" t="str">
        <f>IF(AND($A$427&lt;=BZ$349,BZ$349&lt;=$B$427),$F$427,"")</f>
        <v/>
      </c>
      <c r="AII427" s="264" t="str">
        <f>IF(AND($A$427&lt;=BZ$349,BZ$349&lt;=$B$427),(1/3)*$F$427,"")</f>
        <v/>
      </c>
      <c r="AIJ427" s="264" t="str">
        <f>IF(AND($A$427&lt;=BZ$349,BZ$349&lt;=$B$427),(2/3)*$F$427,"")</f>
        <v/>
      </c>
      <c r="AIK427" s="264" t="str">
        <f>IF(AND($A$427&lt;=CA$349,CA$349&lt;=$B$427),$C$427,"")</f>
        <v/>
      </c>
      <c r="AIL427" s="264" t="str">
        <f>IF(AND($A$427&lt;=CA$349,CA$349&lt;=$B$427),(1/3)*$C$427,"")</f>
        <v/>
      </c>
      <c r="AIM427" s="264" t="str">
        <f>IF(AND($A$427&lt;=CA$349,CA$349&lt;=$B$427),(2/3)*$C$427,"")</f>
        <v/>
      </c>
      <c r="AIN427" s="264" t="str">
        <f>IF(AND($A$427&lt;=CA$349,CA$349&lt;=$B$427),$D$427,"")</f>
        <v/>
      </c>
      <c r="AIO427" s="264" t="str">
        <f>IF(AND($A$427&lt;=CA$349,CA$349&lt;=$B$427),(1/3)*$D$427,"")</f>
        <v/>
      </c>
      <c r="AIP427" s="264" t="str">
        <f>IF(AND($A$427&lt;=CA$349,CA$349&lt;=$B$427),(2/3)*$D$427,"")</f>
        <v/>
      </c>
      <c r="AIQ427" s="264" t="str">
        <f>IF(AND($A$427&lt;=CA$349,CA$349&lt;=$B$427),$E$427,"")</f>
        <v/>
      </c>
      <c r="AIR427" s="264" t="str">
        <f>IF(AND($A$427&lt;=CA$349,CA$349&lt;=$B$427),(1/3)*$E$427,"")</f>
        <v/>
      </c>
      <c r="AIS427" s="264" t="str">
        <f>IF(AND($A$427&lt;=CA$349,CA$349&lt;=$B$427),(2/3)*$E$427,"")</f>
        <v/>
      </c>
      <c r="AIT427" s="264" t="str">
        <f>IF(AND($A$427&lt;=CA$349,CA$349&lt;=$B$427),$F$427,"")</f>
        <v/>
      </c>
      <c r="AIU427" s="264" t="str">
        <f>IF(AND($A$427&lt;=CA$349,CA$349&lt;=$B$427),(1/3)*$F$427,"")</f>
        <v/>
      </c>
      <c r="AIV427" s="264" t="str">
        <f>IF(AND($A$427&lt;=CA$349,CA$349&lt;=$B$427),(2/3)*$F$427,"")</f>
        <v/>
      </c>
      <c r="AIW427" s="264" t="str">
        <f>IF(AND($A$427&lt;=CB$349,CB$349&lt;=$B$427),$C$427,"")</f>
        <v/>
      </c>
      <c r="AIX427" s="264" t="str">
        <f>IF(AND($A$427&lt;=CB$349,CB$349&lt;=$B$427),(1/3)*$C$427,"")</f>
        <v/>
      </c>
      <c r="AIY427" s="264" t="str">
        <f>IF(AND($A$427&lt;=CB$349,CB$349&lt;=$B$427),(2/3)*$C$427,"")</f>
        <v/>
      </c>
      <c r="AIZ427" s="264" t="str">
        <f>IF(AND($A$427&lt;=CB$349,CB$349&lt;=$B$427),$D$427,"")</f>
        <v/>
      </c>
      <c r="AJA427" s="264" t="str">
        <f>IF(AND($A$427&lt;=CB$349,CB$349&lt;=$B$427),(1/3)*$D$427,"")</f>
        <v/>
      </c>
      <c r="AJB427" s="264" t="str">
        <f>IF(AND($A$427&lt;=CB$349,CB$349&lt;=$B$427),(2/3)*$D$427,"")</f>
        <v/>
      </c>
      <c r="AJC427" s="264" t="str">
        <f>IF(AND($A$427&lt;=CB$349,CB$349&lt;=$B$427),$E$427,"")</f>
        <v/>
      </c>
      <c r="AJD427" s="264" t="str">
        <f>IF(AND($A$427&lt;=CB$349,CB$349&lt;=$B$427),(1/3)*$E$427,"")</f>
        <v/>
      </c>
      <c r="AJE427" s="264" t="str">
        <f>IF(AND($A$427&lt;=CB$349,CB$349&lt;=$B$427),(2/3)*$E$427,"")</f>
        <v/>
      </c>
      <c r="AJF427" s="264" t="str">
        <f>IF(AND($A$427&lt;=CB$349,CB$349&lt;=$B$427),$F$427,"")</f>
        <v/>
      </c>
      <c r="AJG427" s="264" t="str">
        <f>IF(AND($A$427&lt;=CB$349,CB$349&lt;=$B$427),(1/3)*$F$427,"")</f>
        <v/>
      </c>
      <c r="AJH427" s="264" t="str">
        <f>IF(AND($A$427&lt;=CB$349,CB$349&lt;=$B$427),(2/3)*$F$427,"")</f>
        <v/>
      </c>
      <c r="AJI427" s="264" t="str">
        <f>IF(AND($A$427&lt;=CC$349,CC$349&lt;=$B$427),$C$427,"")</f>
        <v/>
      </c>
      <c r="AJJ427" s="264" t="str">
        <f>IF(AND($A$427&lt;=CC$349,CC$349&lt;=$B$427),(1/3)*$C$427,"")</f>
        <v/>
      </c>
      <c r="AJK427" s="264" t="str">
        <f>IF(AND($A$427&lt;=CC$349,CC$349&lt;=$B$427),(2/3)*$C$427,"")</f>
        <v/>
      </c>
      <c r="AJL427" s="264" t="str">
        <f>IF(AND($A$427&lt;=CC$349,CC$349&lt;=$B$427),$D$427,"")</f>
        <v/>
      </c>
      <c r="AJM427" s="264" t="str">
        <f>IF(AND($A$427&lt;=CC$349,CC$349&lt;=$B$427),(1/3)*$D$427,"")</f>
        <v/>
      </c>
      <c r="AJN427" s="264" t="str">
        <f>IF(AND($A$427&lt;=CC$349,CC$349&lt;=$B$427),(2/3)*$D$427,"")</f>
        <v/>
      </c>
      <c r="AJO427" s="264" t="str">
        <f>IF(AND($A$427&lt;=CC$349,CC$349&lt;=$B$427),$E$427,"")</f>
        <v/>
      </c>
      <c r="AJP427" s="264" t="str">
        <f>IF(AND($A$427&lt;=CC$349,CC$349&lt;=$B$427),(1/3)*$E$427,"")</f>
        <v/>
      </c>
      <c r="AJQ427" s="264" t="str">
        <f>IF(AND($A$427&lt;=CC$349,CC$349&lt;=$B$427),(2/3)*$E$427,"")</f>
        <v/>
      </c>
      <c r="AJR427" s="264" t="str">
        <f>IF(AND($A$427&lt;=CC$349,CC$349&lt;=$B$427),$F$427,"")</f>
        <v/>
      </c>
      <c r="AJS427" s="264" t="str">
        <f>IF(AND($A$427&lt;=CC$349,CC$349&lt;=$B$427),(1/3)*$F$427,"")</f>
        <v/>
      </c>
      <c r="AJT427" s="264" t="str">
        <f>IF(AND($A$427&lt;=CC$349,CC$349&lt;=$B$427),(2/3)*$F$427,"")</f>
        <v/>
      </c>
      <c r="AJU427" s="264" t="str">
        <f>IF(AND($A$427&lt;=CD$349,CD$349&lt;=$B$427),$C$427,"")</f>
        <v/>
      </c>
      <c r="AJV427" s="264" t="str">
        <f>IF(AND($A$427&lt;=CD$349,CD$349&lt;=$B$427),(1/3)*$C$427,"")</f>
        <v/>
      </c>
      <c r="AJW427" s="264" t="str">
        <f>IF(AND($A$427&lt;=CD$349,CD$349&lt;=$B$427),(2/3)*$C$427,"")</f>
        <v/>
      </c>
      <c r="AJX427" s="264" t="str">
        <f>IF(AND($A$427&lt;=CD$349,CD$349&lt;=$B$427),$D$427,"")</f>
        <v/>
      </c>
      <c r="AJY427" s="264" t="str">
        <f>IF(AND($A$427&lt;=CD$349,CD$349&lt;=$B$427),(1/3)*$D$427,"")</f>
        <v/>
      </c>
      <c r="AJZ427" s="264" t="str">
        <f>IF(AND($A$427&lt;=CD$349,CD$349&lt;=$B$427),(2/3)*$D$427,"")</f>
        <v/>
      </c>
      <c r="AKA427" s="264" t="str">
        <f>IF(AND($A$427&lt;=CD$349,CD$349&lt;=$B$427),$E$427,"")</f>
        <v/>
      </c>
      <c r="AKB427" s="264" t="str">
        <f>IF(AND($A$427&lt;=CD$349,CD$349&lt;=$B$427),(1/3)*$E$427,"")</f>
        <v/>
      </c>
      <c r="AKC427" s="264" t="str">
        <f>IF(AND($A$427&lt;=CD$349,CD$349&lt;=$B$427),(2/3)*$E$427,"")</f>
        <v/>
      </c>
      <c r="AKD427" s="264" t="str">
        <f>IF(AND($A$427&lt;=CD$349,CD$349&lt;=$B$427),$F$427,"")</f>
        <v/>
      </c>
      <c r="AKE427" s="264" t="str">
        <f>IF(AND($A$427&lt;=CD$349,CD$349&lt;=$B$427),(1/3)*$F$427,"")</f>
        <v/>
      </c>
      <c r="AKF427" s="264" t="str">
        <f>IF(AND($A$427&lt;=CD$349,CD$349&lt;=$B$427),(2/3)*$F$427,"")</f>
        <v/>
      </c>
      <c r="AKG427" s="264" t="str">
        <f>IF(AND($A$427&lt;=CE$349,CE$349&lt;=$B$427),$C$427,"")</f>
        <v/>
      </c>
      <c r="AKH427" s="264" t="str">
        <f>IF(AND($A$427&lt;=CE$349,CE$349&lt;=$B$427),(1/3)*$C$427,"")</f>
        <v/>
      </c>
      <c r="AKI427" s="264" t="str">
        <f>IF(AND($A$427&lt;=CE$349,CE$349&lt;=$B$427),(2/3)*$C$427,"")</f>
        <v/>
      </c>
      <c r="AKJ427" s="264" t="str">
        <f>IF(AND($A$427&lt;=CE$349,CE$349&lt;=$B$427),$D$427,"")</f>
        <v/>
      </c>
      <c r="AKK427" s="264" t="str">
        <f>IF(AND($A$427&lt;=CE$349,CE$349&lt;=$B$427),(1/3)*$D$427,"")</f>
        <v/>
      </c>
      <c r="AKL427" s="264" t="str">
        <f>IF(AND($A$427&lt;=CE$349,CE$349&lt;=$B$427),(2/3)*$D$427,"")</f>
        <v/>
      </c>
      <c r="AKM427" s="264" t="str">
        <f>IF(AND($A$427&lt;=CE$349,CE$349&lt;=$B$427),$E$427,"")</f>
        <v/>
      </c>
      <c r="AKN427" s="264" t="str">
        <f>IF(AND($A$427&lt;=CE$349,CE$349&lt;=$B$427),(1/3)*$E$427,"")</f>
        <v/>
      </c>
      <c r="AKO427" s="264" t="str">
        <f>IF(AND($A$427&lt;=CE$349,CE$349&lt;=$B$427),(2/3)*$E$427,"")</f>
        <v/>
      </c>
      <c r="AKP427" s="264" t="str">
        <f>IF(AND($A$427&lt;=CE$349,CE$349&lt;=$B$427),$F$427,"")</f>
        <v/>
      </c>
      <c r="AKQ427" s="264" t="str">
        <f>IF(AND($A$427&lt;=CE$349,CE$349&lt;=$B$427),(1/3)*$F$427,"")</f>
        <v/>
      </c>
      <c r="AKR427" s="264" t="str">
        <f>IF(AND($A$427&lt;=CE$349,CE$349&lt;=$B$427),(2/3)*$F$427,"")</f>
        <v/>
      </c>
      <c r="AKS427" s="264" t="str">
        <f>IF(AND($A$427&lt;=CF$349,CF$349&lt;=$B$427),$C$427,"")</f>
        <v/>
      </c>
      <c r="AKT427" s="264" t="str">
        <f>IF(AND($A$427&lt;=CF$349,CF$349&lt;=$B$427),(1/3)*$C$427,"")</f>
        <v/>
      </c>
      <c r="AKU427" s="264" t="str">
        <f>IF(AND($A$427&lt;=CF$349,CF$349&lt;=$B$427),(2/3)*$C$427,"")</f>
        <v/>
      </c>
      <c r="AKV427" s="264" t="str">
        <f>IF(AND($A$427&lt;=CF$349,CF$349&lt;=$B$427),$D$427,"")</f>
        <v/>
      </c>
      <c r="AKW427" s="264" t="str">
        <f>IF(AND($A$427&lt;=CF$349,CF$349&lt;=$B$427),(1/3)*$D$427,"")</f>
        <v/>
      </c>
      <c r="AKX427" s="264" t="str">
        <f>IF(AND($A$427&lt;=CF$349,CF$349&lt;=$B$427),(2/3)*$D$427,"")</f>
        <v/>
      </c>
      <c r="AKY427" s="264" t="str">
        <f>IF(AND($A$427&lt;=CF$349,CF$349&lt;=$B$427),$E$427,"")</f>
        <v/>
      </c>
      <c r="AKZ427" s="264" t="str">
        <f>IF(AND($A$427&lt;=CF$349,CF$349&lt;=$B$427),(1/3)*$E$427,"")</f>
        <v/>
      </c>
      <c r="ALA427" s="264" t="str">
        <f>IF(AND($A$427&lt;=CF$349,CF$349&lt;=$B$427),(2/3)*$E$427,"")</f>
        <v/>
      </c>
      <c r="ALB427" s="264" t="str">
        <f>IF(AND($A$427&lt;=CF$349,CF$349&lt;=$B$427),$F$427,"")</f>
        <v/>
      </c>
      <c r="ALC427" s="264" t="str">
        <f>IF(AND($A$427&lt;=CF$349,CF$349&lt;=$B$427),(1/3)*$F$427,"")</f>
        <v/>
      </c>
      <c r="ALD427" s="264" t="str">
        <f>IF(AND($A$427&lt;=CF$349,CF$349&lt;=$B$427),(2/3)*$F$427,"")</f>
        <v/>
      </c>
      <c r="ALE427" s="264" t="str">
        <f>IF(AND($A$427&lt;=CG$349,CG$349&lt;=$B$427),$C$427,"")</f>
        <v/>
      </c>
      <c r="ALF427" s="264" t="str">
        <f>IF(AND($A$427&lt;=CG$349,CG$349&lt;=$B$427),(1/3)*$C$427,"")</f>
        <v/>
      </c>
      <c r="ALG427" s="264" t="str">
        <f>IF(AND($A$427&lt;=CG$349,CG$349&lt;=$B$427),(2/3)*$C$427,"")</f>
        <v/>
      </c>
      <c r="ALH427" s="264" t="str">
        <f>IF(AND($A$427&lt;=CG$349,CG$349&lt;=$B$427),$D$427,"")</f>
        <v/>
      </c>
      <c r="ALI427" s="264" t="str">
        <f>IF(AND($A$427&lt;=CG$349,CG$349&lt;=$B$427),(1/3)*$D$427,"")</f>
        <v/>
      </c>
      <c r="ALJ427" s="264" t="str">
        <f>IF(AND($A$427&lt;=CG$349,CG$349&lt;=$B$427),(2/3)*$D$427,"")</f>
        <v/>
      </c>
      <c r="ALK427" s="264" t="str">
        <f>IF(AND($A$427&lt;=CG$349,CG$349&lt;=$B$427),$E$427,"")</f>
        <v/>
      </c>
      <c r="ALL427" s="264" t="str">
        <f>IF(AND($A$427&lt;=CG$349,CG$349&lt;=$B$427),(1/3)*$E$427,"")</f>
        <v/>
      </c>
      <c r="ALM427" s="264" t="str">
        <f>IF(AND($A$427&lt;=CG$349,CG$349&lt;=$B$427),(2/3)*$E$427,"")</f>
        <v/>
      </c>
      <c r="ALN427" s="264" t="str">
        <f>IF(AND($A$427&lt;=CG$349,CG$349&lt;=$B$427),$F$427,"")</f>
        <v/>
      </c>
      <c r="ALO427" s="264" t="str">
        <f>IF(AND($A$427&lt;=CG$349,CG$349&lt;=$B$427),(1/3)*$F$427,"")</f>
        <v/>
      </c>
      <c r="ALP427" s="264" t="str">
        <f>IF(AND($A$427&lt;=CG$349,CG$349&lt;=$B$427),(2/3)*$F$427,"")</f>
        <v/>
      </c>
      <c r="ALQ427" s="264" t="str">
        <f>IF(AND($A$427&lt;=CH$349,CH$349&lt;=$B$427),$C$427,"")</f>
        <v/>
      </c>
      <c r="ALR427" s="264" t="str">
        <f>IF(AND($A$427&lt;=CH$349,CH$349&lt;=$B$427),(1/3)*$C$427,"")</f>
        <v/>
      </c>
      <c r="ALS427" s="264" t="str">
        <f>IF(AND($A$427&lt;=CH$349,CH$349&lt;=$B$427),(2/3)*$C$427,"")</f>
        <v/>
      </c>
      <c r="ALT427" s="264" t="str">
        <f>IF(AND($A$427&lt;=CH$349,CH$349&lt;=$B$427),$D$427,"")</f>
        <v/>
      </c>
      <c r="ALU427" s="264" t="str">
        <f>IF(AND($A$427&lt;=CH$349,CH$349&lt;=$B$427),(1/3)*$D$427,"")</f>
        <v/>
      </c>
      <c r="ALV427" s="264" t="str">
        <f>IF(AND($A$427&lt;=CH$349,CH$349&lt;=$B$427),(2/3)*$D$427,"")</f>
        <v/>
      </c>
      <c r="ALW427" s="264" t="str">
        <f>IF(AND($A$427&lt;=CH$349,CH$349&lt;=$B$427),$E$427,"")</f>
        <v/>
      </c>
      <c r="ALX427" s="264" t="str">
        <f>IF(AND($A$427&lt;=CH$349,CH$349&lt;=$B$427),(1/3)*$E$427,"")</f>
        <v/>
      </c>
      <c r="ALY427" s="264" t="str">
        <f>IF(AND($A$427&lt;=CH$349,CH$349&lt;=$B$427),(2/3)*$E$427,"")</f>
        <v/>
      </c>
      <c r="ALZ427" s="264" t="str">
        <f>IF(AND($A$427&lt;=CH$349,CH$349&lt;=$B$427),$F$427,"")</f>
        <v/>
      </c>
      <c r="AMA427" s="264" t="str">
        <f>IF(AND($A$427&lt;=CH$349,CH$349&lt;=$B$427),(1/3)*$F$427,"")</f>
        <v/>
      </c>
      <c r="AMB427" s="264" t="str">
        <f>IF(AND($A$427&lt;=CH$349,CH$349&lt;=$B$427),(2/3)*$F$427,"")</f>
        <v/>
      </c>
      <c r="AMC427" s="264" t="str">
        <f>IF(AND($A$427&lt;=CI$349,CI$349&lt;=$B$427),$C$427,"")</f>
        <v/>
      </c>
      <c r="AMD427" s="264" t="str">
        <f>IF(AND($A$427&lt;=CI$349,CI$349&lt;=$B$427),(1/3)*$C$427,"")</f>
        <v/>
      </c>
      <c r="AME427" s="264" t="str">
        <f>IF(AND($A$427&lt;=CI$349,CI$349&lt;=$B$427),(2/3)*$C$427,"")</f>
        <v/>
      </c>
      <c r="AMF427" s="264" t="str">
        <f>IF(AND($A$427&lt;=CI$349,CI$349&lt;=$B$427),$D$427,"")</f>
        <v/>
      </c>
      <c r="AMG427" s="264" t="str">
        <f>IF(AND($A$427&lt;=CI$349,CI$349&lt;=$B$427),(1/3)*$D$427,"")</f>
        <v/>
      </c>
      <c r="AMH427" s="264" t="str">
        <f>IF(AND($A$427&lt;=CI$349,CI$349&lt;=$B$427),(2/3)*$D$427,"")</f>
        <v/>
      </c>
      <c r="AMI427" s="264" t="str">
        <f>IF(AND($A$427&lt;=CI$349,CI$349&lt;=$B$427),$E$427,"")</f>
        <v/>
      </c>
      <c r="AMJ427" s="264" t="str">
        <f>IF(AND($A$427&lt;=CI$349,CI$349&lt;=$B$427),(1/3)*$E$427,"")</f>
        <v/>
      </c>
      <c r="AMK427" s="264" t="str">
        <f>IF(AND($A$427&lt;=CI$349,CI$349&lt;=$B$427),(2/3)*$E$427,"")</f>
        <v/>
      </c>
      <c r="AML427" s="264" t="str">
        <f>IF(AND($A$427&lt;=CI$349,CI$349&lt;=$B$427),$F$427,"")</f>
        <v/>
      </c>
      <c r="AMM427" s="264" t="str">
        <f>IF(AND($A$427&lt;=CI$349,CI$349&lt;=$B$427),(1/3)*$F$427,"")</f>
        <v/>
      </c>
      <c r="AMN427" s="264" t="str">
        <f>IF(AND($A$427&lt;=CI$349,CI$349&lt;=$B$427),(2/3)*$F$427,"")</f>
        <v/>
      </c>
      <c r="AMO427" s="264" t="str">
        <f>IF(AND($A$427&lt;=CJ$349,CJ$349&lt;=$B$427),$C$427,"")</f>
        <v/>
      </c>
      <c r="AMP427" s="264" t="str">
        <f>IF(AND($A$427&lt;=CJ$349,CJ$349&lt;=$B$427),(1/3)*$C$427,"")</f>
        <v/>
      </c>
      <c r="AMQ427" s="264" t="str">
        <f>IF(AND($A$427&lt;=CJ$349,CJ$349&lt;=$B$427),(2/3)*$C$427,"")</f>
        <v/>
      </c>
      <c r="AMR427" s="264" t="str">
        <f>IF(AND($A$427&lt;=CJ$349,CJ$349&lt;=$B$427),$D$427,"")</f>
        <v/>
      </c>
      <c r="AMS427" s="264" t="str">
        <f>IF(AND($A$427&lt;=CJ$349,CJ$349&lt;=$B$427),(1/3)*$D$427,"")</f>
        <v/>
      </c>
      <c r="AMT427" s="264" t="str">
        <f>IF(AND($A$427&lt;=CJ$349,CJ$349&lt;=$B$427),(2/3)*$D$427,"")</f>
        <v/>
      </c>
      <c r="AMU427" s="264" t="str">
        <f>IF(AND($A$427&lt;=CJ$349,CJ$349&lt;=$B$427),$E$427,"")</f>
        <v/>
      </c>
      <c r="AMV427" s="264" t="str">
        <f>IF(AND($A$427&lt;=CJ$349,CJ$349&lt;=$B$427),(1/3)*$E$427,"")</f>
        <v/>
      </c>
      <c r="AMW427" s="264" t="str">
        <f>IF(AND($A$427&lt;=CJ$349,CJ$349&lt;=$B$427),(2/3)*$E$427,"")</f>
        <v/>
      </c>
      <c r="AMX427" s="264" t="str">
        <f>IF(AND($A$427&lt;=CJ$349,CJ$349&lt;=$B$427),$F$427,"")</f>
        <v/>
      </c>
      <c r="AMY427" s="264" t="str">
        <f>IF(AND($A$427&lt;=CJ$349,CJ$349&lt;=$B$427),(1/3)*$F$427,"")</f>
        <v/>
      </c>
      <c r="AMZ427" s="264" t="str">
        <f>IF(AND($A$427&lt;=CJ$349,CJ$349&lt;=$B$427),(2/3)*$F$427,"")</f>
        <v/>
      </c>
      <c r="ANA427" s="264" t="str">
        <f>IF(AND($A$427&lt;=CK$349,CK$349&lt;=$B$427),$C$427,"")</f>
        <v/>
      </c>
      <c r="ANB427" s="264" t="str">
        <f>IF(AND($A$427&lt;=CK$349,CK$349&lt;=$B$427),(1/3)*$C$427,"")</f>
        <v/>
      </c>
      <c r="ANC427" s="264" t="str">
        <f>IF(AND($A$427&lt;=CK$349,CK$349&lt;=$B$427),(2/3)*$C$427,"")</f>
        <v/>
      </c>
      <c r="AND427" s="264" t="str">
        <f>IF(AND($A$427&lt;=CK$349,CK$349&lt;=$B$427),$D$427,"")</f>
        <v/>
      </c>
      <c r="ANE427" s="264" t="str">
        <f>IF(AND($A$427&lt;=CK$349,CK$349&lt;=$B$427),(1/3)*$D$427,"")</f>
        <v/>
      </c>
      <c r="ANF427" s="264" t="str">
        <f>IF(AND($A$427&lt;=CK$349,CK$349&lt;=$B$427),(2/3)*$D$427,"")</f>
        <v/>
      </c>
      <c r="ANG427" s="264" t="str">
        <f>IF(AND($A$427&lt;=CK$349,CK$349&lt;=$B$427),$E$427,"")</f>
        <v/>
      </c>
      <c r="ANH427" s="264" t="str">
        <f>IF(AND($A$427&lt;=CK$349,CK$349&lt;=$B$427),(1/3)*$E$427,"")</f>
        <v/>
      </c>
      <c r="ANI427" s="264" t="str">
        <f>IF(AND($A$427&lt;=CK$349,CK$349&lt;=$B$427),(2/3)*$E$427,"")</f>
        <v/>
      </c>
      <c r="ANJ427" s="264" t="str">
        <f>IF(AND($A$427&lt;=CK$349,CK$349&lt;=$B$427),$F$427,"")</f>
        <v/>
      </c>
      <c r="ANK427" s="264" t="str">
        <f>IF(AND($A$427&lt;=CK$349,CK$349&lt;=$B$427),(1/3)*$F$427,"")</f>
        <v/>
      </c>
      <c r="ANL427" s="264" t="str">
        <f>IF(AND($A$427&lt;=CK$349,CK$349&lt;=$B$427),(2/3)*$F$427,"")</f>
        <v/>
      </c>
      <c r="ANM427" s="264" t="str">
        <f>IF(AND($A$427&lt;=CL$349,CL$349&lt;=$B$427),$C$427,"")</f>
        <v/>
      </c>
      <c r="ANN427" s="264" t="str">
        <f>IF(AND($A$427&lt;=CL$349,CL$349&lt;=$B$427),(1/3)*$C$427,"")</f>
        <v/>
      </c>
      <c r="ANO427" s="264" t="str">
        <f>IF(AND($A$427&lt;=CL$349,CL$349&lt;=$B$427),(2/3)*$C$427,"")</f>
        <v/>
      </c>
      <c r="ANP427" s="264" t="str">
        <f>IF(AND($A$427&lt;=CL$349,CL$349&lt;=$B$427),$D$427,"")</f>
        <v/>
      </c>
      <c r="ANQ427" s="264" t="str">
        <f>IF(AND($A$427&lt;=CL$349,CL$349&lt;=$B$427),(1/3)*$D$427,"")</f>
        <v/>
      </c>
      <c r="ANR427" s="264" t="str">
        <f>IF(AND($A$427&lt;=CL$349,CL$349&lt;=$B$427),(2/3)*$D$427,"")</f>
        <v/>
      </c>
      <c r="ANS427" s="264" t="str">
        <f>IF(AND($A$427&lt;=CL$349,CL$349&lt;=$B$427),$E$427,"")</f>
        <v/>
      </c>
      <c r="ANT427" s="264" t="str">
        <f>IF(AND($A$427&lt;=CL$349,CL$349&lt;=$B$427),(1/3)*$E$427,"")</f>
        <v/>
      </c>
      <c r="ANU427" s="264" t="str">
        <f>IF(AND($A$427&lt;=CL$349,CL$349&lt;=$B$427),(2/3)*$E$427,"")</f>
        <v/>
      </c>
      <c r="ANV427" s="264" t="str">
        <f>IF(AND($A$427&lt;=CL$349,CL$349&lt;=$B$427),$F$427,"")</f>
        <v/>
      </c>
      <c r="ANW427" s="264" t="str">
        <f>IF(AND($A$427&lt;=CL$349,CL$349&lt;=$B$427),(1/3)*$F$427,"")</f>
        <v/>
      </c>
      <c r="ANX427" s="264" t="str">
        <f>IF(AND($A$427&lt;=CL$349,CL$349&lt;=$B$427),(2/3)*$F$427,"")</f>
        <v/>
      </c>
      <c r="ANY427" s="264" t="str">
        <f>IF(AND($A$427&lt;=CM$349,CM$349&lt;=$B$427),$C$427,"")</f>
        <v/>
      </c>
      <c r="ANZ427" s="264" t="str">
        <f>IF(AND($A$427&lt;=CM$349,CM$349&lt;=$B$427),(1/3)*$C$427,"")</f>
        <v/>
      </c>
      <c r="AOA427" s="264" t="str">
        <f>IF(AND($A$427&lt;=CM$349,CM$349&lt;=$B$427),(2/3)*$C$427,"")</f>
        <v/>
      </c>
      <c r="AOB427" s="264" t="str">
        <f>IF(AND($A$427&lt;=CM$349,CM$349&lt;=$B$427),$D$427,"")</f>
        <v/>
      </c>
      <c r="AOC427" s="264" t="str">
        <f>IF(AND($A$427&lt;=CM$349,CM$349&lt;=$B$427),(1/3)*$D$427,"")</f>
        <v/>
      </c>
      <c r="AOD427" s="264" t="str">
        <f>IF(AND($A$427&lt;=CM$349,CM$349&lt;=$B$427),(2/3)*$D$427,"")</f>
        <v/>
      </c>
      <c r="AOE427" s="264" t="str">
        <f>IF(AND($A$427&lt;=CM$349,CM$349&lt;=$B$427),$E$427,"")</f>
        <v/>
      </c>
      <c r="AOF427" s="264" t="str">
        <f>IF(AND($A$427&lt;=CM$349,CM$349&lt;=$B$427),(1/3)*$E$427,"")</f>
        <v/>
      </c>
      <c r="AOG427" s="264" t="str">
        <f>IF(AND($A$427&lt;=CM$349,CM$349&lt;=$B$427),(2/3)*$E$427,"")</f>
        <v/>
      </c>
      <c r="AOH427" s="264" t="str">
        <f>IF(AND($A$427&lt;=CM$349,CM$349&lt;=$B$427),$F$427,"")</f>
        <v/>
      </c>
      <c r="AOI427" s="264" t="str">
        <f>IF(AND($A$427&lt;=CM$349,CM$349&lt;=$B$427),(1/3)*$F$427,"")</f>
        <v/>
      </c>
      <c r="AOJ427" s="264" t="str">
        <f>IF(AND($A$427&lt;=CM$349,CM$349&lt;=$B$427),(2/3)*$F$427,"")</f>
        <v/>
      </c>
      <c r="AOK427" s="264" t="str">
        <f>IF(AND($A$427&lt;=CN$349,CN$349&lt;=$B$427),$C$427,"")</f>
        <v/>
      </c>
      <c r="AOL427" s="264" t="str">
        <f>IF(AND($A$427&lt;=CN$349,CN$349&lt;=$B$427),(1/3)*$C$427,"")</f>
        <v/>
      </c>
      <c r="AOM427" s="264" t="str">
        <f>IF(AND($A$427&lt;=CN$349,CN$349&lt;=$B$427),(2/3)*$C$427,"")</f>
        <v/>
      </c>
      <c r="AON427" s="264" t="str">
        <f>IF(AND($A$427&lt;=CN$349,CN$349&lt;=$B$427),$D$427,"")</f>
        <v/>
      </c>
      <c r="AOO427" s="264" t="str">
        <f>IF(AND($A$427&lt;=CN$349,CN$349&lt;=$B$427),(1/3)*$D$427,"")</f>
        <v/>
      </c>
      <c r="AOP427" s="264" t="str">
        <f>IF(AND($A$427&lt;=CN$349,CN$349&lt;=$B$427),(2/3)*$D$427,"")</f>
        <v/>
      </c>
      <c r="AOQ427" s="264" t="str">
        <f>IF(AND($A$427&lt;=CN$349,CN$349&lt;=$B$427),$E$427,"")</f>
        <v/>
      </c>
      <c r="AOR427" s="264" t="str">
        <f>IF(AND($A$427&lt;=CN$349,CN$349&lt;=$B$427),(1/3)*$E$427,"")</f>
        <v/>
      </c>
      <c r="AOS427" s="264" t="str">
        <f>IF(AND($A$427&lt;=CN$349,CN$349&lt;=$B$427),(2/3)*$E$427,"")</f>
        <v/>
      </c>
      <c r="AOT427" s="264" t="str">
        <f>IF(AND($A$427&lt;=CN$349,CN$349&lt;=$B$427),$F$427,"")</f>
        <v/>
      </c>
      <c r="AOU427" s="264" t="str">
        <f>IF(AND($A$427&lt;=CN$349,CN$349&lt;=$B$427),(1/3)*$F$427,"")</f>
        <v/>
      </c>
      <c r="AOV427" s="264" t="str">
        <f>IF(AND($A$427&lt;=CN$349,CN$349&lt;=$B$427),(2/3)*$F$427,"")</f>
        <v/>
      </c>
      <c r="AOW427" s="264" t="str">
        <f>IF(AND($A$427&lt;=CO$349,CO$349&lt;=$B$427),$C$427,"")</f>
        <v/>
      </c>
      <c r="AOX427" s="264" t="str">
        <f>IF(AND($A$427&lt;=CO$349,CO$349&lt;=$B$427),(1/3)*$C$427,"")</f>
        <v/>
      </c>
      <c r="AOY427" s="264" t="str">
        <f>IF(AND($A$427&lt;=CO$349,CO$349&lt;=$B$427),(2/3)*$C$427,"")</f>
        <v/>
      </c>
      <c r="AOZ427" s="264" t="str">
        <f>IF(AND($A$427&lt;=CO$349,CO$349&lt;=$B$427),$D$427,"")</f>
        <v/>
      </c>
      <c r="APA427" s="264" t="str">
        <f>IF(AND($A$427&lt;=CO$349,CO$349&lt;=$B$427),(1/3)*$D$427,"")</f>
        <v/>
      </c>
      <c r="APB427" s="264" t="str">
        <f>IF(AND($A$427&lt;=CO$349,CO$349&lt;=$B$427),(2/3)*$D$427,"")</f>
        <v/>
      </c>
      <c r="APC427" s="264" t="str">
        <f>IF(AND($A$427&lt;=CO$349,CO$349&lt;=$B$427),$E$427,"")</f>
        <v/>
      </c>
      <c r="APD427" s="264" t="str">
        <f>IF(AND($A$427&lt;=CO$349,CO$349&lt;=$B$427),(1/3)*$E$427,"")</f>
        <v/>
      </c>
      <c r="APE427" s="264" t="str">
        <f>IF(AND($A$427&lt;=CO$349,CO$349&lt;=$B$427),(2/3)*$E$427,"")</f>
        <v/>
      </c>
      <c r="APF427" s="264" t="str">
        <f>IF(AND($A$427&lt;=CO$349,CO$349&lt;=$B$427),$F$427,"")</f>
        <v/>
      </c>
      <c r="APG427" s="264" t="str">
        <f>IF(AND($A$427&lt;=CO$349,CO$349&lt;=$B$427),(1/3)*$F$427,"")</f>
        <v/>
      </c>
      <c r="APH427" s="264" t="str">
        <f>IF(AND($A$427&lt;=CO$349,CO$349&lt;=$B$427),(2/3)*$F$427,"")</f>
        <v/>
      </c>
      <c r="API427" s="264" t="str">
        <f>IF(AND($A$427&lt;=CP$349,CP$349&lt;=$B$427),$C$427,"")</f>
        <v/>
      </c>
      <c r="APJ427" s="264" t="str">
        <f>IF(AND($A$427&lt;=CP$349,CP$349&lt;=$B$427),(1/3)*$C$427,"")</f>
        <v/>
      </c>
      <c r="APK427" s="264" t="str">
        <f>IF(AND($A$427&lt;=CP$349,CP$349&lt;=$B$427),(2/3)*$C$427,"")</f>
        <v/>
      </c>
      <c r="APL427" s="264" t="str">
        <f>IF(AND($A$427&lt;=CP$349,CP$349&lt;=$B$427),$D$427,"")</f>
        <v/>
      </c>
      <c r="APM427" s="264" t="str">
        <f>IF(AND($A$427&lt;=CP$349,CP$349&lt;=$B$427),(1/3)*$D$427,"")</f>
        <v/>
      </c>
      <c r="APN427" s="264" t="str">
        <f>IF(AND($A$427&lt;=CP$349,CP$349&lt;=$B$427),(2/3)*$D$427,"")</f>
        <v/>
      </c>
      <c r="APO427" s="264" t="str">
        <f>IF(AND($A$427&lt;=CP$349,CP$349&lt;=$B$427),$E$427,"")</f>
        <v/>
      </c>
      <c r="APP427" s="264" t="str">
        <f>IF(AND($A$427&lt;=CP$349,CP$349&lt;=$B$427),(1/3)*$E$427,"")</f>
        <v/>
      </c>
      <c r="APQ427" s="264" t="str">
        <f>IF(AND($A$427&lt;=CP$349,CP$349&lt;=$B$427),(2/3)*$E$427,"")</f>
        <v/>
      </c>
      <c r="APR427" s="264" t="str">
        <f>IF(AND($A$427&lt;=CP$349,CP$349&lt;=$B$427),$F$427,"")</f>
        <v/>
      </c>
      <c r="APS427" s="264" t="str">
        <f>IF(AND($A$427&lt;=CP$349,CP$349&lt;=$B$427),(1/3)*$F$427,"")</f>
        <v/>
      </c>
      <c r="APT427" s="264" t="str">
        <f>IF(AND($A$427&lt;=CP$349,CP$349&lt;=$B$427),(2/3)*$F$427,"")</f>
        <v/>
      </c>
      <c r="APU427" s="264" t="str">
        <f>IF(AND($A$427&lt;=CQ$349,CQ$349&lt;=$B$427),$C$427,"")</f>
        <v/>
      </c>
      <c r="APV427" s="264" t="str">
        <f>IF(AND($A$427&lt;=CQ$349,CQ$349&lt;=$B$427),(1/3)*$C$427,"")</f>
        <v/>
      </c>
      <c r="APW427" s="264" t="str">
        <f>IF(AND($A$427&lt;=CQ$349,CQ$349&lt;=$B$427),(2/3)*$C$427,"")</f>
        <v/>
      </c>
      <c r="APX427" s="264" t="str">
        <f>IF(AND($A$427&lt;=CQ$349,CQ$349&lt;=$B$427),$D$427,"")</f>
        <v/>
      </c>
      <c r="APY427" s="264" t="str">
        <f>IF(AND($A$427&lt;=CQ$349,CQ$349&lt;=$B$427),(1/3)*$D$427,"")</f>
        <v/>
      </c>
      <c r="APZ427" s="264" t="str">
        <f>IF(AND($A$427&lt;=CQ$349,CQ$349&lt;=$B$427),(2/3)*$D$427,"")</f>
        <v/>
      </c>
      <c r="AQA427" s="264" t="str">
        <f>IF(AND($A$427&lt;=CQ$349,CQ$349&lt;=$B$427),$E$427,"")</f>
        <v/>
      </c>
      <c r="AQB427" s="264" t="str">
        <f>IF(AND($A$427&lt;=CQ$349,CQ$349&lt;=$B$427),(1/3)*$E$427,"")</f>
        <v/>
      </c>
      <c r="AQC427" s="264" t="str">
        <f>IF(AND($A$427&lt;=CQ$349,CQ$349&lt;=$B$427),(2/3)*$E$427,"")</f>
        <v/>
      </c>
      <c r="AQD427" s="264" t="str">
        <f>IF(AND($A$427&lt;=CQ$349,CQ$349&lt;=$B$427),$F$427,"")</f>
        <v/>
      </c>
      <c r="AQE427" s="264" t="str">
        <f>IF(AND($A$427&lt;=CQ$349,CQ$349&lt;=$B$427),(1/3)*$F$427,"")</f>
        <v/>
      </c>
      <c r="AQF427" s="264" t="str">
        <f>IF(AND($A$427&lt;=CQ$349,CQ$349&lt;=$B$427),(2/3)*$F$427,"")</f>
        <v/>
      </c>
      <c r="AQG427" s="264" t="str">
        <f>IF(AND($A$427&lt;=CR$349,CR$349&lt;=$B$427),$C$427,"")</f>
        <v/>
      </c>
      <c r="AQH427" s="264" t="str">
        <f>IF(AND($A$427&lt;=CR$349,CR$349&lt;=$B$427),(1/3)*$C$427,"")</f>
        <v/>
      </c>
      <c r="AQI427" s="264" t="str">
        <f>IF(AND($A$427&lt;=CR$349,CR$349&lt;=$B$427),(2/3)*$C$427,"")</f>
        <v/>
      </c>
      <c r="AQJ427" s="264" t="str">
        <f>IF(AND($A$427&lt;=CR$349,CR$349&lt;=$B$427),$D$427,"")</f>
        <v/>
      </c>
      <c r="AQK427" s="264" t="str">
        <f>IF(AND($A$427&lt;=CR$349,CR$349&lt;=$B$427),(1/3)*$D$427,"")</f>
        <v/>
      </c>
      <c r="AQL427" s="264" t="str">
        <f>IF(AND($A$427&lt;=CR$349,CR$349&lt;=$B$427),(2/3)*$D$427,"")</f>
        <v/>
      </c>
      <c r="AQM427" s="264" t="str">
        <f>IF(AND($A$427&lt;=CR$349,CR$349&lt;=$B$427),$E$427,"")</f>
        <v/>
      </c>
      <c r="AQN427" s="264" t="str">
        <f>IF(AND($A$427&lt;=CR$349,CR$349&lt;=$B$427),(1/3)*$E$427,"")</f>
        <v/>
      </c>
      <c r="AQO427" s="264" t="str">
        <f>IF(AND($A$427&lt;=CR$349,CR$349&lt;=$B$427),(2/3)*$E$427,"")</f>
        <v/>
      </c>
      <c r="AQP427" s="264" t="str">
        <f>IF(AND($A$427&lt;=CR$349,CR$349&lt;=$B$427),$F$427,"")</f>
        <v/>
      </c>
      <c r="AQQ427" s="264" t="str">
        <f>IF(AND($A$427&lt;=CR$349,CR$349&lt;=$B$427),(1/3)*$F$427,"")</f>
        <v/>
      </c>
      <c r="AQR427" s="264" t="str">
        <f>IF(AND($A$427&lt;=CR$349,CR$349&lt;=$B$427),(2/3)*$F$427,"")</f>
        <v/>
      </c>
      <c r="AQS427" s="264" t="str">
        <f>IF(AND($A$427&lt;=CS$349,CS$349&lt;=$B$427),$C$427,"")</f>
        <v/>
      </c>
      <c r="AQT427" s="264" t="str">
        <f>IF(AND($A$427&lt;=CS$349,CS$349&lt;=$B$427),(1/3)*$C$427,"")</f>
        <v/>
      </c>
      <c r="AQU427" s="264" t="str">
        <f>IF(AND($A$427&lt;=CS$349,CS$349&lt;=$B$427),(2/3)*$C$427,"")</f>
        <v/>
      </c>
      <c r="AQV427" s="264" t="str">
        <f>IF(AND($A$427&lt;=CS$349,CS$349&lt;=$B$427),$D$427,"")</f>
        <v/>
      </c>
      <c r="AQW427" s="264" t="str">
        <f>IF(AND($A$427&lt;=CS$349,CS$349&lt;=$B$427),(1/3)*$D$427,"")</f>
        <v/>
      </c>
      <c r="AQX427" s="264" t="str">
        <f>IF(AND($A$427&lt;=CS$349,CS$349&lt;=$B$427),(2/3)*$D$427,"")</f>
        <v/>
      </c>
      <c r="AQY427" s="264" t="str">
        <f>IF(AND($A$427&lt;=CS$349,CS$349&lt;=$B$427),$E$427,"")</f>
        <v/>
      </c>
      <c r="AQZ427" s="264" t="str">
        <f>IF(AND($A$427&lt;=CS$349,CS$349&lt;=$B$427),(1/3)*$E$427,"")</f>
        <v/>
      </c>
      <c r="ARA427" s="264" t="str">
        <f>IF(AND($A$427&lt;=CS$349,CS$349&lt;=$B$427),(2/3)*$E$427,"")</f>
        <v/>
      </c>
      <c r="ARB427" s="264" t="str">
        <f>IF(AND($A$427&lt;=CS$349,CS$349&lt;=$B$427),$F$427,"")</f>
        <v/>
      </c>
      <c r="ARC427" s="264" t="str">
        <f>IF(AND($A$427&lt;=CS$349,CS$349&lt;=$B$427),(1/3)*$F$427,"")</f>
        <v/>
      </c>
      <c r="ARD427" s="264" t="str">
        <f>IF(AND($A$427&lt;=CS$349,CS$349&lt;=$B$427),(2/3)*$F$427,"")</f>
        <v/>
      </c>
      <c r="ARE427" s="264" t="str">
        <f>IF(AND($A$427&lt;=CT$349,CT$349&lt;=$B$427),$C$427,"")</f>
        <v/>
      </c>
      <c r="ARF427" s="264" t="str">
        <f>IF(AND($A$427&lt;=CT$349,CT$349&lt;=$B$427),(1/3)*$C$427,"")</f>
        <v/>
      </c>
      <c r="ARG427" s="264" t="str">
        <f>IF(AND($A$427&lt;=CT$349,CT$349&lt;=$B$427),(2/3)*$C$427,"")</f>
        <v/>
      </c>
      <c r="ARH427" s="264" t="str">
        <f>IF(AND($A$427&lt;=CT$349,CT$349&lt;=$B$427),$D$427,"")</f>
        <v/>
      </c>
      <c r="ARI427" s="264" t="str">
        <f>IF(AND($A$427&lt;=CT$349,CT$349&lt;=$B$427),(1/3)*$D$427,"")</f>
        <v/>
      </c>
      <c r="ARJ427" s="264" t="str">
        <f>IF(AND($A$427&lt;=CT$349,CT$349&lt;=$B$427),(2/3)*$D$427,"")</f>
        <v/>
      </c>
      <c r="ARK427" s="264" t="str">
        <f>IF(AND($A$427&lt;=CT$349,CT$349&lt;=$B$427),$E$427,"")</f>
        <v/>
      </c>
      <c r="ARL427" s="264" t="str">
        <f>IF(AND($A$427&lt;=CT$349,CT$349&lt;=$B$427),(1/3)*$E$427,"")</f>
        <v/>
      </c>
      <c r="ARM427" s="264" t="str">
        <f>IF(AND($A$427&lt;=CT$349,CT$349&lt;=$B$427),(2/3)*$E$427,"")</f>
        <v/>
      </c>
      <c r="ARN427" s="264" t="str">
        <f>IF(AND($A$427&lt;=CT$349,CT$349&lt;=$B$427),$F$427,"")</f>
        <v/>
      </c>
      <c r="ARO427" s="264" t="str">
        <f>IF(AND($A$427&lt;=CT$349,CT$349&lt;=$B$427),(1/3)*$F$427,"")</f>
        <v/>
      </c>
      <c r="ARP427" s="264" t="str">
        <f>IF(AND($A$427&lt;=CT$349,CT$349&lt;=$B$427),(2/3)*$F$427,"")</f>
        <v/>
      </c>
      <c r="ARQ427" s="264" t="str">
        <f>IF(AND($A$427&lt;=CU$349,CU$349&lt;=$B$427),$C$427,"")</f>
        <v/>
      </c>
      <c r="ARR427" s="264" t="str">
        <f>IF(AND($A$427&lt;=CU$349,CU$349&lt;=$B$427),(1/3)*$C$427,"")</f>
        <v/>
      </c>
      <c r="ARS427" s="264" t="str">
        <f>IF(AND($A$427&lt;=CU$349,CU$349&lt;=$B$427),(2/3)*$C$427,"")</f>
        <v/>
      </c>
      <c r="ART427" s="264" t="str">
        <f>IF(AND($A$427&lt;=CU$349,CU$349&lt;=$B$427),$D$427,"")</f>
        <v/>
      </c>
      <c r="ARU427" s="264" t="str">
        <f>IF(AND($A$427&lt;=CU$349,CU$349&lt;=$B$427),(1/3)*$D$427,"")</f>
        <v/>
      </c>
      <c r="ARV427" s="264" t="str">
        <f>IF(AND($A$427&lt;=CU$349,CU$349&lt;=$B$427),(2/3)*$D$427,"")</f>
        <v/>
      </c>
      <c r="ARW427" s="264" t="str">
        <f>IF(AND($A$427&lt;=CU$349,CU$349&lt;=$B$427),$E$427,"")</f>
        <v/>
      </c>
      <c r="ARX427" s="264" t="str">
        <f>IF(AND($A$427&lt;=CU$349,CU$349&lt;=$B$427),(1/3)*$E$427,"")</f>
        <v/>
      </c>
      <c r="ARY427" s="264" t="str">
        <f>IF(AND($A$427&lt;=CU$349,CU$349&lt;=$B$427),(2/3)*$E$427,"")</f>
        <v/>
      </c>
      <c r="ARZ427" s="264" t="str">
        <f>IF(AND($A$427&lt;=CU$349,CU$349&lt;=$B$427),$F$427,"")</f>
        <v/>
      </c>
      <c r="ASA427" s="264" t="str">
        <f>IF(AND($A$427&lt;=CU$349,CU$349&lt;=$B$427),(1/3)*$F$427,"")</f>
        <v/>
      </c>
      <c r="ASB427" s="264" t="str">
        <f>IF(AND($A$427&lt;=CU$349,CU$349&lt;=$B$427),(2/3)*$F$427,"")</f>
        <v/>
      </c>
      <c r="ASC427" s="264" t="str">
        <f>IF(AND($A$427&lt;=CV$349,CV$349&lt;=$B$427),$C$427,"")</f>
        <v/>
      </c>
      <c r="ASD427" s="264" t="str">
        <f>IF(AND($A$427&lt;=CV$349,CV$349&lt;=$B$427),(1/3)*$C$427,"")</f>
        <v/>
      </c>
      <c r="ASE427" s="264" t="str">
        <f>IF(AND($A$427&lt;=CV$349,CV$349&lt;=$B$427),(2/3)*$C$427,"")</f>
        <v/>
      </c>
      <c r="ASF427" s="264" t="str">
        <f>IF(AND($A$427&lt;=CV$349,CV$349&lt;=$B$427),$D$427,"")</f>
        <v/>
      </c>
      <c r="ASG427" s="264" t="str">
        <f>IF(AND($A$427&lt;=CV$349,CV$349&lt;=$B$427),(1/3)*$D$427,"")</f>
        <v/>
      </c>
      <c r="ASH427" s="264" t="str">
        <f>IF(AND($A$427&lt;=CV$349,CV$349&lt;=$B$427),(2/3)*$D$427,"")</f>
        <v/>
      </c>
      <c r="ASI427" s="264" t="str">
        <f>IF(AND($A$427&lt;=CV$349,CV$349&lt;=$B$427),$E$427,"")</f>
        <v/>
      </c>
      <c r="ASJ427" s="264" t="str">
        <f>IF(AND($A$427&lt;=CV$349,CV$349&lt;=$B$427),(1/3)*$E$427,"")</f>
        <v/>
      </c>
      <c r="ASK427" s="264" t="str">
        <f>IF(AND($A$427&lt;=CV$349,CV$349&lt;=$B$427),(2/3)*$E$427,"")</f>
        <v/>
      </c>
      <c r="ASL427" s="264" t="str">
        <f>IF(AND($A$427&lt;=CV$349,CV$349&lt;=$B$427),$F$427,"")</f>
        <v/>
      </c>
      <c r="ASM427" s="264" t="str">
        <f>IF(AND($A$427&lt;=CV$349,CV$349&lt;=$B$427),(1/3)*$F$427,"")</f>
        <v/>
      </c>
      <c r="ASN427" s="264" t="str">
        <f>IF(AND($A$427&lt;=CV$349,CV$349&lt;=$B$427),(2/3)*$F$427,"")</f>
        <v/>
      </c>
      <c r="ASO427" s="264" t="str">
        <f>IF(AND($A$427&lt;=CW$349,CW$349&lt;=$B$427),$C$427,"")</f>
        <v/>
      </c>
      <c r="ASP427" s="264" t="str">
        <f>IF(AND($A$427&lt;=CW$349,CW$349&lt;=$B$427),(1/3)*$C$427,"")</f>
        <v/>
      </c>
      <c r="ASQ427" s="264" t="str">
        <f>IF(AND($A$427&lt;=CW$349,CW$349&lt;=$B$427),(2/3)*$C$427,"")</f>
        <v/>
      </c>
      <c r="ASR427" s="264" t="str">
        <f>IF(AND($A$427&lt;=CW$349,CW$349&lt;=$B$427),$D$427,"")</f>
        <v/>
      </c>
      <c r="ASS427" s="264" t="str">
        <f>IF(AND($A$427&lt;=CW$349,CW$349&lt;=$B$427),(1/3)*$D$427,"")</f>
        <v/>
      </c>
      <c r="AST427" s="264" t="str">
        <f>IF(AND($A$427&lt;=CW$349,CW$349&lt;=$B$427),(2/3)*$D$427,"")</f>
        <v/>
      </c>
      <c r="ASU427" s="264" t="str">
        <f>IF(AND($A$427&lt;=CW$349,CW$349&lt;=$B$427),$E$427,"")</f>
        <v/>
      </c>
      <c r="ASV427" s="264" t="str">
        <f>IF(AND($A$427&lt;=CW$349,CW$349&lt;=$B$427),(1/3)*$E$427,"")</f>
        <v/>
      </c>
      <c r="ASW427" s="264" t="str">
        <f>IF(AND($A$427&lt;=CW$349,CW$349&lt;=$B$427),(2/3)*$E$427,"")</f>
        <v/>
      </c>
      <c r="ASX427" s="264" t="str">
        <f>IF(AND($A$427&lt;=CW$349,CW$349&lt;=$B$427),$F$427,"")</f>
        <v/>
      </c>
      <c r="ASY427" s="264" t="str">
        <f>IF(AND($A$427&lt;=CW$349,CW$349&lt;=$B$427),(1/3)*$F$427,"")</f>
        <v/>
      </c>
      <c r="ASZ427" s="264" t="str">
        <f>IF(AND($A$427&lt;=CW$349,CW$349&lt;=$B$427),(2/3)*$F$427,"")</f>
        <v/>
      </c>
      <c r="ATA427" s="264" t="str">
        <f>IF(AND($A$427&lt;=CX$349,CX$349&lt;=$B$427),$C$427,"")</f>
        <v/>
      </c>
      <c r="ATB427" s="264" t="str">
        <f>IF(AND($A$427&lt;=CX$349,CX$349&lt;=$B$427),(1/3)*$C$427,"")</f>
        <v/>
      </c>
      <c r="ATC427" s="264" t="str">
        <f>IF(AND($A$427&lt;=CX$349,CX$349&lt;=$B$427),(2/3)*$C$427,"")</f>
        <v/>
      </c>
      <c r="ATD427" s="264" t="str">
        <f>IF(AND($A$427&lt;=CX$349,CX$349&lt;=$B$427),$D$427,"")</f>
        <v/>
      </c>
      <c r="ATE427" s="264" t="str">
        <f>IF(AND($A$427&lt;=CX$349,CX$349&lt;=$B$427),(1/3)*$D$427,"")</f>
        <v/>
      </c>
      <c r="ATF427" s="264" t="str">
        <f>IF(AND($A$427&lt;=CX$349,CX$349&lt;=$B$427),(2/3)*$D$427,"")</f>
        <v/>
      </c>
      <c r="ATG427" s="264" t="str">
        <f>IF(AND($A$427&lt;=CX$349,CX$349&lt;=$B$427),$E$427,"")</f>
        <v/>
      </c>
      <c r="ATH427" s="264" t="str">
        <f>IF(AND($A$427&lt;=CX$349,CX$349&lt;=$B$427),(1/3)*$E$427,"")</f>
        <v/>
      </c>
      <c r="ATI427" s="264" t="str">
        <f>IF(AND($A$427&lt;=CX$349,CX$349&lt;=$B$427),(2/3)*$E$427,"")</f>
        <v/>
      </c>
      <c r="ATJ427" s="264" t="str">
        <f>IF(AND($A$427&lt;=CX$349,CX$349&lt;=$B$427),$F$427,"")</f>
        <v/>
      </c>
      <c r="ATK427" s="264" t="str">
        <f>IF(AND($A$427&lt;=CX$349,CX$349&lt;=$B$427),(1/3)*$F$427,"")</f>
        <v/>
      </c>
      <c r="ATL427" s="264" t="str">
        <f>IF(AND($A$427&lt;=CX$349,CX$349&lt;=$B$427),(2/3)*$F$427,"")</f>
        <v/>
      </c>
      <c r="ATM427" s="264" t="str">
        <f>IF(AND($A$427&lt;=CY$349,CY$349&lt;=$B$427),$C$427,"")</f>
        <v/>
      </c>
      <c r="ATN427" s="264" t="str">
        <f>IF(AND($A$427&lt;=CY$349,CY$349&lt;=$B$427),(1/3)*$C$427,"")</f>
        <v/>
      </c>
      <c r="ATO427" s="264" t="str">
        <f>IF(AND($A$427&lt;=CY$349,CY$349&lt;=$B$427),(2/3)*$C$427,"")</f>
        <v/>
      </c>
      <c r="ATP427" s="264" t="str">
        <f>IF(AND($A$427&lt;=CY$349,CY$349&lt;=$B$427),$D$427,"")</f>
        <v/>
      </c>
      <c r="ATQ427" s="264" t="str">
        <f>IF(AND($A$427&lt;=CY$349,CY$349&lt;=$B$427),(1/3)*$D$427,"")</f>
        <v/>
      </c>
      <c r="ATR427" s="264" t="str">
        <f>IF(AND($A$427&lt;=CY$349,CY$349&lt;=$B$427),(2/3)*$D$427,"")</f>
        <v/>
      </c>
      <c r="ATS427" s="264" t="str">
        <f>IF(AND($A$427&lt;=CY$349,CY$349&lt;=$B$427),$E$427,"")</f>
        <v/>
      </c>
      <c r="ATT427" s="264" t="str">
        <f>IF(AND($A$427&lt;=CY$349,CY$349&lt;=$B$427),(1/3)*$E$427,"")</f>
        <v/>
      </c>
      <c r="ATU427" s="264" t="str">
        <f>IF(AND($A$427&lt;=CY$349,CY$349&lt;=$B$427),(2/3)*$E$427,"")</f>
        <v/>
      </c>
      <c r="ATV427" s="264" t="str">
        <f>IF(AND($A$427&lt;=CY$349,CY$349&lt;=$B$427),$F$427,"")</f>
        <v/>
      </c>
      <c r="ATW427" s="264" t="str">
        <f>IF(AND($A$427&lt;=CY$349,CY$349&lt;=$B$427),(1/3)*$F$427,"")</f>
        <v/>
      </c>
      <c r="ATX427" s="264" t="str">
        <f>IF(AND($A$427&lt;=CY$349,CY$349&lt;=$B$427),(2/3)*$F$427,"")</f>
        <v/>
      </c>
      <c r="ATY427" s="264" t="str">
        <f>IF(AND($A$427&lt;=CZ$349,CZ$349&lt;=$B$427),$C$427,"")</f>
        <v/>
      </c>
      <c r="ATZ427" s="264" t="str">
        <f>IF(AND($A$427&lt;=CZ$349,CZ$349&lt;=$B$427),(1/3)*$C$427,"")</f>
        <v/>
      </c>
      <c r="AUA427" s="264" t="str">
        <f>IF(AND($A$427&lt;=CZ$349,CZ$349&lt;=$B$427),(2/3)*$C$427,"")</f>
        <v/>
      </c>
      <c r="AUB427" s="264" t="str">
        <f>IF(AND($A$427&lt;=CZ$349,CZ$349&lt;=$B$427),$D$427,"")</f>
        <v/>
      </c>
      <c r="AUC427" s="264" t="str">
        <f>IF(AND($A$427&lt;=CZ$349,CZ$349&lt;=$B$427),(1/3)*$D$427,"")</f>
        <v/>
      </c>
      <c r="AUD427" s="264" t="str">
        <f>IF(AND($A$427&lt;=CZ$349,CZ$349&lt;=$B$427),(2/3)*$D$427,"")</f>
        <v/>
      </c>
      <c r="AUE427" s="264" t="str">
        <f>IF(AND($A$427&lt;=CZ$349,CZ$349&lt;=$B$427),$E$427,"")</f>
        <v/>
      </c>
      <c r="AUF427" s="264" t="str">
        <f>IF(AND($A$427&lt;=CZ$349,CZ$349&lt;=$B$427),(1/3)*$E$427,"")</f>
        <v/>
      </c>
      <c r="AUG427" s="264" t="str">
        <f>IF(AND($A$427&lt;=CZ$349,CZ$349&lt;=$B$427),(2/3)*$E$427,"")</f>
        <v/>
      </c>
      <c r="AUH427" s="264" t="str">
        <f>IF(AND($A$427&lt;=CZ$349,CZ$349&lt;=$B$427),$F$427,"")</f>
        <v/>
      </c>
      <c r="AUI427" s="264" t="str">
        <f>IF(AND($A$427&lt;=CZ$349,CZ$349&lt;=$B$427),(1/3)*$F$427,"")</f>
        <v/>
      </c>
      <c r="AUJ427" s="264" t="str">
        <f>IF(AND($A$427&lt;=CZ$349,CZ$349&lt;=$B$427),(2/3)*$F$427,"")</f>
        <v/>
      </c>
    </row>
    <row r="428" spans="1:1232" hidden="1">
      <c r="A428" s="257">
        <v>276</v>
      </c>
      <c r="B428" s="257">
        <v>425</v>
      </c>
      <c r="C428" s="262">
        <v>15</v>
      </c>
      <c r="D428" s="262">
        <v>11</v>
      </c>
      <c r="E428" s="262">
        <v>8</v>
      </c>
      <c r="F428" s="262">
        <v>5.5</v>
      </c>
      <c r="G428" s="478"/>
      <c r="H428" s="478"/>
      <c r="I428" s="478"/>
      <c r="J428" s="6"/>
      <c r="K428" s="6"/>
      <c r="L428" s="6"/>
      <c r="M428" s="6"/>
      <c r="N428" s="6"/>
      <c r="O428" s="6"/>
      <c r="Q428" s="264" t="str">
        <f t="shared" si="879"/>
        <v/>
      </c>
      <c r="R428" s="264" t="str">
        <f t="shared" si="880"/>
        <v/>
      </c>
      <c r="S428" s="264" t="str">
        <f t="shared" si="881"/>
        <v/>
      </c>
      <c r="T428" s="264" t="str">
        <f t="shared" si="882"/>
        <v/>
      </c>
      <c r="U428" s="264" t="str">
        <f t="shared" si="883"/>
        <v/>
      </c>
      <c r="V428" s="264" t="str">
        <f t="shared" si="884"/>
        <v/>
      </c>
      <c r="W428" s="264" t="str">
        <f t="shared" si="885"/>
        <v/>
      </c>
      <c r="X428" s="264" t="str">
        <f t="shared" si="886"/>
        <v/>
      </c>
      <c r="Y428" s="264"/>
      <c r="Z428" s="264"/>
      <c r="AA428" s="264"/>
      <c r="AB428" s="264" t="str">
        <f t="shared" si="887"/>
        <v/>
      </c>
      <c r="AC428" s="264" t="str">
        <f t="shared" si="888"/>
        <v/>
      </c>
      <c r="AD428" s="264" t="str">
        <f t="shared" si="889"/>
        <v/>
      </c>
      <c r="AE428" s="264" t="str">
        <f t="shared" si="890"/>
        <v/>
      </c>
      <c r="AF428" s="264" t="str">
        <f t="shared" si="652"/>
        <v/>
      </c>
      <c r="AG428" s="264" t="str">
        <f t="shared" si="653"/>
        <v/>
      </c>
      <c r="AH428" s="264"/>
      <c r="AI428" s="264" t="str">
        <f t="shared" si="654"/>
        <v/>
      </c>
      <c r="AJ428" s="264" t="str">
        <f t="shared" si="655"/>
        <v/>
      </c>
      <c r="AK428" s="264" t="str">
        <f t="shared" si="656"/>
        <v/>
      </c>
      <c r="AL428" s="264" t="str">
        <f t="shared" si="657"/>
        <v/>
      </c>
      <c r="AM428" s="264" t="str">
        <f t="shared" si="658"/>
        <v/>
      </c>
      <c r="AN428" s="264" t="str">
        <f t="shared" si="659"/>
        <v/>
      </c>
      <c r="AO428" s="264" t="str">
        <f t="shared" si="660"/>
        <v/>
      </c>
      <c r="AP428" s="264" t="str">
        <f t="shared" si="661"/>
        <v/>
      </c>
      <c r="AQ428" s="264" t="str">
        <f t="shared" si="662"/>
        <v/>
      </c>
      <c r="AR428" s="264" t="str">
        <f t="shared" si="663"/>
        <v/>
      </c>
      <c r="AS428" s="264" t="str">
        <f t="shared" si="664"/>
        <v/>
      </c>
      <c r="AT428" s="264" t="str">
        <f t="shared" si="665"/>
        <v/>
      </c>
      <c r="AU428" s="264" t="str">
        <f t="shared" si="666"/>
        <v/>
      </c>
      <c r="AV428" s="264" t="str">
        <f t="shared" si="667"/>
        <v/>
      </c>
      <c r="AW428" s="264" t="str">
        <f t="shared" si="668"/>
        <v/>
      </c>
      <c r="AX428" s="264" t="str">
        <f t="shared" si="669"/>
        <v/>
      </c>
      <c r="AY428" s="264" t="str">
        <f t="shared" si="670"/>
        <v/>
      </c>
      <c r="AZ428" s="264" t="str">
        <f t="shared" si="671"/>
        <v/>
      </c>
      <c r="BA428" s="264" t="str">
        <f t="shared" si="672"/>
        <v/>
      </c>
      <c r="BB428" s="264" t="str">
        <f t="shared" si="673"/>
        <v/>
      </c>
      <c r="BC428" s="264" t="str">
        <f t="shared" si="674"/>
        <v/>
      </c>
      <c r="BD428" s="264" t="str">
        <f t="shared" si="675"/>
        <v/>
      </c>
      <c r="BE428" s="264" t="str">
        <f t="shared" si="676"/>
        <v/>
      </c>
      <c r="BF428" s="264" t="str">
        <f t="shared" si="677"/>
        <v/>
      </c>
      <c r="BG428" s="264" t="str">
        <f t="shared" si="678"/>
        <v/>
      </c>
      <c r="BH428" s="264" t="str">
        <f t="shared" si="679"/>
        <v/>
      </c>
      <c r="BI428" s="264" t="str">
        <f t="shared" si="680"/>
        <v/>
      </c>
      <c r="BJ428" s="264" t="str">
        <f t="shared" si="681"/>
        <v/>
      </c>
      <c r="BK428" s="264" t="str">
        <f t="shared" si="682"/>
        <v/>
      </c>
      <c r="BL428" s="264" t="str">
        <f t="shared" si="683"/>
        <v/>
      </c>
      <c r="BM428" s="264" t="str">
        <f t="shared" si="684"/>
        <v/>
      </c>
      <c r="BN428" s="264" t="str">
        <f t="shared" si="685"/>
        <v/>
      </c>
      <c r="BO428" s="264" t="str">
        <f t="shared" si="686"/>
        <v/>
      </c>
      <c r="BP428" s="264" t="str">
        <f t="shared" si="687"/>
        <v/>
      </c>
      <c r="BQ428" s="264" t="str">
        <f t="shared" si="688"/>
        <v/>
      </c>
      <c r="BR428" s="264" t="str">
        <f t="shared" si="689"/>
        <v/>
      </c>
      <c r="BS428" s="264" t="str">
        <f t="shared" si="690"/>
        <v/>
      </c>
      <c r="BT428" s="264" t="str">
        <f t="shared" si="691"/>
        <v/>
      </c>
      <c r="BU428" s="264" t="str">
        <f t="shared" si="692"/>
        <v/>
      </c>
      <c r="BV428" s="264" t="str">
        <f t="shared" si="693"/>
        <v/>
      </c>
      <c r="BW428" s="264" t="str">
        <f t="shared" si="694"/>
        <v/>
      </c>
      <c r="BX428" s="264" t="str">
        <f t="shared" si="874"/>
        <v/>
      </c>
      <c r="BY428" s="264" t="str">
        <f t="shared" si="695"/>
        <v/>
      </c>
      <c r="BZ428" s="264" t="str">
        <f t="shared" si="696"/>
        <v/>
      </c>
      <c r="CA428" s="264" t="str">
        <f t="shared" si="697"/>
        <v/>
      </c>
      <c r="CB428" s="264" t="str">
        <f t="shared" si="698"/>
        <v/>
      </c>
      <c r="CC428" s="264" t="str">
        <f t="shared" si="699"/>
        <v/>
      </c>
      <c r="CD428" s="264" t="str">
        <f t="shared" si="700"/>
        <v/>
      </c>
      <c r="CE428" s="264" t="str">
        <f t="shared" si="701"/>
        <v/>
      </c>
      <c r="CF428" s="264" t="str">
        <f t="shared" si="702"/>
        <v/>
      </c>
      <c r="CG428" s="264" t="str">
        <f t="shared" si="703"/>
        <v/>
      </c>
      <c r="CH428" s="264" t="str">
        <f t="shared" si="704"/>
        <v/>
      </c>
      <c r="CI428" s="264" t="str">
        <f t="shared" si="705"/>
        <v/>
      </c>
      <c r="CJ428" s="264" t="str">
        <f t="shared" si="706"/>
        <v/>
      </c>
      <c r="CK428" s="264" t="str">
        <f t="shared" si="707"/>
        <v/>
      </c>
      <c r="CL428" s="264" t="str">
        <f t="shared" si="708"/>
        <v/>
      </c>
      <c r="CM428" s="264" t="str">
        <f t="shared" si="709"/>
        <v/>
      </c>
      <c r="CN428" s="264" t="str">
        <f t="shared" si="710"/>
        <v/>
      </c>
      <c r="CO428" s="264" t="str">
        <f t="shared" si="711"/>
        <v/>
      </c>
      <c r="CP428" s="264" t="str">
        <f t="shared" si="712"/>
        <v/>
      </c>
      <c r="CQ428" s="264" t="str">
        <f t="shared" si="713"/>
        <v/>
      </c>
      <c r="CR428" s="264" t="str">
        <f t="shared" si="714"/>
        <v/>
      </c>
      <c r="CS428" s="264" t="str">
        <f t="shared" si="715"/>
        <v/>
      </c>
      <c r="CT428" s="264" t="str">
        <f t="shared" si="716"/>
        <v/>
      </c>
      <c r="CU428" s="264" t="str">
        <f t="shared" si="717"/>
        <v/>
      </c>
      <c r="CV428" s="264" t="str">
        <f t="shared" si="718"/>
        <v/>
      </c>
      <c r="CW428" s="264" t="str">
        <f t="shared" si="719"/>
        <v/>
      </c>
      <c r="CX428" s="264" t="str">
        <f t="shared" si="720"/>
        <v/>
      </c>
      <c r="CY428" s="264" t="str">
        <f t="shared" si="721"/>
        <v/>
      </c>
      <c r="CZ428" s="264" t="str">
        <f t="shared" si="722"/>
        <v/>
      </c>
      <c r="DA428" s="264" t="str">
        <f t="shared" si="723"/>
        <v/>
      </c>
      <c r="DB428" s="264" t="str">
        <f t="shared" si="724"/>
        <v/>
      </c>
      <c r="DC428" s="264" t="str">
        <f t="shared" si="725"/>
        <v/>
      </c>
      <c r="DD428" s="264" t="str">
        <f t="shared" si="726"/>
        <v/>
      </c>
      <c r="DE428" s="264" t="str">
        <f t="shared" si="727"/>
        <v/>
      </c>
      <c r="DF428" s="264" t="str">
        <f t="shared" si="728"/>
        <v/>
      </c>
      <c r="DG428" s="264" t="str">
        <f t="shared" si="729"/>
        <v/>
      </c>
      <c r="DH428" s="264" t="str">
        <f t="shared" si="730"/>
        <v/>
      </c>
      <c r="DI428" s="264" t="str">
        <f t="shared" si="731"/>
        <v/>
      </c>
      <c r="DJ428" s="264" t="str">
        <f t="shared" si="732"/>
        <v/>
      </c>
      <c r="DK428" s="264" t="str">
        <f t="shared" si="733"/>
        <v/>
      </c>
      <c r="DL428" s="264" t="str">
        <f t="shared" si="734"/>
        <v/>
      </c>
      <c r="DM428" s="264" t="str">
        <f t="shared" si="735"/>
        <v/>
      </c>
      <c r="DN428" s="264" t="str">
        <f t="shared" si="736"/>
        <v/>
      </c>
      <c r="DO428" s="264" t="str">
        <f t="shared" si="737"/>
        <v/>
      </c>
      <c r="DP428" s="264" t="str">
        <f t="shared" si="738"/>
        <v/>
      </c>
      <c r="DQ428" s="264" t="str">
        <f t="shared" si="739"/>
        <v/>
      </c>
      <c r="DR428" s="264" t="str">
        <f t="shared" si="740"/>
        <v/>
      </c>
      <c r="DS428" s="264" t="str">
        <f t="shared" si="741"/>
        <v/>
      </c>
      <c r="DT428" s="264" t="str">
        <f t="shared" si="742"/>
        <v/>
      </c>
      <c r="DU428" s="264" t="str">
        <f t="shared" si="743"/>
        <v/>
      </c>
      <c r="DV428" s="264" t="str">
        <f t="shared" si="744"/>
        <v/>
      </c>
      <c r="DW428" s="264" t="str">
        <f t="shared" si="745"/>
        <v/>
      </c>
      <c r="DX428" s="264" t="str">
        <f t="shared" si="746"/>
        <v/>
      </c>
      <c r="DY428" s="264" t="str">
        <f t="shared" si="747"/>
        <v/>
      </c>
      <c r="DZ428" s="264" t="str">
        <f t="shared" si="748"/>
        <v/>
      </c>
      <c r="EA428" s="264" t="str">
        <f t="shared" si="749"/>
        <v/>
      </c>
      <c r="EB428" s="264" t="str">
        <f t="shared" si="750"/>
        <v/>
      </c>
      <c r="EC428" s="264" t="str">
        <f t="shared" si="751"/>
        <v/>
      </c>
      <c r="ED428" s="264" t="str">
        <f t="shared" si="752"/>
        <v/>
      </c>
      <c r="EE428" s="264" t="str">
        <f t="shared" si="753"/>
        <v/>
      </c>
      <c r="EF428" s="264" t="str">
        <f t="shared" si="754"/>
        <v/>
      </c>
      <c r="EG428" s="264" t="str">
        <f t="shared" si="755"/>
        <v/>
      </c>
      <c r="EH428" s="264" t="str">
        <f t="shared" si="756"/>
        <v/>
      </c>
      <c r="EI428" s="264" t="str">
        <f t="shared" si="757"/>
        <v/>
      </c>
      <c r="EJ428" s="264" t="str">
        <f t="shared" si="758"/>
        <v/>
      </c>
      <c r="EK428" s="264" t="str">
        <f t="shared" si="875"/>
        <v/>
      </c>
      <c r="EL428" s="264" t="str">
        <f t="shared" si="759"/>
        <v/>
      </c>
      <c r="EM428" s="264" t="str">
        <f t="shared" si="760"/>
        <v/>
      </c>
      <c r="EN428" s="264" t="str">
        <f t="shared" si="761"/>
        <v/>
      </c>
      <c r="EO428" s="264" t="str">
        <f t="shared" si="762"/>
        <v/>
      </c>
      <c r="EP428" s="264" t="str">
        <f t="shared" si="763"/>
        <v/>
      </c>
      <c r="EQ428" s="264" t="str">
        <f t="shared" si="764"/>
        <v/>
      </c>
      <c r="ER428" s="264" t="str">
        <f t="shared" si="765"/>
        <v/>
      </c>
      <c r="ES428" s="264" t="str">
        <f t="shared" si="766"/>
        <v/>
      </c>
      <c r="ET428" s="264" t="str">
        <f t="shared" si="767"/>
        <v/>
      </c>
      <c r="EU428" s="264" t="str">
        <f t="shared" si="768"/>
        <v/>
      </c>
      <c r="EV428" s="264" t="str">
        <f t="shared" si="769"/>
        <v/>
      </c>
      <c r="EW428" s="264" t="str">
        <f t="shared" si="770"/>
        <v/>
      </c>
      <c r="EX428" s="264" t="str">
        <f t="shared" si="771"/>
        <v/>
      </c>
      <c r="EY428" s="264" t="str">
        <f t="shared" si="772"/>
        <v/>
      </c>
      <c r="EZ428" s="264" t="str">
        <f t="shared" si="773"/>
        <v/>
      </c>
      <c r="FA428" s="264" t="str">
        <f t="shared" si="774"/>
        <v/>
      </c>
      <c r="FB428" s="264" t="str">
        <f t="shared" si="775"/>
        <v/>
      </c>
      <c r="FC428" s="264" t="str">
        <f t="shared" si="776"/>
        <v/>
      </c>
      <c r="FD428" s="264" t="str">
        <f t="shared" si="777"/>
        <v/>
      </c>
      <c r="FE428" s="264" t="str">
        <f t="shared" si="778"/>
        <v/>
      </c>
      <c r="FF428" s="264" t="str">
        <f t="shared" si="779"/>
        <v/>
      </c>
      <c r="FG428" s="264" t="str">
        <f t="shared" si="780"/>
        <v/>
      </c>
      <c r="FH428" s="264" t="str">
        <f t="shared" si="781"/>
        <v/>
      </c>
      <c r="FI428" s="264" t="str">
        <f t="shared" si="782"/>
        <v/>
      </c>
      <c r="FJ428" s="264" t="str">
        <f t="shared" si="783"/>
        <v/>
      </c>
      <c r="FK428" s="264" t="str">
        <f t="shared" si="784"/>
        <v/>
      </c>
      <c r="FL428" s="264" t="str">
        <f t="shared" si="785"/>
        <v/>
      </c>
      <c r="FM428" s="264" t="str">
        <f t="shared" si="786"/>
        <v/>
      </c>
      <c r="FN428" s="264" t="str">
        <f t="shared" si="787"/>
        <v/>
      </c>
      <c r="FO428" s="264" t="str">
        <f t="shared" si="788"/>
        <v/>
      </c>
      <c r="FP428" s="264" t="str">
        <f t="shared" si="789"/>
        <v/>
      </c>
      <c r="FQ428" s="264" t="str">
        <f t="shared" si="790"/>
        <v/>
      </c>
      <c r="FR428" s="264" t="str">
        <f t="shared" si="791"/>
        <v/>
      </c>
      <c r="FS428" s="264" t="str">
        <f t="shared" si="792"/>
        <v/>
      </c>
      <c r="FT428" s="264" t="str">
        <f t="shared" si="793"/>
        <v/>
      </c>
      <c r="FU428" s="264" t="str">
        <f t="shared" si="794"/>
        <v/>
      </c>
      <c r="FV428" s="264" t="str">
        <f t="shared" si="795"/>
        <v/>
      </c>
      <c r="FW428" s="264" t="str">
        <f t="shared" si="796"/>
        <v/>
      </c>
      <c r="FX428" s="264" t="str">
        <f t="shared" si="797"/>
        <v/>
      </c>
      <c r="FY428" s="264" t="str">
        <f t="shared" si="798"/>
        <v/>
      </c>
      <c r="FZ428" s="264" t="str">
        <f t="shared" si="799"/>
        <v/>
      </c>
      <c r="GA428" s="264" t="str">
        <f t="shared" si="800"/>
        <v/>
      </c>
      <c r="GB428" s="264" t="str">
        <f t="shared" si="801"/>
        <v/>
      </c>
      <c r="GC428" s="264" t="str">
        <f t="shared" si="802"/>
        <v/>
      </c>
      <c r="GD428" s="264" t="str">
        <f t="shared" si="803"/>
        <v/>
      </c>
      <c r="GE428" s="264" t="str">
        <f t="shared" si="804"/>
        <v/>
      </c>
      <c r="GF428" s="264" t="str">
        <f t="shared" si="805"/>
        <v/>
      </c>
      <c r="GG428" s="264" t="str">
        <f t="shared" si="806"/>
        <v/>
      </c>
      <c r="GH428" s="264" t="str">
        <f t="shared" si="807"/>
        <v/>
      </c>
      <c r="GI428" s="264" t="str">
        <f t="shared" si="808"/>
        <v/>
      </c>
      <c r="GJ428" s="264" t="str">
        <f t="shared" si="809"/>
        <v/>
      </c>
      <c r="GK428" s="264" t="str">
        <f t="shared" si="810"/>
        <v/>
      </c>
      <c r="GL428" s="264" t="str">
        <f t="shared" si="811"/>
        <v/>
      </c>
      <c r="GM428" s="264" t="str">
        <f t="shared" si="812"/>
        <v/>
      </c>
      <c r="GN428" s="264" t="str">
        <f t="shared" si="813"/>
        <v/>
      </c>
      <c r="GO428" s="264" t="str">
        <f t="shared" si="814"/>
        <v/>
      </c>
      <c r="GP428" s="264" t="str">
        <f t="shared" si="815"/>
        <v/>
      </c>
      <c r="GQ428" s="264" t="str">
        <f t="shared" si="816"/>
        <v/>
      </c>
      <c r="GR428" s="264" t="str">
        <f t="shared" si="817"/>
        <v/>
      </c>
      <c r="GS428" s="264" t="str">
        <f t="shared" si="818"/>
        <v/>
      </c>
      <c r="GT428" s="264" t="str">
        <f t="shared" si="819"/>
        <v/>
      </c>
      <c r="GU428" s="264" t="str">
        <f t="shared" si="820"/>
        <v/>
      </c>
      <c r="GV428" s="264" t="str">
        <f t="shared" si="821"/>
        <v/>
      </c>
      <c r="GW428" s="264" t="str">
        <f t="shared" si="822"/>
        <v/>
      </c>
      <c r="GX428" s="264" t="str">
        <f t="shared" si="823"/>
        <v/>
      </c>
      <c r="GY428" s="264" t="str">
        <f t="shared" si="824"/>
        <v/>
      </c>
      <c r="GZ428" s="264" t="str">
        <f t="shared" si="825"/>
        <v/>
      </c>
      <c r="HA428" s="264" t="str">
        <f t="shared" si="826"/>
        <v/>
      </c>
      <c r="HB428" s="264" t="str">
        <f t="shared" si="827"/>
        <v/>
      </c>
      <c r="HC428" s="264" t="str">
        <f t="shared" si="828"/>
        <v/>
      </c>
      <c r="HD428" s="264" t="str">
        <f t="shared" si="829"/>
        <v/>
      </c>
      <c r="HE428" s="264" t="str">
        <f t="shared" si="830"/>
        <v/>
      </c>
      <c r="HF428" s="264" t="str">
        <f t="shared" si="831"/>
        <v/>
      </c>
      <c r="HG428" s="264" t="str">
        <f t="shared" si="832"/>
        <v/>
      </c>
      <c r="HH428" s="264" t="str">
        <f t="shared" si="833"/>
        <v/>
      </c>
      <c r="HI428" s="264" t="str">
        <f t="shared" si="834"/>
        <v/>
      </c>
      <c r="HJ428" s="264" t="str">
        <f t="shared" si="835"/>
        <v/>
      </c>
      <c r="HK428" s="264" t="str">
        <f t="shared" si="836"/>
        <v/>
      </c>
      <c r="HL428" s="264" t="str">
        <f t="shared" si="837"/>
        <v/>
      </c>
      <c r="HM428" s="264" t="str">
        <f t="shared" si="838"/>
        <v/>
      </c>
      <c r="HN428" s="264" t="str">
        <f t="shared" si="839"/>
        <v/>
      </c>
      <c r="HO428" s="264" t="str">
        <f t="shared" si="840"/>
        <v/>
      </c>
      <c r="HP428" s="264" t="str">
        <f t="shared" si="841"/>
        <v/>
      </c>
      <c r="HQ428" s="264" t="str">
        <f t="shared" si="842"/>
        <v/>
      </c>
      <c r="HR428" s="264" t="str">
        <f t="shared" si="843"/>
        <v/>
      </c>
      <c r="HS428" s="264" t="str">
        <f t="shared" si="844"/>
        <v/>
      </c>
      <c r="HT428" s="264" t="str">
        <f t="shared" si="845"/>
        <v/>
      </c>
      <c r="HU428" s="264" t="str">
        <f t="shared" si="846"/>
        <v/>
      </c>
      <c r="HV428" s="264" t="str">
        <f t="shared" si="847"/>
        <v/>
      </c>
      <c r="HW428" s="264" t="str">
        <f t="shared" si="848"/>
        <v/>
      </c>
      <c r="HX428" s="264" t="str">
        <f t="shared" si="849"/>
        <v/>
      </c>
      <c r="HY428" s="264" t="str">
        <f t="shared" si="850"/>
        <v/>
      </c>
      <c r="HZ428" s="264" t="str">
        <f t="shared" si="851"/>
        <v/>
      </c>
      <c r="IA428" s="264" t="str">
        <f t="shared" si="852"/>
        <v/>
      </c>
      <c r="IB428" s="264" t="str">
        <f t="shared" si="853"/>
        <v/>
      </c>
      <c r="IC428" s="264" t="str">
        <f t="shared" si="854"/>
        <v/>
      </c>
      <c r="ID428" s="264" t="str">
        <f t="shared" si="855"/>
        <v/>
      </c>
      <c r="IE428" s="264" t="str">
        <f t="shared" si="856"/>
        <v/>
      </c>
      <c r="IF428" s="264" t="str">
        <f t="shared" si="857"/>
        <v/>
      </c>
      <c r="IG428" s="264" t="str">
        <f t="shared" si="858"/>
        <v/>
      </c>
      <c r="IH428" s="264" t="str">
        <f t="shared" si="859"/>
        <v/>
      </c>
      <c r="II428" s="264" t="str">
        <f t="shared" si="860"/>
        <v/>
      </c>
      <c r="IJ428" s="264" t="str">
        <f t="shared" si="861"/>
        <v/>
      </c>
      <c r="IK428" s="264" t="str">
        <f t="shared" si="862"/>
        <v/>
      </c>
      <c r="IL428" s="264" t="str">
        <f t="shared" si="863"/>
        <v/>
      </c>
      <c r="IM428" s="264" t="str">
        <f t="shared" si="864"/>
        <v/>
      </c>
      <c r="IN428" s="264" t="str">
        <f t="shared" si="865"/>
        <v/>
      </c>
      <c r="IO428" s="264" t="str">
        <f>IF(AND($A$428&lt;=$W$349,$W$349&lt;=$B$428),$C$428,"")</f>
        <v/>
      </c>
      <c r="IP428" s="264" t="str">
        <f t="shared" si="866"/>
        <v/>
      </c>
      <c r="IQ428" s="264" t="str">
        <f t="shared" si="867"/>
        <v/>
      </c>
      <c r="IR428" s="264" t="str">
        <f t="shared" si="868"/>
        <v/>
      </c>
      <c r="IS428" s="264" t="str">
        <f t="shared" si="869"/>
        <v/>
      </c>
      <c r="IT428" s="264" t="str">
        <f t="shared" si="870"/>
        <v/>
      </c>
      <c r="IU428" s="264" t="str">
        <f t="shared" si="871"/>
        <v/>
      </c>
      <c r="IV428" s="264" t="str">
        <f t="shared" si="872"/>
        <v/>
      </c>
      <c r="IW428" s="264" t="str">
        <f t="shared" si="873"/>
        <v/>
      </c>
      <c r="IX428" s="264" t="str">
        <f t="shared" si="876"/>
        <v/>
      </c>
      <c r="IY428" s="264" t="str">
        <f t="shared" si="877"/>
        <v/>
      </c>
      <c r="IZ428" s="264" t="str">
        <f t="shared" si="878"/>
        <v/>
      </c>
      <c r="JA428" s="264" t="str">
        <f>IF(AND($A$428&lt;=X$349,X$349&lt;=$B$428),$C$428,"")</f>
        <v/>
      </c>
      <c r="JB428" s="264" t="str">
        <f>IF(AND($A$428&lt;=X$349,X$349&lt;=$B$428),(1/3)*$C$428,"")</f>
        <v/>
      </c>
      <c r="JC428" s="264" t="str">
        <f>IF(AND($A$428&lt;=X$349,X$349&lt;=$B$428),(2/3)*$C$428,"")</f>
        <v/>
      </c>
      <c r="JD428" s="264" t="str">
        <f>IF(AND($A$428&lt;=X$349,X$349&lt;=$B$428),$D$428,"")</f>
        <v/>
      </c>
      <c r="JE428" s="264" t="str">
        <f>IF(AND($A$428&lt;=X$349,X$349&lt;=$B$428),(1/3)*$D$428,"")</f>
        <v/>
      </c>
      <c r="JF428" s="264" t="str">
        <f>IF(AND($A$428&lt;=X$349,X$349&lt;=$B$428),(2/3)*$D$428,"")</f>
        <v/>
      </c>
      <c r="JG428" s="264" t="str">
        <f>IF(AND($A$428&lt;=X$349,X$349&lt;=$B$428),$E$428,"")</f>
        <v/>
      </c>
      <c r="JH428" s="264" t="str">
        <f>IF(AND($A$428&lt;=X$349,X$349&lt;=$B$428),(1/3)*$E$428,"")</f>
        <v/>
      </c>
      <c r="JI428" s="264" t="str">
        <f>IF(AND($A$428&lt;=X$349,X$349&lt;=$B$428),(2/3)*$E$428,"")</f>
        <v/>
      </c>
      <c r="JJ428" s="264" t="str">
        <f>IF(AND($A$428&lt;=X$349,X$349&lt;=$B$428),$F$428,"")</f>
        <v/>
      </c>
      <c r="JK428" s="264" t="str">
        <f>IF(AND($A$428&lt;=X$349,X$349&lt;=$B$428),(1/3)*$F$428,"")</f>
        <v/>
      </c>
      <c r="JL428" s="264" t="str">
        <f>IF(AND($A$428&lt;=X$349,X$349&lt;=$B$428),(2/3)*$F$428,"")</f>
        <v/>
      </c>
      <c r="JM428" s="264" t="str">
        <f>IF(AND($A$428&lt;=Y$349,Y$349&lt;=$B$428),$C$428,"")</f>
        <v/>
      </c>
      <c r="JN428" s="264" t="str">
        <f>IF(AND($A$428&lt;=Y$349,Y$349&lt;=$B$428),(1/3)*$C$428,"")</f>
        <v/>
      </c>
      <c r="JO428" s="264" t="str">
        <f>IF(AND($A$428&lt;=Y$349,Y$349&lt;=$B$428),(2/3)*$C$428,"")</f>
        <v/>
      </c>
      <c r="JP428" s="264" t="str">
        <f>IF(AND($A$428&lt;=Y$349,Y$349&lt;=$B$428),$D$428,"")</f>
        <v/>
      </c>
      <c r="JQ428" s="264" t="str">
        <f>IF(AND($A$428&lt;=Y$349,Y$349&lt;=$B$428),(1/3)*$D$428,"")</f>
        <v/>
      </c>
      <c r="JR428" s="264" t="str">
        <f>IF(AND($A$428&lt;=Y$349,Y$349&lt;=$B$428),(2/3)*$D$428,"")</f>
        <v/>
      </c>
      <c r="JS428" s="264" t="str">
        <f>IF(AND($A$428&lt;=Y$349,Y$349&lt;=$B$428),$E$428,"")</f>
        <v/>
      </c>
      <c r="JT428" s="264" t="str">
        <f>IF(AND($A$428&lt;=Y$349,Y$349&lt;=$B$428),(1/3)*$E$428,"")</f>
        <v/>
      </c>
      <c r="JU428" s="264" t="str">
        <f>IF(AND($A$428&lt;=Y$349,Y$349&lt;=$B$428),(2/3)*$E$428,"")</f>
        <v/>
      </c>
      <c r="JV428" s="264" t="str">
        <f>IF(AND($A$428&lt;=Y$349,Y$349&lt;=$B$428),$F$428,"")</f>
        <v/>
      </c>
      <c r="JW428" s="264" t="str">
        <f>IF(AND($A$428&lt;=Y$349,Y$349&lt;=$B$428),(1/3)*$F$428,"")</f>
        <v/>
      </c>
      <c r="JX428" s="264" t="str">
        <f>IF(AND($A$428&lt;=Y$349,Y$349&lt;=$B$428),(2/3)*$F$428,"")</f>
        <v/>
      </c>
      <c r="JY428" s="264" t="str">
        <f>IF(AND($A$428&lt;=Z$349,Z$349&lt;=$B$428),$C$428,"")</f>
        <v/>
      </c>
      <c r="JZ428" s="264" t="str">
        <f>IF(AND($A$428&lt;=Z$349,Z$349&lt;=$B$428),(1/3)*$C$428,"")</f>
        <v/>
      </c>
      <c r="KA428" s="264" t="str">
        <f>IF(AND($A$428&lt;=Z$349,Z$349&lt;=$B$428),(2/3)*$C$428,"")</f>
        <v/>
      </c>
      <c r="KB428" s="264" t="str">
        <f>IF(AND($A$428&lt;=Z$349,Z$349&lt;=$B$428),$D$428,"")</f>
        <v/>
      </c>
      <c r="KC428" s="264" t="str">
        <f>IF(AND($A$428&lt;=Z$349,Z$349&lt;=$B$428),(1/3)*$D$428,"")</f>
        <v/>
      </c>
      <c r="KD428" s="264" t="str">
        <f>IF(AND($A$428&lt;=Z$349,Z$349&lt;=$B$428),(2/3)*$D$428,"")</f>
        <v/>
      </c>
      <c r="KE428" s="264" t="str">
        <f>IF(AND($A$428&lt;=Z$349,Z$349&lt;=$B$428),$E$428,"")</f>
        <v/>
      </c>
      <c r="KF428" s="264" t="str">
        <f>IF(AND($A$428&lt;=Z$349,Z$349&lt;=$B$428),(1/3)*$E$428,"")</f>
        <v/>
      </c>
      <c r="KG428" s="264" t="str">
        <f>IF(AND($A$428&lt;=Z$349,Z$349&lt;=$B$428),(2/3)*$E$428,"")</f>
        <v/>
      </c>
      <c r="KH428" s="264" t="str">
        <f>IF(AND($A$428&lt;=Z$349,Z$349&lt;=$B$428),$F$428,"")</f>
        <v/>
      </c>
      <c r="KI428" s="264" t="str">
        <f>IF(AND($A$428&lt;=Z$349,Z$349&lt;=$B$428),(1/3)*$F$428,"")</f>
        <v/>
      </c>
      <c r="KJ428" s="264" t="str">
        <f>IF(AND($A$428&lt;=Z$349,Z$349&lt;=$B$428),(2/3)*$F$428,"")</f>
        <v/>
      </c>
      <c r="KK428" s="264" t="str">
        <f>IF(AND($A$428&lt;=AA$349,AA$349&lt;=$B$428),$C$428,"")</f>
        <v/>
      </c>
      <c r="KL428" s="264" t="str">
        <f>IF(AND($A$428&lt;=AA$349,AA$349&lt;=$B$428),(1/3)*$C$428,"")</f>
        <v/>
      </c>
      <c r="KM428" s="264" t="str">
        <f>IF(AND($A$428&lt;=AA$349,AA$349&lt;=$B$428),(2/3)*$C$428,"")</f>
        <v/>
      </c>
      <c r="KN428" s="264" t="str">
        <f>IF(AND($A$428&lt;=AA$349,AA$349&lt;=$B$428),$D$428,"")</f>
        <v/>
      </c>
      <c r="KO428" s="264" t="str">
        <f>IF(AND($A$428&lt;=AA$349,AA$349&lt;=$B$428),(1/3)*$D$428,"")</f>
        <v/>
      </c>
      <c r="KP428" s="264" t="str">
        <f>IF(AND($A$428&lt;=AA$349,AA$349&lt;=$B$428),(2/3)*$D$428,"")</f>
        <v/>
      </c>
      <c r="KQ428" s="264" t="str">
        <f>IF(AND($A$428&lt;=AA$349,AA$349&lt;=$B$428),$E$428,"")</f>
        <v/>
      </c>
      <c r="KR428" s="264" t="str">
        <f>IF(AND($A$428&lt;=AA$349,AA$349&lt;=$B$428),(1/3)*$E$428,"")</f>
        <v/>
      </c>
      <c r="KS428" s="264" t="str">
        <f>IF(AND($A$428&lt;=AA$349,AA$349&lt;=$B$428),(2/3)*$E$428,"")</f>
        <v/>
      </c>
      <c r="KT428" s="264" t="str">
        <f>IF(AND($A$428&lt;=AA$349,AA$349&lt;=$B$428),$F$428,"")</f>
        <v/>
      </c>
      <c r="KU428" s="264" t="str">
        <f>IF(AND($A$428&lt;=AA$349,AA$349&lt;=$B$428),(1/3)*$F$428,"")</f>
        <v/>
      </c>
      <c r="KV428" s="264" t="str">
        <f>IF(AND($A$428&lt;=AA$349,AA$349&lt;=$B$428),(2/3)*$F$428,"")</f>
        <v/>
      </c>
      <c r="KW428" s="264" t="str">
        <f>IF(AND($A$428&lt;=AB$349,AB$349&lt;=$B$428),$C$428,"")</f>
        <v/>
      </c>
      <c r="KX428" s="264" t="str">
        <f>IF(AND($A$428&lt;=AB$349,AB$349&lt;=$B$428),(1/3)*$C$428,"")</f>
        <v/>
      </c>
      <c r="KY428" s="264" t="str">
        <f>IF(AND($A$428&lt;=AB$349,AB$349&lt;=$B$428),(2/3)*$C$428,"")</f>
        <v/>
      </c>
      <c r="KZ428" s="264" t="str">
        <f>IF(AND($A$428&lt;=AB$349,AB$349&lt;=$B$428),$D$428,"")</f>
        <v/>
      </c>
      <c r="LA428" s="264" t="str">
        <f>IF(AND($A$428&lt;=AB$349,AB$349&lt;=$B$428),(1/3)*$D$428,"")</f>
        <v/>
      </c>
      <c r="LB428" s="264" t="str">
        <f>IF(AND($A$428&lt;=AB$349,AB$349&lt;=$B$428),(2/3)*$D$428,"")</f>
        <v/>
      </c>
      <c r="LC428" s="264" t="str">
        <f>IF(AND($A$428&lt;=AB$349,AB$349&lt;=$B$428),$E$428,"")</f>
        <v/>
      </c>
      <c r="LD428" s="264" t="str">
        <f>IF(AND($A$428&lt;=AB$349,AB$349&lt;=$B$428),(1/3)*$E$428,"")</f>
        <v/>
      </c>
      <c r="LE428" s="264" t="str">
        <f>IF(AND($A$428&lt;=AB$349,AB$349&lt;=$B$428),(2/3)*$E$428,"")</f>
        <v/>
      </c>
      <c r="LF428" s="264" t="str">
        <f>IF(AND($A$428&lt;=AB$349,AB$349&lt;=$B$428),$F$428,"")</f>
        <v/>
      </c>
      <c r="LG428" s="264" t="str">
        <f>IF(AND($A$428&lt;=AB$349,AB$349&lt;=$B$428),(1/3)*$F$428,"")</f>
        <v/>
      </c>
      <c r="LH428" s="264" t="str">
        <f>IF(AND($A$428&lt;=AB$349,AB$349&lt;=$B$428),(2/3)*$F$428,"")</f>
        <v/>
      </c>
      <c r="LI428" s="264" t="str">
        <f>IF(AND($A$428&lt;=AC$349,AC$349&lt;=$B$428),$C$428,"")</f>
        <v/>
      </c>
      <c r="LJ428" s="264" t="str">
        <f>IF(AND($A$428&lt;=AC$349,AC$349&lt;=$B$428),(1/3)*$C$428,"")</f>
        <v/>
      </c>
      <c r="LK428" s="264" t="str">
        <f>IF(AND($A$428&lt;=AC$349,AC$349&lt;=$B$428),(2/3)*$C$428,"")</f>
        <v/>
      </c>
      <c r="LL428" s="264" t="str">
        <f>IF(AND($A$428&lt;=AC$349,AC$349&lt;=$B$428),$D$428,"")</f>
        <v/>
      </c>
      <c r="LM428" s="264" t="str">
        <f>IF(AND($A$428&lt;=AC$349,AC$349&lt;=$B$428),(1/3)*$D$428,"")</f>
        <v/>
      </c>
      <c r="LN428" s="264" t="str">
        <f>IF(AND($A$428&lt;=AC$349,AC$349&lt;=$B$428),(2/3)*$D$428,"")</f>
        <v/>
      </c>
      <c r="LO428" s="264" t="str">
        <f>IF(AND($A$428&lt;=AC$349,AC$349&lt;=$B$428),$E$428,"")</f>
        <v/>
      </c>
      <c r="LP428" s="264" t="str">
        <f>IF(AND($A$428&lt;=AC$349,AC$349&lt;=$B$428),(1/3)*$E$428,"")</f>
        <v/>
      </c>
      <c r="LQ428" s="264" t="str">
        <f>IF(AND($A$428&lt;=AC$349,AC$349&lt;=$B$428),(2/3)*$E$428,"")</f>
        <v/>
      </c>
      <c r="LR428" s="264" t="str">
        <f>IF(AND($A$428&lt;=AC$349,AC$349&lt;=$B$428),$F$428,"")</f>
        <v/>
      </c>
      <c r="LS428" s="264" t="str">
        <f>IF(AND($A$428&lt;=AC$349,AC$349&lt;=$B$428),(1/3)*$F$428,"")</f>
        <v/>
      </c>
      <c r="LT428" s="264" t="str">
        <f>IF(AND($A$428&lt;=AC$349,AC$349&lt;=$B$428),(2/3)*$F$428,"")</f>
        <v/>
      </c>
      <c r="LU428" s="264" t="str">
        <f>IF(AND($A$428&lt;=AD$349,AD$349&lt;=$B$428),$C$428,"")</f>
        <v/>
      </c>
      <c r="LV428" s="264" t="str">
        <f>IF(AND($A$428&lt;=AD$349,AD$349&lt;=$B$428),(1/3)*$C$428,"")</f>
        <v/>
      </c>
      <c r="LW428" s="264" t="str">
        <f>IF(AND($A$428&lt;=AD$349,AD$349&lt;=$B$428),(2/3)*$C$428,"")</f>
        <v/>
      </c>
      <c r="LX428" s="264" t="str">
        <f>IF(AND($A$428&lt;=AD$349,AD$349&lt;=$B$428),$D$428,"")</f>
        <v/>
      </c>
      <c r="LY428" s="264" t="str">
        <f>IF(AND($A$428&lt;=AD$349,AD$349&lt;=$B$428),(1/3)*$D$428,"")</f>
        <v/>
      </c>
      <c r="LZ428" s="264" t="str">
        <f>IF(AND($A$428&lt;=AD$349,AD$349&lt;=$B$428),(2/3)*$D$428,"")</f>
        <v/>
      </c>
      <c r="MA428" s="264" t="str">
        <f>IF(AND($A$428&lt;=AD$349,AD$349&lt;=$B$428),$E$428,"")</f>
        <v/>
      </c>
      <c r="MB428" s="264" t="str">
        <f>IF(AND($A$428&lt;=AD$349,AD$349&lt;=$B$428),(1/3)*$E$428,"")</f>
        <v/>
      </c>
      <c r="MC428" s="264" t="str">
        <f>IF(AND($A$428&lt;=AD$349,AD$349&lt;=$B$428),(2/3)*$E$428,"")</f>
        <v/>
      </c>
      <c r="MD428" s="264" t="str">
        <f>IF(AND($A$428&lt;=AD$349,AD$349&lt;=$B$428),$F$428,"")</f>
        <v/>
      </c>
      <c r="ME428" s="264" t="str">
        <f>IF(AND($A$428&lt;=AD$349,AD$349&lt;=$B$428),(1/3)*$F$428,"")</f>
        <v/>
      </c>
      <c r="MF428" s="264" t="str">
        <f>IF(AND($A$428&lt;=AD$349,AD$349&lt;=$B$428),(2/3)*$F$428,"")</f>
        <v/>
      </c>
      <c r="MG428" s="264" t="str">
        <f>IF(AND($A$428&lt;=AE$349,AE$349&lt;=$B$428),$C$428,"")</f>
        <v/>
      </c>
      <c r="MH428" s="264" t="str">
        <f>IF(AND($A$428&lt;=AE$349,AE$349&lt;=$B$428),(1/3)*$C$428,"")</f>
        <v/>
      </c>
      <c r="MI428" s="264" t="str">
        <f>IF(AND($A$428&lt;=AE$349,AE$349&lt;=$B$428),(2/3)*$C$428,"")</f>
        <v/>
      </c>
      <c r="MJ428" s="264" t="str">
        <f>IF(AND($A$428&lt;=AE$349,AE$349&lt;=$B$428),$D$428,"")</f>
        <v/>
      </c>
      <c r="MK428" s="264" t="str">
        <f>IF(AND($A$428&lt;=AE$349,AE$349&lt;=$B$428),(1/3)*$D$428,"")</f>
        <v/>
      </c>
      <c r="ML428" s="264" t="str">
        <f>IF(AND($A$428&lt;=AE$349,AE$349&lt;=$B$428),(2/3)*$D$428,"")</f>
        <v/>
      </c>
      <c r="MM428" s="264" t="str">
        <f>IF(AND($A$428&lt;=AE$349,AE$349&lt;=$B$428),$E$428,"")</f>
        <v/>
      </c>
      <c r="MN428" s="264" t="str">
        <f>IF(AND($A$428&lt;=AE$349,AE$349&lt;=$B$428),(1/3)*$E$428,"")</f>
        <v/>
      </c>
      <c r="MO428" s="264" t="str">
        <f>IF(AND($A$428&lt;=AE$349,AE$349&lt;=$B$428),(2/3)*$E$428,"")</f>
        <v/>
      </c>
      <c r="MP428" s="264" t="str">
        <f>IF(AND($A$428&lt;=AE$349,AE$349&lt;=$B$428),$F$428,"")</f>
        <v/>
      </c>
      <c r="MQ428" s="264" t="str">
        <f>IF(AND($A$428&lt;=AE$349,AE$349&lt;=$B$428),(1/3)*$F$428,"")</f>
        <v/>
      </c>
      <c r="MR428" s="264" t="str">
        <f>IF(AND($A$428&lt;=AE$349,AE$349&lt;=$B$428),(2/3)*$F$428,"")</f>
        <v/>
      </c>
      <c r="MS428" s="264" t="str">
        <f>IF(AND($A$428&lt;=AF$349,AF$349&lt;=$B$428),$C$428,"")</f>
        <v/>
      </c>
      <c r="MT428" s="264" t="str">
        <f>IF(AND($A$428&lt;=AF$349,AF$349&lt;=$B$428),(1/3)*$C$428,"")</f>
        <v/>
      </c>
      <c r="MU428" s="264" t="str">
        <f>IF(AND($A$428&lt;=AF$349,AF$349&lt;=$B$428),(2/3)*$C$428,"")</f>
        <v/>
      </c>
      <c r="MV428" s="264" t="str">
        <f>IF(AND($A$428&lt;=AF$349,AF$349&lt;=$B$428),$D$428,"")</f>
        <v/>
      </c>
      <c r="MW428" s="264" t="str">
        <f>IF(AND($A$428&lt;=AF$349,AF$349&lt;=$B$428),(1/3)*$D$428,"")</f>
        <v/>
      </c>
      <c r="MX428" s="264" t="str">
        <f>IF(AND($A$428&lt;=AF$349,AF$349&lt;=$B$428),(2/3)*$D$428,"")</f>
        <v/>
      </c>
      <c r="MY428" s="264" t="str">
        <f>IF(AND($A$428&lt;=AF$349,AF$349&lt;=$B$428),$E$428,"")</f>
        <v/>
      </c>
      <c r="MZ428" s="264" t="str">
        <f>IF(AND($A$428&lt;=AF$349,AF$349&lt;=$B$428),(1/3)*$E$428,"")</f>
        <v/>
      </c>
      <c r="NA428" s="264" t="str">
        <f>IF(AND($A$428&lt;=AF$349,AF$349&lt;=$B$428),(2/3)*$E$428,"")</f>
        <v/>
      </c>
      <c r="NB428" s="264" t="str">
        <f>IF(AND($A$428&lt;=AF$349,AF$349&lt;=$B$428),$F$428,"")</f>
        <v/>
      </c>
      <c r="NC428" s="264" t="str">
        <f>IF(AND($A$428&lt;=AF$349,AF$349&lt;=$B$428),(1/3)*$F$428,"")</f>
        <v/>
      </c>
      <c r="ND428" s="264" t="str">
        <f>IF(AND($A$428&lt;=AF$349,AF$349&lt;=$B$428),(2/3)*$F$428,"")</f>
        <v/>
      </c>
      <c r="NE428" s="264" t="str">
        <f>IF(AND($A$428&lt;=AG$349,AG$349&lt;=$B$428),$C$428,"")</f>
        <v/>
      </c>
      <c r="NF428" s="264" t="str">
        <f>IF(AND($A$428&lt;=AG$349,AG$349&lt;=$B$428),(1/3)*$C$428,"")</f>
        <v/>
      </c>
      <c r="NG428" s="264" t="str">
        <f>IF(AND($A$428&lt;=AG$349,AG$349&lt;=$B$428),(2/3)*$C$428,"")</f>
        <v/>
      </c>
      <c r="NH428" s="264" t="str">
        <f>IF(AND($A$428&lt;=AG$349,AG$349&lt;=$B$428),$D$428,"")</f>
        <v/>
      </c>
      <c r="NI428" s="264" t="str">
        <f>IF(AND($A$428&lt;=AG$349,AG$349&lt;=$B$428),(1/3)*$D$428,"")</f>
        <v/>
      </c>
      <c r="NJ428" s="264" t="str">
        <f>IF(AND($A$428&lt;=AG$349,AG$349&lt;=$B$428),(2/3)*$D$428,"")</f>
        <v/>
      </c>
      <c r="NK428" s="264" t="str">
        <f>IF(AND($A$428&lt;=AG$349,AG$349&lt;=$B$428),$E$428,"")</f>
        <v/>
      </c>
      <c r="NL428" s="264" t="str">
        <f>IF(AND($A$428&lt;=AG$349,AG$349&lt;=$B$428),(1/3)*$E$428,"")</f>
        <v/>
      </c>
      <c r="NM428" s="264" t="str">
        <f>IF(AND($A$428&lt;=AG$349,AG$349&lt;=$B$428),(2/3)*$E$428,"")</f>
        <v/>
      </c>
      <c r="NN428" s="264" t="str">
        <f>IF(AND($A$428&lt;=AG$349,AG$349&lt;=$B$428),$F$428,"")</f>
        <v/>
      </c>
      <c r="NO428" s="264" t="str">
        <f>IF(AND($A$428&lt;=AG$349,AG$349&lt;=$B$428),(1/3)*$F$428,"")</f>
        <v/>
      </c>
      <c r="NP428" s="264" t="str">
        <f>IF(AND($A$428&lt;=AG$349,AG$349&lt;=$B$428),(2/3)*$F$428,"")</f>
        <v/>
      </c>
      <c r="NQ428" s="264" t="str">
        <f>IF(AND($A$428&lt;=AH$349,AH$349&lt;=$B$428),$C$428,"")</f>
        <v/>
      </c>
      <c r="NR428" s="264" t="str">
        <f>IF(AND($A$428&lt;=AH$349,AH$349&lt;=$B$428),(1/3)*$C$428,"")</f>
        <v/>
      </c>
      <c r="NS428" s="264" t="str">
        <f>IF(AND($A$428&lt;=AH$349,AH$349&lt;=$B$428),(2/3)*$C$428,"")</f>
        <v/>
      </c>
      <c r="NT428" s="264" t="str">
        <f>IF(AND($A$428&lt;=AH$349,AH$349&lt;=$B$428),$D$428,"")</f>
        <v/>
      </c>
      <c r="NU428" s="264" t="str">
        <f>IF(AND($A$428&lt;=AH$349,AH$349&lt;=$B$428),(1/3)*$D$428,"")</f>
        <v/>
      </c>
      <c r="NV428" s="264" t="str">
        <f>IF(AND($A$428&lt;=AH$349,AH$349&lt;=$B$428),(2/3)*$D$428,"")</f>
        <v/>
      </c>
      <c r="NW428" s="264" t="str">
        <f>IF(AND($A$428&lt;=AH$349,AH$349&lt;=$B$428),$E$428,"")</f>
        <v/>
      </c>
      <c r="NX428" s="264" t="str">
        <f>IF(AND($A$428&lt;=AH$349,AH$349&lt;=$B$428),(1/3)*$E$428,"")</f>
        <v/>
      </c>
      <c r="NY428" s="264" t="str">
        <f>IF(AND($A$428&lt;=AH$349,AH$349&lt;=$B$428),(2/3)*$E$428,"")</f>
        <v/>
      </c>
      <c r="NZ428" s="264" t="str">
        <f>IF(AND($A$428&lt;=AH$349,AH$349&lt;=$B$428),$F$428,"")</f>
        <v/>
      </c>
      <c r="OA428" s="264" t="str">
        <f>IF(AND($A$428&lt;=AH$349,AH$349&lt;=$B$428),(1/3)*$F$428,"")</f>
        <v/>
      </c>
      <c r="OB428" s="264" t="str">
        <f>IF(AND($A$428&lt;=AH$349,AH$349&lt;=$B$428),(2/3)*$F$428,"")</f>
        <v/>
      </c>
      <c r="OC428" s="264" t="str">
        <f>IF(AND($A$428&lt;=AI$349,AI$349&lt;=$B$428),$C$428,"")</f>
        <v/>
      </c>
      <c r="OD428" s="264" t="str">
        <f>IF(AND($A$428&lt;=AI$349,AI$349&lt;=$B$428),(1/3)*$C$428,"")</f>
        <v/>
      </c>
      <c r="OE428" s="264" t="str">
        <f>IF(AND($A$428&lt;=AI$349,AI$349&lt;=$B$428),(2/3)*$C$428,"")</f>
        <v/>
      </c>
      <c r="OF428" s="264" t="str">
        <f>IF(AND($A$428&lt;=AI$349,AI$349&lt;=$B$428),$D$428,"")</f>
        <v/>
      </c>
      <c r="OG428" s="264" t="str">
        <f>IF(AND($A$428&lt;=AI$349,AI$349&lt;=$B$428),(1/3)*$D$428,"")</f>
        <v/>
      </c>
      <c r="OH428" s="264" t="str">
        <f>IF(AND($A$428&lt;=AI$349,AI$349&lt;=$B$428),(2/3)*$D$428,"")</f>
        <v/>
      </c>
      <c r="OI428" s="264" t="str">
        <f>IF(AND($A$428&lt;=AI$349,AI$349&lt;=$B$428),$E$428,"")</f>
        <v/>
      </c>
      <c r="OJ428" s="264" t="str">
        <f>IF(AND($A$428&lt;=AI$349,AI$349&lt;=$B$428),(1/3)*$E$428,"")</f>
        <v/>
      </c>
      <c r="OK428" s="264" t="str">
        <f>IF(AND($A$428&lt;=AI$349,AI$349&lt;=$B$428),(2/3)*$E$428,"")</f>
        <v/>
      </c>
      <c r="OL428" s="264" t="str">
        <f>IF(AND($A$428&lt;=AI$349,AI$349&lt;=$B$428),$F$428,"")</f>
        <v/>
      </c>
      <c r="OM428" s="264" t="str">
        <f>IF(AND($A$428&lt;=AI$349,AI$349&lt;=$B$428),(1/3)*$F$428,"")</f>
        <v/>
      </c>
      <c r="ON428" s="264" t="str">
        <f>IF(AND($A$428&lt;=AI$349,AI$349&lt;=$B$428),(2/3)*$F$428,"")</f>
        <v/>
      </c>
      <c r="OO428" s="264" t="str">
        <f>IF(AND($A$428&lt;=AJ$349,AJ$349&lt;=$B$428),$C$428,"")</f>
        <v/>
      </c>
      <c r="OP428" s="264" t="str">
        <f>IF(AND($A$428&lt;=AJ$349,AJ$349&lt;=$B$428),(1/3)*$C$428,"")</f>
        <v/>
      </c>
      <c r="OQ428" s="264" t="str">
        <f>IF(AND($A$428&lt;=AJ$349,AJ$349&lt;=$B$428),(2/3)*$C$428,"")</f>
        <v/>
      </c>
      <c r="OR428" s="264" t="str">
        <f>IF(AND($A$428&lt;=AJ$349,AJ$349&lt;=$B$428),$D$428,"")</f>
        <v/>
      </c>
      <c r="OS428" s="264" t="str">
        <f>IF(AND($A$428&lt;=AJ$349,AJ$349&lt;=$B$428),(1/3)*$D$428,"")</f>
        <v/>
      </c>
      <c r="OT428" s="264" t="str">
        <f>IF(AND($A$428&lt;=AJ$349,AJ$349&lt;=$B$428),(2/3)*$D$428,"")</f>
        <v/>
      </c>
      <c r="OU428" s="264" t="str">
        <f>IF(AND($A$428&lt;=AJ$349,AJ$349&lt;=$B$428),$E$428,"")</f>
        <v/>
      </c>
      <c r="OV428" s="264" t="str">
        <f>IF(AND($A$428&lt;=AJ$349,AJ$349&lt;=$B$428),(1/3)*$E$428,"")</f>
        <v/>
      </c>
      <c r="OW428" s="264" t="str">
        <f>IF(AND($A$428&lt;=AJ$349,AJ$349&lt;=$B$428),(2/3)*$E$428,"")</f>
        <v/>
      </c>
      <c r="OX428" s="264" t="str">
        <f>IF(AND($A$428&lt;=AJ$349,AJ$349&lt;=$B$428),$F$428,"")</f>
        <v/>
      </c>
      <c r="OY428" s="264" t="str">
        <f>IF(AND($A$428&lt;=AJ$349,AJ$349&lt;=$B$428),(1/3)*$F$428,"")</f>
        <v/>
      </c>
      <c r="OZ428" s="264" t="str">
        <f>IF(AND($A$428&lt;=AJ$349,AJ$349&lt;=$B$428),(2/3)*$F$428,"")</f>
        <v/>
      </c>
      <c r="PA428" s="264" t="str">
        <f>IF(AND($A$428&lt;=AK$349,AK$349&lt;=$B$428),$C$428,"")</f>
        <v/>
      </c>
      <c r="PB428" s="264" t="str">
        <f>IF(AND($A$428&lt;=AK$349,AK$349&lt;=$B$428),(1/3)*$C$428,"")</f>
        <v/>
      </c>
      <c r="PC428" s="264" t="str">
        <f>IF(AND($A$428&lt;=AK$349,AK$349&lt;=$B$428),(2/3)*$C$428,"")</f>
        <v/>
      </c>
      <c r="PD428" s="264" t="str">
        <f>IF(AND($A$428&lt;=AK$349,AK$349&lt;=$B$428),$D$428,"")</f>
        <v/>
      </c>
      <c r="PE428" s="264" t="str">
        <f>IF(AND($A$428&lt;=AK$349,AK$349&lt;=$B$428),(1/3)*$D$428,"")</f>
        <v/>
      </c>
      <c r="PF428" s="264" t="str">
        <f>IF(AND($A$428&lt;=AK$349,AK$349&lt;=$B$428),(2/3)*$D$428,"")</f>
        <v/>
      </c>
      <c r="PG428" s="264" t="str">
        <f>IF(AND($A$428&lt;=AK$349,AK$349&lt;=$B$428),$E$428,"")</f>
        <v/>
      </c>
      <c r="PH428" s="264" t="str">
        <f>IF(AND($A$428&lt;=AK$349,AK$349&lt;=$B$428),(1/3)*$E$428,"")</f>
        <v/>
      </c>
      <c r="PI428" s="264" t="str">
        <f>IF(AND($A$428&lt;=AK$349,AK$349&lt;=$B$428),(2/3)*$E$428,"")</f>
        <v/>
      </c>
      <c r="PJ428" s="264" t="str">
        <f>IF(AND($A$428&lt;=AK$349,AK$349&lt;=$B$428),$F$428,"")</f>
        <v/>
      </c>
      <c r="PK428" s="264" t="str">
        <f>IF(AND($A$428&lt;=AK$349,AK$349&lt;=$B$428),(1/3)*$F$428,"")</f>
        <v/>
      </c>
      <c r="PL428" s="264" t="str">
        <f>IF(AND($A$428&lt;=AK$349,AK$349&lt;=$B$428),(2/3)*$F$428,"")</f>
        <v/>
      </c>
      <c r="PM428" s="264" t="str">
        <f>IF(AND($A$428&lt;=AL$349,AL$349&lt;=$B$428),$C$428,"")</f>
        <v/>
      </c>
      <c r="PN428" s="264" t="str">
        <f>IF(AND($A$428&lt;=AL$349,AL$349&lt;=$B$428),(1/3)*$C$428,"")</f>
        <v/>
      </c>
      <c r="PO428" s="264" t="str">
        <f>IF(AND($A$428&lt;=AL$349,AL$349&lt;=$B$428),(2/3)*$C$428,"")</f>
        <v/>
      </c>
      <c r="PP428" s="264" t="str">
        <f>IF(AND($A$428&lt;=AL$349,AL$349&lt;=$B$428),$D$428,"")</f>
        <v/>
      </c>
      <c r="PQ428" s="264" t="str">
        <f>IF(AND($A$428&lt;=AL$349,AL$349&lt;=$B$428),(1/3)*$D$428,"")</f>
        <v/>
      </c>
      <c r="PR428" s="264" t="str">
        <f>IF(AND($A$428&lt;=AL$349,AL$349&lt;=$B$428),(2/3)*$D$428,"")</f>
        <v/>
      </c>
      <c r="PS428" s="264" t="str">
        <f>IF(AND($A$428&lt;=AL$349,AL$349&lt;=$B$428),$E$428,"")</f>
        <v/>
      </c>
      <c r="PT428" s="264" t="str">
        <f>IF(AND($A$428&lt;=AL$349,AL$349&lt;=$B$428),(1/3)*$E$428,"")</f>
        <v/>
      </c>
      <c r="PU428" s="264" t="str">
        <f>IF(AND($A$428&lt;=AL$349,AL$349&lt;=$B$428),(2/3)*$E$428,"")</f>
        <v/>
      </c>
      <c r="PV428" s="264" t="str">
        <f>IF(AND($A$428&lt;=AL$349,AL$349&lt;=$B$428),$F$428,"")</f>
        <v/>
      </c>
      <c r="PW428" s="264" t="str">
        <f>IF(AND($A$428&lt;=AL$349,AL$349&lt;=$B$428),(1/3)*$F$428,"")</f>
        <v/>
      </c>
      <c r="PX428" s="264" t="str">
        <f>IF(AND($A$428&lt;=AL$349,AL$349&lt;=$B$428),(2/3)*$F$428,"")</f>
        <v/>
      </c>
      <c r="PY428" s="264" t="str">
        <f>IF(AND($A$428&lt;=AM$349,AM$349&lt;=$B$428),$C$428,"")</f>
        <v/>
      </c>
      <c r="PZ428" s="264" t="str">
        <f>IF(AND($A$428&lt;=AM$349,AM$349&lt;=$B$428),(1/3)*$C$428,"")</f>
        <v/>
      </c>
      <c r="QA428" s="264" t="str">
        <f>IF(AND($A$428&lt;=AM$349,AM$349&lt;=$B$428),(2/3)*$C$428,"")</f>
        <v/>
      </c>
      <c r="QB428" s="264" t="str">
        <f>IF(AND($A$428&lt;=AM$349,AM$349&lt;=$B$428),$D$428,"")</f>
        <v/>
      </c>
      <c r="QC428" s="264" t="str">
        <f>IF(AND($A$428&lt;=AM$349,AM$349&lt;=$B$428),(1/3)*$D$428,"")</f>
        <v/>
      </c>
      <c r="QD428" s="264" t="str">
        <f>IF(AND($A$428&lt;=AM$349,AM$349&lt;=$B$428),(2/3)*$D$428,"")</f>
        <v/>
      </c>
      <c r="QE428" s="264" t="str">
        <f>IF(AND($A$428&lt;=AM$349,AM$349&lt;=$B$428),$E$428,"")</f>
        <v/>
      </c>
      <c r="QF428" s="264" t="str">
        <f>IF(AND($A$428&lt;=AM$349,AM$349&lt;=$B$428),(1/3)*$E$428,"")</f>
        <v/>
      </c>
      <c r="QG428" s="264" t="str">
        <f>IF(AND($A$428&lt;=AM$349,AM$349&lt;=$B$428),(2/3)*$E$428,"")</f>
        <v/>
      </c>
      <c r="QH428" s="264" t="str">
        <f>IF(AND($A$428&lt;=AM$349,AM$349&lt;=$B$428),$F$428,"")</f>
        <v/>
      </c>
      <c r="QI428" s="264" t="str">
        <f>IF(AND($A$428&lt;=AM$349,AM$349&lt;=$B$428),(1/3)*$F$428,"")</f>
        <v/>
      </c>
      <c r="QJ428" s="264" t="str">
        <f>IF(AND($A$428&lt;=AM$349,AM$349&lt;=$B$428),(2/3)*$F$428,"")</f>
        <v/>
      </c>
      <c r="QK428" s="264" t="str">
        <f>IF(AND($A$428&lt;=AN$349,AN$349&lt;=$B$428),$C$428,"")</f>
        <v/>
      </c>
      <c r="QL428" s="264" t="str">
        <f>IF(AND($A$428&lt;=AN$349,AN$349&lt;=$B$428),(1/3)*$C$428,"")</f>
        <v/>
      </c>
      <c r="QM428" s="264" t="str">
        <f>IF(AND($A$428&lt;=AN$349,AN$349&lt;=$B$428),(2/3)*$C$428,"")</f>
        <v/>
      </c>
      <c r="QN428" s="264" t="str">
        <f>IF(AND($A$428&lt;=AN$349,AN$349&lt;=$B$428),$D$428,"")</f>
        <v/>
      </c>
      <c r="QO428" s="264" t="str">
        <f>IF(AND($A$428&lt;=AN$349,AN$349&lt;=$B$428),(1/3)*$D$428,"")</f>
        <v/>
      </c>
      <c r="QP428" s="264" t="str">
        <f>IF(AND($A$428&lt;=AN$349,AN$349&lt;=$B$428),(2/3)*$D$428,"")</f>
        <v/>
      </c>
      <c r="QQ428" s="264" t="str">
        <f>IF(AND($A$428&lt;=AN$349,AN$349&lt;=$B$428),$E$428,"")</f>
        <v/>
      </c>
      <c r="QR428" s="264" t="str">
        <f>IF(AND($A$428&lt;=AN$349,AN$349&lt;=$B$428),(1/3)*$E$428,"")</f>
        <v/>
      </c>
      <c r="QS428" s="264" t="str">
        <f>IF(AND($A$428&lt;=AN$349,AN$349&lt;=$B$428),(2/3)*$E$428,"")</f>
        <v/>
      </c>
      <c r="QT428" s="264" t="str">
        <f>IF(AND($A$428&lt;=AN$349,AN$349&lt;=$B$428),$F$428,"")</f>
        <v/>
      </c>
      <c r="QU428" s="264" t="str">
        <f>IF(AND($A$428&lt;=AN$349,AN$349&lt;=$B$428),(1/3)*$F$428,"")</f>
        <v/>
      </c>
      <c r="QV428" s="264" t="str">
        <f>IF(AND($A$428&lt;=AN$349,AN$349&lt;=$B$428),(2/3)*$F$428,"")</f>
        <v/>
      </c>
      <c r="QW428" s="264" t="str">
        <f>IF(AND($A$428&lt;=AO$349,AO$349&lt;=$B$428),$C$428,"")</f>
        <v/>
      </c>
      <c r="QX428" s="264" t="str">
        <f>IF(AND($A$428&lt;=AO$349,AO$349&lt;=$B$428),(1/3)*$C$428,"")</f>
        <v/>
      </c>
      <c r="QY428" s="264" t="str">
        <f>IF(AND($A$428&lt;=AO$349,AO$349&lt;=$B$428),(2/3)*$C$428,"")</f>
        <v/>
      </c>
      <c r="QZ428" s="264" t="str">
        <f>IF(AND($A$428&lt;=AO$349,AO$349&lt;=$B$428),$D$428,"")</f>
        <v/>
      </c>
      <c r="RA428" s="264" t="str">
        <f>IF(AND($A$428&lt;=AO$349,AO$349&lt;=$B$428),(1/3)*$D$428,"")</f>
        <v/>
      </c>
      <c r="RB428" s="264" t="str">
        <f>IF(AND($A$428&lt;=AO$349,AO$349&lt;=$B$428),(2/3)*$D$428,"")</f>
        <v/>
      </c>
      <c r="RC428" s="264" t="str">
        <f>IF(AND($A$428&lt;=AO$349,AO$349&lt;=$B$428),$E$428,"")</f>
        <v/>
      </c>
      <c r="RD428" s="264" t="str">
        <f>IF(AND($A$428&lt;=AO$349,AO$349&lt;=$B$428),(1/3)*$E$428,"")</f>
        <v/>
      </c>
      <c r="RE428" s="264" t="str">
        <f>IF(AND($A$428&lt;=AO$349,AO$349&lt;=$B$428),(2/3)*$E$428,"")</f>
        <v/>
      </c>
      <c r="RF428" s="264" t="str">
        <f>IF(AND($A$428&lt;=AO$349,AO$349&lt;=$B$428),$F$428,"")</f>
        <v/>
      </c>
      <c r="RG428" s="264" t="str">
        <f>IF(AND($A$428&lt;=AO$349,AO$349&lt;=$B$428),(1/3)*$F$428,"")</f>
        <v/>
      </c>
      <c r="RH428" s="264" t="str">
        <f>IF(AND($A$428&lt;=AO$349,AO$349&lt;=$B$428),(2/3)*$F$428,"")</f>
        <v/>
      </c>
      <c r="RI428" s="264" t="str">
        <f>IF(AND($A$428&lt;=AP$349,AP$349&lt;=$B$428),$C$428,"")</f>
        <v/>
      </c>
      <c r="RJ428" s="264" t="str">
        <f>IF(AND($A$428&lt;=AP$349,AP$349&lt;=$B$428),(1/3)*$C$428,"")</f>
        <v/>
      </c>
      <c r="RK428" s="264" t="str">
        <f>IF(AND($A$428&lt;=AP$349,AP$349&lt;=$B$428),(2/3)*$C$428,"")</f>
        <v/>
      </c>
      <c r="RL428" s="264" t="str">
        <f>IF(AND($A$428&lt;=AP$349,AP$349&lt;=$B$428),$D$428,"")</f>
        <v/>
      </c>
      <c r="RM428" s="264" t="str">
        <f>IF(AND($A$428&lt;=AP$349,AP$349&lt;=$B$428),(1/3)*$D$428,"")</f>
        <v/>
      </c>
      <c r="RN428" s="264" t="str">
        <f>IF(AND($A$428&lt;=AP$349,AP$349&lt;=$B$428),(2/3)*$D$428,"")</f>
        <v/>
      </c>
      <c r="RO428" s="264" t="str">
        <f>IF(AND($A$428&lt;=AP$349,AP$349&lt;=$B$428),$E$428,"")</f>
        <v/>
      </c>
      <c r="RP428" s="264" t="str">
        <f>IF(AND($A$428&lt;=AP$349,AP$349&lt;=$B$428),(1/3)*$E$428,"")</f>
        <v/>
      </c>
      <c r="RQ428" s="264" t="str">
        <f>IF(AND($A$428&lt;=AP$349,AP$349&lt;=$B$428),(2/3)*$E$428,"")</f>
        <v/>
      </c>
      <c r="RR428" s="264" t="str">
        <f>IF(AND($A$428&lt;=AP$349,AP$349&lt;=$B$428),$F$428,"")</f>
        <v/>
      </c>
      <c r="RS428" s="264" t="str">
        <f>IF(AND($A$428&lt;=AP$349,AP$349&lt;=$B$428),(1/3)*$F$428,"")</f>
        <v/>
      </c>
      <c r="RT428" s="264" t="str">
        <f>IF(AND($A$428&lt;=AP$349,AP$349&lt;=$B$428),(2/3)*$F$428,"")</f>
        <v/>
      </c>
      <c r="RU428" s="264" t="str">
        <f>IF(AND($A$428&lt;=AQ$349,AQ$349&lt;=$B$428),$C$428,"")</f>
        <v/>
      </c>
      <c r="RV428" s="264" t="str">
        <f>IF(AND($A$428&lt;=AQ$349,AQ$349&lt;=$B$428),(1/3)*$C$428,"")</f>
        <v/>
      </c>
      <c r="RW428" s="264" t="str">
        <f>IF(AND($A$428&lt;=AQ$349,AQ$349&lt;=$B$428),(2/3)*$C$428,"")</f>
        <v/>
      </c>
      <c r="RX428" s="264" t="str">
        <f>IF(AND($A$428&lt;=AQ$349,AQ$349&lt;=$B$428),$D$428,"")</f>
        <v/>
      </c>
      <c r="RY428" s="264" t="str">
        <f>IF(AND($A$428&lt;=AQ$349,AQ$349&lt;=$B$428),(1/3)*$D$428,"")</f>
        <v/>
      </c>
      <c r="RZ428" s="264" t="str">
        <f>IF(AND($A$428&lt;=AQ$349,AQ$349&lt;=$B$428),(2/3)*$D$428,"")</f>
        <v/>
      </c>
      <c r="SA428" s="264" t="str">
        <f>IF(AND($A$428&lt;=AQ$349,AQ$349&lt;=$B$428),$E$428,"")</f>
        <v/>
      </c>
      <c r="SB428" s="264" t="str">
        <f>IF(AND($A$428&lt;=AQ$349,AQ$349&lt;=$B$428),(1/3)*$E$428,"")</f>
        <v/>
      </c>
      <c r="SC428" s="264" t="str">
        <f>IF(AND($A$428&lt;=AQ$349,AQ$349&lt;=$B$428),(2/3)*$E$428,"")</f>
        <v/>
      </c>
      <c r="SD428" s="264" t="str">
        <f>IF(AND($A$428&lt;=AQ$349,AQ$349&lt;=$B$428),$F$428,"")</f>
        <v/>
      </c>
      <c r="SE428" s="264" t="str">
        <f>IF(AND($A$428&lt;=AQ$349,AQ$349&lt;=$B$428),(1/3)*$F$428,"")</f>
        <v/>
      </c>
      <c r="SF428" s="264" t="str">
        <f>IF(AND($A$428&lt;=AQ$349,AQ$349&lt;=$B$428),(2/3)*$F$428,"")</f>
        <v/>
      </c>
      <c r="SG428" s="264" t="str">
        <f>IF(AND($A$428&lt;=AR$349,AR$349&lt;=$B$428),$C$428,"")</f>
        <v/>
      </c>
      <c r="SH428" s="264" t="str">
        <f>IF(AND($A$428&lt;=AR$349,AR$349&lt;=$B$428),(1/3)*$C$428,"")</f>
        <v/>
      </c>
      <c r="SI428" s="264" t="str">
        <f>IF(AND($A$428&lt;=AR$349,AR$349&lt;=$B$428),(2/3)*$C$428,"")</f>
        <v/>
      </c>
      <c r="SJ428" s="264" t="str">
        <f>IF(AND($A$428&lt;=AR$349,AR$349&lt;=$B$428),$D$428,"")</f>
        <v/>
      </c>
      <c r="SK428" s="264" t="str">
        <f>IF(AND($A$428&lt;=AR$349,AR$349&lt;=$B$428),(1/3)*$D$428,"")</f>
        <v/>
      </c>
      <c r="SL428" s="264" t="str">
        <f>IF(AND($A$428&lt;=AR$349,AR$349&lt;=$B$428),(2/3)*$D$428,"")</f>
        <v/>
      </c>
      <c r="SM428" s="264" t="str">
        <f>IF(AND($A$428&lt;=AR$349,AR$349&lt;=$B$428),$E$428,"")</f>
        <v/>
      </c>
      <c r="SN428" s="264" t="str">
        <f>IF(AND($A$428&lt;=AR$349,AR$349&lt;=$B$428),(1/3)*$E$428,"")</f>
        <v/>
      </c>
      <c r="SO428" s="264" t="str">
        <f>IF(AND($A$428&lt;=AR$349,AR$349&lt;=$B$428),(2/3)*$E$428,"")</f>
        <v/>
      </c>
      <c r="SP428" s="264" t="str">
        <f>IF(AND($A$428&lt;=AR$349,AR$349&lt;=$B$428),$F$428,"")</f>
        <v/>
      </c>
      <c r="SQ428" s="264" t="str">
        <f>IF(AND($A$428&lt;=AR$349,AR$349&lt;=$B$428),(1/3)*$F$428,"")</f>
        <v/>
      </c>
      <c r="SR428" s="264" t="str">
        <f>IF(AND($A$428&lt;=AR$349,AR$349&lt;=$B$428),(2/3)*$F$428,"")</f>
        <v/>
      </c>
      <c r="SS428" s="264" t="str">
        <f>IF(AND($A$428&lt;=AS$349,AS$349&lt;=$B$428),$C$428,"")</f>
        <v/>
      </c>
      <c r="ST428" s="264" t="str">
        <f>IF(AND($A$428&lt;=AS$349,AS$349&lt;=$B$428),(1/3)*$C$428,"")</f>
        <v/>
      </c>
      <c r="SU428" s="264" t="str">
        <f>IF(AND($A$428&lt;=AS$349,AS$349&lt;=$B$428),(2/3)*$C$428,"")</f>
        <v/>
      </c>
      <c r="SV428" s="264" t="str">
        <f>IF(AND($A$428&lt;=AS$349,AS$349&lt;=$B$428),$D$428,"")</f>
        <v/>
      </c>
      <c r="SW428" s="264" t="str">
        <f>IF(AND($A$428&lt;=AS$349,AS$349&lt;=$B$428),(1/3)*$D$428,"")</f>
        <v/>
      </c>
      <c r="SX428" s="264" t="str">
        <f>IF(AND($A$428&lt;=AS$349,AS$349&lt;=$B$428),(2/3)*$D$428,"")</f>
        <v/>
      </c>
      <c r="SY428" s="264" t="str">
        <f>IF(AND($A$428&lt;=AS$349,AS$349&lt;=$B$428),$E$428,"")</f>
        <v/>
      </c>
      <c r="SZ428" s="264" t="str">
        <f>IF(AND($A$428&lt;=AS$349,AS$349&lt;=$B$428),(1/3)*$E$428,"")</f>
        <v/>
      </c>
      <c r="TA428" s="264" t="str">
        <f>IF(AND($A$428&lt;=AS$349,AS$349&lt;=$B$428),(2/3)*$E$428,"")</f>
        <v/>
      </c>
      <c r="TB428" s="264" t="str">
        <f>IF(AND($A$428&lt;=AS$349,AS$349&lt;=$B$428),$F$428,"")</f>
        <v/>
      </c>
      <c r="TC428" s="264" t="str">
        <f>IF(AND($A$428&lt;=AS$349,AS$349&lt;=$B$428),(1/3)*$F$428,"")</f>
        <v/>
      </c>
      <c r="TD428" s="264" t="str">
        <f>IF(AND($A$428&lt;=AS$349,AS$349&lt;=$B$428),(2/3)*$F$428,"")</f>
        <v/>
      </c>
      <c r="TE428" s="264" t="str">
        <f>IF(AND($A$428&lt;=AT$349,AT$349&lt;=$B$428),$C$428,"")</f>
        <v/>
      </c>
      <c r="TF428" s="264" t="str">
        <f>IF(AND($A$428&lt;=AT$349,AT$349&lt;=$B$428),(1/3)*$C$428,"")</f>
        <v/>
      </c>
      <c r="TG428" s="264" t="str">
        <f>IF(AND($A$428&lt;=AT$349,AT$349&lt;=$B$428),(2/3)*$C$428,"")</f>
        <v/>
      </c>
      <c r="TH428" s="264" t="str">
        <f>IF(AND($A$428&lt;=AT$349,AT$349&lt;=$B$428),$D$428,"")</f>
        <v/>
      </c>
      <c r="TI428" s="264" t="str">
        <f>IF(AND($A$428&lt;=AT$349,AT$349&lt;=$B$428),(1/3)*$D$428,"")</f>
        <v/>
      </c>
      <c r="TJ428" s="264" t="str">
        <f>IF(AND($A$428&lt;=AT$349,AT$349&lt;=$B$428),(2/3)*$D$428,"")</f>
        <v/>
      </c>
      <c r="TK428" s="264" t="str">
        <f>IF(AND($A$428&lt;=AT$349,AT$349&lt;=$B$428),$E$428,"")</f>
        <v/>
      </c>
      <c r="TL428" s="264" t="str">
        <f>IF(AND($A$428&lt;=AT$349,AT$349&lt;=$B$428),(1/3)*$E$428,"")</f>
        <v/>
      </c>
      <c r="TM428" s="264" t="str">
        <f>IF(AND($A$428&lt;=AT$349,AT$349&lt;=$B$428),(2/3)*$E$428,"")</f>
        <v/>
      </c>
      <c r="TN428" s="264" t="str">
        <f>IF(AND($A$428&lt;=AT$349,AT$349&lt;=$B$428),$F$428,"")</f>
        <v/>
      </c>
      <c r="TO428" s="264" t="str">
        <f>IF(AND($A$428&lt;=AT$349,AT$349&lt;=$B$428),(1/3)*$F$428,"")</f>
        <v/>
      </c>
      <c r="TP428" s="264" t="str">
        <f>IF(AND($A$428&lt;=AT$349,AT$349&lt;=$B$428),(2/3)*$F$428,"")</f>
        <v/>
      </c>
      <c r="TQ428" s="264" t="str">
        <f>IF(AND($A$428&lt;=AU$349,AU$349&lt;=$B$428),$C$428,"")</f>
        <v/>
      </c>
      <c r="TR428" s="264" t="str">
        <f>IF(AND($A$428&lt;=AU$349,AU$349&lt;=$B$428),(1/3)*$C$428,"")</f>
        <v/>
      </c>
      <c r="TS428" s="264" t="str">
        <f>IF(AND($A$428&lt;=AU$349,AU$349&lt;=$B$428),(2/3)*$C$428,"")</f>
        <v/>
      </c>
      <c r="TT428" s="264" t="str">
        <f>IF(AND($A$428&lt;=AU$349,AU$349&lt;=$B$428),$D$428,"")</f>
        <v/>
      </c>
      <c r="TU428" s="264" t="str">
        <f>IF(AND($A$428&lt;=AU$349,AU$349&lt;=$B$428),(1/3)*$D$428,"")</f>
        <v/>
      </c>
      <c r="TV428" s="264" t="str">
        <f>IF(AND($A$428&lt;=AU$349,AU$349&lt;=$B$428),(2/3)*$D$428,"")</f>
        <v/>
      </c>
      <c r="TW428" s="264" t="str">
        <f>IF(AND($A$428&lt;=AU$349,AU$349&lt;=$B$428),$E$428,"")</f>
        <v/>
      </c>
      <c r="TX428" s="264" t="str">
        <f>IF(AND($A$428&lt;=AU$349,AU$349&lt;=$B$428),(1/3)*$E$428,"")</f>
        <v/>
      </c>
      <c r="TY428" s="264" t="str">
        <f>IF(AND($A$428&lt;=AU$349,AU$349&lt;=$B$428),(2/3)*$E$428,"")</f>
        <v/>
      </c>
      <c r="TZ428" s="264" t="str">
        <f>IF(AND($A$428&lt;=AU$349,AU$349&lt;=$B$428),$F$428,"")</f>
        <v/>
      </c>
      <c r="UA428" s="264" t="str">
        <f>IF(AND($A$428&lt;=AU$349,AU$349&lt;=$B$428),(1/3)*$F$428,"")</f>
        <v/>
      </c>
      <c r="UB428" s="264" t="str">
        <f>IF(AND($A$428&lt;=AU$349,AU$349&lt;=$B$428),(2/3)*$F$428,"")</f>
        <v/>
      </c>
      <c r="UC428" s="264" t="str">
        <f>IF(AND($A$428&lt;=AV$349,AV$349&lt;=$B$428),$C$428,"")</f>
        <v/>
      </c>
      <c r="UD428" s="264" t="str">
        <f>IF(AND($A$428&lt;=AV$349,AV$349&lt;=$B$428),(1/3)*$C$428,"")</f>
        <v/>
      </c>
      <c r="UE428" s="264" t="str">
        <f>IF(AND($A$428&lt;=AV$349,AV$349&lt;=$B$428),(2/3)*$C$428,"")</f>
        <v/>
      </c>
      <c r="UF428" s="264" t="str">
        <f>IF(AND($A$428&lt;=AV$349,AV$349&lt;=$B$428),$D$428,"")</f>
        <v/>
      </c>
      <c r="UG428" s="264" t="str">
        <f>IF(AND($A$428&lt;=AV$349,AV$349&lt;=$B$428),(1/3)*$D$428,"")</f>
        <v/>
      </c>
      <c r="UH428" s="264" t="str">
        <f>IF(AND($A$428&lt;=AV$349,AV$349&lt;=$B$428),(2/3)*$C$428,"")</f>
        <v/>
      </c>
      <c r="UI428" s="264" t="str">
        <f>IF(AND($A$428&lt;=AV$349,AV$349&lt;=$B$428),$E$428,"")</f>
        <v/>
      </c>
      <c r="UJ428" s="264" t="str">
        <f>IF(AND($A$428&lt;=AV$349,AV$349&lt;=$B$428),(1/3)*$E$428,"")</f>
        <v/>
      </c>
      <c r="UK428" s="264" t="str">
        <f>IF(AND($A$428&lt;=AV$349,AV$349&lt;=$B$428),(2/3)*$E$428,"")</f>
        <v/>
      </c>
      <c r="UL428" s="264" t="str">
        <f>IF(AND($A$428&lt;=AV$349,AV$349&lt;=$B$428),$F$428,"")</f>
        <v/>
      </c>
      <c r="UM428" s="264" t="str">
        <f>IF(AND($A$428&lt;=AV$349,AV$349&lt;=$B$428),(1/3)*$F$428,"")</f>
        <v/>
      </c>
      <c r="UN428" s="264" t="str">
        <f>IF(AND($A$428&lt;=AV$349,AV$349&lt;=$B$428),(2/3)*$F$428,"")</f>
        <v/>
      </c>
      <c r="UO428" s="264" t="str">
        <f>IF(AND($A$428&lt;=AW$349,AW$349&lt;=$B$428),$C$428,"")</f>
        <v/>
      </c>
      <c r="UP428" s="264" t="str">
        <f>IF(AND($A$428&lt;=AW$349,AW$349&lt;=$B$428),(1/3)*$C$428,"")</f>
        <v/>
      </c>
      <c r="UQ428" s="264" t="str">
        <f>IF(AND($A$428&lt;=AW$349,AW$349&lt;=$B$428),(2/3)*$C$428,"")</f>
        <v/>
      </c>
      <c r="UR428" s="264" t="str">
        <f>IF(AND($A$428&lt;=AW$349,AW$349&lt;=$B$428),$D$428,"")</f>
        <v/>
      </c>
      <c r="US428" s="264" t="str">
        <f>IF(AND($A$428&lt;=AW$349,AW$349&lt;=$B$428),(1/3)*$D$428,"")</f>
        <v/>
      </c>
      <c r="UT428" s="264" t="str">
        <f>IF(AND($A$428&lt;=AW$349,AW$349&lt;=$B$428),(2/3)*$D$428,"")</f>
        <v/>
      </c>
      <c r="UU428" s="264" t="str">
        <f>IF(AND($A$428&lt;=AW$349,AW$349&lt;=$B$428),$E$428,"")</f>
        <v/>
      </c>
      <c r="UV428" s="264" t="str">
        <f>IF(AND($A$428&lt;=AW$349,AW$349&lt;=$B$428),(1/3)*$E$428,"")</f>
        <v/>
      </c>
      <c r="UW428" s="264" t="str">
        <f>IF(AND($A$428&lt;=AW$349,AW$349&lt;=$B$428),(2/3)*$E$428,"")</f>
        <v/>
      </c>
      <c r="UX428" s="264" t="str">
        <f>IF(AND($A$428&lt;=AW$349,AW$349&lt;=$B$428),$F$428,"")</f>
        <v/>
      </c>
      <c r="UY428" s="264" t="str">
        <f>IF(AND($A$428&lt;=AW$349,AW$349&lt;=$B$428),(1/3)*$F$428,"")</f>
        <v/>
      </c>
      <c r="UZ428" s="264" t="str">
        <f>IF(AND($A$428&lt;=AW$349,AW$349&lt;=$B$428),(2/3)*$F$428,"")</f>
        <v/>
      </c>
      <c r="VA428" s="264" t="str">
        <f>IF(AND($A$428&lt;=AX$349,AX$349&lt;=$B$428),$C$428,"")</f>
        <v/>
      </c>
      <c r="VB428" s="264" t="str">
        <f>IF(AND($A$428&lt;=AX$349,AX$349&lt;=$B$428),(1/3)*$C$428,"")</f>
        <v/>
      </c>
      <c r="VC428" s="264" t="str">
        <f>IF(AND($A$428&lt;=AX$349,AX$349&lt;=$B$428),(2/3)*$C$428,"")</f>
        <v/>
      </c>
      <c r="VD428" s="264" t="str">
        <f>IF(AND($A$428&lt;=AX$349,AX$349&lt;=$B$428),$D$428,"")</f>
        <v/>
      </c>
      <c r="VE428" s="264" t="str">
        <f>IF(AND($A$428&lt;=AX$349,AX$349&lt;=$B$428),(1/3)*$D$428,"")</f>
        <v/>
      </c>
      <c r="VF428" s="264" t="str">
        <f>IF(AND($A$428&lt;=AX$349,AX$349&lt;=$B$428),(2/3)*$D$428,"")</f>
        <v/>
      </c>
      <c r="VG428" s="264" t="str">
        <f>IF(AND($A$428&lt;=AX$349,AX$349&lt;=$B$428),$E$428,"")</f>
        <v/>
      </c>
      <c r="VH428" s="264" t="str">
        <f>IF(AND($A$428&lt;=AX$349,AX$349&lt;=$B$428),(1/3)*$E$428,"")</f>
        <v/>
      </c>
      <c r="VI428" s="264" t="str">
        <f>IF(AND($A$428&lt;=AX$349,AX$349&lt;=$B$428),(2/3)*$E$428,"")</f>
        <v/>
      </c>
      <c r="VJ428" s="264" t="str">
        <f>IF(AND($A$428&lt;=AX$349,AX$349&lt;=$B$428),$F$428,"")</f>
        <v/>
      </c>
      <c r="VK428" s="264" t="str">
        <f>IF(AND($A$428&lt;=AX$349,AX$349&lt;=$B$428),(1/3)*$F$428,"")</f>
        <v/>
      </c>
      <c r="VL428" s="264" t="str">
        <f>IF(AND($A$428&lt;=AX$349,AX$349&lt;=$B$428),(2/3)*$F$428,"")</f>
        <v/>
      </c>
      <c r="VM428" s="264" t="str">
        <f>IF(AND($A$428&lt;=AY$349,AY$349&lt;=$B$428),$C$428,"")</f>
        <v/>
      </c>
      <c r="VN428" s="264" t="str">
        <f>IF(AND($A$428&lt;=AY$349,AY$349&lt;=$B$428),(1/3)*$C$428,"")</f>
        <v/>
      </c>
      <c r="VO428" s="264" t="str">
        <f>IF(AND($A$428&lt;=AY$349,AY$349&lt;=$B$428),(2/3)*$C$428,"")</f>
        <v/>
      </c>
      <c r="VP428" s="264" t="str">
        <f>IF(AND($A$428&lt;=AY$349,AY$349&lt;=$B$428),$D$428,"")</f>
        <v/>
      </c>
      <c r="VQ428" s="264" t="str">
        <f>IF(AND($A$428&lt;=AY$349,AY$349&lt;=$B$428),(1/3)*$D$428,"")</f>
        <v/>
      </c>
      <c r="VR428" s="264" t="str">
        <f>IF(AND($A$428&lt;=AY$349,AY$349&lt;=$B$428),(2/3)*$D$428,"")</f>
        <v/>
      </c>
      <c r="VS428" s="264" t="str">
        <f>IF(AND($A$428&lt;=AY$349,AY$349&lt;=$B$428),$E$428,"")</f>
        <v/>
      </c>
      <c r="VT428" s="264" t="str">
        <f>IF(AND($A$428&lt;=AY$349,AY$349&lt;=$B$428),(1/3)*$E$428,"")</f>
        <v/>
      </c>
      <c r="VU428" s="264" t="str">
        <f>IF(AND($A$428&lt;=AY$349,AY$349&lt;=$B$428),(2/3)*$E$428,"")</f>
        <v/>
      </c>
      <c r="VV428" s="264" t="str">
        <f>IF(AND($A$428&lt;=AY$349,AY$349&lt;=$B$428),$F$428,"")</f>
        <v/>
      </c>
      <c r="VW428" s="264" t="str">
        <f>IF(AND($A$428&lt;=AY$349,AY$349&lt;=$B$428),(1/3)*$F$428,"")</f>
        <v/>
      </c>
      <c r="VX428" s="264" t="str">
        <f>IF(AND($A$428&lt;=AY$349,AY$349&lt;=$B$428),(2/3)*$F$428,"")</f>
        <v/>
      </c>
      <c r="VY428" s="264" t="str">
        <f>IF(AND($A$428&lt;=AZ$349,AZ$349&lt;=$B$428),$C$428,"")</f>
        <v/>
      </c>
      <c r="VZ428" s="264" t="str">
        <f>IF(AND($A$428&lt;=AZ$349,AZ$349&lt;=$B$428),(1/3)*$C$428,"")</f>
        <v/>
      </c>
      <c r="WA428" s="264" t="str">
        <f>IF(AND($A$428&lt;=AZ$349,AZ$349&lt;=$B$428),(2/3)*$C$428,"")</f>
        <v/>
      </c>
      <c r="WB428" s="264" t="str">
        <f>IF(AND($A$428&lt;=AZ$349,AZ$349&lt;=$B$428),$D$428,"")</f>
        <v/>
      </c>
      <c r="WC428" s="264" t="str">
        <f>IF(AND($A$428&lt;=AZ$349,AZ$349&lt;=$B$428),(1/3)*$D$428,"")</f>
        <v/>
      </c>
      <c r="WD428" s="264" t="str">
        <f>IF(AND($A$428&lt;=AZ$349,AZ$349&lt;=$B$428),(2/3)*$D$428,"")</f>
        <v/>
      </c>
      <c r="WE428" s="264" t="str">
        <f>IF(AND($A$428&lt;=AZ$349,AZ$349&lt;=$B$428),$E$428,"")</f>
        <v/>
      </c>
      <c r="WF428" s="264" t="str">
        <f>IF(AND($A$428&lt;=AZ$349,AZ$349&lt;=$B$428),(1/3)*$E$428,"")</f>
        <v/>
      </c>
      <c r="WG428" s="264" t="str">
        <f>IF(AND($A$428&lt;=AZ$349,AZ$349&lt;=$B$428),(2/3)*$E$428,"")</f>
        <v/>
      </c>
      <c r="WH428" s="264" t="str">
        <f>IF(AND($A$428&lt;=AZ$349,AZ$349&lt;=$B$428),$F$428,"")</f>
        <v/>
      </c>
      <c r="WI428" s="264" t="str">
        <f>IF(AND($A$428&lt;=AZ$349,AZ$349&lt;=$B$428),(1/3)*$F$428,"")</f>
        <v/>
      </c>
      <c r="WJ428" s="264" t="str">
        <f>IF(AND($A$428&lt;=AZ$349,AZ$349&lt;=$B$428),(2/3)*$F$428,"")</f>
        <v/>
      </c>
      <c r="WK428" s="264" t="str">
        <f>IF(AND($A$428&lt;=BA$349,BA$349&lt;=$B$428),$C$428,"")</f>
        <v/>
      </c>
      <c r="WL428" s="264" t="str">
        <f>IF(AND($A$428&lt;=BA$349,BA$349&lt;=$B$428),(1/3)*$C$428,"")</f>
        <v/>
      </c>
      <c r="WM428" s="264" t="str">
        <f>IF(AND($A$428&lt;=BA$349,BA$349&lt;=$B$428),(2/3)*$C$428,"")</f>
        <v/>
      </c>
      <c r="WN428" s="264" t="str">
        <f>IF(AND($A$428&lt;=BA$349,BA$349&lt;=$B$428),$D$428,"")</f>
        <v/>
      </c>
      <c r="WO428" s="264" t="str">
        <f>IF(AND($A$428&lt;=BA$349,BA$349&lt;=$B$428),(1/3)*$D$428,"")</f>
        <v/>
      </c>
      <c r="WP428" s="264" t="str">
        <f>IF(AND($A$428&lt;=BA$349,BA$349&lt;=$B$428),(2/3)*$D$428,"")</f>
        <v/>
      </c>
      <c r="WQ428" s="264" t="str">
        <f>IF(AND($A$428&lt;=BA$349,BA$349&lt;=$B$428),$E$428,"")</f>
        <v/>
      </c>
      <c r="WR428" s="264" t="str">
        <f>IF(AND($A$428&lt;=BA$349,BA$349&lt;=$B$428),(1/3)*$E$428,"")</f>
        <v/>
      </c>
      <c r="WS428" s="264" t="str">
        <f>IF(AND($A$428&lt;=BA$349,BA$349&lt;=$B$428),(2/3)*$E$428,"")</f>
        <v/>
      </c>
      <c r="WT428" s="264" t="str">
        <f>IF(AND($A$428&lt;=BA$349,BA$349&lt;=$B$428),$F$428,"")</f>
        <v/>
      </c>
      <c r="WU428" s="264" t="str">
        <f>IF(AND($A$428&lt;=BA$349,BA$349&lt;=$B$428),(1/3)*$F$428,"")</f>
        <v/>
      </c>
      <c r="WV428" s="264" t="str">
        <f>IF(AND($A$428&lt;=BA$349,BA$349&lt;=$B$428),(2/3)*$F$428,"")</f>
        <v/>
      </c>
      <c r="WW428" s="264" t="str">
        <f>IF(AND($A$428&lt;=BB$349,BB$349&lt;=$B$428),$C$428,"")</f>
        <v/>
      </c>
      <c r="WX428" s="264" t="str">
        <f>IF(AND($A$428&lt;=BB$349,BB$349&lt;=$B$428),(1/3)*$C$428,"")</f>
        <v/>
      </c>
      <c r="WY428" s="264" t="str">
        <f>IF(AND($A$428&lt;=BB$349,BB$349&lt;=$B$428),(2/3)*$C$428,"")</f>
        <v/>
      </c>
      <c r="WZ428" s="264" t="str">
        <f>IF(AND($A$428&lt;=BB$349,BB$349&lt;=$B$428),$D$428,"")</f>
        <v/>
      </c>
      <c r="XA428" s="264" t="str">
        <f>IF(AND($A$428&lt;=BB$349,BB$349&lt;=$B$428),(1/3)*$D$428,"")</f>
        <v/>
      </c>
      <c r="XB428" s="264" t="str">
        <f>IF(AND($A$428&lt;=BB$349,BB$349&lt;=$B$428),(2/3)*$D$428,"")</f>
        <v/>
      </c>
      <c r="XC428" s="264" t="str">
        <f>IF(AND($A$428&lt;=BB$349,BB$349&lt;=$B$428),$E$428,"")</f>
        <v/>
      </c>
      <c r="XD428" s="264" t="str">
        <f>IF(AND($A$428&lt;=BB$349,BB$349&lt;=$B$428),(1/3)*$E$428,"")</f>
        <v/>
      </c>
      <c r="XE428" s="264" t="str">
        <f>IF(AND($A$428&lt;=BB$349,BB$349&lt;=$B$428),(2/3)*$E$428,"")</f>
        <v/>
      </c>
      <c r="XF428" s="264" t="str">
        <f>IF(AND($A$428&lt;=BB$349,BB$349&lt;=$B$428),$F$428,"")</f>
        <v/>
      </c>
      <c r="XG428" s="264" t="str">
        <f>IF(AND($A$428&lt;=BB$349,BB$349&lt;=$B$428),(1/3)*$F$428,"")</f>
        <v/>
      </c>
      <c r="XH428" s="264" t="str">
        <f>IF(AND($A$428&lt;=BB$349,BB$349&lt;=$B$428),(2/3)*$F$428,"")</f>
        <v/>
      </c>
      <c r="XI428" s="264" t="str">
        <f>IF(AND($A$428&lt;=BC$349,BC$349&lt;=$B$428),$C$428,"")</f>
        <v/>
      </c>
      <c r="XJ428" s="264" t="str">
        <f>IF(AND($A$428&lt;=BC$349,BC$349&lt;=$B$428),(1/3)*$C$428,"")</f>
        <v/>
      </c>
      <c r="XK428" s="264" t="str">
        <f>IF(AND($A$428&lt;=BC$349,BC$349&lt;=$B$428),(2/3)*$C$428,"")</f>
        <v/>
      </c>
      <c r="XL428" s="264" t="str">
        <f>IF(AND($A$428&lt;=BC$349,BC$349&lt;=$B$428),$D$428,"")</f>
        <v/>
      </c>
      <c r="XM428" s="264" t="str">
        <f>IF(AND($A$428&lt;=BC$349,BC$349&lt;=$B$428),(1/3)*$D$428,"")</f>
        <v/>
      </c>
      <c r="XN428" s="264" t="str">
        <f>IF(AND($A$428&lt;=BC$349,BC$349&lt;=$B$428),(2/3)*$D$428,"")</f>
        <v/>
      </c>
      <c r="XO428" s="264" t="str">
        <f>IF(AND($A$428&lt;=BC$349,BC$349&lt;=$B$428),$E$428,"")</f>
        <v/>
      </c>
      <c r="XP428" s="264" t="str">
        <f>IF(AND($A$428&lt;=BC$349,BC$349&lt;=$B$428),(1/3)*$E$428,"")</f>
        <v/>
      </c>
      <c r="XQ428" s="264" t="str">
        <f>IF(AND($A$428&lt;=BC$349,BC$349&lt;=$B$428),(2/3)*$E$428,"")</f>
        <v/>
      </c>
      <c r="XR428" s="264" t="str">
        <f>IF(AND($A$428&lt;=BC$349,BC$349&lt;=$B$428),$F$428,"")</f>
        <v/>
      </c>
      <c r="XS428" s="264" t="str">
        <f>IF(AND($A$428&lt;=BC$349,BC$349&lt;=$B$428),(1/3)*$F$428,"")</f>
        <v/>
      </c>
      <c r="XT428" s="264" t="str">
        <f>IF(AND($A$428&lt;=BC$349,BC$349&lt;=$B$428),(2/3)*$F$428,"")</f>
        <v/>
      </c>
      <c r="XU428" s="264" t="str">
        <f>IF(AND($A$428&lt;=BD$349,BD$349&lt;=$B$428),$C$428,"")</f>
        <v/>
      </c>
      <c r="XV428" s="264" t="str">
        <f>IF(AND($A$428&lt;=BD$349,BD$349&lt;=$B$428),(1/3)*$C$428,"")</f>
        <v/>
      </c>
      <c r="XW428" s="264" t="str">
        <f>IF(AND($A$428&lt;=BD$349,BD$349&lt;=$B$428),(2/3)*$C$428,"")</f>
        <v/>
      </c>
      <c r="XX428" s="264" t="str">
        <f>IF(AND($A$428&lt;=BD$349,BD$349&lt;=$B$428),$D$428,"")</f>
        <v/>
      </c>
      <c r="XY428" s="264" t="str">
        <f>IF(AND($A$428&lt;=BD$349,BD$349&lt;=$B$428),(1/3)*$D$428,"")</f>
        <v/>
      </c>
      <c r="XZ428" s="264" t="str">
        <f>IF(AND($A$428&lt;=BD$349,BD$349&lt;=$B$428),(2/3)*$D$428,"")</f>
        <v/>
      </c>
      <c r="YA428" s="264" t="str">
        <f>IF(AND($A$428&lt;=BD$349,BD$349&lt;=$B$428),$E$428,"")</f>
        <v/>
      </c>
      <c r="YB428" s="264" t="str">
        <f>IF(AND($A$428&lt;=BD$349,BD$349&lt;=$B$428),(1/3)*$E$428,"")</f>
        <v/>
      </c>
      <c r="YC428" s="264" t="str">
        <f>IF(AND($A$428&lt;=BD$349,BD$349&lt;=$B$428),(2/3)*$E$428,"")</f>
        <v/>
      </c>
      <c r="YD428" s="264" t="str">
        <f>IF(AND($A$428&lt;=BD$349,BD$349&lt;=$B$428),$F$428,"")</f>
        <v/>
      </c>
      <c r="YE428" s="264" t="str">
        <f>IF(AND($A$428&lt;=BD$349,BD$349&lt;=$B$428),(1/3)*$F$428,"")</f>
        <v/>
      </c>
      <c r="YF428" s="264" t="str">
        <f>IF(AND($A$428&lt;=BD$349,BD$349&lt;=$B$428),(2/3)*$F$428,"")</f>
        <v/>
      </c>
      <c r="YG428" s="264" t="str">
        <f>IF(AND($A$428&lt;=BE$349,BE$349&lt;=$B$428),$C$428,"")</f>
        <v/>
      </c>
      <c r="YH428" s="264" t="str">
        <f>IF(AND($A$428&lt;=BE$349,BE$349&lt;=$B$428),(1/3)*$C$428,"")</f>
        <v/>
      </c>
      <c r="YI428" s="264" t="str">
        <f>IF(AND($A$428&lt;=BE$349,BE$349&lt;=$B$428),(2/3)*$C$428,"")</f>
        <v/>
      </c>
      <c r="YJ428" s="264" t="str">
        <f>IF(AND($A$428&lt;=BE$349,BE$349&lt;=$B$428),$D$428,"")</f>
        <v/>
      </c>
      <c r="YK428" s="264" t="str">
        <f>IF(AND($A$428&lt;=BE$349,BE$349&lt;=$B$428),(1/3)*$D$428,"")</f>
        <v/>
      </c>
      <c r="YL428" s="264" t="str">
        <f>IF(AND($A$428&lt;=BE$349,BE$349&lt;=$B$428),(2/3)*$D$428,"")</f>
        <v/>
      </c>
      <c r="YM428" s="264" t="str">
        <f>IF(AND($A$428&lt;=BE$349,BE$349&lt;=$B$428),$E$428,"")</f>
        <v/>
      </c>
      <c r="YN428" s="264" t="str">
        <f>IF(AND($A$428&lt;=BE$349,BE$349&lt;=$B$428),(1/3)*$E$428,"")</f>
        <v/>
      </c>
      <c r="YO428" s="264" t="str">
        <f>IF(AND($A$428&lt;=BE$349,BE$349&lt;=$B$428),(2/3)*$E$428,"")</f>
        <v/>
      </c>
      <c r="YP428" s="264" t="str">
        <f>IF(AND($A$428&lt;=BE$349,BE$349&lt;=$B$428),$F$428,"")</f>
        <v/>
      </c>
      <c r="YQ428" s="264" t="str">
        <f>IF(AND($A$428&lt;=BE$349,BE$349&lt;=$B$428),(1/3)*$F$428,"")</f>
        <v/>
      </c>
      <c r="YR428" s="264" t="str">
        <f>IF(AND($A$428&lt;=BE$349,BE$349&lt;=$B$428),(2/3)*$F$428,"")</f>
        <v/>
      </c>
      <c r="YS428" s="264" t="str">
        <f>IF(AND($A$428&lt;=BF$349,BF$349&lt;=$B$428),$C$428,"")</f>
        <v/>
      </c>
      <c r="YT428" s="264" t="str">
        <f>IF(AND($A$428&lt;=BF$349,BF$349&lt;=$B$428),(1/3)*$C$428,"")</f>
        <v/>
      </c>
      <c r="YU428" s="264" t="str">
        <f>IF(AND($A$428&lt;=BF$349,BF$349&lt;=$B$428),(2/3)*$C$428,"")</f>
        <v/>
      </c>
      <c r="YV428" s="264" t="str">
        <f>IF(AND($A$428&lt;=BF$349,BF$349&lt;=$B$428),$D$428,"")</f>
        <v/>
      </c>
      <c r="YW428" s="264" t="str">
        <f>IF(AND($A$428&lt;=BF$349,BF$349&lt;=$B$428),(1/3)*$D$428,"")</f>
        <v/>
      </c>
      <c r="YX428" s="264" t="str">
        <f>IF(AND($A$428&lt;=BF$349,BF$349&lt;=$B$428),(2/3)*$D$428,"")</f>
        <v/>
      </c>
      <c r="YY428" s="264" t="str">
        <f>IF(AND($A$428&lt;=BF$349,BF$349&lt;=$B$428),$E$428,"")</f>
        <v/>
      </c>
      <c r="YZ428" s="264" t="str">
        <f>IF(AND($A$428&lt;=BF$349,BF$349&lt;=$B$428),(1/3)*$E$428,"")</f>
        <v/>
      </c>
      <c r="ZA428" s="264" t="str">
        <f>IF(AND($A$428&lt;=BF$349,BF$349&lt;=$B$428),(2/3)*$E$428,"")</f>
        <v/>
      </c>
      <c r="ZB428" s="264" t="str">
        <f>IF(AND($A$428&lt;=BF$349,BF$349&lt;=$B$428),$F$428,"")</f>
        <v/>
      </c>
      <c r="ZC428" s="264" t="str">
        <f>IF(AND($A$428&lt;=BF$349,BF$349&lt;=$B$428),(1/3)*$F$428,"")</f>
        <v/>
      </c>
      <c r="ZD428" s="264" t="str">
        <f>IF(AND($A$428&lt;=BF$349,BF$349&lt;=$B$428),(2/3)*$F$428,"")</f>
        <v/>
      </c>
      <c r="ZE428" s="264" t="str">
        <f>IF(AND($A$428&lt;=BG$349,BG$349&lt;=$B$428),$C$428,"")</f>
        <v/>
      </c>
      <c r="ZF428" s="264" t="str">
        <f>IF(AND($A$428&lt;=BG$349,BG$349&lt;=$B$428),(1/3)*$C$428,"")</f>
        <v/>
      </c>
      <c r="ZG428" s="264" t="str">
        <f>IF(AND($A$428&lt;=BG$349,BG$349&lt;=$B$428),(2/3)*$C$428,"")</f>
        <v/>
      </c>
      <c r="ZH428" s="264" t="str">
        <f>IF(AND($A$428&lt;=BG$349,BG$349&lt;=$B$428),$D$428,"")</f>
        <v/>
      </c>
      <c r="ZI428" s="264" t="str">
        <f>IF(AND($A$428&lt;=BG$349,BG$349&lt;=$B$428),(1/3)*$D$428,"")</f>
        <v/>
      </c>
      <c r="ZJ428" s="264" t="str">
        <f>IF(AND($A$428&lt;=BG$349,BG$349&lt;=$B$428),(2/3)*$D$428,"")</f>
        <v/>
      </c>
      <c r="ZK428" s="264" t="str">
        <f>IF(AND($A$428&lt;=BG$349,BG$349&lt;=$B$428),$E$428,"")</f>
        <v/>
      </c>
      <c r="ZL428" s="264" t="str">
        <f>IF(AND($A$428&lt;=BG$349,BG$349&lt;=$B$428),(1/3)*$E$428,"")</f>
        <v/>
      </c>
      <c r="ZM428" s="264" t="str">
        <f>IF(AND($A$428&lt;=BG$349,BG$349&lt;=$B$428),(2/3)*$E$428,"")</f>
        <v/>
      </c>
      <c r="ZN428" s="264" t="str">
        <f>IF(AND($A$428&lt;=BG$349,BG$349&lt;=$B$428),$F$428,"")</f>
        <v/>
      </c>
      <c r="ZO428" s="264" t="str">
        <f>IF(AND($A$428&lt;=BG$349,BG$349&lt;=$B$428),(1/3)*$F$428,"")</f>
        <v/>
      </c>
      <c r="ZP428" s="264" t="str">
        <f>IF(AND($A$428&lt;=BG$349,BG$349&lt;=$B$428),(2/3)*$F$428,"")</f>
        <v/>
      </c>
      <c r="ZQ428" s="264" t="str">
        <f>IF(AND($A$428&lt;=BH$349,BH$349&lt;=$B$428),$C$428,"")</f>
        <v/>
      </c>
      <c r="ZR428" s="264" t="str">
        <f>IF(AND($A$428&lt;=BH$349,BH$349&lt;=$B$428),(1/3)*$C$428,"")</f>
        <v/>
      </c>
      <c r="ZS428" s="264" t="str">
        <f>IF(AND($A$428&lt;=BH$349,BH$349&lt;=$B$428),(2/3)*$C$428,"")</f>
        <v/>
      </c>
      <c r="ZT428" s="264" t="str">
        <f>IF(AND($A$428&lt;=BH$349,BH$349&lt;=$B$428),$D$428,"")</f>
        <v/>
      </c>
      <c r="ZU428" s="264" t="str">
        <f>IF(AND($A$428&lt;=BH$349,BH$349&lt;=$B$428),(1/3)*$D$428,"")</f>
        <v/>
      </c>
      <c r="ZV428" s="264" t="str">
        <f>IF(AND($A$428&lt;=BH$349,BH$349&lt;=$B$428),(2/3)*$D$428,"")</f>
        <v/>
      </c>
      <c r="ZW428" s="264" t="str">
        <f>IF(AND($A$428&lt;=BH$349,BH$349&lt;=$B$428),$E$428,"")</f>
        <v/>
      </c>
      <c r="ZX428" s="264" t="str">
        <f>IF(AND($A$428&lt;=BH$349,BH$349&lt;=$B$428),(1/3)*$E$428,"")</f>
        <v/>
      </c>
      <c r="ZY428" s="264" t="str">
        <f>IF(AND($A$428&lt;=BH$349,BH$349&lt;=$B$428),(2/3)*$E$428,"")</f>
        <v/>
      </c>
      <c r="ZZ428" s="264" t="str">
        <f>IF(AND($A$428&lt;=BH$349,BH$349&lt;=$B$428),$F$428,"")</f>
        <v/>
      </c>
      <c r="AAA428" s="264" t="str">
        <f>IF(AND($A$428&lt;=BH$349,BH$349&lt;=$B$428),(1/3)*$F$428,"")</f>
        <v/>
      </c>
      <c r="AAB428" s="264" t="str">
        <f>IF(AND($A$428&lt;=BH$349,BH$349&lt;=$B$428),(2/3)*$F$428,"")</f>
        <v/>
      </c>
      <c r="AAC428" s="264" t="str">
        <f>IF(AND($A$428&lt;=BI$349,BI$349&lt;=$B$428),$C$428,"")</f>
        <v/>
      </c>
      <c r="AAD428" s="264" t="str">
        <f>IF(AND($A$428&lt;=BI$349,BI$349&lt;=$B$428),(1/3)*$C$428,"")</f>
        <v/>
      </c>
      <c r="AAE428" s="264" t="str">
        <f>IF(AND($A$428&lt;=BI$349,BI$349&lt;=$B$428),(2/3)*$C$428,"")</f>
        <v/>
      </c>
      <c r="AAF428" s="264" t="str">
        <f>IF(AND($A$428&lt;=BI$349,BI$349&lt;=$B$428),$D$428,"")</f>
        <v/>
      </c>
      <c r="AAG428" s="264" t="str">
        <f>IF(AND($A$428&lt;=BI$349,BI$349&lt;=$B$428),(1/3)*$D$428,"")</f>
        <v/>
      </c>
      <c r="AAH428" s="264" t="str">
        <f>IF(AND($A$428&lt;=BI$349,BI$349&lt;=$B$428),(2/3)*$D$428,"")</f>
        <v/>
      </c>
      <c r="AAI428" s="264" t="str">
        <f>IF(AND($A$428&lt;=BI$349,BI$349&lt;=$B$428),$E$428,"")</f>
        <v/>
      </c>
      <c r="AAJ428" s="264" t="str">
        <f>IF(AND($A$428&lt;=BI$349,BI$349&lt;=$B$428),(1/3)*$E$428,"")</f>
        <v/>
      </c>
      <c r="AAK428" s="264" t="str">
        <f>IF(AND($A$428&lt;=BI$349,BI$349&lt;=$B$428),(2/3)*$E$428,"")</f>
        <v/>
      </c>
      <c r="AAL428" s="264" t="str">
        <f>IF(AND($A$428&lt;=BI$349,BI$349&lt;=$B$428),$F$428,"")</f>
        <v/>
      </c>
      <c r="AAM428" s="264" t="str">
        <f>IF(AND($A$428&lt;=BI$349,BI$349&lt;=$B$428),(1/3)*$F$428,"")</f>
        <v/>
      </c>
      <c r="AAN428" s="264" t="str">
        <f>IF(AND($A$428&lt;=BI$349,BI$349&lt;=$B$428),(2/3)*$F$428,"")</f>
        <v/>
      </c>
      <c r="AAO428" s="264" t="str">
        <f>IF(AND($A$428&lt;=BJ$349,BJ$349&lt;=$B$428),$C$428,"")</f>
        <v/>
      </c>
      <c r="AAP428" s="264" t="str">
        <f>IF(AND($A$428&lt;=BJ$349,BJ$349&lt;=$B$428),(1/3)*$C$428,"")</f>
        <v/>
      </c>
      <c r="AAQ428" s="264" t="str">
        <f>IF(AND($A$428&lt;=BJ$349,BJ$349&lt;=$B$428),(2/3)*$C$428,"")</f>
        <v/>
      </c>
      <c r="AAR428" s="264" t="str">
        <f>IF(AND($A$428&lt;=BJ$349,BJ$349&lt;=$B$428),$D$428,"")</f>
        <v/>
      </c>
      <c r="AAS428" s="264" t="str">
        <f>IF(AND($A$428&lt;=BJ$349,BJ$349&lt;=$B$428),(1/3)*$D$428,"")</f>
        <v/>
      </c>
      <c r="AAT428" s="264" t="str">
        <f>IF(AND($A$428&lt;=BJ$349,BJ$349&lt;=$B$428),(2/3)*$D$428,"")</f>
        <v/>
      </c>
      <c r="AAU428" s="264" t="str">
        <f>IF(AND($A$428&lt;=BJ$349,BJ$349&lt;=$B$428),$E$428,"")</f>
        <v/>
      </c>
      <c r="AAV428" s="264" t="str">
        <f>IF(AND($A$428&lt;=BJ$349,BJ$349&lt;=$B$428),(1/3)*$E$428,"")</f>
        <v/>
      </c>
      <c r="AAW428" s="264" t="str">
        <f>IF(AND($A$428&lt;=BJ$349,BJ$349&lt;=$B$428),(2/3)*$E$428,"")</f>
        <v/>
      </c>
      <c r="AAX428" s="264" t="str">
        <f>IF(AND($A$428&lt;=BJ$349,BJ$349&lt;=$B$428),$F$428,"")</f>
        <v/>
      </c>
      <c r="AAY428" s="264" t="str">
        <f>IF(AND($A$428&lt;=BJ$349,BJ$349&lt;=$B$428),(1/3)*$F$428,"")</f>
        <v/>
      </c>
      <c r="AAZ428" s="264" t="str">
        <f>IF(AND($A$428&lt;=BJ$349,BJ$349&lt;=$B$428),(2/3)*$F$428,"")</f>
        <v/>
      </c>
      <c r="ABA428" s="264" t="str">
        <f>IF(AND($A$428&lt;=BK$349,BK$349&lt;=$B$428),$C$428,"")</f>
        <v/>
      </c>
      <c r="ABB428" s="264" t="str">
        <f>IF(AND($A$428&lt;=BK$349,BK$349&lt;=$B$428),(1/3)*$C$428,"")</f>
        <v/>
      </c>
      <c r="ABC428" s="264" t="str">
        <f>IF(AND($A$428&lt;=BK$349,BK$349&lt;=$B$428),(2/3)*$C$428,"")</f>
        <v/>
      </c>
      <c r="ABD428" s="264" t="str">
        <f>IF(AND($A$428&lt;=BK$349,BK$349&lt;=$B$428),$D$428,"")</f>
        <v/>
      </c>
      <c r="ABE428" s="264" t="str">
        <f>IF(AND($A$428&lt;=BK$349,BK$349&lt;=$B$428),(1/3)*$D$428,"")</f>
        <v/>
      </c>
      <c r="ABF428" s="264" t="str">
        <f>IF(AND($A$428&lt;=BK$349,BK$349&lt;=$B$428),(2/3)*$D$428,"")</f>
        <v/>
      </c>
      <c r="ABG428" s="264" t="str">
        <f>IF(AND($A$428&lt;=BK$349,BK$349&lt;=$B$428),$E$428,"")</f>
        <v/>
      </c>
      <c r="ABH428" s="264" t="str">
        <f>IF(AND($A$428&lt;=BK$349,BK$349&lt;=$B$428),(1/3)*$E$428,"")</f>
        <v/>
      </c>
      <c r="ABI428" s="264" t="str">
        <f>IF(AND($A$428&lt;=BK$349,BK$349&lt;=$B$428),(2/3)*$E$428,"")</f>
        <v/>
      </c>
      <c r="ABJ428" s="264" t="str">
        <f>IF(AND($A$428&lt;=BK$349,BK$349&lt;=$B$428),$F$428,"")</f>
        <v/>
      </c>
      <c r="ABK428" s="264" t="str">
        <f>IF(AND($A$428&lt;=BK$349,BK$349&lt;=$B$428),(1/3)*$F$428,"")</f>
        <v/>
      </c>
      <c r="ABL428" s="264" t="str">
        <f>IF(AND($A$428&lt;=BK$349,BK$349&lt;=$B$428),(2/3)*$F$428,"")</f>
        <v/>
      </c>
      <c r="ABM428" s="264" t="str">
        <f>IF(AND($A$428&lt;=BL$349,BL$349&lt;=$B$428),$C$428,"")</f>
        <v/>
      </c>
      <c r="ABN428" s="264" t="str">
        <f>IF(AND($A$428&lt;=BL$349,BL$349&lt;=$B$428),(1/3)*$C$428,"")</f>
        <v/>
      </c>
      <c r="ABO428" s="264" t="str">
        <f>IF(AND($A$428&lt;=BL$349,BL$349&lt;=$B$428),(2/3)*$C$428,"")</f>
        <v/>
      </c>
      <c r="ABP428" s="264" t="str">
        <f>IF(AND($A$428&lt;=BL$349,BL$349&lt;=$B$428),$D$428,"")</f>
        <v/>
      </c>
      <c r="ABQ428" s="264" t="str">
        <f>IF(AND($A$428&lt;=BL$349,BL$349&lt;=$B$428),(1/3)*$D$428,"")</f>
        <v/>
      </c>
      <c r="ABR428" s="264" t="str">
        <f>IF(AND($A$428&lt;=BL$349,BL$349&lt;=$B$428),(2/3)*$D$428,"")</f>
        <v/>
      </c>
      <c r="ABS428" s="264" t="str">
        <f>IF(AND($A$428&lt;=BL$349,BL$349&lt;=$B$428),$E$428,"")</f>
        <v/>
      </c>
      <c r="ABT428" s="264" t="str">
        <f>IF(AND($A$428&lt;=BL$349,BL$349&lt;=$B$428),(1/3)*$E$428,"")</f>
        <v/>
      </c>
      <c r="ABU428" s="264" t="str">
        <f>IF(AND($A$428&lt;=BL$349,BL$349&lt;=$B$428),(2/3)*$E$428,"")</f>
        <v/>
      </c>
      <c r="ABV428" s="264" t="str">
        <f>IF(AND($A$428&lt;=BL$349,BL$349&lt;=$B$428),$F$428,"")</f>
        <v/>
      </c>
      <c r="ABW428" s="264" t="str">
        <f>IF(AND($A$428&lt;=BL$349,BL$349&lt;=$B$428),(1/3)*$F$428,"")</f>
        <v/>
      </c>
      <c r="ABX428" s="264" t="str">
        <f>IF(AND($A$428&lt;=BL$349,BL$349&lt;=$B$428),(2/3)*$F$428,"")</f>
        <v/>
      </c>
      <c r="ABY428" s="264" t="str">
        <f>IF(AND($A$428&lt;=BM$349,BM$349&lt;=$B$428),$C$428,"")</f>
        <v/>
      </c>
      <c r="ABZ428" s="264" t="str">
        <f>IF(AND($A$428&lt;=BM$349,BM$349&lt;=$B$428),(1/3)*$C$428,"")</f>
        <v/>
      </c>
      <c r="ACA428" s="264" t="str">
        <f>IF(AND($A$428&lt;=BM$349,BM$349&lt;=$B$428),(2/3)*$C$428,"")</f>
        <v/>
      </c>
      <c r="ACB428" s="264" t="str">
        <f>IF(AND($A$428&lt;=BM$349,BM$349&lt;=$B$428),$D$428,"")</f>
        <v/>
      </c>
      <c r="ACC428" s="264" t="str">
        <f>IF(AND($A$428&lt;=BM$349,BM$349&lt;=$B$428),(1/3)*$D$428,"")</f>
        <v/>
      </c>
      <c r="ACD428" s="264" t="str">
        <f>IF(AND($A$428&lt;=BM$349,BM$349&lt;=$B$428),(2/3)*$D$428,"")</f>
        <v/>
      </c>
      <c r="ACE428" s="264" t="str">
        <f>IF(AND($A$428&lt;=BM$349,BM$349&lt;=$B$428),$E$428,"")</f>
        <v/>
      </c>
      <c r="ACF428" s="264" t="str">
        <f>IF(AND($A$428&lt;=BM$349,BM$349&lt;=$B$428),(1/3)*$E$428,"")</f>
        <v/>
      </c>
      <c r="ACG428" s="264" t="str">
        <f>IF(AND($A$428&lt;=BM$349,BM$349&lt;=$B$428),(2/3)*$E$428,"")</f>
        <v/>
      </c>
      <c r="ACH428" s="264" t="str">
        <f>IF(AND($A$428&lt;=BM$349,BM$349&lt;=$B$428),$F$428,"")</f>
        <v/>
      </c>
      <c r="ACI428" s="264" t="str">
        <f>IF(AND($A$428&lt;=BM$349,BM$349&lt;=$B$428),(1/3)*$F$428,"")</f>
        <v/>
      </c>
      <c r="ACJ428" s="264" t="str">
        <f>IF(AND($A$428&lt;=BM$349,BM$349&lt;=$B$428),(2/3)*$F$428,"")</f>
        <v/>
      </c>
      <c r="ACK428" s="264" t="str">
        <f>IF(AND($A$428&lt;=BN$349,BN$349&lt;=$B$428),$C$428,"")</f>
        <v/>
      </c>
      <c r="ACL428" s="264" t="str">
        <f>IF(AND($A$428&lt;=BN$349,BN$349&lt;=$B$428),(1/3)*$C$428,"")</f>
        <v/>
      </c>
      <c r="ACM428" s="264" t="str">
        <f>IF(AND($A$428&lt;=BN$349,BN$349&lt;=$B$428),(2/3)*$C$428,"")</f>
        <v/>
      </c>
      <c r="ACN428" s="264" t="str">
        <f>IF(AND($A$428&lt;=BN$349,BN$349&lt;=$B$428),$D$428,"")</f>
        <v/>
      </c>
      <c r="ACO428" s="264" t="str">
        <f>IF(AND($A$428&lt;=BN$349,BN$349&lt;=$B$428),(1/3)*$D$428,"")</f>
        <v/>
      </c>
      <c r="ACP428" s="264" t="str">
        <f>IF(AND($A$428&lt;=BN$349,BN$349&lt;=$B$428),(2/3)*$D$428,"")</f>
        <v/>
      </c>
      <c r="ACQ428" s="264" t="str">
        <f>IF(AND($A$428&lt;=BN$349,BN$349&lt;=$B$428),$E$428,"")</f>
        <v/>
      </c>
      <c r="ACR428" s="264" t="str">
        <f>IF(AND($A$428&lt;=BN$349,BN$349&lt;=$B$428),(1/3)*$E$428,"")</f>
        <v/>
      </c>
      <c r="ACS428" s="264" t="str">
        <f>IF(AND($A$428&lt;=BN$349,BN$349&lt;=$B$428),(2/3)*$E$428,"")</f>
        <v/>
      </c>
      <c r="ACT428" s="264" t="str">
        <f>IF(AND($A$428&lt;=BN$349,BN$349&lt;=$B$428),$F$428,"")</f>
        <v/>
      </c>
      <c r="ACU428" s="264" t="str">
        <f>IF(AND($A$428&lt;=BN$349,BN$349&lt;=$B$428),(1/3)*$F$428,"")</f>
        <v/>
      </c>
      <c r="ACV428" s="264" t="str">
        <f>IF(AND($A$428&lt;=BN$349,BN$349&lt;=$B$428),(2/3)*$F$428,"")</f>
        <v/>
      </c>
      <c r="ACW428" s="264" t="str">
        <f>IF(AND($A$428&lt;=BO$349,BO$349&lt;=$B$428),$C$428,"")</f>
        <v/>
      </c>
      <c r="ACX428" s="264" t="str">
        <f>IF(AND($A$428&lt;=BO$349,BO$349&lt;=$B$428),(1/3)*$C$428,"")</f>
        <v/>
      </c>
      <c r="ACY428" s="264" t="str">
        <f>IF(AND($A$428&lt;=BO$349,BO$349&lt;=$B$428),(2/3)*$C$428,"")</f>
        <v/>
      </c>
      <c r="ACZ428" s="264" t="str">
        <f>IF(AND($A$428&lt;=BO$349,BO$349&lt;=$B$428),$D$428,"")</f>
        <v/>
      </c>
      <c r="ADA428" s="264" t="str">
        <f>IF(AND($A$428&lt;=BO$349,BO$349&lt;=$B$428),(1/3)*$D$428,"")</f>
        <v/>
      </c>
      <c r="ADB428" s="264" t="str">
        <f>IF(AND($A$428&lt;=BO$349,BO$349&lt;=$B$428),(2/3)*$D$428,"")</f>
        <v/>
      </c>
      <c r="ADC428" s="264" t="str">
        <f>IF(AND($A$428&lt;=BO$349,BO$349&lt;=$B$428),$E$428,"")</f>
        <v/>
      </c>
      <c r="ADD428" s="264" t="str">
        <f>IF(AND($A$428&lt;=BO$349,BO$349&lt;=$B$428),(1/3)*$E$428,"")</f>
        <v/>
      </c>
      <c r="ADE428" s="264" t="str">
        <f>IF(AND($A$428&lt;=BO$349,BO$349&lt;=$B$428),(2/3)*$E$428,"")</f>
        <v/>
      </c>
      <c r="ADF428" s="264" t="str">
        <f>IF(AND($A$428&lt;=BO$349,BO$349&lt;=$B$428),$F$428,"")</f>
        <v/>
      </c>
      <c r="ADG428" s="264" t="str">
        <f>IF(AND($A$428&lt;=BO$349,BO$349&lt;=$B$428),(1/3)*$F$428,"")</f>
        <v/>
      </c>
      <c r="ADH428" s="264" t="str">
        <f>IF(AND($A$428&lt;=BO$349,BO$349&lt;=$B$428),(2/3)*$F$428,"")</f>
        <v/>
      </c>
      <c r="ADI428" s="264" t="str">
        <f>IF(AND($A$428&lt;=BP$349,BP$349&lt;=$B$428),$C$428,"")</f>
        <v/>
      </c>
      <c r="ADJ428" s="264" t="str">
        <f>IF(AND($A$428&lt;=BP$349,BP$349&lt;=$B$428),(1/3)*$C$428,"")</f>
        <v/>
      </c>
      <c r="ADK428" s="264" t="str">
        <f>IF(AND($A$428&lt;=BP$349,BP$349&lt;=$B$428),(2/3)*$C$428,"")</f>
        <v/>
      </c>
      <c r="ADL428" s="264" t="str">
        <f>IF(AND($A$428&lt;=BP$349,BP$349&lt;=$B$428),$D$428,"")</f>
        <v/>
      </c>
      <c r="ADM428" s="264" t="str">
        <f>IF(AND($A$428&lt;=BP$349,BP$349&lt;=$B$428),(1/3)*$D$428,"")</f>
        <v/>
      </c>
      <c r="ADN428" s="264" t="str">
        <f>IF(AND($A$428&lt;=BP$349,BP$349&lt;=$B$428),(2/3)*$D$428,"")</f>
        <v/>
      </c>
      <c r="ADO428" s="264" t="str">
        <f>IF(AND($A$428&lt;=BP$349,BP$349&lt;=$B$428),$E$428,"")</f>
        <v/>
      </c>
      <c r="ADP428" s="264" t="str">
        <f>IF(AND($A$428&lt;=BP$349,BP$349&lt;=$B$428),(1/3)*$E$428,"")</f>
        <v/>
      </c>
      <c r="ADQ428" s="264" t="str">
        <f>IF(AND($A$428&lt;=BP$349,BP$349&lt;=$B$428),(2/3)*$E$428,"")</f>
        <v/>
      </c>
      <c r="ADR428" s="264" t="str">
        <f>IF(AND($A$428&lt;=BP$349,BP$349&lt;=$B$428),$F$428,"")</f>
        <v/>
      </c>
      <c r="ADS428" s="264" t="str">
        <f>IF(AND($A$428&lt;=BP$349,BP$349&lt;=$B$428),(1/3)*$F$428,"")</f>
        <v/>
      </c>
      <c r="ADT428" s="264" t="str">
        <f>IF(AND($A$428&lt;=BP$349,BP$349&lt;=$B$428),(2/3)*$F$428,"")</f>
        <v/>
      </c>
      <c r="ADU428" s="264" t="str">
        <f>IF(AND($A$428&lt;=BQ$349,BQ$349&lt;=$B$428),$C$428,"")</f>
        <v/>
      </c>
      <c r="ADV428" s="264" t="str">
        <f>IF(AND($A$428&lt;=BQ$349,BQ$349&lt;=$B$428),(1/3)*$C$428,"")</f>
        <v/>
      </c>
      <c r="ADW428" s="264" t="str">
        <f>IF(AND($A$428&lt;=BQ$349,BQ$349&lt;=$B$428),(2/3)*$C$428,"")</f>
        <v/>
      </c>
      <c r="ADX428" s="264" t="str">
        <f>IF(AND($A$428&lt;=BQ$349,BQ$349&lt;=$B$428),$D$428,"")</f>
        <v/>
      </c>
      <c r="ADY428" s="264" t="str">
        <f>IF(AND($A$428&lt;=BQ$349,BQ$349&lt;=$B$428),(1/3)*$D$428,"")</f>
        <v/>
      </c>
      <c r="ADZ428" s="264" t="str">
        <f>IF(AND($A$428&lt;=BQ$349,BQ$349&lt;=$B$428),(2/3)*$D$428,"")</f>
        <v/>
      </c>
      <c r="AEA428" s="264" t="str">
        <f>IF(AND($A$428&lt;=BQ$349,BQ$349&lt;=$B$428),$E$428,"")</f>
        <v/>
      </c>
      <c r="AEB428" s="264" t="str">
        <f>IF(AND($A$428&lt;=BQ$349,BQ$349&lt;=$B$428),(1/3)*$E$428,"")</f>
        <v/>
      </c>
      <c r="AEC428" s="264" t="str">
        <f>IF(AND($A$428&lt;=BQ$349,BQ$349&lt;=$B$428),(2/3)*$E$428,"")</f>
        <v/>
      </c>
      <c r="AED428" s="264" t="str">
        <f>IF(AND($A$428&lt;=BQ$349,BQ$349&lt;=$B$428),$F$428,"")</f>
        <v/>
      </c>
      <c r="AEE428" s="264" t="str">
        <f>IF(AND($A$428&lt;=BQ$349,BQ$349&lt;=$B$428),(1/3)*$F$428,"")</f>
        <v/>
      </c>
      <c r="AEF428" s="264" t="str">
        <f>IF(AND($A$428&lt;=BQ$349,BQ$349&lt;=$B$428),(2/3)*$F$428,"")</f>
        <v/>
      </c>
      <c r="AEG428" s="264" t="str">
        <f>IF(AND($A$428&lt;=BR$349,BR$349&lt;=$B$428),$C$428,"")</f>
        <v/>
      </c>
      <c r="AEH428" s="264" t="str">
        <f>IF(AND($A$428&lt;=BR$349,BR$349&lt;=$B$428),(1/3)*$C$428,"")</f>
        <v/>
      </c>
      <c r="AEI428" s="264" t="str">
        <f>IF(AND($A$428&lt;=BR$349,BR$349&lt;=$B$428),(2/3)*$C$428,"")</f>
        <v/>
      </c>
      <c r="AEJ428" s="264" t="str">
        <f>IF(AND($A$428&lt;=BR$349,BR$349&lt;=$B$428),$D$428,"")</f>
        <v/>
      </c>
      <c r="AEK428" s="264" t="str">
        <f>IF(AND($A$428&lt;=BR$349,BR$349&lt;=$B$428),(1/3)*$D$428,"")</f>
        <v/>
      </c>
      <c r="AEL428" s="264" t="str">
        <f>IF(AND($A$428&lt;=BR$349,BR$349&lt;=$B$428),(2/3)*$D$428,"")</f>
        <v/>
      </c>
      <c r="AEM428" s="264" t="str">
        <f>IF(AND($A$428&lt;=BR$349,BR$349&lt;=$B$428),$E$428,"")</f>
        <v/>
      </c>
      <c r="AEN428" s="264" t="str">
        <f>IF(AND($A$428&lt;=BR$349,BR$349&lt;=$B$428),(1/3)*$E$428,"")</f>
        <v/>
      </c>
      <c r="AEO428" s="264" t="str">
        <f>IF(AND($A$428&lt;=BR$349,BR$349&lt;=$B$428),(2/3)*$E$428,"")</f>
        <v/>
      </c>
      <c r="AEP428" s="264" t="str">
        <f>IF(AND($A$428&lt;=BR$349,BR$349&lt;=$B$428),$F$428,"")</f>
        <v/>
      </c>
      <c r="AEQ428" s="264" t="str">
        <f>IF(AND($A$428&lt;=BR$349,BR$349&lt;=$B$428),(1/3)*$F$428,"")</f>
        <v/>
      </c>
      <c r="AER428" s="264" t="str">
        <f>IF(AND($A$428&lt;=BR$349,BR$349&lt;=$B$428),(2/3)*$F$428,"")</f>
        <v/>
      </c>
      <c r="AES428" s="264" t="str">
        <f>IF(AND($A$428&lt;=BS$349,BS$349&lt;=$B$428),$C$428,"")</f>
        <v/>
      </c>
      <c r="AET428" s="264" t="str">
        <f>IF(AND($A$428&lt;=BS$349,BS$349&lt;=$B$428),(1/3)*$C$428,"")</f>
        <v/>
      </c>
      <c r="AEU428" s="264" t="str">
        <f>IF(AND($A$428&lt;=BS$349,BS$349&lt;=$B$428),(2/3)*$C$428,"")</f>
        <v/>
      </c>
      <c r="AEV428" s="264" t="str">
        <f>IF(AND($A$428&lt;=BS$349,BS$349&lt;=$B$428),$D$428,"")</f>
        <v/>
      </c>
      <c r="AEW428" s="264" t="str">
        <f>IF(AND($A$428&lt;=BS$349,BS$349&lt;=$B$428),(1/3)*$D$428,"")</f>
        <v/>
      </c>
      <c r="AEX428" s="264" t="str">
        <f>IF(AND($A$428&lt;=BS$349,BS$349&lt;=$B$428),(2/3)*$D$428,"")</f>
        <v/>
      </c>
      <c r="AEY428" s="264" t="str">
        <f>IF(AND($A$428&lt;=BS$349,BS$349&lt;=$B$428),$E$428,"")</f>
        <v/>
      </c>
      <c r="AEZ428" s="264" t="str">
        <f>IF(AND($A$428&lt;=BS$349,BS$349&lt;=$B$428),(1/3)*$E$428,"")</f>
        <v/>
      </c>
      <c r="AFA428" s="264" t="str">
        <f>IF(AND($A$428&lt;=BS$349,BS$349&lt;=$B$428),(2/3)*$E$428,"")</f>
        <v/>
      </c>
      <c r="AFB428" s="264" t="str">
        <f>IF(AND($A$428&lt;=BS$349,BS$349&lt;=$B$428),$F$428,"")</f>
        <v/>
      </c>
      <c r="AFC428" s="264" t="str">
        <f>IF(AND($A$428&lt;=BS$349,BS$349&lt;=$B$428),(1/3)*$F$428,"")</f>
        <v/>
      </c>
      <c r="AFD428" s="264" t="str">
        <f>IF(AND($A$428&lt;=BS$349,BS$349&lt;=$B$428),(2/3)*$F$428,"")</f>
        <v/>
      </c>
      <c r="AFE428" s="264" t="str">
        <f>IF(AND($A$428&lt;=BT$349,BT$349&lt;=$B$428),$C$428,"")</f>
        <v/>
      </c>
      <c r="AFF428" s="264" t="str">
        <f>IF(AND($A$428&lt;=BT$349,BT$349&lt;=$B$428),(1/3)*$C$428,"")</f>
        <v/>
      </c>
      <c r="AFG428" s="264" t="str">
        <f>IF(AND($A$428&lt;=BT$349,BT$349&lt;=$B$428),(2/3)*$C$428,"")</f>
        <v/>
      </c>
      <c r="AFH428" s="264" t="str">
        <f>IF(AND($A$428&lt;=BT$349,BT$349&lt;=$B$428),$D$428,"")</f>
        <v/>
      </c>
      <c r="AFI428" s="264" t="str">
        <f>IF(AND($A$428&lt;=BT$349,BT$349&lt;=$B$428),(1/3)*$D$428,"")</f>
        <v/>
      </c>
      <c r="AFJ428" s="264" t="str">
        <f>IF(AND($A$428&lt;=BT$349,BT$349&lt;=$B$428),(2/3)*$D$428,"")</f>
        <v/>
      </c>
      <c r="AFK428" s="264" t="str">
        <f>IF(AND($A$428&lt;=BT$349,BT$349&lt;=$B$428),$E$428,"")</f>
        <v/>
      </c>
      <c r="AFL428" s="264" t="str">
        <f>IF(AND($A$428&lt;=BT$349,BT$349&lt;=$B$428),(1/3)*$E$428,"")</f>
        <v/>
      </c>
      <c r="AFM428" s="264" t="str">
        <f>IF(AND($A$428&lt;=BT$349,BT$349&lt;=$B$428),(2/3)*$E$428,"")</f>
        <v/>
      </c>
      <c r="AFN428" s="264" t="str">
        <f>IF(AND($A$428&lt;=BT$349,BT$349&lt;=$B$428),$F$428,"")</f>
        <v/>
      </c>
      <c r="AFO428" s="264" t="str">
        <f>IF(AND($A$428&lt;=BT$349,BT$349&lt;=$B$428),(1/3)*$F$428,"")</f>
        <v/>
      </c>
      <c r="AFP428" s="264" t="str">
        <f>IF(AND($A$428&lt;=BT$349,BT$349&lt;=$B$428),(2/3)*$F$428,"")</f>
        <v/>
      </c>
      <c r="AFQ428" s="264" t="str">
        <f>IF(AND($A$428&lt;=BU$349,BU$349&lt;=$B$428),$C$428,"")</f>
        <v/>
      </c>
      <c r="AFR428" s="264" t="str">
        <f>IF(AND($A$428&lt;=BU$349,BU$349&lt;=$B$428),(1/3)*$C$428,"")</f>
        <v/>
      </c>
      <c r="AFS428" s="264" t="str">
        <f>IF(AND($A$428&lt;=BU$349,BU$349&lt;=$B$428),(2/3)*$C$428,"")</f>
        <v/>
      </c>
      <c r="AFT428" s="264" t="str">
        <f>IF(AND($A$428&lt;=BU$349,BU$349&lt;=$B$428),$D$428,"")</f>
        <v/>
      </c>
      <c r="AFU428" s="264" t="str">
        <f>IF(AND($A$428&lt;=BU$349,BU$349&lt;=$B$428),(1/3)*$D$428,"")</f>
        <v/>
      </c>
      <c r="AFV428" s="264" t="str">
        <f>IF(AND($A$428&lt;=BU$349,BU$349&lt;=$B$428),(2/3)*$D$428,"")</f>
        <v/>
      </c>
      <c r="AFW428" s="264" t="str">
        <f>IF(AND($A$428&lt;=BU$349,BU$349&lt;=$B$428),$E$428,"")</f>
        <v/>
      </c>
      <c r="AFX428" s="264" t="str">
        <f>IF(AND($A$428&lt;=BU$349,BU$349&lt;=$B$428),(1/3)*$E$428,"")</f>
        <v/>
      </c>
      <c r="AFY428" s="264" t="str">
        <f>IF(AND($A$428&lt;=BU$349,BU$349&lt;=$B$428),(2/3)*$E$428,"")</f>
        <v/>
      </c>
      <c r="AFZ428" s="264" t="str">
        <f>IF(AND($A$428&lt;=BU$349,BU$349&lt;=$B$428),$F$428,"")</f>
        <v/>
      </c>
      <c r="AGA428" s="264" t="str">
        <f>IF(AND($A$428&lt;=BU$349,BU$349&lt;=$B$428),(1/3)*$F$428,"")</f>
        <v/>
      </c>
      <c r="AGB428" s="264" t="str">
        <f>IF(AND($A$428&lt;=BU$349,BU$349&lt;=$B$428),(2/3)*$F$428,"")</f>
        <v/>
      </c>
      <c r="AGC428" s="264" t="str">
        <f>IF(AND($A$428&lt;=BV$349,BV$349&lt;=$B$428),$C$428,"")</f>
        <v/>
      </c>
      <c r="AGD428" s="264" t="str">
        <f>IF(AND($A$428&lt;=BV$349,BV$349&lt;=$B$428),(1/3)*$C$428,"")</f>
        <v/>
      </c>
      <c r="AGE428" s="264" t="str">
        <f>IF(AND($A$428&lt;=BV$349,BV$349&lt;=$B$428),(2/3)*$C$428,"")</f>
        <v/>
      </c>
      <c r="AGF428" s="264" t="str">
        <f>IF(AND($A$428&lt;=BV$349,BV$349&lt;=$B$428),$D$428,"")</f>
        <v/>
      </c>
      <c r="AGG428" s="264" t="str">
        <f>IF(AND($A$428&lt;=BV$349,BV$349&lt;=$B$428),(1/3)*$D$428,"")</f>
        <v/>
      </c>
      <c r="AGH428" s="264" t="str">
        <f>IF(AND($A$428&lt;=BV$349,BV$349&lt;=$B$428),(2/3)*$D$428,"")</f>
        <v/>
      </c>
      <c r="AGI428" s="264" t="str">
        <f>IF(AND($A$428&lt;=BV$349,BV$349&lt;=$B$428),$E$428,"")</f>
        <v/>
      </c>
      <c r="AGJ428" s="264" t="str">
        <f>IF(AND($A$428&lt;=BV$349,BV$349&lt;=$B$428),(1/3)*$E$428,"")</f>
        <v/>
      </c>
      <c r="AGK428" s="264" t="str">
        <f>IF(AND($A$428&lt;=BV$349,BV$349&lt;=$B$428),(2/3)*$E$428,"")</f>
        <v/>
      </c>
      <c r="AGL428" s="264" t="str">
        <f>IF(AND($A$428&lt;=BV$349,BV$349&lt;=$B$428),$F$428,"")</f>
        <v/>
      </c>
      <c r="AGM428" s="264" t="str">
        <f>IF(AND($A$428&lt;=BV$349,BV$349&lt;=$B$428),(1/3)*$F$428,"")</f>
        <v/>
      </c>
      <c r="AGN428" s="264" t="str">
        <f>IF(AND($A$428&lt;=BV$349,BV$349&lt;=$B$428),(2/3)*$F$428,"")</f>
        <v/>
      </c>
      <c r="AGO428" s="264" t="str">
        <f>IF(AND($A$428&lt;=BW$349,BW$349&lt;=$B$428),$C$428,"")</f>
        <v/>
      </c>
      <c r="AGP428" s="264" t="str">
        <f>IF(AND($A$428&lt;=BW$349,BW$349&lt;=$B$428),(1/3)*$C$428,"")</f>
        <v/>
      </c>
      <c r="AGQ428" s="264" t="str">
        <f>IF(AND($A$428&lt;=BW$349,BW$349&lt;=$B$428),(2/3)*$C$428,"")</f>
        <v/>
      </c>
      <c r="AGR428" s="264" t="str">
        <f>IF(AND($A$428&lt;=BW$349,BW$349&lt;=$B$428),$D$428,"")</f>
        <v/>
      </c>
      <c r="AGS428" s="264" t="str">
        <f>IF(AND($A$428&lt;=BW$349,BW$349&lt;=$B$428),(1/3)*$D$428,"")</f>
        <v/>
      </c>
      <c r="AGT428" s="264" t="str">
        <f>IF(AND($A$428&lt;=BW$349,BW$349&lt;=$B$428),(2/3)*$D$428,"")</f>
        <v/>
      </c>
      <c r="AGU428" s="264" t="str">
        <f>IF(AND($A$428&lt;=BW$349,BW$349&lt;=$B$428),$E$428,"")</f>
        <v/>
      </c>
      <c r="AGV428" s="264" t="str">
        <f>IF(AND($A$428&lt;=BW$349,BW$349&lt;=$B$428),(1/3)*$E$428,"")</f>
        <v/>
      </c>
      <c r="AGW428" s="264" t="str">
        <f>IF(AND($A$428&lt;=BW$349,BW$349&lt;=$B$428),(2/3)*$E$428,"")</f>
        <v/>
      </c>
      <c r="AGX428" s="264" t="str">
        <f>IF(AND($A$428&lt;=BW$349,BW$349&lt;=$B$428),$F$428,"")</f>
        <v/>
      </c>
      <c r="AGY428" s="264" t="str">
        <f>IF(AND($A$428&lt;=BW$349,BW$349&lt;=$B$428),(1/3)*$F$428,"")</f>
        <v/>
      </c>
      <c r="AGZ428" s="264" t="str">
        <f>IF(AND($A$428&lt;=BW$349,BW$349&lt;=$B$428),(2/3)*$F$428,"")</f>
        <v/>
      </c>
      <c r="AHA428" s="264" t="str">
        <f>IF(AND($A$428&lt;=BX$349,BX$349&lt;=$B$428),$C$428,"")</f>
        <v/>
      </c>
      <c r="AHB428" s="264" t="str">
        <f>IF(AND($A$428&lt;=BX$349,BX$349&lt;=$B$428),(1/3)*$C$428,"")</f>
        <v/>
      </c>
      <c r="AHC428" s="264" t="str">
        <f>IF(AND($A$428&lt;=BX$349,BX$349&lt;=$B$428),(2/3)*$C$428,"")</f>
        <v/>
      </c>
      <c r="AHD428" s="264" t="str">
        <f>IF(AND($A$428&lt;=BX$349,BX$349&lt;=$B$428),$D$428,"")</f>
        <v/>
      </c>
      <c r="AHE428" s="264" t="str">
        <f>IF(AND($A$428&lt;=BX$349,BX$349&lt;=$B$428),(1/3)*$D$428,"")</f>
        <v/>
      </c>
      <c r="AHF428" s="264" t="str">
        <f>IF(AND($A$428&lt;=BX$349,BX$349&lt;=$B$428),(2/3)*$D$428,"")</f>
        <v/>
      </c>
      <c r="AHG428" s="264" t="str">
        <f>IF(AND($A$428&lt;=BX$349,BX$349&lt;=$B$428),$E$428,"")</f>
        <v/>
      </c>
      <c r="AHH428" s="264" t="str">
        <f>IF(AND($A$428&lt;=BX$349,BX$349&lt;=$B$428),(1/3)*$E$428,"")</f>
        <v/>
      </c>
      <c r="AHI428" s="264" t="str">
        <f>IF(AND($A$428&lt;=BX$349,BX$349&lt;=$B$428),(2/3)*$E$428,"")</f>
        <v/>
      </c>
      <c r="AHJ428" s="264" t="str">
        <f>IF(AND($A$428&lt;=BX$349,BX$349&lt;=$B$428),$F$428,"")</f>
        <v/>
      </c>
      <c r="AHK428" s="264" t="str">
        <f>IF(AND($A$428&lt;=BX$349,BX$349&lt;=$B$428),(1/3)*$F$428,"")</f>
        <v/>
      </c>
      <c r="AHL428" s="264" t="str">
        <f>IF(AND($A$428&lt;=BX$349,BX$349&lt;=$B$428),(2/3)*$F$428,"")</f>
        <v/>
      </c>
      <c r="AHM428" s="264" t="str">
        <f>IF(AND($A$428&lt;=BY$349,BY$349&lt;=$B$428),$C$428,"")</f>
        <v/>
      </c>
      <c r="AHN428" s="264" t="str">
        <f>IF(AND($A$428&lt;=BY$349,BY$349&lt;=$B$428),(1/3)*$C$428,"")</f>
        <v/>
      </c>
      <c r="AHO428" s="264" t="str">
        <f>IF(AND($A$428&lt;=BY$349,BY$349&lt;=$B$428),(2/3)*$C$428,"")</f>
        <v/>
      </c>
      <c r="AHP428" s="264" t="str">
        <f>IF(AND($A$428&lt;=BY$349,BY$349&lt;=$B$428),$D$428,"")</f>
        <v/>
      </c>
      <c r="AHQ428" s="264" t="str">
        <f>IF(AND($A$428&lt;=BY$349,BY$349&lt;=$B$428),(1/3)*$D$428,"")</f>
        <v/>
      </c>
      <c r="AHR428" s="264" t="str">
        <f>IF(AND($A$428&lt;=BY$349,BY$349&lt;=$B$428),(2/3)*$D$428,"")</f>
        <v/>
      </c>
      <c r="AHS428" s="264" t="str">
        <f>IF(AND($A$428&lt;=BY$349,BY$349&lt;=$B$428),$E$428,"")</f>
        <v/>
      </c>
      <c r="AHT428" s="264" t="str">
        <f>IF(AND($A$428&lt;=BY$349,BY$349&lt;=$B$428),(1/3)*$E$428,"")</f>
        <v/>
      </c>
      <c r="AHU428" s="264" t="str">
        <f>IF(AND($A$428&lt;=BY$349,BY$349&lt;=$B$428),(2/3)*$E$428,"")</f>
        <v/>
      </c>
      <c r="AHV428" s="264" t="str">
        <f>IF(AND($A$428&lt;=BY$349,BY$349&lt;=$B$428),$F$428,"")</f>
        <v/>
      </c>
      <c r="AHW428" s="264" t="str">
        <f>IF(AND($A$428&lt;=BY$349,BY$349&lt;=$B$428),(1/3)*$F$428,"")</f>
        <v/>
      </c>
      <c r="AHX428" s="264" t="str">
        <f>IF(AND($A$428&lt;=BY$349,BY$349&lt;=$B$428),(2/3)*$F$428,"")</f>
        <v/>
      </c>
      <c r="AHY428" s="264" t="str">
        <f>IF(AND($A$428&lt;=BZ$349,BZ$349&lt;=$B$428),$C$428,"")</f>
        <v/>
      </c>
      <c r="AHZ428" s="264" t="str">
        <f>IF(AND($A$428&lt;=BZ$349,BZ$349&lt;=$B$428),(1/3)*$C$428,"")</f>
        <v/>
      </c>
      <c r="AIA428" s="264" t="str">
        <f>IF(AND($A$428&lt;=BZ$349,BZ$349&lt;=$B$428),(2/3)*$C$428,"")</f>
        <v/>
      </c>
      <c r="AIB428" s="264" t="str">
        <f>IF(AND($A$428&lt;=BZ$349,BZ$349&lt;=$B$428),$D$428,"")</f>
        <v/>
      </c>
      <c r="AIC428" s="264" t="str">
        <f>IF(AND($A$428&lt;=BZ$349,BZ$349&lt;=$B$428),(1/3)*$D$428,"")</f>
        <v/>
      </c>
      <c r="AID428" s="264" t="str">
        <f>IF(AND($A$428&lt;=BZ$349,BZ$349&lt;=$B$428),(2/3)*$D$428,"")</f>
        <v/>
      </c>
      <c r="AIE428" s="264" t="str">
        <f>IF(AND($A$428&lt;=BZ$349,BZ$349&lt;=$B$428),$E$428,"")</f>
        <v/>
      </c>
      <c r="AIF428" s="264" t="str">
        <f>IF(AND($A$428&lt;=BZ$349,BZ$349&lt;=$B$428),(1/3)*$E$428,"")</f>
        <v/>
      </c>
      <c r="AIG428" s="264" t="str">
        <f>IF(AND($A$428&lt;=BZ$349,BZ$349&lt;=$B$428),(2/3)*$E$428,"")</f>
        <v/>
      </c>
      <c r="AIH428" s="264" t="str">
        <f>IF(AND($A$428&lt;=BZ$349,BZ$349&lt;=$B$428),$F$428,"")</f>
        <v/>
      </c>
      <c r="AII428" s="264" t="str">
        <f>IF(AND($A$428&lt;=BZ$349,BZ$349&lt;=$B$428),(1/3)*$F$428,"")</f>
        <v/>
      </c>
      <c r="AIJ428" s="264" t="str">
        <f>IF(AND($A$428&lt;=BZ$349,BZ$349&lt;=$B$428),(2/3)*$F$428,"")</f>
        <v/>
      </c>
      <c r="AIK428" s="264" t="str">
        <f>IF(AND($A$428&lt;=CA$349,CA$349&lt;=$B$428),$C$428,"")</f>
        <v/>
      </c>
      <c r="AIL428" s="264" t="str">
        <f>IF(AND($A$428&lt;=CA$349,CA$349&lt;=$B$428),(1/3)*$C$428,"")</f>
        <v/>
      </c>
      <c r="AIM428" s="264" t="str">
        <f>IF(AND($A$428&lt;=CA$349,CA$349&lt;=$B$428),(2/3)*$C$428,"")</f>
        <v/>
      </c>
      <c r="AIN428" s="264" t="str">
        <f>IF(AND($A$428&lt;=CA$349,CA$349&lt;=$B$428),$D$428,"")</f>
        <v/>
      </c>
      <c r="AIO428" s="264" t="str">
        <f>IF(AND($A$428&lt;=CA$349,CA$349&lt;=$B$428),(1/3)*$D$428,"")</f>
        <v/>
      </c>
      <c r="AIP428" s="264" t="str">
        <f>IF(AND($A$428&lt;=CA$349,CA$349&lt;=$B$428),(2/3)*$D$428,"")</f>
        <v/>
      </c>
      <c r="AIQ428" s="264" t="str">
        <f>IF(AND($A$428&lt;=CA$349,CA$349&lt;=$B$428),$E$428,"")</f>
        <v/>
      </c>
      <c r="AIR428" s="264" t="str">
        <f>IF(AND($A$428&lt;=CA$349,CA$349&lt;=$B$428),(1/3)*$E$428,"")</f>
        <v/>
      </c>
      <c r="AIS428" s="264" t="str">
        <f>IF(AND($A$428&lt;=CA$349,CA$349&lt;=$B$428),(2/3)*$E$428,"")</f>
        <v/>
      </c>
      <c r="AIT428" s="264" t="str">
        <f>IF(AND($A$428&lt;=CA$349,CA$349&lt;=$B$428),$F$428,"")</f>
        <v/>
      </c>
      <c r="AIU428" s="264" t="str">
        <f>IF(AND($A$428&lt;=CA$349,CA$349&lt;=$B$428),(1/3)*$F$428,"")</f>
        <v/>
      </c>
      <c r="AIV428" s="264" t="str">
        <f>IF(AND($A$428&lt;=CA$349,CA$349&lt;=$B$428),(2/3)*$F$428,"")</f>
        <v/>
      </c>
      <c r="AIW428" s="264" t="str">
        <f>IF(AND($A$428&lt;=CB$349,CB$349&lt;=$B$428),$C$428,"")</f>
        <v/>
      </c>
      <c r="AIX428" s="264" t="str">
        <f>IF(AND($A$428&lt;=CB$349,CB$349&lt;=$B$428),(1/3)*$C$428,"")</f>
        <v/>
      </c>
      <c r="AIY428" s="264" t="str">
        <f>IF(AND($A$428&lt;=CB$349,CB$349&lt;=$B$428),(2/3)*$C$428,"")</f>
        <v/>
      </c>
      <c r="AIZ428" s="264" t="str">
        <f>IF(AND($A$428&lt;=CB$349,CB$349&lt;=$B$428),$D$428,"")</f>
        <v/>
      </c>
      <c r="AJA428" s="264" t="str">
        <f>IF(AND($A$428&lt;=CB$349,CB$349&lt;=$B$428),(1/3)*$D$428,"")</f>
        <v/>
      </c>
      <c r="AJB428" s="264" t="str">
        <f>IF(AND($A$428&lt;=CB$349,CB$349&lt;=$B$428),(2/3)*$D$428,"")</f>
        <v/>
      </c>
      <c r="AJC428" s="264" t="str">
        <f>IF(AND($A$428&lt;=CB$349,CB$349&lt;=$B$428),$E$428,"")</f>
        <v/>
      </c>
      <c r="AJD428" s="264" t="str">
        <f>IF(AND($A$428&lt;=CB$349,CB$349&lt;=$B$428),(1/3)*$E$428,"")</f>
        <v/>
      </c>
      <c r="AJE428" s="264" t="str">
        <f>IF(AND($A$428&lt;=CB$349,CB$349&lt;=$B$428),(2/3)*$E$428,"")</f>
        <v/>
      </c>
      <c r="AJF428" s="264" t="str">
        <f>IF(AND($A$428&lt;=CB$349,CB$349&lt;=$B$428),$F$428,"")</f>
        <v/>
      </c>
      <c r="AJG428" s="264" t="str">
        <f>IF(AND($A$428&lt;=CB$349,CB$349&lt;=$B$428),(1/3)*$F$428,"")</f>
        <v/>
      </c>
      <c r="AJH428" s="264" t="str">
        <f>IF(AND($A$428&lt;=CB$349,CB$349&lt;=$B$428),(2/3)*$F$428,"")</f>
        <v/>
      </c>
      <c r="AJI428" s="264" t="str">
        <f>IF(AND($A$428&lt;=CC$349,CC$349&lt;=$B$428),$C$428,"")</f>
        <v/>
      </c>
      <c r="AJJ428" s="264" t="str">
        <f>IF(AND($A$428&lt;=CC$349,CC$349&lt;=$B$428),(1/3)*$C$428,"")</f>
        <v/>
      </c>
      <c r="AJK428" s="264" t="str">
        <f>IF(AND($A$428&lt;=CC$349,CC$349&lt;=$B$428),(2/3)*$C$428,"")</f>
        <v/>
      </c>
      <c r="AJL428" s="264" t="str">
        <f>IF(AND($A$428&lt;=CC$349,CC$349&lt;=$B$428),$D$428,"")</f>
        <v/>
      </c>
      <c r="AJM428" s="264" t="str">
        <f>IF(AND($A$428&lt;=CC$349,CC$349&lt;=$B$428),(1/3)*$D$428,"")</f>
        <v/>
      </c>
      <c r="AJN428" s="264" t="str">
        <f>IF(AND($A$428&lt;=CC$349,CC$349&lt;=$B$428),(2/3)*$D$428,"")</f>
        <v/>
      </c>
      <c r="AJO428" s="264" t="str">
        <f>IF(AND($A$428&lt;=CC$349,CC$349&lt;=$B$428),$E$428,"")</f>
        <v/>
      </c>
      <c r="AJP428" s="264" t="str">
        <f>IF(AND($A$428&lt;=CC$349,CC$349&lt;=$B$428),(1/3)*$E$428,"")</f>
        <v/>
      </c>
      <c r="AJQ428" s="264" t="str">
        <f>IF(AND($A$428&lt;=CC$349,CC$349&lt;=$B$428),(2/3)*$E$428,"")</f>
        <v/>
      </c>
      <c r="AJR428" s="264" t="str">
        <f>IF(AND($A$428&lt;=CC$349,CC$349&lt;=$B$428),$F$428,"")</f>
        <v/>
      </c>
      <c r="AJS428" s="264" t="str">
        <f>IF(AND($A$428&lt;=CC$349,CC$349&lt;=$B$428),(1/3)*$F$428,"")</f>
        <v/>
      </c>
      <c r="AJT428" s="264" t="str">
        <f>IF(AND($A$428&lt;=CC$349,CC$349&lt;=$B$428),(2/3)*$F$428,"")</f>
        <v/>
      </c>
      <c r="AJU428" s="264" t="str">
        <f>IF(AND($A$428&lt;=CD$349,CD$349&lt;=$B$428),$C$428,"")</f>
        <v/>
      </c>
      <c r="AJV428" s="264" t="str">
        <f>IF(AND($A$428&lt;=CD$349,CD$349&lt;=$B$428),(1/3)*$C$428,"")</f>
        <v/>
      </c>
      <c r="AJW428" s="264" t="str">
        <f>IF(AND($A$428&lt;=CD$349,CD$349&lt;=$B$428),(2/3)*$C$428,"")</f>
        <v/>
      </c>
      <c r="AJX428" s="264" t="str">
        <f>IF(AND($A$428&lt;=CD$349,CD$349&lt;=$B$428),$D$428,"")</f>
        <v/>
      </c>
      <c r="AJY428" s="264" t="str">
        <f>IF(AND($A$428&lt;=CD$349,CD$349&lt;=$B$428),(1/3)*$D$428,"")</f>
        <v/>
      </c>
      <c r="AJZ428" s="264" t="str">
        <f>IF(AND($A$428&lt;=CD$349,CD$349&lt;=$B$428),(2/3)*$D$428,"")</f>
        <v/>
      </c>
      <c r="AKA428" s="264" t="str">
        <f>IF(AND($A$428&lt;=CD$349,CD$349&lt;=$B$428),$E$428,"")</f>
        <v/>
      </c>
      <c r="AKB428" s="264" t="str">
        <f>IF(AND($A$428&lt;=CD$349,CD$349&lt;=$B$428),(1/3)*$E$428,"")</f>
        <v/>
      </c>
      <c r="AKC428" s="264" t="str">
        <f>IF(AND($A$428&lt;=CD$349,CD$349&lt;=$B$428),(2/3)*$E$428,"")</f>
        <v/>
      </c>
      <c r="AKD428" s="264" t="str">
        <f>IF(AND($A$428&lt;=CD$349,CD$349&lt;=$B$428),$F$428,"")</f>
        <v/>
      </c>
      <c r="AKE428" s="264" t="str">
        <f>IF(AND($A$428&lt;=CD$349,CD$349&lt;=$B$428),(1/3)*$F$428,"")</f>
        <v/>
      </c>
      <c r="AKF428" s="264" t="str">
        <f>IF(AND($A$428&lt;=CD$349,CD$349&lt;=$B$428),(2/3)*$F$428,"")</f>
        <v/>
      </c>
      <c r="AKG428" s="264" t="str">
        <f>IF(AND($A$428&lt;=CE$349,CE$349&lt;=$B$428),$C$428,"")</f>
        <v/>
      </c>
      <c r="AKH428" s="264" t="str">
        <f>IF(AND($A$428&lt;=CE$349,CE$349&lt;=$B$428),(1/3)*$C$428,"")</f>
        <v/>
      </c>
      <c r="AKI428" s="264" t="str">
        <f>IF(AND($A$428&lt;=CE$349,CE$349&lt;=$B$428),(2/3)*$C$428,"")</f>
        <v/>
      </c>
      <c r="AKJ428" s="264" t="str">
        <f>IF(AND($A$428&lt;=CE$349,CE$349&lt;=$B$428),$D$428,"")</f>
        <v/>
      </c>
      <c r="AKK428" s="264" t="str">
        <f>IF(AND($A$428&lt;=CE$349,CE$349&lt;=$B$428),(1/3)*$D$428,"")</f>
        <v/>
      </c>
      <c r="AKL428" s="264" t="str">
        <f>IF(AND($A$428&lt;=CE$349,CE$349&lt;=$B$428),(2/3)*$D$428,"")</f>
        <v/>
      </c>
      <c r="AKM428" s="264" t="str">
        <f>IF(AND($A$428&lt;=CE$349,CE$349&lt;=$B$428),$E$428,"")</f>
        <v/>
      </c>
      <c r="AKN428" s="264" t="str">
        <f>IF(AND($A$428&lt;=CE$349,CE$349&lt;=$B$428),(1/3)*$E$428,"")</f>
        <v/>
      </c>
      <c r="AKO428" s="264" t="str">
        <f>IF(AND($A$428&lt;=CE$349,CE$349&lt;=$B$428),(2/3)*$E$428,"")</f>
        <v/>
      </c>
      <c r="AKP428" s="264" t="str">
        <f>IF(AND($A$428&lt;=CE$349,CE$349&lt;=$B$428),$F$428,"")</f>
        <v/>
      </c>
      <c r="AKQ428" s="264" t="str">
        <f>IF(AND($A$428&lt;=CE$349,CE$349&lt;=$B$428),(1/3)*$F$428,"")</f>
        <v/>
      </c>
      <c r="AKR428" s="264" t="str">
        <f>IF(AND($A$428&lt;=CE$349,CE$349&lt;=$B$428),(2/3)*$F$428,"")</f>
        <v/>
      </c>
      <c r="AKS428" s="264" t="str">
        <f>IF(AND($A$428&lt;=CF$349,CF$349&lt;=$B$428),$C$428,"")</f>
        <v/>
      </c>
      <c r="AKT428" s="264" t="str">
        <f>IF(AND($A$428&lt;=CF$349,CF$349&lt;=$B$428),(1/3)*$C$428,"")</f>
        <v/>
      </c>
      <c r="AKU428" s="264" t="str">
        <f>IF(AND($A$428&lt;=CF$349,CF$349&lt;=$B$428),(2/3)*$C$428,"")</f>
        <v/>
      </c>
      <c r="AKV428" s="264" t="str">
        <f>IF(AND($A$428&lt;=CF$349,CF$349&lt;=$B$428),$D$428,"")</f>
        <v/>
      </c>
      <c r="AKW428" s="264" t="str">
        <f>IF(AND($A$428&lt;=CF$349,CF$349&lt;=$B$428),(1/3)*$D$428,"")</f>
        <v/>
      </c>
      <c r="AKX428" s="264" t="str">
        <f>IF(AND($A$428&lt;=CF$349,CF$349&lt;=$B$428),(2/3)*$D$428,"")</f>
        <v/>
      </c>
      <c r="AKY428" s="264" t="str">
        <f>IF(AND($A$428&lt;=CF$349,CF$349&lt;=$B$428),$E$428,"")</f>
        <v/>
      </c>
      <c r="AKZ428" s="264" t="str">
        <f>IF(AND($A$428&lt;=CF$349,CF$349&lt;=$B$428),(1/3)*$E$428,"")</f>
        <v/>
      </c>
      <c r="ALA428" s="264" t="str">
        <f>IF(AND($A$428&lt;=CF$349,CF$349&lt;=$B$428),(2/3)*$E$428,"")</f>
        <v/>
      </c>
      <c r="ALB428" s="264" t="str">
        <f>IF(AND($A$428&lt;=CF$349,CF$349&lt;=$B$428),$F$428,"")</f>
        <v/>
      </c>
      <c r="ALC428" s="264" t="str">
        <f>IF(AND($A$428&lt;=CF$349,CF$349&lt;=$B$428),(1/3)*$F$428,"")</f>
        <v/>
      </c>
      <c r="ALD428" s="264" t="str">
        <f>IF(AND($A$428&lt;=CF$349,CF$349&lt;=$B$428),(2/3)*$F$428,"")</f>
        <v/>
      </c>
      <c r="ALE428" s="264" t="str">
        <f>IF(AND($A$428&lt;=CG$349,CG$349&lt;=$B$428),$C$428,"")</f>
        <v/>
      </c>
      <c r="ALF428" s="264" t="str">
        <f>IF(AND($A$428&lt;=CG$349,CG$349&lt;=$B$428),(1/3)*$C$428,"")</f>
        <v/>
      </c>
      <c r="ALG428" s="264" t="str">
        <f>IF(AND($A$428&lt;=CG$349,CG$349&lt;=$B$428),(2/3)*$C$428,"")</f>
        <v/>
      </c>
      <c r="ALH428" s="264" t="str">
        <f>IF(AND($A$428&lt;=CG$349,CG$349&lt;=$B$428),$D$428,"")</f>
        <v/>
      </c>
      <c r="ALI428" s="264" t="str">
        <f>IF(AND($A$428&lt;=CG$349,CG$349&lt;=$B$428),(1/3)*$D$428,"")</f>
        <v/>
      </c>
      <c r="ALJ428" s="264" t="str">
        <f>IF(AND($A$428&lt;=CG$349,CG$349&lt;=$B$428),(2/3)*$D$428,"")</f>
        <v/>
      </c>
      <c r="ALK428" s="264" t="str">
        <f>IF(AND($A$428&lt;=CG$349,CG$349&lt;=$B$428),$E$428,"")</f>
        <v/>
      </c>
      <c r="ALL428" s="264" t="str">
        <f>IF(AND($A$428&lt;=CG$349,CG$349&lt;=$B$428),(1/3)*$E$428,"")</f>
        <v/>
      </c>
      <c r="ALM428" s="264" t="str">
        <f>IF(AND($A$428&lt;=CG$349,CG$349&lt;=$B$428),(2/3)*$E$428,"")</f>
        <v/>
      </c>
      <c r="ALN428" s="264" t="str">
        <f>IF(AND($A$428&lt;=CG$349,CG$349&lt;=$B$428),$F$428,"")</f>
        <v/>
      </c>
      <c r="ALO428" s="264" t="str">
        <f>IF(AND($A$428&lt;=CG$349,CG$349&lt;=$B$428),(1/3)*$F$428,"")</f>
        <v/>
      </c>
      <c r="ALP428" s="264" t="str">
        <f>IF(AND($A$428&lt;=CG$349,CG$349&lt;=$B$428),(2/3)*$F$428,"")</f>
        <v/>
      </c>
      <c r="ALQ428" s="264" t="str">
        <f>IF(AND($A$428&lt;=CH$349,CH$349&lt;=$B$428),$C$428,"")</f>
        <v/>
      </c>
      <c r="ALR428" s="264" t="str">
        <f>IF(AND($A$428&lt;=CH$349,CH$349&lt;=$B$428),(1/3)*$C$428,"")</f>
        <v/>
      </c>
      <c r="ALS428" s="264" t="str">
        <f>IF(AND($A$428&lt;=CH$349,CH$349&lt;=$B$428),(2/3)*$C$428,"")</f>
        <v/>
      </c>
      <c r="ALT428" s="264" t="str">
        <f>IF(AND($A$428&lt;=CH$349,CH$349&lt;=$B$428),$D$428,"")</f>
        <v/>
      </c>
      <c r="ALU428" s="264" t="str">
        <f>IF(AND($A$428&lt;=CH$349,CH$349&lt;=$B$428),(1/3)*$D$428,"")</f>
        <v/>
      </c>
      <c r="ALV428" s="264" t="str">
        <f>IF(AND($A$428&lt;=CH$349,CH$349&lt;=$B$428),(2/3)*$D$428,"")</f>
        <v/>
      </c>
      <c r="ALW428" s="264" t="str">
        <f>IF(AND($A$428&lt;=CH$349,CH$349&lt;=$B$428),$E$428,"")</f>
        <v/>
      </c>
      <c r="ALX428" s="264" t="str">
        <f>IF(AND($A$428&lt;=CH$349,CH$349&lt;=$B$428),(1/3)*$E$428,"")</f>
        <v/>
      </c>
      <c r="ALY428" s="264" t="str">
        <f>IF(AND($A$428&lt;=CH$349,CH$349&lt;=$B$428),(2/3)*$E$428,"")</f>
        <v/>
      </c>
      <c r="ALZ428" s="264" t="str">
        <f>IF(AND($A$428&lt;=CH$349,CH$349&lt;=$B$428),$F$428,"")</f>
        <v/>
      </c>
      <c r="AMA428" s="264" t="str">
        <f>IF(AND($A$428&lt;=CH$349,CH$349&lt;=$B$428),(1/3)*$F$428,"")</f>
        <v/>
      </c>
      <c r="AMB428" s="264" t="str">
        <f>IF(AND($A$428&lt;=CH$349,CH$349&lt;=$B$428),(2/3)*$F$428,"")</f>
        <v/>
      </c>
      <c r="AMC428" s="264" t="str">
        <f>IF(AND($A$428&lt;=CI$349,CI$349&lt;=$B$428),$C$428,"")</f>
        <v/>
      </c>
      <c r="AMD428" s="264" t="str">
        <f>IF(AND($A$428&lt;=CI$349,CI$349&lt;=$B$428),(1/3)*$C$428,"")</f>
        <v/>
      </c>
      <c r="AME428" s="264" t="str">
        <f>IF(AND($A$428&lt;=CI$349,CI$349&lt;=$B$428),(2/3)*$C$428,"")</f>
        <v/>
      </c>
      <c r="AMF428" s="264" t="str">
        <f>IF(AND($A$428&lt;=CI$349,CI$349&lt;=$B$428),$D$428,"")</f>
        <v/>
      </c>
      <c r="AMG428" s="264" t="str">
        <f>IF(AND($A$428&lt;=CI$349,CI$349&lt;=$B$428),(1/3)*$D$428,"")</f>
        <v/>
      </c>
      <c r="AMH428" s="264" t="str">
        <f>IF(AND($A$428&lt;=CI$349,CI$349&lt;=$B$428),(2/3)*$D$428,"")</f>
        <v/>
      </c>
      <c r="AMI428" s="264" t="str">
        <f>IF(AND($A$428&lt;=CI$349,CI$349&lt;=$B$428),$E$428,"")</f>
        <v/>
      </c>
      <c r="AMJ428" s="264" t="str">
        <f>IF(AND($A$428&lt;=CI$349,CI$349&lt;=$B$428),(1/3)*$E$428,"")</f>
        <v/>
      </c>
      <c r="AMK428" s="264" t="str">
        <f>IF(AND($A$428&lt;=CI$349,CI$349&lt;=$B$428),(2/3)*$E$428,"")</f>
        <v/>
      </c>
      <c r="AML428" s="264" t="str">
        <f>IF(AND($A$428&lt;=CI$349,CI$349&lt;=$B$428),$F$428,"")</f>
        <v/>
      </c>
      <c r="AMM428" s="264" t="str">
        <f>IF(AND($A$428&lt;=CI$349,CI$349&lt;=$B$428),(1/3)*$F$428,"")</f>
        <v/>
      </c>
      <c r="AMN428" s="264" t="str">
        <f>IF(AND($A$428&lt;=CI$349,CI$349&lt;=$B$428),(2/3)*$F$428,"")</f>
        <v/>
      </c>
      <c r="AMO428" s="264" t="str">
        <f>IF(AND($A$428&lt;=CJ$349,CJ$349&lt;=$B$428),$C$428,"")</f>
        <v/>
      </c>
      <c r="AMP428" s="264" t="str">
        <f>IF(AND($A$428&lt;=CJ$349,CJ$349&lt;=$B$428),(1/3)*$C$428,"")</f>
        <v/>
      </c>
      <c r="AMQ428" s="264" t="str">
        <f>IF(AND($A$428&lt;=CJ$349,CJ$349&lt;=$B$428),(2/3)*$C$428,"")</f>
        <v/>
      </c>
      <c r="AMR428" s="264" t="str">
        <f>IF(AND($A$428&lt;=CJ$349,CJ$349&lt;=$B$428),$D$428,"")</f>
        <v/>
      </c>
      <c r="AMS428" s="264" t="str">
        <f>IF(AND($A$428&lt;=CJ$349,CJ$349&lt;=$B$428),(1/3)*$D$428,"")</f>
        <v/>
      </c>
      <c r="AMT428" s="264" t="str">
        <f>IF(AND($A$428&lt;=CJ$349,CJ$349&lt;=$B$428),(2/3)*$D$428,"")</f>
        <v/>
      </c>
      <c r="AMU428" s="264" t="str">
        <f>IF(AND($A$428&lt;=CJ$349,CJ$349&lt;=$B$428),$E$428,"")</f>
        <v/>
      </c>
      <c r="AMV428" s="264" t="str">
        <f>IF(AND($A$428&lt;=CJ$349,CJ$349&lt;=$B$428),(1/3)*$E$428,"")</f>
        <v/>
      </c>
      <c r="AMW428" s="264" t="str">
        <f>IF(AND($A$428&lt;=CJ$349,CJ$349&lt;=$B$428),(2/3)*$E$428,"")</f>
        <v/>
      </c>
      <c r="AMX428" s="264" t="str">
        <f>IF(AND($A$428&lt;=CJ$349,CJ$349&lt;=$B$428),$F$428,"")</f>
        <v/>
      </c>
      <c r="AMY428" s="264" t="str">
        <f>IF(AND($A$428&lt;=CJ$349,CJ$349&lt;=$B$428),(1/3)*$F$428,"")</f>
        <v/>
      </c>
      <c r="AMZ428" s="264" t="str">
        <f>IF(AND($A$428&lt;=CJ$349,CJ$349&lt;=$B$428),(2/3)*$F$428,"")</f>
        <v/>
      </c>
      <c r="ANA428" s="264" t="str">
        <f>IF(AND($A$428&lt;=CK$349,CK$349&lt;=$B$428),$C$428,"")</f>
        <v/>
      </c>
      <c r="ANB428" s="264" t="str">
        <f>IF(AND($A$428&lt;=CK$349,CK$349&lt;=$B$428),(1/3)*$C$428,"")</f>
        <v/>
      </c>
      <c r="ANC428" s="264" t="str">
        <f>IF(AND($A$428&lt;=CK$349,CK$349&lt;=$B$428),(2/3)*$C$428,"")</f>
        <v/>
      </c>
      <c r="AND428" s="264" t="str">
        <f>IF(AND($A$428&lt;=CK$349,CK$349&lt;=$B$428),$D$428,"")</f>
        <v/>
      </c>
      <c r="ANE428" s="264" t="str">
        <f>IF(AND($A$428&lt;=CK$349,CK$349&lt;=$B$428),(1/3)*$D$428,"")</f>
        <v/>
      </c>
      <c r="ANF428" s="264" t="str">
        <f>IF(AND($A$428&lt;=CK$349,CK$349&lt;=$B$428),(2/3)*$D$428,"")</f>
        <v/>
      </c>
      <c r="ANG428" s="264" t="str">
        <f>IF(AND($A$428&lt;=CK$349,CK$349&lt;=$B$428),$E$428,"")</f>
        <v/>
      </c>
      <c r="ANH428" s="264" t="str">
        <f>IF(AND($A$428&lt;=CK$349,CK$349&lt;=$B$428),(1/3)*$E$428,"")</f>
        <v/>
      </c>
      <c r="ANI428" s="264" t="str">
        <f>IF(AND($A$428&lt;=CK$349,CK$349&lt;=$B$428),(2/3)*$E$428,"")</f>
        <v/>
      </c>
      <c r="ANJ428" s="264" t="str">
        <f>IF(AND($A$428&lt;=CK$349,CK$349&lt;=$B$428),$F$428,"")</f>
        <v/>
      </c>
      <c r="ANK428" s="264" t="str">
        <f>IF(AND($A$428&lt;=CK$349,CK$349&lt;=$B$428),(1/3)*$F$428,"")</f>
        <v/>
      </c>
      <c r="ANL428" s="264" t="str">
        <f>IF(AND($A$428&lt;=CK$349,CK$349&lt;=$B$428),(2/3)*$F$428,"")</f>
        <v/>
      </c>
      <c r="ANM428" s="264" t="str">
        <f>IF(AND($A$428&lt;=CL$349,CL$349&lt;=$B$428),$C$428,"")</f>
        <v/>
      </c>
      <c r="ANN428" s="264" t="str">
        <f>IF(AND($A$428&lt;=CL$349,CL$349&lt;=$B$428),(1/3)*$C$428,"")</f>
        <v/>
      </c>
      <c r="ANO428" s="264" t="str">
        <f>IF(AND($A$428&lt;=CL$349,CL$349&lt;=$B$428),(2/3)*$C$428,"")</f>
        <v/>
      </c>
      <c r="ANP428" s="264" t="str">
        <f>IF(AND($A$428&lt;=CL$349,CL$349&lt;=$B$428),$D$428,"")</f>
        <v/>
      </c>
      <c r="ANQ428" s="264" t="str">
        <f>IF(AND($A$428&lt;=CL$349,CL$349&lt;=$B$428),(1/3)*$D$428,"")</f>
        <v/>
      </c>
      <c r="ANR428" s="264" t="str">
        <f>IF(AND($A$428&lt;=CL$349,CL$349&lt;=$B$428),(2/3)*$D$428,"")</f>
        <v/>
      </c>
      <c r="ANS428" s="264" t="str">
        <f>IF(AND($A$428&lt;=CL$349,CL$349&lt;=$B$428),$E$428,"")</f>
        <v/>
      </c>
      <c r="ANT428" s="264" t="str">
        <f>IF(AND($A$428&lt;=CL$349,CL$349&lt;=$B$428),(1/3)*$E$428,"")</f>
        <v/>
      </c>
      <c r="ANU428" s="264" t="str">
        <f>IF(AND($A$428&lt;=CL$349,CL$349&lt;=$B$428),(2/3)*$E$428,"")</f>
        <v/>
      </c>
      <c r="ANV428" s="264" t="str">
        <f>IF(AND($A$428&lt;=CL$349,CL$349&lt;=$B$428),$F$428,"")</f>
        <v/>
      </c>
      <c r="ANW428" s="264" t="str">
        <f>IF(AND($A$428&lt;=CL$349,CL$349&lt;=$B$428),(1/3)*$F$428,"")</f>
        <v/>
      </c>
      <c r="ANX428" s="264" t="str">
        <f>IF(AND($A$428&lt;=CL$349,CL$349&lt;=$B$428),(2/3)*$F$428,"")</f>
        <v/>
      </c>
      <c r="ANY428" s="264" t="str">
        <f>IF(AND($A$428&lt;=CM$349,CM$349&lt;=$B$428),$C$428,"")</f>
        <v/>
      </c>
      <c r="ANZ428" s="264" t="str">
        <f>IF(AND($A$428&lt;=CM$349,CM$349&lt;=$B$428),(1/3)*$C$428,"")</f>
        <v/>
      </c>
      <c r="AOA428" s="264" t="str">
        <f>IF(AND($A$428&lt;=CM$349,CM$349&lt;=$B$428),(2/3)*$C$428,"")</f>
        <v/>
      </c>
      <c r="AOB428" s="264" t="str">
        <f>IF(AND($A$428&lt;=CM$349,CM$349&lt;=$B$428),$D$428,"")</f>
        <v/>
      </c>
      <c r="AOC428" s="264" t="str">
        <f>IF(AND($A$428&lt;=CM$349,CM$349&lt;=$B$428),(1/3)*$D$428,"")</f>
        <v/>
      </c>
      <c r="AOD428" s="264" t="str">
        <f>IF(AND($A$428&lt;=CM$349,CM$349&lt;=$B$428),(2/3)*$D$428,"")</f>
        <v/>
      </c>
      <c r="AOE428" s="264" t="str">
        <f>IF(AND($A$428&lt;=CM$349,CM$349&lt;=$B$428),$E$428,"")</f>
        <v/>
      </c>
      <c r="AOF428" s="264" t="str">
        <f>IF(AND($A$428&lt;=CM$349,CM$349&lt;=$B$428),(1/3)*$E$428,"")</f>
        <v/>
      </c>
      <c r="AOG428" s="264" t="str">
        <f>IF(AND($A$428&lt;=CM$349,CM$349&lt;=$B$428),(2/3)*$E$428,"")</f>
        <v/>
      </c>
      <c r="AOH428" s="264" t="str">
        <f>IF(AND($A$428&lt;=CM$349,CM$349&lt;=$B$428),$F$428,"")</f>
        <v/>
      </c>
      <c r="AOI428" s="264" t="str">
        <f>IF(AND($A$428&lt;=CM$349,CM$349&lt;=$B$428),(1/3)*$F$428,"")</f>
        <v/>
      </c>
      <c r="AOJ428" s="264" t="str">
        <f>IF(AND($A$428&lt;=CM$349,CM$349&lt;=$B$428),(2/3)*$F$428,"")</f>
        <v/>
      </c>
      <c r="AOK428" s="264" t="str">
        <f>IF(AND($A$428&lt;=CN$349,CN$349&lt;=$B$428),$C$428,"")</f>
        <v/>
      </c>
      <c r="AOL428" s="264" t="str">
        <f>IF(AND($A$428&lt;=CN$349,CN$349&lt;=$B$428),(1/3)*$C$428,"")</f>
        <v/>
      </c>
      <c r="AOM428" s="264" t="str">
        <f>IF(AND($A$428&lt;=CN$349,CN$349&lt;=$B$428),(2/3)*$C$428,"")</f>
        <v/>
      </c>
      <c r="AON428" s="264" t="str">
        <f>IF(AND($A$428&lt;=CN$349,CN$349&lt;=$B$428),$D$428,"")</f>
        <v/>
      </c>
      <c r="AOO428" s="264" t="str">
        <f>IF(AND($A$428&lt;=CN$349,CN$349&lt;=$B$428),(1/3)*$D$428,"")</f>
        <v/>
      </c>
      <c r="AOP428" s="264" t="str">
        <f>IF(AND($A$428&lt;=CN$349,CN$349&lt;=$B$428),(2/3)*$D$428,"")</f>
        <v/>
      </c>
      <c r="AOQ428" s="264" t="str">
        <f>IF(AND($A$428&lt;=CN$349,CN$349&lt;=$B$428),$E$428,"")</f>
        <v/>
      </c>
      <c r="AOR428" s="264" t="str">
        <f>IF(AND($A$428&lt;=CN$349,CN$349&lt;=$B$428),(1/3)*$E$428,"")</f>
        <v/>
      </c>
      <c r="AOS428" s="264" t="str">
        <f>IF(AND($A$428&lt;=CN$349,CN$349&lt;=$B$428),(2/3)*$E$428,"")</f>
        <v/>
      </c>
      <c r="AOT428" s="264" t="str">
        <f>IF(AND($A$428&lt;=CN$349,CN$349&lt;=$B$428),$F$428,"")</f>
        <v/>
      </c>
      <c r="AOU428" s="264" t="str">
        <f>IF(AND($A$428&lt;=CN$349,CN$349&lt;=$B$428),(1/3)*$F$428,"")</f>
        <v/>
      </c>
      <c r="AOV428" s="264" t="str">
        <f>IF(AND($A$428&lt;=CN$349,CN$349&lt;=$B$428),(2/3)*$F$428,"")</f>
        <v/>
      </c>
      <c r="AOW428" s="264" t="str">
        <f>IF(AND($A$428&lt;=CO$349,CO$349&lt;=$B$428),$C$428,"")</f>
        <v/>
      </c>
      <c r="AOX428" s="264" t="str">
        <f>IF(AND($A$428&lt;=CO$349,CO$349&lt;=$B$428),(1/3)*$C$428,"")</f>
        <v/>
      </c>
      <c r="AOY428" s="264" t="str">
        <f>IF(AND($A$428&lt;=CO$349,CO$349&lt;=$B$428),(2/3)*$C$428,"")</f>
        <v/>
      </c>
      <c r="AOZ428" s="264" t="str">
        <f>IF(AND($A$428&lt;=CO$349,CO$349&lt;=$B$428),$D$428,"")</f>
        <v/>
      </c>
      <c r="APA428" s="264" t="str">
        <f>IF(AND($A$428&lt;=CO$349,CO$349&lt;=$B$428),(1/3)*$D$428,"")</f>
        <v/>
      </c>
      <c r="APB428" s="264" t="str">
        <f>IF(AND($A$428&lt;=CO$349,CO$349&lt;=$B$428),(2/3)*$D$428,"")</f>
        <v/>
      </c>
      <c r="APC428" s="264" t="str">
        <f>IF(AND($A$428&lt;=CO$349,CO$349&lt;=$B$428),$E$428,"")</f>
        <v/>
      </c>
      <c r="APD428" s="264" t="str">
        <f>IF(AND($A$428&lt;=CO$349,CO$349&lt;=$B$428),(1/3)*$E$428,"")</f>
        <v/>
      </c>
      <c r="APE428" s="264" t="str">
        <f>IF(AND($A$428&lt;=CO$349,CO$349&lt;=$B$428),(2/3)*$E$428,"")</f>
        <v/>
      </c>
      <c r="APF428" s="264" t="str">
        <f>IF(AND($A$428&lt;=CO$349,CO$349&lt;=$B$428),$F$428,"")</f>
        <v/>
      </c>
      <c r="APG428" s="264" t="str">
        <f>IF(AND($A$428&lt;=CO$349,CO$349&lt;=$B$428),(1/3)*$F$428,"")</f>
        <v/>
      </c>
      <c r="APH428" s="264" t="str">
        <f>IF(AND($A$428&lt;=CO$349,CO$349&lt;=$B$428),(2/3)*$F$428,"")</f>
        <v/>
      </c>
      <c r="API428" s="264" t="str">
        <f>IF(AND($A$428&lt;=CP$349,CP$349&lt;=$B$428),$C$428,"")</f>
        <v/>
      </c>
      <c r="APJ428" s="264" t="str">
        <f>IF(AND($A$428&lt;=CP$349,CP$349&lt;=$B$428),(1/3)*$C$428,"")</f>
        <v/>
      </c>
      <c r="APK428" s="264" t="str">
        <f>IF(AND($A$428&lt;=CP$349,CP$349&lt;=$B$428),(2/3)*$C$428,"")</f>
        <v/>
      </c>
      <c r="APL428" s="264" t="str">
        <f>IF(AND($A$428&lt;=CP$349,CP$349&lt;=$B$428),$D$428,"")</f>
        <v/>
      </c>
      <c r="APM428" s="264" t="str">
        <f>IF(AND($A$428&lt;=CP$349,CP$349&lt;=$B$428),(1/3)*$D$428,"")</f>
        <v/>
      </c>
      <c r="APN428" s="264" t="str">
        <f>IF(AND($A$428&lt;=CP$349,CP$349&lt;=$B$428),(2/3)*$D$428,"")</f>
        <v/>
      </c>
      <c r="APO428" s="264" t="str">
        <f>IF(AND($A$428&lt;=CP$349,CP$349&lt;=$B$428),$E$428,"")</f>
        <v/>
      </c>
      <c r="APP428" s="264" t="str">
        <f>IF(AND($A$428&lt;=CP$349,CP$349&lt;=$B$428),(1/3)*$E$428,"")</f>
        <v/>
      </c>
      <c r="APQ428" s="264" t="str">
        <f>IF(AND($A$428&lt;=CP$349,CP$349&lt;=$B$428),(2/3)*$E$428,"")</f>
        <v/>
      </c>
      <c r="APR428" s="264" t="str">
        <f>IF(AND($A$428&lt;=CP$349,CP$349&lt;=$B$428),$F$428,"")</f>
        <v/>
      </c>
      <c r="APS428" s="264" t="str">
        <f>IF(AND($A$428&lt;=CP$349,CP$349&lt;=$B$428),(1/3)*$F$428,"")</f>
        <v/>
      </c>
      <c r="APT428" s="264" t="str">
        <f>IF(AND($A$428&lt;=CP$349,CP$349&lt;=$B$428),(2/3)*$F$428,"")</f>
        <v/>
      </c>
      <c r="APU428" s="264" t="str">
        <f>IF(AND($A$428&lt;=CQ$349,CQ$349&lt;=$B$428),$C$428,"")</f>
        <v/>
      </c>
      <c r="APV428" s="264" t="str">
        <f>IF(AND($A$428&lt;=CQ$349,CQ$349&lt;=$B$428),(1/3)*$C$428,"")</f>
        <v/>
      </c>
      <c r="APW428" s="264" t="str">
        <f>IF(AND($A$428&lt;=CQ$349,CQ$349&lt;=$B$428),(2/3)*$C$428,"")</f>
        <v/>
      </c>
      <c r="APX428" s="264" t="str">
        <f>IF(AND($A$428&lt;=CQ$349,CQ$349&lt;=$B$428),$D$428,"")</f>
        <v/>
      </c>
      <c r="APY428" s="264" t="str">
        <f>IF(AND($A$428&lt;=CQ$349,CQ$349&lt;=$B$428),(1/3)*$D$428,"")</f>
        <v/>
      </c>
      <c r="APZ428" s="264" t="str">
        <f>IF(AND($A$428&lt;=CQ$349,CQ$349&lt;=$B$428),(2/3)*$D$428,"")</f>
        <v/>
      </c>
      <c r="AQA428" s="264" t="str">
        <f>IF(AND($A$428&lt;=CQ$349,CQ$349&lt;=$B$428),$E$428,"")</f>
        <v/>
      </c>
      <c r="AQB428" s="264" t="str">
        <f>IF(AND($A$428&lt;=CQ$349,CQ$349&lt;=$B$428),(1/3)*$E$428,"")</f>
        <v/>
      </c>
      <c r="AQC428" s="264" t="str">
        <f>IF(AND($A$428&lt;=CQ$349,CQ$349&lt;=$B$428),(2/3)*$E$428,"")</f>
        <v/>
      </c>
      <c r="AQD428" s="264" t="str">
        <f>IF(AND($A$428&lt;=CQ$349,CQ$349&lt;=$B$428),$F$428,"")</f>
        <v/>
      </c>
      <c r="AQE428" s="264" t="str">
        <f>IF(AND($A$428&lt;=CQ$349,CQ$349&lt;=$B$428),(1/3)*$F$428,"")</f>
        <v/>
      </c>
      <c r="AQF428" s="264" t="str">
        <f>IF(AND($A$428&lt;=CQ$349,CQ$349&lt;=$B$428),(2/3)*$F$428,"")</f>
        <v/>
      </c>
      <c r="AQG428" s="264" t="str">
        <f>IF(AND($A$428&lt;=CR$349,CR$349&lt;=$B$428),$C$428,"")</f>
        <v/>
      </c>
      <c r="AQH428" s="264" t="str">
        <f>IF(AND($A$428&lt;=CR$349,CR$349&lt;=$B$428),(1/3)*$C$428,"")</f>
        <v/>
      </c>
      <c r="AQI428" s="264" t="str">
        <f>IF(AND($A$428&lt;=CR$349,CR$349&lt;=$B$428),(2/3)*$C$428,"")</f>
        <v/>
      </c>
      <c r="AQJ428" s="264" t="str">
        <f>IF(AND($A$428&lt;=CR$349,CR$349&lt;=$B$428),$D$428,"")</f>
        <v/>
      </c>
      <c r="AQK428" s="264" t="str">
        <f>IF(AND($A$428&lt;=CR$349,CR$349&lt;=$B$428),(1/3)*$D$428,"")</f>
        <v/>
      </c>
      <c r="AQL428" s="264" t="str">
        <f>IF(AND($A$428&lt;=CR$349,CR$349&lt;=$B$428),(2/3)*$D$428,"")</f>
        <v/>
      </c>
      <c r="AQM428" s="264" t="str">
        <f>IF(AND($A$428&lt;=CR$349,CR$349&lt;=$B$428),$E$428,"")</f>
        <v/>
      </c>
      <c r="AQN428" s="264" t="str">
        <f>IF(AND($A$428&lt;=CR$349,CR$349&lt;=$B$428),(1/3)*$E$428,"")</f>
        <v/>
      </c>
      <c r="AQO428" s="264" t="str">
        <f>IF(AND($A$428&lt;=CR$349,CR$349&lt;=$B$428),(2/3)*$E$428,"")</f>
        <v/>
      </c>
      <c r="AQP428" s="264" t="str">
        <f>IF(AND($A$428&lt;=CR$349,CR$349&lt;=$B$428),$F$428,"")</f>
        <v/>
      </c>
      <c r="AQQ428" s="264" t="str">
        <f>IF(AND($A$428&lt;=CR$349,CR$349&lt;=$B$428),(1/3)*$F$428,"")</f>
        <v/>
      </c>
      <c r="AQR428" s="264" t="str">
        <f>IF(AND($A$428&lt;=CR$349,CR$349&lt;=$B$428),(2/3)*$F$428,"")</f>
        <v/>
      </c>
      <c r="AQS428" s="264" t="str">
        <f>IF(AND($A$428&lt;=CS$349,CS$349&lt;=$B$428),$C$428,"")</f>
        <v/>
      </c>
      <c r="AQT428" s="264" t="str">
        <f>IF(AND($A$428&lt;=CS$349,CS$349&lt;=$B$428),(1/3)*$C$428,"")</f>
        <v/>
      </c>
      <c r="AQU428" s="264" t="str">
        <f>IF(AND($A$428&lt;=CS$349,CS$349&lt;=$B$428),(2/3)*$C$428,"")</f>
        <v/>
      </c>
      <c r="AQV428" s="264" t="str">
        <f>IF(AND($A$428&lt;=CS$349,CS$349&lt;=$B$428),$D$428,"")</f>
        <v/>
      </c>
      <c r="AQW428" s="264" t="str">
        <f>IF(AND($A$428&lt;=CS$349,CS$349&lt;=$B$428),(1/3)*$D$428,"")</f>
        <v/>
      </c>
      <c r="AQX428" s="264" t="str">
        <f>IF(AND($A$428&lt;=CS$349,CS$349&lt;=$B$428),(2/3)*$D$428,"")</f>
        <v/>
      </c>
      <c r="AQY428" s="264" t="str">
        <f>IF(AND($A$428&lt;=CS$349,CS$349&lt;=$B$428),$E$428,"")</f>
        <v/>
      </c>
      <c r="AQZ428" s="264" t="str">
        <f>IF(AND($A$428&lt;=CS$349,CS$349&lt;=$B$428),(1/3)*$E$428,"")</f>
        <v/>
      </c>
      <c r="ARA428" s="264" t="str">
        <f>IF(AND($A$428&lt;=CS$349,CS$349&lt;=$B$428),(2/3)*$E$428,"")</f>
        <v/>
      </c>
      <c r="ARB428" s="264" t="str">
        <f>IF(AND($A$428&lt;=CS$349,CS$349&lt;=$B$428),$F$428,"")</f>
        <v/>
      </c>
      <c r="ARC428" s="264" t="str">
        <f>IF(AND($A$428&lt;=CS$349,CS$349&lt;=$B$428),(1/3)*$F$428,"")</f>
        <v/>
      </c>
      <c r="ARD428" s="264" t="str">
        <f>IF(AND($A$428&lt;=CS$349,CS$349&lt;=$B$428),(2/3)*$F$428,"")</f>
        <v/>
      </c>
      <c r="ARE428" s="264" t="str">
        <f>IF(AND($A$428&lt;=CT$349,CT$349&lt;=$B$428),$C$428,"")</f>
        <v/>
      </c>
      <c r="ARF428" s="264" t="str">
        <f>IF(AND($A$428&lt;=CT$349,CT$349&lt;=$B$428),(1/3)*$C$428,"")</f>
        <v/>
      </c>
      <c r="ARG428" s="264" t="str">
        <f>IF(AND($A$428&lt;=CT$349,CT$349&lt;=$B$428),(2/3)*$C$428,"")</f>
        <v/>
      </c>
      <c r="ARH428" s="264" t="str">
        <f>IF(AND($A$428&lt;=CT$349,CT$349&lt;=$B$428),$D$428,"")</f>
        <v/>
      </c>
      <c r="ARI428" s="264" t="str">
        <f>IF(AND($A$428&lt;=CT$349,CT$349&lt;=$B$428),(1/3)*$D$428,"")</f>
        <v/>
      </c>
      <c r="ARJ428" s="264" t="str">
        <f>IF(AND($A$428&lt;=CT$349,CT$349&lt;=$B$428),(2/3)*$D$428,"")</f>
        <v/>
      </c>
      <c r="ARK428" s="264" t="str">
        <f>IF(AND($A$428&lt;=CT$349,CT$349&lt;=$B$428),$E$428,"")</f>
        <v/>
      </c>
      <c r="ARL428" s="264" t="str">
        <f>IF(AND($A$428&lt;=CT$349,CT$349&lt;=$B$428),(1/3)*$E$428,"")</f>
        <v/>
      </c>
      <c r="ARM428" s="264" t="str">
        <f>IF(AND($A$428&lt;=CT$349,CT$349&lt;=$B$428),(2/3)*$E$428,"")</f>
        <v/>
      </c>
      <c r="ARN428" s="264" t="str">
        <f>IF(AND($A$428&lt;=CT$349,CT$349&lt;=$B$428),$F$428,"")</f>
        <v/>
      </c>
      <c r="ARO428" s="264" t="str">
        <f>IF(AND($A$428&lt;=CT$349,CT$349&lt;=$B$428),(1/3)*$F$428,"")</f>
        <v/>
      </c>
      <c r="ARP428" s="264" t="str">
        <f>IF(AND($A$428&lt;=CT$349,CT$349&lt;=$B$428),(2/3)*$F$428,"")</f>
        <v/>
      </c>
      <c r="ARQ428" s="264" t="str">
        <f>IF(AND($A$428&lt;=CU$349,CU$349&lt;=$B$428),$C$428,"")</f>
        <v/>
      </c>
      <c r="ARR428" s="264" t="str">
        <f>IF(AND($A$428&lt;=CU$349,CU$349&lt;=$B$428),(1/3)*$C$428,"")</f>
        <v/>
      </c>
      <c r="ARS428" s="264" t="str">
        <f>IF(AND($A$428&lt;=CU$349,CU$349&lt;=$B$428),(2/3)*$C$428,"")</f>
        <v/>
      </c>
      <c r="ART428" s="264" t="str">
        <f>IF(AND($A$428&lt;=CU$349,CU$349&lt;=$B$428),$D$428,"")</f>
        <v/>
      </c>
      <c r="ARU428" s="264" t="str">
        <f>IF(AND($A$428&lt;=CU$349,CU$349&lt;=$B$428),(1/3)*$D$428,"")</f>
        <v/>
      </c>
      <c r="ARV428" s="264" t="str">
        <f>IF(AND($A$428&lt;=CU$349,CU$349&lt;=$B$428),(2/3)*$D$428,"")</f>
        <v/>
      </c>
      <c r="ARW428" s="264" t="str">
        <f>IF(AND($A$428&lt;=CU$349,CU$349&lt;=$B$428),$E$428,"")</f>
        <v/>
      </c>
      <c r="ARX428" s="264" t="str">
        <f>IF(AND($A$428&lt;=CU$349,CU$349&lt;=$B$428),(1/3)*$E$428,"")</f>
        <v/>
      </c>
      <c r="ARY428" s="264" t="str">
        <f>IF(AND($A$428&lt;=CU$349,CU$349&lt;=$B$428),(2/3)*$E$428,"")</f>
        <v/>
      </c>
      <c r="ARZ428" s="264" t="str">
        <f>IF(AND($A$428&lt;=CU$349,CU$349&lt;=$B$428),$F$428,"")</f>
        <v/>
      </c>
      <c r="ASA428" s="264" t="str">
        <f>IF(AND($A$428&lt;=CU$349,CU$349&lt;=$B$428),(1/3)*$F$428,"")</f>
        <v/>
      </c>
      <c r="ASB428" s="264" t="str">
        <f>IF(AND($A$428&lt;=CU$349,CU$349&lt;=$B$428),(2/3)*$F$428,"")</f>
        <v/>
      </c>
      <c r="ASC428" s="264" t="str">
        <f>IF(AND($A$428&lt;=CV$349,CV$349&lt;=$B$428),$C$428,"")</f>
        <v/>
      </c>
      <c r="ASD428" s="264" t="str">
        <f>IF(AND($A$428&lt;=CV$349,CV$349&lt;=$B$428),(1/3)*$C$428,"")</f>
        <v/>
      </c>
      <c r="ASE428" s="264" t="str">
        <f>IF(AND($A$428&lt;=CV$349,CV$349&lt;=$B$428),(2/3)*$C$428,"")</f>
        <v/>
      </c>
      <c r="ASF428" s="264" t="str">
        <f>IF(AND($A$428&lt;=CV$349,CV$349&lt;=$B$428),$D$428,"")</f>
        <v/>
      </c>
      <c r="ASG428" s="264" t="str">
        <f>IF(AND($A$428&lt;=CV$349,CV$349&lt;=$B$428),(1/3)*$D$428,"")</f>
        <v/>
      </c>
      <c r="ASH428" s="264" t="str">
        <f>IF(AND($A$428&lt;=CV$349,CV$349&lt;=$B$428),(2/3)*$D$428,"")</f>
        <v/>
      </c>
      <c r="ASI428" s="264" t="str">
        <f>IF(AND($A$428&lt;=CV$349,CV$349&lt;=$B$428),$E$428,"")</f>
        <v/>
      </c>
      <c r="ASJ428" s="264" t="str">
        <f>IF(AND($A$428&lt;=CV$349,CV$349&lt;=$B$428),(1/3)*$E$428,"")</f>
        <v/>
      </c>
      <c r="ASK428" s="264" t="str">
        <f>IF(AND($A$428&lt;=CV$349,CV$349&lt;=$B$428),(2/3)*$E$428,"")</f>
        <v/>
      </c>
      <c r="ASL428" s="264" t="str">
        <f>IF(AND($A$428&lt;=CV$349,CV$349&lt;=$B$428),$F$428,"")</f>
        <v/>
      </c>
      <c r="ASM428" s="264" t="str">
        <f>IF(AND($A$428&lt;=CV$349,CV$349&lt;=$B$428),(1/3)*$F$428,"")</f>
        <v/>
      </c>
      <c r="ASN428" s="264" t="str">
        <f>IF(AND($A$428&lt;=CV$349,CV$349&lt;=$B$428),(2/3)*$F$428,"")</f>
        <v/>
      </c>
      <c r="ASO428" s="264" t="str">
        <f>IF(AND($A$428&lt;=CW$349,CW$349&lt;=$B$428),$C$428,"")</f>
        <v/>
      </c>
      <c r="ASP428" s="264" t="str">
        <f>IF(AND($A$428&lt;=CW$349,CW$349&lt;=$B$428),(1/3)*$C$428,"")</f>
        <v/>
      </c>
      <c r="ASQ428" s="264" t="str">
        <f>IF(AND($A$428&lt;=CW$349,CW$349&lt;=$B$428),(2/3)*$C$428,"")</f>
        <v/>
      </c>
      <c r="ASR428" s="264" t="str">
        <f>IF(AND($A$428&lt;=CW$349,CW$349&lt;=$B$428),$D$428,"")</f>
        <v/>
      </c>
      <c r="ASS428" s="264" t="str">
        <f>IF(AND($A$428&lt;=CW$349,CW$349&lt;=$B$428),(1/3)*$D$428,"")</f>
        <v/>
      </c>
      <c r="AST428" s="264" t="str">
        <f>IF(AND($A$428&lt;=CW$349,CW$349&lt;=$B$428),(2/3)*$D$428,"")</f>
        <v/>
      </c>
      <c r="ASU428" s="264" t="str">
        <f>IF(AND($A$428&lt;=CW$349,CW$349&lt;=$B$428),$E$428,"")</f>
        <v/>
      </c>
      <c r="ASV428" s="264" t="str">
        <f>IF(AND($A$428&lt;=CW$349,CW$349&lt;=$B$428),(1/3)*$E$428,"")</f>
        <v/>
      </c>
      <c r="ASW428" s="264" t="str">
        <f>IF(AND($A$428&lt;=CW$349,CW$349&lt;=$B$428),(2/3)*$E$428,"")</f>
        <v/>
      </c>
      <c r="ASX428" s="264" t="str">
        <f>IF(AND($A$428&lt;=CW$349,CW$349&lt;=$B$428),$F$428,"")</f>
        <v/>
      </c>
      <c r="ASY428" s="264" t="str">
        <f>IF(AND($A$428&lt;=CW$349,CW$349&lt;=$B$428),(1/3)*$F$428,"")</f>
        <v/>
      </c>
      <c r="ASZ428" s="264" t="str">
        <f>IF(AND($A$428&lt;=CW$349,CW$349&lt;=$B$428),(2/3)*$F$428,"")</f>
        <v/>
      </c>
      <c r="ATA428" s="264" t="str">
        <f>IF(AND($A$428&lt;=CX$349,CX$349&lt;=$B$428),$C$428,"")</f>
        <v/>
      </c>
      <c r="ATB428" s="264" t="str">
        <f>IF(AND($A$428&lt;=CX$349,CX$349&lt;=$B$428),(1/3)*$C$428,"")</f>
        <v/>
      </c>
      <c r="ATC428" s="264" t="str">
        <f>IF(AND($A$428&lt;=CX$349,CX$349&lt;=$B$428),(2/3)*$C$428,"")</f>
        <v/>
      </c>
      <c r="ATD428" s="264" t="str">
        <f>IF(AND($A$428&lt;=CX$349,CX$349&lt;=$B$428),$D$428,"")</f>
        <v/>
      </c>
      <c r="ATE428" s="264" t="str">
        <f>IF(AND($A$428&lt;=CX$349,CX$349&lt;=$B$428),(1/3)*$D$428,"")</f>
        <v/>
      </c>
      <c r="ATF428" s="264" t="str">
        <f>IF(AND($A$428&lt;=CX$349,CX$349&lt;=$B$428),(2/3)*$D$428,"")</f>
        <v/>
      </c>
      <c r="ATG428" s="264" t="str">
        <f>IF(AND($A$428&lt;=CX$349,CX$349&lt;=$B$428),$E$428,"")</f>
        <v/>
      </c>
      <c r="ATH428" s="264" t="str">
        <f>IF(AND($A$428&lt;=CX$349,CX$349&lt;=$B$428),(1/3)*$E$428,"")</f>
        <v/>
      </c>
      <c r="ATI428" s="264" t="str">
        <f>IF(AND($A$428&lt;=CX$349,CX$349&lt;=$B$428),(2/3)*$E$428,"")</f>
        <v/>
      </c>
      <c r="ATJ428" s="264" t="str">
        <f>IF(AND($A$428&lt;=CX$349,CX$349&lt;=$B$428),$F$428,"")</f>
        <v/>
      </c>
      <c r="ATK428" s="264" t="str">
        <f>IF(AND($A$428&lt;=CX$349,CX$349&lt;=$B$428),(1/3)*$F$428,"")</f>
        <v/>
      </c>
      <c r="ATL428" s="264" t="str">
        <f>IF(AND($A$428&lt;=CX$349,CX$349&lt;=$B$428),(2/3)*$F$428,"")</f>
        <v/>
      </c>
      <c r="ATM428" s="264" t="str">
        <f>IF(AND($A$428&lt;=CY$349,CY$349&lt;=$B$428),$C$428,"")</f>
        <v/>
      </c>
      <c r="ATN428" s="264" t="str">
        <f>IF(AND($A$428&lt;=CY$349,CY$349&lt;=$B$428),(1/3)*$C$428,"")</f>
        <v/>
      </c>
      <c r="ATO428" s="264" t="str">
        <f>IF(AND($A$428&lt;=CY$349,CY$349&lt;=$B$428),(2/3)*$C$428,"")</f>
        <v/>
      </c>
      <c r="ATP428" s="264" t="str">
        <f>IF(AND($A$428&lt;=CY$349,CY$349&lt;=$B$428),$D$428,"")</f>
        <v/>
      </c>
      <c r="ATQ428" s="264" t="str">
        <f>IF(AND($A$428&lt;=CY$349,CY$349&lt;=$B$428),(1/3)*$D$428,"")</f>
        <v/>
      </c>
      <c r="ATR428" s="264" t="str">
        <f>IF(AND($A$428&lt;=CY$349,CY$349&lt;=$B$428),(2/3)*$D$428,"")</f>
        <v/>
      </c>
      <c r="ATS428" s="264" t="str">
        <f>IF(AND($A$428&lt;=CY$349,CY$349&lt;=$B$428),$E$428,"")</f>
        <v/>
      </c>
      <c r="ATT428" s="264" t="str">
        <f>IF(AND($A$428&lt;=CY$349,CY$349&lt;=$B$428),(1/3)*$E$428,"")</f>
        <v/>
      </c>
      <c r="ATU428" s="264" t="str">
        <f>IF(AND($A$428&lt;=CY$349,CY$349&lt;=$B$428),(2/3)*$E$428,"")</f>
        <v/>
      </c>
      <c r="ATV428" s="264" t="str">
        <f>IF(AND($A$428&lt;=CY$349,CY$349&lt;=$B$428),$F$428,"")</f>
        <v/>
      </c>
      <c r="ATW428" s="264" t="str">
        <f>IF(AND($A$428&lt;=CY$349,CY$349&lt;=$B$428),(1/3)*$F$428,"")</f>
        <v/>
      </c>
      <c r="ATX428" s="264" t="str">
        <f>IF(AND($A$428&lt;=CY$349,CY$349&lt;=$B$428),(2/3)*$F$428,"")</f>
        <v/>
      </c>
      <c r="ATY428" s="264" t="str">
        <f>IF(AND($A$428&lt;=CZ$349,CZ$349&lt;=$B$428),$C$428,"")</f>
        <v/>
      </c>
      <c r="ATZ428" s="264" t="str">
        <f>IF(AND($A$428&lt;=CZ$349,CZ$349&lt;=$B$428),(1/3)*$C$428,"")</f>
        <v/>
      </c>
      <c r="AUA428" s="264" t="str">
        <f>IF(AND($A$428&lt;=CZ$349,CZ$349&lt;=$B$428),(2/3)*$C$428,"")</f>
        <v/>
      </c>
      <c r="AUB428" s="264" t="str">
        <f>IF(AND($A$428&lt;=CZ$349,CZ$349&lt;=$B$428),$D$428,"")</f>
        <v/>
      </c>
      <c r="AUC428" s="264" t="str">
        <f>IF(AND($A$428&lt;=CZ$349,CZ$349&lt;=$B$428),(1/3)*$D$428,"")</f>
        <v/>
      </c>
      <c r="AUD428" s="264" t="str">
        <f>IF(AND($A$428&lt;=CZ$349,CZ$349&lt;=$B$428),(2/3)*$D$428,"")</f>
        <v/>
      </c>
      <c r="AUE428" s="264" t="str">
        <f>IF(AND($A$428&lt;=CZ$349,CZ$349&lt;=$B$428),$E$428,"")</f>
        <v/>
      </c>
      <c r="AUF428" s="264" t="str">
        <f>IF(AND($A$428&lt;=CZ$349,CZ$349&lt;=$B$428),(1/3)*$E$428,"")</f>
        <v/>
      </c>
      <c r="AUG428" s="264" t="str">
        <f>IF(AND($A$428&lt;=CZ$349,CZ$349&lt;=$B$428),(2/3)*$E$428,"")</f>
        <v/>
      </c>
      <c r="AUH428" s="264" t="str">
        <f>IF(AND($A$428&lt;=CZ$349,CZ$349&lt;=$B$428),$F$428,"")</f>
        <v/>
      </c>
      <c r="AUI428" s="264" t="str">
        <f>IF(AND($A$428&lt;=CZ$349,CZ$349&lt;=$B$428),(1/3)*$F$428,"")</f>
        <v/>
      </c>
      <c r="AUJ428" s="264" t="str">
        <f>IF(AND($A$428&lt;=CZ$349,CZ$349&lt;=$B$428),(2/3)*$F$428,"")</f>
        <v/>
      </c>
    </row>
    <row r="429" spans="1:1232" hidden="1">
      <c r="A429" s="257">
        <v>426</v>
      </c>
      <c r="B429" s="257">
        <v>625</v>
      </c>
      <c r="C429" s="262">
        <v>16</v>
      </c>
      <c r="D429" s="262">
        <v>12</v>
      </c>
      <c r="E429" s="262">
        <v>9</v>
      </c>
      <c r="F429" s="262">
        <v>6</v>
      </c>
      <c r="G429" s="478"/>
      <c r="H429" s="478"/>
      <c r="I429" s="478"/>
      <c r="J429" s="6"/>
      <c r="K429" s="6"/>
      <c r="L429" s="6"/>
      <c r="M429" s="6"/>
      <c r="N429" s="6"/>
      <c r="O429" s="6"/>
      <c r="Q429" s="264" t="str">
        <f t="shared" si="879"/>
        <v/>
      </c>
      <c r="R429" s="264" t="str">
        <f t="shared" si="880"/>
        <v/>
      </c>
      <c r="S429" s="264" t="str">
        <f t="shared" si="881"/>
        <v/>
      </c>
      <c r="T429" s="264" t="str">
        <f t="shared" si="882"/>
        <v/>
      </c>
      <c r="U429" s="264" t="str">
        <f t="shared" si="883"/>
        <v/>
      </c>
      <c r="V429" s="264" t="str">
        <f t="shared" si="884"/>
        <v/>
      </c>
      <c r="W429" s="264" t="str">
        <f t="shared" si="885"/>
        <v/>
      </c>
      <c r="X429" s="264" t="str">
        <f t="shared" si="886"/>
        <v/>
      </c>
      <c r="Y429" s="264"/>
      <c r="Z429" s="264"/>
      <c r="AA429" s="264"/>
      <c r="AB429" s="264" t="str">
        <f t="shared" si="887"/>
        <v/>
      </c>
      <c r="AC429" s="264" t="str">
        <f t="shared" si="888"/>
        <v/>
      </c>
      <c r="AD429" s="264" t="str">
        <f t="shared" si="889"/>
        <v/>
      </c>
      <c r="AE429" s="264" t="str">
        <f t="shared" si="890"/>
        <v/>
      </c>
      <c r="AF429" s="264" t="str">
        <f t="shared" si="652"/>
        <v/>
      </c>
      <c r="AG429" s="264" t="str">
        <f t="shared" si="653"/>
        <v/>
      </c>
      <c r="AH429" s="264"/>
      <c r="AI429" s="264" t="str">
        <f t="shared" si="654"/>
        <v/>
      </c>
      <c r="AJ429" s="264" t="str">
        <f t="shared" si="655"/>
        <v/>
      </c>
      <c r="AK429" s="264" t="str">
        <f t="shared" si="656"/>
        <v/>
      </c>
      <c r="AL429" s="264" t="str">
        <f t="shared" si="657"/>
        <v/>
      </c>
      <c r="AM429" s="264" t="str">
        <f t="shared" si="658"/>
        <v/>
      </c>
      <c r="AN429" s="264" t="str">
        <f t="shared" si="659"/>
        <v/>
      </c>
      <c r="AO429" s="264" t="str">
        <f t="shared" si="660"/>
        <v/>
      </c>
      <c r="AP429" s="264" t="str">
        <f t="shared" si="661"/>
        <v/>
      </c>
      <c r="AQ429" s="264" t="str">
        <f t="shared" si="662"/>
        <v/>
      </c>
      <c r="AR429" s="264" t="str">
        <f t="shared" si="663"/>
        <v/>
      </c>
      <c r="AS429" s="264" t="str">
        <f t="shared" si="664"/>
        <v/>
      </c>
      <c r="AT429" s="264" t="str">
        <f t="shared" si="665"/>
        <v/>
      </c>
      <c r="AU429" s="264" t="str">
        <f t="shared" si="666"/>
        <v/>
      </c>
      <c r="AV429" s="264" t="str">
        <f t="shared" si="667"/>
        <v/>
      </c>
      <c r="AW429" s="264" t="str">
        <f t="shared" si="668"/>
        <v/>
      </c>
      <c r="AX429" s="264" t="str">
        <f t="shared" si="669"/>
        <v/>
      </c>
      <c r="AY429" s="264" t="str">
        <f t="shared" si="670"/>
        <v/>
      </c>
      <c r="AZ429" s="264" t="str">
        <f t="shared" si="671"/>
        <v/>
      </c>
      <c r="BA429" s="264" t="str">
        <f t="shared" si="672"/>
        <v/>
      </c>
      <c r="BB429" s="264" t="str">
        <f t="shared" si="673"/>
        <v/>
      </c>
      <c r="BC429" s="264" t="str">
        <f t="shared" si="674"/>
        <v/>
      </c>
      <c r="BD429" s="264" t="str">
        <f t="shared" si="675"/>
        <v/>
      </c>
      <c r="BE429" s="264" t="str">
        <f t="shared" si="676"/>
        <v/>
      </c>
      <c r="BF429" s="264" t="str">
        <f t="shared" si="677"/>
        <v/>
      </c>
      <c r="BG429" s="264" t="str">
        <f t="shared" si="678"/>
        <v/>
      </c>
      <c r="BH429" s="264" t="str">
        <f t="shared" si="679"/>
        <v/>
      </c>
      <c r="BI429" s="264" t="str">
        <f t="shared" si="680"/>
        <v/>
      </c>
      <c r="BJ429" s="264" t="str">
        <f t="shared" si="681"/>
        <v/>
      </c>
      <c r="BK429" s="264" t="str">
        <f t="shared" si="682"/>
        <v/>
      </c>
      <c r="BL429" s="264" t="str">
        <f t="shared" si="683"/>
        <v/>
      </c>
      <c r="BM429" s="264" t="str">
        <f t="shared" si="684"/>
        <v/>
      </c>
      <c r="BN429" s="264" t="str">
        <f t="shared" si="685"/>
        <v/>
      </c>
      <c r="BO429" s="264" t="str">
        <f t="shared" si="686"/>
        <v/>
      </c>
      <c r="BP429" s="264" t="str">
        <f t="shared" si="687"/>
        <v/>
      </c>
      <c r="BQ429" s="264" t="str">
        <f t="shared" si="688"/>
        <v/>
      </c>
      <c r="BR429" s="264" t="str">
        <f t="shared" si="689"/>
        <v/>
      </c>
      <c r="BS429" s="264" t="str">
        <f t="shared" si="690"/>
        <v/>
      </c>
      <c r="BT429" s="264" t="str">
        <f t="shared" si="691"/>
        <v/>
      </c>
      <c r="BU429" s="264" t="str">
        <f t="shared" si="692"/>
        <v/>
      </c>
      <c r="BV429" s="264" t="str">
        <f t="shared" si="693"/>
        <v/>
      </c>
      <c r="BW429" s="264" t="str">
        <f t="shared" si="694"/>
        <v/>
      </c>
      <c r="BX429" s="264" t="str">
        <f t="shared" si="874"/>
        <v/>
      </c>
      <c r="BY429" s="264" t="str">
        <f t="shared" si="695"/>
        <v/>
      </c>
      <c r="BZ429" s="264" t="str">
        <f t="shared" si="696"/>
        <v/>
      </c>
      <c r="CA429" s="264" t="str">
        <f t="shared" si="697"/>
        <v/>
      </c>
      <c r="CB429" s="264" t="str">
        <f t="shared" si="698"/>
        <v/>
      </c>
      <c r="CC429" s="264" t="str">
        <f t="shared" si="699"/>
        <v/>
      </c>
      <c r="CD429" s="264" t="str">
        <f t="shared" si="700"/>
        <v/>
      </c>
      <c r="CE429" s="264" t="str">
        <f t="shared" si="701"/>
        <v/>
      </c>
      <c r="CF429" s="264" t="str">
        <f t="shared" si="702"/>
        <v/>
      </c>
      <c r="CG429" s="264" t="str">
        <f t="shared" si="703"/>
        <v/>
      </c>
      <c r="CH429" s="264" t="str">
        <f t="shared" si="704"/>
        <v/>
      </c>
      <c r="CI429" s="264" t="str">
        <f t="shared" si="705"/>
        <v/>
      </c>
      <c r="CJ429" s="264" t="str">
        <f t="shared" si="706"/>
        <v/>
      </c>
      <c r="CK429" s="264" t="str">
        <f t="shared" si="707"/>
        <v/>
      </c>
      <c r="CL429" s="264" t="str">
        <f t="shared" si="708"/>
        <v/>
      </c>
      <c r="CM429" s="264" t="str">
        <f t="shared" si="709"/>
        <v/>
      </c>
      <c r="CN429" s="264" t="str">
        <f t="shared" si="710"/>
        <v/>
      </c>
      <c r="CO429" s="264" t="str">
        <f t="shared" si="711"/>
        <v/>
      </c>
      <c r="CP429" s="264" t="str">
        <f t="shared" si="712"/>
        <v/>
      </c>
      <c r="CQ429" s="264" t="str">
        <f t="shared" si="713"/>
        <v/>
      </c>
      <c r="CR429" s="264" t="str">
        <f t="shared" si="714"/>
        <v/>
      </c>
      <c r="CS429" s="264" t="str">
        <f t="shared" si="715"/>
        <v/>
      </c>
      <c r="CT429" s="264" t="str">
        <f t="shared" si="716"/>
        <v/>
      </c>
      <c r="CU429" s="264" t="str">
        <f t="shared" si="717"/>
        <v/>
      </c>
      <c r="CV429" s="264" t="str">
        <f t="shared" si="718"/>
        <v/>
      </c>
      <c r="CW429" s="264" t="str">
        <f t="shared" si="719"/>
        <v/>
      </c>
      <c r="CX429" s="264" t="str">
        <f t="shared" si="720"/>
        <v/>
      </c>
      <c r="CY429" s="264" t="str">
        <f t="shared" si="721"/>
        <v/>
      </c>
      <c r="CZ429" s="264" t="str">
        <f t="shared" si="722"/>
        <v/>
      </c>
      <c r="DA429" s="264" t="str">
        <f t="shared" si="723"/>
        <v/>
      </c>
      <c r="DB429" s="264" t="str">
        <f t="shared" si="724"/>
        <v/>
      </c>
      <c r="DC429" s="264" t="str">
        <f t="shared" si="725"/>
        <v/>
      </c>
      <c r="DD429" s="264" t="str">
        <f t="shared" si="726"/>
        <v/>
      </c>
      <c r="DE429" s="264" t="str">
        <f t="shared" si="727"/>
        <v/>
      </c>
      <c r="DF429" s="264" t="str">
        <f t="shared" si="728"/>
        <v/>
      </c>
      <c r="DG429" s="264" t="str">
        <f t="shared" si="729"/>
        <v/>
      </c>
      <c r="DH429" s="264" t="str">
        <f t="shared" si="730"/>
        <v/>
      </c>
      <c r="DI429" s="264" t="str">
        <f t="shared" si="731"/>
        <v/>
      </c>
      <c r="DJ429" s="264" t="str">
        <f t="shared" si="732"/>
        <v/>
      </c>
      <c r="DK429" s="264" t="str">
        <f t="shared" si="733"/>
        <v/>
      </c>
      <c r="DL429" s="264" t="str">
        <f t="shared" si="734"/>
        <v/>
      </c>
      <c r="DM429" s="264" t="str">
        <f t="shared" si="735"/>
        <v/>
      </c>
      <c r="DN429" s="264" t="str">
        <f t="shared" si="736"/>
        <v/>
      </c>
      <c r="DO429" s="264" t="str">
        <f t="shared" si="737"/>
        <v/>
      </c>
      <c r="DP429" s="264" t="str">
        <f t="shared" si="738"/>
        <v/>
      </c>
      <c r="DQ429" s="264" t="str">
        <f t="shared" si="739"/>
        <v/>
      </c>
      <c r="DR429" s="264" t="str">
        <f t="shared" si="740"/>
        <v/>
      </c>
      <c r="DS429" s="264" t="str">
        <f t="shared" si="741"/>
        <v/>
      </c>
      <c r="DT429" s="264" t="str">
        <f t="shared" si="742"/>
        <v/>
      </c>
      <c r="DU429" s="264" t="str">
        <f t="shared" si="743"/>
        <v/>
      </c>
      <c r="DV429" s="264" t="str">
        <f t="shared" si="744"/>
        <v/>
      </c>
      <c r="DW429" s="264" t="str">
        <f t="shared" si="745"/>
        <v/>
      </c>
      <c r="DX429" s="264" t="str">
        <f t="shared" si="746"/>
        <v/>
      </c>
      <c r="DY429" s="264" t="str">
        <f t="shared" si="747"/>
        <v/>
      </c>
      <c r="DZ429" s="264" t="str">
        <f t="shared" si="748"/>
        <v/>
      </c>
      <c r="EA429" s="264" t="str">
        <f t="shared" si="749"/>
        <v/>
      </c>
      <c r="EB429" s="264" t="str">
        <f t="shared" si="750"/>
        <v/>
      </c>
      <c r="EC429" s="264" t="str">
        <f t="shared" si="751"/>
        <v/>
      </c>
      <c r="ED429" s="264" t="str">
        <f t="shared" si="752"/>
        <v/>
      </c>
      <c r="EE429" s="264" t="str">
        <f t="shared" si="753"/>
        <v/>
      </c>
      <c r="EF429" s="264" t="str">
        <f t="shared" si="754"/>
        <v/>
      </c>
      <c r="EG429" s="264" t="str">
        <f t="shared" si="755"/>
        <v/>
      </c>
      <c r="EH429" s="264" t="str">
        <f t="shared" si="756"/>
        <v/>
      </c>
      <c r="EI429" s="264" t="str">
        <f t="shared" si="757"/>
        <v/>
      </c>
      <c r="EJ429" s="264" t="str">
        <f t="shared" si="758"/>
        <v/>
      </c>
      <c r="EK429" s="264" t="str">
        <f t="shared" si="875"/>
        <v/>
      </c>
      <c r="EL429" s="264" t="str">
        <f t="shared" si="759"/>
        <v/>
      </c>
      <c r="EM429" s="264" t="str">
        <f t="shared" si="760"/>
        <v/>
      </c>
      <c r="EN429" s="264" t="str">
        <f t="shared" si="761"/>
        <v/>
      </c>
      <c r="EO429" s="264" t="str">
        <f t="shared" si="762"/>
        <v/>
      </c>
      <c r="EP429" s="264" t="str">
        <f t="shared" si="763"/>
        <v/>
      </c>
      <c r="EQ429" s="264" t="str">
        <f t="shared" si="764"/>
        <v/>
      </c>
      <c r="ER429" s="264" t="str">
        <f t="shared" si="765"/>
        <v/>
      </c>
      <c r="ES429" s="264" t="str">
        <f t="shared" si="766"/>
        <v/>
      </c>
      <c r="ET429" s="264" t="str">
        <f t="shared" si="767"/>
        <v/>
      </c>
      <c r="EU429" s="264" t="str">
        <f t="shared" si="768"/>
        <v/>
      </c>
      <c r="EV429" s="264" t="str">
        <f t="shared" si="769"/>
        <v/>
      </c>
      <c r="EW429" s="264" t="str">
        <f t="shared" si="770"/>
        <v/>
      </c>
      <c r="EX429" s="264" t="str">
        <f t="shared" si="771"/>
        <v/>
      </c>
      <c r="EY429" s="264" t="str">
        <f t="shared" si="772"/>
        <v/>
      </c>
      <c r="EZ429" s="264" t="str">
        <f t="shared" si="773"/>
        <v/>
      </c>
      <c r="FA429" s="264" t="str">
        <f t="shared" si="774"/>
        <v/>
      </c>
      <c r="FB429" s="264" t="str">
        <f t="shared" si="775"/>
        <v/>
      </c>
      <c r="FC429" s="264" t="str">
        <f t="shared" si="776"/>
        <v/>
      </c>
      <c r="FD429" s="264" t="str">
        <f t="shared" si="777"/>
        <v/>
      </c>
      <c r="FE429" s="264" t="str">
        <f t="shared" si="778"/>
        <v/>
      </c>
      <c r="FF429" s="264" t="str">
        <f t="shared" si="779"/>
        <v/>
      </c>
      <c r="FG429" s="264" t="str">
        <f t="shared" si="780"/>
        <v/>
      </c>
      <c r="FH429" s="264" t="str">
        <f t="shared" si="781"/>
        <v/>
      </c>
      <c r="FI429" s="264" t="str">
        <f t="shared" si="782"/>
        <v/>
      </c>
      <c r="FJ429" s="264" t="str">
        <f t="shared" si="783"/>
        <v/>
      </c>
      <c r="FK429" s="264" t="str">
        <f t="shared" si="784"/>
        <v/>
      </c>
      <c r="FL429" s="264" t="str">
        <f t="shared" si="785"/>
        <v/>
      </c>
      <c r="FM429" s="264" t="str">
        <f t="shared" si="786"/>
        <v/>
      </c>
      <c r="FN429" s="264" t="str">
        <f t="shared" si="787"/>
        <v/>
      </c>
      <c r="FO429" s="264" t="str">
        <f t="shared" si="788"/>
        <v/>
      </c>
      <c r="FP429" s="264" t="str">
        <f t="shared" si="789"/>
        <v/>
      </c>
      <c r="FQ429" s="264" t="str">
        <f t="shared" si="790"/>
        <v/>
      </c>
      <c r="FR429" s="264" t="str">
        <f t="shared" si="791"/>
        <v/>
      </c>
      <c r="FS429" s="264" t="str">
        <f t="shared" si="792"/>
        <v/>
      </c>
      <c r="FT429" s="264" t="str">
        <f t="shared" si="793"/>
        <v/>
      </c>
      <c r="FU429" s="264" t="str">
        <f t="shared" si="794"/>
        <v/>
      </c>
      <c r="FV429" s="264" t="str">
        <f t="shared" si="795"/>
        <v/>
      </c>
      <c r="FW429" s="264" t="str">
        <f t="shared" si="796"/>
        <v/>
      </c>
      <c r="FX429" s="264" t="str">
        <f t="shared" si="797"/>
        <v/>
      </c>
      <c r="FY429" s="264" t="str">
        <f t="shared" si="798"/>
        <v/>
      </c>
      <c r="FZ429" s="264" t="str">
        <f t="shared" si="799"/>
        <v/>
      </c>
      <c r="GA429" s="264" t="str">
        <f t="shared" si="800"/>
        <v/>
      </c>
      <c r="GB429" s="264" t="str">
        <f t="shared" si="801"/>
        <v/>
      </c>
      <c r="GC429" s="264" t="str">
        <f t="shared" si="802"/>
        <v/>
      </c>
      <c r="GD429" s="264" t="str">
        <f t="shared" si="803"/>
        <v/>
      </c>
      <c r="GE429" s="264" t="str">
        <f t="shared" si="804"/>
        <v/>
      </c>
      <c r="GF429" s="264" t="str">
        <f t="shared" si="805"/>
        <v/>
      </c>
      <c r="GG429" s="264" t="str">
        <f t="shared" si="806"/>
        <v/>
      </c>
      <c r="GH429" s="264" t="str">
        <f t="shared" si="807"/>
        <v/>
      </c>
      <c r="GI429" s="264" t="str">
        <f t="shared" si="808"/>
        <v/>
      </c>
      <c r="GJ429" s="264" t="str">
        <f t="shared" si="809"/>
        <v/>
      </c>
      <c r="GK429" s="264" t="str">
        <f t="shared" si="810"/>
        <v/>
      </c>
      <c r="GL429" s="264" t="str">
        <f t="shared" si="811"/>
        <v/>
      </c>
      <c r="GM429" s="264" t="str">
        <f t="shared" si="812"/>
        <v/>
      </c>
      <c r="GN429" s="264" t="str">
        <f t="shared" si="813"/>
        <v/>
      </c>
      <c r="GO429" s="264" t="str">
        <f t="shared" si="814"/>
        <v/>
      </c>
      <c r="GP429" s="264" t="str">
        <f t="shared" si="815"/>
        <v/>
      </c>
      <c r="GQ429" s="264" t="str">
        <f t="shared" si="816"/>
        <v/>
      </c>
      <c r="GR429" s="264" t="str">
        <f t="shared" si="817"/>
        <v/>
      </c>
      <c r="GS429" s="264" t="str">
        <f t="shared" si="818"/>
        <v/>
      </c>
      <c r="GT429" s="264" t="str">
        <f t="shared" si="819"/>
        <v/>
      </c>
      <c r="GU429" s="264" t="str">
        <f t="shared" si="820"/>
        <v/>
      </c>
      <c r="GV429" s="264" t="str">
        <f t="shared" si="821"/>
        <v/>
      </c>
      <c r="GW429" s="264" t="str">
        <f t="shared" si="822"/>
        <v/>
      </c>
      <c r="GX429" s="264" t="str">
        <f t="shared" si="823"/>
        <v/>
      </c>
      <c r="GY429" s="264" t="str">
        <f t="shared" si="824"/>
        <v/>
      </c>
      <c r="GZ429" s="264" t="str">
        <f t="shared" si="825"/>
        <v/>
      </c>
      <c r="HA429" s="264" t="str">
        <f t="shared" si="826"/>
        <v/>
      </c>
      <c r="HB429" s="264" t="str">
        <f t="shared" si="827"/>
        <v/>
      </c>
      <c r="HC429" s="264" t="str">
        <f t="shared" si="828"/>
        <v/>
      </c>
      <c r="HD429" s="264" t="str">
        <f t="shared" si="829"/>
        <v/>
      </c>
      <c r="HE429" s="264" t="str">
        <f t="shared" si="830"/>
        <v/>
      </c>
      <c r="HF429" s="264" t="str">
        <f t="shared" si="831"/>
        <v/>
      </c>
      <c r="HG429" s="264" t="str">
        <f t="shared" si="832"/>
        <v/>
      </c>
      <c r="HH429" s="264" t="str">
        <f t="shared" si="833"/>
        <v/>
      </c>
      <c r="HI429" s="264" t="str">
        <f t="shared" si="834"/>
        <v/>
      </c>
      <c r="HJ429" s="264" t="str">
        <f t="shared" si="835"/>
        <v/>
      </c>
      <c r="HK429" s="264" t="str">
        <f t="shared" si="836"/>
        <v/>
      </c>
      <c r="HL429" s="264" t="str">
        <f t="shared" si="837"/>
        <v/>
      </c>
      <c r="HM429" s="264" t="str">
        <f t="shared" si="838"/>
        <v/>
      </c>
      <c r="HN429" s="264" t="str">
        <f t="shared" si="839"/>
        <v/>
      </c>
      <c r="HO429" s="264" t="str">
        <f t="shared" si="840"/>
        <v/>
      </c>
      <c r="HP429" s="264" t="str">
        <f t="shared" si="841"/>
        <v/>
      </c>
      <c r="HQ429" s="264" t="str">
        <f t="shared" si="842"/>
        <v/>
      </c>
      <c r="HR429" s="264" t="str">
        <f t="shared" si="843"/>
        <v/>
      </c>
      <c r="HS429" s="264" t="str">
        <f t="shared" si="844"/>
        <v/>
      </c>
      <c r="HT429" s="264" t="str">
        <f t="shared" si="845"/>
        <v/>
      </c>
      <c r="HU429" s="264" t="str">
        <f t="shared" si="846"/>
        <v/>
      </c>
      <c r="HV429" s="264" t="str">
        <f t="shared" si="847"/>
        <v/>
      </c>
      <c r="HW429" s="264" t="str">
        <f t="shared" si="848"/>
        <v/>
      </c>
      <c r="HX429" s="264" t="str">
        <f t="shared" si="849"/>
        <v/>
      </c>
      <c r="HY429" s="264" t="str">
        <f t="shared" si="850"/>
        <v/>
      </c>
      <c r="HZ429" s="264" t="str">
        <f t="shared" si="851"/>
        <v/>
      </c>
      <c r="IA429" s="264" t="str">
        <f t="shared" si="852"/>
        <v/>
      </c>
      <c r="IB429" s="264" t="str">
        <f t="shared" si="853"/>
        <v/>
      </c>
      <c r="IC429" s="264" t="str">
        <f t="shared" si="854"/>
        <v/>
      </c>
      <c r="ID429" s="264" t="str">
        <f t="shared" si="855"/>
        <v/>
      </c>
      <c r="IE429" s="264" t="str">
        <f t="shared" si="856"/>
        <v/>
      </c>
      <c r="IF429" s="264" t="str">
        <f t="shared" si="857"/>
        <v/>
      </c>
      <c r="IG429" s="264" t="str">
        <f t="shared" si="858"/>
        <v/>
      </c>
      <c r="IH429" s="264" t="str">
        <f t="shared" si="859"/>
        <v/>
      </c>
      <c r="II429" s="264" t="str">
        <f t="shared" si="860"/>
        <v/>
      </c>
      <c r="IJ429" s="264" t="str">
        <f t="shared" si="861"/>
        <v/>
      </c>
      <c r="IK429" s="264" t="str">
        <f t="shared" si="862"/>
        <v/>
      </c>
      <c r="IL429" s="264" t="str">
        <f t="shared" si="863"/>
        <v/>
      </c>
      <c r="IM429" s="264" t="str">
        <f t="shared" si="864"/>
        <v/>
      </c>
      <c r="IN429" s="264" t="str">
        <f t="shared" si="865"/>
        <v/>
      </c>
      <c r="IO429" s="264" t="str">
        <f>IF(AND($A$429&lt;=$W$349,$W$349&lt;=$B$429),$C$429,"")</f>
        <v/>
      </c>
      <c r="IP429" s="264" t="str">
        <f t="shared" si="866"/>
        <v/>
      </c>
      <c r="IQ429" s="264" t="str">
        <f t="shared" si="867"/>
        <v/>
      </c>
      <c r="IR429" s="264" t="str">
        <f t="shared" si="868"/>
        <v/>
      </c>
      <c r="IS429" s="264" t="str">
        <f t="shared" si="869"/>
        <v/>
      </c>
      <c r="IT429" s="264" t="str">
        <f t="shared" si="870"/>
        <v/>
      </c>
      <c r="IU429" s="264" t="str">
        <f t="shared" si="871"/>
        <v/>
      </c>
      <c r="IV429" s="264" t="str">
        <f t="shared" si="872"/>
        <v/>
      </c>
      <c r="IW429" s="264" t="str">
        <f t="shared" si="873"/>
        <v/>
      </c>
      <c r="IX429" s="264" t="str">
        <f t="shared" si="876"/>
        <v/>
      </c>
      <c r="IY429" s="264" t="str">
        <f t="shared" si="877"/>
        <v/>
      </c>
      <c r="IZ429" s="264" t="str">
        <f t="shared" si="878"/>
        <v/>
      </c>
      <c r="JA429" s="264" t="str">
        <f>IF(AND($A$429&lt;=X$349,X$349&lt;=$B$429),$C$429,"")</f>
        <v/>
      </c>
      <c r="JB429" s="264" t="str">
        <f>IF(AND($A$429&lt;=X$349,X$349&lt;=$B$429),(1/3)*$C$429,"")</f>
        <v/>
      </c>
      <c r="JC429" s="264" t="str">
        <f>IF(AND($A$429&lt;=X$349,X$349&lt;=$B$429),(2/3)*$C$429,"")</f>
        <v/>
      </c>
      <c r="JD429" s="264" t="str">
        <f>IF(AND($A$429&lt;=X$349,X$349&lt;=$B$429),$D$429,"")</f>
        <v/>
      </c>
      <c r="JE429" s="264" t="str">
        <f>IF(AND($A$429&lt;=X$349,X$349&lt;=$B$429),(1/3)*$D$429,"")</f>
        <v/>
      </c>
      <c r="JF429" s="264" t="str">
        <f>IF(AND($A$429&lt;=X$349,X$349&lt;=$B$429),(2/3)*$D$429,"")</f>
        <v/>
      </c>
      <c r="JG429" s="264" t="str">
        <f>IF(AND($A$429&lt;=X$349,X$349&lt;=$B$429),$E$429,"")</f>
        <v/>
      </c>
      <c r="JH429" s="264" t="str">
        <f>IF(AND($A$429&lt;=X$349,X$349&lt;=$B$429),(1/3)*$E$429,"")</f>
        <v/>
      </c>
      <c r="JI429" s="264" t="str">
        <f>IF(AND($A$429&lt;=X$349,X$349&lt;=$B$429),(2/3)*$E$429,"")</f>
        <v/>
      </c>
      <c r="JJ429" s="264" t="str">
        <f>IF(AND($A$429&lt;=X$349,X$349&lt;=$B$429),$F$429,"")</f>
        <v/>
      </c>
      <c r="JK429" s="264" t="str">
        <f>IF(AND($A$429&lt;=X$349,X$349&lt;=$B$429),(1/3)*$F$429,"")</f>
        <v/>
      </c>
      <c r="JL429" s="264" t="str">
        <f>IF(AND($A$429&lt;=X$349,X$349&lt;=$B$429),(2/3)*$F$429,"")</f>
        <v/>
      </c>
      <c r="JM429" s="264" t="str">
        <f>IF(AND($A$429&lt;=Y$349,Y$349&lt;=$B$429),$C$429,"")</f>
        <v/>
      </c>
      <c r="JN429" s="264" t="str">
        <f>IF(AND($A$429&lt;=Y$349,Y$349&lt;=$B$429),(1/3)*$C$429,"")</f>
        <v/>
      </c>
      <c r="JO429" s="264" t="str">
        <f>IF(AND($A$429&lt;=Y$349,Y$349&lt;=$B$429),(2/3)*$C$429,"")</f>
        <v/>
      </c>
      <c r="JP429" s="264" t="str">
        <f>IF(AND($A$429&lt;=Y$349,Y$349&lt;=$B$429),$D$429,"")</f>
        <v/>
      </c>
      <c r="JQ429" s="264" t="str">
        <f>IF(AND($A$429&lt;=Y$349,Y$349&lt;=$B$429),(1/3)*$D$429,"")</f>
        <v/>
      </c>
      <c r="JR429" s="264" t="str">
        <f>IF(AND($A$429&lt;=Y$349,Y$349&lt;=$B$429),(2/3)*$D$429,"")</f>
        <v/>
      </c>
      <c r="JS429" s="264" t="str">
        <f>IF(AND($A$429&lt;=Y$349,Y$349&lt;=$B$429),$E$429,"")</f>
        <v/>
      </c>
      <c r="JT429" s="264" t="str">
        <f>IF(AND($A$429&lt;=Y$349,Y$349&lt;=$B$429),(1/3)*$E$429,"")</f>
        <v/>
      </c>
      <c r="JU429" s="264" t="str">
        <f>IF(AND($A$429&lt;=Y$349,Y$349&lt;=$B$429),(2/3)*$E$429,"")</f>
        <v/>
      </c>
      <c r="JV429" s="264" t="str">
        <f>IF(AND($A$429&lt;=Y$349,Y$349&lt;=$B$429),$F$429,"")</f>
        <v/>
      </c>
      <c r="JW429" s="264" t="str">
        <f>IF(AND($A$429&lt;=Y$349,Y$349&lt;=$B$429),(1/3)*$F$429,"")</f>
        <v/>
      </c>
      <c r="JX429" s="264" t="str">
        <f>IF(AND($A$429&lt;=Y$349,Y$349&lt;=$B$429),(2/3)*$F$429,"")</f>
        <v/>
      </c>
      <c r="JY429" s="264" t="str">
        <f>IF(AND($A$429&lt;=Z$349,Z$349&lt;=$B$429),$C$429,"")</f>
        <v/>
      </c>
      <c r="JZ429" s="264" t="str">
        <f>IF(AND($A$429&lt;=Z$349,Z$349&lt;=$B$429),(1/3)*$C$429,"")</f>
        <v/>
      </c>
      <c r="KA429" s="264" t="str">
        <f>IF(AND($A$429&lt;=Z$349,Z$349&lt;=$B$429),(2/3)*$C$429,"")</f>
        <v/>
      </c>
      <c r="KB429" s="264" t="str">
        <f>IF(AND($A$429&lt;=Z$349,Z$349&lt;=$B$429),$D$429,"")</f>
        <v/>
      </c>
      <c r="KC429" s="264" t="str">
        <f>IF(AND($A$429&lt;=Z$349,Z$349&lt;=$B$429),(1/3)*$D$429,"")</f>
        <v/>
      </c>
      <c r="KD429" s="264" t="str">
        <f>IF(AND($A$429&lt;=Z$349,Z$349&lt;=$B$429),(2/3)*$D$429,"")</f>
        <v/>
      </c>
      <c r="KE429" s="264" t="str">
        <f>IF(AND($A$429&lt;=Z$349,Z$349&lt;=$B$429),$E$429,"")</f>
        <v/>
      </c>
      <c r="KF429" s="264" t="str">
        <f>IF(AND($A$429&lt;=Z$349,Z$349&lt;=$B$429),(1/3)*$E$429,"")</f>
        <v/>
      </c>
      <c r="KG429" s="264" t="str">
        <f>IF(AND($A$429&lt;=Z$349,Z$349&lt;=$B$429),(2/3)*$E$429,"")</f>
        <v/>
      </c>
      <c r="KH429" s="264" t="str">
        <f>IF(AND($A$429&lt;=Z$349,Z$349&lt;=$B$429),$F$429,"")</f>
        <v/>
      </c>
      <c r="KI429" s="264" t="str">
        <f>IF(AND($A$429&lt;=Z$349,Z$349&lt;=$B$429),(1/3)*$F$429,"")</f>
        <v/>
      </c>
      <c r="KJ429" s="264" t="str">
        <f>IF(AND($A$429&lt;=Z$349,Z$349&lt;=$B$429),(2/3)*$F$429,"")</f>
        <v/>
      </c>
      <c r="KK429" s="264" t="str">
        <f>IF(AND($A$429&lt;=AA$349,AA$349&lt;=$B$429),$C$429,"")</f>
        <v/>
      </c>
      <c r="KL429" s="264" t="str">
        <f>IF(AND($A$429&lt;=AA$349,AA$349&lt;=$B$429),(1/3)*$C$429,"")</f>
        <v/>
      </c>
      <c r="KM429" s="264" t="str">
        <f>IF(AND($A$429&lt;=AA$349,AA$349&lt;=$B$429),(2/3)*$C$429,"")</f>
        <v/>
      </c>
      <c r="KN429" s="264" t="str">
        <f>IF(AND($A$429&lt;=AA$349,AA$349&lt;=$B$429),$D$429,"")</f>
        <v/>
      </c>
      <c r="KO429" s="264" t="str">
        <f>IF(AND($A$429&lt;=AA$349,AA$349&lt;=$B$429),(1/3)*$D$429,"")</f>
        <v/>
      </c>
      <c r="KP429" s="264" t="str">
        <f>IF(AND($A$429&lt;=AA$349,AA$349&lt;=$B$429),(2/3)*$D$429,"")</f>
        <v/>
      </c>
      <c r="KQ429" s="264" t="str">
        <f>IF(AND($A$429&lt;=AA$349,AA$349&lt;=$B$429),$E$429,"")</f>
        <v/>
      </c>
      <c r="KR429" s="264" t="str">
        <f>IF(AND($A$429&lt;=AA$349,AA$349&lt;=$B$429),(1/3)*$E$429,"")</f>
        <v/>
      </c>
      <c r="KS429" s="264" t="str">
        <f>IF(AND($A$429&lt;=AA$349,AA$349&lt;=$B$429),(2/3)*$E$429,"")</f>
        <v/>
      </c>
      <c r="KT429" s="264" t="str">
        <f>IF(AND($A$429&lt;=AA$349,AA$349&lt;=$B$429),$F$429,"")</f>
        <v/>
      </c>
      <c r="KU429" s="264" t="str">
        <f>IF(AND($A$429&lt;=AA$349,AA$349&lt;=$B$429),(1/3)*$F$429,"")</f>
        <v/>
      </c>
      <c r="KV429" s="264" t="str">
        <f>IF(AND($A$429&lt;=AA$349,AA$349&lt;=$B$429),(2/3)*$F$429,"")</f>
        <v/>
      </c>
      <c r="KW429" s="264" t="str">
        <f>IF(AND($A$429&lt;=AB$349,AB$349&lt;=$B$429),$C$429,"")</f>
        <v/>
      </c>
      <c r="KX429" s="264" t="str">
        <f>IF(AND($A$429&lt;=AB$349,AB$349&lt;=$B$429),(1/3)*$C$429,"")</f>
        <v/>
      </c>
      <c r="KY429" s="264" t="str">
        <f>IF(AND($A$429&lt;=AB$349,AB$349&lt;=$B$429),(2/3)*$C$429,"")</f>
        <v/>
      </c>
      <c r="KZ429" s="264" t="str">
        <f>IF(AND($A$429&lt;=AB$349,AB$349&lt;=$B$429),$D$429,"")</f>
        <v/>
      </c>
      <c r="LA429" s="264" t="str">
        <f>IF(AND($A$429&lt;=AB$349,AB$349&lt;=$B$429),(1/3)*$D$429,"")</f>
        <v/>
      </c>
      <c r="LB429" s="264" t="str">
        <f>IF(AND($A$429&lt;=AB$349,AB$349&lt;=$B$429),(2/3)*$D$429,"")</f>
        <v/>
      </c>
      <c r="LC429" s="264" t="str">
        <f>IF(AND($A$429&lt;=AB$349,AB$349&lt;=$B$429),$E$429,"")</f>
        <v/>
      </c>
      <c r="LD429" s="264" t="str">
        <f>IF(AND($A$429&lt;=AB$349,AB$349&lt;=$B$429),(1/3)*$E$429,"")</f>
        <v/>
      </c>
      <c r="LE429" s="264" t="str">
        <f>IF(AND($A$429&lt;=AB$349,AB$349&lt;=$B$429),(2/3)*$E$429,"")</f>
        <v/>
      </c>
      <c r="LF429" s="264" t="str">
        <f>IF(AND($A$429&lt;=AB$349,AB$349&lt;=$B$429),$F$429,"")</f>
        <v/>
      </c>
      <c r="LG429" s="264" t="str">
        <f>IF(AND($A$429&lt;=AB$349,AB$349&lt;=$B$429),(1/3)*$F$429,"")</f>
        <v/>
      </c>
      <c r="LH429" s="264" t="str">
        <f>IF(AND($A$429&lt;=AB$349,AB$349&lt;=$B$429),(2/3)*$F$429,"")</f>
        <v/>
      </c>
      <c r="LI429" s="264" t="str">
        <f>IF(AND($A$429&lt;=AC$349,AC$349&lt;=$B$429),$C$429,"")</f>
        <v/>
      </c>
      <c r="LJ429" s="264" t="str">
        <f>IF(AND($A$429&lt;=AC$349,AC$349&lt;=$B$429),(1/3)*$C$429,"")</f>
        <v/>
      </c>
      <c r="LK429" s="264" t="str">
        <f>IF(AND($A$429&lt;=AC$349,AC$349&lt;=$B$429),(2/3)*$C$429,"")</f>
        <v/>
      </c>
      <c r="LL429" s="264" t="str">
        <f>IF(AND($A$429&lt;=AC$349,AC$349&lt;=$B$429),$D$429,"")</f>
        <v/>
      </c>
      <c r="LM429" s="264" t="str">
        <f>IF(AND($A$429&lt;=AC$349,AC$349&lt;=$B$429),(1/3)*$D$429,"")</f>
        <v/>
      </c>
      <c r="LN429" s="264" t="str">
        <f>IF(AND($A$429&lt;=AC$349,AC$349&lt;=$B$429),(2/3)*$D$429,"")</f>
        <v/>
      </c>
      <c r="LO429" s="264" t="str">
        <f>IF(AND($A$429&lt;=AC$349,AC$349&lt;=$B$429),$E$429,"")</f>
        <v/>
      </c>
      <c r="LP429" s="264" t="str">
        <f>IF(AND($A$429&lt;=AC$349,AC$349&lt;=$B$429),(1/3)*$E$429,"")</f>
        <v/>
      </c>
      <c r="LQ429" s="264" t="str">
        <f>IF(AND($A$429&lt;=AC$349,AC$349&lt;=$B$429),(2/3)*$E$429,"")</f>
        <v/>
      </c>
      <c r="LR429" s="264" t="str">
        <f>IF(AND($A$429&lt;=AC$349,AC$349&lt;=$B$429),$F$429,"")</f>
        <v/>
      </c>
      <c r="LS429" s="264" t="str">
        <f>IF(AND($A$429&lt;=AC$349,AC$349&lt;=$B$429),(1/3)*$F$429,"")</f>
        <v/>
      </c>
      <c r="LT429" s="264" t="str">
        <f>IF(AND($A$429&lt;=AC$349,AC$349&lt;=$B$429),(2/3)*$F$429,"")</f>
        <v/>
      </c>
      <c r="LU429" s="264" t="str">
        <f>IF(AND($A$429&lt;=AD$349,AD$349&lt;=$B$429),$C$429,"")</f>
        <v/>
      </c>
      <c r="LV429" s="264" t="str">
        <f>IF(AND($A$429&lt;=AD$349,AD$349&lt;=$B$429),(1/3)*$C$429,"")</f>
        <v/>
      </c>
      <c r="LW429" s="264" t="str">
        <f>IF(AND($A$429&lt;=AD$349,AD$349&lt;=$B$429),(2/3)*$C$429,"")</f>
        <v/>
      </c>
      <c r="LX429" s="264" t="str">
        <f>IF(AND($A$429&lt;=AD$349,AD$349&lt;=$B$429),$D$429,"")</f>
        <v/>
      </c>
      <c r="LY429" s="264" t="str">
        <f>IF(AND($A$429&lt;=AD$349,AD$349&lt;=$B$429),(1/3)*$D$429,"")</f>
        <v/>
      </c>
      <c r="LZ429" s="264" t="str">
        <f>IF(AND($A$429&lt;=AD$349,AD$349&lt;=$B$429),(2/3)*$D$429,"")</f>
        <v/>
      </c>
      <c r="MA429" s="264" t="str">
        <f>IF(AND($A$429&lt;=AD$349,AD$349&lt;=$B$429),$E$429,"")</f>
        <v/>
      </c>
      <c r="MB429" s="264" t="str">
        <f>IF(AND($A$429&lt;=AD$349,AD$349&lt;=$B$429),(1/3)*$E$429,"")</f>
        <v/>
      </c>
      <c r="MC429" s="264" t="str">
        <f>IF(AND($A$429&lt;=AD$349,AD$349&lt;=$B$429),(2/3)*$E$429,"")</f>
        <v/>
      </c>
      <c r="MD429" s="264" t="str">
        <f>IF(AND($A$429&lt;=AD$349,AD$349&lt;=$B$429),$F$429,"")</f>
        <v/>
      </c>
      <c r="ME429" s="264" t="str">
        <f>IF(AND($A$429&lt;=AD$349,AD$349&lt;=$B$429),(1/3)*$F$429,"")</f>
        <v/>
      </c>
      <c r="MF429" s="264" t="str">
        <f>IF(AND($A$429&lt;=AD$349,AD$349&lt;=$B$429),(2/3)*$F$429,"")</f>
        <v/>
      </c>
      <c r="MG429" s="264" t="str">
        <f>IF(AND($A$429&lt;=AE$349,AE$349&lt;=$B$429),$C$429,"")</f>
        <v/>
      </c>
      <c r="MH429" s="264" t="str">
        <f>IF(AND($A$429&lt;=AE$349,AE$349&lt;=$B$429),(1/3)*$C$429,"")</f>
        <v/>
      </c>
      <c r="MI429" s="264" t="str">
        <f>IF(AND($A$429&lt;=AE$349,AE$349&lt;=$B$429),(2/3)*$C$429,"")</f>
        <v/>
      </c>
      <c r="MJ429" s="264" t="str">
        <f>IF(AND($A$429&lt;=AE$349,AE$349&lt;=$B$429),$D$429,"")</f>
        <v/>
      </c>
      <c r="MK429" s="264" t="str">
        <f>IF(AND($A$429&lt;=AE$349,AE$349&lt;=$B$429),(1/3)*$D$429,"")</f>
        <v/>
      </c>
      <c r="ML429" s="264" t="str">
        <f>IF(AND($A$429&lt;=AE$349,AE$349&lt;=$B$429),(2/3)*$D$429,"")</f>
        <v/>
      </c>
      <c r="MM429" s="264" t="str">
        <f>IF(AND($A$429&lt;=AE$349,AE$349&lt;=$B$429),$E$429,"")</f>
        <v/>
      </c>
      <c r="MN429" s="264" t="str">
        <f>IF(AND($A$429&lt;=AE$349,AE$349&lt;=$B$429),(1/3)*$E$429,"")</f>
        <v/>
      </c>
      <c r="MO429" s="264" t="str">
        <f>IF(AND($A$429&lt;=AE$349,AE$349&lt;=$B$429),(2/3)*$E$429,"")</f>
        <v/>
      </c>
      <c r="MP429" s="264" t="str">
        <f>IF(AND($A$429&lt;=AE$349,AE$349&lt;=$B$429),$F$429,"")</f>
        <v/>
      </c>
      <c r="MQ429" s="264" t="str">
        <f>IF(AND($A$429&lt;=AE$349,AE$349&lt;=$B$429),(1/3)*$F$429,"")</f>
        <v/>
      </c>
      <c r="MR429" s="264" t="str">
        <f>IF(AND($A$429&lt;=AE$349,AE$349&lt;=$B$429),(2/3)*$F$429,"")</f>
        <v/>
      </c>
      <c r="MS429" s="264" t="str">
        <f>IF(AND($A$429&lt;=AF$349,AF$349&lt;=$B$429),$C$429,"")</f>
        <v/>
      </c>
      <c r="MT429" s="264" t="str">
        <f>IF(AND($A$429&lt;=AF$349,AF$349&lt;=$B$429),(1/3)*$C$429,"")</f>
        <v/>
      </c>
      <c r="MU429" s="264" t="str">
        <f>IF(AND($A$429&lt;=AF$349,AF$349&lt;=$B$429),(2/3)*$C$429,"")</f>
        <v/>
      </c>
      <c r="MV429" s="264" t="str">
        <f>IF(AND($A$429&lt;=AF$349,AF$349&lt;=$B$429),$D$429,"")</f>
        <v/>
      </c>
      <c r="MW429" s="264" t="str">
        <f>IF(AND($A$429&lt;=AF$349,AF$349&lt;=$B$429),(1/3)*$D$429,"")</f>
        <v/>
      </c>
      <c r="MX429" s="264" t="str">
        <f>IF(AND($A$429&lt;=AF$349,AF$349&lt;=$B$429),(2/3)*$D$429,"")</f>
        <v/>
      </c>
      <c r="MY429" s="264" t="str">
        <f>IF(AND($A$429&lt;=AF$349,AF$349&lt;=$B$429),$E$429,"")</f>
        <v/>
      </c>
      <c r="MZ429" s="264" t="str">
        <f>IF(AND($A$429&lt;=AF$349,AF$349&lt;=$B$429),(1/3)*$E$429,"")</f>
        <v/>
      </c>
      <c r="NA429" s="264" t="str">
        <f>IF(AND($A$429&lt;=AF$349,AF$349&lt;=$B$429),(2/3)*$E$429,"")</f>
        <v/>
      </c>
      <c r="NB429" s="264" t="str">
        <f>IF(AND($A$429&lt;=AF$349,AF$349&lt;=$B$429),$F$429,"")</f>
        <v/>
      </c>
      <c r="NC429" s="264" t="str">
        <f>IF(AND($A$429&lt;=AF$349,AF$349&lt;=$B$429),(1/3)*$F$429,"")</f>
        <v/>
      </c>
      <c r="ND429" s="264" t="str">
        <f>IF(AND($A$429&lt;=AF$349,AF$349&lt;=$B$429),(2/3)*$F$429,"")</f>
        <v/>
      </c>
      <c r="NE429" s="264" t="str">
        <f>IF(AND($A$429&lt;=AG$349,AG$349&lt;=$B$429),$C$429,"")</f>
        <v/>
      </c>
      <c r="NF429" s="264" t="str">
        <f>IF(AND($A$429&lt;=AG$349,AG$349&lt;=$B$429),(1/3)*$C$429,"")</f>
        <v/>
      </c>
      <c r="NG429" s="264" t="str">
        <f>IF(AND($A$429&lt;=AG$349,AG$349&lt;=$B$429),(2/3)*$C$429,"")</f>
        <v/>
      </c>
      <c r="NH429" s="264" t="str">
        <f>IF(AND($A$429&lt;=AG$349,AG$349&lt;=$B$429),$D$429,"")</f>
        <v/>
      </c>
      <c r="NI429" s="264" t="str">
        <f>IF(AND($A$429&lt;=AG$349,AG$349&lt;=$B$429),(1/3)*$D$429,"")</f>
        <v/>
      </c>
      <c r="NJ429" s="264" t="str">
        <f>IF(AND($A$429&lt;=AG$349,AG$349&lt;=$B$429),(2/3)*$D$429,"")</f>
        <v/>
      </c>
      <c r="NK429" s="264" t="str">
        <f>IF(AND($A$429&lt;=AG$349,AG$349&lt;=$B$429),$E$429,"")</f>
        <v/>
      </c>
      <c r="NL429" s="264" t="str">
        <f>IF(AND($A$429&lt;=AG$349,AG$349&lt;=$B$429),(1/3)*$E$429,"")</f>
        <v/>
      </c>
      <c r="NM429" s="264" t="str">
        <f>IF(AND($A$429&lt;=AG$349,AG$349&lt;=$B$429),(2/3)*$E$429,"")</f>
        <v/>
      </c>
      <c r="NN429" s="264" t="str">
        <f>IF(AND($A$429&lt;=AG$349,AG$349&lt;=$B$429),$F$429,"")</f>
        <v/>
      </c>
      <c r="NO429" s="264" t="str">
        <f>IF(AND($A$429&lt;=AG$349,AG$349&lt;=$B$429),(1/3)*$F$429,"")</f>
        <v/>
      </c>
      <c r="NP429" s="264" t="str">
        <f>IF(AND($A$429&lt;=AG$349,AG$349&lt;=$B$429),(2/3)*$F$429,"")</f>
        <v/>
      </c>
      <c r="NQ429" s="264" t="str">
        <f>IF(AND($A$429&lt;=AH$349,AH$349&lt;=$B$429),$C$429,"")</f>
        <v/>
      </c>
      <c r="NR429" s="264" t="str">
        <f>IF(AND($A$429&lt;=AH$349,AH$349&lt;=$B$429),(1/3)*$C$429,"")</f>
        <v/>
      </c>
      <c r="NS429" s="264" t="str">
        <f>IF(AND($A$429&lt;=AH$349,AH$349&lt;=$B$429),(2/3)*$C$429,"")</f>
        <v/>
      </c>
      <c r="NT429" s="264" t="str">
        <f>IF(AND($A$429&lt;=AH$349,AH$349&lt;=$B$429),$D$429,"")</f>
        <v/>
      </c>
      <c r="NU429" s="264" t="str">
        <f>IF(AND($A$429&lt;=AH$349,AH$349&lt;=$B$429),(1/3)*$D$429,"")</f>
        <v/>
      </c>
      <c r="NV429" s="264" t="str">
        <f>IF(AND($A$429&lt;=AH$349,AH$349&lt;=$B$429),(2/3)*$D$429,"")</f>
        <v/>
      </c>
      <c r="NW429" s="264" t="str">
        <f>IF(AND($A$429&lt;=AH$349,AH$349&lt;=$B$429),$E$429,"")</f>
        <v/>
      </c>
      <c r="NX429" s="264" t="str">
        <f>IF(AND($A$429&lt;=AH$349,AH$349&lt;=$B$429),(1/3)*$E$429,"")</f>
        <v/>
      </c>
      <c r="NY429" s="264" t="str">
        <f>IF(AND($A$429&lt;=AH$349,AH$349&lt;=$B$429),(2/3)*$E$429,"")</f>
        <v/>
      </c>
      <c r="NZ429" s="264" t="str">
        <f>IF(AND($A$429&lt;=AH$349,AH$349&lt;=$B$429),$F$429,"")</f>
        <v/>
      </c>
      <c r="OA429" s="264" t="str">
        <f>IF(AND($A$429&lt;=AH$349,AH$349&lt;=$B$429),(1/3)*$F$429,"")</f>
        <v/>
      </c>
      <c r="OB429" s="264" t="str">
        <f>IF(AND($A$429&lt;=AH$349,AH$349&lt;=$B$429),(2/3)*$F$429,"")</f>
        <v/>
      </c>
      <c r="OC429" s="264" t="str">
        <f>IF(AND($A$429&lt;=AI$349,AI$349&lt;=$B$429),$C$429,"")</f>
        <v/>
      </c>
      <c r="OD429" s="264" t="str">
        <f>IF(AND($A$429&lt;=AI$349,AI$349&lt;=$B$429),(1/3)*$C$429,"")</f>
        <v/>
      </c>
      <c r="OE429" s="264" t="str">
        <f>IF(AND($A$429&lt;=AI$349,AI$349&lt;=$B$429),(2/3)*$C$429,"")</f>
        <v/>
      </c>
      <c r="OF429" s="264" t="str">
        <f>IF(AND($A$429&lt;=AI$349,AI$349&lt;=$B$429),$D$429,"")</f>
        <v/>
      </c>
      <c r="OG429" s="264" t="str">
        <f>IF(AND($A$429&lt;=AI$349,AI$349&lt;=$B$429),(1/3)*$D$429,"")</f>
        <v/>
      </c>
      <c r="OH429" s="264" t="str">
        <f>IF(AND($A$429&lt;=AI$349,AI$349&lt;=$B$429),(2/3)*$D$429,"")</f>
        <v/>
      </c>
      <c r="OI429" s="264" t="str">
        <f>IF(AND($A$429&lt;=AI$349,AI$349&lt;=$B$429),$E$429,"")</f>
        <v/>
      </c>
      <c r="OJ429" s="264" t="str">
        <f>IF(AND($A$429&lt;=AI$349,AI$349&lt;=$B$429),(1/3)*$E$429,"")</f>
        <v/>
      </c>
      <c r="OK429" s="264" t="str">
        <f>IF(AND($A$429&lt;=AI$349,AI$349&lt;=$B$429),(2/3)*$E$429,"")</f>
        <v/>
      </c>
      <c r="OL429" s="264" t="str">
        <f>IF(AND($A$429&lt;=AI$349,AI$349&lt;=$B$429),$F$429,"")</f>
        <v/>
      </c>
      <c r="OM429" s="264" t="str">
        <f>IF(AND($A$429&lt;=AI$349,AI$349&lt;=$B$429),(1/3)*$F$429,"")</f>
        <v/>
      </c>
      <c r="ON429" s="264" t="str">
        <f>IF(AND($A$429&lt;=AI$349,AI$349&lt;=$B$429),(2/3)*$F$429,"")</f>
        <v/>
      </c>
      <c r="OO429" s="264" t="str">
        <f>IF(AND($A$429&lt;=AJ$349,AJ$349&lt;=$B$429),$C$429,"")</f>
        <v/>
      </c>
      <c r="OP429" s="264" t="str">
        <f>IF(AND($A$429&lt;=AJ$349,AJ$349&lt;=$B$429),(1/3)*$C$429,"")</f>
        <v/>
      </c>
      <c r="OQ429" s="264" t="str">
        <f>IF(AND($A$429&lt;=AJ$349,AJ$349&lt;=$B$429),(2/3)*$C$429,"")</f>
        <v/>
      </c>
      <c r="OR429" s="264" t="str">
        <f>IF(AND($A$429&lt;=AJ$349,AJ$349&lt;=$B$429),$D$429,"")</f>
        <v/>
      </c>
      <c r="OS429" s="264" t="str">
        <f>IF(AND($A$429&lt;=AJ$349,AJ$349&lt;=$B$429),(1/3)*$D$429,"")</f>
        <v/>
      </c>
      <c r="OT429" s="264" t="str">
        <f>IF(AND($A$429&lt;=AJ$349,AJ$349&lt;=$B$429),(2/3)*$D$429,"")</f>
        <v/>
      </c>
      <c r="OU429" s="264" t="str">
        <f>IF(AND($A$429&lt;=AJ$349,AJ$349&lt;=$B$429),$E$429,"")</f>
        <v/>
      </c>
      <c r="OV429" s="264" t="str">
        <f>IF(AND($A$429&lt;=AJ$349,AJ$349&lt;=$B$429),(1/3)*$E$429,"")</f>
        <v/>
      </c>
      <c r="OW429" s="264" t="str">
        <f>IF(AND($A$429&lt;=AJ$349,AJ$349&lt;=$B$429),(2/3)*$E$429,"")</f>
        <v/>
      </c>
      <c r="OX429" s="264" t="str">
        <f>IF(AND($A$429&lt;=AJ$349,AJ$349&lt;=$B$429),$F$429,"")</f>
        <v/>
      </c>
      <c r="OY429" s="264" t="str">
        <f>IF(AND($A$429&lt;=AJ$349,AJ$349&lt;=$B$429),(1/3)*$F$429,"")</f>
        <v/>
      </c>
      <c r="OZ429" s="264" t="str">
        <f>IF(AND($A$429&lt;=AJ$349,AJ$349&lt;=$B$429),(2/3)*$F$429,"")</f>
        <v/>
      </c>
      <c r="PA429" s="264" t="str">
        <f>IF(AND($A$429&lt;=AK$349,AK$349&lt;=$B$429),$C$429,"")</f>
        <v/>
      </c>
      <c r="PB429" s="264" t="str">
        <f>IF(AND($A$429&lt;=AK$349,AK$349&lt;=$B$429),(1/3)*$C$429,"")</f>
        <v/>
      </c>
      <c r="PC429" s="264" t="str">
        <f>IF(AND($A$429&lt;=AK$349,AK$349&lt;=$B$429),(2/3)*$C$429,"")</f>
        <v/>
      </c>
      <c r="PD429" s="264" t="str">
        <f>IF(AND($A$429&lt;=AK$349,AK$349&lt;=$B$429),$D$429,"")</f>
        <v/>
      </c>
      <c r="PE429" s="264" t="str">
        <f>IF(AND($A$429&lt;=AK$349,AK$349&lt;=$B$429),(1/3)*$D$429,"")</f>
        <v/>
      </c>
      <c r="PF429" s="264" t="str">
        <f>IF(AND($A$429&lt;=AK$349,AK$349&lt;=$B$429),(2/3)*$D$429,"")</f>
        <v/>
      </c>
      <c r="PG429" s="264" t="str">
        <f>IF(AND($A$429&lt;=AK$349,AK$349&lt;=$B$429),$E$429,"")</f>
        <v/>
      </c>
      <c r="PH429" s="264" t="str">
        <f>IF(AND($A$429&lt;=AK$349,AK$349&lt;=$B$429),(1/3)*$E$429,"")</f>
        <v/>
      </c>
      <c r="PI429" s="264" t="str">
        <f>IF(AND($A$429&lt;=AK$349,AK$349&lt;=$B$429),(2/3)*$E$429,"")</f>
        <v/>
      </c>
      <c r="PJ429" s="264" t="str">
        <f>IF(AND($A$429&lt;=AK$349,AK$349&lt;=$B$429),$F$429,"")</f>
        <v/>
      </c>
      <c r="PK429" s="264" t="str">
        <f>IF(AND($A$429&lt;=AK$349,AK$349&lt;=$B$429),(1/3)*$F$429,"")</f>
        <v/>
      </c>
      <c r="PL429" s="264" t="str">
        <f>IF(AND($A$429&lt;=AK$349,AK$349&lt;=$B$429),(2/3)*$F$429,"")</f>
        <v/>
      </c>
      <c r="PM429" s="264" t="str">
        <f>IF(AND($A$429&lt;=AL$349,AL$349&lt;=$B$429),$C$429,"")</f>
        <v/>
      </c>
      <c r="PN429" s="264" t="str">
        <f>IF(AND($A$429&lt;=AL$349,AL$349&lt;=$B$429),(1/3)*$C$429,"")</f>
        <v/>
      </c>
      <c r="PO429" s="264" t="str">
        <f>IF(AND($A$429&lt;=AL$349,AL$349&lt;=$B$429),(2/3)*$C$429,"")</f>
        <v/>
      </c>
      <c r="PP429" s="264" t="str">
        <f>IF(AND($A$429&lt;=AL$349,AL$349&lt;=$B$429),$D$429,"")</f>
        <v/>
      </c>
      <c r="PQ429" s="264" t="str">
        <f>IF(AND($A$429&lt;=AL$349,AL$349&lt;=$B$429),(1/3)*$D$429,"")</f>
        <v/>
      </c>
      <c r="PR429" s="264" t="str">
        <f>IF(AND($A$429&lt;=AL$349,AL$349&lt;=$B$429),(2/3)*$D$429,"")</f>
        <v/>
      </c>
      <c r="PS429" s="264" t="str">
        <f>IF(AND($A$429&lt;=AL$349,AL$349&lt;=$B$429),$E$429,"")</f>
        <v/>
      </c>
      <c r="PT429" s="264" t="str">
        <f>IF(AND($A$429&lt;=AL$349,AL$349&lt;=$B$429),(1/3)*$E$429,"")</f>
        <v/>
      </c>
      <c r="PU429" s="264" t="str">
        <f>IF(AND($A$429&lt;=AL$349,AL$349&lt;=$B$429),(2/3)*$E$429,"")</f>
        <v/>
      </c>
      <c r="PV429" s="264" t="str">
        <f>IF(AND($A$429&lt;=AL$349,AL$349&lt;=$B$429),$F$429,"")</f>
        <v/>
      </c>
      <c r="PW429" s="264" t="str">
        <f>IF(AND($A$429&lt;=AL$349,AL$349&lt;=$B$429),(1/3)*$F$429,"")</f>
        <v/>
      </c>
      <c r="PX429" s="264" t="str">
        <f>IF(AND($A$429&lt;=AL$349,AL$349&lt;=$B$429),(2/3)*$F$429,"")</f>
        <v/>
      </c>
      <c r="PY429" s="264" t="str">
        <f>IF(AND($A$429&lt;=AM$349,AM$349&lt;=$B$429),$C$429,"")</f>
        <v/>
      </c>
      <c r="PZ429" s="264" t="str">
        <f>IF(AND($A$429&lt;=AM$349,AM$349&lt;=$B$429),(1/3)*$C$429,"")</f>
        <v/>
      </c>
      <c r="QA429" s="264" t="str">
        <f>IF(AND($A$429&lt;=AM$349,AM$349&lt;=$B$429),(2/3)*$C$429,"")</f>
        <v/>
      </c>
      <c r="QB429" s="264" t="str">
        <f>IF(AND($A$429&lt;=AM$349,AM$349&lt;=$B$429),$D$429,"")</f>
        <v/>
      </c>
      <c r="QC429" s="264" t="str">
        <f>IF(AND($A$429&lt;=AM$349,AM$349&lt;=$B$429),(1/3)*$D$429,"")</f>
        <v/>
      </c>
      <c r="QD429" s="264" t="str">
        <f>IF(AND($A$429&lt;=AM$349,AM$349&lt;=$B$429),(2/3)*$D$429,"")</f>
        <v/>
      </c>
      <c r="QE429" s="264" t="str">
        <f>IF(AND($A$429&lt;=AM$349,AM$349&lt;=$B$429),$E$429,"")</f>
        <v/>
      </c>
      <c r="QF429" s="264" t="str">
        <f>IF(AND($A$429&lt;=AM$349,AM$349&lt;=$B$429),(1/3)*$E$429,"")</f>
        <v/>
      </c>
      <c r="QG429" s="264" t="str">
        <f>IF(AND($A$429&lt;=AM$349,AM$349&lt;=$B$429),(2/3)*$E$429,"")</f>
        <v/>
      </c>
      <c r="QH429" s="264" t="str">
        <f>IF(AND($A$429&lt;=AM$349,AM$349&lt;=$B$429),$F$429,"")</f>
        <v/>
      </c>
      <c r="QI429" s="264" t="str">
        <f>IF(AND($A$429&lt;=AM$349,AM$349&lt;=$B$429),(1/3)*$F$429,"")</f>
        <v/>
      </c>
      <c r="QJ429" s="264" t="str">
        <f>IF(AND($A$429&lt;=AM$349,AM$349&lt;=$B$429),(2/3)*$F$429,"")</f>
        <v/>
      </c>
      <c r="QK429" s="264" t="str">
        <f>IF(AND($A$429&lt;=AN$349,AN$349&lt;=$B$429),$C$429,"")</f>
        <v/>
      </c>
      <c r="QL429" s="264" t="str">
        <f>IF(AND($A$429&lt;=AN$349,AN$349&lt;=$B$429),(1/3)*$C$429,"")</f>
        <v/>
      </c>
      <c r="QM429" s="264" t="str">
        <f>IF(AND($A$429&lt;=AN$349,AN$349&lt;=$B$429),(2/3)*$C$429,"")</f>
        <v/>
      </c>
      <c r="QN429" s="264" t="str">
        <f>IF(AND($A$429&lt;=AN$349,AN$349&lt;=$B$429),$D$429,"")</f>
        <v/>
      </c>
      <c r="QO429" s="264" t="str">
        <f>IF(AND($A$429&lt;=AN$349,AN$349&lt;=$B$429),(1/3)*$D$429,"")</f>
        <v/>
      </c>
      <c r="QP429" s="264" t="str">
        <f>IF(AND($A$429&lt;=AN$349,AN$349&lt;=$B$429),(2/3)*$D$429,"")</f>
        <v/>
      </c>
      <c r="QQ429" s="264" t="str">
        <f>IF(AND($A$429&lt;=AN$349,AN$349&lt;=$B$429),$E$429,"")</f>
        <v/>
      </c>
      <c r="QR429" s="264" t="str">
        <f>IF(AND($A$429&lt;=AN$349,AN$349&lt;=$B$429),(1/3)*$E$429,"")</f>
        <v/>
      </c>
      <c r="QS429" s="264" t="str">
        <f>IF(AND($A$429&lt;=AN$349,AN$349&lt;=$B$429),(2/3)*$E$429,"")</f>
        <v/>
      </c>
      <c r="QT429" s="264" t="str">
        <f>IF(AND($A$429&lt;=AN$349,AN$349&lt;=$B$429),$F$429,"")</f>
        <v/>
      </c>
      <c r="QU429" s="264" t="str">
        <f>IF(AND($A$429&lt;=AN$349,AN$349&lt;=$B$429),(1/3)*$F$429,"")</f>
        <v/>
      </c>
      <c r="QV429" s="264" t="str">
        <f>IF(AND($A$429&lt;=AN$349,AN$349&lt;=$B$429),(2/3)*$F$429,"")</f>
        <v/>
      </c>
      <c r="QW429" s="264" t="str">
        <f>IF(AND($A$429&lt;=AO$349,AO$349&lt;=$B$429),$C$429,"")</f>
        <v/>
      </c>
      <c r="QX429" s="264" t="str">
        <f>IF(AND($A$429&lt;=AO$349,AO$349&lt;=$B$429),(1/3)*$C$429,"")</f>
        <v/>
      </c>
      <c r="QY429" s="264" t="str">
        <f>IF(AND($A$429&lt;=AO$349,AO$349&lt;=$B$429),(2/3)*$C$429,"")</f>
        <v/>
      </c>
      <c r="QZ429" s="264" t="str">
        <f>IF(AND($A$429&lt;=AO$349,AO$349&lt;=$B$429),$D$429,"")</f>
        <v/>
      </c>
      <c r="RA429" s="264" t="str">
        <f>IF(AND($A$429&lt;=AO$349,AO$349&lt;=$B$429),(1/3)*$D$429,"")</f>
        <v/>
      </c>
      <c r="RB429" s="264" t="str">
        <f>IF(AND($A$429&lt;=AO$349,AO$349&lt;=$B$429),(2/3)*$D$429,"")</f>
        <v/>
      </c>
      <c r="RC429" s="264" t="str">
        <f>IF(AND($A$429&lt;=AO$349,AO$349&lt;=$B$429),$E$429,"")</f>
        <v/>
      </c>
      <c r="RD429" s="264" t="str">
        <f>IF(AND($A$429&lt;=AO$349,AO$349&lt;=$B$429),(1/3)*$E$429,"")</f>
        <v/>
      </c>
      <c r="RE429" s="264" t="str">
        <f>IF(AND($A$429&lt;=AO$349,AO$349&lt;=$B$429),(2/3)*$E$429,"")</f>
        <v/>
      </c>
      <c r="RF429" s="264" t="str">
        <f>IF(AND($A$429&lt;=AO$349,AO$349&lt;=$B$429),$F$429,"")</f>
        <v/>
      </c>
      <c r="RG429" s="264" t="str">
        <f>IF(AND($A$429&lt;=AO$349,AO$349&lt;=$B$429),(1/3)*$F$429,"")</f>
        <v/>
      </c>
      <c r="RH429" s="264" t="str">
        <f>IF(AND($A$429&lt;=AO$349,AO$349&lt;=$B$429),(2/3)*$F$429,"")</f>
        <v/>
      </c>
      <c r="RI429" s="264" t="str">
        <f>IF(AND($A$429&lt;=AP$349,AP$349&lt;=$B$429),$C$429,"")</f>
        <v/>
      </c>
      <c r="RJ429" s="264" t="str">
        <f>IF(AND($A$429&lt;=AP$349,AP$349&lt;=$B$429),(1/3)*$C$429,"")</f>
        <v/>
      </c>
      <c r="RK429" s="264" t="str">
        <f>IF(AND($A$429&lt;=AP$349,AP$349&lt;=$B$429),(2/3)*$C$429,"")</f>
        <v/>
      </c>
      <c r="RL429" s="264" t="str">
        <f>IF(AND($A$429&lt;=AP$349,AP$349&lt;=$B$429),$D$429,"")</f>
        <v/>
      </c>
      <c r="RM429" s="264" t="str">
        <f>IF(AND($A$429&lt;=AP$349,AP$349&lt;=$B$429),(1/3)*$D$429,"")</f>
        <v/>
      </c>
      <c r="RN429" s="264" t="str">
        <f>IF(AND($A$429&lt;=AP$349,AP$349&lt;=$B$429),(2/3)*$D$429,"")</f>
        <v/>
      </c>
      <c r="RO429" s="264" t="str">
        <f>IF(AND($A$429&lt;=AP$349,AP$349&lt;=$B$429),$E$429,"")</f>
        <v/>
      </c>
      <c r="RP429" s="264" t="str">
        <f>IF(AND($A$429&lt;=AP$349,AP$349&lt;=$B$429),(1/3)*$E$429,"")</f>
        <v/>
      </c>
      <c r="RQ429" s="264" t="str">
        <f>IF(AND($A$429&lt;=AP$349,AP$349&lt;=$B$429),(2/3)*$E$429,"")</f>
        <v/>
      </c>
      <c r="RR429" s="264" t="str">
        <f>IF(AND($A$429&lt;=AP$349,AP$349&lt;=$B$429),$F$429,"")</f>
        <v/>
      </c>
      <c r="RS429" s="264" t="str">
        <f>IF(AND($A$429&lt;=AP$349,AP$349&lt;=$B$429),(1/3)*$F$429,"")</f>
        <v/>
      </c>
      <c r="RT429" s="264" t="str">
        <f>IF(AND($A$429&lt;=AP$349,AP$349&lt;=$B$429),(2/3)*$F$429,"")</f>
        <v/>
      </c>
      <c r="RU429" s="264" t="str">
        <f>IF(AND($A$429&lt;=AQ$349,AQ$349&lt;=$B$429),$C$429,"")</f>
        <v/>
      </c>
      <c r="RV429" s="264" t="str">
        <f>IF(AND($A$429&lt;=AQ$349,AQ$349&lt;=$B$429),(1/3)*$C$429,"")</f>
        <v/>
      </c>
      <c r="RW429" s="264" t="str">
        <f>IF(AND($A$429&lt;=AQ$349,AQ$349&lt;=$B$429),(2/3)*$C$429,"")</f>
        <v/>
      </c>
      <c r="RX429" s="264" t="str">
        <f>IF(AND($A$429&lt;=AQ$349,AQ$349&lt;=$B$429),$D$429,"")</f>
        <v/>
      </c>
      <c r="RY429" s="264" t="str">
        <f>IF(AND($A$429&lt;=AQ$349,AQ$349&lt;=$B$429),(1/3)*$D$429,"")</f>
        <v/>
      </c>
      <c r="RZ429" s="264" t="str">
        <f>IF(AND($A$429&lt;=AQ$349,AQ$349&lt;=$B$429),(2/3)*$D$429,"")</f>
        <v/>
      </c>
      <c r="SA429" s="264" t="str">
        <f>IF(AND($A$429&lt;=AQ$349,AQ$349&lt;=$B$429),$E$429,"")</f>
        <v/>
      </c>
      <c r="SB429" s="264" t="str">
        <f>IF(AND($A$429&lt;=AQ$349,AQ$349&lt;=$B$429),(1/3)*$E$429,"")</f>
        <v/>
      </c>
      <c r="SC429" s="264" t="str">
        <f>IF(AND($A$429&lt;=AQ$349,AQ$349&lt;=$B$429),(2/3)*$E$429,"")</f>
        <v/>
      </c>
      <c r="SD429" s="264" t="str">
        <f>IF(AND($A$429&lt;=AQ$349,AQ$349&lt;=$B$429),$F$429,"")</f>
        <v/>
      </c>
      <c r="SE429" s="264" t="str">
        <f>IF(AND($A$429&lt;=AQ$349,AQ$349&lt;=$B$429),(1/3)*$F$429,"")</f>
        <v/>
      </c>
      <c r="SF429" s="264" t="str">
        <f>IF(AND($A$429&lt;=AQ$349,AQ$349&lt;=$B$429),(2/3)*$F$429,"")</f>
        <v/>
      </c>
      <c r="SG429" s="264" t="str">
        <f>IF(AND($A$429&lt;=AR$349,AR$349&lt;=$B$429),$C$429,"")</f>
        <v/>
      </c>
      <c r="SH429" s="264" t="str">
        <f>IF(AND($A$429&lt;=AR$349,AR$349&lt;=$B$429),(1/3)*$C$429,"")</f>
        <v/>
      </c>
      <c r="SI429" s="264" t="str">
        <f>IF(AND($A$429&lt;=AR$349,AR$349&lt;=$B$429),(2/3)*$C$429,"")</f>
        <v/>
      </c>
      <c r="SJ429" s="264" t="str">
        <f>IF(AND($A$429&lt;=AR$349,AR$349&lt;=$B$429),$D$429,"")</f>
        <v/>
      </c>
      <c r="SK429" s="264" t="str">
        <f>IF(AND($A$429&lt;=AR$349,AR$349&lt;=$B$429),(1/3)*$D$429,"")</f>
        <v/>
      </c>
      <c r="SL429" s="264" t="str">
        <f>IF(AND($A$429&lt;=AR$349,AR$349&lt;=$B$429),(2/3)*$D$429,"")</f>
        <v/>
      </c>
      <c r="SM429" s="264" t="str">
        <f>IF(AND($A$429&lt;=AR$349,AR$349&lt;=$B$429),$E$429,"")</f>
        <v/>
      </c>
      <c r="SN429" s="264" t="str">
        <f>IF(AND($A$429&lt;=AR$349,AR$349&lt;=$B$429),(1/3)*$E$429,"")</f>
        <v/>
      </c>
      <c r="SO429" s="264" t="str">
        <f>IF(AND($A$429&lt;=AR$349,AR$349&lt;=$B$429),(2/3)*$E$429,"")</f>
        <v/>
      </c>
      <c r="SP429" s="264" t="str">
        <f>IF(AND($A$429&lt;=AR$349,AR$349&lt;=$B$429),$F$429,"")</f>
        <v/>
      </c>
      <c r="SQ429" s="264" t="str">
        <f>IF(AND($A$429&lt;=AR$349,AR$349&lt;=$B$429),(1/3)*$F$429,"")</f>
        <v/>
      </c>
      <c r="SR429" s="264" t="str">
        <f>IF(AND($A$429&lt;=AR$349,AR$349&lt;=$B$429),(2/3)*$F$429,"")</f>
        <v/>
      </c>
      <c r="SS429" s="264" t="str">
        <f>IF(AND($A$429&lt;=AS$349,AS$349&lt;=$B$429),$C$429,"")</f>
        <v/>
      </c>
      <c r="ST429" s="264" t="str">
        <f>IF(AND($A$429&lt;=AS$349,AS$349&lt;=$B$429),(1/3)*$C$429,"")</f>
        <v/>
      </c>
      <c r="SU429" s="264" t="str">
        <f>IF(AND($A$429&lt;=AS$349,AS$349&lt;=$B$429),(2/3)*$C$429,"")</f>
        <v/>
      </c>
      <c r="SV429" s="264" t="str">
        <f>IF(AND($A$429&lt;=AS$349,AS$349&lt;=$B$429),$D$429,"")</f>
        <v/>
      </c>
      <c r="SW429" s="264" t="str">
        <f>IF(AND($A$429&lt;=AS$349,AS$349&lt;=$B$429),(1/3)*$D$429,"")</f>
        <v/>
      </c>
      <c r="SX429" s="264" t="str">
        <f>IF(AND($A$429&lt;=AS$349,AS$349&lt;=$B$429),(2/3)*$D$429,"")</f>
        <v/>
      </c>
      <c r="SY429" s="264" t="str">
        <f>IF(AND($A$429&lt;=AS$349,AS$349&lt;=$B$429),$E$429,"")</f>
        <v/>
      </c>
      <c r="SZ429" s="264" t="str">
        <f>IF(AND($A$429&lt;=AS$349,AS$349&lt;=$B$429),(1/3)*$E$429,"")</f>
        <v/>
      </c>
      <c r="TA429" s="264" t="str">
        <f>IF(AND($A$429&lt;=AS$349,AS$349&lt;=$B$429),(2/3)*$E$429,"")</f>
        <v/>
      </c>
      <c r="TB429" s="264" t="str">
        <f>IF(AND($A$429&lt;=AS$349,AS$349&lt;=$B$429),$F$429,"")</f>
        <v/>
      </c>
      <c r="TC429" s="264" t="str">
        <f>IF(AND($A$429&lt;=AS$349,AS$349&lt;=$B$429),(1/3)*$F$429,"")</f>
        <v/>
      </c>
      <c r="TD429" s="264" t="str">
        <f>IF(AND($A$429&lt;=AS$349,AS$349&lt;=$B$429),(2/3)*$F$429,"")</f>
        <v/>
      </c>
      <c r="TE429" s="264" t="str">
        <f>IF(AND($A$429&lt;=AT$349,AT$349&lt;=$B$429),$C$429,"")</f>
        <v/>
      </c>
      <c r="TF429" s="264" t="str">
        <f>IF(AND($A$429&lt;=AT$349,AT$349&lt;=$B$429),(1/3)*$C$429,"")</f>
        <v/>
      </c>
      <c r="TG429" s="264" t="str">
        <f>IF(AND($A$429&lt;=AT$349,AT$349&lt;=$B$429),(2/3)*$C$429,"")</f>
        <v/>
      </c>
      <c r="TH429" s="264" t="str">
        <f>IF(AND($A$429&lt;=AT$349,AT$349&lt;=$B$429),$D$429,"")</f>
        <v/>
      </c>
      <c r="TI429" s="264" t="str">
        <f>IF(AND($A$429&lt;=AT$349,AT$349&lt;=$B$429),(1/3)*$D$429,"")</f>
        <v/>
      </c>
      <c r="TJ429" s="264" t="str">
        <f>IF(AND($A$429&lt;=AT$349,AT$349&lt;=$B$429),(2/3)*$D$429,"")</f>
        <v/>
      </c>
      <c r="TK429" s="264" t="str">
        <f>IF(AND($A$429&lt;=AT$349,AT$349&lt;=$B$429),$E$429,"")</f>
        <v/>
      </c>
      <c r="TL429" s="264" t="str">
        <f>IF(AND($A$429&lt;=AT$349,AT$349&lt;=$B$429),(1/3)*$E$429,"")</f>
        <v/>
      </c>
      <c r="TM429" s="264" t="str">
        <f>IF(AND($A$429&lt;=AT$349,AT$349&lt;=$B$429),(2/3)*$E$429,"")</f>
        <v/>
      </c>
      <c r="TN429" s="264" t="str">
        <f>IF(AND($A$429&lt;=AT$349,AT$349&lt;=$B$429),$F$429,"")</f>
        <v/>
      </c>
      <c r="TO429" s="264" t="str">
        <f>IF(AND($A$429&lt;=AT$349,AT$349&lt;=$B$429),(1/3)*$F$429,"")</f>
        <v/>
      </c>
      <c r="TP429" s="264" t="str">
        <f>IF(AND($A$429&lt;=AT$349,AT$349&lt;=$B$429),(2/3)*$F$429,"")</f>
        <v/>
      </c>
      <c r="TQ429" s="264" t="str">
        <f>IF(AND($A$429&lt;=AU$349,AU$349&lt;=$B$429),$C$429,"")</f>
        <v/>
      </c>
      <c r="TR429" s="264" t="str">
        <f>IF(AND($A$429&lt;=AU$349,AU$349&lt;=$B$429),(1/3)*$C$429,"")</f>
        <v/>
      </c>
      <c r="TS429" s="264" t="str">
        <f>IF(AND($A$429&lt;=AU$349,AU$349&lt;=$B$429),(2/3)*$C$429,"")</f>
        <v/>
      </c>
      <c r="TT429" s="264" t="str">
        <f>IF(AND($A$429&lt;=AU$349,AU$349&lt;=$B$429),$D$429,"")</f>
        <v/>
      </c>
      <c r="TU429" s="264" t="str">
        <f>IF(AND($A$429&lt;=AU$349,AU$349&lt;=$B$429),(1/3)*$D$429,"")</f>
        <v/>
      </c>
      <c r="TV429" s="264" t="str">
        <f>IF(AND($A$429&lt;=AU$349,AU$349&lt;=$B$429),(2/3)*$D$429,"")</f>
        <v/>
      </c>
      <c r="TW429" s="264" t="str">
        <f>IF(AND($A$429&lt;=AU$349,AU$349&lt;=$B$429),$E$429,"")</f>
        <v/>
      </c>
      <c r="TX429" s="264" t="str">
        <f>IF(AND($A$429&lt;=AU$349,AU$349&lt;=$B$429),(1/3)*$E$429,"")</f>
        <v/>
      </c>
      <c r="TY429" s="264" t="str">
        <f>IF(AND($A$429&lt;=AU$349,AU$349&lt;=$B$429),(2/3)*$E$429,"")</f>
        <v/>
      </c>
      <c r="TZ429" s="264" t="str">
        <f>IF(AND($A$429&lt;=AU$349,AU$349&lt;=$B$429),$F$429,"")</f>
        <v/>
      </c>
      <c r="UA429" s="264" t="str">
        <f>IF(AND($A$429&lt;=AU$349,AU$349&lt;=$B$429),(1/3)*$F$429,"")</f>
        <v/>
      </c>
      <c r="UB429" s="264" t="str">
        <f>IF(AND($A$429&lt;=AU$349,AU$349&lt;=$B$429),(2/3)*$F$429,"")</f>
        <v/>
      </c>
      <c r="UC429" s="264" t="str">
        <f>IF(AND($A$429&lt;=AV$349,AV$349&lt;=$B$429),$C$429,"")</f>
        <v/>
      </c>
      <c r="UD429" s="264" t="str">
        <f>IF(AND($A$429&lt;=AV$349,AV$349&lt;=$B$429),(1/3)*$C$429,"")</f>
        <v/>
      </c>
      <c r="UE429" s="264" t="str">
        <f>IF(AND($A$429&lt;=AV$349,AV$349&lt;=$B$429),(2/3)*$C$429,"")</f>
        <v/>
      </c>
      <c r="UF429" s="264" t="str">
        <f>IF(AND($A$429&lt;=AV$349,AV$349&lt;=$B$429),$D$429,"")</f>
        <v/>
      </c>
      <c r="UG429" s="264" t="str">
        <f>IF(AND($A$429&lt;=AV$349,AV$349&lt;=$B$429),(1/3)*$D$429,"")</f>
        <v/>
      </c>
      <c r="UH429" s="264" t="str">
        <f>IF(AND($A$429&lt;=AV$349,AV$349&lt;=$B$429),(2/3)*$C$429,"")</f>
        <v/>
      </c>
      <c r="UI429" s="264" t="str">
        <f>IF(AND($A$429&lt;=AV$349,AV$349&lt;=$B$429),$E$429,"")</f>
        <v/>
      </c>
      <c r="UJ429" s="264" t="str">
        <f>IF(AND($A$429&lt;=AV$349,AV$349&lt;=$B$429),(1/3)*$E$429,"")</f>
        <v/>
      </c>
      <c r="UK429" s="264" t="str">
        <f>IF(AND($A$429&lt;=AV$349,AV$349&lt;=$B$429),(2/3)*$E$429,"")</f>
        <v/>
      </c>
      <c r="UL429" s="264" t="str">
        <f>IF(AND($A$429&lt;=AV$349,AV$349&lt;=$B$429),$F$429,"")</f>
        <v/>
      </c>
      <c r="UM429" s="264" t="str">
        <f>IF(AND($A$429&lt;=AV$349,AV$349&lt;=$B$429),(1/3)*$F$429,"")</f>
        <v/>
      </c>
      <c r="UN429" s="264" t="str">
        <f>IF(AND($A$429&lt;=AV$349,AV$349&lt;=$B$429),(2/3)*$F$429,"")</f>
        <v/>
      </c>
      <c r="UO429" s="264" t="str">
        <f>IF(AND($A$429&lt;=AW$349,AW$349&lt;=$B$429),$C$429,"")</f>
        <v/>
      </c>
      <c r="UP429" s="264" t="str">
        <f>IF(AND($A$429&lt;=AW$349,AW$349&lt;=$B$429),(1/3)*$C$429,"")</f>
        <v/>
      </c>
      <c r="UQ429" s="264" t="str">
        <f>IF(AND($A$429&lt;=AW$349,AW$349&lt;=$B$429),(2/3)*$C$429,"")</f>
        <v/>
      </c>
      <c r="UR429" s="264" t="str">
        <f>IF(AND($A$429&lt;=AW$349,AW$349&lt;=$B$429),$D$429,"")</f>
        <v/>
      </c>
      <c r="US429" s="264" t="str">
        <f>IF(AND($A$429&lt;=AW$349,AW$349&lt;=$B$429),(1/3)*$D$429,"")</f>
        <v/>
      </c>
      <c r="UT429" s="264" t="str">
        <f>IF(AND($A$429&lt;=AW$349,AW$349&lt;=$B$429),(2/3)*$D$429,"")</f>
        <v/>
      </c>
      <c r="UU429" s="264" t="str">
        <f>IF(AND($A$429&lt;=AW$349,AW$349&lt;=$B$429),$E$429,"")</f>
        <v/>
      </c>
      <c r="UV429" s="264" t="str">
        <f>IF(AND($A$429&lt;=AW$349,AW$349&lt;=$B$429),(1/3)*$E$429,"")</f>
        <v/>
      </c>
      <c r="UW429" s="264" t="str">
        <f>IF(AND($A$429&lt;=AW$349,AW$349&lt;=$B$429),(2/3)*$E$429,"")</f>
        <v/>
      </c>
      <c r="UX429" s="264" t="str">
        <f>IF(AND($A$429&lt;=AW$349,AW$349&lt;=$B$429),$F$429,"")</f>
        <v/>
      </c>
      <c r="UY429" s="264" t="str">
        <f>IF(AND($A$429&lt;=AW$349,AW$349&lt;=$B$429),(1/3)*$F$429,"")</f>
        <v/>
      </c>
      <c r="UZ429" s="264" t="str">
        <f>IF(AND($A$429&lt;=AW$349,AW$349&lt;=$B$429),(2/3)*$F$429,"")</f>
        <v/>
      </c>
      <c r="VA429" s="264" t="str">
        <f>IF(AND($A$429&lt;=AX$349,AX$349&lt;=$B$429),$C$429,"")</f>
        <v/>
      </c>
      <c r="VB429" s="264" t="str">
        <f>IF(AND($A$429&lt;=AX$349,AX$349&lt;=$B$429),(1/3)*$C$429,"")</f>
        <v/>
      </c>
      <c r="VC429" s="264" t="str">
        <f>IF(AND($A$429&lt;=AX$349,AX$349&lt;=$B$429),(2/3)*$C$429,"")</f>
        <v/>
      </c>
      <c r="VD429" s="264" t="str">
        <f>IF(AND($A$429&lt;=AX$349,AX$349&lt;=$B$429),$D$429,"")</f>
        <v/>
      </c>
      <c r="VE429" s="264" t="str">
        <f>IF(AND($A$429&lt;=AX$349,AX$349&lt;=$B$429),(1/3)*$D$429,"")</f>
        <v/>
      </c>
      <c r="VF429" s="264" t="str">
        <f>IF(AND($A$429&lt;=AX$349,AX$349&lt;=$B$429),(2/3)*$D$429,"")</f>
        <v/>
      </c>
      <c r="VG429" s="264" t="str">
        <f>IF(AND($A$429&lt;=AX$349,AX$349&lt;=$B$429),$E$429,"")</f>
        <v/>
      </c>
      <c r="VH429" s="264" t="str">
        <f>IF(AND($A$429&lt;=AX$349,AX$349&lt;=$B$429),(1/3)*$E$429,"")</f>
        <v/>
      </c>
      <c r="VI429" s="264" t="str">
        <f>IF(AND($A$429&lt;=AX$349,AX$349&lt;=$B$429),(2/3)*$E$429,"")</f>
        <v/>
      </c>
      <c r="VJ429" s="264" t="str">
        <f>IF(AND($A$429&lt;=AX$349,AX$349&lt;=$B$429),$F$429,"")</f>
        <v/>
      </c>
      <c r="VK429" s="264" t="str">
        <f>IF(AND($A$429&lt;=AX$349,AX$349&lt;=$B$429),(1/3)*$F$429,"")</f>
        <v/>
      </c>
      <c r="VL429" s="264" t="str">
        <f>IF(AND($A$429&lt;=AX$349,AX$349&lt;=$B$429),(2/3)*$F$429,"")</f>
        <v/>
      </c>
      <c r="VM429" s="264" t="str">
        <f>IF(AND($A$429&lt;=AY$349,AY$349&lt;=$B$429),$C$429,"")</f>
        <v/>
      </c>
      <c r="VN429" s="264" t="str">
        <f>IF(AND($A$429&lt;=AY$349,AY$349&lt;=$B$429),(1/3)*$C$429,"")</f>
        <v/>
      </c>
      <c r="VO429" s="264" t="str">
        <f>IF(AND($A$429&lt;=AY$349,AY$349&lt;=$B$429),(2/3)*$C$429,"")</f>
        <v/>
      </c>
      <c r="VP429" s="264" t="str">
        <f>IF(AND($A$429&lt;=AY$349,AY$349&lt;=$B$429),$D$429,"")</f>
        <v/>
      </c>
      <c r="VQ429" s="264" t="str">
        <f>IF(AND($A$429&lt;=AY$349,AY$349&lt;=$B$429),(1/3)*$D$429,"")</f>
        <v/>
      </c>
      <c r="VR429" s="264" t="str">
        <f>IF(AND($A$429&lt;=AY$349,AY$349&lt;=$B$429),(2/3)*$D$429,"")</f>
        <v/>
      </c>
      <c r="VS429" s="264" t="str">
        <f>IF(AND($A$429&lt;=AY$349,AY$349&lt;=$B$429),$E$429,"")</f>
        <v/>
      </c>
      <c r="VT429" s="264" t="str">
        <f>IF(AND($A$429&lt;=AY$349,AY$349&lt;=$B$429),(1/3)*$E$429,"")</f>
        <v/>
      </c>
      <c r="VU429" s="264" t="str">
        <f>IF(AND($A$429&lt;=AY$349,AY$349&lt;=$B$429),(2/3)*$E$429,"")</f>
        <v/>
      </c>
      <c r="VV429" s="264" t="str">
        <f>IF(AND($A$429&lt;=AY$349,AY$349&lt;=$B$429),$F$429,"")</f>
        <v/>
      </c>
      <c r="VW429" s="264" t="str">
        <f>IF(AND($A$429&lt;=AY$349,AY$349&lt;=$B$429),(1/3)*$F$429,"")</f>
        <v/>
      </c>
      <c r="VX429" s="264" t="str">
        <f>IF(AND($A$429&lt;=AY$349,AY$349&lt;=$B$429),(2/3)*$F$429,"")</f>
        <v/>
      </c>
      <c r="VY429" s="264" t="str">
        <f>IF(AND($A$429&lt;=AZ$349,AZ$349&lt;=$B$429),$C$429,"")</f>
        <v/>
      </c>
      <c r="VZ429" s="264" t="str">
        <f>IF(AND($A$429&lt;=AZ$349,AZ$349&lt;=$B$429),(1/3)*$C$429,"")</f>
        <v/>
      </c>
      <c r="WA429" s="264" t="str">
        <f>IF(AND($A$429&lt;=AZ$349,AZ$349&lt;=$B$429),(2/3)*$C$429,"")</f>
        <v/>
      </c>
      <c r="WB429" s="264" t="str">
        <f>IF(AND($A$429&lt;=AZ$349,AZ$349&lt;=$B$429),$D$429,"")</f>
        <v/>
      </c>
      <c r="WC429" s="264" t="str">
        <f>IF(AND($A$429&lt;=AZ$349,AZ$349&lt;=$B$429),(1/3)*$D$429,"")</f>
        <v/>
      </c>
      <c r="WD429" s="264" t="str">
        <f>IF(AND($A$429&lt;=AZ$349,AZ$349&lt;=$B$429),(2/3)*$D$429,"")</f>
        <v/>
      </c>
      <c r="WE429" s="264" t="str">
        <f>IF(AND($A$429&lt;=AZ$349,AZ$349&lt;=$B$429),$E$429,"")</f>
        <v/>
      </c>
      <c r="WF429" s="264" t="str">
        <f>IF(AND($A$429&lt;=AZ$349,AZ$349&lt;=$B$429),(1/3)*$E$429,"")</f>
        <v/>
      </c>
      <c r="WG429" s="264" t="str">
        <f>IF(AND($A$429&lt;=AZ$349,AZ$349&lt;=$B$429),(2/3)*$E$429,"")</f>
        <v/>
      </c>
      <c r="WH429" s="264" t="str">
        <f>IF(AND($A$429&lt;=AZ$349,AZ$349&lt;=$B$429),$F$429,"")</f>
        <v/>
      </c>
      <c r="WI429" s="264" t="str">
        <f>IF(AND($A$429&lt;=AZ$349,AZ$349&lt;=$B$429),(1/3)*$F$429,"")</f>
        <v/>
      </c>
      <c r="WJ429" s="264" t="str">
        <f>IF(AND($A$429&lt;=AZ$349,AZ$349&lt;=$B$429),(2/3)*$F$429,"")</f>
        <v/>
      </c>
      <c r="WK429" s="264" t="str">
        <f>IF(AND($A$429&lt;=BA$349,BA$349&lt;=$B$429),$C$429,"")</f>
        <v/>
      </c>
      <c r="WL429" s="264" t="str">
        <f>IF(AND($A$429&lt;=BA$349,BA$349&lt;=$B$429),(1/3)*$C$429,"")</f>
        <v/>
      </c>
      <c r="WM429" s="264" t="str">
        <f>IF(AND($A$429&lt;=BA$349,BA$349&lt;=$B$429),(2/3)*$C$429,"")</f>
        <v/>
      </c>
      <c r="WN429" s="264" t="str">
        <f>IF(AND($A$429&lt;=BA$349,BA$349&lt;=$B$429),$D$429,"")</f>
        <v/>
      </c>
      <c r="WO429" s="264" t="str">
        <f>IF(AND($A$429&lt;=BA$349,BA$349&lt;=$B$429),(1/3)*$D$429,"")</f>
        <v/>
      </c>
      <c r="WP429" s="264" t="str">
        <f>IF(AND($A$429&lt;=BA$349,BA$349&lt;=$B$429),(2/3)*$D$429,"")</f>
        <v/>
      </c>
      <c r="WQ429" s="264" t="str">
        <f>IF(AND($A$429&lt;=BA$349,BA$349&lt;=$B$429),$E$429,"")</f>
        <v/>
      </c>
      <c r="WR429" s="264" t="str">
        <f>IF(AND($A$429&lt;=BA$349,BA$349&lt;=$B$429),(1/3)*$E$429,"")</f>
        <v/>
      </c>
      <c r="WS429" s="264" t="str">
        <f>IF(AND($A$429&lt;=BA$349,BA$349&lt;=$B$429),(2/3)*$E$429,"")</f>
        <v/>
      </c>
      <c r="WT429" s="264" t="str">
        <f>IF(AND($A$429&lt;=BA$349,BA$349&lt;=$B$429),$F$429,"")</f>
        <v/>
      </c>
      <c r="WU429" s="264" t="str">
        <f>IF(AND($A$429&lt;=BA$349,BA$349&lt;=$B$429),(1/3)*$F$429,"")</f>
        <v/>
      </c>
      <c r="WV429" s="264" t="str">
        <f>IF(AND($A$429&lt;=BA$349,BA$349&lt;=$B$429),(2/3)*$F$429,"")</f>
        <v/>
      </c>
      <c r="WW429" s="264" t="str">
        <f>IF(AND($A$429&lt;=BB$349,BB$349&lt;=$B$429),$C$429,"")</f>
        <v/>
      </c>
      <c r="WX429" s="264" t="str">
        <f>IF(AND($A$429&lt;=BB$349,BB$349&lt;=$B$429),(1/3)*$C$429,"")</f>
        <v/>
      </c>
      <c r="WY429" s="264" t="str">
        <f>IF(AND($A$429&lt;=BB$349,BB$349&lt;=$B$429),(2/3)*$C$429,"")</f>
        <v/>
      </c>
      <c r="WZ429" s="264" t="str">
        <f>IF(AND($A$429&lt;=BB$349,BB$349&lt;=$B$429),$D$429,"")</f>
        <v/>
      </c>
      <c r="XA429" s="264" t="str">
        <f>IF(AND($A$429&lt;=BB$349,BB$349&lt;=$B$429),(1/3)*$D$429,"")</f>
        <v/>
      </c>
      <c r="XB429" s="264" t="str">
        <f>IF(AND($A$429&lt;=BB$349,BB$349&lt;=$B$429),(2/3)*$D$429,"")</f>
        <v/>
      </c>
      <c r="XC429" s="264" t="str">
        <f>IF(AND($A$429&lt;=BB$349,BB$349&lt;=$B$429),$E$429,"")</f>
        <v/>
      </c>
      <c r="XD429" s="264" t="str">
        <f>IF(AND($A$429&lt;=BB$349,BB$349&lt;=$B$429),(1/3)*$E$429,"")</f>
        <v/>
      </c>
      <c r="XE429" s="264" t="str">
        <f>IF(AND($A$429&lt;=BB$349,BB$349&lt;=$B$429),(2/3)*$E$429,"")</f>
        <v/>
      </c>
      <c r="XF429" s="264" t="str">
        <f>IF(AND($A$429&lt;=BB$349,BB$349&lt;=$B$429),$F$429,"")</f>
        <v/>
      </c>
      <c r="XG429" s="264" t="str">
        <f>IF(AND($A$429&lt;=BB$349,BB$349&lt;=$B$429),(1/3)*$F$429,"")</f>
        <v/>
      </c>
      <c r="XH429" s="264" t="str">
        <f>IF(AND($A$429&lt;=BB$349,BB$349&lt;=$B$429),(2/3)*$F$429,"")</f>
        <v/>
      </c>
      <c r="XI429" s="264" t="str">
        <f>IF(AND($A$429&lt;=BC$349,BC$349&lt;=$B$429),$C$429,"")</f>
        <v/>
      </c>
      <c r="XJ429" s="264" t="str">
        <f>IF(AND($A$429&lt;=BC$349,BC$349&lt;=$B$429),(1/3)*$C$429,"")</f>
        <v/>
      </c>
      <c r="XK429" s="264" t="str">
        <f>IF(AND($A$429&lt;=BC$349,BC$349&lt;=$B$429),(2/3)*$C$429,"")</f>
        <v/>
      </c>
      <c r="XL429" s="264" t="str">
        <f>IF(AND($A$429&lt;=BC$349,BC$349&lt;=$B$429),$D$429,"")</f>
        <v/>
      </c>
      <c r="XM429" s="264" t="str">
        <f>IF(AND($A$429&lt;=BC$349,BC$349&lt;=$B$429),(1/3)*$D$429,"")</f>
        <v/>
      </c>
      <c r="XN429" s="264" t="str">
        <f>IF(AND($A$429&lt;=BC$349,BC$349&lt;=$B$429),(2/3)*$D$429,"")</f>
        <v/>
      </c>
      <c r="XO429" s="264" t="str">
        <f>IF(AND($A$429&lt;=BC$349,BC$349&lt;=$B$429),$E$429,"")</f>
        <v/>
      </c>
      <c r="XP429" s="264" t="str">
        <f>IF(AND($A$429&lt;=BC$349,BC$349&lt;=$B$429),(1/3)*$E$429,"")</f>
        <v/>
      </c>
      <c r="XQ429" s="264" t="str">
        <f>IF(AND($A$429&lt;=BC$349,BC$349&lt;=$B$429),(2/3)*$E$429,"")</f>
        <v/>
      </c>
      <c r="XR429" s="264" t="str">
        <f>IF(AND($A$429&lt;=BC$349,BC$349&lt;=$B$429),$F$429,"")</f>
        <v/>
      </c>
      <c r="XS429" s="264" t="str">
        <f>IF(AND($A$429&lt;=BC$349,BC$349&lt;=$B$429),(1/3)*$F$429,"")</f>
        <v/>
      </c>
      <c r="XT429" s="264" t="str">
        <f>IF(AND($A$429&lt;=BC$349,BC$349&lt;=$B$429),(2/3)*$F$429,"")</f>
        <v/>
      </c>
      <c r="XU429" s="264" t="str">
        <f>IF(AND($A$429&lt;=BD$349,BD$349&lt;=$B$429),$C$429,"")</f>
        <v/>
      </c>
      <c r="XV429" s="264" t="str">
        <f>IF(AND($A$429&lt;=BD$349,BD$349&lt;=$B$429),(1/3)*$C$429,"")</f>
        <v/>
      </c>
      <c r="XW429" s="264" t="str">
        <f>IF(AND($A$429&lt;=BD$349,BD$349&lt;=$B$429),(2/3)*$C$429,"")</f>
        <v/>
      </c>
      <c r="XX429" s="264" t="str">
        <f>IF(AND($A$429&lt;=BD$349,BD$349&lt;=$B$429),$D$429,"")</f>
        <v/>
      </c>
      <c r="XY429" s="264" t="str">
        <f>IF(AND($A$429&lt;=BD$349,BD$349&lt;=$B$429),(1/3)*$D$429,"")</f>
        <v/>
      </c>
      <c r="XZ429" s="264" t="str">
        <f>IF(AND($A$429&lt;=BD$349,BD$349&lt;=$B$429),(2/3)*$D$429,"")</f>
        <v/>
      </c>
      <c r="YA429" s="264" t="str">
        <f>IF(AND($A$429&lt;=BD$349,BD$349&lt;=$B$429),$E$429,"")</f>
        <v/>
      </c>
      <c r="YB429" s="264" t="str">
        <f>IF(AND($A$429&lt;=BD$349,BD$349&lt;=$B$429),(1/3)*$E$429,"")</f>
        <v/>
      </c>
      <c r="YC429" s="264" t="str">
        <f>IF(AND($A$429&lt;=BD$349,BD$349&lt;=$B$429),(2/3)*$E$429,"")</f>
        <v/>
      </c>
      <c r="YD429" s="264" t="str">
        <f>IF(AND($A$429&lt;=BD$349,BD$349&lt;=$B$429),$F$429,"")</f>
        <v/>
      </c>
      <c r="YE429" s="264" t="str">
        <f>IF(AND($A$429&lt;=BD$349,BD$349&lt;=$B$429),(1/3)*$F$429,"")</f>
        <v/>
      </c>
      <c r="YF429" s="264" t="str">
        <f>IF(AND($A$429&lt;=BD$349,BD$349&lt;=$B$429),(2/3)*$F$429,"")</f>
        <v/>
      </c>
      <c r="YG429" s="264" t="str">
        <f>IF(AND($A$429&lt;=BE$349,BE$349&lt;=$B$429),$C$429,"")</f>
        <v/>
      </c>
      <c r="YH429" s="264" t="str">
        <f>IF(AND($A$429&lt;=BE$349,BE$349&lt;=$B$429),(1/3)*$C$429,"")</f>
        <v/>
      </c>
      <c r="YI429" s="264" t="str">
        <f>IF(AND($A$429&lt;=BE$349,BE$349&lt;=$B$429),(2/3)*$C$429,"")</f>
        <v/>
      </c>
      <c r="YJ429" s="264" t="str">
        <f>IF(AND($A$429&lt;=BE$349,BE$349&lt;=$B$429),$D$429,"")</f>
        <v/>
      </c>
      <c r="YK429" s="264" t="str">
        <f>IF(AND($A$429&lt;=BE$349,BE$349&lt;=$B$429),(1/3)*$D$429,"")</f>
        <v/>
      </c>
      <c r="YL429" s="264" t="str">
        <f>IF(AND($A$429&lt;=BE$349,BE$349&lt;=$B$429),(2/3)*$D$429,"")</f>
        <v/>
      </c>
      <c r="YM429" s="264" t="str">
        <f>IF(AND($A$429&lt;=BE$349,BE$349&lt;=$B$429),$E$429,"")</f>
        <v/>
      </c>
      <c r="YN429" s="264" t="str">
        <f>IF(AND($A$429&lt;=BE$349,BE$349&lt;=$B$429),(1/3)*$E$429,"")</f>
        <v/>
      </c>
      <c r="YO429" s="264" t="str">
        <f>IF(AND($A$429&lt;=BE$349,BE$349&lt;=$B$429),(2/3)*$E$429,"")</f>
        <v/>
      </c>
      <c r="YP429" s="264" t="str">
        <f>IF(AND($A$429&lt;=BE$349,BE$349&lt;=$B$429),$F$429,"")</f>
        <v/>
      </c>
      <c r="YQ429" s="264" t="str">
        <f>IF(AND($A$429&lt;=BE$349,BE$349&lt;=$B$429),(1/3)*$F$429,"")</f>
        <v/>
      </c>
      <c r="YR429" s="264" t="str">
        <f>IF(AND($A$429&lt;=BE$349,BE$349&lt;=$B$429),(2/3)*$F$429,"")</f>
        <v/>
      </c>
      <c r="YS429" s="264" t="str">
        <f>IF(AND($A$429&lt;=BF$349,BF$349&lt;=$B$429),$C$429,"")</f>
        <v/>
      </c>
      <c r="YT429" s="264" t="str">
        <f>IF(AND($A$429&lt;=BF$349,BF$349&lt;=$B$429),(1/3)*$C$429,"")</f>
        <v/>
      </c>
      <c r="YU429" s="264" t="str">
        <f>IF(AND($A$429&lt;=BF$349,BF$349&lt;=$B$429),(2/3)*$C$429,"")</f>
        <v/>
      </c>
      <c r="YV429" s="264" t="str">
        <f>IF(AND($A$429&lt;=BF$349,BF$349&lt;=$B$429),$D$429,"")</f>
        <v/>
      </c>
      <c r="YW429" s="264" t="str">
        <f>IF(AND($A$429&lt;=BF$349,BF$349&lt;=$B$429),(1/3)*$D$429,"")</f>
        <v/>
      </c>
      <c r="YX429" s="264" t="str">
        <f>IF(AND($A$429&lt;=BF$349,BF$349&lt;=$B$429),(2/3)*$D$429,"")</f>
        <v/>
      </c>
      <c r="YY429" s="264" t="str">
        <f>IF(AND($A$429&lt;=BF$349,BF$349&lt;=$B$429),$E$429,"")</f>
        <v/>
      </c>
      <c r="YZ429" s="264" t="str">
        <f>IF(AND($A$429&lt;=BF$349,BF$349&lt;=$B$429),(1/3)*$E$429,"")</f>
        <v/>
      </c>
      <c r="ZA429" s="264" t="str">
        <f>IF(AND($A$429&lt;=BF$349,BF$349&lt;=$B$429),(2/3)*$E$429,"")</f>
        <v/>
      </c>
      <c r="ZB429" s="264" t="str">
        <f>IF(AND($A$429&lt;=BF$349,BF$349&lt;=$B$429),$F$429,"")</f>
        <v/>
      </c>
      <c r="ZC429" s="264" t="str">
        <f>IF(AND($A$429&lt;=BF$349,BF$349&lt;=$B$429),(1/3)*$F$429,"")</f>
        <v/>
      </c>
      <c r="ZD429" s="264" t="str">
        <f>IF(AND($A$429&lt;=BF$349,BF$349&lt;=$B$429),(2/3)*$F$429,"")</f>
        <v/>
      </c>
      <c r="ZE429" s="264" t="str">
        <f>IF(AND($A$429&lt;=BG$349,BG$349&lt;=$B$429),$C$429,"")</f>
        <v/>
      </c>
      <c r="ZF429" s="264" t="str">
        <f>IF(AND($A$429&lt;=BG$349,BG$349&lt;=$B$429),(1/3)*$C$429,"")</f>
        <v/>
      </c>
      <c r="ZG429" s="264" t="str">
        <f>IF(AND($A$429&lt;=BG$349,BG$349&lt;=$B$429),(2/3)*$C$429,"")</f>
        <v/>
      </c>
      <c r="ZH429" s="264" t="str">
        <f>IF(AND($A$429&lt;=BG$349,BG$349&lt;=$B$429),$D$429,"")</f>
        <v/>
      </c>
      <c r="ZI429" s="264" t="str">
        <f>IF(AND($A$429&lt;=BG$349,BG$349&lt;=$B$429),(1/3)*$D$429,"")</f>
        <v/>
      </c>
      <c r="ZJ429" s="264" t="str">
        <f>IF(AND($A$429&lt;=BG$349,BG$349&lt;=$B$429),(2/3)*$D$429,"")</f>
        <v/>
      </c>
      <c r="ZK429" s="264" t="str">
        <f>IF(AND($A$429&lt;=BG$349,BG$349&lt;=$B$429),$E$429,"")</f>
        <v/>
      </c>
      <c r="ZL429" s="264" t="str">
        <f>IF(AND($A$429&lt;=BG$349,BG$349&lt;=$B$429),(1/3)*$E$429,"")</f>
        <v/>
      </c>
      <c r="ZM429" s="264" t="str">
        <f>IF(AND($A$429&lt;=BG$349,BG$349&lt;=$B$429),(2/3)*$E$429,"")</f>
        <v/>
      </c>
      <c r="ZN429" s="264" t="str">
        <f>IF(AND($A$429&lt;=BG$349,BG$349&lt;=$B$429),$F$429,"")</f>
        <v/>
      </c>
      <c r="ZO429" s="264" t="str">
        <f>IF(AND($A$429&lt;=BG$349,BG$349&lt;=$B$429),(1/3)*$F$429,"")</f>
        <v/>
      </c>
      <c r="ZP429" s="264" t="str">
        <f>IF(AND($A$429&lt;=BG$349,BG$349&lt;=$B$429),(2/3)*$F$429,"")</f>
        <v/>
      </c>
      <c r="ZQ429" s="264" t="str">
        <f>IF(AND($A$429&lt;=BH$349,BH$349&lt;=$B$429),$C$429,"")</f>
        <v/>
      </c>
      <c r="ZR429" s="264" t="str">
        <f>IF(AND($A$429&lt;=BH$349,BH$349&lt;=$B$429),(1/3)*$C$429,"")</f>
        <v/>
      </c>
      <c r="ZS429" s="264" t="str">
        <f>IF(AND($A$429&lt;=BH$349,BH$349&lt;=$B$429),(2/3)*$C$429,"")</f>
        <v/>
      </c>
      <c r="ZT429" s="264" t="str">
        <f>IF(AND($A$429&lt;=BH$349,BH$349&lt;=$B$429),$D$429,"")</f>
        <v/>
      </c>
      <c r="ZU429" s="264" t="str">
        <f>IF(AND($A$429&lt;=BH$349,BH$349&lt;=$B$429),(1/3)*$D$429,"")</f>
        <v/>
      </c>
      <c r="ZV429" s="264" t="str">
        <f>IF(AND($A$429&lt;=BH$349,BH$349&lt;=$B$429),(2/3)*$D$429,"")</f>
        <v/>
      </c>
      <c r="ZW429" s="264" t="str">
        <f>IF(AND($A$429&lt;=BH$349,BH$349&lt;=$B$429),$E$429,"")</f>
        <v/>
      </c>
      <c r="ZX429" s="264" t="str">
        <f>IF(AND($A$429&lt;=BH$349,BH$349&lt;=$B$429),(1/3)*$E$429,"")</f>
        <v/>
      </c>
      <c r="ZY429" s="264" t="str">
        <f>IF(AND($A$429&lt;=BH$349,BH$349&lt;=$B$429),(2/3)*$E$429,"")</f>
        <v/>
      </c>
      <c r="ZZ429" s="264" t="str">
        <f>IF(AND($A$429&lt;=BH$349,BH$349&lt;=$B$429),$F$429,"")</f>
        <v/>
      </c>
      <c r="AAA429" s="264" t="str">
        <f>IF(AND($A$429&lt;=BH$349,BH$349&lt;=$B$429),(1/3)*$F$429,"")</f>
        <v/>
      </c>
      <c r="AAB429" s="264" t="str">
        <f>IF(AND($A$429&lt;=BH$349,BH$349&lt;=$B$429),(2/3)*$F$429,"")</f>
        <v/>
      </c>
      <c r="AAC429" s="264" t="str">
        <f>IF(AND($A$429&lt;=BI$349,BI$349&lt;=$B$429),$C$429,"")</f>
        <v/>
      </c>
      <c r="AAD429" s="264" t="str">
        <f>IF(AND($A$429&lt;=BI$349,BI$349&lt;=$B$429),(1/3)*$C$429,"")</f>
        <v/>
      </c>
      <c r="AAE429" s="264" t="str">
        <f>IF(AND($A$429&lt;=BI$349,BI$349&lt;=$B$429),(2/3)*$C$429,"")</f>
        <v/>
      </c>
      <c r="AAF429" s="264" t="str">
        <f>IF(AND($A$429&lt;=BI$349,BI$349&lt;=$B$429),$D$429,"")</f>
        <v/>
      </c>
      <c r="AAG429" s="264" t="str">
        <f>IF(AND($A$429&lt;=BI$349,BI$349&lt;=$B$429),(1/3)*$D$429,"")</f>
        <v/>
      </c>
      <c r="AAH429" s="264" t="str">
        <f>IF(AND($A$429&lt;=BI$349,BI$349&lt;=$B$429),(2/3)*$D$429,"")</f>
        <v/>
      </c>
      <c r="AAI429" s="264" t="str">
        <f>IF(AND($A$429&lt;=BI$349,BI$349&lt;=$B$429),$E$429,"")</f>
        <v/>
      </c>
      <c r="AAJ429" s="264" t="str">
        <f>IF(AND($A$429&lt;=BI$349,BI$349&lt;=$B$429),(1/3)*$E$429,"")</f>
        <v/>
      </c>
      <c r="AAK429" s="264" t="str">
        <f>IF(AND($A$429&lt;=BI$349,BI$349&lt;=$B$429),(2/3)*$E$429,"")</f>
        <v/>
      </c>
      <c r="AAL429" s="264" t="str">
        <f>IF(AND($A$429&lt;=BI$349,BI$349&lt;=$B$429),$F$429,"")</f>
        <v/>
      </c>
      <c r="AAM429" s="264" t="str">
        <f>IF(AND($A$429&lt;=BI$349,BI$349&lt;=$B$429),(1/3)*$F$429,"")</f>
        <v/>
      </c>
      <c r="AAN429" s="264" t="str">
        <f>IF(AND($A$429&lt;=BI$349,BI$349&lt;=$B$429),(2/3)*$F$429,"")</f>
        <v/>
      </c>
      <c r="AAO429" s="264" t="str">
        <f>IF(AND($A$429&lt;=BJ$349,BJ$349&lt;=$B$429),$C$429,"")</f>
        <v/>
      </c>
      <c r="AAP429" s="264" t="str">
        <f>IF(AND($A$429&lt;=BJ$349,BJ$349&lt;=$B$429),(1/3)*$C$429,"")</f>
        <v/>
      </c>
      <c r="AAQ429" s="264" t="str">
        <f>IF(AND($A$429&lt;=BJ$349,BJ$349&lt;=$B$429),(2/3)*$C$429,"")</f>
        <v/>
      </c>
      <c r="AAR429" s="264" t="str">
        <f>IF(AND($A$429&lt;=BJ$349,BJ$349&lt;=$B$429),$D$429,"")</f>
        <v/>
      </c>
      <c r="AAS429" s="264" t="str">
        <f>IF(AND($A$429&lt;=BJ$349,BJ$349&lt;=$B$429),(1/3)*$D$429,"")</f>
        <v/>
      </c>
      <c r="AAT429" s="264" t="str">
        <f>IF(AND($A$429&lt;=BJ$349,BJ$349&lt;=$B$429),(2/3)*$D$429,"")</f>
        <v/>
      </c>
      <c r="AAU429" s="264" t="str">
        <f>IF(AND($A$429&lt;=BJ$349,BJ$349&lt;=$B$429),$E$429,"")</f>
        <v/>
      </c>
      <c r="AAV429" s="264" t="str">
        <f>IF(AND($A$429&lt;=BJ$349,BJ$349&lt;=$B$429),(1/3)*$E$429,"")</f>
        <v/>
      </c>
      <c r="AAW429" s="264" t="str">
        <f>IF(AND($A$429&lt;=BJ$349,BJ$349&lt;=$B$429),(2/3)*$E$429,"")</f>
        <v/>
      </c>
      <c r="AAX429" s="264" t="str">
        <f>IF(AND($A$429&lt;=BJ$349,BJ$349&lt;=$B$429),$F$429,"")</f>
        <v/>
      </c>
      <c r="AAY429" s="264" t="str">
        <f>IF(AND($A$429&lt;=BJ$349,BJ$349&lt;=$B$429),(1/3)*$F$429,"")</f>
        <v/>
      </c>
      <c r="AAZ429" s="264" t="str">
        <f>IF(AND($A$429&lt;=BJ$349,BJ$349&lt;=$B$429),(2/3)*$F$429,"")</f>
        <v/>
      </c>
      <c r="ABA429" s="264" t="str">
        <f>IF(AND($A$429&lt;=BK$349,BK$349&lt;=$B$429),$C$429,"")</f>
        <v/>
      </c>
      <c r="ABB429" s="264" t="str">
        <f>IF(AND($A$429&lt;=BK$349,BK$349&lt;=$B$429),(1/3)*$C$429,"")</f>
        <v/>
      </c>
      <c r="ABC429" s="264" t="str">
        <f>IF(AND($A$429&lt;=BK$349,BK$349&lt;=$B$429),(2/3)*$C$429,"")</f>
        <v/>
      </c>
      <c r="ABD429" s="264" t="str">
        <f>IF(AND($A$429&lt;=BK$349,BK$349&lt;=$B$429),$D$429,"")</f>
        <v/>
      </c>
      <c r="ABE429" s="264" t="str">
        <f>IF(AND($A$429&lt;=BK$349,BK$349&lt;=$B$429),(1/3)*$D$429,"")</f>
        <v/>
      </c>
      <c r="ABF429" s="264" t="str">
        <f>IF(AND($A$429&lt;=BK$349,BK$349&lt;=$B$429),(2/3)*$D$429,"")</f>
        <v/>
      </c>
      <c r="ABG429" s="264" t="str">
        <f>IF(AND($A$429&lt;=BK$349,BK$349&lt;=$B$429),$E$429,"")</f>
        <v/>
      </c>
      <c r="ABH429" s="264" t="str">
        <f>IF(AND($A$429&lt;=BK$349,BK$349&lt;=$B$429),(1/3)*$E$429,"")</f>
        <v/>
      </c>
      <c r="ABI429" s="264" t="str">
        <f>IF(AND($A$429&lt;=BK$349,BK$349&lt;=$B$429),(2/3)*$E$429,"")</f>
        <v/>
      </c>
      <c r="ABJ429" s="264" t="str">
        <f>IF(AND($A$429&lt;=BK$349,BK$349&lt;=$B$429),$F$429,"")</f>
        <v/>
      </c>
      <c r="ABK429" s="264" t="str">
        <f>IF(AND($A$429&lt;=BK$349,BK$349&lt;=$B$429),(1/3)*$F$429,"")</f>
        <v/>
      </c>
      <c r="ABL429" s="264" t="str">
        <f>IF(AND($A$429&lt;=BK$349,BK$349&lt;=$B$429),(2/3)*$F$429,"")</f>
        <v/>
      </c>
      <c r="ABM429" s="264" t="str">
        <f>IF(AND($A$429&lt;=BL$349,BL$349&lt;=$B$429),$C$429,"")</f>
        <v/>
      </c>
      <c r="ABN429" s="264" t="str">
        <f>IF(AND($A$429&lt;=BL$349,BL$349&lt;=$B$429),(1/3)*$C$429,"")</f>
        <v/>
      </c>
      <c r="ABO429" s="264" t="str">
        <f>IF(AND($A$429&lt;=BL$349,BL$349&lt;=$B$429),(2/3)*$C$429,"")</f>
        <v/>
      </c>
      <c r="ABP429" s="264" t="str">
        <f>IF(AND($A$429&lt;=BL$349,BL$349&lt;=$B$429),$D$429,"")</f>
        <v/>
      </c>
      <c r="ABQ429" s="264" t="str">
        <f>IF(AND($A$429&lt;=BL$349,BL$349&lt;=$B$429),(1/3)*$D$429,"")</f>
        <v/>
      </c>
      <c r="ABR429" s="264" t="str">
        <f>IF(AND($A$429&lt;=BL$349,BL$349&lt;=$B$429),(2/3)*$D$429,"")</f>
        <v/>
      </c>
      <c r="ABS429" s="264" t="str">
        <f>IF(AND($A$429&lt;=BL$349,BL$349&lt;=$B$429),$E$429,"")</f>
        <v/>
      </c>
      <c r="ABT429" s="264" t="str">
        <f>IF(AND($A$429&lt;=BL$349,BL$349&lt;=$B$429),(1/3)*$E$429,"")</f>
        <v/>
      </c>
      <c r="ABU429" s="264" t="str">
        <f>IF(AND($A$429&lt;=BL$349,BL$349&lt;=$B$429),(2/3)*$E$429,"")</f>
        <v/>
      </c>
      <c r="ABV429" s="264" t="str">
        <f>IF(AND($A$429&lt;=BL$349,BL$349&lt;=$B$429),$F$429,"")</f>
        <v/>
      </c>
      <c r="ABW429" s="264" t="str">
        <f>IF(AND($A$429&lt;=BL$349,BL$349&lt;=$B$429),(1/3)*$F$429,"")</f>
        <v/>
      </c>
      <c r="ABX429" s="264" t="str">
        <f>IF(AND($A$429&lt;=BL$349,BL$349&lt;=$B$429),(2/3)*$F$429,"")</f>
        <v/>
      </c>
      <c r="ABY429" s="264" t="str">
        <f>IF(AND($A$429&lt;=BM$349,BM$349&lt;=$B$429),$C$429,"")</f>
        <v/>
      </c>
      <c r="ABZ429" s="264" t="str">
        <f>IF(AND($A$429&lt;=BM$349,BM$349&lt;=$B$429),(1/3)*$C$429,"")</f>
        <v/>
      </c>
      <c r="ACA429" s="264" t="str">
        <f>IF(AND($A$429&lt;=BM$349,BM$349&lt;=$B$429),(2/3)*$C$429,"")</f>
        <v/>
      </c>
      <c r="ACB429" s="264" t="str">
        <f>IF(AND($A$429&lt;=BM$349,BM$349&lt;=$B$429),$D$429,"")</f>
        <v/>
      </c>
      <c r="ACC429" s="264" t="str">
        <f>IF(AND($A$429&lt;=BM$349,BM$349&lt;=$B$429),(1/3)*$D$429,"")</f>
        <v/>
      </c>
      <c r="ACD429" s="264" t="str">
        <f>IF(AND($A$429&lt;=BM$349,BM$349&lt;=$B$429),(2/3)*$D$429,"")</f>
        <v/>
      </c>
      <c r="ACE429" s="264" t="str">
        <f>IF(AND($A$429&lt;=BM$349,BM$349&lt;=$B$429),$E$429,"")</f>
        <v/>
      </c>
      <c r="ACF429" s="264" t="str">
        <f>IF(AND($A$429&lt;=BM$349,BM$349&lt;=$B$429),(1/3)*$E$429,"")</f>
        <v/>
      </c>
      <c r="ACG429" s="264" t="str">
        <f>IF(AND($A$429&lt;=BM$349,BM$349&lt;=$B$429),(2/3)*$E$429,"")</f>
        <v/>
      </c>
      <c r="ACH429" s="264" t="str">
        <f>IF(AND($A$429&lt;=BM$349,BM$349&lt;=$B$429),$F$429,"")</f>
        <v/>
      </c>
      <c r="ACI429" s="264" t="str">
        <f>IF(AND($A$429&lt;=BM$349,BM$349&lt;=$B$429),(1/3)*$F$429,"")</f>
        <v/>
      </c>
      <c r="ACJ429" s="264" t="str">
        <f>IF(AND($A$429&lt;=BM$349,BM$349&lt;=$B$429),(2/3)*$F$429,"")</f>
        <v/>
      </c>
      <c r="ACK429" s="264" t="str">
        <f>IF(AND($A$429&lt;=BN$349,BN$349&lt;=$B$429),$C$429,"")</f>
        <v/>
      </c>
      <c r="ACL429" s="264" t="str">
        <f>IF(AND($A$429&lt;=BN$349,BN$349&lt;=$B$429),(1/3)*$C$429,"")</f>
        <v/>
      </c>
      <c r="ACM429" s="264" t="str">
        <f>IF(AND($A$429&lt;=BN$349,BN$349&lt;=$B$429),(2/3)*$C$429,"")</f>
        <v/>
      </c>
      <c r="ACN429" s="264" t="str">
        <f>IF(AND($A$429&lt;=BN$349,BN$349&lt;=$B$429),$D$429,"")</f>
        <v/>
      </c>
      <c r="ACO429" s="264" t="str">
        <f>IF(AND($A$429&lt;=BN$349,BN$349&lt;=$B$429),(1/3)*$D$429,"")</f>
        <v/>
      </c>
      <c r="ACP429" s="264" t="str">
        <f>IF(AND($A$429&lt;=BN$349,BN$349&lt;=$B$429),(2/3)*$D$429,"")</f>
        <v/>
      </c>
      <c r="ACQ429" s="264" t="str">
        <f>IF(AND($A$429&lt;=BN$349,BN$349&lt;=$B$429),$E$429,"")</f>
        <v/>
      </c>
      <c r="ACR429" s="264" t="str">
        <f>IF(AND($A$429&lt;=BN$349,BN$349&lt;=$B$429),(1/3)*$E$429,"")</f>
        <v/>
      </c>
      <c r="ACS429" s="264" t="str">
        <f>IF(AND($A$429&lt;=BN$349,BN$349&lt;=$B$429),(2/3)*$E$429,"")</f>
        <v/>
      </c>
      <c r="ACT429" s="264" t="str">
        <f>IF(AND($A$429&lt;=BN$349,BN$349&lt;=$B$429),$F$429,"")</f>
        <v/>
      </c>
      <c r="ACU429" s="264" t="str">
        <f>IF(AND($A$429&lt;=BN$349,BN$349&lt;=$B$429),(1/3)*$F$429,"")</f>
        <v/>
      </c>
      <c r="ACV429" s="264" t="str">
        <f>IF(AND($A$429&lt;=BN$349,BN$349&lt;=$B$429),(2/3)*$F$429,"")</f>
        <v/>
      </c>
      <c r="ACW429" s="264" t="str">
        <f>IF(AND($A$429&lt;=BO$349,BO$349&lt;=$B$429),$C$429,"")</f>
        <v/>
      </c>
      <c r="ACX429" s="264" t="str">
        <f>IF(AND($A$429&lt;=BO$349,BO$349&lt;=$B$429),(1/3)*$C$429,"")</f>
        <v/>
      </c>
      <c r="ACY429" s="264" t="str">
        <f>IF(AND($A$429&lt;=BO$349,BO$349&lt;=$B$429),(2/3)*$C$429,"")</f>
        <v/>
      </c>
      <c r="ACZ429" s="264" t="str">
        <f>IF(AND($A$429&lt;=BO$349,BO$349&lt;=$B$429),$D$429,"")</f>
        <v/>
      </c>
      <c r="ADA429" s="264" t="str">
        <f>IF(AND($A$429&lt;=BO$349,BO$349&lt;=$B$429),(1/3)*$D$429,"")</f>
        <v/>
      </c>
      <c r="ADB429" s="264" t="str">
        <f>IF(AND($A$429&lt;=BO$349,BO$349&lt;=$B$429),(2/3)*$D$429,"")</f>
        <v/>
      </c>
      <c r="ADC429" s="264" t="str">
        <f>IF(AND($A$429&lt;=BO$349,BO$349&lt;=$B$429),$E$429,"")</f>
        <v/>
      </c>
      <c r="ADD429" s="264" t="str">
        <f>IF(AND($A$429&lt;=BO$349,BO$349&lt;=$B$429),(1/3)*$E$429,"")</f>
        <v/>
      </c>
      <c r="ADE429" s="264" t="str">
        <f>IF(AND($A$429&lt;=BO$349,BO$349&lt;=$B$429),(2/3)*$E$429,"")</f>
        <v/>
      </c>
      <c r="ADF429" s="264" t="str">
        <f>IF(AND($A$429&lt;=BO$349,BO$349&lt;=$B$429),$F$429,"")</f>
        <v/>
      </c>
      <c r="ADG429" s="264" t="str">
        <f>IF(AND($A$429&lt;=BO$349,BO$349&lt;=$B$429),(1/3)*$F$429,"")</f>
        <v/>
      </c>
      <c r="ADH429" s="264" t="str">
        <f>IF(AND($A$429&lt;=BO$349,BO$349&lt;=$B$429),(2/3)*$F$429,"")</f>
        <v/>
      </c>
      <c r="ADI429" s="264" t="str">
        <f>IF(AND($A$429&lt;=BP$349,BP$349&lt;=$B$429),$C$429,"")</f>
        <v/>
      </c>
      <c r="ADJ429" s="264" t="str">
        <f>IF(AND($A$429&lt;=BP$349,BP$349&lt;=$B$429),(1/3)*$C$429,"")</f>
        <v/>
      </c>
      <c r="ADK429" s="264" t="str">
        <f>IF(AND($A$429&lt;=BP$349,BP$349&lt;=$B$429),(2/3)*$C$429,"")</f>
        <v/>
      </c>
      <c r="ADL429" s="264" t="str">
        <f>IF(AND($A$429&lt;=BP$349,BP$349&lt;=$B$429),$D$429,"")</f>
        <v/>
      </c>
      <c r="ADM429" s="264" t="str">
        <f>IF(AND($A$429&lt;=BP$349,BP$349&lt;=$B$429),(1/3)*$D$429,"")</f>
        <v/>
      </c>
      <c r="ADN429" s="264" t="str">
        <f>IF(AND($A$429&lt;=BP$349,BP$349&lt;=$B$429),(2/3)*$D$429,"")</f>
        <v/>
      </c>
      <c r="ADO429" s="264" t="str">
        <f>IF(AND($A$429&lt;=BP$349,BP$349&lt;=$B$429),$E$429,"")</f>
        <v/>
      </c>
      <c r="ADP429" s="264" t="str">
        <f>IF(AND($A$429&lt;=BP$349,BP$349&lt;=$B$429),(1/3)*$E$429,"")</f>
        <v/>
      </c>
      <c r="ADQ429" s="264" t="str">
        <f>IF(AND($A$429&lt;=BP$349,BP$349&lt;=$B$429),(2/3)*$E$429,"")</f>
        <v/>
      </c>
      <c r="ADR429" s="264" t="str">
        <f>IF(AND($A$429&lt;=BP$349,BP$349&lt;=$B$429),$F$429,"")</f>
        <v/>
      </c>
      <c r="ADS429" s="264" t="str">
        <f>IF(AND($A$429&lt;=BP$349,BP$349&lt;=$B$429),(1/3)*$F$429,"")</f>
        <v/>
      </c>
      <c r="ADT429" s="264" t="str">
        <f>IF(AND($A$429&lt;=BP$349,BP$349&lt;=$B$429),(2/3)*$F$429,"")</f>
        <v/>
      </c>
      <c r="ADU429" s="264" t="str">
        <f>IF(AND($A$429&lt;=BQ$349,BQ$349&lt;=$B$429),$C$429,"")</f>
        <v/>
      </c>
      <c r="ADV429" s="264" t="str">
        <f>IF(AND($A$429&lt;=BQ$349,BQ$349&lt;=$B$429),(1/3)*$C$429,"")</f>
        <v/>
      </c>
      <c r="ADW429" s="264" t="str">
        <f>IF(AND($A$429&lt;=BQ$349,BQ$349&lt;=$B$429),(2/3)*$C$429,"")</f>
        <v/>
      </c>
      <c r="ADX429" s="264" t="str">
        <f>IF(AND($A$429&lt;=BQ$349,BQ$349&lt;=$B$429),$D$429,"")</f>
        <v/>
      </c>
      <c r="ADY429" s="264" t="str">
        <f>IF(AND($A$429&lt;=BQ$349,BQ$349&lt;=$B$429),(1/3)*$D$429,"")</f>
        <v/>
      </c>
      <c r="ADZ429" s="264" t="str">
        <f>IF(AND($A$429&lt;=BQ$349,BQ$349&lt;=$B$429),(2/3)*$D$429,"")</f>
        <v/>
      </c>
      <c r="AEA429" s="264" t="str">
        <f>IF(AND($A$429&lt;=BQ$349,BQ$349&lt;=$B$429),$E$429,"")</f>
        <v/>
      </c>
      <c r="AEB429" s="264" t="str">
        <f>IF(AND($A$429&lt;=BQ$349,BQ$349&lt;=$B$429),(1/3)*$E$429,"")</f>
        <v/>
      </c>
      <c r="AEC429" s="264" t="str">
        <f>IF(AND($A$429&lt;=BQ$349,BQ$349&lt;=$B$429),(2/3)*$E$429,"")</f>
        <v/>
      </c>
      <c r="AED429" s="264" t="str">
        <f>IF(AND($A$429&lt;=BQ$349,BQ$349&lt;=$B$429),$F$429,"")</f>
        <v/>
      </c>
      <c r="AEE429" s="264" t="str">
        <f>IF(AND($A$429&lt;=BQ$349,BQ$349&lt;=$B$429),(1/3)*$F$429,"")</f>
        <v/>
      </c>
      <c r="AEF429" s="264" t="str">
        <f>IF(AND($A$429&lt;=BQ$349,BQ$349&lt;=$B$429),(2/3)*$F$429,"")</f>
        <v/>
      </c>
      <c r="AEG429" s="264" t="str">
        <f>IF(AND($A$429&lt;=BR$349,BR$349&lt;=$B$429),$C$429,"")</f>
        <v/>
      </c>
      <c r="AEH429" s="264" t="str">
        <f>IF(AND($A$429&lt;=BR$349,BR$349&lt;=$B$429),(1/3)*$C$429,"")</f>
        <v/>
      </c>
      <c r="AEI429" s="264" t="str">
        <f>IF(AND($A$429&lt;=BR$349,BR$349&lt;=$B$429),(2/3)*$C$429,"")</f>
        <v/>
      </c>
      <c r="AEJ429" s="264" t="str">
        <f>IF(AND($A$429&lt;=BR$349,BR$349&lt;=$B$429),$D$429,"")</f>
        <v/>
      </c>
      <c r="AEK429" s="264" t="str">
        <f>IF(AND($A$429&lt;=BR$349,BR$349&lt;=$B$429),(1/3)*$D$429,"")</f>
        <v/>
      </c>
      <c r="AEL429" s="264" t="str">
        <f>IF(AND($A$429&lt;=BR$349,BR$349&lt;=$B$429),(2/3)*$D$429,"")</f>
        <v/>
      </c>
      <c r="AEM429" s="264" t="str">
        <f>IF(AND($A$429&lt;=BR$349,BR$349&lt;=$B$429),$E$429,"")</f>
        <v/>
      </c>
      <c r="AEN429" s="264" t="str">
        <f>IF(AND($A$429&lt;=BR$349,BR$349&lt;=$B$429),(1/3)*$E$429,"")</f>
        <v/>
      </c>
      <c r="AEO429" s="264" t="str">
        <f>IF(AND($A$429&lt;=BR$349,BR$349&lt;=$B$429),(2/3)*$E$429,"")</f>
        <v/>
      </c>
      <c r="AEP429" s="264" t="str">
        <f>IF(AND($A$429&lt;=BR$349,BR$349&lt;=$B$429),$F$429,"")</f>
        <v/>
      </c>
      <c r="AEQ429" s="264" t="str">
        <f>IF(AND($A$429&lt;=BR$349,BR$349&lt;=$B$429),(1/3)*$F$429,"")</f>
        <v/>
      </c>
      <c r="AER429" s="264" t="str">
        <f>IF(AND($A$429&lt;=BR$349,BR$349&lt;=$B$429),(2/3)*$F$429,"")</f>
        <v/>
      </c>
      <c r="AES429" s="264" t="str">
        <f>IF(AND($A$429&lt;=BS$349,BS$349&lt;=$B$429),$C$429,"")</f>
        <v/>
      </c>
      <c r="AET429" s="264" t="str">
        <f>IF(AND($A$429&lt;=BS$349,BS$349&lt;=$B$429),(1/3)*$C$429,"")</f>
        <v/>
      </c>
      <c r="AEU429" s="264" t="str">
        <f>IF(AND($A$429&lt;=BS$349,BS$349&lt;=$B$429),(2/3)*$C$429,"")</f>
        <v/>
      </c>
      <c r="AEV429" s="264" t="str">
        <f>IF(AND($A$429&lt;=BS$349,BS$349&lt;=$B$429),$D$429,"")</f>
        <v/>
      </c>
      <c r="AEW429" s="264" t="str">
        <f>IF(AND($A$429&lt;=BS$349,BS$349&lt;=$B$429),(1/3)*$D$429,"")</f>
        <v/>
      </c>
      <c r="AEX429" s="264" t="str">
        <f>IF(AND($A$429&lt;=BS$349,BS$349&lt;=$B$429),(2/3)*$D$429,"")</f>
        <v/>
      </c>
      <c r="AEY429" s="264" t="str">
        <f>IF(AND($A$429&lt;=BS$349,BS$349&lt;=$B$429),$E$429,"")</f>
        <v/>
      </c>
      <c r="AEZ429" s="264" t="str">
        <f>IF(AND($A$429&lt;=BS$349,BS$349&lt;=$B$429),(1/3)*$E$429,"")</f>
        <v/>
      </c>
      <c r="AFA429" s="264" t="str">
        <f>IF(AND($A$429&lt;=BS$349,BS$349&lt;=$B$429),(2/3)*$E$429,"")</f>
        <v/>
      </c>
      <c r="AFB429" s="264" t="str">
        <f>IF(AND($A$429&lt;=BS$349,BS$349&lt;=$B$429),$F$429,"")</f>
        <v/>
      </c>
      <c r="AFC429" s="264" t="str">
        <f>IF(AND($A$429&lt;=BS$349,BS$349&lt;=$B$429),(1/3)*$F$429,"")</f>
        <v/>
      </c>
      <c r="AFD429" s="264" t="str">
        <f>IF(AND($A$429&lt;=BS$349,BS$349&lt;=$B$429),(2/3)*$F$429,"")</f>
        <v/>
      </c>
      <c r="AFE429" s="264" t="str">
        <f>IF(AND($A$429&lt;=BT$349,BT$349&lt;=$B$429),$C$429,"")</f>
        <v/>
      </c>
      <c r="AFF429" s="264" t="str">
        <f>IF(AND($A$429&lt;=BT$349,BT$349&lt;=$B$429),(1/3)*$C$429,"")</f>
        <v/>
      </c>
      <c r="AFG429" s="264" t="str">
        <f>IF(AND($A$429&lt;=BT$349,BT$349&lt;=$B$429),(2/3)*$C$429,"")</f>
        <v/>
      </c>
      <c r="AFH429" s="264" t="str">
        <f>IF(AND($A$429&lt;=BT$349,BT$349&lt;=$B$429),$D$429,"")</f>
        <v/>
      </c>
      <c r="AFI429" s="264" t="str">
        <f>IF(AND($A$429&lt;=BT$349,BT$349&lt;=$B$429),(1/3)*$D$429,"")</f>
        <v/>
      </c>
      <c r="AFJ429" s="264" t="str">
        <f>IF(AND($A$429&lt;=BT$349,BT$349&lt;=$B$429),(2/3)*$D$429,"")</f>
        <v/>
      </c>
      <c r="AFK429" s="264" t="str">
        <f>IF(AND($A$429&lt;=BT$349,BT$349&lt;=$B$429),$E$429,"")</f>
        <v/>
      </c>
      <c r="AFL429" s="264" t="str">
        <f>IF(AND($A$429&lt;=BT$349,BT$349&lt;=$B$429),(1/3)*$E$429,"")</f>
        <v/>
      </c>
      <c r="AFM429" s="264" t="str">
        <f>IF(AND($A$429&lt;=BT$349,BT$349&lt;=$B$429),(2/3)*$E$429,"")</f>
        <v/>
      </c>
      <c r="AFN429" s="264" t="str">
        <f>IF(AND($A$429&lt;=BT$349,BT$349&lt;=$B$429),$F$429,"")</f>
        <v/>
      </c>
      <c r="AFO429" s="264" t="str">
        <f>IF(AND($A$429&lt;=BT$349,BT$349&lt;=$B$429),(1/3)*$F$429,"")</f>
        <v/>
      </c>
      <c r="AFP429" s="264" t="str">
        <f>IF(AND($A$429&lt;=BT$349,BT$349&lt;=$B$429),(2/3)*$F$429,"")</f>
        <v/>
      </c>
      <c r="AFQ429" s="264" t="str">
        <f>IF(AND($A$429&lt;=BU$349,BU$349&lt;=$B$429),$C$429,"")</f>
        <v/>
      </c>
      <c r="AFR429" s="264" t="str">
        <f>IF(AND($A$429&lt;=BU$349,BU$349&lt;=$B$429),(1/3)*$C$429,"")</f>
        <v/>
      </c>
      <c r="AFS429" s="264" t="str">
        <f>IF(AND($A$429&lt;=BU$349,BU$349&lt;=$B$429),(2/3)*$C$429,"")</f>
        <v/>
      </c>
      <c r="AFT429" s="264" t="str">
        <f>IF(AND($A$429&lt;=BU$349,BU$349&lt;=$B$429),$D$429,"")</f>
        <v/>
      </c>
      <c r="AFU429" s="264" t="str">
        <f>IF(AND($A$429&lt;=BU$349,BU$349&lt;=$B$429),(1/3)*$D$429,"")</f>
        <v/>
      </c>
      <c r="AFV429" s="264" t="str">
        <f>IF(AND($A$429&lt;=BU$349,BU$349&lt;=$B$429),(2/3)*$D$429,"")</f>
        <v/>
      </c>
      <c r="AFW429" s="264" t="str">
        <f>IF(AND($A$429&lt;=BU$349,BU$349&lt;=$B$429),$E$429,"")</f>
        <v/>
      </c>
      <c r="AFX429" s="264" t="str">
        <f>IF(AND($A$429&lt;=BU$349,BU$349&lt;=$B$429),(1/3)*$E$429,"")</f>
        <v/>
      </c>
      <c r="AFY429" s="264" t="str">
        <f>IF(AND($A$429&lt;=BU$349,BU$349&lt;=$B$429),(2/3)*$E$429,"")</f>
        <v/>
      </c>
      <c r="AFZ429" s="264" t="str">
        <f>IF(AND($A$429&lt;=BU$349,BU$349&lt;=$B$429),$F$429,"")</f>
        <v/>
      </c>
      <c r="AGA429" s="264" t="str">
        <f>IF(AND($A$429&lt;=BU$349,BU$349&lt;=$B$429),(1/3)*$F$429,"")</f>
        <v/>
      </c>
      <c r="AGB429" s="264" t="str">
        <f>IF(AND($A$429&lt;=BU$349,BU$349&lt;=$B$429),(2/3)*$F$429,"")</f>
        <v/>
      </c>
      <c r="AGC429" s="264" t="str">
        <f>IF(AND($A$429&lt;=BV$349,BV$349&lt;=$B$429),$C$429,"")</f>
        <v/>
      </c>
      <c r="AGD429" s="264" t="str">
        <f>IF(AND($A$429&lt;=BV$349,BV$349&lt;=$B$429),(1/3)*$C$429,"")</f>
        <v/>
      </c>
      <c r="AGE429" s="264" t="str">
        <f>IF(AND($A$429&lt;=BV$349,BV$349&lt;=$B$429),(2/3)*$C$429,"")</f>
        <v/>
      </c>
      <c r="AGF429" s="264" t="str">
        <f>IF(AND($A$429&lt;=BV$349,BV$349&lt;=$B$429),$D$429,"")</f>
        <v/>
      </c>
      <c r="AGG429" s="264" t="str">
        <f>IF(AND($A$429&lt;=BV$349,BV$349&lt;=$B$429),(1/3)*$D$429,"")</f>
        <v/>
      </c>
      <c r="AGH429" s="264" t="str">
        <f>IF(AND($A$429&lt;=BV$349,BV$349&lt;=$B$429),(2/3)*$D$429,"")</f>
        <v/>
      </c>
      <c r="AGI429" s="264" t="str">
        <f>IF(AND($A$429&lt;=BV$349,BV$349&lt;=$B$429),$E$429,"")</f>
        <v/>
      </c>
      <c r="AGJ429" s="264" t="str">
        <f>IF(AND($A$429&lt;=BV$349,BV$349&lt;=$B$429),(1/3)*$E$429,"")</f>
        <v/>
      </c>
      <c r="AGK429" s="264" t="str">
        <f>IF(AND($A$429&lt;=BV$349,BV$349&lt;=$B$429),(2/3)*$E$429,"")</f>
        <v/>
      </c>
      <c r="AGL429" s="264" t="str">
        <f>IF(AND($A$429&lt;=BV$349,BV$349&lt;=$B$429),$F$429,"")</f>
        <v/>
      </c>
      <c r="AGM429" s="264" t="str">
        <f>IF(AND($A$429&lt;=BV$349,BV$349&lt;=$B$429),(1/3)*$F$429,"")</f>
        <v/>
      </c>
      <c r="AGN429" s="264" t="str">
        <f>IF(AND($A$429&lt;=BV$349,BV$349&lt;=$B$429),(2/3)*$F$429,"")</f>
        <v/>
      </c>
      <c r="AGO429" s="264" t="str">
        <f>IF(AND($A$429&lt;=BW$349,BW$349&lt;=$B$429),$C$429,"")</f>
        <v/>
      </c>
      <c r="AGP429" s="264" t="str">
        <f>IF(AND($A$429&lt;=BW$349,BW$349&lt;=$B$429),(1/3)*$C$429,"")</f>
        <v/>
      </c>
      <c r="AGQ429" s="264" t="str">
        <f>IF(AND($A$429&lt;=BW$349,BW$349&lt;=$B$429),(2/3)*$C$429,"")</f>
        <v/>
      </c>
      <c r="AGR429" s="264" t="str">
        <f>IF(AND($A$429&lt;=BW$349,BW$349&lt;=$B$429),$D$429,"")</f>
        <v/>
      </c>
      <c r="AGS429" s="264" t="str">
        <f>IF(AND($A$429&lt;=BW$349,BW$349&lt;=$B$429),(1/3)*$D$429,"")</f>
        <v/>
      </c>
      <c r="AGT429" s="264" t="str">
        <f>IF(AND($A$429&lt;=BW$349,BW$349&lt;=$B$429),(2/3)*$D$429,"")</f>
        <v/>
      </c>
      <c r="AGU429" s="264" t="str">
        <f>IF(AND($A$429&lt;=BW$349,BW$349&lt;=$B$429),$E$429,"")</f>
        <v/>
      </c>
      <c r="AGV429" s="264" t="str">
        <f>IF(AND($A$429&lt;=BW$349,BW$349&lt;=$B$429),(1/3)*$E$429,"")</f>
        <v/>
      </c>
      <c r="AGW429" s="264" t="str">
        <f>IF(AND($A$429&lt;=BW$349,BW$349&lt;=$B$429),(2/3)*$E$429,"")</f>
        <v/>
      </c>
      <c r="AGX429" s="264" t="str">
        <f>IF(AND($A$429&lt;=BW$349,BW$349&lt;=$B$429),$F$429,"")</f>
        <v/>
      </c>
      <c r="AGY429" s="264" t="str">
        <f>IF(AND($A$429&lt;=BW$349,BW$349&lt;=$B$429),(1/3)*$F$429,"")</f>
        <v/>
      </c>
      <c r="AGZ429" s="264" t="str">
        <f>IF(AND($A$429&lt;=BW$349,BW$349&lt;=$B$429),(2/3)*$F$429,"")</f>
        <v/>
      </c>
      <c r="AHA429" s="264" t="str">
        <f>IF(AND($A$429&lt;=BX$349,BX$349&lt;=$B$429),$C$429,"")</f>
        <v/>
      </c>
      <c r="AHB429" s="264" t="str">
        <f>IF(AND($A$429&lt;=BX$349,BX$349&lt;=$B$429),(1/3)*$C$429,"")</f>
        <v/>
      </c>
      <c r="AHC429" s="264" t="str">
        <f>IF(AND($A$429&lt;=BX$349,BX$349&lt;=$B$429),(2/3)*$C$429,"")</f>
        <v/>
      </c>
      <c r="AHD429" s="264" t="str">
        <f>IF(AND($A$429&lt;=BX$349,BX$349&lt;=$B$429),$D$429,"")</f>
        <v/>
      </c>
      <c r="AHE429" s="264" t="str">
        <f>IF(AND($A$429&lt;=BX$349,BX$349&lt;=$B$429),(1/3)*$D$429,"")</f>
        <v/>
      </c>
      <c r="AHF429" s="264" t="str">
        <f>IF(AND($A$429&lt;=BX$349,BX$349&lt;=$B$429),(2/3)*$D$429,"")</f>
        <v/>
      </c>
      <c r="AHG429" s="264" t="str">
        <f>IF(AND($A$429&lt;=BX$349,BX$349&lt;=$B$429),$E$429,"")</f>
        <v/>
      </c>
      <c r="AHH429" s="264" t="str">
        <f>IF(AND($A$429&lt;=BX$349,BX$349&lt;=$B$429),(1/3)*$E$429,"")</f>
        <v/>
      </c>
      <c r="AHI429" s="264" t="str">
        <f>IF(AND($A$429&lt;=BX$349,BX$349&lt;=$B$429),(2/3)*$E$429,"")</f>
        <v/>
      </c>
      <c r="AHJ429" s="264" t="str">
        <f>IF(AND($A$429&lt;=BX$349,BX$349&lt;=$B$429),$F$429,"")</f>
        <v/>
      </c>
      <c r="AHK429" s="264" t="str">
        <f>IF(AND($A$429&lt;=BX$349,BX$349&lt;=$B$429),(1/3)*$F$429,"")</f>
        <v/>
      </c>
      <c r="AHL429" s="264" t="str">
        <f>IF(AND($A$429&lt;=BX$349,BX$349&lt;=$B$429),(2/3)*$F$429,"")</f>
        <v/>
      </c>
      <c r="AHM429" s="264" t="str">
        <f>IF(AND($A$429&lt;=BY$349,BY$349&lt;=$B$429),$C$429,"")</f>
        <v/>
      </c>
      <c r="AHN429" s="264" t="str">
        <f>IF(AND($A$429&lt;=BY$349,BY$349&lt;=$B$429),(1/3)*$C$429,"")</f>
        <v/>
      </c>
      <c r="AHO429" s="264" t="str">
        <f>IF(AND($A$429&lt;=BY$349,BY$349&lt;=$B$429),(2/3)*$C$429,"")</f>
        <v/>
      </c>
      <c r="AHP429" s="264" t="str">
        <f>IF(AND($A$429&lt;=BY$349,BY$349&lt;=$B$429),$D$429,"")</f>
        <v/>
      </c>
      <c r="AHQ429" s="264" t="str">
        <f>IF(AND($A$429&lt;=BY$349,BY$349&lt;=$B$429),(1/3)*$D$429,"")</f>
        <v/>
      </c>
      <c r="AHR429" s="264" t="str">
        <f>IF(AND($A$429&lt;=BY$349,BY$349&lt;=$B$429),(2/3)*$D$429,"")</f>
        <v/>
      </c>
      <c r="AHS429" s="264" t="str">
        <f>IF(AND($A$429&lt;=BY$349,BY$349&lt;=$B$429),$E$429,"")</f>
        <v/>
      </c>
      <c r="AHT429" s="264" t="str">
        <f>IF(AND($A$429&lt;=BY$349,BY$349&lt;=$B$429),(1/3)*$E$429,"")</f>
        <v/>
      </c>
      <c r="AHU429" s="264" t="str">
        <f>IF(AND($A$429&lt;=BY$349,BY$349&lt;=$B$429),(2/3)*$E$429,"")</f>
        <v/>
      </c>
      <c r="AHV429" s="264" t="str">
        <f>IF(AND($A$429&lt;=BY$349,BY$349&lt;=$B$429),$F$429,"")</f>
        <v/>
      </c>
      <c r="AHW429" s="264" t="str">
        <f>IF(AND($A$429&lt;=BY$349,BY$349&lt;=$B$429),(1/3)*$F$429,"")</f>
        <v/>
      </c>
      <c r="AHX429" s="264" t="str">
        <f>IF(AND($A$429&lt;=BY$349,BY$349&lt;=$B$429),(2/3)*$F$429,"")</f>
        <v/>
      </c>
      <c r="AHY429" s="264" t="str">
        <f>IF(AND($A$429&lt;=BZ$349,BZ$349&lt;=$B$429),$C$429,"")</f>
        <v/>
      </c>
      <c r="AHZ429" s="264" t="str">
        <f>IF(AND($A$429&lt;=BZ$349,BZ$349&lt;=$B$429),(1/3)*$C$429,"")</f>
        <v/>
      </c>
      <c r="AIA429" s="264" t="str">
        <f>IF(AND($A$429&lt;=BZ$349,BZ$349&lt;=$B$429),(2/3)*$C$429,"")</f>
        <v/>
      </c>
      <c r="AIB429" s="264" t="str">
        <f>IF(AND($A$429&lt;=BZ$349,BZ$349&lt;=$B$429),$D$429,"")</f>
        <v/>
      </c>
      <c r="AIC429" s="264" t="str">
        <f>IF(AND($A$429&lt;=BZ$349,BZ$349&lt;=$B$429),(1/3)*$D$429,"")</f>
        <v/>
      </c>
      <c r="AID429" s="264" t="str">
        <f>IF(AND($A$429&lt;=BZ$349,BZ$349&lt;=$B$429),(2/3)*$D$429,"")</f>
        <v/>
      </c>
      <c r="AIE429" s="264" t="str">
        <f>IF(AND($A$429&lt;=BZ$349,BZ$349&lt;=$B$429),$E$429,"")</f>
        <v/>
      </c>
      <c r="AIF429" s="264" t="str">
        <f>IF(AND($A$429&lt;=BZ$349,BZ$349&lt;=$B$429),(1/3)*$E$429,"")</f>
        <v/>
      </c>
      <c r="AIG429" s="264" t="str">
        <f>IF(AND($A$429&lt;=BZ$349,BZ$349&lt;=$B$429),(2/3)*$E$429,"")</f>
        <v/>
      </c>
      <c r="AIH429" s="264" t="str">
        <f>IF(AND($A$429&lt;=BZ$349,BZ$349&lt;=$B$429),$F$429,"")</f>
        <v/>
      </c>
      <c r="AII429" s="264" t="str">
        <f>IF(AND($A$429&lt;=BZ$349,BZ$349&lt;=$B$429),(1/3)*$F$429,"")</f>
        <v/>
      </c>
      <c r="AIJ429" s="264" t="str">
        <f>IF(AND($A$429&lt;=BZ$349,BZ$349&lt;=$B$429),(2/3)*$F$429,"")</f>
        <v/>
      </c>
      <c r="AIK429" s="264" t="str">
        <f>IF(AND($A$429&lt;=CA$349,CA$349&lt;=$B$429),$C$429,"")</f>
        <v/>
      </c>
      <c r="AIL429" s="264" t="str">
        <f>IF(AND($A$429&lt;=CA$349,CA$349&lt;=$B$429),(1/3)*$C$429,"")</f>
        <v/>
      </c>
      <c r="AIM429" s="264" t="str">
        <f>IF(AND($A$429&lt;=CA$349,CA$349&lt;=$B$429),(2/3)*$C$429,"")</f>
        <v/>
      </c>
      <c r="AIN429" s="264" t="str">
        <f>IF(AND($A$429&lt;=CA$349,CA$349&lt;=$B$429),$D$429,"")</f>
        <v/>
      </c>
      <c r="AIO429" s="264" t="str">
        <f>IF(AND($A$429&lt;=CA$349,CA$349&lt;=$B$429),(1/3)*$D$429,"")</f>
        <v/>
      </c>
      <c r="AIP429" s="264" t="str">
        <f>IF(AND($A$429&lt;=CA$349,CA$349&lt;=$B$429),(2/3)*$D$429,"")</f>
        <v/>
      </c>
      <c r="AIQ429" s="264" t="str">
        <f>IF(AND($A$429&lt;=CA$349,CA$349&lt;=$B$429),$E$429,"")</f>
        <v/>
      </c>
      <c r="AIR429" s="264" t="str">
        <f>IF(AND($A$429&lt;=CA$349,CA$349&lt;=$B$429),(1/3)*$E$429,"")</f>
        <v/>
      </c>
      <c r="AIS429" s="264" t="str">
        <f>IF(AND($A$429&lt;=CA$349,CA$349&lt;=$B$429),(2/3)*$E$429,"")</f>
        <v/>
      </c>
      <c r="AIT429" s="264" t="str">
        <f>IF(AND($A$429&lt;=CA$349,CA$349&lt;=$B$429),$F$429,"")</f>
        <v/>
      </c>
      <c r="AIU429" s="264" t="str">
        <f>IF(AND($A$429&lt;=CA$349,CA$349&lt;=$B$429),(1/3)*$F$429,"")</f>
        <v/>
      </c>
      <c r="AIV429" s="264" t="str">
        <f>IF(AND($A$429&lt;=CA$349,CA$349&lt;=$B$429),(2/3)*$F$429,"")</f>
        <v/>
      </c>
      <c r="AIW429" s="264" t="str">
        <f>IF(AND($A$429&lt;=CB$349,CB$349&lt;=$B$429),$C$429,"")</f>
        <v/>
      </c>
      <c r="AIX429" s="264" t="str">
        <f>IF(AND($A$429&lt;=CB$349,CB$349&lt;=$B$429),(1/3)*$C$429,"")</f>
        <v/>
      </c>
      <c r="AIY429" s="264" t="str">
        <f>IF(AND($A$429&lt;=CB$349,CB$349&lt;=$B$429),(2/3)*$C$429,"")</f>
        <v/>
      </c>
      <c r="AIZ429" s="264" t="str">
        <f>IF(AND($A$429&lt;=CB$349,CB$349&lt;=$B$429),$D$429,"")</f>
        <v/>
      </c>
      <c r="AJA429" s="264" t="str">
        <f>IF(AND($A$429&lt;=CB$349,CB$349&lt;=$B$429),(1/3)*$D$429,"")</f>
        <v/>
      </c>
      <c r="AJB429" s="264" t="str">
        <f>IF(AND($A$429&lt;=CB$349,CB$349&lt;=$B$429),(2/3)*$D$429,"")</f>
        <v/>
      </c>
      <c r="AJC429" s="264" t="str">
        <f>IF(AND($A$429&lt;=CB$349,CB$349&lt;=$B$429),$E$429,"")</f>
        <v/>
      </c>
      <c r="AJD429" s="264" t="str">
        <f>IF(AND($A$429&lt;=CB$349,CB$349&lt;=$B$429),(1/3)*$E$429,"")</f>
        <v/>
      </c>
      <c r="AJE429" s="264" t="str">
        <f>IF(AND($A$429&lt;=CB$349,CB$349&lt;=$B$429),(2/3)*$E$429,"")</f>
        <v/>
      </c>
      <c r="AJF429" s="264" t="str">
        <f>IF(AND($A$429&lt;=CB$349,CB$349&lt;=$B$429),$F$429,"")</f>
        <v/>
      </c>
      <c r="AJG429" s="264" t="str">
        <f>IF(AND($A$429&lt;=CB$349,CB$349&lt;=$B$429),(1/3)*$F$429,"")</f>
        <v/>
      </c>
      <c r="AJH429" s="264" t="str">
        <f>IF(AND($A$429&lt;=CB$349,CB$349&lt;=$B$429),(2/3)*$F$429,"")</f>
        <v/>
      </c>
      <c r="AJI429" s="264" t="str">
        <f>IF(AND($A$429&lt;=CC$349,CC$349&lt;=$B$429),$C$429,"")</f>
        <v/>
      </c>
      <c r="AJJ429" s="264" t="str">
        <f>IF(AND($A$429&lt;=CC$349,CC$349&lt;=$B$429),(1/3)*$C$429,"")</f>
        <v/>
      </c>
      <c r="AJK429" s="264" t="str">
        <f>IF(AND($A$429&lt;=CC$349,CC$349&lt;=$B$429),(2/3)*$C$429,"")</f>
        <v/>
      </c>
      <c r="AJL429" s="264" t="str">
        <f>IF(AND($A$429&lt;=CC$349,CC$349&lt;=$B$429),$D$429,"")</f>
        <v/>
      </c>
      <c r="AJM429" s="264" t="str">
        <f>IF(AND($A$429&lt;=CC$349,CC$349&lt;=$B$429),(1/3)*$D$429,"")</f>
        <v/>
      </c>
      <c r="AJN429" s="264" t="str">
        <f>IF(AND($A$429&lt;=CC$349,CC$349&lt;=$B$429),(2/3)*$D$429,"")</f>
        <v/>
      </c>
      <c r="AJO429" s="264" t="str">
        <f>IF(AND($A$429&lt;=CC$349,CC$349&lt;=$B$429),$E$429,"")</f>
        <v/>
      </c>
      <c r="AJP429" s="264" t="str">
        <f>IF(AND($A$429&lt;=CC$349,CC$349&lt;=$B$429),(1/3)*$E$429,"")</f>
        <v/>
      </c>
      <c r="AJQ429" s="264" t="str">
        <f>IF(AND($A$429&lt;=CC$349,CC$349&lt;=$B$429),(2/3)*$E$429,"")</f>
        <v/>
      </c>
      <c r="AJR429" s="264" t="str">
        <f>IF(AND($A$429&lt;=CC$349,CC$349&lt;=$B$429),$F$429,"")</f>
        <v/>
      </c>
      <c r="AJS429" s="264" t="str">
        <f>IF(AND($A$429&lt;=CC$349,CC$349&lt;=$B$429),(1/3)*$F$429,"")</f>
        <v/>
      </c>
      <c r="AJT429" s="264" t="str">
        <f>IF(AND($A$429&lt;=CC$349,CC$349&lt;=$B$429),(2/3)*$F$429,"")</f>
        <v/>
      </c>
      <c r="AJU429" s="264" t="str">
        <f>IF(AND($A$429&lt;=CD$349,CD$349&lt;=$B$429),$C$429,"")</f>
        <v/>
      </c>
      <c r="AJV429" s="264" t="str">
        <f>IF(AND($A$429&lt;=CD$349,CD$349&lt;=$B$429),(1/3)*$C$429,"")</f>
        <v/>
      </c>
      <c r="AJW429" s="264" t="str">
        <f>IF(AND($A$429&lt;=CD$349,CD$349&lt;=$B$429),(2/3)*$C$429,"")</f>
        <v/>
      </c>
      <c r="AJX429" s="264" t="str">
        <f>IF(AND($A$429&lt;=CD$349,CD$349&lt;=$B$429),$D$429,"")</f>
        <v/>
      </c>
      <c r="AJY429" s="264" t="str">
        <f>IF(AND($A$429&lt;=CD$349,CD$349&lt;=$B$429),(1/3)*$D$429,"")</f>
        <v/>
      </c>
      <c r="AJZ429" s="264" t="str">
        <f>IF(AND($A$429&lt;=CD$349,CD$349&lt;=$B$429),(2/3)*$D$429,"")</f>
        <v/>
      </c>
      <c r="AKA429" s="264" t="str">
        <f>IF(AND($A$429&lt;=CD$349,CD$349&lt;=$B$429),$E$429,"")</f>
        <v/>
      </c>
      <c r="AKB429" s="264" t="str">
        <f>IF(AND($A$429&lt;=CD$349,CD$349&lt;=$B$429),(1/3)*$E$429,"")</f>
        <v/>
      </c>
      <c r="AKC429" s="264" t="str">
        <f>IF(AND($A$429&lt;=CD$349,CD$349&lt;=$B$429),(2/3)*$E$429,"")</f>
        <v/>
      </c>
      <c r="AKD429" s="264" t="str">
        <f>IF(AND($A$429&lt;=CD$349,CD$349&lt;=$B$429),$F$429,"")</f>
        <v/>
      </c>
      <c r="AKE429" s="264" t="str">
        <f>IF(AND($A$429&lt;=CD$349,CD$349&lt;=$B$429),(1/3)*$F$429,"")</f>
        <v/>
      </c>
      <c r="AKF429" s="264" t="str">
        <f>IF(AND($A$429&lt;=CD$349,CD$349&lt;=$B$429),(2/3)*$F$429,"")</f>
        <v/>
      </c>
      <c r="AKG429" s="264" t="str">
        <f>IF(AND($A$429&lt;=CE$349,CE$349&lt;=$B$429),$C$429,"")</f>
        <v/>
      </c>
      <c r="AKH429" s="264" t="str">
        <f>IF(AND($A$429&lt;=CE$349,CE$349&lt;=$B$429),(1/3)*$C$429,"")</f>
        <v/>
      </c>
      <c r="AKI429" s="264" t="str">
        <f>IF(AND($A$429&lt;=CE$349,CE$349&lt;=$B$429),(2/3)*$C$429,"")</f>
        <v/>
      </c>
      <c r="AKJ429" s="264" t="str">
        <f>IF(AND($A$429&lt;=CE$349,CE$349&lt;=$B$429),$D$429,"")</f>
        <v/>
      </c>
      <c r="AKK429" s="264" t="str">
        <f>IF(AND($A$429&lt;=CE$349,CE$349&lt;=$B$429),(1/3)*$D$429,"")</f>
        <v/>
      </c>
      <c r="AKL429" s="264" t="str">
        <f>IF(AND($A$429&lt;=CE$349,CE$349&lt;=$B$429),(2/3)*$D$429,"")</f>
        <v/>
      </c>
      <c r="AKM429" s="264" t="str">
        <f>IF(AND($A$429&lt;=CE$349,CE$349&lt;=$B$429),$E$429,"")</f>
        <v/>
      </c>
      <c r="AKN429" s="264" t="str">
        <f>IF(AND($A$429&lt;=CE$349,CE$349&lt;=$B$429),(1/3)*$E$429,"")</f>
        <v/>
      </c>
      <c r="AKO429" s="264" t="str">
        <f>IF(AND($A$429&lt;=CE$349,CE$349&lt;=$B$429),(2/3)*$E$429,"")</f>
        <v/>
      </c>
      <c r="AKP429" s="264" t="str">
        <f>IF(AND($A$429&lt;=CE$349,CE$349&lt;=$B$429),$F$429,"")</f>
        <v/>
      </c>
      <c r="AKQ429" s="264" t="str">
        <f>IF(AND($A$429&lt;=CE$349,CE$349&lt;=$B$429),(1/3)*$F$429,"")</f>
        <v/>
      </c>
      <c r="AKR429" s="264" t="str">
        <f>IF(AND($A$429&lt;=CE$349,CE$349&lt;=$B$429),(2/3)*$F$429,"")</f>
        <v/>
      </c>
      <c r="AKS429" s="264" t="str">
        <f>IF(AND($A$429&lt;=CF$349,CF$349&lt;=$B$429),$C$429,"")</f>
        <v/>
      </c>
      <c r="AKT429" s="264" t="str">
        <f>IF(AND($A$429&lt;=CF$349,CF$349&lt;=$B$429),(1/3)*$C$429,"")</f>
        <v/>
      </c>
      <c r="AKU429" s="264" t="str">
        <f>IF(AND($A$429&lt;=CF$349,CF$349&lt;=$B$429),(2/3)*$C$429,"")</f>
        <v/>
      </c>
      <c r="AKV429" s="264" t="str">
        <f>IF(AND($A$429&lt;=CF$349,CF$349&lt;=$B$429),$D$429,"")</f>
        <v/>
      </c>
      <c r="AKW429" s="264" t="str">
        <f>IF(AND($A$429&lt;=CF$349,CF$349&lt;=$B$429),(1/3)*$D$429,"")</f>
        <v/>
      </c>
      <c r="AKX429" s="264" t="str">
        <f>IF(AND($A$429&lt;=CF$349,CF$349&lt;=$B$429),(2/3)*$D$429,"")</f>
        <v/>
      </c>
      <c r="AKY429" s="264" t="str">
        <f>IF(AND($A$429&lt;=CF$349,CF$349&lt;=$B$429),$E$429,"")</f>
        <v/>
      </c>
      <c r="AKZ429" s="264" t="str">
        <f>IF(AND($A$429&lt;=CF$349,CF$349&lt;=$B$429),(1/3)*$E$429,"")</f>
        <v/>
      </c>
      <c r="ALA429" s="264" t="str">
        <f>IF(AND($A$429&lt;=CF$349,CF$349&lt;=$B$429),(2/3)*$E$429,"")</f>
        <v/>
      </c>
      <c r="ALB429" s="264" t="str">
        <f>IF(AND($A$429&lt;=CF$349,CF$349&lt;=$B$429),$F$429,"")</f>
        <v/>
      </c>
      <c r="ALC429" s="264" t="str">
        <f>IF(AND($A$429&lt;=CF$349,CF$349&lt;=$B$429),(1/3)*$F$429,"")</f>
        <v/>
      </c>
      <c r="ALD429" s="264" t="str">
        <f>IF(AND($A$429&lt;=CF$349,CF$349&lt;=$B$429),(2/3)*$F$429,"")</f>
        <v/>
      </c>
      <c r="ALE429" s="264" t="str">
        <f>IF(AND($A$429&lt;=CG$349,CG$349&lt;=$B$429),$C$429,"")</f>
        <v/>
      </c>
      <c r="ALF429" s="264" t="str">
        <f>IF(AND($A$429&lt;=CG$349,CG$349&lt;=$B$429),(1/3)*$C$429,"")</f>
        <v/>
      </c>
      <c r="ALG429" s="264" t="str">
        <f>IF(AND($A$429&lt;=CG$349,CG$349&lt;=$B$429),(2/3)*$C$429,"")</f>
        <v/>
      </c>
      <c r="ALH429" s="264" t="str">
        <f>IF(AND($A$429&lt;=CG$349,CG$349&lt;=$B$429),$D$429,"")</f>
        <v/>
      </c>
      <c r="ALI429" s="264" t="str">
        <f>IF(AND($A$429&lt;=CG$349,CG$349&lt;=$B$429),(1/3)*$D$429,"")</f>
        <v/>
      </c>
      <c r="ALJ429" s="264" t="str">
        <f>IF(AND($A$429&lt;=CG$349,CG$349&lt;=$B$429),(2/3)*$D$429,"")</f>
        <v/>
      </c>
      <c r="ALK429" s="264" t="str">
        <f>IF(AND($A$429&lt;=CG$349,CG$349&lt;=$B$429),$E$429,"")</f>
        <v/>
      </c>
      <c r="ALL429" s="264" t="str">
        <f>IF(AND($A$429&lt;=CG$349,CG$349&lt;=$B$429),(1/3)*$E$429,"")</f>
        <v/>
      </c>
      <c r="ALM429" s="264" t="str">
        <f>IF(AND($A$429&lt;=CG$349,CG$349&lt;=$B$429),(2/3)*$E$429,"")</f>
        <v/>
      </c>
      <c r="ALN429" s="264" t="str">
        <f>IF(AND($A$429&lt;=CG$349,CG$349&lt;=$B$429),$F$429,"")</f>
        <v/>
      </c>
      <c r="ALO429" s="264" t="str">
        <f>IF(AND($A$429&lt;=CG$349,CG$349&lt;=$B$429),(1/3)*$F$429,"")</f>
        <v/>
      </c>
      <c r="ALP429" s="264" t="str">
        <f>IF(AND($A$429&lt;=CG$349,CG$349&lt;=$B$429),(2/3)*$F$429,"")</f>
        <v/>
      </c>
      <c r="ALQ429" s="264" t="str">
        <f>IF(AND($A$429&lt;=CH$349,CH$349&lt;=$B$429),$C$429,"")</f>
        <v/>
      </c>
      <c r="ALR429" s="264" t="str">
        <f>IF(AND($A$429&lt;=CH$349,CH$349&lt;=$B$429),(1/3)*$C$429,"")</f>
        <v/>
      </c>
      <c r="ALS429" s="264" t="str">
        <f>IF(AND($A$429&lt;=CH$349,CH$349&lt;=$B$429),(2/3)*$C$429,"")</f>
        <v/>
      </c>
      <c r="ALT429" s="264" t="str">
        <f>IF(AND($A$429&lt;=CH$349,CH$349&lt;=$B$429),$D$429,"")</f>
        <v/>
      </c>
      <c r="ALU429" s="264" t="str">
        <f>IF(AND($A$429&lt;=CH$349,CH$349&lt;=$B$429),(1/3)*$D$429,"")</f>
        <v/>
      </c>
      <c r="ALV429" s="264" t="str">
        <f>IF(AND($A$429&lt;=CH$349,CH$349&lt;=$B$429),(2/3)*$D$429,"")</f>
        <v/>
      </c>
      <c r="ALW429" s="264" t="str">
        <f>IF(AND($A$429&lt;=CH$349,CH$349&lt;=$B$429),$E$429,"")</f>
        <v/>
      </c>
      <c r="ALX429" s="264" t="str">
        <f>IF(AND($A$429&lt;=CH$349,CH$349&lt;=$B$429),(1/3)*$E$429,"")</f>
        <v/>
      </c>
      <c r="ALY429" s="264" t="str">
        <f>IF(AND($A$429&lt;=CH$349,CH$349&lt;=$B$429),(2/3)*$E$429,"")</f>
        <v/>
      </c>
      <c r="ALZ429" s="264" t="str">
        <f>IF(AND($A$429&lt;=CH$349,CH$349&lt;=$B$429),$F$429,"")</f>
        <v/>
      </c>
      <c r="AMA429" s="264" t="str">
        <f>IF(AND($A$429&lt;=CH$349,CH$349&lt;=$B$429),(1/3)*$F$429,"")</f>
        <v/>
      </c>
      <c r="AMB429" s="264" t="str">
        <f>IF(AND($A$429&lt;=CH$349,CH$349&lt;=$B$429),(2/3)*$F$429,"")</f>
        <v/>
      </c>
      <c r="AMC429" s="264" t="str">
        <f>IF(AND($A$429&lt;=CI$349,CI$349&lt;=$B$429),$C$429,"")</f>
        <v/>
      </c>
      <c r="AMD429" s="264" t="str">
        <f>IF(AND($A$429&lt;=CI$349,CI$349&lt;=$B$429),(1/3)*$C$429,"")</f>
        <v/>
      </c>
      <c r="AME429" s="264" t="str">
        <f>IF(AND($A$429&lt;=CI$349,CI$349&lt;=$B$429),(2/3)*$C$429,"")</f>
        <v/>
      </c>
      <c r="AMF429" s="264" t="str">
        <f>IF(AND($A$429&lt;=CI$349,CI$349&lt;=$B$429),$D$429,"")</f>
        <v/>
      </c>
      <c r="AMG429" s="264" t="str">
        <f>IF(AND($A$429&lt;=CI$349,CI$349&lt;=$B$429),(1/3)*$D$429,"")</f>
        <v/>
      </c>
      <c r="AMH429" s="264" t="str">
        <f>IF(AND($A$429&lt;=CI$349,CI$349&lt;=$B$429),(2/3)*$D$429,"")</f>
        <v/>
      </c>
      <c r="AMI429" s="264" t="str">
        <f>IF(AND($A$429&lt;=CI$349,CI$349&lt;=$B$429),$E$429,"")</f>
        <v/>
      </c>
      <c r="AMJ429" s="264" t="str">
        <f>IF(AND($A$429&lt;=CI$349,CI$349&lt;=$B$429),(1/3)*$E$429,"")</f>
        <v/>
      </c>
      <c r="AMK429" s="264" t="str">
        <f>IF(AND($A$429&lt;=CI$349,CI$349&lt;=$B$429),(2/3)*$E$429,"")</f>
        <v/>
      </c>
      <c r="AML429" s="264" t="str">
        <f>IF(AND($A$429&lt;=CI$349,CI$349&lt;=$B$429),$F$429,"")</f>
        <v/>
      </c>
      <c r="AMM429" s="264" t="str">
        <f>IF(AND($A$429&lt;=CI$349,CI$349&lt;=$B$429),(1/3)*$F$429,"")</f>
        <v/>
      </c>
      <c r="AMN429" s="264" t="str">
        <f>IF(AND($A$429&lt;=CI$349,CI$349&lt;=$B$429),(2/3)*$F$429,"")</f>
        <v/>
      </c>
      <c r="AMO429" s="264" t="str">
        <f>IF(AND($A$429&lt;=CJ$349,CJ$349&lt;=$B$429),$C$429,"")</f>
        <v/>
      </c>
      <c r="AMP429" s="264" t="str">
        <f>IF(AND($A$429&lt;=CJ$349,CJ$349&lt;=$B$429),(1/3)*$C$429,"")</f>
        <v/>
      </c>
      <c r="AMQ429" s="264" t="str">
        <f>IF(AND($A$429&lt;=CJ$349,CJ$349&lt;=$B$429),(2/3)*$C$429,"")</f>
        <v/>
      </c>
      <c r="AMR429" s="264" t="str">
        <f>IF(AND($A$429&lt;=CJ$349,CJ$349&lt;=$B$429),$D$429,"")</f>
        <v/>
      </c>
      <c r="AMS429" s="264" t="str">
        <f>IF(AND($A$429&lt;=CJ$349,CJ$349&lt;=$B$429),(1/3)*$D$429,"")</f>
        <v/>
      </c>
      <c r="AMT429" s="264" t="str">
        <f>IF(AND($A$429&lt;=CJ$349,CJ$349&lt;=$B$429),(2/3)*$D$429,"")</f>
        <v/>
      </c>
      <c r="AMU429" s="264" t="str">
        <f>IF(AND($A$429&lt;=CJ$349,CJ$349&lt;=$B$429),$E$429,"")</f>
        <v/>
      </c>
      <c r="AMV429" s="264" t="str">
        <f>IF(AND($A$429&lt;=CJ$349,CJ$349&lt;=$B$429),(1/3)*$E$429,"")</f>
        <v/>
      </c>
      <c r="AMW429" s="264" t="str">
        <f>IF(AND($A$429&lt;=CJ$349,CJ$349&lt;=$B$429),(2/3)*$E$429,"")</f>
        <v/>
      </c>
      <c r="AMX429" s="264" t="str">
        <f>IF(AND($A$429&lt;=CJ$349,CJ$349&lt;=$B$429),$F$429,"")</f>
        <v/>
      </c>
      <c r="AMY429" s="264" t="str">
        <f>IF(AND($A$429&lt;=CJ$349,CJ$349&lt;=$B$429),(1/3)*$F$429,"")</f>
        <v/>
      </c>
      <c r="AMZ429" s="264" t="str">
        <f>IF(AND($A$429&lt;=CJ$349,CJ$349&lt;=$B$429),(2/3)*$F$429,"")</f>
        <v/>
      </c>
      <c r="ANA429" s="264" t="str">
        <f>IF(AND($A$429&lt;=CK$349,CK$349&lt;=$B$429),$C$429,"")</f>
        <v/>
      </c>
      <c r="ANB429" s="264" t="str">
        <f>IF(AND($A$429&lt;=CK$349,CK$349&lt;=$B$429),(1/3)*$C$429,"")</f>
        <v/>
      </c>
      <c r="ANC429" s="264" t="str">
        <f>IF(AND($A$429&lt;=CK$349,CK$349&lt;=$B$429),(2/3)*$C$429,"")</f>
        <v/>
      </c>
      <c r="AND429" s="264" t="str">
        <f>IF(AND($A$429&lt;=CK$349,CK$349&lt;=$B$429),$D$429,"")</f>
        <v/>
      </c>
      <c r="ANE429" s="264" t="str">
        <f>IF(AND($A$429&lt;=CK$349,CK$349&lt;=$B$429),(1/3)*$D$429,"")</f>
        <v/>
      </c>
      <c r="ANF429" s="264" t="str">
        <f>IF(AND($A$429&lt;=CK$349,CK$349&lt;=$B$429),(2/3)*$D$429,"")</f>
        <v/>
      </c>
      <c r="ANG429" s="264" t="str">
        <f>IF(AND($A$429&lt;=CK$349,CK$349&lt;=$B$429),$E$429,"")</f>
        <v/>
      </c>
      <c r="ANH429" s="264" t="str">
        <f>IF(AND($A$429&lt;=CK$349,CK$349&lt;=$B$429),(1/3)*$E$429,"")</f>
        <v/>
      </c>
      <c r="ANI429" s="264" t="str">
        <f>IF(AND($A$429&lt;=CK$349,CK$349&lt;=$B$429),(2/3)*$E$429,"")</f>
        <v/>
      </c>
      <c r="ANJ429" s="264" t="str">
        <f>IF(AND($A$429&lt;=CK$349,CK$349&lt;=$B$429),$F$429,"")</f>
        <v/>
      </c>
      <c r="ANK429" s="264" t="str">
        <f>IF(AND($A$429&lt;=CK$349,CK$349&lt;=$B$429),(1/3)*$F$429,"")</f>
        <v/>
      </c>
      <c r="ANL429" s="264" t="str">
        <f>IF(AND($A$429&lt;=CK$349,CK$349&lt;=$B$429),(2/3)*$F$429,"")</f>
        <v/>
      </c>
      <c r="ANM429" s="264" t="str">
        <f>IF(AND($A$429&lt;=CL$349,CL$349&lt;=$B$429),$C$429,"")</f>
        <v/>
      </c>
      <c r="ANN429" s="264" t="str">
        <f>IF(AND($A$429&lt;=CL$349,CL$349&lt;=$B$429),(1/3)*$C$429,"")</f>
        <v/>
      </c>
      <c r="ANO429" s="264" t="str">
        <f>IF(AND($A$429&lt;=CL$349,CL$349&lt;=$B$429),(2/3)*$C$429,"")</f>
        <v/>
      </c>
      <c r="ANP429" s="264" t="str">
        <f>IF(AND($A$429&lt;=CL$349,CL$349&lt;=$B$429),$D$429,"")</f>
        <v/>
      </c>
      <c r="ANQ429" s="264" t="str">
        <f>IF(AND($A$429&lt;=CL$349,CL$349&lt;=$B$429),(1/3)*$D$429,"")</f>
        <v/>
      </c>
      <c r="ANR429" s="264" t="str">
        <f>IF(AND($A$429&lt;=CL$349,CL$349&lt;=$B$429),(2/3)*$D$429,"")</f>
        <v/>
      </c>
      <c r="ANS429" s="264" t="str">
        <f>IF(AND($A$429&lt;=CL$349,CL$349&lt;=$B$429),$E$429,"")</f>
        <v/>
      </c>
      <c r="ANT429" s="264" t="str">
        <f>IF(AND($A$429&lt;=CL$349,CL$349&lt;=$B$429),(1/3)*$E$429,"")</f>
        <v/>
      </c>
      <c r="ANU429" s="264" t="str">
        <f>IF(AND($A$429&lt;=CL$349,CL$349&lt;=$B$429),(2/3)*$E$429,"")</f>
        <v/>
      </c>
      <c r="ANV429" s="264" t="str">
        <f>IF(AND($A$429&lt;=CL$349,CL$349&lt;=$B$429),$F$429,"")</f>
        <v/>
      </c>
      <c r="ANW429" s="264" t="str">
        <f>IF(AND($A$429&lt;=CL$349,CL$349&lt;=$B$429),(1/3)*$F$429,"")</f>
        <v/>
      </c>
      <c r="ANX429" s="264" t="str">
        <f>IF(AND($A$429&lt;=CL$349,CL$349&lt;=$B$429),(2/3)*$F$429,"")</f>
        <v/>
      </c>
      <c r="ANY429" s="264" t="str">
        <f>IF(AND($A$429&lt;=CM$349,CM$349&lt;=$B$429),$C$429,"")</f>
        <v/>
      </c>
      <c r="ANZ429" s="264" t="str">
        <f>IF(AND($A$429&lt;=CM$349,CM$349&lt;=$B$429),(1/3)*$C$429,"")</f>
        <v/>
      </c>
      <c r="AOA429" s="264" t="str">
        <f>IF(AND($A$429&lt;=CM$349,CM$349&lt;=$B$429),(2/3)*$C$429,"")</f>
        <v/>
      </c>
      <c r="AOB429" s="264" t="str">
        <f>IF(AND($A$429&lt;=CM$349,CM$349&lt;=$B$429),$D$429,"")</f>
        <v/>
      </c>
      <c r="AOC429" s="264" t="str">
        <f>IF(AND($A$429&lt;=CM$349,CM$349&lt;=$B$429),(1/3)*$D$429,"")</f>
        <v/>
      </c>
      <c r="AOD429" s="264" t="str">
        <f>IF(AND($A$429&lt;=CM$349,CM$349&lt;=$B$429),(2/3)*$D$429,"")</f>
        <v/>
      </c>
      <c r="AOE429" s="264" t="str">
        <f>IF(AND($A$429&lt;=CM$349,CM$349&lt;=$B$429),$E$429,"")</f>
        <v/>
      </c>
      <c r="AOF429" s="264" t="str">
        <f>IF(AND($A$429&lt;=CM$349,CM$349&lt;=$B$429),(1/3)*$E$429,"")</f>
        <v/>
      </c>
      <c r="AOG429" s="264" t="str">
        <f>IF(AND($A$429&lt;=CM$349,CM$349&lt;=$B$429),(2/3)*$E$429,"")</f>
        <v/>
      </c>
      <c r="AOH429" s="264" t="str">
        <f>IF(AND($A$429&lt;=CM$349,CM$349&lt;=$B$429),$F$429,"")</f>
        <v/>
      </c>
      <c r="AOI429" s="264" t="str">
        <f>IF(AND($A$429&lt;=CM$349,CM$349&lt;=$B$429),(1/3)*$F$429,"")</f>
        <v/>
      </c>
      <c r="AOJ429" s="264" t="str">
        <f>IF(AND($A$429&lt;=CM$349,CM$349&lt;=$B$429),(2/3)*$F$429,"")</f>
        <v/>
      </c>
      <c r="AOK429" s="264" t="str">
        <f>IF(AND($A$429&lt;=CN$349,CN$349&lt;=$B$429),$C$429,"")</f>
        <v/>
      </c>
      <c r="AOL429" s="264" t="str">
        <f>IF(AND($A$429&lt;=CN$349,CN$349&lt;=$B$429),(1/3)*$C$429,"")</f>
        <v/>
      </c>
      <c r="AOM429" s="264" t="str">
        <f>IF(AND($A$429&lt;=CN$349,CN$349&lt;=$B$429),(2/3)*$C$429,"")</f>
        <v/>
      </c>
      <c r="AON429" s="264" t="str">
        <f>IF(AND($A$429&lt;=CN$349,CN$349&lt;=$B$429),$D$429,"")</f>
        <v/>
      </c>
      <c r="AOO429" s="264" t="str">
        <f>IF(AND($A$429&lt;=CN$349,CN$349&lt;=$B$429),(1/3)*$D$429,"")</f>
        <v/>
      </c>
      <c r="AOP429" s="264" t="str">
        <f>IF(AND($A$429&lt;=CN$349,CN$349&lt;=$B$429),(2/3)*$D$429,"")</f>
        <v/>
      </c>
      <c r="AOQ429" s="264" t="str">
        <f>IF(AND($A$429&lt;=CN$349,CN$349&lt;=$B$429),$E$429,"")</f>
        <v/>
      </c>
      <c r="AOR429" s="264" t="str">
        <f>IF(AND($A$429&lt;=CN$349,CN$349&lt;=$B$429),(1/3)*$E$429,"")</f>
        <v/>
      </c>
      <c r="AOS429" s="264" t="str">
        <f>IF(AND($A$429&lt;=CN$349,CN$349&lt;=$B$429),(2/3)*$E$429,"")</f>
        <v/>
      </c>
      <c r="AOT429" s="264" t="str">
        <f>IF(AND($A$429&lt;=CN$349,CN$349&lt;=$B$429),$F$429,"")</f>
        <v/>
      </c>
      <c r="AOU429" s="264" t="str">
        <f>IF(AND($A$429&lt;=CN$349,CN$349&lt;=$B$429),(1/3)*$F$429,"")</f>
        <v/>
      </c>
      <c r="AOV429" s="264" t="str">
        <f>IF(AND($A$429&lt;=CN$349,CN$349&lt;=$B$429),(2/3)*$F$429,"")</f>
        <v/>
      </c>
      <c r="AOW429" s="264" t="str">
        <f>IF(AND($A$429&lt;=CO$349,CO$349&lt;=$B$429),$C$429,"")</f>
        <v/>
      </c>
      <c r="AOX429" s="264" t="str">
        <f>IF(AND($A$429&lt;=CO$349,CO$349&lt;=$B$429),(1/3)*$C$429,"")</f>
        <v/>
      </c>
      <c r="AOY429" s="264" t="str">
        <f>IF(AND($A$429&lt;=CO$349,CO$349&lt;=$B$429),(2/3)*$C$429,"")</f>
        <v/>
      </c>
      <c r="AOZ429" s="264" t="str">
        <f>IF(AND($A$429&lt;=CO$349,CO$349&lt;=$B$429),$D$429,"")</f>
        <v/>
      </c>
      <c r="APA429" s="264" t="str">
        <f>IF(AND($A$429&lt;=CO$349,CO$349&lt;=$B$429),(1/3)*$D$429,"")</f>
        <v/>
      </c>
      <c r="APB429" s="264" t="str">
        <f>IF(AND($A$429&lt;=CO$349,CO$349&lt;=$B$429),(2/3)*$D$429,"")</f>
        <v/>
      </c>
      <c r="APC429" s="264" t="str">
        <f>IF(AND($A$429&lt;=CO$349,CO$349&lt;=$B$429),$E$429,"")</f>
        <v/>
      </c>
      <c r="APD429" s="264" t="str">
        <f>IF(AND($A$429&lt;=CO$349,CO$349&lt;=$B$429),(1/3)*$E$429,"")</f>
        <v/>
      </c>
      <c r="APE429" s="264" t="str">
        <f>IF(AND($A$429&lt;=CO$349,CO$349&lt;=$B$429),(2/3)*$E$429,"")</f>
        <v/>
      </c>
      <c r="APF429" s="264" t="str">
        <f>IF(AND($A$429&lt;=CO$349,CO$349&lt;=$B$429),$F$429,"")</f>
        <v/>
      </c>
      <c r="APG429" s="264" t="str">
        <f>IF(AND($A$429&lt;=CO$349,CO$349&lt;=$B$429),(1/3)*$F$429,"")</f>
        <v/>
      </c>
      <c r="APH429" s="264" t="str">
        <f>IF(AND($A$429&lt;=CO$349,CO$349&lt;=$B$429),(2/3)*$F$429,"")</f>
        <v/>
      </c>
      <c r="API429" s="264" t="str">
        <f>IF(AND($A$429&lt;=CP$349,CP$349&lt;=$B$429),$C$429,"")</f>
        <v/>
      </c>
      <c r="APJ429" s="264" t="str">
        <f>IF(AND($A$429&lt;=CP$349,CP$349&lt;=$B$429),(1/3)*$C$429,"")</f>
        <v/>
      </c>
      <c r="APK429" s="264" t="str">
        <f>IF(AND($A$429&lt;=CP$349,CP$349&lt;=$B$429),(2/3)*$C$429,"")</f>
        <v/>
      </c>
      <c r="APL429" s="264" t="str">
        <f>IF(AND($A$429&lt;=CP$349,CP$349&lt;=$B$429),$D$429,"")</f>
        <v/>
      </c>
      <c r="APM429" s="264" t="str">
        <f>IF(AND($A$429&lt;=CP$349,CP$349&lt;=$B$429),(1/3)*$D$429,"")</f>
        <v/>
      </c>
      <c r="APN429" s="264" t="str">
        <f>IF(AND($A$429&lt;=CP$349,CP$349&lt;=$B$429),(2/3)*$D$429,"")</f>
        <v/>
      </c>
      <c r="APO429" s="264" t="str">
        <f>IF(AND($A$429&lt;=CP$349,CP$349&lt;=$B$429),$E$429,"")</f>
        <v/>
      </c>
      <c r="APP429" s="264" t="str">
        <f>IF(AND($A$429&lt;=CP$349,CP$349&lt;=$B$429),(1/3)*$E$429,"")</f>
        <v/>
      </c>
      <c r="APQ429" s="264" t="str">
        <f>IF(AND($A$429&lt;=CP$349,CP$349&lt;=$B$429),(2/3)*$E$429,"")</f>
        <v/>
      </c>
      <c r="APR429" s="264" t="str">
        <f>IF(AND($A$429&lt;=CP$349,CP$349&lt;=$B$429),$F$429,"")</f>
        <v/>
      </c>
      <c r="APS429" s="264" t="str">
        <f>IF(AND($A$429&lt;=CP$349,CP$349&lt;=$B$429),(1/3)*$F$429,"")</f>
        <v/>
      </c>
      <c r="APT429" s="264" t="str">
        <f>IF(AND($A$429&lt;=CP$349,CP$349&lt;=$B$429),(2/3)*$F$429,"")</f>
        <v/>
      </c>
      <c r="APU429" s="264" t="str">
        <f>IF(AND($A$429&lt;=CQ$349,CQ$349&lt;=$B$429),$C$429,"")</f>
        <v/>
      </c>
      <c r="APV429" s="264" t="str">
        <f>IF(AND($A$429&lt;=CQ$349,CQ$349&lt;=$B$429),(1/3)*$C$429,"")</f>
        <v/>
      </c>
      <c r="APW429" s="264" t="str">
        <f>IF(AND($A$429&lt;=CQ$349,CQ$349&lt;=$B$429),(2/3)*$C$429,"")</f>
        <v/>
      </c>
      <c r="APX429" s="264" t="str">
        <f>IF(AND($A$429&lt;=CQ$349,CQ$349&lt;=$B$429),$D$429,"")</f>
        <v/>
      </c>
      <c r="APY429" s="264" t="str">
        <f>IF(AND($A$429&lt;=CQ$349,CQ$349&lt;=$B$429),(1/3)*$D$429,"")</f>
        <v/>
      </c>
      <c r="APZ429" s="264" t="str">
        <f>IF(AND($A$429&lt;=CQ$349,CQ$349&lt;=$B$429),(2/3)*$D$429,"")</f>
        <v/>
      </c>
      <c r="AQA429" s="264" t="str">
        <f>IF(AND($A$429&lt;=CQ$349,CQ$349&lt;=$B$429),$E$429,"")</f>
        <v/>
      </c>
      <c r="AQB429" s="264" t="str">
        <f>IF(AND($A$429&lt;=CQ$349,CQ$349&lt;=$B$429),(1/3)*$E$429,"")</f>
        <v/>
      </c>
      <c r="AQC429" s="264" t="str">
        <f>IF(AND($A$429&lt;=CQ$349,CQ$349&lt;=$B$429),(2/3)*$E$429,"")</f>
        <v/>
      </c>
      <c r="AQD429" s="264" t="str">
        <f>IF(AND($A$429&lt;=CQ$349,CQ$349&lt;=$B$429),$F$429,"")</f>
        <v/>
      </c>
      <c r="AQE429" s="264" t="str">
        <f>IF(AND($A$429&lt;=CQ$349,CQ$349&lt;=$B$429),(1/3)*$F$429,"")</f>
        <v/>
      </c>
      <c r="AQF429" s="264" t="str">
        <f>IF(AND($A$429&lt;=CQ$349,CQ$349&lt;=$B$429),(2/3)*$F$429,"")</f>
        <v/>
      </c>
      <c r="AQG429" s="264" t="str">
        <f>IF(AND($A$429&lt;=CR$349,CR$349&lt;=$B$429),$C$429,"")</f>
        <v/>
      </c>
      <c r="AQH429" s="264" t="str">
        <f>IF(AND($A$429&lt;=CR$349,CR$349&lt;=$B$429),(1/3)*$C$429,"")</f>
        <v/>
      </c>
      <c r="AQI429" s="264" t="str">
        <f>IF(AND($A$429&lt;=CR$349,CR$349&lt;=$B$429),(2/3)*$C$429,"")</f>
        <v/>
      </c>
      <c r="AQJ429" s="264" t="str">
        <f>IF(AND($A$429&lt;=CR$349,CR$349&lt;=$B$429),$D$429,"")</f>
        <v/>
      </c>
      <c r="AQK429" s="264" t="str">
        <f>IF(AND($A$429&lt;=CR$349,CR$349&lt;=$B$429),(1/3)*$D$429,"")</f>
        <v/>
      </c>
      <c r="AQL429" s="264" t="str">
        <f>IF(AND($A$429&lt;=CR$349,CR$349&lt;=$B$429),(2/3)*$D$429,"")</f>
        <v/>
      </c>
      <c r="AQM429" s="264" t="str">
        <f>IF(AND($A$429&lt;=CR$349,CR$349&lt;=$B$429),$E$429,"")</f>
        <v/>
      </c>
      <c r="AQN429" s="264" t="str">
        <f>IF(AND($A$429&lt;=CR$349,CR$349&lt;=$B$429),(1/3)*$E$429,"")</f>
        <v/>
      </c>
      <c r="AQO429" s="264" t="str">
        <f>IF(AND($A$429&lt;=CR$349,CR$349&lt;=$B$429),(2/3)*$E$429,"")</f>
        <v/>
      </c>
      <c r="AQP429" s="264" t="str">
        <f>IF(AND($A$429&lt;=CR$349,CR$349&lt;=$B$429),$F$429,"")</f>
        <v/>
      </c>
      <c r="AQQ429" s="264" t="str">
        <f>IF(AND($A$429&lt;=CR$349,CR$349&lt;=$B$429),(1/3)*$F$429,"")</f>
        <v/>
      </c>
      <c r="AQR429" s="264" t="str">
        <f>IF(AND($A$429&lt;=CR$349,CR$349&lt;=$B$429),(2/3)*$F$429,"")</f>
        <v/>
      </c>
      <c r="AQS429" s="264" t="str">
        <f>IF(AND($A$429&lt;=CS$349,CS$349&lt;=$B$429),$C$429,"")</f>
        <v/>
      </c>
      <c r="AQT429" s="264" t="str">
        <f>IF(AND($A$429&lt;=CS$349,CS$349&lt;=$B$429),(1/3)*$C$429,"")</f>
        <v/>
      </c>
      <c r="AQU429" s="264" t="str">
        <f>IF(AND($A$429&lt;=CS$349,CS$349&lt;=$B$429),(2/3)*$C$429,"")</f>
        <v/>
      </c>
      <c r="AQV429" s="264" t="str">
        <f>IF(AND($A$429&lt;=CS$349,CS$349&lt;=$B$429),$D$429,"")</f>
        <v/>
      </c>
      <c r="AQW429" s="264" t="str">
        <f>IF(AND($A$429&lt;=CS$349,CS$349&lt;=$B$429),(1/3)*$D$429,"")</f>
        <v/>
      </c>
      <c r="AQX429" s="264" t="str">
        <f>IF(AND($A$429&lt;=CS$349,CS$349&lt;=$B$429),(2/3)*$D$429,"")</f>
        <v/>
      </c>
      <c r="AQY429" s="264" t="str">
        <f>IF(AND($A$429&lt;=CS$349,CS$349&lt;=$B$429),$E$429,"")</f>
        <v/>
      </c>
      <c r="AQZ429" s="264" t="str">
        <f>IF(AND($A$429&lt;=CS$349,CS$349&lt;=$B$429),(1/3)*$E$429,"")</f>
        <v/>
      </c>
      <c r="ARA429" s="264" t="str">
        <f>IF(AND($A$429&lt;=CS$349,CS$349&lt;=$B$429),(2/3)*$E$429,"")</f>
        <v/>
      </c>
      <c r="ARB429" s="264" t="str">
        <f>IF(AND($A$429&lt;=CS$349,CS$349&lt;=$B$429),$F$429,"")</f>
        <v/>
      </c>
      <c r="ARC429" s="264" t="str">
        <f>IF(AND($A$429&lt;=CS$349,CS$349&lt;=$B$429),(1/3)*$F$429,"")</f>
        <v/>
      </c>
      <c r="ARD429" s="264" t="str">
        <f>IF(AND($A$429&lt;=CS$349,CS$349&lt;=$B$429),(2/3)*$F$429,"")</f>
        <v/>
      </c>
      <c r="ARE429" s="264" t="str">
        <f>IF(AND($A$429&lt;=CT$349,CT$349&lt;=$B$429),$C$429,"")</f>
        <v/>
      </c>
      <c r="ARF429" s="264" t="str">
        <f>IF(AND($A$429&lt;=CT$349,CT$349&lt;=$B$429),(1/3)*$C$429,"")</f>
        <v/>
      </c>
      <c r="ARG429" s="264" t="str">
        <f>IF(AND($A$429&lt;=CT$349,CT$349&lt;=$B$429),(2/3)*$C$429,"")</f>
        <v/>
      </c>
      <c r="ARH429" s="264" t="str">
        <f>IF(AND($A$429&lt;=CT$349,CT$349&lt;=$B$429),$D$429,"")</f>
        <v/>
      </c>
      <c r="ARI429" s="264" t="str">
        <f>IF(AND($A$429&lt;=CT$349,CT$349&lt;=$B$429),(1/3)*$D$429,"")</f>
        <v/>
      </c>
      <c r="ARJ429" s="264" t="str">
        <f>IF(AND($A$429&lt;=CT$349,CT$349&lt;=$B$429),(2/3)*$D$429,"")</f>
        <v/>
      </c>
      <c r="ARK429" s="264" t="str">
        <f>IF(AND($A$429&lt;=CT$349,CT$349&lt;=$B$429),$E$429,"")</f>
        <v/>
      </c>
      <c r="ARL429" s="264" t="str">
        <f>IF(AND($A$429&lt;=CT$349,CT$349&lt;=$B$429),(1/3)*$E$429,"")</f>
        <v/>
      </c>
      <c r="ARM429" s="264" t="str">
        <f>IF(AND($A$429&lt;=CT$349,CT$349&lt;=$B$429),(2/3)*$E$429,"")</f>
        <v/>
      </c>
      <c r="ARN429" s="264" t="str">
        <f>IF(AND($A$429&lt;=CT$349,CT$349&lt;=$B$429),$F$429,"")</f>
        <v/>
      </c>
      <c r="ARO429" s="264" t="str">
        <f>IF(AND($A$429&lt;=CT$349,CT$349&lt;=$B$429),(1/3)*$F$429,"")</f>
        <v/>
      </c>
      <c r="ARP429" s="264" t="str">
        <f>IF(AND($A$429&lt;=CT$349,CT$349&lt;=$B$429),(2/3)*$F$429,"")</f>
        <v/>
      </c>
      <c r="ARQ429" s="264" t="str">
        <f>IF(AND($A$429&lt;=CU$349,CU$349&lt;=$B$429),$C$429,"")</f>
        <v/>
      </c>
      <c r="ARR429" s="264" t="str">
        <f>IF(AND($A$429&lt;=CU$349,CU$349&lt;=$B$429),(1/3)*$C$429,"")</f>
        <v/>
      </c>
      <c r="ARS429" s="264" t="str">
        <f>IF(AND($A$429&lt;=CU$349,CU$349&lt;=$B$429),(2/3)*$C$429,"")</f>
        <v/>
      </c>
      <c r="ART429" s="264" t="str">
        <f>IF(AND($A$429&lt;=CU$349,CU$349&lt;=$B$429),$D$429,"")</f>
        <v/>
      </c>
      <c r="ARU429" s="264" t="str">
        <f>IF(AND($A$429&lt;=CU$349,CU$349&lt;=$B$429),(1/3)*$D$429,"")</f>
        <v/>
      </c>
      <c r="ARV429" s="264" t="str">
        <f>IF(AND($A$429&lt;=CU$349,CU$349&lt;=$B$429),(2/3)*$D$429,"")</f>
        <v/>
      </c>
      <c r="ARW429" s="264" t="str">
        <f>IF(AND($A$429&lt;=CU$349,CU$349&lt;=$B$429),$E$429,"")</f>
        <v/>
      </c>
      <c r="ARX429" s="264" t="str">
        <f>IF(AND($A$429&lt;=CU$349,CU$349&lt;=$B$429),(1/3)*$E$429,"")</f>
        <v/>
      </c>
      <c r="ARY429" s="264" t="str">
        <f>IF(AND($A$429&lt;=CU$349,CU$349&lt;=$B$429),(2/3)*$E$429,"")</f>
        <v/>
      </c>
      <c r="ARZ429" s="264" t="str">
        <f>IF(AND($A$429&lt;=CU$349,CU$349&lt;=$B$429),$F$429,"")</f>
        <v/>
      </c>
      <c r="ASA429" s="264" t="str">
        <f>IF(AND($A$429&lt;=CU$349,CU$349&lt;=$B$429),(1/3)*$F$429,"")</f>
        <v/>
      </c>
      <c r="ASB429" s="264" t="str">
        <f>IF(AND($A$429&lt;=CU$349,CU$349&lt;=$B$429),(2/3)*$F$429,"")</f>
        <v/>
      </c>
      <c r="ASC429" s="264" t="str">
        <f>IF(AND($A$429&lt;=CV$349,CV$349&lt;=$B$429),$C$429,"")</f>
        <v/>
      </c>
      <c r="ASD429" s="264" t="str">
        <f>IF(AND($A$429&lt;=CV$349,CV$349&lt;=$B$429),(1/3)*$C$429,"")</f>
        <v/>
      </c>
      <c r="ASE429" s="264" t="str">
        <f>IF(AND($A$429&lt;=CV$349,CV$349&lt;=$B$429),(2/3)*$C$429,"")</f>
        <v/>
      </c>
      <c r="ASF429" s="264" t="str">
        <f>IF(AND($A$429&lt;=CV$349,CV$349&lt;=$B$429),$D$429,"")</f>
        <v/>
      </c>
      <c r="ASG429" s="264" t="str">
        <f>IF(AND($A$429&lt;=CV$349,CV$349&lt;=$B$429),(1/3)*$D$429,"")</f>
        <v/>
      </c>
      <c r="ASH429" s="264" t="str">
        <f>IF(AND($A$429&lt;=CV$349,CV$349&lt;=$B$429),(2/3)*$D$429,"")</f>
        <v/>
      </c>
      <c r="ASI429" s="264" t="str">
        <f>IF(AND($A$429&lt;=CV$349,CV$349&lt;=$B$429),$E$429,"")</f>
        <v/>
      </c>
      <c r="ASJ429" s="264" t="str">
        <f>IF(AND($A$429&lt;=CV$349,CV$349&lt;=$B$429),(1/3)*$E$429,"")</f>
        <v/>
      </c>
      <c r="ASK429" s="264" t="str">
        <f>IF(AND($A$429&lt;=CV$349,CV$349&lt;=$B$429),(2/3)*$E$429,"")</f>
        <v/>
      </c>
      <c r="ASL429" s="264" t="str">
        <f>IF(AND($A$429&lt;=CV$349,CV$349&lt;=$B$429),$F$429,"")</f>
        <v/>
      </c>
      <c r="ASM429" s="264" t="str">
        <f>IF(AND($A$429&lt;=CV$349,CV$349&lt;=$B$429),(1/3)*$F$429,"")</f>
        <v/>
      </c>
      <c r="ASN429" s="264" t="str">
        <f>IF(AND($A$429&lt;=CV$349,CV$349&lt;=$B$429),(2/3)*$F$429,"")</f>
        <v/>
      </c>
      <c r="ASO429" s="264" t="str">
        <f>IF(AND($A$429&lt;=CW$349,CW$349&lt;=$B$429),$C$429,"")</f>
        <v/>
      </c>
      <c r="ASP429" s="264" t="str">
        <f>IF(AND($A$429&lt;=CW$349,CW$349&lt;=$B$429),(1/3)*$C$429,"")</f>
        <v/>
      </c>
      <c r="ASQ429" s="264" t="str">
        <f>IF(AND($A$429&lt;=CW$349,CW$349&lt;=$B$429),(2/3)*$C$429,"")</f>
        <v/>
      </c>
      <c r="ASR429" s="264" t="str">
        <f>IF(AND($A$429&lt;=CW$349,CW$349&lt;=$B$429),$D$429,"")</f>
        <v/>
      </c>
      <c r="ASS429" s="264" t="str">
        <f>IF(AND($A$429&lt;=CW$349,CW$349&lt;=$B$429),(1/3)*$D$429,"")</f>
        <v/>
      </c>
      <c r="AST429" s="264" t="str">
        <f>IF(AND($A$429&lt;=CW$349,CW$349&lt;=$B$429),(2/3)*$D$429,"")</f>
        <v/>
      </c>
      <c r="ASU429" s="264" t="str">
        <f>IF(AND($A$429&lt;=CW$349,CW$349&lt;=$B$429),$E$429,"")</f>
        <v/>
      </c>
      <c r="ASV429" s="264" t="str">
        <f>IF(AND($A$429&lt;=CW$349,CW$349&lt;=$B$429),(1/3)*$E$429,"")</f>
        <v/>
      </c>
      <c r="ASW429" s="264" t="str">
        <f>IF(AND($A$429&lt;=CW$349,CW$349&lt;=$B$429),(2/3)*$E$429,"")</f>
        <v/>
      </c>
      <c r="ASX429" s="264" t="str">
        <f>IF(AND($A$429&lt;=CW$349,CW$349&lt;=$B$429),$F$429,"")</f>
        <v/>
      </c>
      <c r="ASY429" s="264" t="str">
        <f>IF(AND($A$429&lt;=CW$349,CW$349&lt;=$B$429),(1/3)*$F$429,"")</f>
        <v/>
      </c>
      <c r="ASZ429" s="264" t="str">
        <f>IF(AND($A$429&lt;=CW$349,CW$349&lt;=$B$429),(2/3)*$F$429,"")</f>
        <v/>
      </c>
      <c r="ATA429" s="264" t="str">
        <f>IF(AND($A$429&lt;=CX$349,CX$349&lt;=$B$429),$C$429,"")</f>
        <v/>
      </c>
      <c r="ATB429" s="264" t="str">
        <f>IF(AND($A$429&lt;=CX$349,CX$349&lt;=$B$429),(1/3)*$C$429,"")</f>
        <v/>
      </c>
      <c r="ATC429" s="264" t="str">
        <f>IF(AND($A$429&lt;=CX$349,CX$349&lt;=$B$429),(2/3)*$C$429,"")</f>
        <v/>
      </c>
      <c r="ATD429" s="264" t="str">
        <f>IF(AND($A$429&lt;=CX$349,CX$349&lt;=$B$429),$D$429,"")</f>
        <v/>
      </c>
      <c r="ATE429" s="264" t="str">
        <f>IF(AND($A$429&lt;=CX$349,CX$349&lt;=$B$429),(1/3)*$D$429,"")</f>
        <v/>
      </c>
      <c r="ATF429" s="264" t="str">
        <f>IF(AND($A$429&lt;=CX$349,CX$349&lt;=$B$429),(2/3)*$D$429,"")</f>
        <v/>
      </c>
      <c r="ATG429" s="264" t="str">
        <f>IF(AND($A$429&lt;=CX$349,CX$349&lt;=$B$429),$E$429,"")</f>
        <v/>
      </c>
      <c r="ATH429" s="264" t="str">
        <f>IF(AND($A$429&lt;=CX$349,CX$349&lt;=$B$429),(1/3)*$E$429,"")</f>
        <v/>
      </c>
      <c r="ATI429" s="264" t="str">
        <f>IF(AND($A$429&lt;=CX$349,CX$349&lt;=$B$429),(2/3)*$E$429,"")</f>
        <v/>
      </c>
      <c r="ATJ429" s="264" t="str">
        <f>IF(AND($A$429&lt;=CX$349,CX$349&lt;=$B$429),$F$429,"")</f>
        <v/>
      </c>
      <c r="ATK429" s="264" t="str">
        <f>IF(AND($A$429&lt;=CX$349,CX$349&lt;=$B$429),(1/3)*$F$429,"")</f>
        <v/>
      </c>
      <c r="ATL429" s="264" t="str">
        <f>IF(AND($A$429&lt;=CX$349,CX$349&lt;=$B$429),(2/3)*$F$429,"")</f>
        <v/>
      </c>
      <c r="ATM429" s="264" t="str">
        <f>IF(AND($A$429&lt;=CY$349,CY$349&lt;=$B$429),$C$429,"")</f>
        <v/>
      </c>
      <c r="ATN429" s="264" t="str">
        <f>IF(AND($A$429&lt;=CY$349,CY$349&lt;=$B$429),(1/3)*$C$429,"")</f>
        <v/>
      </c>
      <c r="ATO429" s="264" t="str">
        <f>IF(AND($A$429&lt;=CY$349,CY$349&lt;=$B$429),(2/3)*$C$429,"")</f>
        <v/>
      </c>
      <c r="ATP429" s="264" t="str">
        <f>IF(AND($A$429&lt;=CY$349,CY$349&lt;=$B$429),$D$429,"")</f>
        <v/>
      </c>
      <c r="ATQ429" s="264" t="str">
        <f>IF(AND($A$429&lt;=CY$349,CY$349&lt;=$B$429),(1/3)*$D$429,"")</f>
        <v/>
      </c>
      <c r="ATR429" s="264" t="str">
        <f>IF(AND($A$429&lt;=CY$349,CY$349&lt;=$B$429),(2/3)*$D$429,"")</f>
        <v/>
      </c>
      <c r="ATS429" s="264" t="str">
        <f>IF(AND($A$429&lt;=CY$349,CY$349&lt;=$B$429),$E$429,"")</f>
        <v/>
      </c>
      <c r="ATT429" s="264" t="str">
        <f>IF(AND($A$429&lt;=CY$349,CY$349&lt;=$B$429),(1/3)*$E$429,"")</f>
        <v/>
      </c>
      <c r="ATU429" s="264" t="str">
        <f>IF(AND($A$429&lt;=CY$349,CY$349&lt;=$B$429),(2/3)*$E$429,"")</f>
        <v/>
      </c>
      <c r="ATV429" s="264" t="str">
        <f>IF(AND($A$429&lt;=CY$349,CY$349&lt;=$B$429),$F$429,"")</f>
        <v/>
      </c>
      <c r="ATW429" s="264" t="str">
        <f>IF(AND($A$429&lt;=CY$349,CY$349&lt;=$B$429),(1/3)*$F$429,"")</f>
        <v/>
      </c>
      <c r="ATX429" s="264" t="str">
        <f>IF(AND($A$429&lt;=CY$349,CY$349&lt;=$B$429),(2/3)*$F$429,"")</f>
        <v/>
      </c>
      <c r="ATY429" s="264" t="str">
        <f>IF(AND($A$429&lt;=CZ$349,CZ$349&lt;=$B$429),$C$429,"")</f>
        <v/>
      </c>
      <c r="ATZ429" s="264" t="str">
        <f>IF(AND($A$429&lt;=CZ$349,CZ$349&lt;=$B$429),(1/3)*$C$429,"")</f>
        <v/>
      </c>
      <c r="AUA429" s="264" t="str">
        <f>IF(AND($A$429&lt;=CZ$349,CZ$349&lt;=$B$429),(2/3)*$C$429,"")</f>
        <v/>
      </c>
      <c r="AUB429" s="264" t="str">
        <f>IF(AND($A$429&lt;=CZ$349,CZ$349&lt;=$B$429),$D$429,"")</f>
        <v/>
      </c>
      <c r="AUC429" s="264" t="str">
        <f>IF(AND($A$429&lt;=CZ$349,CZ$349&lt;=$B$429),(1/3)*$D$429,"")</f>
        <v/>
      </c>
      <c r="AUD429" s="264" t="str">
        <f>IF(AND($A$429&lt;=CZ$349,CZ$349&lt;=$B$429),(2/3)*$D$429,"")</f>
        <v/>
      </c>
      <c r="AUE429" s="264" t="str">
        <f>IF(AND($A$429&lt;=CZ$349,CZ$349&lt;=$B$429),$E$429,"")</f>
        <v/>
      </c>
      <c r="AUF429" s="264" t="str">
        <f>IF(AND($A$429&lt;=CZ$349,CZ$349&lt;=$B$429),(1/3)*$E$429,"")</f>
        <v/>
      </c>
      <c r="AUG429" s="264" t="str">
        <f>IF(AND($A$429&lt;=CZ$349,CZ$349&lt;=$B$429),(2/3)*$E$429,"")</f>
        <v/>
      </c>
      <c r="AUH429" s="264" t="str">
        <f>IF(AND($A$429&lt;=CZ$349,CZ$349&lt;=$B$429),$F$429,"")</f>
        <v/>
      </c>
      <c r="AUI429" s="264" t="str">
        <f>IF(AND($A$429&lt;=CZ$349,CZ$349&lt;=$B$429),(1/3)*$F$429,"")</f>
        <v/>
      </c>
      <c r="AUJ429" s="264" t="str">
        <f>IF(AND($A$429&lt;=CZ$349,CZ$349&lt;=$B$429),(2/3)*$F$429,"")</f>
        <v/>
      </c>
    </row>
    <row r="430" spans="1:1232" hidden="1">
      <c r="A430" s="257">
        <v>626</v>
      </c>
      <c r="B430" s="257">
        <v>875</v>
      </c>
      <c r="C430" s="262">
        <v>17</v>
      </c>
      <c r="D430" s="262">
        <v>13</v>
      </c>
      <c r="E430" s="262">
        <v>10</v>
      </c>
      <c r="F430" s="262">
        <v>6.5</v>
      </c>
      <c r="G430" s="478"/>
      <c r="H430" s="478"/>
      <c r="I430" s="478"/>
      <c r="J430" s="6"/>
      <c r="K430" s="6"/>
      <c r="L430" s="6"/>
      <c r="M430" s="6"/>
      <c r="N430" s="6"/>
      <c r="O430" s="6"/>
      <c r="Q430" s="264" t="str">
        <f t="shared" si="879"/>
        <v/>
      </c>
      <c r="R430" s="264" t="str">
        <f t="shared" si="880"/>
        <v/>
      </c>
      <c r="S430" s="264" t="str">
        <f t="shared" si="881"/>
        <v/>
      </c>
      <c r="T430" s="264" t="str">
        <f t="shared" si="882"/>
        <v/>
      </c>
      <c r="U430" s="264" t="str">
        <f t="shared" si="883"/>
        <v/>
      </c>
      <c r="V430" s="264" t="str">
        <f t="shared" si="884"/>
        <v/>
      </c>
      <c r="W430" s="264" t="str">
        <f t="shared" si="885"/>
        <v/>
      </c>
      <c r="X430" s="264" t="str">
        <f t="shared" si="886"/>
        <v/>
      </c>
      <c r="Y430" s="264"/>
      <c r="Z430" s="264"/>
      <c r="AA430" s="264"/>
      <c r="AB430" s="264" t="str">
        <f t="shared" si="887"/>
        <v/>
      </c>
      <c r="AC430" s="264" t="str">
        <f t="shared" si="888"/>
        <v/>
      </c>
      <c r="AD430" s="264" t="str">
        <f t="shared" si="889"/>
        <v/>
      </c>
      <c r="AE430" s="264" t="str">
        <f t="shared" si="890"/>
        <v/>
      </c>
      <c r="AF430" s="264" t="str">
        <f t="shared" si="652"/>
        <v/>
      </c>
      <c r="AG430" s="264" t="str">
        <f t="shared" si="653"/>
        <v/>
      </c>
      <c r="AH430" s="264"/>
      <c r="AI430" s="264" t="str">
        <f t="shared" si="654"/>
        <v/>
      </c>
      <c r="AJ430" s="264" t="str">
        <f t="shared" si="655"/>
        <v/>
      </c>
      <c r="AK430" s="264" t="str">
        <f t="shared" si="656"/>
        <v/>
      </c>
      <c r="AL430" s="264" t="str">
        <f t="shared" si="657"/>
        <v/>
      </c>
      <c r="AM430" s="264" t="str">
        <f t="shared" si="658"/>
        <v/>
      </c>
      <c r="AN430" s="264" t="str">
        <f t="shared" si="659"/>
        <v/>
      </c>
      <c r="AO430" s="264" t="str">
        <f t="shared" si="660"/>
        <v/>
      </c>
      <c r="AP430" s="264" t="str">
        <f t="shared" si="661"/>
        <v/>
      </c>
      <c r="AQ430" s="264" t="str">
        <f t="shared" si="662"/>
        <v/>
      </c>
      <c r="AR430" s="264" t="str">
        <f t="shared" si="663"/>
        <v/>
      </c>
      <c r="AS430" s="264" t="str">
        <f t="shared" si="664"/>
        <v/>
      </c>
      <c r="AT430" s="264" t="str">
        <f t="shared" si="665"/>
        <v/>
      </c>
      <c r="AU430" s="264" t="str">
        <f t="shared" si="666"/>
        <v/>
      </c>
      <c r="AV430" s="264" t="str">
        <f t="shared" si="667"/>
        <v/>
      </c>
      <c r="AW430" s="264" t="str">
        <f t="shared" si="668"/>
        <v/>
      </c>
      <c r="AX430" s="264" t="str">
        <f t="shared" si="669"/>
        <v/>
      </c>
      <c r="AY430" s="264" t="str">
        <f t="shared" si="670"/>
        <v/>
      </c>
      <c r="AZ430" s="264" t="str">
        <f t="shared" si="671"/>
        <v/>
      </c>
      <c r="BA430" s="264" t="str">
        <f t="shared" si="672"/>
        <v/>
      </c>
      <c r="BB430" s="264" t="str">
        <f t="shared" si="673"/>
        <v/>
      </c>
      <c r="BC430" s="264" t="str">
        <f t="shared" si="674"/>
        <v/>
      </c>
      <c r="BD430" s="264" t="str">
        <f t="shared" si="675"/>
        <v/>
      </c>
      <c r="BE430" s="264" t="str">
        <f t="shared" si="676"/>
        <v/>
      </c>
      <c r="BF430" s="264" t="str">
        <f t="shared" si="677"/>
        <v/>
      </c>
      <c r="BG430" s="264" t="str">
        <f t="shared" si="678"/>
        <v/>
      </c>
      <c r="BH430" s="264" t="str">
        <f t="shared" si="679"/>
        <v/>
      </c>
      <c r="BI430" s="264" t="str">
        <f t="shared" si="680"/>
        <v/>
      </c>
      <c r="BJ430" s="264" t="str">
        <f t="shared" si="681"/>
        <v/>
      </c>
      <c r="BK430" s="264" t="str">
        <f t="shared" si="682"/>
        <v/>
      </c>
      <c r="BL430" s="264" t="str">
        <f t="shared" si="683"/>
        <v/>
      </c>
      <c r="BM430" s="264" t="str">
        <f t="shared" si="684"/>
        <v/>
      </c>
      <c r="BN430" s="264" t="str">
        <f t="shared" si="685"/>
        <v/>
      </c>
      <c r="BO430" s="264" t="str">
        <f t="shared" si="686"/>
        <v/>
      </c>
      <c r="BP430" s="264" t="str">
        <f t="shared" si="687"/>
        <v/>
      </c>
      <c r="BQ430" s="264" t="str">
        <f t="shared" si="688"/>
        <v/>
      </c>
      <c r="BR430" s="264" t="str">
        <f t="shared" si="689"/>
        <v/>
      </c>
      <c r="BS430" s="264" t="str">
        <f t="shared" si="690"/>
        <v/>
      </c>
      <c r="BT430" s="264" t="str">
        <f t="shared" si="691"/>
        <v/>
      </c>
      <c r="BU430" s="264" t="str">
        <f t="shared" si="692"/>
        <v/>
      </c>
      <c r="BV430" s="264" t="str">
        <f t="shared" si="693"/>
        <v/>
      </c>
      <c r="BW430" s="264" t="str">
        <f t="shared" si="694"/>
        <v/>
      </c>
      <c r="BX430" s="264" t="str">
        <f t="shared" si="874"/>
        <v/>
      </c>
      <c r="BY430" s="264" t="str">
        <f t="shared" si="695"/>
        <v/>
      </c>
      <c r="BZ430" s="264" t="str">
        <f t="shared" si="696"/>
        <v/>
      </c>
      <c r="CA430" s="264" t="str">
        <f t="shared" si="697"/>
        <v/>
      </c>
      <c r="CB430" s="264" t="str">
        <f t="shared" si="698"/>
        <v/>
      </c>
      <c r="CC430" s="264" t="str">
        <f t="shared" si="699"/>
        <v/>
      </c>
      <c r="CD430" s="264" t="str">
        <f t="shared" si="700"/>
        <v/>
      </c>
      <c r="CE430" s="264" t="str">
        <f t="shared" si="701"/>
        <v/>
      </c>
      <c r="CF430" s="264" t="str">
        <f t="shared" si="702"/>
        <v/>
      </c>
      <c r="CG430" s="264" t="str">
        <f t="shared" si="703"/>
        <v/>
      </c>
      <c r="CH430" s="264" t="str">
        <f t="shared" si="704"/>
        <v/>
      </c>
      <c r="CI430" s="264" t="str">
        <f t="shared" si="705"/>
        <v/>
      </c>
      <c r="CJ430" s="264" t="str">
        <f t="shared" si="706"/>
        <v/>
      </c>
      <c r="CK430" s="264" t="str">
        <f t="shared" si="707"/>
        <v/>
      </c>
      <c r="CL430" s="264" t="str">
        <f t="shared" si="708"/>
        <v/>
      </c>
      <c r="CM430" s="264" t="str">
        <f t="shared" si="709"/>
        <v/>
      </c>
      <c r="CN430" s="264" t="str">
        <f t="shared" si="710"/>
        <v/>
      </c>
      <c r="CO430" s="264" t="str">
        <f t="shared" si="711"/>
        <v/>
      </c>
      <c r="CP430" s="264" t="str">
        <f t="shared" si="712"/>
        <v/>
      </c>
      <c r="CQ430" s="264" t="str">
        <f t="shared" si="713"/>
        <v/>
      </c>
      <c r="CR430" s="264" t="str">
        <f t="shared" si="714"/>
        <v/>
      </c>
      <c r="CS430" s="264" t="str">
        <f t="shared" si="715"/>
        <v/>
      </c>
      <c r="CT430" s="264" t="str">
        <f t="shared" si="716"/>
        <v/>
      </c>
      <c r="CU430" s="264" t="str">
        <f t="shared" si="717"/>
        <v/>
      </c>
      <c r="CV430" s="264" t="str">
        <f t="shared" si="718"/>
        <v/>
      </c>
      <c r="CW430" s="264" t="str">
        <f t="shared" si="719"/>
        <v/>
      </c>
      <c r="CX430" s="264" t="str">
        <f t="shared" si="720"/>
        <v/>
      </c>
      <c r="CY430" s="264" t="str">
        <f t="shared" si="721"/>
        <v/>
      </c>
      <c r="CZ430" s="264" t="str">
        <f t="shared" si="722"/>
        <v/>
      </c>
      <c r="DA430" s="264" t="str">
        <f t="shared" si="723"/>
        <v/>
      </c>
      <c r="DB430" s="264" t="str">
        <f t="shared" si="724"/>
        <v/>
      </c>
      <c r="DC430" s="264" t="str">
        <f t="shared" si="725"/>
        <v/>
      </c>
      <c r="DD430" s="264" t="str">
        <f t="shared" si="726"/>
        <v/>
      </c>
      <c r="DE430" s="264" t="str">
        <f t="shared" si="727"/>
        <v/>
      </c>
      <c r="DF430" s="264" t="str">
        <f t="shared" si="728"/>
        <v/>
      </c>
      <c r="DG430" s="264" t="str">
        <f t="shared" si="729"/>
        <v/>
      </c>
      <c r="DH430" s="264" t="str">
        <f t="shared" si="730"/>
        <v/>
      </c>
      <c r="DI430" s="264" t="str">
        <f t="shared" si="731"/>
        <v/>
      </c>
      <c r="DJ430" s="264" t="str">
        <f t="shared" si="732"/>
        <v/>
      </c>
      <c r="DK430" s="264" t="str">
        <f t="shared" si="733"/>
        <v/>
      </c>
      <c r="DL430" s="264" t="str">
        <f t="shared" si="734"/>
        <v/>
      </c>
      <c r="DM430" s="264" t="str">
        <f t="shared" si="735"/>
        <v/>
      </c>
      <c r="DN430" s="264" t="str">
        <f t="shared" si="736"/>
        <v/>
      </c>
      <c r="DO430" s="264" t="str">
        <f t="shared" si="737"/>
        <v/>
      </c>
      <c r="DP430" s="264" t="str">
        <f t="shared" si="738"/>
        <v/>
      </c>
      <c r="DQ430" s="264" t="str">
        <f t="shared" si="739"/>
        <v/>
      </c>
      <c r="DR430" s="264" t="str">
        <f t="shared" si="740"/>
        <v/>
      </c>
      <c r="DS430" s="264" t="str">
        <f t="shared" si="741"/>
        <v/>
      </c>
      <c r="DT430" s="264" t="str">
        <f t="shared" si="742"/>
        <v/>
      </c>
      <c r="DU430" s="264" t="str">
        <f t="shared" si="743"/>
        <v/>
      </c>
      <c r="DV430" s="264" t="str">
        <f t="shared" si="744"/>
        <v/>
      </c>
      <c r="DW430" s="264" t="str">
        <f t="shared" si="745"/>
        <v/>
      </c>
      <c r="DX430" s="264" t="str">
        <f t="shared" si="746"/>
        <v/>
      </c>
      <c r="DY430" s="264" t="str">
        <f t="shared" si="747"/>
        <v/>
      </c>
      <c r="DZ430" s="264" t="str">
        <f t="shared" si="748"/>
        <v/>
      </c>
      <c r="EA430" s="264" t="str">
        <f t="shared" si="749"/>
        <v/>
      </c>
      <c r="EB430" s="264" t="str">
        <f t="shared" si="750"/>
        <v/>
      </c>
      <c r="EC430" s="264" t="str">
        <f t="shared" si="751"/>
        <v/>
      </c>
      <c r="ED430" s="264" t="str">
        <f t="shared" si="752"/>
        <v/>
      </c>
      <c r="EE430" s="264" t="str">
        <f t="shared" si="753"/>
        <v/>
      </c>
      <c r="EF430" s="264" t="str">
        <f t="shared" si="754"/>
        <v/>
      </c>
      <c r="EG430" s="264" t="str">
        <f t="shared" si="755"/>
        <v/>
      </c>
      <c r="EH430" s="264" t="str">
        <f t="shared" si="756"/>
        <v/>
      </c>
      <c r="EI430" s="264" t="str">
        <f t="shared" si="757"/>
        <v/>
      </c>
      <c r="EJ430" s="264" t="str">
        <f t="shared" si="758"/>
        <v/>
      </c>
      <c r="EK430" s="264" t="str">
        <f t="shared" si="875"/>
        <v/>
      </c>
      <c r="EL430" s="264" t="str">
        <f t="shared" si="759"/>
        <v/>
      </c>
      <c r="EM430" s="264" t="str">
        <f t="shared" si="760"/>
        <v/>
      </c>
      <c r="EN430" s="264" t="str">
        <f t="shared" si="761"/>
        <v/>
      </c>
      <c r="EO430" s="264" t="str">
        <f t="shared" si="762"/>
        <v/>
      </c>
      <c r="EP430" s="264" t="str">
        <f t="shared" si="763"/>
        <v/>
      </c>
      <c r="EQ430" s="264" t="str">
        <f t="shared" si="764"/>
        <v/>
      </c>
      <c r="ER430" s="264" t="str">
        <f t="shared" si="765"/>
        <v/>
      </c>
      <c r="ES430" s="264" t="str">
        <f t="shared" si="766"/>
        <v/>
      </c>
      <c r="ET430" s="264" t="str">
        <f t="shared" si="767"/>
        <v/>
      </c>
      <c r="EU430" s="264" t="str">
        <f t="shared" si="768"/>
        <v/>
      </c>
      <c r="EV430" s="264" t="str">
        <f t="shared" si="769"/>
        <v/>
      </c>
      <c r="EW430" s="264" t="str">
        <f t="shared" si="770"/>
        <v/>
      </c>
      <c r="EX430" s="264" t="str">
        <f t="shared" si="771"/>
        <v/>
      </c>
      <c r="EY430" s="264" t="str">
        <f t="shared" si="772"/>
        <v/>
      </c>
      <c r="EZ430" s="264" t="str">
        <f t="shared" si="773"/>
        <v/>
      </c>
      <c r="FA430" s="264" t="str">
        <f t="shared" si="774"/>
        <v/>
      </c>
      <c r="FB430" s="264" t="str">
        <f t="shared" si="775"/>
        <v/>
      </c>
      <c r="FC430" s="264" t="str">
        <f t="shared" si="776"/>
        <v/>
      </c>
      <c r="FD430" s="264" t="str">
        <f t="shared" si="777"/>
        <v/>
      </c>
      <c r="FE430" s="264" t="str">
        <f t="shared" si="778"/>
        <v/>
      </c>
      <c r="FF430" s="264" t="str">
        <f t="shared" si="779"/>
        <v/>
      </c>
      <c r="FG430" s="264" t="str">
        <f t="shared" si="780"/>
        <v/>
      </c>
      <c r="FH430" s="264" t="str">
        <f t="shared" si="781"/>
        <v/>
      </c>
      <c r="FI430" s="264" t="str">
        <f t="shared" si="782"/>
        <v/>
      </c>
      <c r="FJ430" s="264" t="str">
        <f t="shared" si="783"/>
        <v/>
      </c>
      <c r="FK430" s="264" t="str">
        <f t="shared" si="784"/>
        <v/>
      </c>
      <c r="FL430" s="264" t="str">
        <f t="shared" si="785"/>
        <v/>
      </c>
      <c r="FM430" s="264" t="str">
        <f t="shared" si="786"/>
        <v/>
      </c>
      <c r="FN430" s="264" t="str">
        <f t="shared" si="787"/>
        <v/>
      </c>
      <c r="FO430" s="264" t="str">
        <f t="shared" si="788"/>
        <v/>
      </c>
      <c r="FP430" s="264" t="str">
        <f t="shared" si="789"/>
        <v/>
      </c>
      <c r="FQ430" s="264" t="str">
        <f t="shared" si="790"/>
        <v/>
      </c>
      <c r="FR430" s="264" t="str">
        <f t="shared" si="791"/>
        <v/>
      </c>
      <c r="FS430" s="264" t="str">
        <f t="shared" si="792"/>
        <v/>
      </c>
      <c r="FT430" s="264" t="str">
        <f t="shared" si="793"/>
        <v/>
      </c>
      <c r="FU430" s="264" t="str">
        <f t="shared" si="794"/>
        <v/>
      </c>
      <c r="FV430" s="264" t="str">
        <f t="shared" si="795"/>
        <v/>
      </c>
      <c r="FW430" s="264" t="str">
        <f t="shared" si="796"/>
        <v/>
      </c>
      <c r="FX430" s="264" t="str">
        <f t="shared" si="797"/>
        <v/>
      </c>
      <c r="FY430" s="264" t="str">
        <f t="shared" si="798"/>
        <v/>
      </c>
      <c r="FZ430" s="264" t="str">
        <f t="shared" si="799"/>
        <v/>
      </c>
      <c r="GA430" s="264" t="str">
        <f t="shared" si="800"/>
        <v/>
      </c>
      <c r="GB430" s="264" t="str">
        <f t="shared" si="801"/>
        <v/>
      </c>
      <c r="GC430" s="264" t="str">
        <f t="shared" si="802"/>
        <v/>
      </c>
      <c r="GD430" s="264" t="str">
        <f t="shared" si="803"/>
        <v/>
      </c>
      <c r="GE430" s="264" t="str">
        <f t="shared" si="804"/>
        <v/>
      </c>
      <c r="GF430" s="264" t="str">
        <f t="shared" si="805"/>
        <v/>
      </c>
      <c r="GG430" s="264" t="str">
        <f t="shared" si="806"/>
        <v/>
      </c>
      <c r="GH430" s="264" t="str">
        <f t="shared" si="807"/>
        <v/>
      </c>
      <c r="GI430" s="264" t="str">
        <f t="shared" si="808"/>
        <v/>
      </c>
      <c r="GJ430" s="264" t="str">
        <f t="shared" si="809"/>
        <v/>
      </c>
      <c r="GK430" s="264" t="str">
        <f t="shared" si="810"/>
        <v/>
      </c>
      <c r="GL430" s="264" t="str">
        <f t="shared" si="811"/>
        <v/>
      </c>
      <c r="GM430" s="264" t="str">
        <f t="shared" si="812"/>
        <v/>
      </c>
      <c r="GN430" s="264" t="str">
        <f t="shared" si="813"/>
        <v/>
      </c>
      <c r="GO430" s="264" t="str">
        <f t="shared" si="814"/>
        <v/>
      </c>
      <c r="GP430" s="264" t="str">
        <f t="shared" si="815"/>
        <v/>
      </c>
      <c r="GQ430" s="264" t="str">
        <f t="shared" si="816"/>
        <v/>
      </c>
      <c r="GR430" s="264" t="str">
        <f t="shared" si="817"/>
        <v/>
      </c>
      <c r="GS430" s="264" t="str">
        <f t="shared" si="818"/>
        <v/>
      </c>
      <c r="GT430" s="264" t="str">
        <f t="shared" si="819"/>
        <v/>
      </c>
      <c r="GU430" s="264" t="str">
        <f t="shared" si="820"/>
        <v/>
      </c>
      <c r="GV430" s="264" t="str">
        <f t="shared" si="821"/>
        <v/>
      </c>
      <c r="GW430" s="264" t="str">
        <f t="shared" si="822"/>
        <v/>
      </c>
      <c r="GX430" s="264" t="str">
        <f t="shared" si="823"/>
        <v/>
      </c>
      <c r="GY430" s="264" t="str">
        <f t="shared" si="824"/>
        <v/>
      </c>
      <c r="GZ430" s="264" t="str">
        <f t="shared" si="825"/>
        <v/>
      </c>
      <c r="HA430" s="264" t="str">
        <f t="shared" si="826"/>
        <v/>
      </c>
      <c r="HB430" s="264" t="str">
        <f t="shared" si="827"/>
        <v/>
      </c>
      <c r="HC430" s="264" t="str">
        <f t="shared" si="828"/>
        <v/>
      </c>
      <c r="HD430" s="264" t="str">
        <f t="shared" si="829"/>
        <v/>
      </c>
      <c r="HE430" s="264" t="str">
        <f t="shared" si="830"/>
        <v/>
      </c>
      <c r="HF430" s="264" t="str">
        <f t="shared" si="831"/>
        <v/>
      </c>
      <c r="HG430" s="264" t="str">
        <f t="shared" si="832"/>
        <v/>
      </c>
      <c r="HH430" s="264" t="str">
        <f t="shared" si="833"/>
        <v/>
      </c>
      <c r="HI430" s="264" t="str">
        <f t="shared" si="834"/>
        <v/>
      </c>
      <c r="HJ430" s="264" t="str">
        <f t="shared" si="835"/>
        <v/>
      </c>
      <c r="HK430" s="264" t="str">
        <f t="shared" si="836"/>
        <v/>
      </c>
      <c r="HL430" s="264" t="str">
        <f t="shared" si="837"/>
        <v/>
      </c>
      <c r="HM430" s="264" t="str">
        <f t="shared" si="838"/>
        <v/>
      </c>
      <c r="HN430" s="264" t="str">
        <f t="shared" si="839"/>
        <v/>
      </c>
      <c r="HO430" s="264" t="str">
        <f t="shared" si="840"/>
        <v/>
      </c>
      <c r="HP430" s="264" t="str">
        <f t="shared" si="841"/>
        <v/>
      </c>
      <c r="HQ430" s="264" t="str">
        <f t="shared" si="842"/>
        <v/>
      </c>
      <c r="HR430" s="264" t="str">
        <f t="shared" si="843"/>
        <v/>
      </c>
      <c r="HS430" s="264" t="str">
        <f t="shared" si="844"/>
        <v/>
      </c>
      <c r="HT430" s="264" t="str">
        <f t="shared" si="845"/>
        <v/>
      </c>
      <c r="HU430" s="264" t="str">
        <f t="shared" si="846"/>
        <v/>
      </c>
      <c r="HV430" s="264" t="str">
        <f t="shared" si="847"/>
        <v/>
      </c>
      <c r="HW430" s="264" t="str">
        <f t="shared" si="848"/>
        <v/>
      </c>
      <c r="HX430" s="264" t="str">
        <f t="shared" si="849"/>
        <v/>
      </c>
      <c r="HY430" s="264" t="str">
        <f t="shared" si="850"/>
        <v/>
      </c>
      <c r="HZ430" s="264" t="str">
        <f t="shared" si="851"/>
        <v/>
      </c>
      <c r="IA430" s="264" t="str">
        <f t="shared" si="852"/>
        <v/>
      </c>
      <c r="IB430" s="264" t="str">
        <f t="shared" si="853"/>
        <v/>
      </c>
      <c r="IC430" s="264" t="str">
        <f t="shared" si="854"/>
        <v/>
      </c>
      <c r="ID430" s="264" t="str">
        <f t="shared" si="855"/>
        <v/>
      </c>
      <c r="IE430" s="264" t="str">
        <f t="shared" si="856"/>
        <v/>
      </c>
      <c r="IF430" s="264" t="str">
        <f t="shared" si="857"/>
        <v/>
      </c>
      <c r="IG430" s="264" t="str">
        <f t="shared" si="858"/>
        <v/>
      </c>
      <c r="IH430" s="264" t="str">
        <f t="shared" si="859"/>
        <v/>
      </c>
      <c r="II430" s="264" t="str">
        <f t="shared" si="860"/>
        <v/>
      </c>
      <c r="IJ430" s="264" t="str">
        <f t="shared" si="861"/>
        <v/>
      </c>
      <c r="IK430" s="264" t="str">
        <f t="shared" si="862"/>
        <v/>
      </c>
      <c r="IL430" s="264" t="str">
        <f t="shared" si="863"/>
        <v/>
      </c>
      <c r="IM430" s="264" t="str">
        <f t="shared" si="864"/>
        <v/>
      </c>
      <c r="IN430" s="264" t="str">
        <f t="shared" si="865"/>
        <v/>
      </c>
      <c r="IO430" s="264" t="str">
        <f>IF(AND($A$430&lt;=$W$349,$W$349&lt;=$B$430),$C$430,"")</f>
        <v/>
      </c>
      <c r="IP430" s="264" t="str">
        <f t="shared" si="866"/>
        <v/>
      </c>
      <c r="IQ430" s="264" t="str">
        <f t="shared" si="867"/>
        <v/>
      </c>
      <c r="IR430" s="264" t="str">
        <f t="shared" si="868"/>
        <v/>
      </c>
      <c r="IS430" s="264" t="str">
        <f t="shared" si="869"/>
        <v/>
      </c>
      <c r="IT430" s="264" t="str">
        <f t="shared" si="870"/>
        <v/>
      </c>
      <c r="IU430" s="264" t="str">
        <f t="shared" si="871"/>
        <v/>
      </c>
      <c r="IV430" s="264" t="str">
        <f t="shared" si="872"/>
        <v/>
      </c>
      <c r="IW430" s="264" t="str">
        <f t="shared" si="873"/>
        <v/>
      </c>
      <c r="IX430" s="264" t="str">
        <f t="shared" si="876"/>
        <v/>
      </c>
      <c r="IY430" s="264" t="str">
        <f t="shared" si="877"/>
        <v/>
      </c>
      <c r="IZ430" s="264" t="str">
        <f t="shared" si="878"/>
        <v/>
      </c>
      <c r="JA430" s="264" t="str">
        <f>IF(AND($A$430&lt;=X$349,X$349&lt;=$B$430),$C$430,"")</f>
        <v/>
      </c>
      <c r="JB430" s="264" t="str">
        <f>IF(AND($A$430&lt;=X$349,X$349&lt;=$B$430),(1/3)*$C$430,"")</f>
        <v/>
      </c>
      <c r="JC430" s="264" t="str">
        <f>IF(AND($A$430&lt;=X$349,X$349&lt;=$B$430),(2/3)*$C$430,"")</f>
        <v/>
      </c>
      <c r="JD430" s="264" t="str">
        <f>IF(AND($A$430&lt;=X$349,X$349&lt;=$B$430),$D$430,"")</f>
        <v/>
      </c>
      <c r="JE430" s="264" t="str">
        <f>IF(AND($A$430&lt;=X$349,X$349&lt;=$B$430),(1/3)*$D$430,"")</f>
        <v/>
      </c>
      <c r="JF430" s="264" t="str">
        <f>IF(AND($A$430&lt;=X$349,X$349&lt;=$B$430),(2/3)*$D$430,"")</f>
        <v/>
      </c>
      <c r="JG430" s="264" t="str">
        <f>IF(AND($A$430&lt;=X$349,X$349&lt;=$B$430),$E$430,"")</f>
        <v/>
      </c>
      <c r="JH430" s="264" t="str">
        <f>IF(AND($A$430&lt;=X$349,X$349&lt;=$B$430),(1/3)*$E$430,"")</f>
        <v/>
      </c>
      <c r="JI430" s="264" t="str">
        <f>IF(AND($A$430&lt;=X$349,X$349&lt;=$B$430),(2/3)*$E$430,"")</f>
        <v/>
      </c>
      <c r="JJ430" s="264" t="str">
        <f>IF(AND($A$430&lt;=X$349,X$349&lt;=$B$430),$F$430,"")</f>
        <v/>
      </c>
      <c r="JK430" s="264" t="str">
        <f>IF(AND($A$430&lt;=X$349,X$349&lt;=$B$430),(1/3)*$F$430,"")</f>
        <v/>
      </c>
      <c r="JL430" s="264" t="str">
        <f>IF(AND($A$430&lt;=X$349,X$349&lt;=$B$430),(2/3)*$F$430,"")</f>
        <v/>
      </c>
      <c r="JM430" s="264" t="str">
        <f>IF(AND($A$430&lt;=Y$349,Y$349&lt;=$B$430),$C$430,"")</f>
        <v/>
      </c>
      <c r="JN430" s="264" t="str">
        <f>IF(AND($A$430&lt;=Y$349,Y$349&lt;=$B$430),(1/3)*$C$430,"")</f>
        <v/>
      </c>
      <c r="JO430" s="264" t="str">
        <f>IF(AND($A$430&lt;=Y$349,Y$349&lt;=$B$430),(2/3)*$C$430,"")</f>
        <v/>
      </c>
      <c r="JP430" s="264" t="str">
        <f>IF(AND($A$430&lt;=Y$349,Y$349&lt;=$B$430),$D$430,"")</f>
        <v/>
      </c>
      <c r="JQ430" s="264" t="str">
        <f>IF(AND($A$430&lt;=Y$349,Y$349&lt;=$B$430),(1/3)*$D$430,"")</f>
        <v/>
      </c>
      <c r="JR430" s="264" t="str">
        <f>IF(AND($A$430&lt;=Y$349,Y$349&lt;=$B$430),(2/3)*$D$430,"")</f>
        <v/>
      </c>
      <c r="JS430" s="264" t="str">
        <f>IF(AND($A$430&lt;=Y$349,Y$349&lt;=$B$430),$E$430,"")</f>
        <v/>
      </c>
      <c r="JT430" s="264" t="str">
        <f>IF(AND($A$430&lt;=Y$349,Y$349&lt;=$B$430),(1/3)*$E$430,"")</f>
        <v/>
      </c>
      <c r="JU430" s="264" t="str">
        <f>IF(AND($A$430&lt;=Y$349,Y$349&lt;=$B$430),(2/3)*$E$430,"")</f>
        <v/>
      </c>
      <c r="JV430" s="264" t="str">
        <f>IF(AND($A$430&lt;=Y$349,Y$349&lt;=$B$430),$F$430,"")</f>
        <v/>
      </c>
      <c r="JW430" s="264" t="str">
        <f>IF(AND($A$430&lt;=Y$349,Y$349&lt;=$B$430),(1/3)*$F$430,"")</f>
        <v/>
      </c>
      <c r="JX430" s="264" t="str">
        <f>IF(AND($A$430&lt;=Y$349,Y$349&lt;=$B$430),(2/3)*$F$430,"")</f>
        <v/>
      </c>
      <c r="JY430" s="264" t="str">
        <f>IF(AND($A$430&lt;=Z$349,Z$349&lt;=$B$430),$C$430,"")</f>
        <v/>
      </c>
      <c r="JZ430" s="264" t="str">
        <f>IF(AND($A$430&lt;=Z$349,Z$349&lt;=$B$430),(1/3)*$C$430,"")</f>
        <v/>
      </c>
      <c r="KA430" s="264" t="str">
        <f>IF(AND($A$430&lt;=Z$349,Z$349&lt;=$B$430),(2/3)*$C$430,"")</f>
        <v/>
      </c>
      <c r="KB430" s="264" t="str">
        <f>IF(AND($A$430&lt;=Z$349,Z$349&lt;=$B$430),$D$430,"")</f>
        <v/>
      </c>
      <c r="KC430" s="264" t="str">
        <f>IF(AND($A$430&lt;=Z$349,Z$349&lt;=$B$430),(1/3)*$D$430,"")</f>
        <v/>
      </c>
      <c r="KD430" s="264" t="str">
        <f>IF(AND($A$430&lt;=Z$349,Z$349&lt;=$B$430),(2/3)*$D$430,"")</f>
        <v/>
      </c>
      <c r="KE430" s="264" t="str">
        <f>IF(AND($A$430&lt;=Z$349,Z$349&lt;=$B$430),$E$430,"")</f>
        <v/>
      </c>
      <c r="KF430" s="264" t="str">
        <f>IF(AND($A$430&lt;=Z$349,Z$349&lt;=$B$430),(1/3)*$E$430,"")</f>
        <v/>
      </c>
      <c r="KG430" s="264" t="str">
        <f>IF(AND($A$430&lt;=Z$349,Z$349&lt;=$B$430),(2/3)*$E$430,"")</f>
        <v/>
      </c>
      <c r="KH430" s="264" t="str">
        <f>IF(AND($A$430&lt;=Z$349,Z$349&lt;=$B$430),$F$430,"")</f>
        <v/>
      </c>
      <c r="KI430" s="264" t="str">
        <f>IF(AND($A$430&lt;=Z$349,Z$349&lt;=$B$430),(1/3)*$F$430,"")</f>
        <v/>
      </c>
      <c r="KJ430" s="264" t="str">
        <f>IF(AND($A$430&lt;=Z$349,Z$349&lt;=$B$430),(2/3)*$F$430,"")</f>
        <v/>
      </c>
      <c r="KK430" s="264" t="str">
        <f>IF(AND($A$430&lt;=AA$349,AA$349&lt;=$B$430),$C$430,"")</f>
        <v/>
      </c>
      <c r="KL430" s="264" t="str">
        <f>IF(AND($A$430&lt;=AA$349,AA$349&lt;=$B$430),(1/3)*$C$430,"")</f>
        <v/>
      </c>
      <c r="KM430" s="264" t="str">
        <f>IF(AND($A$430&lt;=AA$349,AA$349&lt;=$B$430),(2/3)*$C$430,"")</f>
        <v/>
      </c>
      <c r="KN430" s="264" t="str">
        <f>IF(AND($A$430&lt;=AA$349,AA$349&lt;=$B$430),$D$430,"")</f>
        <v/>
      </c>
      <c r="KO430" s="264" t="str">
        <f>IF(AND($A$430&lt;=AA$349,AA$349&lt;=$B$430),(1/3)*$D$430,"")</f>
        <v/>
      </c>
      <c r="KP430" s="264" t="str">
        <f>IF(AND($A$430&lt;=AA$349,AA$349&lt;=$B$430),(2/3)*$D$430,"")</f>
        <v/>
      </c>
      <c r="KQ430" s="264" t="str">
        <f>IF(AND($A$430&lt;=AA$349,AA$349&lt;=$B$430),$E$430,"")</f>
        <v/>
      </c>
      <c r="KR430" s="264" t="str">
        <f>IF(AND($A$430&lt;=AA$349,AA$349&lt;=$B$430),(1/3)*$E$430,"")</f>
        <v/>
      </c>
      <c r="KS430" s="264" t="str">
        <f>IF(AND($A$430&lt;=AA$349,AA$349&lt;=$B$430),(2/3)*$E$430,"")</f>
        <v/>
      </c>
      <c r="KT430" s="264" t="str">
        <f>IF(AND($A$430&lt;=AA$349,AA$349&lt;=$B$430),$F$430,"")</f>
        <v/>
      </c>
      <c r="KU430" s="264" t="str">
        <f>IF(AND($A$430&lt;=AA$349,AA$349&lt;=$B$430),(1/3)*$F$430,"")</f>
        <v/>
      </c>
      <c r="KV430" s="264" t="str">
        <f>IF(AND($A$430&lt;=AA$349,AA$349&lt;=$B$430),(2/3)*$F$430,"")</f>
        <v/>
      </c>
      <c r="KW430" s="264" t="str">
        <f>IF(AND($A$430&lt;=AB$349,AB$349&lt;=$B$430),$C$430,"")</f>
        <v/>
      </c>
      <c r="KX430" s="264" t="str">
        <f>IF(AND($A$430&lt;=AB$349,AB$349&lt;=$B$430),(1/3)*$C$430,"")</f>
        <v/>
      </c>
      <c r="KY430" s="264" t="str">
        <f>IF(AND($A$430&lt;=AB$349,AB$349&lt;=$B$430),(2/3)*$C$430,"")</f>
        <v/>
      </c>
      <c r="KZ430" s="264" t="str">
        <f>IF(AND($A$430&lt;=AB$349,AB$349&lt;=$B$430),$D$430,"")</f>
        <v/>
      </c>
      <c r="LA430" s="264" t="str">
        <f>IF(AND($A$430&lt;=AB$349,AB$349&lt;=$B$430),(1/3)*$D$430,"")</f>
        <v/>
      </c>
      <c r="LB430" s="264" t="str">
        <f>IF(AND($A$430&lt;=AB$349,AB$349&lt;=$B$430),(2/3)*$D$430,"")</f>
        <v/>
      </c>
      <c r="LC430" s="264" t="str">
        <f>IF(AND($A$430&lt;=AB$349,AB$349&lt;=$B$430),$E$430,"")</f>
        <v/>
      </c>
      <c r="LD430" s="264" t="str">
        <f>IF(AND($A$430&lt;=AB$349,AB$349&lt;=$B$430),(1/3)*$E$430,"")</f>
        <v/>
      </c>
      <c r="LE430" s="264" t="str">
        <f>IF(AND($A$430&lt;=AB$349,AB$349&lt;=$B$430),(2/3)*$E$430,"")</f>
        <v/>
      </c>
      <c r="LF430" s="264" t="str">
        <f>IF(AND($A$430&lt;=AB$349,AB$349&lt;=$B$430),$F$430,"")</f>
        <v/>
      </c>
      <c r="LG430" s="264" t="str">
        <f>IF(AND($A$430&lt;=AB$349,AB$349&lt;=$B$430),(1/3)*$F$430,"")</f>
        <v/>
      </c>
      <c r="LH430" s="264" t="str">
        <f>IF(AND($A$430&lt;=AB$349,AB$349&lt;=$B$430),(2/3)*$F$430,"")</f>
        <v/>
      </c>
      <c r="LI430" s="264" t="str">
        <f>IF(AND($A$430&lt;=AC$349,AC$349&lt;=$B$430),$C$430,"")</f>
        <v/>
      </c>
      <c r="LJ430" s="264" t="str">
        <f>IF(AND($A$430&lt;=AC$349,AC$349&lt;=$B$430),(1/3)*$C$430,"")</f>
        <v/>
      </c>
      <c r="LK430" s="264" t="str">
        <f>IF(AND($A$430&lt;=AC$349,AC$349&lt;=$B$430),(2/3)*$C$430,"")</f>
        <v/>
      </c>
      <c r="LL430" s="264" t="str">
        <f>IF(AND($A$430&lt;=AC$349,AC$349&lt;=$B$430),$D$430,"")</f>
        <v/>
      </c>
      <c r="LM430" s="264" t="str">
        <f>IF(AND($A$430&lt;=AC$349,AC$349&lt;=$B$430),(1/3)*$D$430,"")</f>
        <v/>
      </c>
      <c r="LN430" s="264" t="str">
        <f>IF(AND($A$430&lt;=AC$349,AC$349&lt;=$B$430),(2/3)*$D$430,"")</f>
        <v/>
      </c>
      <c r="LO430" s="264" t="str">
        <f>IF(AND($A$430&lt;=AC$349,AC$349&lt;=$B$430),$E$430,"")</f>
        <v/>
      </c>
      <c r="LP430" s="264" t="str">
        <f>IF(AND($A$430&lt;=AC$349,AC$349&lt;=$B$430),(1/3)*$E$430,"")</f>
        <v/>
      </c>
      <c r="LQ430" s="264" t="str">
        <f>IF(AND($A$430&lt;=AC$349,AC$349&lt;=$B$430),(2/3)*$E$430,"")</f>
        <v/>
      </c>
      <c r="LR430" s="264" t="str">
        <f>IF(AND($A$430&lt;=AC$349,AC$349&lt;=$B$430),$F$430,"")</f>
        <v/>
      </c>
      <c r="LS430" s="264" t="str">
        <f>IF(AND($A$430&lt;=AC$349,AC$349&lt;=$B$430),(1/3)*$F$430,"")</f>
        <v/>
      </c>
      <c r="LT430" s="264" t="str">
        <f>IF(AND($A$430&lt;=AC$349,AC$349&lt;=$B$430),(2/3)*$F$430,"")</f>
        <v/>
      </c>
      <c r="LU430" s="264" t="str">
        <f>IF(AND($A$430&lt;=AD$349,AD$349&lt;=$B$430),$C$430,"")</f>
        <v/>
      </c>
      <c r="LV430" s="264" t="str">
        <f>IF(AND($A$430&lt;=AD$349,AD$349&lt;=$B$430),(1/3)*$C$430,"")</f>
        <v/>
      </c>
      <c r="LW430" s="264" t="str">
        <f>IF(AND($A$430&lt;=AD$349,AD$349&lt;=$B$430),(2/3)*$C$430,"")</f>
        <v/>
      </c>
      <c r="LX430" s="264" t="str">
        <f>IF(AND($A$430&lt;=AD$349,AD$349&lt;=$B$430),$D$430,"")</f>
        <v/>
      </c>
      <c r="LY430" s="264" t="str">
        <f>IF(AND($A$430&lt;=AD$349,AD$349&lt;=$B$430),(1/3)*$D$430,"")</f>
        <v/>
      </c>
      <c r="LZ430" s="264" t="str">
        <f>IF(AND($A$430&lt;=AD$349,AD$349&lt;=$B$430),(2/3)*$D$430,"")</f>
        <v/>
      </c>
      <c r="MA430" s="264" t="str">
        <f>IF(AND($A$430&lt;=AD$349,AD$349&lt;=$B$430),$E$430,"")</f>
        <v/>
      </c>
      <c r="MB430" s="264" t="str">
        <f>IF(AND($A$430&lt;=AD$349,AD$349&lt;=$B$430),(1/3)*$E$430,"")</f>
        <v/>
      </c>
      <c r="MC430" s="264" t="str">
        <f>IF(AND($A$430&lt;=AD$349,AD$349&lt;=$B$430),(2/3)*$E$430,"")</f>
        <v/>
      </c>
      <c r="MD430" s="264" t="str">
        <f>IF(AND($A$430&lt;=AD$349,AD$349&lt;=$B$430),$F$430,"")</f>
        <v/>
      </c>
      <c r="ME430" s="264" t="str">
        <f>IF(AND($A$430&lt;=AD$349,AD$349&lt;=$B$430),(1/3)*$F$430,"")</f>
        <v/>
      </c>
      <c r="MF430" s="264" t="str">
        <f>IF(AND($A$430&lt;=AD$349,AD$349&lt;=$B$430),(2/3)*$F$430,"")</f>
        <v/>
      </c>
      <c r="MG430" s="264" t="str">
        <f>IF(AND($A$430&lt;=AE$349,AE$349&lt;=$B$430),$C$430,"")</f>
        <v/>
      </c>
      <c r="MH430" s="264" t="str">
        <f>IF(AND($A$430&lt;=AE$349,AE$349&lt;=$B$430),(1/3)*$C$430,"")</f>
        <v/>
      </c>
      <c r="MI430" s="264" t="str">
        <f>IF(AND($A$430&lt;=AE$349,AE$349&lt;=$B$430),(2/3)*$C$430,"")</f>
        <v/>
      </c>
      <c r="MJ430" s="264" t="str">
        <f>IF(AND($A$430&lt;=AE$349,AE$349&lt;=$B$430),$D$430,"")</f>
        <v/>
      </c>
      <c r="MK430" s="264" t="str">
        <f>IF(AND($A$430&lt;=AE$349,AE$349&lt;=$B$430),(1/3)*$D$430,"")</f>
        <v/>
      </c>
      <c r="ML430" s="264" t="str">
        <f>IF(AND($A$430&lt;=AE$349,AE$349&lt;=$B$430),(2/3)*$D$430,"")</f>
        <v/>
      </c>
      <c r="MM430" s="264" t="str">
        <f>IF(AND($A$430&lt;=AE$349,AE$349&lt;=$B$430),$E$430,"")</f>
        <v/>
      </c>
      <c r="MN430" s="264" t="str">
        <f>IF(AND($A$430&lt;=AE$349,AE$349&lt;=$B$430),(1/3)*$E$430,"")</f>
        <v/>
      </c>
      <c r="MO430" s="264" t="str">
        <f>IF(AND($A$430&lt;=AE$349,AE$349&lt;=$B$430),(2/3)*$E$430,"")</f>
        <v/>
      </c>
      <c r="MP430" s="264" t="str">
        <f>IF(AND($A$430&lt;=AE$349,AE$349&lt;=$B$430),$F$430,"")</f>
        <v/>
      </c>
      <c r="MQ430" s="264" t="str">
        <f>IF(AND($A$430&lt;=AE$349,AE$349&lt;=$B$430),(1/3)*$F$430,"")</f>
        <v/>
      </c>
      <c r="MR430" s="264" t="str">
        <f>IF(AND($A$430&lt;=AE$349,AE$349&lt;=$B$430),(2/3)*$F$430,"")</f>
        <v/>
      </c>
      <c r="MS430" s="264" t="str">
        <f>IF(AND($A$430&lt;=AF$349,AF$349&lt;=$B$430),$C$430,"")</f>
        <v/>
      </c>
      <c r="MT430" s="264" t="str">
        <f>IF(AND($A$430&lt;=AF$349,AF$349&lt;=$B$430),(1/3)*$C$430,"")</f>
        <v/>
      </c>
      <c r="MU430" s="264" t="str">
        <f>IF(AND($A$430&lt;=AF$349,AF$349&lt;=$B$430),(2/3)*$C$430,"")</f>
        <v/>
      </c>
      <c r="MV430" s="264" t="str">
        <f>IF(AND($A$430&lt;=AF$349,AF$349&lt;=$B$430),$D$430,"")</f>
        <v/>
      </c>
      <c r="MW430" s="264" t="str">
        <f>IF(AND($A$430&lt;=AF$349,AF$349&lt;=$B$430),(1/3)*$D$430,"")</f>
        <v/>
      </c>
      <c r="MX430" s="264" t="str">
        <f>IF(AND($A$430&lt;=AF$349,AF$349&lt;=$B$430),(2/3)*$D$430,"")</f>
        <v/>
      </c>
      <c r="MY430" s="264" t="str">
        <f>IF(AND($A$430&lt;=AF$349,AF$349&lt;=$B$430),$E$430,"")</f>
        <v/>
      </c>
      <c r="MZ430" s="264" t="str">
        <f>IF(AND($A$430&lt;=AF$349,AF$349&lt;=$B$430),(1/3)*$E$430,"")</f>
        <v/>
      </c>
      <c r="NA430" s="264" t="str">
        <f>IF(AND($A$430&lt;=AF$349,AF$349&lt;=$B$430),(2/3)*$E$430,"")</f>
        <v/>
      </c>
      <c r="NB430" s="264" t="str">
        <f>IF(AND($A$430&lt;=AF$349,AF$349&lt;=$B$430),$F$430,"")</f>
        <v/>
      </c>
      <c r="NC430" s="264" t="str">
        <f>IF(AND($A$430&lt;=AF$349,AF$349&lt;=$B$430),(1/3)*$F$430,"")</f>
        <v/>
      </c>
      <c r="ND430" s="264" t="str">
        <f>IF(AND($A$430&lt;=AF$349,AF$349&lt;=$B$430),(2/3)*$F$430,"")</f>
        <v/>
      </c>
      <c r="NE430" s="264" t="str">
        <f>IF(AND($A$430&lt;=AG$349,AG$349&lt;=$B$430),$C$430,"")</f>
        <v/>
      </c>
      <c r="NF430" s="264" t="str">
        <f>IF(AND($A$430&lt;=AG$349,AG$349&lt;=$B$430),(1/3)*$C$430,"")</f>
        <v/>
      </c>
      <c r="NG430" s="264" t="str">
        <f>IF(AND($A$430&lt;=AG$349,AG$349&lt;=$B$430),(2/3)*$C$430,"")</f>
        <v/>
      </c>
      <c r="NH430" s="264" t="str">
        <f>IF(AND($A$430&lt;=AG$349,AG$349&lt;=$B$430),$D$430,"")</f>
        <v/>
      </c>
      <c r="NI430" s="264" t="str">
        <f>IF(AND($A$430&lt;=AG$349,AG$349&lt;=$B$430),(1/3)*$D$430,"")</f>
        <v/>
      </c>
      <c r="NJ430" s="264" t="str">
        <f>IF(AND($A$430&lt;=AG$349,AG$349&lt;=$B$430),(2/3)*$D$430,"")</f>
        <v/>
      </c>
      <c r="NK430" s="264" t="str">
        <f>IF(AND($A$430&lt;=AG$349,AG$349&lt;=$B$430),$E$430,"")</f>
        <v/>
      </c>
      <c r="NL430" s="264" t="str">
        <f>IF(AND($A$430&lt;=AG$349,AG$349&lt;=$B$430),(1/3)*$E$430,"")</f>
        <v/>
      </c>
      <c r="NM430" s="264" t="str">
        <f>IF(AND($A$430&lt;=AG$349,AG$349&lt;=$B$430),(2/3)*$E$430,"")</f>
        <v/>
      </c>
      <c r="NN430" s="264" t="str">
        <f>IF(AND($A$430&lt;=AG$349,AG$349&lt;=$B$430),$F$430,"")</f>
        <v/>
      </c>
      <c r="NO430" s="264" t="str">
        <f>IF(AND($A$430&lt;=AG$349,AG$349&lt;=$B$430),(1/3)*$F$430,"")</f>
        <v/>
      </c>
      <c r="NP430" s="264" t="str">
        <f>IF(AND($A$430&lt;=AG$349,AG$349&lt;=$B$430),(2/3)*$F$430,"")</f>
        <v/>
      </c>
      <c r="NQ430" s="264" t="str">
        <f>IF(AND($A$430&lt;=AH$349,AH$349&lt;=$B$430),$C$430,"")</f>
        <v/>
      </c>
      <c r="NR430" s="264" t="str">
        <f>IF(AND($A$430&lt;=AH$349,AH$349&lt;=$B$430),(1/3)*$C$430,"")</f>
        <v/>
      </c>
      <c r="NS430" s="264" t="str">
        <f>IF(AND($A$430&lt;=AH$349,AH$349&lt;=$B$430),(2/3)*$C$430,"")</f>
        <v/>
      </c>
      <c r="NT430" s="264" t="str">
        <f>IF(AND($A$430&lt;=AH$349,AH$349&lt;=$B$430),$D$430,"")</f>
        <v/>
      </c>
      <c r="NU430" s="264" t="str">
        <f>IF(AND($A$430&lt;=AH$349,AH$349&lt;=$B$430),(1/3)*$D$430,"")</f>
        <v/>
      </c>
      <c r="NV430" s="264" t="str">
        <f>IF(AND($A$430&lt;=AH$349,AH$349&lt;=$B$430),(2/3)*$D$430,"")</f>
        <v/>
      </c>
      <c r="NW430" s="264" t="str">
        <f>IF(AND($A$430&lt;=AH$349,AH$349&lt;=$B$430),$E$430,"")</f>
        <v/>
      </c>
      <c r="NX430" s="264" t="str">
        <f>IF(AND($A$430&lt;=AH$349,AH$349&lt;=$B$430),(1/3)*$E$430,"")</f>
        <v/>
      </c>
      <c r="NY430" s="264" t="str">
        <f>IF(AND($A$430&lt;=AH$349,AH$349&lt;=$B$430),(2/3)*$E$430,"")</f>
        <v/>
      </c>
      <c r="NZ430" s="264" t="str">
        <f>IF(AND($A$430&lt;=AH$349,AH$349&lt;=$B$430),$F$430,"")</f>
        <v/>
      </c>
      <c r="OA430" s="264" t="str">
        <f>IF(AND($A$430&lt;=AH$349,AH$349&lt;=$B$430),(1/3)*$F$430,"")</f>
        <v/>
      </c>
      <c r="OB430" s="264" t="str">
        <f>IF(AND($A$430&lt;=AH$349,AH$349&lt;=$B$430),(2/3)*$F$430,"")</f>
        <v/>
      </c>
      <c r="OC430" s="264" t="str">
        <f>IF(AND($A$430&lt;=AI$349,AI$349&lt;=$B$430),$C$430,"")</f>
        <v/>
      </c>
      <c r="OD430" s="264" t="str">
        <f>IF(AND($A$430&lt;=AI$349,AI$349&lt;=$B$430),(1/3)*$C$430,"")</f>
        <v/>
      </c>
      <c r="OE430" s="264" t="str">
        <f>IF(AND($A$430&lt;=AI$349,AI$349&lt;=$B$430),(2/3)*$C$430,"")</f>
        <v/>
      </c>
      <c r="OF430" s="264" t="str">
        <f>IF(AND($A$430&lt;=AI$349,AI$349&lt;=$B$430),$D$430,"")</f>
        <v/>
      </c>
      <c r="OG430" s="264" t="str">
        <f>IF(AND($A$430&lt;=AI$349,AI$349&lt;=$B$430),(1/3)*$D$430,"")</f>
        <v/>
      </c>
      <c r="OH430" s="264" t="str">
        <f>IF(AND($A$430&lt;=AI$349,AI$349&lt;=$B$430),(2/3)*$D$430,"")</f>
        <v/>
      </c>
      <c r="OI430" s="264" t="str">
        <f>IF(AND($A$430&lt;=AI$349,AI$349&lt;=$B$430),$E$430,"")</f>
        <v/>
      </c>
      <c r="OJ430" s="264" t="str">
        <f>IF(AND($A$430&lt;=AI$349,AI$349&lt;=$B$430),(1/3)*$E$430,"")</f>
        <v/>
      </c>
      <c r="OK430" s="264" t="str">
        <f>IF(AND($A$430&lt;=AI$349,AI$349&lt;=$B$430),(2/3)*$E$430,"")</f>
        <v/>
      </c>
      <c r="OL430" s="264" t="str">
        <f>IF(AND($A$430&lt;=AI$349,AI$349&lt;=$B$430),$F$430,"")</f>
        <v/>
      </c>
      <c r="OM430" s="264" t="str">
        <f>IF(AND($A$430&lt;=AI$349,AI$349&lt;=$B$430),(1/3)*$F$430,"")</f>
        <v/>
      </c>
      <c r="ON430" s="264" t="str">
        <f>IF(AND($A$430&lt;=AI$349,AI$349&lt;=$B$430),(2/3)*$F$430,"")</f>
        <v/>
      </c>
      <c r="OO430" s="264" t="str">
        <f>IF(AND($A$430&lt;=AJ$349,AJ$349&lt;=$B$430),$C$430,"")</f>
        <v/>
      </c>
      <c r="OP430" s="264" t="str">
        <f>IF(AND($A$430&lt;=AJ$349,AJ$349&lt;=$B$430),(1/3)*$C$430,"")</f>
        <v/>
      </c>
      <c r="OQ430" s="264" t="str">
        <f>IF(AND($A$430&lt;=AJ$349,AJ$349&lt;=$B$430),(2/3)*$C$430,"")</f>
        <v/>
      </c>
      <c r="OR430" s="264" t="str">
        <f>IF(AND($A$430&lt;=AJ$349,AJ$349&lt;=$B$430),$D$430,"")</f>
        <v/>
      </c>
      <c r="OS430" s="264" t="str">
        <f>IF(AND($A$430&lt;=AJ$349,AJ$349&lt;=$B$430),(1/3)*$D$430,"")</f>
        <v/>
      </c>
      <c r="OT430" s="264" t="str">
        <f>IF(AND($A$430&lt;=AJ$349,AJ$349&lt;=$B$430),(2/3)*$D$430,"")</f>
        <v/>
      </c>
      <c r="OU430" s="264" t="str">
        <f>IF(AND($A$430&lt;=AJ$349,AJ$349&lt;=$B$430),$E$430,"")</f>
        <v/>
      </c>
      <c r="OV430" s="264" t="str">
        <f>IF(AND($A$430&lt;=AJ$349,AJ$349&lt;=$B$430),(1/3)*$E$430,"")</f>
        <v/>
      </c>
      <c r="OW430" s="264" t="str">
        <f>IF(AND($A$430&lt;=AJ$349,AJ$349&lt;=$B$430),(2/3)*$E$430,"")</f>
        <v/>
      </c>
      <c r="OX430" s="264" t="str">
        <f>IF(AND($A$430&lt;=AJ$349,AJ$349&lt;=$B$430),$F$430,"")</f>
        <v/>
      </c>
      <c r="OY430" s="264" t="str">
        <f>IF(AND($A$430&lt;=AJ$349,AJ$349&lt;=$B$430),(1/3)*$F$430,"")</f>
        <v/>
      </c>
      <c r="OZ430" s="264" t="str">
        <f>IF(AND($A$430&lt;=AJ$349,AJ$349&lt;=$B$430),(2/3)*$F$430,"")</f>
        <v/>
      </c>
      <c r="PA430" s="264" t="str">
        <f>IF(AND($A$430&lt;=AK$349,AK$349&lt;=$B$430),$C$430,"")</f>
        <v/>
      </c>
      <c r="PB430" s="264" t="str">
        <f>IF(AND($A$430&lt;=AK$349,AK$349&lt;=$B$430),(1/3)*$C$430,"")</f>
        <v/>
      </c>
      <c r="PC430" s="264" t="str">
        <f>IF(AND($A$430&lt;=AK$349,AK$349&lt;=$B$430),(2/3)*$C$430,"")</f>
        <v/>
      </c>
      <c r="PD430" s="264" t="str">
        <f>IF(AND($A$430&lt;=AK$349,AK$349&lt;=$B$430),$D$430,"")</f>
        <v/>
      </c>
      <c r="PE430" s="264" t="str">
        <f>IF(AND($A$430&lt;=AK$349,AK$349&lt;=$B$430),(1/3)*$D$430,"")</f>
        <v/>
      </c>
      <c r="PF430" s="264" t="str">
        <f>IF(AND($A$430&lt;=AK$349,AK$349&lt;=$B$430),(2/3)*$D$430,"")</f>
        <v/>
      </c>
      <c r="PG430" s="264" t="str">
        <f>IF(AND($A$430&lt;=AK$349,AK$349&lt;=$B$430),$E$430,"")</f>
        <v/>
      </c>
      <c r="PH430" s="264" t="str">
        <f>IF(AND($A$430&lt;=AK$349,AK$349&lt;=$B$430),(1/3)*$E$430,"")</f>
        <v/>
      </c>
      <c r="PI430" s="264" t="str">
        <f>IF(AND($A$430&lt;=AK$349,AK$349&lt;=$B$430),(2/3)*$E$430,"")</f>
        <v/>
      </c>
      <c r="PJ430" s="264" t="str">
        <f>IF(AND($A$430&lt;=AK$349,AK$349&lt;=$B$430),$F$430,"")</f>
        <v/>
      </c>
      <c r="PK430" s="264" t="str">
        <f>IF(AND($A$430&lt;=AK$349,AK$349&lt;=$B$430),(1/3)*$F$430,"")</f>
        <v/>
      </c>
      <c r="PL430" s="264" t="str">
        <f>IF(AND($A$430&lt;=AK$349,AK$349&lt;=$B$430),(2/3)*$F$430,"")</f>
        <v/>
      </c>
      <c r="PM430" s="264" t="str">
        <f>IF(AND($A$430&lt;=AL$349,AL$349&lt;=$B$430),$C$430,"")</f>
        <v/>
      </c>
      <c r="PN430" s="264" t="str">
        <f>IF(AND($A$430&lt;=AL$349,AL$349&lt;=$B$430),(1/3)*$C$430,"")</f>
        <v/>
      </c>
      <c r="PO430" s="264" t="str">
        <f>IF(AND($A$430&lt;=AL$349,AL$349&lt;=$B$430),(2/3)*$C$430,"")</f>
        <v/>
      </c>
      <c r="PP430" s="264" t="str">
        <f>IF(AND($A$430&lt;=AL$349,AL$349&lt;=$B$430),$D$430,"")</f>
        <v/>
      </c>
      <c r="PQ430" s="264" t="str">
        <f>IF(AND($A$430&lt;=AL$349,AL$349&lt;=$B$430),(1/3)*$D$430,"")</f>
        <v/>
      </c>
      <c r="PR430" s="264" t="str">
        <f>IF(AND($A$430&lt;=AL$349,AL$349&lt;=$B$430),(2/3)*$D$430,"")</f>
        <v/>
      </c>
      <c r="PS430" s="264" t="str">
        <f>IF(AND($A$430&lt;=AL$349,AL$349&lt;=$B$430),$E$430,"")</f>
        <v/>
      </c>
      <c r="PT430" s="264" t="str">
        <f>IF(AND($A$430&lt;=AL$349,AL$349&lt;=$B$430),(1/3)*$E$430,"")</f>
        <v/>
      </c>
      <c r="PU430" s="264" t="str">
        <f>IF(AND($A$430&lt;=AL$349,AL$349&lt;=$B$430),(2/3)*$E$430,"")</f>
        <v/>
      </c>
      <c r="PV430" s="264" t="str">
        <f>IF(AND($A$430&lt;=AL$349,AL$349&lt;=$B$430),$F$430,"")</f>
        <v/>
      </c>
      <c r="PW430" s="264" t="str">
        <f>IF(AND($A$430&lt;=AL$349,AL$349&lt;=$B$430),(1/3)*$F$430,"")</f>
        <v/>
      </c>
      <c r="PX430" s="264" t="str">
        <f>IF(AND($A$430&lt;=AL$349,AL$349&lt;=$B$430),(2/3)*$F$430,"")</f>
        <v/>
      </c>
      <c r="PY430" s="264" t="str">
        <f>IF(AND($A$430&lt;=AM$349,AM$349&lt;=$B$430),$C$430,"")</f>
        <v/>
      </c>
      <c r="PZ430" s="264" t="str">
        <f>IF(AND($A$430&lt;=AM$349,AM$349&lt;=$B$430),(1/3)*$C$430,"")</f>
        <v/>
      </c>
      <c r="QA430" s="264" t="str">
        <f>IF(AND($A$430&lt;=AM$349,AM$349&lt;=$B$430),(2/3)*$C$430,"")</f>
        <v/>
      </c>
      <c r="QB430" s="264" t="str">
        <f>IF(AND($A$430&lt;=AM$349,AM$349&lt;=$B$430),$D$430,"")</f>
        <v/>
      </c>
      <c r="QC430" s="264" t="str">
        <f>IF(AND($A$430&lt;=AM$349,AM$349&lt;=$B$430),(1/3)*$D$430,"")</f>
        <v/>
      </c>
      <c r="QD430" s="264" t="str">
        <f>IF(AND($A$430&lt;=AM$349,AM$349&lt;=$B$430),(2/3)*$D$430,"")</f>
        <v/>
      </c>
      <c r="QE430" s="264" t="str">
        <f>IF(AND($A$430&lt;=AM$349,AM$349&lt;=$B$430),$E$430,"")</f>
        <v/>
      </c>
      <c r="QF430" s="264" t="str">
        <f>IF(AND($A$430&lt;=AM$349,AM$349&lt;=$B$430),(1/3)*$E$430,"")</f>
        <v/>
      </c>
      <c r="QG430" s="264" t="str">
        <f>IF(AND($A$430&lt;=AM$349,AM$349&lt;=$B$430),(2/3)*$E$430,"")</f>
        <v/>
      </c>
      <c r="QH430" s="264" t="str">
        <f>IF(AND($A$430&lt;=AM$349,AM$349&lt;=$B$430),$F$430,"")</f>
        <v/>
      </c>
      <c r="QI430" s="264" t="str">
        <f>IF(AND($A$430&lt;=AM$349,AM$349&lt;=$B$430),(1/3)*$F$430,"")</f>
        <v/>
      </c>
      <c r="QJ430" s="264" t="str">
        <f>IF(AND($A$430&lt;=AM$349,AM$349&lt;=$B$430),(2/3)*$F$430,"")</f>
        <v/>
      </c>
      <c r="QK430" s="264" t="str">
        <f>IF(AND($A$430&lt;=AN$349,AN$349&lt;=$B$430),$C$430,"")</f>
        <v/>
      </c>
      <c r="QL430" s="264" t="str">
        <f>IF(AND($A$430&lt;=AN$349,AN$349&lt;=$B$430),(1/3)*$C$430,"")</f>
        <v/>
      </c>
      <c r="QM430" s="264" t="str">
        <f>IF(AND($A$430&lt;=AN$349,AN$349&lt;=$B$430),(2/3)*$C$430,"")</f>
        <v/>
      </c>
      <c r="QN430" s="264" t="str">
        <f>IF(AND($A$430&lt;=AN$349,AN$349&lt;=$B$430),$D$430,"")</f>
        <v/>
      </c>
      <c r="QO430" s="264" t="str">
        <f>IF(AND($A$430&lt;=AN$349,AN$349&lt;=$B$430),(1/3)*$D$430,"")</f>
        <v/>
      </c>
      <c r="QP430" s="264" t="str">
        <f>IF(AND($A$430&lt;=AN$349,AN$349&lt;=$B$430),(2/3)*$D$430,"")</f>
        <v/>
      </c>
      <c r="QQ430" s="264" t="str">
        <f>IF(AND($A$430&lt;=AN$349,AN$349&lt;=$B$430),$E$430,"")</f>
        <v/>
      </c>
      <c r="QR430" s="264" t="str">
        <f>IF(AND($A$430&lt;=AN$349,AN$349&lt;=$B$430),(1/3)*$E$430,"")</f>
        <v/>
      </c>
      <c r="QS430" s="264" t="str">
        <f>IF(AND($A$430&lt;=AN$349,AN$349&lt;=$B$430),(2/3)*$E$430,"")</f>
        <v/>
      </c>
      <c r="QT430" s="264" t="str">
        <f>IF(AND($A$430&lt;=AN$349,AN$349&lt;=$B$430),$F$430,"")</f>
        <v/>
      </c>
      <c r="QU430" s="264" t="str">
        <f>IF(AND($A$430&lt;=AN$349,AN$349&lt;=$B$430),(1/3)*$F$430,"")</f>
        <v/>
      </c>
      <c r="QV430" s="264" t="str">
        <f>IF(AND($A$430&lt;=AN$349,AN$349&lt;=$B$430),(2/3)*$F$430,"")</f>
        <v/>
      </c>
      <c r="QW430" s="264" t="str">
        <f>IF(AND($A$430&lt;=AO$349,AO$349&lt;=$B$430),$C$430,"")</f>
        <v/>
      </c>
      <c r="QX430" s="264" t="str">
        <f>IF(AND($A$430&lt;=AO$349,AO$349&lt;=$B$430),(1/3)*$C$430,"")</f>
        <v/>
      </c>
      <c r="QY430" s="264" t="str">
        <f>IF(AND($A$430&lt;=AO$349,AO$349&lt;=$B$430),(2/3)*$C$430,"")</f>
        <v/>
      </c>
      <c r="QZ430" s="264" t="str">
        <f>IF(AND($A$430&lt;=AO$349,AO$349&lt;=$B$430),$D$430,"")</f>
        <v/>
      </c>
      <c r="RA430" s="264" t="str">
        <f>IF(AND($A$430&lt;=AO$349,AO$349&lt;=$B$430),(1/3)*$D$430,"")</f>
        <v/>
      </c>
      <c r="RB430" s="264" t="str">
        <f>IF(AND($A$430&lt;=AO$349,AO$349&lt;=$B$430),(2/3)*$D$430,"")</f>
        <v/>
      </c>
      <c r="RC430" s="264" t="str">
        <f>IF(AND($A$430&lt;=AO$349,AO$349&lt;=$B$430),$E$430,"")</f>
        <v/>
      </c>
      <c r="RD430" s="264" t="str">
        <f>IF(AND($A$430&lt;=AO$349,AO$349&lt;=$B$430),(1/3)*$E$430,"")</f>
        <v/>
      </c>
      <c r="RE430" s="264" t="str">
        <f>IF(AND($A$430&lt;=AO$349,AO$349&lt;=$B$430),(2/3)*$E$430,"")</f>
        <v/>
      </c>
      <c r="RF430" s="264" t="str">
        <f>IF(AND($A$430&lt;=AO$349,AO$349&lt;=$B$430),$F$430,"")</f>
        <v/>
      </c>
      <c r="RG430" s="264" t="str">
        <f>IF(AND($A$430&lt;=AO$349,AO$349&lt;=$B$430),(1/3)*$F$430,"")</f>
        <v/>
      </c>
      <c r="RH430" s="264" t="str">
        <f>IF(AND($A$430&lt;=AO$349,AO$349&lt;=$B$430),(2/3)*$F$430,"")</f>
        <v/>
      </c>
      <c r="RI430" s="264" t="str">
        <f>IF(AND($A$430&lt;=AP$349,AP$349&lt;=$B$430),$C$430,"")</f>
        <v/>
      </c>
      <c r="RJ430" s="264" t="str">
        <f>IF(AND($A$430&lt;=AP$349,AP$349&lt;=$B$430),(1/3)*$C$430,"")</f>
        <v/>
      </c>
      <c r="RK430" s="264" t="str">
        <f>IF(AND($A$430&lt;=AP$349,AP$349&lt;=$B$430),(2/3)*$C$430,"")</f>
        <v/>
      </c>
      <c r="RL430" s="264" t="str">
        <f>IF(AND($A$430&lt;=AP$349,AP$349&lt;=$B$430),$D$430,"")</f>
        <v/>
      </c>
      <c r="RM430" s="264" t="str">
        <f>IF(AND($A$430&lt;=AP$349,AP$349&lt;=$B$430),(1/3)*$D$430,"")</f>
        <v/>
      </c>
      <c r="RN430" s="264" t="str">
        <f>IF(AND($A$430&lt;=AP$349,AP$349&lt;=$B$430),(2/3)*$D$430,"")</f>
        <v/>
      </c>
      <c r="RO430" s="264" t="str">
        <f>IF(AND($A$430&lt;=AP$349,AP$349&lt;=$B$430),$E$430,"")</f>
        <v/>
      </c>
      <c r="RP430" s="264" t="str">
        <f>IF(AND($A$430&lt;=AP$349,AP$349&lt;=$B$430),(1/3)*$E$430,"")</f>
        <v/>
      </c>
      <c r="RQ430" s="264" t="str">
        <f>IF(AND($A$430&lt;=AP$349,AP$349&lt;=$B$430),(2/3)*$E$430,"")</f>
        <v/>
      </c>
      <c r="RR430" s="264" t="str">
        <f>IF(AND($A$430&lt;=AP$349,AP$349&lt;=$B$430),$F$430,"")</f>
        <v/>
      </c>
      <c r="RS430" s="264" t="str">
        <f>IF(AND($A$430&lt;=AP$349,AP$349&lt;=$B$430),(1/3)*$F$430,"")</f>
        <v/>
      </c>
      <c r="RT430" s="264" t="str">
        <f>IF(AND($A$430&lt;=AP$349,AP$349&lt;=$B$430),(2/3)*$F$430,"")</f>
        <v/>
      </c>
      <c r="RU430" s="264" t="str">
        <f>IF(AND($A$430&lt;=AQ$349,AQ$349&lt;=$B$430),$C$430,"")</f>
        <v/>
      </c>
      <c r="RV430" s="264" t="str">
        <f>IF(AND($A$430&lt;=AQ$349,AQ$349&lt;=$B$430),(1/3)*$C$430,"")</f>
        <v/>
      </c>
      <c r="RW430" s="264" t="str">
        <f>IF(AND($A$430&lt;=AQ$349,AQ$349&lt;=$B$430),(2/3)*$C$430,"")</f>
        <v/>
      </c>
      <c r="RX430" s="264" t="str">
        <f>IF(AND($A$430&lt;=AQ$349,AQ$349&lt;=$B$430),$D$430,"")</f>
        <v/>
      </c>
      <c r="RY430" s="264" t="str">
        <f>IF(AND($A$430&lt;=AQ$349,AQ$349&lt;=$B$430),(1/3)*$D$430,"")</f>
        <v/>
      </c>
      <c r="RZ430" s="264" t="str">
        <f>IF(AND($A$430&lt;=AQ$349,AQ$349&lt;=$B$430),(2/3)*$D$430,"")</f>
        <v/>
      </c>
      <c r="SA430" s="264" t="str">
        <f>IF(AND($A$430&lt;=AQ$349,AQ$349&lt;=$B$430),$E$430,"")</f>
        <v/>
      </c>
      <c r="SB430" s="264" t="str">
        <f>IF(AND($A$430&lt;=AQ$349,AQ$349&lt;=$B$430),(1/3)*$E$430,"")</f>
        <v/>
      </c>
      <c r="SC430" s="264" t="str">
        <f>IF(AND($A$430&lt;=AQ$349,AQ$349&lt;=$B$430),(2/3)*$E$430,"")</f>
        <v/>
      </c>
      <c r="SD430" s="264" t="str">
        <f>IF(AND($A$430&lt;=AQ$349,AQ$349&lt;=$B$430),$F$430,"")</f>
        <v/>
      </c>
      <c r="SE430" s="264" t="str">
        <f>IF(AND($A$430&lt;=AQ$349,AQ$349&lt;=$B$430),(1/3)*$F$430,"")</f>
        <v/>
      </c>
      <c r="SF430" s="264" t="str">
        <f>IF(AND($A$430&lt;=AQ$349,AQ$349&lt;=$B$430),(2/3)*$F$430,"")</f>
        <v/>
      </c>
      <c r="SG430" s="264" t="str">
        <f>IF(AND($A$430&lt;=AR$349,AR$349&lt;=$B$430),$C$430,"")</f>
        <v/>
      </c>
      <c r="SH430" s="264" t="str">
        <f>IF(AND($A$430&lt;=AR$349,AR$349&lt;=$B$430),(1/3)*$C$430,"")</f>
        <v/>
      </c>
      <c r="SI430" s="264" t="str">
        <f>IF(AND($A$430&lt;=AR$349,AR$349&lt;=$B$430),(2/3)*$C$430,"")</f>
        <v/>
      </c>
      <c r="SJ430" s="264" t="str">
        <f>IF(AND($A$430&lt;=AR$349,AR$349&lt;=$B$430),$D$430,"")</f>
        <v/>
      </c>
      <c r="SK430" s="264" t="str">
        <f>IF(AND($A$430&lt;=AR$349,AR$349&lt;=$B$430),(1/3)*$D$430,"")</f>
        <v/>
      </c>
      <c r="SL430" s="264" t="str">
        <f>IF(AND($A$430&lt;=AR$349,AR$349&lt;=$B$430),(2/3)*$D$430,"")</f>
        <v/>
      </c>
      <c r="SM430" s="264" t="str">
        <f>IF(AND($A$430&lt;=AR$349,AR$349&lt;=$B$430),$E$430,"")</f>
        <v/>
      </c>
      <c r="SN430" s="264" t="str">
        <f>IF(AND($A$430&lt;=AR$349,AR$349&lt;=$B$430),(1/3)*$E$430,"")</f>
        <v/>
      </c>
      <c r="SO430" s="264" t="str">
        <f>IF(AND($A$430&lt;=AR$349,AR$349&lt;=$B$430),(2/3)*$E$430,"")</f>
        <v/>
      </c>
      <c r="SP430" s="264" t="str">
        <f>IF(AND($A$430&lt;=AR$349,AR$349&lt;=$B$430),$F$430,"")</f>
        <v/>
      </c>
      <c r="SQ430" s="264" t="str">
        <f>IF(AND($A$430&lt;=AR$349,AR$349&lt;=$B$430),(1/3)*$F$430,"")</f>
        <v/>
      </c>
      <c r="SR430" s="264" t="str">
        <f>IF(AND($A$430&lt;=AR$349,AR$349&lt;=$B$430),(2/3)*$F$430,"")</f>
        <v/>
      </c>
      <c r="SS430" s="264" t="str">
        <f>IF(AND($A$430&lt;=AS$349,AS$349&lt;=$B$430),$C$430,"")</f>
        <v/>
      </c>
      <c r="ST430" s="264" t="str">
        <f>IF(AND($A$430&lt;=AS$349,AS$349&lt;=$B$430),(1/3)*$C$430,"")</f>
        <v/>
      </c>
      <c r="SU430" s="264" t="str">
        <f>IF(AND($A$430&lt;=AS$349,AS$349&lt;=$B$430),(2/3)*$C$430,"")</f>
        <v/>
      </c>
      <c r="SV430" s="264" t="str">
        <f>IF(AND($A$430&lt;=AS$349,AS$349&lt;=$B$430),$D$430,"")</f>
        <v/>
      </c>
      <c r="SW430" s="264" t="str">
        <f>IF(AND($A$430&lt;=AS$349,AS$349&lt;=$B$430),(1/3)*$D$430,"")</f>
        <v/>
      </c>
      <c r="SX430" s="264" t="str">
        <f>IF(AND($A$430&lt;=AS$349,AS$349&lt;=$B$430),(2/3)*$D$430,"")</f>
        <v/>
      </c>
      <c r="SY430" s="264" t="str">
        <f>IF(AND($A$430&lt;=AS$349,AS$349&lt;=$B$430),$E$430,"")</f>
        <v/>
      </c>
      <c r="SZ430" s="264" t="str">
        <f>IF(AND($A$430&lt;=AS$349,AS$349&lt;=$B$430),(1/3)*$E$430,"")</f>
        <v/>
      </c>
      <c r="TA430" s="264" t="str">
        <f>IF(AND($A$430&lt;=AS$349,AS$349&lt;=$B$430),(2/3)*$E$430,"")</f>
        <v/>
      </c>
      <c r="TB430" s="264" t="str">
        <f>IF(AND($A$430&lt;=AS$349,AS$349&lt;=$B$430),$F$430,"")</f>
        <v/>
      </c>
      <c r="TC430" s="264" t="str">
        <f>IF(AND($A$430&lt;=AS$349,AS$349&lt;=$B$430),(1/3)*$F$430,"")</f>
        <v/>
      </c>
      <c r="TD430" s="264" t="str">
        <f>IF(AND($A$430&lt;=AS$349,AS$349&lt;=$B$430),(2/3)*$F$430,"")</f>
        <v/>
      </c>
      <c r="TE430" s="264" t="str">
        <f>IF(AND($A$430&lt;=AT$349,AT$349&lt;=$B$430),$C$430,"")</f>
        <v/>
      </c>
      <c r="TF430" s="264" t="str">
        <f>IF(AND($A$430&lt;=AT$349,AT$349&lt;=$B$430),(1/3)*$C$430,"")</f>
        <v/>
      </c>
      <c r="TG430" s="264" t="str">
        <f>IF(AND($A$430&lt;=AT$349,AT$349&lt;=$B$430),(2/3)*$C$430,"")</f>
        <v/>
      </c>
      <c r="TH430" s="264" t="str">
        <f>IF(AND($A$430&lt;=AT$349,AT$349&lt;=$B$430),$D$430,"")</f>
        <v/>
      </c>
      <c r="TI430" s="264" t="str">
        <f>IF(AND($A$430&lt;=AT$349,AT$349&lt;=$B$430),(1/3)*$D$430,"")</f>
        <v/>
      </c>
      <c r="TJ430" s="264" t="str">
        <f>IF(AND($A$430&lt;=AT$349,AT$349&lt;=$B$430),(2/3)*$D$430,"")</f>
        <v/>
      </c>
      <c r="TK430" s="264" t="str">
        <f>IF(AND($A$430&lt;=AT$349,AT$349&lt;=$B$430),$E$430,"")</f>
        <v/>
      </c>
      <c r="TL430" s="264" t="str">
        <f>IF(AND($A$430&lt;=AT$349,AT$349&lt;=$B$430),(1/3)*$E$430,"")</f>
        <v/>
      </c>
      <c r="TM430" s="264" t="str">
        <f>IF(AND($A$430&lt;=AT$349,AT$349&lt;=$B$430),(2/3)*$E$430,"")</f>
        <v/>
      </c>
      <c r="TN430" s="264" t="str">
        <f>IF(AND($A$430&lt;=AT$349,AT$349&lt;=$B$430),$F$430,"")</f>
        <v/>
      </c>
      <c r="TO430" s="264" t="str">
        <f>IF(AND($A$430&lt;=AT$349,AT$349&lt;=$B$430),(1/3)*$F$430,"")</f>
        <v/>
      </c>
      <c r="TP430" s="264" t="str">
        <f>IF(AND($A$430&lt;=AT$349,AT$349&lt;=$B$430),(2/3)*$F$430,"")</f>
        <v/>
      </c>
      <c r="TQ430" s="264" t="str">
        <f>IF(AND($A$430&lt;=AU$349,AU$349&lt;=$B$430),$C$430,"")</f>
        <v/>
      </c>
      <c r="TR430" s="264" t="str">
        <f>IF(AND($A$430&lt;=AU$349,AU$349&lt;=$B$430),(1/3)*$C$430,"")</f>
        <v/>
      </c>
      <c r="TS430" s="264" t="str">
        <f>IF(AND($A$430&lt;=AU$349,AU$349&lt;=$B$430),(2/3)*$C$430,"")</f>
        <v/>
      </c>
      <c r="TT430" s="264" t="str">
        <f>IF(AND($A$430&lt;=AU$349,AU$349&lt;=$B$430),$D$430,"")</f>
        <v/>
      </c>
      <c r="TU430" s="264" t="str">
        <f>IF(AND($A$430&lt;=AU$349,AU$349&lt;=$B$430),(1/3)*$D$430,"")</f>
        <v/>
      </c>
      <c r="TV430" s="264" t="str">
        <f>IF(AND($A$430&lt;=AU$349,AU$349&lt;=$B$430),(2/3)*$D$430,"")</f>
        <v/>
      </c>
      <c r="TW430" s="264" t="str">
        <f>IF(AND($A$430&lt;=AU$349,AU$349&lt;=$B$430),$E$430,"")</f>
        <v/>
      </c>
      <c r="TX430" s="264" t="str">
        <f>IF(AND($A$430&lt;=AU$349,AU$349&lt;=$B$430),(1/3)*$E$430,"")</f>
        <v/>
      </c>
      <c r="TY430" s="264" t="str">
        <f>IF(AND($A$430&lt;=AU$349,AU$349&lt;=$B$430),(2/3)*$E$430,"")</f>
        <v/>
      </c>
      <c r="TZ430" s="264" t="str">
        <f>IF(AND($A$430&lt;=AU$349,AU$349&lt;=$B$430),$F$430,"")</f>
        <v/>
      </c>
      <c r="UA430" s="264" t="str">
        <f>IF(AND($A$430&lt;=AU$349,AU$349&lt;=$B$430),(1/3)*$F$430,"")</f>
        <v/>
      </c>
      <c r="UB430" s="264" t="str">
        <f>IF(AND($A$430&lt;=AU$349,AU$349&lt;=$B$430),(2/3)*$F$430,"")</f>
        <v/>
      </c>
      <c r="UC430" s="264" t="str">
        <f>IF(AND($A$430&lt;=AV$349,AV$349&lt;=$B$430),$C$430,"")</f>
        <v/>
      </c>
      <c r="UD430" s="264" t="str">
        <f>IF(AND($A$430&lt;=AV$349,AV$349&lt;=$B$430),(1/3)*$C$430,"")</f>
        <v/>
      </c>
      <c r="UE430" s="264" t="str">
        <f>IF(AND($A$430&lt;=AV$349,AV$349&lt;=$B$430),(2/3)*$C$430,"")</f>
        <v/>
      </c>
      <c r="UF430" s="264" t="str">
        <f>IF(AND($A$430&lt;=AV$349,AV$349&lt;=$B$430),$D$430,"")</f>
        <v/>
      </c>
      <c r="UG430" s="264" t="str">
        <f>IF(AND($A$430&lt;=AV$349,AV$349&lt;=$B$430),(1/3)*$D$430,"")</f>
        <v/>
      </c>
      <c r="UH430" s="264" t="str">
        <f>IF(AND($A$430&lt;=AV$349,AV$349&lt;=$B$430),(2/3)*$C$430,"")</f>
        <v/>
      </c>
      <c r="UI430" s="264" t="str">
        <f>IF(AND($A$430&lt;=AV$349,AV$349&lt;=$B$430),$E$430,"")</f>
        <v/>
      </c>
      <c r="UJ430" s="264" t="str">
        <f>IF(AND($A$430&lt;=AV$349,AV$349&lt;=$B$430),(1/3)*$E$430,"")</f>
        <v/>
      </c>
      <c r="UK430" s="264" t="str">
        <f>IF(AND($A$430&lt;=AV$349,AV$349&lt;=$B$430),(2/3)*$E$430,"")</f>
        <v/>
      </c>
      <c r="UL430" s="264" t="str">
        <f>IF(AND($A$430&lt;=AV$349,AV$349&lt;=$B$430),$F$430,"")</f>
        <v/>
      </c>
      <c r="UM430" s="264" t="str">
        <f>IF(AND($A$430&lt;=AV$349,AV$349&lt;=$B$430),(1/3)*$F$430,"")</f>
        <v/>
      </c>
      <c r="UN430" s="264" t="str">
        <f>IF(AND($A$430&lt;=AV$349,AV$349&lt;=$B$430),(2/3)*$F$430,"")</f>
        <v/>
      </c>
      <c r="UO430" s="264" t="str">
        <f>IF(AND($A$430&lt;=AW$349,AW$349&lt;=$B$430),$C$430,"")</f>
        <v/>
      </c>
      <c r="UP430" s="264" t="str">
        <f>IF(AND($A$430&lt;=AW$349,AW$349&lt;=$B$430),(1/3)*$C$430,"")</f>
        <v/>
      </c>
      <c r="UQ430" s="264" t="str">
        <f>IF(AND($A$430&lt;=AW$349,AW$349&lt;=$B$430),(2/3)*$C$430,"")</f>
        <v/>
      </c>
      <c r="UR430" s="264" t="str">
        <f>IF(AND($A$430&lt;=AW$349,AW$349&lt;=$B$430),$D$430,"")</f>
        <v/>
      </c>
      <c r="US430" s="264" t="str">
        <f>IF(AND($A$430&lt;=AW$349,AW$349&lt;=$B$430),(1/3)*$D$430,"")</f>
        <v/>
      </c>
      <c r="UT430" s="264" t="str">
        <f>IF(AND($A$430&lt;=AW$349,AW$349&lt;=$B$430),(2/3)*$D$430,"")</f>
        <v/>
      </c>
      <c r="UU430" s="264" t="str">
        <f>IF(AND($A$430&lt;=AW$349,AW$349&lt;=$B$430),$E$430,"")</f>
        <v/>
      </c>
      <c r="UV430" s="264" t="str">
        <f>IF(AND($A$430&lt;=AW$349,AW$349&lt;=$B$430),(1/3)*$E$430,"")</f>
        <v/>
      </c>
      <c r="UW430" s="264" t="str">
        <f>IF(AND($A$430&lt;=AW$349,AW$349&lt;=$B$430),(2/3)*$E$430,"")</f>
        <v/>
      </c>
      <c r="UX430" s="264" t="str">
        <f>IF(AND($A$430&lt;=AW$349,AW$349&lt;=$B$430),$F$430,"")</f>
        <v/>
      </c>
      <c r="UY430" s="264" t="str">
        <f>IF(AND($A$430&lt;=AW$349,AW$349&lt;=$B$430),(1/3)*$F$430,"")</f>
        <v/>
      </c>
      <c r="UZ430" s="264" t="str">
        <f>IF(AND($A$430&lt;=AW$349,AW$349&lt;=$B$430),(2/3)*$F$430,"")</f>
        <v/>
      </c>
      <c r="VA430" s="264" t="str">
        <f>IF(AND($A$430&lt;=AX$349,AX$349&lt;=$B$430),$C$430,"")</f>
        <v/>
      </c>
      <c r="VB430" s="264" t="str">
        <f>IF(AND($A$430&lt;=AX$349,AX$349&lt;=$B$430),(1/3)*$C$430,"")</f>
        <v/>
      </c>
      <c r="VC430" s="264" t="str">
        <f>IF(AND($A$430&lt;=AX$349,AX$349&lt;=$B$430),(2/3)*$C$430,"")</f>
        <v/>
      </c>
      <c r="VD430" s="264" t="str">
        <f>IF(AND($A$430&lt;=AX$349,AX$349&lt;=$B$430),$D$430,"")</f>
        <v/>
      </c>
      <c r="VE430" s="264" t="str">
        <f>IF(AND($A$430&lt;=AX$349,AX$349&lt;=$B$430),(1/3)*$D$430,"")</f>
        <v/>
      </c>
      <c r="VF430" s="264" t="str">
        <f>IF(AND($A$430&lt;=AX$349,AX$349&lt;=$B$430),(2/3)*$D$430,"")</f>
        <v/>
      </c>
      <c r="VG430" s="264" t="str">
        <f>IF(AND($A$430&lt;=AX$349,AX$349&lt;=$B$430),$E$430,"")</f>
        <v/>
      </c>
      <c r="VH430" s="264" t="str">
        <f>IF(AND($A$430&lt;=AX$349,AX$349&lt;=$B$430),(1/3)*$E$430,"")</f>
        <v/>
      </c>
      <c r="VI430" s="264" t="str">
        <f>IF(AND($A$430&lt;=AX$349,AX$349&lt;=$B$430),(2/3)*$E$430,"")</f>
        <v/>
      </c>
      <c r="VJ430" s="264" t="str">
        <f>IF(AND($A$430&lt;=AX$349,AX$349&lt;=$B$430),$F$430,"")</f>
        <v/>
      </c>
      <c r="VK430" s="264" t="str">
        <f>IF(AND($A$430&lt;=AX$349,AX$349&lt;=$B$430),(1/3)*$F$430,"")</f>
        <v/>
      </c>
      <c r="VL430" s="264" t="str">
        <f>IF(AND($A$430&lt;=AX$349,AX$349&lt;=$B$430),(2/3)*$F$430,"")</f>
        <v/>
      </c>
      <c r="VM430" s="264" t="str">
        <f>IF(AND($A$430&lt;=AY$349,AY$349&lt;=$B$430),$C$430,"")</f>
        <v/>
      </c>
      <c r="VN430" s="264" t="str">
        <f>IF(AND($A$430&lt;=AY$349,AY$349&lt;=$B$430),(1/3)*$C$430,"")</f>
        <v/>
      </c>
      <c r="VO430" s="264" t="str">
        <f>IF(AND($A$430&lt;=AY$349,AY$349&lt;=$B$430),(2/3)*$C$430,"")</f>
        <v/>
      </c>
      <c r="VP430" s="264" t="str">
        <f>IF(AND($A$430&lt;=AY$349,AY$349&lt;=$B$430),$D$430,"")</f>
        <v/>
      </c>
      <c r="VQ430" s="264" t="str">
        <f>IF(AND($A$430&lt;=AY$349,AY$349&lt;=$B$430),(1/3)*$D$430,"")</f>
        <v/>
      </c>
      <c r="VR430" s="264" t="str">
        <f>IF(AND($A$430&lt;=AY$349,AY$349&lt;=$B$430),(2/3)*$D$430,"")</f>
        <v/>
      </c>
      <c r="VS430" s="264" t="str">
        <f>IF(AND($A$430&lt;=AY$349,AY$349&lt;=$B$430),$E$430,"")</f>
        <v/>
      </c>
      <c r="VT430" s="264" t="str">
        <f>IF(AND($A$430&lt;=AY$349,AY$349&lt;=$B$430),(1/3)*$E$430,"")</f>
        <v/>
      </c>
      <c r="VU430" s="264" t="str">
        <f>IF(AND($A$430&lt;=AY$349,AY$349&lt;=$B$430),(2/3)*$E$430,"")</f>
        <v/>
      </c>
      <c r="VV430" s="264" t="str">
        <f>IF(AND($A$430&lt;=AY$349,AY$349&lt;=$B$430),$F$430,"")</f>
        <v/>
      </c>
      <c r="VW430" s="264" t="str">
        <f>IF(AND($A$430&lt;=AY$349,AY$349&lt;=$B$430),(1/3)*$F$430,"")</f>
        <v/>
      </c>
      <c r="VX430" s="264" t="str">
        <f>IF(AND($A$430&lt;=AY$349,AY$349&lt;=$B$430),(2/3)*$F$430,"")</f>
        <v/>
      </c>
      <c r="VY430" s="264" t="str">
        <f>IF(AND($A$430&lt;=AZ$349,AZ$349&lt;=$B$430),$C$430,"")</f>
        <v/>
      </c>
      <c r="VZ430" s="264" t="str">
        <f>IF(AND($A$430&lt;=AZ$349,AZ$349&lt;=$B$430),(1/3)*$C$430,"")</f>
        <v/>
      </c>
      <c r="WA430" s="264" t="str">
        <f>IF(AND($A$430&lt;=AZ$349,AZ$349&lt;=$B$430),(2/3)*$C$430,"")</f>
        <v/>
      </c>
      <c r="WB430" s="264" t="str">
        <f>IF(AND($A$430&lt;=AZ$349,AZ$349&lt;=$B$430),$D$430,"")</f>
        <v/>
      </c>
      <c r="WC430" s="264" t="str">
        <f>IF(AND($A$430&lt;=AZ$349,AZ$349&lt;=$B$430),(1/3)*$D$430,"")</f>
        <v/>
      </c>
      <c r="WD430" s="264" t="str">
        <f>IF(AND($A$430&lt;=AZ$349,AZ$349&lt;=$B$430),(2/3)*$D$430,"")</f>
        <v/>
      </c>
      <c r="WE430" s="264" t="str">
        <f>IF(AND($A$430&lt;=AZ$349,AZ$349&lt;=$B$430),$E$430,"")</f>
        <v/>
      </c>
      <c r="WF430" s="264" t="str">
        <f>IF(AND($A$430&lt;=AZ$349,AZ$349&lt;=$B$430),(1/3)*$E$430,"")</f>
        <v/>
      </c>
      <c r="WG430" s="264" t="str">
        <f>IF(AND($A$430&lt;=AZ$349,AZ$349&lt;=$B$430),(2/3)*$E$430,"")</f>
        <v/>
      </c>
      <c r="WH430" s="264" t="str">
        <f>IF(AND($A$430&lt;=AZ$349,AZ$349&lt;=$B$430),$F$430,"")</f>
        <v/>
      </c>
      <c r="WI430" s="264" t="str">
        <f>IF(AND($A$430&lt;=AZ$349,AZ$349&lt;=$B$430),(1/3)*$F$430,"")</f>
        <v/>
      </c>
      <c r="WJ430" s="264" t="str">
        <f>IF(AND($A$430&lt;=AZ$349,AZ$349&lt;=$B$430),(2/3)*$F$430,"")</f>
        <v/>
      </c>
      <c r="WK430" s="264" t="str">
        <f>IF(AND($A$430&lt;=BA$349,BA$349&lt;=$B$430),$C$430,"")</f>
        <v/>
      </c>
      <c r="WL430" s="264" t="str">
        <f>IF(AND($A$430&lt;=BA$349,BA$349&lt;=$B$430),(1/3)*$C$430,"")</f>
        <v/>
      </c>
      <c r="WM430" s="264" t="str">
        <f>IF(AND($A$430&lt;=BA$349,BA$349&lt;=$B$430),(2/3)*$C$430,"")</f>
        <v/>
      </c>
      <c r="WN430" s="264" t="str">
        <f>IF(AND($A$430&lt;=BA$349,BA$349&lt;=$B$430),$D$430,"")</f>
        <v/>
      </c>
      <c r="WO430" s="264" t="str">
        <f>IF(AND($A$430&lt;=BA$349,BA$349&lt;=$B$430),(1/3)*$D$430,"")</f>
        <v/>
      </c>
      <c r="WP430" s="264" t="str">
        <f>IF(AND($A$430&lt;=BA$349,BA$349&lt;=$B$430),(2/3)*$D$430,"")</f>
        <v/>
      </c>
      <c r="WQ430" s="264" t="str">
        <f>IF(AND($A$430&lt;=BA$349,BA$349&lt;=$B$430),$E$430,"")</f>
        <v/>
      </c>
      <c r="WR430" s="264" t="str">
        <f>IF(AND($A$430&lt;=BA$349,BA$349&lt;=$B$430),(1/3)*$E$430,"")</f>
        <v/>
      </c>
      <c r="WS430" s="264" t="str">
        <f>IF(AND($A$430&lt;=BA$349,BA$349&lt;=$B$430),(2/3)*$E$430,"")</f>
        <v/>
      </c>
      <c r="WT430" s="264" t="str">
        <f>IF(AND($A$430&lt;=BA$349,BA$349&lt;=$B$430),$F$430,"")</f>
        <v/>
      </c>
      <c r="WU430" s="264" t="str">
        <f>IF(AND($A$430&lt;=BA$349,BA$349&lt;=$B$430),(1/3)*$F$430,"")</f>
        <v/>
      </c>
      <c r="WV430" s="264" t="str">
        <f>IF(AND($A$430&lt;=BA$349,BA$349&lt;=$B$430),(2/3)*$F$430,"")</f>
        <v/>
      </c>
      <c r="WW430" s="264" t="str">
        <f>IF(AND($A$430&lt;=BB$349,BB$349&lt;=$B$430),$C$430,"")</f>
        <v/>
      </c>
      <c r="WX430" s="264" t="str">
        <f>IF(AND($A$430&lt;=BB$349,BB$349&lt;=$B$430),(1/3)*$C$430,"")</f>
        <v/>
      </c>
      <c r="WY430" s="264" t="str">
        <f>IF(AND($A$430&lt;=BB$349,BB$349&lt;=$B$430),(2/3)*$C$430,"")</f>
        <v/>
      </c>
      <c r="WZ430" s="264" t="str">
        <f>IF(AND($A$430&lt;=BB$349,BB$349&lt;=$B$430),$D$430,"")</f>
        <v/>
      </c>
      <c r="XA430" s="264" t="str">
        <f>IF(AND($A$430&lt;=BB$349,BB$349&lt;=$B$430),(1/3)*$D$430,"")</f>
        <v/>
      </c>
      <c r="XB430" s="264" t="str">
        <f>IF(AND($A$430&lt;=BB$349,BB$349&lt;=$B$430),(2/3)*$D$430,"")</f>
        <v/>
      </c>
      <c r="XC430" s="264" t="str">
        <f>IF(AND($A$430&lt;=BB$349,BB$349&lt;=$B$430),$E$430,"")</f>
        <v/>
      </c>
      <c r="XD430" s="264" t="str">
        <f>IF(AND($A$430&lt;=BB$349,BB$349&lt;=$B$430),(1/3)*$E$430,"")</f>
        <v/>
      </c>
      <c r="XE430" s="264" t="str">
        <f>IF(AND($A$430&lt;=BB$349,BB$349&lt;=$B$430),(2/3)*$E$430,"")</f>
        <v/>
      </c>
      <c r="XF430" s="264" t="str">
        <f>IF(AND($A$430&lt;=BB$349,BB$349&lt;=$B$430),$F$430,"")</f>
        <v/>
      </c>
      <c r="XG430" s="264" t="str">
        <f>IF(AND($A$430&lt;=BB$349,BB$349&lt;=$B$430),(1/3)*$F$430,"")</f>
        <v/>
      </c>
      <c r="XH430" s="264" t="str">
        <f>IF(AND($A$430&lt;=BB$349,BB$349&lt;=$B$430),(2/3)*$F$430,"")</f>
        <v/>
      </c>
      <c r="XI430" s="264" t="str">
        <f>IF(AND($A$430&lt;=BC$349,BC$349&lt;=$B$430),$C$430,"")</f>
        <v/>
      </c>
      <c r="XJ430" s="264" t="str">
        <f>IF(AND($A$430&lt;=BC$349,BC$349&lt;=$B$430),(1/3)*$C$430,"")</f>
        <v/>
      </c>
      <c r="XK430" s="264" t="str">
        <f>IF(AND($A$430&lt;=BC$349,BC$349&lt;=$B$430),(2/3)*$C$430,"")</f>
        <v/>
      </c>
      <c r="XL430" s="264" t="str">
        <f>IF(AND($A$430&lt;=BC$349,BC$349&lt;=$B$430),$D$430,"")</f>
        <v/>
      </c>
      <c r="XM430" s="264" t="str">
        <f>IF(AND($A$430&lt;=BC$349,BC$349&lt;=$B$430),(1/3)*$D$430,"")</f>
        <v/>
      </c>
      <c r="XN430" s="264" t="str">
        <f>IF(AND($A$430&lt;=BC$349,BC$349&lt;=$B$430),(2/3)*$D$430,"")</f>
        <v/>
      </c>
      <c r="XO430" s="264" t="str">
        <f>IF(AND($A$430&lt;=BC$349,BC$349&lt;=$B$430),$E$430,"")</f>
        <v/>
      </c>
      <c r="XP430" s="264" t="str">
        <f>IF(AND($A$430&lt;=BC$349,BC$349&lt;=$B$430),(1/3)*$E$430,"")</f>
        <v/>
      </c>
      <c r="XQ430" s="264" t="str">
        <f>IF(AND($A$430&lt;=BC$349,BC$349&lt;=$B$430),(2/3)*$E$430,"")</f>
        <v/>
      </c>
      <c r="XR430" s="264" t="str">
        <f>IF(AND($A$430&lt;=BC$349,BC$349&lt;=$B$430),$F$430,"")</f>
        <v/>
      </c>
      <c r="XS430" s="264" t="str">
        <f>IF(AND($A$430&lt;=BC$349,BC$349&lt;=$B$430),(1/3)*$F$430,"")</f>
        <v/>
      </c>
      <c r="XT430" s="264" t="str">
        <f>IF(AND($A$430&lt;=BC$349,BC$349&lt;=$B$430),(2/3)*$F$430,"")</f>
        <v/>
      </c>
      <c r="XU430" s="264" t="str">
        <f>IF(AND($A$430&lt;=BD$349,BD$349&lt;=$B$430),$C$430,"")</f>
        <v/>
      </c>
      <c r="XV430" s="264" t="str">
        <f>IF(AND($A$430&lt;=BD$349,BD$349&lt;=$B$430),(1/3)*$C$430,"")</f>
        <v/>
      </c>
      <c r="XW430" s="264" t="str">
        <f>IF(AND($A$430&lt;=BD$349,BD$349&lt;=$B$430),(2/3)*$C$430,"")</f>
        <v/>
      </c>
      <c r="XX430" s="264" t="str">
        <f>IF(AND($A$430&lt;=BD$349,BD$349&lt;=$B$430),$D$430,"")</f>
        <v/>
      </c>
      <c r="XY430" s="264" t="str">
        <f>IF(AND($A$430&lt;=BD$349,BD$349&lt;=$B$430),(1/3)*$D$430,"")</f>
        <v/>
      </c>
      <c r="XZ430" s="264" t="str">
        <f>IF(AND($A$430&lt;=BD$349,BD$349&lt;=$B$430),(2/3)*$D$430,"")</f>
        <v/>
      </c>
      <c r="YA430" s="264" t="str">
        <f>IF(AND($A$430&lt;=BD$349,BD$349&lt;=$B$430),$E$430,"")</f>
        <v/>
      </c>
      <c r="YB430" s="264" t="str">
        <f>IF(AND($A$430&lt;=BD$349,BD$349&lt;=$B$430),(1/3)*$E$430,"")</f>
        <v/>
      </c>
      <c r="YC430" s="264" t="str">
        <f>IF(AND($A$430&lt;=BD$349,BD$349&lt;=$B$430),(2/3)*$E$430,"")</f>
        <v/>
      </c>
      <c r="YD430" s="264" t="str">
        <f>IF(AND($A$430&lt;=BD$349,BD$349&lt;=$B$430),$F$430,"")</f>
        <v/>
      </c>
      <c r="YE430" s="264" t="str">
        <f>IF(AND($A$430&lt;=BD$349,BD$349&lt;=$B$430),(1/3)*$F$430,"")</f>
        <v/>
      </c>
      <c r="YF430" s="264" t="str">
        <f>IF(AND($A$430&lt;=BD$349,BD$349&lt;=$B$430),(2/3)*$F$430,"")</f>
        <v/>
      </c>
      <c r="YG430" s="264" t="str">
        <f>IF(AND($A$430&lt;=BE$349,BE$349&lt;=$B$430),$C$430,"")</f>
        <v/>
      </c>
      <c r="YH430" s="264" t="str">
        <f>IF(AND($A$430&lt;=BE$349,BE$349&lt;=$B$430),(1/3)*$C$430,"")</f>
        <v/>
      </c>
      <c r="YI430" s="264" t="str">
        <f>IF(AND($A$430&lt;=BE$349,BE$349&lt;=$B$430),(2/3)*$C$430,"")</f>
        <v/>
      </c>
      <c r="YJ430" s="264" t="str">
        <f>IF(AND($A$430&lt;=BE$349,BE$349&lt;=$B$430),$D$430,"")</f>
        <v/>
      </c>
      <c r="YK430" s="264" t="str">
        <f>IF(AND($A$430&lt;=BE$349,BE$349&lt;=$B$430),(1/3)*$D$430,"")</f>
        <v/>
      </c>
      <c r="YL430" s="264" t="str">
        <f>IF(AND($A$430&lt;=BE$349,BE$349&lt;=$B$430),(2/3)*$D$430,"")</f>
        <v/>
      </c>
      <c r="YM430" s="264" t="str">
        <f>IF(AND($A$430&lt;=BE$349,BE$349&lt;=$B$430),$E$430,"")</f>
        <v/>
      </c>
      <c r="YN430" s="264" t="str">
        <f>IF(AND($A$430&lt;=BE$349,BE$349&lt;=$B$430),(1/3)*$E$430,"")</f>
        <v/>
      </c>
      <c r="YO430" s="264" t="str">
        <f>IF(AND($A$430&lt;=BE$349,BE$349&lt;=$B$430),(2/3)*$E$430,"")</f>
        <v/>
      </c>
      <c r="YP430" s="264" t="str">
        <f>IF(AND($A$430&lt;=BE$349,BE$349&lt;=$B$430),$F$430,"")</f>
        <v/>
      </c>
      <c r="YQ430" s="264" t="str">
        <f>IF(AND($A$430&lt;=BE$349,BE$349&lt;=$B$430),(1/3)*$F$430,"")</f>
        <v/>
      </c>
      <c r="YR430" s="264" t="str">
        <f>IF(AND($A$430&lt;=BE$349,BE$349&lt;=$B$430),(2/3)*$F$430,"")</f>
        <v/>
      </c>
      <c r="YS430" s="264" t="str">
        <f>IF(AND($A$430&lt;=BF$349,BF$349&lt;=$B$430),$C$430,"")</f>
        <v/>
      </c>
      <c r="YT430" s="264" t="str">
        <f>IF(AND($A$430&lt;=BF$349,BF$349&lt;=$B$430),(1/3)*$C$430,"")</f>
        <v/>
      </c>
      <c r="YU430" s="264" t="str">
        <f>IF(AND($A$430&lt;=BF$349,BF$349&lt;=$B$430),(2/3)*$C$430,"")</f>
        <v/>
      </c>
      <c r="YV430" s="264" t="str">
        <f>IF(AND($A$430&lt;=BF$349,BF$349&lt;=$B$430),$D$430,"")</f>
        <v/>
      </c>
      <c r="YW430" s="264" t="str">
        <f>IF(AND($A$430&lt;=BF$349,BF$349&lt;=$B$430),(1/3)*$D$430,"")</f>
        <v/>
      </c>
      <c r="YX430" s="264" t="str">
        <f>IF(AND($A$430&lt;=BF$349,BF$349&lt;=$B$430),(2/3)*$D$430,"")</f>
        <v/>
      </c>
      <c r="YY430" s="264" t="str">
        <f>IF(AND($A$430&lt;=BF$349,BF$349&lt;=$B$430),$E$430,"")</f>
        <v/>
      </c>
      <c r="YZ430" s="264" t="str">
        <f>IF(AND($A$430&lt;=BF$349,BF$349&lt;=$B$430),(1/3)*$E$430,"")</f>
        <v/>
      </c>
      <c r="ZA430" s="264" t="str">
        <f>IF(AND($A$430&lt;=BF$349,BF$349&lt;=$B$430),(2/3)*$E$430,"")</f>
        <v/>
      </c>
      <c r="ZB430" s="264" t="str">
        <f>IF(AND($A$430&lt;=BF$349,BF$349&lt;=$B$430),$F$430,"")</f>
        <v/>
      </c>
      <c r="ZC430" s="264" t="str">
        <f>IF(AND($A$430&lt;=BF$349,BF$349&lt;=$B$430),(1/3)*$F$430,"")</f>
        <v/>
      </c>
      <c r="ZD430" s="264" t="str">
        <f>IF(AND($A$430&lt;=BF$349,BF$349&lt;=$B$430),(2/3)*$F$430,"")</f>
        <v/>
      </c>
      <c r="ZE430" s="264" t="str">
        <f>IF(AND($A$430&lt;=BG$349,BG$349&lt;=$B$430),$C$430,"")</f>
        <v/>
      </c>
      <c r="ZF430" s="264" t="str">
        <f>IF(AND($A$430&lt;=BG$349,BG$349&lt;=$B$430),(1/3)*$C$430,"")</f>
        <v/>
      </c>
      <c r="ZG430" s="264" t="str">
        <f>IF(AND($A$430&lt;=BG$349,BG$349&lt;=$B$430),(2/3)*$C$430,"")</f>
        <v/>
      </c>
      <c r="ZH430" s="264" t="str">
        <f>IF(AND($A$430&lt;=BG$349,BG$349&lt;=$B$430),$D$430,"")</f>
        <v/>
      </c>
      <c r="ZI430" s="264" t="str">
        <f>IF(AND($A$430&lt;=BG$349,BG$349&lt;=$B$430),(1/3)*$D$430,"")</f>
        <v/>
      </c>
      <c r="ZJ430" s="264" t="str">
        <f>IF(AND($A$430&lt;=BG$349,BG$349&lt;=$B$430),(2/3)*$D$430,"")</f>
        <v/>
      </c>
      <c r="ZK430" s="264" t="str">
        <f>IF(AND($A$430&lt;=BG$349,BG$349&lt;=$B$430),$E$430,"")</f>
        <v/>
      </c>
      <c r="ZL430" s="264" t="str">
        <f>IF(AND($A$430&lt;=BG$349,BG$349&lt;=$B$430),(1/3)*$E$430,"")</f>
        <v/>
      </c>
      <c r="ZM430" s="264" t="str">
        <f>IF(AND($A$430&lt;=BG$349,BG$349&lt;=$B$430),(2/3)*$E$430,"")</f>
        <v/>
      </c>
      <c r="ZN430" s="264" t="str">
        <f>IF(AND($A$430&lt;=BG$349,BG$349&lt;=$B$430),$F$430,"")</f>
        <v/>
      </c>
      <c r="ZO430" s="264" t="str">
        <f>IF(AND($A$430&lt;=BG$349,BG$349&lt;=$B$430),(1/3)*$F$430,"")</f>
        <v/>
      </c>
      <c r="ZP430" s="264" t="str">
        <f>IF(AND($A$430&lt;=BG$349,BG$349&lt;=$B$430),(2/3)*$F$430,"")</f>
        <v/>
      </c>
      <c r="ZQ430" s="264" t="str">
        <f>IF(AND($A$430&lt;=BH$349,BH$349&lt;=$B$430),$C$430,"")</f>
        <v/>
      </c>
      <c r="ZR430" s="264" t="str">
        <f>IF(AND($A$430&lt;=BH$349,BH$349&lt;=$B$430),(1/3)*$C$430,"")</f>
        <v/>
      </c>
      <c r="ZS430" s="264" t="str">
        <f>IF(AND($A$430&lt;=BH$349,BH$349&lt;=$B$430),(2/3)*$C$430,"")</f>
        <v/>
      </c>
      <c r="ZT430" s="264" t="str">
        <f>IF(AND($A$430&lt;=BH$349,BH$349&lt;=$B$430),$D$430,"")</f>
        <v/>
      </c>
      <c r="ZU430" s="264" t="str">
        <f>IF(AND($A$430&lt;=BH$349,BH$349&lt;=$B$430),(1/3)*$D$430,"")</f>
        <v/>
      </c>
      <c r="ZV430" s="264" t="str">
        <f>IF(AND($A$430&lt;=BH$349,BH$349&lt;=$B$430),(2/3)*$D$430,"")</f>
        <v/>
      </c>
      <c r="ZW430" s="264" t="str">
        <f>IF(AND($A$430&lt;=BH$349,BH$349&lt;=$B$430),$E$430,"")</f>
        <v/>
      </c>
      <c r="ZX430" s="264" t="str">
        <f>IF(AND($A$430&lt;=BH$349,BH$349&lt;=$B$430),(1/3)*$E$430,"")</f>
        <v/>
      </c>
      <c r="ZY430" s="264" t="str">
        <f>IF(AND($A$430&lt;=BH$349,BH$349&lt;=$B$430),(2/3)*$E$430,"")</f>
        <v/>
      </c>
      <c r="ZZ430" s="264" t="str">
        <f>IF(AND($A$430&lt;=BH$349,BH$349&lt;=$B$430),$F$430,"")</f>
        <v/>
      </c>
      <c r="AAA430" s="264" t="str">
        <f>IF(AND($A$430&lt;=BH$349,BH$349&lt;=$B$430),(1/3)*$F$430,"")</f>
        <v/>
      </c>
      <c r="AAB430" s="264" t="str">
        <f>IF(AND($A$430&lt;=BH$349,BH$349&lt;=$B$430),(2/3)*$F$430,"")</f>
        <v/>
      </c>
      <c r="AAC430" s="264" t="str">
        <f>IF(AND($A$430&lt;=BI$349,BI$349&lt;=$B$430),$C$430,"")</f>
        <v/>
      </c>
      <c r="AAD430" s="264" t="str">
        <f>IF(AND($A$430&lt;=BI$349,BI$349&lt;=$B$430),(1/3)*$C$430,"")</f>
        <v/>
      </c>
      <c r="AAE430" s="264" t="str">
        <f>IF(AND($A$430&lt;=BI$349,BI$349&lt;=$B$430),(2/3)*$C$430,"")</f>
        <v/>
      </c>
      <c r="AAF430" s="264" t="str">
        <f>IF(AND($A$430&lt;=BI$349,BI$349&lt;=$B$430),$D$430,"")</f>
        <v/>
      </c>
      <c r="AAG430" s="264" t="str">
        <f>IF(AND($A$430&lt;=BI$349,BI$349&lt;=$B$430),(1/3)*$D$430,"")</f>
        <v/>
      </c>
      <c r="AAH430" s="264" t="str">
        <f>IF(AND($A$430&lt;=BI$349,BI$349&lt;=$B$430),(2/3)*$D$430,"")</f>
        <v/>
      </c>
      <c r="AAI430" s="264" t="str">
        <f>IF(AND($A$430&lt;=BI$349,BI$349&lt;=$B$430),$E$430,"")</f>
        <v/>
      </c>
      <c r="AAJ430" s="264" t="str">
        <f>IF(AND($A$430&lt;=BI$349,BI$349&lt;=$B$430),(1/3)*$E$430,"")</f>
        <v/>
      </c>
      <c r="AAK430" s="264" t="str">
        <f>IF(AND($A$430&lt;=BI$349,BI$349&lt;=$B$430),(2/3)*$E$430,"")</f>
        <v/>
      </c>
      <c r="AAL430" s="264" t="str">
        <f>IF(AND($A$430&lt;=BI$349,BI$349&lt;=$B$430),$F$430,"")</f>
        <v/>
      </c>
      <c r="AAM430" s="264" t="str">
        <f>IF(AND($A$430&lt;=BI$349,BI$349&lt;=$B$430),(1/3)*$F$430,"")</f>
        <v/>
      </c>
      <c r="AAN430" s="264" t="str">
        <f>IF(AND($A$430&lt;=BI$349,BI$349&lt;=$B$430),(2/3)*$F$430,"")</f>
        <v/>
      </c>
      <c r="AAO430" s="264" t="str">
        <f>IF(AND($A$430&lt;=BJ$349,BJ$349&lt;=$B$430),$C$430,"")</f>
        <v/>
      </c>
      <c r="AAP430" s="264" t="str">
        <f>IF(AND($A$430&lt;=BJ$349,BJ$349&lt;=$B$430),(1/3)*$C$430,"")</f>
        <v/>
      </c>
      <c r="AAQ430" s="264" t="str">
        <f>IF(AND($A$430&lt;=BJ$349,BJ$349&lt;=$B$430),(2/3)*$C$430,"")</f>
        <v/>
      </c>
      <c r="AAR430" s="264" t="str">
        <f>IF(AND($A$430&lt;=BJ$349,BJ$349&lt;=$B$430),$D$430,"")</f>
        <v/>
      </c>
      <c r="AAS430" s="264" t="str">
        <f>IF(AND($A$430&lt;=BJ$349,BJ$349&lt;=$B$430),(1/3)*$D$430,"")</f>
        <v/>
      </c>
      <c r="AAT430" s="264" t="str">
        <f>IF(AND($A$430&lt;=BJ$349,BJ$349&lt;=$B$430),(2/3)*$D$430,"")</f>
        <v/>
      </c>
      <c r="AAU430" s="264" t="str">
        <f>IF(AND($A$430&lt;=BJ$349,BJ$349&lt;=$B$430),$E$430,"")</f>
        <v/>
      </c>
      <c r="AAV430" s="264" t="str">
        <f>IF(AND($A$430&lt;=BJ$349,BJ$349&lt;=$B$430),(1/3)*$E$430,"")</f>
        <v/>
      </c>
      <c r="AAW430" s="264" t="str">
        <f>IF(AND($A$430&lt;=BJ$349,BJ$349&lt;=$B$430),(2/3)*$E$430,"")</f>
        <v/>
      </c>
      <c r="AAX430" s="264" t="str">
        <f>IF(AND($A$430&lt;=BJ$349,BJ$349&lt;=$B$430),$F$430,"")</f>
        <v/>
      </c>
      <c r="AAY430" s="264" t="str">
        <f>IF(AND($A$430&lt;=BJ$349,BJ$349&lt;=$B$430),(1/3)*$F$430,"")</f>
        <v/>
      </c>
      <c r="AAZ430" s="264" t="str">
        <f>IF(AND($A$430&lt;=BJ$349,BJ$349&lt;=$B$430),(2/3)*$F$430,"")</f>
        <v/>
      </c>
      <c r="ABA430" s="264" t="str">
        <f>IF(AND($A$430&lt;=BK$349,BK$349&lt;=$B$430),$C$430,"")</f>
        <v/>
      </c>
      <c r="ABB430" s="264" t="str">
        <f>IF(AND($A$430&lt;=BK$349,BK$349&lt;=$B$430),(1/3)*$C$430,"")</f>
        <v/>
      </c>
      <c r="ABC430" s="264" t="str">
        <f>IF(AND($A$430&lt;=BK$349,BK$349&lt;=$B$430),(2/3)*$C$430,"")</f>
        <v/>
      </c>
      <c r="ABD430" s="264" t="str">
        <f>IF(AND($A$430&lt;=BK$349,BK$349&lt;=$B$430),$D$430,"")</f>
        <v/>
      </c>
      <c r="ABE430" s="264" t="str">
        <f>IF(AND($A$430&lt;=BK$349,BK$349&lt;=$B$430),(1/3)*$D$430,"")</f>
        <v/>
      </c>
      <c r="ABF430" s="264" t="str">
        <f>IF(AND($A$430&lt;=BK$349,BK$349&lt;=$B$430),(2/3)*$D$430,"")</f>
        <v/>
      </c>
      <c r="ABG430" s="264" t="str">
        <f>IF(AND($A$430&lt;=BK$349,BK$349&lt;=$B$430),$E$430,"")</f>
        <v/>
      </c>
      <c r="ABH430" s="264" t="str">
        <f>IF(AND($A$430&lt;=BK$349,BK$349&lt;=$B$430),(1/3)*$E$430,"")</f>
        <v/>
      </c>
      <c r="ABI430" s="264" t="str">
        <f>IF(AND($A$430&lt;=BK$349,BK$349&lt;=$B$430),(2/3)*$E$430,"")</f>
        <v/>
      </c>
      <c r="ABJ430" s="264" t="str">
        <f>IF(AND($A$430&lt;=BK$349,BK$349&lt;=$B$430),$F$430,"")</f>
        <v/>
      </c>
      <c r="ABK430" s="264" t="str">
        <f>IF(AND($A$430&lt;=BK$349,BK$349&lt;=$B$430),(1/3)*$F$430,"")</f>
        <v/>
      </c>
      <c r="ABL430" s="264" t="str">
        <f>IF(AND($A$430&lt;=BK$349,BK$349&lt;=$B$430),(2/3)*$F$430,"")</f>
        <v/>
      </c>
      <c r="ABM430" s="264" t="str">
        <f>IF(AND($A$430&lt;=BL$349,BL$349&lt;=$B$430),$C$430,"")</f>
        <v/>
      </c>
      <c r="ABN430" s="264" t="str">
        <f>IF(AND($A$430&lt;=BL$349,BL$349&lt;=$B$430),(1/3)*$C$430,"")</f>
        <v/>
      </c>
      <c r="ABO430" s="264" t="str">
        <f>IF(AND($A$430&lt;=BL$349,BL$349&lt;=$B$430),(2/3)*$C$430,"")</f>
        <v/>
      </c>
      <c r="ABP430" s="264" t="str">
        <f>IF(AND($A$430&lt;=BL$349,BL$349&lt;=$B$430),$D$430,"")</f>
        <v/>
      </c>
      <c r="ABQ430" s="264" t="str">
        <f>IF(AND($A$430&lt;=BL$349,BL$349&lt;=$B$430),(1/3)*$D$430,"")</f>
        <v/>
      </c>
      <c r="ABR430" s="264" t="str">
        <f>IF(AND($A$430&lt;=BL$349,BL$349&lt;=$B$430),(2/3)*$D$430,"")</f>
        <v/>
      </c>
      <c r="ABS430" s="264" t="str">
        <f>IF(AND($A$430&lt;=BL$349,BL$349&lt;=$B$430),$E$430,"")</f>
        <v/>
      </c>
      <c r="ABT430" s="264" t="str">
        <f>IF(AND($A$430&lt;=BL$349,BL$349&lt;=$B$430),(1/3)*$E$430,"")</f>
        <v/>
      </c>
      <c r="ABU430" s="264" t="str">
        <f>IF(AND($A$430&lt;=BL$349,BL$349&lt;=$B$430),(2/3)*$E$430,"")</f>
        <v/>
      </c>
      <c r="ABV430" s="264" t="str">
        <f>IF(AND($A$430&lt;=BL$349,BL$349&lt;=$B$430),$F$430,"")</f>
        <v/>
      </c>
      <c r="ABW430" s="264" t="str">
        <f>IF(AND($A$430&lt;=BL$349,BL$349&lt;=$B$430),(1/3)*$F$430,"")</f>
        <v/>
      </c>
      <c r="ABX430" s="264" t="str">
        <f>IF(AND($A$430&lt;=BL$349,BL$349&lt;=$B$430),(2/3)*$F$430,"")</f>
        <v/>
      </c>
      <c r="ABY430" s="264" t="str">
        <f>IF(AND($A$430&lt;=BM$349,BM$349&lt;=$B$430),$C$430,"")</f>
        <v/>
      </c>
      <c r="ABZ430" s="264" t="str">
        <f>IF(AND($A$430&lt;=BM$349,BM$349&lt;=$B$430),(1/3)*$C$430,"")</f>
        <v/>
      </c>
      <c r="ACA430" s="264" t="str">
        <f>IF(AND($A$430&lt;=BM$349,BM$349&lt;=$B$430),(2/3)*$C$430,"")</f>
        <v/>
      </c>
      <c r="ACB430" s="264" t="str">
        <f>IF(AND($A$430&lt;=BM$349,BM$349&lt;=$B$430),$D$430,"")</f>
        <v/>
      </c>
      <c r="ACC430" s="264" t="str">
        <f>IF(AND($A$430&lt;=BM$349,BM$349&lt;=$B$430),(1/3)*$D$430,"")</f>
        <v/>
      </c>
      <c r="ACD430" s="264" t="str">
        <f>IF(AND($A$430&lt;=BM$349,BM$349&lt;=$B$430),(2/3)*$D$430,"")</f>
        <v/>
      </c>
      <c r="ACE430" s="264" t="str">
        <f>IF(AND($A$430&lt;=BM$349,BM$349&lt;=$B$430),$E$430,"")</f>
        <v/>
      </c>
      <c r="ACF430" s="264" t="str">
        <f>IF(AND($A$430&lt;=BM$349,BM$349&lt;=$B$430),(1/3)*$E$430,"")</f>
        <v/>
      </c>
      <c r="ACG430" s="264" t="str">
        <f>IF(AND($A$430&lt;=BM$349,BM$349&lt;=$B$430),(2/3)*$E$430,"")</f>
        <v/>
      </c>
      <c r="ACH430" s="264" t="str">
        <f>IF(AND($A$430&lt;=BM$349,BM$349&lt;=$B$430),$F$430,"")</f>
        <v/>
      </c>
      <c r="ACI430" s="264" t="str">
        <f>IF(AND($A$430&lt;=BM$349,BM$349&lt;=$B$430),(1/3)*$F$430,"")</f>
        <v/>
      </c>
      <c r="ACJ430" s="264" t="str">
        <f>IF(AND($A$430&lt;=BM$349,BM$349&lt;=$B$430),(2/3)*$F$430,"")</f>
        <v/>
      </c>
      <c r="ACK430" s="264" t="str">
        <f>IF(AND($A$430&lt;=BN$349,BN$349&lt;=$B$430),$C$430,"")</f>
        <v/>
      </c>
      <c r="ACL430" s="264" t="str">
        <f>IF(AND($A$430&lt;=BN$349,BN$349&lt;=$B$430),(1/3)*$C$430,"")</f>
        <v/>
      </c>
      <c r="ACM430" s="264" t="str">
        <f>IF(AND($A$430&lt;=BN$349,BN$349&lt;=$B$430),(2/3)*$C$430,"")</f>
        <v/>
      </c>
      <c r="ACN430" s="264" t="str">
        <f>IF(AND($A$430&lt;=BN$349,BN$349&lt;=$B$430),$D$430,"")</f>
        <v/>
      </c>
      <c r="ACO430" s="264" t="str">
        <f>IF(AND($A$430&lt;=BN$349,BN$349&lt;=$B$430),(1/3)*$D$430,"")</f>
        <v/>
      </c>
      <c r="ACP430" s="264" t="str">
        <f>IF(AND($A$430&lt;=BN$349,BN$349&lt;=$B$430),(2/3)*$D$430,"")</f>
        <v/>
      </c>
      <c r="ACQ430" s="264" t="str">
        <f>IF(AND($A$430&lt;=BN$349,BN$349&lt;=$B$430),$E$430,"")</f>
        <v/>
      </c>
      <c r="ACR430" s="264" t="str">
        <f>IF(AND($A$430&lt;=BN$349,BN$349&lt;=$B$430),(1/3)*$E$430,"")</f>
        <v/>
      </c>
      <c r="ACS430" s="264" t="str">
        <f>IF(AND($A$430&lt;=BN$349,BN$349&lt;=$B$430),(2/3)*$E$430,"")</f>
        <v/>
      </c>
      <c r="ACT430" s="264" t="str">
        <f>IF(AND($A$430&lt;=BN$349,BN$349&lt;=$B$430),$F$430,"")</f>
        <v/>
      </c>
      <c r="ACU430" s="264" t="str">
        <f>IF(AND($A$430&lt;=BN$349,BN$349&lt;=$B$430),(1/3)*$F$430,"")</f>
        <v/>
      </c>
      <c r="ACV430" s="264" t="str">
        <f>IF(AND($A$430&lt;=BN$349,BN$349&lt;=$B$430),(2/3)*$F$430,"")</f>
        <v/>
      </c>
      <c r="ACW430" s="264" t="str">
        <f>IF(AND($A$430&lt;=BO$349,BO$349&lt;=$B$430),$C$430,"")</f>
        <v/>
      </c>
      <c r="ACX430" s="264" t="str">
        <f>IF(AND($A$430&lt;=BO$349,BO$349&lt;=$B$430),(1/3)*$C$430,"")</f>
        <v/>
      </c>
      <c r="ACY430" s="264" t="str">
        <f>IF(AND($A$430&lt;=BO$349,BO$349&lt;=$B$430),(2/3)*$C$430,"")</f>
        <v/>
      </c>
      <c r="ACZ430" s="264" t="str">
        <f>IF(AND($A$430&lt;=BO$349,BO$349&lt;=$B$430),$D$430,"")</f>
        <v/>
      </c>
      <c r="ADA430" s="264" t="str">
        <f>IF(AND($A$430&lt;=BO$349,BO$349&lt;=$B$430),(1/3)*$D$430,"")</f>
        <v/>
      </c>
      <c r="ADB430" s="264" t="str">
        <f>IF(AND($A$430&lt;=BO$349,BO$349&lt;=$B$430),(2/3)*$D$430,"")</f>
        <v/>
      </c>
      <c r="ADC430" s="264" t="str">
        <f>IF(AND($A$430&lt;=BO$349,BO$349&lt;=$B$430),$E$430,"")</f>
        <v/>
      </c>
      <c r="ADD430" s="264" t="str">
        <f>IF(AND($A$430&lt;=BO$349,BO$349&lt;=$B$430),(1/3)*$E$430,"")</f>
        <v/>
      </c>
      <c r="ADE430" s="264" t="str">
        <f>IF(AND($A$430&lt;=BO$349,BO$349&lt;=$B$430),(2/3)*$E$430,"")</f>
        <v/>
      </c>
      <c r="ADF430" s="264" t="str">
        <f>IF(AND($A$430&lt;=BO$349,BO$349&lt;=$B$430),$F$430,"")</f>
        <v/>
      </c>
      <c r="ADG430" s="264" t="str">
        <f>IF(AND($A$430&lt;=BO$349,BO$349&lt;=$B$430),(1/3)*$F$430,"")</f>
        <v/>
      </c>
      <c r="ADH430" s="264" t="str">
        <f>IF(AND($A$430&lt;=BO$349,BO$349&lt;=$B$430),(2/3)*$F$430,"")</f>
        <v/>
      </c>
      <c r="ADI430" s="264" t="str">
        <f>IF(AND($A$430&lt;=BP$349,BP$349&lt;=$B$430),$C$430,"")</f>
        <v/>
      </c>
      <c r="ADJ430" s="264" t="str">
        <f>IF(AND($A$430&lt;=BP$349,BP$349&lt;=$B$430),(1/3)*$C$430,"")</f>
        <v/>
      </c>
      <c r="ADK430" s="264" t="str">
        <f>IF(AND($A$430&lt;=BP$349,BP$349&lt;=$B$430),(2/3)*$C$430,"")</f>
        <v/>
      </c>
      <c r="ADL430" s="264" t="str">
        <f>IF(AND($A$430&lt;=BP$349,BP$349&lt;=$B$430),$D$430,"")</f>
        <v/>
      </c>
      <c r="ADM430" s="264" t="str">
        <f>IF(AND($A$430&lt;=BP$349,BP$349&lt;=$B$430),(1/3)*$D$430,"")</f>
        <v/>
      </c>
      <c r="ADN430" s="264" t="str">
        <f>IF(AND($A$430&lt;=BP$349,BP$349&lt;=$B$430),(2/3)*$D$430,"")</f>
        <v/>
      </c>
      <c r="ADO430" s="264" t="str">
        <f>IF(AND($A$430&lt;=BP$349,BP$349&lt;=$B$430),$E$430,"")</f>
        <v/>
      </c>
      <c r="ADP430" s="264" t="str">
        <f>IF(AND($A$430&lt;=BP$349,BP$349&lt;=$B$430),(1/3)*$E$430,"")</f>
        <v/>
      </c>
      <c r="ADQ430" s="264" t="str">
        <f>IF(AND($A$430&lt;=BP$349,BP$349&lt;=$B$430),(2/3)*$E$430,"")</f>
        <v/>
      </c>
      <c r="ADR430" s="264" t="str">
        <f>IF(AND($A$430&lt;=BP$349,BP$349&lt;=$B$430),$F$430,"")</f>
        <v/>
      </c>
      <c r="ADS430" s="264" t="str">
        <f>IF(AND($A$430&lt;=BP$349,BP$349&lt;=$B$430),(1/3)*$F$430,"")</f>
        <v/>
      </c>
      <c r="ADT430" s="264" t="str">
        <f>IF(AND($A$430&lt;=BP$349,BP$349&lt;=$B$430),(2/3)*$F$430,"")</f>
        <v/>
      </c>
      <c r="ADU430" s="264" t="str">
        <f>IF(AND($A$430&lt;=BQ$349,BQ$349&lt;=$B$430),$C$430,"")</f>
        <v/>
      </c>
      <c r="ADV430" s="264" t="str">
        <f>IF(AND($A$430&lt;=BQ$349,BQ$349&lt;=$B$430),(1/3)*$C$430,"")</f>
        <v/>
      </c>
      <c r="ADW430" s="264" t="str">
        <f>IF(AND($A$430&lt;=BQ$349,BQ$349&lt;=$B$430),(2/3)*$C$430,"")</f>
        <v/>
      </c>
      <c r="ADX430" s="264" t="str">
        <f>IF(AND($A$430&lt;=BQ$349,BQ$349&lt;=$B$430),$D$430,"")</f>
        <v/>
      </c>
      <c r="ADY430" s="264" t="str">
        <f>IF(AND($A$430&lt;=BQ$349,BQ$349&lt;=$B$430),(1/3)*$D$430,"")</f>
        <v/>
      </c>
      <c r="ADZ430" s="264" t="str">
        <f>IF(AND($A$430&lt;=BQ$349,BQ$349&lt;=$B$430),(2/3)*$D$430,"")</f>
        <v/>
      </c>
      <c r="AEA430" s="264" t="str">
        <f>IF(AND($A$430&lt;=BQ$349,BQ$349&lt;=$B$430),$E$430,"")</f>
        <v/>
      </c>
      <c r="AEB430" s="264" t="str">
        <f>IF(AND($A$430&lt;=BQ$349,BQ$349&lt;=$B$430),(1/3)*$E$430,"")</f>
        <v/>
      </c>
      <c r="AEC430" s="264" t="str">
        <f>IF(AND($A$430&lt;=BQ$349,BQ$349&lt;=$B$430),(2/3)*$E$430,"")</f>
        <v/>
      </c>
      <c r="AED430" s="264" t="str">
        <f>IF(AND($A$430&lt;=BQ$349,BQ$349&lt;=$B$430),$F$430,"")</f>
        <v/>
      </c>
      <c r="AEE430" s="264" t="str">
        <f>IF(AND($A$430&lt;=BQ$349,BQ$349&lt;=$B$430),(1/3)*$F$430,"")</f>
        <v/>
      </c>
      <c r="AEF430" s="264" t="str">
        <f>IF(AND($A$430&lt;=BQ$349,BQ$349&lt;=$B$430),(2/3)*$F$430,"")</f>
        <v/>
      </c>
      <c r="AEG430" s="264" t="str">
        <f>IF(AND($A$430&lt;=BR$349,BR$349&lt;=$B$430),$C$430,"")</f>
        <v/>
      </c>
      <c r="AEH430" s="264" t="str">
        <f>IF(AND($A$430&lt;=BR$349,BR$349&lt;=$B$430),(1/3)*$C$430,"")</f>
        <v/>
      </c>
      <c r="AEI430" s="264" t="str">
        <f>IF(AND($A$430&lt;=BR$349,BR$349&lt;=$B$430),(2/3)*$C$430,"")</f>
        <v/>
      </c>
      <c r="AEJ430" s="264" t="str">
        <f>IF(AND($A$430&lt;=BR$349,BR$349&lt;=$B$430),$D$430,"")</f>
        <v/>
      </c>
      <c r="AEK430" s="264" t="str">
        <f>IF(AND($A$430&lt;=BR$349,BR$349&lt;=$B$430),(1/3)*$D$430,"")</f>
        <v/>
      </c>
      <c r="AEL430" s="264" t="str">
        <f>IF(AND($A$430&lt;=BR$349,BR$349&lt;=$B$430),(2/3)*$D$430,"")</f>
        <v/>
      </c>
      <c r="AEM430" s="264" t="str">
        <f>IF(AND($A$430&lt;=BR$349,BR$349&lt;=$B$430),$E$430,"")</f>
        <v/>
      </c>
      <c r="AEN430" s="264" t="str">
        <f>IF(AND($A$430&lt;=BR$349,BR$349&lt;=$B$430),(1/3)*$E$430,"")</f>
        <v/>
      </c>
      <c r="AEO430" s="264" t="str">
        <f>IF(AND($A$430&lt;=BR$349,BR$349&lt;=$B$430),(2/3)*$E$430,"")</f>
        <v/>
      </c>
      <c r="AEP430" s="264" t="str">
        <f>IF(AND($A$430&lt;=BR$349,BR$349&lt;=$B$430),$F$430,"")</f>
        <v/>
      </c>
      <c r="AEQ430" s="264" t="str">
        <f>IF(AND($A$430&lt;=BR$349,BR$349&lt;=$B$430),(1/3)*$F$430,"")</f>
        <v/>
      </c>
      <c r="AER430" s="264" t="str">
        <f>IF(AND($A$430&lt;=BR$349,BR$349&lt;=$B$430),(2/3)*$F$430,"")</f>
        <v/>
      </c>
      <c r="AES430" s="264" t="str">
        <f>IF(AND($A$430&lt;=BS$349,BS$349&lt;=$B$430),$C$430,"")</f>
        <v/>
      </c>
      <c r="AET430" s="264" t="str">
        <f>IF(AND($A$430&lt;=BS$349,BS$349&lt;=$B$430),(1/3)*$C$430,"")</f>
        <v/>
      </c>
      <c r="AEU430" s="264" t="str">
        <f>IF(AND($A$430&lt;=BS$349,BS$349&lt;=$B$430),(2/3)*$C$430,"")</f>
        <v/>
      </c>
      <c r="AEV430" s="264" t="str">
        <f>IF(AND($A$430&lt;=BS$349,BS$349&lt;=$B$430),$D$430,"")</f>
        <v/>
      </c>
      <c r="AEW430" s="264" t="str">
        <f>IF(AND($A$430&lt;=BS$349,BS$349&lt;=$B$430),(1/3)*$D$430,"")</f>
        <v/>
      </c>
      <c r="AEX430" s="264" t="str">
        <f>IF(AND($A$430&lt;=BS$349,BS$349&lt;=$B$430),(2/3)*$D$430,"")</f>
        <v/>
      </c>
      <c r="AEY430" s="264" t="str">
        <f>IF(AND($A$430&lt;=BS$349,BS$349&lt;=$B$430),$E$430,"")</f>
        <v/>
      </c>
      <c r="AEZ430" s="264" t="str">
        <f>IF(AND($A$430&lt;=BS$349,BS$349&lt;=$B$430),(1/3)*$E$430,"")</f>
        <v/>
      </c>
      <c r="AFA430" s="264" t="str">
        <f>IF(AND($A$430&lt;=BS$349,BS$349&lt;=$B$430),(2/3)*$E$430,"")</f>
        <v/>
      </c>
      <c r="AFB430" s="264" t="str">
        <f>IF(AND($A$430&lt;=BS$349,BS$349&lt;=$B$430),$F$430,"")</f>
        <v/>
      </c>
      <c r="AFC430" s="264" t="str">
        <f>IF(AND($A$430&lt;=BS$349,BS$349&lt;=$B$430),(1/3)*$F$430,"")</f>
        <v/>
      </c>
      <c r="AFD430" s="264" t="str">
        <f>IF(AND($A$430&lt;=BS$349,BS$349&lt;=$B$430),(2/3)*$F$430,"")</f>
        <v/>
      </c>
      <c r="AFE430" s="264" t="str">
        <f>IF(AND($A$430&lt;=BT$349,BT$349&lt;=$B$430),$C$430,"")</f>
        <v/>
      </c>
      <c r="AFF430" s="264" t="str">
        <f>IF(AND($A$430&lt;=BT$349,BT$349&lt;=$B$430),(1/3)*$C$430,"")</f>
        <v/>
      </c>
      <c r="AFG430" s="264" t="str">
        <f>IF(AND($A$430&lt;=BT$349,BT$349&lt;=$B$430),(2/3)*$C$430,"")</f>
        <v/>
      </c>
      <c r="AFH430" s="264" t="str">
        <f>IF(AND($A$430&lt;=BT$349,BT$349&lt;=$B$430),$D$430,"")</f>
        <v/>
      </c>
      <c r="AFI430" s="264" t="str">
        <f>IF(AND($A$430&lt;=BT$349,BT$349&lt;=$B$430),(1/3)*$D$430,"")</f>
        <v/>
      </c>
      <c r="AFJ430" s="264" t="str">
        <f>IF(AND($A$430&lt;=BT$349,BT$349&lt;=$B$430),(2/3)*$D$430,"")</f>
        <v/>
      </c>
      <c r="AFK430" s="264" t="str">
        <f>IF(AND($A$430&lt;=BT$349,BT$349&lt;=$B$430),$E$430,"")</f>
        <v/>
      </c>
      <c r="AFL430" s="264" t="str">
        <f>IF(AND($A$430&lt;=BT$349,BT$349&lt;=$B$430),(1/3)*$E$430,"")</f>
        <v/>
      </c>
      <c r="AFM430" s="264" t="str">
        <f>IF(AND($A$430&lt;=BT$349,BT$349&lt;=$B$430),(2/3)*$E$430,"")</f>
        <v/>
      </c>
      <c r="AFN430" s="264" t="str">
        <f>IF(AND($A$430&lt;=BT$349,BT$349&lt;=$B$430),$F$430,"")</f>
        <v/>
      </c>
      <c r="AFO430" s="264" t="str">
        <f>IF(AND($A$430&lt;=BT$349,BT$349&lt;=$B$430),(1/3)*$F$430,"")</f>
        <v/>
      </c>
      <c r="AFP430" s="264" t="str">
        <f>IF(AND($A$430&lt;=BT$349,BT$349&lt;=$B$430),(2/3)*$F$430,"")</f>
        <v/>
      </c>
      <c r="AFQ430" s="264" t="str">
        <f>IF(AND($A$430&lt;=BU$349,BU$349&lt;=$B$430),$C$430,"")</f>
        <v/>
      </c>
      <c r="AFR430" s="264" t="str">
        <f>IF(AND($A$430&lt;=BU$349,BU$349&lt;=$B$430),(1/3)*$C$430,"")</f>
        <v/>
      </c>
      <c r="AFS430" s="264" t="str">
        <f>IF(AND($A$430&lt;=BU$349,BU$349&lt;=$B$430),(2/3)*$C$430,"")</f>
        <v/>
      </c>
      <c r="AFT430" s="264" t="str">
        <f>IF(AND($A$430&lt;=BU$349,BU$349&lt;=$B$430),$D$430,"")</f>
        <v/>
      </c>
      <c r="AFU430" s="264" t="str">
        <f>IF(AND($A$430&lt;=BU$349,BU$349&lt;=$B$430),(1/3)*$D$430,"")</f>
        <v/>
      </c>
      <c r="AFV430" s="264" t="str">
        <f>IF(AND($A$430&lt;=BU$349,BU$349&lt;=$B$430),(2/3)*$D$430,"")</f>
        <v/>
      </c>
      <c r="AFW430" s="264" t="str">
        <f>IF(AND($A$430&lt;=BU$349,BU$349&lt;=$B$430),$E$430,"")</f>
        <v/>
      </c>
      <c r="AFX430" s="264" t="str">
        <f>IF(AND($A$430&lt;=BU$349,BU$349&lt;=$B$430),(1/3)*$E$430,"")</f>
        <v/>
      </c>
      <c r="AFY430" s="264" t="str">
        <f>IF(AND($A$430&lt;=BU$349,BU$349&lt;=$B$430),(2/3)*$E$430,"")</f>
        <v/>
      </c>
      <c r="AFZ430" s="264" t="str">
        <f>IF(AND($A$430&lt;=BU$349,BU$349&lt;=$B$430),$F$430,"")</f>
        <v/>
      </c>
      <c r="AGA430" s="264" t="str">
        <f>IF(AND($A$430&lt;=BU$349,BU$349&lt;=$B$430),(1/3)*$F$430,"")</f>
        <v/>
      </c>
      <c r="AGB430" s="264" t="str">
        <f>IF(AND($A$430&lt;=BU$349,BU$349&lt;=$B$430),(2/3)*$F$430,"")</f>
        <v/>
      </c>
      <c r="AGC430" s="264" t="str">
        <f>IF(AND($A$430&lt;=BV$349,BV$349&lt;=$B$430),$C$430,"")</f>
        <v/>
      </c>
      <c r="AGD430" s="264" t="str">
        <f>IF(AND($A$430&lt;=BV$349,BV$349&lt;=$B$430),(1/3)*$C$430,"")</f>
        <v/>
      </c>
      <c r="AGE430" s="264" t="str">
        <f>IF(AND($A$430&lt;=BV$349,BV$349&lt;=$B$430),(2/3)*$C$430,"")</f>
        <v/>
      </c>
      <c r="AGF430" s="264" t="str">
        <f>IF(AND($A$430&lt;=BV$349,BV$349&lt;=$B$430),$D$430,"")</f>
        <v/>
      </c>
      <c r="AGG430" s="264" t="str">
        <f>IF(AND($A$430&lt;=BV$349,BV$349&lt;=$B$430),(1/3)*$D$430,"")</f>
        <v/>
      </c>
      <c r="AGH430" s="264" t="str">
        <f>IF(AND($A$430&lt;=BV$349,BV$349&lt;=$B$430),(2/3)*$D$430,"")</f>
        <v/>
      </c>
      <c r="AGI430" s="264" t="str">
        <f>IF(AND($A$430&lt;=BV$349,BV$349&lt;=$B$430),$E$430,"")</f>
        <v/>
      </c>
      <c r="AGJ430" s="264" t="str">
        <f>IF(AND($A$430&lt;=BV$349,BV$349&lt;=$B$430),(1/3)*$E$430,"")</f>
        <v/>
      </c>
      <c r="AGK430" s="264" t="str">
        <f>IF(AND($A$430&lt;=BV$349,BV$349&lt;=$B$430),(2/3)*$E$430,"")</f>
        <v/>
      </c>
      <c r="AGL430" s="264" t="str">
        <f>IF(AND($A$430&lt;=BV$349,BV$349&lt;=$B$430),$F$430,"")</f>
        <v/>
      </c>
      <c r="AGM430" s="264" t="str">
        <f>IF(AND($A$430&lt;=BV$349,BV$349&lt;=$B$430),(1/3)*$F$430,"")</f>
        <v/>
      </c>
      <c r="AGN430" s="264" t="str">
        <f>IF(AND($A$430&lt;=BV$349,BV$349&lt;=$B$430),(2/3)*$F$430,"")</f>
        <v/>
      </c>
      <c r="AGO430" s="264" t="str">
        <f>IF(AND($A$430&lt;=BW$349,BW$349&lt;=$B$430),$C$430,"")</f>
        <v/>
      </c>
      <c r="AGP430" s="264" t="str">
        <f>IF(AND($A$430&lt;=BW$349,BW$349&lt;=$B$430),(1/3)*$C$430,"")</f>
        <v/>
      </c>
      <c r="AGQ430" s="264" t="str">
        <f>IF(AND($A$430&lt;=BW$349,BW$349&lt;=$B$430),(2/3)*$C$430,"")</f>
        <v/>
      </c>
      <c r="AGR430" s="264" t="str">
        <f>IF(AND($A$430&lt;=BW$349,BW$349&lt;=$B$430),$D$430,"")</f>
        <v/>
      </c>
      <c r="AGS430" s="264" t="str">
        <f>IF(AND($A$430&lt;=BW$349,BW$349&lt;=$B$430),(1/3)*$D$430,"")</f>
        <v/>
      </c>
      <c r="AGT430" s="264" t="str">
        <f>IF(AND($A$430&lt;=BW$349,BW$349&lt;=$B$430),(2/3)*$D$430,"")</f>
        <v/>
      </c>
      <c r="AGU430" s="264" t="str">
        <f>IF(AND($A$430&lt;=BW$349,BW$349&lt;=$B$430),$E$430,"")</f>
        <v/>
      </c>
      <c r="AGV430" s="264" t="str">
        <f>IF(AND($A$430&lt;=BW$349,BW$349&lt;=$B$430),(1/3)*$E$430,"")</f>
        <v/>
      </c>
      <c r="AGW430" s="264" t="str">
        <f>IF(AND($A$430&lt;=BW$349,BW$349&lt;=$B$430),(2/3)*$E$430,"")</f>
        <v/>
      </c>
      <c r="AGX430" s="264" t="str">
        <f>IF(AND($A$430&lt;=BW$349,BW$349&lt;=$B$430),$F$430,"")</f>
        <v/>
      </c>
      <c r="AGY430" s="264" t="str">
        <f>IF(AND($A$430&lt;=BW$349,BW$349&lt;=$B$430),(1/3)*$F$430,"")</f>
        <v/>
      </c>
      <c r="AGZ430" s="264" t="str">
        <f>IF(AND($A$430&lt;=BW$349,BW$349&lt;=$B$430),(2/3)*$F$430,"")</f>
        <v/>
      </c>
      <c r="AHA430" s="264" t="str">
        <f>IF(AND($A$430&lt;=BX$349,BX$349&lt;=$B$430),$C$430,"")</f>
        <v/>
      </c>
      <c r="AHB430" s="264" t="str">
        <f>IF(AND($A$430&lt;=BX$349,BX$349&lt;=$B$430),(1/3)*$C$430,"")</f>
        <v/>
      </c>
      <c r="AHC430" s="264" t="str">
        <f>IF(AND($A$430&lt;=BX$349,BX$349&lt;=$B$430),(2/3)*$C$430,"")</f>
        <v/>
      </c>
      <c r="AHD430" s="264" t="str">
        <f>IF(AND($A$430&lt;=BX$349,BX$349&lt;=$B$430),$D$430,"")</f>
        <v/>
      </c>
      <c r="AHE430" s="264" t="str">
        <f>IF(AND($A$430&lt;=BX$349,BX$349&lt;=$B$430),(1/3)*$D$430,"")</f>
        <v/>
      </c>
      <c r="AHF430" s="264" t="str">
        <f>IF(AND($A$430&lt;=BX$349,BX$349&lt;=$B$430),(2/3)*$D$430,"")</f>
        <v/>
      </c>
      <c r="AHG430" s="264" t="str">
        <f>IF(AND($A$430&lt;=BX$349,BX$349&lt;=$B$430),$E$430,"")</f>
        <v/>
      </c>
      <c r="AHH430" s="264" t="str">
        <f>IF(AND($A$430&lt;=BX$349,BX$349&lt;=$B$430),(1/3)*$E$430,"")</f>
        <v/>
      </c>
      <c r="AHI430" s="264" t="str">
        <f>IF(AND($A$430&lt;=BX$349,BX$349&lt;=$B$430),(2/3)*$E$430,"")</f>
        <v/>
      </c>
      <c r="AHJ430" s="264" t="str">
        <f>IF(AND($A$430&lt;=BX$349,BX$349&lt;=$B$430),$F$430,"")</f>
        <v/>
      </c>
      <c r="AHK430" s="264" t="str">
        <f>IF(AND($A$430&lt;=BX$349,BX$349&lt;=$B$430),(1/3)*$F$430,"")</f>
        <v/>
      </c>
      <c r="AHL430" s="264" t="str">
        <f>IF(AND($A$430&lt;=BX$349,BX$349&lt;=$B$430),(2/3)*$F$430,"")</f>
        <v/>
      </c>
      <c r="AHM430" s="264" t="str">
        <f>IF(AND($A$430&lt;=BY$349,BY$349&lt;=$B$430),$C$430,"")</f>
        <v/>
      </c>
      <c r="AHN430" s="264" t="str">
        <f>IF(AND($A$430&lt;=BY$349,BY$349&lt;=$B$430),(1/3)*$C$430,"")</f>
        <v/>
      </c>
      <c r="AHO430" s="264" t="str">
        <f>IF(AND($A$430&lt;=BY$349,BY$349&lt;=$B$430),(2/3)*$C$430,"")</f>
        <v/>
      </c>
      <c r="AHP430" s="264" t="str">
        <f>IF(AND($A$430&lt;=BY$349,BY$349&lt;=$B$430),$D$430,"")</f>
        <v/>
      </c>
      <c r="AHQ430" s="264" t="str">
        <f>IF(AND($A$430&lt;=BY$349,BY$349&lt;=$B$430),(1/3)*$D$430,"")</f>
        <v/>
      </c>
      <c r="AHR430" s="264" t="str">
        <f>IF(AND($A$430&lt;=BY$349,BY$349&lt;=$B$430),(2/3)*$D$430,"")</f>
        <v/>
      </c>
      <c r="AHS430" s="264" t="str">
        <f>IF(AND($A$430&lt;=BY$349,BY$349&lt;=$B$430),$E$430,"")</f>
        <v/>
      </c>
      <c r="AHT430" s="264" t="str">
        <f>IF(AND($A$430&lt;=BY$349,BY$349&lt;=$B$430),(1/3)*$E$430,"")</f>
        <v/>
      </c>
      <c r="AHU430" s="264" t="str">
        <f>IF(AND($A$430&lt;=BY$349,BY$349&lt;=$B$430),(2/3)*$E$430,"")</f>
        <v/>
      </c>
      <c r="AHV430" s="264" t="str">
        <f>IF(AND($A$430&lt;=BY$349,BY$349&lt;=$B$430),$F$430,"")</f>
        <v/>
      </c>
      <c r="AHW430" s="264" t="str">
        <f>IF(AND($A$430&lt;=BY$349,BY$349&lt;=$B$430),(1/3)*$F$430,"")</f>
        <v/>
      </c>
      <c r="AHX430" s="264" t="str">
        <f>IF(AND($A$430&lt;=BY$349,BY$349&lt;=$B$430),(2/3)*$F$430,"")</f>
        <v/>
      </c>
      <c r="AHY430" s="264" t="str">
        <f>IF(AND($A$430&lt;=BZ$349,BZ$349&lt;=$B$430),$C$430,"")</f>
        <v/>
      </c>
      <c r="AHZ430" s="264" t="str">
        <f>IF(AND($A$430&lt;=BZ$349,BZ$349&lt;=$B$430),(1/3)*$C$430,"")</f>
        <v/>
      </c>
      <c r="AIA430" s="264" t="str">
        <f>IF(AND($A$430&lt;=BZ$349,BZ$349&lt;=$B$430),(2/3)*$C$430,"")</f>
        <v/>
      </c>
      <c r="AIB430" s="264" t="str">
        <f>IF(AND($A$430&lt;=BZ$349,BZ$349&lt;=$B$430),$D$430,"")</f>
        <v/>
      </c>
      <c r="AIC430" s="264" t="str">
        <f>IF(AND($A$430&lt;=BZ$349,BZ$349&lt;=$B$430),(1/3)*$D$430,"")</f>
        <v/>
      </c>
      <c r="AID430" s="264" t="str">
        <f>IF(AND($A$430&lt;=BZ$349,BZ$349&lt;=$B$430),(2/3)*$D$430,"")</f>
        <v/>
      </c>
      <c r="AIE430" s="264" t="str">
        <f>IF(AND($A$430&lt;=BZ$349,BZ$349&lt;=$B$430),$E$430,"")</f>
        <v/>
      </c>
      <c r="AIF430" s="264" t="str">
        <f>IF(AND($A$430&lt;=BZ$349,BZ$349&lt;=$B$430),(1/3)*$E$430,"")</f>
        <v/>
      </c>
      <c r="AIG430" s="264" t="str">
        <f>IF(AND($A$430&lt;=BZ$349,BZ$349&lt;=$B$430),(2/3)*$E$430,"")</f>
        <v/>
      </c>
      <c r="AIH430" s="264" t="str">
        <f>IF(AND($A$430&lt;=BZ$349,BZ$349&lt;=$B$430),$F$430,"")</f>
        <v/>
      </c>
      <c r="AII430" s="264" t="str">
        <f>IF(AND($A$430&lt;=BZ$349,BZ$349&lt;=$B$430),(1/3)*$F$430,"")</f>
        <v/>
      </c>
      <c r="AIJ430" s="264" t="str">
        <f>IF(AND($A$430&lt;=BZ$349,BZ$349&lt;=$B$430),(2/3)*$F$430,"")</f>
        <v/>
      </c>
      <c r="AIK430" s="264" t="str">
        <f>IF(AND($A$430&lt;=CA$349,CA$349&lt;=$B$430),$C$430,"")</f>
        <v/>
      </c>
      <c r="AIL430" s="264" t="str">
        <f>IF(AND($A$430&lt;=CA$349,CA$349&lt;=$B$430),(1/3)*$C$430,"")</f>
        <v/>
      </c>
      <c r="AIM430" s="264" t="str">
        <f>IF(AND($A$430&lt;=CA$349,CA$349&lt;=$B$430),(2/3)*$C$430,"")</f>
        <v/>
      </c>
      <c r="AIN430" s="264" t="str">
        <f>IF(AND($A$430&lt;=CA$349,CA$349&lt;=$B$430),$D$430,"")</f>
        <v/>
      </c>
      <c r="AIO430" s="264" t="str">
        <f>IF(AND($A$430&lt;=CA$349,CA$349&lt;=$B$430),(1/3)*$D$430,"")</f>
        <v/>
      </c>
      <c r="AIP430" s="264" t="str">
        <f>IF(AND($A$430&lt;=CA$349,CA$349&lt;=$B$430),(2/3)*$D$430,"")</f>
        <v/>
      </c>
      <c r="AIQ430" s="264" t="str">
        <f>IF(AND($A$430&lt;=CA$349,CA$349&lt;=$B$430),$E$430,"")</f>
        <v/>
      </c>
      <c r="AIR430" s="264" t="str">
        <f>IF(AND($A$430&lt;=CA$349,CA$349&lt;=$B$430),(1/3)*$E$430,"")</f>
        <v/>
      </c>
      <c r="AIS430" s="264" t="str">
        <f>IF(AND($A$430&lt;=CA$349,CA$349&lt;=$B$430),(2/3)*$E$430,"")</f>
        <v/>
      </c>
      <c r="AIT430" s="264" t="str">
        <f>IF(AND($A$430&lt;=CA$349,CA$349&lt;=$B$430),$F$430,"")</f>
        <v/>
      </c>
      <c r="AIU430" s="264" t="str">
        <f>IF(AND($A$430&lt;=CA$349,CA$349&lt;=$B$430),(1/3)*$F$430,"")</f>
        <v/>
      </c>
      <c r="AIV430" s="264" t="str">
        <f>IF(AND($A$430&lt;=CA$349,CA$349&lt;=$B$430),(2/3)*$F$430,"")</f>
        <v/>
      </c>
      <c r="AIW430" s="264" t="str">
        <f>IF(AND($A$430&lt;=CB$349,CB$349&lt;=$B$430),$C$430,"")</f>
        <v/>
      </c>
      <c r="AIX430" s="264" t="str">
        <f>IF(AND($A$430&lt;=CB$349,CB$349&lt;=$B$430),(1/3)*$C$430,"")</f>
        <v/>
      </c>
      <c r="AIY430" s="264" t="str">
        <f>IF(AND($A$430&lt;=CB$349,CB$349&lt;=$B$430),(2/3)*$C$430,"")</f>
        <v/>
      </c>
      <c r="AIZ430" s="264" t="str">
        <f>IF(AND($A$430&lt;=CB$349,CB$349&lt;=$B$430),$D$430,"")</f>
        <v/>
      </c>
      <c r="AJA430" s="264" t="str">
        <f>IF(AND($A$430&lt;=CB$349,CB$349&lt;=$B$430),(1/3)*$D$430,"")</f>
        <v/>
      </c>
      <c r="AJB430" s="264" t="str">
        <f>IF(AND($A$430&lt;=CB$349,CB$349&lt;=$B$430),(2/3)*$D$430,"")</f>
        <v/>
      </c>
      <c r="AJC430" s="264" t="str">
        <f>IF(AND($A$430&lt;=CB$349,CB$349&lt;=$B$430),$E$430,"")</f>
        <v/>
      </c>
      <c r="AJD430" s="264" t="str">
        <f>IF(AND($A$430&lt;=CB$349,CB$349&lt;=$B$430),(1/3)*$E$430,"")</f>
        <v/>
      </c>
      <c r="AJE430" s="264" t="str">
        <f>IF(AND($A$430&lt;=CB$349,CB$349&lt;=$B$430),(2/3)*$E$430,"")</f>
        <v/>
      </c>
      <c r="AJF430" s="264" t="str">
        <f>IF(AND($A$430&lt;=CB$349,CB$349&lt;=$B$430),$F$430,"")</f>
        <v/>
      </c>
      <c r="AJG430" s="264" t="str">
        <f>IF(AND($A$430&lt;=CB$349,CB$349&lt;=$B$430),(1/3)*$F$430,"")</f>
        <v/>
      </c>
      <c r="AJH430" s="264" t="str">
        <f>IF(AND($A$430&lt;=CB$349,CB$349&lt;=$B$430),(2/3)*$F$430,"")</f>
        <v/>
      </c>
      <c r="AJI430" s="264" t="str">
        <f>IF(AND($A$430&lt;=CC$349,CC$349&lt;=$B$430),$C$430,"")</f>
        <v/>
      </c>
      <c r="AJJ430" s="264" t="str">
        <f>IF(AND($A$430&lt;=CC$349,CC$349&lt;=$B$430),(1/3)*$C$430,"")</f>
        <v/>
      </c>
      <c r="AJK430" s="264" t="str">
        <f>IF(AND($A$430&lt;=CC$349,CC$349&lt;=$B$430),(2/3)*$C$430,"")</f>
        <v/>
      </c>
      <c r="AJL430" s="264" t="str">
        <f>IF(AND($A$430&lt;=CC$349,CC$349&lt;=$B$430),$D$430,"")</f>
        <v/>
      </c>
      <c r="AJM430" s="264" t="str">
        <f>IF(AND($A$430&lt;=CC$349,CC$349&lt;=$B$430),(1/3)*$D$430,"")</f>
        <v/>
      </c>
      <c r="AJN430" s="264" t="str">
        <f>IF(AND($A$430&lt;=CC$349,CC$349&lt;=$B$430),(2/3)*$D$430,"")</f>
        <v/>
      </c>
      <c r="AJO430" s="264" t="str">
        <f>IF(AND($A$430&lt;=CC$349,CC$349&lt;=$B$430),$E$430,"")</f>
        <v/>
      </c>
      <c r="AJP430" s="264" t="str">
        <f>IF(AND($A$430&lt;=CC$349,CC$349&lt;=$B$430),(1/3)*$E$430,"")</f>
        <v/>
      </c>
      <c r="AJQ430" s="264" t="str">
        <f>IF(AND($A$430&lt;=CC$349,CC$349&lt;=$B$430),(2/3)*$E$430,"")</f>
        <v/>
      </c>
      <c r="AJR430" s="264" t="str">
        <f>IF(AND($A$430&lt;=CC$349,CC$349&lt;=$B$430),$F$430,"")</f>
        <v/>
      </c>
      <c r="AJS430" s="264" t="str">
        <f>IF(AND($A$430&lt;=CC$349,CC$349&lt;=$B$430),(1/3)*$F$430,"")</f>
        <v/>
      </c>
      <c r="AJT430" s="264" t="str">
        <f>IF(AND($A$430&lt;=CC$349,CC$349&lt;=$B$430),(2/3)*$F$430,"")</f>
        <v/>
      </c>
      <c r="AJU430" s="264" t="str">
        <f>IF(AND($A$430&lt;=CD$349,CD$349&lt;=$B$430),$C$430,"")</f>
        <v/>
      </c>
      <c r="AJV430" s="264" t="str">
        <f>IF(AND($A$430&lt;=CD$349,CD$349&lt;=$B$430),(1/3)*$C$430,"")</f>
        <v/>
      </c>
      <c r="AJW430" s="264" t="str">
        <f>IF(AND($A$430&lt;=CD$349,CD$349&lt;=$B$430),(2/3)*$C$430,"")</f>
        <v/>
      </c>
      <c r="AJX430" s="264" t="str">
        <f>IF(AND($A$430&lt;=CD$349,CD$349&lt;=$B$430),$D$430,"")</f>
        <v/>
      </c>
      <c r="AJY430" s="264" t="str">
        <f>IF(AND($A$430&lt;=CD$349,CD$349&lt;=$B$430),(1/3)*$D$430,"")</f>
        <v/>
      </c>
      <c r="AJZ430" s="264" t="str">
        <f>IF(AND($A$430&lt;=CD$349,CD$349&lt;=$B$430),(2/3)*$D$430,"")</f>
        <v/>
      </c>
      <c r="AKA430" s="264" t="str">
        <f>IF(AND($A$430&lt;=CD$349,CD$349&lt;=$B$430),$E$430,"")</f>
        <v/>
      </c>
      <c r="AKB430" s="264" t="str">
        <f>IF(AND($A$430&lt;=CD$349,CD$349&lt;=$B$430),(1/3)*$E$430,"")</f>
        <v/>
      </c>
      <c r="AKC430" s="264" t="str">
        <f>IF(AND($A$430&lt;=CD$349,CD$349&lt;=$B$430),(2/3)*$E$430,"")</f>
        <v/>
      </c>
      <c r="AKD430" s="264" t="str">
        <f>IF(AND($A$430&lt;=CD$349,CD$349&lt;=$B$430),$F$430,"")</f>
        <v/>
      </c>
      <c r="AKE430" s="264" t="str">
        <f>IF(AND($A$430&lt;=CD$349,CD$349&lt;=$B$430),(1/3)*$F$430,"")</f>
        <v/>
      </c>
      <c r="AKF430" s="264" t="str">
        <f>IF(AND($A$430&lt;=CD$349,CD$349&lt;=$B$430),(2/3)*$F$430,"")</f>
        <v/>
      </c>
      <c r="AKG430" s="264" t="str">
        <f>IF(AND($A$430&lt;=CE$349,CE$349&lt;=$B$430),$C$430,"")</f>
        <v/>
      </c>
      <c r="AKH430" s="264" t="str">
        <f>IF(AND($A$430&lt;=CE$349,CE$349&lt;=$B$430),(1/3)*$C$430,"")</f>
        <v/>
      </c>
      <c r="AKI430" s="264" t="str">
        <f>IF(AND($A$430&lt;=CE$349,CE$349&lt;=$B$430),(2/3)*$C$430,"")</f>
        <v/>
      </c>
      <c r="AKJ430" s="264" t="str">
        <f>IF(AND($A$430&lt;=CE$349,CE$349&lt;=$B$430),$D$430,"")</f>
        <v/>
      </c>
      <c r="AKK430" s="264" t="str">
        <f>IF(AND($A$430&lt;=CE$349,CE$349&lt;=$B$430),(1/3)*$D$430,"")</f>
        <v/>
      </c>
      <c r="AKL430" s="264" t="str">
        <f>IF(AND($A$430&lt;=CE$349,CE$349&lt;=$B$430),(2/3)*$D$430,"")</f>
        <v/>
      </c>
      <c r="AKM430" s="264" t="str">
        <f>IF(AND($A$430&lt;=CE$349,CE$349&lt;=$B$430),$E$430,"")</f>
        <v/>
      </c>
      <c r="AKN430" s="264" t="str">
        <f>IF(AND($A$430&lt;=CE$349,CE$349&lt;=$B$430),(1/3)*$E$430,"")</f>
        <v/>
      </c>
      <c r="AKO430" s="264" t="str">
        <f>IF(AND($A$430&lt;=CE$349,CE$349&lt;=$B$430),(2/3)*$E$430,"")</f>
        <v/>
      </c>
      <c r="AKP430" s="264" t="str">
        <f>IF(AND($A$430&lt;=CE$349,CE$349&lt;=$B$430),$F$430,"")</f>
        <v/>
      </c>
      <c r="AKQ430" s="264" t="str">
        <f>IF(AND($A$430&lt;=CE$349,CE$349&lt;=$B$430),(1/3)*$F$430,"")</f>
        <v/>
      </c>
      <c r="AKR430" s="264" t="str">
        <f>IF(AND($A$430&lt;=CE$349,CE$349&lt;=$B$430),(2/3)*$F$430,"")</f>
        <v/>
      </c>
      <c r="AKS430" s="264" t="str">
        <f>IF(AND($A$430&lt;=CF$349,CF$349&lt;=$B$430),$C$430,"")</f>
        <v/>
      </c>
      <c r="AKT430" s="264" t="str">
        <f>IF(AND($A$430&lt;=CF$349,CF$349&lt;=$B$430),(1/3)*$C$430,"")</f>
        <v/>
      </c>
      <c r="AKU430" s="264" t="str">
        <f>IF(AND($A$430&lt;=CF$349,CF$349&lt;=$B$430),(2/3)*$C$430,"")</f>
        <v/>
      </c>
      <c r="AKV430" s="264" t="str">
        <f>IF(AND($A$430&lt;=CF$349,CF$349&lt;=$B$430),$D$430,"")</f>
        <v/>
      </c>
      <c r="AKW430" s="264" t="str">
        <f>IF(AND($A$430&lt;=CF$349,CF$349&lt;=$B$430),(1/3)*$D$430,"")</f>
        <v/>
      </c>
      <c r="AKX430" s="264" t="str">
        <f>IF(AND($A$430&lt;=CF$349,CF$349&lt;=$B$430),(2/3)*$D$430,"")</f>
        <v/>
      </c>
      <c r="AKY430" s="264" t="str">
        <f>IF(AND($A$430&lt;=CF$349,CF$349&lt;=$B$430),$E$430,"")</f>
        <v/>
      </c>
      <c r="AKZ430" s="264" t="str">
        <f>IF(AND($A$430&lt;=CF$349,CF$349&lt;=$B$430),(1/3)*$E$430,"")</f>
        <v/>
      </c>
      <c r="ALA430" s="264" t="str">
        <f>IF(AND($A$430&lt;=CF$349,CF$349&lt;=$B$430),(2/3)*$E$430,"")</f>
        <v/>
      </c>
      <c r="ALB430" s="264" t="str">
        <f>IF(AND($A$430&lt;=CF$349,CF$349&lt;=$B$430),$F$430,"")</f>
        <v/>
      </c>
      <c r="ALC430" s="264" t="str">
        <f>IF(AND($A$430&lt;=CF$349,CF$349&lt;=$B$430),(1/3)*$F$430,"")</f>
        <v/>
      </c>
      <c r="ALD430" s="264" t="str">
        <f>IF(AND($A$430&lt;=CF$349,CF$349&lt;=$B$430),(2/3)*$F$430,"")</f>
        <v/>
      </c>
      <c r="ALE430" s="264" t="str">
        <f>IF(AND($A$430&lt;=CG$349,CG$349&lt;=$B$430),$C$430,"")</f>
        <v/>
      </c>
      <c r="ALF430" s="264" t="str">
        <f>IF(AND($A$430&lt;=CG$349,CG$349&lt;=$B$430),(1/3)*$C$430,"")</f>
        <v/>
      </c>
      <c r="ALG430" s="264" t="str">
        <f>IF(AND($A$430&lt;=CG$349,CG$349&lt;=$B$430),(2/3)*$C$430,"")</f>
        <v/>
      </c>
      <c r="ALH430" s="264" t="str">
        <f>IF(AND($A$430&lt;=CG$349,CG$349&lt;=$B$430),$D$430,"")</f>
        <v/>
      </c>
      <c r="ALI430" s="264" t="str">
        <f>IF(AND($A$430&lt;=CG$349,CG$349&lt;=$B$430),(1/3)*$D$430,"")</f>
        <v/>
      </c>
      <c r="ALJ430" s="264" t="str">
        <f>IF(AND($A$430&lt;=CG$349,CG$349&lt;=$B$430),(2/3)*$D$430,"")</f>
        <v/>
      </c>
      <c r="ALK430" s="264" t="str">
        <f>IF(AND($A$430&lt;=CG$349,CG$349&lt;=$B$430),$E$430,"")</f>
        <v/>
      </c>
      <c r="ALL430" s="264" t="str">
        <f>IF(AND($A$430&lt;=CG$349,CG$349&lt;=$B$430),(1/3)*$E$430,"")</f>
        <v/>
      </c>
      <c r="ALM430" s="264" t="str">
        <f>IF(AND($A$430&lt;=CG$349,CG$349&lt;=$B$430),(2/3)*$E$430,"")</f>
        <v/>
      </c>
      <c r="ALN430" s="264" t="str">
        <f>IF(AND($A$430&lt;=CG$349,CG$349&lt;=$B$430),$F$430,"")</f>
        <v/>
      </c>
      <c r="ALO430" s="264" t="str">
        <f>IF(AND($A$430&lt;=CG$349,CG$349&lt;=$B$430),(1/3)*$F$430,"")</f>
        <v/>
      </c>
      <c r="ALP430" s="264" t="str">
        <f>IF(AND($A$430&lt;=CG$349,CG$349&lt;=$B$430),(2/3)*$F$430,"")</f>
        <v/>
      </c>
      <c r="ALQ430" s="264" t="str">
        <f>IF(AND($A$430&lt;=CH$349,CH$349&lt;=$B$430),$C$430,"")</f>
        <v/>
      </c>
      <c r="ALR430" s="264" t="str">
        <f>IF(AND($A$430&lt;=CH$349,CH$349&lt;=$B$430),(1/3)*$C$430,"")</f>
        <v/>
      </c>
      <c r="ALS430" s="264" t="str">
        <f>IF(AND($A$430&lt;=CH$349,CH$349&lt;=$B$430),(2/3)*$C$430,"")</f>
        <v/>
      </c>
      <c r="ALT430" s="264" t="str">
        <f>IF(AND($A$430&lt;=CH$349,CH$349&lt;=$B$430),$D$430,"")</f>
        <v/>
      </c>
      <c r="ALU430" s="264" t="str">
        <f>IF(AND($A$430&lt;=CH$349,CH$349&lt;=$B$430),(1/3)*$D$430,"")</f>
        <v/>
      </c>
      <c r="ALV430" s="264" t="str">
        <f>IF(AND($A$430&lt;=CH$349,CH$349&lt;=$B$430),(2/3)*$D$430,"")</f>
        <v/>
      </c>
      <c r="ALW430" s="264" t="str">
        <f>IF(AND($A$430&lt;=CH$349,CH$349&lt;=$B$430),$E$430,"")</f>
        <v/>
      </c>
      <c r="ALX430" s="264" t="str">
        <f>IF(AND($A$430&lt;=CH$349,CH$349&lt;=$B$430),(1/3)*$E$430,"")</f>
        <v/>
      </c>
      <c r="ALY430" s="264" t="str">
        <f>IF(AND($A$430&lt;=CH$349,CH$349&lt;=$B$430),(2/3)*$E$430,"")</f>
        <v/>
      </c>
      <c r="ALZ430" s="264" t="str">
        <f>IF(AND($A$430&lt;=CH$349,CH$349&lt;=$B$430),$F$430,"")</f>
        <v/>
      </c>
      <c r="AMA430" s="264" t="str">
        <f>IF(AND($A$430&lt;=CH$349,CH$349&lt;=$B$430),(1/3)*$F$430,"")</f>
        <v/>
      </c>
      <c r="AMB430" s="264" t="str">
        <f>IF(AND($A$430&lt;=CH$349,CH$349&lt;=$B$430),(2/3)*$F$430,"")</f>
        <v/>
      </c>
      <c r="AMC430" s="264" t="str">
        <f>IF(AND($A$430&lt;=CI$349,CI$349&lt;=$B$430),$C$430,"")</f>
        <v/>
      </c>
      <c r="AMD430" s="264" t="str">
        <f>IF(AND($A$430&lt;=CI$349,CI$349&lt;=$B$430),(1/3)*$C$430,"")</f>
        <v/>
      </c>
      <c r="AME430" s="264" t="str">
        <f>IF(AND($A$430&lt;=CI$349,CI$349&lt;=$B$430),(2/3)*$C$430,"")</f>
        <v/>
      </c>
      <c r="AMF430" s="264" t="str">
        <f>IF(AND($A$430&lt;=CI$349,CI$349&lt;=$B$430),$D$430,"")</f>
        <v/>
      </c>
      <c r="AMG430" s="264" t="str">
        <f>IF(AND($A$430&lt;=CI$349,CI$349&lt;=$B$430),(1/3)*$D$430,"")</f>
        <v/>
      </c>
      <c r="AMH430" s="264" t="str">
        <f>IF(AND($A$430&lt;=CI$349,CI$349&lt;=$B$430),(2/3)*$D$430,"")</f>
        <v/>
      </c>
      <c r="AMI430" s="264" t="str">
        <f>IF(AND($A$430&lt;=CI$349,CI$349&lt;=$B$430),$E$430,"")</f>
        <v/>
      </c>
      <c r="AMJ430" s="264" t="str">
        <f>IF(AND($A$430&lt;=CI$349,CI$349&lt;=$B$430),(1/3)*$E$430,"")</f>
        <v/>
      </c>
      <c r="AMK430" s="264" t="str">
        <f>IF(AND($A$430&lt;=CI$349,CI$349&lt;=$B$430),(2/3)*$E$430,"")</f>
        <v/>
      </c>
      <c r="AML430" s="264" t="str">
        <f>IF(AND($A$430&lt;=CI$349,CI$349&lt;=$B$430),$F$430,"")</f>
        <v/>
      </c>
      <c r="AMM430" s="264" t="str">
        <f>IF(AND($A$430&lt;=CI$349,CI$349&lt;=$B$430),(1/3)*$F$430,"")</f>
        <v/>
      </c>
      <c r="AMN430" s="264" t="str">
        <f>IF(AND($A$430&lt;=CI$349,CI$349&lt;=$B$430),(2/3)*$F$430,"")</f>
        <v/>
      </c>
      <c r="AMO430" s="264" t="str">
        <f>IF(AND($A$430&lt;=CJ$349,CJ$349&lt;=$B$430),$C$430,"")</f>
        <v/>
      </c>
      <c r="AMP430" s="264" t="str">
        <f>IF(AND($A$430&lt;=CJ$349,CJ$349&lt;=$B$430),(1/3)*$C$430,"")</f>
        <v/>
      </c>
      <c r="AMQ430" s="264" t="str">
        <f>IF(AND($A$430&lt;=CJ$349,CJ$349&lt;=$B$430),(2/3)*$C$430,"")</f>
        <v/>
      </c>
      <c r="AMR430" s="264" t="str">
        <f>IF(AND($A$430&lt;=CJ$349,CJ$349&lt;=$B$430),$D$430,"")</f>
        <v/>
      </c>
      <c r="AMS430" s="264" t="str">
        <f>IF(AND($A$430&lt;=CJ$349,CJ$349&lt;=$B$430),(1/3)*$D$430,"")</f>
        <v/>
      </c>
      <c r="AMT430" s="264" t="str">
        <f>IF(AND($A$430&lt;=CJ$349,CJ$349&lt;=$B$430),(2/3)*$D$430,"")</f>
        <v/>
      </c>
      <c r="AMU430" s="264" t="str">
        <f>IF(AND($A$430&lt;=CJ$349,CJ$349&lt;=$B$430),$E$430,"")</f>
        <v/>
      </c>
      <c r="AMV430" s="264" t="str">
        <f>IF(AND($A$430&lt;=CJ$349,CJ$349&lt;=$B$430),(1/3)*$E$430,"")</f>
        <v/>
      </c>
      <c r="AMW430" s="264" t="str">
        <f>IF(AND($A$430&lt;=CJ$349,CJ$349&lt;=$B$430),(2/3)*$E$430,"")</f>
        <v/>
      </c>
      <c r="AMX430" s="264" t="str">
        <f>IF(AND($A$430&lt;=CJ$349,CJ$349&lt;=$B$430),$F$430,"")</f>
        <v/>
      </c>
      <c r="AMY430" s="264" t="str">
        <f>IF(AND($A$430&lt;=CJ$349,CJ$349&lt;=$B$430),(1/3)*$F$430,"")</f>
        <v/>
      </c>
      <c r="AMZ430" s="264" t="str">
        <f>IF(AND($A$430&lt;=CJ$349,CJ$349&lt;=$B$430),(2/3)*$F$430,"")</f>
        <v/>
      </c>
      <c r="ANA430" s="264" t="str">
        <f>IF(AND($A$430&lt;=CK$349,CK$349&lt;=$B$430),$C$430,"")</f>
        <v/>
      </c>
      <c r="ANB430" s="264" t="str">
        <f>IF(AND($A$430&lt;=CK$349,CK$349&lt;=$B$430),(1/3)*$C$430,"")</f>
        <v/>
      </c>
      <c r="ANC430" s="264" t="str">
        <f>IF(AND($A$430&lt;=CK$349,CK$349&lt;=$B$430),(2/3)*$C$430,"")</f>
        <v/>
      </c>
      <c r="AND430" s="264" t="str">
        <f>IF(AND($A$430&lt;=CK$349,CK$349&lt;=$B$430),$D$430,"")</f>
        <v/>
      </c>
      <c r="ANE430" s="264" t="str">
        <f>IF(AND($A$430&lt;=CK$349,CK$349&lt;=$B$430),(1/3)*$D$430,"")</f>
        <v/>
      </c>
      <c r="ANF430" s="264" t="str">
        <f>IF(AND($A$430&lt;=CK$349,CK$349&lt;=$B$430),(2/3)*$D$430,"")</f>
        <v/>
      </c>
      <c r="ANG430" s="264" t="str">
        <f>IF(AND($A$430&lt;=CK$349,CK$349&lt;=$B$430),$E$430,"")</f>
        <v/>
      </c>
      <c r="ANH430" s="264" t="str">
        <f>IF(AND($A$430&lt;=CK$349,CK$349&lt;=$B$430),(1/3)*$E$430,"")</f>
        <v/>
      </c>
      <c r="ANI430" s="264" t="str">
        <f>IF(AND($A$430&lt;=CK$349,CK$349&lt;=$B$430),(2/3)*$E$430,"")</f>
        <v/>
      </c>
      <c r="ANJ430" s="264" t="str">
        <f>IF(AND($A$430&lt;=CK$349,CK$349&lt;=$B$430),$F$430,"")</f>
        <v/>
      </c>
      <c r="ANK430" s="264" t="str">
        <f>IF(AND($A$430&lt;=CK$349,CK$349&lt;=$B$430),(1/3)*$F$430,"")</f>
        <v/>
      </c>
      <c r="ANL430" s="264" t="str">
        <f>IF(AND($A$430&lt;=CK$349,CK$349&lt;=$B$430),(2/3)*$F$430,"")</f>
        <v/>
      </c>
      <c r="ANM430" s="264" t="str">
        <f>IF(AND($A$430&lt;=CL$349,CL$349&lt;=$B$430),$C$430,"")</f>
        <v/>
      </c>
      <c r="ANN430" s="264" t="str">
        <f>IF(AND($A$430&lt;=CL$349,CL$349&lt;=$B$430),(1/3)*$C$430,"")</f>
        <v/>
      </c>
      <c r="ANO430" s="264" t="str">
        <f>IF(AND($A$430&lt;=CL$349,CL$349&lt;=$B$430),(2/3)*$C$430,"")</f>
        <v/>
      </c>
      <c r="ANP430" s="264" t="str">
        <f>IF(AND($A$430&lt;=CL$349,CL$349&lt;=$B$430),$D$430,"")</f>
        <v/>
      </c>
      <c r="ANQ430" s="264" t="str">
        <f>IF(AND($A$430&lt;=CL$349,CL$349&lt;=$B$430),(1/3)*$D$430,"")</f>
        <v/>
      </c>
      <c r="ANR430" s="264" t="str">
        <f>IF(AND($A$430&lt;=CL$349,CL$349&lt;=$B$430),(2/3)*$D$430,"")</f>
        <v/>
      </c>
      <c r="ANS430" s="264" t="str">
        <f>IF(AND($A$430&lt;=CL$349,CL$349&lt;=$B$430),$E$430,"")</f>
        <v/>
      </c>
      <c r="ANT430" s="264" t="str">
        <f>IF(AND($A$430&lt;=CL$349,CL$349&lt;=$B$430),(1/3)*$E$430,"")</f>
        <v/>
      </c>
      <c r="ANU430" s="264" t="str">
        <f>IF(AND($A$430&lt;=CL$349,CL$349&lt;=$B$430),(2/3)*$E$430,"")</f>
        <v/>
      </c>
      <c r="ANV430" s="264" t="str">
        <f>IF(AND($A$430&lt;=CL$349,CL$349&lt;=$B$430),$F$430,"")</f>
        <v/>
      </c>
      <c r="ANW430" s="264" t="str">
        <f>IF(AND($A$430&lt;=CL$349,CL$349&lt;=$B$430),(1/3)*$F$430,"")</f>
        <v/>
      </c>
      <c r="ANX430" s="264" t="str">
        <f>IF(AND($A$430&lt;=CL$349,CL$349&lt;=$B$430),(2/3)*$F$430,"")</f>
        <v/>
      </c>
      <c r="ANY430" s="264" t="str">
        <f>IF(AND($A$430&lt;=CM$349,CM$349&lt;=$B$430),$C$430,"")</f>
        <v/>
      </c>
      <c r="ANZ430" s="264" t="str">
        <f>IF(AND($A$430&lt;=CM$349,CM$349&lt;=$B$430),(1/3)*$C$430,"")</f>
        <v/>
      </c>
      <c r="AOA430" s="264" t="str">
        <f>IF(AND($A$430&lt;=CM$349,CM$349&lt;=$B$430),(2/3)*$C$430,"")</f>
        <v/>
      </c>
      <c r="AOB430" s="264" t="str">
        <f>IF(AND($A$430&lt;=CM$349,CM$349&lt;=$B$430),$D$430,"")</f>
        <v/>
      </c>
      <c r="AOC430" s="264" t="str">
        <f>IF(AND($A$430&lt;=CM$349,CM$349&lt;=$B$430),(1/3)*$D$430,"")</f>
        <v/>
      </c>
      <c r="AOD430" s="264" t="str">
        <f>IF(AND($A$430&lt;=CM$349,CM$349&lt;=$B$430),(2/3)*$D$430,"")</f>
        <v/>
      </c>
      <c r="AOE430" s="264" t="str">
        <f>IF(AND($A$430&lt;=CM$349,CM$349&lt;=$B$430),$E$430,"")</f>
        <v/>
      </c>
      <c r="AOF430" s="264" t="str">
        <f>IF(AND($A$430&lt;=CM$349,CM$349&lt;=$B$430),(1/3)*$E$430,"")</f>
        <v/>
      </c>
      <c r="AOG430" s="264" t="str">
        <f>IF(AND($A$430&lt;=CM$349,CM$349&lt;=$B$430),(2/3)*$E$430,"")</f>
        <v/>
      </c>
      <c r="AOH430" s="264" t="str">
        <f>IF(AND($A$430&lt;=CM$349,CM$349&lt;=$B$430),$F$430,"")</f>
        <v/>
      </c>
      <c r="AOI430" s="264" t="str">
        <f>IF(AND($A$430&lt;=CM$349,CM$349&lt;=$B$430),(1/3)*$F$430,"")</f>
        <v/>
      </c>
      <c r="AOJ430" s="264" t="str">
        <f>IF(AND($A$430&lt;=CM$349,CM$349&lt;=$B$430),(2/3)*$F$430,"")</f>
        <v/>
      </c>
      <c r="AOK430" s="264" t="str">
        <f>IF(AND($A$430&lt;=CN$349,CN$349&lt;=$B$430),$C$430,"")</f>
        <v/>
      </c>
      <c r="AOL430" s="264" t="str">
        <f>IF(AND($A$430&lt;=CN$349,CN$349&lt;=$B$430),(1/3)*$C$430,"")</f>
        <v/>
      </c>
      <c r="AOM430" s="264" t="str">
        <f>IF(AND($A$430&lt;=CN$349,CN$349&lt;=$B$430),(2/3)*$C$430,"")</f>
        <v/>
      </c>
      <c r="AON430" s="264" t="str">
        <f>IF(AND($A$430&lt;=CN$349,CN$349&lt;=$B$430),$D$430,"")</f>
        <v/>
      </c>
      <c r="AOO430" s="264" t="str">
        <f>IF(AND($A$430&lt;=CN$349,CN$349&lt;=$B$430),(1/3)*$D$430,"")</f>
        <v/>
      </c>
      <c r="AOP430" s="264" t="str">
        <f>IF(AND($A$430&lt;=CN$349,CN$349&lt;=$B$430),(2/3)*$D$430,"")</f>
        <v/>
      </c>
      <c r="AOQ430" s="264" t="str">
        <f>IF(AND($A$430&lt;=CN$349,CN$349&lt;=$B$430),$E$430,"")</f>
        <v/>
      </c>
      <c r="AOR430" s="264" t="str">
        <f>IF(AND($A$430&lt;=CN$349,CN$349&lt;=$B$430),(1/3)*$E$430,"")</f>
        <v/>
      </c>
      <c r="AOS430" s="264" t="str">
        <f>IF(AND($A$430&lt;=CN$349,CN$349&lt;=$B$430),(2/3)*$E$430,"")</f>
        <v/>
      </c>
      <c r="AOT430" s="264" t="str">
        <f>IF(AND($A$430&lt;=CN$349,CN$349&lt;=$B$430),$F$430,"")</f>
        <v/>
      </c>
      <c r="AOU430" s="264" t="str">
        <f>IF(AND($A$430&lt;=CN$349,CN$349&lt;=$B$430),(1/3)*$F$430,"")</f>
        <v/>
      </c>
      <c r="AOV430" s="264" t="str">
        <f>IF(AND($A$430&lt;=CN$349,CN$349&lt;=$B$430),(2/3)*$F$430,"")</f>
        <v/>
      </c>
      <c r="AOW430" s="264" t="str">
        <f>IF(AND($A$430&lt;=CO$349,CO$349&lt;=$B$430),$C$430,"")</f>
        <v/>
      </c>
      <c r="AOX430" s="264" t="str">
        <f>IF(AND($A$430&lt;=CO$349,CO$349&lt;=$B$430),(1/3)*$C$430,"")</f>
        <v/>
      </c>
      <c r="AOY430" s="264" t="str">
        <f>IF(AND($A$430&lt;=CO$349,CO$349&lt;=$B$430),(2/3)*$C$430,"")</f>
        <v/>
      </c>
      <c r="AOZ430" s="264" t="str">
        <f>IF(AND($A$430&lt;=CO$349,CO$349&lt;=$B$430),$D$430,"")</f>
        <v/>
      </c>
      <c r="APA430" s="264" t="str">
        <f>IF(AND($A$430&lt;=CO$349,CO$349&lt;=$B$430),(1/3)*$D$430,"")</f>
        <v/>
      </c>
      <c r="APB430" s="264" t="str">
        <f>IF(AND($A$430&lt;=CO$349,CO$349&lt;=$B$430),(2/3)*$D$430,"")</f>
        <v/>
      </c>
      <c r="APC430" s="264" t="str">
        <f>IF(AND($A$430&lt;=CO$349,CO$349&lt;=$B$430),$E$430,"")</f>
        <v/>
      </c>
      <c r="APD430" s="264" t="str">
        <f>IF(AND($A$430&lt;=CO$349,CO$349&lt;=$B$430),(1/3)*$E$430,"")</f>
        <v/>
      </c>
      <c r="APE430" s="264" t="str">
        <f>IF(AND($A$430&lt;=CO$349,CO$349&lt;=$B$430),(2/3)*$E$430,"")</f>
        <v/>
      </c>
      <c r="APF430" s="264" t="str">
        <f>IF(AND($A$430&lt;=CO$349,CO$349&lt;=$B$430),$F$430,"")</f>
        <v/>
      </c>
      <c r="APG430" s="264" t="str">
        <f>IF(AND($A$430&lt;=CO$349,CO$349&lt;=$B$430),(1/3)*$F$430,"")</f>
        <v/>
      </c>
      <c r="APH430" s="264" t="str">
        <f>IF(AND($A$430&lt;=CO$349,CO$349&lt;=$B$430),(2/3)*$F$430,"")</f>
        <v/>
      </c>
      <c r="API430" s="264" t="str">
        <f>IF(AND($A$430&lt;=CP$349,CP$349&lt;=$B$430),$C$430,"")</f>
        <v/>
      </c>
      <c r="APJ430" s="264" t="str">
        <f>IF(AND($A$430&lt;=CP$349,CP$349&lt;=$B$430),(1/3)*$C$430,"")</f>
        <v/>
      </c>
      <c r="APK430" s="264" t="str">
        <f>IF(AND($A$430&lt;=CP$349,CP$349&lt;=$B$430),(2/3)*$C$430,"")</f>
        <v/>
      </c>
      <c r="APL430" s="264" t="str">
        <f>IF(AND($A$430&lt;=CP$349,CP$349&lt;=$B$430),$D$430,"")</f>
        <v/>
      </c>
      <c r="APM430" s="264" t="str">
        <f>IF(AND($A$430&lt;=CP$349,CP$349&lt;=$B$430),(1/3)*$D$430,"")</f>
        <v/>
      </c>
      <c r="APN430" s="264" t="str">
        <f>IF(AND($A$430&lt;=CP$349,CP$349&lt;=$B$430),(2/3)*$D$430,"")</f>
        <v/>
      </c>
      <c r="APO430" s="264" t="str">
        <f>IF(AND($A$430&lt;=CP$349,CP$349&lt;=$B$430),$E$430,"")</f>
        <v/>
      </c>
      <c r="APP430" s="264" t="str">
        <f>IF(AND($A$430&lt;=CP$349,CP$349&lt;=$B$430),(1/3)*$E$430,"")</f>
        <v/>
      </c>
      <c r="APQ430" s="264" t="str">
        <f>IF(AND($A$430&lt;=CP$349,CP$349&lt;=$B$430),(2/3)*$E$430,"")</f>
        <v/>
      </c>
      <c r="APR430" s="264" t="str">
        <f>IF(AND($A$430&lt;=CP$349,CP$349&lt;=$B$430),$F$430,"")</f>
        <v/>
      </c>
      <c r="APS430" s="264" t="str">
        <f>IF(AND($A$430&lt;=CP$349,CP$349&lt;=$B$430),(1/3)*$F$430,"")</f>
        <v/>
      </c>
      <c r="APT430" s="264" t="str">
        <f>IF(AND($A$430&lt;=CP$349,CP$349&lt;=$B$430),(2/3)*$F$430,"")</f>
        <v/>
      </c>
      <c r="APU430" s="264" t="str">
        <f>IF(AND($A$430&lt;=CQ$349,CQ$349&lt;=$B$430),$C$430,"")</f>
        <v/>
      </c>
      <c r="APV430" s="264" t="str">
        <f>IF(AND($A$430&lt;=CQ$349,CQ$349&lt;=$B$430),(1/3)*$C$430,"")</f>
        <v/>
      </c>
      <c r="APW430" s="264" t="str">
        <f>IF(AND($A$430&lt;=CQ$349,CQ$349&lt;=$B$430),(2/3)*$C$430,"")</f>
        <v/>
      </c>
      <c r="APX430" s="264" t="str">
        <f>IF(AND($A$430&lt;=CQ$349,CQ$349&lt;=$B$430),$D$430,"")</f>
        <v/>
      </c>
      <c r="APY430" s="264" t="str">
        <f>IF(AND($A$430&lt;=CQ$349,CQ$349&lt;=$B$430),(1/3)*$D$430,"")</f>
        <v/>
      </c>
      <c r="APZ430" s="264" t="str">
        <f>IF(AND($A$430&lt;=CQ$349,CQ$349&lt;=$B$430),(2/3)*$D$430,"")</f>
        <v/>
      </c>
      <c r="AQA430" s="264" t="str">
        <f>IF(AND($A$430&lt;=CQ$349,CQ$349&lt;=$B$430),$E$430,"")</f>
        <v/>
      </c>
      <c r="AQB430" s="264" t="str">
        <f>IF(AND($A$430&lt;=CQ$349,CQ$349&lt;=$B$430),(1/3)*$E$430,"")</f>
        <v/>
      </c>
      <c r="AQC430" s="264" t="str">
        <f>IF(AND($A$430&lt;=CQ$349,CQ$349&lt;=$B$430),(2/3)*$E$430,"")</f>
        <v/>
      </c>
      <c r="AQD430" s="264" t="str">
        <f>IF(AND($A$430&lt;=CQ$349,CQ$349&lt;=$B$430),$F$430,"")</f>
        <v/>
      </c>
      <c r="AQE430" s="264" t="str">
        <f>IF(AND($A$430&lt;=CQ$349,CQ$349&lt;=$B$430),(1/3)*$F$430,"")</f>
        <v/>
      </c>
      <c r="AQF430" s="264" t="str">
        <f>IF(AND($A$430&lt;=CQ$349,CQ$349&lt;=$B$430),(2/3)*$F$430,"")</f>
        <v/>
      </c>
      <c r="AQG430" s="264" t="str">
        <f>IF(AND($A$430&lt;=CR$349,CR$349&lt;=$B$430),$C$430,"")</f>
        <v/>
      </c>
      <c r="AQH430" s="264" t="str">
        <f>IF(AND($A$430&lt;=CR$349,CR$349&lt;=$B$430),(1/3)*$C$430,"")</f>
        <v/>
      </c>
      <c r="AQI430" s="264" t="str">
        <f>IF(AND($A$430&lt;=CR$349,CR$349&lt;=$B$430),(2/3)*$C$430,"")</f>
        <v/>
      </c>
      <c r="AQJ430" s="264" t="str">
        <f>IF(AND($A$430&lt;=CR$349,CR$349&lt;=$B$430),$D$430,"")</f>
        <v/>
      </c>
      <c r="AQK430" s="264" t="str">
        <f>IF(AND($A$430&lt;=CR$349,CR$349&lt;=$B$430),(1/3)*$D$430,"")</f>
        <v/>
      </c>
      <c r="AQL430" s="264" t="str">
        <f>IF(AND($A$430&lt;=CR$349,CR$349&lt;=$B$430),(2/3)*$D$430,"")</f>
        <v/>
      </c>
      <c r="AQM430" s="264" t="str">
        <f>IF(AND($A$430&lt;=CR$349,CR$349&lt;=$B$430),$E$430,"")</f>
        <v/>
      </c>
      <c r="AQN430" s="264" t="str">
        <f>IF(AND($A$430&lt;=CR$349,CR$349&lt;=$B$430),(1/3)*$E$430,"")</f>
        <v/>
      </c>
      <c r="AQO430" s="264" t="str">
        <f>IF(AND($A$430&lt;=CR$349,CR$349&lt;=$B$430),(2/3)*$E$430,"")</f>
        <v/>
      </c>
      <c r="AQP430" s="264" t="str">
        <f>IF(AND($A$430&lt;=CR$349,CR$349&lt;=$B$430),$F$430,"")</f>
        <v/>
      </c>
      <c r="AQQ430" s="264" t="str">
        <f>IF(AND($A$430&lt;=CR$349,CR$349&lt;=$B$430),(1/3)*$F$430,"")</f>
        <v/>
      </c>
      <c r="AQR430" s="264" t="str">
        <f>IF(AND($A$430&lt;=CR$349,CR$349&lt;=$B$430),(2/3)*$F$430,"")</f>
        <v/>
      </c>
      <c r="AQS430" s="264" t="str">
        <f>IF(AND($A$430&lt;=CS$349,CS$349&lt;=$B$430),$C$430,"")</f>
        <v/>
      </c>
      <c r="AQT430" s="264" t="str">
        <f>IF(AND($A$430&lt;=CS$349,CS$349&lt;=$B$430),(1/3)*$C$430,"")</f>
        <v/>
      </c>
      <c r="AQU430" s="264" t="str">
        <f>IF(AND($A$430&lt;=CS$349,CS$349&lt;=$B$430),(2/3)*$C$430,"")</f>
        <v/>
      </c>
      <c r="AQV430" s="264" t="str">
        <f>IF(AND($A$430&lt;=CS$349,CS$349&lt;=$B$430),$D$430,"")</f>
        <v/>
      </c>
      <c r="AQW430" s="264" t="str">
        <f>IF(AND($A$430&lt;=CS$349,CS$349&lt;=$B$430),(1/3)*$D$430,"")</f>
        <v/>
      </c>
      <c r="AQX430" s="264" t="str">
        <f>IF(AND($A$430&lt;=CS$349,CS$349&lt;=$B$430),(2/3)*$D$430,"")</f>
        <v/>
      </c>
      <c r="AQY430" s="264" t="str">
        <f>IF(AND($A$430&lt;=CS$349,CS$349&lt;=$B$430),$E$430,"")</f>
        <v/>
      </c>
      <c r="AQZ430" s="264" t="str">
        <f>IF(AND($A$430&lt;=CS$349,CS$349&lt;=$B$430),(1/3)*$E$430,"")</f>
        <v/>
      </c>
      <c r="ARA430" s="264" t="str">
        <f>IF(AND($A$430&lt;=CS$349,CS$349&lt;=$B$430),(2/3)*$E$430,"")</f>
        <v/>
      </c>
      <c r="ARB430" s="264" t="str">
        <f>IF(AND($A$430&lt;=CS$349,CS$349&lt;=$B$430),$F$430,"")</f>
        <v/>
      </c>
      <c r="ARC430" s="264" t="str">
        <f>IF(AND($A$430&lt;=CS$349,CS$349&lt;=$B$430),(1/3)*$F$430,"")</f>
        <v/>
      </c>
      <c r="ARD430" s="264" t="str">
        <f>IF(AND($A$430&lt;=CS$349,CS$349&lt;=$B$430),(2/3)*$F$430,"")</f>
        <v/>
      </c>
      <c r="ARE430" s="264" t="str">
        <f>IF(AND($A$430&lt;=CT$349,CT$349&lt;=$B$430),$C$430,"")</f>
        <v/>
      </c>
      <c r="ARF430" s="264" t="str">
        <f>IF(AND($A$430&lt;=CT$349,CT$349&lt;=$B$430),(1/3)*$C$430,"")</f>
        <v/>
      </c>
      <c r="ARG430" s="264" t="str">
        <f>IF(AND($A$430&lt;=CT$349,CT$349&lt;=$B$430),(2/3)*$C$430,"")</f>
        <v/>
      </c>
      <c r="ARH430" s="264" t="str">
        <f>IF(AND($A$430&lt;=CT$349,CT$349&lt;=$B$430),$D$430,"")</f>
        <v/>
      </c>
      <c r="ARI430" s="264" t="str">
        <f>IF(AND($A$430&lt;=CT$349,CT$349&lt;=$B$430),(1/3)*$D$430,"")</f>
        <v/>
      </c>
      <c r="ARJ430" s="264" t="str">
        <f>IF(AND($A$430&lt;=CT$349,CT$349&lt;=$B$430),(2/3)*$D$430,"")</f>
        <v/>
      </c>
      <c r="ARK430" s="264" t="str">
        <f>IF(AND($A$430&lt;=CT$349,CT$349&lt;=$B$430),$E$430,"")</f>
        <v/>
      </c>
      <c r="ARL430" s="264" t="str">
        <f>IF(AND($A$430&lt;=CT$349,CT$349&lt;=$B$430),(1/3)*$E$430,"")</f>
        <v/>
      </c>
      <c r="ARM430" s="264" t="str">
        <f>IF(AND($A$430&lt;=CT$349,CT$349&lt;=$B$430),(2/3)*$E$430,"")</f>
        <v/>
      </c>
      <c r="ARN430" s="264" t="str">
        <f>IF(AND($A$430&lt;=CT$349,CT$349&lt;=$B$430),$F$430,"")</f>
        <v/>
      </c>
      <c r="ARO430" s="264" t="str">
        <f>IF(AND($A$430&lt;=CT$349,CT$349&lt;=$B$430),(1/3)*$F$430,"")</f>
        <v/>
      </c>
      <c r="ARP430" s="264" t="str">
        <f>IF(AND($A$430&lt;=CT$349,CT$349&lt;=$B$430),(2/3)*$F$430,"")</f>
        <v/>
      </c>
      <c r="ARQ430" s="264" t="str">
        <f>IF(AND($A$430&lt;=CU$349,CU$349&lt;=$B$430),$C$430,"")</f>
        <v/>
      </c>
      <c r="ARR430" s="264" t="str">
        <f>IF(AND($A$430&lt;=CU$349,CU$349&lt;=$B$430),(1/3)*$C$430,"")</f>
        <v/>
      </c>
      <c r="ARS430" s="264" t="str">
        <f>IF(AND($A$430&lt;=CU$349,CU$349&lt;=$B$430),(2/3)*$C$430,"")</f>
        <v/>
      </c>
      <c r="ART430" s="264" t="str">
        <f>IF(AND($A$430&lt;=CU$349,CU$349&lt;=$B$430),$D$430,"")</f>
        <v/>
      </c>
      <c r="ARU430" s="264" t="str">
        <f>IF(AND($A$430&lt;=CU$349,CU$349&lt;=$B$430),(1/3)*$D$430,"")</f>
        <v/>
      </c>
      <c r="ARV430" s="264" t="str">
        <f>IF(AND($A$430&lt;=CU$349,CU$349&lt;=$B$430),(2/3)*$D$430,"")</f>
        <v/>
      </c>
      <c r="ARW430" s="264" t="str">
        <f>IF(AND($A$430&lt;=CU$349,CU$349&lt;=$B$430),$E$430,"")</f>
        <v/>
      </c>
      <c r="ARX430" s="264" t="str">
        <f>IF(AND($A$430&lt;=CU$349,CU$349&lt;=$B$430),(1/3)*$E$430,"")</f>
        <v/>
      </c>
      <c r="ARY430" s="264" t="str">
        <f>IF(AND($A$430&lt;=CU$349,CU$349&lt;=$B$430),(2/3)*$E$430,"")</f>
        <v/>
      </c>
      <c r="ARZ430" s="264" t="str">
        <f>IF(AND($A$430&lt;=CU$349,CU$349&lt;=$B$430),$F$430,"")</f>
        <v/>
      </c>
      <c r="ASA430" s="264" t="str">
        <f>IF(AND($A$430&lt;=CU$349,CU$349&lt;=$B$430),(1/3)*$F$430,"")</f>
        <v/>
      </c>
      <c r="ASB430" s="264" t="str">
        <f>IF(AND($A$430&lt;=CU$349,CU$349&lt;=$B$430),(2/3)*$F$430,"")</f>
        <v/>
      </c>
      <c r="ASC430" s="264" t="str">
        <f>IF(AND($A$430&lt;=CV$349,CV$349&lt;=$B$430),$C$430,"")</f>
        <v/>
      </c>
      <c r="ASD430" s="264" t="str">
        <f>IF(AND($A$430&lt;=CV$349,CV$349&lt;=$B$430),(1/3)*$C$430,"")</f>
        <v/>
      </c>
      <c r="ASE430" s="264" t="str">
        <f>IF(AND($A$430&lt;=CV$349,CV$349&lt;=$B$430),(2/3)*$C$430,"")</f>
        <v/>
      </c>
      <c r="ASF430" s="264" t="str">
        <f>IF(AND($A$430&lt;=CV$349,CV$349&lt;=$B$430),$D$430,"")</f>
        <v/>
      </c>
      <c r="ASG430" s="264" t="str">
        <f>IF(AND($A$430&lt;=CV$349,CV$349&lt;=$B$430),(1/3)*$D$430,"")</f>
        <v/>
      </c>
      <c r="ASH430" s="264" t="str">
        <f>IF(AND($A$430&lt;=CV$349,CV$349&lt;=$B$430),(2/3)*$D$430,"")</f>
        <v/>
      </c>
      <c r="ASI430" s="264" t="str">
        <f>IF(AND($A$430&lt;=CV$349,CV$349&lt;=$B$430),$E$430,"")</f>
        <v/>
      </c>
      <c r="ASJ430" s="264" t="str">
        <f>IF(AND($A$430&lt;=CV$349,CV$349&lt;=$B$430),(1/3)*$E$430,"")</f>
        <v/>
      </c>
      <c r="ASK430" s="264" t="str">
        <f>IF(AND($A$430&lt;=CV$349,CV$349&lt;=$B$430),(2/3)*$E$430,"")</f>
        <v/>
      </c>
      <c r="ASL430" s="264" t="str">
        <f>IF(AND($A$430&lt;=CV$349,CV$349&lt;=$B$430),$F$430,"")</f>
        <v/>
      </c>
      <c r="ASM430" s="264" t="str">
        <f>IF(AND($A$430&lt;=CV$349,CV$349&lt;=$B$430),(1/3)*$F$430,"")</f>
        <v/>
      </c>
      <c r="ASN430" s="264" t="str">
        <f>IF(AND($A$430&lt;=CV$349,CV$349&lt;=$B$430),(2/3)*$F$430,"")</f>
        <v/>
      </c>
      <c r="ASO430" s="264" t="str">
        <f>IF(AND($A$430&lt;=CW$349,CW$349&lt;=$B$430),$C$430,"")</f>
        <v/>
      </c>
      <c r="ASP430" s="264" t="str">
        <f>IF(AND($A$430&lt;=CW$349,CW$349&lt;=$B$430),(1/3)*$C$430,"")</f>
        <v/>
      </c>
      <c r="ASQ430" s="264" t="str">
        <f>IF(AND($A$430&lt;=CW$349,CW$349&lt;=$B$430),(2/3)*$C$430,"")</f>
        <v/>
      </c>
      <c r="ASR430" s="264" t="str">
        <f>IF(AND($A$430&lt;=CW$349,CW$349&lt;=$B$430),$D$430,"")</f>
        <v/>
      </c>
      <c r="ASS430" s="264" t="str">
        <f>IF(AND($A$430&lt;=CW$349,CW$349&lt;=$B$430),(1/3)*$D$430,"")</f>
        <v/>
      </c>
      <c r="AST430" s="264" t="str">
        <f>IF(AND($A$430&lt;=CW$349,CW$349&lt;=$B$430),(2/3)*$D$430,"")</f>
        <v/>
      </c>
      <c r="ASU430" s="264" t="str">
        <f>IF(AND($A$430&lt;=CW$349,CW$349&lt;=$B$430),$E$430,"")</f>
        <v/>
      </c>
      <c r="ASV430" s="264" t="str">
        <f>IF(AND($A$430&lt;=CW$349,CW$349&lt;=$B$430),(1/3)*$E$430,"")</f>
        <v/>
      </c>
      <c r="ASW430" s="264" t="str">
        <f>IF(AND($A$430&lt;=CW$349,CW$349&lt;=$B$430),(2/3)*$E$430,"")</f>
        <v/>
      </c>
      <c r="ASX430" s="264" t="str">
        <f>IF(AND($A$430&lt;=CW$349,CW$349&lt;=$B$430),$F$430,"")</f>
        <v/>
      </c>
      <c r="ASY430" s="264" t="str">
        <f>IF(AND($A$430&lt;=CW$349,CW$349&lt;=$B$430),(1/3)*$F$430,"")</f>
        <v/>
      </c>
      <c r="ASZ430" s="264" t="str">
        <f>IF(AND($A$430&lt;=CW$349,CW$349&lt;=$B$430),(2/3)*$F$430,"")</f>
        <v/>
      </c>
      <c r="ATA430" s="264" t="str">
        <f>IF(AND($A$430&lt;=CX$349,CX$349&lt;=$B$430),$C$430,"")</f>
        <v/>
      </c>
      <c r="ATB430" s="264" t="str">
        <f>IF(AND($A$430&lt;=CX$349,CX$349&lt;=$B$430),(1/3)*$C$430,"")</f>
        <v/>
      </c>
      <c r="ATC430" s="264" t="str">
        <f>IF(AND($A$430&lt;=CX$349,CX$349&lt;=$B$430),(2/3)*$C$430,"")</f>
        <v/>
      </c>
      <c r="ATD430" s="264" t="str">
        <f>IF(AND($A$430&lt;=CX$349,CX$349&lt;=$B$430),$D$430,"")</f>
        <v/>
      </c>
      <c r="ATE430" s="264" t="str">
        <f>IF(AND($A$430&lt;=CX$349,CX$349&lt;=$B$430),(1/3)*$D$430,"")</f>
        <v/>
      </c>
      <c r="ATF430" s="264" t="str">
        <f>IF(AND($A$430&lt;=CX$349,CX$349&lt;=$B$430),(2/3)*$D$430,"")</f>
        <v/>
      </c>
      <c r="ATG430" s="264" t="str">
        <f>IF(AND($A$430&lt;=CX$349,CX$349&lt;=$B$430),$E$430,"")</f>
        <v/>
      </c>
      <c r="ATH430" s="264" t="str">
        <f>IF(AND($A$430&lt;=CX$349,CX$349&lt;=$B$430),(1/3)*$E$430,"")</f>
        <v/>
      </c>
      <c r="ATI430" s="264" t="str">
        <f>IF(AND($A$430&lt;=CX$349,CX$349&lt;=$B$430),(2/3)*$E$430,"")</f>
        <v/>
      </c>
      <c r="ATJ430" s="264" t="str">
        <f>IF(AND($A$430&lt;=CX$349,CX$349&lt;=$B$430),$F$430,"")</f>
        <v/>
      </c>
      <c r="ATK430" s="264" t="str">
        <f>IF(AND($A$430&lt;=CX$349,CX$349&lt;=$B$430),(1/3)*$F$430,"")</f>
        <v/>
      </c>
      <c r="ATL430" s="264" t="str">
        <f>IF(AND($A$430&lt;=CX$349,CX$349&lt;=$B$430),(2/3)*$F$430,"")</f>
        <v/>
      </c>
      <c r="ATM430" s="264" t="str">
        <f>IF(AND($A$430&lt;=CY$349,CY$349&lt;=$B$430),$C$430,"")</f>
        <v/>
      </c>
      <c r="ATN430" s="264" t="str">
        <f>IF(AND($A$430&lt;=CY$349,CY$349&lt;=$B$430),(1/3)*$C$430,"")</f>
        <v/>
      </c>
      <c r="ATO430" s="264" t="str">
        <f>IF(AND($A$430&lt;=CY$349,CY$349&lt;=$B$430),(2/3)*$C$430,"")</f>
        <v/>
      </c>
      <c r="ATP430" s="264" t="str">
        <f>IF(AND($A$430&lt;=CY$349,CY$349&lt;=$B$430),$D$430,"")</f>
        <v/>
      </c>
      <c r="ATQ430" s="264" t="str">
        <f>IF(AND($A$430&lt;=CY$349,CY$349&lt;=$B$430),(1/3)*$D$430,"")</f>
        <v/>
      </c>
      <c r="ATR430" s="264" t="str">
        <f>IF(AND($A$430&lt;=CY$349,CY$349&lt;=$B$430),(2/3)*$D$430,"")</f>
        <v/>
      </c>
      <c r="ATS430" s="264" t="str">
        <f>IF(AND($A$430&lt;=CY$349,CY$349&lt;=$B$430),$E$430,"")</f>
        <v/>
      </c>
      <c r="ATT430" s="264" t="str">
        <f>IF(AND($A$430&lt;=CY$349,CY$349&lt;=$B$430),(1/3)*$E$430,"")</f>
        <v/>
      </c>
      <c r="ATU430" s="264" t="str">
        <f>IF(AND($A$430&lt;=CY$349,CY$349&lt;=$B$430),(2/3)*$E$430,"")</f>
        <v/>
      </c>
      <c r="ATV430" s="264" t="str">
        <f>IF(AND($A$430&lt;=CY$349,CY$349&lt;=$B$430),$F$430,"")</f>
        <v/>
      </c>
      <c r="ATW430" s="264" t="str">
        <f>IF(AND($A$430&lt;=CY$349,CY$349&lt;=$B$430),(1/3)*$F$430,"")</f>
        <v/>
      </c>
      <c r="ATX430" s="264" t="str">
        <f>IF(AND($A$430&lt;=CY$349,CY$349&lt;=$B$430),(2/3)*$F$430,"")</f>
        <v/>
      </c>
      <c r="ATY430" s="264" t="str">
        <f>IF(AND($A$430&lt;=CZ$349,CZ$349&lt;=$B$430),$C$430,"")</f>
        <v/>
      </c>
      <c r="ATZ430" s="264" t="str">
        <f>IF(AND($A$430&lt;=CZ$349,CZ$349&lt;=$B$430),(1/3)*$C$430,"")</f>
        <v/>
      </c>
      <c r="AUA430" s="264" t="str">
        <f>IF(AND($A$430&lt;=CZ$349,CZ$349&lt;=$B$430),(2/3)*$C$430,"")</f>
        <v/>
      </c>
      <c r="AUB430" s="264" t="str">
        <f>IF(AND($A$430&lt;=CZ$349,CZ$349&lt;=$B$430),$D$430,"")</f>
        <v/>
      </c>
      <c r="AUC430" s="264" t="str">
        <f>IF(AND($A$430&lt;=CZ$349,CZ$349&lt;=$B$430),(1/3)*$D$430,"")</f>
        <v/>
      </c>
      <c r="AUD430" s="264" t="str">
        <f>IF(AND($A$430&lt;=CZ$349,CZ$349&lt;=$B$430),(2/3)*$D$430,"")</f>
        <v/>
      </c>
      <c r="AUE430" s="264" t="str">
        <f>IF(AND($A$430&lt;=CZ$349,CZ$349&lt;=$B$430),$E$430,"")</f>
        <v/>
      </c>
      <c r="AUF430" s="264" t="str">
        <f>IF(AND($A$430&lt;=CZ$349,CZ$349&lt;=$B$430),(1/3)*$E$430,"")</f>
        <v/>
      </c>
      <c r="AUG430" s="264" t="str">
        <f>IF(AND($A$430&lt;=CZ$349,CZ$349&lt;=$B$430),(2/3)*$E$430,"")</f>
        <v/>
      </c>
      <c r="AUH430" s="264" t="str">
        <f>IF(AND($A$430&lt;=CZ$349,CZ$349&lt;=$B$430),$F$430,"")</f>
        <v/>
      </c>
      <c r="AUI430" s="264" t="str">
        <f>IF(AND($A$430&lt;=CZ$349,CZ$349&lt;=$B$430),(1/3)*$F$430,"")</f>
        <v/>
      </c>
      <c r="AUJ430" s="264" t="str">
        <f>IF(AND($A$430&lt;=CZ$349,CZ$349&lt;=$B$430),(2/3)*$F$430,"")</f>
        <v/>
      </c>
    </row>
    <row r="431" spans="1:1232" hidden="1">
      <c r="A431" s="257">
        <v>876</v>
      </c>
      <c r="B431" s="257">
        <v>1175</v>
      </c>
      <c r="C431" s="262">
        <v>19</v>
      </c>
      <c r="D431" s="262">
        <v>15</v>
      </c>
      <c r="E431" s="262">
        <v>11</v>
      </c>
      <c r="F431" s="262">
        <v>7</v>
      </c>
      <c r="G431" s="478"/>
      <c r="H431" s="478"/>
      <c r="I431" s="478"/>
      <c r="J431" s="6"/>
      <c r="K431" s="6"/>
      <c r="L431" s="6"/>
      <c r="M431" s="6"/>
      <c r="N431" s="6"/>
      <c r="O431" s="6"/>
      <c r="Q431" s="264" t="str">
        <f t="shared" si="879"/>
        <v/>
      </c>
      <c r="R431" s="264" t="str">
        <f t="shared" si="880"/>
        <v/>
      </c>
      <c r="S431" s="264" t="str">
        <f t="shared" si="881"/>
        <v/>
      </c>
      <c r="T431" s="264" t="str">
        <f t="shared" si="882"/>
        <v/>
      </c>
      <c r="U431" s="264" t="str">
        <f t="shared" si="883"/>
        <v/>
      </c>
      <c r="V431" s="264" t="str">
        <f t="shared" si="884"/>
        <v/>
      </c>
      <c r="W431" s="264" t="str">
        <f t="shared" si="885"/>
        <v/>
      </c>
      <c r="X431" s="264" t="str">
        <f t="shared" si="886"/>
        <v/>
      </c>
      <c r="Y431" s="264"/>
      <c r="Z431" s="264"/>
      <c r="AA431" s="264"/>
      <c r="AB431" s="264" t="str">
        <f t="shared" si="887"/>
        <v/>
      </c>
      <c r="AC431" s="264" t="str">
        <f t="shared" si="888"/>
        <v/>
      </c>
      <c r="AD431" s="264" t="str">
        <f t="shared" si="889"/>
        <v/>
      </c>
      <c r="AE431" s="264" t="str">
        <f t="shared" si="890"/>
        <v/>
      </c>
      <c r="AF431" s="264" t="str">
        <f t="shared" si="652"/>
        <v/>
      </c>
      <c r="AG431" s="264" t="str">
        <f t="shared" si="653"/>
        <v/>
      </c>
      <c r="AH431" s="264"/>
      <c r="AI431" s="264" t="str">
        <f t="shared" si="654"/>
        <v/>
      </c>
      <c r="AJ431" s="264" t="str">
        <f t="shared" si="655"/>
        <v/>
      </c>
      <c r="AK431" s="264" t="str">
        <f t="shared" si="656"/>
        <v/>
      </c>
      <c r="AL431" s="264" t="str">
        <f t="shared" si="657"/>
        <v/>
      </c>
      <c r="AM431" s="264" t="str">
        <f t="shared" si="658"/>
        <v/>
      </c>
      <c r="AN431" s="264" t="str">
        <f t="shared" si="659"/>
        <v/>
      </c>
      <c r="AO431" s="264" t="str">
        <f t="shared" si="660"/>
        <v/>
      </c>
      <c r="AP431" s="264" t="str">
        <f t="shared" si="661"/>
        <v/>
      </c>
      <c r="AQ431" s="264" t="str">
        <f t="shared" si="662"/>
        <v/>
      </c>
      <c r="AR431" s="264" t="str">
        <f t="shared" si="663"/>
        <v/>
      </c>
      <c r="AS431" s="264" t="str">
        <f t="shared" si="664"/>
        <v/>
      </c>
      <c r="AT431" s="264" t="str">
        <f t="shared" si="665"/>
        <v/>
      </c>
      <c r="AU431" s="264" t="str">
        <f t="shared" si="666"/>
        <v/>
      </c>
      <c r="AV431" s="264" t="str">
        <f t="shared" si="667"/>
        <v/>
      </c>
      <c r="AW431" s="264" t="str">
        <f t="shared" si="668"/>
        <v/>
      </c>
      <c r="AX431" s="264" t="str">
        <f t="shared" si="669"/>
        <v/>
      </c>
      <c r="AY431" s="264" t="str">
        <f t="shared" si="670"/>
        <v/>
      </c>
      <c r="AZ431" s="264" t="str">
        <f t="shared" si="671"/>
        <v/>
      </c>
      <c r="BA431" s="264" t="str">
        <f t="shared" si="672"/>
        <v/>
      </c>
      <c r="BB431" s="264" t="str">
        <f t="shared" si="673"/>
        <v/>
      </c>
      <c r="BC431" s="264" t="str">
        <f t="shared" si="674"/>
        <v/>
      </c>
      <c r="BD431" s="264" t="str">
        <f t="shared" si="675"/>
        <v/>
      </c>
      <c r="BE431" s="264" t="str">
        <f t="shared" si="676"/>
        <v/>
      </c>
      <c r="BF431" s="264" t="str">
        <f t="shared" si="677"/>
        <v/>
      </c>
      <c r="BG431" s="264" t="str">
        <f t="shared" si="678"/>
        <v/>
      </c>
      <c r="BH431" s="264" t="str">
        <f t="shared" si="679"/>
        <v/>
      </c>
      <c r="BI431" s="264" t="str">
        <f t="shared" si="680"/>
        <v/>
      </c>
      <c r="BJ431" s="264" t="str">
        <f t="shared" si="681"/>
        <v/>
      </c>
      <c r="BK431" s="264" t="str">
        <f t="shared" si="682"/>
        <v/>
      </c>
      <c r="BL431" s="264" t="str">
        <f t="shared" si="683"/>
        <v/>
      </c>
      <c r="BM431" s="264" t="str">
        <f t="shared" si="684"/>
        <v/>
      </c>
      <c r="BN431" s="264" t="str">
        <f t="shared" si="685"/>
        <v/>
      </c>
      <c r="BO431" s="264" t="str">
        <f t="shared" si="686"/>
        <v/>
      </c>
      <c r="BP431" s="264" t="str">
        <f t="shared" si="687"/>
        <v/>
      </c>
      <c r="BQ431" s="264" t="str">
        <f t="shared" si="688"/>
        <v/>
      </c>
      <c r="BR431" s="264" t="str">
        <f t="shared" si="689"/>
        <v/>
      </c>
      <c r="BS431" s="264" t="str">
        <f t="shared" si="690"/>
        <v/>
      </c>
      <c r="BT431" s="264" t="str">
        <f t="shared" si="691"/>
        <v/>
      </c>
      <c r="BU431" s="264" t="str">
        <f t="shared" si="692"/>
        <v/>
      </c>
      <c r="BV431" s="264" t="str">
        <f t="shared" si="693"/>
        <v/>
      </c>
      <c r="BW431" s="264" t="str">
        <f t="shared" si="694"/>
        <v/>
      </c>
      <c r="BX431" s="264" t="str">
        <f t="shared" si="874"/>
        <v/>
      </c>
      <c r="BY431" s="264" t="str">
        <f t="shared" si="695"/>
        <v/>
      </c>
      <c r="BZ431" s="264" t="str">
        <f t="shared" si="696"/>
        <v/>
      </c>
      <c r="CA431" s="264" t="str">
        <f t="shared" si="697"/>
        <v/>
      </c>
      <c r="CB431" s="264" t="str">
        <f t="shared" si="698"/>
        <v/>
      </c>
      <c r="CC431" s="264" t="str">
        <f t="shared" si="699"/>
        <v/>
      </c>
      <c r="CD431" s="264" t="str">
        <f t="shared" si="700"/>
        <v/>
      </c>
      <c r="CE431" s="264" t="str">
        <f t="shared" si="701"/>
        <v/>
      </c>
      <c r="CF431" s="264" t="str">
        <f t="shared" si="702"/>
        <v/>
      </c>
      <c r="CG431" s="264" t="str">
        <f t="shared" si="703"/>
        <v/>
      </c>
      <c r="CH431" s="264" t="str">
        <f t="shared" si="704"/>
        <v/>
      </c>
      <c r="CI431" s="264" t="str">
        <f t="shared" si="705"/>
        <v/>
      </c>
      <c r="CJ431" s="264" t="str">
        <f t="shared" si="706"/>
        <v/>
      </c>
      <c r="CK431" s="264" t="str">
        <f t="shared" si="707"/>
        <v/>
      </c>
      <c r="CL431" s="264" t="str">
        <f t="shared" si="708"/>
        <v/>
      </c>
      <c r="CM431" s="264" t="str">
        <f t="shared" si="709"/>
        <v/>
      </c>
      <c r="CN431" s="264" t="str">
        <f t="shared" si="710"/>
        <v/>
      </c>
      <c r="CO431" s="264" t="str">
        <f t="shared" si="711"/>
        <v/>
      </c>
      <c r="CP431" s="264" t="str">
        <f t="shared" si="712"/>
        <v/>
      </c>
      <c r="CQ431" s="264" t="str">
        <f t="shared" si="713"/>
        <v/>
      </c>
      <c r="CR431" s="264" t="str">
        <f t="shared" si="714"/>
        <v/>
      </c>
      <c r="CS431" s="264" t="str">
        <f t="shared" si="715"/>
        <v/>
      </c>
      <c r="CT431" s="264" t="str">
        <f t="shared" si="716"/>
        <v/>
      </c>
      <c r="CU431" s="264" t="str">
        <f t="shared" si="717"/>
        <v/>
      </c>
      <c r="CV431" s="264" t="str">
        <f t="shared" si="718"/>
        <v/>
      </c>
      <c r="CW431" s="264" t="str">
        <f t="shared" si="719"/>
        <v/>
      </c>
      <c r="CX431" s="264" t="str">
        <f t="shared" si="720"/>
        <v/>
      </c>
      <c r="CY431" s="264" t="str">
        <f t="shared" si="721"/>
        <v/>
      </c>
      <c r="CZ431" s="264" t="str">
        <f t="shared" si="722"/>
        <v/>
      </c>
      <c r="DA431" s="264" t="str">
        <f t="shared" si="723"/>
        <v/>
      </c>
      <c r="DB431" s="264" t="str">
        <f t="shared" si="724"/>
        <v/>
      </c>
      <c r="DC431" s="264" t="str">
        <f t="shared" si="725"/>
        <v/>
      </c>
      <c r="DD431" s="264" t="str">
        <f t="shared" si="726"/>
        <v/>
      </c>
      <c r="DE431" s="264" t="str">
        <f t="shared" si="727"/>
        <v/>
      </c>
      <c r="DF431" s="264" t="str">
        <f t="shared" si="728"/>
        <v/>
      </c>
      <c r="DG431" s="264" t="str">
        <f t="shared" si="729"/>
        <v/>
      </c>
      <c r="DH431" s="264" t="str">
        <f t="shared" si="730"/>
        <v/>
      </c>
      <c r="DI431" s="264" t="str">
        <f t="shared" si="731"/>
        <v/>
      </c>
      <c r="DJ431" s="264" t="str">
        <f t="shared" si="732"/>
        <v/>
      </c>
      <c r="DK431" s="264" t="str">
        <f t="shared" si="733"/>
        <v/>
      </c>
      <c r="DL431" s="264" t="str">
        <f t="shared" si="734"/>
        <v/>
      </c>
      <c r="DM431" s="264" t="str">
        <f t="shared" si="735"/>
        <v/>
      </c>
      <c r="DN431" s="264" t="str">
        <f t="shared" si="736"/>
        <v/>
      </c>
      <c r="DO431" s="264" t="str">
        <f t="shared" si="737"/>
        <v/>
      </c>
      <c r="DP431" s="264" t="str">
        <f t="shared" si="738"/>
        <v/>
      </c>
      <c r="DQ431" s="264" t="str">
        <f t="shared" si="739"/>
        <v/>
      </c>
      <c r="DR431" s="264" t="str">
        <f t="shared" si="740"/>
        <v/>
      </c>
      <c r="DS431" s="264" t="str">
        <f t="shared" si="741"/>
        <v/>
      </c>
      <c r="DT431" s="264" t="str">
        <f t="shared" si="742"/>
        <v/>
      </c>
      <c r="DU431" s="264" t="str">
        <f t="shared" si="743"/>
        <v/>
      </c>
      <c r="DV431" s="264" t="str">
        <f t="shared" si="744"/>
        <v/>
      </c>
      <c r="DW431" s="264" t="str">
        <f t="shared" si="745"/>
        <v/>
      </c>
      <c r="DX431" s="264" t="str">
        <f t="shared" si="746"/>
        <v/>
      </c>
      <c r="DY431" s="264" t="str">
        <f t="shared" si="747"/>
        <v/>
      </c>
      <c r="DZ431" s="264" t="str">
        <f t="shared" si="748"/>
        <v/>
      </c>
      <c r="EA431" s="264" t="str">
        <f t="shared" si="749"/>
        <v/>
      </c>
      <c r="EB431" s="264" t="str">
        <f t="shared" si="750"/>
        <v/>
      </c>
      <c r="EC431" s="264" t="str">
        <f t="shared" si="751"/>
        <v/>
      </c>
      <c r="ED431" s="264" t="str">
        <f t="shared" si="752"/>
        <v/>
      </c>
      <c r="EE431" s="264" t="str">
        <f t="shared" si="753"/>
        <v/>
      </c>
      <c r="EF431" s="264" t="str">
        <f t="shared" si="754"/>
        <v/>
      </c>
      <c r="EG431" s="264" t="str">
        <f t="shared" si="755"/>
        <v/>
      </c>
      <c r="EH431" s="264" t="str">
        <f t="shared" si="756"/>
        <v/>
      </c>
      <c r="EI431" s="264" t="str">
        <f t="shared" si="757"/>
        <v/>
      </c>
      <c r="EJ431" s="264" t="str">
        <f t="shared" si="758"/>
        <v/>
      </c>
      <c r="EK431" s="264" t="str">
        <f t="shared" si="875"/>
        <v/>
      </c>
      <c r="EL431" s="264" t="str">
        <f t="shared" si="759"/>
        <v/>
      </c>
      <c r="EM431" s="264" t="str">
        <f t="shared" si="760"/>
        <v/>
      </c>
      <c r="EN431" s="264" t="str">
        <f t="shared" si="761"/>
        <v/>
      </c>
      <c r="EO431" s="264" t="str">
        <f t="shared" si="762"/>
        <v/>
      </c>
      <c r="EP431" s="264" t="str">
        <f t="shared" si="763"/>
        <v/>
      </c>
      <c r="EQ431" s="264" t="str">
        <f t="shared" si="764"/>
        <v/>
      </c>
      <c r="ER431" s="264" t="str">
        <f t="shared" si="765"/>
        <v/>
      </c>
      <c r="ES431" s="264" t="str">
        <f t="shared" si="766"/>
        <v/>
      </c>
      <c r="ET431" s="264" t="str">
        <f t="shared" si="767"/>
        <v/>
      </c>
      <c r="EU431" s="264" t="str">
        <f t="shared" si="768"/>
        <v/>
      </c>
      <c r="EV431" s="264" t="str">
        <f t="shared" si="769"/>
        <v/>
      </c>
      <c r="EW431" s="264" t="str">
        <f t="shared" si="770"/>
        <v/>
      </c>
      <c r="EX431" s="264" t="str">
        <f t="shared" si="771"/>
        <v/>
      </c>
      <c r="EY431" s="264" t="str">
        <f t="shared" si="772"/>
        <v/>
      </c>
      <c r="EZ431" s="264" t="str">
        <f t="shared" si="773"/>
        <v/>
      </c>
      <c r="FA431" s="264" t="str">
        <f t="shared" si="774"/>
        <v/>
      </c>
      <c r="FB431" s="264" t="str">
        <f t="shared" si="775"/>
        <v/>
      </c>
      <c r="FC431" s="264" t="str">
        <f t="shared" si="776"/>
        <v/>
      </c>
      <c r="FD431" s="264" t="str">
        <f t="shared" si="777"/>
        <v/>
      </c>
      <c r="FE431" s="264" t="str">
        <f t="shared" si="778"/>
        <v/>
      </c>
      <c r="FF431" s="264" t="str">
        <f t="shared" si="779"/>
        <v/>
      </c>
      <c r="FG431" s="264" t="str">
        <f t="shared" si="780"/>
        <v/>
      </c>
      <c r="FH431" s="264" t="str">
        <f t="shared" si="781"/>
        <v/>
      </c>
      <c r="FI431" s="264" t="str">
        <f t="shared" si="782"/>
        <v/>
      </c>
      <c r="FJ431" s="264" t="str">
        <f t="shared" si="783"/>
        <v/>
      </c>
      <c r="FK431" s="264" t="str">
        <f t="shared" si="784"/>
        <v/>
      </c>
      <c r="FL431" s="264" t="str">
        <f t="shared" si="785"/>
        <v/>
      </c>
      <c r="FM431" s="264" t="str">
        <f t="shared" si="786"/>
        <v/>
      </c>
      <c r="FN431" s="264" t="str">
        <f t="shared" si="787"/>
        <v/>
      </c>
      <c r="FO431" s="264" t="str">
        <f t="shared" si="788"/>
        <v/>
      </c>
      <c r="FP431" s="264" t="str">
        <f t="shared" si="789"/>
        <v/>
      </c>
      <c r="FQ431" s="264" t="str">
        <f t="shared" si="790"/>
        <v/>
      </c>
      <c r="FR431" s="264" t="str">
        <f t="shared" si="791"/>
        <v/>
      </c>
      <c r="FS431" s="264" t="str">
        <f t="shared" si="792"/>
        <v/>
      </c>
      <c r="FT431" s="264" t="str">
        <f t="shared" si="793"/>
        <v/>
      </c>
      <c r="FU431" s="264" t="str">
        <f t="shared" si="794"/>
        <v/>
      </c>
      <c r="FV431" s="264" t="str">
        <f t="shared" si="795"/>
        <v/>
      </c>
      <c r="FW431" s="264" t="str">
        <f t="shared" si="796"/>
        <v/>
      </c>
      <c r="FX431" s="264" t="str">
        <f t="shared" si="797"/>
        <v/>
      </c>
      <c r="FY431" s="264" t="str">
        <f t="shared" si="798"/>
        <v/>
      </c>
      <c r="FZ431" s="264" t="str">
        <f t="shared" si="799"/>
        <v/>
      </c>
      <c r="GA431" s="264" t="str">
        <f t="shared" si="800"/>
        <v/>
      </c>
      <c r="GB431" s="264" t="str">
        <f t="shared" si="801"/>
        <v/>
      </c>
      <c r="GC431" s="264" t="str">
        <f t="shared" si="802"/>
        <v/>
      </c>
      <c r="GD431" s="264" t="str">
        <f t="shared" si="803"/>
        <v/>
      </c>
      <c r="GE431" s="264" t="str">
        <f t="shared" si="804"/>
        <v/>
      </c>
      <c r="GF431" s="264" t="str">
        <f t="shared" si="805"/>
        <v/>
      </c>
      <c r="GG431" s="264" t="str">
        <f t="shared" si="806"/>
        <v/>
      </c>
      <c r="GH431" s="264" t="str">
        <f t="shared" si="807"/>
        <v/>
      </c>
      <c r="GI431" s="264" t="str">
        <f t="shared" si="808"/>
        <v/>
      </c>
      <c r="GJ431" s="264" t="str">
        <f t="shared" si="809"/>
        <v/>
      </c>
      <c r="GK431" s="264" t="str">
        <f t="shared" si="810"/>
        <v/>
      </c>
      <c r="GL431" s="264" t="str">
        <f t="shared" si="811"/>
        <v/>
      </c>
      <c r="GM431" s="264" t="str">
        <f t="shared" si="812"/>
        <v/>
      </c>
      <c r="GN431" s="264" t="str">
        <f t="shared" si="813"/>
        <v/>
      </c>
      <c r="GO431" s="264" t="str">
        <f t="shared" si="814"/>
        <v/>
      </c>
      <c r="GP431" s="264" t="str">
        <f t="shared" si="815"/>
        <v/>
      </c>
      <c r="GQ431" s="264" t="str">
        <f t="shared" si="816"/>
        <v/>
      </c>
      <c r="GR431" s="264" t="str">
        <f t="shared" si="817"/>
        <v/>
      </c>
      <c r="GS431" s="264" t="str">
        <f t="shared" si="818"/>
        <v/>
      </c>
      <c r="GT431" s="264" t="str">
        <f t="shared" si="819"/>
        <v/>
      </c>
      <c r="GU431" s="264" t="str">
        <f t="shared" si="820"/>
        <v/>
      </c>
      <c r="GV431" s="264" t="str">
        <f t="shared" si="821"/>
        <v/>
      </c>
      <c r="GW431" s="264" t="str">
        <f t="shared" si="822"/>
        <v/>
      </c>
      <c r="GX431" s="264" t="str">
        <f t="shared" si="823"/>
        <v/>
      </c>
      <c r="GY431" s="264" t="str">
        <f t="shared" si="824"/>
        <v/>
      </c>
      <c r="GZ431" s="264" t="str">
        <f t="shared" si="825"/>
        <v/>
      </c>
      <c r="HA431" s="264" t="str">
        <f t="shared" si="826"/>
        <v/>
      </c>
      <c r="HB431" s="264" t="str">
        <f t="shared" si="827"/>
        <v/>
      </c>
      <c r="HC431" s="264" t="str">
        <f t="shared" si="828"/>
        <v/>
      </c>
      <c r="HD431" s="264" t="str">
        <f t="shared" si="829"/>
        <v/>
      </c>
      <c r="HE431" s="264" t="str">
        <f t="shared" si="830"/>
        <v/>
      </c>
      <c r="HF431" s="264" t="str">
        <f t="shared" si="831"/>
        <v/>
      </c>
      <c r="HG431" s="264" t="str">
        <f t="shared" si="832"/>
        <v/>
      </c>
      <c r="HH431" s="264" t="str">
        <f t="shared" si="833"/>
        <v/>
      </c>
      <c r="HI431" s="264" t="str">
        <f t="shared" si="834"/>
        <v/>
      </c>
      <c r="HJ431" s="264" t="str">
        <f t="shared" si="835"/>
        <v/>
      </c>
      <c r="HK431" s="264" t="str">
        <f t="shared" si="836"/>
        <v/>
      </c>
      <c r="HL431" s="264" t="str">
        <f t="shared" si="837"/>
        <v/>
      </c>
      <c r="HM431" s="264" t="str">
        <f t="shared" si="838"/>
        <v/>
      </c>
      <c r="HN431" s="264" t="str">
        <f t="shared" si="839"/>
        <v/>
      </c>
      <c r="HO431" s="264" t="str">
        <f t="shared" si="840"/>
        <v/>
      </c>
      <c r="HP431" s="264" t="str">
        <f t="shared" si="841"/>
        <v/>
      </c>
      <c r="HQ431" s="264" t="str">
        <f t="shared" si="842"/>
        <v/>
      </c>
      <c r="HR431" s="264" t="str">
        <f t="shared" si="843"/>
        <v/>
      </c>
      <c r="HS431" s="264" t="str">
        <f t="shared" si="844"/>
        <v/>
      </c>
      <c r="HT431" s="264" t="str">
        <f t="shared" si="845"/>
        <v/>
      </c>
      <c r="HU431" s="264" t="str">
        <f t="shared" si="846"/>
        <v/>
      </c>
      <c r="HV431" s="264" t="str">
        <f t="shared" si="847"/>
        <v/>
      </c>
      <c r="HW431" s="264" t="str">
        <f t="shared" si="848"/>
        <v/>
      </c>
      <c r="HX431" s="264" t="str">
        <f t="shared" si="849"/>
        <v/>
      </c>
      <c r="HY431" s="264" t="str">
        <f t="shared" si="850"/>
        <v/>
      </c>
      <c r="HZ431" s="264" t="str">
        <f t="shared" si="851"/>
        <v/>
      </c>
      <c r="IA431" s="264" t="str">
        <f t="shared" si="852"/>
        <v/>
      </c>
      <c r="IB431" s="264" t="str">
        <f t="shared" si="853"/>
        <v/>
      </c>
      <c r="IC431" s="264" t="str">
        <f t="shared" si="854"/>
        <v/>
      </c>
      <c r="ID431" s="264" t="str">
        <f t="shared" si="855"/>
        <v/>
      </c>
      <c r="IE431" s="264" t="str">
        <f t="shared" si="856"/>
        <v/>
      </c>
      <c r="IF431" s="264" t="str">
        <f t="shared" si="857"/>
        <v/>
      </c>
      <c r="IG431" s="264" t="str">
        <f t="shared" si="858"/>
        <v/>
      </c>
      <c r="IH431" s="264" t="str">
        <f t="shared" si="859"/>
        <v/>
      </c>
      <c r="II431" s="264" t="str">
        <f t="shared" si="860"/>
        <v/>
      </c>
      <c r="IJ431" s="264" t="str">
        <f t="shared" si="861"/>
        <v/>
      </c>
      <c r="IK431" s="264" t="str">
        <f t="shared" si="862"/>
        <v/>
      </c>
      <c r="IL431" s="264" t="str">
        <f t="shared" si="863"/>
        <v/>
      </c>
      <c r="IM431" s="264" t="str">
        <f t="shared" si="864"/>
        <v/>
      </c>
      <c r="IN431" s="264" t="str">
        <f t="shared" si="865"/>
        <v/>
      </c>
      <c r="IO431" s="264" t="str">
        <f>IF(AND($A$431&lt;=$W$349,$W$349&lt;=$B$431),$C$431,"")</f>
        <v/>
      </c>
      <c r="IP431" s="264" t="str">
        <f t="shared" si="866"/>
        <v/>
      </c>
      <c r="IQ431" s="264" t="str">
        <f t="shared" si="867"/>
        <v/>
      </c>
      <c r="IR431" s="264" t="str">
        <f t="shared" si="868"/>
        <v/>
      </c>
      <c r="IS431" s="264" t="str">
        <f t="shared" si="869"/>
        <v/>
      </c>
      <c r="IT431" s="264" t="str">
        <f t="shared" si="870"/>
        <v/>
      </c>
      <c r="IU431" s="264" t="str">
        <f t="shared" si="871"/>
        <v/>
      </c>
      <c r="IV431" s="264" t="str">
        <f t="shared" si="872"/>
        <v/>
      </c>
      <c r="IW431" s="264" t="str">
        <f t="shared" si="873"/>
        <v/>
      </c>
      <c r="IX431" s="264" t="str">
        <f t="shared" si="876"/>
        <v/>
      </c>
      <c r="IY431" s="264" t="str">
        <f t="shared" si="877"/>
        <v/>
      </c>
      <c r="IZ431" s="264" t="str">
        <f t="shared" si="878"/>
        <v/>
      </c>
      <c r="JA431" s="264" t="str">
        <f>IF(AND($A$431&lt;=X$349,X$349&lt;=$B$431),$C$431,"")</f>
        <v/>
      </c>
      <c r="JB431" s="264" t="str">
        <f>IF(AND($A$431&lt;=X$349,X$349&lt;=$B$431),(1/3)*$C$431,"")</f>
        <v/>
      </c>
      <c r="JC431" s="264" t="str">
        <f>IF(AND($A$431&lt;=X$349,X$349&lt;=$B$431),(2/3)*$C$431,"")</f>
        <v/>
      </c>
      <c r="JD431" s="264" t="str">
        <f>IF(AND($A$431&lt;=X$349,X$349&lt;=$B$431),$D$431,"")</f>
        <v/>
      </c>
      <c r="JE431" s="264" t="str">
        <f>IF(AND($A$431&lt;=X$349,X$349&lt;=$B$431),(1/3)*$D$431,"")</f>
        <v/>
      </c>
      <c r="JF431" s="264" t="str">
        <f>IF(AND($A$431&lt;=X$349,X$349&lt;=$B$431),(2/3)*$D$431,"")</f>
        <v/>
      </c>
      <c r="JG431" s="264" t="str">
        <f>IF(AND($A$431&lt;=X$349,X$349&lt;=$B$431),$E$431,"")</f>
        <v/>
      </c>
      <c r="JH431" s="264" t="str">
        <f>IF(AND($A$431&lt;=X$349,X$349&lt;=$B$431),(1/3)*$E$431,"")</f>
        <v/>
      </c>
      <c r="JI431" s="264" t="str">
        <f>IF(AND($A$431&lt;=X$349,X$349&lt;=$B$431),(2/3)*$E$431,"")</f>
        <v/>
      </c>
      <c r="JJ431" s="264" t="str">
        <f>IF(AND($A$431&lt;=X$349,X$349&lt;=$B$431),$F$431,"")</f>
        <v/>
      </c>
      <c r="JK431" s="264" t="str">
        <f>IF(AND($A$431&lt;=X$349,X$349&lt;=$B$431),(1/3)*$F$431,"")</f>
        <v/>
      </c>
      <c r="JL431" s="264" t="str">
        <f>IF(AND($A$431&lt;=X$349,X$349&lt;=$B$431),(2/3)*$F$431,"")</f>
        <v/>
      </c>
      <c r="JM431" s="264" t="str">
        <f>IF(AND($A$431&lt;=Y$349,Y$349&lt;=$B$431),$C$431,"")</f>
        <v/>
      </c>
      <c r="JN431" s="264" t="str">
        <f>IF(AND($A$431&lt;=Y$349,Y$349&lt;=$B$431),(1/3)*$C$431,"")</f>
        <v/>
      </c>
      <c r="JO431" s="264" t="str">
        <f>IF(AND($A$431&lt;=Y$349,Y$349&lt;=$B$431),(2/3)*$C$431,"")</f>
        <v/>
      </c>
      <c r="JP431" s="264" t="str">
        <f>IF(AND($A$431&lt;=Y$349,Y$349&lt;=$B$431),$D$431,"")</f>
        <v/>
      </c>
      <c r="JQ431" s="264" t="str">
        <f>IF(AND($A$431&lt;=Y$349,Y$349&lt;=$B$431),(1/3)*$D$431,"")</f>
        <v/>
      </c>
      <c r="JR431" s="264" t="str">
        <f>IF(AND($A$431&lt;=Y$349,Y$349&lt;=$B$431),(2/3)*$D$431,"")</f>
        <v/>
      </c>
      <c r="JS431" s="264" t="str">
        <f>IF(AND($A$431&lt;=Y$349,Y$349&lt;=$B$431),$E$431,"")</f>
        <v/>
      </c>
      <c r="JT431" s="264" t="str">
        <f>IF(AND($A$431&lt;=Y$349,Y$349&lt;=$B$431),(1/3)*$E$431,"")</f>
        <v/>
      </c>
      <c r="JU431" s="264" t="str">
        <f>IF(AND($A$431&lt;=Y$349,Y$349&lt;=$B$431),(2/3)*$E$431,"")</f>
        <v/>
      </c>
      <c r="JV431" s="264" t="str">
        <f>IF(AND($A$431&lt;=Y$349,Y$349&lt;=$B$431),$F$431,"")</f>
        <v/>
      </c>
      <c r="JW431" s="264" t="str">
        <f>IF(AND($A$431&lt;=Y$349,Y$349&lt;=$B$431),(1/3)*$F$431,"")</f>
        <v/>
      </c>
      <c r="JX431" s="264" t="str">
        <f>IF(AND($A$431&lt;=Y$349,Y$349&lt;=$B$431),(2/3)*$F$431,"")</f>
        <v/>
      </c>
      <c r="JY431" s="264" t="str">
        <f>IF(AND($A$431&lt;=Z$349,Z$349&lt;=$B$431),$C$431,"")</f>
        <v/>
      </c>
      <c r="JZ431" s="264" t="str">
        <f>IF(AND($A$431&lt;=Z$349,Z$349&lt;=$B$431),(1/3)*$C$431,"")</f>
        <v/>
      </c>
      <c r="KA431" s="264" t="str">
        <f>IF(AND($A$431&lt;=Z$349,Z$349&lt;=$B$431),(2/3)*$C$431,"")</f>
        <v/>
      </c>
      <c r="KB431" s="264" t="str">
        <f>IF(AND($A$431&lt;=Z$349,Z$349&lt;=$B$431),$D$431,"")</f>
        <v/>
      </c>
      <c r="KC431" s="264" t="str">
        <f>IF(AND($A$431&lt;=Z$349,Z$349&lt;=$B$431),(1/3)*$D$431,"")</f>
        <v/>
      </c>
      <c r="KD431" s="264" t="str">
        <f>IF(AND($A$431&lt;=Z$349,Z$349&lt;=$B$431),(2/3)*$D$431,"")</f>
        <v/>
      </c>
      <c r="KE431" s="264" t="str">
        <f>IF(AND($A$431&lt;=Z$349,Z$349&lt;=$B$431),$E$431,"")</f>
        <v/>
      </c>
      <c r="KF431" s="264" t="str">
        <f>IF(AND($A$431&lt;=Z$349,Z$349&lt;=$B$431),(1/3)*$E$431,"")</f>
        <v/>
      </c>
      <c r="KG431" s="264" t="str">
        <f>IF(AND($A$431&lt;=Z$349,Z$349&lt;=$B$431),(2/3)*$E$431,"")</f>
        <v/>
      </c>
      <c r="KH431" s="264" t="str">
        <f>IF(AND($A$431&lt;=Z$349,Z$349&lt;=$B$431),$F$431,"")</f>
        <v/>
      </c>
      <c r="KI431" s="264" t="str">
        <f>IF(AND($A$431&lt;=Z$349,Z$349&lt;=$B$431),(1/3)*$F$431,"")</f>
        <v/>
      </c>
      <c r="KJ431" s="264" t="str">
        <f>IF(AND($A$431&lt;=Z$349,Z$349&lt;=$B$431),(2/3)*$F$431,"")</f>
        <v/>
      </c>
      <c r="KK431" s="264" t="str">
        <f>IF(AND($A$431&lt;=AA$349,AA$349&lt;=$B$431),$C$431,"")</f>
        <v/>
      </c>
      <c r="KL431" s="264" t="str">
        <f>IF(AND($A$431&lt;=AA$349,AA$349&lt;=$B$431),(1/3)*$C$431,"")</f>
        <v/>
      </c>
      <c r="KM431" s="264" t="str">
        <f>IF(AND($A$431&lt;=AA$349,AA$349&lt;=$B$431),(2/3)*$C$431,"")</f>
        <v/>
      </c>
      <c r="KN431" s="264" t="str">
        <f>IF(AND($A$431&lt;=AA$349,AA$349&lt;=$B$431),$D$431,"")</f>
        <v/>
      </c>
      <c r="KO431" s="264" t="str">
        <f>IF(AND($A$431&lt;=AA$349,AA$349&lt;=$B$431),(1/3)*$D$431,"")</f>
        <v/>
      </c>
      <c r="KP431" s="264" t="str">
        <f>IF(AND($A$431&lt;=AA$349,AA$349&lt;=$B$431),(2/3)*$D$431,"")</f>
        <v/>
      </c>
      <c r="KQ431" s="264" t="str">
        <f>IF(AND($A$431&lt;=AA$349,AA$349&lt;=$B$431),$E$431,"")</f>
        <v/>
      </c>
      <c r="KR431" s="264" t="str">
        <f>IF(AND($A$431&lt;=AA$349,AA$349&lt;=$B$431),(1/3)*$E$431,"")</f>
        <v/>
      </c>
      <c r="KS431" s="264" t="str">
        <f>IF(AND($A$431&lt;=AA$349,AA$349&lt;=$B$431),(2/3)*$E$431,"")</f>
        <v/>
      </c>
      <c r="KT431" s="264" t="str">
        <f>IF(AND($A$431&lt;=AA$349,AA$349&lt;=$B$431),$F$431,"")</f>
        <v/>
      </c>
      <c r="KU431" s="264" t="str">
        <f>IF(AND($A$431&lt;=AA$349,AA$349&lt;=$B$431),(1/3)*$F$431,"")</f>
        <v/>
      </c>
      <c r="KV431" s="264" t="str">
        <f>IF(AND($A$431&lt;=AA$349,AA$349&lt;=$B$431),(2/3)*$F$431,"")</f>
        <v/>
      </c>
      <c r="KW431" s="264" t="str">
        <f>IF(AND($A$431&lt;=AB$349,AB$349&lt;=$B$431),$C$431,"")</f>
        <v/>
      </c>
      <c r="KX431" s="264" t="str">
        <f>IF(AND($A$431&lt;=AB$349,AB$349&lt;=$B$431),(1/3)*$C$431,"")</f>
        <v/>
      </c>
      <c r="KY431" s="264" t="str">
        <f>IF(AND($A$431&lt;=AB$349,AB$349&lt;=$B$431),(2/3)*$C$431,"")</f>
        <v/>
      </c>
      <c r="KZ431" s="264" t="str">
        <f>IF(AND($A$431&lt;=AB$349,AB$349&lt;=$B$431),$D$431,"")</f>
        <v/>
      </c>
      <c r="LA431" s="264" t="str">
        <f>IF(AND($A$431&lt;=AB$349,AB$349&lt;=$B$431),(1/3)*$D$431,"")</f>
        <v/>
      </c>
      <c r="LB431" s="264" t="str">
        <f>IF(AND($A$431&lt;=AB$349,AB$349&lt;=$B$431),(2/3)*$D$431,"")</f>
        <v/>
      </c>
      <c r="LC431" s="264" t="str">
        <f>IF(AND($A$431&lt;=AB$349,AB$349&lt;=$B$431),$E$431,"")</f>
        <v/>
      </c>
      <c r="LD431" s="264" t="str">
        <f>IF(AND($A$431&lt;=AB$349,AB$349&lt;=$B$431),(1/3)*$E$431,"")</f>
        <v/>
      </c>
      <c r="LE431" s="264" t="str">
        <f>IF(AND($A$431&lt;=AB$349,AB$349&lt;=$B$431),(2/3)*$E$431,"")</f>
        <v/>
      </c>
      <c r="LF431" s="264" t="str">
        <f>IF(AND($A$431&lt;=AB$349,AB$349&lt;=$B$431),$F$431,"")</f>
        <v/>
      </c>
      <c r="LG431" s="264" t="str">
        <f>IF(AND($A$431&lt;=AB$349,AB$349&lt;=$B$431),(1/3)*$F$431,"")</f>
        <v/>
      </c>
      <c r="LH431" s="264" t="str">
        <f>IF(AND($A$431&lt;=AB$349,AB$349&lt;=$B$431),(2/3)*$F$431,"")</f>
        <v/>
      </c>
      <c r="LI431" s="264" t="str">
        <f>IF(AND($A$431&lt;=AC$349,AC$349&lt;=$B$431),$C$431,"")</f>
        <v/>
      </c>
      <c r="LJ431" s="264" t="str">
        <f>IF(AND($A$431&lt;=AC$349,AC$349&lt;=$B$431),(1/3)*$C$431,"")</f>
        <v/>
      </c>
      <c r="LK431" s="264" t="str">
        <f>IF(AND($A$431&lt;=AC$349,AC$349&lt;=$B$431),(2/3)*$C$431,"")</f>
        <v/>
      </c>
      <c r="LL431" s="264" t="str">
        <f>IF(AND($A$431&lt;=AC$349,AC$349&lt;=$B$431),$D$431,"")</f>
        <v/>
      </c>
      <c r="LM431" s="264" t="str">
        <f>IF(AND($A$431&lt;=AC$349,AC$349&lt;=$B$431),(1/3)*$D$431,"")</f>
        <v/>
      </c>
      <c r="LN431" s="264" t="str">
        <f>IF(AND($A$431&lt;=AC$349,AC$349&lt;=$B$431),(2/3)*$D$431,"")</f>
        <v/>
      </c>
      <c r="LO431" s="264" t="str">
        <f>IF(AND($A$431&lt;=AC$349,AC$349&lt;=$B$431),$E$431,"")</f>
        <v/>
      </c>
      <c r="LP431" s="264" t="str">
        <f>IF(AND($A$431&lt;=AC$349,AC$349&lt;=$B$431),(1/3)*$E$431,"")</f>
        <v/>
      </c>
      <c r="LQ431" s="264" t="str">
        <f>IF(AND($A$431&lt;=AC$349,AC$349&lt;=$B$431),(2/3)*$E$431,"")</f>
        <v/>
      </c>
      <c r="LR431" s="264" t="str">
        <f>IF(AND($A$431&lt;=AC$349,AC$349&lt;=$B$431),$F$431,"")</f>
        <v/>
      </c>
      <c r="LS431" s="264" t="str">
        <f>IF(AND($A$431&lt;=AC$349,AC$349&lt;=$B$431),(1/3)*$F$431,"")</f>
        <v/>
      </c>
      <c r="LT431" s="264" t="str">
        <f>IF(AND($A$431&lt;=AC$349,AC$349&lt;=$B$431),(2/3)*$F$431,"")</f>
        <v/>
      </c>
      <c r="LU431" s="264" t="str">
        <f>IF(AND($A$431&lt;=AD$349,AD$349&lt;=$B$431),$C$431,"")</f>
        <v/>
      </c>
      <c r="LV431" s="264" t="str">
        <f>IF(AND($A$431&lt;=AD$349,AD$349&lt;=$B$431),(1/3)*$C$431,"")</f>
        <v/>
      </c>
      <c r="LW431" s="264" t="str">
        <f>IF(AND($A$431&lt;=AD$349,AD$349&lt;=$B$431),(2/3)*$C$431,"")</f>
        <v/>
      </c>
      <c r="LX431" s="264" t="str">
        <f>IF(AND($A$431&lt;=AD$349,AD$349&lt;=$B$431),$D$431,"")</f>
        <v/>
      </c>
      <c r="LY431" s="264" t="str">
        <f>IF(AND($A$431&lt;=AD$349,AD$349&lt;=$B$431),(1/3)*$D$431,"")</f>
        <v/>
      </c>
      <c r="LZ431" s="264" t="str">
        <f>IF(AND($A$431&lt;=AD$349,AD$349&lt;=$B$431),(2/3)*$D$431,"")</f>
        <v/>
      </c>
      <c r="MA431" s="264" t="str">
        <f>IF(AND($A$431&lt;=AD$349,AD$349&lt;=$B$431),$E$431,"")</f>
        <v/>
      </c>
      <c r="MB431" s="264" t="str">
        <f>IF(AND($A$431&lt;=AD$349,AD$349&lt;=$B$431),(1/3)*$E$431,"")</f>
        <v/>
      </c>
      <c r="MC431" s="264" t="str">
        <f>IF(AND($A$431&lt;=AD$349,AD$349&lt;=$B$431),(2/3)*$E$431,"")</f>
        <v/>
      </c>
      <c r="MD431" s="264" t="str">
        <f>IF(AND($A$431&lt;=AD$349,AD$349&lt;=$B$431),$F$431,"")</f>
        <v/>
      </c>
      <c r="ME431" s="264" t="str">
        <f>IF(AND($A$431&lt;=AD$349,AD$349&lt;=$B$431),(1/3)*$F$431,"")</f>
        <v/>
      </c>
      <c r="MF431" s="264" t="str">
        <f>IF(AND($A$431&lt;=AD$349,AD$349&lt;=$B$431),(2/3)*$F$431,"")</f>
        <v/>
      </c>
      <c r="MG431" s="264" t="str">
        <f>IF(AND($A$431&lt;=AE$349,AE$349&lt;=$B$431),$C$431,"")</f>
        <v/>
      </c>
      <c r="MH431" s="264" t="str">
        <f>IF(AND($A$431&lt;=AE$349,AE$349&lt;=$B$431),(1/3)*$C$431,"")</f>
        <v/>
      </c>
      <c r="MI431" s="264" t="str">
        <f>IF(AND($A$431&lt;=AE$349,AE$349&lt;=$B$431),(2/3)*$C$431,"")</f>
        <v/>
      </c>
      <c r="MJ431" s="264" t="str">
        <f>IF(AND($A$431&lt;=AE$349,AE$349&lt;=$B$431),$D$431,"")</f>
        <v/>
      </c>
      <c r="MK431" s="264" t="str">
        <f>IF(AND($A$431&lt;=AE$349,AE$349&lt;=$B$431),(1/3)*$D$431,"")</f>
        <v/>
      </c>
      <c r="ML431" s="264" t="str">
        <f>IF(AND($A$431&lt;=AE$349,AE$349&lt;=$B$431),(2/3)*$D$431,"")</f>
        <v/>
      </c>
      <c r="MM431" s="264" t="str">
        <f>IF(AND($A$431&lt;=AE$349,AE$349&lt;=$B$431),$E$431,"")</f>
        <v/>
      </c>
      <c r="MN431" s="264" t="str">
        <f>IF(AND($A$431&lt;=AE$349,AE$349&lt;=$B$431),(1/3)*$E$431,"")</f>
        <v/>
      </c>
      <c r="MO431" s="264" t="str">
        <f>IF(AND($A$431&lt;=AE$349,AE$349&lt;=$B$431),(2/3)*$E$431,"")</f>
        <v/>
      </c>
      <c r="MP431" s="264" t="str">
        <f>IF(AND($A$431&lt;=AE$349,AE$349&lt;=$B$431),$F$431,"")</f>
        <v/>
      </c>
      <c r="MQ431" s="264" t="str">
        <f>IF(AND($A$431&lt;=AE$349,AE$349&lt;=$B$431),(1/3)*$F$431,"")</f>
        <v/>
      </c>
      <c r="MR431" s="264" t="str">
        <f>IF(AND($A$431&lt;=AE$349,AE$349&lt;=$B$431),(2/3)*$F$431,"")</f>
        <v/>
      </c>
      <c r="MS431" s="264" t="str">
        <f>IF(AND($A$431&lt;=AF$349,AF$349&lt;=$B$431),$C$431,"")</f>
        <v/>
      </c>
      <c r="MT431" s="264" t="str">
        <f>IF(AND($A$431&lt;=AF$349,AF$349&lt;=$B$431),(1/3)*$C$431,"")</f>
        <v/>
      </c>
      <c r="MU431" s="264" t="str">
        <f>IF(AND($A$431&lt;=AF$349,AF$349&lt;=$B$431),(2/3)*$C$431,"")</f>
        <v/>
      </c>
      <c r="MV431" s="264" t="str">
        <f>IF(AND($A$431&lt;=AF$349,AF$349&lt;=$B$431),$D$431,"")</f>
        <v/>
      </c>
      <c r="MW431" s="264" t="str">
        <f>IF(AND($A$431&lt;=AF$349,AF$349&lt;=$B$431),(1/3)*$D$431,"")</f>
        <v/>
      </c>
      <c r="MX431" s="264" t="str">
        <f>IF(AND($A$431&lt;=AF$349,AF$349&lt;=$B$431),(2/3)*$D$431,"")</f>
        <v/>
      </c>
      <c r="MY431" s="264" t="str">
        <f>IF(AND($A$431&lt;=AF$349,AF$349&lt;=$B$431),$E$431,"")</f>
        <v/>
      </c>
      <c r="MZ431" s="264" t="str">
        <f>IF(AND($A$431&lt;=AF$349,AF$349&lt;=$B$431),(1/3)*$E$431,"")</f>
        <v/>
      </c>
      <c r="NA431" s="264" t="str">
        <f>IF(AND($A$431&lt;=AF$349,AF$349&lt;=$B$431),(2/3)*$E$431,"")</f>
        <v/>
      </c>
      <c r="NB431" s="264" t="str">
        <f>IF(AND($A$431&lt;=AF$349,AF$349&lt;=$B$431),$F$431,"")</f>
        <v/>
      </c>
      <c r="NC431" s="264" t="str">
        <f>IF(AND($A$431&lt;=AF$349,AF$349&lt;=$B$431),(1/3)*$F$431,"")</f>
        <v/>
      </c>
      <c r="ND431" s="264" t="str">
        <f>IF(AND($A$431&lt;=AF$349,AF$349&lt;=$B$431),(2/3)*$F$431,"")</f>
        <v/>
      </c>
      <c r="NE431" s="264" t="str">
        <f>IF(AND($A$431&lt;=AG$349,AG$349&lt;=$B$431),$C$431,"")</f>
        <v/>
      </c>
      <c r="NF431" s="264" t="str">
        <f>IF(AND($A$431&lt;=AG$349,AG$349&lt;=$B$431),(1/3)*$C$431,"")</f>
        <v/>
      </c>
      <c r="NG431" s="264" t="str">
        <f>IF(AND($A$431&lt;=AG$349,AG$349&lt;=$B$431),(2/3)*$C$431,"")</f>
        <v/>
      </c>
      <c r="NH431" s="264" t="str">
        <f>IF(AND($A$431&lt;=AG$349,AG$349&lt;=$B$431),$D$431,"")</f>
        <v/>
      </c>
      <c r="NI431" s="264" t="str">
        <f>IF(AND($A$431&lt;=AG$349,AG$349&lt;=$B$431),(1/3)*$D$431,"")</f>
        <v/>
      </c>
      <c r="NJ431" s="264" t="str">
        <f>IF(AND($A$431&lt;=AG$349,AG$349&lt;=$B$431),(2/3)*$D$431,"")</f>
        <v/>
      </c>
      <c r="NK431" s="264" t="str">
        <f>IF(AND($A$431&lt;=AG$349,AG$349&lt;=$B$431),$E$431,"")</f>
        <v/>
      </c>
      <c r="NL431" s="264" t="str">
        <f>IF(AND($A$431&lt;=AG$349,AG$349&lt;=$B$431),(1/3)*$E$431,"")</f>
        <v/>
      </c>
      <c r="NM431" s="264" t="str">
        <f>IF(AND($A$431&lt;=AG$349,AG$349&lt;=$B$431),(2/3)*$E$431,"")</f>
        <v/>
      </c>
      <c r="NN431" s="264" t="str">
        <f>IF(AND($A$431&lt;=AG$349,AG$349&lt;=$B$431),$F$431,"")</f>
        <v/>
      </c>
      <c r="NO431" s="264" t="str">
        <f>IF(AND($A$431&lt;=AG$349,AG$349&lt;=$B$431),(1/3)*$F$431,"")</f>
        <v/>
      </c>
      <c r="NP431" s="264" t="str">
        <f>IF(AND($A$431&lt;=AG$349,AG$349&lt;=$B$431),(2/3)*$F$431,"")</f>
        <v/>
      </c>
      <c r="NQ431" s="264" t="str">
        <f>IF(AND($A$431&lt;=AH$349,AH$349&lt;=$B$431),$C$431,"")</f>
        <v/>
      </c>
      <c r="NR431" s="264" t="str">
        <f>IF(AND($A$431&lt;=AH$349,AH$349&lt;=$B$431),(1/3)*$C$431,"")</f>
        <v/>
      </c>
      <c r="NS431" s="264" t="str">
        <f>IF(AND($A$431&lt;=AH$349,AH$349&lt;=$B$431),(2/3)*$C$431,"")</f>
        <v/>
      </c>
      <c r="NT431" s="264" t="str">
        <f>IF(AND($A$431&lt;=AH$349,AH$349&lt;=$B$431),$D$431,"")</f>
        <v/>
      </c>
      <c r="NU431" s="264" t="str">
        <f>IF(AND($A$431&lt;=AH$349,AH$349&lt;=$B$431),(1/3)*$D$431,"")</f>
        <v/>
      </c>
      <c r="NV431" s="264" t="str">
        <f>IF(AND($A$431&lt;=AH$349,AH$349&lt;=$B$431),(2/3)*$D$431,"")</f>
        <v/>
      </c>
      <c r="NW431" s="264" t="str">
        <f>IF(AND($A$431&lt;=AH$349,AH$349&lt;=$B$431),$E$431,"")</f>
        <v/>
      </c>
      <c r="NX431" s="264" t="str">
        <f>IF(AND($A$431&lt;=AH$349,AH$349&lt;=$B$431),(1/3)*$E$431,"")</f>
        <v/>
      </c>
      <c r="NY431" s="264" t="str">
        <f>IF(AND($A$431&lt;=AH$349,AH$349&lt;=$B$431),(2/3)*$E$431,"")</f>
        <v/>
      </c>
      <c r="NZ431" s="264" t="str">
        <f>IF(AND($A$431&lt;=AH$349,AH$349&lt;=$B$431),$F$431,"")</f>
        <v/>
      </c>
      <c r="OA431" s="264" t="str">
        <f>IF(AND($A$431&lt;=AH$349,AH$349&lt;=$B$431),(1/3)*$F$431,"")</f>
        <v/>
      </c>
      <c r="OB431" s="264" t="str">
        <f>IF(AND($A$431&lt;=AH$349,AH$349&lt;=$B$431),(2/3)*$F$431,"")</f>
        <v/>
      </c>
      <c r="OC431" s="264" t="str">
        <f>IF(AND($A$431&lt;=AI$349,AI$349&lt;=$B$431),$C$431,"")</f>
        <v/>
      </c>
      <c r="OD431" s="264" t="str">
        <f>IF(AND($A$431&lt;=AI$349,AI$349&lt;=$B$431),(1/3)*$C$431,"")</f>
        <v/>
      </c>
      <c r="OE431" s="264" t="str">
        <f>IF(AND($A$431&lt;=AI$349,AI$349&lt;=$B$431),(2/3)*$C$431,"")</f>
        <v/>
      </c>
      <c r="OF431" s="264" t="str">
        <f>IF(AND($A$431&lt;=AI$349,AI$349&lt;=$B$431),$D$431,"")</f>
        <v/>
      </c>
      <c r="OG431" s="264" t="str">
        <f>IF(AND($A$431&lt;=AI$349,AI$349&lt;=$B$431),(1/3)*$D$431,"")</f>
        <v/>
      </c>
      <c r="OH431" s="264" t="str">
        <f>IF(AND($A$431&lt;=AI$349,AI$349&lt;=$B$431),(2/3)*$D$431,"")</f>
        <v/>
      </c>
      <c r="OI431" s="264" t="str">
        <f>IF(AND($A$431&lt;=AI$349,AI$349&lt;=$B$431),$E$431,"")</f>
        <v/>
      </c>
      <c r="OJ431" s="264" t="str">
        <f>IF(AND($A$431&lt;=AI$349,AI$349&lt;=$B$431),(1/3)*$E$431,"")</f>
        <v/>
      </c>
      <c r="OK431" s="264" t="str">
        <f>IF(AND($A$431&lt;=AI$349,AI$349&lt;=$B$431),(2/3)*$E$431,"")</f>
        <v/>
      </c>
      <c r="OL431" s="264" t="str">
        <f>IF(AND($A$431&lt;=AI$349,AI$349&lt;=$B$431),$F$431,"")</f>
        <v/>
      </c>
      <c r="OM431" s="264" t="str">
        <f>IF(AND($A$431&lt;=AI$349,AI$349&lt;=$B$431),(1/3)*$F$431,"")</f>
        <v/>
      </c>
      <c r="ON431" s="264" t="str">
        <f>IF(AND($A$431&lt;=AI$349,AI$349&lt;=$B$431),(2/3)*$F$431,"")</f>
        <v/>
      </c>
      <c r="OO431" s="264" t="str">
        <f>IF(AND($A$431&lt;=AJ$349,AJ$349&lt;=$B$431),$C$431,"")</f>
        <v/>
      </c>
      <c r="OP431" s="264" t="str">
        <f>IF(AND($A$431&lt;=AJ$349,AJ$349&lt;=$B$431),(1/3)*$C$431,"")</f>
        <v/>
      </c>
      <c r="OQ431" s="264" t="str">
        <f>IF(AND($A$431&lt;=AJ$349,AJ$349&lt;=$B$431),(2/3)*$C$431,"")</f>
        <v/>
      </c>
      <c r="OR431" s="264" t="str">
        <f>IF(AND($A$431&lt;=AJ$349,AJ$349&lt;=$B$431),$D$431,"")</f>
        <v/>
      </c>
      <c r="OS431" s="264" t="str">
        <f>IF(AND($A$431&lt;=AJ$349,AJ$349&lt;=$B$431),(1/3)*$D$431,"")</f>
        <v/>
      </c>
      <c r="OT431" s="264" t="str">
        <f>IF(AND($A$431&lt;=AJ$349,AJ$349&lt;=$B$431),(2/3)*$D$431,"")</f>
        <v/>
      </c>
      <c r="OU431" s="264" t="str">
        <f>IF(AND($A$431&lt;=AJ$349,AJ$349&lt;=$B$431),$E$431,"")</f>
        <v/>
      </c>
      <c r="OV431" s="264" t="str">
        <f>IF(AND($A$431&lt;=AJ$349,AJ$349&lt;=$B$431),(1/3)*$E$431,"")</f>
        <v/>
      </c>
      <c r="OW431" s="264" t="str">
        <f>IF(AND($A$431&lt;=AJ$349,AJ$349&lt;=$B$431),(2/3)*$E$431,"")</f>
        <v/>
      </c>
      <c r="OX431" s="264" t="str">
        <f>IF(AND($A$431&lt;=AJ$349,AJ$349&lt;=$B$431),$F$431,"")</f>
        <v/>
      </c>
      <c r="OY431" s="264" t="str">
        <f>IF(AND($A$431&lt;=AJ$349,AJ$349&lt;=$B$431),(1/3)*$F$431,"")</f>
        <v/>
      </c>
      <c r="OZ431" s="264" t="str">
        <f>IF(AND($A$431&lt;=AJ$349,AJ$349&lt;=$B$431),(2/3)*$F$431,"")</f>
        <v/>
      </c>
      <c r="PA431" s="264" t="str">
        <f>IF(AND($A$431&lt;=AK$349,AK$349&lt;=$B$431),$C$431,"")</f>
        <v/>
      </c>
      <c r="PB431" s="264" t="str">
        <f>IF(AND($A$431&lt;=AK$349,AK$349&lt;=$B$431),(1/3)*$C$431,"")</f>
        <v/>
      </c>
      <c r="PC431" s="264" t="str">
        <f>IF(AND($A$431&lt;=AK$349,AK$349&lt;=$B$431),(2/3)*$C$431,"")</f>
        <v/>
      </c>
      <c r="PD431" s="264" t="str">
        <f>IF(AND($A$431&lt;=AK$349,AK$349&lt;=$B$431),$D$431,"")</f>
        <v/>
      </c>
      <c r="PE431" s="264" t="str">
        <f>IF(AND($A$431&lt;=AK$349,AK$349&lt;=$B$431),(1/3)*$D$431,"")</f>
        <v/>
      </c>
      <c r="PF431" s="264" t="str">
        <f>IF(AND($A$431&lt;=AK$349,AK$349&lt;=$B$431),(2/3)*$D$431,"")</f>
        <v/>
      </c>
      <c r="PG431" s="264" t="str">
        <f>IF(AND($A$431&lt;=AK$349,AK$349&lt;=$B$431),$E$431,"")</f>
        <v/>
      </c>
      <c r="PH431" s="264" t="str">
        <f>IF(AND($A$431&lt;=AK$349,AK$349&lt;=$B$431),(1/3)*$E$431,"")</f>
        <v/>
      </c>
      <c r="PI431" s="264" t="str">
        <f>IF(AND($A$431&lt;=AK$349,AK$349&lt;=$B$431),(2/3)*$E$431,"")</f>
        <v/>
      </c>
      <c r="PJ431" s="264" t="str">
        <f>IF(AND($A$431&lt;=AK$349,AK$349&lt;=$B$431),$F$431,"")</f>
        <v/>
      </c>
      <c r="PK431" s="264" t="str">
        <f>IF(AND($A$431&lt;=AK$349,AK$349&lt;=$B$431),(1/3)*$F$431,"")</f>
        <v/>
      </c>
      <c r="PL431" s="264" t="str">
        <f>IF(AND($A$431&lt;=AK$349,AK$349&lt;=$B$431),(2/3)*$F$431,"")</f>
        <v/>
      </c>
      <c r="PM431" s="264" t="str">
        <f>IF(AND($A$431&lt;=AL$349,AL$349&lt;=$B$431),$C$431,"")</f>
        <v/>
      </c>
      <c r="PN431" s="264" t="str">
        <f>IF(AND($A$431&lt;=AL$349,AL$349&lt;=$B$431),(1/3)*$C$431,"")</f>
        <v/>
      </c>
      <c r="PO431" s="264" t="str">
        <f>IF(AND($A$431&lt;=AL$349,AL$349&lt;=$B$431),(2/3)*$C$431,"")</f>
        <v/>
      </c>
      <c r="PP431" s="264" t="str">
        <f>IF(AND($A$431&lt;=AL$349,AL$349&lt;=$B$431),$D$431,"")</f>
        <v/>
      </c>
      <c r="PQ431" s="264" t="str">
        <f>IF(AND($A$431&lt;=AL$349,AL$349&lt;=$B$431),(1/3)*$D$431,"")</f>
        <v/>
      </c>
      <c r="PR431" s="264" t="str">
        <f>IF(AND($A$431&lt;=AL$349,AL$349&lt;=$B$431),(2/3)*$D$431,"")</f>
        <v/>
      </c>
      <c r="PS431" s="264" t="str">
        <f>IF(AND($A$431&lt;=AL$349,AL$349&lt;=$B$431),$E$431,"")</f>
        <v/>
      </c>
      <c r="PT431" s="264" t="str">
        <f>IF(AND($A$431&lt;=AL$349,AL$349&lt;=$B$431),(1/3)*$E$431,"")</f>
        <v/>
      </c>
      <c r="PU431" s="264" t="str">
        <f>IF(AND($A$431&lt;=AL$349,AL$349&lt;=$B$431),(2/3)*$E$431,"")</f>
        <v/>
      </c>
      <c r="PV431" s="264" t="str">
        <f>IF(AND($A$431&lt;=AL$349,AL$349&lt;=$B$431),$F$431,"")</f>
        <v/>
      </c>
      <c r="PW431" s="264" t="str">
        <f>IF(AND($A$431&lt;=AL$349,AL$349&lt;=$B$431),(1/3)*$F$431,"")</f>
        <v/>
      </c>
      <c r="PX431" s="264" t="str">
        <f>IF(AND($A$431&lt;=AL$349,AL$349&lt;=$B$431),(2/3)*$F$431,"")</f>
        <v/>
      </c>
      <c r="PY431" s="264" t="str">
        <f>IF(AND($A$431&lt;=AM$349,AM$349&lt;=$B$431),$C$431,"")</f>
        <v/>
      </c>
      <c r="PZ431" s="264" t="str">
        <f>IF(AND($A$431&lt;=AM$349,AM$349&lt;=$B$431),(1/3)*$C$431,"")</f>
        <v/>
      </c>
      <c r="QA431" s="264" t="str">
        <f>IF(AND($A$431&lt;=AM$349,AM$349&lt;=$B$431),(2/3)*$C$431,"")</f>
        <v/>
      </c>
      <c r="QB431" s="264" t="str">
        <f>IF(AND($A$431&lt;=AM$349,AM$349&lt;=$B$431),$D$431,"")</f>
        <v/>
      </c>
      <c r="QC431" s="264" t="str">
        <f>IF(AND($A$431&lt;=AM$349,AM$349&lt;=$B$431),(1/3)*$D$431,"")</f>
        <v/>
      </c>
      <c r="QD431" s="264" t="str">
        <f>IF(AND($A$431&lt;=AM$349,AM$349&lt;=$B$431),(2/3)*$D$431,"")</f>
        <v/>
      </c>
      <c r="QE431" s="264" t="str">
        <f>IF(AND($A$431&lt;=AM$349,AM$349&lt;=$B$431),$E$431,"")</f>
        <v/>
      </c>
      <c r="QF431" s="264" t="str">
        <f>IF(AND($A$431&lt;=AM$349,AM$349&lt;=$B$431),(1/3)*$E$431,"")</f>
        <v/>
      </c>
      <c r="QG431" s="264" t="str">
        <f>IF(AND($A$431&lt;=AM$349,AM$349&lt;=$B$431),(2/3)*$E$431,"")</f>
        <v/>
      </c>
      <c r="QH431" s="264" t="str">
        <f>IF(AND($A$431&lt;=AM$349,AM$349&lt;=$B$431),$F$431,"")</f>
        <v/>
      </c>
      <c r="QI431" s="264" t="str">
        <f>IF(AND($A$431&lt;=AM$349,AM$349&lt;=$B$431),(1/3)*$F$431,"")</f>
        <v/>
      </c>
      <c r="QJ431" s="264" t="str">
        <f>IF(AND($A$431&lt;=AM$349,AM$349&lt;=$B$431),(2/3)*$F$431,"")</f>
        <v/>
      </c>
      <c r="QK431" s="264" t="str">
        <f>IF(AND($A$431&lt;=AN$349,AN$349&lt;=$B$431),$C$431,"")</f>
        <v/>
      </c>
      <c r="QL431" s="264" t="str">
        <f>IF(AND($A$431&lt;=AN$349,AN$349&lt;=$B$431),(1/3)*$C$431,"")</f>
        <v/>
      </c>
      <c r="QM431" s="264" t="str">
        <f>IF(AND($A$431&lt;=AN$349,AN$349&lt;=$B$431),(2/3)*$C$431,"")</f>
        <v/>
      </c>
      <c r="QN431" s="264" t="str">
        <f>IF(AND($A$431&lt;=AN$349,AN$349&lt;=$B$431),$D$431,"")</f>
        <v/>
      </c>
      <c r="QO431" s="264" t="str">
        <f>IF(AND($A$431&lt;=AN$349,AN$349&lt;=$B$431),(1/3)*$D$431,"")</f>
        <v/>
      </c>
      <c r="QP431" s="264" t="str">
        <f>IF(AND($A$431&lt;=AN$349,AN$349&lt;=$B$431),(2/3)*$D$431,"")</f>
        <v/>
      </c>
      <c r="QQ431" s="264" t="str">
        <f>IF(AND($A$431&lt;=AN$349,AN$349&lt;=$B$431),$E$431,"")</f>
        <v/>
      </c>
      <c r="QR431" s="264" t="str">
        <f>IF(AND($A$431&lt;=AN$349,AN$349&lt;=$B$431),(1/3)*$E$431,"")</f>
        <v/>
      </c>
      <c r="QS431" s="264" t="str">
        <f>IF(AND($A$431&lt;=AN$349,AN$349&lt;=$B$431),(2/3)*$E$431,"")</f>
        <v/>
      </c>
      <c r="QT431" s="264" t="str">
        <f>IF(AND($A$431&lt;=AN$349,AN$349&lt;=$B$431),$F$431,"")</f>
        <v/>
      </c>
      <c r="QU431" s="264" t="str">
        <f>IF(AND($A$431&lt;=AN$349,AN$349&lt;=$B$431),(1/3)*$F$431,"")</f>
        <v/>
      </c>
      <c r="QV431" s="264" t="str">
        <f>IF(AND($A$431&lt;=AN$349,AN$349&lt;=$B$431),(2/3)*$F$431,"")</f>
        <v/>
      </c>
      <c r="QW431" s="264" t="str">
        <f>IF(AND($A$431&lt;=AO$349,AO$349&lt;=$B$431),$C$431,"")</f>
        <v/>
      </c>
      <c r="QX431" s="264" t="str">
        <f>IF(AND($A$431&lt;=AO$349,AO$349&lt;=$B$431),(1/3)*$C$431,"")</f>
        <v/>
      </c>
      <c r="QY431" s="264" t="str">
        <f>IF(AND($A$431&lt;=AO$349,AO$349&lt;=$B$431),(2/3)*$C$431,"")</f>
        <v/>
      </c>
      <c r="QZ431" s="264" t="str">
        <f>IF(AND($A$431&lt;=AO$349,AO$349&lt;=$B$431),$D$431,"")</f>
        <v/>
      </c>
      <c r="RA431" s="264" t="str">
        <f>IF(AND($A$431&lt;=AO$349,AO$349&lt;=$B$431),(1/3)*$D$431,"")</f>
        <v/>
      </c>
      <c r="RB431" s="264" t="str">
        <f>IF(AND($A$431&lt;=AO$349,AO$349&lt;=$B$431),(2/3)*$D$431,"")</f>
        <v/>
      </c>
      <c r="RC431" s="264" t="str">
        <f>IF(AND($A$431&lt;=AO$349,AO$349&lt;=$B$431),$E$431,"")</f>
        <v/>
      </c>
      <c r="RD431" s="264" t="str">
        <f>IF(AND($A$431&lt;=AO$349,AO$349&lt;=$B$431),(1/3)*$E$431,"")</f>
        <v/>
      </c>
      <c r="RE431" s="264" t="str">
        <f>IF(AND($A$431&lt;=AO$349,AO$349&lt;=$B$431),(2/3)*$E$431,"")</f>
        <v/>
      </c>
      <c r="RF431" s="264" t="str">
        <f>IF(AND($A$431&lt;=AO$349,AO$349&lt;=$B$431),$F$431,"")</f>
        <v/>
      </c>
      <c r="RG431" s="264" t="str">
        <f>IF(AND($A$431&lt;=AO$349,AO$349&lt;=$B$431),(1/3)*$F$431,"")</f>
        <v/>
      </c>
      <c r="RH431" s="264" t="str">
        <f>IF(AND($A$431&lt;=AO$349,AO$349&lt;=$B$431),(2/3)*$F$431,"")</f>
        <v/>
      </c>
      <c r="RI431" s="264" t="str">
        <f>IF(AND($A$431&lt;=AP$349,AP$349&lt;=$B$431),$C$431,"")</f>
        <v/>
      </c>
      <c r="RJ431" s="264" t="str">
        <f>IF(AND($A$431&lt;=AP$349,AP$349&lt;=$B$431),(1/3)*$C$431,"")</f>
        <v/>
      </c>
      <c r="RK431" s="264" t="str">
        <f>IF(AND($A$431&lt;=AP$349,AP$349&lt;=$B$431),(2/3)*$C$431,"")</f>
        <v/>
      </c>
      <c r="RL431" s="264" t="str">
        <f>IF(AND($A$431&lt;=AP$349,AP$349&lt;=$B$431),$D$431,"")</f>
        <v/>
      </c>
      <c r="RM431" s="264" t="str">
        <f>IF(AND($A$431&lt;=AP$349,AP$349&lt;=$B$431),(1/3)*$D$431,"")</f>
        <v/>
      </c>
      <c r="RN431" s="264" t="str">
        <f>IF(AND($A$431&lt;=AP$349,AP$349&lt;=$B$431),(2/3)*$D$431,"")</f>
        <v/>
      </c>
      <c r="RO431" s="264" t="str">
        <f>IF(AND($A$431&lt;=AP$349,AP$349&lt;=$B$431),$E$431,"")</f>
        <v/>
      </c>
      <c r="RP431" s="264" t="str">
        <f>IF(AND($A$431&lt;=AP$349,AP$349&lt;=$B$431),(1/3)*$E$431,"")</f>
        <v/>
      </c>
      <c r="RQ431" s="264" t="str">
        <f>IF(AND($A$431&lt;=AP$349,AP$349&lt;=$B$431),(2/3)*$E$431,"")</f>
        <v/>
      </c>
      <c r="RR431" s="264" t="str">
        <f>IF(AND($A$431&lt;=AP$349,AP$349&lt;=$B$431),$F$431,"")</f>
        <v/>
      </c>
      <c r="RS431" s="264" t="str">
        <f>IF(AND($A$431&lt;=AP$349,AP$349&lt;=$B$431),(1/3)*$F$431,"")</f>
        <v/>
      </c>
      <c r="RT431" s="264" t="str">
        <f>IF(AND($A$431&lt;=AP$349,AP$349&lt;=$B$431),(2/3)*$F$431,"")</f>
        <v/>
      </c>
      <c r="RU431" s="264" t="str">
        <f>IF(AND($A$431&lt;=AQ$349,AQ$349&lt;=$B$431),$C$431,"")</f>
        <v/>
      </c>
      <c r="RV431" s="264" t="str">
        <f>IF(AND($A$431&lt;=AQ$349,AQ$349&lt;=$B$431),(1/3)*$C$431,"")</f>
        <v/>
      </c>
      <c r="RW431" s="264" t="str">
        <f>IF(AND($A$431&lt;=AQ$349,AQ$349&lt;=$B$431),(2/3)*$C$431,"")</f>
        <v/>
      </c>
      <c r="RX431" s="264" t="str">
        <f>IF(AND($A$431&lt;=AQ$349,AQ$349&lt;=$B$431),$D$431,"")</f>
        <v/>
      </c>
      <c r="RY431" s="264" t="str">
        <f>IF(AND($A$431&lt;=AQ$349,AQ$349&lt;=$B$431),(1/3)*$D$431,"")</f>
        <v/>
      </c>
      <c r="RZ431" s="264" t="str">
        <f>IF(AND($A$431&lt;=AQ$349,AQ$349&lt;=$B$431),(2/3)*$D$431,"")</f>
        <v/>
      </c>
      <c r="SA431" s="264" t="str">
        <f>IF(AND($A$431&lt;=AQ$349,AQ$349&lt;=$B$431),$E$431,"")</f>
        <v/>
      </c>
      <c r="SB431" s="264" t="str">
        <f>IF(AND($A$431&lt;=AQ$349,AQ$349&lt;=$B$431),(1/3)*$E$431,"")</f>
        <v/>
      </c>
      <c r="SC431" s="264" t="str">
        <f>IF(AND($A$431&lt;=AQ$349,AQ$349&lt;=$B$431),(2/3)*$E$431,"")</f>
        <v/>
      </c>
      <c r="SD431" s="264" t="str">
        <f>IF(AND($A$431&lt;=AQ$349,AQ$349&lt;=$B$431),$F$431,"")</f>
        <v/>
      </c>
      <c r="SE431" s="264" t="str">
        <f>IF(AND($A$431&lt;=AQ$349,AQ$349&lt;=$B$431),(1/3)*$F$431,"")</f>
        <v/>
      </c>
      <c r="SF431" s="264" t="str">
        <f>IF(AND($A$431&lt;=AQ$349,AQ$349&lt;=$B$431),(2/3)*$F$431,"")</f>
        <v/>
      </c>
      <c r="SG431" s="264" t="str">
        <f>IF(AND($A$431&lt;=AR$349,AR$349&lt;=$B$431),$C$431,"")</f>
        <v/>
      </c>
      <c r="SH431" s="264" t="str">
        <f>IF(AND($A$431&lt;=AR$349,AR$349&lt;=$B$431),(1/3)*$C$431,"")</f>
        <v/>
      </c>
      <c r="SI431" s="264" t="str">
        <f>IF(AND($A$431&lt;=AR$349,AR$349&lt;=$B$431),(2/3)*$C$431,"")</f>
        <v/>
      </c>
      <c r="SJ431" s="264" t="str">
        <f>IF(AND($A$431&lt;=AR$349,AR$349&lt;=$B$431),$D$431,"")</f>
        <v/>
      </c>
      <c r="SK431" s="264" t="str">
        <f>IF(AND($A$431&lt;=AR$349,AR$349&lt;=$B$431),(1/3)*$D$431,"")</f>
        <v/>
      </c>
      <c r="SL431" s="264" t="str">
        <f>IF(AND($A$431&lt;=AR$349,AR$349&lt;=$B$431),(2/3)*$D$431,"")</f>
        <v/>
      </c>
      <c r="SM431" s="264" t="str">
        <f>IF(AND($A$431&lt;=AR$349,AR$349&lt;=$B$431),$E$431,"")</f>
        <v/>
      </c>
      <c r="SN431" s="264" t="str">
        <f>IF(AND($A$431&lt;=AR$349,AR$349&lt;=$B$431),(1/3)*$E$431,"")</f>
        <v/>
      </c>
      <c r="SO431" s="264" t="str">
        <f>IF(AND($A$431&lt;=AR$349,AR$349&lt;=$B$431),(2/3)*$E$431,"")</f>
        <v/>
      </c>
      <c r="SP431" s="264" t="str">
        <f>IF(AND($A$431&lt;=AR$349,AR$349&lt;=$B$431),$F$431,"")</f>
        <v/>
      </c>
      <c r="SQ431" s="264" t="str">
        <f>IF(AND($A$431&lt;=AR$349,AR$349&lt;=$B$431),(1/3)*$F$431,"")</f>
        <v/>
      </c>
      <c r="SR431" s="264" t="str">
        <f>IF(AND($A$431&lt;=AR$349,AR$349&lt;=$B$431),(2/3)*$F$431,"")</f>
        <v/>
      </c>
      <c r="SS431" s="264" t="str">
        <f>IF(AND($A$431&lt;=AS$349,AS$349&lt;=$B$431),$C$431,"")</f>
        <v/>
      </c>
      <c r="ST431" s="264" t="str">
        <f>IF(AND($A$431&lt;=AS$349,AS$349&lt;=$B$431),(1/3)*$C$431,"")</f>
        <v/>
      </c>
      <c r="SU431" s="264" t="str">
        <f>IF(AND($A$431&lt;=AS$349,AS$349&lt;=$B$431),(2/3)*$C$431,"")</f>
        <v/>
      </c>
      <c r="SV431" s="264" t="str">
        <f>IF(AND($A$431&lt;=AS$349,AS$349&lt;=$B$431),$D$431,"")</f>
        <v/>
      </c>
      <c r="SW431" s="264" t="str">
        <f>IF(AND($A$431&lt;=AS$349,AS$349&lt;=$B$431),(1/3)*$D$431,"")</f>
        <v/>
      </c>
      <c r="SX431" s="264" t="str">
        <f>IF(AND($A$431&lt;=AS$349,AS$349&lt;=$B$431),(2/3)*$D$431,"")</f>
        <v/>
      </c>
      <c r="SY431" s="264" t="str">
        <f>IF(AND($A$431&lt;=AS$349,AS$349&lt;=$B$431),$E$431,"")</f>
        <v/>
      </c>
      <c r="SZ431" s="264" t="str">
        <f>IF(AND($A$431&lt;=AS$349,AS$349&lt;=$B$431),(1/3)*$E$431,"")</f>
        <v/>
      </c>
      <c r="TA431" s="264" t="str">
        <f>IF(AND($A$431&lt;=AS$349,AS$349&lt;=$B$431),(2/3)*$E$431,"")</f>
        <v/>
      </c>
      <c r="TB431" s="264" t="str">
        <f>IF(AND($A$431&lt;=AS$349,AS$349&lt;=$B$431),$F$431,"")</f>
        <v/>
      </c>
      <c r="TC431" s="264" t="str">
        <f>IF(AND($A$431&lt;=AS$349,AS$349&lt;=$B$431),(1/3)*$F$431,"")</f>
        <v/>
      </c>
      <c r="TD431" s="264" t="str">
        <f>IF(AND($A$431&lt;=AS$349,AS$349&lt;=$B$431),(2/3)*$F$431,"")</f>
        <v/>
      </c>
      <c r="TE431" s="264" t="str">
        <f>IF(AND($A$431&lt;=AT$349,AT$349&lt;=$B$431),$C$431,"")</f>
        <v/>
      </c>
      <c r="TF431" s="264" t="str">
        <f>IF(AND($A$431&lt;=AT$349,AT$349&lt;=$B$431),(1/3)*$C$431,"")</f>
        <v/>
      </c>
      <c r="TG431" s="264" t="str">
        <f>IF(AND($A$431&lt;=AT$349,AT$349&lt;=$B$431),(2/3)*$C$431,"")</f>
        <v/>
      </c>
      <c r="TH431" s="264" t="str">
        <f>IF(AND($A$431&lt;=AT$349,AT$349&lt;=$B$431),$D$431,"")</f>
        <v/>
      </c>
      <c r="TI431" s="264" t="str">
        <f>IF(AND($A$431&lt;=AT$349,AT$349&lt;=$B$431),(1/3)*$D$431,"")</f>
        <v/>
      </c>
      <c r="TJ431" s="264" t="str">
        <f>IF(AND($A$431&lt;=AT$349,AT$349&lt;=$B$431),(2/3)*$D$431,"")</f>
        <v/>
      </c>
      <c r="TK431" s="264" t="str">
        <f>IF(AND($A$431&lt;=AT$349,AT$349&lt;=$B$431),$E$431,"")</f>
        <v/>
      </c>
      <c r="TL431" s="264" t="str">
        <f>IF(AND($A$431&lt;=AT$349,AT$349&lt;=$B$431),(1/3)*$E$431,"")</f>
        <v/>
      </c>
      <c r="TM431" s="264" t="str">
        <f>IF(AND($A$431&lt;=AT$349,AT$349&lt;=$B$431),(2/3)*$E$431,"")</f>
        <v/>
      </c>
      <c r="TN431" s="264" t="str">
        <f>IF(AND($A$431&lt;=AT$349,AT$349&lt;=$B$431),$F$431,"")</f>
        <v/>
      </c>
      <c r="TO431" s="264" t="str">
        <f>IF(AND($A$431&lt;=AT$349,AT$349&lt;=$B$431),(1/3)*$F$431,"")</f>
        <v/>
      </c>
      <c r="TP431" s="264" t="str">
        <f>IF(AND($A$431&lt;=AT$349,AT$349&lt;=$B$431),(2/3)*$F$431,"")</f>
        <v/>
      </c>
      <c r="TQ431" s="264" t="str">
        <f>IF(AND($A$431&lt;=AU$349,AU$349&lt;=$B$431),$C$431,"")</f>
        <v/>
      </c>
      <c r="TR431" s="264" t="str">
        <f>IF(AND($A$431&lt;=AU$349,AU$349&lt;=$B$431),(1/3)*$C$431,"")</f>
        <v/>
      </c>
      <c r="TS431" s="264" t="str">
        <f>IF(AND($A$431&lt;=AU$349,AU$349&lt;=$B$431),(2/3)*$C$431,"")</f>
        <v/>
      </c>
      <c r="TT431" s="264" t="str">
        <f>IF(AND($A$431&lt;=AU$349,AU$349&lt;=$B$431),$D$431,"")</f>
        <v/>
      </c>
      <c r="TU431" s="264" t="str">
        <f>IF(AND($A$431&lt;=AU$349,AU$349&lt;=$B$431),(1/3)*$D$431,"")</f>
        <v/>
      </c>
      <c r="TV431" s="264" t="str">
        <f>IF(AND($A$431&lt;=AU$349,AU$349&lt;=$B$431),(2/3)*$D$431,"")</f>
        <v/>
      </c>
      <c r="TW431" s="264" t="str">
        <f>IF(AND($A$431&lt;=AU$349,AU$349&lt;=$B$431),$E$431,"")</f>
        <v/>
      </c>
      <c r="TX431" s="264" t="str">
        <f>IF(AND($A$431&lt;=AU$349,AU$349&lt;=$B$431),(1/3)*$E$431,"")</f>
        <v/>
      </c>
      <c r="TY431" s="264" t="str">
        <f>IF(AND($A$431&lt;=AU$349,AU$349&lt;=$B$431),(2/3)*$E$431,"")</f>
        <v/>
      </c>
      <c r="TZ431" s="264" t="str">
        <f>IF(AND($A$431&lt;=AU$349,AU$349&lt;=$B$431),$F$431,"")</f>
        <v/>
      </c>
      <c r="UA431" s="264" t="str">
        <f>IF(AND($A$431&lt;=AU$349,AU$349&lt;=$B$431),(1/3)*$F$431,"")</f>
        <v/>
      </c>
      <c r="UB431" s="264" t="str">
        <f>IF(AND($A$431&lt;=AU$349,AU$349&lt;=$B$431),(2/3)*$F$431,"")</f>
        <v/>
      </c>
      <c r="UC431" s="264" t="str">
        <f>IF(AND($A$431&lt;=AV$349,AV$349&lt;=$B$431),$C$431,"")</f>
        <v/>
      </c>
      <c r="UD431" s="264" t="str">
        <f>IF(AND($A$431&lt;=AV$349,AV$349&lt;=$B$431),(1/3)*$C$431,"")</f>
        <v/>
      </c>
      <c r="UE431" s="264" t="str">
        <f>IF(AND($A$431&lt;=AV$349,AV$349&lt;=$B$431),(2/3)*$C$431,"")</f>
        <v/>
      </c>
      <c r="UF431" s="264" t="str">
        <f>IF(AND($A$431&lt;=AV$349,AV$349&lt;=$B$431),$D$431,"")</f>
        <v/>
      </c>
      <c r="UG431" s="264" t="str">
        <f>IF(AND($A$431&lt;=AV$349,AV$349&lt;=$B$431),(1/3)*$D$431,"")</f>
        <v/>
      </c>
      <c r="UH431" s="264" t="str">
        <f>IF(AND($A$431&lt;=AV$349,AV$349&lt;=$B$431),(2/3)*$C$431,"")</f>
        <v/>
      </c>
      <c r="UI431" s="264" t="str">
        <f>IF(AND($A$431&lt;=AV$349,AV$349&lt;=$B$431),$E$431,"")</f>
        <v/>
      </c>
      <c r="UJ431" s="264" t="str">
        <f>IF(AND($A$431&lt;=AV$349,AV$349&lt;=$B$431),(1/3)*$E$431,"")</f>
        <v/>
      </c>
      <c r="UK431" s="264" t="str">
        <f>IF(AND($A$431&lt;=AV$349,AV$349&lt;=$B$431),(2/3)*$E$431,"")</f>
        <v/>
      </c>
      <c r="UL431" s="264" t="str">
        <f>IF(AND($A$431&lt;=AV$349,AV$349&lt;=$B$431),$F$431,"")</f>
        <v/>
      </c>
      <c r="UM431" s="264" t="str">
        <f>IF(AND($A$431&lt;=AV$349,AV$349&lt;=$B$431),(1/3)*$F$431,"")</f>
        <v/>
      </c>
      <c r="UN431" s="264" t="str">
        <f>IF(AND($A$431&lt;=AV$349,AV$349&lt;=$B$431),(2/3)*$F$431,"")</f>
        <v/>
      </c>
      <c r="UO431" s="264" t="str">
        <f>IF(AND($A$431&lt;=AW$349,AW$349&lt;=$B$431),$C$431,"")</f>
        <v/>
      </c>
      <c r="UP431" s="264" t="str">
        <f>IF(AND($A$431&lt;=AW$349,AW$349&lt;=$B$431),(1/3)*$C$431,"")</f>
        <v/>
      </c>
      <c r="UQ431" s="264" t="str">
        <f>IF(AND($A$431&lt;=AW$349,AW$349&lt;=$B$431),(2/3)*$C$431,"")</f>
        <v/>
      </c>
      <c r="UR431" s="264" t="str">
        <f>IF(AND($A$431&lt;=AW$349,AW$349&lt;=$B$431),$D$431,"")</f>
        <v/>
      </c>
      <c r="US431" s="264" t="str">
        <f>IF(AND($A$431&lt;=AW$349,AW$349&lt;=$B$431),(1/3)*$D$431,"")</f>
        <v/>
      </c>
      <c r="UT431" s="264" t="str">
        <f>IF(AND($A$431&lt;=AW$349,AW$349&lt;=$B$431),(2/3)*$D$431,"")</f>
        <v/>
      </c>
      <c r="UU431" s="264" t="str">
        <f>IF(AND($A$431&lt;=AW$349,AW$349&lt;=$B$431),$E$431,"")</f>
        <v/>
      </c>
      <c r="UV431" s="264" t="str">
        <f>IF(AND($A$431&lt;=AW$349,AW$349&lt;=$B$431),(1/3)*$E$431,"")</f>
        <v/>
      </c>
      <c r="UW431" s="264" t="str">
        <f>IF(AND($A$431&lt;=AW$349,AW$349&lt;=$B$431),(2/3)*$E$431,"")</f>
        <v/>
      </c>
      <c r="UX431" s="264" t="str">
        <f>IF(AND($A$431&lt;=AW$349,AW$349&lt;=$B$431),$F$431,"")</f>
        <v/>
      </c>
      <c r="UY431" s="264" t="str">
        <f>IF(AND($A$431&lt;=AW$349,AW$349&lt;=$B$431),(1/3)*$F$431,"")</f>
        <v/>
      </c>
      <c r="UZ431" s="264" t="str">
        <f>IF(AND($A$431&lt;=AW$349,AW$349&lt;=$B$431),(2/3)*$F$431,"")</f>
        <v/>
      </c>
      <c r="VA431" s="264" t="str">
        <f>IF(AND($A$431&lt;=AX$349,AX$349&lt;=$B$431),$C$431,"")</f>
        <v/>
      </c>
      <c r="VB431" s="264" t="str">
        <f>IF(AND($A$431&lt;=AX$349,AX$349&lt;=$B$431),(1/3)*$C$431,"")</f>
        <v/>
      </c>
      <c r="VC431" s="264" t="str">
        <f>IF(AND($A$431&lt;=AX$349,AX$349&lt;=$B$431),(2/3)*$C$431,"")</f>
        <v/>
      </c>
      <c r="VD431" s="264" t="str">
        <f>IF(AND($A$431&lt;=AX$349,AX$349&lt;=$B$431),$D$431,"")</f>
        <v/>
      </c>
      <c r="VE431" s="264" t="str">
        <f>IF(AND($A$431&lt;=AX$349,AX$349&lt;=$B$431),(1/3)*$D$431,"")</f>
        <v/>
      </c>
      <c r="VF431" s="264" t="str">
        <f>IF(AND($A$431&lt;=AX$349,AX$349&lt;=$B$431),(2/3)*$D$431,"")</f>
        <v/>
      </c>
      <c r="VG431" s="264" t="str">
        <f>IF(AND($A$431&lt;=AX$349,AX$349&lt;=$B$431),$E$431,"")</f>
        <v/>
      </c>
      <c r="VH431" s="264" t="str">
        <f>IF(AND($A$431&lt;=AX$349,AX$349&lt;=$B$431),(1/3)*$E$431,"")</f>
        <v/>
      </c>
      <c r="VI431" s="264" t="str">
        <f>IF(AND($A$431&lt;=AX$349,AX$349&lt;=$B$431),(2/3)*$E$431,"")</f>
        <v/>
      </c>
      <c r="VJ431" s="264" t="str">
        <f>IF(AND($A$431&lt;=AX$349,AX$349&lt;=$B$431),$F$431,"")</f>
        <v/>
      </c>
      <c r="VK431" s="264" t="str">
        <f>IF(AND($A$431&lt;=AX$349,AX$349&lt;=$B$431),(1/3)*$F$431,"")</f>
        <v/>
      </c>
      <c r="VL431" s="264" t="str">
        <f>IF(AND($A$431&lt;=AX$349,AX$349&lt;=$B$431),(2/3)*$F$431,"")</f>
        <v/>
      </c>
      <c r="VM431" s="264" t="str">
        <f>IF(AND($A$431&lt;=AY$349,AY$349&lt;=$B$431),$C$431,"")</f>
        <v/>
      </c>
      <c r="VN431" s="264" t="str">
        <f>IF(AND($A$431&lt;=AY$349,AY$349&lt;=$B$431),(1/3)*$C$431,"")</f>
        <v/>
      </c>
      <c r="VO431" s="264" t="str">
        <f>IF(AND($A$431&lt;=AY$349,AY$349&lt;=$B$431),(2/3)*$C$431,"")</f>
        <v/>
      </c>
      <c r="VP431" s="264" t="str">
        <f>IF(AND($A$431&lt;=AY$349,AY$349&lt;=$B$431),$D$431,"")</f>
        <v/>
      </c>
      <c r="VQ431" s="264" t="str">
        <f>IF(AND($A$431&lt;=AY$349,AY$349&lt;=$B$431),(1/3)*$D$431,"")</f>
        <v/>
      </c>
      <c r="VR431" s="264" t="str">
        <f>IF(AND($A$431&lt;=AY$349,AY$349&lt;=$B$431),(2/3)*$D$431,"")</f>
        <v/>
      </c>
      <c r="VS431" s="264" t="str">
        <f>IF(AND($A$431&lt;=AY$349,AY$349&lt;=$B$431),$E$431,"")</f>
        <v/>
      </c>
      <c r="VT431" s="264" t="str">
        <f>IF(AND($A$431&lt;=AY$349,AY$349&lt;=$B$431),(1/3)*$E$431,"")</f>
        <v/>
      </c>
      <c r="VU431" s="264" t="str">
        <f>IF(AND($A$431&lt;=AY$349,AY$349&lt;=$B$431),(2/3)*$E$431,"")</f>
        <v/>
      </c>
      <c r="VV431" s="264" t="str">
        <f>IF(AND($A$431&lt;=AY$349,AY$349&lt;=$B$431),$F$431,"")</f>
        <v/>
      </c>
      <c r="VW431" s="264" t="str">
        <f>IF(AND($A$431&lt;=AY$349,AY$349&lt;=$B$431),(1/3)*$F$431,"")</f>
        <v/>
      </c>
      <c r="VX431" s="264" t="str">
        <f>IF(AND($A$431&lt;=AY$349,AY$349&lt;=$B$431),(2/3)*$F$431,"")</f>
        <v/>
      </c>
      <c r="VY431" s="264" t="str">
        <f>IF(AND($A$431&lt;=AZ$349,AZ$349&lt;=$B$431),$C$431,"")</f>
        <v/>
      </c>
      <c r="VZ431" s="264" t="str">
        <f>IF(AND($A$431&lt;=AZ$349,AZ$349&lt;=$B$431),(1/3)*$C$431,"")</f>
        <v/>
      </c>
      <c r="WA431" s="264" t="str">
        <f>IF(AND($A$431&lt;=AZ$349,AZ$349&lt;=$B$431),(2/3)*$C$431,"")</f>
        <v/>
      </c>
      <c r="WB431" s="264" t="str">
        <f>IF(AND($A$431&lt;=AZ$349,AZ$349&lt;=$B$431),$D$431,"")</f>
        <v/>
      </c>
      <c r="WC431" s="264" t="str">
        <f>IF(AND($A$431&lt;=AZ$349,AZ$349&lt;=$B$431),(1/3)*$D$431,"")</f>
        <v/>
      </c>
      <c r="WD431" s="264" t="str">
        <f>IF(AND($A$431&lt;=AZ$349,AZ$349&lt;=$B$431),(2/3)*$D$431,"")</f>
        <v/>
      </c>
      <c r="WE431" s="264" t="str">
        <f>IF(AND($A$431&lt;=AZ$349,AZ$349&lt;=$B$431),$E$431,"")</f>
        <v/>
      </c>
      <c r="WF431" s="264" t="str">
        <f>IF(AND($A$431&lt;=AZ$349,AZ$349&lt;=$B$431),(1/3)*$E$431,"")</f>
        <v/>
      </c>
      <c r="WG431" s="264" t="str">
        <f>IF(AND($A$431&lt;=AZ$349,AZ$349&lt;=$B$431),(2/3)*$E$431,"")</f>
        <v/>
      </c>
      <c r="WH431" s="264" t="str">
        <f>IF(AND($A$431&lt;=AZ$349,AZ$349&lt;=$B$431),$F$431,"")</f>
        <v/>
      </c>
      <c r="WI431" s="264" t="str">
        <f>IF(AND($A$431&lt;=AZ$349,AZ$349&lt;=$B$431),(1/3)*$F$431,"")</f>
        <v/>
      </c>
      <c r="WJ431" s="264" t="str">
        <f>IF(AND($A$431&lt;=AZ$349,AZ$349&lt;=$B$431),(2/3)*$F$431,"")</f>
        <v/>
      </c>
      <c r="WK431" s="264" t="str">
        <f>IF(AND($A$431&lt;=BA$349,BA$349&lt;=$B$431),$C$431,"")</f>
        <v/>
      </c>
      <c r="WL431" s="264" t="str">
        <f>IF(AND($A$431&lt;=BA$349,BA$349&lt;=$B$431),(1/3)*$C$431,"")</f>
        <v/>
      </c>
      <c r="WM431" s="264" t="str">
        <f>IF(AND($A$431&lt;=BA$349,BA$349&lt;=$B$431),(2/3)*$C$431,"")</f>
        <v/>
      </c>
      <c r="WN431" s="264" t="str">
        <f>IF(AND($A$431&lt;=BA$349,BA$349&lt;=$B$431),$D$431,"")</f>
        <v/>
      </c>
      <c r="WO431" s="264" t="str">
        <f>IF(AND($A$431&lt;=BA$349,BA$349&lt;=$B$431),(1/3)*$D$431,"")</f>
        <v/>
      </c>
      <c r="WP431" s="264" t="str">
        <f>IF(AND($A$431&lt;=BA$349,BA$349&lt;=$B$431),(2/3)*$D$431,"")</f>
        <v/>
      </c>
      <c r="WQ431" s="264" t="str">
        <f>IF(AND($A$431&lt;=BA$349,BA$349&lt;=$B$431),$E$431,"")</f>
        <v/>
      </c>
      <c r="WR431" s="264" t="str">
        <f>IF(AND($A$431&lt;=BA$349,BA$349&lt;=$B$431),(1/3)*$E$431,"")</f>
        <v/>
      </c>
      <c r="WS431" s="264" t="str">
        <f>IF(AND($A$431&lt;=BA$349,BA$349&lt;=$B$431),(2/3)*$E$431,"")</f>
        <v/>
      </c>
      <c r="WT431" s="264" t="str">
        <f>IF(AND($A$431&lt;=BA$349,BA$349&lt;=$B$431),$F$431,"")</f>
        <v/>
      </c>
      <c r="WU431" s="264" t="str">
        <f>IF(AND($A$431&lt;=BA$349,BA$349&lt;=$B$431),(1/3)*$F$431,"")</f>
        <v/>
      </c>
      <c r="WV431" s="264" t="str">
        <f>IF(AND($A$431&lt;=BA$349,BA$349&lt;=$B$431),(2/3)*$F$431,"")</f>
        <v/>
      </c>
      <c r="WW431" s="264" t="str">
        <f>IF(AND($A$431&lt;=BB$349,BB$349&lt;=$B$431),$C$431,"")</f>
        <v/>
      </c>
      <c r="WX431" s="264" t="str">
        <f>IF(AND($A$431&lt;=BB$349,BB$349&lt;=$B$431),(1/3)*$C$431,"")</f>
        <v/>
      </c>
      <c r="WY431" s="264" t="str">
        <f>IF(AND($A$431&lt;=BB$349,BB$349&lt;=$B$431),(2/3)*$C$431,"")</f>
        <v/>
      </c>
      <c r="WZ431" s="264" t="str">
        <f>IF(AND($A$431&lt;=BB$349,BB$349&lt;=$B$431),$D$431,"")</f>
        <v/>
      </c>
      <c r="XA431" s="264" t="str">
        <f>IF(AND($A$431&lt;=BB$349,BB$349&lt;=$B$431),(1/3)*$D$431,"")</f>
        <v/>
      </c>
      <c r="XB431" s="264" t="str">
        <f>IF(AND($A$431&lt;=BB$349,BB$349&lt;=$B$431),(2/3)*$D$431,"")</f>
        <v/>
      </c>
      <c r="XC431" s="264" t="str">
        <f>IF(AND($A$431&lt;=BB$349,BB$349&lt;=$B$431),$E$431,"")</f>
        <v/>
      </c>
      <c r="XD431" s="264" t="str">
        <f>IF(AND($A$431&lt;=BB$349,BB$349&lt;=$B$431),(1/3)*$E$431,"")</f>
        <v/>
      </c>
      <c r="XE431" s="264" t="str">
        <f>IF(AND($A$431&lt;=BB$349,BB$349&lt;=$B$431),(2/3)*$E$431,"")</f>
        <v/>
      </c>
      <c r="XF431" s="264" t="str">
        <f>IF(AND($A$431&lt;=BB$349,BB$349&lt;=$B$431),$F$431,"")</f>
        <v/>
      </c>
      <c r="XG431" s="264" t="str">
        <f>IF(AND($A$431&lt;=BB$349,BB$349&lt;=$B$431),(1/3)*$F$431,"")</f>
        <v/>
      </c>
      <c r="XH431" s="264" t="str">
        <f>IF(AND($A$431&lt;=BB$349,BB$349&lt;=$B$431),(2/3)*$F$431,"")</f>
        <v/>
      </c>
      <c r="XI431" s="264" t="str">
        <f>IF(AND($A$431&lt;=BC$349,BC$349&lt;=$B$431),$C$431,"")</f>
        <v/>
      </c>
      <c r="XJ431" s="264" t="str">
        <f>IF(AND($A$431&lt;=BC$349,BC$349&lt;=$B$431),(1/3)*$C$431,"")</f>
        <v/>
      </c>
      <c r="XK431" s="264" t="str">
        <f>IF(AND($A$431&lt;=BC$349,BC$349&lt;=$B$431),(2/3)*$C$431,"")</f>
        <v/>
      </c>
      <c r="XL431" s="264" t="str">
        <f>IF(AND($A$431&lt;=BC$349,BC$349&lt;=$B$431),$D$431,"")</f>
        <v/>
      </c>
      <c r="XM431" s="264" t="str">
        <f>IF(AND($A$431&lt;=BC$349,BC$349&lt;=$B$431),(1/3)*$D$431,"")</f>
        <v/>
      </c>
      <c r="XN431" s="264" t="str">
        <f>IF(AND($A$431&lt;=BC$349,BC$349&lt;=$B$431),(2/3)*$D$431,"")</f>
        <v/>
      </c>
      <c r="XO431" s="264" t="str">
        <f>IF(AND($A$431&lt;=BC$349,BC$349&lt;=$B$431),$E$431,"")</f>
        <v/>
      </c>
      <c r="XP431" s="264" t="str">
        <f>IF(AND($A$431&lt;=BC$349,BC$349&lt;=$B$431),(1/3)*$E$431,"")</f>
        <v/>
      </c>
      <c r="XQ431" s="264" t="str">
        <f>IF(AND($A$431&lt;=BC$349,BC$349&lt;=$B$431),(2/3)*$E$431,"")</f>
        <v/>
      </c>
      <c r="XR431" s="264" t="str">
        <f>IF(AND($A$431&lt;=BC$349,BC$349&lt;=$B$431),$F$431,"")</f>
        <v/>
      </c>
      <c r="XS431" s="264" t="str">
        <f>IF(AND($A$431&lt;=BC$349,BC$349&lt;=$B$431),(1/3)*$F$431,"")</f>
        <v/>
      </c>
      <c r="XT431" s="264" t="str">
        <f>IF(AND($A$431&lt;=BC$349,BC$349&lt;=$B$431),(2/3)*$F$431,"")</f>
        <v/>
      </c>
      <c r="XU431" s="264" t="str">
        <f>IF(AND($A$431&lt;=BD$349,BD$349&lt;=$B$431),$C$431,"")</f>
        <v/>
      </c>
      <c r="XV431" s="264" t="str">
        <f>IF(AND($A$431&lt;=BD$349,BD$349&lt;=$B$431),(1/3)*$C$431,"")</f>
        <v/>
      </c>
      <c r="XW431" s="264" t="str">
        <f>IF(AND($A$431&lt;=BD$349,BD$349&lt;=$B$431),(2/3)*$C$431,"")</f>
        <v/>
      </c>
      <c r="XX431" s="264" t="str">
        <f>IF(AND($A$431&lt;=BD$349,BD$349&lt;=$B$431),$D$431,"")</f>
        <v/>
      </c>
      <c r="XY431" s="264" t="str">
        <f>IF(AND($A$431&lt;=BD$349,BD$349&lt;=$B$431),(1/3)*$D$431,"")</f>
        <v/>
      </c>
      <c r="XZ431" s="264" t="str">
        <f>IF(AND($A$431&lt;=BD$349,BD$349&lt;=$B$431),(2/3)*$D$431,"")</f>
        <v/>
      </c>
      <c r="YA431" s="264" t="str">
        <f>IF(AND($A$431&lt;=BD$349,BD$349&lt;=$B$431),$E$431,"")</f>
        <v/>
      </c>
      <c r="YB431" s="264" t="str">
        <f>IF(AND($A$431&lt;=BD$349,BD$349&lt;=$B$431),(1/3)*$E$431,"")</f>
        <v/>
      </c>
      <c r="YC431" s="264" t="str">
        <f>IF(AND($A$431&lt;=BD$349,BD$349&lt;=$B$431),(2/3)*$E$431,"")</f>
        <v/>
      </c>
      <c r="YD431" s="264" t="str">
        <f>IF(AND($A$431&lt;=BD$349,BD$349&lt;=$B$431),$F$431,"")</f>
        <v/>
      </c>
      <c r="YE431" s="264" t="str">
        <f>IF(AND($A$431&lt;=BD$349,BD$349&lt;=$B$431),(1/3)*$F$431,"")</f>
        <v/>
      </c>
      <c r="YF431" s="264" t="str">
        <f>IF(AND($A$431&lt;=BD$349,BD$349&lt;=$B$431),(2/3)*$F$431,"")</f>
        <v/>
      </c>
      <c r="YG431" s="264" t="str">
        <f>IF(AND($A$431&lt;=BE$349,BE$349&lt;=$B$431),$C$431,"")</f>
        <v/>
      </c>
      <c r="YH431" s="264" t="str">
        <f>IF(AND($A$431&lt;=BE$349,BE$349&lt;=$B$431),(1/3)*$C$431,"")</f>
        <v/>
      </c>
      <c r="YI431" s="264" t="str">
        <f>IF(AND($A$431&lt;=BE$349,BE$349&lt;=$B$431),(2/3)*$C$431,"")</f>
        <v/>
      </c>
      <c r="YJ431" s="264" t="str">
        <f>IF(AND($A$431&lt;=BE$349,BE$349&lt;=$B$431),$D$431,"")</f>
        <v/>
      </c>
      <c r="YK431" s="264" t="str">
        <f>IF(AND($A$431&lt;=BE$349,BE$349&lt;=$B$431),(1/3)*$D$431,"")</f>
        <v/>
      </c>
      <c r="YL431" s="264" t="str">
        <f>IF(AND($A$431&lt;=BE$349,BE$349&lt;=$B$431),(2/3)*$D$431,"")</f>
        <v/>
      </c>
      <c r="YM431" s="264" t="str">
        <f>IF(AND($A$431&lt;=BE$349,BE$349&lt;=$B$431),$E$431,"")</f>
        <v/>
      </c>
      <c r="YN431" s="264" t="str">
        <f>IF(AND($A$431&lt;=BE$349,BE$349&lt;=$B$431),(1/3)*$E$431,"")</f>
        <v/>
      </c>
      <c r="YO431" s="264" t="str">
        <f>IF(AND($A$431&lt;=BE$349,BE$349&lt;=$B$431),(2/3)*$E$431,"")</f>
        <v/>
      </c>
      <c r="YP431" s="264" t="str">
        <f>IF(AND($A$431&lt;=BE$349,BE$349&lt;=$B$431),$F$431,"")</f>
        <v/>
      </c>
      <c r="YQ431" s="264" t="str">
        <f>IF(AND($A$431&lt;=BE$349,BE$349&lt;=$B$431),(1/3)*$F$431,"")</f>
        <v/>
      </c>
      <c r="YR431" s="264" t="str">
        <f>IF(AND($A$431&lt;=BE$349,BE$349&lt;=$B$431),(2/3)*$F$431,"")</f>
        <v/>
      </c>
      <c r="YS431" s="264" t="str">
        <f>IF(AND($A$431&lt;=BF$349,BF$349&lt;=$B$431),$C$431,"")</f>
        <v/>
      </c>
      <c r="YT431" s="264" t="str">
        <f>IF(AND($A$431&lt;=BF$349,BF$349&lt;=$B$431),(1/3)*$C$431,"")</f>
        <v/>
      </c>
      <c r="YU431" s="264" t="str">
        <f>IF(AND($A$431&lt;=BF$349,BF$349&lt;=$B$431),(2/3)*$C$431,"")</f>
        <v/>
      </c>
      <c r="YV431" s="264" t="str">
        <f>IF(AND($A$431&lt;=BF$349,BF$349&lt;=$B$431),$D$431,"")</f>
        <v/>
      </c>
      <c r="YW431" s="264" t="str">
        <f>IF(AND($A$431&lt;=BF$349,BF$349&lt;=$B$431),(1/3)*$D$431,"")</f>
        <v/>
      </c>
      <c r="YX431" s="264" t="str">
        <f>IF(AND($A$431&lt;=BF$349,BF$349&lt;=$B$431),(2/3)*$D$431,"")</f>
        <v/>
      </c>
      <c r="YY431" s="264" t="str">
        <f>IF(AND($A$431&lt;=BF$349,BF$349&lt;=$B$431),$E$431,"")</f>
        <v/>
      </c>
      <c r="YZ431" s="264" t="str">
        <f>IF(AND($A$431&lt;=BF$349,BF$349&lt;=$B$431),(1/3)*$E$431,"")</f>
        <v/>
      </c>
      <c r="ZA431" s="264" t="str">
        <f>IF(AND($A$431&lt;=BF$349,BF$349&lt;=$B$431),(2/3)*$E$431,"")</f>
        <v/>
      </c>
      <c r="ZB431" s="264" t="str">
        <f>IF(AND($A$431&lt;=BF$349,BF$349&lt;=$B$431),$F$431,"")</f>
        <v/>
      </c>
      <c r="ZC431" s="264" t="str">
        <f>IF(AND($A$431&lt;=BF$349,BF$349&lt;=$B$431),(1/3)*$F$431,"")</f>
        <v/>
      </c>
      <c r="ZD431" s="264" t="str">
        <f>IF(AND($A$431&lt;=BF$349,BF$349&lt;=$B$431),(2/3)*$F$431,"")</f>
        <v/>
      </c>
      <c r="ZE431" s="264" t="str">
        <f>IF(AND($A$431&lt;=BG$349,BG$349&lt;=$B$431),$C$431,"")</f>
        <v/>
      </c>
      <c r="ZF431" s="264" t="str">
        <f>IF(AND($A$431&lt;=BG$349,BG$349&lt;=$B$431),(1/3)*$C$431,"")</f>
        <v/>
      </c>
      <c r="ZG431" s="264" t="str">
        <f>IF(AND($A$431&lt;=BG$349,BG$349&lt;=$B$431),(2/3)*$C$431,"")</f>
        <v/>
      </c>
      <c r="ZH431" s="264" t="str">
        <f>IF(AND($A$431&lt;=BG$349,BG$349&lt;=$B$431),$D$431,"")</f>
        <v/>
      </c>
      <c r="ZI431" s="264" t="str">
        <f>IF(AND($A$431&lt;=BG$349,BG$349&lt;=$B$431),(1/3)*$D$431,"")</f>
        <v/>
      </c>
      <c r="ZJ431" s="264" t="str">
        <f>IF(AND($A$431&lt;=BG$349,BG$349&lt;=$B$431),(2/3)*$D$431,"")</f>
        <v/>
      </c>
      <c r="ZK431" s="264" t="str">
        <f>IF(AND($A$431&lt;=BG$349,BG$349&lt;=$B$431),$E$431,"")</f>
        <v/>
      </c>
      <c r="ZL431" s="264" t="str">
        <f>IF(AND($A$431&lt;=BG$349,BG$349&lt;=$B$431),(1/3)*$E$431,"")</f>
        <v/>
      </c>
      <c r="ZM431" s="264" t="str">
        <f>IF(AND($A$431&lt;=BG$349,BG$349&lt;=$B$431),(2/3)*$E$431,"")</f>
        <v/>
      </c>
      <c r="ZN431" s="264" t="str">
        <f>IF(AND($A$431&lt;=BG$349,BG$349&lt;=$B$431),$F$431,"")</f>
        <v/>
      </c>
      <c r="ZO431" s="264" t="str">
        <f>IF(AND($A$431&lt;=BG$349,BG$349&lt;=$B$431),(1/3)*$F$431,"")</f>
        <v/>
      </c>
      <c r="ZP431" s="264" t="str">
        <f>IF(AND($A$431&lt;=BG$349,BG$349&lt;=$B$431),(2/3)*$F$431,"")</f>
        <v/>
      </c>
      <c r="ZQ431" s="264" t="str">
        <f>IF(AND($A$431&lt;=BH$349,BH$349&lt;=$B$431),$C$431,"")</f>
        <v/>
      </c>
      <c r="ZR431" s="264" t="str">
        <f>IF(AND($A$431&lt;=BH$349,BH$349&lt;=$B$431),(1/3)*$C$431,"")</f>
        <v/>
      </c>
      <c r="ZS431" s="264" t="str">
        <f>IF(AND($A$431&lt;=BH$349,BH$349&lt;=$B$431),(2/3)*$C$431,"")</f>
        <v/>
      </c>
      <c r="ZT431" s="264" t="str">
        <f>IF(AND($A$431&lt;=BH$349,BH$349&lt;=$B$431),$D$431,"")</f>
        <v/>
      </c>
      <c r="ZU431" s="264" t="str">
        <f>IF(AND($A$431&lt;=BH$349,BH$349&lt;=$B$431),(1/3)*$D$431,"")</f>
        <v/>
      </c>
      <c r="ZV431" s="264" t="str">
        <f>IF(AND($A$431&lt;=BH$349,BH$349&lt;=$B$431),(2/3)*$D$431,"")</f>
        <v/>
      </c>
      <c r="ZW431" s="264" t="str">
        <f>IF(AND($A$431&lt;=BH$349,BH$349&lt;=$B$431),$E$431,"")</f>
        <v/>
      </c>
      <c r="ZX431" s="264" t="str">
        <f>IF(AND($A$431&lt;=BH$349,BH$349&lt;=$B$431),(1/3)*$E$431,"")</f>
        <v/>
      </c>
      <c r="ZY431" s="264" t="str">
        <f>IF(AND($A$431&lt;=BH$349,BH$349&lt;=$B$431),(2/3)*$E$431,"")</f>
        <v/>
      </c>
      <c r="ZZ431" s="264" t="str">
        <f>IF(AND($A$431&lt;=BH$349,BH$349&lt;=$B$431),$F$431,"")</f>
        <v/>
      </c>
      <c r="AAA431" s="264" t="str">
        <f>IF(AND($A$431&lt;=BH$349,BH$349&lt;=$B$431),(1/3)*$F$431,"")</f>
        <v/>
      </c>
      <c r="AAB431" s="264" t="str">
        <f>IF(AND($A$431&lt;=BH$349,BH$349&lt;=$B$431),(2/3)*$F$431,"")</f>
        <v/>
      </c>
      <c r="AAC431" s="264" t="str">
        <f>IF(AND($A$431&lt;=BI$349,BI$349&lt;=$B$431),$C$431,"")</f>
        <v/>
      </c>
      <c r="AAD431" s="264" t="str">
        <f>IF(AND($A$431&lt;=BI$349,BI$349&lt;=$B$431),(1/3)*$C$431,"")</f>
        <v/>
      </c>
      <c r="AAE431" s="264" t="str">
        <f>IF(AND($A$431&lt;=BI$349,BI$349&lt;=$B$431),(2/3)*$C$431,"")</f>
        <v/>
      </c>
      <c r="AAF431" s="264" t="str">
        <f>IF(AND($A$431&lt;=BI$349,BI$349&lt;=$B$431),$D$431,"")</f>
        <v/>
      </c>
      <c r="AAG431" s="264" t="str">
        <f>IF(AND($A$431&lt;=BI$349,BI$349&lt;=$B$431),(1/3)*$D$431,"")</f>
        <v/>
      </c>
      <c r="AAH431" s="264" t="str">
        <f>IF(AND($A$431&lt;=BI$349,BI$349&lt;=$B$431),(2/3)*$D$431,"")</f>
        <v/>
      </c>
      <c r="AAI431" s="264" t="str">
        <f>IF(AND($A$431&lt;=BI$349,BI$349&lt;=$B$431),$E$431,"")</f>
        <v/>
      </c>
      <c r="AAJ431" s="264" t="str">
        <f>IF(AND($A$431&lt;=BI$349,BI$349&lt;=$B$431),(1/3)*$E$431,"")</f>
        <v/>
      </c>
      <c r="AAK431" s="264" t="str">
        <f>IF(AND($A$431&lt;=BI$349,BI$349&lt;=$B$431),(2/3)*$E$431,"")</f>
        <v/>
      </c>
      <c r="AAL431" s="264" t="str">
        <f>IF(AND($A$431&lt;=BI$349,BI$349&lt;=$B$431),$F$431,"")</f>
        <v/>
      </c>
      <c r="AAM431" s="264" t="str">
        <f>IF(AND($A$431&lt;=BI$349,BI$349&lt;=$B$431),(1/3)*$F$431,"")</f>
        <v/>
      </c>
      <c r="AAN431" s="264" t="str">
        <f>IF(AND($A$431&lt;=BI$349,BI$349&lt;=$B$431),(2/3)*$F$431,"")</f>
        <v/>
      </c>
      <c r="AAO431" s="264" t="str">
        <f>IF(AND($A$431&lt;=BJ$349,BJ$349&lt;=$B$431),$C$431,"")</f>
        <v/>
      </c>
      <c r="AAP431" s="264" t="str">
        <f>IF(AND($A$431&lt;=BJ$349,BJ$349&lt;=$B$431),(1/3)*$C$431,"")</f>
        <v/>
      </c>
      <c r="AAQ431" s="264" t="str">
        <f>IF(AND($A$431&lt;=BJ$349,BJ$349&lt;=$B$431),(2/3)*$C$431,"")</f>
        <v/>
      </c>
      <c r="AAR431" s="264" t="str">
        <f>IF(AND($A$431&lt;=BJ$349,BJ$349&lt;=$B$431),$D$431,"")</f>
        <v/>
      </c>
      <c r="AAS431" s="264" t="str">
        <f>IF(AND($A$431&lt;=BJ$349,BJ$349&lt;=$B$431),(1/3)*$D$431,"")</f>
        <v/>
      </c>
      <c r="AAT431" s="264" t="str">
        <f>IF(AND($A$431&lt;=BJ$349,BJ$349&lt;=$B$431),(2/3)*$D$431,"")</f>
        <v/>
      </c>
      <c r="AAU431" s="264" t="str">
        <f>IF(AND($A$431&lt;=BJ$349,BJ$349&lt;=$B$431),$E$431,"")</f>
        <v/>
      </c>
      <c r="AAV431" s="264" t="str">
        <f>IF(AND($A$431&lt;=BJ$349,BJ$349&lt;=$B$431),(1/3)*$E$431,"")</f>
        <v/>
      </c>
      <c r="AAW431" s="264" t="str">
        <f>IF(AND($A$431&lt;=BJ$349,BJ$349&lt;=$B$431),(2/3)*$E$431,"")</f>
        <v/>
      </c>
      <c r="AAX431" s="264" t="str">
        <f>IF(AND($A$431&lt;=BJ$349,BJ$349&lt;=$B$431),$F$431,"")</f>
        <v/>
      </c>
      <c r="AAY431" s="264" t="str">
        <f>IF(AND($A$431&lt;=BJ$349,BJ$349&lt;=$B$431),(1/3)*$F$431,"")</f>
        <v/>
      </c>
      <c r="AAZ431" s="264" t="str">
        <f>IF(AND($A$431&lt;=BJ$349,BJ$349&lt;=$B$431),(2/3)*$F$431,"")</f>
        <v/>
      </c>
      <c r="ABA431" s="264" t="str">
        <f>IF(AND($A$431&lt;=BK$349,BK$349&lt;=$B$431),$C$431,"")</f>
        <v/>
      </c>
      <c r="ABB431" s="264" t="str">
        <f>IF(AND($A$431&lt;=BK$349,BK$349&lt;=$B$431),(1/3)*$C$431,"")</f>
        <v/>
      </c>
      <c r="ABC431" s="264" t="str">
        <f>IF(AND($A$431&lt;=BK$349,BK$349&lt;=$B$431),(2/3)*$C$431,"")</f>
        <v/>
      </c>
      <c r="ABD431" s="264" t="str">
        <f>IF(AND($A$431&lt;=BK$349,BK$349&lt;=$B$431),$D$431,"")</f>
        <v/>
      </c>
      <c r="ABE431" s="264" t="str">
        <f>IF(AND($A$431&lt;=BK$349,BK$349&lt;=$B$431),(1/3)*$D$431,"")</f>
        <v/>
      </c>
      <c r="ABF431" s="264" t="str">
        <f>IF(AND($A$431&lt;=BK$349,BK$349&lt;=$B$431),(2/3)*$D$431,"")</f>
        <v/>
      </c>
      <c r="ABG431" s="264" t="str">
        <f>IF(AND($A$431&lt;=BK$349,BK$349&lt;=$B$431),$E$431,"")</f>
        <v/>
      </c>
      <c r="ABH431" s="264" t="str">
        <f>IF(AND($A$431&lt;=BK$349,BK$349&lt;=$B$431),(1/3)*$E$431,"")</f>
        <v/>
      </c>
      <c r="ABI431" s="264" t="str">
        <f>IF(AND($A$431&lt;=BK$349,BK$349&lt;=$B$431),(2/3)*$E$431,"")</f>
        <v/>
      </c>
      <c r="ABJ431" s="264" t="str">
        <f>IF(AND($A$431&lt;=BK$349,BK$349&lt;=$B$431),$F$431,"")</f>
        <v/>
      </c>
      <c r="ABK431" s="264" t="str">
        <f>IF(AND($A$431&lt;=BK$349,BK$349&lt;=$B$431),(1/3)*$F$431,"")</f>
        <v/>
      </c>
      <c r="ABL431" s="264" t="str">
        <f>IF(AND($A$431&lt;=BK$349,BK$349&lt;=$B$431),(2/3)*$F$431,"")</f>
        <v/>
      </c>
      <c r="ABM431" s="264" t="str">
        <f>IF(AND($A$431&lt;=BL$349,BL$349&lt;=$B$431),$C$431,"")</f>
        <v/>
      </c>
      <c r="ABN431" s="264" t="str">
        <f>IF(AND($A$431&lt;=BL$349,BL$349&lt;=$B$431),(1/3)*$C$431,"")</f>
        <v/>
      </c>
      <c r="ABO431" s="264" t="str">
        <f>IF(AND($A$431&lt;=BL$349,BL$349&lt;=$B$431),(2/3)*$C$431,"")</f>
        <v/>
      </c>
      <c r="ABP431" s="264" t="str">
        <f>IF(AND($A$431&lt;=BL$349,BL$349&lt;=$B$431),$D$431,"")</f>
        <v/>
      </c>
      <c r="ABQ431" s="264" t="str">
        <f>IF(AND($A$431&lt;=BL$349,BL$349&lt;=$B$431),(1/3)*$D$431,"")</f>
        <v/>
      </c>
      <c r="ABR431" s="264" t="str">
        <f>IF(AND($A$431&lt;=BL$349,BL$349&lt;=$B$431),(2/3)*$D$431,"")</f>
        <v/>
      </c>
      <c r="ABS431" s="264" t="str">
        <f>IF(AND($A$431&lt;=BL$349,BL$349&lt;=$B$431),$E$431,"")</f>
        <v/>
      </c>
      <c r="ABT431" s="264" t="str">
        <f>IF(AND($A$431&lt;=BL$349,BL$349&lt;=$B$431),(1/3)*$E$431,"")</f>
        <v/>
      </c>
      <c r="ABU431" s="264" t="str">
        <f>IF(AND($A$431&lt;=BL$349,BL$349&lt;=$B$431),(2/3)*$E$431,"")</f>
        <v/>
      </c>
      <c r="ABV431" s="264" t="str">
        <f>IF(AND($A$431&lt;=BL$349,BL$349&lt;=$B$431),$F$431,"")</f>
        <v/>
      </c>
      <c r="ABW431" s="264" t="str">
        <f>IF(AND($A$431&lt;=BL$349,BL$349&lt;=$B$431),(1/3)*$F$431,"")</f>
        <v/>
      </c>
      <c r="ABX431" s="264" t="str">
        <f>IF(AND($A$431&lt;=BL$349,BL$349&lt;=$B$431),(2/3)*$F$431,"")</f>
        <v/>
      </c>
      <c r="ABY431" s="264" t="str">
        <f>IF(AND($A$431&lt;=BM$349,BM$349&lt;=$B$431),$C$431,"")</f>
        <v/>
      </c>
      <c r="ABZ431" s="264" t="str">
        <f>IF(AND($A$431&lt;=BM$349,BM$349&lt;=$B$431),(1/3)*$C$431,"")</f>
        <v/>
      </c>
      <c r="ACA431" s="264" t="str">
        <f>IF(AND($A$431&lt;=BM$349,BM$349&lt;=$B$431),(2/3)*$C$431,"")</f>
        <v/>
      </c>
      <c r="ACB431" s="264" t="str">
        <f>IF(AND($A$431&lt;=BM$349,BM$349&lt;=$B$431),$D$431,"")</f>
        <v/>
      </c>
      <c r="ACC431" s="264" t="str">
        <f>IF(AND($A$431&lt;=BM$349,BM$349&lt;=$B$431),(1/3)*$D$431,"")</f>
        <v/>
      </c>
      <c r="ACD431" s="264" t="str">
        <f>IF(AND($A$431&lt;=BM$349,BM$349&lt;=$B$431),(2/3)*$D$431,"")</f>
        <v/>
      </c>
      <c r="ACE431" s="264" t="str">
        <f>IF(AND($A$431&lt;=BM$349,BM$349&lt;=$B$431),$E$431,"")</f>
        <v/>
      </c>
      <c r="ACF431" s="264" t="str">
        <f>IF(AND($A$431&lt;=BM$349,BM$349&lt;=$B$431),(1/3)*$E$431,"")</f>
        <v/>
      </c>
      <c r="ACG431" s="264" t="str">
        <f>IF(AND($A$431&lt;=BM$349,BM$349&lt;=$B$431),(2/3)*$E$431,"")</f>
        <v/>
      </c>
      <c r="ACH431" s="264" t="str">
        <f>IF(AND($A$431&lt;=BM$349,BM$349&lt;=$B$431),$F$431,"")</f>
        <v/>
      </c>
      <c r="ACI431" s="264" t="str">
        <f>IF(AND($A$431&lt;=BM$349,BM$349&lt;=$B$431),(1/3)*$F$431,"")</f>
        <v/>
      </c>
      <c r="ACJ431" s="264" t="str">
        <f>IF(AND($A$431&lt;=BM$349,BM$349&lt;=$B$431),(2/3)*$F$431,"")</f>
        <v/>
      </c>
      <c r="ACK431" s="264" t="str">
        <f>IF(AND($A$431&lt;=BN$349,BN$349&lt;=$B$431),$C$431,"")</f>
        <v/>
      </c>
      <c r="ACL431" s="264" t="str">
        <f>IF(AND($A$431&lt;=BN$349,BN$349&lt;=$B$431),(1/3)*$C$431,"")</f>
        <v/>
      </c>
      <c r="ACM431" s="264" t="str">
        <f>IF(AND($A$431&lt;=BN$349,BN$349&lt;=$B$431),(2/3)*$C$431,"")</f>
        <v/>
      </c>
      <c r="ACN431" s="264" t="str">
        <f>IF(AND($A$431&lt;=BN$349,BN$349&lt;=$B$431),$D$431,"")</f>
        <v/>
      </c>
      <c r="ACO431" s="264" t="str">
        <f>IF(AND($A$431&lt;=BN$349,BN$349&lt;=$B$431),(1/3)*$D$431,"")</f>
        <v/>
      </c>
      <c r="ACP431" s="264" t="str">
        <f>IF(AND($A$431&lt;=BN$349,BN$349&lt;=$B$431),(2/3)*$D$431,"")</f>
        <v/>
      </c>
      <c r="ACQ431" s="264" t="str">
        <f>IF(AND($A$431&lt;=BN$349,BN$349&lt;=$B$431),$E$431,"")</f>
        <v/>
      </c>
      <c r="ACR431" s="264" t="str">
        <f>IF(AND($A$431&lt;=BN$349,BN$349&lt;=$B$431),(1/3)*$E$431,"")</f>
        <v/>
      </c>
      <c r="ACS431" s="264" t="str">
        <f>IF(AND($A$431&lt;=BN$349,BN$349&lt;=$B$431),(2/3)*$E$431,"")</f>
        <v/>
      </c>
      <c r="ACT431" s="264" t="str">
        <f>IF(AND($A$431&lt;=BN$349,BN$349&lt;=$B$431),$F$431,"")</f>
        <v/>
      </c>
      <c r="ACU431" s="264" t="str">
        <f>IF(AND($A$431&lt;=BN$349,BN$349&lt;=$B$431),(1/3)*$F$431,"")</f>
        <v/>
      </c>
      <c r="ACV431" s="264" t="str">
        <f>IF(AND($A$431&lt;=BN$349,BN$349&lt;=$B$431),(2/3)*$F$431,"")</f>
        <v/>
      </c>
      <c r="ACW431" s="264" t="str">
        <f>IF(AND($A$431&lt;=BO$349,BO$349&lt;=$B$431),$C$431,"")</f>
        <v/>
      </c>
      <c r="ACX431" s="264" t="str">
        <f>IF(AND($A$431&lt;=BO$349,BO$349&lt;=$B$431),(1/3)*$C$431,"")</f>
        <v/>
      </c>
      <c r="ACY431" s="264" t="str">
        <f>IF(AND($A$431&lt;=BO$349,BO$349&lt;=$B$431),(2/3)*$C$431,"")</f>
        <v/>
      </c>
      <c r="ACZ431" s="264" t="str">
        <f>IF(AND($A$431&lt;=BO$349,BO$349&lt;=$B$431),$D$431,"")</f>
        <v/>
      </c>
      <c r="ADA431" s="264" t="str">
        <f>IF(AND($A$431&lt;=BO$349,BO$349&lt;=$B$431),(1/3)*$D$431,"")</f>
        <v/>
      </c>
      <c r="ADB431" s="264" t="str">
        <f>IF(AND($A$431&lt;=BO$349,BO$349&lt;=$B$431),(2/3)*$D$431,"")</f>
        <v/>
      </c>
      <c r="ADC431" s="264" t="str">
        <f>IF(AND($A$431&lt;=BO$349,BO$349&lt;=$B$431),$E$431,"")</f>
        <v/>
      </c>
      <c r="ADD431" s="264" t="str">
        <f>IF(AND($A$431&lt;=BO$349,BO$349&lt;=$B$431),(1/3)*$E$431,"")</f>
        <v/>
      </c>
      <c r="ADE431" s="264" t="str">
        <f>IF(AND($A$431&lt;=BO$349,BO$349&lt;=$B$431),(2/3)*$E$431,"")</f>
        <v/>
      </c>
      <c r="ADF431" s="264" t="str">
        <f>IF(AND($A$431&lt;=BO$349,BO$349&lt;=$B$431),$F$431,"")</f>
        <v/>
      </c>
      <c r="ADG431" s="264" t="str">
        <f>IF(AND($A$431&lt;=BO$349,BO$349&lt;=$B$431),(1/3)*$F$431,"")</f>
        <v/>
      </c>
      <c r="ADH431" s="264" t="str">
        <f>IF(AND($A$431&lt;=BO$349,BO$349&lt;=$B$431),(2/3)*$F$431,"")</f>
        <v/>
      </c>
      <c r="ADI431" s="264" t="str">
        <f>IF(AND($A$431&lt;=BP$349,BP$349&lt;=$B$431),$C$431,"")</f>
        <v/>
      </c>
      <c r="ADJ431" s="264" t="str">
        <f>IF(AND($A$431&lt;=BP$349,BP$349&lt;=$B$431),(1/3)*$C$431,"")</f>
        <v/>
      </c>
      <c r="ADK431" s="264" t="str">
        <f>IF(AND($A$431&lt;=BP$349,BP$349&lt;=$B$431),(2/3)*$C$431,"")</f>
        <v/>
      </c>
      <c r="ADL431" s="264" t="str">
        <f>IF(AND($A$431&lt;=BP$349,BP$349&lt;=$B$431),$D$431,"")</f>
        <v/>
      </c>
      <c r="ADM431" s="264" t="str">
        <f>IF(AND($A$431&lt;=BP$349,BP$349&lt;=$B$431),(1/3)*$D$431,"")</f>
        <v/>
      </c>
      <c r="ADN431" s="264" t="str">
        <f>IF(AND($A$431&lt;=BP$349,BP$349&lt;=$B$431),(2/3)*$D$431,"")</f>
        <v/>
      </c>
      <c r="ADO431" s="264" t="str">
        <f>IF(AND($A$431&lt;=BP$349,BP$349&lt;=$B$431),$E$431,"")</f>
        <v/>
      </c>
      <c r="ADP431" s="264" t="str">
        <f>IF(AND($A$431&lt;=BP$349,BP$349&lt;=$B$431),(1/3)*$E$431,"")</f>
        <v/>
      </c>
      <c r="ADQ431" s="264" t="str">
        <f>IF(AND($A$431&lt;=BP$349,BP$349&lt;=$B$431),(2/3)*$E$431,"")</f>
        <v/>
      </c>
      <c r="ADR431" s="264" t="str">
        <f>IF(AND($A$431&lt;=BP$349,BP$349&lt;=$B$431),$F$431,"")</f>
        <v/>
      </c>
      <c r="ADS431" s="264" t="str">
        <f>IF(AND($A$431&lt;=BP$349,BP$349&lt;=$B$431),(1/3)*$F$431,"")</f>
        <v/>
      </c>
      <c r="ADT431" s="264" t="str">
        <f>IF(AND($A$431&lt;=BP$349,BP$349&lt;=$B$431),(2/3)*$F$431,"")</f>
        <v/>
      </c>
      <c r="ADU431" s="264" t="str">
        <f>IF(AND($A$431&lt;=BQ$349,BQ$349&lt;=$B$431),$C$431,"")</f>
        <v/>
      </c>
      <c r="ADV431" s="264" t="str">
        <f>IF(AND($A$431&lt;=BQ$349,BQ$349&lt;=$B$431),(1/3)*$C$431,"")</f>
        <v/>
      </c>
      <c r="ADW431" s="264" t="str">
        <f>IF(AND($A$431&lt;=BQ$349,BQ$349&lt;=$B$431),(2/3)*$C$431,"")</f>
        <v/>
      </c>
      <c r="ADX431" s="264" t="str">
        <f>IF(AND($A$431&lt;=BQ$349,BQ$349&lt;=$B$431),$D$431,"")</f>
        <v/>
      </c>
      <c r="ADY431" s="264" t="str">
        <f>IF(AND($A$431&lt;=BQ$349,BQ$349&lt;=$B$431),(1/3)*$D$431,"")</f>
        <v/>
      </c>
      <c r="ADZ431" s="264" t="str">
        <f>IF(AND($A$431&lt;=BQ$349,BQ$349&lt;=$B$431),(2/3)*$D$431,"")</f>
        <v/>
      </c>
      <c r="AEA431" s="264" t="str">
        <f>IF(AND($A$431&lt;=BQ$349,BQ$349&lt;=$B$431),$E$431,"")</f>
        <v/>
      </c>
      <c r="AEB431" s="264" t="str">
        <f>IF(AND($A$431&lt;=BQ$349,BQ$349&lt;=$B$431),(1/3)*$E$431,"")</f>
        <v/>
      </c>
      <c r="AEC431" s="264" t="str">
        <f>IF(AND($A$431&lt;=BQ$349,BQ$349&lt;=$B$431),(2/3)*$E$431,"")</f>
        <v/>
      </c>
      <c r="AED431" s="264" t="str">
        <f>IF(AND($A$431&lt;=BQ$349,BQ$349&lt;=$B$431),$F$431,"")</f>
        <v/>
      </c>
      <c r="AEE431" s="264" t="str">
        <f>IF(AND($A$431&lt;=BQ$349,BQ$349&lt;=$B$431),(1/3)*$F$431,"")</f>
        <v/>
      </c>
      <c r="AEF431" s="264" t="str">
        <f>IF(AND($A$431&lt;=BQ$349,BQ$349&lt;=$B$431),(2/3)*$F$431,"")</f>
        <v/>
      </c>
      <c r="AEG431" s="264" t="str">
        <f>IF(AND($A$431&lt;=BR$349,BR$349&lt;=$B$431),$C$431,"")</f>
        <v/>
      </c>
      <c r="AEH431" s="264" t="str">
        <f>IF(AND($A$431&lt;=BR$349,BR$349&lt;=$B$431),(1/3)*$C$431,"")</f>
        <v/>
      </c>
      <c r="AEI431" s="264" t="str">
        <f>IF(AND($A$431&lt;=BR$349,BR$349&lt;=$B$431),(2/3)*$C$431,"")</f>
        <v/>
      </c>
      <c r="AEJ431" s="264" t="str">
        <f>IF(AND($A$431&lt;=BR$349,BR$349&lt;=$B$431),$D$431,"")</f>
        <v/>
      </c>
      <c r="AEK431" s="264" t="str">
        <f>IF(AND($A$431&lt;=BR$349,BR$349&lt;=$B$431),(1/3)*$D$431,"")</f>
        <v/>
      </c>
      <c r="AEL431" s="264" t="str">
        <f>IF(AND($A$431&lt;=BR$349,BR$349&lt;=$B$431),(2/3)*$D$431,"")</f>
        <v/>
      </c>
      <c r="AEM431" s="264" t="str">
        <f>IF(AND($A$431&lt;=BR$349,BR$349&lt;=$B$431),$E$431,"")</f>
        <v/>
      </c>
      <c r="AEN431" s="264" t="str">
        <f>IF(AND($A$431&lt;=BR$349,BR$349&lt;=$B$431),(1/3)*$E$431,"")</f>
        <v/>
      </c>
      <c r="AEO431" s="264" t="str">
        <f>IF(AND($A$431&lt;=BR$349,BR$349&lt;=$B$431),(2/3)*$E$431,"")</f>
        <v/>
      </c>
      <c r="AEP431" s="264" t="str">
        <f>IF(AND($A$431&lt;=BR$349,BR$349&lt;=$B$431),$F$431,"")</f>
        <v/>
      </c>
      <c r="AEQ431" s="264" t="str">
        <f>IF(AND($A$431&lt;=BR$349,BR$349&lt;=$B$431),(1/3)*$F$431,"")</f>
        <v/>
      </c>
      <c r="AER431" s="264" t="str">
        <f>IF(AND($A$431&lt;=BR$349,BR$349&lt;=$B$431),(2/3)*$F$431,"")</f>
        <v/>
      </c>
      <c r="AES431" s="264" t="str">
        <f>IF(AND($A$431&lt;=BS$349,BS$349&lt;=$B$431),$C$431,"")</f>
        <v/>
      </c>
      <c r="AET431" s="264" t="str">
        <f>IF(AND($A$431&lt;=BS$349,BS$349&lt;=$B$431),(1/3)*$C$431,"")</f>
        <v/>
      </c>
      <c r="AEU431" s="264" t="str">
        <f>IF(AND($A$431&lt;=BS$349,BS$349&lt;=$B$431),(2/3)*$C$431,"")</f>
        <v/>
      </c>
      <c r="AEV431" s="264" t="str">
        <f>IF(AND($A$431&lt;=BS$349,BS$349&lt;=$B$431),$D$431,"")</f>
        <v/>
      </c>
      <c r="AEW431" s="264" t="str">
        <f>IF(AND($A$431&lt;=BS$349,BS$349&lt;=$B$431),(1/3)*$D$431,"")</f>
        <v/>
      </c>
      <c r="AEX431" s="264" t="str">
        <f>IF(AND($A$431&lt;=BS$349,BS$349&lt;=$B$431),(2/3)*$D$431,"")</f>
        <v/>
      </c>
      <c r="AEY431" s="264" t="str">
        <f>IF(AND($A$431&lt;=BS$349,BS$349&lt;=$B$431),$E$431,"")</f>
        <v/>
      </c>
      <c r="AEZ431" s="264" t="str">
        <f>IF(AND($A$431&lt;=BS$349,BS$349&lt;=$B$431),(1/3)*$E$431,"")</f>
        <v/>
      </c>
      <c r="AFA431" s="264" t="str">
        <f>IF(AND($A$431&lt;=BS$349,BS$349&lt;=$B$431),(2/3)*$E$431,"")</f>
        <v/>
      </c>
      <c r="AFB431" s="264" t="str">
        <f>IF(AND($A$431&lt;=BS$349,BS$349&lt;=$B$431),$F$431,"")</f>
        <v/>
      </c>
      <c r="AFC431" s="264" t="str">
        <f>IF(AND($A$431&lt;=BS$349,BS$349&lt;=$B$431),(1/3)*$F$431,"")</f>
        <v/>
      </c>
      <c r="AFD431" s="264" t="str">
        <f>IF(AND($A$431&lt;=BS$349,BS$349&lt;=$B$431),(2/3)*$F$431,"")</f>
        <v/>
      </c>
      <c r="AFE431" s="264" t="str">
        <f>IF(AND($A$431&lt;=BT$349,BT$349&lt;=$B$431),$C$431,"")</f>
        <v/>
      </c>
      <c r="AFF431" s="264" t="str">
        <f>IF(AND($A$431&lt;=BT$349,BT$349&lt;=$B$431),(1/3)*$C$431,"")</f>
        <v/>
      </c>
      <c r="AFG431" s="264" t="str">
        <f>IF(AND($A$431&lt;=BT$349,BT$349&lt;=$B$431),(2/3)*$C$431,"")</f>
        <v/>
      </c>
      <c r="AFH431" s="264" t="str">
        <f>IF(AND($A$431&lt;=BT$349,BT$349&lt;=$B$431),$D$431,"")</f>
        <v/>
      </c>
      <c r="AFI431" s="264" t="str">
        <f>IF(AND($A$431&lt;=BT$349,BT$349&lt;=$B$431),(1/3)*$D$431,"")</f>
        <v/>
      </c>
      <c r="AFJ431" s="264" t="str">
        <f>IF(AND($A$431&lt;=BT$349,BT$349&lt;=$B$431),(2/3)*$D$431,"")</f>
        <v/>
      </c>
      <c r="AFK431" s="264" t="str">
        <f>IF(AND($A$431&lt;=BT$349,BT$349&lt;=$B$431),$E$431,"")</f>
        <v/>
      </c>
      <c r="AFL431" s="264" t="str">
        <f>IF(AND($A$431&lt;=BT$349,BT$349&lt;=$B$431),(1/3)*$E$431,"")</f>
        <v/>
      </c>
      <c r="AFM431" s="264" t="str">
        <f>IF(AND($A$431&lt;=BT$349,BT$349&lt;=$B$431),(2/3)*$E$431,"")</f>
        <v/>
      </c>
      <c r="AFN431" s="264" t="str">
        <f>IF(AND($A$431&lt;=BT$349,BT$349&lt;=$B$431),$F$431,"")</f>
        <v/>
      </c>
      <c r="AFO431" s="264" t="str">
        <f>IF(AND($A$431&lt;=BT$349,BT$349&lt;=$B$431),(1/3)*$F$431,"")</f>
        <v/>
      </c>
      <c r="AFP431" s="264" t="str">
        <f>IF(AND($A$431&lt;=BT$349,BT$349&lt;=$B$431),(2/3)*$F$431,"")</f>
        <v/>
      </c>
      <c r="AFQ431" s="264" t="str">
        <f>IF(AND($A$431&lt;=BU$349,BU$349&lt;=$B$431),$C$431,"")</f>
        <v/>
      </c>
      <c r="AFR431" s="264" t="str">
        <f>IF(AND($A$431&lt;=BU$349,BU$349&lt;=$B$431),(1/3)*$C$431,"")</f>
        <v/>
      </c>
      <c r="AFS431" s="264" t="str">
        <f>IF(AND($A$431&lt;=BU$349,BU$349&lt;=$B$431),(2/3)*$C$431,"")</f>
        <v/>
      </c>
      <c r="AFT431" s="264" t="str">
        <f>IF(AND($A$431&lt;=BU$349,BU$349&lt;=$B$431),$D$431,"")</f>
        <v/>
      </c>
      <c r="AFU431" s="264" t="str">
        <f>IF(AND($A$431&lt;=BU$349,BU$349&lt;=$B$431),(1/3)*$D$431,"")</f>
        <v/>
      </c>
      <c r="AFV431" s="264" t="str">
        <f>IF(AND($A$431&lt;=BU$349,BU$349&lt;=$B$431),(2/3)*$D$431,"")</f>
        <v/>
      </c>
      <c r="AFW431" s="264" t="str">
        <f>IF(AND($A$431&lt;=BU$349,BU$349&lt;=$B$431),$E$431,"")</f>
        <v/>
      </c>
      <c r="AFX431" s="264" t="str">
        <f>IF(AND($A$431&lt;=BU$349,BU$349&lt;=$B$431),(1/3)*$E$431,"")</f>
        <v/>
      </c>
      <c r="AFY431" s="264" t="str">
        <f>IF(AND($A$431&lt;=BU$349,BU$349&lt;=$B$431),(2/3)*$E$431,"")</f>
        <v/>
      </c>
      <c r="AFZ431" s="264" t="str">
        <f>IF(AND($A$431&lt;=BU$349,BU$349&lt;=$B$431),$F$431,"")</f>
        <v/>
      </c>
      <c r="AGA431" s="264" t="str">
        <f>IF(AND($A$431&lt;=BU$349,BU$349&lt;=$B$431),(1/3)*$F$431,"")</f>
        <v/>
      </c>
      <c r="AGB431" s="264" t="str">
        <f>IF(AND($A$431&lt;=BU$349,BU$349&lt;=$B$431),(2/3)*$F$431,"")</f>
        <v/>
      </c>
      <c r="AGC431" s="264" t="str">
        <f>IF(AND($A$431&lt;=BV$349,BV$349&lt;=$B$431),$C$431,"")</f>
        <v/>
      </c>
      <c r="AGD431" s="264" t="str">
        <f>IF(AND($A$431&lt;=BV$349,BV$349&lt;=$B$431),(1/3)*$C$431,"")</f>
        <v/>
      </c>
      <c r="AGE431" s="264" t="str">
        <f>IF(AND($A$431&lt;=BV$349,BV$349&lt;=$B$431),(2/3)*$C$431,"")</f>
        <v/>
      </c>
      <c r="AGF431" s="264" t="str">
        <f>IF(AND($A$431&lt;=BV$349,BV$349&lt;=$B$431),$D$431,"")</f>
        <v/>
      </c>
      <c r="AGG431" s="264" t="str">
        <f>IF(AND($A$431&lt;=BV$349,BV$349&lt;=$B$431),(1/3)*$D$431,"")</f>
        <v/>
      </c>
      <c r="AGH431" s="264" t="str">
        <f>IF(AND($A$431&lt;=BV$349,BV$349&lt;=$B$431),(2/3)*$D$431,"")</f>
        <v/>
      </c>
      <c r="AGI431" s="264" t="str">
        <f>IF(AND($A$431&lt;=BV$349,BV$349&lt;=$B$431),$E$431,"")</f>
        <v/>
      </c>
      <c r="AGJ431" s="264" t="str">
        <f>IF(AND($A$431&lt;=BV$349,BV$349&lt;=$B$431),(1/3)*$E$431,"")</f>
        <v/>
      </c>
      <c r="AGK431" s="264" t="str">
        <f>IF(AND($A$431&lt;=BV$349,BV$349&lt;=$B$431),(2/3)*$E$431,"")</f>
        <v/>
      </c>
      <c r="AGL431" s="264" t="str">
        <f>IF(AND($A$431&lt;=BV$349,BV$349&lt;=$B$431),$F$431,"")</f>
        <v/>
      </c>
      <c r="AGM431" s="264" t="str">
        <f>IF(AND($A$431&lt;=BV$349,BV$349&lt;=$B$431),(1/3)*$F$431,"")</f>
        <v/>
      </c>
      <c r="AGN431" s="264" t="str">
        <f>IF(AND($A$431&lt;=BV$349,BV$349&lt;=$B$431),(2/3)*$F$431,"")</f>
        <v/>
      </c>
      <c r="AGO431" s="264" t="str">
        <f>IF(AND($A$431&lt;=BW$349,BW$349&lt;=$B$431),$C$431,"")</f>
        <v/>
      </c>
      <c r="AGP431" s="264" t="str">
        <f>IF(AND($A$431&lt;=BW$349,BW$349&lt;=$B$431),(1/3)*$C$431,"")</f>
        <v/>
      </c>
      <c r="AGQ431" s="264" t="str">
        <f>IF(AND($A$431&lt;=BW$349,BW$349&lt;=$B$431),(2/3)*$C$431,"")</f>
        <v/>
      </c>
      <c r="AGR431" s="264" t="str">
        <f>IF(AND($A$431&lt;=BW$349,BW$349&lt;=$B$431),$D$431,"")</f>
        <v/>
      </c>
      <c r="AGS431" s="264" t="str">
        <f>IF(AND($A$431&lt;=BW$349,BW$349&lt;=$B$431),(1/3)*$D$431,"")</f>
        <v/>
      </c>
      <c r="AGT431" s="264" t="str">
        <f>IF(AND($A$431&lt;=BW$349,BW$349&lt;=$B$431),(2/3)*$D$431,"")</f>
        <v/>
      </c>
      <c r="AGU431" s="264" t="str">
        <f>IF(AND($A$431&lt;=BW$349,BW$349&lt;=$B$431),$E$431,"")</f>
        <v/>
      </c>
      <c r="AGV431" s="264" t="str">
        <f>IF(AND($A$431&lt;=BW$349,BW$349&lt;=$B$431),(1/3)*$E$431,"")</f>
        <v/>
      </c>
      <c r="AGW431" s="264" t="str">
        <f>IF(AND($A$431&lt;=BW$349,BW$349&lt;=$B$431),(2/3)*$E$431,"")</f>
        <v/>
      </c>
      <c r="AGX431" s="264" t="str">
        <f>IF(AND($A$431&lt;=BW$349,BW$349&lt;=$B$431),$F$431,"")</f>
        <v/>
      </c>
      <c r="AGY431" s="264" t="str">
        <f>IF(AND($A$431&lt;=BW$349,BW$349&lt;=$B$431),(1/3)*$F$431,"")</f>
        <v/>
      </c>
      <c r="AGZ431" s="264" t="str">
        <f>IF(AND($A$431&lt;=BW$349,BW$349&lt;=$B$431),(2/3)*$F$431,"")</f>
        <v/>
      </c>
      <c r="AHA431" s="264" t="str">
        <f>IF(AND($A$431&lt;=BX$349,BX$349&lt;=$B$431),$C$431,"")</f>
        <v/>
      </c>
      <c r="AHB431" s="264" t="str">
        <f>IF(AND($A$431&lt;=BX$349,BX$349&lt;=$B$431),(1/3)*$C$431,"")</f>
        <v/>
      </c>
      <c r="AHC431" s="264" t="str">
        <f>IF(AND($A$431&lt;=BX$349,BX$349&lt;=$B$431),(2/3)*$C$431,"")</f>
        <v/>
      </c>
      <c r="AHD431" s="264" t="str">
        <f>IF(AND($A$431&lt;=BX$349,BX$349&lt;=$B$431),$D$431,"")</f>
        <v/>
      </c>
      <c r="AHE431" s="264" t="str">
        <f>IF(AND($A$431&lt;=BX$349,BX$349&lt;=$B$431),(1/3)*$D$431,"")</f>
        <v/>
      </c>
      <c r="AHF431" s="264" t="str">
        <f>IF(AND($A$431&lt;=BX$349,BX$349&lt;=$B$431),(2/3)*$D$431,"")</f>
        <v/>
      </c>
      <c r="AHG431" s="264" t="str">
        <f>IF(AND($A$431&lt;=BX$349,BX$349&lt;=$B$431),$E$431,"")</f>
        <v/>
      </c>
      <c r="AHH431" s="264" t="str">
        <f>IF(AND($A$431&lt;=BX$349,BX$349&lt;=$B$431),(1/3)*$E$431,"")</f>
        <v/>
      </c>
      <c r="AHI431" s="264" t="str">
        <f>IF(AND($A$431&lt;=BX$349,BX$349&lt;=$B$431),(2/3)*$E$431,"")</f>
        <v/>
      </c>
      <c r="AHJ431" s="264" t="str">
        <f>IF(AND($A$431&lt;=BX$349,BX$349&lt;=$B$431),$F$431,"")</f>
        <v/>
      </c>
      <c r="AHK431" s="264" t="str">
        <f>IF(AND($A$431&lt;=BX$349,BX$349&lt;=$B$431),(1/3)*$F$431,"")</f>
        <v/>
      </c>
      <c r="AHL431" s="264" t="str">
        <f>IF(AND($A$431&lt;=BX$349,BX$349&lt;=$B$431),(2/3)*$F$431,"")</f>
        <v/>
      </c>
      <c r="AHM431" s="264" t="str">
        <f>IF(AND($A$431&lt;=BY$349,BY$349&lt;=$B$431),$C$431,"")</f>
        <v/>
      </c>
      <c r="AHN431" s="264" t="str">
        <f>IF(AND($A$431&lt;=BY$349,BY$349&lt;=$B$431),(1/3)*$C$431,"")</f>
        <v/>
      </c>
      <c r="AHO431" s="264" t="str">
        <f>IF(AND($A$431&lt;=BY$349,BY$349&lt;=$B$431),(2/3)*$C$431,"")</f>
        <v/>
      </c>
      <c r="AHP431" s="264" t="str">
        <f>IF(AND($A$431&lt;=BY$349,BY$349&lt;=$B$431),$D$431,"")</f>
        <v/>
      </c>
      <c r="AHQ431" s="264" t="str">
        <f>IF(AND($A$431&lt;=BY$349,BY$349&lt;=$B$431),(1/3)*$D$431,"")</f>
        <v/>
      </c>
      <c r="AHR431" s="264" t="str">
        <f>IF(AND($A$431&lt;=BY$349,BY$349&lt;=$B$431),(2/3)*$D$431,"")</f>
        <v/>
      </c>
      <c r="AHS431" s="264" t="str">
        <f>IF(AND($A$431&lt;=BY$349,BY$349&lt;=$B$431),$E$431,"")</f>
        <v/>
      </c>
      <c r="AHT431" s="264" t="str">
        <f>IF(AND($A$431&lt;=BY$349,BY$349&lt;=$B$431),(1/3)*$E$431,"")</f>
        <v/>
      </c>
      <c r="AHU431" s="264" t="str">
        <f>IF(AND($A$431&lt;=BY$349,BY$349&lt;=$B$431),(2/3)*$E$431,"")</f>
        <v/>
      </c>
      <c r="AHV431" s="264" t="str">
        <f>IF(AND($A$431&lt;=BY$349,BY$349&lt;=$B$431),$F$431,"")</f>
        <v/>
      </c>
      <c r="AHW431" s="264" t="str">
        <f>IF(AND($A$431&lt;=BY$349,BY$349&lt;=$B$431),(1/3)*$F$431,"")</f>
        <v/>
      </c>
      <c r="AHX431" s="264" t="str">
        <f>IF(AND($A$431&lt;=BY$349,BY$349&lt;=$B$431),(2/3)*$F$431,"")</f>
        <v/>
      </c>
      <c r="AHY431" s="264" t="str">
        <f>IF(AND($A$431&lt;=BZ$349,BZ$349&lt;=$B$431),$C$431,"")</f>
        <v/>
      </c>
      <c r="AHZ431" s="264" t="str">
        <f>IF(AND($A$431&lt;=BZ$349,BZ$349&lt;=$B$431),(1/3)*$C$431,"")</f>
        <v/>
      </c>
      <c r="AIA431" s="264" t="str">
        <f>IF(AND($A$431&lt;=BZ$349,BZ$349&lt;=$B$431),(2/3)*$C$431,"")</f>
        <v/>
      </c>
      <c r="AIB431" s="264" t="str">
        <f>IF(AND($A$431&lt;=BZ$349,BZ$349&lt;=$B$431),$D$431,"")</f>
        <v/>
      </c>
      <c r="AIC431" s="264" t="str">
        <f>IF(AND($A$431&lt;=BZ$349,BZ$349&lt;=$B$431),(1/3)*$D$431,"")</f>
        <v/>
      </c>
      <c r="AID431" s="264" t="str">
        <f>IF(AND($A$431&lt;=BZ$349,BZ$349&lt;=$B$431),(2/3)*$D$431,"")</f>
        <v/>
      </c>
      <c r="AIE431" s="264" t="str">
        <f>IF(AND($A$431&lt;=BZ$349,BZ$349&lt;=$B$431),$E$431,"")</f>
        <v/>
      </c>
      <c r="AIF431" s="264" t="str">
        <f>IF(AND($A$431&lt;=BZ$349,BZ$349&lt;=$B$431),(1/3)*$E$431,"")</f>
        <v/>
      </c>
      <c r="AIG431" s="264" t="str">
        <f>IF(AND($A$431&lt;=BZ$349,BZ$349&lt;=$B$431),(2/3)*$E$431,"")</f>
        <v/>
      </c>
      <c r="AIH431" s="264" t="str">
        <f>IF(AND($A$431&lt;=BZ$349,BZ$349&lt;=$B$431),$F$431,"")</f>
        <v/>
      </c>
      <c r="AII431" s="264" t="str">
        <f>IF(AND($A$431&lt;=BZ$349,BZ$349&lt;=$B$431),(1/3)*$F$431,"")</f>
        <v/>
      </c>
      <c r="AIJ431" s="264" t="str">
        <f>IF(AND($A$431&lt;=BZ$349,BZ$349&lt;=$B$431),(2/3)*$F$431,"")</f>
        <v/>
      </c>
      <c r="AIK431" s="264" t="str">
        <f>IF(AND($A$431&lt;=CA$349,CA$349&lt;=$B$431),$C$431,"")</f>
        <v/>
      </c>
      <c r="AIL431" s="264" t="str">
        <f>IF(AND($A$431&lt;=CA$349,CA$349&lt;=$B$431),(1/3)*$C$431,"")</f>
        <v/>
      </c>
      <c r="AIM431" s="264" t="str">
        <f>IF(AND($A$431&lt;=CA$349,CA$349&lt;=$B$431),(2/3)*$C$431,"")</f>
        <v/>
      </c>
      <c r="AIN431" s="264" t="str">
        <f>IF(AND($A$431&lt;=CA$349,CA$349&lt;=$B$431),$D$431,"")</f>
        <v/>
      </c>
      <c r="AIO431" s="264" t="str">
        <f>IF(AND($A$431&lt;=CA$349,CA$349&lt;=$B$431),(1/3)*$D$431,"")</f>
        <v/>
      </c>
      <c r="AIP431" s="264" t="str">
        <f>IF(AND($A$431&lt;=CA$349,CA$349&lt;=$B$431),(2/3)*$D$431,"")</f>
        <v/>
      </c>
      <c r="AIQ431" s="264" t="str">
        <f>IF(AND($A$431&lt;=CA$349,CA$349&lt;=$B$431),$E$431,"")</f>
        <v/>
      </c>
      <c r="AIR431" s="264" t="str">
        <f>IF(AND($A$431&lt;=CA$349,CA$349&lt;=$B$431),(1/3)*$E$431,"")</f>
        <v/>
      </c>
      <c r="AIS431" s="264" t="str">
        <f>IF(AND($A$431&lt;=CA$349,CA$349&lt;=$B$431),(2/3)*$E$431,"")</f>
        <v/>
      </c>
      <c r="AIT431" s="264" t="str">
        <f>IF(AND($A$431&lt;=CA$349,CA$349&lt;=$B$431),$F$431,"")</f>
        <v/>
      </c>
      <c r="AIU431" s="264" t="str">
        <f>IF(AND($A$431&lt;=CA$349,CA$349&lt;=$B$431),(1/3)*$F$431,"")</f>
        <v/>
      </c>
      <c r="AIV431" s="264" t="str">
        <f>IF(AND($A$431&lt;=CA$349,CA$349&lt;=$B$431),(2/3)*$F$431,"")</f>
        <v/>
      </c>
      <c r="AIW431" s="264" t="str">
        <f>IF(AND($A$431&lt;=CB$349,CB$349&lt;=$B$431),$C$431,"")</f>
        <v/>
      </c>
      <c r="AIX431" s="264" t="str">
        <f>IF(AND($A$431&lt;=CB$349,CB$349&lt;=$B$431),(1/3)*$C$431,"")</f>
        <v/>
      </c>
      <c r="AIY431" s="264" t="str">
        <f>IF(AND($A$431&lt;=CB$349,CB$349&lt;=$B$431),(2/3)*$C$431,"")</f>
        <v/>
      </c>
      <c r="AIZ431" s="264" t="str">
        <f>IF(AND($A$431&lt;=CB$349,CB$349&lt;=$B$431),$D$431,"")</f>
        <v/>
      </c>
      <c r="AJA431" s="264" t="str">
        <f>IF(AND($A$431&lt;=CB$349,CB$349&lt;=$B$431),(1/3)*$D$431,"")</f>
        <v/>
      </c>
      <c r="AJB431" s="264" t="str">
        <f>IF(AND($A$431&lt;=CB$349,CB$349&lt;=$B$431),(2/3)*$D$431,"")</f>
        <v/>
      </c>
      <c r="AJC431" s="264" t="str">
        <f>IF(AND($A$431&lt;=CB$349,CB$349&lt;=$B$431),$E$431,"")</f>
        <v/>
      </c>
      <c r="AJD431" s="264" t="str">
        <f>IF(AND($A$431&lt;=CB$349,CB$349&lt;=$B$431),(1/3)*$E$431,"")</f>
        <v/>
      </c>
      <c r="AJE431" s="264" t="str">
        <f>IF(AND($A$431&lt;=CB$349,CB$349&lt;=$B$431),(2/3)*$E$431,"")</f>
        <v/>
      </c>
      <c r="AJF431" s="264" t="str">
        <f>IF(AND($A$431&lt;=CB$349,CB$349&lt;=$B$431),$F$431,"")</f>
        <v/>
      </c>
      <c r="AJG431" s="264" t="str">
        <f>IF(AND($A$431&lt;=CB$349,CB$349&lt;=$B$431),(1/3)*$F$431,"")</f>
        <v/>
      </c>
      <c r="AJH431" s="264" t="str">
        <f>IF(AND($A$431&lt;=CB$349,CB$349&lt;=$B$431),(2/3)*$F$431,"")</f>
        <v/>
      </c>
      <c r="AJI431" s="264" t="str">
        <f>IF(AND($A$431&lt;=CC$349,CC$349&lt;=$B$431),$C$431,"")</f>
        <v/>
      </c>
      <c r="AJJ431" s="264" t="str">
        <f>IF(AND($A$431&lt;=CC$349,CC$349&lt;=$B$431),(1/3)*$C$431,"")</f>
        <v/>
      </c>
      <c r="AJK431" s="264" t="str">
        <f>IF(AND($A$431&lt;=CC$349,CC$349&lt;=$B$431),(2/3)*$C$431,"")</f>
        <v/>
      </c>
      <c r="AJL431" s="264" t="str">
        <f>IF(AND($A$431&lt;=CC$349,CC$349&lt;=$B$431),$D$431,"")</f>
        <v/>
      </c>
      <c r="AJM431" s="264" t="str">
        <f>IF(AND($A$431&lt;=CC$349,CC$349&lt;=$B$431),(1/3)*$D$431,"")</f>
        <v/>
      </c>
      <c r="AJN431" s="264" t="str">
        <f>IF(AND($A$431&lt;=CC$349,CC$349&lt;=$B$431),(2/3)*$D$431,"")</f>
        <v/>
      </c>
      <c r="AJO431" s="264" t="str">
        <f>IF(AND($A$431&lt;=CC$349,CC$349&lt;=$B$431),$E$431,"")</f>
        <v/>
      </c>
      <c r="AJP431" s="264" t="str">
        <f>IF(AND($A$431&lt;=CC$349,CC$349&lt;=$B$431),(1/3)*$E$431,"")</f>
        <v/>
      </c>
      <c r="AJQ431" s="264" t="str">
        <f>IF(AND($A$431&lt;=CC$349,CC$349&lt;=$B$431),(2/3)*$E$431,"")</f>
        <v/>
      </c>
      <c r="AJR431" s="264" t="str">
        <f>IF(AND($A$431&lt;=CC$349,CC$349&lt;=$B$431),$F$431,"")</f>
        <v/>
      </c>
      <c r="AJS431" s="264" t="str">
        <f>IF(AND($A$431&lt;=CC$349,CC$349&lt;=$B$431),(1/3)*$F$431,"")</f>
        <v/>
      </c>
      <c r="AJT431" s="264" t="str">
        <f>IF(AND($A$431&lt;=CC$349,CC$349&lt;=$B$431),(2/3)*$F$431,"")</f>
        <v/>
      </c>
      <c r="AJU431" s="264" t="str">
        <f>IF(AND($A$431&lt;=CD$349,CD$349&lt;=$B$431),$C$431,"")</f>
        <v/>
      </c>
      <c r="AJV431" s="264" t="str">
        <f>IF(AND($A$431&lt;=CD$349,CD$349&lt;=$B$431),(1/3)*$C$431,"")</f>
        <v/>
      </c>
      <c r="AJW431" s="264" t="str">
        <f>IF(AND($A$431&lt;=CD$349,CD$349&lt;=$B$431),(2/3)*$C$431,"")</f>
        <v/>
      </c>
      <c r="AJX431" s="264" t="str">
        <f>IF(AND($A$431&lt;=CD$349,CD$349&lt;=$B$431),$D$431,"")</f>
        <v/>
      </c>
      <c r="AJY431" s="264" t="str">
        <f>IF(AND($A$431&lt;=CD$349,CD$349&lt;=$B$431),(1/3)*$D$431,"")</f>
        <v/>
      </c>
      <c r="AJZ431" s="264" t="str">
        <f>IF(AND($A$431&lt;=CD$349,CD$349&lt;=$B$431),(2/3)*$D$431,"")</f>
        <v/>
      </c>
      <c r="AKA431" s="264" t="str">
        <f>IF(AND($A$431&lt;=CD$349,CD$349&lt;=$B$431),$E$431,"")</f>
        <v/>
      </c>
      <c r="AKB431" s="264" t="str">
        <f>IF(AND($A$431&lt;=CD$349,CD$349&lt;=$B$431),(1/3)*$E$431,"")</f>
        <v/>
      </c>
      <c r="AKC431" s="264" t="str">
        <f>IF(AND($A$431&lt;=CD$349,CD$349&lt;=$B$431),(2/3)*$E$431,"")</f>
        <v/>
      </c>
      <c r="AKD431" s="264" t="str">
        <f>IF(AND($A$431&lt;=CD$349,CD$349&lt;=$B$431),$F$431,"")</f>
        <v/>
      </c>
      <c r="AKE431" s="264" t="str">
        <f>IF(AND($A$431&lt;=CD$349,CD$349&lt;=$B$431),(1/3)*$F$431,"")</f>
        <v/>
      </c>
      <c r="AKF431" s="264" t="str">
        <f>IF(AND($A$431&lt;=CD$349,CD$349&lt;=$B$431),(2/3)*$F$431,"")</f>
        <v/>
      </c>
      <c r="AKG431" s="264" t="str">
        <f>IF(AND($A$431&lt;=CE$349,CE$349&lt;=$B$431),$C$431,"")</f>
        <v/>
      </c>
      <c r="AKH431" s="264" t="str">
        <f>IF(AND($A$431&lt;=CE$349,CE$349&lt;=$B$431),(1/3)*$C$431,"")</f>
        <v/>
      </c>
      <c r="AKI431" s="264" t="str">
        <f>IF(AND($A$431&lt;=CE$349,CE$349&lt;=$B$431),(2/3)*$C$431,"")</f>
        <v/>
      </c>
      <c r="AKJ431" s="264" t="str">
        <f>IF(AND($A$431&lt;=CE$349,CE$349&lt;=$B$431),$D$431,"")</f>
        <v/>
      </c>
      <c r="AKK431" s="264" t="str">
        <f>IF(AND($A$431&lt;=CE$349,CE$349&lt;=$B$431),(1/3)*$D$431,"")</f>
        <v/>
      </c>
      <c r="AKL431" s="264" t="str">
        <f>IF(AND($A$431&lt;=CE$349,CE$349&lt;=$B$431),(2/3)*$D$431,"")</f>
        <v/>
      </c>
      <c r="AKM431" s="264" t="str">
        <f>IF(AND($A$431&lt;=CE$349,CE$349&lt;=$B$431),$E$431,"")</f>
        <v/>
      </c>
      <c r="AKN431" s="264" t="str">
        <f>IF(AND($A$431&lt;=CE$349,CE$349&lt;=$B$431),(1/3)*$E$431,"")</f>
        <v/>
      </c>
      <c r="AKO431" s="264" t="str">
        <f>IF(AND($A$431&lt;=CE$349,CE$349&lt;=$B$431),(2/3)*$E$431,"")</f>
        <v/>
      </c>
      <c r="AKP431" s="264" t="str">
        <f>IF(AND($A$431&lt;=CE$349,CE$349&lt;=$B$431),$F$431,"")</f>
        <v/>
      </c>
      <c r="AKQ431" s="264" t="str">
        <f>IF(AND($A$431&lt;=CE$349,CE$349&lt;=$B$431),(1/3)*$F$431,"")</f>
        <v/>
      </c>
      <c r="AKR431" s="264" t="str">
        <f>IF(AND($A$431&lt;=CE$349,CE$349&lt;=$B$431),(2/3)*$F$431,"")</f>
        <v/>
      </c>
      <c r="AKS431" s="264" t="str">
        <f>IF(AND($A$431&lt;=CF$349,CF$349&lt;=$B$431),$C$431,"")</f>
        <v/>
      </c>
      <c r="AKT431" s="264" t="str">
        <f>IF(AND($A$431&lt;=CF$349,CF$349&lt;=$B$431),(1/3)*$C$431,"")</f>
        <v/>
      </c>
      <c r="AKU431" s="264" t="str">
        <f>IF(AND($A$431&lt;=CF$349,CF$349&lt;=$B$431),(2/3)*$C$431,"")</f>
        <v/>
      </c>
      <c r="AKV431" s="264" t="str">
        <f>IF(AND($A$431&lt;=CF$349,CF$349&lt;=$B$431),$D$431,"")</f>
        <v/>
      </c>
      <c r="AKW431" s="264" t="str">
        <f>IF(AND($A$431&lt;=CF$349,CF$349&lt;=$B$431),(1/3)*$D$431,"")</f>
        <v/>
      </c>
      <c r="AKX431" s="264" t="str">
        <f>IF(AND($A$431&lt;=CF$349,CF$349&lt;=$B$431),(2/3)*$D$431,"")</f>
        <v/>
      </c>
      <c r="AKY431" s="264" t="str">
        <f>IF(AND($A$431&lt;=CF$349,CF$349&lt;=$B$431),$E$431,"")</f>
        <v/>
      </c>
      <c r="AKZ431" s="264" t="str">
        <f>IF(AND($A$431&lt;=CF$349,CF$349&lt;=$B$431),(1/3)*$E$431,"")</f>
        <v/>
      </c>
      <c r="ALA431" s="264" t="str">
        <f>IF(AND($A$431&lt;=CF$349,CF$349&lt;=$B$431),(2/3)*$E$431,"")</f>
        <v/>
      </c>
      <c r="ALB431" s="264" t="str">
        <f>IF(AND($A$431&lt;=CF$349,CF$349&lt;=$B$431),$F$431,"")</f>
        <v/>
      </c>
      <c r="ALC431" s="264" t="str">
        <f>IF(AND($A$431&lt;=CF$349,CF$349&lt;=$B$431),(1/3)*$F$431,"")</f>
        <v/>
      </c>
      <c r="ALD431" s="264" t="str">
        <f>IF(AND($A$431&lt;=CF$349,CF$349&lt;=$B$431),(2/3)*$F$431,"")</f>
        <v/>
      </c>
      <c r="ALE431" s="264" t="str">
        <f>IF(AND($A$431&lt;=CG$349,CG$349&lt;=$B$431),$C$431,"")</f>
        <v/>
      </c>
      <c r="ALF431" s="264" t="str">
        <f>IF(AND($A$431&lt;=CG$349,CG$349&lt;=$B$431),(1/3)*$C$431,"")</f>
        <v/>
      </c>
      <c r="ALG431" s="264" t="str">
        <f>IF(AND($A$431&lt;=CG$349,CG$349&lt;=$B$431),(2/3)*$C$431,"")</f>
        <v/>
      </c>
      <c r="ALH431" s="264" t="str">
        <f>IF(AND($A$431&lt;=CG$349,CG$349&lt;=$B$431),$D$431,"")</f>
        <v/>
      </c>
      <c r="ALI431" s="264" t="str">
        <f>IF(AND($A$431&lt;=CG$349,CG$349&lt;=$B$431),(1/3)*$D$431,"")</f>
        <v/>
      </c>
      <c r="ALJ431" s="264" t="str">
        <f>IF(AND($A$431&lt;=CG$349,CG$349&lt;=$B$431),(2/3)*$D$431,"")</f>
        <v/>
      </c>
      <c r="ALK431" s="264" t="str">
        <f>IF(AND($A$431&lt;=CG$349,CG$349&lt;=$B$431),$E$431,"")</f>
        <v/>
      </c>
      <c r="ALL431" s="264" t="str">
        <f>IF(AND($A$431&lt;=CG$349,CG$349&lt;=$B$431),(1/3)*$E$431,"")</f>
        <v/>
      </c>
      <c r="ALM431" s="264" t="str">
        <f>IF(AND($A$431&lt;=CG$349,CG$349&lt;=$B$431),(2/3)*$E$431,"")</f>
        <v/>
      </c>
      <c r="ALN431" s="264" t="str">
        <f>IF(AND($A$431&lt;=CG$349,CG$349&lt;=$B$431),$F$431,"")</f>
        <v/>
      </c>
      <c r="ALO431" s="264" t="str">
        <f>IF(AND($A$431&lt;=CG$349,CG$349&lt;=$B$431),(1/3)*$F$431,"")</f>
        <v/>
      </c>
      <c r="ALP431" s="264" t="str">
        <f>IF(AND($A$431&lt;=CG$349,CG$349&lt;=$B$431),(2/3)*$F$431,"")</f>
        <v/>
      </c>
      <c r="ALQ431" s="264" t="str">
        <f>IF(AND($A$431&lt;=CH$349,CH$349&lt;=$B$431),$C$431,"")</f>
        <v/>
      </c>
      <c r="ALR431" s="264" t="str">
        <f>IF(AND($A$431&lt;=CH$349,CH$349&lt;=$B$431),(1/3)*$C$431,"")</f>
        <v/>
      </c>
      <c r="ALS431" s="264" t="str">
        <f>IF(AND($A$431&lt;=CH$349,CH$349&lt;=$B$431),(2/3)*$C$431,"")</f>
        <v/>
      </c>
      <c r="ALT431" s="264" t="str">
        <f>IF(AND($A$431&lt;=CH$349,CH$349&lt;=$B$431),$D$431,"")</f>
        <v/>
      </c>
      <c r="ALU431" s="264" t="str">
        <f>IF(AND($A$431&lt;=CH$349,CH$349&lt;=$B$431),(1/3)*$D$431,"")</f>
        <v/>
      </c>
      <c r="ALV431" s="264" t="str">
        <f>IF(AND($A$431&lt;=CH$349,CH$349&lt;=$B$431),(2/3)*$D$431,"")</f>
        <v/>
      </c>
      <c r="ALW431" s="264" t="str">
        <f>IF(AND($A$431&lt;=CH$349,CH$349&lt;=$B$431),$E$431,"")</f>
        <v/>
      </c>
      <c r="ALX431" s="264" t="str">
        <f>IF(AND($A$431&lt;=CH$349,CH$349&lt;=$B$431),(1/3)*$E$431,"")</f>
        <v/>
      </c>
      <c r="ALY431" s="264" t="str">
        <f>IF(AND($A$431&lt;=CH$349,CH$349&lt;=$B$431),(2/3)*$E$431,"")</f>
        <v/>
      </c>
      <c r="ALZ431" s="264" t="str">
        <f>IF(AND($A$431&lt;=CH$349,CH$349&lt;=$B$431),$F$431,"")</f>
        <v/>
      </c>
      <c r="AMA431" s="264" t="str">
        <f>IF(AND($A$431&lt;=CH$349,CH$349&lt;=$B$431),(1/3)*$F$431,"")</f>
        <v/>
      </c>
      <c r="AMB431" s="264" t="str">
        <f>IF(AND($A$431&lt;=CH$349,CH$349&lt;=$B$431),(2/3)*$F$431,"")</f>
        <v/>
      </c>
      <c r="AMC431" s="264" t="str">
        <f>IF(AND($A$431&lt;=CI$349,CI$349&lt;=$B$431),$C$431,"")</f>
        <v/>
      </c>
      <c r="AMD431" s="264" t="str">
        <f>IF(AND($A$431&lt;=CI$349,CI$349&lt;=$B$431),(1/3)*$C$431,"")</f>
        <v/>
      </c>
      <c r="AME431" s="264" t="str">
        <f>IF(AND($A$431&lt;=CI$349,CI$349&lt;=$B$431),(2/3)*$C$431,"")</f>
        <v/>
      </c>
      <c r="AMF431" s="264" t="str">
        <f>IF(AND($A$431&lt;=CI$349,CI$349&lt;=$B$431),$D$431,"")</f>
        <v/>
      </c>
      <c r="AMG431" s="264" t="str">
        <f>IF(AND($A$431&lt;=CI$349,CI$349&lt;=$B$431),(1/3)*$D$431,"")</f>
        <v/>
      </c>
      <c r="AMH431" s="264" t="str">
        <f>IF(AND($A$431&lt;=CI$349,CI$349&lt;=$B$431),(2/3)*$D$431,"")</f>
        <v/>
      </c>
      <c r="AMI431" s="264" t="str">
        <f>IF(AND($A$431&lt;=CI$349,CI$349&lt;=$B$431),$E$431,"")</f>
        <v/>
      </c>
      <c r="AMJ431" s="264" t="str">
        <f>IF(AND($A$431&lt;=CI$349,CI$349&lt;=$B$431),(1/3)*$E$431,"")</f>
        <v/>
      </c>
      <c r="AMK431" s="264" t="str">
        <f>IF(AND($A$431&lt;=CI$349,CI$349&lt;=$B$431),(2/3)*$E$431,"")</f>
        <v/>
      </c>
      <c r="AML431" s="264" t="str">
        <f>IF(AND($A$431&lt;=CI$349,CI$349&lt;=$B$431),$F$431,"")</f>
        <v/>
      </c>
      <c r="AMM431" s="264" t="str">
        <f>IF(AND($A$431&lt;=CI$349,CI$349&lt;=$B$431),(1/3)*$F$431,"")</f>
        <v/>
      </c>
      <c r="AMN431" s="264" t="str">
        <f>IF(AND($A$431&lt;=CI$349,CI$349&lt;=$B$431),(2/3)*$F$431,"")</f>
        <v/>
      </c>
      <c r="AMO431" s="264" t="str">
        <f>IF(AND($A$431&lt;=CJ$349,CJ$349&lt;=$B$431),$C$431,"")</f>
        <v/>
      </c>
      <c r="AMP431" s="264" t="str">
        <f>IF(AND($A$431&lt;=CJ$349,CJ$349&lt;=$B$431),(1/3)*$C$431,"")</f>
        <v/>
      </c>
      <c r="AMQ431" s="264" t="str">
        <f>IF(AND($A$431&lt;=CJ$349,CJ$349&lt;=$B$431),(2/3)*$C$431,"")</f>
        <v/>
      </c>
      <c r="AMR431" s="264" t="str">
        <f>IF(AND($A$431&lt;=CJ$349,CJ$349&lt;=$B$431),$D$431,"")</f>
        <v/>
      </c>
      <c r="AMS431" s="264" t="str">
        <f>IF(AND($A$431&lt;=CJ$349,CJ$349&lt;=$B$431),(1/3)*$D$431,"")</f>
        <v/>
      </c>
      <c r="AMT431" s="264" t="str">
        <f>IF(AND($A$431&lt;=CJ$349,CJ$349&lt;=$B$431),(2/3)*$D$431,"")</f>
        <v/>
      </c>
      <c r="AMU431" s="264" t="str">
        <f>IF(AND($A$431&lt;=CJ$349,CJ$349&lt;=$B$431),$E$431,"")</f>
        <v/>
      </c>
      <c r="AMV431" s="264" t="str">
        <f>IF(AND($A$431&lt;=CJ$349,CJ$349&lt;=$B$431),(1/3)*$E$431,"")</f>
        <v/>
      </c>
      <c r="AMW431" s="264" t="str">
        <f>IF(AND($A$431&lt;=CJ$349,CJ$349&lt;=$B$431),(2/3)*$E$431,"")</f>
        <v/>
      </c>
      <c r="AMX431" s="264" t="str">
        <f>IF(AND($A$431&lt;=CJ$349,CJ$349&lt;=$B$431),$F$431,"")</f>
        <v/>
      </c>
      <c r="AMY431" s="264" t="str">
        <f>IF(AND($A$431&lt;=CJ$349,CJ$349&lt;=$B$431),(1/3)*$F$431,"")</f>
        <v/>
      </c>
      <c r="AMZ431" s="264" t="str">
        <f>IF(AND($A$431&lt;=CJ$349,CJ$349&lt;=$B$431),(2/3)*$F$431,"")</f>
        <v/>
      </c>
      <c r="ANA431" s="264" t="str">
        <f>IF(AND($A$431&lt;=CK$349,CK$349&lt;=$B$431),$C$431,"")</f>
        <v/>
      </c>
      <c r="ANB431" s="264" t="str">
        <f>IF(AND($A$431&lt;=CK$349,CK$349&lt;=$B$431),(1/3)*$C$431,"")</f>
        <v/>
      </c>
      <c r="ANC431" s="264" t="str">
        <f>IF(AND($A$431&lt;=CK$349,CK$349&lt;=$B$431),(2/3)*$C$431,"")</f>
        <v/>
      </c>
      <c r="AND431" s="264" t="str">
        <f>IF(AND($A$431&lt;=CK$349,CK$349&lt;=$B$431),$D$431,"")</f>
        <v/>
      </c>
      <c r="ANE431" s="264" t="str">
        <f>IF(AND($A$431&lt;=CK$349,CK$349&lt;=$B$431),(1/3)*$D$431,"")</f>
        <v/>
      </c>
      <c r="ANF431" s="264" t="str">
        <f>IF(AND($A$431&lt;=CK$349,CK$349&lt;=$B$431),(2/3)*$D$431,"")</f>
        <v/>
      </c>
      <c r="ANG431" s="264" t="str">
        <f>IF(AND($A$431&lt;=CK$349,CK$349&lt;=$B$431),$E$431,"")</f>
        <v/>
      </c>
      <c r="ANH431" s="264" t="str">
        <f>IF(AND($A$431&lt;=CK$349,CK$349&lt;=$B$431),(1/3)*$E$431,"")</f>
        <v/>
      </c>
      <c r="ANI431" s="264" t="str">
        <f>IF(AND($A$431&lt;=CK$349,CK$349&lt;=$B$431),(2/3)*$E$431,"")</f>
        <v/>
      </c>
      <c r="ANJ431" s="264" t="str">
        <f>IF(AND($A$431&lt;=CK$349,CK$349&lt;=$B$431),$F$431,"")</f>
        <v/>
      </c>
      <c r="ANK431" s="264" t="str">
        <f>IF(AND($A$431&lt;=CK$349,CK$349&lt;=$B$431),(1/3)*$F$431,"")</f>
        <v/>
      </c>
      <c r="ANL431" s="264" t="str">
        <f>IF(AND($A$431&lt;=CK$349,CK$349&lt;=$B$431),(2/3)*$F$431,"")</f>
        <v/>
      </c>
      <c r="ANM431" s="264" t="str">
        <f>IF(AND($A$431&lt;=CL$349,CL$349&lt;=$B$431),$C$431,"")</f>
        <v/>
      </c>
      <c r="ANN431" s="264" t="str">
        <f>IF(AND($A$431&lt;=CL$349,CL$349&lt;=$B$431),(1/3)*$C$431,"")</f>
        <v/>
      </c>
      <c r="ANO431" s="264" t="str">
        <f>IF(AND($A$431&lt;=CL$349,CL$349&lt;=$B$431),(2/3)*$C$431,"")</f>
        <v/>
      </c>
      <c r="ANP431" s="264" t="str">
        <f>IF(AND($A$431&lt;=CL$349,CL$349&lt;=$B$431),$D$431,"")</f>
        <v/>
      </c>
      <c r="ANQ431" s="264" t="str">
        <f>IF(AND($A$431&lt;=CL$349,CL$349&lt;=$B$431),(1/3)*$D$431,"")</f>
        <v/>
      </c>
      <c r="ANR431" s="264" t="str">
        <f>IF(AND($A$431&lt;=CL$349,CL$349&lt;=$B$431),(2/3)*$D$431,"")</f>
        <v/>
      </c>
      <c r="ANS431" s="264" t="str">
        <f>IF(AND($A$431&lt;=CL$349,CL$349&lt;=$B$431),$E$431,"")</f>
        <v/>
      </c>
      <c r="ANT431" s="264" t="str">
        <f>IF(AND($A$431&lt;=CL$349,CL$349&lt;=$B$431),(1/3)*$E$431,"")</f>
        <v/>
      </c>
      <c r="ANU431" s="264" t="str">
        <f>IF(AND($A$431&lt;=CL$349,CL$349&lt;=$B$431),(2/3)*$E$431,"")</f>
        <v/>
      </c>
      <c r="ANV431" s="264" t="str">
        <f>IF(AND($A$431&lt;=CL$349,CL$349&lt;=$B$431),$F$431,"")</f>
        <v/>
      </c>
      <c r="ANW431" s="264" t="str">
        <f>IF(AND($A$431&lt;=CL$349,CL$349&lt;=$B$431),(1/3)*$F$431,"")</f>
        <v/>
      </c>
      <c r="ANX431" s="264" t="str">
        <f>IF(AND($A$431&lt;=CL$349,CL$349&lt;=$B$431),(2/3)*$F$431,"")</f>
        <v/>
      </c>
      <c r="ANY431" s="264" t="str">
        <f>IF(AND($A$431&lt;=CM$349,CM$349&lt;=$B$431),$C$431,"")</f>
        <v/>
      </c>
      <c r="ANZ431" s="264" t="str">
        <f>IF(AND($A$431&lt;=CM$349,CM$349&lt;=$B$431),(1/3)*$C$431,"")</f>
        <v/>
      </c>
      <c r="AOA431" s="264" t="str">
        <f>IF(AND($A$431&lt;=CM$349,CM$349&lt;=$B$431),(2/3)*$C$431,"")</f>
        <v/>
      </c>
      <c r="AOB431" s="264" t="str">
        <f>IF(AND($A$431&lt;=CM$349,CM$349&lt;=$B$431),$D$431,"")</f>
        <v/>
      </c>
      <c r="AOC431" s="264" t="str">
        <f>IF(AND($A$431&lt;=CM$349,CM$349&lt;=$B$431),(1/3)*$D$431,"")</f>
        <v/>
      </c>
      <c r="AOD431" s="264" t="str">
        <f>IF(AND($A$431&lt;=CM$349,CM$349&lt;=$B$431),(2/3)*$D$431,"")</f>
        <v/>
      </c>
      <c r="AOE431" s="264" t="str">
        <f>IF(AND($A$431&lt;=CM$349,CM$349&lt;=$B$431),$E$431,"")</f>
        <v/>
      </c>
      <c r="AOF431" s="264" t="str">
        <f>IF(AND($A$431&lt;=CM$349,CM$349&lt;=$B$431),(1/3)*$E$431,"")</f>
        <v/>
      </c>
      <c r="AOG431" s="264" t="str">
        <f>IF(AND($A$431&lt;=CM$349,CM$349&lt;=$B$431),(2/3)*$E$431,"")</f>
        <v/>
      </c>
      <c r="AOH431" s="264" t="str">
        <f>IF(AND($A$431&lt;=CM$349,CM$349&lt;=$B$431),$F$431,"")</f>
        <v/>
      </c>
      <c r="AOI431" s="264" t="str">
        <f>IF(AND($A$431&lt;=CM$349,CM$349&lt;=$B$431),(1/3)*$F$431,"")</f>
        <v/>
      </c>
      <c r="AOJ431" s="264" t="str">
        <f>IF(AND($A$431&lt;=CM$349,CM$349&lt;=$B$431),(2/3)*$F$431,"")</f>
        <v/>
      </c>
      <c r="AOK431" s="264" t="str">
        <f>IF(AND($A$431&lt;=CN$349,CN$349&lt;=$B$431),$C$431,"")</f>
        <v/>
      </c>
      <c r="AOL431" s="264" t="str">
        <f>IF(AND($A$431&lt;=CN$349,CN$349&lt;=$B$431),(1/3)*$C$431,"")</f>
        <v/>
      </c>
      <c r="AOM431" s="264" t="str">
        <f>IF(AND($A$431&lt;=CN$349,CN$349&lt;=$B$431),(2/3)*$C$431,"")</f>
        <v/>
      </c>
      <c r="AON431" s="264" t="str">
        <f>IF(AND($A$431&lt;=CN$349,CN$349&lt;=$B$431),$D$431,"")</f>
        <v/>
      </c>
      <c r="AOO431" s="264" t="str">
        <f>IF(AND($A$431&lt;=CN$349,CN$349&lt;=$B$431),(1/3)*$D$431,"")</f>
        <v/>
      </c>
      <c r="AOP431" s="264" t="str">
        <f>IF(AND($A$431&lt;=CN$349,CN$349&lt;=$B$431),(2/3)*$D$431,"")</f>
        <v/>
      </c>
      <c r="AOQ431" s="264" t="str">
        <f>IF(AND($A$431&lt;=CN$349,CN$349&lt;=$B$431),$E$431,"")</f>
        <v/>
      </c>
      <c r="AOR431" s="264" t="str">
        <f>IF(AND($A$431&lt;=CN$349,CN$349&lt;=$B$431),(1/3)*$E$431,"")</f>
        <v/>
      </c>
      <c r="AOS431" s="264" t="str">
        <f>IF(AND($A$431&lt;=CN$349,CN$349&lt;=$B$431),(2/3)*$E$431,"")</f>
        <v/>
      </c>
      <c r="AOT431" s="264" t="str">
        <f>IF(AND($A$431&lt;=CN$349,CN$349&lt;=$B$431),$F$431,"")</f>
        <v/>
      </c>
      <c r="AOU431" s="264" t="str">
        <f>IF(AND($A$431&lt;=CN$349,CN$349&lt;=$B$431),(1/3)*$F$431,"")</f>
        <v/>
      </c>
      <c r="AOV431" s="264" t="str">
        <f>IF(AND($A$431&lt;=CN$349,CN$349&lt;=$B$431),(2/3)*$F$431,"")</f>
        <v/>
      </c>
      <c r="AOW431" s="264" t="str">
        <f>IF(AND($A$431&lt;=CO$349,CO$349&lt;=$B$431),$C$431,"")</f>
        <v/>
      </c>
      <c r="AOX431" s="264" t="str">
        <f>IF(AND($A$431&lt;=CO$349,CO$349&lt;=$B$431),(1/3)*$C$431,"")</f>
        <v/>
      </c>
      <c r="AOY431" s="264" t="str">
        <f>IF(AND($A$431&lt;=CO$349,CO$349&lt;=$B$431),(2/3)*$C$431,"")</f>
        <v/>
      </c>
      <c r="AOZ431" s="264" t="str">
        <f>IF(AND($A$431&lt;=CO$349,CO$349&lt;=$B$431),$D$431,"")</f>
        <v/>
      </c>
      <c r="APA431" s="264" t="str">
        <f>IF(AND($A$431&lt;=CO$349,CO$349&lt;=$B$431),(1/3)*$D$431,"")</f>
        <v/>
      </c>
      <c r="APB431" s="264" t="str">
        <f>IF(AND($A$431&lt;=CO$349,CO$349&lt;=$B$431),(2/3)*$D$431,"")</f>
        <v/>
      </c>
      <c r="APC431" s="264" t="str">
        <f>IF(AND($A$431&lt;=CO$349,CO$349&lt;=$B$431),$E$431,"")</f>
        <v/>
      </c>
      <c r="APD431" s="264" t="str">
        <f>IF(AND($A$431&lt;=CO$349,CO$349&lt;=$B$431),(1/3)*$E$431,"")</f>
        <v/>
      </c>
      <c r="APE431" s="264" t="str">
        <f>IF(AND($A$431&lt;=CO$349,CO$349&lt;=$B$431),(2/3)*$E$431,"")</f>
        <v/>
      </c>
      <c r="APF431" s="264" t="str">
        <f>IF(AND($A$431&lt;=CO$349,CO$349&lt;=$B$431),$F$431,"")</f>
        <v/>
      </c>
      <c r="APG431" s="264" t="str">
        <f>IF(AND($A$431&lt;=CO$349,CO$349&lt;=$B$431),(1/3)*$F$431,"")</f>
        <v/>
      </c>
      <c r="APH431" s="264" t="str">
        <f>IF(AND($A$431&lt;=CO$349,CO$349&lt;=$B$431),(2/3)*$F$431,"")</f>
        <v/>
      </c>
      <c r="API431" s="264" t="str">
        <f>IF(AND($A$431&lt;=CP$349,CP$349&lt;=$B$431),$C$431,"")</f>
        <v/>
      </c>
      <c r="APJ431" s="264" t="str">
        <f>IF(AND($A$431&lt;=CP$349,CP$349&lt;=$B$431),(1/3)*$C$431,"")</f>
        <v/>
      </c>
      <c r="APK431" s="264" t="str">
        <f>IF(AND($A$431&lt;=CP$349,CP$349&lt;=$B$431),(2/3)*$C$431,"")</f>
        <v/>
      </c>
      <c r="APL431" s="264" t="str">
        <f>IF(AND($A$431&lt;=CP$349,CP$349&lt;=$B$431),$D$431,"")</f>
        <v/>
      </c>
      <c r="APM431" s="264" t="str">
        <f>IF(AND($A$431&lt;=CP$349,CP$349&lt;=$B$431),(1/3)*$D$431,"")</f>
        <v/>
      </c>
      <c r="APN431" s="264" t="str">
        <f>IF(AND($A$431&lt;=CP$349,CP$349&lt;=$B$431),(2/3)*$D$431,"")</f>
        <v/>
      </c>
      <c r="APO431" s="264" t="str">
        <f>IF(AND($A$431&lt;=CP$349,CP$349&lt;=$B$431),$E$431,"")</f>
        <v/>
      </c>
      <c r="APP431" s="264" t="str">
        <f>IF(AND($A$431&lt;=CP$349,CP$349&lt;=$B$431),(1/3)*$E$431,"")</f>
        <v/>
      </c>
      <c r="APQ431" s="264" t="str">
        <f>IF(AND($A$431&lt;=CP$349,CP$349&lt;=$B$431),(2/3)*$E$431,"")</f>
        <v/>
      </c>
      <c r="APR431" s="264" t="str">
        <f>IF(AND($A$431&lt;=CP$349,CP$349&lt;=$B$431),$F$431,"")</f>
        <v/>
      </c>
      <c r="APS431" s="264" t="str">
        <f>IF(AND($A$431&lt;=CP$349,CP$349&lt;=$B$431),(1/3)*$F$431,"")</f>
        <v/>
      </c>
      <c r="APT431" s="264" t="str">
        <f>IF(AND($A$431&lt;=CP$349,CP$349&lt;=$B$431),(2/3)*$F$431,"")</f>
        <v/>
      </c>
      <c r="APU431" s="264" t="str">
        <f>IF(AND($A$431&lt;=CQ$349,CQ$349&lt;=$B$431),$C$431,"")</f>
        <v/>
      </c>
      <c r="APV431" s="264" t="str">
        <f>IF(AND($A$431&lt;=CQ$349,CQ$349&lt;=$B$431),(1/3)*$C$431,"")</f>
        <v/>
      </c>
      <c r="APW431" s="264" t="str">
        <f>IF(AND($A$431&lt;=CQ$349,CQ$349&lt;=$B$431),(2/3)*$C$431,"")</f>
        <v/>
      </c>
      <c r="APX431" s="264" t="str">
        <f>IF(AND($A$431&lt;=CQ$349,CQ$349&lt;=$B$431),$D$431,"")</f>
        <v/>
      </c>
      <c r="APY431" s="264" t="str">
        <f>IF(AND($A$431&lt;=CQ$349,CQ$349&lt;=$B$431),(1/3)*$D$431,"")</f>
        <v/>
      </c>
      <c r="APZ431" s="264" t="str">
        <f>IF(AND($A$431&lt;=CQ$349,CQ$349&lt;=$B$431),(2/3)*$D$431,"")</f>
        <v/>
      </c>
      <c r="AQA431" s="264" t="str">
        <f>IF(AND($A$431&lt;=CQ$349,CQ$349&lt;=$B$431),$E$431,"")</f>
        <v/>
      </c>
      <c r="AQB431" s="264" t="str">
        <f>IF(AND($A$431&lt;=CQ$349,CQ$349&lt;=$B$431),(1/3)*$E$431,"")</f>
        <v/>
      </c>
      <c r="AQC431" s="264" t="str">
        <f>IF(AND($A$431&lt;=CQ$349,CQ$349&lt;=$B$431),(2/3)*$E$431,"")</f>
        <v/>
      </c>
      <c r="AQD431" s="264" t="str">
        <f>IF(AND($A$431&lt;=CQ$349,CQ$349&lt;=$B$431),$F$431,"")</f>
        <v/>
      </c>
      <c r="AQE431" s="264" t="str">
        <f>IF(AND($A$431&lt;=CQ$349,CQ$349&lt;=$B$431),(1/3)*$F$431,"")</f>
        <v/>
      </c>
      <c r="AQF431" s="264" t="str">
        <f>IF(AND($A$431&lt;=CQ$349,CQ$349&lt;=$B$431),(2/3)*$F$431,"")</f>
        <v/>
      </c>
      <c r="AQG431" s="264" t="str">
        <f>IF(AND($A$431&lt;=CR$349,CR$349&lt;=$B$431),$C$431,"")</f>
        <v/>
      </c>
      <c r="AQH431" s="264" t="str">
        <f>IF(AND($A$431&lt;=CR$349,CR$349&lt;=$B$431),(1/3)*$C$431,"")</f>
        <v/>
      </c>
      <c r="AQI431" s="264" t="str">
        <f>IF(AND($A$431&lt;=CR$349,CR$349&lt;=$B$431),(2/3)*$C$431,"")</f>
        <v/>
      </c>
      <c r="AQJ431" s="264" t="str">
        <f>IF(AND($A$431&lt;=CR$349,CR$349&lt;=$B$431),$D$431,"")</f>
        <v/>
      </c>
      <c r="AQK431" s="264" t="str">
        <f>IF(AND($A$431&lt;=CR$349,CR$349&lt;=$B$431),(1/3)*$D$431,"")</f>
        <v/>
      </c>
      <c r="AQL431" s="264" t="str">
        <f>IF(AND($A$431&lt;=CR$349,CR$349&lt;=$B$431),(2/3)*$D$431,"")</f>
        <v/>
      </c>
      <c r="AQM431" s="264" t="str">
        <f>IF(AND($A$431&lt;=CR$349,CR$349&lt;=$B$431),$E$431,"")</f>
        <v/>
      </c>
      <c r="AQN431" s="264" t="str">
        <f>IF(AND($A$431&lt;=CR$349,CR$349&lt;=$B$431),(1/3)*$E$431,"")</f>
        <v/>
      </c>
      <c r="AQO431" s="264" t="str">
        <f>IF(AND($A$431&lt;=CR$349,CR$349&lt;=$B$431),(2/3)*$E$431,"")</f>
        <v/>
      </c>
      <c r="AQP431" s="264" t="str">
        <f>IF(AND($A$431&lt;=CR$349,CR$349&lt;=$B$431),$F$431,"")</f>
        <v/>
      </c>
      <c r="AQQ431" s="264" t="str">
        <f>IF(AND($A$431&lt;=CR$349,CR$349&lt;=$B$431),(1/3)*$F$431,"")</f>
        <v/>
      </c>
      <c r="AQR431" s="264" t="str">
        <f>IF(AND($A$431&lt;=CR$349,CR$349&lt;=$B$431),(2/3)*$F$431,"")</f>
        <v/>
      </c>
      <c r="AQS431" s="264" t="str">
        <f>IF(AND($A$431&lt;=CS$349,CS$349&lt;=$B$431),$C$431,"")</f>
        <v/>
      </c>
      <c r="AQT431" s="264" t="str">
        <f>IF(AND($A$431&lt;=CS$349,CS$349&lt;=$B$431),(1/3)*$C$431,"")</f>
        <v/>
      </c>
      <c r="AQU431" s="264" t="str">
        <f>IF(AND($A$431&lt;=CS$349,CS$349&lt;=$B$431),(2/3)*$C$431,"")</f>
        <v/>
      </c>
      <c r="AQV431" s="264" t="str">
        <f>IF(AND($A$431&lt;=CS$349,CS$349&lt;=$B$431),$D$431,"")</f>
        <v/>
      </c>
      <c r="AQW431" s="264" t="str">
        <f>IF(AND($A$431&lt;=CS$349,CS$349&lt;=$B$431),(1/3)*$D$431,"")</f>
        <v/>
      </c>
      <c r="AQX431" s="264" t="str">
        <f>IF(AND($A$431&lt;=CS$349,CS$349&lt;=$B$431),(2/3)*$D$431,"")</f>
        <v/>
      </c>
      <c r="AQY431" s="264" t="str">
        <f>IF(AND($A$431&lt;=CS$349,CS$349&lt;=$B$431),$E$431,"")</f>
        <v/>
      </c>
      <c r="AQZ431" s="264" t="str">
        <f>IF(AND($A$431&lt;=CS$349,CS$349&lt;=$B$431),(1/3)*$E$431,"")</f>
        <v/>
      </c>
      <c r="ARA431" s="264" t="str">
        <f>IF(AND($A$431&lt;=CS$349,CS$349&lt;=$B$431),(2/3)*$E$431,"")</f>
        <v/>
      </c>
      <c r="ARB431" s="264" t="str">
        <f>IF(AND($A$431&lt;=CS$349,CS$349&lt;=$B$431),$F$431,"")</f>
        <v/>
      </c>
      <c r="ARC431" s="264" t="str">
        <f>IF(AND($A$431&lt;=CS$349,CS$349&lt;=$B$431),(1/3)*$F$431,"")</f>
        <v/>
      </c>
      <c r="ARD431" s="264" t="str">
        <f>IF(AND($A$431&lt;=CS$349,CS$349&lt;=$B$431),(2/3)*$F$431,"")</f>
        <v/>
      </c>
      <c r="ARE431" s="264" t="str">
        <f>IF(AND($A$431&lt;=CT$349,CT$349&lt;=$B$431),$C$431,"")</f>
        <v/>
      </c>
      <c r="ARF431" s="264" t="str">
        <f>IF(AND($A$431&lt;=CT$349,CT$349&lt;=$B$431),(1/3)*$C$431,"")</f>
        <v/>
      </c>
      <c r="ARG431" s="264" t="str">
        <f>IF(AND($A$431&lt;=CT$349,CT$349&lt;=$B$431),(2/3)*$C$431,"")</f>
        <v/>
      </c>
      <c r="ARH431" s="264" t="str">
        <f>IF(AND($A$431&lt;=CT$349,CT$349&lt;=$B$431),$D$431,"")</f>
        <v/>
      </c>
      <c r="ARI431" s="264" t="str">
        <f>IF(AND($A$431&lt;=CT$349,CT$349&lt;=$B$431),(1/3)*$D$431,"")</f>
        <v/>
      </c>
      <c r="ARJ431" s="264" t="str">
        <f>IF(AND($A$431&lt;=CT$349,CT$349&lt;=$B$431),(2/3)*$D$431,"")</f>
        <v/>
      </c>
      <c r="ARK431" s="264" t="str">
        <f>IF(AND($A$431&lt;=CT$349,CT$349&lt;=$B$431),$E$431,"")</f>
        <v/>
      </c>
      <c r="ARL431" s="264" t="str">
        <f>IF(AND($A$431&lt;=CT$349,CT$349&lt;=$B$431),(1/3)*$E$431,"")</f>
        <v/>
      </c>
      <c r="ARM431" s="264" t="str">
        <f>IF(AND($A$431&lt;=CT$349,CT$349&lt;=$B$431),(2/3)*$E$431,"")</f>
        <v/>
      </c>
      <c r="ARN431" s="264" t="str">
        <f>IF(AND($A$431&lt;=CT$349,CT$349&lt;=$B$431),$F$431,"")</f>
        <v/>
      </c>
      <c r="ARO431" s="264" t="str">
        <f>IF(AND($A$431&lt;=CT$349,CT$349&lt;=$B$431),(1/3)*$F$431,"")</f>
        <v/>
      </c>
      <c r="ARP431" s="264" t="str">
        <f>IF(AND($A$431&lt;=CT$349,CT$349&lt;=$B$431),(2/3)*$F$431,"")</f>
        <v/>
      </c>
      <c r="ARQ431" s="264" t="str">
        <f>IF(AND($A$431&lt;=CU$349,CU$349&lt;=$B$431),$C$431,"")</f>
        <v/>
      </c>
      <c r="ARR431" s="264" t="str">
        <f>IF(AND($A$431&lt;=CU$349,CU$349&lt;=$B$431),(1/3)*$C$431,"")</f>
        <v/>
      </c>
      <c r="ARS431" s="264" t="str">
        <f>IF(AND($A$431&lt;=CU$349,CU$349&lt;=$B$431),(2/3)*$C$431,"")</f>
        <v/>
      </c>
      <c r="ART431" s="264" t="str">
        <f>IF(AND($A$431&lt;=CU$349,CU$349&lt;=$B$431),$D$431,"")</f>
        <v/>
      </c>
      <c r="ARU431" s="264" t="str">
        <f>IF(AND($A$431&lt;=CU$349,CU$349&lt;=$B$431),(1/3)*$D$431,"")</f>
        <v/>
      </c>
      <c r="ARV431" s="264" t="str">
        <f>IF(AND($A$431&lt;=CU$349,CU$349&lt;=$B$431),(2/3)*$D$431,"")</f>
        <v/>
      </c>
      <c r="ARW431" s="264" t="str">
        <f>IF(AND($A$431&lt;=CU$349,CU$349&lt;=$B$431),$E$431,"")</f>
        <v/>
      </c>
      <c r="ARX431" s="264" t="str">
        <f>IF(AND($A$431&lt;=CU$349,CU$349&lt;=$B$431),(1/3)*$E$431,"")</f>
        <v/>
      </c>
      <c r="ARY431" s="264" t="str">
        <f>IF(AND($A$431&lt;=CU$349,CU$349&lt;=$B$431),(2/3)*$E$431,"")</f>
        <v/>
      </c>
      <c r="ARZ431" s="264" t="str">
        <f>IF(AND($A$431&lt;=CU$349,CU$349&lt;=$B$431),$F$431,"")</f>
        <v/>
      </c>
      <c r="ASA431" s="264" t="str">
        <f>IF(AND($A$431&lt;=CU$349,CU$349&lt;=$B$431),(1/3)*$F$431,"")</f>
        <v/>
      </c>
      <c r="ASB431" s="264" t="str">
        <f>IF(AND($A$431&lt;=CU$349,CU$349&lt;=$B$431),(2/3)*$F$431,"")</f>
        <v/>
      </c>
      <c r="ASC431" s="264" t="str">
        <f>IF(AND($A$431&lt;=CV$349,CV$349&lt;=$B$431),$C$431,"")</f>
        <v/>
      </c>
      <c r="ASD431" s="264" t="str">
        <f>IF(AND($A$431&lt;=CV$349,CV$349&lt;=$B$431),(1/3)*$C$431,"")</f>
        <v/>
      </c>
      <c r="ASE431" s="264" t="str">
        <f>IF(AND($A$431&lt;=CV$349,CV$349&lt;=$B$431),(2/3)*$C$431,"")</f>
        <v/>
      </c>
      <c r="ASF431" s="264" t="str">
        <f>IF(AND($A$431&lt;=CV$349,CV$349&lt;=$B$431),$D$431,"")</f>
        <v/>
      </c>
      <c r="ASG431" s="264" t="str">
        <f>IF(AND($A$431&lt;=CV$349,CV$349&lt;=$B$431),(1/3)*$D$431,"")</f>
        <v/>
      </c>
      <c r="ASH431" s="264" t="str">
        <f>IF(AND($A$431&lt;=CV$349,CV$349&lt;=$B$431),(2/3)*$D$431,"")</f>
        <v/>
      </c>
      <c r="ASI431" s="264" t="str">
        <f>IF(AND($A$431&lt;=CV$349,CV$349&lt;=$B$431),$E$431,"")</f>
        <v/>
      </c>
      <c r="ASJ431" s="264" t="str">
        <f>IF(AND($A$431&lt;=CV$349,CV$349&lt;=$B$431),(1/3)*$E$431,"")</f>
        <v/>
      </c>
      <c r="ASK431" s="264" t="str">
        <f>IF(AND($A$431&lt;=CV$349,CV$349&lt;=$B$431),(2/3)*$E$431,"")</f>
        <v/>
      </c>
      <c r="ASL431" s="264" t="str">
        <f>IF(AND($A$431&lt;=CV$349,CV$349&lt;=$B$431),$F$431,"")</f>
        <v/>
      </c>
      <c r="ASM431" s="264" t="str">
        <f>IF(AND($A$431&lt;=CV$349,CV$349&lt;=$B$431),(1/3)*$F$431,"")</f>
        <v/>
      </c>
      <c r="ASN431" s="264" t="str">
        <f>IF(AND($A$431&lt;=CV$349,CV$349&lt;=$B$431),(2/3)*$F$431,"")</f>
        <v/>
      </c>
      <c r="ASO431" s="264" t="str">
        <f>IF(AND($A$431&lt;=CW$349,CW$349&lt;=$B$431),$C$431,"")</f>
        <v/>
      </c>
      <c r="ASP431" s="264" t="str">
        <f>IF(AND($A$431&lt;=CW$349,CW$349&lt;=$B$431),(1/3)*$C$431,"")</f>
        <v/>
      </c>
      <c r="ASQ431" s="264" t="str">
        <f>IF(AND($A$431&lt;=CW$349,CW$349&lt;=$B$431),(2/3)*$C$431,"")</f>
        <v/>
      </c>
      <c r="ASR431" s="264" t="str">
        <f>IF(AND($A$431&lt;=CW$349,CW$349&lt;=$B$431),$D$431,"")</f>
        <v/>
      </c>
      <c r="ASS431" s="264" t="str">
        <f>IF(AND($A$431&lt;=CW$349,CW$349&lt;=$B$431),(1/3)*$D$431,"")</f>
        <v/>
      </c>
      <c r="AST431" s="264" t="str">
        <f>IF(AND($A$431&lt;=CW$349,CW$349&lt;=$B$431),(2/3)*$D$431,"")</f>
        <v/>
      </c>
      <c r="ASU431" s="264" t="str">
        <f>IF(AND($A$431&lt;=CW$349,CW$349&lt;=$B$431),$E$431,"")</f>
        <v/>
      </c>
      <c r="ASV431" s="264" t="str">
        <f>IF(AND($A$431&lt;=CW$349,CW$349&lt;=$B$431),(1/3)*$E$431,"")</f>
        <v/>
      </c>
      <c r="ASW431" s="264" t="str">
        <f>IF(AND($A$431&lt;=CW$349,CW$349&lt;=$B$431),(2/3)*$E$431,"")</f>
        <v/>
      </c>
      <c r="ASX431" s="264" t="str">
        <f>IF(AND($A$431&lt;=CW$349,CW$349&lt;=$B$431),$F$431,"")</f>
        <v/>
      </c>
      <c r="ASY431" s="264" t="str">
        <f>IF(AND($A$431&lt;=CW$349,CW$349&lt;=$B$431),(1/3)*$F$431,"")</f>
        <v/>
      </c>
      <c r="ASZ431" s="264" t="str">
        <f>IF(AND($A$431&lt;=CW$349,CW$349&lt;=$B$431),(2/3)*$F$431,"")</f>
        <v/>
      </c>
      <c r="ATA431" s="264" t="str">
        <f>IF(AND($A$431&lt;=CX$349,CX$349&lt;=$B$431),$C$431,"")</f>
        <v/>
      </c>
      <c r="ATB431" s="264" t="str">
        <f>IF(AND($A$431&lt;=CX$349,CX$349&lt;=$B$431),(1/3)*$C$431,"")</f>
        <v/>
      </c>
      <c r="ATC431" s="264" t="str">
        <f>IF(AND($A$431&lt;=CX$349,CX$349&lt;=$B$431),(2/3)*$C$431,"")</f>
        <v/>
      </c>
      <c r="ATD431" s="264" t="str">
        <f>IF(AND($A$431&lt;=CX$349,CX$349&lt;=$B$431),$D$431,"")</f>
        <v/>
      </c>
      <c r="ATE431" s="264" t="str">
        <f>IF(AND($A$431&lt;=CX$349,CX$349&lt;=$B$431),(1/3)*$D$431,"")</f>
        <v/>
      </c>
      <c r="ATF431" s="264" t="str">
        <f>IF(AND($A$431&lt;=CX$349,CX$349&lt;=$B$431),(2/3)*$D$431,"")</f>
        <v/>
      </c>
      <c r="ATG431" s="264" t="str">
        <f>IF(AND($A$431&lt;=CX$349,CX$349&lt;=$B$431),$E$431,"")</f>
        <v/>
      </c>
      <c r="ATH431" s="264" t="str">
        <f>IF(AND($A$431&lt;=CX$349,CX$349&lt;=$B$431),(1/3)*$E$431,"")</f>
        <v/>
      </c>
      <c r="ATI431" s="264" t="str">
        <f>IF(AND($A$431&lt;=CX$349,CX$349&lt;=$B$431),(2/3)*$E$431,"")</f>
        <v/>
      </c>
      <c r="ATJ431" s="264" t="str">
        <f>IF(AND($A$431&lt;=CX$349,CX$349&lt;=$B$431),$F$431,"")</f>
        <v/>
      </c>
      <c r="ATK431" s="264" t="str">
        <f>IF(AND($A$431&lt;=CX$349,CX$349&lt;=$B$431),(1/3)*$F$431,"")</f>
        <v/>
      </c>
      <c r="ATL431" s="264" t="str">
        <f>IF(AND($A$431&lt;=CX$349,CX$349&lt;=$B$431),(2/3)*$F$431,"")</f>
        <v/>
      </c>
      <c r="ATM431" s="264" t="str">
        <f>IF(AND($A$431&lt;=CY$349,CY$349&lt;=$B$431),$C$431,"")</f>
        <v/>
      </c>
      <c r="ATN431" s="264" t="str">
        <f>IF(AND($A$431&lt;=CY$349,CY$349&lt;=$B$431),(1/3)*$C$431,"")</f>
        <v/>
      </c>
      <c r="ATO431" s="264" t="str">
        <f>IF(AND($A$431&lt;=CY$349,CY$349&lt;=$B$431),(2/3)*$C$431,"")</f>
        <v/>
      </c>
      <c r="ATP431" s="264" t="str">
        <f>IF(AND($A$431&lt;=CY$349,CY$349&lt;=$B$431),$D$431,"")</f>
        <v/>
      </c>
      <c r="ATQ431" s="264" t="str">
        <f>IF(AND($A$431&lt;=CY$349,CY$349&lt;=$B$431),(1/3)*$D$431,"")</f>
        <v/>
      </c>
      <c r="ATR431" s="264" t="str">
        <f>IF(AND($A$431&lt;=CY$349,CY$349&lt;=$B$431),(2/3)*$D$431,"")</f>
        <v/>
      </c>
      <c r="ATS431" s="264" t="str">
        <f>IF(AND($A$431&lt;=CY$349,CY$349&lt;=$B$431),$E$431,"")</f>
        <v/>
      </c>
      <c r="ATT431" s="264" t="str">
        <f>IF(AND($A$431&lt;=CY$349,CY$349&lt;=$B$431),(1/3)*$E$431,"")</f>
        <v/>
      </c>
      <c r="ATU431" s="264" t="str">
        <f>IF(AND($A$431&lt;=CY$349,CY$349&lt;=$B$431),(2/3)*$E$431,"")</f>
        <v/>
      </c>
      <c r="ATV431" s="264" t="str">
        <f>IF(AND($A$431&lt;=CY$349,CY$349&lt;=$B$431),$F$431,"")</f>
        <v/>
      </c>
      <c r="ATW431" s="264" t="str">
        <f>IF(AND($A$431&lt;=CY$349,CY$349&lt;=$B$431),(1/3)*$F$431,"")</f>
        <v/>
      </c>
      <c r="ATX431" s="264" t="str">
        <f>IF(AND($A$431&lt;=CY$349,CY$349&lt;=$B$431),(2/3)*$F$431,"")</f>
        <v/>
      </c>
      <c r="ATY431" s="264" t="str">
        <f>IF(AND($A$431&lt;=CZ$349,CZ$349&lt;=$B$431),$C$431,"")</f>
        <v/>
      </c>
      <c r="ATZ431" s="264" t="str">
        <f>IF(AND($A$431&lt;=CZ$349,CZ$349&lt;=$B$431),(1/3)*$C$431,"")</f>
        <v/>
      </c>
      <c r="AUA431" s="264" t="str">
        <f>IF(AND($A$431&lt;=CZ$349,CZ$349&lt;=$B$431),(2/3)*$C$431,"")</f>
        <v/>
      </c>
      <c r="AUB431" s="264" t="str">
        <f>IF(AND($A$431&lt;=CZ$349,CZ$349&lt;=$B$431),$D$431,"")</f>
        <v/>
      </c>
      <c r="AUC431" s="264" t="str">
        <f>IF(AND($A$431&lt;=CZ$349,CZ$349&lt;=$B$431),(1/3)*$D$431,"")</f>
        <v/>
      </c>
      <c r="AUD431" s="264" t="str">
        <f>IF(AND($A$431&lt;=CZ$349,CZ$349&lt;=$B$431),(2/3)*$D$431,"")</f>
        <v/>
      </c>
      <c r="AUE431" s="264" t="str">
        <f>IF(AND($A$431&lt;=CZ$349,CZ$349&lt;=$B$431),$E$431,"")</f>
        <v/>
      </c>
      <c r="AUF431" s="264" t="str">
        <f>IF(AND($A$431&lt;=CZ$349,CZ$349&lt;=$B$431),(1/3)*$E$431,"")</f>
        <v/>
      </c>
      <c r="AUG431" s="264" t="str">
        <f>IF(AND($A$431&lt;=CZ$349,CZ$349&lt;=$B$431),(2/3)*$E$431,"")</f>
        <v/>
      </c>
      <c r="AUH431" s="264" t="str">
        <f>IF(AND($A$431&lt;=CZ$349,CZ$349&lt;=$B$431),$F$431,"")</f>
        <v/>
      </c>
      <c r="AUI431" s="264" t="str">
        <f>IF(AND($A$431&lt;=CZ$349,CZ$349&lt;=$B$431),(1/3)*$F$431,"")</f>
        <v/>
      </c>
      <c r="AUJ431" s="264" t="str">
        <f>IF(AND($A$431&lt;=CZ$349,CZ$349&lt;=$B$431),(2/3)*$F$431,"")</f>
        <v/>
      </c>
    </row>
    <row r="432" spans="1:1232" hidden="1">
      <c r="A432" s="260">
        <v>1176</v>
      </c>
      <c r="B432" s="257">
        <v>1550</v>
      </c>
      <c r="C432" s="265">
        <v>20</v>
      </c>
      <c r="D432" s="265">
        <v>16</v>
      </c>
      <c r="E432" s="265">
        <v>12</v>
      </c>
      <c r="F432" s="265">
        <v>7.5</v>
      </c>
      <c r="G432" s="479"/>
      <c r="H432" s="479"/>
      <c r="I432" s="479"/>
      <c r="J432" s="6"/>
      <c r="K432" s="6"/>
      <c r="L432" s="6"/>
      <c r="M432" s="6"/>
      <c r="N432" s="6"/>
      <c r="O432" s="6"/>
      <c r="Q432" s="264" t="str">
        <f t="shared" si="879"/>
        <v/>
      </c>
      <c r="R432" s="264" t="str">
        <f t="shared" si="880"/>
        <v/>
      </c>
      <c r="S432" s="264" t="str">
        <f t="shared" si="881"/>
        <v/>
      </c>
      <c r="T432" s="264" t="str">
        <f t="shared" si="882"/>
        <v/>
      </c>
      <c r="U432" s="264" t="str">
        <f t="shared" si="883"/>
        <v/>
      </c>
      <c r="V432" s="264" t="str">
        <f t="shared" si="884"/>
        <v/>
      </c>
      <c r="W432" s="264" t="str">
        <f t="shared" si="885"/>
        <v/>
      </c>
      <c r="X432" s="264" t="str">
        <f t="shared" si="886"/>
        <v/>
      </c>
      <c r="Y432" s="264"/>
      <c r="Z432" s="264"/>
      <c r="AA432" s="264"/>
      <c r="AB432" s="264" t="str">
        <f t="shared" si="887"/>
        <v/>
      </c>
      <c r="AC432" s="264" t="str">
        <f t="shared" si="888"/>
        <v/>
      </c>
      <c r="AD432" s="264" t="str">
        <f t="shared" si="889"/>
        <v/>
      </c>
      <c r="AE432" s="264" t="str">
        <f t="shared" si="890"/>
        <v/>
      </c>
      <c r="AF432" s="264" t="str">
        <f t="shared" si="652"/>
        <v/>
      </c>
      <c r="AG432" s="264" t="str">
        <f t="shared" si="653"/>
        <v/>
      </c>
      <c r="AH432" s="264"/>
      <c r="AI432" s="264" t="str">
        <f t="shared" si="654"/>
        <v/>
      </c>
      <c r="AJ432" s="264" t="str">
        <f t="shared" si="655"/>
        <v/>
      </c>
      <c r="AK432" s="264" t="str">
        <f t="shared" si="656"/>
        <v/>
      </c>
      <c r="AL432" s="264" t="str">
        <f t="shared" si="657"/>
        <v/>
      </c>
      <c r="AM432" s="264" t="str">
        <f t="shared" si="658"/>
        <v/>
      </c>
      <c r="AN432" s="264" t="str">
        <f t="shared" si="659"/>
        <v/>
      </c>
      <c r="AO432" s="264" t="str">
        <f t="shared" si="660"/>
        <v/>
      </c>
      <c r="AP432" s="264" t="str">
        <f t="shared" si="661"/>
        <v/>
      </c>
      <c r="AQ432" s="264" t="str">
        <f t="shared" si="662"/>
        <v/>
      </c>
      <c r="AR432" s="264" t="str">
        <f t="shared" si="663"/>
        <v/>
      </c>
      <c r="AS432" s="264" t="str">
        <f t="shared" si="664"/>
        <v/>
      </c>
      <c r="AT432" s="264" t="str">
        <f t="shared" si="665"/>
        <v/>
      </c>
      <c r="AU432" s="264" t="str">
        <f t="shared" si="666"/>
        <v/>
      </c>
      <c r="AV432" s="264" t="str">
        <f t="shared" si="667"/>
        <v/>
      </c>
      <c r="AW432" s="264" t="str">
        <f t="shared" si="668"/>
        <v/>
      </c>
      <c r="AX432" s="264" t="str">
        <f t="shared" si="669"/>
        <v/>
      </c>
      <c r="AY432" s="264" t="str">
        <f t="shared" si="670"/>
        <v/>
      </c>
      <c r="AZ432" s="264" t="str">
        <f t="shared" si="671"/>
        <v/>
      </c>
      <c r="BA432" s="264" t="str">
        <f t="shared" si="672"/>
        <v/>
      </c>
      <c r="BB432" s="264" t="str">
        <f t="shared" si="673"/>
        <v/>
      </c>
      <c r="BC432" s="264" t="str">
        <f t="shared" si="674"/>
        <v/>
      </c>
      <c r="BD432" s="264" t="str">
        <f t="shared" si="675"/>
        <v/>
      </c>
      <c r="BE432" s="264" t="str">
        <f t="shared" si="676"/>
        <v/>
      </c>
      <c r="BF432" s="264" t="str">
        <f t="shared" si="677"/>
        <v/>
      </c>
      <c r="BG432" s="264" t="str">
        <f t="shared" si="678"/>
        <v/>
      </c>
      <c r="BH432" s="264" t="str">
        <f t="shared" si="679"/>
        <v/>
      </c>
      <c r="BI432" s="264" t="str">
        <f t="shared" si="680"/>
        <v/>
      </c>
      <c r="BJ432" s="264" t="str">
        <f t="shared" si="681"/>
        <v/>
      </c>
      <c r="BK432" s="264" t="str">
        <f t="shared" si="682"/>
        <v/>
      </c>
      <c r="BL432" s="264" t="str">
        <f t="shared" si="683"/>
        <v/>
      </c>
      <c r="BM432" s="264" t="str">
        <f t="shared" si="684"/>
        <v/>
      </c>
      <c r="BN432" s="264" t="str">
        <f t="shared" si="685"/>
        <v/>
      </c>
      <c r="BO432" s="264" t="str">
        <f t="shared" si="686"/>
        <v/>
      </c>
      <c r="BP432" s="264" t="str">
        <f t="shared" si="687"/>
        <v/>
      </c>
      <c r="BQ432" s="264" t="str">
        <f t="shared" si="688"/>
        <v/>
      </c>
      <c r="BR432" s="264" t="str">
        <f t="shared" si="689"/>
        <v/>
      </c>
      <c r="BS432" s="264" t="str">
        <f t="shared" si="690"/>
        <v/>
      </c>
      <c r="BT432" s="264" t="str">
        <f t="shared" si="691"/>
        <v/>
      </c>
      <c r="BU432" s="264" t="str">
        <f t="shared" si="692"/>
        <v/>
      </c>
      <c r="BV432" s="264" t="str">
        <f t="shared" si="693"/>
        <v/>
      </c>
      <c r="BW432" s="264" t="str">
        <f t="shared" si="694"/>
        <v/>
      </c>
      <c r="BX432" s="264" t="str">
        <f t="shared" si="874"/>
        <v/>
      </c>
      <c r="BY432" s="264" t="str">
        <f t="shared" si="695"/>
        <v/>
      </c>
      <c r="BZ432" s="264" t="str">
        <f t="shared" si="696"/>
        <v/>
      </c>
      <c r="CA432" s="264" t="str">
        <f t="shared" si="697"/>
        <v/>
      </c>
      <c r="CB432" s="264" t="str">
        <f t="shared" si="698"/>
        <v/>
      </c>
      <c r="CC432" s="264" t="str">
        <f t="shared" si="699"/>
        <v/>
      </c>
      <c r="CD432" s="264" t="str">
        <f t="shared" si="700"/>
        <v/>
      </c>
      <c r="CE432" s="264" t="str">
        <f t="shared" si="701"/>
        <v/>
      </c>
      <c r="CF432" s="264" t="str">
        <f t="shared" si="702"/>
        <v/>
      </c>
      <c r="CG432" s="264" t="str">
        <f t="shared" si="703"/>
        <v/>
      </c>
      <c r="CH432" s="264" t="str">
        <f t="shared" si="704"/>
        <v/>
      </c>
      <c r="CI432" s="264" t="str">
        <f t="shared" si="705"/>
        <v/>
      </c>
      <c r="CJ432" s="264" t="str">
        <f t="shared" si="706"/>
        <v/>
      </c>
      <c r="CK432" s="264" t="str">
        <f t="shared" si="707"/>
        <v/>
      </c>
      <c r="CL432" s="264" t="str">
        <f t="shared" si="708"/>
        <v/>
      </c>
      <c r="CM432" s="264" t="str">
        <f t="shared" si="709"/>
        <v/>
      </c>
      <c r="CN432" s="264" t="str">
        <f t="shared" si="710"/>
        <v/>
      </c>
      <c r="CO432" s="264" t="str">
        <f t="shared" si="711"/>
        <v/>
      </c>
      <c r="CP432" s="264" t="str">
        <f t="shared" si="712"/>
        <v/>
      </c>
      <c r="CQ432" s="264" t="str">
        <f t="shared" si="713"/>
        <v/>
      </c>
      <c r="CR432" s="264" t="str">
        <f t="shared" si="714"/>
        <v/>
      </c>
      <c r="CS432" s="264" t="str">
        <f t="shared" si="715"/>
        <v/>
      </c>
      <c r="CT432" s="264" t="str">
        <f t="shared" si="716"/>
        <v/>
      </c>
      <c r="CU432" s="264" t="str">
        <f t="shared" si="717"/>
        <v/>
      </c>
      <c r="CV432" s="264" t="str">
        <f t="shared" si="718"/>
        <v/>
      </c>
      <c r="CW432" s="264" t="str">
        <f t="shared" si="719"/>
        <v/>
      </c>
      <c r="CX432" s="264" t="str">
        <f t="shared" si="720"/>
        <v/>
      </c>
      <c r="CY432" s="264" t="str">
        <f t="shared" si="721"/>
        <v/>
      </c>
      <c r="CZ432" s="264" t="str">
        <f t="shared" si="722"/>
        <v/>
      </c>
      <c r="DA432" s="264" t="str">
        <f t="shared" si="723"/>
        <v/>
      </c>
      <c r="DB432" s="264" t="str">
        <f t="shared" si="724"/>
        <v/>
      </c>
      <c r="DC432" s="264" t="str">
        <f t="shared" si="725"/>
        <v/>
      </c>
      <c r="DD432" s="264" t="str">
        <f t="shared" si="726"/>
        <v/>
      </c>
      <c r="DE432" s="264" t="str">
        <f t="shared" si="727"/>
        <v/>
      </c>
      <c r="DF432" s="264" t="str">
        <f t="shared" si="728"/>
        <v/>
      </c>
      <c r="DG432" s="264" t="str">
        <f t="shared" si="729"/>
        <v/>
      </c>
      <c r="DH432" s="264" t="str">
        <f t="shared" si="730"/>
        <v/>
      </c>
      <c r="DI432" s="264" t="str">
        <f t="shared" si="731"/>
        <v/>
      </c>
      <c r="DJ432" s="264" t="str">
        <f t="shared" si="732"/>
        <v/>
      </c>
      <c r="DK432" s="264" t="str">
        <f t="shared" si="733"/>
        <v/>
      </c>
      <c r="DL432" s="264" t="str">
        <f t="shared" si="734"/>
        <v/>
      </c>
      <c r="DM432" s="264" t="str">
        <f t="shared" si="735"/>
        <v/>
      </c>
      <c r="DN432" s="264" t="str">
        <f t="shared" si="736"/>
        <v/>
      </c>
      <c r="DO432" s="264" t="str">
        <f t="shared" si="737"/>
        <v/>
      </c>
      <c r="DP432" s="264" t="str">
        <f t="shared" si="738"/>
        <v/>
      </c>
      <c r="DQ432" s="264" t="str">
        <f t="shared" si="739"/>
        <v/>
      </c>
      <c r="DR432" s="264" t="str">
        <f t="shared" si="740"/>
        <v/>
      </c>
      <c r="DS432" s="264" t="str">
        <f t="shared" si="741"/>
        <v/>
      </c>
      <c r="DT432" s="264" t="str">
        <f t="shared" si="742"/>
        <v/>
      </c>
      <c r="DU432" s="264" t="str">
        <f t="shared" si="743"/>
        <v/>
      </c>
      <c r="DV432" s="264" t="str">
        <f t="shared" si="744"/>
        <v/>
      </c>
      <c r="DW432" s="264" t="str">
        <f t="shared" si="745"/>
        <v/>
      </c>
      <c r="DX432" s="264" t="str">
        <f t="shared" si="746"/>
        <v/>
      </c>
      <c r="DY432" s="264" t="str">
        <f t="shared" si="747"/>
        <v/>
      </c>
      <c r="DZ432" s="264" t="str">
        <f t="shared" si="748"/>
        <v/>
      </c>
      <c r="EA432" s="264" t="str">
        <f t="shared" si="749"/>
        <v/>
      </c>
      <c r="EB432" s="264" t="str">
        <f t="shared" si="750"/>
        <v/>
      </c>
      <c r="EC432" s="264" t="str">
        <f t="shared" si="751"/>
        <v/>
      </c>
      <c r="ED432" s="264" t="str">
        <f t="shared" si="752"/>
        <v/>
      </c>
      <c r="EE432" s="264" t="str">
        <f t="shared" si="753"/>
        <v/>
      </c>
      <c r="EF432" s="264" t="str">
        <f t="shared" si="754"/>
        <v/>
      </c>
      <c r="EG432" s="264" t="str">
        <f t="shared" si="755"/>
        <v/>
      </c>
      <c r="EH432" s="264" t="str">
        <f t="shared" si="756"/>
        <v/>
      </c>
      <c r="EI432" s="264" t="str">
        <f t="shared" si="757"/>
        <v/>
      </c>
      <c r="EJ432" s="264" t="str">
        <f t="shared" si="758"/>
        <v/>
      </c>
      <c r="EK432" s="264" t="str">
        <f t="shared" si="875"/>
        <v/>
      </c>
      <c r="EL432" s="264" t="str">
        <f t="shared" si="759"/>
        <v/>
      </c>
      <c r="EM432" s="264" t="str">
        <f t="shared" si="760"/>
        <v/>
      </c>
      <c r="EN432" s="264" t="str">
        <f t="shared" si="761"/>
        <v/>
      </c>
      <c r="EO432" s="264" t="str">
        <f t="shared" si="762"/>
        <v/>
      </c>
      <c r="EP432" s="264" t="str">
        <f t="shared" si="763"/>
        <v/>
      </c>
      <c r="EQ432" s="264" t="str">
        <f t="shared" si="764"/>
        <v/>
      </c>
      <c r="ER432" s="264" t="str">
        <f t="shared" si="765"/>
        <v/>
      </c>
      <c r="ES432" s="264" t="str">
        <f t="shared" si="766"/>
        <v/>
      </c>
      <c r="ET432" s="264" t="str">
        <f t="shared" si="767"/>
        <v/>
      </c>
      <c r="EU432" s="264" t="str">
        <f t="shared" si="768"/>
        <v/>
      </c>
      <c r="EV432" s="264" t="str">
        <f t="shared" si="769"/>
        <v/>
      </c>
      <c r="EW432" s="264" t="str">
        <f t="shared" si="770"/>
        <v/>
      </c>
      <c r="EX432" s="264" t="str">
        <f t="shared" si="771"/>
        <v/>
      </c>
      <c r="EY432" s="264" t="str">
        <f t="shared" si="772"/>
        <v/>
      </c>
      <c r="EZ432" s="264" t="str">
        <f t="shared" si="773"/>
        <v/>
      </c>
      <c r="FA432" s="264" t="str">
        <f t="shared" si="774"/>
        <v/>
      </c>
      <c r="FB432" s="264" t="str">
        <f t="shared" si="775"/>
        <v/>
      </c>
      <c r="FC432" s="264" t="str">
        <f t="shared" si="776"/>
        <v/>
      </c>
      <c r="FD432" s="264" t="str">
        <f t="shared" si="777"/>
        <v/>
      </c>
      <c r="FE432" s="264" t="str">
        <f t="shared" si="778"/>
        <v/>
      </c>
      <c r="FF432" s="264" t="str">
        <f t="shared" si="779"/>
        <v/>
      </c>
      <c r="FG432" s="264" t="str">
        <f t="shared" si="780"/>
        <v/>
      </c>
      <c r="FH432" s="264" t="str">
        <f t="shared" si="781"/>
        <v/>
      </c>
      <c r="FI432" s="264" t="str">
        <f t="shared" si="782"/>
        <v/>
      </c>
      <c r="FJ432" s="264" t="str">
        <f t="shared" si="783"/>
        <v/>
      </c>
      <c r="FK432" s="264" t="str">
        <f t="shared" si="784"/>
        <v/>
      </c>
      <c r="FL432" s="264" t="str">
        <f t="shared" si="785"/>
        <v/>
      </c>
      <c r="FM432" s="264" t="str">
        <f t="shared" si="786"/>
        <v/>
      </c>
      <c r="FN432" s="264" t="str">
        <f t="shared" si="787"/>
        <v/>
      </c>
      <c r="FO432" s="264" t="str">
        <f t="shared" si="788"/>
        <v/>
      </c>
      <c r="FP432" s="264" t="str">
        <f t="shared" si="789"/>
        <v/>
      </c>
      <c r="FQ432" s="264" t="str">
        <f t="shared" si="790"/>
        <v/>
      </c>
      <c r="FR432" s="264" t="str">
        <f t="shared" si="791"/>
        <v/>
      </c>
      <c r="FS432" s="264" t="str">
        <f t="shared" si="792"/>
        <v/>
      </c>
      <c r="FT432" s="264" t="str">
        <f t="shared" si="793"/>
        <v/>
      </c>
      <c r="FU432" s="264" t="str">
        <f t="shared" si="794"/>
        <v/>
      </c>
      <c r="FV432" s="264" t="str">
        <f t="shared" si="795"/>
        <v/>
      </c>
      <c r="FW432" s="264" t="str">
        <f t="shared" si="796"/>
        <v/>
      </c>
      <c r="FX432" s="264" t="str">
        <f t="shared" si="797"/>
        <v/>
      </c>
      <c r="FY432" s="264" t="str">
        <f t="shared" si="798"/>
        <v/>
      </c>
      <c r="FZ432" s="264" t="str">
        <f t="shared" si="799"/>
        <v/>
      </c>
      <c r="GA432" s="264" t="str">
        <f t="shared" si="800"/>
        <v/>
      </c>
      <c r="GB432" s="264" t="str">
        <f t="shared" si="801"/>
        <v/>
      </c>
      <c r="GC432" s="264" t="str">
        <f t="shared" si="802"/>
        <v/>
      </c>
      <c r="GD432" s="264" t="str">
        <f t="shared" si="803"/>
        <v/>
      </c>
      <c r="GE432" s="264" t="str">
        <f t="shared" si="804"/>
        <v/>
      </c>
      <c r="GF432" s="264" t="str">
        <f t="shared" si="805"/>
        <v/>
      </c>
      <c r="GG432" s="264" t="str">
        <f t="shared" si="806"/>
        <v/>
      </c>
      <c r="GH432" s="264" t="str">
        <f t="shared" si="807"/>
        <v/>
      </c>
      <c r="GI432" s="264" t="str">
        <f t="shared" si="808"/>
        <v/>
      </c>
      <c r="GJ432" s="264" t="str">
        <f t="shared" si="809"/>
        <v/>
      </c>
      <c r="GK432" s="264" t="str">
        <f t="shared" si="810"/>
        <v/>
      </c>
      <c r="GL432" s="264" t="str">
        <f t="shared" si="811"/>
        <v/>
      </c>
      <c r="GM432" s="264" t="str">
        <f t="shared" si="812"/>
        <v/>
      </c>
      <c r="GN432" s="264" t="str">
        <f t="shared" si="813"/>
        <v/>
      </c>
      <c r="GO432" s="264" t="str">
        <f t="shared" si="814"/>
        <v/>
      </c>
      <c r="GP432" s="264" t="str">
        <f t="shared" si="815"/>
        <v/>
      </c>
      <c r="GQ432" s="264" t="str">
        <f t="shared" si="816"/>
        <v/>
      </c>
      <c r="GR432" s="264" t="str">
        <f t="shared" si="817"/>
        <v/>
      </c>
      <c r="GS432" s="264" t="str">
        <f t="shared" si="818"/>
        <v/>
      </c>
      <c r="GT432" s="264" t="str">
        <f t="shared" si="819"/>
        <v/>
      </c>
      <c r="GU432" s="264" t="str">
        <f t="shared" si="820"/>
        <v/>
      </c>
      <c r="GV432" s="264" t="str">
        <f t="shared" si="821"/>
        <v/>
      </c>
      <c r="GW432" s="264" t="str">
        <f t="shared" si="822"/>
        <v/>
      </c>
      <c r="GX432" s="264" t="str">
        <f t="shared" si="823"/>
        <v/>
      </c>
      <c r="GY432" s="264" t="str">
        <f t="shared" si="824"/>
        <v/>
      </c>
      <c r="GZ432" s="264" t="str">
        <f t="shared" si="825"/>
        <v/>
      </c>
      <c r="HA432" s="264" t="str">
        <f t="shared" si="826"/>
        <v/>
      </c>
      <c r="HB432" s="264" t="str">
        <f t="shared" si="827"/>
        <v/>
      </c>
      <c r="HC432" s="264" t="str">
        <f t="shared" si="828"/>
        <v/>
      </c>
      <c r="HD432" s="264" t="str">
        <f t="shared" si="829"/>
        <v/>
      </c>
      <c r="HE432" s="264" t="str">
        <f t="shared" si="830"/>
        <v/>
      </c>
      <c r="HF432" s="264" t="str">
        <f t="shared" si="831"/>
        <v/>
      </c>
      <c r="HG432" s="264" t="str">
        <f t="shared" si="832"/>
        <v/>
      </c>
      <c r="HH432" s="264" t="str">
        <f t="shared" si="833"/>
        <v/>
      </c>
      <c r="HI432" s="264" t="str">
        <f t="shared" si="834"/>
        <v/>
      </c>
      <c r="HJ432" s="264" t="str">
        <f t="shared" si="835"/>
        <v/>
      </c>
      <c r="HK432" s="264" t="str">
        <f t="shared" si="836"/>
        <v/>
      </c>
      <c r="HL432" s="264" t="str">
        <f t="shared" si="837"/>
        <v/>
      </c>
      <c r="HM432" s="264" t="str">
        <f t="shared" si="838"/>
        <v/>
      </c>
      <c r="HN432" s="264" t="str">
        <f t="shared" si="839"/>
        <v/>
      </c>
      <c r="HO432" s="264" t="str">
        <f t="shared" si="840"/>
        <v/>
      </c>
      <c r="HP432" s="264" t="str">
        <f t="shared" si="841"/>
        <v/>
      </c>
      <c r="HQ432" s="264" t="str">
        <f t="shared" si="842"/>
        <v/>
      </c>
      <c r="HR432" s="264" t="str">
        <f t="shared" si="843"/>
        <v/>
      </c>
      <c r="HS432" s="264" t="str">
        <f t="shared" si="844"/>
        <v/>
      </c>
      <c r="HT432" s="264" t="str">
        <f t="shared" si="845"/>
        <v/>
      </c>
      <c r="HU432" s="264" t="str">
        <f t="shared" si="846"/>
        <v/>
      </c>
      <c r="HV432" s="264" t="str">
        <f t="shared" si="847"/>
        <v/>
      </c>
      <c r="HW432" s="264" t="str">
        <f t="shared" si="848"/>
        <v/>
      </c>
      <c r="HX432" s="264" t="str">
        <f t="shared" si="849"/>
        <v/>
      </c>
      <c r="HY432" s="264" t="str">
        <f t="shared" si="850"/>
        <v/>
      </c>
      <c r="HZ432" s="264" t="str">
        <f t="shared" si="851"/>
        <v/>
      </c>
      <c r="IA432" s="264" t="str">
        <f t="shared" si="852"/>
        <v/>
      </c>
      <c r="IB432" s="264" t="str">
        <f t="shared" si="853"/>
        <v/>
      </c>
      <c r="IC432" s="264" t="str">
        <f t="shared" si="854"/>
        <v/>
      </c>
      <c r="ID432" s="264" t="str">
        <f t="shared" si="855"/>
        <v/>
      </c>
      <c r="IE432" s="264" t="str">
        <f t="shared" si="856"/>
        <v/>
      </c>
      <c r="IF432" s="264" t="str">
        <f t="shared" si="857"/>
        <v/>
      </c>
      <c r="IG432" s="264" t="str">
        <f t="shared" si="858"/>
        <v/>
      </c>
      <c r="IH432" s="264" t="str">
        <f t="shared" si="859"/>
        <v/>
      </c>
      <c r="II432" s="264" t="str">
        <f t="shared" si="860"/>
        <v/>
      </c>
      <c r="IJ432" s="264" t="str">
        <f t="shared" si="861"/>
        <v/>
      </c>
      <c r="IK432" s="264" t="str">
        <f t="shared" si="862"/>
        <v/>
      </c>
      <c r="IL432" s="264" t="str">
        <f t="shared" si="863"/>
        <v/>
      </c>
      <c r="IM432" s="264" t="str">
        <f t="shared" si="864"/>
        <v/>
      </c>
      <c r="IN432" s="264" t="str">
        <f t="shared" si="865"/>
        <v/>
      </c>
      <c r="IO432" s="264" t="str">
        <f>IF(AND($A$432&lt;=$W$349,$W$349&lt;=$B$432),$C$432,"")</f>
        <v/>
      </c>
      <c r="IP432" s="264" t="str">
        <f t="shared" si="866"/>
        <v/>
      </c>
      <c r="IQ432" s="264" t="str">
        <f t="shared" si="867"/>
        <v/>
      </c>
      <c r="IR432" s="264" t="str">
        <f t="shared" si="868"/>
        <v/>
      </c>
      <c r="IS432" s="264" t="str">
        <f t="shared" si="869"/>
        <v/>
      </c>
      <c r="IT432" s="264" t="str">
        <f t="shared" si="870"/>
        <v/>
      </c>
      <c r="IU432" s="264" t="str">
        <f t="shared" si="871"/>
        <v/>
      </c>
      <c r="IV432" s="264" t="str">
        <f t="shared" si="872"/>
        <v/>
      </c>
      <c r="IW432" s="264" t="str">
        <f t="shared" si="873"/>
        <v/>
      </c>
      <c r="IX432" s="264" t="str">
        <f t="shared" si="876"/>
        <v/>
      </c>
      <c r="IY432" s="264" t="str">
        <f t="shared" si="877"/>
        <v/>
      </c>
      <c r="IZ432" s="264" t="str">
        <f t="shared" si="878"/>
        <v/>
      </c>
      <c r="JA432" s="264" t="str">
        <f>IF(AND($A$432&lt;=X$349,X$349&lt;=$B$432),$C$432,"")</f>
        <v/>
      </c>
      <c r="JB432" s="264" t="str">
        <f>IF(AND($A$432&lt;=X$349,X$349&lt;=$B$432),(1/3)*$C$432,"")</f>
        <v/>
      </c>
      <c r="JC432" s="264" t="str">
        <f>IF(AND($A$432&lt;=X$349,X$349&lt;=$B$432),(2/3)*$C$432,"")</f>
        <v/>
      </c>
      <c r="JD432" s="264" t="str">
        <f>IF(AND($A$432&lt;=X$349,X$349&lt;=$B$432),$D$432,"")</f>
        <v/>
      </c>
      <c r="JE432" s="264" t="str">
        <f>IF(AND($A$432&lt;=X$349,X$349&lt;=$B$432),(1/3)*$D$432,"")</f>
        <v/>
      </c>
      <c r="JF432" s="264" t="str">
        <f>IF(AND($A$432&lt;=X$349,X$349&lt;=$B$432),(2/3)*$D$432,"")</f>
        <v/>
      </c>
      <c r="JG432" s="264" t="str">
        <f>IF(AND($A$432&lt;=X$349,X$349&lt;=$B$432),$E$432,"")</f>
        <v/>
      </c>
      <c r="JH432" s="264" t="str">
        <f>IF(AND($A$432&lt;=X$349,X$349&lt;=$B$432),(1/3)*$E$432,"")</f>
        <v/>
      </c>
      <c r="JI432" s="264" t="str">
        <f>IF(AND($A$432&lt;=X$349,X$349&lt;=$B$432),(2/3)*$E$432,"")</f>
        <v/>
      </c>
      <c r="JJ432" s="264" t="str">
        <f>IF(AND($A$432&lt;=X$349,X$349&lt;=$B$432),$F$432,"")</f>
        <v/>
      </c>
      <c r="JK432" s="264" t="str">
        <f>IF(AND($A$432&lt;=X$349,X$349&lt;=$B$432),(1/3)*$F$432,"")</f>
        <v/>
      </c>
      <c r="JL432" s="264" t="str">
        <f>IF(AND($A$432&lt;=X$349,X$349&lt;=$B$432),(2/3)*$F$432,"")</f>
        <v/>
      </c>
      <c r="JM432" s="264" t="str">
        <f>IF(AND($A$432&lt;=Y$349,Y$349&lt;=$B$432),$C$432,"")</f>
        <v/>
      </c>
      <c r="JN432" s="264" t="str">
        <f>IF(AND($A$432&lt;=Y$349,Y$349&lt;=$B$432),(1/3)*$C$432,"")</f>
        <v/>
      </c>
      <c r="JO432" s="264" t="str">
        <f>IF(AND($A$432&lt;=Y$349,Y$349&lt;=$B$432),(2/3)*$C$432,"")</f>
        <v/>
      </c>
      <c r="JP432" s="264" t="str">
        <f>IF(AND($A$432&lt;=Y$349,Y$349&lt;=$B$432),$D$432,"")</f>
        <v/>
      </c>
      <c r="JQ432" s="264" t="str">
        <f>IF(AND($A$432&lt;=Y$349,Y$349&lt;=$B$432),(1/3)*$D$432,"")</f>
        <v/>
      </c>
      <c r="JR432" s="264" t="str">
        <f>IF(AND($A$432&lt;=Y$349,Y$349&lt;=$B$432),(2/3)*$D$432,"")</f>
        <v/>
      </c>
      <c r="JS432" s="264" t="str">
        <f>IF(AND($A$432&lt;=Y$349,Y$349&lt;=$B$432),$E$432,"")</f>
        <v/>
      </c>
      <c r="JT432" s="264" t="str">
        <f>IF(AND($A$432&lt;=Y$349,Y$349&lt;=$B$432),(1/3)*$E$432,"")</f>
        <v/>
      </c>
      <c r="JU432" s="264" t="str">
        <f>IF(AND($A$432&lt;=Y$349,Y$349&lt;=$B$432),(2/3)*$E$432,"")</f>
        <v/>
      </c>
      <c r="JV432" s="264" t="str">
        <f>IF(AND($A$432&lt;=Y$349,Y$349&lt;=$B$432),$F$432,"")</f>
        <v/>
      </c>
      <c r="JW432" s="264" t="str">
        <f>IF(AND($A$432&lt;=Y$349,Y$349&lt;=$B$432),(1/3)*$F$432,"")</f>
        <v/>
      </c>
      <c r="JX432" s="264" t="str">
        <f>IF(AND($A$432&lt;=Y$349,Y$349&lt;=$B$432),(2/3)*$F$432,"")</f>
        <v/>
      </c>
      <c r="JY432" s="264" t="str">
        <f>IF(AND($A$432&lt;=Z$349,Z$349&lt;=$B$432),$C$432,"")</f>
        <v/>
      </c>
      <c r="JZ432" s="264" t="str">
        <f>IF(AND($A$432&lt;=Z$349,Z$349&lt;=$B$432),(1/3)*$C$432,"")</f>
        <v/>
      </c>
      <c r="KA432" s="264" t="str">
        <f>IF(AND($A$432&lt;=Z$349,Z$349&lt;=$B$432),(2/3)*$C$432,"")</f>
        <v/>
      </c>
      <c r="KB432" s="264" t="str">
        <f>IF(AND($A$432&lt;=Z$349,Z$349&lt;=$B$432),$D$432,"")</f>
        <v/>
      </c>
      <c r="KC432" s="264" t="str">
        <f>IF(AND($A$432&lt;=Z$349,Z$349&lt;=$B$432),(1/3)*$D$432,"")</f>
        <v/>
      </c>
      <c r="KD432" s="264" t="str">
        <f>IF(AND($A$432&lt;=Z$349,Z$349&lt;=$B$432),(2/3)*$D$432,"")</f>
        <v/>
      </c>
      <c r="KE432" s="264" t="str">
        <f>IF(AND($A$432&lt;=Z$349,Z$349&lt;=$B$432),$E$432,"")</f>
        <v/>
      </c>
      <c r="KF432" s="264" t="str">
        <f>IF(AND($A$432&lt;=Z$349,Z$349&lt;=$B$432),(1/3)*$E$432,"")</f>
        <v/>
      </c>
      <c r="KG432" s="264" t="str">
        <f>IF(AND($A$432&lt;=Z$349,Z$349&lt;=$B$432),(2/3)*$E$432,"")</f>
        <v/>
      </c>
      <c r="KH432" s="264" t="str">
        <f>IF(AND($A$432&lt;=Z$349,Z$349&lt;=$B$432),$F$432,"")</f>
        <v/>
      </c>
      <c r="KI432" s="264" t="str">
        <f>IF(AND($A$432&lt;=Z$349,Z$349&lt;=$B$432),(1/3)*$F$432,"")</f>
        <v/>
      </c>
      <c r="KJ432" s="264" t="str">
        <f>IF(AND($A$432&lt;=Z$349,Z$349&lt;=$B$432),(2/3)*$F$432,"")</f>
        <v/>
      </c>
      <c r="KK432" s="264" t="str">
        <f>IF(AND($A$432&lt;=AA$349,AA$349&lt;=$B$432),$C$432,"")</f>
        <v/>
      </c>
      <c r="KL432" s="264" t="str">
        <f>IF(AND($A$432&lt;=AA$349,AA$349&lt;=$B$432),(1/3)*$C$432,"")</f>
        <v/>
      </c>
      <c r="KM432" s="264" t="str">
        <f>IF(AND($A$432&lt;=AA$349,AA$349&lt;=$B$432),(2/3)*$C$432,"")</f>
        <v/>
      </c>
      <c r="KN432" s="264" t="str">
        <f>IF(AND($A$432&lt;=AA$349,AA$349&lt;=$B$432),$D$432,"")</f>
        <v/>
      </c>
      <c r="KO432" s="264" t="str">
        <f>IF(AND($A$432&lt;=AA$349,AA$349&lt;=$B$432),(1/3)*$D$432,"")</f>
        <v/>
      </c>
      <c r="KP432" s="264" t="str">
        <f>IF(AND($A$432&lt;=AA$349,AA$349&lt;=$B$432),(2/3)*$D$432,"")</f>
        <v/>
      </c>
      <c r="KQ432" s="264" t="str">
        <f>IF(AND($A$432&lt;=AA$349,AA$349&lt;=$B$432),$E$432,"")</f>
        <v/>
      </c>
      <c r="KR432" s="264" t="str">
        <f>IF(AND($A$432&lt;=AA$349,AA$349&lt;=$B$432),(1/3)*$E$432,"")</f>
        <v/>
      </c>
      <c r="KS432" s="264" t="str">
        <f>IF(AND($A$432&lt;=AA$349,AA$349&lt;=$B$432),(2/3)*$E$432,"")</f>
        <v/>
      </c>
      <c r="KT432" s="264" t="str">
        <f>IF(AND($A$432&lt;=AA$349,AA$349&lt;=$B$432),$F$432,"")</f>
        <v/>
      </c>
      <c r="KU432" s="264" t="str">
        <f>IF(AND($A$432&lt;=AA$349,AA$349&lt;=$B$432),(1/3)*$F$432,"")</f>
        <v/>
      </c>
      <c r="KV432" s="264" t="str">
        <f>IF(AND($A$432&lt;=AA$349,AA$349&lt;=$B$432),(2/3)*$F$432,"")</f>
        <v/>
      </c>
      <c r="KW432" s="264" t="str">
        <f>IF(AND($A$432&lt;=AB$349,AB$349&lt;=$B$432),$C$432,"")</f>
        <v/>
      </c>
      <c r="KX432" s="264" t="str">
        <f>IF(AND($A$432&lt;=AB$349,AB$349&lt;=$B$432),(1/3)*$C$432,"")</f>
        <v/>
      </c>
      <c r="KY432" s="264" t="str">
        <f>IF(AND($A$432&lt;=AB$349,AB$349&lt;=$B$432),(2/3)*$C$432,"")</f>
        <v/>
      </c>
      <c r="KZ432" s="264" t="str">
        <f>IF(AND($A$432&lt;=AB$349,AB$349&lt;=$B$432),$D$432,"")</f>
        <v/>
      </c>
      <c r="LA432" s="264" t="str">
        <f>IF(AND($A$432&lt;=AB$349,AB$349&lt;=$B$432),(1/3)*$D$432,"")</f>
        <v/>
      </c>
      <c r="LB432" s="264" t="str">
        <f>IF(AND($A$432&lt;=AB$349,AB$349&lt;=$B$432),(2/3)*$D$432,"")</f>
        <v/>
      </c>
      <c r="LC432" s="264" t="str">
        <f>IF(AND($A$432&lt;=AB$349,AB$349&lt;=$B$432),$E$432,"")</f>
        <v/>
      </c>
      <c r="LD432" s="264" t="str">
        <f>IF(AND($A$432&lt;=AB$349,AB$349&lt;=$B$432),(1/3)*$E$432,"")</f>
        <v/>
      </c>
      <c r="LE432" s="264" t="str">
        <f>IF(AND($A$432&lt;=AB$349,AB$349&lt;=$B$432),(2/3)*$E$432,"")</f>
        <v/>
      </c>
      <c r="LF432" s="264" t="str">
        <f>IF(AND($A$432&lt;=AB$349,AB$349&lt;=$B$432),$F$432,"")</f>
        <v/>
      </c>
      <c r="LG432" s="264" t="str">
        <f>IF(AND($A$432&lt;=AB$349,AB$349&lt;=$B$432),(1/3)*$F$432,"")</f>
        <v/>
      </c>
      <c r="LH432" s="264" t="str">
        <f>IF(AND($A$432&lt;=AB$349,AB$349&lt;=$B$432),(2/3)*$F$432,"")</f>
        <v/>
      </c>
      <c r="LI432" s="264" t="str">
        <f>IF(AND($A$432&lt;=AC$349,AC$349&lt;=$B$432),$C$432,"")</f>
        <v/>
      </c>
      <c r="LJ432" s="264" t="str">
        <f>IF(AND($A$432&lt;=AC$349,AC$349&lt;=$B$432),(1/3)*$C$432,"")</f>
        <v/>
      </c>
      <c r="LK432" s="264" t="str">
        <f>IF(AND($A$432&lt;=AC$349,AC$349&lt;=$B$432),(2/3)*$C$432,"")</f>
        <v/>
      </c>
      <c r="LL432" s="264" t="str">
        <f>IF(AND($A$432&lt;=AC$349,AC$349&lt;=$B$432),$D$432,"")</f>
        <v/>
      </c>
      <c r="LM432" s="264" t="str">
        <f>IF(AND($A$432&lt;=AC$349,AC$349&lt;=$B$432),(1/3)*$D$432,"")</f>
        <v/>
      </c>
      <c r="LN432" s="264" t="str">
        <f>IF(AND($A$432&lt;=AC$349,AC$349&lt;=$B$432),(2/3)*$D$432,"")</f>
        <v/>
      </c>
      <c r="LO432" s="264" t="str">
        <f>IF(AND($A$432&lt;=AC$349,AC$349&lt;=$B$432),$E$432,"")</f>
        <v/>
      </c>
      <c r="LP432" s="264" t="str">
        <f>IF(AND($A$432&lt;=AC$349,AC$349&lt;=$B$432),(1/3)*$E$432,"")</f>
        <v/>
      </c>
      <c r="LQ432" s="264" t="str">
        <f>IF(AND($A$432&lt;=AC$349,AC$349&lt;=$B$432),(2/3)*$E$432,"")</f>
        <v/>
      </c>
      <c r="LR432" s="264" t="str">
        <f>IF(AND($A$432&lt;=AC$349,AC$349&lt;=$B$432),$F$432,"")</f>
        <v/>
      </c>
      <c r="LS432" s="264" t="str">
        <f>IF(AND($A$432&lt;=AC$349,AC$349&lt;=$B$432),(1/3)*$F$432,"")</f>
        <v/>
      </c>
      <c r="LT432" s="264" t="str">
        <f>IF(AND($A$432&lt;=AC$349,AC$349&lt;=$B$432),(2/3)*$F$432,"")</f>
        <v/>
      </c>
      <c r="LU432" s="264" t="str">
        <f>IF(AND($A$432&lt;=AD$349,AD$349&lt;=$B$432),$C$432,"")</f>
        <v/>
      </c>
      <c r="LV432" s="264" t="str">
        <f>IF(AND($A$432&lt;=AD$349,AD$349&lt;=$B$432),(1/3)*$C$432,"")</f>
        <v/>
      </c>
      <c r="LW432" s="264" t="str">
        <f>IF(AND($A$432&lt;=AD$349,AD$349&lt;=$B$432),(2/3)*$C$432,"")</f>
        <v/>
      </c>
      <c r="LX432" s="264" t="str">
        <f>IF(AND($A$432&lt;=AD$349,AD$349&lt;=$B$432),$D$432,"")</f>
        <v/>
      </c>
      <c r="LY432" s="264" t="str">
        <f>IF(AND($A$432&lt;=AD$349,AD$349&lt;=$B$432),(1/3)*$D$432,"")</f>
        <v/>
      </c>
      <c r="LZ432" s="264" t="str">
        <f>IF(AND($A$432&lt;=AD$349,AD$349&lt;=$B$432),(2/3)*$D$432,"")</f>
        <v/>
      </c>
      <c r="MA432" s="264" t="str">
        <f>IF(AND($A$432&lt;=AD$349,AD$349&lt;=$B$432),$E$432,"")</f>
        <v/>
      </c>
      <c r="MB432" s="264" t="str">
        <f>IF(AND($A$432&lt;=AD$349,AD$349&lt;=$B$432),(1/3)*$E$432,"")</f>
        <v/>
      </c>
      <c r="MC432" s="264" t="str">
        <f>IF(AND($A$432&lt;=AD$349,AD$349&lt;=$B$432),(2/3)*$E$432,"")</f>
        <v/>
      </c>
      <c r="MD432" s="264" t="str">
        <f>IF(AND($A$432&lt;=AD$349,AD$349&lt;=$B$432),$F$432,"")</f>
        <v/>
      </c>
      <c r="ME432" s="264" t="str">
        <f>IF(AND($A$432&lt;=AD$349,AD$349&lt;=$B$432),(1/3)*$F$432,"")</f>
        <v/>
      </c>
      <c r="MF432" s="264" t="str">
        <f>IF(AND($A$432&lt;=AD$349,AD$349&lt;=$B$432),(2/3)*$F$432,"")</f>
        <v/>
      </c>
      <c r="MG432" s="264" t="str">
        <f>IF(AND($A$432&lt;=AE$349,AE$349&lt;=$B$432),$C$432,"")</f>
        <v/>
      </c>
      <c r="MH432" s="264" t="str">
        <f>IF(AND($A$432&lt;=AE$349,AE$349&lt;=$B$432),(1/3)*$C$432,"")</f>
        <v/>
      </c>
      <c r="MI432" s="264" t="str">
        <f>IF(AND($A$432&lt;=AE$349,AE$349&lt;=$B$432),(2/3)*$C$432,"")</f>
        <v/>
      </c>
      <c r="MJ432" s="264" t="str">
        <f>IF(AND($A$432&lt;=AE$349,AE$349&lt;=$B$432),$D$432,"")</f>
        <v/>
      </c>
      <c r="MK432" s="264" t="str">
        <f>IF(AND($A$432&lt;=AE$349,AE$349&lt;=$B$432),(1/3)*$D$432,"")</f>
        <v/>
      </c>
      <c r="ML432" s="264" t="str">
        <f>IF(AND($A$432&lt;=AE$349,AE$349&lt;=$B$432),(2/3)*$D$432,"")</f>
        <v/>
      </c>
      <c r="MM432" s="264" t="str">
        <f>IF(AND($A$432&lt;=AE$349,AE$349&lt;=$B$432),$E$432,"")</f>
        <v/>
      </c>
      <c r="MN432" s="264" t="str">
        <f>IF(AND($A$432&lt;=AE$349,AE$349&lt;=$B$432),(1/3)*$E$432,"")</f>
        <v/>
      </c>
      <c r="MO432" s="264" t="str">
        <f>IF(AND($A$432&lt;=AE$349,AE$349&lt;=$B$432),(2/3)*$E$432,"")</f>
        <v/>
      </c>
      <c r="MP432" s="264" t="str">
        <f>IF(AND($A$432&lt;=AE$349,AE$349&lt;=$B$432),$F$432,"")</f>
        <v/>
      </c>
      <c r="MQ432" s="264" t="str">
        <f>IF(AND($A$432&lt;=AE$349,AE$349&lt;=$B$432),(1/3)*$F$432,"")</f>
        <v/>
      </c>
      <c r="MR432" s="264" t="str">
        <f>IF(AND($A$432&lt;=AE$349,AE$349&lt;=$B$432),(2/3)*$F$432,"")</f>
        <v/>
      </c>
      <c r="MS432" s="264" t="str">
        <f>IF(AND($A$432&lt;=AF$349,AF$349&lt;=$B$432),$C$432,"")</f>
        <v/>
      </c>
      <c r="MT432" s="264" t="str">
        <f>IF(AND($A$432&lt;=AF$349,AF$349&lt;=$B$432),(1/3)*$C$432,"")</f>
        <v/>
      </c>
      <c r="MU432" s="264" t="str">
        <f>IF(AND($A$432&lt;=AF$349,AF$349&lt;=$B$432),(2/3)*$C$432,"")</f>
        <v/>
      </c>
      <c r="MV432" s="264" t="str">
        <f>IF(AND($A$432&lt;=AF$349,AF$349&lt;=$B$432),$D$432,"")</f>
        <v/>
      </c>
      <c r="MW432" s="264" t="str">
        <f>IF(AND($A$432&lt;=AF$349,AF$349&lt;=$B$432),(1/3)*$D$432,"")</f>
        <v/>
      </c>
      <c r="MX432" s="264" t="str">
        <f>IF(AND($A$432&lt;=AF$349,AF$349&lt;=$B$432),(2/3)*$D$432,"")</f>
        <v/>
      </c>
      <c r="MY432" s="264" t="str">
        <f>IF(AND($A$432&lt;=AF$349,AF$349&lt;=$B$432),$E$432,"")</f>
        <v/>
      </c>
      <c r="MZ432" s="264" t="str">
        <f>IF(AND($A$432&lt;=AF$349,AF$349&lt;=$B$432),(1/3)*$E$432,"")</f>
        <v/>
      </c>
      <c r="NA432" s="264" t="str">
        <f>IF(AND($A$432&lt;=AF$349,AF$349&lt;=$B$432),(2/3)*$E$432,"")</f>
        <v/>
      </c>
      <c r="NB432" s="264" t="str">
        <f>IF(AND($A$432&lt;=AF$349,AF$349&lt;=$B$432),$F$432,"")</f>
        <v/>
      </c>
      <c r="NC432" s="264" t="str">
        <f>IF(AND($A$432&lt;=AF$349,AF$349&lt;=$B$432),(1/3)*$F$432,"")</f>
        <v/>
      </c>
      <c r="ND432" s="264" t="str">
        <f>IF(AND($A$432&lt;=AF$349,AF$349&lt;=$B$432),(2/3)*$F$432,"")</f>
        <v/>
      </c>
      <c r="NE432" s="264" t="str">
        <f>IF(AND($A$432&lt;=AG$349,AG$349&lt;=$B$432),$C$432,"")</f>
        <v/>
      </c>
      <c r="NF432" s="264" t="str">
        <f>IF(AND($A$432&lt;=AG$349,AG$349&lt;=$B$432),(1/3)*$C$432,"")</f>
        <v/>
      </c>
      <c r="NG432" s="264" t="str">
        <f>IF(AND($A$432&lt;=AG$349,AG$349&lt;=$B$432),(2/3)*$C$432,"")</f>
        <v/>
      </c>
      <c r="NH432" s="264" t="str">
        <f>IF(AND($A$432&lt;=AG$349,AG$349&lt;=$B$432),$D$432,"")</f>
        <v/>
      </c>
      <c r="NI432" s="264" t="str">
        <f>IF(AND($A$432&lt;=AG$349,AG$349&lt;=$B$432),(1/3)*$D$432,"")</f>
        <v/>
      </c>
      <c r="NJ432" s="264" t="str">
        <f>IF(AND($A$432&lt;=AG$349,AG$349&lt;=$B$432),(2/3)*$D$432,"")</f>
        <v/>
      </c>
      <c r="NK432" s="264" t="str">
        <f>IF(AND($A$432&lt;=AG$349,AG$349&lt;=$B$432),$E$432,"")</f>
        <v/>
      </c>
      <c r="NL432" s="264" t="str">
        <f>IF(AND($A$432&lt;=AG$349,AG$349&lt;=$B$432),(1/3)*$E$432,"")</f>
        <v/>
      </c>
      <c r="NM432" s="264" t="str">
        <f>IF(AND($A$432&lt;=AG$349,AG$349&lt;=$B$432),(2/3)*$E$432,"")</f>
        <v/>
      </c>
      <c r="NN432" s="264" t="str">
        <f>IF(AND($A$432&lt;=AG$349,AG$349&lt;=$B$432),$F$432,"")</f>
        <v/>
      </c>
      <c r="NO432" s="264" t="str">
        <f>IF(AND($A$432&lt;=AG$349,AG$349&lt;=$B$432),(1/3)*$F$432,"")</f>
        <v/>
      </c>
      <c r="NP432" s="264" t="str">
        <f>IF(AND($A$432&lt;=AG$349,AG$349&lt;=$B$432),(2/3)*$F$432,"")</f>
        <v/>
      </c>
      <c r="NQ432" s="264" t="str">
        <f>IF(AND($A$432&lt;=AH$349,AH$349&lt;=$B$432),$C$432,"")</f>
        <v/>
      </c>
      <c r="NR432" s="264" t="str">
        <f>IF(AND($A$432&lt;=AH$349,AH$349&lt;=$B$432),(1/3)*$C$432,"")</f>
        <v/>
      </c>
      <c r="NS432" s="264" t="str">
        <f>IF(AND($A$432&lt;=AH$349,AH$349&lt;=$B$432),(2/3)*$C$432,"")</f>
        <v/>
      </c>
      <c r="NT432" s="264" t="str">
        <f>IF(AND($A$432&lt;=AH$349,AH$349&lt;=$B$432),$D$432,"")</f>
        <v/>
      </c>
      <c r="NU432" s="264" t="str">
        <f>IF(AND($A$432&lt;=AH$349,AH$349&lt;=$B$432),(1/3)*$D$432,"")</f>
        <v/>
      </c>
      <c r="NV432" s="264" t="str">
        <f>IF(AND($A$432&lt;=AH$349,AH$349&lt;=$B$432),(2/3)*$D$432,"")</f>
        <v/>
      </c>
      <c r="NW432" s="264" t="str">
        <f>IF(AND($A$432&lt;=AH$349,AH$349&lt;=$B$432),$E$432,"")</f>
        <v/>
      </c>
      <c r="NX432" s="264" t="str">
        <f>IF(AND($A$432&lt;=AH$349,AH$349&lt;=$B$432),(1/3)*$E$432,"")</f>
        <v/>
      </c>
      <c r="NY432" s="264" t="str">
        <f>IF(AND($A$432&lt;=AH$349,AH$349&lt;=$B$432),(2/3)*$E$432,"")</f>
        <v/>
      </c>
      <c r="NZ432" s="264" t="str">
        <f>IF(AND($A$432&lt;=AH$349,AH$349&lt;=$B$432),$F$432,"")</f>
        <v/>
      </c>
      <c r="OA432" s="264" t="str">
        <f>IF(AND($A$432&lt;=AH$349,AH$349&lt;=$B$432),(1/3)*$F$432,"")</f>
        <v/>
      </c>
      <c r="OB432" s="264" t="str">
        <f>IF(AND($A$432&lt;=AH$349,AH$349&lt;=$B$432),(2/3)*$F$432,"")</f>
        <v/>
      </c>
      <c r="OC432" s="264" t="str">
        <f>IF(AND($A$432&lt;=AI$349,AI$349&lt;=$B$432),$C$432,"")</f>
        <v/>
      </c>
      <c r="OD432" s="264" t="str">
        <f>IF(AND($A$432&lt;=AI$349,AI$349&lt;=$B$432),(1/3)*$C$432,"")</f>
        <v/>
      </c>
      <c r="OE432" s="264" t="str">
        <f>IF(AND($A$432&lt;=AI$349,AI$349&lt;=$B$432),(2/3)*$C$432,"")</f>
        <v/>
      </c>
      <c r="OF432" s="264" t="str">
        <f>IF(AND($A$432&lt;=AI$349,AI$349&lt;=$B$432),$D$432,"")</f>
        <v/>
      </c>
      <c r="OG432" s="264" t="str">
        <f>IF(AND($A$432&lt;=AI$349,AI$349&lt;=$B$432),(1/3)*$D$432,"")</f>
        <v/>
      </c>
      <c r="OH432" s="264" t="str">
        <f>IF(AND($A$432&lt;=AI$349,AI$349&lt;=$B$432),(2/3)*$D$432,"")</f>
        <v/>
      </c>
      <c r="OI432" s="264" t="str">
        <f>IF(AND($A$432&lt;=AI$349,AI$349&lt;=$B$432),$E$432,"")</f>
        <v/>
      </c>
      <c r="OJ432" s="264" t="str">
        <f>IF(AND($A$432&lt;=AI$349,AI$349&lt;=$B$432),(1/3)*$E$432,"")</f>
        <v/>
      </c>
      <c r="OK432" s="264" t="str">
        <f>IF(AND($A$432&lt;=AI$349,AI$349&lt;=$B$432),(2/3)*$E$432,"")</f>
        <v/>
      </c>
      <c r="OL432" s="264" t="str">
        <f>IF(AND($A$432&lt;=AI$349,AI$349&lt;=$B$432),$F$432,"")</f>
        <v/>
      </c>
      <c r="OM432" s="264" t="str">
        <f>IF(AND($A$432&lt;=AI$349,AI$349&lt;=$B$432),(1/3)*$F$432,"")</f>
        <v/>
      </c>
      <c r="ON432" s="264" t="str">
        <f>IF(AND($A$432&lt;=AI$349,AI$349&lt;=$B$432),(2/3)*$F$432,"")</f>
        <v/>
      </c>
      <c r="OO432" s="264" t="str">
        <f>IF(AND($A$432&lt;=AJ$349,AJ$349&lt;=$B$432),$C$432,"")</f>
        <v/>
      </c>
      <c r="OP432" s="264" t="str">
        <f>IF(AND($A$432&lt;=AJ$349,AJ$349&lt;=$B$432),(1/3)*$C$432,"")</f>
        <v/>
      </c>
      <c r="OQ432" s="264" t="str">
        <f>IF(AND($A$432&lt;=AJ$349,AJ$349&lt;=$B$432),(2/3)*$C$432,"")</f>
        <v/>
      </c>
      <c r="OR432" s="264" t="str">
        <f>IF(AND($A$432&lt;=AJ$349,AJ$349&lt;=$B$432),$D$432,"")</f>
        <v/>
      </c>
      <c r="OS432" s="264" t="str">
        <f>IF(AND($A$432&lt;=AJ$349,AJ$349&lt;=$B$432),(1/3)*$D$432,"")</f>
        <v/>
      </c>
      <c r="OT432" s="264" t="str">
        <f>IF(AND($A$432&lt;=AJ$349,AJ$349&lt;=$B$432),(2/3)*$D$432,"")</f>
        <v/>
      </c>
      <c r="OU432" s="264" t="str">
        <f>IF(AND($A$432&lt;=AJ$349,AJ$349&lt;=$B$432),$E$432,"")</f>
        <v/>
      </c>
      <c r="OV432" s="264" t="str">
        <f>IF(AND($A$432&lt;=AJ$349,AJ$349&lt;=$B$432),(1/3)*$E$432,"")</f>
        <v/>
      </c>
      <c r="OW432" s="264" t="str">
        <f>IF(AND($A$432&lt;=AJ$349,AJ$349&lt;=$B$432),(2/3)*$E$432,"")</f>
        <v/>
      </c>
      <c r="OX432" s="264" t="str">
        <f>IF(AND($A$432&lt;=AJ$349,AJ$349&lt;=$B$432),$F$432,"")</f>
        <v/>
      </c>
      <c r="OY432" s="264" t="str">
        <f>IF(AND($A$432&lt;=AJ$349,AJ$349&lt;=$B$432),(1/3)*$F$432,"")</f>
        <v/>
      </c>
      <c r="OZ432" s="264" t="str">
        <f>IF(AND($A$432&lt;=AJ$349,AJ$349&lt;=$B$432),(2/3)*$F$432,"")</f>
        <v/>
      </c>
      <c r="PA432" s="264" t="str">
        <f>IF(AND($A$432&lt;=AK$349,AK$349&lt;=$B$432),$C$432,"")</f>
        <v/>
      </c>
      <c r="PB432" s="264" t="str">
        <f>IF(AND($A$432&lt;=AK$349,AK$349&lt;=$B$432),(1/3)*$C$432,"")</f>
        <v/>
      </c>
      <c r="PC432" s="264" t="str">
        <f>IF(AND($A$432&lt;=AK$349,AK$349&lt;=$B$432),(2/3)*$C$432,"")</f>
        <v/>
      </c>
      <c r="PD432" s="264" t="str">
        <f>IF(AND($A$432&lt;=AK$349,AK$349&lt;=$B$432),$D$432,"")</f>
        <v/>
      </c>
      <c r="PE432" s="264" t="str">
        <f>IF(AND($A$432&lt;=AK$349,AK$349&lt;=$B$432),(1/3)*$D$432,"")</f>
        <v/>
      </c>
      <c r="PF432" s="264" t="str">
        <f>IF(AND($A$432&lt;=AK$349,AK$349&lt;=$B$432),(2/3)*$D$432,"")</f>
        <v/>
      </c>
      <c r="PG432" s="264" t="str">
        <f>IF(AND($A$432&lt;=AK$349,AK$349&lt;=$B$432),$E$432,"")</f>
        <v/>
      </c>
      <c r="PH432" s="264" t="str">
        <f>IF(AND($A$432&lt;=AK$349,AK$349&lt;=$B$432),(1/3)*$E$432,"")</f>
        <v/>
      </c>
      <c r="PI432" s="264" t="str">
        <f>IF(AND($A$432&lt;=AK$349,AK$349&lt;=$B$432),(2/3)*$E$432,"")</f>
        <v/>
      </c>
      <c r="PJ432" s="264" t="str">
        <f>IF(AND($A$432&lt;=AK$349,AK$349&lt;=$B$432),$F$432,"")</f>
        <v/>
      </c>
      <c r="PK432" s="264" t="str">
        <f>IF(AND($A$432&lt;=AK$349,AK$349&lt;=$B$432),(1/3)*$F$432,"")</f>
        <v/>
      </c>
      <c r="PL432" s="264" t="str">
        <f>IF(AND($A$432&lt;=AK$349,AK$349&lt;=$B$432),(2/3)*$F$432,"")</f>
        <v/>
      </c>
      <c r="PM432" s="264" t="str">
        <f>IF(AND($A$432&lt;=AL$349,AL$349&lt;=$B$432),$C$432,"")</f>
        <v/>
      </c>
      <c r="PN432" s="264" t="str">
        <f>IF(AND($A$432&lt;=AL$349,AL$349&lt;=$B$432),(1/3)*$C$432,"")</f>
        <v/>
      </c>
      <c r="PO432" s="264" t="str">
        <f>IF(AND($A$432&lt;=AL$349,AL$349&lt;=$B$432),(2/3)*$C$432,"")</f>
        <v/>
      </c>
      <c r="PP432" s="264" t="str">
        <f>IF(AND($A$432&lt;=AL$349,AL$349&lt;=$B$432),$D$432,"")</f>
        <v/>
      </c>
      <c r="PQ432" s="264" t="str">
        <f>IF(AND($A$432&lt;=AL$349,AL$349&lt;=$B$432),(1/3)*$D$432,"")</f>
        <v/>
      </c>
      <c r="PR432" s="264" t="str">
        <f>IF(AND($A$432&lt;=AL$349,AL$349&lt;=$B$432),(2/3)*$D$432,"")</f>
        <v/>
      </c>
      <c r="PS432" s="264" t="str">
        <f>IF(AND($A$432&lt;=AL$349,AL$349&lt;=$B$432),$E$432,"")</f>
        <v/>
      </c>
      <c r="PT432" s="264" t="str">
        <f>IF(AND($A$432&lt;=AL$349,AL$349&lt;=$B$432),(1/3)*$E$432,"")</f>
        <v/>
      </c>
      <c r="PU432" s="264" t="str">
        <f>IF(AND($A$432&lt;=AL$349,AL$349&lt;=$B$432),(2/3)*$E$432,"")</f>
        <v/>
      </c>
      <c r="PV432" s="264" t="str">
        <f>IF(AND($A$432&lt;=AL$349,AL$349&lt;=$B$432),$F$432,"")</f>
        <v/>
      </c>
      <c r="PW432" s="264" t="str">
        <f>IF(AND($A$432&lt;=AL$349,AL$349&lt;=$B$432),(1/3)*$F$432,"")</f>
        <v/>
      </c>
      <c r="PX432" s="264" t="str">
        <f>IF(AND($A$432&lt;=AL$349,AL$349&lt;=$B$432),(2/3)*$F$432,"")</f>
        <v/>
      </c>
      <c r="PY432" s="264" t="str">
        <f>IF(AND($A$432&lt;=AM$349,AM$349&lt;=$B$432),$C$432,"")</f>
        <v/>
      </c>
      <c r="PZ432" s="264" t="str">
        <f>IF(AND($A$432&lt;=AM$349,AM$349&lt;=$B$432),(1/3)*$C$432,"")</f>
        <v/>
      </c>
      <c r="QA432" s="264" t="str">
        <f>IF(AND($A$432&lt;=AM$349,AM$349&lt;=$B$432),(2/3)*$C$432,"")</f>
        <v/>
      </c>
      <c r="QB432" s="264" t="str">
        <f>IF(AND($A$432&lt;=AM$349,AM$349&lt;=$B$432),$D$432,"")</f>
        <v/>
      </c>
      <c r="QC432" s="264" t="str">
        <f>IF(AND($A$432&lt;=AM$349,AM$349&lt;=$B$432),(1/3)*$D$432,"")</f>
        <v/>
      </c>
      <c r="QD432" s="264" t="str">
        <f>IF(AND($A$432&lt;=AM$349,AM$349&lt;=$B$432),(2/3)*$D$432,"")</f>
        <v/>
      </c>
      <c r="QE432" s="264" t="str">
        <f>IF(AND($A$432&lt;=AM$349,AM$349&lt;=$B$432),$E$432,"")</f>
        <v/>
      </c>
      <c r="QF432" s="264" t="str">
        <f>IF(AND($A$432&lt;=AM$349,AM$349&lt;=$B$432),(1/3)*$E$432,"")</f>
        <v/>
      </c>
      <c r="QG432" s="264" t="str">
        <f>IF(AND($A$432&lt;=AM$349,AM$349&lt;=$B$432),(2/3)*$E$432,"")</f>
        <v/>
      </c>
      <c r="QH432" s="264" t="str">
        <f>IF(AND($A$432&lt;=AM$349,AM$349&lt;=$B$432),$F$432,"")</f>
        <v/>
      </c>
      <c r="QI432" s="264" t="str">
        <f>IF(AND($A$432&lt;=AM$349,AM$349&lt;=$B$432),(1/3)*$F$432,"")</f>
        <v/>
      </c>
      <c r="QJ432" s="264" t="str">
        <f>IF(AND($A$432&lt;=AM$349,AM$349&lt;=$B$432),(2/3)*$F$432,"")</f>
        <v/>
      </c>
      <c r="QK432" s="264" t="str">
        <f>IF(AND($A$432&lt;=AN$349,AN$349&lt;=$B$432),$C$432,"")</f>
        <v/>
      </c>
      <c r="QL432" s="264" t="str">
        <f>IF(AND($A$432&lt;=AN$349,AN$349&lt;=$B$432),(1/3)*$C$432,"")</f>
        <v/>
      </c>
      <c r="QM432" s="264" t="str">
        <f>IF(AND($A$432&lt;=AN$349,AN$349&lt;=$B$432),(2/3)*$C$432,"")</f>
        <v/>
      </c>
      <c r="QN432" s="264" t="str">
        <f>IF(AND($A$432&lt;=AN$349,AN$349&lt;=$B$432),$D$432,"")</f>
        <v/>
      </c>
      <c r="QO432" s="264" t="str">
        <f>IF(AND($A$432&lt;=AN$349,AN$349&lt;=$B$432),(1/3)*$D$432,"")</f>
        <v/>
      </c>
      <c r="QP432" s="264" t="str">
        <f>IF(AND($A$432&lt;=AN$349,AN$349&lt;=$B$432),(2/3)*$D$432,"")</f>
        <v/>
      </c>
      <c r="QQ432" s="264" t="str">
        <f>IF(AND($A$432&lt;=AN$349,AN$349&lt;=$B$432),$E$432,"")</f>
        <v/>
      </c>
      <c r="QR432" s="264" t="str">
        <f>IF(AND($A$432&lt;=AN$349,AN$349&lt;=$B$432),(1/3)*$E$432,"")</f>
        <v/>
      </c>
      <c r="QS432" s="264" t="str">
        <f>IF(AND($A$432&lt;=AN$349,AN$349&lt;=$B$432),(2/3)*$E$432,"")</f>
        <v/>
      </c>
      <c r="QT432" s="264" t="str">
        <f>IF(AND($A$432&lt;=AN$349,AN$349&lt;=$B$432),$F$432,"")</f>
        <v/>
      </c>
      <c r="QU432" s="264" t="str">
        <f>IF(AND($A$432&lt;=AN$349,AN$349&lt;=$B$432),(1/3)*$F$432,"")</f>
        <v/>
      </c>
      <c r="QV432" s="264" t="str">
        <f>IF(AND($A$432&lt;=AN$349,AN$349&lt;=$B$432),(2/3)*$F$432,"")</f>
        <v/>
      </c>
      <c r="QW432" s="264" t="str">
        <f>IF(AND($A$432&lt;=AO$349,AO$349&lt;=$B$432),$C$432,"")</f>
        <v/>
      </c>
      <c r="QX432" s="264" t="str">
        <f>IF(AND($A$432&lt;=AO$349,AO$349&lt;=$B$432),(1/3)*$C$432,"")</f>
        <v/>
      </c>
      <c r="QY432" s="264" t="str">
        <f>IF(AND($A$432&lt;=AO$349,AO$349&lt;=$B$432),(2/3)*$C$432,"")</f>
        <v/>
      </c>
      <c r="QZ432" s="264" t="str">
        <f>IF(AND($A$432&lt;=AO$349,AO$349&lt;=$B$432),$D$432,"")</f>
        <v/>
      </c>
      <c r="RA432" s="264" t="str">
        <f>IF(AND($A$432&lt;=AO$349,AO$349&lt;=$B$432),(1/3)*$D$432,"")</f>
        <v/>
      </c>
      <c r="RB432" s="264" t="str">
        <f>IF(AND($A$432&lt;=AO$349,AO$349&lt;=$B$432),(2/3)*$D$432,"")</f>
        <v/>
      </c>
      <c r="RC432" s="264" t="str">
        <f>IF(AND($A$432&lt;=AO$349,AO$349&lt;=$B$432),$E$432,"")</f>
        <v/>
      </c>
      <c r="RD432" s="264" t="str">
        <f>IF(AND($A$432&lt;=AO$349,AO$349&lt;=$B$432),(1/3)*$E$432,"")</f>
        <v/>
      </c>
      <c r="RE432" s="264" t="str">
        <f>IF(AND($A$432&lt;=AO$349,AO$349&lt;=$B$432),(2/3)*$E$432,"")</f>
        <v/>
      </c>
      <c r="RF432" s="264" t="str">
        <f>IF(AND($A$432&lt;=AO$349,AO$349&lt;=$B$432),$F$432,"")</f>
        <v/>
      </c>
      <c r="RG432" s="264" t="str">
        <f>IF(AND($A$432&lt;=AO$349,AO$349&lt;=$B$432),(1/3)*$F$432,"")</f>
        <v/>
      </c>
      <c r="RH432" s="264" t="str">
        <f>IF(AND($A$432&lt;=AO$349,AO$349&lt;=$B$432),(2/3)*$F$432,"")</f>
        <v/>
      </c>
      <c r="RI432" s="264" t="str">
        <f>IF(AND($A$432&lt;=AP$349,AP$349&lt;=$B$432),$C$432,"")</f>
        <v/>
      </c>
      <c r="RJ432" s="264" t="str">
        <f>IF(AND($A$432&lt;=AP$349,AP$349&lt;=$B$432),(1/3)*$C$432,"")</f>
        <v/>
      </c>
      <c r="RK432" s="264" t="str">
        <f>IF(AND($A$432&lt;=AP$349,AP$349&lt;=$B$432),(2/3)*$C$432,"")</f>
        <v/>
      </c>
      <c r="RL432" s="264" t="str">
        <f>IF(AND($A$432&lt;=AP$349,AP$349&lt;=$B$432),$D$432,"")</f>
        <v/>
      </c>
      <c r="RM432" s="264" t="str">
        <f>IF(AND($A$432&lt;=AP$349,AP$349&lt;=$B$432),(1/3)*$D$432,"")</f>
        <v/>
      </c>
      <c r="RN432" s="264" t="str">
        <f>IF(AND($A$432&lt;=AP$349,AP$349&lt;=$B$432),(2/3)*$D$432,"")</f>
        <v/>
      </c>
      <c r="RO432" s="264" t="str">
        <f>IF(AND($A$432&lt;=AP$349,AP$349&lt;=$B$432),$E$432,"")</f>
        <v/>
      </c>
      <c r="RP432" s="264" t="str">
        <f>IF(AND($A$432&lt;=AP$349,AP$349&lt;=$B$432),(1/3)*$E$432,"")</f>
        <v/>
      </c>
      <c r="RQ432" s="264" t="str">
        <f>IF(AND($A$432&lt;=AP$349,AP$349&lt;=$B$432),(2/3)*$E$432,"")</f>
        <v/>
      </c>
      <c r="RR432" s="264" t="str">
        <f>IF(AND($A$432&lt;=AP$349,AP$349&lt;=$B$432),$F$432,"")</f>
        <v/>
      </c>
      <c r="RS432" s="264" t="str">
        <f>IF(AND($A$432&lt;=AP$349,AP$349&lt;=$B$432),(1/3)*$F$432,"")</f>
        <v/>
      </c>
      <c r="RT432" s="264" t="str">
        <f>IF(AND($A$432&lt;=AP$349,AP$349&lt;=$B$432),(2/3)*$F$432,"")</f>
        <v/>
      </c>
      <c r="RU432" s="264" t="str">
        <f>IF(AND($A$432&lt;=AQ$349,AQ$349&lt;=$B$432),$C$432,"")</f>
        <v/>
      </c>
      <c r="RV432" s="264" t="str">
        <f>IF(AND($A$432&lt;=AQ$349,AQ$349&lt;=$B$432),(1/3)*$C$432,"")</f>
        <v/>
      </c>
      <c r="RW432" s="264" t="str">
        <f>IF(AND($A$432&lt;=AQ$349,AQ$349&lt;=$B$432),(2/3)*$C$432,"")</f>
        <v/>
      </c>
      <c r="RX432" s="264" t="str">
        <f>IF(AND($A$432&lt;=AQ$349,AQ$349&lt;=$B$432),$D$432,"")</f>
        <v/>
      </c>
      <c r="RY432" s="264" t="str">
        <f>IF(AND($A$432&lt;=AQ$349,AQ$349&lt;=$B$432),(1/3)*$D$432,"")</f>
        <v/>
      </c>
      <c r="RZ432" s="264" t="str">
        <f>IF(AND($A$432&lt;=AQ$349,AQ$349&lt;=$B$432),(2/3)*$D$432,"")</f>
        <v/>
      </c>
      <c r="SA432" s="264" t="str">
        <f>IF(AND($A$432&lt;=AQ$349,AQ$349&lt;=$B$432),$E$432,"")</f>
        <v/>
      </c>
      <c r="SB432" s="264" t="str">
        <f>IF(AND($A$432&lt;=AQ$349,AQ$349&lt;=$B$432),(1/3)*$E$432,"")</f>
        <v/>
      </c>
      <c r="SC432" s="264" t="str">
        <f>IF(AND($A$432&lt;=AQ$349,AQ$349&lt;=$B$432),(2/3)*$E$432,"")</f>
        <v/>
      </c>
      <c r="SD432" s="264" t="str">
        <f>IF(AND($A$432&lt;=AQ$349,AQ$349&lt;=$B$432),$F$432,"")</f>
        <v/>
      </c>
      <c r="SE432" s="264" t="str">
        <f>IF(AND($A$432&lt;=AQ$349,AQ$349&lt;=$B$432),(1/3)*$F$432,"")</f>
        <v/>
      </c>
      <c r="SF432" s="264" t="str">
        <f>IF(AND($A$432&lt;=AQ$349,AQ$349&lt;=$B$432),(2/3)*$F$432,"")</f>
        <v/>
      </c>
      <c r="SG432" s="264" t="str">
        <f>IF(AND($A$432&lt;=AR$349,AR$349&lt;=$B$432),$C$432,"")</f>
        <v/>
      </c>
      <c r="SH432" s="264" t="str">
        <f>IF(AND($A$432&lt;=AR$349,AR$349&lt;=$B$432),(1/3)*$C$432,"")</f>
        <v/>
      </c>
      <c r="SI432" s="264" t="str">
        <f>IF(AND($A$432&lt;=AR$349,AR$349&lt;=$B$432),(2/3)*$C$432,"")</f>
        <v/>
      </c>
      <c r="SJ432" s="264" t="str">
        <f>IF(AND($A$432&lt;=AR$349,AR$349&lt;=$B$432),$D$432,"")</f>
        <v/>
      </c>
      <c r="SK432" s="264" t="str">
        <f>IF(AND($A$432&lt;=AR$349,AR$349&lt;=$B$432),(1/3)*$D$432,"")</f>
        <v/>
      </c>
      <c r="SL432" s="264" t="str">
        <f>IF(AND($A$432&lt;=AR$349,AR$349&lt;=$B$432),(2/3)*$D$432,"")</f>
        <v/>
      </c>
      <c r="SM432" s="264" t="str">
        <f>IF(AND($A$432&lt;=AR$349,AR$349&lt;=$B$432),$E$432,"")</f>
        <v/>
      </c>
      <c r="SN432" s="264" t="str">
        <f>IF(AND($A$432&lt;=AR$349,AR$349&lt;=$B$432),(1/3)*$E$432,"")</f>
        <v/>
      </c>
      <c r="SO432" s="264" t="str">
        <f>IF(AND($A$432&lt;=AR$349,AR$349&lt;=$B$432),(2/3)*$E$432,"")</f>
        <v/>
      </c>
      <c r="SP432" s="264" t="str">
        <f>IF(AND($A$432&lt;=AR$349,AR$349&lt;=$B$432),$F$432,"")</f>
        <v/>
      </c>
      <c r="SQ432" s="264" t="str">
        <f>IF(AND($A$432&lt;=AR$349,AR$349&lt;=$B$432),(1/3)*$F$432,"")</f>
        <v/>
      </c>
      <c r="SR432" s="264" t="str">
        <f>IF(AND($A$432&lt;=AR$349,AR$349&lt;=$B$432),(2/3)*$F$432,"")</f>
        <v/>
      </c>
      <c r="SS432" s="264" t="str">
        <f>IF(AND($A$432&lt;=AS$349,AS$349&lt;=$B$432),$C$432,"")</f>
        <v/>
      </c>
      <c r="ST432" s="264" t="str">
        <f>IF(AND($A$432&lt;=AS$349,AS$349&lt;=$B$432),(1/3)*$C$432,"")</f>
        <v/>
      </c>
      <c r="SU432" s="264" t="str">
        <f>IF(AND($A$432&lt;=AS$349,AS$349&lt;=$B$432),(2/3)*$C$432,"")</f>
        <v/>
      </c>
      <c r="SV432" s="264" t="str">
        <f>IF(AND($A$432&lt;=AS$349,AS$349&lt;=$B$432),$D$432,"")</f>
        <v/>
      </c>
      <c r="SW432" s="264" t="str">
        <f>IF(AND($A$432&lt;=AS$349,AS$349&lt;=$B$432),(1/3)*$D$432,"")</f>
        <v/>
      </c>
      <c r="SX432" s="264" t="str">
        <f>IF(AND($A$432&lt;=AS$349,AS$349&lt;=$B$432),(2/3)*$D$432,"")</f>
        <v/>
      </c>
      <c r="SY432" s="264" t="str">
        <f>IF(AND($A$432&lt;=AS$349,AS$349&lt;=$B$432),$E$432,"")</f>
        <v/>
      </c>
      <c r="SZ432" s="264" t="str">
        <f>IF(AND($A$432&lt;=AS$349,AS$349&lt;=$B$432),(1/3)*$E$432,"")</f>
        <v/>
      </c>
      <c r="TA432" s="264" t="str">
        <f>IF(AND($A$432&lt;=AS$349,AS$349&lt;=$B$432),(2/3)*$E$432,"")</f>
        <v/>
      </c>
      <c r="TB432" s="264" t="str">
        <f>IF(AND($A$432&lt;=AS$349,AS$349&lt;=$B$432),$F$432,"")</f>
        <v/>
      </c>
      <c r="TC432" s="264" t="str">
        <f>IF(AND($A$432&lt;=AS$349,AS$349&lt;=$B$432),(1/3)*$F$432,"")</f>
        <v/>
      </c>
      <c r="TD432" s="264" t="str">
        <f>IF(AND($A$432&lt;=AS$349,AS$349&lt;=$B$432),(2/3)*$F$432,"")</f>
        <v/>
      </c>
      <c r="TE432" s="264" t="str">
        <f>IF(AND($A$432&lt;=AT$349,AT$349&lt;=$B$432),$C$432,"")</f>
        <v/>
      </c>
      <c r="TF432" s="264" t="str">
        <f>IF(AND($A$432&lt;=AT$349,AT$349&lt;=$B$432),(1/3)*$C$432,"")</f>
        <v/>
      </c>
      <c r="TG432" s="264" t="str">
        <f>IF(AND($A$432&lt;=AT$349,AT$349&lt;=$B$432),(2/3)*$C$432,"")</f>
        <v/>
      </c>
      <c r="TH432" s="264" t="str">
        <f>IF(AND($A$432&lt;=AT$349,AT$349&lt;=$B$432),$D$432,"")</f>
        <v/>
      </c>
      <c r="TI432" s="264" t="str">
        <f>IF(AND($A$432&lt;=AT$349,AT$349&lt;=$B$432),(1/3)*$D$432,"")</f>
        <v/>
      </c>
      <c r="TJ432" s="264" t="str">
        <f>IF(AND($A$432&lt;=AT$349,AT$349&lt;=$B$432),(2/3)*$D$432,"")</f>
        <v/>
      </c>
      <c r="TK432" s="264" t="str">
        <f>IF(AND($A$432&lt;=AT$349,AT$349&lt;=$B$432),$E$432,"")</f>
        <v/>
      </c>
      <c r="TL432" s="264" t="str">
        <f>IF(AND($A$432&lt;=AT$349,AT$349&lt;=$B$432),(1/3)*$E$432,"")</f>
        <v/>
      </c>
      <c r="TM432" s="264" t="str">
        <f>IF(AND($A$432&lt;=AT$349,AT$349&lt;=$B$432),(2/3)*$E$432,"")</f>
        <v/>
      </c>
      <c r="TN432" s="264" t="str">
        <f>IF(AND($A$432&lt;=AT$349,AT$349&lt;=$B$432),$F$432,"")</f>
        <v/>
      </c>
      <c r="TO432" s="264" t="str">
        <f>IF(AND($A$432&lt;=AT$349,AT$349&lt;=$B$432),(1/3)*$F$432,"")</f>
        <v/>
      </c>
      <c r="TP432" s="264" t="str">
        <f>IF(AND($A$432&lt;=AT$349,AT$349&lt;=$B$432),(2/3)*$F$432,"")</f>
        <v/>
      </c>
      <c r="TQ432" s="264" t="str">
        <f>IF(AND($A$432&lt;=AU$349,AU$349&lt;=$B$432),$C$432,"")</f>
        <v/>
      </c>
      <c r="TR432" s="264" t="str">
        <f>IF(AND($A$432&lt;=AU$349,AU$349&lt;=$B$432),(1/3)*$C$432,"")</f>
        <v/>
      </c>
      <c r="TS432" s="264" t="str">
        <f>IF(AND($A$432&lt;=AU$349,AU$349&lt;=$B$432),(2/3)*$C$432,"")</f>
        <v/>
      </c>
      <c r="TT432" s="264" t="str">
        <f>IF(AND($A$432&lt;=AU$349,AU$349&lt;=$B$432),$D$432,"")</f>
        <v/>
      </c>
      <c r="TU432" s="264" t="str">
        <f>IF(AND($A$432&lt;=AU$349,AU$349&lt;=$B$432),(1/3)*$D$432,"")</f>
        <v/>
      </c>
      <c r="TV432" s="264" t="str">
        <f>IF(AND($A$432&lt;=AU$349,AU$349&lt;=$B$432),(2/3)*$D$432,"")</f>
        <v/>
      </c>
      <c r="TW432" s="264" t="str">
        <f>IF(AND($A$432&lt;=AU$349,AU$349&lt;=$B$432),$E$432,"")</f>
        <v/>
      </c>
      <c r="TX432" s="264" t="str">
        <f>IF(AND($A$432&lt;=AU$349,AU$349&lt;=$B$432),(1/3)*$E$432,"")</f>
        <v/>
      </c>
      <c r="TY432" s="264" t="str">
        <f>IF(AND($A$432&lt;=AU$349,AU$349&lt;=$B$432),(2/3)*$E$432,"")</f>
        <v/>
      </c>
      <c r="TZ432" s="264" t="str">
        <f>IF(AND($A$432&lt;=AU$349,AU$349&lt;=$B$432),$F$432,"")</f>
        <v/>
      </c>
      <c r="UA432" s="264" t="str">
        <f>IF(AND($A$432&lt;=AU$349,AU$349&lt;=$B$432),(1/3)*$F$432,"")</f>
        <v/>
      </c>
      <c r="UB432" s="264" t="str">
        <f>IF(AND($A$432&lt;=AU$349,AU$349&lt;=$B$432),(2/3)*$F$432,"")</f>
        <v/>
      </c>
      <c r="UC432" s="264" t="str">
        <f>IF(AND($A$432&lt;=AV$349,AV$349&lt;=$B$432),$C$432,"")</f>
        <v/>
      </c>
      <c r="UD432" s="264" t="str">
        <f>IF(AND($A$432&lt;=AV$349,AV$349&lt;=$B$432),(1/3)*$C$432,"")</f>
        <v/>
      </c>
      <c r="UE432" s="264" t="str">
        <f>IF(AND($A$432&lt;=AV$349,AV$349&lt;=$B$432),(2/3)*$C$432,"")</f>
        <v/>
      </c>
      <c r="UF432" s="264" t="str">
        <f>IF(AND($A$432&lt;=AV$349,AV$349&lt;=$B$432),$D$432,"")</f>
        <v/>
      </c>
      <c r="UG432" s="264" t="str">
        <f>IF(AND($A$432&lt;=AV$349,AV$349&lt;=$B$432),(1/3)*$D$432,"")</f>
        <v/>
      </c>
      <c r="UH432" s="264" t="str">
        <f>IF(AND($A$432&lt;=AV$349,AV$349&lt;=$B$432),(2/3)*$C$432,"")</f>
        <v/>
      </c>
      <c r="UI432" s="264" t="str">
        <f>IF(AND($A$432&lt;=AV$349,AV$349&lt;=$B$432),$E$432,"")</f>
        <v/>
      </c>
      <c r="UJ432" s="264" t="str">
        <f>IF(AND($A$432&lt;=AV$349,AV$349&lt;=$B$432),(1/3)*$E$432,"")</f>
        <v/>
      </c>
      <c r="UK432" s="264" t="str">
        <f>IF(AND($A$432&lt;=AV$349,AV$349&lt;=$B$432),(2/3)*$E$432,"")</f>
        <v/>
      </c>
      <c r="UL432" s="264" t="str">
        <f>IF(AND($A$432&lt;=AV$349,AV$349&lt;=$B$432),$F$432,"")</f>
        <v/>
      </c>
      <c r="UM432" s="264" t="str">
        <f>IF(AND($A$432&lt;=AV$349,AV$349&lt;=$B$432),(1/3)*$F$432,"")</f>
        <v/>
      </c>
      <c r="UN432" s="264" t="str">
        <f>IF(AND($A$432&lt;=AV$349,AV$349&lt;=$B$432),(2/3)*$F$432,"")</f>
        <v/>
      </c>
      <c r="UO432" s="264" t="str">
        <f>IF(AND($A$432&lt;=AW$349,AW$349&lt;=$B$432),$C$432,"")</f>
        <v/>
      </c>
      <c r="UP432" s="264" t="str">
        <f>IF(AND($A$432&lt;=AW$349,AW$349&lt;=$B$432),(1/3)*$C$432,"")</f>
        <v/>
      </c>
      <c r="UQ432" s="264" t="str">
        <f>IF(AND($A$432&lt;=AW$349,AW$349&lt;=$B$432),(2/3)*$C$432,"")</f>
        <v/>
      </c>
      <c r="UR432" s="264" t="str">
        <f>IF(AND($A$432&lt;=AW$349,AW$349&lt;=$B$432),$D$432,"")</f>
        <v/>
      </c>
      <c r="US432" s="264" t="str">
        <f>IF(AND($A$432&lt;=AW$349,AW$349&lt;=$B$432),(1/3)*$D$432,"")</f>
        <v/>
      </c>
      <c r="UT432" s="264" t="str">
        <f>IF(AND($A$432&lt;=AW$349,AW$349&lt;=$B$432),(2/3)*$D$432,"")</f>
        <v/>
      </c>
      <c r="UU432" s="264" t="str">
        <f>IF(AND($A$432&lt;=AW$349,AW$349&lt;=$B$432),$E$432,"")</f>
        <v/>
      </c>
      <c r="UV432" s="264" t="str">
        <f>IF(AND($A$432&lt;=AW$349,AW$349&lt;=$B$432),(1/3)*$E$432,"")</f>
        <v/>
      </c>
      <c r="UW432" s="264" t="str">
        <f>IF(AND($A$432&lt;=AW$349,AW$349&lt;=$B$432),(2/3)*$E$432,"")</f>
        <v/>
      </c>
      <c r="UX432" s="264" t="str">
        <f>IF(AND($A$432&lt;=AW$349,AW$349&lt;=$B$432),$F$432,"")</f>
        <v/>
      </c>
      <c r="UY432" s="264" t="str">
        <f>IF(AND($A$432&lt;=AW$349,AW$349&lt;=$B$432),(1/3)*$F$432,"")</f>
        <v/>
      </c>
      <c r="UZ432" s="264" t="str">
        <f>IF(AND($A$432&lt;=AW$349,AW$349&lt;=$B$432),(2/3)*$F$432,"")</f>
        <v/>
      </c>
      <c r="VA432" s="264" t="str">
        <f>IF(AND($A$432&lt;=AX$349,AX$349&lt;=$B$432),$C$432,"")</f>
        <v/>
      </c>
      <c r="VB432" s="264" t="str">
        <f>IF(AND($A$432&lt;=AX$349,AX$349&lt;=$B$432),(1/3)*$C$432,"")</f>
        <v/>
      </c>
      <c r="VC432" s="264" t="str">
        <f>IF(AND($A$432&lt;=AX$349,AX$349&lt;=$B$432),(2/3)*$C$432,"")</f>
        <v/>
      </c>
      <c r="VD432" s="264" t="str">
        <f>IF(AND($A$432&lt;=AX$349,AX$349&lt;=$B$432),$D$432,"")</f>
        <v/>
      </c>
      <c r="VE432" s="264" t="str">
        <f>IF(AND($A$432&lt;=AX$349,AX$349&lt;=$B$432),(1/3)*$D$432,"")</f>
        <v/>
      </c>
      <c r="VF432" s="264" t="str">
        <f>IF(AND($A$432&lt;=AX$349,AX$349&lt;=$B$432),(2/3)*$D$432,"")</f>
        <v/>
      </c>
      <c r="VG432" s="264" t="str">
        <f>IF(AND($A$432&lt;=AX$349,AX$349&lt;=$B$432),$E$432,"")</f>
        <v/>
      </c>
      <c r="VH432" s="264" t="str">
        <f>IF(AND($A$432&lt;=AX$349,AX$349&lt;=$B$432),(1/3)*$E$432,"")</f>
        <v/>
      </c>
      <c r="VI432" s="264" t="str">
        <f>IF(AND($A$432&lt;=AX$349,AX$349&lt;=$B$432),(2/3)*$E$432,"")</f>
        <v/>
      </c>
      <c r="VJ432" s="264" t="str">
        <f>IF(AND($A$432&lt;=AX$349,AX$349&lt;=$B$432),$F$432,"")</f>
        <v/>
      </c>
      <c r="VK432" s="264" t="str">
        <f>IF(AND($A$432&lt;=AX$349,AX$349&lt;=$B$432),(1/3)*$F$432,"")</f>
        <v/>
      </c>
      <c r="VL432" s="264" t="str">
        <f>IF(AND($A$432&lt;=AX$349,AX$349&lt;=$B$432),(2/3)*$F$432,"")</f>
        <v/>
      </c>
      <c r="VM432" s="264" t="str">
        <f>IF(AND($A$432&lt;=AY$349,AY$349&lt;=$B$432),$C$432,"")</f>
        <v/>
      </c>
      <c r="VN432" s="264" t="str">
        <f>IF(AND($A$432&lt;=AY$349,AY$349&lt;=$B$432),(1/3)*$C$432,"")</f>
        <v/>
      </c>
      <c r="VO432" s="264" t="str">
        <f>IF(AND($A$432&lt;=AY$349,AY$349&lt;=$B$432),(2/3)*$C$432,"")</f>
        <v/>
      </c>
      <c r="VP432" s="264" t="str">
        <f>IF(AND($A$432&lt;=AY$349,AY$349&lt;=$B$432),$D$432,"")</f>
        <v/>
      </c>
      <c r="VQ432" s="264" t="str">
        <f>IF(AND($A$432&lt;=AY$349,AY$349&lt;=$B$432),(1/3)*$D$432,"")</f>
        <v/>
      </c>
      <c r="VR432" s="264" t="str">
        <f>IF(AND($A$432&lt;=AY$349,AY$349&lt;=$B$432),(2/3)*$D$432,"")</f>
        <v/>
      </c>
      <c r="VS432" s="264" t="str">
        <f>IF(AND($A$432&lt;=AY$349,AY$349&lt;=$B$432),$E$432,"")</f>
        <v/>
      </c>
      <c r="VT432" s="264" t="str">
        <f>IF(AND($A$432&lt;=AY$349,AY$349&lt;=$B$432),(1/3)*$E$432,"")</f>
        <v/>
      </c>
      <c r="VU432" s="264" t="str">
        <f>IF(AND($A$432&lt;=AY$349,AY$349&lt;=$B$432),(2/3)*$E$432,"")</f>
        <v/>
      </c>
      <c r="VV432" s="264" t="str">
        <f>IF(AND($A$432&lt;=AY$349,AY$349&lt;=$B$432),$F$432,"")</f>
        <v/>
      </c>
      <c r="VW432" s="264" t="str">
        <f>IF(AND($A$432&lt;=AY$349,AY$349&lt;=$B$432),(1/3)*$F$432,"")</f>
        <v/>
      </c>
      <c r="VX432" s="264" t="str">
        <f>IF(AND($A$432&lt;=AY$349,AY$349&lt;=$B$432),(2/3)*$F$432,"")</f>
        <v/>
      </c>
      <c r="VY432" s="264" t="str">
        <f>IF(AND($A$432&lt;=AZ$349,AZ$349&lt;=$B$432),$C$432,"")</f>
        <v/>
      </c>
      <c r="VZ432" s="264" t="str">
        <f>IF(AND($A$432&lt;=AZ$349,AZ$349&lt;=$B$432),(1/3)*$C$432,"")</f>
        <v/>
      </c>
      <c r="WA432" s="264" t="str">
        <f>IF(AND($A$432&lt;=AZ$349,AZ$349&lt;=$B$432),(2/3)*$C$432,"")</f>
        <v/>
      </c>
      <c r="WB432" s="264" t="str">
        <f>IF(AND($A$432&lt;=AZ$349,AZ$349&lt;=$B$432),$D$432,"")</f>
        <v/>
      </c>
      <c r="WC432" s="264" t="str">
        <f>IF(AND($A$432&lt;=AZ$349,AZ$349&lt;=$B$432),(1/3)*$D$432,"")</f>
        <v/>
      </c>
      <c r="WD432" s="264" t="str">
        <f>IF(AND($A$432&lt;=AZ$349,AZ$349&lt;=$B$432),(2/3)*$D$432,"")</f>
        <v/>
      </c>
      <c r="WE432" s="264" t="str">
        <f>IF(AND($A$432&lt;=AZ$349,AZ$349&lt;=$B$432),$E$432,"")</f>
        <v/>
      </c>
      <c r="WF432" s="264" t="str">
        <f>IF(AND($A$432&lt;=AZ$349,AZ$349&lt;=$B$432),(1/3)*$E$432,"")</f>
        <v/>
      </c>
      <c r="WG432" s="264" t="str">
        <f>IF(AND($A$432&lt;=AZ$349,AZ$349&lt;=$B$432),(2/3)*$E$432,"")</f>
        <v/>
      </c>
      <c r="WH432" s="264" t="str">
        <f>IF(AND($A$432&lt;=AZ$349,AZ$349&lt;=$B$432),$F$432,"")</f>
        <v/>
      </c>
      <c r="WI432" s="264" t="str">
        <f>IF(AND($A$432&lt;=AZ$349,AZ$349&lt;=$B$432),(1/3)*$F$432,"")</f>
        <v/>
      </c>
      <c r="WJ432" s="264" t="str">
        <f>IF(AND($A$432&lt;=AZ$349,AZ$349&lt;=$B$432),(2/3)*$F$432,"")</f>
        <v/>
      </c>
      <c r="WK432" s="264" t="str">
        <f>IF(AND($A$432&lt;=BA$349,BA$349&lt;=$B$432),$C$432,"")</f>
        <v/>
      </c>
      <c r="WL432" s="264" t="str">
        <f>IF(AND($A$432&lt;=BA$349,BA$349&lt;=$B$432),(1/3)*$C$432,"")</f>
        <v/>
      </c>
      <c r="WM432" s="264" t="str">
        <f>IF(AND($A$432&lt;=BA$349,BA$349&lt;=$B$432),(2/3)*$C$432,"")</f>
        <v/>
      </c>
      <c r="WN432" s="264" t="str">
        <f>IF(AND($A$432&lt;=BA$349,BA$349&lt;=$B$432),$D$432,"")</f>
        <v/>
      </c>
      <c r="WO432" s="264" t="str">
        <f>IF(AND($A$432&lt;=BA$349,BA$349&lt;=$B$432),(1/3)*$D$432,"")</f>
        <v/>
      </c>
      <c r="WP432" s="264" t="str">
        <f>IF(AND($A$432&lt;=BA$349,BA$349&lt;=$B$432),(2/3)*$D$432,"")</f>
        <v/>
      </c>
      <c r="WQ432" s="264" t="str">
        <f>IF(AND($A$432&lt;=BA$349,BA$349&lt;=$B$432),$E$432,"")</f>
        <v/>
      </c>
      <c r="WR432" s="264" t="str">
        <f>IF(AND($A$432&lt;=BA$349,BA$349&lt;=$B$432),(1/3)*$E$432,"")</f>
        <v/>
      </c>
      <c r="WS432" s="264" t="str">
        <f>IF(AND($A$432&lt;=BA$349,BA$349&lt;=$B$432),(2/3)*$E$432,"")</f>
        <v/>
      </c>
      <c r="WT432" s="264" t="str">
        <f>IF(AND($A$432&lt;=BA$349,BA$349&lt;=$B$432),$F$432,"")</f>
        <v/>
      </c>
      <c r="WU432" s="264" t="str">
        <f>IF(AND($A$432&lt;=BA$349,BA$349&lt;=$B$432),(1/3)*$F$432,"")</f>
        <v/>
      </c>
      <c r="WV432" s="264" t="str">
        <f>IF(AND($A$432&lt;=BA$349,BA$349&lt;=$B$432),(2/3)*$F$432,"")</f>
        <v/>
      </c>
      <c r="WW432" s="264" t="str">
        <f>IF(AND($A$432&lt;=BB$349,BB$349&lt;=$B$432),$C$432,"")</f>
        <v/>
      </c>
      <c r="WX432" s="264" t="str">
        <f>IF(AND($A$432&lt;=BB$349,BB$349&lt;=$B$432),(1/3)*$C$432,"")</f>
        <v/>
      </c>
      <c r="WY432" s="264" t="str">
        <f>IF(AND($A$432&lt;=BB$349,BB$349&lt;=$B$432),(2/3)*$C$432,"")</f>
        <v/>
      </c>
      <c r="WZ432" s="264" t="str">
        <f>IF(AND($A$432&lt;=BB$349,BB$349&lt;=$B$432),$D$432,"")</f>
        <v/>
      </c>
      <c r="XA432" s="264" t="str">
        <f>IF(AND($A$432&lt;=BB$349,BB$349&lt;=$B$432),(1/3)*$D$432,"")</f>
        <v/>
      </c>
      <c r="XB432" s="264" t="str">
        <f>IF(AND($A$432&lt;=BB$349,BB$349&lt;=$B$432),(2/3)*$D$432,"")</f>
        <v/>
      </c>
      <c r="XC432" s="264" t="str">
        <f>IF(AND($A$432&lt;=BB$349,BB$349&lt;=$B$432),$E$432,"")</f>
        <v/>
      </c>
      <c r="XD432" s="264" t="str">
        <f>IF(AND($A$432&lt;=BB$349,BB$349&lt;=$B$432),(1/3)*$E$432,"")</f>
        <v/>
      </c>
      <c r="XE432" s="264" t="str">
        <f>IF(AND($A$432&lt;=BB$349,BB$349&lt;=$B$432),(2/3)*$E$432,"")</f>
        <v/>
      </c>
      <c r="XF432" s="264" t="str">
        <f>IF(AND($A$432&lt;=BB$349,BB$349&lt;=$B$432),$F$432,"")</f>
        <v/>
      </c>
      <c r="XG432" s="264" t="str">
        <f>IF(AND($A$432&lt;=BB$349,BB$349&lt;=$B$432),(1/3)*$F$432,"")</f>
        <v/>
      </c>
      <c r="XH432" s="264" t="str">
        <f>IF(AND($A$432&lt;=BB$349,BB$349&lt;=$B$432),(2/3)*$F$432,"")</f>
        <v/>
      </c>
      <c r="XI432" s="264" t="str">
        <f>IF(AND($A$432&lt;=BC$349,BC$349&lt;=$B$432),$C$432,"")</f>
        <v/>
      </c>
      <c r="XJ432" s="264" t="str">
        <f>IF(AND($A$432&lt;=BC$349,BC$349&lt;=$B$432),(1/3)*$C$432,"")</f>
        <v/>
      </c>
      <c r="XK432" s="264" t="str">
        <f>IF(AND($A$432&lt;=BC$349,BC$349&lt;=$B$432),(2/3)*$C$432,"")</f>
        <v/>
      </c>
      <c r="XL432" s="264" t="str">
        <f>IF(AND($A$432&lt;=BC$349,BC$349&lt;=$B$432),$D$432,"")</f>
        <v/>
      </c>
      <c r="XM432" s="264" t="str">
        <f>IF(AND($A$432&lt;=BC$349,BC$349&lt;=$B$432),(1/3)*$D$432,"")</f>
        <v/>
      </c>
      <c r="XN432" s="264" t="str">
        <f>IF(AND($A$432&lt;=BC$349,BC$349&lt;=$B$432),(2/3)*$D$432,"")</f>
        <v/>
      </c>
      <c r="XO432" s="264" t="str">
        <f>IF(AND($A$432&lt;=BC$349,BC$349&lt;=$B$432),$E$432,"")</f>
        <v/>
      </c>
      <c r="XP432" s="264" t="str">
        <f>IF(AND($A$432&lt;=BC$349,BC$349&lt;=$B$432),(1/3)*$E$432,"")</f>
        <v/>
      </c>
      <c r="XQ432" s="264" t="str">
        <f>IF(AND($A$432&lt;=BC$349,BC$349&lt;=$B$432),(2/3)*$E$432,"")</f>
        <v/>
      </c>
      <c r="XR432" s="264" t="str">
        <f>IF(AND($A$432&lt;=BC$349,BC$349&lt;=$B$432),$F$432,"")</f>
        <v/>
      </c>
      <c r="XS432" s="264" t="str">
        <f>IF(AND($A$432&lt;=BC$349,BC$349&lt;=$B$432),(1/3)*$F$432,"")</f>
        <v/>
      </c>
      <c r="XT432" s="264" t="str">
        <f>IF(AND($A$432&lt;=BC$349,BC$349&lt;=$B$432),(2/3)*$F$432,"")</f>
        <v/>
      </c>
      <c r="XU432" s="264" t="str">
        <f>IF(AND($A$432&lt;=BD$349,BD$349&lt;=$B$432),$C$432,"")</f>
        <v/>
      </c>
      <c r="XV432" s="264" t="str">
        <f>IF(AND($A$432&lt;=BD$349,BD$349&lt;=$B$432),(1/3)*$C$432,"")</f>
        <v/>
      </c>
      <c r="XW432" s="264" t="str">
        <f>IF(AND($A$432&lt;=BD$349,BD$349&lt;=$B$432),(2/3)*$C$432,"")</f>
        <v/>
      </c>
      <c r="XX432" s="264" t="str">
        <f>IF(AND($A$432&lt;=BD$349,BD$349&lt;=$B$432),$D$432,"")</f>
        <v/>
      </c>
      <c r="XY432" s="264" t="str">
        <f>IF(AND($A$432&lt;=BD$349,BD$349&lt;=$B$432),(1/3)*$D$432,"")</f>
        <v/>
      </c>
      <c r="XZ432" s="264" t="str">
        <f>IF(AND($A$432&lt;=BD$349,BD$349&lt;=$B$432),(2/3)*$D$432,"")</f>
        <v/>
      </c>
      <c r="YA432" s="264" t="str">
        <f>IF(AND($A$432&lt;=BD$349,BD$349&lt;=$B$432),$E$432,"")</f>
        <v/>
      </c>
      <c r="YB432" s="264" t="str">
        <f>IF(AND($A$432&lt;=BD$349,BD$349&lt;=$B$432),(1/3)*$E$432,"")</f>
        <v/>
      </c>
      <c r="YC432" s="264" t="str">
        <f>IF(AND($A$432&lt;=BD$349,BD$349&lt;=$B$432),(2/3)*$E$432,"")</f>
        <v/>
      </c>
      <c r="YD432" s="264" t="str">
        <f>IF(AND($A$432&lt;=BD$349,BD$349&lt;=$B$432),$F$432,"")</f>
        <v/>
      </c>
      <c r="YE432" s="264" t="str">
        <f>IF(AND($A$432&lt;=BD$349,BD$349&lt;=$B$432),(1/3)*$F$432,"")</f>
        <v/>
      </c>
      <c r="YF432" s="264" t="str">
        <f>IF(AND($A$432&lt;=BD$349,BD$349&lt;=$B$432),(2/3)*$F$432,"")</f>
        <v/>
      </c>
      <c r="YG432" s="264" t="str">
        <f>IF(AND($A$432&lt;=BE$349,BE$349&lt;=$B$432),$C$432,"")</f>
        <v/>
      </c>
      <c r="YH432" s="264" t="str">
        <f>IF(AND($A$432&lt;=BE$349,BE$349&lt;=$B$432),(1/3)*$C$432,"")</f>
        <v/>
      </c>
      <c r="YI432" s="264" t="str">
        <f>IF(AND($A$432&lt;=BE$349,BE$349&lt;=$B$432),(2/3)*$C$432,"")</f>
        <v/>
      </c>
      <c r="YJ432" s="264" t="str">
        <f>IF(AND($A$432&lt;=BE$349,BE$349&lt;=$B$432),$D$432,"")</f>
        <v/>
      </c>
      <c r="YK432" s="264" t="str">
        <f>IF(AND($A$432&lt;=BE$349,BE$349&lt;=$B$432),(1/3)*$D$432,"")</f>
        <v/>
      </c>
      <c r="YL432" s="264" t="str">
        <f>IF(AND($A$432&lt;=BE$349,BE$349&lt;=$B$432),(2/3)*$D$432,"")</f>
        <v/>
      </c>
      <c r="YM432" s="264" t="str">
        <f>IF(AND($A$432&lt;=BE$349,BE$349&lt;=$B$432),$E$432,"")</f>
        <v/>
      </c>
      <c r="YN432" s="264" t="str">
        <f>IF(AND($A$432&lt;=BE$349,BE$349&lt;=$B$432),(1/3)*$E$432,"")</f>
        <v/>
      </c>
      <c r="YO432" s="264" t="str">
        <f>IF(AND($A$432&lt;=BE$349,BE$349&lt;=$B$432),(2/3)*$E$432,"")</f>
        <v/>
      </c>
      <c r="YP432" s="264" t="str">
        <f>IF(AND($A$432&lt;=BE$349,BE$349&lt;=$B$432),$F$432,"")</f>
        <v/>
      </c>
      <c r="YQ432" s="264" t="str">
        <f>IF(AND($A$432&lt;=BE$349,BE$349&lt;=$B$432),(1/3)*$F$432,"")</f>
        <v/>
      </c>
      <c r="YR432" s="264" t="str">
        <f>IF(AND($A$432&lt;=BE$349,BE$349&lt;=$B$432),(2/3)*$F$432,"")</f>
        <v/>
      </c>
      <c r="YS432" s="264" t="str">
        <f>IF(AND($A$432&lt;=BF$349,BF$349&lt;=$B$432),$C$432,"")</f>
        <v/>
      </c>
      <c r="YT432" s="264" t="str">
        <f>IF(AND($A$432&lt;=BF$349,BF$349&lt;=$B$432),(1/3)*$C$432,"")</f>
        <v/>
      </c>
      <c r="YU432" s="264" t="str">
        <f>IF(AND($A$432&lt;=BF$349,BF$349&lt;=$B$432),(2/3)*$C$432,"")</f>
        <v/>
      </c>
      <c r="YV432" s="264" t="str">
        <f>IF(AND($A$432&lt;=BF$349,BF$349&lt;=$B$432),$D$432,"")</f>
        <v/>
      </c>
      <c r="YW432" s="264" t="str">
        <f>IF(AND($A$432&lt;=BF$349,BF$349&lt;=$B$432),(1/3)*$D$432,"")</f>
        <v/>
      </c>
      <c r="YX432" s="264" t="str">
        <f>IF(AND($A$432&lt;=BF$349,BF$349&lt;=$B$432),(2/3)*$D$432,"")</f>
        <v/>
      </c>
      <c r="YY432" s="264" t="str">
        <f>IF(AND($A$432&lt;=BF$349,BF$349&lt;=$B$432),$E$432,"")</f>
        <v/>
      </c>
      <c r="YZ432" s="264" t="str">
        <f>IF(AND($A$432&lt;=BF$349,BF$349&lt;=$B$432),(1/3)*$E$432,"")</f>
        <v/>
      </c>
      <c r="ZA432" s="264" t="str">
        <f>IF(AND($A$432&lt;=BF$349,BF$349&lt;=$B$432),(2/3)*$E$432,"")</f>
        <v/>
      </c>
      <c r="ZB432" s="264" t="str">
        <f>IF(AND($A$432&lt;=BF$349,BF$349&lt;=$B$432),$F$432,"")</f>
        <v/>
      </c>
      <c r="ZC432" s="264" t="str">
        <f>IF(AND($A$432&lt;=BF$349,BF$349&lt;=$B$432),(1/3)*$F$432,"")</f>
        <v/>
      </c>
      <c r="ZD432" s="264" t="str">
        <f>IF(AND($A$432&lt;=BF$349,BF$349&lt;=$B$432),(2/3)*$F$432,"")</f>
        <v/>
      </c>
      <c r="ZE432" s="264" t="str">
        <f>IF(AND($A$432&lt;=BG$349,BG$349&lt;=$B$432),$C$432,"")</f>
        <v/>
      </c>
      <c r="ZF432" s="264" t="str">
        <f>IF(AND($A$432&lt;=BG$349,BG$349&lt;=$B$432),(1/3)*$C$432,"")</f>
        <v/>
      </c>
      <c r="ZG432" s="264" t="str">
        <f>IF(AND($A$432&lt;=BG$349,BG$349&lt;=$B$432),(2/3)*$C$432,"")</f>
        <v/>
      </c>
      <c r="ZH432" s="264" t="str">
        <f>IF(AND($A$432&lt;=BG$349,BG$349&lt;=$B$432),$D$432,"")</f>
        <v/>
      </c>
      <c r="ZI432" s="264" t="str">
        <f>IF(AND($A$432&lt;=BG$349,BG$349&lt;=$B$432),(1/3)*$D$432,"")</f>
        <v/>
      </c>
      <c r="ZJ432" s="264" t="str">
        <f>IF(AND($A$432&lt;=BG$349,BG$349&lt;=$B$432),(2/3)*$D$432,"")</f>
        <v/>
      </c>
      <c r="ZK432" s="264" t="str">
        <f>IF(AND($A$432&lt;=BG$349,BG$349&lt;=$B$432),$E$432,"")</f>
        <v/>
      </c>
      <c r="ZL432" s="264" t="str">
        <f>IF(AND($A$432&lt;=BG$349,BG$349&lt;=$B$432),(1/3)*$E$432,"")</f>
        <v/>
      </c>
      <c r="ZM432" s="264" t="str">
        <f>IF(AND($A$432&lt;=BG$349,BG$349&lt;=$B$432),(2/3)*$E$432,"")</f>
        <v/>
      </c>
      <c r="ZN432" s="264" t="str">
        <f>IF(AND($A$432&lt;=BG$349,BG$349&lt;=$B$432),$F$432,"")</f>
        <v/>
      </c>
      <c r="ZO432" s="264" t="str">
        <f>IF(AND($A$432&lt;=BG$349,BG$349&lt;=$B$432),(1/3)*$F$432,"")</f>
        <v/>
      </c>
      <c r="ZP432" s="264" t="str">
        <f>IF(AND($A$432&lt;=BG$349,BG$349&lt;=$B$432),(2/3)*$F$432,"")</f>
        <v/>
      </c>
      <c r="ZQ432" s="264" t="str">
        <f>IF(AND($A$432&lt;=BH$349,BH$349&lt;=$B$432),$C$432,"")</f>
        <v/>
      </c>
      <c r="ZR432" s="264" t="str">
        <f>IF(AND($A$432&lt;=BH$349,BH$349&lt;=$B$432),(1/3)*$C$432,"")</f>
        <v/>
      </c>
      <c r="ZS432" s="264" t="str">
        <f>IF(AND($A$432&lt;=BH$349,BH$349&lt;=$B$432),(2/3)*$C$432,"")</f>
        <v/>
      </c>
      <c r="ZT432" s="264" t="str">
        <f>IF(AND($A$432&lt;=BH$349,BH$349&lt;=$B$432),$D$432,"")</f>
        <v/>
      </c>
      <c r="ZU432" s="264" t="str">
        <f>IF(AND($A$432&lt;=BH$349,BH$349&lt;=$B$432),(1/3)*$D$432,"")</f>
        <v/>
      </c>
      <c r="ZV432" s="264" t="str">
        <f>IF(AND($A$432&lt;=BH$349,BH$349&lt;=$B$432),(2/3)*$D$432,"")</f>
        <v/>
      </c>
      <c r="ZW432" s="264" t="str">
        <f>IF(AND($A$432&lt;=BH$349,BH$349&lt;=$B$432),$E$432,"")</f>
        <v/>
      </c>
      <c r="ZX432" s="264" t="str">
        <f>IF(AND($A$432&lt;=BH$349,BH$349&lt;=$B$432),(1/3)*$E$432,"")</f>
        <v/>
      </c>
      <c r="ZY432" s="264" t="str">
        <f>IF(AND($A$432&lt;=BH$349,BH$349&lt;=$B$432),(2/3)*$E$432,"")</f>
        <v/>
      </c>
      <c r="ZZ432" s="264" t="str">
        <f>IF(AND($A$432&lt;=BH$349,BH$349&lt;=$B$432),$F$432,"")</f>
        <v/>
      </c>
      <c r="AAA432" s="264" t="str">
        <f>IF(AND($A$432&lt;=BH$349,BH$349&lt;=$B$432),(1/3)*$F$432,"")</f>
        <v/>
      </c>
      <c r="AAB432" s="264" t="str">
        <f>IF(AND($A$432&lt;=BH$349,BH$349&lt;=$B$432),(2/3)*$F$432,"")</f>
        <v/>
      </c>
      <c r="AAC432" s="264" t="str">
        <f>IF(AND($A$432&lt;=BI$349,BI$349&lt;=$B$432),$C$432,"")</f>
        <v/>
      </c>
      <c r="AAD432" s="264" t="str">
        <f>IF(AND($A$432&lt;=BI$349,BI$349&lt;=$B$432),(1/3)*$C$432,"")</f>
        <v/>
      </c>
      <c r="AAE432" s="264" t="str">
        <f>IF(AND($A$432&lt;=BI$349,BI$349&lt;=$B$432),(2/3)*$C$432,"")</f>
        <v/>
      </c>
      <c r="AAF432" s="264" t="str">
        <f>IF(AND($A$432&lt;=BI$349,BI$349&lt;=$B$432),$D$432,"")</f>
        <v/>
      </c>
      <c r="AAG432" s="264" t="str">
        <f>IF(AND($A$432&lt;=BI$349,BI$349&lt;=$B$432),(1/3)*$D$432,"")</f>
        <v/>
      </c>
      <c r="AAH432" s="264" t="str">
        <f>IF(AND($A$432&lt;=BI$349,BI$349&lt;=$B$432),(2/3)*$D$432,"")</f>
        <v/>
      </c>
      <c r="AAI432" s="264" t="str">
        <f>IF(AND($A$432&lt;=BI$349,BI$349&lt;=$B$432),$E$432,"")</f>
        <v/>
      </c>
      <c r="AAJ432" s="264" t="str">
        <f>IF(AND($A$432&lt;=BI$349,BI$349&lt;=$B$432),(1/3)*$E$432,"")</f>
        <v/>
      </c>
      <c r="AAK432" s="264" t="str">
        <f>IF(AND($A$432&lt;=BI$349,BI$349&lt;=$B$432),(2/3)*$E$432,"")</f>
        <v/>
      </c>
      <c r="AAL432" s="264" t="str">
        <f>IF(AND($A$432&lt;=BI$349,BI$349&lt;=$B$432),$F$432,"")</f>
        <v/>
      </c>
      <c r="AAM432" s="264" t="str">
        <f>IF(AND($A$432&lt;=BI$349,BI$349&lt;=$B$432),(1/3)*$F$432,"")</f>
        <v/>
      </c>
      <c r="AAN432" s="264" t="str">
        <f>IF(AND($A$432&lt;=BI$349,BI$349&lt;=$B$432),(2/3)*$F$432,"")</f>
        <v/>
      </c>
      <c r="AAO432" s="264" t="str">
        <f>IF(AND($A$432&lt;=BJ$349,BJ$349&lt;=$B$432),$C$432,"")</f>
        <v/>
      </c>
      <c r="AAP432" s="264" t="str">
        <f>IF(AND($A$432&lt;=BJ$349,BJ$349&lt;=$B$432),(1/3)*$C$432,"")</f>
        <v/>
      </c>
      <c r="AAQ432" s="264" t="str">
        <f>IF(AND($A$432&lt;=BJ$349,BJ$349&lt;=$B$432),(2/3)*$C$432,"")</f>
        <v/>
      </c>
      <c r="AAR432" s="264" t="str">
        <f>IF(AND($A$432&lt;=BJ$349,BJ$349&lt;=$B$432),$D$432,"")</f>
        <v/>
      </c>
      <c r="AAS432" s="264" t="str">
        <f>IF(AND($A$432&lt;=BJ$349,BJ$349&lt;=$B$432),(1/3)*$D$432,"")</f>
        <v/>
      </c>
      <c r="AAT432" s="264" t="str">
        <f>IF(AND($A$432&lt;=BJ$349,BJ$349&lt;=$B$432),(2/3)*$D$432,"")</f>
        <v/>
      </c>
      <c r="AAU432" s="264" t="str">
        <f>IF(AND($A$432&lt;=BJ$349,BJ$349&lt;=$B$432),$E$432,"")</f>
        <v/>
      </c>
      <c r="AAV432" s="264" t="str">
        <f>IF(AND($A$432&lt;=BJ$349,BJ$349&lt;=$B$432),(1/3)*$E$432,"")</f>
        <v/>
      </c>
      <c r="AAW432" s="264" t="str">
        <f>IF(AND($A$432&lt;=BJ$349,BJ$349&lt;=$B$432),(2/3)*$E$432,"")</f>
        <v/>
      </c>
      <c r="AAX432" s="264" t="str">
        <f>IF(AND($A$432&lt;=BJ$349,BJ$349&lt;=$B$432),$F$432,"")</f>
        <v/>
      </c>
      <c r="AAY432" s="264" t="str">
        <f>IF(AND($A$432&lt;=BJ$349,BJ$349&lt;=$B$432),(1/3)*$F$432,"")</f>
        <v/>
      </c>
      <c r="AAZ432" s="264" t="str">
        <f>IF(AND($A$432&lt;=BJ$349,BJ$349&lt;=$B$432),(2/3)*$F$432,"")</f>
        <v/>
      </c>
      <c r="ABA432" s="264" t="str">
        <f>IF(AND($A$432&lt;=BK$349,BK$349&lt;=$B$432),$C$432,"")</f>
        <v/>
      </c>
      <c r="ABB432" s="264" t="str">
        <f>IF(AND($A$432&lt;=BK$349,BK$349&lt;=$B$432),(1/3)*$C$432,"")</f>
        <v/>
      </c>
      <c r="ABC432" s="264" t="str">
        <f>IF(AND($A$432&lt;=BK$349,BK$349&lt;=$B$432),(2/3)*$C$432,"")</f>
        <v/>
      </c>
      <c r="ABD432" s="264" t="str">
        <f>IF(AND($A$432&lt;=BK$349,BK$349&lt;=$B$432),$D$432,"")</f>
        <v/>
      </c>
      <c r="ABE432" s="264" t="str">
        <f>IF(AND($A$432&lt;=BK$349,BK$349&lt;=$B$432),(1/3)*$D$432,"")</f>
        <v/>
      </c>
      <c r="ABF432" s="264" t="str">
        <f>IF(AND($A$432&lt;=BK$349,BK$349&lt;=$B$432),(2/3)*$D$432,"")</f>
        <v/>
      </c>
      <c r="ABG432" s="264" t="str">
        <f>IF(AND($A$432&lt;=BK$349,BK$349&lt;=$B$432),$E$432,"")</f>
        <v/>
      </c>
      <c r="ABH432" s="264" t="str">
        <f>IF(AND($A$432&lt;=BK$349,BK$349&lt;=$B$432),(1/3)*$E$432,"")</f>
        <v/>
      </c>
      <c r="ABI432" s="264" t="str">
        <f>IF(AND($A$432&lt;=BK$349,BK$349&lt;=$B$432),(2/3)*$E$432,"")</f>
        <v/>
      </c>
      <c r="ABJ432" s="264" t="str">
        <f>IF(AND($A$432&lt;=BK$349,BK$349&lt;=$B$432),$F$432,"")</f>
        <v/>
      </c>
      <c r="ABK432" s="264" t="str">
        <f>IF(AND($A$432&lt;=BK$349,BK$349&lt;=$B$432),(1/3)*$F$432,"")</f>
        <v/>
      </c>
      <c r="ABL432" s="264" t="str">
        <f>IF(AND($A$432&lt;=BK$349,BK$349&lt;=$B$432),(2/3)*$F$432,"")</f>
        <v/>
      </c>
      <c r="ABM432" s="264" t="str">
        <f>IF(AND($A$432&lt;=BL$349,BL$349&lt;=$B$432),$C$432,"")</f>
        <v/>
      </c>
      <c r="ABN432" s="264" t="str">
        <f>IF(AND($A$432&lt;=BL$349,BL$349&lt;=$B$432),(1/3)*$C$432,"")</f>
        <v/>
      </c>
      <c r="ABO432" s="264" t="str">
        <f>IF(AND($A$432&lt;=BL$349,BL$349&lt;=$B$432),(2/3)*$C$432,"")</f>
        <v/>
      </c>
      <c r="ABP432" s="264" t="str">
        <f>IF(AND($A$432&lt;=BL$349,BL$349&lt;=$B$432),$D$432,"")</f>
        <v/>
      </c>
      <c r="ABQ432" s="264" t="str">
        <f>IF(AND($A$432&lt;=BL$349,BL$349&lt;=$B$432),(1/3)*$D$432,"")</f>
        <v/>
      </c>
      <c r="ABR432" s="264" t="str">
        <f>IF(AND($A$432&lt;=BL$349,BL$349&lt;=$B$432),(2/3)*$D$432,"")</f>
        <v/>
      </c>
      <c r="ABS432" s="264" t="str">
        <f>IF(AND($A$432&lt;=BL$349,BL$349&lt;=$B$432),$E$432,"")</f>
        <v/>
      </c>
      <c r="ABT432" s="264" t="str">
        <f>IF(AND($A$432&lt;=BL$349,BL$349&lt;=$B$432),(1/3)*$E$432,"")</f>
        <v/>
      </c>
      <c r="ABU432" s="264" t="str">
        <f>IF(AND($A$432&lt;=BL$349,BL$349&lt;=$B$432),(2/3)*$E$432,"")</f>
        <v/>
      </c>
      <c r="ABV432" s="264" t="str">
        <f>IF(AND($A$432&lt;=BL$349,BL$349&lt;=$B$432),$F$432,"")</f>
        <v/>
      </c>
      <c r="ABW432" s="264" t="str">
        <f>IF(AND($A$432&lt;=BL$349,BL$349&lt;=$B$432),(1/3)*$F$432,"")</f>
        <v/>
      </c>
      <c r="ABX432" s="264" t="str">
        <f>IF(AND($A$432&lt;=BL$349,BL$349&lt;=$B$432),(2/3)*$F$432,"")</f>
        <v/>
      </c>
      <c r="ABY432" s="264" t="str">
        <f>IF(AND($A$432&lt;=BM$349,BM$349&lt;=$B$432),$C$432,"")</f>
        <v/>
      </c>
      <c r="ABZ432" s="264" t="str">
        <f>IF(AND($A$432&lt;=BM$349,BM$349&lt;=$B$432),(1/3)*$C$432,"")</f>
        <v/>
      </c>
      <c r="ACA432" s="264" t="str">
        <f>IF(AND($A$432&lt;=BM$349,BM$349&lt;=$B$432),(2/3)*$C$432,"")</f>
        <v/>
      </c>
      <c r="ACB432" s="264" t="str">
        <f>IF(AND($A$432&lt;=BM$349,BM$349&lt;=$B$432),$D$432,"")</f>
        <v/>
      </c>
      <c r="ACC432" s="264" t="str">
        <f>IF(AND($A$432&lt;=BM$349,BM$349&lt;=$B$432),(1/3)*$D$432,"")</f>
        <v/>
      </c>
      <c r="ACD432" s="264" t="str">
        <f>IF(AND($A$432&lt;=BM$349,BM$349&lt;=$B$432),(2/3)*$D$432,"")</f>
        <v/>
      </c>
      <c r="ACE432" s="264" t="str">
        <f>IF(AND($A$432&lt;=BM$349,BM$349&lt;=$B$432),$E$432,"")</f>
        <v/>
      </c>
      <c r="ACF432" s="264" t="str">
        <f>IF(AND($A$432&lt;=BM$349,BM$349&lt;=$B$432),(1/3)*$E$432,"")</f>
        <v/>
      </c>
      <c r="ACG432" s="264" t="str">
        <f>IF(AND($A$432&lt;=BM$349,BM$349&lt;=$B$432),(2/3)*$E$432,"")</f>
        <v/>
      </c>
      <c r="ACH432" s="264" t="str">
        <f>IF(AND($A$432&lt;=BM$349,BM$349&lt;=$B$432),$F$432,"")</f>
        <v/>
      </c>
      <c r="ACI432" s="264" t="str">
        <f>IF(AND($A$432&lt;=BM$349,BM$349&lt;=$B$432),(1/3)*$F$432,"")</f>
        <v/>
      </c>
      <c r="ACJ432" s="264" t="str">
        <f>IF(AND($A$432&lt;=BM$349,BM$349&lt;=$B$432),(2/3)*$F$432,"")</f>
        <v/>
      </c>
      <c r="ACK432" s="264" t="str">
        <f>IF(AND($A$432&lt;=BN$349,BN$349&lt;=$B$432),$C$432,"")</f>
        <v/>
      </c>
      <c r="ACL432" s="264" t="str">
        <f>IF(AND($A$432&lt;=BN$349,BN$349&lt;=$B$432),(1/3)*$C$432,"")</f>
        <v/>
      </c>
      <c r="ACM432" s="264" t="str">
        <f>IF(AND($A$432&lt;=BN$349,BN$349&lt;=$B$432),(2/3)*$C$432,"")</f>
        <v/>
      </c>
      <c r="ACN432" s="264" t="str">
        <f>IF(AND($A$432&lt;=BN$349,BN$349&lt;=$B$432),$D$432,"")</f>
        <v/>
      </c>
      <c r="ACO432" s="264" t="str">
        <f>IF(AND($A$432&lt;=BN$349,BN$349&lt;=$B$432),(1/3)*$D$432,"")</f>
        <v/>
      </c>
      <c r="ACP432" s="264" t="str">
        <f>IF(AND($A$432&lt;=BN$349,BN$349&lt;=$B$432),(2/3)*$D$432,"")</f>
        <v/>
      </c>
      <c r="ACQ432" s="264" t="str">
        <f>IF(AND($A$432&lt;=BN$349,BN$349&lt;=$B$432),$E$432,"")</f>
        <v/>
      </c>
      <c r="ACR432" s="264" t="str">
        <f>IF(AND($A$432&lt;=BN$349,BN$349&lt;=$B$432),(1/3)*$E$432,"")</f>
        <v/>
      </c>
      <c r="ACS432" s="264" t="str">
        <f>IF(AND($A$432&lt;=BN$349,BN$349&lt;=$B$432),(2/3)*$E$432,"")</f>
        <v/>
      </c>
      <c r="ACT432" s="264" t="str">
        <f>IF(AND($A$432&lt;=BN$349,BN$349&lt;=$B$432),$F$432,"")</f>
        <v/>
      </c>
      <c r="ACU432" s="264" t="str">
        <f>IF(AND($A$432&lt;=BN$349,BN$349&lt;=$B$432),(1/3)*$F$432,"")</f>
        <v/>
      </c>
      <c r="ACV432" s="264" t="str">
        <f>IF(AND($A$432&lt;=BN$349,BN$349&lt;=$B$432),(2/3)*$F$432,"")</f>
        <v/>
      </c>
      <c r="ACW432" s="264" t="str">
        <f>IF(AND($A$432&lt;=BO$349,BO$349&lt;=$B$432),$C$432,"")</f>
        <v/>
      </c>
      <c r="ACX432" s="264" t="str">
        <f>IF(AND($A$432&lt;=BO$349,BO$349&lt;=$B$432),(1/3)*$C$432,"")</f>
        <v/>
      </c>
      <c r="ACY432" s="264" t="str">
        <f>IF(AND($A$432&lt;=BO$349,BO$349&lt;=$B$432),(2/3)*$C$432,"")</f>
        <v/>
      </c>
      <c r="ACZ432" s="264" t="str">
        <f>IF(AND($A$432&lt;=BO$349,BO$349&lt;=$B$432),$D$432,"")</f>
        <v/>
      </c>
      <c r="ADA432" s="264" t="str">
        <f>IF(AND($A$432&lt;=BO$349,BO$349&lt;=$B$432),(1/3)*$D$432,"")</f>
        <v/>
      </c>
      <c r="ADB432" s="264" t="str">
        <f>IF(AND($A$432&lt;=BO$349,BO$349&lt;=$B$432),(2/3)*$D$432,"")</f>
        <v/>
      </c>
      <c r="ADC432" s="264" t="str">
        <f>IF(AND($A$432&lt;=BO$349,BO$349&lt;=$B$432),$E$432,"")</f>
        <v/>
      </c>
      <c r="ADD432" s="264" t="str">
        <f>IF(AND($A$432&lt;=BO$349,BO$349&lt;=$B$432),(1/3)*$E$432,"")</f>
        <v/>
      </c>
      <c r="ADE432" s="264" t="str">
        <f>IF(AND($A$432&lt;=BO$349,BO$349&lt;=$B$432),(2/3)*$E$432,"")</f>
        <v/>
      </c>
      <c r="ADF432" s="264" t="str">
        <f>IF(AND($A$432&lt;=BO$349,BO$349&lt;=$B$432),$F$432,"")</f>
        <v/>
      </c>
      <c r="ADG432" s="264" t="str">
        <f>IF(AND($A$432&lt;=BO$349,BO$349&lt;=$B$432),(1/3)*$F$432,"")</f>
        <v/>
      </c>
      <c r="ADH432" s="264" t="str">
        <f>IF(AND($A$432&lt;=BO$349,BO$349&lt;=$B$432),(2/3)*$F$432,"")</f>
        <v/>
      </c>
      <c r="ADI432" s="264" t="str">
        <f>IF(AND($A$432&lt;=BP$349,BP$349&lt;=$B$432),$C$432,"")</f>
        <v/>
      </c>
      <c r="ADJ432" s="264" t="str">
        <f>IF(AND($A$432&lt;=BP$349,BP$349&lt;=$B$432),(1/3)*$C$432,"")</f>
        <v/>
      </c>
      <c r="ADK432" s="264" t="str">
        <f>IF(AND($A$432&lt;=BP$349,BP$349&lt;=$B$432),(2/3)*$C$432,"")</f>
        <v/>
      </c>
      <c r="ADL432" s="264" t="str">
        <f>IF(AND($A$432&lt;=BP$349,BP$349&lt;=$B$432),$D$432,"")</f>
        <v/>
      </c>
      <c r="ADM432" s="264" t="str">
        <f>IF(AND($A$432&lt;=BP$349,BP$349&lt;=$B$432),(1/3)*$D$432,"")</f>
        <v/>
      </c>
      <c r="ADN432" s="264" t="str">
        <f>IF(AND($A$432&lt;=BP$349,BP$349&lt;=$B$432),(2/3)*$D$432,"")</f>
        <v/>
      </c>
      <c r="ADO432" s="264" t="str">
        <f>IF(AND($A$432&lt;=BP$349,BP$349&lt;=$B$432),$E$432,"")</f>
        <v/>
      </c>
      <c r="ADP432" s="264" t="str">
        <f>IF(AND($A$432&lt;=BP$349,BP$349&lt;=$B$432),(1/3)*$E$432,"")</f>
        <v/>
      </c>
      <c r="ADQ432" s="264" t="str">
        <f>IF(AND($A$432&lt;=BP$349,BP$349&lt;=$B$432),(2/3)*$E$432,"")</f>
        <v/>
      </c>
      <c r="ADR432" s="264" t="str">
        <f>IF(AND($A$432&lt;=BP$349,BP$349&lt;=$B$432),$F$432,"")</f>
        <v/>
      </c>
      <c r="ADS432" s="264" t="str">
        <f>IF(AND($A$432&lt;=BP$349,BP$349&lt;=$B$432),(1/3)*$F$432,"")</f>
        <v/>
      </c>
      <c r="ADT432" s="264" t="str">
        <f>IF(AND($A$432&lt;=BP$349,BP$349&lt;=$B$432),(2/3)*$F$432,"")</f>
        <v/>
      </c>
      <c r="ADU432" s="264" t="str">
        <f>IF(AND($A$432&lt;=BQ$349,BQ$349&lt;=$B$432),$C$432,"")</f>
        <v/>
      </c>
      <c r="ADV432" s="264" t="str">
        <f>IF(AND($A$432&lt;=BQ$349,BQ$349&lt;=$B$432),(1/3)*$C$432,"")</f>
        <v/>
      </c>
      <c r="ADW432" s="264" t="str">
        <f>IF(AND($A$432&lt;=BQ$349,BQ$349&lt;=$B$432),(2/3)*$C$432,"")</f>
        <v/>
      </c>
      <c r="ADX432" s="264" t="str">
        <f>IF(AND($A$432&lt;=BQ$349,BQ$349&lt;=$B$432),$D$432,"")</f>
        <v/>
      </c>
      <c r="ADY432" s="264" t="str">
        <f>IF(AND($A$432&lt;=BQ$349,BQ$349&lt;=$B$432),(1/3)*$D$432,"")</f>
        <v/>
      </c>
      <c r="ADZ432" s="264" t="str">
        <f>IF(AND($A$432&lt;=BQ$349,BQ$349&lt;=$B$432),(2/3)*$D$432,"")</f>
        <v/>
      </c>
      <c r="AEA432" s="264" t="str">
        <f>IF(AND($A$432&lt;=BQ$349,BQ$349&lt;=$B$432),$E$432,"")</f>
        <v/>
      </c>
      <c r="AEB432" s="264" t="str">
        <f>IF(AND($A$432&lt;=BQ$349,BQ$349&lt;=$B$432),(1/3)*$E$432,"")</f>
        <v/>
      </c>
      <c r="AEC432" s="264" t="str">
        <f>IF(AND($A$432&lt;=BQ$349,BQ$349&lt;=$B$432),(2/3)*$E$432,"")</f>
        <v/>
      </c>
      <c r="AED432" s="264" t="str">
        <f>IF(AND($A$432&lt;=BQ$349,BQ$349&lt;=$B$432),$F$432,"")</f>
        <v/>
      </c>
      <c r="AEE432" s="264" t="str">
        <f>IF(AND($A$432&lt;=BQ$349,BQ$349&lt;=$B$432),(1/3)*$F$432,"")</f>
        <v/>
      </c>
      <c r="AEF432" s="264" t="str">
        <f>IF(AND($A$432&lt;=BQ$349,BQ$349&lt;=$B$432),(2/3)*$F$432,"")</f>
        <v/>
      </c>
      <c r="AEG432" s="264" t="str">
        <f>IF(AND($A$432&lt;=BR$349,BR$349&lt;=$B$432),$C$432,"")</f>
        <v/>
      </c>
      <c r="AEH432" s="264" t="str">
        <f>IF(AND($A$432&lt;=BR$349,BR$349&lt;=$B$432),(1/3)*$C$432,"")</f>
        <v/>
      </c>
      <c r="AEI432" s="264" t="str">
        <f>IF(AND($A$432&lt;=BR$349,BR$349&lt;=$B$432),(2/3)*$C$432,"")</f>
        <v/>
      </c>
      <c r="AEJ432" s="264" t="str">
        <f>IF(AND($A$432&lt;=BR$349,BR$349&lt;=$B$432),$D$432,"")</f>
        <v/>
      </c>
      <c r="AEK432" s="264" t="str">
        <f>IF(AND($A$432&lt;=BR$349,BR$349&lt;=$B$432),(1/3)*$D$432,"")</f>
        <v/>
      </c>
      <c r="AEL432" s="264" t="str">
        <f>IF(AND($A$432&lt;=BR$349,BR$349&lt;=$B$432),(2/3)*$D$432,"")</f>
        <v/>
      </c>
      <c r="AEM432" s="264" t="str">
        <f>IF(AND($A$432&lt;=BR$349,BR$349&lt;=$B$432),$E$432,"")</f>
        <v/>
      </c>
      <c r="AEN432" s="264" t="str">
        <f>IF(AND($A$432&lt;=BR$349,BR$349&lt;=$B$432),(1/3)*$E$432,"")</f>
        <v/>
      </c>
      <c r="AEO432" s="264" t="str">
        <f>IF(AND($A$432&lt;=BR$349,BR$349&lt;=$B$432),(2/3)*$E$432,"")</f>
        <v/>
      </c>
      <c r="AEP432" s="264" t="str">
        <f>IF(AND($A$432&lt;=BR$349,BR$349&lt;=$B$432),$F$432,"")</f>
        <v/>
      </c>
      <c r="AEQ432" s="264" t="str">
        <f>IF(AND($A$432&lt;=BR$349,BR$349&lt;=$B$432),(1/3)*$F$432,"")</f>
        <v/>
      </c>
      <c r="AER432" s="264" t="str">
        <f>IF(AND($A$432&lt;=BR$349,BR$349&lt;=$B$432),(2/3)*$F$432,"")</f>
        <v/>
      </c>
      <c r="AES432" s="264" t="str">
        <f>IF(AND($A$432&lt;=BS$349,BS$349&lt;=$B$432),$C$432,"")</f>
        <v/>
      </c>
      <c r="AET432" s="264" t="str">
        <f>IF(AND($A$432&lt;=BS$349,BS$349&lt;=$B$432),(1/3)*$C$432,"")</f>
        <v/>
      </c>
      <c r="AEU432" s="264" t="str">
        <f>IF(AND($A$432&lt;=BS$349,BS$349&lt;=$B$432),(2/3)*$C$432,"")</f>
        <v/>
      </c>
      <c r="AEV432" s="264" t="str">
        <f>IF(AND($A$432&lt;=BS$349,BS$349&lt;=$B$432),$D$432,"")</f>
        <v/>
      </c>
      <c r="AEW432" s="264" t="str">
        <f>IF(AND($A$432&lt;=BS$349,BS$349&lt;=$B$432),(1/3)*$D$432,"")</f>
        <v/>
      </c>
      <c r="AEX432" s="264" t="str">
        <f>IF(AND($A$432&lt;=BS$349,BS$349&lt;=$B$432),(2/3)*$D$432,"")</f>
        <v/>
      </c>
      <c r="AEY432" s="264" t="str">
        <f>IF(AND($A$432&lt;=BS$349,BS$349&lt;=$B$432),$E$432,"")</f>
        <v/>
      </c>
      <c r="AEZ432" s="264" t="str">
        <f>IF(AND($A$432&lt;=BS$349,BS$349&lt;=$B$432),(1/3)*$E$432,"")</f>
        <v/>
      </c>
      <c r="AFA432" s="264" t="str">
        <f>IF(AND($A$432&lt;=BS$349,BS$349&lt;=$B$432),(2/3)*$E$432,"")</f>
        <v/>
      </c>
      <c r="AFB432" s="264" t="str">
        <f>IF(AND($A$432&lt;=BS$349,BS$349&lt;=$B$432),$F$432,"")</f>
        <v/>
      </c>
      <c r="AFC432" s="264" t="str">
        <f>IF(AND($A$432&lt;=BS$349,BS$349&lt;=$B$432),(1/3)*$F$432,"")</f>
        <v/>
      </c>
      <c r="AFD432" s="264" t="str">
        <f>IF(AND($A$432&lt;=BS$349,BS$349&lt;=$B$432),(2/3)*$F$432,"")</f>
        <v/>
      </c>
      <c r="AFE432" s="264" t="str">
        <f>IF(AND($A$432&lt;=BT$349,BT$349&lt;=$B$432),$C$432,"")</f>
        <v/>
      </c>
      <c r="AFF432" s="264" t="str">
        <f>IF(AND($A$432&lt;=BT$349,BT$349&lt;=$B$432),(1/3)*$C$432,"")</f>
        <v/>
      </c>
      <c r="AFG432" s="264" t="str">
        <f>IF(AND($A$432&lt;=BT$349,BT$349&lt;=$B$432),(2/3)*$C$432,"")</f>
        <v/>
      </c>
      <c r="AFH432" s="264" t="str">
        <f>IF(AND($A$432&lt;=BT$349,BT$349&lt;=$B$432),$D$432,"")</f>
        <v/>
      </c>
      <c r="AFI432" s="264" t="str">
        <f>IF(AND($A$432&lt;=BT$349,BT$349&lt;=$B$432),(1/3)*$D$432,"")</f>
        <v/>
      </c>
      <c r="AFJ432" s="264" t="str">
        <f>IF(AND($A$432&lt;=BT$349,BT$349&lt;=$B$432),(2/3)*$D$432,"")</f>
        <v/>
      </c>
      <c r="AFK432" s="264" t="str">
        <f>IF(AND($A$432&lt;=BT$349,BT$349&lt;=$B$432),$E$432,"")</f>
        <v/>
      </c>
      <c r="AFL432" s="264" t="str">
        <f>IF(AND($A$432&lt;=BT$349,BT$349&lt;=$B$432),(1/3)*$E$432,"")</f>
        <v/>
      </c>
      <c r="AFM432" s="264" t="str">
        <f>IF(AND($A$432&lt;=BT$349,BT$349&lt;=$B$432),(2/3)*$E$432,"")</f>
        <v/>
      </c>
      <c r="AFN432" s="264" t="str">
        <f>IF(AND($A$432&lt;=BT$349,BT$349&lt;=$B$432),$F$432,"")</f>
        <v/>
      </c>
      <c r="AFO432" s="264" t="str">
        <f>IF(AND($A$432&lt;=BT$349,BT$349&lt;=$B$432),(1/3)*$F$432,"")</f>
        <v/>
      </c>
      <c r="AFP432" s="264" t="str">
        <f>IF(AND($A$432&lt;=BT$349,BT$349&lt;=$B$432),(2/3)*$F$432,"")</f>
        <v/>
      </c>
      <c r="AFQ432" s="264" t="str">
        <f>IF(AND($A$432&lt;=BU$349,BU$349&lt;=$B$432),$C$432,"")</f>
        <v/>
      </c>
      <c r="AFR432" s="264" t="str">
        <f>IF(AND($A$432&lt;=BU$349,BU$349&lt;=$B$432),(1/3)*$C$432,"")</f>
        <v/>
      </c>
      <c r="AFS432" s="264" t="str">
        <f>IF(AND($A$432&lt;=BU$349,BU$349&lt;=$B$432),(2/3)*$C$432,"")</f>
        <v/>
      </c>
      <c r="AFT432" s="264" t="str">
        <f>IF(AND($A$432&lt;=BU$349,BU$349&lt;=$B$432),$D$432,"")</f>
        <v/>
      </c>
      <c r="AFU432" s="264" t="str">
        <f>IF(AND($A$432&lt;=BU$349,BU$349&lt;=$B$432),(1/3)*$D$432,"")</f>
        <v/>
      </c>
      <c r="AFV432" s="264" t="str">
        <f>IF(AND($A$432&lt;=BU$349,BU$349&lt;=$B$432),(2/3)*$D$432,"")</f>
        <v/>
      </c>
      <c r="AFW432" s="264" t="str">
        <f>IF(AND($A$432&lt;=BU$349,BU$349&lt;=$B$432),$E$432,"")</f>
        <v/>
      </c>
      <c r="AFX432" s="264" t="str">
        <f>IF(AND($A$432&lt;=BU$349,BU$349&lt;=$B$432),(1/3)*$E$432,"")</f>
        <v/>
      </c>
      <c r="AFY432" s="264" t="str">
        <f>IF(AND($A$432&lt;=BU$349,BU$349&lt;=$B$432),(2/3)*$E$432,"")</f>
        <v/>
      </c>
      <c r="AFZ432" s="264" t="str">
        <f>IF(AND($A$432&lt;=BU$349,BU$349&lt;=$B$432),$F$432,"")</f>
        <v/>
      </c>
      <c r="AGA432" s="264" t="str">
        <f>IF(AND($A$432&lt;=BU$349,BU$349&lt;=$B$432),(1/3)*$F$432,"")</f>
        <v/>
      </c>
      <c r="AGB432" s="264" t="str">
        <f>IF(AND($A$432&lt;=BU$349,BU$349&lt;=$B$432),(2/3)*$F$432,"")</f>
        <v/>
      </c>
      <c r="AGC432" s="264" t="str">
        <f>IF(AND($A$432&lt;=BV$349,BV$349&lt;=$B$432),$C$432,"")</f>
        <v/>
      </c>
      <c r="AGD432" s="264" t="str">
        <f>IF(AND($A$432&lt;=BV$349,BV$349&lt;=$B$432),(1/3)*$C$432,"")</f>
        <v/>
      </c>
      <c r="AGE432" s="264" t="str">
        <f>IF(AND($A$432&lt;=BV$349,BV$349&lt;=$B$432),(2/3)*$C$432,"")</f>
        <v/>
      </c>
      <c r="AGF432" s="264" t="str">
        <f>IF(AND($A$432&lt;=BV$349,BV$349&lt;=$B$432),$D$432,"")</f>
        <v/>
      </c>
      <c r="AGG432" s="264" t="str">
        <f>IF(AND($A$432&lt;=BV$349,BV$349&lt;=$B$432),(1/3)*$D$432,"")</f>
        <v/>
      </c>
      <c r="AGH432" s="264" t="str">
        <f>IF(AND($A$432&lt;=BV$349,BV$349&lt;=$B$432),(2/3)*$D$432,"")</f>
        <v/>
      </c>
      <c r="AGI432" s="264" t="str">
        <f>IF(AND($A$432&lt;=BV$349,BV$349&lt;=$B$432),$E$432,"")</f>
        <v/>
      </c>
      <c r="AGJ432" s="264" t="str">
        <f>IF(AND($A$432&lt;=BV$349,BV$349&lt;=$B$432),(1/3)*$E$432,"")</f>
        <v/>
      </c>
      <c r="AGK432" s="264" t="str">
        <f>IF(AND($A$432&lt;=BV$349,BV$349&lt;=$B$432),(2/3)*$E$432,"")</f>
        <v/>
      </c>
      <c r="AGL432" s="264" t="str">
        <f>IF(AND($A$432&lt;=BV$349,BV$349&lt;=$B$432),$F$432,"")</f>
        <v/>
      </c>
      <c r="AGM432" s="264" t="str">
        <f>IF(AND($A$432&lt;=BV$349,BV$349&lt;=$B$432),(1/3)*$F$432,"")</f>
        <v/>
      </c>
      <c r="AGN432" s="264" t="str">
        <f>IF(AND($A$432&lt;=BV$349,BV$349&lt;=$B$432),(2/3)*$F$432,"")</f>
        <v/>
      </c>
      <c r="AGO432" s="264" t="str">
        <f>IF(AND($A$432&lt;=BW$349,BW$349&lt;=$B$432),$C$432,"")</f>
        <v/>
      </c>
      <c r="AGP432" s="264" t="str">
        <f>IF(AND($A$432&lt;=BW$349,BW$349&lt;=$B$432),(1/3)*$C$432,"")</f>
        <v/>
      </c>
      <c r="AGQ432" s="264" t="str">
        <f>IF(AND($A$432&lt;=BW$349,BW$349&lt;=$B$432),(2/3)*$C$432,"")</f>
        <v/>
      </c>
      <c r="AGR432" s="264" t="str">
        <f>IF(AND($A$432&lt;=BW$349,BW$349&lt;=$B$432),$D$432,"")</f>
        <v/>
      </c>
      <c r="AGS432" s="264" t="str">
        <f>IF(AND($A$432&lt;=BW$349,BW$349&lt;=$B$432),(1/3)*$D$432,"")</f>
        <v/>
      </c>
      <c r="AGT432" s="264" t="str">
        <f>IF(AND($A$432&lt;=BW$349,BW$349&lt;=$B$432),(2/3)*$D$432,"")</f>
        <v/>
      </c>
      <c r="AGU432" s="264" t="str">
        <f>IF(AND($A$432&lt;=BW$349,BW$349&lt;=$B$432),$E$432,"")</f>
        <v/>
      </c>
      <c r="AGV432" s="264" t="str">
        <f>IF(AND($A$432&lt;=BW$349,BW$349&lt;=$B$432),(1/3)*$E$432,"")</f>
        <v/>
      </c>
      <c r="AGW432" s="264" t="str">
        <f>IF(AND($A$432&lt;=BW$349,BW$349&lt;=$B$432),(2/3)*$E$432,"")</f>
        <v/>
      </c>
      <c r="AGX432" s="264" t="str">
        <f>IF(AND($A$432&lt;=BW$349,BW$349&lt;=$B$432),$F$432,"")</f>
        <v/>
      </c>
      <c r="AGY432" s="264" t="str">
        <f>IF(AND($A$432&lt;=BW$349,BW$349&lt;=$B$432),(1/3)*$F$432,"")</f>
        <v/>
      </c>
      <c r="AGZ432" s="264" t="str">
        <f>IF(AND($A$432&lt;=BW$349,BW$349&lt;=$B$432),(2/3)*$F$432,"")</f>
        <v/>
      </c>
      <c r="AHA432" s="264" t="str">
        <f>IF(AND($A$432&lt;=BX$349,BX$349&lt;=$B$432),$C$432,"")</f>
        <v/>
      </c>
      <c r="AHB432" s="264" t="str">
        <f>IF(AND($A$432&lt;=BX$349,BX$349&lt;=$B$432),(1/3)*$C$432,"")</f>
        <v/>
      </c>
      <c r="AHC432" s="264" t="str">
        <f>IF(AND($A$432&lt;=BX$349,BX$349&lt;=$B$432),(2/3)*$C$432,"")</f>
        <v/>
      </c>
      <c r="AHD432" s="264" t="str">
        <f>IF(AND($A$432&lt;=BX$349,BX$349&lt;=$B$432),$D$432,"")</f>
        <v/>
      </c>
      <c r="AHE432" s="264" t="str">
        <f>IF(AND($A$432&lt;=BX$349,BX$349&lt;=$B$432),(1/3)*$D$432,"")</f>
        <v/>
      </c>
      <c r="AHF432" s="264" t="str">
        <f>IF(AND($A$432&lt;=BX$349,BX$349&lt;=$B$432),(2/3)*$D$432,"")</f>
        <v/>
      </c>
      <c r="AHG432" s="264" t="str">
        <f>IF(AND($A$432&lt;=BX$349,BX$349&lt;=$B$432),$E$432,"")</f>
        <v/>
      </c>
      <c r="AHH432" s="264" t="str">
        <f>IF(AND($A$432&lt;=BX$349,BX$349&lt;=$B$432),(1/3)*$E$432,"")</f>
        <v/>
      </c>
      <c r="AHI432" s="264" t="str">
        <f>IF(AND($A$432&lt;=BX$349,BX$349&lt;=$B$432),(2/3)*$E$432,"")</f>
        <v/>
      </c>
      <c r="AHJ432" s="264" t="str">
        <f>IF(AND($A$432&lt;=BX$349,BX$349&lt;=$B$432),$F$432,"")</f>
        <v/>
      </c>
      <c r="AHK432" s="264" t="str">
        <f>IF(AND($A$432&lt;=BX$349,BX$349&lt;=$B$432),(1/3)*$F$432,"")</f>
        <v/>
      </c>
      <c r="AHL432" s="264" t="str">
        <f>IF(AND($A$432&lt;=BX$349,BX$349&lt;=$B$432),(2/3)*$F$432,"")</f>
        <v/>
      </c>
      <c r="AHM432" s="264" t="str">
        <f>IF(AND($A$432&lt;=BY$349,BY$349&lt;=$B$432),$C$432,"")</f>
        <v/>
      </c>
      <c r="AHN432" s="264" t="str">
        <f>IF(AND($A$432&lt;=BY$349,BY$349&lt;=$B$432),(1/3)*$C$432,"")</f>
        <v/>
      </c>
      <c r="AHO432" s="264" t="str">
        <f>IF(AND($A$432&lt;=BY$349,BY$349&lt;=$B$432),(2/3)*$C$432,"")</f>
        <v/>
      </c>
      <c r="AHP432" s="264" t="str">
        <f>IF(AND($A$432&lt;=BY$349,BY$349&lt;=$B$432),$D$432,"")</f>
        <v/>
      </c>
      <c r="AHQ432" s="264" t="str">
        <f>IF(AND($A$432&lt;=BY$349,BY$349&lt;=$B$432),(1/3)*$D$432,"")</f>
        <v/>
      </c>
      <c r="AHR432" s="264" t="str">
        <f>IF(AND($A$432&lt;=BY$349,BY$349&lt;=$B$432),(2/3)*$D$432,"")</f>
        <v/>
      </c>
      <c r="AHS432" s="264" t="str">
        <f>IF(AND($A$432&lt;=BY$349,BY$349&lt;=$B$432),$E$432,"")</f>
        <v/>
      </c>
      <c r="AHT432" s="264" t="str">
        <f>IF(AND($A$432&lt;=BY$349,BY$349&lt;=$B$432),(1/3)*$E$432,"")</f>
        <v/>
      </c>
      <c r="AHU432" s="264" t="str">
        <f>IF(AND($A$432&lt;=BY$349,BY$349&lt;=$B$432),(2/3)*$E$432,"")</f>
        <v/>
      </c>
      <c r="AHV432" s="264" t="str">
        <f>IF(AND($A$432&lt;=BY$349,BY$349&lt;=$B$432),$F$432,"")</f>
        <v/>
      </c>
      <c r="AHW432" s="264" t="str">
        <f>IF(AND($A$432&lt;=BY$349,BY$349&lt;=$B$432),(1/3)*$F$432,"")</f>
        <v/>
      </c>
      <c r="AHX432" s="264" t="str">
        <f>IF(AND($A$432&lt;=BY$349,BY$349&lt;=$B$432),(2/3)*$F$432,"")</f>
        <v/>
      </c>
      <c r="AHY432" s="264" t="str">
        <f>IF(AND($A$432&lt;=BZ$349,BZ$349&lt;=$B$432),$C$432,"")</f>
        <v/>
      </c>
      <c r="AHZ432" s="264" t="str">
        <f>IF(AND($A$432&lt;=BZ$349,BZ$349&lt;=$B$432),(1/3)*$C$432,"")</f>
        <v/>
      </c>
      <c r="AIA432" s="264" t="str">
        <f>IF(AND($A$432&lt;=BZ$349,BZ$349&lt;=$B$432),(2/3)*$C$432,"")</f>
        <v/>
      </c>
      <c r="AIB432" s="264" t="str">
        <f>IF(AND($A$432&lt;=BZ$349,BZ$349&lt;=$B$432),$D$432,"")</f>
        <v/>
      </c>
      <c r="AIC432" s="264" t="str">
        <f>IF(AND($A$432&lt;=BZ$349,BZ$349&lt;=$B$432),(1/3)*$D$432,"")</f>
        <v/>
      </c>
      <c r="AID432" s="264" t="str">
        <f>IF(AND($A$432&lt;=BZ$349,BZ$349&lt;=$B$432),(2/3)*$D$432,"")</f>
        <v/>
      </c>
      <c r="AIE432" s="264" t="str">
        <f>IF(AND($A$432&lt;=BZ$349,BZ$349&lt;=$B$432),$E$432,"")</f>
        <v/>
      </c>
      <c r="AIF432" s="264" t="str">
        <f>IF(AND($A$432&lt;=BZ$349,BZ$349&lt;=$B$432),(1/3)*$E$432,"")</f>
        <v/>
      </c>
      <c r="AIG432" s="264" t="str">
        <f>IF(AND($A$432&lt;=BZ$349,BZ$349&lt;=$B$432),(2/3)*$E$432,"")</f>
        <v/>
      </c>
      <c r="AIH432" s="264" t="str">
        <f>IF(AND($A$432&lt;=BZ$349,BZ$349&lt;=$B$432),$F$432,"")</f>
        <v/>
      </c>
      <c r="AII432" s="264" t="str">
        <f>IF(AND($A$432&lt;=BZ$349,BZ$349&lt;=$B$432),(1/3)*$F$432,"")</f>
        <v/>
      </c>
      <c r="AIJ432" s="264" t="str">
        <f>IF(AND($A$432&lt;=BZ$349,BZ$349&lt;=$B$432),(2/3)*$F$432,"")</f>
        <v/>
      </c>
      <c r="AIK432" s="264" t="str">
        <f>IF(AND($A$432&lt;=CA$349,CA$349&lt;=$B$432),$C$432,"")</f>
        <v/>
      </c>
      <c r="AIL432" s="264" t="str">
        <f>IF(AND($A$432&lt;=CA$349,CA$349&lt;=$B$432),(1/3)*$C$432,"")</f>
        <v/>
      </c>
      <c r="AIM432" s="264" t="str">
        <f>IF(AND($A$432&lt;=CA$349,CA$349&lt;=$B$432),(2/3)*$C$432,"")</f>
        <v/>
      </c>
      <c r="AIN432" s="264" t="str">
        <f>IF(AND($A$432&lt;=CA$349,CA$349&lt;=$B$432),$D$432,"")</f>
        <v/>
      </c>
      <c r="AIO432" s="264" t="str">
        <f>IF(AND($A$432&lt;=CA$349,CA$349&lt;=$B$432),(1/3)*$D$432,"")</f>
        <v/>
      </c>
      <c r="AIP432" s="264" t="str">
        <f>IF(AND($A$432&lt;=CA$349,CA$349&lt;=$B$432),(2/3)*$D$432,"")</f>
        <v/>
      </c>
      <c r="AIQ432" s="264" t="str">
        <f>IF(AND($A$432&lt;=CA$349,CA$349&lt;=$B$432),$E$432,"")</f>
        <v/>
      </c>
      <c r="AIR432" s="264" t="str">
        <f>IF(AND($A$432&lt;=CA$349,CA$349&lt;=$B$432),(1/3)*$E$432,"")</f>
        <v/>
      </c>
      <c r="AIS432" s="264" t="str">
        <f>IF(AND($A$432&lt;=CA$349,CA$349&lt;=$B$432),(2/3)*$E$432,"")</f>
        <v/>
      </c>
      <c r="AIT432" s="264" t="str">
        <f>IF(AND($A$432&lt;=CA$349,CA$349&lt;=$B$432),$F$432,"")</f>
        <v/>
      </c>
      <c r="AIU432" s="264" t="str">
        <f>IF(AND($A$432&lt;=CA$349,CA$349&lt;=$B$432),(1/3)*$F$432,"")</f>
        <v/>
      </c>
      <c r="AIV432" s="264" t="str">
        <f>IF(AND($A$432&lt;=CA$349,CA$349&lt;=$B$432),(2/3)*$F$432,"")</f>
        <v/>
      </c>
      <c r="AIW432" s="264" t="str">
        <f>IF(AND($A$432&lt;=CB$349,CB$349&lt;=$B$432),$C$432,"")</f>
        <v/>
      </c>
      <c r="AIX432" s="264" t="str">
        <f>IF(AND($A$432&lt;=CB$349,CB$349&lt;=$B$432),(1/3)*$C$432,"")</f>
        <v/>
      </c>
      <c r="AIY432" s="264" t="str">
        <f>IF(AND($A$432&lt;=CB$349,CB$349&lt;=$B$432),(2/3)*$C$432,"")</f>
        <v/>
      </c>
      <c r="AIZ432" s="264" t="str">
        <f>IF(AND($A$432&lt;=CB$349,CB$349&lt;=$B$432),$D$432,"")</f>
        <v/>
      </c>
      <c r="AJA432" s="264" t="str">
        <f>IF(AND($A$432&lt;=CB$349,CB$349&lt;=$B$432),(1/3)*$D$432,"")</f>
        <v/>
      </c>
      <c r="AJB432" s="264" t="str">
        <f>IF(AND($A$432&lt;=CB$349,CB$349&lt;=$B$432),(2/3)*$D$432,"")</f>
        <v/>
      </c>
      <c r="AJC432" s="264" t="str">
        <f>IF(AND($A$432&lt;=CB$349,CB$349&lt;=$B$432),$E$432,"")</f>
        <v/>
      </c>
      <c r="AJD432" s="264" t="str">
        <f>IF(AND($A$432&lt;=CB$349,CB$349&lt;=$B$432),(1/3)*$E$432,"")</f>
        <v/>
      </c>
      <c r="AJE432" s="264" t="str">
        <f>IF(AND($A$432&lt;=CB$349,CB$349&lt;=$B$432),(2/3)*$E$432,"")</f>
        <v/>
      </c>
      <c r="AJF432" s="264" t="str">
        <f>IF(AND($A$432&lt;=CB$349,CB$349&lt;=$B$432),$F$432,"")</f>
        <v/>
      </c>
      <c r="AJG432" s="264" t="str">
        <f>IF(AND($A$432&lt;=CB$349,CB$349&lt;=$B$432),(1/3)*$F$432,"")</f>
        <v/>
      </c>
      <c r="AJH432" s="264" t="str">
        <f>IF(AND($A$432&lt;=CB$349,CB$349&lt;=$B$432),(2/3)*$F$432,"")</f>
        <v/>
      </c>
      <c r="AJI432" s="264" t="str">
        <f>IF(AND($A$432&lt;=CC$349,CC$349&lt;=$B$432),$C$432,"")</f>
        <v/>
      </c>
      <c r="AJJ432" s="264" t="str">
        <f>IF(AND($A$432&lt;=CC$349,CC$349&lt;=$B$432),(1/3)*$C$432,"")</f>
        <v/>
      </c>
      <c r="AJK432" s="264" t="str">
        <f>IF(AND($A$432&lt;=CC$349,CC$349&lt;=$B$432),(2/3)*$C$432,"")</f>
        <v/>
      </c>
      <c r="AJL432" s="264" t="str">
        <f>IF(AND($A$432&lt;=CC$349,CC$349&lt;=$B$432),$D$432,"")</f>
        <v/>
      </c>
      <c r="AJM432" s="264" t="str">
        <f>IF(AND($A$432&lt;=CC$349,CC$349&lt;=$B$432),(1/3)*$D$432,"")</f>
        <v/>
      </c>
      <c r="AJN432" s="264" t="str">
        <f>IF(AND($A$432&lt;=CC$349,CC$349&lt;=$B$432),(2/3)*$D$432,"")</f>
        <v/>
      </c>
      <c r="AJO432" s="264" t="str">
        <f>IF(AND($A$432&lt;=CC$349,CC$349&lt;=$B$432),$E$432,"")</f>
        <v/>
      </c>
      <c r="AJP432" s="264" t="str">
        <f>IF(AND($A$432&lt;=CC$349,CC$349&lt;=$B$432),(1/3)*$E$432,"")</f>
        <v/>
      </c>
      <c r="AJQ432" s="264" t="str">
        <f>IF(AND($A$432&lt;=CC$349,CC$349&lt;=$B$432),(2/3)*$E$432,"")</f>
        <v/>
      </c>
      <c r="AJR432" s="264" t="str">
        <f>IF(AND($A$432&lt;=CC$349,CC$349&lt;=$B$432),$F$432,"")</f>
        <v/>
      </c>
      <c r="AJS432" s="264" t="str">
        <f>IF(AND($A$432&lt;=CC$349,CC$349&lt;=$B$432),(1/3)*$F$432,"")</f>
        <v/>
      </c>
      <c r="AJT432" s="264" t="str">
        <f>IF(AND($A$432&lt;=CC$349,CC$349&lt;=$B$432),(2/3)*$F$432,"")</f>
        <v/>
      </c>
      <c r="AJU432" s="264" t="str">
        <f>IF(AND($A$432&lt;=CD$349,CD$349&lt;=$B$432),$C$432,"")</f>
        <v/>
      </c>
      <c r="AJV432" s="264" t="str">
        <f>IF(AND($A$432&lt;=CD$349,CD$349&lt;=$B$432),(1/3)*$C$432,"")</f>
        <v/>
      </c>
      <c r="AJW432" s="264" t="str">
        <f>IF(AND($A$432&lt;=CD$349,CD$349&lt;=$B$432),(2/3)*$C$432,"")</f>
        <v/>
      </c>
      <c r="AJX432" s="264" t="str">
        <f>IF(AND($A$432&lt;=CD$349,CD$349&lt;=$B$432),$D$432,"")</f>
        <v/>
      </c>
      <c r="AJY432" s="264" t="str">
        <f>IF(AND($A$432&lt;=CD$349,CD$349&lt;=$B$432),(1/3)*$D$432,"")</f>
        <v/>
      </c>
      <c r="AJZ432" s="264" t="str">
        <f>IF(AND($A$432&lt;=CD$349,CD$349&lt;=$B$432),(2/3)*$D$432,"")</f>
        <v/>
      </c>
      <c r="AKA432" s="264" t="str">
        <f>IF(AND($A$432&lt;=CD$349,CD$349&lt;=$B$432),$E$432,"")</f>
        <v/>
      </c>
      <c r="AKB432" s="264" t="str">
        <f>IF(AND($A$432&lt;=CD$349,CD$349&lt;=$B$432),(1/3)*$E$432,"")</f>
        <v/>
      </c>
      <c r="AKC432" s="264" t="str">
        <f>IF(AND($A$432&lt;=CD$349,CD$349&lt;=$B$432),(2/3)*$E$432,"")</f>
        <v/>
      </c>
      <c r="AKD432" s="264" t="str">
        <f>IF(AND($A$432&lt;=CD$349,CD$349&lt;=$B$432),$F$432,"")</f>
        <v/>
      </c>
      <c r="AKE432" s="264" t="str">
        <f>IF(AND($A$432&lt;=CD$349,CD$349&lt;=$B$432),(1/3)*$F$432,"")</f>
        <v/>
      </c>
      <c r="AKF432" s="264" t="str">
        <f>IF(AND($A$432&lt;=CD$349,CD$349&lt;=$B$432),(2/3)*$F$432,"")</f>
        <v/>
      </c>
      <c r="AKG432" s="264" t="str">
        <f>IF(AND($A$432&lt;=CE$349,CE$349&lt;=$B$432),$C$432,"")</f>
        <v/>
      </c>
      <c r="AKH432" s="264" t="str">
        <f>IF(AND($A$432&lt;=CE$349,CE$349&lt;=$B$432),(1/3)*$C$432,"")</f>
        <v/>
      </c>
      <c r="AKI432" s="264" t="str">
        <f>IF(AND($A$432&lt;=CE$349,CE$349&lt;=$B$432),(2/3)*$C$432,"")</f>
        <v/>
      </c>
      <c r="AKJ432" s="264" t="str">
        <f>IF(AND($A$432&lt;=CE$349,CE$349&lt;=$B$432),$D$432,"")</f>
        <v/>
      </c>
      <c r="AKK432" s="264" t="str">
        <f>IF(AND($A$432&lt;=CE$349,CE$349&lt;=$B$432),(1/3)*$D$432,"")</f>
        <v/>
      </c>
      <c r="AKL432" s="264" t="str">
        <f>IF(AND($A$432&lt;=CE$349,CE$349&lt;=$B$432),(2/3)*$D$432,"")</f>
        <v/>
      </c>
      <c r="AKM432" s="264" t="str">
        <f>IF(AND($A$432&lt;=CE$349,CE$349&lt;=$B$432),$E$432,"")</f>
        <v/>
      </c>
      <c r="AKN432" s="264" t="str">
        <f>IF(AND($A$432&lt;=CE$349,CE$349&lt;=$B$432),(1/3)*$E$432,"")</f>
        <v/>
      </c>
      <c r="AKO432" s="264" t="str">
        <f>IF(AND($A$432&lt;=CE$349,CE$349&lt;=$B$432),(2/3)*$E$432,"")</f>
        <v/>
      </c>
      <c r="AKP432" s="264" t="str">
        <f>IF(AND($A$432&lt;=CE$349,CE$349&lt;=$B$432),$F$432,"")</f>
        <v/>
      </c>
      <c r="AKQ432" s="264" t="str">
        <f>IF(AND($A$432&lt;=CE$349,CE$349&lt;=$B$432),(1/3)*$F$432,"")</f>
        <v/>
      </c>
      <c r="AKR432" s="264" t="str">
        <f>IF(AND($A$432&lt;=CE$349,CE$349&lt;=$B$432),(2/3)*$F$432,"")</f>
        <v/>
      </c>
      <c r="AKS432" s="264" t="str">
        <f>IF(AND($A$432&lt;=CF$349,CF$349&lt;=$B$432),$C$432,"")</f>
        <v/>
      </c>
      <c r="AKT432" s="264" t="str">
        <f>IF(AND($A$432&lt;=CF$349,CF$349&lt;=$B$432),(1/3)*$C$432,"")</f>
        <v/>
      </c>
      <c r="AKU432" s="264" t="str">
        <f>IF(AND($A$432&lt;=CF$349,CF$349&lt;=$B$432),(2/3)*$C$432,"")</f>
        <v/>
      </c>
      <c r="AKV432" s="264" t="str">
        <f>IF(AND($A$432&lt;=CF$349,CF$349&lt;=$B$432),$D$432,"")</f>
        <v/>
      </c>
      <c r="AKW432" s="264" t="str">
        <f>IF(AND($A$432&lt;=CF$349,CF$349&lt;=$B$432),(1/3)*$D$432,"")</f>
        <v/>
      </c>
      <c r="AKX432" s="264" t="str">
        <f>IF(AND($A$432&lt;=CF$349,CF$349&lt;=$B$432),(2/3)*$D$432,"")</f>
        <v/>
      </c>
      <c r="AKY432" s="264" t="str">
        <f>IF(AND($A$432&lt;=CF$349,CF$349&lt;=$B$432),$E$432,"")</f>
        <v/>
      </c>
      <c r="AKZ432" s="264" t="str">
        <f>IF(AND($A$432&lt;=CF$349,CF$349&lt;=$B$432),(1/3)*$E$432,"")</f>
        <v/>
      </c>
      <c r="ALA432" s="264" t="str">
        <f>IF(AND($A$432&lt;=CF$349,CF$349&lt;=$B$432),(2/3)*$E$432,"")</f>
        <v/>
      </c>
      <c r="ALB432" s="264" t="str">
        <f>IF(AND($A$432&lt;=CF$349,CF$349&lt;=$B$432),$F$432,"")</f>
        <v/>
      </c>
      <c r="ALC432" s="264" t="str">
        <f>IF(AND($A$432&lt;=CF$349,CF$349&lt;=$B$432),(1/3)*$F$432,"")</f>
        <v/>
      </c>
      <c r="ALD432" s="264" t="str">
        <f>IF(AND($A$432&lt;=CF$349,CF$349&lt;=$B$432),(2/3)*$F$432,"")</f>
        <v/>
      </c>
      <c r="ALE432" s="264" t="str">
        <f>IF(AND($A$432&lt;=CG$349,CG$349&lt;=$B$432),$C$432,"")</f>
        <v/>
      </c>
      <c r="ALF432" s="264" t="str">
        <f>IF(AND($A$432&lt;=CG$349,CG$349&lt;=$B$432),(1/3)*$C$432,"")</f>
        <v/>
      </c>
      <c r="ALG432" s="264" t="str">
        <f>IF(AND($A$432&lt;=CG$349,CG$349&lt;=$B$432),(2/3)*$C$432,"")</f>
        <v/>
      </c>
      <c r="ALH432" s="264" t="str">
        <f>IF(AND($A$432&lt;=CG$349,CG$349&lt;=$B$432),$D$432,"")</f>
        <v/>
      </c>
      <c r="ALI432" s="264" t="str">
        <f>IF(AND($A$432&lt;=CG$349,CG$349&lt;=$B$432),(1/3)*$D$432,"")</f>
        <v/>
      </c>
      <c r="ALJ432" s="264" t="str">
        <f>IF(AND($A$432&lt;=CG$349,CG$349&lt;=$B$432),(2/3)*$D$432,"")</f>
        <v/>
      </c>
      <c r="ALK432" s="264" t="str">
        <f>IF(AND($A$432&lt;=CG$349,CG$349&lt;=$B$432),$E$432,"")</f>
        <v/>
      </c>
      <c r="ALL432" s="264" t="str">
        <f>IF(AND($A$432&lt;=CG$349,CG$349&lt;=$B$432),(1/3)*$E$432,"")</f>
        <v/>
      </c>
      <c r="ALM432" s="264" t="str">
        <f>IF(AND($A$432&lt;=CG$349,CG$349&lt;=$B$432),(2/3)*$E$432,"")</f>
        <v/>
      </c>
      <c r="ALN432" s="264" t="str">
        <f>IF(AND($A$432&lt;=CG$349,CG$349&lt;=$B$432),$F$432,"")</f>
        <v/>
      </c>
      <c r="ALO432" s="264" t="str">
        <f>IF(AND($A$432&lt;=CG$349,CG$349&lt;=$B$432),(1/3)*$F$432,"")</f>
        <v/>
      </c>
      <c r="ALP432" s="264" t="str">
        <f>IF(AND($A$432&lt;=CG$349,CG$349&lt;=$B$432),(2/3)*$F$432,"")</f>
        <v/>
      </c>
      <c r="ALQ432" s="264" t="str">
        <f>IF(AND($A$432&lt;=CH$349,CH$349&lt;=$B$432),$C$432,"")</f>
        <v/>
      </c>
      <c r="ALR432" s="264" t="str">
        <f>IF(AND($A$432&lt;=CH$349,CH$349&lt;=$B$432),(1/3)*$C$432,"")</f>
        <v/>
      </c>
      <c r="ALS432" s="264" t="str">
        <f>IF(AND($A$432&lt;=CH$349,CH$349&lt;=$B$432),(2/3)*$C$432,"")</f>
        <v/>
      </c>
      <c r="ALT432" s="264" t="str">
        <f>IF(AND($A$432&lt;=CH$349,CH$349&lt;=$B$432),$D$432,"")</f>
        <v/>
      </c>
      <c r="ALU432" s="264" t="str">
        <f>IF(AND($A$432&lt;=CH$349,CH$349&lt;=$B$432),(1/3)*$D$432,"")</f>
        <v/>
      </c>
      <c r="ALV432" s="264" t="str">
        <f>IF(AND($A$432&lt;=CH$349,CH$349&lt;=$B$432),(2/3)*$D$432,"")</f>
        <v/>
      </c>
      <c r="ALW432" s="264" t="str">
        <f>IF(AND($A$432&lt;=CH$349,CH$349&lt;=$B$432),$E$432,"")</f>
        <v/>
      </c>
      <c r="ALX432" s="264" t="str">
        <f>IF(AND($A$432&lt;=CH$349,CH$349&lt;=$B$432),(1/3)*$E$432,"")</f>
        <v/>
      </c>
      <c r="ALY432" s="264" t="str">
        <f>IF(AND($A$432&lt;=CH$349,CH$349&lt;=$B$432),(2/3)*$E$432,"")</f>
        <v/>
      </c>
      <c r="ALZ432" s="264" t="str">
        <f>IF(AND($A$432&lt;=CH$349,CH$349&lt;=$B$432),$F$432,"")</f>
        <v/>
      </c>
      <c r="AMA432" s="264" t="str">
        <f>IF(AND($A$432&lt;=CH$349,CH$349&lt;=$B$432),(1/3)*$F$432,"")</f>
        <v/>
      </c>
      <c r="AMB432" s="264" t="str">
        <f>IF(AND($A$432&lt;=CH$349,CH$349&lt;=$B$432),(2/3)*$F$432,"")</f>
        <v/>
      </c>
      <c r="AMC432" s="264" t="str">
        <f>IF(AND($A$432&lt;=CI$349,CI$349&lt;=$B$432),$C$432,"")</f>
        <v/>
      </c>
      <c r="AMD432" s="264" t="str">
        <f>IF(AND($A$432&lt;=CI$349,CI$349&lt;=$B$432),(1/3)*$C$432,"")</f>
        <v/>
      </c>
      <c r="AME432" s="264" t="str">
        <f>IF(AND($A$432&lt;=CI$349,CI$349&lt;=$B$432),(2/3)*$C$432,"")</f>
        <v/>
      </c>
      <c r="AMF432" s="264" t="str">
        <f>IF(AND($A$432&lt;=CI$349,CI$349&lt;=$B$432),$D$432,"")</f>
        <v/>
      </c>
      <c r="AMG432" s="264" t="str">
        <f>IF(AND($A$432&lt;=CI$349,CI$349&lt;=$B$432),(1/3)*$D$432,"")</f>
        <v/>
      </c>
      <c r="AMH432" s="264" t="str">
        <f>IF(AND($A$432&lt;=CI$349,CI$349&lt;=$B$432),(2/3)*$D$432,"")</f>
        <v/>
      </c>
      <c r="AMI432" s="264" t="str">
        <f>IF(AND($A$432&lt;=CI$349,CI$349&lt;=$B$432),$E$432,"")</f>
        <v/>
      </c>
      <c r="AMJ432" s="264" t="str">
        <f>IF(AND($A$432&lt;=CI$349,CI$349&lt;=$B$432),(1/3)*$E$432,"")</f>
        <v/>
      </c>
      <c r="AMK432" s="264" t="str">
        <f>IF(AND($A$432&lt;=CI$349,CI$349&lt;=$B$432),(2/3)*$E$432,"")</f>
        <v/>
      </c>
      <c r="AML432" s="264" t="str">
        <f>IF(AND($A$432&lt;=CI$349,CI$349&lt;=$B$432),$F$432,"")</f>
        <v/>
      </c>
      <c r="AMM432" s="264" t="str">
        <f>IF(AND($A$432&lt;=CI$349,CI$349&lt;=$B$432),(1/3)*$F$432,"")</f>
        <v/>
      </c>
      <c r="AMN432" s="264" t="str">
        <f>IF(AND($A$432&lt;=CI$349,CI$349&lt;=$B$432),(2/3)*$F$432,"")</f>
        <v/>
      </c>
      <c r="AMO432" s="264" t="str">
        <f>IF(AND($A$432&lt;=CJ$349,CJ$349&lt;=$B$432),$C$432,"")</f>
        <v/>
      </c>
      <c r="AMP432" s="264" t="str">
        <f>IF(AND($A$432&lt;=CJ$349,CJ$349&lt;=$B$432),(1/3)*$C$432,"")</f>
        <v/>
      </c>
      <c r="AMQ432" s="264" t="str">
        <f>IF(AND($A$432&lt;=CJ$349,CJ$349&lt;=$B$432),(2/3)*$C$432,"")</f>
        <v/>
      </c>
      <c r="AMR432" s="264" t="str">
        <f>IF(AND($A$432&lt;=CJ$349,CJ$349&lt;=$B$432),$D$432,"")</f>
        <v/>
      </c>
      <c r="AMS432" s="264" t="str">
        <f>IF(AND($A$432&lt;=CJ$349,CJ$349&lt;=$B$432),(1/3)*$D$432,"")</f>
        <v/>
      </c>
      <c r="AMT432" s="264" t="str">
        <f>IF(AND($A$432&lt;=CJ$349,CJ$349&lt;=$B$432),(2/3)*$D$432,"")</f>
        <v/>
      </c>
      <c r="AMU432" s="264" t="str">
        <f>IF(AND($A$432&lt;=CJ$349,CJ$349&lt;=$B$432),$E$432,"")</f>
        <v/>
      </c>
      <c r="AMV432" s="264" t="str">
        <f>IF(AND($A$432&lt;=CJ$349,CJ$349&lt;=$B$432),(1/3)*$E$432,"")</f>
        <v/>
      </c>
      <c r="AMW432" s="264" t="str">
        <f>IF(AND($A$432&lt;=CJ$349,CJ$349&lt;=$B$432),(2/3)*$E$432,"")</f>
        <v/>
      </c>
      <c r="AMX432" s="264" t="str">
        <f>IF(AND($A$432&lt;=CJ$349,CJ$349&lt;=$B$432),$F$432,"")</f>
        <v/>
      </c>
      <c r="AMY432" s="264" t="str">
        <f>IF(AND($A$432&lt;=CJ$349,CJ$349&lt;=$B$432),(1/3)*$F$432,"")</f>
        <v/>
      </c>
      <c r="AMZ432" s="264" t="str">
        <f>IF(AND($A$432&lt;=CJ$349,CJ$349&lt;=$B$432),(2/3)*$F$432,"")</f>
        <v/>
      </c>
      <c r="ANA432" s="264" t="str">
        <f>IF(AND($A$432&lt;=CK$349,CK$349&lt;=$B$432),$C$432,"")</f>
        <v/>
      </c>
      <c r="ANB432" s="264" t="str">
        <f>IF(AND($A$432&lt;=CK$349,CK$349&lt;=$B$432),(1/3)*$C$432,"")</f>
        <v/>
      </c>
      <c r="ANC432" s="264" t="str">
        <f>IF(AND($A$432&lt;=CK$349,CK$349&lt;=$B$432),(2/3)*$C$432,"")</f>
        <v/>
      </c>
      <c r="AND432" s="264" t="str">
        <f>IF(AND($A$432&lt;=CK$349,CK$349&lt;=$B$432),$D$432,"")</f>
        <v/>
      </c>
      <c r="ANE432" s="264" t="str">
        <f>IF(AND($A$432&lt;=CK$349,CK$349&lt;=$B$432),(1/3)*$D$432,"")</f>
        <v/>
      </c>
      <c r="ANF432" s="264" t="str">
        <f>IF(AND($A$432&lt;=CK$349,CK$349&lt;=$B$432),(2/3)*$D$432,"")</f>
        <v/>
      </c>
      <c r="ANG432" s="264" t="str">
        <f>IF(AND($A$432&lt;=CK$349,CK$349&lt;=$B$432),$E$432,"")</f>
        <v/>
      </c>
      <c r="ANH432" s="264" t="str">
        <f>IF(AND($A$432&lt;=CK$349,CK$349&lt;=$B$432),(1/3)*$E$432,"")</f>
        <v/>
      </c>
      <c r="ANI432" s="264" t="str">
        <f>IF(AND($A$432&lt;=CK$349,CK$349&lt;=$B$432),(2/3)*$E$432,"")</f>
        <v/>
      </c>
      <c r="ANJ432" s="264" t="str">
        <f>IF(AND($A$432&lt;=CK$349,CK$349&lt;=$B$432),$F$432,"")</f>
        <v/>
      </c>
      <c r="ANK432" s="264" t="str">
        <f>IF(AND($A$432&lt;=CK$349,CK$349&lt;=$B$432),(1/3)*$F$432,"")</f>
        <v/>
      </c>
      <c r="ANL432" s="264" t="str">
        <f>IF(AND($A$432&lt;=CK$349,CK$349&lt;=$B$432),(2/3)*$F$432,"")</f>
        <v/>
      </c>
      <c r="ANM432" s="264" t="str">
        <f>IF(AND($A$432&lt;=CL$349,CL$349&lt;=$B$432),$C$432,"")</f>
        <v/>
      </c>
      <c r="ANN432" s="264" t="str">
        <f>IF(AND($A$432&lt;=CL$349,CL$349&lt;=$B$432),(1/3)*$C$432,"")</f>
        <v/>
      </c>
      <c r="ANO432" s="264" t="str">
        <f>IF(AND($A$432&lt;=CL$349,CL$349&lt;=$B$432),(2/3)*$C$432,"")</f>
        <v/>
      </c>
      <c r="ANP432" s="264" t="str">
        <f>IF(AND($A$432&lt;=CL$349,CL$349&lt;=$B$432),$D$432,"")</f>
        <v/>
      </c>
      <c r="ANQ432" s="264" t="str">
        <f>IF(AND($A$432&lt;=CL$349,CL$349&lt;=$B$432),(1/3)*$D$432,"")</f>
        <v/>
      </c>
      <c r="ANR432" s="264" t="str">
        <f>IF(AND($A$432&lt;=CL$349,CL$349&lt;=$B$432),(2/3)*$D$432,"")</f>
        <v/>
      </c>
      <c r="ANS432" s="264" t="str">
        <f>IF(AND($A$432&lt;=CL$349,CL$349&lt;=$B$432),$E$432,"")</f>
        <v/>
      </c>
      <c r="ANT432" s="264" t="str">
        <f>IF(AND($A$432&lt;=CL$349,CL$349&lt;=$B$432),(1/3)*$E$432,"")</f>
        <v/>
      </c>
      <c r="ANU432" s="264" t="str">
        <f>IF(AND($A$432&lt;=CL$349,CL$349&lt;=$B$432),(2/3)*$E$432,"")</f>
        <v/>
      </c>
      <c r="ANV432" s="264" t="str">
        <f>IF(AND($A$432&lt;=CL$349,CL$349&lt;=$B$432),$F$432,"")</f>
        <v/>
      </c>
      <c r="ANW432" s="264" t="str">
        <f>IF(AND($A$432&lt;=CL$349,CL$349&lt;=$B$432),(1/3)*$F$432,"")</f>
        <v/>
      </c>
      <c r="ANX432" s="264" t="str">
        <f>IF(AND($A$432&lt;=CL$349,CL$349&lt;=$B$432),(2/3)*$F$432,"")</f>
        <v/>
      </c>
      <c r="ANY432" s="264" t="str">
        <f>IF(AND($A$432&lt;=CM$349,CM$349&lt;=$B$432),$C$432,"")</f>
        <v/>
      </c>
      <c r="ANZ432" s="264" t="str">
        <f>IF(AND($A$432&lt;=CM$349,CM$349&lt;=$B$432),(1/3)*$C$432,"")</f>
        <v/>
      </c>
      <c r="AOA432" s="264" t="str">
        <f>IF(AND($A$432&lt;=CM$349,CM$349&lt;=$B$432),(2/3)*$C$432,"")</f>
        <v/>
      </c>
      <c r="AOB432" s="264" t="str">
        <f>IF(AND($A$432&lt;=CM$349,CM$349&lt;=$B$432),$D$432,"")</f>
        <v/>
      </c>
      <c r="AOC432" s="264" t="str">
        <f>IF(AND($A$432&lt;=CM$349,CM$349&lt;=$B$432),(1/3)*$D$432,"")</f>
        <v/>
      </c>
      <c r="AOD432" s="264" t="str">
        <f>IF(AND($A$432&lt;=CM$349,CM$349&lt;=$B$432),(2/3)*$D$432,"")</f>
        <v/>
      </c>
      <c r="AOE432" s="264" t="str">
        <f>IF(AND($A$432&lt;=CM$349,CM$349&lt;=$B$432),$E$432,"")</f>
        <v/>
      </c>
      <c r="AOF432" s="264" t="str">
        <f>IF(AND($A$432&lt;=CM$349,CM$349&lt;=$B$432),(1/3)*$E$432,"")</f>
        <v/>
      </c>
      <c r="AOG432" s="264" t="str">
        <f>IF(AND($A$432&lt;=CM$349,CM$349&lt;=$B$432),(2/3)*$E$432,"")</f>
        <v/>
      </c>
      <c r="AOH432" s="264" t="str">
        <f>IF(AND($A$432&lt;=CM$349,CM$349&lt;=$B$432),$F$432,"")</f>
        <v/>
      </c>
      <c r="AOI432" s="264" t="str">
        <f>IF(AND($A$432&lt;=CM$349,CM$349&lt;=$B$432),(1/3)*$F$432,"")</f>
        <v/>
      </c>
      <c r="AOJ432" s="264" t="str">
        <f>IF(AND($A$432&lt;=CM$349,CM$349&lt;=$B$432),(2/3)*$F$432,"")</f>
        <v/>
      </c>
      <c r="AOK432" s="264" t="str">
        <f>IF(AND($A$432&lt;=CN$349,CN$349&lt;=$B$432),$C$432,"")</f>
        <v/>
      </c>
      <c r="AOL432" s="264" t="str">
        <f>IF(AND($A$432&lt;=CN$349,CN$349&lt;=$B$432),(1/3)*$C$432,"")</f>
        <v/>
      </c>
      <c r="AOM432" s="264" t="str">
        <f>IF(AND($A$432&lt;=CN$349,CN$349&lt;=$B$432),(2/3)*$C$432,"")</f>
        <v/>
      </c>
      <c r="AON432" s="264" t="str">
        <f>IF(AND($A$432&lt;=CN$349,CN$349&lt;=$B$432),$D$432,"")</f>
        <v/>
      </c>
      <c r="AOO432" s="264" t="str">
        <f>IF(AND($A$432&lt;=CN$349,CN$349&lt;=$B$432),(1/3)*$D$432,"")</f>
        <v/>
      </c>
      <c r="AOP432" s="264" t="str">
        <f>IF(AND($A$432&lt;=CN$349,CN$349&lt;=$B$432),(2/3)*$D$432,"")</f>
        <v/>
      </c>
      <c r="AOQ432" s="264" t="str">
        <f>IF(AND($A$432&lt;=CN$349,CN$349&lt;=$B$432),$E$432,"")</f>
        <v/>
      </c>
      <c r="AOR432" s="264" t="str">
        <f>IF(AND($A$432&lt;=CN$349,CN$349&lt;=$B$432),(1/3)*$E$432,"")</f>
        <v/>
      </c>
      <c r="AOS432" s="264" t="str">
        <f>IF(AND($A$432&lt;=CN$349,CN$349&lt;=$B$432),(2/3)*$E$432,"")</f>
        <v/>
      </c>
      <c r="AOT432" s="264" t="str">
        <f>IF(AND($A$432&lt;=CN$349,CN$349&lt;=$B$432),$F$432,"")</f>
        <v/>
      </c>
      <c r="AOU432" s="264" t="str">
        <f>IF(AND($A$432&lt;=CN$349,CN$349&lt;=$B$432),(1/3)*$F$432,"")</f>
        <v/>
      </c>
      <c r="AOV432" s="264" t="str">
        <f>IF(AND($A$432&lt;=CN$349,CN$349&lt;=$B$432),(2/3)*$F$432,"")</f>
        <v/>
      </c>
      <c r="AOW432" s="264" t="str">
        <f>IF(AND($A$432&lt;=CO$349,CO$349&lt;=$B$432),$C$432,"")</f>
        <v/>
      </c>
      <c r="AOX432" s="264" t="str">
        <f>IF(AND($A$432&lt;=CO$349,CO$349&lt;=$B$432),(1/3)*$C$432,"")</f>
        <v/>
      </c>
      <c r="AOY432" s="264" t="str">
        <f>IF(AND($A$432&lt;=CO$349,CO$349&lt;=$B$432),(2/3)*$C$432,"")</f>
        <v/>
      </c>
      <c r="AOZ432" s="264" t="str">
        <f>IF(AND($A$432&lt;=CO$349,CO$349&lt;=$B$432),$D$432,"")</f>
        <v/>
      </c>
      <c r="APA432" s="264" t="str">
        <f>IF(AND($A$432&lt;=CO$349,CO$349&lt;=$B$432),(1/3)*$D$432,"")</f>
        <v/>
      </c>
      <c r="APB432" s="264" t="str">
        <f>IF(AND($A$432&lt;=CO$349,CO$349&lt;=$B$432),(2/3)*$D$432,"")</f>
        <v/>
      </c>
      <c r="APC432" s="264" t="str">
        <f>IF(AND($A$432&lt;=CO$349,CO$349&lt;=$B$432),$E$432,"")</f>
        <v/>
      </c>
      <c r="APD432" s="264" t="str">
        <f>IF(AND($A$432&lt;=CO$349,CO$349&lt;=$B$432),(1/3)*$E$432,"")</f>
        <v/>
      </c>
      <c r="APE432" s="264" t="str">
        <f>IF(AND($A$432&lt;=CO$349,CO$349&lt;=$B$432),(2/3)*$E$432,"")</f>
        <v/>
      </c>
      <c r="APF432" s="264" t="str">
        <f>IF(AND($A$432&lt;=CO$349,CO$349&lt;=$B$432),$F$432,"")</f>
        <v/>
      </c>
      <c r="APG432" s="264" t="str">
        <f>IF(AND($A$432&lt;=CO$349,CO$349&lt;=$B$432),(1/3)*$F$432,"")</f>
        <v/>
      </c>
      <c r="APH432" s="264" t="str">
        <f>IF(AND($A$432&lt;=CO$349,CO$349&lt;=$B$432),(2/3)*$F$432,"")</f>
        <v/>
      </c>
      <c r="API432" s="264" t="str">
        <f>IF(AND($A$432&lt;=CP$349,CP$349&lt;=$B$432),$C$432,"")</f>
        <v/>
      </c>
      <c r="APJ432" s="264" t="str">
        <f>IF(AND($A$432&lt;=CP$349,CP$349&lt;=$B$432),(1/3)*$C$432,"")</f>
        <v/>
      </c>
      <c r="APK432" s="264" t="str">
        <f>IF(AND($A$432&lt;=CP$349,CP$349&lt;=$B$432),(2/3)*$C$432,"")</f>
        <v/>
      </c>
      <c r="APL432" s="264" t="str">
        <f>IF(AND($A$432&lt;=CP$349,CP$349&lt;=$B$432),$D$432,"")</f>
        <v/>
      </c>
      <c r="APM432" s="264" t="str">
        <f>IF(AND($A$432&lt;=CP$349,CP$349&lt;=$B$432),(1/3)*$D$432,"")</f>
        <v/>
      </c>
      <c r="APN432" s="264" t="str">
        <f>IF(AND($A$432&lt;=CP$349,CP$349&lt;=$B$432),(2/3)*$D$432,"")</f>
        <v/>
      </c>
      <c r="APO432" s="264" t="str">
        <f>IF(AND($A$432&lt;=CP$349,CP$349&lt;=$B$432),$E$432,"")</f>
        <v/>
      </c>
      <c r="APP432" s="264" t="str">
        <f>IF(AND($A$432&lt;=CP$349,CP$349&lt;=$B$432),(1/3)*$E$432,"")</f>
        <v/>
      </c>
      <c r="APQ432" s="264" t="str">
        <f>IF(AND($A$432&lt;=CP$349,CP$349&lt;=$B$432),(2/3)*$E$432,"")</f>
        <v/>
      </c>
      <c r="APR432" s="264" t="str">
        <f>IF(AND($A$432&lt;=CP$349,CP$349&lt;=$B$432),$F$432,"")</f>
        <v/>
      </c>
      <c r="APS432" s="264" t="str">
        <f>IF(AND($A$432&lt;=CP$349,CP$349&lt;=$B$432),(1/3)*$F$432,"")</f>
        <v/>
      </c>
      <c r="APT432" s="264" t="str">
        <f>IF(AND($A$432&lt;=CP$349,CP$349&lt;=$B$432),(2/3)*$F$432,"")</f>
        <v/>
      </c>
      <c r="APU432" s="264" t="str">
        <f>IF(AND($A$432&lt;=CQ$349,CQ$349&lt;=$B$432),$C$432,"")</f>
        <v/>
      </c>
      <c r="APV432" s="264" t="str">
        <f>IF(AND($A$432&lt;=CQ$349,CQ$349&lt;=$B$432),(1/3)*$C$432,"")</f>
        <v/>
      </c>
      <c r="APW432" s="264" t="str">
        <f>IF(AND($A$432&lt;=CQ$349,CQ$349&lt;=$B$432),(2/3)*$C$432,"")</f>
        <v/>
      </c>
      <c r="APX432" s="264" t="str">
        <f>IF(AND($A$432&lt;=CQ$349,CQ$349&lt;=$B$432),$D$432,"")</f>
        <v/>
      </c>
      <c r="APY432" s="264" t="str">
        <f>IF(AND($A$432&lt;=CQ$349,CQ$349&lt;=$B$432),(1/3)*$D$432,"")</f>
        <v/>
      </c>
      <c r="APZ432" s="264" t="str">
        <f>IF(AND($A$432&lt;=CQ$349,CQ$349&lt;=$B$432),(2/3)*$D$432,"")</f>
        <v/>
      </c>
      <c r="AQA432" s="264" t="str">
        <f>IF(AND($A$432&lt;=CQ$349,CQ$349&lt;=$B$432),$E$432,"")</f>
        <v/>
      </c>
      <c r="AQB432" s="264" t="str">
        <f>IF(AND($A$432&lt;=CQ$349,CQ$349&lt;=$B$432),(1/3)*$E$432,"")</f>
        <v/>
      </c>
      <c r="AQC432" s="264" t="str">
        <f>IF(AND($A$432&lt;=CQ$349,CQ$349&lt;=$B$432),(2/3)*$E$432,"")</f>
        <v/>
      </c>
      <c r="AQD432" s="264" t="str">
        <f>IF(AND($A$432&lt;=CQ$349,CQ$349&lt;=$B$432),$F$432,"")</f>
        <v/>
      </c>
      <c r="AQE432" s="264" t="str">
        <f>IF(AND($A$432&lt;=CQ$349,CQ$349&lt;=$B$432),(1/3)*$F$432,"")</f>
        <v/>
      </c>
      <c r="AQF432" s="264" t="str">
        <f>IF(AND($A$432&lt;=CQ$349,CQ$349&lt;=$B$432),(2/3)*$F$432,"")</f>
        <v/>
      </c>
      <c r="AQG432" s="264" t="str">
        <f>IF(AND($A$432&lt;=CR$349,CR$349&lt;=$B$432),$C$432,"")</f>
        <v/>
      </c>
      <c r="AQH432" s="264" t="str">
        <f>IF(AND($A$432&lt;=CR$349,CR$349&lt;=$B$432),(1/3)*$C$432,"")</f>
        <v/>
      </c>
      <c r="AQI432" s="264" t="str">
        <f>IF(AND($A$432&lt;=CR$349,CR$349&lt;=$B$432),(2/3)*$C$432,"")</f>
        <v/>
      </c>
      <c r="AQJ432" s="264" t="str">
        <f>IF(AND($A$432&lt;=CR$349,CR$349&lt;=$B$432),$D$432,"")</f>
        <v/>
      </c>
      <c r="AQK432" s="264" t="str">
        <f>IF(AND($A$432&lt;=CR$349,CR$349&lt;=$B$432),(1/3)*$D$432,"")</f>
        <v/>
      </c>
      <c r="AQL432" s="264" t="str">
        <f>IF(AND($A$432&lt;=CR$349,CR$349&lt;=$B$432),(2/3)*$D$432,"")</f>
        <v/>
      </c>
      <c r="AQM432" s="264" t="str">
        <f>IF(AND($A$432&lt;=CR$349,CR$349&lt;=$B$432),$E$432,"")</f>
        <v/>
      </c>
      <c r="AQN432" s="264" t="str">
        <f>IF(AND($A$432&lt;=CR$349,CR$349&lt;=$B$432),(1/3)*$E$432,"")</f>
        <v/>
      </c>
      <c r="AQO432" s="264" t="str">
        <f>IF(AND($A$432&lt;=CR$349,CR$349&lt;=$B$432),(2/3)*$E$432,"")</f>
        <v/>
      </c>
      <c r="AQP432" s="264" t="str">
        <f>IF(AND($A$432&lt;=CR$349,CR$349&lt;=$B$432),$F$432,"")</f>
        <v/>
      </c>
      <c r="AQQ432" s="264" t="str">
        <f>IF(AND($A$432&lt;=CR$349,CR$349&lt;=$B$432),(1/3)*$F$432,"")</f>
        <v/>
      </c>
      <c r="AQR432" s="264" t="str">
        <f>IF(AND($A$432&lt;=CR$349,CR$349&lt;=$B$432),(2/3)*$F$432,"")</f>
        <v/>
      </c>
      <c r="AQS432" s="264" t="str">
        <f>IF(AND($A$432&lt;=CS$349,CS$349&lt;=$B$432),$C$432,"")</f>
        <v/>
      </c>
      <c r="AQT432" s="264" t="str">
        <f>IF(AND($A$432&lt;=CS$349,CS$349&lt;=$B$432),(1/3)*$C$432,"")</f>
        <v/>
      </c>
      <c r="AQU432" s="264" t="str">
        <f>IF(AND($A$432&lt;=CS$349,CS$349&lt;=$B$432),(2/3)*$C$432,"")</f>
        <v/>
      </c>
      <c r="AQV432" s="264" t="str">
        <f>IF(AND($A$432&lt;=CS$349,CS$349&lt;=$B$432),$D$432,"")</f>
        <v/>
      </c>
      <c r="AQW432" s="264" t="str">
        <f>IF(AND($A$432&lt;=CS$349,CS$349&lt;=$B$432),(1/3)*$D$432,"")</f>
        <v/>
      </c>
      <c r="AQX432" s="264" t="str">
        <f>IF(AND($A$432&lt;=CS$349,CS$349&lt;=$B$432),(2/3)*$D$432,"")</f>
        <v/>
      </c>
      <c r="AQY432" s="264" t="str">
        <f>IF(AND($A$432&lt;=CS$349,CS$349&lt;=$B$432),$E$432,"")</f>
        <v/>
      </c>
      <c r="AQZ432" s="264" t="str">
        <f>IF(AND($A$432&lt;=CS$349,CS$349&lt;=$B$432),(1/3)*$E$432,"")</f>
        <v/>
      </c>
      <c r="ARA432" s="264" t="str">
        <f>IF(AND($A$432&lt;=CS$349,CS$349&lt;=$B$432),(2/3)*$E$432,"")</f>
        <v/>
      </c>
      <c r="ARB432" s="264" t="str">
        <f>IF(AND($A$432&lt;=CS$349,CS$349&lt;=$B$432),$F$432,"")</f>
        <v/>
      </c>
      <c r="ARC432" s="264" t="str">
        <f>IF(AND($A$432&lt;=CS$349,CS$349&lt;=$B$432),(1/3)*$F$432,"")</f>
        <v/>
      </c>
      <c r="ARD432" s="264" t="str">
        <f>IF(AND($A$432&lt;=CS$349,CS$349&lt;=$B$432),(2/3)*$F$432,"")</f>
        <v/>
      </c>
      <c r="ARE432" s="264" t="str">
        <f>IF(AND($A$432&lt;=CT$349,CT$349&lt;=$B$432),$C$432,"")</f>
        <v/>
      </c>
      <c r="ARF432" s="264" t="str">
        <f>IF(AND($A$432&lt;=CT$349,CT$349&lt;=$B$432),(1/3)*$C$432,"")</f>
        <v/>
      </c>
      <c r="ARG432" s="264" t="str">
        <f>IF(AND($A$432&lt;=CT$349,CT$349&lt;=$B$432),(2/3)*$C$432,"")</f>
        <v/>
      </c>
      <c r="ARH432" s="264" t="str">
        <f>IF(AND($A$432&lt;=CT$349,CT$349&lt;=$B$432),$D$432,"")</f>
        <v/>
      </c>
      <c r="ARI432" s="264" t="str">
        <f>IF(AND($A$432&lt;=CT$349,CT$349&lt;=$B$432),(1/3)*$D$432,"")</f>
        <v/>
      </c>
      <c r="ARJ432" s="264" t="str">
        <f>IF(AND($A$432&lt;=CT$349,CT$349&lt;=$B$432),(2/3)*$D$432,"")</f>
        <v/>
      </c>
      <c r="ARK432" s="264" t="str">
        <f>IF(AND($A$432&lt;=CT$349,CT$349&lt;=$B$432),$E$432,"")</f>
        <v/>
      </c>
      <c r="ARL432" s="264" t="str">
        <f>IF(AND($A$432&lt;=CT$349,CT$349&lt;=$B$432),(1/3)*$E$432,"")</f>
        <v/>
      </c>
      <c r="ARM432" s="264" t="str">
        <f>IF(AND($A$432&lt;=CT$349,CT$349&lt;=$B$432),(2/3)*$E$432,"")</f>
        <v/>
      </c>
      <c r="ARN432" s="264" t="str">
        <f>IF(AND($A$432&lt;=CT$349,CT$349&lt;=$B$432),$F$432,"")</f>
        <v/>
      </c>
      <c r="ARO432" s="264" t="str">
        <f>IF(AND($A$432&lt;=CT$349,CT$349&lt;=$B$432),(1/3)*$F$432,"")</f>
        <v/>
      </c>
      <c r="ARP432" s="264" t="str">
        <f>IF(AND($A$432&lt;=CT$349,CT$349&lt;=$B$432),(2/3)*$F$432,"")</f>
        <v/>
      </c>
      <c r="ARQ432" s="264" t="str">
        <f>IF(AND($A$432&lt;=CU$349,CU$349&lt;=$B$432),$C$432,"")</f>
        <v/>
      </c>
      <c r="ARR432" s="264" t="str">
        <f>IF(AND($A$432&lt;=CU$349,CU$349&lt;=$B$432),(1/3)*$C$432,"")</f>
        <v/>
      </c>
      <c r="ARS432" s="264" t="str">
        <f>IF(AND($A$432&lt;=CU$349,CU$349&lt;=$B$432),(2/3)*$C$432,"")</f>
        <v/>
      </c>
      <c r="ART432" s="264" t="str">
        <f>IF(AND($A$432&lt;=CU$349,CU$349&lt;=$B$432),$D$432,"")</f>
        <v/>
      </c>
      <c r="ARU432" s="264" t="str">
        <f>IF(AND($A$432&lt;=CU$349,CU$349&lt;=$B$432),(1/3)*$D$432,"")</f>
        <v/>
      </c>
      <c r="ARV432" s="264" t="str">
        <f>IF(AND($A$432&lt;=CU$349,CU$349&lt;=$B$432),(2/3)*$D$432,"")</f>
        <v/>
      </c>
      <c r="ARW432" s="264" t="str">
        <f>IF(AND($A$432&lt;=CU$349,CU$349&lt;=$B$432),$E$432,"")</f>
        <v/>
      </c>
      <c r="ARX432" s="264" t="str">
        <f>IF(AND($A$432&lt;=CU$349,CU$349&lt;=$B$432),(1/3)*$E$432,"")</f>
        <v/>
      </c>
      <c r="ARY432" s="264" t="str">
        <f>IF(AND($A$432&lt;=CU$349,CU$349&lt;=$B$432),(2/3)*$E$432,"")</f>
        <v/>
      </c>
      <c r="ARZ432" s="264" t="str">
        <f>IF(AND($A$432&lt;=CU$349,CU$349&lt;=$B$432),$F$432,"")</f>
        <v/>
      </c>
      <c r="ASA432" s="264" t="str">
        <f>IF(AND($A$432&lt;=CU$349,CU$349&lt;=$B$432),(1/3)*$F$432,"")</f>
        <v/>
      </c>
      <c r="ASB432" s="264" t="str">
        <f>IF(AND($A$432&lt;=CU$349,CU$349&lt;=$B$432),(2/3)*$F$432,"")</f>
        <v/>
      </c>
      <c r="ASC432" s="264" t="str">
        <f>IF(AND($A$432&lt;=CV$349,CV$349&lt;=$B$432),$C$432,"")</f>
        <v/>
      </c>
      <c r="ASD432" s="264" t="str">
        <f>IF(AND($A$432&lt;=CV$349,CV$349&lt;=$B$432),(1/3)*$C$432,"")</f>
        <v/>
      </c>
      <c r="ASE432" s="264" t="str">
        <f>IF(AND($A$432&lt;=CV$349,CV$349&lt;=$B$432),(2/3)*$C$432,"")</f>
        <v/>
      </c>
      <c r="ASF432" s="264" t="str">
        <f>IF(AND($A$432&lt;=CV$349,CV$349&lt;=$B$432),$D$432,"")</f>
        <v/>
      </c>
      <c r="ASG432" s="264" t="str">
        <f>IF(AND($A$432&lt;=CV$349,CV$349&lt;=$B$432),(1/3)*$D$432,"")</f>
        <v/>
      </c>
      <c r="ASH432" s="264" t="str">
        <f>IF(AND($A$432&lt;=CV$349,CV$349&lt;=$B$432),(2/3)*$D$432,"")</f>
        <v/>
      </c>
      <c r="ASI432" s="264" t="str">
        <f>IF(AND($A$432&lt;=CV$349,CV$349&lt;=$B$432),$E$432,"")</f>
        <v/>
      </c>
      <c r="ASJ432" s="264" t="str">
        <f>IF(AND($A$432&lt;=CV$349,CV$349&lt;=$B$432),(1/3)*$E$432,"")</f>
        <v/>
      </c>
      <c r="ASK432" s="264" t="str">
        <f>IF(AND($A$432&lt;=CV$349,CV$349&lt;=$B$432),(2/3)*$E$432,"")</f>
        <v/>
      </c>
      <c r="ASL432" s="264" t="str">
        <f>IF(AND($A$432&lt;=CV$349,CV$349&lt;=$B$432),$F$432,"")</f>
        <v/>
      </c>
      <c r="ASM432" s="264" t="str">
        <f>IF(AND($A$432&lt;=CV$349,CV$349&lt;=$B$432),(1/3)*$F$432,"")</f>
        <v/>
      </c>
      <c r="ASN432" s="264" t="str">
        <f>IF(AND($A$432&lt;=CV$349,CV$349&lt;=$B$432),(2/3)*$F$432,"")</f>
        <v/>
      </c>
      <c r="ASO432" s="264" t="str">
        <f>IF(AND($A$432&lt;=CW$349,CW$349&lt;=$B$432),$C$432,"")</f>
        <v/>
      </c>
      <c r="ASP432" s="264" t="str">
        <f>IF(AND($A$432&lt;=CW$349,CW$349&lt;=$B$432),(1/3)*$C$432,"")</f>
        <v/>
      </c>
      <c r="ASQ432" s="264" t="str">
        <f>IF(AND($A$432&lt;=CW$349,CW$349&lt;=$B$432),(2/3)*$C$432,"")</f>
        <v/>
      </c>
      <c r="ASR432" s="264" t="str">
        <f>IF(AND($A$432&lt;=CW$349,CW$349&lt;=$B$432),$D$432,"")</f>
        <v/>
      </c>
      <c r="ASS432" s="264" t="str">
        <f>IF(AND($A$432&lt;=CW$349,CW$349&lt;=$B$432),(1/3)*$D$432,"")</f>
        <v/>
      </c>
      <c r="AST432" s="264" t="str">
        <f>IF(AND($A$432&lt;=CW$349,CW$349&lt;=$B$432),(2/3)*$D$432,"")</f>
        <v/>
      </c>
      <c r="ASU432" s="264" t="str">
        <f>IF(AND($A$432&lt;=CW$349,CW$349&lt;=$B$432),$E$432,"")</f>
        <v/>
      </c>
      <c r="ASV432" s="264" t="str">
        <f>IF(AND($A$432&lt;=CW$349,CW$349&lt;=$B$432),(1/3)*$E$432,"")</f>
        <v/>
      </c>
      <c r="ASW432" s="264" t="str">
        <f>IF(AND($A$432&lt;=CW$349,CW$349&lt;=$B$432),(2/3)*$E$432,"")</f>
        <v/>
      </c>
      <c r="ASX432" s="264" t="str">
        <f>IF(AND($A$432&lt;=CW$349,CW$349&lt;=$B$432),$F$432,"")</f>
        <v/>
      </c>
      <c r="ASY432" s="264" t="str">
        <f>IF(AND($A$432&lt;=CW$349,CW$349&lt;=$B$432),(1/3)*$F$432,"")</f>
        <v/>
      </c>
      <c r="ASZ432" s="264" t="str">
        <f>IF(AND($A$432&lt;=CW$349,CW$349&lt;=$B$432),(2/3)*$F$432,"")</f>
        <v/>
      </c>
      <c r="ATA432" s="264" t="str">
        <f>IF(AND($A$432&lt;=CX$349,CX$349&lt;=$B$432),$C$432,"")</f>
        <v/>
      </c>
      <c r="ATB432" s="264" t="str">
        <f>IF(AND($A$432&lt;=CX$349,CX$349&lt;=$B$432),(1/3)*$C$432,"")</f>
        <v/>
      </c>
      <c r="ATC432" s="264" t="str">
        <f>IF(AND($A$432&lt;=CX$349,CX$349&lt;=$B$432),(2/3)*$C$432,"")</f>
        <v/>
      </c>
      <c r="ATD432" s="264" t="str">
        <f>IF(AND($A$432&lt;=CX$349,CX$349&lt;=$B$432),$D$432,"")</f>
        <v/>
      </c>
      <c r="ATE432" s="264" t="str">
        <f>IF(AND($A$432&lt;=CX$349,CX$349&lt;=$B$432),(1/3)*$D$432,"")</f>
        <v/>
      </c>
      <c r="ATF432" s="264" t="str">
        <f>IF(AND($A$432&lt;=CX$349,CX$349&lt;=$B$432),(2/3)*$D$432,"")</f>
        <v/>
      </c>
      <c r="ATG432" s="264" t="str">
        <f>IF(AND($A$432&lt;=CX$349,CX$349&lt;=$B$432),$E$432,"")</f>
        <v/>
      </c>
      <c r="ATH432" s="264" t="str">
        <f>IF(AND($A$432&lt;=CX$349,CX$349&lt;=$B$432),(1/3)*$E$432,"")</f>
        <v/>
      </c>
      <c r="ATI432" s="264" t="str">
        <f>IF(AND($A$432&lt;=CX$349,CX$349&lt;=$B$432),(2/3)*$E$432,"")</f>
        <v/>
      </c>
      <c r="ATJ432" s="264" t="str">
        <f>IF(AND($A$432&lt;=CX$349,CX$349&lt;=$B$432),$F$432,"")</f>
        <v/>
      </c>
      <c r="ATK432" s="264" t="str">
        <f>IF(AND($A$432&lt;=CX$349,CX$349&lt;=$B$432),(1/3)*$F$432,"")</f>
        <v/>
      </c>
      <c r="ATL432" s="264" t="str">
        <f>IF(AND($A$432&lt;=CX$349,CX$349&lt;=$B$432),(2/3)*$F$432,"")</f>
        <v/>
      </c>
      <c r="ATM432" s="264" t="str">
        <f>IF(AND($A$432&lt;=CY$349,CY$349&lt;=$B$432),$C$432,"")</f>
        <v/>
      </c>
      <c r="ATN432" s="264" t="str">
        <f>IF(AND($A$432&lt;=CY$349,CY$349&lt;=$B$432),(1/3)*$C$432,"")</f>
        <v/>
      </c>
      <c r="ATO432" s="264" t="str">
        <f>IF(AND($A$432&lt;=CY$349,CY$349&lt;=$B$432),(2/3)*$C$432,"")</f>
        <v/>
      </c>
      <c r="ATP432" s="264" t="str">
        <f>IF(AND($A$432&lt;=CY$349,CY$349&lt;=$B$432),$D$432,"")</f>
        <v/>
      </c>
      <c r="ATQ432" s="264" t="str">
        <f>IF(AND($A$432&lt;=CY$349,CY$349&lt;=$B$432),(1/3)*$D$432,"")</f>
        <v/>
      </c>
      <c r="ATR432" s="264" t="str">
        <f>IF(AND($A$432&lt;=CY$349,CY$349&lt;=$B$432),(2/3)*$D$432,"")</f>
        <v/>
      </c>
      <c r="ATS432" s="264" t="str">
        <f>IF(AND($A$432&lt;=CY$349,CY$349&lt;=$B$432),$E$432,"")</f>
        <v/>
      </c>
      <c r="ATT432" s="264" t="str">
        <f>IF(AND($A$432&lt;=CY$349,CY$349&lt;=$B$432),(1/3)*$E$432,"")</f>
        <v/>
      </c>
      <c r="ATU432" s="264" t="str">
        <f>IF(AND($A$432&lt;=CY$349,CY$349&lt;=$B$432),(2/3)*$E$432,"")</f>
        <v/>
      </c>
      <c r="ATV432" s="264" t="str">
        <f>IF(AND($A$432&lt;=CY$349,CY$349&lt;=$B$432),$F$432,"")</f>
        <v/>
      </c>
      <c r="ATW432" s="264" t="str">
        <f>IF(AND($A$432&lt;=CY$349,CY$349&lt;=$B$432),(1/3)*$F$432,"")</f>
        <v/>
      </c>
      <c r="ATX432" s="264" t="str">
        <f>IF(AND($A$432&lt;=CY$349,CY$349&lt;=$B$432),(2/3)*$F$432,"")</f>
        <v/>
      </c>
      <c r="ATY432" s="264" t="str">
        <f>IF(AND($A$432&lt;=CZ$349,CZ$349&lt;=$B$432),$C$432,"")</f>
        <v/>
      </c>
      <c r="ATZ432" s="264" t="str">
        <f>IF(AND($A$432&lt;=CZ$349,CZ$349&lt;=$B$432),(1/3)*$C$432,"")</f>
        <v/>
      </c>
      <c r="AUA432" s="264" t="str">
        <f>IF(AND($A$432&lt;=CZ$349,CZ$349&lt;=$B$432),(2/3)*$C$432,"")</f>
        <v/>
      </c>
      <c r="AUB432" s="264" t="str">
        <f>IF(AND($A$432&lt;=CZ$349,CZ$349&lt;=$B$432),$D$432,"")</f>
        <v/>
      </c>
      <c r="AUC432" s="264" t="str">
        <f>IF(AND($A$432&lt;=CZ$349,CZ$349&lt;=$B$432),(1/3)*$D$432,"")</f>
        <v/>
      </c>
      <c r="AUD432" s="264" t="str">
        <f>IF(AND($A$432&lt;=CZ$349,CZ$349&lt;=$B$432),(2/3)*$D$432,"")</f>
        <v/>
      </c>
      <c r="AUE432" s="264" t="str">
        <f>IF(AND($A$432&lt;=CZ$349,CZ$349&lt;=$B$432),$E$432,"")</f>
        <v/>
      </c>
      <c r="AUF432" s="264" t="str">
        <f>IF(AND($A$432&lt;=CZ$349,CZ$349&lt;=$B$432),(1/3)*$E$432,"")</f>
        <v/>
      </c>
      <c r="AUG432" s="264" t="str">
        <f>IF(AND($A$432&lt;=CZ$349,CZ$349&lt;=$B$432),(2/3)*$E$432,"")</f>
        <v/>
      </c>
      <c r="AUH432" s="264" t="str">
        <f>IF(AND($A$432&lt;=CZ$349,CZ$349&lt;=$B$432),$F$432,"")</f>
        <v/>
      </c>
      <c r="AUI432" s="264" t="str">
        <f>IF(AND($A$432&lt;=CZ$349,CZ$349&lt;=$B$432),(1/3)*$F$432,"")</f>
        <v/>
      </c>
      <c r="AUJ432" s="264" t="str">
        <f>IF(AND($A$432&lt;=CZ$349,CZ$349&lt;=$B$432),(2/3)*$F$432,"")</f>
        <v/>
      </c>
    </row>
    <row r="433" spans="1:1232" hidden="1">
      <c r="A433" s="260">
        <v>1551</v>
      </c>
      <c r="B433" s="257">
        <v>2025</v>
      </c>
      <c r="C433" s="265">
        <v>21</v>
      </c>
      <c r="D433" s="265">
        <v>17</v>
      </c>
      <c r="E433" s="265">
        <v>12</v>
      </c>
      <c r="F433" s="265">
        <v>8</v>
      </c>
      <c r="G433" s="479"/>
      <c r="H433" s="479"/>
      <c r="I433" s="479"/>
      <c r="J433" s="6"/>
      <c r="K433" s="6"/>
      <c r="L433" s="6"/>
      <c r="M433" s="6"/>
      <c r="N433" s="6"/>
      <c r="O433" s="6"/>
      <c r="Q433" s="264" t="str">
        <f t="shared" si="879"/>
        <v/>
      </c>
      <c r="R433" s="264" t="str">
        <f t="shared" si="880"/>
        <v/>
      </c>
      <c r="S433" s="264" t="str">
        <f t="shared" si="881"/>
        <v/>
      </c>
      <c r="T433" s="264" t="str">
        <f t="shared" si="882"/>
        <v/>
      </c>
      <c r="U433" s="264" t="str">
        <f t="shared" si="883"/>
        <v/>
      </c>
      <c r="V433" s="264" t="str">
        <f t="shared" si="884"/>
        <v/>
      </c>
      <c r="W433" s="264" t="str">
        <f t="shared" si="885"/>
        <v/>
      </c>
      <c r="X433" s="264" t="str">
        <f t="shared" si="886"/>
        <v/>
      </c>
      <c r="Y433" s="264"/>
      <c r="Z433" s="264"/>
      <c r="AA433" s="264"/>
      <c r="AB433" s="264" t="str">
        <f t="shared" si="887"/>
        <v/>
      </c>
      <c r="AC433" s="264" t="str">
        <f t="shared" si="888"/>
        <v/>
      </c>
      <c r="AD433" s="264" t="str">
        <f t="shared" si="889"/>
        <v/>
      </c>
      <c r="AE433" s="264" t="str">
        <f t="shared" si="890"/>
        <v/>
      </c>
      <c r="AF433" s="264" t="str">
        <f t="shared" si="652"/>
        <v/>
      </c>
      <c r="AG433" s="264" t="str">
        <f t="shared" si="653"/>
        <v/>
      </c>
      <c r="AH433" s="264"/>
      <c r="AI433" s="264" t="str">
        <f t="shared" si="654"/>
        <v/>
      </c>
      <c r="AJ433" s="264" t="str">
        <f t="shared" si="655"/>
        <v/>
      </c>
      <c r="AK433" s="264" t="str">
        <f t="shared" si="656"/>
        <v/>
      </c>
      <c r="AL433" s="264" t="str">
        <f t="shared" si="657"/>
        <v/>
      </c>
      <c r="AM433" s="264" t="str">
        <f t="shared" si="658"/>
        <v/>
      </c>
      <c r="AN433" s="264" t="str">
        <f t="shared" si="659"/>
        <v/>
      </c>
      <c r="AO433" s="264" t="str">
        <f t="shared" si="660"/>
        <v/>
      </c>
      <c r="AP433" s="264" t="str">
        <f t="shared" si="661"/>
        <v/>
      </c>
      <c r="AQ433" s="264" t="str">
        <f t="shared" si="662"/>
        <v/>
      </c>
      <c r="AR433" s="264" t="str">
        <f t="shared" si="663"/>
        <v/>
      </c>
      <c r="AS433" s="264" t="str">
        <f t="shared" si="664"/>
        <v/>
      </c>
      <c r="AT433" s="264" t="str">
        <f t="shared" si="665"/>
        <v/>
      </c>
      <c r="AU433" s="264" t="str">
        <f t="shared" si="666"/>
        <v/>
      </c>
      <c r="AV433" s="264" t="str">
        <f t="shared" si="667"/>
        <v/>
      </c>
      <c r="AW433" s="264" t="str">
        <f t="shared" si="668"/>
        <v/>
      </c>
      <c r="AX433" s="264" t="str">
        <f t="shared" si="669"/>
        <v/>
      </c>
      <c r="AY433" s="264" t="str">
        <f t="shared" si="670"/>
        <v/>
      </c>
      <c r="AZ433" s="264" t="str">
        <f t="shared" si="671"/>
        <v/>
      </c>
      <c r="BA433" s="264" t="str">
        <f t="shared" si="672"/>
        <v/>
      </c>
      <c r="BB433" s="264" t="str">
        <f t="shared" si="673"/>
        <v/>
      </c>
      <c r="BC433" s="264" t="str">
        <f t="shared" si="674"/>
        <v/>
      </c>
      <c r="BD433" s="264" t="str">
        <f t="shared" si="675"/>
        <v/>
      </c>
      <c r="BE433" s="264" t="str">
        <f t="shared" si="676"/>
        <v/>
      </c>
      <c r="BF433" s="264" t="str">
        <f t="shared" si="677"/>
        <v/>
      </c>
      <c r="BG433" s="264" t="str">
        <f t="shared" si="678"/>
        <v/>
      </c>
      <c r="BH433" s="264" t="str">
        <f t="shared" si="679"/>
        <v/>
      </c>
      <c r="BI433" s="264" t="str">
        <f t="shared" si="680"/>
        <v/>
      </c>
      <c r="BJ433" s="264" t="str">
        <f t="shared" si="681"/>
        <v/>
      </c>
      <c r="BK433" s="264" t="str">
        <f t="shared" si="682"/>
        <v/>
      </c>
      <c r="BL433" s="264" t="str">
        <f t="shared" si="683"/>
        <v/>
      </c>
      <c r="BM433" s="264" t="str">
        <f t="shared" si="684"/>
        <v/>
      </c>
      <c r="BN433" s="264" t="str">
        <f t="shared" si="685"/>
        <v/>
      </c>
      <c r="BO433" s="264" t="str">
        <f t="shared" si="686"/>
        <v/>
      </c>
      <c r="BP433" s="264" t="str">
        <f t="shared" si="687"/>
        <v/>
      </c>
      <c r="BQ433" s="264" t="str">
        <f t="shared" si="688"/>
        <v/>
      </c>
      <c r="BR433" s="264" t="str">
        <f t="shared" si="689"/>
        <v/>
      </c>
      <c r="BS433" s="264" t="str">
        <f t="shared" si="690"/>
        <v/>
      </c>
      <c r="BT433" s="264" t="str">
        <f t="shared" si="691"/>
        <v/>
      </c>
      <c r="BU433" s="264" t="str">
        <f t="shared" si="692"/>
        <v/>
      </c>
      <c r="BV433" s="264" t="str">
        <f t="shared" si="693"/>
        <v/>
      </c>
      <c r="BW433" s="264" t="str">
        <f t="shared" si="694"/>
        <v/>
      </c>
      <c r="BX433" s="264" t="str">
        <f t="shared" si="874"/>
        <v/>
      </c>
      <c r="BY433" s="264" t="str">
        <f t="shared" si="695"/>
        <v/>
      </c>
      <c r="BZ433" s="264" t="str">
        <f t="shared" si="696"/>
        <v/>
      </c>
      <c r="CA433" s="264" t="str">
        <f t="shared" si="697"/>
        <v/>
      </c>
      <c r="CB433" s="264" t="str">
        <f t="shared" si="698"/>
        <v/>
      </c>
      <c r="CC433" s="264" t="str">
        <f t="shared" si="699"/>
        <v/>
      </c>
      <c r="CD433" s="264" t="str">
        <f t="shared" si="700"/>
        <v/>
      </c>
      <c r="CE433" s="264" t="str">
        <f t="shared" si="701"/>
        <v/>
      </c>
      <c r="CF433" s="264" t="str">
        <f t="shared" si="702"/>
        <v/>
      </c>
      <c r="CG433" s="264" t="str">
        <f t="shared" si="703"/>
        <v/>
      </c>
      <c r="CH433" s="264" t="str">
        <f t="shared" si="704"/>
        <v/>
      </c>
      <c r="CI433" s="264" t="str">
        <f t="shared" si="705"/>
        <v/>
      </c>
      <c r="CJ433" s="264" t="str">
        <f t="shared" si="706"/>
        <v/>
      </c>
      <c r="CK433" s="264" t="str">
        <f t="shared" si="707"/>
        <v/>
      </c>
      <c r="CL433" s="264" t="str">
        <f t="shared" si="708"/>
        <v/>
      </c>
      <c r="CM433" s="264" t="str">
        <f t="shared" si="709"/>
        <v/>
      </c>
      <c r="CN433" s="264" t="str">
        <f t="shared" si="710"/>
        <v/>
      </c>
      <c r="CO433" s="264" t="str">
        <f t="shared" si="711"/>
        <v/>
      </c>
      <c r="CP433" s="264" t="str">
        <f t="shared" si="712"/>
        <v/>
      </c>
      <c r="CQ433" s="264" t="str">
        <f t="shared" si="713"/>
        <v/>
      </c>
      <c r="CR433" s="264" t="str">
        <f t="shared" si="714"/>
        <v/>
      </c>
      <c r="CS433" s="264" t="str">
        <f t="shared" si="715"/>
        <v/>
      </c>
      <c r="CT433" s="264" t="str">
        <f t="shared" si="716"/>
        <v/>
      </c>
      <c r="CU433" s="264" t="str">
        <f t="shared" si="717"/>
        <v/>
      </c>
      <c r="CV433" s="264" t="str">
        <f t="shared" si="718"/>
        <v/>
      </c>
      <c r="CW433" s="264" t="str">
        <f t="shared" si="719"/>
        <v/>
      </c>
      <c r="CX433" s="264" t="str">
        <f t="shared" si="720"/>
        <v/>
      </c>
      <c r="CY433" s="264" t="str">
        <f t="shared" si="721"/>
        <v/>
      </c>
      <c r="CZ433" s="264" t="str">
        <f t="shared" si="722"/>
        <v/>
      </c>
      <c r="DA433" s="264" t="str">
        <f t="shared" si="723"/>
        <v/>
      </c>
      <c r="DB433" s="264" t="str">
        <f t="shared" si="724"/>
        <v/>
      </c>
      <c r="DC433" s="264" t="str">
        <f t="shared" si="725"/>
        <v/>
      </c>
      <c r="DD433" s="264" t="str">
        <f t="shared" si="726"/>
        <v/>
      </c>
      <c r="DE433" s="264" t="str">
        <f t="shared" si="727"/>
        <v/>
      </c>
      <c r="DF433" s="264" t="str">
        <f t="shared" si="728"/>
        <v/>
      </c>
      <c r="DG433" s="264" t="str">
        <f t="shared" si="729"/>
        <v/>
      </c>
      <c r="DH433" s="264" t="str">
        <f t="shared" si="730"/>
        <v/>
      </c>
      <c r="DI433" s="264" t="str">
        <f t="shared" si="731"/>
        <v/>
      </c>
      <c r="DJ433" s="264" t="str">
        <f t="shared" si="732"/>
        <v/>
      </c>
      <c r="DK433" s="264" t="str">
        <f t="shared" si="733"/>
        <v/>
      </c>
      <c r="DL433" s="264" t="str">
        <f t="shared" si="734"/>
        <v/>
      </c>
      <c r="DM433" s="264" t="str">
        <f t="shared" si="735"/>
        <v/>
      </c>
      <c r="DN433" s="264" t="str">
        <f t="shared" si="736"/>
        <v/>
      </c>
      <c r="DO433" s="264" t="str">
        <f t="shared" si="737"/>
        <v/>
      </c>
      <c r="DP433" s="264" t="str">
        <f t="shared" si="738"/>
        <v/>
      </c>
      <c r="DQ433" s="264" t="str">
        <f t="shared" si="739"/>
        <v/>
      </c>
      <c r="DR433" s="264" t="str">
        <f t="shared" si="740"/>
        <v/>
      </c>
      <c r="DS433" s="264" t="str">
        <f t="shared" si="741"/>
        <v/>
      </c>
      <c r="DT433" s="264" t="str">
        <f t="shared" si="742"/>
        <v/>
      </c>
      <c r="DU433" s="264" t="str">
        <f t="shared" si="743"/>
        <v/>
      </c>
      <c r="DV433" s="264" t="str">
        <f t="shared" si="744"/>
        <v/>
      </c>
      <c r="DW433" s="264" t="str">
        <f t="shared" si="745"/>
        <v/>
      </c>
      <c r="DX433" s="264" t="str">
        <f t="shared" si="746"/>
        <v/>
      </c>
      <c r="DY433" s="264" t="str">
        <f t="shared" si="747"/>
        <v/>
      </c>
      <c r="DZ433" s="264" t="str">
        <f t="shared" si="748"/>
        <v/>
      </c>
      <c r="EA433" s="264" t="str">
        <f t="shared" si="749"/>
        <v/>
      </c>
      <c r="EB433" s="264" t="str">
        <f t="shared" si="750"/>
        <v/>
      </c>
      <c r="EC433" s="264" t="str">
        <f t="shared" si="751"/>
        <v/>
      </c>
      <c r="ED433" s="264" t="str">
        <f t="shared" si="752"/>
        <v/>
      </c>
      <c r="EE433" s="264" t="str">
        <f t="shared" si="753"/>
        <v/>
      </c>
      <c r="EF433" s="264" t="str">
        <f t="shared" si="754"/>
        <v/>
      </c>
      <c r="EG433" s="264" t="str">
        <f t="shared" si="755"/>
        <v/>
      </c>
      <c r="EH433" s="264" t="str">
        <f t="shared" si="756"/>
        <v/>
      </c>
      <c r="EI433" s="264" t="str">
        <f t="shared" si="757"/>
        <v/>
      </c>
      <c r="EJ433" s="264" t="str">
        <f t="shared" si="758"/>
        <v/>
      </c>
      <c r="EK433" s="264" t="str">
        <f t="shared" si="875"/>
        <v/>
      </c>
      <c r="EL433" s="264" t="str">
        <f t="shared" si="759"/>
        <v/>
      </c>
      <c r="EM433" s="264" t="str">
        <f t="shared" si="760"/>
        <v/>
      </c>
      <c r="EN433" s="264" t="str">
        <f t="shared" si="761"/>
        <v/>
      </c>
      <c r="EO433" s="264" t="str">
        <f t="shared" si="762"/>
        <v/>
      </c>
      <c r="EP433" s="264" t="str">
        <f t="shared" si="763"/>
        <v/>
      </c>
      <c r="EQ433" s="264" t="str">
        <f t="shared" si="764"/>
        <v/>
      </c>
      <c r="ER433" s="264" t="str">
        <f t="shared" si="765"/>
        <v/>
      </c>
      <c r="ES433" s="264" t="str">
        <f t="shared" si="766"/>
        <v/>
      </c>
      <c r="ET433" s="264" t="str">
        <f t="shared" si="767"/>
        <v/>
      </c>
      <c r="EU433" s="264" t="str">
        <f t="shared" si="768"/>
        <v/>
      </c>
      <c r="EV433" s="264" t="str">
        <f t="shared" si="769"/>
        <v/>
      </c>
      <c r="EW433" s="264" t="str">
        <f t="shared" si="770"/>
        <v/>
      </c>
      <c r="EX433" s="264" t="str">
        <f t="shared" si="771"/>
        <v/>
      </c>
      <c r="EY433" s="264" t="str">
        <f t="shared" si="772"/>
        <v/>
      </c>
      <c r="EZ433" s="264" t="str">
        <f t="shared" si="773"/>
        <v/>
      </c>
      <c r="FA433" s="264" t="str">
        <f t="shared" si="774"/>
        <v/>
      </c>
      <c r="FB433" s="264" t="str">
        <f t="shared" si="775"/>
        <v/>
      </c>
      <c r="FC433" s="264" t="str">
        <f t="shared" si="776"/>
        <v/>
      </c>
      <c r="FD433" s="264" t="str">
        <f t="shared" si="777"/>
        <v/>
      </c>
      <c r="FE433" s="264" t="str">
        <f t="shared" si="778"/>
        <v/>
      </c>
      <c r="FF433" s="264" t="str">
        <f t="shared" si="779"/>
        <v/>
      </c>
      <c r="FG433" s="264" t="str">
        <f t="shared" si="780"/>
        <v/>
      </c>
      <c r="FH433" s="264" t="str">
        <f t="shared" si="781"/>
        <v/>
      </c>
      <c r="FI433" s="264" t="str">
        <f t="shared" si="782"/>
        <v/>
      </c>
      <c r="FJ433" s="264" t="str">
        <f t="shared" si="783"/>
        <v/>
      </c>
      <c r="FK433" s="264" t="str">
        <f t="shared" si="784"/>
        <v/>
      </c>
      <c r="FL433" s="264" t="str">
        <f t="shared" si="785"/>
        <v/>
      </c>
      <c r="FM433" s="264" t="str">
        <f t="shared" si="786"/>
        <v/>
      </c>
      <c r="FN433" s="264" t="str">
        <f t="shared" si="787"/>
        <v/>
      </c>
      <c r="FO433" s="264" t="str">
        <f t="shared" si="788"/>
        <v/>
      </c>
      <c r="FP433" s="264" t="str">
        <f t="shared" si="789"/>
        <v/>
      </c>
      <c r="FQ433" s="264" t="str">
        <f t="shared" si="790"/>
        <v/>
      </c>
      <c r="FR433" s="264" t="str">
        <f t="shared" si="791"/>
        <v/>
      </c>
      <c r="FS433" s="264" t="str">
        <f t="shared" si="792"/>
        <v/>
      </c>
      <c r="FT433" s="264" t="str">
        <f t="shared" si="793"/>
        <v/>
      </c>
      <c r="FU433" s="264" t="str">
        <f t="shared" si="794"/>
        <v/>
      </c>
      <c r="FV433" s="264" t="str">
        <f t="shared" si="795"/>
        <v/>
      </c>
      <c r="FW433" s="264" t="str">
        <f t="shared" si="796"/>
        <v/>
      </c>
      <c r="FX433" s="264" t="str">
        <f t="shared" si="797"/>
        <v/>
      </c>
      <c r="FY433" s="264" t="str">
        <f t="shared" si="798"/>
        <v/>
      </c>
      <c r="FZ433" s="264" t="str">
        <f t="shared" si="799"/>
        <v/>
      </c>
      <c r="GA433" s="264" t="str">
        <f t="shared" si="800"/>
        <v/>
      </c>
      <c r="GB433" s="264" t="str">
        <f t="shared" si="801"/>
        <v/>
      </c>
      <c r="GC433" s="264" t="str">
        <f t="shared" si="802"/>
        <v/>
      </c>
      <c r="GD433" s="264" t="str">
        <f t="shared" si="803"/>
        <v/>
      </c>
      <c r="GE433" s="264" t="str">
        <f t="shared" si="804"/>
        <v/>
      </c>
      <c r="GF433" s="264" t="str">
        <f t="shared" si="805"/>
        <v/>
      </c>
      <c r="GG433" s="264" t="str">
        <f t="shared" si="806"/>
        <v/>
      </c>
      <c r="GH433" s="264" t="str">
        <f t="shared" si="807"/>
        <v/>
      </c>
      <c r="GI433" s="264" t="str">
        <f t="shared" si="808"/>
        <v/>
      </c>
      <c r="GJ433" s="264" t="str">
        <f t="shared" si="809"/>
        <v/>
      </c>
      <c r="GK433" s="264" t="str">
        <f t="shared" si="810"/>
        <v/>
      </c>
      <c r="GL433" s="264" t="str">
        <f t="shared" si="811"/>
        <v/>
      </c>
      <c r="GM433" s="264" t="str">
        <f t="shared" si="812"/>
        <v/>
      </c>
      <c r="GN433" s="264" t="str">
        <f t="shared" si="813"/>
        <v/>
      </c>
      <c r="GO433" s="264" t="str">
        <f t="shared" si="814"/>
        <v/>
      </c>
      <c r="GP433" s="264" t="str">
        <f t="shared" si="815"/>
        <v/>
      </c>
      <c r="GQ433" s="264" t="str">
        <f t="shared" si="816"/>
        <v/>
      </c>
      <c r="GR433" s="264" t="str">
        <f t="shared" si="817"/>
        <v/>
      </c>
      <c r="GS433" s="264" t="str">
        <f t="shared" si="818"/>
        <v/>
      </c>
      <c r="GT433" s="264" t="str">
        <f t="shared" si="819"/>
        <v/>
      </c>
      <c r="GU433" s="264" t="str">
        <f t="shared" si="820"/>
        <v/>
      </c>
      <c r="GV433" s="264" t="str">
        <f t="shared" si="821"/>
        <v/>
      </c>
      <c r="GW433" s="264" t="str">
        <f t="shared" si="822"/>
        <v/>
      </c>
      <c r="GX433" s="264" t="str">
        <f t="shared" si="823"/>
        <v/>
      </c>
      <c r="GY433" s="264" t="str">
        <f t="shared" si="824"/>
        <v/>
      </c>
      <c r="GZ433" s="264" t="str">
        <f t="shared" si="825"/>
        <v/>
      </c>
      <c r="HA433" s="264" t="str">
        <f t="shared" si="826"/>
        <v/>
      </c>
      <c r="HB433" s="264" t="str">
        <f t="shared" si="827"/>
        <v/>
      </c>
      <c r="HC433" s="264" t="str">
        <f t="shared" si="828"/>
        <v/>
      </c>
      <c r="HD433" s="264" t="str">
        <f t="shared" si="829"/>
        <v/>
      </c>
      <c r="HE433" s="264" t="str">
        <f t="shared" si="830"/>
        <v/>
      </c>
      <c r="HF433" s="264" t="str">
        <f t="shared" si="831"/>
        <v/>
      </c>
      <c r="HG433" s="264" t="str">
        <f t="shared" si="832"/>
        <v/>
      </c>
      <c r="HH433" s="264" t="str">
        <f t="shared" si="833"/>
        <v/>
      </c>
      <c r="HI433" s="264" t="str">
        <f t="shared" si="834"/>
        <v/>
      </c>
      <c r="HJ433" s="264" t="str">
        <f t="shared" si="835"/>
        <v/>
      </c>
      <c r="HK433" s="264" t="str">
        <f t="shared" si="836"/>
        <v/>
      </c>
      <c r="HL433" s="264" t="str">
        <f t="shared" si="837"/>
        <v/>
      </c>
      <c r="HM433" s="264" t="str">
        <f t="shared" si="838"/>
        <v/>
      </c>
      <c r="HN433" s="264" t="str">
        <f t="shared" si="839"/>
        <v/>
      </c>
      <c r="HO433" s="264" t="str">
        <f t="shared" si="840"/>
        <v/>
      </c>
      <c r="HP433" s="264" t="str">
        <f t="shared" si="841"/>
        <v/>
      </c>
      <c r="HQ433" s="264" t="str">
        <f t="shared" si="842"/>
        <v/>
      </c>
      <c r="HR433" s="264" t="str">
        <f t="shared" si="843"/>
        <v/>
      </c>
      <c r="HS433" s="264" t="str">
        <f t="shared" si="844"/>
        <v/>
      </c>
      <c r="HT433" s="264" t="str">
        <f t="shared" si="845"/>
        <v/>
      </c>
      <c r="HU433" s="264" t="str">
        <f t="shared" si="846"/>
        <v/>
      </c>
      <c r="HV433" s="264" t="str">
        <f t="shared" si="847"/>
        <v/>
      </c>
      <c r="HW433" s="264" t="str">
        <f t="shared" si="848"/>
        <v/>
      </c>
      <c r="HX433" s="264" t="str">
        <f t="shared" si="849"/>
        <v/>
      </c>
      <c r="HY433" s="264" t="str">
        <f t="shared" si="850"/>
        <v/>
      </c>
      <c r="HZ433" s="264" t="str">
        <f t="shared" si="851"/>
        <v/>
      </c>
      <c r="IA433" s="264" t="str">
        <f t="shared" si="852"/>
        <v/>
      </c>
      <c r="IB433" s="264" t="str">
        <f t="shared" si="853"/>
        <v/>
      </c>
      <c r="IC433" s="264" t="str">
        <f t="shared" si="854"/>
        <v/>
      </c>
      <c r="ID433" s="264" t="str">
        <f t="shared" si="855"/>
        <v/>
      </c>
      <c r="IE433" s="264" t="str">
        <f t="shared" si="856"/>
        <v/>
      </c>
      <c r="IF433" s="264" t="str">
        <f t="shared" si="857"/>
        <v/>
      </c>
      <c r="IG433" s="264" t="str">
        <f t="shared" si="858"/>
        <v/>
      </c>
      <c r="IH433" s="264" t="str">
        <f t="shared" si="859"/>
        <v/>
      </c>
      <c r="II433" s="264" t="str">
        <f t="shared" si="860"/>
        <v/>
      </c>
      <c r="IJ433" s="264" t="str">
        <f t="shared" si="861"/>
        <v/>
      </c>
      <c r="IK433" s="264" t="str">
        <f t="shared" si="862"/>
        <v/>
      </c>
      <c r="IL433" s="264" t="str">
        <f t="shared" si="863"/>
        <v/>
      </c>
      <c r="IM433" s="264" t="str">
        <f t="shared" si="864"/>
        <v/>
      </c>
      <c r="IN433" s="264" t="str">
        <f t="shared" si="865"/>
        <v/>
      </c>
      <c r="IO433" s="264" t="str">
        <f>IF(AND($A$433&lt;=$W$349,$W$349&lt;=$B$433),$C$433,"")</f>
        <v/>
      </c>
      <c r="IP433" s="264" t="str">
        <f t="shared" si="866"/>
        <v/>
      </c>
      <c r="IQ433" s="264" t="str">
        <f t="shared" si="867"/>
        <v/>
      </c>
      <c r="IR433" s="264" t="str">
        <f t="shared" si="868"/>
        <v/>
      </c>
      <c r="IS433" s="264" t="str">
        <f t="shared" si="869"/>
        <v/>
      </c>
      <c r="IT433" s="264" t="str">
        <f t="shared" si="870"/>
        <v/>
      </c>
      <c r="IU433" s="264" t="str">
        <f t="shared" si="871"/>
        <v/>
      </c>
      <c r="IV433" s="264" t="str">
        <f t="shared" si="872"/>
        <v/>
      </c>
      <c r="IW433" s="264" t="str">
        <f t="shared" si="873"/>
        <v/>
      </c>
      <c r="IX433" s="264" t="str">
        <f t="shared" si="876"/>
        <v/>
      </c>
      <c r="IY433" s="264" t="str">
        <f t="shared" si="877"/>
        <v/>
      </c>
      <c r="IZ433" s="264" t="str">
        <f t="shared" si="878"/>
        <v/>
      </c>
      <c r="JA433" s="264" t="str">
        <f>IF(AND($A$433&lt;=X$349,X$349&lt;=$B$433),$C$433,"")</f>
        <v/>
      </c>
      <c r="JB433" s="264" t="str">
        <f>IF(AND($A$433&lt;=X$349,X$349&lt;=$B$433),(1/3)*$C$433,"")</f>
        <v/>
      </c>
      <c r="JC433" s="264" t="str">
        <f>IF(AND($A$433&lt;=X$349,X$349&lt;=$B$433),(2/3)*$C$433,"")</f>
        <v/>
      </c>
      <c r="JD433" s="264" t="str">
        <f>IF(AND($A$433&lt;=X$349,X$349&lt;=$B$433),$D$433,"")</f>
        <v/>
      </c>
      <c r="JE433" s="264" t="str">
        <f>IF(AND($A$433&lt;=X$349,X$349&lt;=$B$433),(1/3)*$D$433,"")</f>
        <v/>
      </c>
      <c r="JF433" s="264" t="str">
        <f>IF(AND($A$433&lt;=X$349,X$349&lt;=$B$433),(2/3)*$D$433,"")</f>
        <v/>
      </c>
      <c r="JG433" s="264" t="str">
        <f>IF(AND($A$433&lt;=X$349,X$349&lt;=$B$433),$E$433,"")</f>
        <v/>
      </c>
      <c r="JH433" s="264" t="str">
        <f>IF(AND($A$433&lt;=X$349,X$349&lt;=$B$433),(1/3)*$E$433,"")</f>
        <v/>
      </c>
      <c r="JI433" s="264" t="str">
        <f>IF(AND($A$433&lt;=X$349,X$349&lt;=$B$433),(2/3)*$E$433,"")</f>
        <v/>
      </c>
      <c r="JJ433" s="264" t="str">
        <f>IF(AND($A$433&lt;=X$349,X$349&lt;=$B$433),$F$433,"")</f>
        <v/>
      </c>
      <c r="JK433" s="264" t="str">
        <f>IF(AND($A$433&lt;=X$349,X$349&lt;=$B$433),(1/3)*$F$433,"")</f>
        <v/>
      </c>
      <c r="JL433" s="264" t="str">
        <f>IF(AND($A$433&lt;=X$349,X$349&lt;=$B$433),(2/3)*$F$433,"")</f>
        <v/>
      </c>
      <c r="JM433" s="264" t="str">
        <f>IF(AND($A$433&lt;=Y$349,Y$349&lt;=$B$433),$C$433,"")</f>
        <v/>
      </c>
      <c r="JN433" s="264" t="str">
        <f>IF(AND($A$433&lt;=Y$349,Y$349&lt;=$B$433),(1/3)*$C$433,"")</f>
        <v/>
      </c>
      <c r="JO433" s="264" t="str">
        <f>IF(AND($A$433&lt;=Y$349,Y$349&lt;=$B$433),(2/3)*$C$433,"")</f>
        <v/>
      </c>
      <c r="JP433" s="264" t="str">
        <f>IF(AND($A$433&lt;=Y$349,Y$349&lt;=$B$433),$D$433,"")</f>
        <v/>
      </c>
      <c r="JQ433" s="264" t="str">
        <f>IF(AND($A$433&lt;=Y$349,Y$349&lt;=$B$433),(1/3)*$D$433,"")</f>
        <v/>
      </c>
      <c r="JR433" s="264" t="str">
        <f>IF(AND($A$433&lt;=Y$349,Y$349&lt;=$B$433),(2/3)*$D$433,"")</f>
        <v/>
      </c>
      <c r="JS433" s="264" t="str">
        <f>IF(AND($A$433&lt;=Y$349,Y$349&lt;=$B$433),$E$433,"")</f>
        <v/>
      </c>
      <c r="JT433" s="264" t="str">
        <f>IF(AND($A$433&lt;=Y$349,Y$349&lt;=$B$433),(1/3)*$E$433,"")</f>
        <v/>
      </c>
      <c r="JU433" s="264" t="str">
        <f>IF(AND($A$433&lt;=Y$349,Y$349&lt;=$B$433),(2/3)*$E$433,"")</f>
        <v/>
      </c>
      <c r="JV433" s="264" t="str">
        <f>IF(AND($A$433&lt;=Y$349,Y$349&lt;=$B$433),$F$433,"")</f>
        <v/>
      </c>
      <c r="JW433" s="264" t="str">
        <f>IF(AND($A$433&lt;=Y$349,Y$349&lt;=$B$433),(1/3)*$F$433,"")</f>
        <v/>
      </c>
      <c r="JX433" s="264" t="str">
        <f>IF(AND($A$433&lt;=Y$349,Y$349&lt;=$B$433),(2/3)*$F$433,"")</f>
        <v/>
      </c>
      <c r="JY433" s="264" t="str">
        <f>IF(AND($A$433&lt;=Z$349,Z$349&lt;=$B$433),$C$433,"")</f>
        <v/>
      </c>
      <c r="JZ433" s="264" t="str">
        <f>IF(AND($A$433&lt;=Z$349,Z$349&lt;=$B$433),(1/3)*$C$433,"")</f>
        <v/>
      </c>
      <c r="KA433" s="264" t="str">
        <f>IF(AND($A$433&lt;=Z$349,Z$349&lt;=$B$433),(2/3)*$C$433,"")</f>
        <v/>
      </c>
      <c r="KB433" s="264" t="str">
        <f>IF(AND($A$433&lt;=Z$349,Z$349&lt;=$B$433),$D$433,"")</f>
        <v/>
      </c>
      <c r="KC433" s="264" t="str">
        <f>IF(AND($A$433&lt;=Z$349,Z$349&lt;=$B$433),(1/3)*$D$433,"")</f>
        <v/>
      </c>
      <c r="KD433" s="264" t="str">
        <f>IF(AND($A$433&lt;=Z$349,Z$349&lt;=$B$433),(2/3)*$D$433,"")</f>
        <v/>
      </c>
      <c r="KE433" s="264" t="str">
        <f>IF(AND($A$433&lt;=Z$349,Z$349&lt;=$B$433),$E$433,"")</f>
        <v/>
      </c>
      <c r="KF433" s="264" t="str">
        <f>IF(AND($A$433&lt;=Z$349,Z$349&lt;=$B$433),(1/3)*$E$433,"")</f>
        <v/>
      </c>
      <c r="KG433" s="264" t="str">
        <f>IF(AND($A$433&lt;=Z$349,Z$349&lt;=$B$433),(2/3)*$E$433,"")</f>
        <v/>
      </c>
      <c r="KH433" s="264" t="str">
        <f>IF(AND($A$433&lt;=Z$349,Z$349&lt;=$B$433),$F$433,"")</f>
        <v/>
      </c>
      <c r="KI433" s="264" t="str">
        <f>IF(AND($A$433&lt;=Z$349,Z$349&lt;=$B$433),(1/3)*$F$433,"")</f>
        <v/>
      </c>
      <c r="KJ433" s="264" t="str">
        <f>IF(AND($A$433&lt;=Z$349,Z$349&lt;=$B$433),(2/3)*$F$433,"")</f>
        <v/>
      </c>
      <c r="KK433" s="264" t="str">
        <f>IF(AND($A$433&lt;=AA$349,AA$349&lt;=$B$433),$C$433,"")</f>
        <v/>
      </c>
      <c r="KL433" s="264" t="str">
        <f>IF(AND($A$433&lt;=AA$349,AA$349&lt;=$B$433),(1/3)*$C$433,"")</f>
        <v/>
      </c>
      <c r="KM433" s="264" t="str">
        <f>IF(AND($A$433&lt;=AA$349,AA$349&lt;=$B$433),(2/3)*$C$433,"")</f>
        <v/>
      </c>
      <c r="KN433" s="264" t="str">
        <f>IF(AND($A$433&lt;=AA$349,AA$349&lt;=$B$433),$D$433,"")</f>
        <v/>
      </c>
      <c r="KO433" s="264" t="str">
        <f>IF(AND($A$433&lt;=AA$349,AA$349&lt;=$B$433),(1/3)*$D$433,"")</f>
        <v/>
      </c>
      <c r="KP433" s="264" t="str">
        <f>IF(AND($A$433&lt;=AA$349,AA$349&lt;=$B$433),(2/3)*$D$433,"")</f>
        <v/>
      </c>
      <c r="KQ433" s="264" t="str">
        <f>IF(AND($A$433&lt;=AA$349,AA$349&lt;=$B$433),$E$433,"")</f>
        <v/>
      </c>
      <c r="KR433" s="264" t="str">
        <f>IF(AND($A$433&lt;=AA$349,AA$349&lt;=$B$433),(1/3)*$E$433,"")</f>
        <v/>
      </c>
      <c r="KS433" s="264" t="str">
        <f>IF(AND($A$433&lt;=AA$349,AA$349&lt;=$B$433),(2/3)*$E$433,"")</f>
        <v/>
      </c>
      <c r="KT433" s="264" t="str">
        <f>IF(AND($A$433&lt;=AA$349,AA$349&lt;=$B$433),$F$433,"")</f>
        <v/>
      </c>
      <c r="KU433" s="264" t="str">
        <f>IF(AND($A$433&lt;=AA$349,AA$349&lt;=$B$433),(1/3)*$F$433,"")</f>
        <v/>
      </c>
      <c r="KV433" s="264" t="str">
        <f>IF(AND($A$433&lt;=AA$349,AA$349&lt;=$B$433),(2/3)*$F$433,"")</f>
        <v/>
      </c>
      <c r="KW433" s="264" t="str">
        <f>IF(AND($A$433&lt;=AB$349,AB$349&lt;=$B$433),$C$433,"")</f>
        <v/>
      </c>
      <c r="KX433" s="264" t="str">
        <f>IF(AND($A$433&lt;=AB$349,AB$349&lt;=$B$433),(1/3)*$C$433,"")</f>
        <v/>
      </c>
      <c r="KY433" s="264" t="str">
        <f>IF(AND($A$433&lt;=AB$349,AB$349&lt;=$B$433),(2/3)*$C$433,"")</f>
        <v/>
      </c>
      <c r="KZ433" s="264" t="str">
        <f>IF(AND($A$433&lt;=AB$349,AB$349&lt;=$B$433),$D$433,"")</f>
        <v/>
      </c>
      <c r="LA433" s="264" t="str">
        <f>IF(AND($A$433&lt;=AB$349,AB$349&lt;=$B$433),(1/3)*$D$433,"")</f>
        <v/>
      </c>
      <c r="LB433" s="264" t="str">
        <f>IF(AND($A$433&lt;=AB$349,AB$349&lt;=$B$433),(2/3)*$D$433,"")</f>
        <v/>
      </c>
      <c r="LC433" s="264" t="str">
        <f>IF(AND($A$433&lt;=AB$349,AB$349&lt;=$B$433),$E$433,"")</f>
        <v/>
      </c>
      <c r="LD433" s="264" t="str">
        <f>IF(AND($A$433&lt;=AB$349,AB$349&lt;=$B$433),(1/3)*$E$433,"")</f>
        <v/>
      </c>
      <c r="LE433" s="264" t="str">
        <f>IF(AND($A$433&lt;=AB$349,AB$349&lt;=$B$433),(2/3)*$E$433,"")</f>
        <v/>
      </c>
      <c r="LF433" s="264" t="str">
        <f>IF(AND($A$433&lt;=AB$349,AB$349&lt;=$B$433),$F$433,"")</f>
        <v/>
      </c>
      <c r="LG433" s="264" t="str">
        <f>IF(AND($A$433&lt;=AB$349,AB$349&lt;=$B$433),(1/3)*$F$433,"")</f>
        <v/>
      </c>
      <c r="LH433" s="264" t="str">
        <f>IF(AND($A$433&lt;=AB$349,AB$349&lt;=$B$433),(2/3)*$F$433,"")</f>
        <v/>
      </c>
      <c r="LI433" s="264" t="str">
        <f>IF(AND($A$433&lt;=AC$349,AC$349&lt;=$B$433),$C$433,"")</f>
        <v/>
      </c>
      <c r="LJ433" s="264" t="str">
        <f>IF(AND($A$433&lt;=AC$349,AC$349&lt;=$B$433),(1/3)*$C$433,"")</f>
        <v/>
      </c>
      <c r="LK433" s="264" t="str">
        <f>IF(AND($A$433&lt;=AC$349,AC$349&lt;=$B$433),(2/3)*$C$433,"")</f>
        <v/>
      </c>
      <c r="LL433" s="264" t="str">
        <f>IF(AND($A$433&lt;=AC$349,AC$349&lt;=$B$433),$D$433,"")</f>
        <v/>
      </c>
      <c r="LM433" s="264" t="str">
        <f>IF(AND($A$433&lt;=AC$349,AC$349&lt;=$B$433),(1/3)*$D$433,"")</f>
        <v/>
      </c>
      <c r="LN433" s="264" t="str">
        <f>IF(AND($A$433&lt;=AC$349,AC$349&lt;=$B$433),(2/3)*$D$433,"")</f>
        <v/>
      </c>
      <c r="LO433" s="264" t="str">
        <f>IF(AND($A$433&lt;=AC$349,AC$349&lt;=$B$433),$E$433,"")</f>
        <v/>
      </c>
      <c r="LP433" s="264" t="str">
        <f>IF(AND($A$433&lt;=AC$349,AC$349&lt;=$B$433),(1/3)*$E$433,"")</f>
        <v/>
      </c>
      <c r="LQ433" s="264" t="str">
        <f>IF(AND($A$433&lt;=AC$349,AC$349&lt;=$B$433),(2/3)*$E$433,"")</f>
        <v/>
      </c>
      <c r="LR433" s="264" t="str">
        <f>IF(AND($A$433&lt;=AC$349,AC$349&lt;=$B$433),$F$433,"")</f>
        <v/>
      </c>
      <c r="LS433" s="264" t="str">
        <f>IF(AND($A$433&lt;=AC$349,AC$349&lt;=$B$433),(1/3)*$F$433,"")</f>
        <v/>
      </c>
      <c r="LT433" s="264" t="str">
        <f>IF(AND($A$433&lt;=AC$349,AC$349&lt;=$B$433),(2/3)*$F$433,"")</f>
        <v/>
      </c>
      <c r="LU433" s="264" t="str">
        <f>IF(AND($A$433&lt;=AD$349,AD$349&lt;=$B$433),$C$433,"")</f>
        <v/>
      </c>
      <c r="LV433" s="264" t="str">
        <f>IF(AND($A$433&lt;=AD$349,AD$349&lt;=$B$433),(1/3)*$C$433,"")</f>
        <v/>
      </c>
      <c r="LW433" s="264" t="str">
        <f>IF(AND($A$433&lt;=AD$349,AD$349&lt;=$B$433),(2/3)*$C$433,"")</f>
        <v/>
      </c>
      <c r="LX433" s="264" t="str">
        <f>IF(AND($A$433&lt;=AD$349,AD$349&lt;=$B$433),$D$433,"")</f>
        <v/>
      </c>
      <c r="LY433" s="264" t="str">
        <f>IF(AND($A$433&lt;=AD$349,AD$349&lt;=$B$433),(1/3)*$D$433,"")</f>
        <v/>
      </c>
      <c r="LZ433" s="264" t="str">
        <f>IF(AND($A$433&lt;=AD$349,AD$349&lt;=$B$433),(2/3)*$D$433,"")</f>
        <v/>
      </c>
      <c r="MA433" s="264" t="str">
        <f>IF(AND($A$433&lt;=AD$349,AD$349&lt;=$B$433),$E$433,"")</f>
        <v/>
      </c>
      <c r="MB433" s="264" t="str">
        <f>IF(AND($A$433&lt;=AD$349,AD$349&lt;=$B$433),(1/3)*$E$433,"")</f>
        <v/>
      </c>
      <c r="MC433" s="264" t="str">
        <f>IF(AND($A$433&lt;=AD$349,AD$349&lt;=$B$433),(2/3)*$E$433,"")</f>
        <v/>
      </c>
      <c r="MD433" s="264" t="str">
        <f>IF(AND($A$433&lt;=AD$349,AD$349&lt;=$B$433),$F$433,"")</f>
        <v/>
      </c>
      <c r="ME433" s="264" t="str">
        <f>IF(AND($A$433&lt;=AD$349,AD$349&lt;=$B$433),(1/3)*$F$433,"")</f>
        <v/>
      </c>
      <c r="MF433" s="264" t="str">
        <f>IF(AND($A$433&lt;=AD$349,AD$349&lt;=$B$433),(2/3)*$F$433,"")</f>
        <v/>
      </c>
      <c r="MG433" s="264" t="str">
        <f>IF(AND($A$433&lt;=AE$349,AE$349&lt;=$B$433),$C$433,"")</f>
        <v/>
      </c>
      <c r="MH433" s="264" t="str">
        <f>IF(AND($A$433&lt;=AE$349,AE$349&lt;=$B$433),(1/3)*$C$433,"")</f>
        <v/>
      </c>
      <c r="MI433" s="264" t="str">
        <f>IF(AND($A$433&lt;=AE$349,AE$349&lt;=$B$433),(2/3)*$C$433,"")</f>
        <v/>
      </c>
      <c r="MJ433" s="264" t="str">
        <f>IF(AND($A$433&lt;=AE$349,AE$349&lt;=$B$433),$D$433,"")</f>
        <v/>
      </c>
      <c r="MK433" s="264" t="str">
        <f>IF(AND($A$433&lt;=AE$349,AE$349&lt;=$B$433),(1/3)*$D$433,"")</f>
        <v/>
      </c>
      <c r="ML433" s="264" t="str">
        <f>IF(AND($A$433&lt;=AE$349,AE$349&lt;=$B$433),(2/3)*$D$433,"")</f>
        <v/>
      </c>
      <c r="MM433" s="264" t="str">
        <f>IF(AND($A$433&lt;=AE$349,AE$349&lt;=$B$433),$E$433,"")</f>
        <v/>
      </c>
      <c r="MN433" s="264" t="str">
        <f>IF(AND($A$433&lt;=AE$349,AE$349&lt;=$B$433),(1/3)*$E$433,"")</f>
        <v/>
      </c>
      <c r="MO433" s="264" t="str">
        <f>IF(AND($A$433&lt;=AE$349,AE$349&lt;=$B$433),(2/3)*$E$433,"")</f>
        <v/>
      </c>
      <c r="MP433" s="264" t="str">
        <f>IF(AND($A$433&lt;=AE$349,AE$349&lt;=$B$433),$F$433,"")</f>
        <v/>
      </c>
      <c r="MQ433" s="264" t="str">
        <f>IF(AND($A$433&lt;=AE$349,AE$349&lt;=$B$433),(1/3)*$F$433,"")</f>
        <v/>
      </c>
      <c r="MR433" s="264" t="str">
        <f>IF(AND($A$433&lt;=AE$349,AE$349&lt;=$B$433),(2/3)*$F$433,"")</f>
        <v/>
      </c>
      <c r="MS433" s="264" t="str">
        <f>IF(AND($A$433&lt;=AF$349,AF$349&lt;=$B$433),$C$433,"")</f>
        <v/>
      </c>
      <c r="MT433" s="264" t="str">
        <f>IF(AND($A$433&lt;=AF$349,AF$349&lt;=$B$433),(1/3)*$C$433,"")</f>
        <v/>
      </c>
      <c r="MU433" s="264" t="str">
        <f>IF(AND($A$433&lt;=AF$349,AF$349&lt;=$B$433),(2/3)*$C$433,"")</f>
        <v/>
      </c>
      <c r="MV433" s="264" t="str">
        <f>IF(AND($A$433&lt;=AF$349,AF$349&lt;=$B$433),$D$433,"")</f>
        <v/>
      </c>
      <c r="MW433" s="264" t="str">
        <f>IF(AND($A$433&lt;=AF$349,AF$349&lt;=$B$433),(1/3)*$D$433,"")</f>
        <v/>
      </c>
      <c r="MX433" s="264" t="str">
        <f>IF(AND($A$433&lt;=AF$349,AF$349&lt;=$B$433),(2/3)*$D$433,"")</f>
        <v/>
      </c>
      <c r="MY433" s="264" t="str">
        <f>IF(AND($A$433&lt;=AF$349,AF$349&lt;=$B$433),$E$433,"")</f>
        <v/>
      </c>
      <c r="MZ433" s="264" t="str">
        <f>IF(AND($A$433&lt;=AF$349,AF$349&lt;=$B$433),(1/3)*$E$433,"")</f>
        <v/>
      </c>
      <c r="NA433" s="264" t="str">
        <f>IF(AND($A$433&lt;=AF$349,AF$349&lt;=$B$433),(2/3)*$E$433,"")</f>
        <v/>
      </c>
      <c r="NB433" s="264" t="str">
        <f>IF(AND($A$433&lt;=AF$349,AF$349&lt;=$B$433),$F$433,"")</f>
        <v/>
      </c>
      <c r="NC433" s="264" t="str">
        <f>IF(AND($A$433&lt;=AF$349,AF$349&lt;=$B$433),(1/3)*$F$433,"")</f>
        <v/>
      </c>
      <c r="ND433" s="264" t="str">
        <f>IF(AND($A$433&lt;=AF$349,AF$349&lt;=$B$433),(2/3)*$F$433,"")</f>
        <v/>
      </c>
      <c r="NE433" s="264" t="str">
        <f>IF(AND($A$433&lt;=AG$349,AG$349&lt;=$B$433),$C$433,"")</f>
        <v/>
      </c>
      <c r="NF433" s="264" t="str">
        <f>IF(AND($A$433&lt;=AG$349,AG$349&lt;=$B$433),(1/3)*$C$433,"")</f>
        <v/>
      </c>
      <c r="NG433" s="264" t="str">
        <f>IF(AND($A$433&lt;=AG$349,AG$349&lt;=$B$433),(2/3)*$C$433,"")</f>
        <v/>
      </c>
      <c r="NH433" s="264" t="str">
        <f>IF(AND($A$433&lt;=AG$349,AG$349&lt;=$B$433),$D$433,"")</f>
        <v/>
      </c>
      <c r="NI433" s="264" t="str">
        <f>IF(AND($A$433&lt;=AG$349,AG$349&lt;=$B$433),(1/3)*$D$433,"")</f>
        <v/>
      </c>
      <c r="NJ433" s="264" t="str">
        <f>IF(AND($A$433&lt;=AG$349,AG$349&lt;=$B$433),(2/3)*$D$433,"")</f>
        <v/>
      </c>
      <c r="NK433" s="264" t="str">
        <f>IF(AND($A$433&lt;=AG$349,AG$349&lt;=$B$433),$E$433,"")</f>
        <v/>
      </c>
      <c r="NL433" s="264" t="str">
        <f>IF(AND($A$433&lt;=AG$349,AG$349&lt;=$B$433),(1/3)*$E$433,"")</f>
        <v/>
      </c>
      <c r="NM433" s="264" t="str">
        <f>IF(AND($A$433&lt;=AG$349,AG$349&lt;=$B$433),(2/3)*$E$433,"")</f>
        <v/>
      </c>
      <c r="NN433" s="264" t="str">
        <f>IF(AND($A$433&lt;=AG$349,AG$349&lt;=$B$433),$F$433,"")</f>
        <v/>
      </c>
      <c r="NO433" s="264" t="str">
        <f>IF(AND($A$433&lt;=AG$349,AG$349&lt;=$B$433),(1/3)*$F$433,"")</f>
        <v/>
      </c>
      <c r="NP433" s="264" t="str">
        <f>IF(AND($A$433&lt;=AG$349,AG$349&lt;=$B$433),(2/3)*$F$433,"")</f>
        <v/>
      </c>
      <c r="NQ433" s="264" t="str">
        <f>IF(AND($A$433&lt;=AH$349,AH$349&lt;=$B$433),$C$433,"")</f>
        <v/>
      </c>
      <c r="NR433" s="264" t="str">
        <f>IF(AND($A$433&lt;=AH$349,AH$349&lt;=$B$433),(1/3)*$C$433,"")</f>
        <v/>
      </c>
      <c r="NS433" s="264" t="str">
        <f>IF(AND($A$433&lt;=AH$349,AH$349&lt;=$B$433),(2/3)*$C$433,"")</f>
        <v/>
      </c>
      <c r="NT433" s="264" t="str">
        <f>IF(AND($A$433&lt;=AH$349,AH$349&lt;=$B$433),$D$433,"")</f>
        <v/>
      </c>
      <c r="NU433" s="264" t="str">
        <f>IF(AND($A$433&lt;=AH$349,AH$349&lt;=$B$433),(1/3)*$D$433,"")</f>
        <v/>
      </c>
      <c r="NV433" s="264" t="str">
        <f>IF(AND($A$433&lt;=AH$349,AH$349&lt;=$B$433),(2/3)*$D$433,"")</f>
        <v/>
      </c>
      <c r="NW433" s="264" t="str">
        <f>IF(AND($A$433&lt;=AH$349,AH$349&lt;=$B$433),$E$433,"")</f>
        <v/>
      </c>
      <c r="NX433" s="264" t="str">
        <f>IF(AND($A$433&lt;=AH$349,AH$349&lt;=$B$433),(1/3)*$E$433,"")</f>
        <v/>
      </c>
      <c r="NY433" s="264" t="str">
        <f>IF(AND($A$433&lt;=AH$349,AH$349&lt;=$B$433),(2/3)*$E$433,"")</f>
        <v/>
      </c>
      <c r="NZ433" s="264" t="str">
        <f>IF(AND($A$433&lt;=AH$349,AH$349&lt;=$B$433),$F$433,"")</f>
        <v/>
      </c>
      <c r="OA433" s="264" t="str">
        <f>IF(AND($A$433&lt;=AH$349,AH$349&lt;=$B$433),(1/3)*$F$433,"")</f>
        <v/>
      </c>
      <c r="OB433" s="264" t="str">
        <f>IF(AND($A$433&lt;=AH$349,AH$349&lt;=$B$433),(2/3)*$F$433,"")</f>
        <v/>
      </c>
      <c r="OC433" s="264" t="str">
        <f>IF(AND($A$433&lt;=AI$349,AI$349&lt;=$B$433),$C$433,"")</f>
        <v/>
      </c>
      <c r="OD433" s="264" t="str">
        <f>IF(AND($A$433&lt;=AI$349,AI$349&lt;=$B$433),(1/3)*$C$433,"")</f>
        <v/>
      </c>
      <c r="OE433" s="264" t="str">
        <f>IF(AND($A$433&lt;=AI$349,AI$349&lt;=$B$433),(2/3)*$C$433,"")</f>
        <v/>
      </c>
      <c r="OF433" s="264" t="str">
        <f>IF(AND($A$433&lt;=AI$349,AI$349&lt;=$B$433),$D$433,"")</f>
        <v/>
      </c>
      <c r="OG433" s="264" t="str">
        <f>IF(AND($A$433&lt;=AI$349,AI$349&lt;=$B$433),(1/3)*$D$433,"")</f>
        <v/>
      </c>
      <c r="OH433" s="264" t="str">
        <f>IF(AND($A$433&lt;=AI$349,AI$349&lt;=$B$433),(2/3)*$D$433,"")</f>
        <v/>
      </c>
      <c r="OI433" s="264" t="str">
        <f>IF(AND($A$433&lt;=AI$349,AI$349&lt;=$B$433),$E$433,"")</f>
        <v/>
      </c>
      <c r="OJ433" s="264" t="str">
        <f>IF(AND($A$433&lt;=AI$349,AI$349&lt;=$B$433),(1/3)*$E$433,"")</f>
        <v/>
      </c>
      <c r="OK433" s="264" t="str">
        <f>IF(AND($A$433&lt;=AI$349,AI$349&lt;=$B$433),(2/3)*$E$433,"")</f>
        <v/>
      </c>
      <c r="OL433" s="264" t="str">
        <f>IF(AND($A$433&lt;=AI$349,AI$349&lt;=$B$433),$F$433,"")</f>
        <v/>
      </c>
      <c r="OM433" s="264" t="str">
        <f>IF(AND($A$433&lt;=AI$349,AI$349&lt;=$B$433),(1/3)*$F$433,"")</f>
        <v/>
      </c>
      <c r="ON433" s="264" t="str">
        <f>IF(AND($A$433&lt;=AI$349,AI$349&lt;=$B$433),(2/3)*$F$433,"")</f>
        <v/>
      </c>
      <c r="OO433" s="264" t="str">
        <f>IF(AND($A$433&lt;=AJ$349,AJ$349&lt;=$B$433),$C$433,"")</f>
        <v/>
      </c>
      <c r="OP433" s="264" t="str">
        <f>IF(AND($A$433&lt;=AJ$349,AJ$349&lt;=$B$433),(1/3)*$C$433,"")</f>
        <v/>
      </c>
      <c r="OQ433" s="264" t="str">
        <f>IF(AND($A$433&lt;=AJ$349,AJ$349&lt;=$B$433),(2/3)*$C$433,"")</f>
        <v/>
      </c>
      <c r="OR433" s="264" t="str">
        <f>IF(AND($A$433&lt;=AJ$349,AJ$349&lt;=$B$433),$D$433,"")</f>
        <v/>
      </c>
      <c r="OS433" s="264" t="str">
        <f>IF(AND($A$433&lt;=AJ$349,AJ$349&lt;=$B$433),(1/3)*$D$433,"")</f>
        <v/>
      </c>
      <c r="OT433" s="264" t="str">
        <f>IF(AND($A$433&lt;=AJ$349,AJ$349&lt;=$B$433),(2/3)*$D$433,"")</f>
        <v/>
      </c>
      <c r="OU433" s="264" t="str">
        <f>IF(AND($A$433&lt;=AJ$349,AJ$349&lt;=$B$433),$E$433,"")</f>
        <v/>
      </c>
      <c r="OV433" s="264" t="str">
        <f>IF(AND($A$433&lt;=AJ$349,AJ$349&lt;=$B$433),(1/3)*$E$433,"")</f>
        <v/>
      </c>
      <c r="OW433" s="264" t="str">
        <f>IF(AND($A$433&lt;=AJ$349,AJ$349&lt;=$B$433),(2/3)*$E$433,"")</f>
        <v/>
      </c>
      <c r="OX433" s="264" t="str">
        <f>IF(AND($A$433&lt;=AJ$349,AJ$349&lt;=$B$433),$F$433,"")</f>
        <v/>
      </c>
      <c r="OY433" s="264" t="str">
        <f>IF(AND($A$433&lt;=AJ$349,AJ$349&lt;=$B$433),(1/3)*$F$433,"")</f>
        <v/>
      </c>
      <c r="OZ433" s="264" t="str">
        <f>IF(AND($A$433&lt;=AJ$349,AJ$349&lt;=$B$433),(2/3)*$F$433,"")</f>
        <v/>
      </c>
      <c r="PA433" s="264" t="str">
        <f>IF(AND($A$433&lt;=AK$349,AK$349&lt;=$B$433),$C$433,"")</f>
        <v/>
      </c>
      <c r="PB433" s="264" t="str">
        <f>IF(AND($A$433&lt;=AK$349,AK$349&lt;=$B$433),(1/3)*$C$433,"")</f>
        <v/>
      </c>
      <c r="PC433" s="264" t="str">
        <f>IF(AND($A$433&lt;=AK$349,AK$349&lt;=$B$433),(2/3)*$C$433,"")</f>
        <v/>
      </c>
      <c r="PD433" s="264" t="str">
        <f>IF(AND($A$433&lt;=AK$349,AK$349&lt;=$B$433),$D$433,"")</f>
        <v/>
      </c>
      <c r="PE433" s="264" t="str">
        <f>IF(AND($A$433&lt;=AK$349,AK$349&lt;=$B$433),(1/3)*$D$433,"")</f>
        <v/>
      </c>
      <c r="PF433" s="264" t="str">
        <f>IF(AND($A$433&lt;=AK$349,AK$349&lt;=$B$433),(2/3)*$D$433,"")</f>
        <v/>
      </c>
      <c r="PG433" s="264" t="str">
        <f>IF(AND($A$433&lt;=AK$349,AK$349&lt;=$B$433),$E$433,"")</f>
        <v/>
      </c>
      <c r="PH433" s="264" t="str">
        <f>IF(AND($A$433&lt;=AK$349,AK$349&lt;=$B$433),(1/3)*$E$433,"")</f>
        <v/>
      </c>
      <c r="PI433" s="264" t="str">
        <f>IF(AND($A$433&lt;=AK$349,AK$349&lt;=$B$433),(2/3)*$E$433,"")</f>
        <v/>
      </c>
      <c r="PJ433" s="264" t="str">
        <f>IF(AND($A$433&lt;=AK$349,AK$349&lt;=$B$433),$F$433,"")</f>
        <v/>
      </c>
      <c r="PK433" s="264" t="str">
        <f>IF(AND($A$433&lt;=AK$349,AK$349&lt;=$B$433),(1/3)*$F$433,"")</f>
        <v/>
      </c>
      <c r="PL433" s="264" t="str">
        <f>IF(AND($A$433&lt;=AK$349,AK$349&lt;=$B$433),(2/3)*$F$433,"")</f>
        <v/>
      </c>
      <c r="PM433" s="264" t="str">
        <f>IF(AND($A$433&lt;=AL$349,AL$349&lt;=$B$433),$C$433,"")</f>
        <v/>
      </c>
      <c r="PN433" s="264" t="str">
        <f>IF(AND($A$433&lt;=AL$349,AL$349&lt;=$B$433),(1/3)*$C$433,"")</f>
        <v/>
      </c>
      <c r="PO433" s="264" t="str">
        <f>IF(AND($A$433&lt;=AL$349,AL$349&lt;=$B$433),(2/3)*$C$433,"")</f>
        <v/>
      </c>
      <c r="PP433" s="264" t="str">
        <f>IF(AND($A$433&lt;=AL$349,AL$349&lt;=$B$433),$D$433,"")</f>
        <v/>
      </c>
      <c r="PQ433" s="264" t="str">
        <f>IF(AND($A$433&lt;=AL$349,AL$349&lt;=$B$433),(1/3)*$D$433,"")</f>
        <v/>
      </c>
      <c r="PR433" s="264" t="str">
        <f>IF(AND($A$433&lt;=AL$349,AL$349&lt;=$B$433),(2/3)*$D$433,"")</f>
        <v/>
      </c>
      <c r="PS433" s="264" t="str">
        <f>IF(AND($A$433&lt;=AL$349,AL$349&lt;=$B$433),$E$433,"")</f>
        <v/>
      </c>
      <c r="PT433" s="264" t="str">
        <f>IF(AND($A$433&lt;=AL$349,AL$349&lt;=$B$433),(1/3)*$E$433,"")</f>
        <v/>
      </c>
      <c r="PU433" s="264" t="str">
        <f>IF(AND($A$433&lt;=AL$349,AL$349&lt;=$B$433),(2/3)*$E$433,"")</f>
        <v/>
      </c>
      <c r="PV433" s="264" t="str">
        <f>IF(AND($A$433&lt;=AL$349,AL$349&lt;=$B$433),$F$433,"")</f>
        <v/>
      </c>
      <c r="PW433" s="264" t="str">
        <f>IF(AND($A$433&lt;=AL$349,AL$349&lt;=$B$433),(1/3)*$F$433,"")</f>
        <v/>
      </c>
      <c r="PX433" s="264" t="str">
        <f>IF(AND($A$433&lt;=AL$349,AL$349&lt;=$B$433),(2/3)*$F$433,"")</f>
        <v/>
      </c>
      <c r="PY433" s="264" t="str">
        <f>IF(AND($A$433&lt;=AM$349,AM$349&lt;=$B$433),$C$433,"")</f>
        <v/>
      </c>
      <c r="PZ433" s="264" t="str">
        <f>IF(AND($A$433&lt;=AM$349,AM$349&lt;=$B$433),(1/3)*$C$433,"")</f>
        <v/>
      </c>
      <c r="QA433" s="264" t="str">
        <f>IF(AND($A$433&lt;=AM$349,AM$349&lt;=$B$433),(2/3)*$C$433,"")</f>
        <v/>
      </c>
      <c r="QB433" s="264" t="str">
        <f>IF(AND($A$433&lt;=AM$349,AM$349&lt;=$B$433),$D$433,"")</f>
        <v/>
      </c>
      <c r="QC433" s="264" t="str">
        <f>IF(AND($A$433&lt;=AM$349,AM$349&lt;=$B$433),(1/3)*$D$433,"")</f>
        <v/>
      </c>
      <c r="QD433" s="264" t="str">
        <f>IF(AND($A$433&lt;=AM$349,AM$349&lt;=$B$433),(2/3)*$D$433,"")</f>
        <v/>
      </c>
      <c r="QE433" s="264" t="str">
        <f>IF(AND($A$433&lt;=AM$349,AM$349&lt;=$B$433),$E$433,"")</f>
        <v/>
      </c>
      <c r="QF433" s="264" t="str">
        <f>IF(AND($A$433&lt;=AM$349,AM$349&lt;=$B$433),(1/3)*$E$433,"")</f>
        <v/>
      </c>
      <c r="QG433" s="264" t="str">
        <f>IF(AND($A$433&lt;=AM$349,AM$349&lt;=$B$433),(2/3)*$E$433,"")</f>
        <v/>
      </c>
      <c r="QH433" s="264" t="str">
        <f>IF(AND($A$433&lt;=AM$349,AM$349&lt;=$B$433),$F$433,"")</f>
        <v/>
      </c>
      <c r="QI433" s="264" t="str">
        <f>IF(AND($A$433&lt;=AM$349,AM$349&lt;=$B$433),(1/3)*$F$433,"")</f>
        <v/>
      </c>
      <c r="QJ433" s="264" t="str">
        <f>IF(AND($A$433&lt;=AM$349,AM$349&lt;=$B$433),(2/3)*$F$433,"")</f>
        <v/>
      </c>
      <c r="QK433" s="264" t="str">
        <f>IF(AND($A$433&lt;=AN$349,AN$349&lt;=$B$433),$C$433,"")</f>
        <v/>
      </c>
      <c r="QL433" s="264" t="str">
        <f>IF(AND($A$433&lt;=AN$349,AN$349&lt;=$B$433),(1/3)*$C$433,"")</f>
        <v/>
      </c>
      <c r="QM433" s="264" t="str">
        <f>IF(AND($A$433&lt;=AN$349,AN$349&lt;=$B$433),(2/3)*$C$433,"")</f>
        <v/>
      </c>
      <c r="QN433" s="264" t="str">
        <f>IF(AND($A$433&lt;=AN$349,AN$349&lt;=$B$433),$D$433,"")</f>
        <v/>
      </c>
      <c r="QO433" s="264" t="str">
        <f>IF(AND($A$433&lt;=AN$349,AN$349&lt;=$B$433),(1/3)*$D$433,"")</f>
        <v/>
      </c>
      <c r="QP433" s="264" t="str">
        <f>IF(AND($A$433&lt;=AN$349,AN$349&lt;=$B$433),(2/3)*$D$433,"")</f>
        <v/>
      </c>
      <c r="QQ433" s="264" t="str">
        <f>IF(AND($A$433&lt;=AN$349,AN$349&lt;=$B$433),$E$433,"")</f>
        <v/>
      </c>
      <c r="QR433" s="264" t="str">
        <f>IF(AND($A$433&lt;=AN$349,AN$349&lt;=$B$433),(1/3)*$E$433,"")</f>
        <v/>
      </c>
      <c r="QS433" s="264" t="str">
        <f>IF(AND($A$433&lt;=AN$349,AN$349&lt;=$B$433),(2/3)*$E$433,"")</f>
        <v/>
      </c>
      <c r="QT433" s="264" t="str">
        <f>IF(AND($A$433&lt;=AN$349,AN$349&lt;=$B$433),$F$433,"")</f>
        <v/>
      </c>
      <c r="QU433" s="264" t="str">
        <f>IF(AND($A$433&lt;=AN$349,AN$349&lt;=$B$433),(1/3)*$F$433,"")</f>
        <v/>
      </c>
      <c r="QV433" s="264" t="str">
        <f>IF(AND($A$433&lt;=AN$349,AN$349&lt;=$B$433),(2/3)*$F$433,"")</f>
        <v/>
      </c>
      <c r="QW433" s="264" t="str">
        <f>IF(AND($A$433&lt;=AO$349,AO$349&lt;=$B$433),$C$433,"")</f>
        <v/>
      </c>
      <c r="QX433" s="264" t="str">
        <f>IF(AND($A$433&lt;=AO$349,AO$349&lt;=$B$433),(1/3)*$C$433,"")</f>
        <v/>
      </c>
      <c r="QY433" s="264" t="str">
        <f>IF(AND($A$433&lt;=AO$349,AO$349&lt;=$B$433),(2/3)*$C$433,"")</f>
        <v/>
      </c>
      <c r="QZ433" s="264" t="str">
        <f>IF(AND($A$433&lt;=AO$349,AO$349&lt;=$B$433),$D$433,"")</f>
        <v/>
      </c>
      <c r="RA433" s="264" t="str">
        <f>IF(AND($A$433&lt;=AO$349,AO$349&lt;=$B$433),(1/3)*$D$433,"")</f>
        <v/>
      </c>
      <c r="RB433" s="264" t="str">
        <f>IF(AND($A$433&lt;=AO$349,AO$349&lt;=$B$433),(2/3)*$D$433,"")</f>
        <v/>
      </c>
      <c r="RC433" s="264" t="str">
        <f>IF(AND($A$433&lt;=AO$349,AO$349&lt;=$B$433),$E$433,"")</f>
        <v/>
      </c>
      <c r="RD433" s="264" t="str">
        <f>IF(AND($A$433&lt;=AO$349,AO$349&lt;=$B$433),(1/3)*$E$433,"")</f>
        <v/>
      </c>
      <c r="RE433" s="264" t="str">
        <f>IF(AND($A$433&lt;=AO$349,AO$349&lt;=$B$433),(2/3)*$E$433,"")</f>
        <v/>
      </c>
      <c r="RF433" s="264" t="str">
        <f>IF(AND($A$433&lt;=AO$349,AO$349&lt;=$B$433),$F$433,"")</f>
        <v/>
      </c>
      <c r="RG433" s="264" t="str">
        <f>IF(AND($A$433&lt;=AO$349,AO$349&lt;=$B$433),(1/3)*$F$433,"")</f>
        <v/>
      </c>
      <c r="RH433" s="264" t="str">
        <f>IF(AND($A$433&lt;=AO$349,AO$349&lt;=$B$433),(2/3)*$F$433,"")</f>
        <v/>
      </c>
      <c r="RI433" s="264" t="str">
        <f>IF(AND($A$433&lt;=AP$349,AP$349&lt;=$B$433),$C$433,"")</f>
        <v/>
      </c>
      <c r="RJ433" s="264" t="str">
        <f>IF(AND($A$433&lt;=AP$349,AP$349&lt;=$B$433),(1/3)*$C$433,"")</f>
        <v/>
      </c>
      <c r="RK433" s="264" t="str">
        <f>IF(AND($A$433&lt;=AP$349,AP$349&lt;=$B$433),(2/3)*$C$433,"")</f>
        <v/>
      </c>
      <c r="RL433" s="264" t="str">
        <f>IF(AND($A$433&lt;=AP$349,AP$349&lt;=$B$433),$D$433,"")</f>
        <v/>
      </c>
      <c r="RM433" s="264" t="str">
        <f>IF(AND($A$433&lt;=AP$349,AP$349&lt;=$B$433),(1/3)*$D$433,"")</f>
        <v/>
      </c>
      <c r="RN433" s="264" t="str">
        <f>IF(AND($A$433&lt;=AP$349,AP$349&lt;=$B$433),(2/3)*$D$433,"")</f>
        <v/>
      </c>
      <c r="RO433" s="264" t="str">
        <f>IF(AND($A$433&lt;=AP$349,AP$349&lt;=$B$433),$E$433,"")</f>
        <v/>
      </c>
      <c r="RP433" s="264" t="str">
        <f>IF(AND($A$433&lt;=AP$349,AP$349&lt;=$B$433),(1/3)*$E$433,"")</f>
        <v/>
      </c>
      <c r="RQ433" s="264" t="str">
        <f>IF(AND($A$433&lt;=AP$349,AP$349&lt;=$B$433),(2/3)*$E$433,"")</f>
        <v/>
      </c>
      <c r="RR433" s="264" t="str">
        <f>IF(AND($A$433&lt;=AP$349,AP$349&lt;=$B$433),$F$433,"")</f>
        <v/>
      </c>
      <c r="RS433" s="264" t="str">
        <f>IF(AND($A$433&lt;=AP$349,AP$349&lt;=$B$433),(1/3)*$F$433,"")</f>
        <v/>
      </c>
      <c r="RT433" s="264" t="str">
        <f>IF(AND($A$433&lt;=AP$349,AP$349&lt;=$B$433),(2/3)*$F$433,"")</f>
        <v/>
      </c>
      <c r="RU433" s="264" t="str">
        <f>IF(AND($A$433&lt;=AQ$349,AQ$349&lt;=$B$433),$C$433,"")</f>
        <v/>
      </c>
      <c r="RV433" s="264" t="str">
        <f>IF(AND($A$433&lt;=AQ$349,AQ$349&lt;=$B$433),(1/3)*$C$433,"")</f>
        <v/>
      </c>
      <c r="RW433" s="264" t="str">
        <f>IF(AND($A$433&lt;=AQ$349,AQ$349&lt;=$B$433),(2/3)*$C$433,"")</f>
        <v/>
      </c>
      <c r="RX433" s="264" t="str">
        <f>IF(AND($A$433&lt;=AQ$349,AQ$349&lt;=$B$433),$D$433,"")</f>
        <v/>
      </c>
      <c r="RY433" s="264" t="str">
        <f>IF(AND($A$433&lt;=AQ$349,AQ$349&lt;=$B$433),(1/3)*$D$433,"")</f>
        <v/>
      </c>
      <c r="RZ433" s="264" t="str">
        <f>IF(AND($A$433&lt;=AQ$349,AQ$349&lt;=$B$433),(2/3)*$D$433,"")</f>
        <v/>
      </c>
      <c r="SA433" s="264" t="str">
        <f>IF(AND($A$433&lt;=AQ$349,AQ$349&lt;=$B$433),$E$433,"")</f>
        <v/>
      </c>
      <c r="SB433" s="264" t="str">
        <f>IF(AND($A$433&lt;=AQ$349,AQ$349&lt;=$B$433),(1/3)*$E$433,"")</f>
        <v/>
      </c>
      <c r="SC433" s="264" t="str">
        <f>IF(AND($A$433&lt;=AQ$349,AQ$349&lt;=$B$433),(2/3)*$E$433,"")</f>
        <v/>
      </c>
      <c r="SD433" s="264" t="str">
        <f>IF(AND($A$433&lt;=AQ$349,AQ$349&lt;=$B$433),$F$433,"")</f>
        <v/>
      </c>
      <c r="SE433" s="264" t="str">
        <f>IF(AND($A$433&lt;=AQ$349,AQ$349&lt;=$B$433),(1/3)*$F$433,"")</f>
        <v/>
      </c>
      <c r="SF433" s="264" t="str">
        <f>IF(AND($A$433&lt;=AQ$349,AQ$349&lt;=$B$433),(2/3)*$F$433,"")</f>
        <v/>
      </c>
      <c r="SG433" s="264" t="str">
        <f>IF(AND($A$433&lt;=AR$349,AR$349&lt;=$B$433),$C$433,"")</f>
        <v/>
      </c>
      <c r="SH433" s="264" t="str">
        <f>IF(AND($A$433&lt;=AR$349,AR$349&lt;=$B$433),(1/3)*$C$433,"")</f>
        <v/>
      </c>
      <c r="SI433" s="264" t="str">
        <f>IF(AND($A$433&lt;=AR$349,AR$349&lt;=$B$433),(2/3)*$C$433,"")</f>
        <v/>
      </c>
      <c r="SJ433" s="264" t="str">
        <f>IF(AND($A$433&lt;=AR$349,AR$349&lt;=$B$433),$D$433,"")</f>
        <v/>
      </c>
      <c r="SK433" s="264" t="str">
        <f>IF(AND($A$433&lt;=AR$349,AR$349&lt;=$B$433),(1/3)*$D$433,"")</f>
        <v/>
      </c>
      <c r="SL433" s="264" t="str">
        <f>IF(AND($A$433&lt;=AR$349,AR$349&lt;=$B$433),(2/3)*$D$433,"")</f>
        <v/>
      </c>
      <c r="SM433" s="264" t="str">
        <f>IF(AND($A$433&lt;=AR$349,AR$349&lt;=$B$433),$E$433,"")</f>
        <v/>
      </c>
      <c r="SN433" s="264" t="str">
        <f>IF(AND($A$433&lt;=AR$349,AR$349&lt;=$B$433),(1/3)*$E$433,"")</f>
        <v/>
      </c>
      <c r="SO433" s="264" t="str">
        <f>IF(AND($A$433&lt;=AR$349,AR$349&lt;=$B$433),(2/3)*$E$433,"")</f>
        <v/>
      </c>
      <c r="SP433" s="264" t="str">
        <f>IF(AND($A$433&lt;=AR$349,AR$349&lt;=$B$433),$F$433,"")</f>
        <v/>
      </c>
      <c r="SQ433" s="264" t="str">
        <f>IF(AND($A$433&lt;=AR$349,AR$349&lt;=$B$433),(1/3)*$F$433,"")</f>
        <v/>
      </c>
      <c r="SR433" s="264" t="str">
        <f>IF(AND($A$433&lt;=AR$349,AR$349&lt;=$B$433),(2/3)*$F$433,"")</f>
        <v/>
      </c>
      <c r="SS433" s="264" t="str">
        <f>IF(AND($A$433&lt;=AS$349,AS$349&lt;=$B$433),$C$433,"")</f>
        <v/>
      </c>
      <c r="ST433" s="264" t="str">
        <f>IF(AND($A$433&lt;=AS$349,AS$349&lt;=$B$433),(1/3)*$C$433,"")</f>
        <v/>
      </c>
      <c r="SU433" s="264" t="str">
        <f>IF(AND($A$433&lt;=AS$349,AS$349&lt;=$B$433),(2/3)*$C$433,"")</f>
        <v/>
      </c>
      <c r="SV433" s="264" t="str">
        <f>IF(AND($A$433&lt;=AS$349,AS$349&lt;=$B$433),$D$433,"")</f>
        <v/>
      </c>
      <c r="SW433" s="264" t="str">
        <f>IF(AND($A$433&lt;=AS$349,AS$349&lt;=$B$433),(1/3)*$D$433,"")</f>
        <v/>
      </c>
      <c r="SX433" s="264" t="str">
        <f>IF(AND($A$433&lt;=AS$349,AS$349&lt;=$B$433),(2/3)*$D$433,"")</f>
        <v/>
      </c>
      <c r="SY433" s="264" t="str">
        <f>IF(AND($A$433&lt;=AS$349,AS$349&lt;=$B$433),$E$433,"")</f>
        <v/>
      </c>
      <c r="SZ433" s="264" t="str">
        <f>IF(AND($A$433&lt;=AS$349,AS$349&lt;=$B$433),(1/3)*$E$433,"")</f>
        <v/>
      </c>
      <c r="TA433" s="264" t="str">
        <f>IF(AND($A$433&lt;=AS$349,AS$349&lt;=$B$433),(2/3)*$E$433,"")</f>
        <v/>
      </c>
      <c r="TB433" s="264" t="str">
        <f>IF(AND($A$433&lt;=AS$349,AS$349&lt;=$B$433),$F$433,"")</f>
        <v/>
      </c>
      <c r="TC433" s="264" t="str">
        <f>IF(AND($A$433&lt;=AS$349,AS$349&lt;=$B$433),(1/3)*$F$433,"")</f>
        <v/>
      </c>
      <c r="TD433" s="264" t="str">
        <f>IF(AND($A$433&lt;=AS$349,AS$349&lt;=$B$433),(2/3)*$F$433,"")</f>
        <v/>
      </c>
      <c r="TE433" s="264" t="str">
        <f>IF(AND($A$433&lt;=AT$349,AT$349&lt;=$B$433),$C$433,"")</f>
        <v/>
      </c>
      <c r="TF433" s="264" t="str">
        <f>IF(AND($A$433&lt;=AT$349,AT$349&lt;=$B$433),(1/3)*$C$433,"")</f>
        <v/>
      </c>
      <c r="TG433" s="264" t="str">
        <f>IF(AND($A$433&lt;=AT$349,AT$349&lt;=$B$433),(2/3)*$C$433,"")</f>
        <v/>
      </c>
      <c r="TH433" s="264" t="str">
        <f>IF(AND($A$433&lt;=AT$349,AT$349&lt;=$B$433),$D$433,"")</f>
        <v/>
      </c>
      <c r="TI433" s="264" t="str">
        <f>IF(AND($A$433&lt;=AT$349,AT$349&lt;=$B$433),(1/3)*$D$433,"")</f>
        <v/>
      </c>
      <c r="TJ433" s="264" t="str">
        <f>IF(AND($A$433&lt;=AT$349,AT$349&lt;=$B$433),(2/3)*$D$433,"")</f>
        <v/>
      </c>
      <c r="TK433" s="264" t="str">
        <f>IF(AND($A$433&lt;=AT$349,AT$349&lt;=$B$433),$E$433,"")</f>
        <v/>
      </c>
      <c r="TL433" s="264" t="str">
        <f>IF(AND($A$433&lt;=AT$349,AT$349&lt;=$B$433),(1/3)*$E$433,"")</f>
        <v/>
      </c>
      <c r="TM433" s="264" t="str">
        <f>IF(AND($A$433&lt;=AT$349,AT$349&lt;=$B$433),(2/3)*$E$433,"")</f>
        <v/>
      </c>
      <c r="TN433" s="264" t="str">
        <f>IF(AND($A$433&lt;=AT$349,AT$349&lt;=$B$433),$F$433,"")</f>
        <v/>
      </c>
      <c r="TO433" s="264" t="str">
        <f>IF(AND($A$433&lt;=AT$349,AT$349&lt;=$B$433),(1/3)*$F$433,"")</f>
        <v/>
      </c>
      <c r="TP433" s="264" t="str">
        <f>IF(AND($A$433&lt;=AT$349,AT$349&lt;=$B$433),(2/3)*$F$433,"")</f>
        <v/>
      </c>
      <c r="TQ433" s="264" t="str">
        <f>IF(AND($A$433&lt;=AU$349,AU$349&lt;=$B$433),$C$433,"")</f>
        <v/>
      </c>
      <c r="TR433" s="264" t="str">
        <f>IF(AND($A$433&lt;=AU$349,AU$349&lt;=$B$433),(1/3)*$C$433,"")</f>
        <v/>
      </c>
      <c r="TS433" s="264" t="str">
        <f>IF(AND($A$433&lt;=AU$349,AU$349&lt;=$B$433),(2/3)*$C$433,"")</f>
        <v/>
      </c>
      <c r="TT433" s="264" t="str">
        <f>IF(AND($A$433&lt;=AU$349,AU$349&lt;=$B$433),$D$433,"")</f>
        <v/>
      </c>
      <c r="TU433" s="264" t="str">
        <f>IF(AND($A$433&lt;=AU$349,AU$349&lt;=$B$433),(1/3)*$D$433,"")</f>
        <v/>
      </c>
      <c r="TV433" s="264" t="str">
        <f>IF(AND($A$433&lt;=AU$349,AU$349&lt;=$B$433),(2/3)*$D$433,"")</f>
        <v/>
      </c>
      <c r="TW433" s="264" t="str">
        <f>IF(AND($A$433&lt;=AU$349,AU$349&lt;=$B$433),$E$433,"")</f>
        <v/>
      </c>
      <c r="TX433" s="264" t="str">
        <f>IF(AND($A$433&lt;=AU$349,AU$349&lt;=$B$433),(1/3)*$E$433,"")</f>
        <v/>
      </c>
      <c r="TY433" s="264" t="str">
        <f>IF(AND($A$433&lt;=AU$349,AU$349&lt;=$B$433),(2/3)*$E$433,"")</f>
        <v/>
      </c>
      <c r="TZ433" s="264" t="str">
        <f>IF(AND($A$433&lt;=AU$349,AU$349&lt;=$B$433),$F$433,"")</f>
        <v/>
      </c>
      <c r="UA433" s="264" t="str">
        <f>IF(AND($A$433&lt;=AU$349,AU$349&lt;=$B$433),(1/3)*$F$433,"")</f>
        <v/>
      </c>
      <c r="UB433" s="264" t="str">
        <f>IF(AND($A$433&lt;=AU$349,AU$349&lt;=$B$433),(2/3)*$F$433,"")</f>
        <v/>
      </c>
      <c r="UC433" s="264" t="str">
        <f>IF(AND($A$433&lt;=AV$349,AV$349&lt;=$B$433),$C$433,"")</f>
        <v/>
      </c>
      <c r="UD433" s="264" t="str">
        <f>IF(AND($A$433&lt;=AV$349,AV$349&lt;=$B$433),(1/3)*$C$433,"")</f>
        <v/>
      </c>
      <c r="UE433" s="264" t="str">
        <f>IF(AND($A$433&lt;=AV$349,AV$349&lt;=$B$433),(2/3)*$C$433,"")</f>
        <v/>
      </c>
      <c r="UF433" s="264" t="str">
        <f>IF(AND($A$433&lt;=AV$349,AV$349&lt;=$B$433),$D$433,"")</f>
        <v/>
      </c>
      <c r="UG433" s="264" t="str">
        <f>IF(AND($A$433&lt;=AV$349,AV$349&lt;=$B$433),(1/3)*$D$433,"")</f>
        <v/>
      </c>
      <c r="UH433" s="264" t="str">
        <f>IF(AND($A$433&lt;=AV$349,AV$349&lt;=$B$433),(2/3)*$C$433,"")</f>
        <v/>
      </c>
      <c r="UI433" s="264" t="str">
        <f>IF(AND($A$433&lt;=AV$349,AV$349&lt;=$B$433),$E$433,"")</f>
        <v/>
      </c>
      <c r="UJ433" s="264" t="str">
        <f>IF(AND($A$433&lt;=AV$349,AV$349&lt;=$B$433),(1/3)*$E$433,"")</f>
        <v/>
      </c>
      <c r="UK433" s="264" t="str">
        <f>IF(AND($A$433&lt;=AV$349,AV$349&lt;=$B$433),(2/3)*$E$433,"")</f>
        <v/>
      </c>
      <c r="UL433" s="264" t="str">
        <f>IF(AND($A$433&lt;=AV$349,AV$349&lt;=$B$433),$F$433,"")</f>
        <v/>
      </c>
      <c r="UM433" s="264" t="str">
        <f>IF(AND($A$433&lt;=AV$349,AV$349&lt;=$B$433),(1/3)*$F$433,"")</f>
        <v/>
      </c>
      <c r="UN433" s="264" t="str">
        <f>IF(AND($A$433&lt;=AV$349,AV$349&lt;=$B$433),(2/3)*$F$433,"")</f>
        <v/>
      </c>
      <c r="UO433" s="264" t="str">
        <f>IF(AND($A$433&lt;=AW$349,AW$349&lt;=$B$433),$C$433,"")</f>
        <v/>
      </c>
      <c r="UP433" s="264" t="str">
        <f>IF(AND($A$433&lt;=AW$349,AW$349&lt;=$B$433),(1/3)*$C$433,"")</f>
        <v/>
      </c>
      <c r="UQ433" s="264" t="str">
        <f>IF(AND($A$433&lt;=AW$349,AW$349&lt;=$B$433),(2/3)*$C$433,"")</f>
        <v/>
      </c>
      <c r="UR433" s="264" t="str">
        <f>IF(AND($A$433&lt;=AW$349,AW$349&lt;=$B$433),$D$433,"")</f>
        <v/>
      </c>
      <c r="US433" s="264" t="str">
        <f>IF(AND($A$433&lt;=AW$349,AW$349&lt;=$B$433),(1/3)*$D$433,"")</f>
        <v/>
      </c>
      <c r="UT433" s="264" t="str">
        <f>IF(AND($A$433&lt;=AW$349,AW$349&lt;=$B$433),(2/3)*$D$433,"")</f>
        <v/>
      </c>
      <c r="UU433" s="264" t="str">
        <f>IF(AND($A$433&lt;=AW$349,AW$349&lt;=$B$433),$E$433,"")</f>
        <v/>
      </c>
      <c r="UV433" s="264" t="str">
        <f>IF(AND($A$433&lt;=AW$349,AW$349&lt;=$B$433),(1/3)*$E$433,"")</f>
        <v/>
      </c>
      <c r="UW433" s="264" t="str">
        <f>IF(AND($A$433&lt;=AW$349,AW$349&lt;=$B$433),(2/3)*$E$433,"")</f>
        <v/>
      </c>
      <c r="UX433" s="264" t="str">
        <f>IF(AND($A$433&lt;=AW$349,AW$349&lt;=$B$433),$F$433,"")</f>
        <v/>
      </c>
      <c r="UY433" s="264" t="str">
        <f>IF(AND($A$433&lt;=AW$349,AW$349&lt;=$B$433),(1/3)*$F$433,"")</f>
        <v/>
      </c>
      <c r="UZ433" s="264" t="str">
        <f>IF(AND($A$433&lt;=AW$349,AW$349&lt;=$B$433),(2/3)*$F$433,"")</f>
        <v/>
      </c>
      <c r="VA433" s="264" t="str">
        <f>IF(AND($A$433&lt;=AX$349,AX$349&lt;=$B$433),$C$433,"")</f>
        <v/>
      </c>
      <c r="VB433" s="264" t="str">
        <f>IF(AND($A$433&lt;=AX$349,AX$349&lt;=$B$433),(1/3)*$C$433,"")</f>
        <v/>
      </c>
      <c r="VC433" s="264" t="str">
        <f>IF(AND($A$433&lt;=AX$349,AX$349&lt;=$B$433),(2/3)*$C$433,"")</f>
        <v/>
      </c>
      <c r="VD433" s="264" t="str">
        <f>IF(AND($A$433&lt;=AX$349,AX$349&lt;=$B$433),$D$433,"")</f>
        <v/>
      </c>
      <c r="VE433" s="264" t="str">
        <f>IF(AND($A$433&lt;=AX$349,AX$349&lt;=$B$433),(1/3)*$D$433,"")</f>
        <v/>
      </c>
      <c r="VF433" s="264" t="str">
        <f>IF(AND($A$433&lt;=AX$349,AX$349&lt;=$B$433),(2/3)*$D$433,"")</f>
        <v/>
      </c>
      <c r="VG433" s="264" t="str">
        <f>IF(AND($A$433&lt;=AX$349,AX$349&lt;=$B$433),$E$433,"")</f>
        <v/>
      </c>
      <c r="VH433" s="264" t="str">
        <f>IF(AND($A$433&lt;=AX$349,AX$349&lt;=$B$433),(1/3)*$E$433,"")</f>
        <v/>
      </c>
      <c r="VI433" s="264" t="str">
        <f>IF(AND($A$433&lt;=AX$349,AX$349&lt;=$B$433),(2/3)*$E$433,"")</f>
        <v/>
      </c>
      <c r="VJ433" s="264" t="str">
        <f>IF(AND($A$433&lt;=AX$349,AX$349&lt;=$B$433),$F$433,"")</f>
        <v/>
      </c>
      <c r="VK433" s="264" t="str">
        <f>IF(AND($A$433&lt;=AX$349,AX$349&lt;=$B$433),(1/3)*$F$433,"")</f>
        <v/>
      </c>
      <c r="VL433" s="264" t="str">
        <f>IF(AND($A$433&lt;=AX$349,AX$349&lt;=$B$433),(2/3)*$F$433,"")</f>
        <v/>
      </c>
      <c r="VM433" s="264" t="str">
        <f>IF(AND($A$433&lt;=AY$349,AY$349&lt;=$B$433),$C$433,"")</f>
        <v/>
      </c>
      <c r="VN433" s="264" t="str">
        <f>IF(AND($A$433&lt;=AY$349,AY$349&lt;=$B$433),(1/3)*$C$433,"")</f>
        <v/>
      </c>
      <c r="VO433" s="264" t="str">
        <f>IF(AND($A$433&lt;=AY$349,AY$349&lt;=$B$433),(2/3)*$C$433,"")</f>
        <v/>
      </c>
      <c r="VP433" s="264" t="str">
        <f>IF(AND($A$433&lt;=AY$349,AY$349&lt;=$B$433),$D$433,"")</f>
        <v/>
      </c>
      <c r="VQ433" s="264" t="str">
        <f>IF(AND($A$433&lt;=AY$349,AY$349&lt;=$B$433),(1/3)*$D$433,"")</f>
        <v/>
      </c>
      <c r="VR433" s="264" t="str">
        <f>IF(AND($A$433&lt;=AY$349,AY$349&lt;=$B$433),(2/3)*$D$433,"")</f>
        <v/>
      </c>
      <c r="VS433" s="264" t="str">
        <f>IF(AND($A$433&lt;=AY$349,AY$349&lt;=$B$433),$E$433,"")</f>
        <v/>
      </c>
      <c r="VT433" s="264" t="str">
        <f>IF(AND($A$433&lt;=AY$349,AY$349&lt;=$B$433),(1/3)*$E$433,"")</f>
        <v/>
      </c>
      <c r="VU433" s="264" t="str">
        <f>IF(AND($A$433&lt;=AY$349,AY$349&lt;=$B$433),(2/3)*$E$433,"")</f>
        <v/>
      </c>
      <c r="VV433" s="264" t="str">
        <f>IF(AND($A$433&lt;=AY$349,AY$349&lt;=$B$433),$F$433,"")</f>
        <v/>
      </c>
      <c r="VW433" s="264" t="str">
        <f>IF(AND($A$433&lt;=AY$349,AY$349&lt;=$B$433),(1/3)*$F$433,"")</f>
        <v/>
      </c>
      <c r="VX433" s="264" t="str">
        <f>IF(AND($A$433&lt;=AY$349,AY$349&lt;=$B$433),(2/3)*$F$433,"")</f>
        <v/>
      </c>
      <c r="VY433" s="264" t="str">
        <f>IF(AND($A$433&lt;=AZ$349,AZ$349&lt;=$B$433),$C$433,"")</f>
        <v/>
      </c>
      <c r="VZ433" s="264" t="str">
        <f>IF(AND($A$433&lt;=AZ$349,AZ$349&lt;=$B$433),(1/3)*$C$433,"")</f>
        <v/>
      </c>
      <c r="WA433" s="264" t="str">
        <f>IF(AND($A$433&lt;=AZ$349,AZ$349&lt;=$B$433),(2/3)*$C$433,"")</f>
        <v/>
      </c>
      <c r="WB433" s="264" t="str">
        <f>IF(AND($A$433&lt;=AZ$349,AZ$349&lt;=$B$433),$D$433,"")</f>
        <v/>
      </c>
      <c r="WC433" s="264" t="str">
        <f>IF(AND($A$433&lt;=AZ$349,AZ$349&lt;=$B$433),(1/3)*$D$433,"")</f>
        <v/>
      </c>
      <c r="WD433" s="264" t="str">
        <f>IF(AND($A$433&lt;=AZ$349,AZ$349&lt;=$B$433),(2/3)*$D$433,"")</f>
        <v/>
      </c>
      <c r="WE433" s="264" t="str">
        <f>IF(AND($A$433&lt;=AZ$349,AZ$349&lt;=$B$433),$E$433,"")</f>
        <v/>
      </c>
      <c r="WF433" s="264" t="str">
        <f>IF(AND($A$433&lt;=AZ$349,AZ$349&lt;=$B$433),(1/3)*$E$433,"")</f>
        <v/>
      </c>
      <c r="WG433" s="264" t="str">
        <f>IF(AND($A$433&lt;=AZ$349,AZ$349&lt;=$B$433),(2/3)*$E$433,"")</f>
        <v/>
      </c>
      <c r="WH433" s="264" t="str">
        <f>IF(AND($A$433&lt;=AZ$349,AZ$349&lt;=$B$433),$F$433,"")</f>
        <v/>
      </c>
      <c r="WI433" s="264" t="str">
        <f>IF(AND($A$433&lt;=AZ$349,AZ$349&lt;=$B$433),(1/3)*$F$433,"")</f>
        <v/>
      </c>
      <c r="WJ433" s="264" t="str">
        <f>IF(AND($A$433&lt;=AZ$349,AZ$349&lt;=$B$433),(2/3)*$F$433,"")</f>
        <v/>
      </c>
      <c r="WK433" s="264" t="str">
        <f>IF(AND($A$433&lt;=BA$349,BA$349&lt;=$B$433),$C$433,"")</f>
        <v/>
      </c>
      <c r="WL433" s="264" t="str">
        <f>IF(AND($A$433&lt;=BA$349,BA$349&lt;=$B$433),(1/3)*$C$433,"")</f>
        <v/>
      </c>
      <c r="WM433" s="264" t="str">
        <f>IF(AND($A$433&lt;=BA$349,BA$349&lt;=$B$433),(2/3)*$C$433,"")</f>
        <v/>
      </c>
      <c r="WN433" s="264" t="str">
        <f>IF(AND($A$433&lt;=BA$349,BA$349&lt;=$B$433),$D$433,"")</f>
        <v/>
      </c>
      <c r="WO433" s="264" t="str">
        <f>IF(AND($A$433&lt;=BA$349,BA$349&lt;=$B$433),(1/3)*$D$433,"")</f>
        <v/>
      </c>
      <c r="WP433" s="264" t="str">
        <f>IF(AND($A$433&lt;=BA$349,BA$349&lt;=$B$433),(2/3)*$D$433,"")</f>
        <v/>
      </c>
      <c r="WQ433" s="264" t="str">
        <f>IF(AND($A$433&lt;=BA$349,BA$349&lt;=$B$433),$E$433,"")</f>
        <v/>
      </c>
      <c r="WR433" s="264" t="str">
        <f>IF(AND($A$433&lt;=BA$349,BA$349&lt;=$B$433),(1/3)*$E$433,"")</f>
        <v/>
      </c>
      <c r="WS433" s="264" t="str">
        <f>IF(AND($A$433&lt;=BA$349,BA$349&lt;=$B$433),(2/3)*$E$433,"")</f>
        <v/>
      </c>
      <c r="WT433" s="264" t="str">
        <f>IF(AND($A$433&lt;=BA$349,BA$349&lt;=$B$433),$F$433,"")</f>
        <v/>
      </c>
      <c r="WU433" s="264" t="str">
        <f>IF(AND($A$433&lt;=BA$349,BA$349&lt;=$B$433),(1/3)*$F$433,"")</f>
        <v/>
      </c>
      <c r="WV433" s="264" t="str">
        <f>IF(AND($A$433&lt;=BA$349,BA$349&lt;=$B$433),(2/3)*$F$433,"")</f>
        <v/>
      </c>
      <c r="WW433" s="264" t="str">
        <f>IF(AND($A$433&lt;=BB$349,BB$349&lt;=$B$433),$C$433,"")</f>
        <v/>
      </c>
      <c r="WX433" s="264" t="str">
        <f>IF(AND($A$433&lt;=BB$349,BB$349&lt;=$B$433),(1/3)*$C$433,"")</f>
        <v/>
      </c>
      <c r="WY433" s="264" t="str">
        <f>IF(AND($A$433&lt;=BB$349,BB$349&lt;=$B$433),(2/3)*$C$433,"")</f>
        <v/>
      </c>
      <c r="WZ433" s="264" t="str">
        <f>IF(AND($A$433&lt;=BB$349,BB$349&lt;=$B$433),$D$433,"")</f>
        <v/>
      </c>
      <c r="XA433" s="264" t="str">
        <f>IF(AND($A$433&lt;=BB$349,BB$349&lt;=$B$433),(1/3)*$D$433,"")</f>
        <v/>
      </c>
      <c r="XB433" s="264" t="str">
        <f>IF(AND($A$433&lt;=BB$349,BB$349&lt;=$B$433),(2/3)*$D$433,"")</f>
        <v/>
      </c>
      <c r="XC433" s="264" t="str">
        <f>IF(AND($A$433&lt;=BB$349,BB$349&lt;=$B$433),$E$433,"")</f>
        <v/>
      </c>
      <c r="XD433" s="264" t="str">
        <f>IF(AND($A$433&lt;=BB$349,BB$349&lt;=$B$433),(1/3)*$E$433,"")</f>
        <v/>
      </c>
      <c r="XE433" s="264" t="str">
        <f>IF(AND($A$433&lt;=BB$349,BB$349&lt;=$B$433),(2/3)*$E$433,"")</f>
        <v/>
      </c>
      <c r="XF433" s="264" t="str">
        <f>IF(AND($A$433&lt;=BB$349,BB$349&lt;=$B$433),$F$433,"")</f>
        <v/>
      </c>
      <c r="XG433" s="264" t="str">
        <f>IF(AND($A$433&lt;=BB$349,BB$349&lt;=$B$433),(1/3)*$F$433,"")</f>
        <v/>
      </c>
      <c r="XH433" s="264" t="str">
        <f>IF(AND($A$433&lt;=BB$349,BB$349&lt;=$B$433),(2/3)*$F$433,"")</f>
        <v/>
      </c>
      <c r="XI433" s="264" t="str">
        <f>IF(AND($A$433&lt;=BC$349,BC$349&lt;=$B$433),$C$433,"")</f>
        <v/>
      </c>
      <c r="XJ433" s="264" t="str">
        <f>IF(AND($A$433&lt;=BC$349,BC$349&lt;=$B$433),(1/3)*$C$433,"")</f>
        <v/>
      </c>
      <c r="XK433" s="264" t="str">
        <f>IF(AND($A$433&lt;=BC$349,BC$349&lt;=$B$433),(2/3)*$C$433,"")</f>
        <v/>
      </c>
      <c r="XL433" s="264" t="str">
        <f>IF(AND($A$433&lt;=BC$349,BC$349&lt;=$B$433),$D$433,"")</f>
        <v/>
      </c>
      <c r="XM433" s="264" t="str">
        <f>IF(AND($A$433&lt;=BC$349,BC$349&lt;=$B$433),(1/3)*$D$433,"")</f>
        <v/>
      </c>
      <c r="XN433" s="264" t="str">
        <f>IF(AND($A$433&lt;=BC$349,BC$349&lt;=$B$433),(2/3)*$D$433,"")</f>
        <v/>
      </c>
      <c r="XO433" s="264" t="str">
        <f>IF(AND($A$433&lt;=BC$349,BC$349&lt;=$B$433),$E$433,"")</f>
        <v/>
      </c>
      <c r="XP433" s="264" t="str">
        <f>IF(AND($A$433&lt;=BC$349,BC$349&lt;=$B$433),(1/3)*$E$433,"")</f>
        <v/>
      </c>
      <c r="XQ433" s="264" t="str">
        <f>IF(AND($A$433&lt;=BC$349,BC$349&lt;=$B$433),(2/3)*$E$433,"")</f>
        <v/>
      </c>
      <c r="XR433" s="264" t="str">
        <f>IF(AND($A$433&lt;=BC$349,BC$349&lt;=$B$433),$F$433,"")</f>
        <v/>
      </c>
      <c r="XS433" s="264" t="str">
        <f>IF(AND($A$433&lt;=BC$349,BC$349&lt;=$B$433),(1/3)*$F$433,"")</f>
        <v/>
      </c>
      <c r="XT433" s="264" t="str">
        <f>IF(AND($A$433&lt;=BC$349,BC$349&lt;=$B$433),(2/3)*$F$433,"")</f>
        <v/>
      </c>
      <c r="XU433" s="264" t="str">
        <f>IF(AND($A$433&lt;=BD$349,BD$349&lt;=$B$433),$C$433,"")</f>
        <v/>
      </c>
      <c r="XV433" s="264" t="str">
        <f>IF(AND($A$433&lt;=BD$349,BD$349&lt;=$B$433),(1/3)*$C$433,"")</f>
        <v/>
      </c>
      <c r="XW433" s="264" t="str">
        <f>IF(AND($A$433&lt;=BD$349,BD$349&lt;=$B$433),(2/3)*$C$433,"")</f>
        <v/>
      </c>
      <c r="XX433" s="264" t="str">
        <f>IF(AND($A$433&lt;=BD$349,BD$349&lt;=$B$433),$D$433,"")</f>
        <v/>
      </c>
      <c r="XY433" s="264" t="str">
        <f>IF(AND($A$433&lt;=BD$349,BD$349&lt;=$B$433),(1/3)*$D$433,"")</f>
        <v/>
      </c>
      <c r="XZ433" s="264" t="str">
        <f>IF(AND($A$433&lt;=BD$349,BD$349&lt;=$B$433),(2/3)*$D$433,"")</f>
        <v/>
      </c>
      <c r="YA433" s="264" t="str">
        <f>IF(AND($A$433&lt;=BD$349,BD$349&lt;=$B$433),$E$433,"")</f>
        <v/>
      </c>
      <c r="YB433" s="264" t="str">
        <f>IF(AND($A$433&lt;=BD$349,BD$349&lt;=$B$433),(1/3)*$E$433,"")</f>
        <v/>
      </c>
      <c r="YC433" s="264" t="str">
        <f>IF(AND($A$433&lt;=BD$349,BD$349&lt;=$B$433),(2/3)*$E$433,"")</f>
        <v/>
      </c>
      <c r="YD433" s="264" t="str">
        <f>IF(AND($A$433&lt;=BD$349,BD$349&lt;=$B$433),$F$433,"")</f>
        <v/>
      </c>
      <c r="YE433" s="264" t="str">
        <f>IF(AND($A$433&lt;=BD$349,BD$349&lt;=$B$433),(1/3)*$F$433,"")</f>
        <v/>
      </c>
      <c r="YF433" s="264" t="str">
        <f>IF(AND($A$433&lt;=BD$349,BD$349&lt;=$B$433),(2/3)*$F$433,"")</f>
        <v/>
      </c>
      <c r="YG433" s="264" t="str">
        <f>IF(AND($A$433&lt;=BE$349,BE$349&lt;=$B$433),$C$433,"")</f>
        <v/>
      </c>
      <c r="YH433" s="264" t="str">
        <f>IF(AND($A$433&lt;=BE$349,BE$349&lt;=$B$433),(1/3)*$C$433,"")</f>
        <v/>
      </c>
      <c r="YI433" s="264" t="str">
        <f>IF(AND($A$433&lt;=BE$349,BE$349&lt;=$B$433),(2/3)*$C$433,"")</f>
        <v/>
      </c>
      <c r="YJ433" s="264" t="str">
        <f>IF(AND($A$433&lt;=BE$349,BE$349&lt;=$B$433),$D$433,"")</f>
        <v/>
      </c>
      <c r="YK433" s="264" t="str">
        <f>IF(AND($A$433&lt;=BE$349,BE$349&lt;=$B$433),(1/3)*$D$433,"")</f>
        <v/>
      </c>
      <c r="YL433" s="264" t="str">
        <f>IF(AND($A$433&lt;=BE$349,BE$349&lt;=$B$433),(2/3)*$D$433,"")</f>
        <v/>
      </c>
      <c r="YM433" s="264" t="str">
        <f>IF(AND($A$433&lt;=BE$349,BE$349&lt;=$B$433),$E$433,"")</f>
        <v/>
      </c>
      <c r="YN433" s="264" t="str">
        <f>IF(AND($A$433&lt;=BE$349,BE$349&lt;=$B$433),(1/3)*$E$433,"")</f>
        <v/>
      </c>
      <c r="YO433" s="264" t="str">
        <f>IF(AND($A$433&lt;=BE$349,BE$349&lt;=$B$433),(2/3)*$E$433,"")</f>
        <v/>
      </c>
      <c r="YP433" s="264" t="str">
        <f>IF(AND($A$433&lt;=BE$349,BE$349&lt;=$B$433),$F$433,"")</f>
        <v/>
      </c>
      <c r="YQ433" s="264" t="str">
        <f>IF(AND($A$433&lt;=BE$349,BE$349&lt;=$B$433),(1/3)*$F$433,"")</f>
        <v/>
      </c>
      <c r="YR433" s="264" t="str">
        <f>IF(AND($A$433&lt;=BE$349,BE$349&lt;=$B$433),(2/3)*$F$433,"")</f>
        <v/>
      </c>
      <c r="YS433" s="264" t="str">
        <f>IF(AND($A$433&lt;=BF$349,BF$349&lt;=$B$433),$C$433,"")</f>
        <v/>
      </c>
      <c r="YT433" s="264" t="str">
        <f>IF(AND($A$433&lt;=BF$349,BF$349&lt;=$B$433),(1/3)*$C$433,"")</f>
        <v/>
      </c>
      <c r="YU433" s="264" t="str">
        <f>IF(AND($A$433&lt;=BF$349,BF$349&lt;=$B$433),(2/3)*$C$433,"")</f>
        <v/>
      </c>
      <c r="YV433" s="264" t="str">
        <f>IF(AND($A$433&lt;=BF$349,BF$349&lt;=$B$433),$D$433,"")</f>
        <v/>
      </c>
      <c r="YW433" s="264" t="str">
        <f>IF(AND($A$433&lt;=BF$349,BF$349&lt;=$B$433),(1/3)*$D$433,"")</f>
        <v/>
      </c>
      <c r="YX433" s="264" t="str">
        <f>IF(AND($A$433&lt;=BF$349,BF$349&lt;=$B$433),(2/3)*$D$433,"")</f>
        <v/>
      </c>
      <c r="YY433" s="264" t="str">
        <f>IF(AND($A$433&lt;=BF$349,BF$349&lt;=$B$433),$E$433,"")</f>
        <v/>
      </c>
      <c r="YZ433" s="264" t="str">
        <f>IF(AND($A$433&lt;=BF$349,BF$349&lt;=$B$433),(1/3)*$E$433,"")</f>
        <v/>
      </c>
      <c r="ZA433" s="264" t="str">
        <f>IF(AND($A$433&lt;=BF$349,BF$349&lt;=$B$433),(2/3)*$E$433,"")</f>
        <v/>
      </c>
      <c r="ZB433" s="264" t="str">
        <f>IF(AND($A$433&lt;=BF$349,BF$349&lt;=$B$433),$F$433,"")</f>
        <v/>
      </c>
      <c r="ZC433" s="264" t="str">
        <f>IF(AND($A$433&lt;=BF$349,BF$349&lt;=$B$433),(1/3)*$F$433,"")</f>
        <v/>
      </c>
      <c r="ZD433" s="264" t="str">
        <f>IF(AND($A$433&lt;=BF$349,BF$349&lt;=$B$433),(2/3)*$F$433,"")</f>
        <v/>
      </c>
      <c r="ZE433" s="264" t="str">
        <f>IF(AND($A$433&lt;=BG$349,BG$349&lt;=$B$433),$C$433,"")</f>
        <v/>
      </c>
      <c r="ZF433" s="264" t="str">
        <f>IF(AND($A$433&lt;=BG$349,BG$349&lt;=$B$433),(1/3)*$C$433,"")</f>
        <v/>
      </c>
      <c r="ZG433" s="264" t="str">
        <f>IF(AND($A$433&lt;=BG$349,BG$349&lt;=$B$433),(2/3)*$C$433,"")</f>
        <v/>
      </c>
      <c r="ZH433" s="264" t="str">
        <f>IF(AND($A$433&lt;=BG$349,BG$349&lt;=$B$433),$D$433,"")</f>
        <v/>
      </c>
      <c r="ZI433" s="264" t="str">
        <f>IF(AND($A$433&lt;=BG$349,BG$349&lt;=$B$433),(1/3)*$D$433,"")</f>
        <v/>
      </c>
      <c r="ZJ433" s="264" t="str">
        <f>IF(AND($A$433&lt;=BG$349,BG$349&lt;=$B$433),(2/3)*$D$433,"")</f>
        <v/>
      </c>
      <c r="ZK433" s="264" t="str">
        <f>IF(AND($A$433&lt;=BG$349,BG$349&lt;=$B$433),$E$433,"")</f>
        <v/>
      </c>
      <c r="ZL433" s="264" t="str">
        <f>IF(AND($A$433&lt;=BG$349,BG$349&lt;=$B$433),(1/3)*$E$433,"")</f>
        <v/>
      </c>
      <c r="ZM433" s="264" t="str">
        <f>IF(AND($A$433&lt;=BG$349,BG$349&lt;=$B$433),(2/3)*$E$433,"")</f>
        <v/>
      </c>
      <c r="ZN433" s="264" t="str">
        <f>IF(AND($A$433&lt;=BG$349,BG$349&lt;=$B$433),$F$433,"")</f>
        <v/>
      </c>
      <c r="ZO433" s="264" t="str">
        <f>IF(AND($A$433&lt;=BG$349,BG$349&lt;=$B$433),(1/3)*$F$433,"")</f>
        <v/>
      </c>
      <c r="ZP433" s="264" t="str">
        <f>IF(AND($A$433&lt;=BG$349,BG$349&lt;=$B$433),(2/3)*$F$433,"")</f>
        <v/>
      </c>
      <c r="ZQ433" s="264" t="str">
        <f>IF(AND($A$433&lt;=BH$349,BH$349&lt;=$B$433),$C$433,"")</f>
        <v/>
      </c>
      <c r="ZR433" s="264" t="str">
        <f>IF(AND($A$433&lt;=BH$349,BH$349&lt;=$B$433),(1/3)*$C$433,"")</f>
        <v/>
      </c>
      <c r="ZS433" s="264" t="str">
        <f>IF(AND($A$433&lt;=BH$349,BH$349&lt;=$B$433),(2/3)*$C$433,"")</f>
        <v/>
      </c>
      <c r="ZT433" s="264" t="str">
        <f>IF(AND($A$433&lt;=BH$349,BH$349&lt;=$B$433),$D$433,"")</f>
        <v/>
      </c>
      <c r="ZU433" s="264" t="str">
        <f>IF(AND($A$433&lt;=BH$349,BH$349&lt;=$B$433),(1/3)*$D$433,"")</f>
        <v/>
      </c>
      <c r="ZV433" s="264" t="str">
        <f>IF(AND($A$433&lt;=BH$349,BH$349&lt;=$B$433),(2/3)*$D$433,"")</f>
        <v/>
      </c>
      <c r="ZW433" s="264" t="str">
        <f>IF(AND($A$433&lt;=BH$349,BH$349&lt;=$B$433),$E$433,"")</f>
        <v/>
      </c>
      <c r="ZX433" s="264" t="str">
        <f>IF(AND($A$433&lt;=BH$349,BH$349&lt;=$B$433),(1/3)*$E$433,"")</f>
        <v/>
      </c>
      <c r="ZY433" s="264" t="str">
        <f>IF(AND($A$433&lt;=BH$349,BH$349&lt;=$B$433),(2/3)*$E$433,"")</f>
        <v/>
      </c>
      <c r="ZZ433" s="264" t="str">
        <f>IF(AND($A$433&lt;=BH$349,BH$349&lt;=$B$433),$F$433,"")</f>
        <v/>
      </c>
      <c r="AAA433" s="264" t="str">
        <f>IF(AND($A$433&lt;=BH$349,BH$349&lt;=$B$433),(1/3)*$F$433,"")</f>
        <v/>
      </c>
      <c r="AAB433" s="264" t="str">
        <f>IF(AND($A$433&lt;=BH$349,BH$349&lt;=$B$433),(2/3)*$F$433,"")</f>
        <v/>
      </c>
      <c r="AAC433" s="264" t="str">
        <f>IF(AND($A$433&lt;=BI$349,BI$349&lt;=$B$433),$C$433,"")</f>
        <v/>
      </c>
      <c r="AAD433" s="264" t="str">
        <f>IF(AND($A$433&lt;=BI$349,BI$349&lt;=$B$433),(1/3)*$C$433,"")</f>
        <v/>
      </c>
      <c r="AAE433" s="264" t="str">
        <f>IF(AND($A$433&lt;=BI$349,BI$349&lt;=$B$433),(2/3)*$C$433,"")</f>
        <v/>
      </c>
      <c r="AAF433" s="264" t="str">
        <f>IF(AND($A$433&lt;=BI$349,BI$349&lt;=$B$433),$D$433,"")</f>
        <v/>
      </c>
      <c r="AAG433" s="264" t="str">
        <f>IF(AND($A$433&lt;=BI$349,BI$349&lt;=$B$433),(1/3)*$D$433,"")</f>
        <v/>
      </c>
      <c r="AAH433" s="264" t="str">
        <f>IF(AND($A$433&lt;=BI$349,BI$349&lt;=$B$433),(2/3)*$D$433,"")</f>
        <v/>
      </c>
      <c r="AAI433" s="264" t="str">
        <f>IF(AND($A$433&lt;=BI$349,BI$349&lt;=$B$433),$E$433,"")</f>
        <v/>
      </c>
      <c r="AAJ433" s="264" t="str">
        <f>IF(AND($A$433&lt;=BI$349,BI$349&lt;=$B$433),(1/3)*$E$433,"")</f>
        <v/>
      </c>
      <c r="AAK433" s="264" t="str">
        <f>IF(AND($A$433&lt;=BI$349,BI$349&lt;=$B$433),(2/3)*$E$433,"")</f>
        <v/>
      </c>
      <c r="AAL433" s="264" t="str">
        <f>IF(AND($A$433&lt;=BI$349,BI$349&lt;=$B$433),$F$433,"")</f>
        <v/>
      </c>
      <c r="AAM433" s="264" t="str">
        <f>IF(AND($A$433&lt;=BI$349,BI$349&lt;=$B$433),(1/3)*$F$433,"")</f>
        <v/>
      </c>
      <c r="AAN433" s="264" t="str">
        <f>IF(AND($A$433&lt;=BI$349,BI$349&lt;=$B$433),(2/3)*$F$433,"")</f>
        <v/>
      </c>
      <c r="AAO433" s="264" t="str">
        <f>IF(AND($A$433&lt;=BJ$349,BJ$349&lt;=$B$433),$C$433,"")</f>
        <v/>
      </c>
      <c r="AAP433" s="264" t="str">
        <f>IF(AND($A$433&lt;=BJ$349,BJ$349&lt;=$B$433),(1/3)*$C$433,"")</f>
        <v/>
      </c>
      <c r="AAQ433" s="264" t="str">
        <f>IF(AND($A$433&lt;=BJ$349,BJ$349&lt;=$B$433),(2/3)*$C$433,"")</f>
        <v/>
      </c>
      <c r="AAR433" s="264" t="str">
        <f>IF(AND($A$433&lt;=BJ$349,BJ$349&lt;=$B$433),$D$433,"")</f>
        <v/>
      </c>
      <c r="AAS433" s="264" t="str">
        <f>IF(AND($A$433&lt;=BJ$349,BJ$349&lt;=$B$433),(1/3)*$D$433,"")</f>
        <v/>
      </c>
      <c r="AAT433" s="264" t="str">
        <f>IF(AND($A$433&lt;=BJ$349,BJ$349&lt;=$B$433),(2/3)*$D$433,"")</f>
        <v/>
      </c>
      <c r="AAU433" s="264" t="str">
        <f>IF(AND($A$433&lt;=BJ$349,BJ$349&lt;=$B$433),$E$433,"")</f>
        <v/>
      </c>
      <c r="AAV433" s="264" t="str">
        <f>IF(AND($A$433&lt;=BJ$349,BJ$349&lt;=$B$433),(1/3)*$E$433,"")</f>
        <v/>
      </c>
      <c r="AAW433" s="264" t="str">
        <f>IF(AND($A$433&lt;=BJ$349,BJ$349&lt;=$B$433),(2/3)*$E$433,"")</f>
        <v/>
      </c>
      <c r="AAX433" s="264" t="str">
        <f>IF(AND($A$433&lt;=BJ$349,BJ$349&lt;=$B$433),$F$433,"")</f>
        <v/>
      </c>
      <c r="AAY433" s="264" t="str">
        <f>IF(AND($A$433&lt;=BJ$349,BJ$349&lt;=$B$433),(1/3)*$F$433,"")</f>
        <v/>
      </c>
      <c r="AAZ433" s="264" t="str">
        <f>IF(AND($A$433&lt;=BJ$349,BJ$349&lt;=$B$433),(2/3)*$F$433,"")</f>
        <v/>
      </c>
      <c r="ABA433" s="264" t="str">
        <f>IF(AND($A$433&lt;=BK$349,BK$349&lt;=$B$433),$C$433,"")</f>
        <v/>
      </c>
      <c r="ABB433" s="264" t="str">
        <f>IF(AND($A$433&lt;=BK$349,BK$349&lt;=$B$433),(1/3)*$C$433,"")</f>
        <v/>
      </c>
      <c r="ABC433" s="264" t="str">
        <f>IF(AND($A$433&lt;=BK$349,BK$349&lt;=$B$433),(2/3)*$C$433,"")</f>
        <v/>
      </c>
      <c r="ABD433" s="264" t="str">
        <f>IF(AND($A$433&lt;=BK$349,BK$349&lt;=$B$433),$D$433,"")</f>
        <v/>
      </c>
      <c r="ABE433" s="264" t="str">
        <f>IF(AND($A$433&lt;=BK$349,BK$349&lt;=$B$433),(1/3)*$D$433,"")</f>
        <v/>
      </c>
      <c r="ABF433" s="264" t="str">
        <f>IF(AND($A$433&lt;=BK$349,BK$349&lt;=$B$433),(2/3)*$D$433,"")</f>
        <v/>
      </c>
      <c r="ABG433" s="264" t="str">
        <f>IF(AND($A$433&lt;=BK$349,BK$349&lt;=$B$433),$E$433,"")</f>
        <v/>
      </c>
      <c r="ABH433" s="264" t="str">
        <f>IF(AND($A$433&lt;=BK$349,BK$349&lt;=$B$433),(1/3)*$E$433,"")</f>
        <v/>
      </c>
      <c r="ABI433" s="264" t="str">
        <f>IF(AND($A$433&lt;=BK$349,BK$349&lt;=$B$433),(2/3)*$E$433,"")</f>
        <v/>
      </c>
      <c r="ABJ433" s="264" t="str">
        <f>IF(AND($A$433&lt;=BK$349,BK$349&lt;=$B$433),$F$433,"")</f>
        <v/>
      </c>
      <c r="ABK433" s="264" t="str">
        <f>IF(AND($A$433&lt;=BK$349,BK$349&lt;=$B$433),(1/3)*$F$433,"")</f>
        <v/>
      </c>
      <c r="ABL433" s="264" t="str">
        <f>IF(AND($A$433&lt;=BK$349,BK$349&lt;=$B$433),(2/3)*$F$433,"")</f>
        <v/>
      </c>
      <c r="ABM433" s="264" t="str">
        <f>IF(AND($A$433&lt;=BL$349,BL$349&lt;=$B$433),$C$433,"")</f>
        <v/>
      </c>
      <c r="ABN433" s="264" t="str">
        <f>IF(AND($A$433&lt;=BL$349,BL$349&lt;=$B$433),(1/3)*$C$433,"")</f>
        <v/>
      </c>
      <c r="ABO433" s="264" t="str">
        <f>IF(AND($A$433&lt;=BL$349,BL$349&lt;=$B$433),(2/3)*$C$433,"")</f>
        <v/>
      </c>
      <c r="ABP433" s="264" t="str">
        <f>IF(AND($A$433&lt;=BL$349,BL$349&lt;=$B$433),$D$433,"")</f>
        <v/>
      </c>
      <c r="ABQ433" s="264" t="str">
        <f>IF(AND($A$433&lt;=BL$349,BL$349&lt;=$B$433),(1/3)*$D$433,"")</f>
        <v/>
      </c>
      <c r="ABR433" s="264" t="str">
        <f>IF(AND($A$433&lt;=BL$349,BL$349&lt;=$B$433),(2/3)*$D$433,"")</f>
        <v/>
      </c>
      <c r="ABS433" s="264" t="str">
        <f>IF(AND($A$433&lt;=BL$349,BL$349&lt;=$B$433),$E$433,"")</f>
        <v/>
      </c>
      <c r="ABT433" s="264" t="str">
        <f>IF(AND($A$433&lt;=BL$349,BL$349&lt;=$B$433),(1/3)*$E$433,"")</f>
        <v/>
      </c>
      <c r="ABU433" s="264" t="str">
        <f>IF(AND($A$433&lt;=BL$349,BL$349&lt;=$B$433),(2/3)*$E$433,"")</f>
        <v/>
      </c>
      <c r="ABV433" s="264" t="str">
        <f>IF(AND($A$433&lt;=BL$349,BL$349&lt;=$B$433),$F$433,"")</f>
        <v/>
      </c>
      <c r="ABW433" s="264" t="str">
        <f>IF(AND($A$433&lt;=BL$349,BL$349&lt;=$B$433),(1/3)*$F$433,"")</f>
        <v/>
      </c>
      <c r="ABX433" s="264" t="str">
        <f>IF(AND($A$433&lt;=BL$349,BL$349&lt;=$B$433),(2/3)*$F$433,"")</f>
        <v/>
      </c>
      <c r="ABY433" s="264" t="str">
        <f>IF(AND($A$433&lt;=BM$349,BM$349&lt;=$B$433),$C$433,"")</f>
        <v/>
      </c>
      <c r="ABZ433" s="264" t="str">
        <f>IF(AND($A$433&lt;=BM$349,BM$349&lt;=$B$433),(1/3)*$C$433,"")</f>
        <v/>
      </c>
      <c r="ACA433" s="264" t="str">
        <f>IF(AND($A$433&lt;=BM$349,BM$349&lt;=$B$433),(2/3)*$C$433,"")</f>
        <v/>
      </c>
      <c r="ACB433" s="264" t="str">
        <f>IF(AND($A$433&lt;=BM$349,BM$349&lt;=$B$433),$D$433,"")</f>
        <v/>
      </c>
      <c r="ACC433" s="264" t="str">
        <f>IF(AND($A$433&lt;=BM$349,BM$349&lt;=$B$433),(1/3)*$D$433,"")</f>
        <v/>
      </c>
      <c r="ACD433" s="264" t="str">
        <f>IF(AND($A$433&lt;=BM$349,BM$349&lt;=$B$433),(2/3)*$D$433,"")</f>
        <v/>
      </c>
      <c r="ACE433" s="264" t="str">
        <f>IF(AND($A$433&lt;=BM$349,BM$349&lt;=$B$433),$E$433,"")</f>
        <v/>
      </c>
      <c r="ACF433" s="264" t="str">
        <f>IF(AND($A$433&lt;=BM$349,BM$349&lt;=$B$433),(1/3)*$E$433,"")</f>
        <v/>
      </c>
      <c r="ACG433" s="264" t="str">
        <f>IF(AND($A$433&lt;=BM$349,BM$349&lt;=$B$433),(2/3)*$E$433,"")</f>
        <v/>
      </c>
      <c r="ACH433" s="264" t="str">
        <f>IF(AND($A$433&lt;=BM$349,BM$349&lt;=$B$433),$F$433,"")</f>
        <v/>
      </c>
      <c r="ACI433" s="264" t="str">
        <f>IF(AND($A$433&lt;=BM$349,BM$349&lt;=$B$433),(1/3)*$F$433,"")</f>
        <v/>
      </c>
      <c r="ACJ433" s="264" t="str">
        <f>IF(AND($A$433&lt;=BM$349,BM$349&lt;=$B$433),(2/3)*$F$433,"")</f>
        <v/>
      </c>
      <c r="ACK433" s="264" t="str">
        <f>IF(AND($A$433&lt;=BN$349,BN$349&lt;=$B$433),$C$433,"")</f>
        <v/>
      </c>
      <c r="ACL433" s="264" t="str">
        <f>IF(AND($A$433&lt;=BN$349,BN$349&lt;=$B$433),(1/3)*$C$433,"")</f>
        <v/>
      </c>
      <c r="ACM433" s="264" t="str">
        <f>IF(AND($A$433&lt;=BN$349,BN$349&lt;=$B$433),(2/3)*$C$433,"")</f>
        <v/>
      </c>
      <c r="ACN433" s="264" t="str">
        <f>IF(AND($A$433&lt;=BN$349,BN$349&lt;=$B$433),$D$433,"")</f>
        <v/>
      </c>
      <c r="ACO433" s="264" t="str">
        <f>IF(AND($A$433&lt;=BN$349,BN$349&lt;=$B$433),(1/3)*$D$433,"")</f>
        <v/>
      </c>
      <c r="ACP433" s="264" t="str">
        <f>IF(AND($A$433&lt;=BN$349,BN$349&lt;=$B$433),(2/3)*$D$433,"")</f>
        <v/>
      </c>
      <c r="ACQ433" s="264" t="str">
        <f>IF(AND($A$433&lt;=BN$349,BN$349&lt;=$B$433),$E$433,"")</f>
        <v/>
      </c>
      <c r="ACR433" s="264" t="str">
        <f>IF(AND($A$433&lt;=BN$349,BN$349&lt;=$B$433),(1/3)*$E$433,"")</f>
        <v/>
      </c>
      <c r="ACS433" s="264" t="str">
        <f>IF(AND($A$433&lt;=BN$349,BN$349&lt;=$B$433),(2/3)*$E$433,"")</f>
        <v/>
      </c>
      <c r="ACT433" s="264" t="str">
        <f>IF(AND($A$433&lt;=BN$349,BN$349&lt;=$B$433),$F$433,"")</f>
        <v/>
      </c>
      <c r="ACU433" s="264" t="str">
        <f>IF(AND($A$433&lt;=BN$349,BN$349&lt;=$B$433),(1/3)*$F$433,"")</f>
        <v/>
      </c>
      <c r="ACV433" s="264" t="str">
        <f>IF(AND($A$433&lt;=BN$349,BN$349&lt;=$B$433),(2/3)*$F$433,"")</f>
        <v/>
      </c>
      <c r="ACW433" s="264" t="str">
        <f>IF(AND($A$433&lt;=BO$349,BO$349&lt;=$B$433),$C$433,"")</f>
        <v/>
      </c>
      <c r="ACX433" s="264" t="str">
        <f>IF(AND($A$433&lt;=BO$349,BO$349&lt;=$B$433),(1/3)*$C$433,"")</f>
        <v/>
      </c>
      <c r="ACY433" s="264" t="str">
        <f>IF(AND($A$433&lt;=BO$349,BO$349&lt;=$B$433),(2/3)*$C$433,"")</f>
        <v/>
      </c>
      <c r="ACZ433" s="264" t="str">
        <f>IF(AND($A$433&lt;=BO$349,BO$349&lt;=$B$433),$D$433,"")</f>
        <v/>
      </c>
      <c r="ADA433" s="264" t="str">
        <f>IF(AND($A$433&lt;=BO$349,BO$349&lt;=$B$433),(1/3)*$D$433,"")</f>
        <v/>
      </c>
      <c r="ADB433" s="264" t="str">
        <f>IF(AND($A$433&lt;=BO$349,BO$349&lt;=$B$433),(2/3)*$D$433,"")</f>
        <v/>
      </c>
      <c r="ADC433" s="264" t="str">
        <f>IF(AND($A$433&lt;=BO$349,BO$349&lt;=$B$433),$E$433,"")</f>
        <v/>
      </c>
      <c r="ADD433" s="264" t="str">
        <f>IF(AND($A$433&lt;=BO$349,BO$349&lt;=$B$433),(1/3)*$E$433,"")</f>
        <v/>
      </c>
      <c r="ADE433" s="264" t="str">
        <f>IF(AND($A$433&lt;=BO$349,BO$349&lt;=$B$433),(2/3)*$E$433,"")</f>
        <v/>
      </c>
      <c r="ADF433" s="264" t="str">
        <f>IF(AND($A$433&lt;=BO$349,BO$349&lt;=$B$433),$F$433,"")</f>
        <v/>
      </c>
      <c r="ADG433" s="264" t="str">
        <f>IF(AND($A$433&lt;=BO$349,BO$349&lt;=$B$433),(1/3)*$F$433,"")</f>
        <v/>
      </c>
      <c r="ADH433" s="264" t="str">
        <f>IF(AND($A$433&lt;=BO$349,BO$349&lt;=$B$433),(2/3)*$F$433,"")</f>
        <v/>
      </c>
      <c r="ADI433" s="264" t="str">
        <f>IF(AND($A$433&lt;=BP$349,BP$349&lt;=$B$433),$C$433,"")</f>
        <v/>
      </c>
      <c r="ADJ433" s="264" t="str">
        <f>IF(AND($A$433&lt;=BP$349,BP$349&lt;=$B$433),(1/3)*$C$433,"")</f>
        <v/>
      </c>
      <c r="ADK433" s="264" t="str">
        <f>IF(AND($A$433&lt;=BP$349,BP$349&lt;=$B$433),(2/3)*$C$433,"")</f>
        <v/>
      </c>
      <c r="ADL433" s="264" t="str">
        <f>IF(AND($A$433&lt;=BP$349,BP$349&lt;=$B$433),$D$433,"")</f>
        <v/>
      </c>
      <c r="ADM433" s="264" t="str">
        <f>IF(AND($A$433&lt;=BP$349,BP$349&lt;=$B$433),(1/3)*$D$433,"")</f>
        <v/>
      </c>
      <c r="ADN433" s="264" t="str">
        <f>IF(AND($A$433&lt;=BP$349,BP$349&lt;=$B$433),(2/3)*$D$433,"")</f>
        <v/>
      </c>
      <c r="ADO433" s="264" t="str">
        <f>IF(AND($A$433&lt;=BP$349,BP$349&lt;=$B$433),$E$433,"")</f>
        <v/>
      </c>
      <c r="ADP433" s="264" t="str">
        <f>IF(AND($A$433&lt;=BP$349,BP$349&lt;=$B$433),(1/3)*$E$433,"")</f>
        <v/>
      </c>
      <c r="ADQ433" s="264" t="str">
        <f>IF(AND($A$433&lt;=BP$349,BP$349&lt;=$B$433),(2/3)*$E$433,"")</f>
        <v/>
      </c>
      <c r="ADR433" s="264" t="str">
        <f>IF(AND($A$433&lt;=BP$349,BP$349&lt;=$B$433),$F$433,"")</f>
        <v/>
      </c>
      <c r="ADS433" s="264" t="str">
        <f>IF(AND($A$433&lt;=BP$349,BP$349&lt;=$B$433),(1/3)*$F$433,"")</f>
        <v/>
      </c>
      <c r="ADT433" s="264" t="str">
        <f>IF(AND($A$433&lt;=BP$349,BP$349&lt;=$B$433),(2/3)*$F$433,"")</f>
        <v/>
      </c>
      <c r="ADU433" s="264" t="str">
        <f>IF(AND($A$433&lt;=BQ$349,BQ$349&lt;=$B$433),$C$433,"")</f>
        <v/>
      </c>
      <c r="ADV433" s="264" t="str">
        <f>IF(AND($A$433&lt;=BQ$349,BQ$349&lt;=$B$433),(1/3)*$C$433,"")</f>
        <v/>
      </c>
      <c r="ADW433" s="264" t="str">
        <f>IF(AND($A$433&lt;=BQ$349,BQ$349&lt;=$B$433),(2/3)*$C$433,"")</f>
        <v/>
      </c>
      <c r="ADX433" s="264" t="str">
        <f>IF(AND($A$433&lt;=BQ$349,BQ$349&lt;=$B$433),$D$433,"")</f>
        <v/>
      </c>
      <c r="ADY433" s="264" t="str">
        <f>IF(AND($A$433&lt;=BQ$349,BQ$349&lt;=$B$433),(1/3)*$D$433,"")</f>
        <v/>
      </c>
      <c r="ADZ433" s="264" t="str">
        <f>IF(AND($A$433&lt;=BQ$349,BQ$349&lt;=$B$433),(2/3)*$D$433,"")</f>
        <v/>
      </c>
      <c r="AEA433" s="264" t="str">
        <f>IF(AND($A$433&lt;=BQ$349,BQ$349&lt;=$B$433),$E$433,"")</f>
        <v/>
      </c>
      <c r="AEB433" s="264" t="str">
        <f>IF(AND($A$433&lt;=BQ$349,BQ$349&lt;=$B$433),(1/3)*$E$433,"")</f>
        <v/>
      </c>
      <c r="AEC433" s="264" t="str">
        <f>IF(AND($A$433&lt;=BQ$349,BQ$349&lt;=$B$433),(2/3)*$E$433,"")</f>
        <v/>
      </c>
      <c r="AED433" s="264" t="str">
        <f>IF(AND($A$433&lt;=BQ$349,BQ$349&lt;=$B$433),$F$433,"")</f>
        <v/>
      </c>
      <c r="AEE433" s="264" t="str">
        <f>IF(AND($A$433&lt;=BQ$349,BQ$349&lt;=$B$433),(1/3)*$F$433,"")</f>
        <v/>
      </c>
      <c r="AEF433" s="264" t="str">
        <f>IF(AND($A$433&lt;=BQ$349,BQ$349&lt;=$B$433),(2/3)*$F$433,"")</f>
        <v/>
      </c>
      <c r="AEG433" s="264" t="str">
        <f>IF(AND($A$433&lt;=BR$349,BR$349&lt;=$B$433),$C$433,"")</f>
        <v/>
      </c>
      <c r="AEH433" s="264" t="str">
        <f>IF(AND($A$433&lt;=BR$349,BR$349&lt;=$B$433),(1/3)*$C$433,"")</f>
        <v/>
      </c>
      <c r="AEI433" s="264" t="str">
        <f>IF(AND($A$433&lt;=BR$349,BR$349&lt;=$B$433),(2/3)*$C$433,"")</f>
        <v/>
      </c>
      <c r="AEJ433" s="264" t="str">
        <f>IF(AND($A$433&lt;=BR$349,BR$349&lt;=$B$433),$D$433,"")</f>
        <v/>
      </c>
      <c r="AEK433" s="264" t="str">
        <f>IF(AND($A$433&lt;=BR$349,BR$349&lt;=$B$433),(1/3)*$D$433,"")</f>
        <v/>
      </c>
      <c r="AEL433" s="264" t="str">
        <f>IF(AND($A$433&lt;=BR$349,BR$349&lt;=$B$433),(2/3)*$D$433,"")</f>
        <v/>
      </c>
      <c r="AEM433" s="264" t="str">
        <f>IF(AND($A$433&lt;=BR$349,BR$349&lt;=$B$433),$E$433,"")</f>
        <v/>
      </c>
      <c r="AEN433" s="264" t="str">
        <f>IF(AND($A$433&lt;=BR$349,BR$349&lt;=$B$433),(1/3)*$E$433,"")</f>
        <v/>
      </c>
      <c r="AEO433" s="264" t="str">
        <f>IF(AND($A$433&lt;=BR$349,BR$349&lt;=$B$433),(2/3)*$E$433,"")</f>
        <v/>
      </c>
      <c r="AEP433" s="264" t="str">
        <f>IF(AND($A$433&lt;=BR$349,BR$349&lt;=$B$433),$F$433,"")</f>
        <v/>
      </c>
      <c r="AEQ433" s="264" t="str">
        <f>IF(AND($A$433&lt;=BR$349,BR$349&lt;=$B$433),(1/3)*$F$433,"")</f>
        <v/>
      </c>
      <c r="AER433" s="264" t="str">
        <f>IF(AND($A$433&lt;=BR$349,BR$349&lt;=$B$433),(2/3)*$F$433,"")</f>
        <v/>
      </c>
      <c r="AES433" s="264" t="str">
        <f>IF(AND($A$433&lt;=BS$349,BS$349&lt;=$B$433),$C$433,"")</f>
        <v/>
      </c>
      <c r="AET433" s="264" t="str">
        <f>IF(AND($A$433&lt;=BS$349,BS$349&lt;=$B$433),(1/3)*$C$433,"")</f>
        <v/>
      </c>
      <c r="AEU433" s="264" t="str">
        <f>IF(AND($A$433&lt;=BS$349,BS$349&lt;=$B$433),(2/3)*$C$433,"")</f>
        <v/>
      </c>
      <c r="AEV433" s="264" t="str">
        <f>IF(AND($A$433&lt;=BS$349,BS$349&lt;=$B$433),$D$433,"")</f>
        <v/>
      </c>
      <c r="AEW433" s="264" t="str">
        <f>IF(AND($A$433&lt;=BS$349,BS$349&lt;=$B$433),(1/3)*$D$433,"")</f>
        <v/>
      </c>
      <c r="AEX433" s="264" t="str">
        <f>IF(AND($A$433&lt;=BS$349,BS$349&lt;=$B$433),(2/3)*$D$433,"")</f>
        <v/>
      </c>
      <c r="AEY433" s="264" t="str">
        <f>IF(AND($A$433&lt;=BS$349,BS$349&lt;=$B$433),$E$433,"")</f>
        <v/>
      </c>
      <c r="AEZ433" s="264" t="str">
        <f>IF(AND($A$433&lt;=BS$349,BS$349&lt;=$B$433),(1/3)*$E$433,"")</f>
        <v/>
      </c>
      <c r="AFA433" s="264" t="str">
        <f>IF(AND($A$433&lt;=BS$349,BS$349&lt;=$B$433),(2/3)*$E$433,"")</f>
        <v/>
      </c>
      <c r="AFB433" s="264" t="str">
        <f>IF(AND($A$433&lt;=BS$349,BS$349&lt;=$B$433),$F$433,"")</f>
        <v/>
      </c>
      <c r="AFC433" s="264" t="str">
        <f>IF(AND($A$433&lt;=BS$349,BS$349&lt;=$B$433),(1/3)*$F$433,"")</f>
        <v/>
      </c>
      <c r="AFD433" s="264" t="str">
        <f>IF(AND($A$433&lt;=BS$349,BS$349&lt;=$B$433),(2/3)*$F$433,"")</f>
        <v/>
      </c>
      <c r="AFE433" s="264" t="str">
        <f>IF(AND($A$433&lt;=BT$349,BT$349&lt;=$B$433),$C$433,"")</f>
        <v/>
      </c>
      <c r="AFF433" s="264" t="str">
        <f>IF(AND($A$433&lt;=BT$349,BT$349&lt;=$B$433),(1/3)*$C$433,"")</f>
        <v/>
      </c>
      <c r="AFG433" s="264" t="str">
        <f>IF(AND($A$433&lt;=BT$349,BT$349&lt;=$B$433),(2/3)*$C$433,"")</f>
        <v/>
      </c>
      <c r="AFH433" s="264" t="str">
        <f>IF(AND($A$433&lt;=BT$349,BT$349&lt;=$B$433),$D$433,"")</f>
        <v/>
      </c>
      <c r="AFI433" s="264" t="str">
        <f>IF(AND($A$433&lt;=BT$349,BT$349&lt;=$B$433),(1/3)*$D$433,"")</f>
        <v/>
      </c>
      <c r="AFJ433" s="264" t="str">
        <f>IF(AND($A$433&lt;=BT$349,BT$349&lt;=$B$433),(2/3)*$D$433,"")</f>
        <v/>
      </c>
      <c r="AFK433" s="264" t="str">
        <f>IF(AND($A$433&lt;=BT$349,BT$349&lt;=$B$433),$E$433,"")</f>
        <v/>
      </c>
      <c r="AFL433" s="264" t="str">
        <f>IF(AND($A$433&lt;=BT$349,BT$349&lt;=$B$433),(1/3)*$E$433,"")</f>
        <v/>
      </c>
      <c r="AFM433" s="264" t="str">
        <f>IF(AND($A$433&lt;=BT$349,BT$349&lt;=$B$433),(2/3)*$E$433,"")</f>
        <v/>
      </c>
      <c r="AFN433" s="264" t="str">
        <f>IF(AND($A$433&lt;=BT$349,BT$349&lt;=$B$433),$F$433,"")</f>
        <v/>
      </c>
      <c r="AFO433" s="264" t="str">
        <f>IF(AND($A$433&lt;=BT$349,BT$349&lt;=$B$433),(1/3)*$F$433,"")</f>
        <v/>
      </c>
      <c r="AFP433" s="264" t="str">
        <f>IF(AND($A$433&lt;=BT$349,BT$349&lt;=$B$433),(2/3)*$F$433,"")</f>
        <v/>
      </c>
      <c r="AFQ433" s="264" t="str">
        <f>IF(AND($A$433&lt;=BU$349,BU$349&lt;=$B$433),$C$433,"")</f>
        <v/>
      </c>
      <c r="AFR433" s="264" t="str">
        <f>IF(AND($A$433&lt;=BU$349,BU$349&lt;=$B$433),(1/3)*$C$433,"")</f>
        <v/>
      </c>
      <c r="AFS433" s="264" t="str">
        <f>IF(AND($A$433&lt;=BU$349,BU$349&lt;=$B$433),(2/3)*$C$433,"")</f>
        <v/>
      </c>
      <c r="AFT433" s="264" t="str">
        <f>IF(AND($A$433&lt;=BU$349,BU$349&lt;=$B$433),$D$433,"")</f>
        <v/>
      </c>
      <c r="AFU433" s="264" t="str">
        <f>IF(AND($A$433&lt;=BU$349,BU$349&lt;=$B$433),(1/3)*$D$433,"")</f>
        <v/>
      </c>
      <c r="AFV433" s="264" t="str">
        <f>IF(AND($A$433&lt;=BU$349,BU$349&lt;=$B$433),(2/3)*$D$433,"")</f>
        <v/>
      </c>
      <c r="AFW433" s="264" t="str">
        <f>IF(AND($A$433&lt;=BU$349,BU$349&lt;=$B$433),$E$433,"")</f>
        <v/>
      </c>
      <c r="AFX433" s="264" t="str">
        <f>IF(AND($A$433&lt;=BU$349,BU$349&lt;=$B$433),(1/3)*$E$433,"")</f>
        <v/>
      </c>
      <c r="AFY433" s="264" t="str">
        <f>IF(AND($A$433&lt;=BU$349,BU$349&lt;=$B$433),(2/3)*$E$433,"")</f>
        <v/>
      </c>
      <c r="AFZ433" s="264" t="str">
        <f>IF(AND($A$433&lt;=BU$349,BU$349&lt;=$B$433),$F$433,"")</f>
        <v/>
      </c>
      <c r="AGA433" s="264" t="str">
        <f>IF(AND($A$433&lt;=BU$349,BU$349&lt;=$B$433),(1/3)*$F$433,"")</f>
        <v/>
      </c>
      <c r="AGB433" s="264" t="str">
        <f>IF(AND($A$433&lt;=BU$349,BU$349&lt;=$B$433),(2/3)*$F$433,"")</f>
        <v/>
      </c>
      <c r="AGC433" s="264" t="str">
        <f>IF(AND($A$433&lt;=BV$349,BV$349&lt;=$B$433),$C$433,"")</f>
        <v/>
      </c>
      <c r="AGD433" s="264" t="str">
        <f>IF(AND($A$433&lt;=BV$349,BV$349&lt;=$B$433),(1/3)*$C$433,"")</f>
        <v/>
      </c>
      <c r="AGE433" s="264" t="str">
        <f>IF(AND($A$433&lt;=BV$349,BV$349&lt;=$B$433),(2/3)*$C$433,"")</f>
        <v/>
      </c>
      <c r="AGF433" s="264" t="str">
        <f>IF(AND($A$433&lt;=BV$349,BV$349&lt;=$B$433),$D$433,"")</f>
        <v/>
      </c>
      <c r="AGG433" s="264" t="str">
        <f>IF(AND($A$433&lt;=BV$349,BV$349&lt;=$B$433),(1/3)*$D$433,"")</f>
        <v/>
      </c>
      <c r="AGH433" s="264" t="str">
        <f>IF(AND($A$433&lt;=BV$349,BV$349&lt;=$B$433),(2/3)*$D$433,"")</f>
        <v/>
      </c>
      <c r="AGI433" s="264" t="str">
        <f>IF(AND($A$433&lt;=BV$349,BV$349&lt;=$B$433),$E$433,"")</f>
        <v/>
      </c>
      <c r="AGJ433" s="264" t="str">
        <f>IF(AND($A$433&lt;=BV$349,BV$349&lt;=$B$433),(1/3)*$E$433,"")</f>
        <v/>
      </c>
      <c r="AGK433" s="264" t="str">
        <f>IF(AND($A$433&lt;=BV$349,BV$349&lt;=$B$433),(2/3)*$E$433,"")</f>
        <v/>
      </c>
      <c r="AGL433" s="264" t="str">
        <f>IF(AND($A$433&lt;=BV$349,BV$349&lt;=$B$433),$F$433,"")</f>
        <v/>
      </c>
      <c r="AGM433" s="264" t="str">
        <f>IF(AND($A$433&lt;=BV$349,BV$349&lt;=$B$433),(1/3)*$F$433,"")</f>
        <v/>
      </c>
      <c r="AGN433" s="264" t="str">
        <f>IF(AND($A$433&lt;=BV$349,BV$349&lt;=$B$433),(2/3)*$F$433,"")</f>
        <v/>
      </c>
      <c r="AGO433" s="264" t="str">
        <f>IF(AND($A$433&lt;=BW$349,BW$349&lt;=$B$433),$C$433,"")</f>
        <v/>
      </c>
      <c r="AGP433" s="264" t="str">
        <f>IF(AND($A$433&lt;=BW$349,BW$349&lt;=$B$433),(1/3)*$C$433,"")</f>
        <v/>
      </c>
      <c r="AGQ433" s="264" t="str">
        <f>IF(AND($A$433&lt;=BW$349,BW$349&lt;=$B$433),(2/3)*$C$433,"")</f>
        <v/>
      </c>
      <c r="AGR433" s="264" t="str">
        <f>IF(AND($A$433&lt;=BW$349,BW$349&lt;=$B$433),$D$433,"")</f>
        <v/>
      </c>
      <c r="AGS433" s="264" t="str">
        <f>IF(AND($A$433&lt;=BW$349,BW$349&lt;=$B$433),(1/3)*$D$433,"")</f>
        <v/>
      </c>
      <c r="AGT433" s="264" t="str">
        <f>IF(AND($A$433&lt;=BW$349,BW$349&lt;=$B$433),(2/3)*$D$433,"")</f>
        <v/>
      </c>
      <c r="AGU433" s="264" t="str">
        <f>IF(AND($A$433&lt;=BW$349,BW$349&lt;=$B$433),$E$433,"")</f>
        <v/>
      </c>
      <c r="AGV433" s="264" t="str">
        <f>IF(AND($A$433&lt;=BW$349,BW$349&lt;=$B$433),(1/3)*$E$433,"")</f>
        <v/>
      </c>
      <c r="AGW433" s="264" t="str">
        <f>IF(AND($A$433&lt;=BW$349,BW$349&lt;=$B$433),(2/3)*$E$433,"")</f>
        <v/>
      </c>
      <c r="AGX433" s="264" t="str">
        <f>IF(AND($A$433&lt;=BW$349,BW$349&lt;=$B$433),$F$433,"")</f>
        <v/>
      </c>
      <c r="AGY433" s="264" t="str">
        <f>IF(AND($A$433&lt;=BW$349,BW$349&lt;=$B$433),(1/3)*$F$433,"")</f>
        <v/>
      </c>
      <c r="AGZ433" s="264" t="str">
        <f>IF(AND($A$433&lt;=BW$349,BW$349&lt;=$B$433),(2/3)*$F$433,"")</f>
        <v/>
      </c>
      <c r="AHA433" s="264" t="str">
        <f>IF(AND($A$433&lt;=BX$349,BX$349&lt;=$B$433),$C$433,"")</f>
        <v/>
      </c>
      <c r="AHB433" s="264" t="str">
        <f>IF(AND($A$433&lt;=BX$349,BX$349&lt;=$B$433),(1/3)*$C$433,"")</f>
        <v/>
      </c>
      <c r="AHC433" s="264" t="str">
        <f>IF(AND($A$433&lt;=BX$349,BX$349&lt;=$B$433),(2/3)*$C$433,"")</f>
        <v/>
      </c>
      <c r="AHD433" s="264" t="str">
        <f>IF(AND($A$433&lt;=BX$349,BX$349&lt;=$B$433),$D$433,"")</f>
        <v/>
      </c>
      <c r="AHE433" s="264" t="str">
        <f>IF(AND($A$433&lt;=BX$349,BX$349&lt;=$B$433),(1/3)*$D$433,"")</f>
        <v/>
      </c>
      <c r="AHF433" s="264" t="str">
        <f>IF(AND($A$433&lt;=BX$349,BX$349&lt;=$B$433),(2/3)*$D$433,"")</f>
        <v/>
      </c>
      <c r="AHG433" s="264" t="str">
        <f>IF(AND($A$433&lt;=BX$349,BX$349&lt;=$B$433),$E$433,"")</f>
        <v/>
      </c>
      <c r="AHH433" s="264" t="str">
        <f>IF(AND($A$433&lt;=BX$349,BX$349&lt;=$B$433),(1/3)*$E$433,"")</f>
        <v/>
      </c>
      <c r="AHI433" s="264" t="str">
        <f>IF(AND($A$433&lt;=BX$349,BX$349&lt;=$B$433),(2/3)*$E$433,"")</f>
        <v/>
      </c>
      <c r="AHJ433" s="264" t="str">
        <f>IF(AND($A$433&lt;=BX$349,BX$349&lt;=$B$433),$F$433,"")</f>
        <v/>
      </c>
      <c r="AHK433" s="264" t="str">
        <f>IF(AND($A$433&lt;=BX$349,BX$349&lt;=$B$433),(1/3)*$F$433,"")</f>
        <v/>
      </c>
      <c r="AHL433" s="264" t="str">
        <f>IF(AND($A$433&lt;=BX$349,BX$349&lt;=$B$433),(2/3)*$F$433,"")</f>
        <v/>
      </c>
      <c r="AHM433" s="264" t="str">
        <f>IF(AND($A$433&lt;=BY$349,BY$349&lt;=$B$433),$C$433,"")</f>
        <v/>
      </c>
      <c r="AHN433" s="264" t="str">
        <f>IF(AND($A$433&lt;=BY$349,BY$349&lt;=$B$433),(1/3)*$C$433,"")</f>
        <v/>
      </c>
      <c r="AHO433" s="264" t="str">
        <f>IF(AND($A$433&lt;=BY$349,BY$349&lt;=$B$433),(2/3)*$C$433,"")</f>
        <v/>
      </c>
      <c r="AHP433" s="264" t="str">
        <f>IF(AND($A$433&lt;=BY$349,BY$349&lt;=$B$433),$D$433,"")</f>
        <v/>
      </c>
      <c r="AHQ433" s="264" t="str">
        <f>IF(AND($A$433&lt;=BY$349,BY$349&lt;=$B$433),(1/3)*$D$433,"")</f>
        <v/>
      </c>
      <c r="AHR433" s="264" t="str">
        <f>IF(AND($A$433&lt;=BY$349,BY$349&lt;=$B$433),(2/3)*$D$433,"")</f>
        <v/>
      </c>
      <c r="AHS433" s="264" t="str">
        <f>IF(AND($A$433&lt;=BY$349,BY$349&lt;=$B$433),$E$433,"")</f>
        <v/>
      </c>
      <c r="AHT433" s="264" t="str">
        <f>IF(AND($A$433&lt;=BY$349,BY$349&lt;=$B$433),(1/3)*$E$433,"")</f>
        <v/>
      </c>
      <c r="AHU433" s="264" t="str">
        <f>IF(AND($A$433&lt;=BY$349,BY$349&lt;=$B$433),(2/3)*$E$433,"")</f>
        <v/>
      </c>
      <c r="AHV433" s="264" t="str">
        <f>IF(AND($A$433&lt;=BY$349,BY$349&lt;=$B$433),$F$433,"")</f>
        <v/>
      </c>
      <c r="AHW433" s="264" t="str">
        <f>IF(AND($A$433&lt;=BY$349,BY$349&lt;=$B$433),(1/3)*$F$433,"")</f>
        <v/>
      </c>
      <c r="AHX433" s="264" t="str">
        <f>IF(AND($A$433&lt;=BY$349,BY$349&lt;=$B$433),(2/3)*$F$433,"")</f>
        <v/>
      </c>
      <c r="AHY433" s="264" t="str">
        <f>IF(AND($A$433&lt;=BZ$349,BZ$349&lt;=$B$433),$C$433,"")</f>
        <v/>
      </c>
      <c r="AHZ433" s="264" t="str">
        <f>IF(AND($A$433&lt;=BZ$349,BZ$349&lt;=$B$433),(1/3)*$C$433,"")</f>
        <v/>
      </c>
      <c r="AIA433" s="264" t="str">
        <f>IF(AND($A$433&lt;=BZ$349,BZ$349&lt;=$B$433),(2/3)*$C$433,"")</f>
        <v/>
      </c>
      <c r="AIB433" s="264" t="str">
        <f>IF(AND($A$433&lt;=BZ$349,BZ$349&lt;=$B$433),$D$433,"")</f>
        <v/>
      </c>
      <c r="AIC433" s="264" t="str">
        <f>IF(AND($A$433&lt;=BZ$349,BZ$349&lt;=$B$433),(1/3)*$D$433,"")</f>
        <v/>
      </c>
      <c r="AID433" s="264" t="str">
        <f>IF(AND($A$433&lt;=BZ$349,BZ$349&lt;=$B$433),(2/3)*$D$433,"")</f>
        <v/>
      </c>
      <c r="AIE433" s="264" t="str">
        <f>IF(AND($A$433&lt;=BZ$349,BZ$349&lt;=$B$433),$E$433,"")</f>
        <v/>
      </c>
      <c r="AIF433" s="264" t="str">
        <f>IF(AND($A$433&lt;=BZ$349,BZ$349&lt;=$B$433),(1/3)*$E$433,"")</f>
        <v/>
      </c>
      <c r="AIG433" s="264" t="str">
        <f>IF(AND($A$433&lt;=BZ$349,BZ$349&lt;=$B$433),(2/3)*$E$433,"")</f>
        <v/>
      </c>
      <c r="AIH433" s="264" t="str">
        <f>IF(AND($A$433&lt;=BZ$349,BZ$349&lt;=$B$433),$F$433,"")</f>
        <v/>
      </c>
      <c r="AII433" s="264" t="str">
        <f>IF(AND($A$433&lt;=BZ$349,BZ$349&lt;=$B$433),(1/3)*$F$433,"")</f>
        <v/>
      </c>
      <c r="AIJ433" s="264" t="str">
        <f>IF(AND($A$433&lt;=BZ$349,BZ$349&lt;=$B$433),(2/3)*$F$433,"")</f>
        <v/>
      </c>
      <c r="AIK433" s="264" t="str">
        <f>IF(AND($A$433&lt;=CA$349,CA$349&lt;=$B$433),$C$433,"")</f>
        <v/>
      </c>
      <c r="AIL433" s="264" t="str">
        <f>IF(AND($A$433&lt;=CA$349,CA$349&lt;=$B$433),(1/3)*$C$433,"")</f>
        <v/>
      </c>
      <c r="AIM433" s="264" t="str">
        <f>IF(AND($A$433&lt;=CA$349,CA$349&lt;=$B$433),(2/3)*$C$433,"")</f>
        <v/>
      </c>
      <c r="AIN433" s="264" t="str">
        <f>IF(AND($A$433&lt;=CA$349,CA$349&lt;=$B$433),$D$433,"")</f>
        <v/>
      </c>
      <c r="AIO433" s="264" t="str">
        <f>IF(AND($A$433&lt;=CA$349,CA$349&lt;=$B$433),(1/3)*$D$433,"")</f>
        <v/>
      </c>
      <c r="AIP433" s="264" t="str">
        <f>IF(AND($A$433&lt;=CA$349,CA$349&lt;=$B$433),(2/3)*$D$433,"")</f>
        <v/>
      </c>
      <c r="AIQ433" s="264" t="str">
        <f>IF(AND($A$433&lt;=CA$349,CA$349&lt;=$B$433),$E$433,"")</f>
        <v/>
      </c>
      <c r="AIR433" s="264" t="str">
        <f>IF(AND($A$433&lt;=CA$349,CA$349&lt;=$B$433),(1/3)*$E$433,"")</f>
        <v/>
      </c>
      <c r="AIS433" s="264" t="str">
        <f>IF(AND($A$433&lt;=CA$349,CA$349&lt;=$B$433),(2/3)*$E$433,"")</f>
        <v/>
      </c>
      <c r="AIT433" s="264" t="str">
        <f>IF(AND($A$433&lt;=CA$349,CA$349&lt;=$B$433),$F$433,"")</f>
        <v/>
      </c>
      <c r="AIU433" s="264" t="str">
        <f>IF(AND($A$433&lt;=CA$349,CA$349&lt;=$B$433),(1/3)*$F$433,"")</f>
        <v/>
      </c>
      <c r="AIV433" s="264" t="str">
        <f>IF(AND($A$433&lt;=CA$349,CA$349&lt;=$B$433),(2/3)*$F$433,"")</f>
        <v/>
      </c>
      <c r="AIW433" s="264" t="str">
        <f>IF(AND($A$433&lt;=CB$349,CB$349&lt;=$B$433),$C$433,"")</f>
        <v/>
      </c>
      <c r="AIX433" s="264" t="str">
        <f>IF(AND($A$433&lt;=CB$349,CB$349&lt;=$B$433),(1/3)*$C$433,"")</f>
        <v/>
      </c>
      <c r="AIY433" s="264" t="str">
        <f>IF(AND($A$433&lt;=CB$349,CB$349&lt;=$B$433),(2/3)*$C$433,"")</f>
        <v/>
      </c>
      <c r="AIZ433" s="264" t="str">
        <f>IF(AND($A$433&lt;=CB$349,CB$349&lt;=$B$433),$D$433,"")</f>
        <v/>
      </c>
      <c r="AJA433" s="264" t="str">
        <f>IF(AND($A$433&lt;=CB$349,CB$349&lt;=$B$433),(1/3)*$D$433,"")</f>
        <v/>
      </c>
      <c r="AJB433" s="264" t="str">
        <f>IF(AND($A$433&lt;=CB$349,CB$349&lt;=$B$433),(2/3)*$D$433,"")</f>
        <v/>
      </c>
      <c r="AJC433" s="264" t="str">
        <f>IF(AND($A$433&lt;=CB$349,CB$349&lt;=$B$433),$E$433,"")</f>
        <v/>
      </c>
      <c r="AJD433" s="264" t="str">
        <f>IF(AND($A$433&lt;=CB$349,CB$349&lt;=$B$433),(1/3)*$E$433,"")</f>
        <v/>
      </c>
      <c r="AJE433" s="264" t="str">
        <f>IF(AND($A$433&lt;=CB$349,CB$349&lt;=$B$433),(2/3)*$E$433,"")</f>
        <v/>
      </c>
      <c r="AJF433" s="264" t="str">
        <f>IF(AND($A$433&lt;=CB$349,CB$349&lt;=$B$433),$F$433,"")</f>
        <v/>
      </c>
      <c r="AJG433" s="264" t="str">
        <f>IF(AND($A$433&lt;=CB$349,CB$349&lt;=$B$433),(1/3)*$F$433,"")</f>
        <v/>
      </c>
      <c r="AJH433" s="264" t="str">
        <f>IF(AND($A$433&lt;=CB$349,CB$349&lt;=$B$433),(2/3)*$F$433,"")</f>
        <v/>
      </c>
      <c r="AJI433" s="264" t="str">
        <f>IF(AND($A$433&lt;=CC$349,CC$349&lt;=$B$433),$C$433,"")</f>
        <v/>
      </c>
      <c r="AJJ433" s="264" t="str">
        <f>IF(AND($A$433&lt;=CC$349,CC$349&lt;=$B$433),(1/3)*$C$433,"")</f>
        <v/>
      </c>
      <c r="AJK433" s="264" t="str">
        <f>IF(AND($A$433&lt;=CC$349,CC$349&lt;=$B$433),(2/3)*$C$433,"")</f>
        <v/>
      </c>
      <c r="AJL433" s="264" t="str">
        <f>IF(AND($A$433&lt;=CC$349,CC$349&lt;=$B$433),$D$433,"")</f>
        <v/>
      </c>
      <c r="AJM433" s="264" t="str">
        <f>IF(AND($A$433&lt;=CC$349,CC$349&lt;=$B$433),(1/3)*$D$433,"")</f>
        <v/>
      </c>
      <c r="AJN433" s="264" t="str">
        <f>IF(AND($A$433&lt;=CC$349,CC$349&lt;=$B$433),(2/3)*$D$433,"")</f>
        <v/>
      </c>
      <c r="AJO433" s="264" t="str">
        <f>IF(AND($A$433&lt;=CC$349,CC$349&lt;=$B$433),$E$433,"")</f>
        <v/>
      </c>
      <c r="AJP433" s="264" t="str">
        <f>IF(AND($A$433&lt;=CC$349,CC$349&lt;=$B$433),(1/3)*$E$433,"")</f>
        <v/>
      </c>
      <c r="AJQ433" s="264" t="str">
        <f>IF(AND($A$433&lt;=CC$349,CC$349&lt;=$B$433),(2/3)*$E$433,"")</f>
        <v/>
      </c>
      <c r="AJR433" s="264" t="str">
        <f>IF(AND($A$433&lt;=CC$349,CC$349&lt;=$B$433),$F$433,"")</f>
        <v/>
      </c>
      <c r="AJS433" s="264" t="str">
        <f>IF(AND($A$433&lt;=CC$349,CC$349&lt;=$B$433),(1/3)*$F$433,"")</f>
        <v/>
      </c>
      <c r="AJT433" s="264" t="str">
        <f>IF(AND($A$433&lt;=CC$349,CC$349&lt;=$B$433),(2/3)*$F$433,"")</f>
        <v/>
      </c>
      <c r="AJU433" s="264" t="str">
        <f>IF(AND($A$433&lt;=CD$349,CD$349&lt;=$B$433),$C$433,"")</f>
        <v/>
      </c>
      <c r="AJV433" s="264" t="str">
        <f>IF(AND($A$433&lt;=CD$349,CD$349&lt;=$B$433),(1/3)*$C$433,"")</f>
        <v/>
      </c>
      <c r="AJW433" s="264" t="str">
        <f>IF(AND($A$433&lt;=CD$349,CD$349&lt;=$B$433),(2/3)*$C$433,"")</f>
        <v/>
      </c>
      <c r="AJX433" s="264" t="str">
        <f>IF(AND($A$433&lt;=CD$349,CD$349&lt;=$B$433),$D$433,"")</f>
        <v/>
      </c>
      <c r="AJY433" s="264" t="str">
        <f>IF(AND($A$433&lt;=CD$349,CD$349&lt;=$B$433),(1/3)*$D$433,"")</f>
        <v/>
      </c>
      <c r="AJZ433" s="264" t="str">
        <f>IF(AND($A$433&lt;=CD$349,CD$349&lt;=$B$433),(2/3)*$D$433,"")</f>
        <v/>
      </c>
      <c r="AKA433" s="264" t="str">
        <f>IF(AND($A$433&lt;=CD$349,CD$349&lt;=$B$433),$E$433,"")</f>
        <v/>
      </c>
      <c r="AKB433" s="264" t="str">
        <f>IF(AND($A$433&lt;=CD$349,CD$349&lt;=$B$433),(1/3)*$E$433,"")</f>
        <v/>
      </c>
      <c r="AKC433" s="264" t="str">
        <f>IF(AND($A$433&lt;=CD$349,CD$349&lt;=$B$433),(2/3)*$E$433,"")</f>
        <v/>
      </c>
      <c r="AKD433" s="264" t="str">
        <f>IF(AND($A$433&lt;=CD$349,CD$349&lt;=$B$433),$F$433,"")</f>
        <v/>
      </c>
      <c r="AKE433" s="264" t="str">
        <f>IF(AND($A$433&lt;=CD$349,CD$349&lt;=$B$433),(1/3)*$F$433,"")</f>
        <v/>
      </c>
      <c r="AKF433" s="264" t="str">
        <f>IF(AND($A$433&lt;=CD$349,CD$349&lt;=$B$433),(2/3)*$F$433,"")</f>
        <v/>
      </c>
      <c r="AKG433" s="264" t="str">
        <f>IF(AND($A$433&lt;=CE$349,CE$349&lt;=$B$433),$C$433,"")</f>
        <v/>
      </c>
      <c r="AKH433" s="264" t="str">
        <f>IF(AND($A$433&lt;=CE$349,CE$349&lt;=$B$433),(1/3)*$C$433,"")</f>
        <v/>
      </c>
      <c r="AKI433" s="264" t="str">
        <f>IF(AND($A$433&lt;=CE$349,CE$349&lt;=$B$433),(2/3)*$C$433,"")</f>
        <v/>
      </c>
      <c r="AKJ433" s="264" t="str">
        <f>IF(AND($A$433&lt;=CE$349,CE$349&lt;=$B$433),$D$433,"")</f>
        <v/>
      </c>
      <c r="AKK433" s="264" t="str">
        <f>IF(AND($A$433&lt;=CE$349,CE$349&lt;=$B$433),(1/3)*$D$433,"")</f>
        <v/>
      </c>
      <c r="AKL433" s="264" t="str">
        <f>IF(AND($A$433&lt;=CE$349,CE$349&lt;=$B$433),(2/3)*$D$433,"")</f>
        <v/>
      </c>
      <c r="AKM433" s="264" t="str">
        <f>IF(AND($A$433&lt;=CE$349,CE$349&lt;=$B$433),$E$433,"")</f>
        <v/>
      </c>
      <c r="AKN433" s="264" t="str">
        <f>IF(AND($A$433&lt;=CE$349,CE$349&lt;=$B$433),(1/3)*$E$433,"")</f>
        <v/>
      </c>
      <c r="AKO433" s="264" t="str">
        <f>IF(AND($A$433&lt;=CE$349,CE$349&lt;=$B$433),(2/3)*$E$433,"")</f>
        <v/>
      </c>
      <c r="AKP433" s="264" t="str">
        <f>IF(AND($A$433&lt;=CE$349,CE$349&lt;=$B$433),$F$433,"")</f>
        <v/>
      </c>
      <c r="AKQ433" s="264" t="str">
        <f>IF(AND($A$433&lt;=CE$349,CE$349&lt;=$B$433),(1/3)*$F$433,"")</f>
        <v/>
      </c>
      <c r="AKR433" s="264" t="str">
        <f>IF(AND($A$433&lt;=CE$349,CE$349&lt;=$B$433),(2/3)*$F$433,"")</f>
        <v/>
      </c>
      <c r="AKS433" s="264" t="str">
        <f>IF(AND($A$433&lt;=CF$349,CF$349&lt;=$B$433),$C$433,"")</f>
        <v/>
      </c>
      <c r="AKT433" s="264" t="str">
        <f>IF(AND($A$433&lt;=CF$349,CF$349&lt;=$B$433),(1/3)*$C$433,"")</f>
        <v/>
      </c>
      <c r="AKU433" s="264" t="str">
        <f>IF(AND($A$433&lt;=CF$349,CF$349&lt;=$B$433),(2/3)*$C$433,"")</f>
        <v/>
      </c>
      <c r="AKV433" s="264" t="str">
        <f>IF(AND($A$433&lt;=CF$349,CF$349&lt;=$B$433),$D$433,"")</f>
        <v/>
      </c>
      <c r="AKW433" s="264" t="str">
        <f>IF(AND($A$433&lt;=CF$349,CF$349&lt;=$B$433),(1/3)*$D$433,"")</f>
        <v/>
      </c>
      <c r="AKX433" s="264" t="str">
        <f>IF(AND($A$433&lt;=CF$349,CF$349&lt;=$B$433),(2/3)*$D$433,"")</f>
        <v/>
      </c>
      <c r="AKY433" s="264" t="str">
        <f>IF(AND($A$433&lt;=CF$349,CF$349&lt;=$B$433),$E$433,"")</f>
        <v/>
      </c>
      <c r="AKZ433" s="264" t="str">
        <f>IF(AND($A$433&lt;=CF$349,CF$349&lt;=$B$433),(1/3)*$E$433,"")</f>
        <v/>
      </c>
      <c r="ALA433" s="264" t="str">
        <f>IF(AND($A$433&lt;=CF$349,CF$349&lt;=$B$433),(2/3)*$E$433,"")</f>
        <v/>
      </c>
      <c r="ALB433" s="264" t="str">
        <f>IF(AND($A$433&lt;=CF$349,CF$349&lt;=$B$433),$F$433,"")</f>
        <v/>
      </c>
      <c r="ALC433" s="264" t="str">
        <f>IF(AND($A$433&lt;=CF$349,CF$349&lt;=$B$433),(1/3)*$F$433,"")</f>
        <v/>
      </c>
      <c r="ALD433" s="264" t="str">
        <f>IF(AND($A$433&lt;=CF$349,CF$349&lt;=$B$433),(2/3)*$F$433,"")</f>
        <v/>
      </c>
      <c r="ALE433" s="264" t="str">
        <f>IF(AND($A$433&lt;=CG$349,CG$349&lt;=$B$433),$C$433,"")</f>
        <v/>
      </c>
      <c r="ALF433" s="264" t="str">
        <f>IF(AND($A$433&lt;=CG$349,CG$349&lt;=$B$433),(1/3)*$C$433,"")</f>
        <v/>
      </c>
      <c r="ALG433" s="264" t="str">
        <f>IF(AND($A$433&lt;=CG$349,CG$349&lt;=$B$433),(2/3)*$C$433,"")</f>
        <v/>
      </c>
      <c r="ALH433" s="264" t="str">
        <f>IF(AND($A$433&lt;=CG$349,CG$349&lt;=$B$433),$D$433,"")</f>
        <v/>
      </c>
      <c r="ALI433" s="264" t="str">
        <f>IF(AND($A$433&lt;=CG$349,CG$349&lt;=$B$433),(1/3)*$D$433,"")</f>
        <v/>
      </c>
      <c r="ALJ433" s="264" t="str">
        <f>IF(AND($A$433&lt;=CG$349,CG$349&lt;=$B$433),(2/3)*$D$433,"")</f>
        <v/>
      </c>
      <c r="ALK433" s="264" t="str">
        <f>IF(AND($A$433&lt;=CG$349,CG$349&lt;=$B$433),$E$433,"")</f>
        <v/>
      </c>
      <c r="ALL433" s="264" t="str">
        <f>IF(AND($A$433&lt;=CG$349,CG$349&lt;=$B$433),(1/3)*$E$433,"")</f>
        <v/>
      </c>
      <c r="ALM433" s="264" t="str">
        <f>IF(AND($A$433&lt;=CG$349,CG$349&lt;=$B$433),(2/3)*$E$433,"")</f>
        <v/>
      </c>
      <c r="ALN433" s="264" t="str">
        <f>IF(AND($A$433&lt;=CG$349,CG$349&lt;=$B$433),$F$433,"")</f>
        <v/>
      </c>
      <c r="ALO433" s="264" t="str">
        <f>IF(AND($A$433&lt;=CG$349,CG$349&lt;=$B$433),(1/3)*$F$433,"")</f>
        <v/>
      </c>
      <c r="ALP433" s="264" t="str">
        <f>IF(AND($A$433&lt;=CG$349,CG$349&lt;=$B$433),(2/3)*$F$433,"")</f>
        <v/>
      </c>
      <c r="ALQ433" s="264" t="str">
        <f>IF(AND($A$433&lt;=CH$349,CH$349&lt;=$B$433),$C$433,"")</f>
        <v/>
      </c>
      <c r="ALR433" s="264" t="str">
        <f>IF(AND($A$433&lt;=CH$349,CH$349&lt;=$B$433),(1/3)*$C$433,"")</f>
        <v/>
      </c>
      <c r="ALS433" s="264" t="str">
        <f>IF(AND($A$433&lt;=CH$349,CH$349&lt;=$B$433),(2/3)*$C$433,"")</f>
        <v/>
      </c>
      <c r="ALT433" s="264" t="str">
        <f>IF(AND($A$433&lt;=CH$349,CH$349&lt;=$B$433),$D$433,"")</f>
        <v/>
      </c>
      <c r="ALU433" s="264" t="str">
        <f>IF(AND($A$433&lt;=CH$349,CH$349&lt;=$B$433),(1/3)*$D$433,"")</f>
        <v/>
      </c>
      <c r="ALV433" s="264" t="str">
        <f>IF(AND($A$433&lt;=CH$349,CH$349&lt;=$B$433),(2/3)*$D$433,"")</f>
        <v/>
      </c>
      <c r="ALW433" s="264" t="str">
        <f>IF(AND($A$433&lt;=CH$349,CH$349&lt;=$B$433),$E$433,"")</f>
        <v/>
      </c>
      <c r="ALX433" s="264" t="str">
        <f>IF(AND($A$433&lt;=CH$349,CH$349&lt;=$B$433),(1/3)*$E$433,"")</f>
        <v/>
      </c>
      <c r="ALY433" s="264" t="str">
        <f>IF(AND($A$433&lt;=CH$349,CH$349&lt;=$B$433),(2/3)*$E$433,"")</f>
        <v/>
      </c>
      <c r="ALZ433" s="264" t="str">
        <f>IF(AND($A$433&lt;=CH$349,CH$349&lt;=$B$433),$F$433,"")</f>
        <v/>
      </c>
      <c r="AMA433" s="264" t="str">
        <f>IF(AND($A$433&lt;=CH$349,CH$349&lt;=$B$433),(1/3)*$F$433,"")</f>
        <v/>
      </c>
      <c r="AMB433" s="264" t="str">
        <f>IF(AND($A$433&lt;=CH$349,CH$349&lt;=$B$433),(2/3)*$F$433,"")</f>
        <v/>
      </c>
      <c r="AMC433" s="264" t="str">
        <f>IF(AND($A$433&lt;=CI$349,CI$349&lt;=$B$433),$C$433,"")</f>
        <v/>
      </c>
      <c r="AMD433" s="264" t="str">
        <f>IF(AND($A$433&lt;=CI$349,CI$349&lt;=$B$433),(1/3)*$C$433,"")</f>
        <v/>
      </c>
      <c r="AME433" s="264" t="str">
        <f>IF(AND($A$433&lt;=CI$349,CI$349&lt;=$B$433),(2/3)*$C$433,"")</f>
        <v/>
      </c>
      <c r="AMF433" s="264" t="str">
        <f>IF(AND($A$433&lt;=CI$349,CI$349&lt;=$B$433),$D$433,"")</f>
        <v/>
      </c>
      <c r="AMG433" s="264" t="str">
        <f>IF(AND($A$433&lt;=CI$349,CI$349&lt;=$B$433),(1/3)*$D$433,"")</f>
        <v/>
      </c>
      <c r="AMH433" s="264" t="str">
        <f>IF(AND($A$433&lt;=CI$349,CI$349&lt;=$B$433),(2/3)*$D$433,"")</f>
        <v/>
      </c>
      <c r="AMI433" s="264" t="str">
        <f>IF(AND($A$433&lt;=CI$349,CI$349&lt;=$B$433),$E$433,"")</f>
        <v/>
      </c>
      <c r="AMJ433" s="264" t="str">
        <f>IF(AND($A$433&lt;=CI$349,CI$349&lt;=$B$433),(1/3)*$E$433,"")</f>
        <v/>
      </c>
      <c r="AMK433" s="264" t="str">
        <f>IF(AND($A$433&lt;=CI$349,CI$349&lt;=$B$433),(2/3)*$E$433,"")</f>
        <v/>
      </c>
      <c r="AML433" s="264" t="str">
        <f>IF(AND($A$433&lt;=CI$349,CI$349&lt;=$B$433),$F$433,"")</f>
        <v/>
      </c>
      <c r="AMM433" s="264" t="str">
        <f>IF(AND($A$433&lt;=CI$349,CI$349&lt;=$B$433),(1/3)*$F$433,"")</f>
        <v/>
      </c>
      <c r="AMN433" s="264" t="str">
        <f>IF(AND($A$433&lt;=CI$349,CI$349&lt;=$B$433),(2/3)*$F$433,"")</f>
        <v/>
      </c>
      <c r="AMO433" s="264" t="str">
        <f>IF(AND($A$433&lt;=CJ$349,CJ$349&lt;=$B$433),$C$433,"")</f>
        <v/>
      </c>
      <c r="AMP433" s="264" t="str">
        <f>IF(AND($A$433&lt;=CJ$349,CJ$349&lt;=$B$433),(1/3)*$C$433,"")</f>
        <v/>
      </c>
      <c r="AMQ433" s="264" t="str">
        <f>IF(AND($A$433&lt;=CJ$349,CJ$349&lt;=$B$433),(2/3)*$C$433,"")</f>
        <v/>
      </c>
      <c r="AMR433" s="264" t="str">
        <f>IF(AND($A$433&lt;=CJ$349,CJ$349&lt;=$B$433),$D$433,"")</f>
        <v/>
      </c>
      <c r="AMS433" s="264" t="str">
        <f>IF(AND($A$433&lt;=CJ$349,CJ$349&lt;=$B$433),(1/3)*$D$433,"")</f>
        <v/>
      </c>
      <c r="AMT433" s="264" t="str">
        <f>IF(AND($A$433&lt;=CJ$349,CJ$349&lt;=$B$433),(2/3)*$D$433,"")</f>
        <v/>
      </c>
      <c r="AMU433" s="264" t="str">
        <f>IF(AND($A$433&lt;=CJ$349,CJ$349&lt;=$B$433),$E$433,"")</f>
        <v/>
      </c>
      <c r="AMV433" s="264" t="str">
        <f>IF(AND($A$433&lt;=CJ$349,CJ$349&lt;=$B$433),(1/3)*$E$433,"")</f>
        <v/>
      </c>
      <c r="AMW433" s="264" t="str">
        <f>IF(AND($A$433&lt;=CJ$349,CJ$349&lt;=$B$433),(2/3)*$E$433,"")</f>
        <v/>
      </c>
      <c r="AMX433" s="264" t="str">
        <f>IF(AND($A$433&lt;=CJ$349,CJ$349&lt;=$B$433),$F$433,"")</f>
        <v/>
      </c>
      <c r="AMY433" s="264" t="str">
        <f>IF(AND($A$433&lt;=CJ$349,CJ$349&lt;=$B$433),(1/3)*$F$433,"")</f>
        <v/>
      </c>
      <c r="AMZ433" s="264" t="str">
        <f>IF(AND($A$433&lt;=CJ$349,CJ$349&lt;=$B$433),(2/3)*$F$433,"")</f>
        <v/>
      </c>
      <c r="ANA433" s="264" t="str">
        <f>IF(AND($A$433&lt;=CK$349,CK$349&lt;=$B$433),$C$433,"")</f>
        <v/>
      </c>
      <c r="ANB433" s="264" t="str">
        <f>IF(AND($A$433&lt;=CK$349,CK$349&lt;=$B$433),(1/3)*$C$433,"")</f>
        <v/>
      </c>
      <c r="ANC433" s="264" t="str">
        <f>IF(AND($A$433&lt;=CK$349,CK$349&lt;=$B$433),(2/3)*$C$433,"")</f>
        <v/>
      </c>
      <c r="AND433" s="264" t="str">
        <f>IF(AND($A$433&lt;=CK$349,CK$349&lt;=$B$433),$D$433,"")</f>
        <v/>
      </c>
      <c r="ANE433" s="264" t="str">
        <f>IF(AND($A$433&lt;=CK$349,CK$349&lt;=$B$433),(1/3)*$D$433,"")</f>
        <v/>
      </c>
      <c r="ANF433" s="264" t="str">
        <f>IF(AND($A$433&lt;=CK$349,CK$349&lt;=$B$433),(2/3)*$D$433,"")</f>
        <v/>
      </c>
      <c r="ANG433" s="264" t="str">
        <f>IF(AND($A$433&lt;=CK$349,CK$349&lt;=$B$433),$E$433,"")</f>
        <v/>
      </c>
      <c r="ANH433" s="264" t="str">
        <f>IF(AND($A$433&lt;=CK$349,CK$349&lt;=$B$433),(1/3)*$E$433,"")</f>
        <v/>
      </c>
      <c r="ANI433" s="264" t="str">
        <f>IF(AND($A$433&lt;=CK$349,CK$349&lt;=$B$433),(2/3)*$E$433,"")</f>
        <v/>
      </c>
      <c r="ANJ433" s="264" t="str">
        <f>IF(AND($A$433&lt;=CK$349,CK$349&lt;=$B$433),$F$433,"")</f>
        <v/>
      </c>
      <c r="ANK433" s="264" t="str">
        <f>IF(AND($A$433&lt;=CK$349,CK$349&lt;=$B$433),(1/3)*$F$433,"")</f>
        <v/>
      </c>
      <c r="ANL433" s="264" t="str">
        <f>IF(AND($A$433&lt;=CK$349,CK$349&lt;=$B$433),(2/3)*$F$433,"")</f>
        <v/>
      </c>
      <c r="ANM433" s="264" t="str">
        <f>IF(AND($A$433&lt;=CL$349,CL$349&lt;=$B$433),$C$433,"")</f>
        <v/>
      </c>
      <c r="ANN433" s="264" t="str">
        <f>IF(AND($A$433&lt;=CL$349,CL$349&lt;=$B$433),(1/3)*$C$433,"")</f>
        <v/>
      </c>
      <c r="ANO433" s="264" t="str">
        <f>IF(AND($A$433&lt;=CL$349,CL$349&lt;=$B$433),(2/3)*$C$433,"")</f>
        <v/>
      </c>
      <c r="ANP433" s="264" t="str">
        <f>IF(AND($A$433&lt;=CL$349,CL$349&lt;=$B$433),$D$433,"")</f>
        <v/>
      </c>
      <c r="ANQ433" s="264" t="str">
        <f>IF(AND($A$433&lt;=CL$349,CL$349&lt;=$B$433),(1/3)*$D$433,"")</f>
        <v/>
      </c>
      <c r="ANR433" s="264" t="str">
        <f>IF(AND($A$433&lt;=CL$349,CL$349&lt;=$B$433),(2/3)*$D$433,"")</f>
        <v/>
      </c>
      <c r="ANS433" s="264" t="str">
        <f>IF(AND($A$433&lt;=CL$349,CL$349&lt;=$B$433),$E$433,"")</f>
        <v/>
      </c>
      <c r="ANT433" s="264" t="str">
        <f>IF(AND($A$433&lt;=CL$349,CL$349&lt;=$B$433),(1/3)*$E$433,"")</f>
        <v/>
      </c>
      <c r="ANU433" s="264" t="str">
        <f>IF(AND($A$433&lt;=CL$349,CL$349&lt;=$B$433),(2/3)*$E$433,"")</f>
        <v/>
      </c>
      <c r="ANV433" s="264" t="str">
        <f>IF(AND($A$433&lt;=CL$349,CL$349&lt;=$B$433),$F$433,"")</f>
        <v/>
      </c>
      <c r="ANW433" s="264" t="str">
        <f>IF(AND($A$433&lt;=CL$349,CL$349&lt;=$B$433),(1/3)*$F$433,"")</f>
        <v/>
      </c>
      <c r="ANX433" s="264" t="str">
        <f>IF(AND($A$433&lt;=CL$349,CL$349&lt;=$B$433),(2/3)*$F$433,"")</f>
        <v/>
      </c>
      <c r="ANY433" s="264" t="str">
        <f>IF(AND($A$433&lt;=CM$349,CM$349&lt;=$B$433),$C$433,"")</f>
        <v/>
      </c>
      <c r="ANZ433" s="264" t="str">
        <f>IF(AND($A$433&lt;=CM$349,CM$349&lt;=$B$433),(1/3)*$C$433,"")</f>
        <v/>
      </c>
      <c r="AOA433" s="264" t="str">
        <f>IF(AND($A$433&lt;=CM$349,CM$349&lt;=$B$433),(2/3)*$C$433,"")</f>
        <v/>
      </c>
      <c r="AOB433" s="264" t="str">
        <f>IF(AND($A$433&lt;=CM$349,CM$349&lt;=$B$433),$D$433,"")</f>
        <v/>
      </c>
      <c r="AOC433" s="264" t="str">
        <f>IF(AND($A$433&lt;=CM$349,CM$349&lt;=$B$433),(1/3)*$D$433,"")</f>
        <v/>
      </c>
      <c r="AOD433" s="264" t="str">
        <f>IF(AND($A$433&lt;=CM$349,CM$349&lt;=$B$433),(2/3)*$D$433,"")</f>
        <v/>
      </c>
      <c r="AOE433" s="264" t="str">
        <f>IF(AND($A$433&lt;=CM$349,CM$349&lt;=$B$433),$E$433,"")</f>
        <v/>
      </c>
      <c r="AOF433" s="264" t="str">
        <f>IF(AND($A$433&lt;=CM$349,CM$349&lt;=$B$433),(1/3)*$E$433,"")</f>
        <v/>
      </c>
      <c r="AOG433" s="264" t="str">
        <f>IF(AND($A$433&lt;=CM$349,CM$349&lt;=$B$433),(2/3)*$E$433,"")</f>
        <v/>
      </c>
      <c r="AOH433" s="264" t="str">
        <f>IF(AND($A$433&lt;=CM$349,CM$349&lt;=$B$433),$F$433,"")</f>
        <v/>
      </c>
      <c r="AOI433" s="264" t="str">
        <f>IF(AND($A$433&lt;=CM$349,CM$349&lt;=$B$433),(1/3)*$F$433,"")</f>
        <v/>
      </c>
      <c r="AOJ433" s="264" t="str">
        <f>IF(AND($A$433&lt;=CM$349,CM$349&lt;=$B$433),(2/3)*$F$433,"")</f>
        <v/>
      </c>
      <c r="AOK433" s="264" t="str">
        <f>IF(AND($A$433&lt;=CN$349,CN$349&lt;=$B$433),$C$433,"")</f>
        <v/>
      </c>
      <c r="AOL433" s="264" t="str">
        <f>IF(AND($A$433&lt;=CN$349,CN$349&lt;=$B$433),(1/3)*$C$433,"")</f>
        <v/>
      </c>
      <c r="AOM433" s="264" t="str">
        <f>IF(AND($A$433&lt;=CN$349,CN$349&lt;=$B$433),(2/3)*$C$433,"")</f>
        <v/>
      </c>
      <c r="AON433" s="264" t="str">
        <f>IF(AND($A$433&lt;=CN$349,CN$349&lt;=$B$433),$D$433,"")</f>
        <v/>
      </c>
      <c r="AOO433" s="264" t="str">
        <f>IF(AND($A$433&lt;=CN$349,CN$349&lt;=$B$433),(1/3)*$D$433,"")</f>
        <v/>
      </c>
      <c r="AOP433" s="264" t="str">
        <f>IF(AND($A$433&lt;=CN$349,CN$349&lt;=$B$433),(2/3)*$D$433,"")</f>
        <v/>
      </c>
      <c r="AOQ433" s="264" t="str">
        <f>IF(AND($A$433&lt;=CN$349,CN$349&lt;=$B$433),$E$433,"")</f>
        <v/>
      </c>
      <c r="AOR433" s="264" t="str">
        <f>IF(AND($A$433&lt;=CN$349,CN$349&lt;=$B$433),(1/3)*$E$433,"")</f>
        <v/>
      </c>
      <c r="AOS433" s="264" t="str">
        <f>IF(AND($A$433&lt;=CN$349,CN$349&lt;=$B$433),(2/3)*$E$433,"")</f>
        <v/>
      </c>
      <c r="AOT433" s="264" t="str">
        <f>IF(AND($A$433&lt;=CN$349,CN$349&lt;=$B$433),$F$433,"")</f>
        <v/>
      </c>
      <c r="AOU433" s="264" t="str">
        <f>IF(AND($A$433&lt;=CN$349,CN$349&lt;=$B$433),(1/3)*$F$433,"")</f>
        <v/>
      </c>
      <c r="AOV433" s="264" t="str">
        <f>IF(AND($A$433&lt;=CN$349,CN$349&lt;=$B$433),(2/3)*$F$433,"")</f>
        <v/>
      </c>
      <c r="AOW433" s="264" t="str">
        <f>IF(AND($A$433&lt;=CO$349,CO$349&lt;=$B$433),$C$433,"")</f>
        <v/>
      </c>
      <c r="AOX433" s="264" t="str">
        <f>IF(AND($A$433&lt;=CO$349,CO$349&lt;=$B$433),(1/3)*$C$433,"")</f>
        <v/>
      </c>
      <c r="AOY433" s="264" t="str">
        <f>IF(AND($A$433&lt;=CO$349,CO$349&lt;=$B$433),(2/3)*$C$433,"")</f>
        <v/>
      </c>
      <c r="AOZ433" s="264" t="str">
        <f>IF(AND($A$433&lt;=CO$349,CO$349&lt;=$B$433),$D$433,"")</f>
        <v/>
      </c>
      <c r="APA433" s="264" t="str">
        <f>IF(AND($A$433&lt;=CO$349,CO$349&lt;=$B$433),(1/3)*$D$433,"")</f>
        <v/>
      </c>
      <c r="APB433" s="264" t="str">
        <f>IF(AND($A$433&lt;=CO$349,CO$349&lt;=$B$433),(2/3)*$D$433,"")</f>
        <v/>
      </c>
      <c r="APC433" s="264" t="str">
        <f>IF(AND($A$433&lt;=CO$349,CO$349&lt;=$B$433),$E$433,"")</f>
        <v/>
      </c>
      <c r="APD433" s="264" t="str">
        <f>IF(AND($A$433&lt;=CO$349,CO$349&lt;=$B$433),(1/3)*$E$433,"")</f>
        <v/>
      </c>
      <c r="APE433" s="264" t="str">
        <f>IF(AND($A$433&lt;=CO$349,CO$349&lt;=$B$433),(2/3)*$E$433,"")</f>
        <v/>
      </c>
      <c r="APF433" s="264" t="str">
        <f>IF(AND($A$433&lt;=CO$349,CO$349&lt;=$B$433),$F$433,"")</f>
        <v/>
      </c>
      <c r="APG433" s="264" t="str">
        <f>IF(AND($A$433&lt;=CO$349,CO$349&lt;=$B$433),(1/3)*$F$433,"")</f>
        <v/>
      </c>
      <c r="APH433" s="264" t="str">
        <f>IF(AND($A$433&lt;=CO$349,CO$349&lt;=$B$433),(2/3)*$F$433,"")</f>
        <v/>
      </c>
      <c r="API433" s="264" t="str">
        <f>IF(AND($A$433&lt;=CP$349,CP$349&lt;=$B$433),$C$433,"")</f>
        <v/>
      </c>
      <c r="APJ433" s="264" t="str">
        <f>IF(AND($A$433&lt;=CP$349,CP$349&lt;=$B$433),(1/3)*$C$433,"")</f>
        <v/>
      </c>
      <c r="APK433" s="264" t="str">
        <f>IF(AND($A$433&lt;=CP$349,CP$349&lt;=$B$433),(2/3)*$C$433,"")</f>
        <v/>
      </c>
      <c r="APL433" s="264" t="str">
        <f>IF(AND($A$433&lt;=CP$349,CP$349&lt;=$B$433),$D$433,"")</f>
        <v/>
      </c>
      <c r="APM433" s="264" t="str">
        <f>IF(AND($A$433&lt;=CP$349,CP$349&lt;=$B$433),(1/3)*$D$433,"")</f>
        <v/>
      </c>
      <c r="APN433" s="264" t="str">
        <f>IF(AND($A$433&lt;=CP$349,CP$349&lt;=$B$433),(2/3)*$D$433,"")</f>
        <v/>
      </c>
      <c r="APO433" s="264" t="str">
        <f>IF(AND($A$433&lt;=CP$349,CP$349&lt;=$B$433),$E$433,"")</f>
        <v/>
      </c>
      <c r="APP433" s="264" t="str">
        <f>IF(AND($A$433&lt;=CP$349,CP$349&lt;=$B$433),(1/3)*$E$433,"")</f>
        <v/>
      </c>
      <c r="APQ433" s="264" t="str">
        <f>IF(AND($A$433&lt;=CP$349,CP$349&lt;=$B$433),(2/3)*$E$433,"")</f>
        <v/>
      </c>
      <c r="APR433" s="264" t="str">
        <f>IF(AND($A$433&lt;=CP$349,CP$349&lt;=$B$433),$F$433,"")</f>
        <v/>
      </c>
      <c r="APS433" s="264" t="str">
        <f>IF(AND($A$433&lt;=CP$349,CP$349&lt;=$B$433),(1/3)*$F$433,"")</f>
        <v/>
      </c>
      <c r="APT433" s="264" t="str">
        <f>IF(AND($A$433&lt;=CP$349,CP$349&lt;=$B$433),(2/3)*$F$433,"")</f>
        <v/>
      </c>
      <c r="APU433" s="264" t="str">
        <f>IF(AND($A$433&lt;=CQ$349,CQ$349&lt;=$B$433),$C$433,"")</f>
        <v/>
      </c>
      <c r="APV433" s="264" t="str">
        <f>IF(AND($A$433&lt;=CQ$349,CQ$349&lt;=$B$433),(1/3)*$C$433,"")</f>
        <v/>
      </c>
      <c r="APW433" s="264" t="str">
        <f>IF(AND($A$433&lt;=CQ$349,CQ$349&lt;=$B$433),(2/3)*$C$433,"")</f>
        <v/>
      </c>
      <c r="APX433" s="264" t="str">
        <f>IF(AND($A$433&lt;=CQ$349,CQ$349&lt;=$B$433),$D$433,"")</f>
        <v/>
      </c>
      <c r="APY433" s="264" t="str">
        <f>IF(AND($A$433&lt;=CQ$349,CQ$349&lt;=$B$433),(1/3)*$D$433,"")</f>
        <v/>
      </c>
      <c r="APZ433" s="264" t="str">
        <f>IF(AND($A$433&lt;=CQ$349,CQ$349&lt;=$B$433),(2/3)*$D$433,"")</f>
        <v/>
      </c>
      <c r="AQA433" s="264" t="str">
        <f>IF(AND($A$433&lt;=CQ$349,CQ$349&lt;=$B$433),$E$433,"")</f>
        <v/>
      </c>
      <c r="AQB433" s="264" t="str">
        <f>IF(AND($A$433&lt;=CQ$349,CQ$349&lt;=$B$433),(1/3)*$E$433,"")</f>
        <v/>
      </c>
      <c r="AQC433" s="264" t="str">
        <f>IF(AND($A$433&lt;=CQ$349,CQ$349&lt;=$B$433),(2/3)*$E$433,"")</f>
        <v/>
      </c>
      <c r="AQD433" s="264" t="str">
        <f>IF(AND($A$433&lt;=CQ$349,CQ$349&lt;=$B$433),$F$433,"")</f>
        <v/>
      </c>
      <c r="AQE433" s="264" t="str">
        <f>IF(AND($A$433&lt;=CQ$349,CQ$349&lt;=$B$433),(1/3)*$F$433,"")</f>
        <v/>
      </c>
      <c r="AQF433" s="264" t="str">
        <f>IF(AND($A$433&lt;=CQ$349,CQ$349&lt;=$B$433),(2/3)*$F$433,"")</f>
        <v/>
      </c>
      <c r="AQG433" s="264" t="str">
        <f>IF(AND($A$433&lt;=CR$349,CR$349&lt;=$B$433),$C$433,"")</f>
        <v/>
      </c>
      <c r="AQH433" s="264" t="str">
        <f>IF(AND($A$433&lt;=CR$349,CR$349&lt;=$B$433),(1/3)*$C$433,"")</f>
        <v/>
      </c>
      <c r="AQI433" s="264" t="str">
        <f>IF(AND($A$433&lt;=CR$349,CR$349&lt;=$B$433),(2/3)*$C$433,"")</f>
        <v/>
      </c>
      <c r="AQJ433" s="264" t="str">
        <f>IF(AND($A$433&lt;=CR$349,CR$349&lt;=$B$433),$D$433,"")</f>
        <v/>
      </c>
      <c r="AQK433" s="264" t="str">
        <f>IF(AND($A$433&lt;=CR$349,CR$349&lt;=$B$433),(1/3)*$D$433,"")</f>
        <v/>
      </c>
      <c r="AQL433" s="264" t="str">
        <f>IF(AND($A$433&lt;=CR$349,CR$349&lt;=$B$433),(2/3)*$D$433,"")</f>
        <v/>
      </c>
      <c r="AQM433" s="264" t="str">
        <f>IF(AND($A$433&lt;=CR$349,CR$349&lt;=$B$433),$E$433,"")</f>
        <v/>
      </c>
      <c r="AQN433" s="264" t="str">
        <f>IF(AND($A$433&lt;=CR$349,CR$349&lt;=$B$433),(1/3)*$E$433,"")</f>
        <v/>
      </c>
      <c r="AQO433" s="264" t="str">
        <f>IF(AND($A$433&lt;=CR$349,CR$349&lt;=$B$433),(2/3)*$E$433,"")</f>
        <v/>
      </c>
      <c r="AQP433" s="264" t="str">
        <f>IF(AND($A$433&lt;=CR$349,CR$349&lt;=$B$433),$F$433,"")</f>
        <v/>
      </c>
      <c r="AQQ433" s="264" t="str">
        <f>IF(AND($A$433&lt;=CR$349,CR$349&lt;=$B$433),(1/3)*$F$433,"")</f>
        <v/>
      </c>
      <c r="AQR433" s="264" t="str">
        <f>IF(AND($A$433&lt;=CR$349,CR$349&lt;=$B$433),(2/3)*$F$433,"")</f>
        <v/>
      </c>
      <c r="AQS433" s="264" t="str">
        <f>IF(AND($A$433&lt;=CS$349,CS$349&lt;=$B$433),$C$433,"")</f>
        <v/>
      </c>
      <c r="AQT433" s="264" t="str">
        <f>IF(AND($A$433&lt;=CS$349,CS$349&lt;=$B$433),(1/3)*$C$433,"")</f>
        <v/>
      </c>
      <c r="AQU433" s="264" t="str">
        <f>IF(AND($A$433&lt;=CS$349,CS$349&lt;=$B$433),(2/3)*$C$433,"")</f>
        <v/>
      </c>
      <c r="AQV433" s="264" t="str">
        <f>IF(AND($A$433&lt;=CS$349,CS$349&lt;=$B$433),$D$433,"")</f>
        <v/>
      </c>
      <c r="AQW433" s="264" t="str">
        <f>IF(AND($A$433&lt;=CS$349,CS$349&lt;=$B$433),(1/3)*$D$433,"")</f>
        <v/>
      </c>
      <c r="AQX433" s="264" t="str">
        <f>IF(AND($A$433&lt;=CS$349,CS$349&lt;=$B$433),(2/3)*$D$433,"")</f>
        <v/>
      </c>
      <c r="AQY433" s="264" t="str">
        <f>IF(AND($A$433&lt;=CS$349,CS$349&lt;=$B$433),$E$433,"")</f>
        <v/>
      </c>
      <c r="AQZ433" s="264" t="str">
        <f>IF(AND($A$433&lt;=CS$349,CS$349&lt;=$B$433),(1/3)*$E$433,"")</f>
        <v/>
      </c>
      <c r="ARA433" s="264" t="str">
        <f>IF(AND($A$433&lt;=CS$349,CS$349&lt;=$B$433),(2/3)*$E$433,"")</f>
        <v/>
      </c>
      <c r="ARB433" s="264" t="str">
        <f>IF(AND($A$433&lt;=CS$349,CS$349&lt;=$B$433),$F$433,"")</f>
        <v/>
      </c>
      <c r="ARC433" s="264" t="str">
        <f>IF(AND($A$433&lt;=CS$349,CS$349&lt;=$B$433),(1/3)*$F$433,"")</f>
        <v/>
      </c>
      <c r="ARD433" s="264" t="str">
        <f>IF(AND($A$433&lt;=CS$349,CS$349&lt;=$B$433),(2/3)*$F$433,"")</f>
        <v/>
      </c>
      <c r="ARE433" s="264" t="str">
        <f>IF(AND($A$433&lt;=CT$349,CT$349&lt;=$B$433),$C$433,"")</f>
        <v/>
      </c>
      <c r="ARF433" s="264" t="str">
        <f>IF(AND($A$433&lt;=CT$349,CT$349&lt;=$B$433),(1/3)*$C$433,"")</f>
        <v/>
      </c>
      <c r="ARG433" s="264" t="str">
        <f>IF(AND($A$433&lt;=CT$349,CT$349&lt;=$B$433),(2/3)*$C$433,"")</f>
        <v/>
      </c>
      <c r="ARH433" s="264" t="str">
        <f>IF(AND($A$433&lt;=CT$349,CT$349&lt;=$B$433),$D$433,"")</f>
        <v/>
      </c>
      <c r="ARI433" s="264" t="str">
        <f>IF(AND($A$433&lt;=CT$349,CT$349&lt;=$B$433),(1/3)*$D$433,"")</f>
        <v/>
      </c>
      <c r="ARJ433" s="264" t="str">
        <f>IF(AND($A$433&lt;=CT$349,CT$349&lt;=$B$433),(2/3)*$D$433,"")</f>
        <v/>
      </c>
      <c r="ARK433" s="264" t="str">
        <f>IF(AND($A$433&lt;=CT$349,CT$349&lt;=$B$433),$E$433,"")</f>
        <v/>
      </c>
      <c r="ARL433" s="264" t="str">
        <f>IF(AND($A$433&lt;=CT$349,CT$349&lt;=$B$433),(1/3)*$E$433,"")</f>
        <v/>
      </c>
      <c r="ARM433" s="264" t="str">
        <f>IF(AND($A$433&lt;=CT$349,CT$349&lt;=$B$433),(2/3)*$E$433,"")</f>
        <v/>
      </c>
      <c r="ARN433" s="264" t="str">
        <f>IF(AND($A$433&lt;=CT$349,CT$349&lt;=$B$433),$F$433,"")</f>
        <v/>
      </c>
      <c r="ARO433" s="264" t="str">
        <f>IF(AND($A$433&lt;=CT$349,CT$349&lt;=$B$433),(1/3)*$F$433,"")</f>
        <v/>
      </c>
      <c r="ARP433" s="264" t="str">
        <f>IF(AND($A$433&lt;=CT$349,CT$349&lt;=$B$433),(2/3)*$F$433,"")</f>
        <v/>
      </c>
      <c r="ARQ433" s="264" t="str">
        <f>IF(AND($A$433&lt;=CU$349,CU$349&lt;=$B$433),$C$433,"")</f>
        <v/>
      </c>
      <c r="ARR433" s="264" t="str">
        <f>IF(AND($A$433&lt;=CU$349,CU$349&lt;=$B$433),(1/3)*$C$433,"")</f>
        <v/>
      </c>
      <c r="ARS433" s="264" t="str">
        <f>IF(AND($A$433&lt;=CU$349,CU$349&lt;=$B$433),(2/3)*$C$433,"")</f>
        <v/>
      </c>
      <c r="ART433" s="264" t="str">
        <f>IF(AND($A$433&lt;=CU$349,CU$349&lt;=$B$433),$D$433,"")</f>
        <v/>
      </c>
      <c r="ARU433" s="264" t="str">
        <f>IF(AND($A$433&lt;=CU$349,CU$349&lt;=$B$433),(1/3)*$D$433,"")</f>
        <v/>
      </c>
      <c r="ARV433" s="264" t="str">
        <f>IF(AND($A$433&lt;=CU$349,CU$349&lt;=$B$433),(2/3)*$D$433,"")</f>
        <v/>
      </c>
      <c r="ARW433" s="264" t="str">
        <f>IF(AND($A$433&lt;=CU$349,CU$349&lt;=$B$433),$E$433,"")</f>
        <v/>
      </c>
      <c r="ARX433" s="264" t="str">
        <f>IF(AND($A$433&lt;=CU$349,CU$349&lt;=$B$433),(1/3)*$E$433,"")</f>
        <v/>
      </c>
      <c r="ARY433" s="264" t="str">
        <f>IF(AND($A$433&lt;=CU$349,CU$349&lt;=$B$433),(2/3)*$E$433,"")</f>
        <v/>
      </c>
      <c r="ARZ433" s="264" t="str">
        <f>IF(AND($A$433&lt;=CU$349,CU$349&lt;=$B$433),$F$433,"")</f>
        <v/>
      </c>
      <c r="ASA433" s="264" t="str">
        <f>IF(AND($A$433&lt;=CU$349,CU$349&lt;=$B$433),(1/3)*$F$433,"")</f>
        <v/>
      </c>
      <c r="ASB433" s="264" t="str">
        <f>IF(AND($A$433&lt;=CU$349,CU$349&lt;=$B$433),(2/3)*$F$433,"")</f>
        <v/>
      </c>
      <c r="ASC433" s="264" t="str">
        <f>IF(AND($A$433&lt;=CV$349,CV$349&lt;=$B$433),$C$433,"")</f>
        <v/>
      </c>
      <c r="ASD433" s="264" t="str">
        <f>IF(AND($A$433&lt;=CV$349,CV$349&lt;=$B$433),(1/3)*$C$433,"")</f>
        <v/>
      </c>
      <c r="ASE433" s="264" t="str">
        <f>IF(AND($A$433&lt;=CV$349,CV$349&lt;=$B$433),(2/3)*$C$433,"")</f>
        <v/>
      </c>
      <c r="ASF433" s="264" t="str">
        <f>IF(AND($A$433&lt;=CV$349,CV$349&lt;=$B$433),$D$433,"")</f>
        <v/>
      </c>
      <c r="ASG433" s="264" t="str">
        <f>IF(AND($A$433&lt;=CV$349,CV$349&lt;=$B$433),(1/3)*$D$433,"")</f>
        <v/>
      </c>
      <c r="ASH433" s="264" t="str">
        <f>IF(AND($A$433&lt;=CV$349,CV$349&lt;=$B$433),(2/3)*$D$433,"")</f>
        <v/>
      </c>
      <c r="ASI433" s="264" t="str">
        <f>IF(AND($A$433&lt;=CV$349,CV$349&lt;=$B$433),$E$433,"")</f>
        <v/>
      </c>
      <c r="ASJ433" s="264" t="str">
        <f>IF(AND($A$433&lt;=CV$349,CV$349&lt;=$B$433),(1/3)*$E$433,"")</f>
        <v/>
      </c>
      <c r="ASK433" s="264" t="str">
        <f>IF(AND($A$433&lt;=CV$349,CV$349&lt;=$B$433),(2/3)*$E$433,"")</f>
        <v/>
      </c>
      <c r="ASL433" s="264" t="str">
        <f>IF(AND($A$433&lt;=CV$349,CV$349&lt;=$B$433),$F$433,"")</f>
        <v/>
      </c>
      <c r="ASM433" s="264" t="str">
        <f>IF(AND($A$433&lt;=CV$349,CV$349&lt;=$B$433),(1/3)*$F$433,"")</f>
        <v/>
      </c>
      <c r="ASN433" s="264" t="str">
        <f>IF(AND($A$433&lt;=CV$349,CV$349&lt;=$B$433),(2/3)*$F$433,"")</f>
        <v/>
      </c>
      <c r="ASO433" s="264" t="str">
        <f>IF(AND($A$433&lt;=CW$349,CW$349&lt;=$B$433),$C$433,"")</f>
        <v/>
      </c>
      <c r="ASP433" s="264" t="str">
        <f>IF(AND($A$433&lt;=CW$349,CW$349&lt;=$B$433),(1/3)*$C$433,"")</f>
        <v/>
      </c>
      <c r="ASQ433" s="264" t="str">
        <f>IF(AND($A$433&lt;=CW$349,CW$349&lt;=$B$433),(2/3)*$C$433,"")</f>
        <v/>
      </c>
      <c r="ASR433" s="264" t="str">
        <f>IF(AND($A$433&lt;=CW$349,CW$349&lt;=$B$433),$D$433,"")</f>
        <v/>
      </c>
      <c r="ASS433" s="264" t="str">
        <f>IF(AND($A$433&lt;=CW$349,CW$349&lt;=$B$433),(1/3)*$D$433,"")</f>
        <v/>
      </c>
      <c r="AST433" s="264" t="str">
        <f>IF(AND($A$433&lt;=CW$349,CW$349&lt;=$B$433),(2/3)*$D$433,"")</f>
        <v/>
      </c>
      <c r="ASU433" s="264" t="str">
        <f>IF(AND($A$433&lt;=CW$349,CW$349&lt;=$B$433),$E$433,"")</f>
        <v/>
      </c>
      <c r="ASV433" s="264" t="str">
        <f>IF(AND($A$433&lt;=CW$349,CW$349&lt;=$B$433),(1/3)*$E$433,"")</f>
        <v/>
      </c>
      <c r="ASW433" s="264" t="str">
        <f>IF(AND($A$433&lt;=CW$349,CW$349&lt;=$B$433),(2/3)*$E$433,"")</f>
        <v/>
      </c>
      <c r="ASX433" s="264" t="str">
        <f>IF(AND($A$433&lt;=CW$349,CW$349&lt;=$B$433),$F$433,"")</f>
        <v/>
      </c>
      <c r="ASY433" s="264" t="str">
        <f>IF(AND($A$433&lt;=CW$349,CW$349&lt;=$B$433),(1/3)*$F$433,"")</f>
        <v/>
      </c>
      <c r="ASZ433" s="264" t="str">
        <f>IF(AND($A$433&lt;=CW$349,CW$349&lt;=$B$433),(2/3)*$F$433,"")</f>
        <v/>
      </c>
      <c r="ATA433" s="264" t="str">
        <f>IF(AND($A$433&lt;=CX$349,CX$349&lt;=$B$433),$C$433,"")</f>
        <v/>
      </c>
      <c r="ATB433" s="264" t="str">
        <f>IF(AND($A$433&lt;=CX$349,CX$349&lt;=$B$433),(1/3)*$C$433,"")</f>
        <v/>
      </c>
      <c r="ATC433" s="264" t="str">
        <f>IF(AND($A$433&lt;=CX$349,CX$349&lt;=$B$433),(2/3)*$C$433,"")</f>
        <v/>
      </c>
      <c r="ATD433" s="264" t="str">
        <f>IF(AND($A$433&lt;=CX$349,CX$349&lt;=$B$433),$D$433,"")</f>
        <v/>
      </c>
      <c r="ATE433" s="264" t="str">
        <f>IF(AND($A$433&lt;=CX$349,CX$349&lt;=$B$433),(1/3)*$D$433,"")</f>
        <v/>
      </c>
      <c r="ATF433" s="264" t="str">
        <f>IF(AND($A$433&lt;=CX$349,CX$349&lt;=$B$433),(2/3)*$D$433,"")</f>
        <v/>
      </c>
      <c r="ATG433" s="264" t="str">
        <f>IF(AND($A$433&lt;=CX$349,CX$349&lt;=$B$433),$E$433,"")</f>
        <v/>
      </c>
      <c r="ATH433" s="264" t="str">
        <f>IF(AND($A$433&lt;=CX$349,CX$349&lt;=$B$433),(1/3)*$E$433,"")</f>
        <v/>
      </c>
      <c r="ATI433" s="264" t="str">
        <f>IF(AND($A$433&lt;=CX$349,CX$349&lt;=$B$433),(2/3)*$E$433,"")</f>
        <v/>
      </c>
      <c r="ATJ433" s="264" t="str">
        <f>IF(AND($A$433&lt;=CX$349,CX$349&lt;=$B$433),$F$433,"")</f>
        <v/>
      </c>
      <c r="ATK433" s="264" t="str">
        <f>IF(AND($A$433&lt;=CX$349,CX$349&lt;=$B$433),(1/3)*$F$433,"")</f>
        <v/>
      </c>
      <c r="ATL433" s="264" t="str">
        <f>IF(AND($A$433&lt;=CX$349,CX$349&lt;=$B$433),(2/3)*$F$433,"")</f>
        <v/>
      </c>
      <c r="ATM433" s="264" t="str">
        <f>IF(AND($A$433&lt;=CY$349,CY$349&lt;=$B$433),$C$433,"")</f>
        <v/>
      </c>
      <c r="ATN433" s="264" t="str">
        <f>IF(AND($A$433&lt;=CY$349,CY$349&lt;=$B$433),(1/3)*$C$433,"")</f>
        <v/>
      </c>
      <c r="ATO433" s="264" t="str">
        <f>IF(AND($A$433&lt;=CY$349,CY$349&lt;=$B$433),(2/3)*$C$433,"")</f>
        <v/>
      </c>
      <c r="ATP433" s="264" t="str">
        <f>IF(AND($A$433&lt;=CY$349,CY$349&lt;=$B$433),$D$433,"")</f>
        <v/>
      </c>
      <c r="ATQ433" s="264" t="str">
        <f>IF(AND($A$433&lt;=CY$349,CY$349&lt;=$B$433),(1/3)*$D$433,"")</f>
        <v/>
      </c>
      <c r="ATR433" s="264" t="str">
        <f>IF(AND($A$433&lt;=CY$349,CY$349&lt;=$B$433),(2/3)*$D$433,"")</f>
        <v/>
      </c>
      <c r="ATS433" s="264" t="str">
        <f>IF(AND($A$433&lt;=CY$349,CY$349&lt;=$B$433),$E$433,"")</f>
        <v/>
      </c>
      <c r="ATT433" s="264" t="str">
        <f>IF(AND($A$433&lt;=CY$349,CY$349&lt;=$B$433),(1/3)*$E$433,"")</f>
        <v/>
      </c>
      <c r="ATU433" s="264" t="str">
        <f>IF(AND($A$433&lt;=CY$349,CY$349&lt;=$B$433),(2/3)*$E$433,"")</f>
        <v/>
      </c>
      <c r="ATV433" s="264" t="str">
        <f>IF(AND($A$433&lt;=CY$349,CY$349&lt;=$B$433),$F$433,"")</f>
        <v/>
      </c>
      <c r="ATW433" s="264" t="str">
        <f>IF(AND($A$433&lt;=CY$349,CY$349&lt;=$B$433),(1/3)*$F$433,"")</f>
        <v/>
      </c>
      <c r="ATX433" s="264" t="str">
        <f>IF(AND($A$433&lt;=CY$349,CY$349&lt;=$B$433),(2/3)*$F$433,"")</f>
        <v/>
      </c>
      <c r="ATY433" s="264" t="str">
        <f>IF(AND($A$433&lt;=CZ$349,CZ$349&lt;=$B$433),$C$433,"")</f>
        <v/>
      </c>
      <c r="ATZ433" s="264" t="str">
        <f>IF(AND($A$433&lt;=CZ$349,CZ$349&lt;=$B$433),(1/3)*$C$433,"")</f>
        <v/>
      </c>
      <c r="AUA433" s="264" t="str">
        <f>IF(AND($A$433&lt;=CZ$349,CZ$349&lt;=$B$433),(2/3)*$C$433,"")</f>
        <v/>
      </c>
      <c r="AUB433" s="264" t="str">
        <f>IF(AND($A$433&lt;=CZ$349,CZ$349&lt;=$B$433),$D$433,"")</f>
        <v/>
      </c>
      <c r="AUC433" s="264" t="str">
        <f>IF(AND($A$433&lt;=CZ$349,CZ$349&lt;=$B$433),(1/3)*$D$433,"")</f>
        <v/>
      </c>
      <c r="AUD433" s="264" t="str">
        <f>IF(AND($A$433&lt;=CZ$349,CZ$349&lt;=$B$433),(2/3)*$D$433,"")</f>
        <v/>
      </c>
      <c r="AUE433" s="264" t="str">
        <f>IF(AND($A$433&lt;=CZ$349,CZ$349&lt;=$B$433),$E$433,"")</f>
        <v/>
      </c>
      <c r="AUF433" s="264" t="str">
        <f>IF(AND($A$433&lt;=CZ$349,CZ$349&lt;=$B$433),(1/3)*$E$433,"")</f>
        <v/>
      </c>
      <c r="AUG433" s="264" t="str">
        <f>IF(AND($A$433&lt;=CZ$349,CZ$349&lt;=$B$433),(2/3)*$E$433,"")</f>
        <v/>
      </c>
      <c r="AUH433" s="264" t="str">
        <f>IF(AND($A$433&lt;=CZ$349,CZ$349&lt;=$B$433),$F$433,"")</f>
        <v/>
      </c>
      <c r="AUI433" s="264" t="str">
        <f>IF(AND($A$433&lt;=CZ$349,CZ$349&lt;=$B$433),(1/3)*$F$433,"")</f>
        <v/>
      </c>
      <c r="AUJ433" s="264" t="str">
        <f>IF(AND($A$433&lt;=CZ$349,CZ$349&lt;=$B$433),(2/3)*$F$433,"")</f>
        <v/>
      </c>
    </row>
    <row r="434" spans="1:1232" hidden="1">
      <c r="A434" s="260">
        <v>2026</v>
      </c>
      <c r="B434" s="257">
        <v>2675</v>
      </c>
      <c r="C434" s="265">
        <v>23</v>
      </c>
      <c r="D434" s="265">
        <v>18</v>
      </c>
      <c r="E434" s="265">
        <v>13</v>
      </c>
      <c r="F434" s="265">
        <v>8.5</v>
      </c>
      <c r="G434" s="479"/>
      <c r="H434" s="479"/>
      <c r="I434" s="479"/>
      <c r="J434" s="6"/>
      <c r="K434" s="6"/>
      <c r="L434" s="6"/>
      <c r="M434" s="6"/>
      <c r="N434" s="6"/>
      <c r="O434" s="6"/>
      <c r="Q434" s="264" t="str">
        <f t="shared" si="879"/>
        <v/>
      </c>
      <c r="R434" s="264" t="str">
        <f t="shared" si="880"/>
        <v/>
      </c>
      <c r="S434" s="264" t="str">
        <f t="shared" si="881"/>
        <v/>
      </c>
      <c r="T434" s="264" t="str">
        <f t="shared" si="882"/>
        <v/>
      </c>
      <c r="U434" s="264" t="str">
        <f t="shared" si="883"/>
        <v/>
      </c>
      <c r="V434" s="264" t="str">
        <f t="shared" si="884"/>
        <v/>
      </c>
      <c r="W434" s="264" t="str">
        <f t="shared" si="885"/>
        <v/>
      </c>
      <c r="X434" s="264" t="str">
        <f t="shared" si="886"/>
        <v/>
      </c>
      <c r="Y434" s="264"/>
      <c r="Z434" s="264"/>
      <c r="AA434" s="264"/>
      <c r="AB434" s="264" t="str">
        <f t="shared" si="887"/>
        <v/>
      </c>
      <c r="AC434" s="264" t="str">
        <f t="shared" si="888"/>
        <v/>
      </c>
      <c r="AD434" s="264" t="str">
        <f t="shared" si="889"/>
        <v/>
      </c>
      <c r="AE434" s="264" t="str">
        <f t="shared" si="890"/>
        <v/>
      </c>
      <c r="AF434" s="264" t="str">
        <f t="shared" si="652"/>
        <v/>
      </c>
      <c r="AG434" s="264" t="str">
        <f t="shared" si="653"/>
        <v/>
      </c>
      <c r="AH434" s="264"/>
      <c r="AI434" s="264" t="str">
        <f t="shared" si="654"/>
        <v/>
      </c>
      <c r="AJ434" s="264" t="str">
        <f t="shared" si="655"/>
        <v/>
      </c>
      <c r="AK434" s="264" t="str">
        <f t="shared" si="656"/>
        <v/>
      </c>
      <c r="AL434" s="264" t="str">
        <f t="shared" si="657"/>
        <v/>
      </c>
      <c r="AM434" s="264" t="str">
        <f t="shared" si="658"/>
        <v/>
      </c>
      <c r="AN434" s="264" t="str">
        <f t="shared" si="659"/>
        <v/>
      </c>
      <c r="AO434" s="264" t="str">
        <f t="shared" si="660"/>
        <v/>
      </c>
      <c r="AP434" s="264" t="str">
        <f t="shared" si="661"/>
        <v/>
      </c>
      <c r="AQ434" s="264" t="str">
        <f t="shared" si="662"/>
        <v/>
      </c>
      <c r="AR434" s="264" t="str">
        <f t="shared" si="663"/>
        <v/>
      </c>
      <c r="AS434" s="264" t="str">
        <f t="shared" si="664"/>
        <v/>
      </c>
      <c r="AT434" s="264" t="str">
        <f t="shared" si="665"/>
        <v/>
      </c>
      <c r="AU434" s="264" t="str">
        <f t="shared" si="666"/>
        <v/>
      </c>
      <c r="AV434" s="264" t="str">
        <f t="shared" si="667"/>
        <v/>
      </c>
      <c r="AW434" s="264" t="str">
        <f t="shared" si="668"/>
        <v/>
      </c>
      <c r="AX434" s="264" t="str">
        <f t="shared" si="669"/>
        <v/>
      </c>
      <c r="AY434" s="264" t="str">
        <f t="shared" si="670"/>
        <v/>
      </c>
      <c r="AZ434" s="264" t="str">
        <f t="shared" si="671"/>
        <v/>
      </c>
      <c r="BA434" s="264" t="str">
        <f t="shared" si="672"/>
        <v/>
      </c>
      <c r="BB434" s="264" t="str">
        <f t="shared" si="673"/>
        <v/>
      </c>
      <c r="BC434" s="264" t="str">
        <f t="shared" si="674"/>
        <v/>
      </c>
      <c r="BD434" s="264" t="str">
        <f t="shared" si="675"/>
        <v/>
      </c>
      <c r="BE434" s="264" t="str">
        <f t="shared" si="676"/>
        <v/>
      </c>
      <c r="BF434" s="264" t="str">
        <f t="shared" si="677"/>
        <v/>
      </c>
      <c r="BG434" s="264" t="str">
        <f t="shared" si="678"/>
        <v/>
      </c>
      <c r="BH434" s="264" t="str">
        <f t="shared" si="679"/>
        <v/>
      </c>
      <c r="BI434" s="264" t="str">
        <f t="shared" si="680"/>
        <v/>
      </c>
      <c r="BJ434" s="264" t="str">
        <f t="shared" si="681"/>
        <v/>
      </c>
      <c r="BK434" s="264" t="str">
        <f t="shared" si="682"/>
        <v/>
      </c>
      <c r="BL434" s="264" t="str">
        <f t="shared" si="683"/>
        <v/>
      </c>
      <c r="BM434" s="264" t="str">
        <f t="shared" si="684"/>
        <v/>
      </c>
      <c r="BN434" s="264" t="str">
        <f t="shared" si="685"/>
        <v/>
      </c>
      <c r="BO434" s="264" t="str">
        <f t="shared" si="686"/>
        <v/>
      </c>
      <c r="BP434" s="264" t="str">
        <f t="shared" si="687"/>
        <v/>
      </c>
      <c r="BQ434" s="264" t="str">
        <f t="shared" si="688"/>
        <v/>
      </c>
      <c r="BR434" s="264" t="str">
        <f t="shared" si="689"/>
        <v/>
      </c>
      <c r="BS434" s="264" t="str">
        <f t="shared" si="690"/>
        <v/>
      </c>
      <c r="BT434" s="264" t="str">
        <f t="shared" si="691"/>
        <v/>
      </c>
      <c r="BU434" s="264" t="str">
        <f t="shared" si="692"/>
        <v/>
      </c>
      <c r="BV434" s="264" t="str">
        <f t="shared" si="693"/>
        <v/>
      </c>
      <c r="BW434" s="264" t="str">
        <f t="shared" si="694"/>
        <v/>
      </c>
      <c r="BX434" s="264" t="str">
        <f t="shared" si="874"/>
        <v/>
      </c>
      <c r="BY434" s="264" t="str">
        <f t="shared" si="695"/>
        <v/>
      </c>
      <c r="BZ434" s="264" t="str">
        <f t="shared" si="696"/>
        <v/>
      </c>
      <c r="CA434" s="264" t="str">
        <f t="shared" si="697"/>
        <v/>
      </c>
      <c r="CB434" s="264" t="str">
        <f t="shared" si="698"/>
        <v/>
      </c>
      <c r="CC434" s="264" t="str">
        <f t="shared" si="699"/>
        <v/>
      </c>
      <c r="CD434" s="264" t="str">
        <f t="shared" si="700"/>
        <v/>
      </c>
      <c r="CE434" s="264" t="str">
        <f t="shared" si="701"/>
        <v/>
      </c>
      <c r="CF434" s="264" t="str">
        <f t="shared" si="702"/>
        <v/>
      </c>
      <c r="CG434" s="264" t="str">
        <f t="shared" si="703"/>
        <v/>
      </c>
      <c r="CH434" s="264" t="str">
        <f t="shared" si="704"/>
        <v/>
      </c>
      <c r="CI434" s="264" t="str">
        <f t="shared" si="705"/>
        <v/>
      </c>
      <c r="CJ434" s="264" t="str">
        <f t="shared" si="706"/>
        <v/>
      </c>
      <c r="CK434" s="264" t="str">
        <f t="shared" si="707"/>
        <v/>
      </c>
      <c r="CL434" s="264" t="str">
        <f t="shared" si="708"/>
        <v/>
      </c>
      <c r="CM434" s="264" t="str">
        <f t="shared" si="709"/>
        <v/>
      </c>
      <c r="CN434" s="264" t="str">
        <f t="shared" si="710"/>
        <v/>
      </c>
      <c r="CO434" s="264" t="str">
        <f t="shared" si="711"/>
        <v/>
      </c>
      <c r="CP434" s="264" t="str">
        <f t="shared" si="712"/>
        <v/>
      </c>
      <c r="CQ434" s="264" t="str">
        <f t="shared" si="713"/>
        <v/>
      </c>
      <c r="CR434" s="264" t="str">
        <f t="shared" si="714"/>
        <v/>
      </c>
      <c r="CS434" s="264" t="str">
        <f t="shared" si="715"/>
        <v/>
      </c>
      <c r="CT434" s="264" t="str">
        <f t="shared" si="716"/>
        <v/>
      </c>
      <c r="CU434" s="264" t="str">
        <f t="shared" si="717"/>
        <v/>
      </c>
      <c r="CV434" s="264" t="str">
        <f t="shared" si="718"/>
        <v/>
      </c>
      <c r="CW434" s="264" t="str">
        <f t="shared" si="719"/>
        <v/>
      </c>
      <c r="CX434" s="264" t="str">
        <f t="shared" si="720"/>
        <v/>
      </c>
      <c r="CY434" s="264" t="str">
        <f t="shared" si="721"/>
        <v/>
      </c>
      <c r="CZ434" s="264" t="str">
        <f t="shared" si="722"/>
        <v/>
      </c>
      <c r="DA434" s="264" t="str">
        <f t="shared" si="723"/>
        <v/>
      </c>
      <c r="DB434" s="264" t="str">
        <f t="shared" si="724"/>
        <v/>
      </c>
      <c r="DC434" s="264" t="str">
        <f t="shared" si="725"/>
        <v/>
      </c>
      <c r="DD434" s="264" t="str">
        <f t="shared" si="726"/>
        <v/>
      </c>
      <c r="DE434" s="264" t="str">
        <f t="shared" si="727"/>
        <v/>
      </c>
      <c r="DF434" s="264" t="str">
        <f t="shared" si="728"/>
        <v/>
      </c>
      <c r="DG434" s="264" t="str">
        <f t="shared" si="729"/>
        <v/>
      </c>
      <c r="DH434" s="264" t="str">
        <f t="shared" si="730"/>
        <v/>
      </c>
      <c r="DI434" s="264" t="str">
        <f t="shared" si="731"/>
        <v/>
      </c>
      <c r="DJ434" s="264" t="str">
        <f t="shared" si="732"/>
        <v/>
      </c>
      <c r="DK434" s="264" t="str">
        <f t="shared" si="733"/>
        <v/>
      </c>
      <c r="DL434" s="264" t="str">
        <f t="shared" si="734"/>
        <v/>
      </c>
      <c r="DM434" s="264" t="str">
        <f t="shared" si="735"/>
        <v/>
      </c>
      <c r="DN434" s="264" t="str">
        <f t="shared" si="736"/>
        <v/>
      </c>
      <c r="DO434" s="264" t="str">
        <f t="shared" si="737"/>
        <v/>
      </c>
      <c r="DP434" s="264" t="str">
        <f t="shared" si="738"/>
        <v/>
      </c>
      <c r="DQ434" s="264" t="str">
        <f t="shared" si="739"/>
        <v/>
      </c>
      <c r="DR434" s="264" t="str">
        <f t="shared" si="740"/>
        <v/>
      </c>
      <c r="DS434" s="264" t="str">
        <f t="shared" si="741"/>
        <v/>
      </c>
      <c r="DT434" s="264" t="str">
        <f t="shared" si="742"/>
        <v/>
      </c>
      <c r="DU434" s="264" t="str">
        <f t="shared" si="743"/>
        <v/>
      </c>
      <c r="DV434" s="264" t="str">
        <f t="shared" si="744"/>
        <v/>
      </c>
      <c r="DW434" s="264" t="str">
        <f t="shared" si="745"/>
        <v/>
      </c>
      <c r="DX434" s="264" t="str">
        <f t="shared" si="746"/>
        <v/>
      </c>
      <c r="DY434" s="264" t="str">
        <f t="shared" si="747"/>
        <v/>
      </c>
      <c r="DZ434" s="264" t="str">
        <f t="shared" si="748"/>
        <v/>
      </c>
      <c r="EA434" s="264" t="str">
        <f t="shared" si="749"/>
        <v/>
      </c>
      <c r="EB434" s="264" t="str">
        <f t="shared" si="750"/>
        <v/>
      </c>
      <c r="EC434" s="264" t="str">
        <f t="shared" si="751"/>
        <v/>
      </c>
      <c r="ED434" s="264" t="str">
        <f t="shared" si="752"/>
        <v/>
      </c>
      <c r="EE434" s="264" t="str">
        <f t="shared" si="753"/>
        <v/>
      </c>
      <c r="EF434" s="264" t="str">
        <f t="shared" si="754"/>
        <v/>
      </c>
      <c r="EG434" s="264" t="str">
        <f t="shared" si="755"/>
        <v/>
      </c>
      <c r="EH434" s="264" t="str">
        <f t="shared" si="756"/>
        <v/>
      </c>
      <c r="EI434" s="264" t="str">
        <f t="shared" si="757"/>
        <v/>
      </c>
      <c r="EJ434" s="264" t="str">
        <f t="shared" si="758"/>
        <v/>
      </c>
      <c r="EK434" s="264" t="str">
        <f t="shared" si="875"/>
        <v/>
      </c>
      <c r="EL434" s="264" t="str">
        <f t="shared" si="759"/>
        <v/>
      </c>
      <c r="EM434" s="264" t="str">
        <f t="shared" si="760"/>
        <v/>
      </c>
      <c r="EN434" s="264" t="str">
        <f t="shared" si="761"/>
        <v/>
      </c>
      <c r="EO434" s="264" t="str">
        <f t="shared" si="762"/>
        <v/>
      </c>
      <c r="EP434" s="264" t="str">
        <f t="shared" si="763"/>
        <v/>
      </c>
      <c r="EQ434" s="264" t="str">
        <f t="shared" si="764"/>
        <v/>
      </c>
      <c r="ER434" s="264" t="str">
        <f t="shared" si="765"/>
        <v/>
      </c>
      <c r="ES434" s="264" t="str">
        <f t="shared" si="766"/>
        <v/>
      </c>
      <c r="ET434" s="264" t="str">
        <f t="shared" si="767"/>
        <v/>
      </c>
      <c r="EU434" s="264" t="str">
        <f t="shared" si="768"/>
        <v/>
      </c>
      <c r="EV434" s="264" t="str">
        <f t="shared" si="769"/>
        <v/>
      </c>
      <c r="EW434" s="264" t="str">
        <f t="shared" si="770"/>
        <v/>
      </c>
      <c r="EX434" s="264" t="str">
        <f t="shared" si="771"/>
        <v/>
      </c>
      <c r="EY434" s="264" t="str">
        <f t="shared" si="772"/>
        <v/>
      </c>
      <c r="EZ434" s="264" t="str">
        <f t="shared" si="773"/>
        <v/>
      </c>
      <c r="FA434" s="264" t="str">
        <f t="shared" si="774"/>
        <v/>
      </c>
      <c r="FB434" s="264" t="str">
        <f t="shared" si="775"/>
        <v/>
      </c>
      <c r="FC434" s="264" t="str">
        <f t="shared" si="776"/>
        <v/>
      </c>
      <c r="FD434" s="264" t="str">
        <f t="shared" si="777"/>
        <v/>
      </c>
      <c r="FE434" s="264" t="str">
        <f t="shared" si="778"/>
        <v/>
      </c>
      <c r="FF434" s="264" t="str">
        <f t="shared" si="779"/>
        <v/>
      </c>
      <c r="FG434" s="264" t="str">
        <f t="shared" si="780"/>
        <v/>
      </c>
      <c r="FH434" s="264" t="str">
        <f t="shared" si="781"/>
        <v/>
      </c>
      <c r="FI434" s="264" t="str">
        <f t="shared" si="782"/>
        <v/>
      </c>
      <c r="FJ434" s="264" t="str">
        <f t="shared" si="783"/>
        <v/>
      </c>
      <c r="FK434" s="264" t="str">
        <f t="shared" si="784"/>
        <v/>
      </c>
      <c r="FL434" s="264" t="str">
        <f t="shared" si="785"/>
        <v/>
      </c>
      <c r="FM434" s="264" t="str">
        <f t="shared" si="786"/>
        <v/>
      </c>
      <c r="FN434" s="264" t="str">
        <f t="shared" si="787"/>
        <v/>
      </c>
      <c r="FO434" s="264" t="str">
        <f t="shared" si="788"/>
        <v/>
      </c>
      <c r="FP434" s="264" t="str">
        <f t="shared" si="789"/>
        <v/>
      </c>
      <c r="FQ434" s="264" t="str">
        <f t="shared" si="790"/>
        <v/>
      </c>
      <c r="FR434" s="264" t="str">
        <f t="shared" si="791"/>
        <v/>
      </c>
      <c r="FS434" s="264" t="str">
        <f t="shared" si="792"/>
        <v/>
      </c>
      <c r="FT434" s="264" t="str">
        <f t="shared" si="793"/>
        <v/>
      </c>
      <c r="FU434" s="264" t="str">
        <f t="shared" si="794"/>
        <v/>
      </c>
      <c r="FV434" s="264" t="str">
        <f t="shared" si="795"/>
        <v/>
      </c>
      <c r="FW434" s="264" t="str">
        <f t="shared" si="796"/>
        <v/>
      </c>
      <c r="FX434" s="264" t="str">
        <f t="shared" si="797"/>
        <v/>
      </c>
      <c r="FY434" s="264" t="str">
        <f t="shared" si="798"/>
        <v/>
      </c>
      <c r="FZ434" s="264" t="str">
        <f t="shared" si="799"/>
        <v/>
      </c>
      <c r="GA434" s="264" t="str">
        <f t="shared" si="800"/>
        <v/>
      </c>
      <c r="GB434" s="264" t="str">
        <f t="shared" si="801"/>
        <v/>
      </c>
      <c r="GC434" s="264" t="str">
        <f t="shared" si="802"/>
        <v/>
      </c>
      <c r="GD434" s="264" t="str">
        <f t="shared" si="803"/>
        <v/>
      </c>
      <c r="GE434" s="264" t="str">
        <f t="shared" si="804"/>
        <v/>
      </c>
      <c r="GF434" s="264" t="str">
        <f t="shared" si="805"/>
        <v/>
      </c>
      <c r="GG434" s="264" t="str">
        <f t="shared" si="806"/>
        <v/>
      </c>
      <c r="GH434" s="264" t="str">
        <f t="shared" si="807"/>
        <v/>
      </c>
      <c r="GI434" s="264" t="str">
        <f t="shared" si="808"/>
        <v/>
      </c>
      <c r="GJ434" s="264" t="str">
        <f t="shared" si="809"/>
        <v/>
      </c>
      <c r="GK434" s="264" t="str">
        <f t="shared" si="810"/>
        <v/>
      </c>
      <c r="GL434" s="264" t="str">
        <f t="shared" si="811"/>
        <v/>
      </c>
      <c r="GM434" s="264" t="str">
        <f t="shared" si="812"/>
        <v/>
      </c>
      <c r="GN434" s="264" t="str">
        <f t="shared" si="813"/>
        <v/>
      </c>
      <c r="GO434" s="264" t="str">
        <f t="shared" si="814"/>
        <v/>
      </c>
      <c r="GP434" s="264" t="str">
        <f t="shared" si="815"/>
        <v/>
      </c>
      <c r="GQ434" s="264" t="str">
        <f t="shared" si="816"/>
        <v/>
      </c>
      <c r="GR434" s="264" t="str">
        <f t="shared" si="817"/>
        <v/>
      </c>
      <c r="GS434" s="264" t="str">
        <f t="shared" si="818"/>
        <v/>
      </c>
      <c r="GT434" s="264" t="str">
        <f t="shared" si="819"/>
        <v/>
      </c>
      <c r="GU434" s="264" t="str">
        <f t="shared" si="820"/>
        <v/>
      </c>
      <c r="GV434" s="264" t="str">
        <f t="shared" si="821"/>
        <v/>
      </c>
      <c r="GW434" s="264" t="str">
        <f t="shared" si="822"/>
        <v/>
      </c>
      <c r="GX434" s="264" t="str">
        <f t="shared" si="823"/>
        <v/>
      </c>
      <c r="GY434" s="264" t="str">
        <f t="shared" si="824"/>
        <v/>
      </c>
      <c r="GZ434" s="264" t="str">
        <f t="shared" si="825"/>
        <v/>
      </c>
      <c r="HA434" s="264" t="str">
        <f t="shared" si="826"/>
        <v/>
      </c>
      <c r="HB434" s="264" t="str">
        <f t="shared" si="827"/>
        <v/>
      </c>
      <c r="HC434" s="264" t="str">
        <f t="shared" si="828"/>
        <v/>
      </c>
      <c r="HD434" s="264" t="str">
        <f t="shared" si="829"/>
        <v/>
      </c>
      <c r="HE434" s="264" t="str">
        <f t="shared" si="830"/>
        <v/>
      </c>
      <c r="HF434" s="264" t="str">
        <f t="shared" si="831"/>
        <v/>
      </c>
      <c r="HG434" s="264" t="str">
        <f t="shared" si="832"/>
        <v/>
      </c>
      <c r="HH434" s="264" t="str">
        <f t="shared" si="833"/>
        <v/>
      </c>
      <c r="HI434" s="264" t="str">
        <f t="shared" si="834"/>
        <v/>
      </c>
      <c r="HJ434" s="264" t="str">
        <f t="shared" si="835"/>
        <v/>
      </c>
      <c r="HK434" s="264" t="str">
        <f t="shared" si="836"/>
        <v/>
      </c>
      <c r="HL434" s="264" t="str">
        <f t="shared" si="837"/>
        <v/>
      </c>
      <c r="HM434" s="264" t="str">
        <f t="shared" si="838"/>
        <v/>
      </c>
      <c r="HN434" s="264" t="str">
        <f t="shared" si="839"/>
        <v/>
      </c>
      <c r="HO434" s="264" t="str">
        <f t="shared" si="840"/>
        <v/>
      </c>
      <c r="HP434" s="264" t="str">
        <f t="shared" si="841"/>
        <v/>
      </c>
      <c r="HQ434" s="264" t="str">
        <f t="shared" si="842"/>
        <v/>
      </c>
      <c r="HR434" s="264" t="str">
        <f t="shared" si="843"/>
        <v/>
      </c>
      <c r="HS434" s="264" t="str">
        <f t="shared" si="844"/>
        <v/>
      </c>
      <c r="HT434" s="264" t="str">
        <f t="shared" si="845"/>
        <v/>
      </c>
      <c r="HU434" s="264" t="str">
        <f t="shared" si="846"/>
        <v/>
      </c>
      <c r="HV434" s="264" t="str">
        <f t="shared" si="847"/>
        <v/>
      </c>
      <c r="HW434" s="264" t="str">
        <f t="shared" si="848"/>
        <v/>
      </c>
      <c r="HX434" s="264" t="str">
        <f t="shared" si="849"/>
        <v/>
      </c>
      <c r="HY434" s="264" t="str">
        <f t="shared" si="850"/>
        <v/>
      </c>
      <c r="HZ434" s="264" t="str">
        <f t="shared" si="851"/>
        <v/>
      </c>
      <c r="IA434" s="264" t="str">
        <f t="shared" si="852"/>
        <v/>
      </c>
      <c r="IB434" s="264" t="str">
        <f t="shared" si="853"/>
        <v/>
      </c>
      <c r="IC434" s="264" t="str">
        <f t="shared" si="854"/>
        <v/>
      </c>
      <c r="ID434" s="264" t="str">
        <f t="shared" si="855"/>
        <v/>
      </c>
      <c r="IE434" s="264" t="str">
        <f t="shared" si="856"/>
        <v/>
      </c>
      <c r="IF434" s="264" t="str">
        <f t="shared" si="857"/>
        <v/>
      </c>
      <c r="IG434" s="264" t="str">
        <f t="shared" si="858"/>
        <v/>
      </c>
      <c r="IH434" s="264" t="str">
        <f t="shared" si="859"/>
        <v/>
      </c>
      <c r="II434" s="264" t="str">
        <f t="shared" si="860"/>
        <v/>
      </c>
      <c r="IJ434" s="264" t="str">
        <f t="shared" si="861"/>
        <v/>
      </c>
      <c r="IK434" s="264" t="str">
        <f t="shared" si="862"/>
        <v/>
      </c>
      <c r="IL434" s="264" t="str">
        <f t="shared" si="863"/>
        <v/>
      </c>
      <c r="IM434" s="264" t="str">
        <f t="shared" si="864"/>
        <v/>
      </c>
      <c r="IN434" s="264" t="str">
        <f t="shared" si="865"/>
        <v/>
      </c>
      <c r="IO434" s="264" t="str">
        <f>IF(AND($A$434&lt;=$W$349,$W$349&lt;=$B$434),$C$434,"")</f>
        <v/>
      </c>
      <c r="IP434" s="264" t="str">
        <f t="shared" si="866"/>
        <v/>
      </c>
      <c r="IQ434" s="264" t="str">
        <f t="shared" si="867"/>
        <v/>
      </c>
      <c r="IR434" s="264" t="str">
        <f t="shared" si="868"/>
        <v/>
      </c>
      <c r="IS434" s="264" t="str">
        <f t="shared" si="869"/>
        <v/>
      </c>
      <c r="IT434" s="264" t="str">
        <f t="shared" si="870"/>
        <v/>
      </c>
      <c r="IU434" s="264" t="str">
        <f t="shared" si="871"/>
        <v/>
      </c>
      <c r="IV434" s="264" t="str">
        <f t="shared" si="872"/>
        <v/>
      </c>
      <c r="IW434" s="264" t="str">
        <f t="shared" si="873"/>
        <v/>
      </c>
      <c r="IX434" s="264" t="str">
        <f t="shared" si="876"/>
        <v/>
      </c>
      <c r="IY434" s="264" t="str">
        <f t="shared" si="877"/>
        <v/>
      </c>
      <c r="IZ434" s="264" t="str">
        <f t="shared" si="878"/>
        <v/>
      </c>
      <c r="JA434" s="264" t="str">
        <f>IF(AND($A$434&lt;=X$349,X$349&lt;=$B$434),$C$434,"")</f>
        <v/>
      </c>
      <c r="JB434" s="264" t="str">
        <f>IF(AND($A$434&lt;=X$349,X$349&lt;=$B$434),(1/3)*$C$434,"")</f>
        <v/>
      </c>
      <c r="JC434" s="264" t="str">
        <f>IF(AND($A$434&lt;=X$349,X$349&lt;=$B$434),(2/3)*$C$434,"")</f>
        <v/>
      </c>
      <c r="JD434" s="264" t="str">
        <f>IF(AND($A$434&lt;=X$349,X$349&lt;=$B$434),$D$434,"")</f>
        <v/>
      </c>
      <c r="JE434" s="264" t="str">
        <f>IF(AND($A$434&lt;=X$349,X$349&lt;=$B$434),(1/3)*$D$434,"")</f>
        <v/>
      </c>
      <c r="JF434" s="264" t="str">
        <f>IF(AND($A$434&lt;=X$349,X$349&lt;=$B$434),(2/3)*$D$434,"")</f>
        <v/>
      </c>
      <c r="JG434" s="264" t="str">
        <f>IF(AND($A$434&lt;=X$349,X$349&lt;=$B$434),$E$434,"")</f>
        <v/>
      </c>
      <c r="JH434" s="264" t="str">
        <f>IF(AND($A$434&lt;=X$349,X$349&lt;=$B$434),(1/3)*$E$434,"")</f>
        <v/>
      </c>
      <c r="JI434" s="264" t="str">
        <f>IF(AND($A$434&lt;=X$349,X$349&lt;=$B$434),(2/3)*$E$434,"")</f>
        <v/>
      </c>
      <c r="JJ434" s="264" t="str">
        <f>IF(AND($A$434&lt;=X$349,X$349&lt;=$B$434),$F$434,"")</f>
        <v/>
      </c>
      <c r="JK434" s="264" t="str">
        <f>IF(AND($A$434&lt;=X$349,X$349&lt;=$B$434),(1/3)*$F$434,"")</f>
        <v/>
      </c>
      <c r="JL434" s="264" t="str">
        <f>IF(AND($A$434&lt;=X$349,X$349&lt;=$B$434),(2/3)*$F$434,"")</f>
        <v/>
      </c>
      <c r="JM434" s="264" t="str">
        <f>IF(AND($A$434&lt;=Y$349,Y$349&lt;=$B$434),$C$434,"")</f>
        <v/>
      </c>
      <c r="JN434" s="264" t="str">
        <f>IF(AND($A$434&lt;=Y$349,Y$349&lt;=$B$434),(1/3)*$C$434,"")</f>
        <v/>
      </c>
      <c r="JO434" s="264" t="str">
        <f>IF(AND($A$434&lt;=Y$349,Y$349&lt;=$B$434),(2/3)*$C$434,"")</f>
        <v/>
      </c>
      <c r="JP434" s="264" t="str">
        <f>IF(AND($A$434&lt;=Y$349,Y$349&lt;=$B$434),$D$434,"")</f>
        <v/>
      </c>
      <c r="JQ434" s="264" t="str">
        <f>IF(AND($A$434&lt;=Y$349,Y$349&lt;=$B$434),(1/3)*$D$434,"")</f>
        <v/>
      </c>
      <c r="JR434" s="264" t="str">
        <f>IF(AND($A$434&lt;=Y$349,Y$349&lt;=$B$434),(2/3)*$D$434,"")</f>
        <v/>
      </c>
      <c r="JS434" s="264" t="str">
        <f>IF(AND($A$434&lt;=Y$349,Y$349&lt;=$B$434),$E$434,"")</f>
        <v/>
      </c>
      <c r="JT434" s="264" t="str">
        <f>IF(AND($A$434&lt;=Y$349,Y$349&lt;=$B$434),(1/3)*$E$434,"")</f>
        <v/>
      </c>
      <c r="JU434" s="264" t="str">
        <f>IF(AND($A$434&lt;=Y$349,Y$349&lt;=$B$434),(2/3)*$E$434,"")</f>
        <v/>
      </c>
      <c r="JV434" s="264" t="str">
        <f>IF(AND($A$434&lt;=Y$349,Y$349&lt;=$B$434),$F$434,"")</f>
        <v/>
      </c>
      <c r="JW434" s="264" t="str">
        <f>IF(AND($A$434&lt;=Y$349,Y$349&lt;=$B$434),(1/3)*$F$434,"")</f>
        <v/>
      </c>
      <c r="JX434" s="264" t="str">
        <f>IF(AND($A$434&lt;=Y$349,Y$349&lt;=$B$434),(2/3)*$F$434,"")</f>
        <v/>
      </c>
      <c r="JY434" s="264" t="str">
        <f>IF(AND($A$434&lt;=Z$349,Z$349&lt;=$B$434),$C$434,"")</f>
        <v/>
      </c>
      <c r="JZ434" s="264" t="str">
        <f>IF(AND($A$434&lt;=Z$349,Z$349&lt;=$B$434),(1/3)*$C$434,"")</f>
        <v/>
      </c>
      <c r="KA434" s="264" t="str">
        <f>IF(AND($A$434&lt;=Z$349,Z$349&lt;=$B$434),(2/3)*$C$434,"")</f>
        <v/>
      </c>
      <c r="KB434" s="264" t="str">
        <f>IF(AND($A$434&lt;=Z$349,Z$349&lt;=$B$434),$D$434,"")</f>
        <v/>
      </c>
      <c r="KC434" s="264" t="str">
        <f>IF(AND($A$434&lt;=Z$349,Z$349&lt;=$B$434),(1/3)*$D$434,"")</f>
        <v/>
      </c>
      <c r="KD434" s="264" t="str">
        <f>IF(AND($A$434&lt;=Z$349,Z$349&lt;=$B$434),(2/3)*$D$434,"")</f>
        <v/>
      </c>
      <c r="KE434" s="264" t="str">
        <f>IF(AND($A$434&lt;=Z$349,Z$349&lt;=$B$434),$E$434,"")</f>
        <v/>
      </c>
      <c r="KF434" s="264" t="str">
        <f>IF(AND($A$434&lt;=Z$349,Z$349&lt;=$B$434),(1/3)*$E$434,"")</f>
        <v/>
      </c>
      <c r="KG434" s="264" t="str">
        <f>IF(AND($A$434&lt;=Z$349,Z$349&lt;=$B$434),(2/3)*$E$434,"")</f>
        <v/>
      </c>
      <c r="KH434" s="264" t="str">
        <f>IF(AND($A$434&lt;=Z$349,Z$349&lt;=$B$434),$F$434,"")</f>
        <v/>
      </c>
      <c r="KI434" s="264" t="str">
        <f>IF(AND($A$434&lt;=Z$349,Z$349&lt;=$B$434),(1/3)*$F$434,"")</f>
        <v/>
      </c>
      <c r="KJ434" s="264" t="str">
        <f>IF(AND($A$434&lt;=Z$349,Z$349&lt;=$B$434),(2/3)*$F$434,"")</f>
        <v/>
      </c>
      <c r="KK434" s="264" t="str">
        <f>IF(AND($A$434&lt;=AA$349,AA$349&lt;=$B$434),$C$434,"")</f>
        <v/>
      </c>
      <c r="KL434" s="264" t="str">
        <f>IF(AND($A$434&lt;=AA$349,AA$349&lt;=$B$434),(1/3)*$C$434,"")</f>
        <v/>
      </c>
      <c r="KM434" s="264" t="str">
        <f>IF(AND($A$434&lt;=AA$349,AA$349&lt;=$B$434),(2/3)*$C$434,"")</f>
        <v/>
      </c>
      <c r="KN434" s="264" t="str">
        <f>IF(AND($A$434&lt;=AA$349,AA$349&lt;=$B$434),$D$434,"")</f>
        <v/>
      </c>
      <c r="KO434" s="264" t="str">
        <f>IF(AND($A$434&lt;=AA$349,AA$349&lt;=$B$434),(1/3)*$D$434,"")</f>
        <v/>
      </c>
      <c r="KP434" s="264" t="str">
        <f>IF(AND($A$434&lt;=AA$349,AA$349&lt;=$B$434),(2/3)*$D$434,"")</f>
        <v/>
      </c>
      <c r="KQ434" s="264" t="str">
        <f>IF(AND($A$434&lt;=AA$349,AA$349&lt;=$B$434),$E$434,"")</f>
        <v/>
      </c>
      <c r="KR434" s="264" t="str">
        <f>IF(AND($A$434&lt;=AA$349,AA$349&lt;=$B$434),(1/3)*$E$434,"")</f>
        <v/>
      </c>
      <c r="KS434" s="264" t="str">
        <f>IF(AND($A$434&lt;=AA$349,AA$349&lt;=$B$434),(2/3)*$E$434,"")</f>
        <v/>
      </c>
      <c r="KT434" s="264" t="str">
        <f>IF(AND($A$434&lt;=AA$349,AA$349&lt;=$B$434),$F$434,"")</f>
        <v/>
      </c>
      <c r="KU434" s="264" t="str">
        <f>IF(AND($A$434&lt;=AA$349,AA$349&lt;=$B$434),(1/3)*$F$434,"")</f>
        <v/>
      </c>
      <c r="KV434" s="264" t="str">
        <f>IF(AND($A$434&lt;=AA$349,AA$349&lt;=$B$434),(2/3)*$F$434,"")</f>
        <v/>
      </c>
      <c r="KW434" s="264" t="str">
        <f>IF(AND($A$434&lt;=AB$349,AB$349&lt;=$B$434),$C$434,"")</f>
        <v/>
      </c>
      <c r="KX434" s="264" t="str">
        <f>IF(AND($A$434&lt;=AB$349,AB$349&lt;=$B$434),(1/3)*$C$434,"")</f>
        <v/>
      </c>
      <c r="KY434" s="264" t="str">
        <f>IF(AND($A$434&lt;=AB$349,AB$349&lt;=$B$434),(2/3)*$C$434,"")</f>
        <v/>
      </c>
      <c r="KZ434" s="264" t="str">
        <f>IF(AND($A$434&lt;=AB$349,AB$349&lt;=$B$434),$D$434,"")</f>
        <v/>
      </c>
      <c r="LA434" s="264" t="str">
        <f>IF(AND($A$434&lt;=AB$349,AB$349&lt;=$B$434),(1/3)*$D$434,"")</f>
        <v/>
      </c>
      <c r="LB434" s="264" t="str">
        <f>IF(AND($A$434&lt;=AB$349,AB$349&lt;=$B$434),(2/3)*$D$434,"")</f>
        <v/>
      </c>
      <c r="LC434" s="264" t="str">
        <f>IF(AND($A$434&lt;=AB$349,AB$349&lt;=$B$434),$E$434,"")</f>
        <v/>
      </c>
      <c r="LD434" s="264" t="str">
        <f>IF(AND($A$434&lt;=AB$349,AB$349&lt;=$B$434),(1/3)*$E$434,"")</f>
        <v/>
      </c>
      <c r="LE434" s="264" t="str">
        <f>IF(AND($A$434&lt;=AB$349,AB$349&lt;=$B$434),(2/3)*$E$434,"")</f>
        <v/>
      </c>
      <c r="LF434" s="264" t="str">
        <f>IF(AND($A$434&lt;=AB$349,AB$349&lt;=$B$434),$F$434,"")</f>
        <v/>
      </c>
      <c r="LG434" s="264" t="str">
        <f>IF(AND($A$434&lt;=AB$349,AB$349&lt;=$B$434),(1/3)*$F$434,"")</f>
        <v/>
      </c>
      <c r="LH434" s="264" t="str">
        <f>IF(AND($A$434&lt;=AB$349,AB$349&lt;=$B$434),(2/3)*$F$434,"")</f>
        <v/>
      </c>
      <c r="LI434" s="264" t="str">
        <f>IF(AND($A$434&lt;=AC$349,AC$349&lt;=$B$434),$C$434,"")</f>
        <v/>
      </c>
      <c r="LJ434" s="264" t="str">
        <f>IF(AND($A$434&lt;=AC$349,AC$349&lt;=$B$434),(1/3)*$C$434,"")</f>
        <v/>
      </c>
      <c r="LK434" s="264" t="str">
        <f>IF(AND($A$434&lt;=AC$349,AC$349&lt;=$B$434),(2/3)*$C$434,"")</f>
        <v/>
      </c>
      <c r="LL434" s="264" t="str">
        <f>IF(AND($A$434&lt;=AC$349,AC$349&lt;=$B$434),$D$434,"")</f>
        <v/>
      </c>
      <c r="LM434" s="264" t="str">
        <f>IF(AND($A$434&lt;=AC$349,AC$349&lt;=$B$434),(1/3)*$D$434,"")</f>
        <v/>
      </c>
      <c r="LN434" s="264" t="str">
        <f>IF(AND($A$434&lt;=AC$349,AC$349&lt;=$B$434),(2/3)*$D$434,"")</f>
        <v/>
      </c>
      <c r="LO434" s="264" t="str">
        <f>IF(AND($A$434&lt;=AC$349,AC$349&lt;=$B$434),$E$434,"")</f>
        <v/>
      </c>
      <c r="LP434" s="264" t="str">
        <f>IF(AND($A$434&lt;=AC$349,AC$349&lt;=$B$434),(1/3)*$E$434,"")</f>
        <v/>
      </c>
      <c r="LQ434" s="264" t="str">
        <f>IF(AND($A$434&lt;=AC$349,AC$349&lt;=$B$434),(2/3)*$E$434,"")</f>
        <v/>
      </c>
      <c r="LR434" s="264" t="str">
        <f>IF(AND($A$434&lt;=AC$349,AC$349&lt;=$B$434),$F$434,"")</f>
        <v/>
      </c>
      <c r="LS434" s="264" t="str">
        <f>IF(AND($A$434&lt;=AC$349,AC$349&lt;=$B$434),(1/3)*$F$434,"")</f>
        <v/>
      </c>
      <c r="LT434" s="264" t="str">
        <f>IF(AND($A$434&lt;=AC$349,AC$349&lt;=$B$434),(2/3)*$F$434,"")</f>
        <v/>
      </c>
      <c r="LU434" s="264" t="str">
        <f>IF(AND($A$434&lt;=AD$349,AD$349&lt;=$B$434),$C$434,"")</f>
        <v/>
      </c>
      <c r="LV434" s="264" t="str">
        <f>IF(AND($A$434&lt;=AD$349,AD$349&lt;=$B$434),(1/3)*$C$434,"")</f>
        <v/>
      </c>
      <c r="LW434" s="264" t="str">
        <f>IF(AND($A$434&lt;=AD$349,AD$349&lt;=$B$434),(2/3)*$C$434,"")</f>
        <v/>
      </c>
      <c r="LX434" s="264" t="str">
        <f>IF(AND($A$434&lt;=AD$349,AD$349&lt;=$B$434),$D$434,"")</f>
        <v/>
      </c>
      <c r="LY434" s="264" t="str">
        <f>IF(AND($A$434&lt;=AD$349,AD$349&lt;=$B$434),(1/3)*$D$434,"")</f>
        <v/>
      </c>
      <c r="LZ434" s="264" t="str">
        <f>IF(AND($A$434&lt;=AD$349,AD$349&lt;=$B$434),(2/3)*$D$434,"")</f>
        <v/>
      </c>
      <c r="MA434" s="264" t="str">
        <f>IF(AND($A$434&lt;=AD$349,AD$349&lt;=$B$434),$E$434,"")</f>
        <v/>
      </c>
      <c r="MB434" s="264" t="str">
        <f>IF(AND($A$434&lt;=AD$349,AD$349&lt;=$B$434),(1/3)*$E$434,"")</f>
        <v/>
      </c>
      <c r="MC434" s="264" t="str">
        <f>IF(AND($A$434&lt;=AD$349,AD$349&lt;=$B$434),(2/3)*$E$434,"")</f>
        <v/>
      </c>
      <c r="MD434" s="264" t="str">
        <f>IF(AND($A$434&lt;=AD$349,AD$349&lt;=$B$434),$F$434,"")</f>
        <v/>
      </c>
      <c r="ME434" s="264" t="str">
        <f>IF(AND($A$434&lt;=AD$349,AD$349&lt;=$B$434),(1/3)*$F$434,"")</f>
        <v/>
      </c>
      <c r="MF434" s="264" t="str">
        <f>IF(AND($A$434&lt;=AD$349,AD$349&lt;=$B$434),(2/3)*$F$434,"")</f>
        <v/>
      </c>
      <c r="MG434" s="264" t="str">
        <f>IF(AND($A$434&lt;=AE$349,AE$349&lt;=$B$434),$C$434,"")</f>
        <v/>
      </c>
      <c r="MH434" s="264" t="str">
        <f>IF(AND($A$434&lt;=AE$349,AE$349&lt;=$B$434),(1/3)*$C$434,"")</f>
        <v/>
      </c>
      <c r="MI434" s="264" t="str">
        <f>IF(AND($A$434&lt;=AE$349,AE$349&lt;=$B$434),(2/3)*$C$434,"")</f>
        <v/>
      </c>
      <c r="MJ434" s="264" t="str">
        <f>IF(AND($A$434&lt;=AE$349,AE$349&lt;=$B$434),$D$434,"")</f>
        <v/>
      </c>
      <c r="MK434" s="264" t="str">
        <f>IF(AND($A$434&lt;=AE$349,AE$349&lt;=$B$434),(1/3)*$D$434,"")</f>
        <v/>
      </c>
      <c r="ML434" s="264" t="str">
        <f>IF(AND($A$434&lt;=AE$349,AE$349&lt;=$B$434),(2/3)*$D$434,"")</f>
        <v/>
      </c>
      <c r="MM434" s="264" t="str">
        <f>IF(AND($A$434&lt;=AE$349,AE$349&lt;=$B$434),$E$434,"")</f>
        <v/>
      </c>
      <c r="MN434" s="264" t="str">
        <f>IF(AND($A$434&lt;=AE$349,AE$349&lt;=$B$434),(1/3)*$E$434,"")</f>
        <v/>
      </c>
      <c r="MO434" s="264" t="str">
        <f>IF(AND($A$434&lt;=AE$349,AE$349&lt;=$B$434),(2/3)*$E$434,"")</f>
        <v/>
      </c>
      <c r="MP434" s="264" t="str">
        <f>IF(AND($A$434&lt;=AE$349,AE$349&lt;=$B$434),$F$434,"")</f>
        <v/>
      </c>
      <c r="MQ434" s="264" t="str">
        <f>IF(AND($A$434&lt;=AE$349,AE$349&lt;=$B$434),(1/3)*$F$434,"")</f>
        <v/>
      </c>
      <c r="MR434" s="264" t="str">
        <f>IF(AND($A$434&lt;=AE$349,AE$349&lt;=$B$434),(2/3)*$F$434,"")</f>
        <v/>
      </c>
      <c r="MS434" s="264" t="str">
        <f>IF(AND($A$434&lt;=AF$349,AF$349&lt;=$B$434),$C$434,"")</f>
        <v/>
      </c>
      <c r="MT434" s="264" t="str">
        <f>IF(AND($A$434&lt;=AF$349,AF$349&lt;=$B$434),(1/3)*$C$434,"")</f>
        <v/>
      </c>
      <c r="MU434" s="264" t="str">
        <f>IF(AND($A$434&lt;=AF$349,AF$349&lt;=$B$434),(2/3)*$C$434,"")</f>
        <v/>
      </c>
      <c r="MV434" s="264" t="str">
        <f>IF(AND($A$434&lt;=AF$349,AF$349&lt;=$B$434),$D$434,"")</f>
        <v/>
      </c>
      <c r="MW434" s="264" t="str">
        <f>IF(AND($A$434&lt;=AF$349,AF$349&lt;=$B$434),(1/3)*$D$434,"")</f>
        <v/>
      </c>
      <c r="MX434" s="264" t="str">
        <f>IF(AND($A$434&lt;=AF$349,AF$349&lt;=$B$434),(2/3)*$D$434,"")</f>
        <v/>
      </c>
      <c r="MY434" s="264" t="str">
        <f>IF(AND($A$434&lt;=AF$349,AF$349&lt;=$B$434),$E$434,"")</f>
        <v/>
      </c>
      <c r="MZ434" s="264" t="str">
        <f>IF(AND($A$434&lt;=AF$349,AF$349&lt;=$B$434),(1/3)*$E$434,"")</f>
        <v/>
      </c>
      <c r="NA434" s="264" t="str">
        <f>IF(AND($A$434&lt;=AF$349,AF$349&lt;=$B$434),(2/3)*$E$434,"")</f>
        <v/>
      </c>
      <c r="NB434" s="264" t="str">
        <f>IF(AND($A$434&lt;=AF$349,AF$349&lt;=$B$434),$F$434,"")</f>
        <v/>
      </c>
      <c r="NC434" s="264" t="str">
        <f>IF(AND($A$434&lt;=AF$349,AF$349&lt;=$B$434),(1/3)*$F$434,"")</f>
        <v/>
      </c>
      <c r="ND434" s="264" t="str">
        <f>IF(AND($A$434&lt;=AF$349,AF$349&lt;=$B$434),(2/3)*$F$434,"")</f>
        <v/>
      </c>
      <c r="NE434" s="264" t="str">
        <f>IF(AND($A$434&lt;=AG$349,AG$349&lt;=$B$434),$C$434,"")</f>
        <v/>
      </c>
      <c r="NF434" s="264" t="str">
        <f>IF(AND($A$434&lt;=AG$349,AG$349&lt;=$B$434),(1/3)*$C$434,"")</f>
        <v/>
      </c>
      <c r="NG434" s="264" t="str">
        <f>IF(AND($A$434&lt;=AG$349,AG$349&lt;=$B$434),(2/3)*$C$434,"")</f>
        <v/>
      </c>
      <c r="NH434" s="264" t="str">
        <f>IF(AND($A$434&lt;=AG$349,AG$349&lt;=$B$434),$D$434,"")</f>
        <v/>
      </c>
      <c r="NI434" s="264" t="str">
        <f>IF(AND($A$434&lt;=AG$349,AG$349&lt;=$B$434),(1/3)*$D$434,"")</f>
        <v/>
      </c>
      <c r="NJ434" s="264" t="str">
        <f>IF(AND($A$434&lt;=AG$349,AG$349&lt;=$B$434),(2/3)*$D$434,"")</f>
        <v/>
      </c>
      <c r="NK434" s="264" t="str">
        <f>IF(AND($A$434&lt;=AG$349,AG$349&lt;=$B$434),$E$434,"")</f>
        <v/>
      </c>
      <c r="NL434" s="264" t="str">
        <f>IF(AND($A$434&lt;=AG$349,AG$349&lt;=$B$434),(1/3)*$E$434,"")</f>
        <v/>
      </c>
      <c r="NM434" s="264" t="str">
        <f>IF(AND($A$434&lt;=AG$349,AG$349&lt;=$B$434),(2/3)*$E$434,"")</f>
        <v/>
      </c>
      <c r="NN434" s="264" t="str">
        <f>IF(AND($A$434&lt;=AG$349,AG$349&lt;=$B$434),$F$434,"")</f>
        <v/>
      </c>
      <c r="NO434" s="264" t="str">
        <f>IF(AND($A$434&lt;=AG$349,AG$349&lt;=$B$434),(1/3)*$F$434,"")</f>
        <v/>
      </c>
      <c r="NP434" s="264" t="str">
        <f>IF(AND($A$434&lt;=AG$349,AG$349&lt;=$B$434),(2/3)*$F$434,"")</f>
        <v/>
      </c>
      <c r="NQ434" s="264" t="str">
        <f>IF(AND($A$434&lt;=AH$349,AH$349&lt;=$B$434),$C$434,"")</f>
        <v/>
      </c>
      <c r="NR434" s="264" t="str">
        <f>IF(AND($A$434&lt;=AH$349,AH$349&lt;=$B$434),(1/3)*$C$434,"")</f>
        <v/>
      </c>
      <c r="NS434" s="264" t="str">
        <f>IF(AND($A$434&lt;=AH$349,AH$349&lt;=$B$434),(2/3)*$C$434,"")</f>
        <v/>
      </c>
      <c r="NT434" s="264" t="str">
        <f>IF(AND($A$434&lt;=AH$349,AH$349&lt;=$B$434),$D$434,"")</f>
        <v/>
      </c>
      <c r="NU434" s="264" t="str">
        <f>IF(AND($A$434&lt;=AH$349,AH$349&lt;=$B$434),(1/3)*$D$434,"")</f>
        <v/>
      </c>
      <c r="NV434" s="264" t="str">
        <f>IF(AND($A$434&lt;=AH$349,AH$349&lt;=$B$434),(2/3)*$D$434,"")</f>
        <v/>
      </c>
      <c r="NW434" s="264" t="str">
        <f>IF(AND($A$434&lt;=AH$349,AH$349&lt;=$B$434),$E$434,"")</f>
        <v/>
      </c>
      <c r="NX434" s="264" t="str">
        <f>IF(AND($A$434&lt;=AH$349,AH$349&lt;=$B$434),(1/3)*$E$434,"")</f>
        <v/>
      </c>
      <c r="NY434" s="264" t="str">
        <f>IF(AND($A$434&lt;=AH$349,AH$349&lt;=$B$434),(2/3)*$E$434,"")</f>
        <v/>
      </c>
      <c r="NZ434" s="264" t="str">
        <f>IF(AND($A$434&lt;=AH$349,AH$349&lt;=$B$434),$F$434,"")</f>
        <v/>
      </c>
      <c r="OA434" s="264" t="str">
        <f>IF(AND($A$434&lt;=AH$349,AH$349&lt;=$B$434),(1/3)*$F$434,"")</f>
        <v/>
      </c>
      <c r="OB434" s="264" t="str">
        <f>IF(AND($A$434&lt;=AH$349,AH$349&lt;=$B$434),(2/3)*$F$434,"")</f>
        <v/>
      </c>
      <c r="OC434" s="264" t="str">
        <f>IF(AND($A$434&lt;=AI$349,AI$349&lt;=$B$434),$C$434,"")</f>
        <v/>
      </c>
      <c r="OD434" s="264" t="str">
        <f>IF(AND($A$434&lt;=AI$349,AI$349&lt;=$B$434),(1/3)*$C$434,"")</f>
        <v/>
      </c>
      <c r="OE434" s="264" t="str">
        <f>IF(AND($A$434&lt;=AI$349,AI$349&lt;=$B$434),(2/3)*$C$434,"")</f>
        <v/>
      </c>
      <c r="OF434" s="264" t="str">
        <f>IF(AND($A$434&lt;=AI$349,AI$349&lt;=$B$434),$D$434,"")</f>
        <v/>
      </c>
      <c r="OG434" s="264" t="str">
        <f>IF(AND($A$434&lt;=AI$349,AI$349&lt;=$B$434),(1/3)*$D$434,"")</f>
        <v/>
      </c>
      <c r="OH434" s="264" t="str">
        <f>IF(AND($A$434&lt;=AI$349,AI$349&lt;=$B$434),(2/3)*$D$434,"")</f>
        <v/>
      </c>
      <c r="OI434" s="264" t="str">
        <f>IF(AND($A$434&lt;=AI$349,AI$349&lt;=$B$434),$E$434,"")</f>
        <v/>
      </c>
      <c r="OJ434" s="264" t="str">
        <f>IF(AND($A$434&lt;=AI$349,AI$349&lt;=$B$434),(1/3)*$E$434,"")</f>
        <v/>
      </c>
      <c r="OK434" s="264" t="str">
        <f>IF(AND($A$434&lt;=AI$349,AI$349&lt;=$B$434),(2/3)*$E$434,"")</f>
        <v/>
      </c>
      <c r="OL434" s="264" t="str">
        <f>IF(AND($A$434&lt;=AI$349,AI$349&lt;=$B$434),$F$434,"")</f>
        <v/>
      </c>
      <c r="OM434" s="264" t="str">
        <f>IF(AND($A$434&lt;=AI$349,AI$349&lt;=$B$434),(1/3)*$F$434,"")</f>
        <v/>
      </c>
      <c r="ON434" s="264" t="str">
        <f>IF(AND($A$434&lt;=AI$349,AI$349&lt;=$B$434),(2/3)*$F$434,"")</f>
        <v/>
      </c>
      <c r="OO434" s="264" t="str">
        <f>IF(AND($A$434&lt;=AJ$349,AJ$349&lt;=$B$434),$C$434,"")</f>
        <v/>
      </c>
      <c r="OP434" s="264" t="str">
        <f>IF(AND($A$434&lt;=AJ$349,AJ$349&lt;=$B$434),(1/3)*$C$434,"")</f>
        <v/>
      </c>
      <c r="OQ434" s="264" t="str">
        <f>IF(AND($A$434&lt;=AJ$349,AJ$349&lt;=$B$434),(2/3)*$C$434,"")</f>
        <v/>
      </c>
      <c r="OR434" s="264" t="str">
        <f>IF(AND($A$434&lt;=AJ$349,AJ$349&lt;=$B$434),$D$434,"")</f>
        <v/>
      </c>
      <c r="OS434" s="264" t="str">
        <f>IF(AND($A$434&lt;=AJ$349,AJ$349&lt;=$B$434),(1/3)*$D$434,"")</f>
        <v/>
      </c>
      <c r="OT434" s="264" t="str">
        <f>IF(AND($A$434&lt;=AJ$349,AJ$349&lt;=$B$434),(2/3)*$D$434,"")</f>
        <v/>
      </c>
      <c r="OU434" s="264" t="str">
        <f>IF(AND($A$434&lt;=AJ$349,AJ$349&lt;=$B$434),$E$434,"")</f>
        <v/>
      </c>
      <c r="OV434" s="264" t="str">
        <f>IF(AND($A$434&lt;=AJ$349,AJ$349&lt;=$B$434),(1/3)*$E$434,"")</f>
        <v/>
      </c>
      <c r="OW434" s="264" t="str">
        <f>IF(AND($A$434&lt;=AJ$349,AJ$349&lt;=$B$434),(2/3)*$E$434,"")</f>
        <v/>
      </c>
      <c r="OX434" s="264" t="str">
        <f>IF(AND($A$434&lt;=AJ$349,AJ$349&lt;=$B$434),$F$434,"")</f>
        <v/>
      </c>
      <c r="OY434" s="264" t="str">
        <f>IF(AND($A$434&lt;=AJ$349,AJ$349&lt;=$B$434),(1/3)*$F$434,"")</f>
        <v/>
      </c>
      <c r="OZ434" s="264" t="str">
        <f>IF(AND($A$434&lt;=AJ$349,AJ$349&lt;=$B$434),(2/3)*$F$434,"")</f>
        <v/>
      </c>
      <c r="PA434" s="264" t="str">
        <f>IF(AND($A$434&lt;=AK$349,AK$349&lt;=$B$434),$C$434,"")</f>
        <v/>
      </c>
      <c r="PB434" s="264" t="str">
        <f>IF(AND($A$434&lt;=AK$349,AK$349&lt;=$B$434),(1/3)*$C$434,"")</f>
        <v/>
      </c>
      <c r="PC434" s="264" t="str">
        <f>IF(AND($A$434&lt;=AK$349,AK$349&lt;=$B$434),(2/3)*$C$434,"")</f>
        <v/>
      </c>
      <c r="PD434" s="264" t="str">
        <f>IF(AND($A$434&lt;=AK$349,AK$349&lt;=$B$434),$D$434,"")</f>
        <v/>
      </c>
      <c r="PE434" s="264" t="str">
        <f>IF(AND($A$434&lt;=AK$349,AK$349&lt;=$B$434),(1/3)*$D$434,"")</f>
        <v/>
      </c>
      <c r="PF434" s="264" t="str">
        <f>IF(AND($A$434&lt;=AK$349,AK$349&lt;=$B$434),(2/3)*$D$434,"")</f>
        <v/>
      </c>
      <c r="PG434" s="264" t="str">
        <f>IF(AND($A$434&lt;=AK$349,AK$349&lt;=$B$434),$E$434,"")</f>
        <v/>
      </c>
      <c r="PH434" s="264" t="str">
        <f>IF(AND($A$434&lt;=AK$349,AK$349&lt;=$B$434),(1/3)*$E$434,"")</f>
        <v/>
      </c>
      <c r="PI434" s="264" t="str">
        <f>IF(AND($A$434&lt;=AK$349,AK$349&lt;=$B$434),(2/3)*$E$434,"")</f>
        <v/>
      </c>
      <c r="PJ434" s="264" t="str">
        <f>IF(AND($A$434&lt;=AK$349,AK$349&lt;=$B$434),$F$434,"")</f>
        <v/>
      </c>
      <c r="PK434" s="264" t="str">
        <f>IF(AND($A$434&lt;=AK$349,AK$349&lt;=$B$434),(1/3)*$F$434,"")</f>
        <v/>
      </c>
      <c r="PL434" s="264" t="str">
        <f>IF(AND($A$434&lt;=AK$349,AK$349&lt;=$B$434),(2/3)*$F$434,"")</f>
        <v/>
      </c>
      <c r="PM434" s="264" t="str">
        <f>IF(AND($A$434&lt;=AL$349,AL$349&lt;=$B$434),$C$434,"")</f>
        <v/>
      </c>
      <c r="PN434" s="264" t="str">
        <f>IF(AND($A$434&lt;=AL$349,AL$349&lt;=$B$434),(1/3)*$C$434,"")</f>
        <v/>
      </c>
      <c r="PO434" s="264" t="str">
        <f>IF(AND($A$434&lt;=AL$349,AL$349&lt;=$B$434),(2/3)*$C$434,"")</f>
        <v/>
      </c>
      <c r="PP434" s="264" t="str">
        <f>IF(AND($A$434&lt;=AL$349,AL$349&lt;=$B$434),$D$434,"")</f>
        <v/>
      </c>
      <c r="PQ434" s="264" t="str">
        <f>IF(AND($A$434&lt;=AL$349,AL$349&lt;=$B$434),(1/3)*$D$434,"")</f>
        <v/>
      </c>
      <c r="PR434" s="264" t="str">
        <f>IF(AND($A$434&lt;=AL$349,AL$349&lt;=$B$434),(2/3)*$D$434,"")</f>
        <v/>
      </c>
      <c r="PS434" s="264" t="str">
        <f>IF(AND($A$434&lt;=AL$349,AL$349&lt;=$B$434),$E$434,"")</f>
        <v/>
      </c>
      <c r="PT434" s="264" t="str">
        <f>IF(AND($A$434&lt;=AL$349,AL$349&lt;=$B$434),(1/3)*$E$434,"")</f>
        <v/>
      </c>
      <c r="PU434" s="264" t="str">
        <f>IF(AND($A$434&lt;=AL$349,AL$349&lt;=$B$434),(2/3)*$E$434,"")</f>
        <v/>
      </c>
      <c r="PV434" s="264" t="str">
        <f>IF(AND($A$434&lt;=AL$349,AL$349&lt;=$B$434),$F$434,"")</f>
        <v/>
      </c>
      <c r="PW434" s="264" t="str">
        <f>IF(AND($A$434&lt;=AL$349,AL$349&lt;=$B$434),(1/3)*$F$434,"")</f>
        <v/>
      </c>
      <c r="PX434" s="264" t="str">
        <f>IF(AND($A$434&lt;=AL$349,AL$349&lt;=$B$434),(2/3)*$F$434,"")</f>
        <v/>
      </c>
      <c r="PY434" s="264" t="str">
        <f>IF(AND($A$434&lt;=AM$349,AM$349&lt;=$B$434),$C$434,"")</f>
        <v/>
      </c>
      <c r="PZ434" s="264" t="str">
        <f>IF(AND($A$434&lt;=AM$349,AM$349&lt;=$B$434),(1/3)*$C$434,"")</f>
        <v/>
      </c>
      <c r="QA434" s="264" t="str">
        <f>IF(AND($A$434&lt;=AM$349,AM$349&lt;=$B$434),(2/3)*$C$434,"")</f>
        <v/>
      </c>
      <c r="QB434" s="264" t="str">
        <f>IF(AND($A$434&lt;=AM$349,AM$349&lt;=$B$434),$D$434,"")</f>
        <v/>
      </c>
      <c r="QC434" s="264" t="str">
        <f>IF(AND($A$434&lt;=AM$349,AM$349&lt;=$B$434),(1/3)*$D$434,"")</f>
        <v/>
      </c>
      <c r="QD434" s="264" t="str">
        <f>IF(AND($A$434&lt;=AM$349,AM$349&lt;=$B$434),(2/3)*$D$434,"")</f>
        <v/>
      </c>
      <c r="QE434" s="264" t="str">
        <f>IF(AND($A$434&lt;=AM$349,AM$349&lt;=$B$434),$E$434,"")</f>
        <v/>
      </c>
      <c r="QF434" s="264" t="str">
        <f>IF(AND($A$434&lt;=AM$349,AM$349&lt;=$B$434),(1/3)*$E$434,"")</f>
        <v/>
      </c>
      <c r="QG434" s="264" t="str">
        <f>IF(AND($A$434&lt;=AM$349,AM$349&lt;=$B$434),(2/3)*$E$434,"")</f>
        <v/>
      </c>
      <c r="QH434" s="264" t="str">
        <f>IF(AND($A$434&lt;=AM$349,AM$349&lt;=$B$434),$F$434,"")</f>
        <v/>
      </c>
      <c r="QI434" s="264" t="str">
        <f>IF(AND($A$434&lt;=AM$349,AM$349&lt;=$B$434),(1/3)*$F$434,"")</f>
        <v/>
      </c>
      <c r="QJ434" s="264" t="str">
        <f>IF(AND($A$434&lt;=AM$349,AM$349&lt;=$B$434),(2/3)*$F$434,"")</f>
        <v/>
      </c>
      <c r="QK434" s="264" t="str">
        <f>IF(AND($A$434&lt;=AN$349,AN$349&lt;=$B$434),$C$434,"")</f>
        <v/>
      </c>
      <c r="QL434" s="264" t="str">
        <f>IF(AND($A$434&lt;=AN$349,AN$349&lt;=$B$434),(1/3)*$C$434,"")</f>
        <v/>
      </c>
      <c r="QM434" s="264" t="str">
        <f>IF(AND($A$434&lt;=AN$349,AN$349&lt;=$B$434),(2/3)*$C$434,"")</f>
        <v/>
      </c>
      <c r="QN434" s="264" t="str">
        <f>IF(AND($A$434&lt;=AN$349,AN$349&lt;=$B$434),$D$434,"")</f>
        <v/>
      </c>
      <c r="QO434" s="264" t="str">
        <f>IF(AND($A$434&lt;=AN$349,AN$349&lt;=$B$434),(1/3)*$D$434,"")</f>
        <v/>
      </c>
      <c r="QP434" s="264" t="str">
        <f>IF(AND($A$434&lt;=AN$349,AN$349&lt;=$B$434),(2/3)*$D$434,"")</f>
        <v/>
      </c>
      <c r="QQ434" s="264" t="str">
        <f>IF(AND($A$434&lt;=AN$349,AN$349&lt;=$B$434),$E$434,"")</f>
        <v/>
      </c>
      <c r="QR434" s="264" t="str">
        <f>IF(AND($A$434&lt;=AN$349,AN$349&lt;=$B$434),(1/3)*$E$434,"")</f>
        <v/>
      </c>
      <c r="QS434" s="264" t="str">
        <f>IF(AND($A$434&lt;=AN$349,AN$349&lt;=$B$434),(2/3)*$E$434,"")</f>
        <v/>
      </c>
      <c r="QT434" s="264" t="str">
        <f>IF(AND($A$434&lt;=AN$349,AN$349&lt;=$B$434),$F$434,"")</f>
        <v/>
      </c>
      <c r="QU434" s="264" t="str">
        <f>IF(AND($A$434&lt;=AN$349,AN$349&lt;=$B$434),(1/3)*$F$434,"")</f>
        <v/>
      </c>
      <c r="QV434" s="264" t="str">
        <f>IF(AND($A$434&lt;=AN$349,AN$349&lt;=$B$434),(2/3)*$F$434,"")</f>
        <v/>
      </c>
      <c r="QW434" s="264" t="str">
        <f>IF(AND($A$434&lt;=AO$349,AO$349&lt;=$B$434),$C$434,"")</f>
        <v/>
      </c>
      <c r="QX434" s="264" t="str">
        <f>IF(AND($A$434&lt;=AO$349,AO$349&lt;=$B$434),(1/3)*$C$434,"")</f>
        <v/>
      </c>
      <c r="QY434" s="264" t="str">
        <f>IF(AND($A$434&lt;=AO$349,AO$349&lt;=$B$434),(2/3)*$C$434,"")</f>
        <v/>
      </c>
      <c r="QZ434" s="264" t="str">
        <f>IF(AND($A$434&lt;=AO$349,AO$349&lt;=$B$434),$D$434,"")</f>
        <v/>
      </c>
      <c r="RA434" s="264" t="str">
        <f>IF(AND($A$434&lt;=AO$349,AO$349&lt;=$B$434),(1/3)*$D$434,"")</f>
        <v/>
      </c>
      <c r="RB434" s="264" t="str">
        <f>IF(AND($A$434&lt;=AO$349,AO$349&lt;=$B$434),(2/3)*$D$434,"")</f>
        <v/>
      </c>
      <c r="RC434" s="264" t="str">
        <f>IF(AND($A$434&lt;=AO$349,AO$349&lt;=$B$434),$E$434,"")</f>
        <v/>
      </c>
      <c r="RD434" s="264" t="str">
        <f>IF(AND($A$434&lt;=AO$349,AO$349&lt;=$B$434),(1/3)*$E$434,"")</f>
        <v/>
      </c>
      <c r="RE434" s="264" t="str">
        <f>IF(AND($A$434&lt;=AO$349,AO$349&lt;=$B$434),(2/3)*$E$434,"")</f>
        <v/>
      </c>
      <c r="RF434" s="264" t="str">
        <f>IF(AND($A$434&lt;=AO$349,AO$349&lt;=$B$434),$F$434,"")</f>
        <v/>
      </c>
      <c r="RG434" s="264" t="str">
        <f>IF(AND($A$434&lt;=AO$349,AO$349&lt;=$B$434),(1/3)*$F$434,"")</f>
        <v/>
      </c>
      <c r="RH434" s="264" t="str">
        <f>IF(AND($A$434&lt;=AO$349,AO$349&lt;=$B$434),(2/3)*$F$434,"")</f>
        <v/>
      </c>
      <c r="RI434" s="264" t="str">
        <f>IF(AND($A$434&lt;=AP$349,AP$349&lt;=$B$434),$C$434,"")</f>
        <v/>
      </c>
      <c r="RJ434" s="264" t="str">
        <f>IF(AND($A$434&lt;=AP$349,AP$349&lt;=$B$434),(1/3)*$C$434,"")</f>
        <v/>
      </c>
      <c r="RK434" s="264" t="str">
        <f>IF(AND($A$434&lt;=AP$349,AP$349&lt;=$B$434),(2/3)*$C$434,"")</f>
        <v/>
      </c>
      <c r="RL434" s="264" t="str">
        <f>IF(AND($A$434&lt;=AP$349,AP$349&lt;=$B$434),$D$434,"")</f>
        <v/>
      </c>
      <c r="RM434" s="264" t="str">
        <f>IF(AND($A$434&lt;=AP$349,AP$349&lt;=$B$434),(1/3)*$D$434,"")</f>
        <v/>
      </c>
      <c r="RN434" s="264" t="str">
        <f>IF(AND($A$434&lt;=AP$349,AP$349&lt;=$B$434),(2/3)*$D$434,"")</f>
        <v/>
      </c>
      <c r="RO434" s="264" t="str">
        <f>IF(AND($A$434&lt;=AP$349,AP$349&lt;=$B$434),$E$434,"")</f>
        <v/>
      </c>
      <c r="RP434" s="264" t="str">
        <f>IF(AND($A$434&lt;=AP$349,AP$349&lt;=$B$434),(1/3)*$E$434,"")</f>
        <v/>
      </c>
      <c r="RQ434" s="264" t="str">
        <f>IF(AND($A$434&lt;=AP$349,AP$349&lt;=$B$434),(2/3)*$E$434,"")</f>
        <v/>
      </c>
      <c r="RR434" s="264" t="str">
        <f>IF(AND($A$434&lt;=AP$349,AP$349&lt;=$B$434),$F$434,"")</f>
        <v/>
      </c>
      <c r="RS434" s="264" t="str">
        <f>IF(AND($A$434&lt;=AP$349,AP$349&lt;=$B$434),(1/3)*$F$434,"")</f>
        <v/>
      </c>
      <c r="RT434" s="264" t="str">
        <f>IF(AND($A$434&lt;=AP$349,AP$349&lt;=$B$434),(2/3)*$F$434,"")</f>
        <v/>
      </c>
      <c r="RU434" s="264" t="str">
        <f>IF(AND($A$434&lt;=AQ$349,AQ$349&lt;=$B$434),$C$434,"")</f>
        <v/>
      </c>
      <c r="RV434" s="264" t="str">
        <f>IF(AND($A$434&lt;=AQ$349,AQ$349&lt;=$B$434),(1/3)*$C$434,"")</f>
        <v/>
      </c>
      <c r="RW434" s="264" t="str">
        <f>IF(AND($A$434&lt;=AQ$349,AQ$349&lt;=$B$434),(2/3)*$C$434,"")</f>
        <v/>
      </c>
      <c r="RX434" s="264" t="str">
        <f>IF(AND($A$434&lt;=AQ$349,AQ$349&lt;=$B$434),$D$434,"")</f>
        <v/>
      </c>
      <c r="RY434" s="264" t="str">
        <f>IF(AND($A$434&lt;=AQ$349,AQ$349&lt;=$B$434),(1/3)*$D$434,"")</f>
        <v/>
      </c>
      <c r="RZ434" s="264" t="str">
        <f>IF(AND($A$434&lt;=AQ$349,AQ$349&lt;=$B$434),(2/3)*$D$434,"")</f>
        <v/>
      </c>
      <c r="SA434" s="264" t="str">
        <f>IF(AND($A$434&lt;=AQ$349,AQ$349&lt;=$B$434),$E$434,"")</f>
        <v/>
      </c>
      <c r="SB434" s="264" t="str">
        <f>IF(AND($A$434&lt;=AQ$349,AQ$349&lt;=$B$434),(1/3)*$E$434,"")</f>
        <v/>
      </c>
      <c r="SC434" s="264" t="str">
        <f>IF(AND($A$434&lt;=AQ$349,AQ$349&lt;=$B$434),(2/3)*$E$434,"")</f>
        <v/>
      </c>
      <c r="SD434" s="264" t="str">
        <f>IF(AND($A$434&lt;=AQ$349,AQ$349&lt;=$B$434),$F$434,"")</f>
        <v/>
      </c>
      <c r="SE434" s="264" t="str">
        <f>IF(AND($A$434&lt;=AQ$349,AQ$349&lt;=$B$434),(1/3)*$F$434,"")</f>
        <v/>
      </c>
      <c r="SF434" s="264" t="str">
        <f>IF(AND($A$434&lt;=AQ$349,AQ$349&lt;=$B$434),(2/3)*$F$434,"")</f>
        <v/>
      </c>
      <c r="SG434" s="264" t="str">
        <f>IF(AND($A$434&lt;=AR$349,AR$349&lt;=$B$434),$C$434,"")</f>
        <v/>
      </c>
      <c r="SH434" s="264" t="str">
        <f>IF(AND($A$434&lt;=AR$349,AR$349&lt;=$B$434),(1/3)*$C$434,"")</f>
        <v/>
      </c>
      <c r="SI434" s="264" t="str">
        <f>IF(AND($A$434&lt;=AR$349,AR$349&lt;=$B$434),(2/3)*$C$434,"")</f>
        <v/>
      </c>
      <c r="SJ434" s="264" t="str">
        <f>IF(AND($A$434&lt;=AR$349,AR$349&lt;=$B$434),$D$434,"")</f>
        <v/>
      </c>
      <c r="SK434" s="264" t="str">
        <f>IF(AND($A$434&lt;=AR$349,AR$349&lt;=$B$434),(1/3)*$D$434,"")</f>
        <v/>
      </c>
      <c r="SL434" s="264" t="str">
        <f>IF(AND($A$434&lt;=AR$349,AR$349&lt;=$B$434),(2/3)*$D$434,"")</f>
        <v/>
      </c>
      <c r="SM434" s="264" t="str">
        <f>IF(AND($A$434&lt;=AR$349,AR$349&lt;=$B$434),$E$434,"")</f>
        <v/>
      </c>
      <c r="SN434" s="264" t="str">
        <f>IF(AND($A$434&lt;=AR$349,AR$349&lt;=$B$434),(1/3)*$E$434,"")</f>
        <v/>
      </c>
      <c r="SO434" s="264" t="str">
        <f>IF(AND($A$434&lt;=AR$349,AR$349&lt;=$B$434),(2/3)*$E$434,"")</f>
        <v/>
      </c>
      <c r="SP434" s="264" t="str">
        <f>IF(AND($A$434&lt;=AR$349,AR$349&lt;=$B$434),$F$434,"")</f>
        <v/>
      </c>
      <c r="SQ434" s="264" t="str">
        <f>IF(AND($A$434&lt;=AR$349,AR$349&lt;=$B$434),(1/3)*$F$434,"")</f>
        <v/>
      </c>
      <c r="SR434" s="264" t="str">
        <f>IF(AND($A$434&lt;=AR$349,AR$349&lt;=$B$434),(2/3)*$F$434,"")</f>
        <v/>
      </c>
      <c r="SS434" s="264" t="str">
        <f>IF(AND($A$434&lt;=AS$349,AS$349&lt;=$B$434),$C$434,"")</f>
        <v/>
      </c>
      <c r="ST434" s="264" t="str">
        <f>IF(AND($A$434&lt;=AS$349,AS$349&lt;=$B$434),(1/3)*$C$434,"")</f>
        <v/>
      </c>
      <c r="SU434" s="264" t="str">
        <f>IF(AND($A$434&lt;=AS$349,AS$349&lt;=$B$434),(2/3)*$C$434,"")</f>
        <v/>
      </c>
      <c r="SV434" s="264" t="str">
        <f>IF(AND($A$434&lt;=AS$349,AS$349&lt;=$B$434),$D$434,"")</f>
        <v/>
      </c>
      <c r="SW434" s="264" t="str">
        <f>IF(AND($A$434&lt;=AS$349,AS$349&lt;=$B$434),(1/3)*$D$434,"")</f>
        <v/>
      </c>
      <c r="SX434" s="264" t="str">
        <f>IF(AND($A$434&lt;=AS$349,AS$349&lt;=$B$434),(2/3)*$D$434,"")</f>
        <v/>
      </c>
      <c r="SY434" s="264" t="str">
        <f>IF(AND($A$434&lt;=AS$349,AS$349&lt;=$B$434),$E$434,"")</f>
        <v/>
      </c>
      <c r="SZ434" s="264" t="str">
        <f>IF(AND($A$434&lt;=AS$349,AS$349&lt;=$B$434),(1/3)*$E$434,"")</f>
        <v/>
      </c>
      <c r="TA434" s="264" t="str">
        <f>IF(AND($A$434&lt;=AS$349,AS$349&lt;=$B$434),(2/3)*$E$434,"")</f>
        <v/>
      </c>
      <c r="TB434" s="264" t="str">
        <f>IF(AND($A$434&lt;=AS$349,AS$349&lt;=$B$434),$F$434,"")</f>
        <v/>
      </c>
      <c r="TC434" s="264" t="str">
        <f>IF(AND($A$434&lt;=AS$349,AS$349&lt;=$B$434),(1/3)*$F$434,"")</f>
        <v/>
      </c>
      <c r="TD434" s="264" t="str">
        <f>IF(AND($A$434&lt;=AS$349,AS$349&lt;=$B$434),(2/3)*$F$434,"")</f>
        <v/>
      </c>
      <c r="TE434" s="264" t="str">
        <f>IF(AND($A$434&lt;=AT$349,AT$349&lt;=$B$434),$C$434,"")</f>
        <v/>
      </c>
      <c r="TF434" s="264" t="str">
        <f>IF(AND($A$434&lt;=AT$349,AT$349&lt;=$B$434),(1/3)*$C$434,"")</f>
        <v/>
      </c>
      <c r="TG434" s="264" t="str">
        <f>IF(AND($A$434&lt;=AT$349,AT$349&lt;=$B$434),(2/3)*$C$434,"")</f>
        <v/>
      </c>
      <c r="TH434" s="264" t="str">
        <f>IF(AND($A$434&lt;=AT$349,AT$349&lt;=$B$434),$D$434,"")</f>
        <v/>
      </c>
      <c r="TI434" s="264" t="str">
        <f>IF(AND($A$434&lt;=AT$349,AT$349&lt;=$B$434),(1/3)*$D$434,"")</f>
        <v/>
      </c>
      <c r="TJ434" s="264" t="str">
        <f>IF(AND($A$434&lt;=AT$349,AT$349&lt;=$B$434),(2/3)*$D$434,"")</f>
        <v/>
      </c>
      <c r="TK434" s="264" t="str">
        <f>IF(AND($A$434&lt;=AT$349,AT$349&lt;=$B$434),$E$434,"")</f>
        <v/>
      </c>
      <c r="TL434" s="264" t="str">
        <f>IF(AND($A$434&lt;=AT$349,AT$349&lt;=$B$434),(1/3)*$E$434,"")</f>
        <v/>
      </c>
      <c r="TM434" s="264" t="str">
        <f>IF(AND($A$434&lt;=AT$349,AT$349&lt;=$B$434),(2/3)*$E$434,"")</f>
        <v/>
      </c>
      <c r="TN434" s="264" t="str">
        <f>IF(AND($A$434&lt;=AT$349,AT$349&lt;=$B$434),$F$434,"")</f>
        <v/>
      </c>
      <c r="TO434" s="264" t="str">
        <f>IF(AND($A$434&lt;=AT$349,AT$349&lt;=$B$434),(1/3)*$F$434,"")</f>
        <v/>
      </c>
      <c r="TP434" s="264" t="str">
        <f>IF(AND($A$434&lt;=AT$349,AT$349&lt;=$B$434),(2/3)*$F$434,"")</f>
        <v/>
      </c>
      <c r="TQ434" s="264" t="str">
        <f>IF(AND($A$434&lt;=AU$349,AU$349&lt;=$B$434),$C$434,"")</f>
        <v/>
      </c>
      <c r="TR434" s="264" t="str">
        <f>IF(AND($A$434&lt;=AU$349,AU$349&lt;=$B$434),(1/3)*$C$434,"")</f>
        <v/>
      </c>
      <c r="TS434" s="264" t="str">
        <f>IF(AND($A$434&lt;=AU$349,AU$349&lt;=$B$434),(2/3)*$C$434,"")</f>
        <v/>
      </c>
      <c r="TT434" s="264" t="str">
        <f>IF(AND($A$434&lt;=AU$349,AU$349&lt;=$B$434),$D$434,"")</f>
        <v/>
      </c>
      <c r="TU434" s="264" t="str">
        <f>IF(AND($A$434&lt;=AU$349,AU$349&lt;=$B$434),(1/3)*$D$434,"")</f>
        <v/>
      </c>
      <c r="TV434" s="264" t="str">
        <f>IF(AND($A$434&lt;=AU$349,AU$349&lt;=$B$434),(2/3)*$D$434,"")</f>
        <v/>
      </c>
      <c r="TW434" s="264" t="str">
        <f>IF(AND($A$434&lt;=AU$349,AU$349&lt;=$B$434),$E$434,"")</f>
        <v/>
      </c>
      <c r="TX434" s="264" t="str">
        <f>IF(AND($A$434&lt;=AU$349,AU$349&lt;=$B$434),(1/3)*$E$434,"")</f>
        <v/>
      </c>
      <c r="TY434" s="264" t="str">
        <f>IF(AND($A$434&lt;=AU$349,AU$349&lt;=$B$434),(2/3)*$E$434,"")</f>
        <v/>
      </c>
      <c r="TZ434" s="264" t="str">
        <f>IF(AND($A$434&lt;=AU$349,AU$349&lt;=$B$434),$F$434,"")</f>
        <v/>
      </c>
      <c r="UA434" s="264" t="str">
        <f>IF(AND($A$434&lt;=AU$349,AU$349&lt;=$B$434),(1/3)*$F$434,"")</f>
        <v/>
      </c>
      <c r="UB434" s="264" t="str">
        <f>IF(AND($A$434&lt;=AU$349,AU$349&lt;=$B$434),(2/3)*$F$434,"")</f>
        <v/>
      </c>
      <c r="UC434" s="264" t="str">
        <f>IF(AND($A$434&lt;=AV$349,AV$349&lt;=$B$434),$C$434,"")</f>
        <v/>
      </c>
      <c r="UD434" s="264" t="str">
        <f>IF(AND($A$434&lt;=AV$349,AV$349&lt;=$B$434),(1/3)*$C$434,"")</f>
        <v/>
      </c>
      <c r="UE434" s="264" t="str">
        <f>IF(AND($A$434&lt;=AV$349,AV$349&lt;=$B$434),(2/3)*$C$434,"")</f>
        <v/>
      </c>
      <c r="UF434" s="264" t="str">
        <f>IF(AND($A$434&lt;=AV$349,AV$349&lt;=$B$434),$D$434,"")</f>
        <v/>
      </c>
      <c r="UG434" s="264" t="str">
        <f>IF(AND($A$434&lt;=AV$349,AV$349&lt;=$B$434),(1/3)*$D$434,"")</f>
        <v/>
      </c>
      <c r="UH434" s="264" t="str">
        <f>IF(AND($A$434&lt;=AV$349,AV$349&lt;=$B$434),(2/3)*$C$434,"")</f>
        <v/>
      </c>
      <c r="UI434" s="264" t="str">
        <f>IF(AND($A$434&lt;=AV$349,AV$349&lt;=$B$434),$E$434,"")</f>
        <v/>
      </c>
      <c r="UJ434" s="264" t="str">
        <f>IF(AND($A$434&lt;=AV$349,AV$349&lt;=$B$434),(1/3)*$E$434,"")</f>
        <v/>
      </c>
      <c r="UK434" s="264" t="str">
        <f>IF(AND($A$434&lt;=AV$349,AV$349&lt;=$B$434),(2/3)*$E$434,"")</f>
        <v/>
      </c>
      <c r="UL434" s="264" t="str">
        <f>IF(AND($A$434&lt;=AV$349,AV$349&lt;=$B$434),$F$434,"")</f>
        <v/>
      </c>
      <c r="UM434" s="264" t="str">
        <f>IF(AND($A$434&lt;=AV$349,AV$349&lt;=$B$434),(1/3)*$F$434,"")</f>
        <v/>
      </c>
      <c r="UN434" s="264" t="str">
        <f>IF(AND($A$434&lt;=AV$349,AV$349&lt;=$B$434),(2/3)*$F$434,"")</f>
        <v/>
      </c>
      <c r="UO434" s="264" t="str">
        <f>IF(AND($A$434&lt;=AW$349,AW$349&lt;=$B$434),$C$434,"")</f>
        <v/>
      </c>
      <c r="UP434" s="264" t="str">
        <f>IF(AND($A$434&lt;=AW$349,AW$349&lt;=$B$434),(1/3)*$C$434,"")</f>
        <v/>
      </c>
      <c r="UQ434" s="264" t="str">
        <f>IF(AND($A$434&lt;=AW$349,AW$349&lt;=$B$434),(2/3)*$C$434,"")</f>
        <v/>
      </c>
      <c r="UR434" s="264" t="str">
        <f>IF(AND($A$434&lt;=AW$349,AW$349&lt;=$B$434),$D$434,"")</f>
        <v/>
      </c>
      <c r="US434" s="264" t="str">
        <f>IF(AND($A$434&lt;=AW$349,AW$349&lt;=$B$434),(1/3)*$D$434,"")</f>
        <v/>
      </c>
      <c r="UT434" s="264" t="str">
        <f>IF(AND($A$434&lt;=AW$349,AW$349&lt;=$B$434),(2/3)*$D$434,"")</f>
        <v/>
      </c>
      <c r="UU434" s="264" t="str">
        <f>IF(AND($A$434&lt;=AW$349,AW$349&lt;=$B$434),$E$434,"")</f>
        <v/>
      </c>
      <c r="UV434" s="264" t="str">
        <f>IF(AND($A$434&lt;=AW$349,AW$349&lt;=$B$434),(1/3)*$E$434,"")</f>
        <v/>
      </c>
      <c r="UW434" s="264" t="str">
        <f>IF(AND($A$434&lt;=AW$349,AW$349&lt;=$B$434),(2/3)*$E$434,"")</f>
        <v/>
      </c>
      <c r="UX434" s="264" t="str">
        <f>IF(AND($A$434&lt;=AW$349,AW$349&lt;=$B$434),$F$434,"")</f>
        <v/>
      </c>
      <c r="UY434" s="264" t="str">
        <f>IF(AND($A$434&lt;=AW$349,AW$349&lt;=$B$434),(1/3)*$F$434,"")</f>
        <v/>
      </c>
      <c r="UZ434" s="264" t="str">
        <f>IF(AND($A$434&lt;=AW$349,AW$349&lt;=$B$434),(2/3)*$F$434,"")</f>
        <v/>
      </c>
      <c r="VA434" s="264" t="str">
        <f>IF(AND($A$434&lt;=AX$349,AX$349&lt;=$B$434),$C$434,"")</f>
        <v/>
      </c>
      <c r="VB434" s="264" t="str">
        <f>IF(AND($A$434&lt;=AX$349,AX$349&lt;=$B$434),(1/3)*$C$434,"")</f>
        <v/>
      </c>
      <c r="VC434" s="264" t="str">
        <f>IF(AND($A$434&lt;=AX$349,AX$349&lt;=$B$434),(2/3)*$C$434,"")</f>
        <v/>
      </c>
      <c r="VD434" s="264" t="str">
        <f>IF(AND($A$434&lt;=AX$349,AX$349&lt;=$B$434),$D$434,"")</f>
        <v/>
      </c>
      <c r="VE434" s="264" t="str">
        <f>IF(AND($A$434&lt;=AX$349,AX$349&lt;=$B$434),(1/3)*$D$434,"")</f>
        <v/>
      </c>
      <c r="VF434" s="264" t="str">
        <f>IF(AND($A$434&lt;=AX$349,AX$349&lt;=$B$434),(2/3)*$D$434,"")</f>
        <v/>
      </c>
      <c r="VG434" s="264" t="str">
        <f>IF(AND($A$434&lt;=AX$349,AX$349&lt;=$B$434),$E$434,"")</f>
        <v/>
      </c>
      <c r="VH434" s="264" t="str">
        <f>IF(AND($A$434&lt;=AX$349,AX$349&lt;=$B$434),(1/3)*$E$434,"")</f>
        <v/>
      </c>
      <c r="VI434" s="264" t="str">
        <f>IF(AND($A$434&lt;=AX$349,AX$349&lt;=$B$434),(2/3)*$E$434,"")</f>
        <v/>
      </c>
      <c r="VJ434" s="264" t="str">
        <f>IF(AND($A$434&lt;=AX$349,AX$349&lt;=$B$434),$F$434,"")</f>
        <v/>
      </c>
      <c r="VK434" s="264" t="str">
        <f>IF(AND($A$434&lt;=AX$349,AX$349&lt;=$B$434),(1/3)*$F$434,"")</f>
        <v/>
      </c>
      <c r="VL434" s="264" t="str">
        <f>IF(AND($A$434&lt;=AX$349,AX$349&lt;=$B$434),(2/3)*$F$434,"")</f>
        <v/>
      </c>
      <c r="VM434" s="264" t="str">
        <f>IF(AND($A$434&lt;=AY$349,AY$349&lt;=$B$434),$C$434,"")</f>
        <v/>
      </c>
      <c r="VN434" s="264" t="str">
        <f>IF(AND($A$434&lt;=AY$349,AY$349&lt;=$B$434),(1/3)*$C$434,"")</f>
        <v/>
      </c>
      <c r="VO434" s="264" t="str">
        <f>IF(AND($A$434&lt;=AY$349,AY$349&lt;=$B$434),(2/3)*$C$434,"")</f>
        <v/>
      </c>
      <c r="VP434" s="264" t="str">
        <f>IF(AND($A$434&lt;=AY$349,AY$349&lt;=$B$434),$D$434,"")</f>
        <v/>
      </c>
      <c r="VQ434" s="264" t="str">
        <f>IF(AND($A$434&lt;=AY$349,AY$349&lt;=$B$434),(1/3)*$D$434,"")</f>
        <v/>
      </c>
      <c r="VR434" s="264" t="str">
        <f>IF(AND($A$434&lt;=AY$349,AY$349&lt;=$B$434),(2/3)*$D$434,"")</f>
        <v/>
      </c>
      <c r="VS434" s="264" t="str">
        <f>IF(AND($A$434&lt;=AY$349,AY$349&lt;=$B$434),$E$434,"")</f>
        <v/>
      </c>
      <c r="VT434" s="264" t="str">
        <f>IF(AND($A$434&lt;=AY$349,AY$349&lt;=$B$434),(1/3)*$E$434,"")</f>
        <v/>
      </c>
      <c r="VU434" s="264" t="str">
        <f>IF(AND($A$434&lt;=AY$349,AY$349&lt;=$B$434),(2/3)*$E$434,"")</f>
        <v/>
      </c>
      <c r="VV434" s="264" t="str">
        <f>IF(AND($A$434&lt;=AY$349,AY$349&lt;=$B$434),$F$434,"")</f>
        <v/>
      </c>
      <c r="VW434" s="264" t="str">
        <f>IF(AND($A$434&lt;=AY$349,AY$349&lt;=$B$434),(1/3)*$F$434,"")</f>
        <v/>
      </c>
      <c r="VX434" s="264" t="str">
        <f>IF(AND($A$434&lt;=AY$349,AY$349&lt;=$B$434),(2/3)*$F$434,"")</f>
        <v/>
      </c>
      <c r="VY434" s="264" t="str">
        <f>IF(AND($A$434&lt;=AZ$349,AZ$349&lt;=$B$434),$C$434,"")</f>
        <v/>
      </c>
      <c r="VZ434" s="264" t="str">
        <f>IF(AND($A$434&lt;=AZ$349,AZ$349&lt;=$B$434),(1/3)*$C$434,"")</f>
        <v/>
      </c>
      <c r="WA434" s="264" t="str">
        <f>IF(AND($A$434&lt;=AZ$349,AZ$349&lt;=$B$434),(2/3)*$C$434,"")</f>
        <v/>
      </c>
      <c r="WB434" s="264" t="str">
        <f>IF(AND($A$434&lt;=AZ$349,AZ$349&lt;=$B$434),$D$434,"")</f>
        <v/>
      </c>
      <c r="WC434" s="264" t="str">
        <f>IF(AND($A$434&lt;=AZ$349,AZ$349&lt;=$B$434),(1/3)*$D$434,"")</f>
        <v/>
      </c>
      <c r="WD434" s="264" t="str">
        <f>IF(AND($A$434&lt;=AZ$349,AZ$349&lt;=$B$434),(2/3)*$D$434,"")</f>
        <v/>
      </c>
      <c r="WE434" s="264" t="str">
        <f>IF(AND($A$434&lt;=AZ$349,AZ$349&lt;=$B$434),$E$434,"")</f>
        <v/>
      </c>
      <c r="WF434" s="264" t="str">
        <f>IF(AND($A$434&lt;=AZ$349,AZ$349&lt;=$B$434),(1/3)*$E$434,"")</f>
        <v/>
      </c>
      <c r="WG434" s="264" t="str">
        <f>IF(AND($A$434&lt;=AZ$349,AZ$349&lt;=$B$434),(2/3)*$E$434,"")</f>
        <v/>
      </c>
      <c r="WH434" s="264" t="str">
        <f>IF(AND($A$434&lt;=AZ$349,AZ$349&lt;=$B$434),$F$434,"")</f>
        <v/>
      </c>
      <c r="WI434" s="264" t="str">
        <f>IF(AND($A$434&lt;=AZ$349,AZ$349&lt;=$B$434),(1/3)*$F$434,"")</f>
        <v/>
      </c>
      <c r="WJ434" s="264" t="str">
        <f>IF(AND($A$434&lt;=AZ$349,AZ$349&lt;=$B$434),(2/3)*$F$434,"")</f>
        <v/>
      </c>
      <c r="WK434" s="264" t="str">
        <f>IF(AND($A$434&lt;=BA$349,BA$349&lt;=$B$434),$C$434,"")</f>
        <v/>
      </c>
      <c r="WL434" s="264" t="str">
        <f>IF(AND($A$434&lt;=BA$349,BA$349&lt;=$B$434),(1/3)*$C$434,"")</f>
        <v/>
      </c>
      <c r="WM434" s="264" t="str">
        <f>IF(AND($A$434&lt;=BA$349,BA$349&lt;=$B$434),(2/3)*$C$434,"")</f>
        <v/>
      </c>
      <c r="WN434" s="264" t="str">
        <f>IF(AND($A$434&lt;=BA$349,BA$349&lt;=$B$434),$D$434,"")</f>
        <v/>
      </c>
      <c r="WO434" s="264" t="str">
        <f>IF(AND($A$434&lt;=BA$349,BA$349&lt;=$B$434),(1/3)*$D$434,"")</f>
        <v/>
      </c>
      <c r="WP434" s="264" t="str">
        <f>IF(AND($A$434&lt;=BA$349,BA$349&lt;=$B$434),(2/3)*$D$434,"")</f>
        <v/>
      </c>
      <c r="WQ434" s="264" t="str">
        <f>IF(AND($A$434&lt;=BA$349,BA$349&lt;=$B$434),$E$434,"")</f>
        <v/>
      </c>
      <c r="WR434" s="264" t="str">
        <f>IF(AND($A$434&lt;=BA$349,BA$349&lt;=$B$434),(1/3)*$E$434,"")</f>
        <v/>
      </c>
      <c r="WS434" s="264" t="str">
        <f>IF(AND($A$434&lt;=BA$349,BA$349&lt;=$B$434),(2/3)*$E$434,"")</f>
        <v/>
      </c>
      <c r="WT434" s="264" t="str">
        <f>IF(AND($A$434&lt;=BA$349,BA$349&lt;=$B$434),$F$434,"")</f>
        <v/>
      </c>
      <c r="WU434" s="264" t="str">
        <f>IF(AND($A$434&lt;=BA$349,BA$349&lt;=$B$434),(1/3)*$F$434,"")</f>
        <v/>
      </c>
      <c r="WV434" s="264" t="str">
        <f>IF(AND($A$434&lt;=BA$349,BA$349&lt;=$B$434),(2/3)*$F$434,"")</f>
        <v/>
      </c>
      <c r="WW434" s="264" t="str">
        <f>IF(AND($A$434&lt;=BB$349,BB$349&lt;=$B$434),$C$434,"")</f>
        <v/>
      </c>
      <c r="WX434" s="264" t="str">
        <f>IF(AND($A$434&lt;=BB$349,BB$349&lt;=$B$434),(1/3)*$C$434,"")</f>
        <v/>
      </c>
      <c r="WY434" s="264" t="str">
        <f>IF(AND($A$434&lt;=BB$349,BB$349&lt;=$B$434),(2/3)*$C$434,"")</f>
        <v/>
      </c>
      <c r="WZ434" s="264" t="str">
        <f>IF(AND($A$434&lt;=BB$349,BB$349&lt;=$B$434),$D$434,"")</f>
        <v/>
      </c>
      <c r="XA434" s="264" t="str">
        <f>IF(AND($A$434&lt;=BB$349,BB$349&lt;=$B$434),(1/3)*$D$434,"")</f>
        <v/>
      </c>
      <c r="XB434" s="264" t="str">
        <f>IF(AND($A$434&lt;=BB$349,BB$349&lt;=$B$434),(2/3)*$D$434,"")</f>
        <v/>
      </c>
      <c r="XC434" s="264" t="str">
        <f>IF(AND($A$434&lt;=BB$349,BB$349&lt;=$B$434),$E$434,"")</f>
        <v/>
      </c>
      <c r="XD434" s="264" t="str">
        <f>IF(AND($A$434&lt;=BB$349,BB$349&lt;=$B$434),(1/3)*$E$434,"")</f>
        <v/>
      </c>
      <c r="XE434" s="264" t="str">
        <f>IF(AND($A$434&lt;=BB$349,BB$349&lt;=$B$434),(2/3)*$E$434,"")</f>
        <v/>
      </c>
      <c r="XF434" s="264" t="str">
        <f>IF(AND($A$434&lt;=BB$349,BB$349&lt;=$B$434),$F$434,"")</f>
        <v/>
      </c>
      <c r="XG434" s="264" t="str">
        <f>IF(AND($A$434&lt;=BB$349,BB$349&lt;=$B$434),(1/3)*$F$434,"")</f>
        <v/>
      </c>
      <c r="XH434" s="264" t="str">
        <f>IF(AND($A$434&lt;=BB$349,BB$349&lt;=$B$434),(2/3)*$F$434,"")</f>
        <v/>
      </c>
      <c r="XI434" s="264" t="str">
        <f>IF(AND($A$434&lt;=BC$349,BC$349&lt;=$B$434),$C$434,"")</f>
        <v/>
      </c>
      <c r="XJ434" s="264" t="str">
        <f>IF(AND($A$434&lt;=BC$349,BC$349&lt;=$B$434),(1/3)*$C$434,"")</f>
        <v/>
      </c>
      <c r="XK434" s="264" t="str">
        <f>IF(AND($A$434&lt;=BC$349,BC$349&lt;=$B$434),(2/3)*$C$434,"")</f>
        <v/>
      </c>
      <c r="XL434" s="264" t="str">
        <f>IF(AND($A$434&lt;=BC$349,BC$349&lt;=$B$434),$D$434,"")</f>
        <v/>
      </c>
      <c r="XM434" s="264" t="str">
        <f>IF(AND($A$434&lt;=BC$349,BC$349&lt;=$B$434),(1/3)*$D$434,"")</f>
        <v/>
      </c>
      <c r="XN434" s="264" t="str">
        <f>IF(AND($A$434&lt;=BC$349,BC$349&lt;=$B$434),(2/3)*$D$434,"")</f>
        <v/>
      </c>
      <c r="XO434" s="264" t="str">
        <f>IF(AND($A$434&lt;=BC$349,BC$349&lt;=$B$434),$E$434,"")</f>
        <v/>
      </c>
      <c r="XP434" s="264" t="str">
        <f>IF(AND($A$434&lt;=BC$349,BC$349&lt;=$B$434),(1/3)*$E$434,"")</f>
        <v/>
      </c>
      <c r="XQ434" s="264" t="str">
        <f>IF(AND($A$434&lt;=BC$349,BC$349&lt;=$B$434),(2/3)*$E$434,"")</f>
        <v/>
      </c>
      <c r="XR434" s="264" t="str">
        <f>IF(AND($A$434&lt;=BC$349,BC$349&lt;=$B$434),$F$434,"")</f>
        <v/>
      </c>
      <c r="XS434" s="264" t="str">
        <f>IF(AND($A$434&lt;=BC$349,BC$349&lt;=$B$434),(1/3)*$F$434,"")</f>
        <v/>
      </c>
      <c r="XT434" s="264" t="str">
        <f>IF(AND($A$434&lt;=BC$349,BC$349&lt;=$B$434),(2/3)*$F$434,"")</f>
        <v/>
      </c>
      <c r="XU434" s="264" t="str">
        <f>IF(AND($A$434&lt;=BD$349,BD$349&lt;=$B$434),$C$434,"")</f>
        <v/>
      </c>
      <c r="XV434" s="264" t="str">
        <f>IF(AND($A$434&lt;=BD$349,BD$349&lt;=$B$434),(1/3)*$C$434,"")</f>
        <v/>
      </c>
      <c r="XW434" s="264" t="str">
        <f>IF(AND($A$434&lt;=BD$349,BD$349&lt;=$B$434),(2/3)*$C$434,"")</f>
        <v/>
      </c>
      <c r="XX434" s="264" t="str">
        <f>IF(AND($A$434&lt;=BD$349,BD$349&lt;=$B$434),$D$434,"")</f>
        <v/>
      </c>
      <c r="XY434" s="264" t="str">
        <f>IF(AND($A$434&lt;=BD$349,BD$349&lt;=$B$434),(1/3)*$D$434,"")</f>
        <v/>
      </c>
      <c r="XZ434" s="264" t="str">
        <f>IF(AND($A$434&lt;=BD$349,BD$349&lt;=$B$434),(2/3)*$D$434,"")</f>
        <v/>
      </c>
      <c r="YA434" s="264" t="str">
        <f>IF(AND($A$434&lt;=BD$349,BD$349&lt;=$B$434),$E$434,"")</f>
        <v/>
      </c>
      <c r="YB434" s="264" t="str">
        <f>IF(AND($A$434&lt;=BD$349,BD$349&lt;=$B$434),(1/3)*$E$434,"")</f>
        <v/>
      </c>
      <c r="YC434" s="264" t="str">
        <f>IF(AND($A$434&lt;=BD$349,BD$349&lt;=$B$434),(2/3)*$E$434,"")</f>
        <v/>
      </c>
      <c r="YD434" s="264" t="str">
        <f>IF(AND($A$434&lt;=BD$349,BD$349&lt;=$B$434),$F$434,"")</f>
        <v/>
      </c>
      <c r="YE434" s="264" t="str">
        <f>IF(AND($A$434&lt;=BD$349,BD$349&lt;=$B$434),(1/3)*$F$434,"")</f>
        <v/>
      </c>
      <c r="YF434" s="264" t="str">
        <f>IF(AND($A$434&lt;=BD$349,BD$349&lt;=$B$434),(2/3)*$F$434,"")</f>
        <v/>
      </c>
      <c r="YG434" s="264" t="str">
        <f>IF(AND($A$434&lt;=BE$349,BE$349&lt;=$B$434),$C$434,"")</f>
        <v/>
      </c>
      <c r="YH434" s="264" t="str">
        <f>IF(AND($A$434&lt;=BE$349,BE$349&lt;=$B$434),(1/3)*$C$434,"")</f>
        <v/>
      </c>
      <c r="YI434" s="264" t="str">
        <f>IF(AND($A$434&lt;=BE$349,BE$349&lt;=$B$434),(2/3)*$C$434,"")</f>
        <v/>
      </c>
      <c r="YJ434" s="264" t="str">
        <f>IF(AND($A$434&lt;=BE$349,BE$349&lt;=$B$434),$D$434,"")</f>
        <v/>
      </c>
      <c r="YK434" s="264" t="str">
        <f>IF(AND($A$434&lt;=BE$349,BE$349&lt;=$B$434),(1/3)*$D$434,"")</f>
        <v/>
      </c>
      <c r="YL434" s="264" t="str">
        <f>IF(AND($A$434&lt;=BE$349,BE$349&lt;=$B$434),(2/3)*$D$434,"")</f>
        <v/>
      </c>
      <c r="YM434" s="264" t="str">
        <f>IF(AND($A$434&lt;=BE$349,BE$349&lt;=$B$434),$E$434,"")</f>
        <v/>
      </c>
      <c r="YN434" s="264" t="str">
        <f>IF(AND($A$434&lt;=BE$349,BE$349&lt;=$B$434),(1/3)*$E$434,"")</f>
        <v/>
      </c>
      <c r="YO434" s="264" t="str">
        <f>IF(AND($A$434&lt;=BE$349,BE$349&lt;=$B$434),(2/3)*$E$434,"")</f>
        <v/>
      </c>
      <c r="YP434" s="264" t="str">
        <f>IF(AND($A$434&lt;=BE$349,BE$349&lt;=$B$434),$F$434,"")</f>
        <v/>
      </c>
      <c r="YQ434" s="264" t="str">
        <f>IF(AND($A$434&lt;=BE$349,BE$349&lt;=$B$434),(1/3)*$F$434,"")</f>
        <v/>
      </c>
      <c r="YR434" s="264" t="str">
        <f>IF(AND($A$434&lt;=BE$349,BE$349&lt;=$B$434),(2/3)*$F$434,"")</f>
        <v/>
      </c>
      <c r="YS434" s="264" t="str">
        <f>IF(AND($A$434&lt;=BF$349,BF$349&lt;=$B$434),$C$434,"")</f>
        <v/>
      </c>
      <c r="YT434" s="264" t="str">
        <f>IF(AND($A$434&lt;=BF$349,BF$349&lt;=$B$434),(1/3)*$C$434,"")</f>
        <v/>
      </c>
      <c r="YU434" s="264" t="str">
        <f>IF(AND($A$434&lt;=BF$349,BF$349&lt;=$B$434),(2/3)*$C$434,"")</f>
        <v/>
      </c>
      <c r="YV434" s="264" t="str">
        <f>IF(AND($A$434&lt;=BF$349,BF$349&lt;=$B$434),$D$434,"")</f>
        <v/>
      </c>
      <c r="YW434" s="264" t="str">
        <f>IF(AND($A$434&lt;=BF$349,BF$349&lt;=$B$434),(1/3)*$D$434,"")</f>
        <v/>
      </c>
      <c r="YX434" s="264" t="str">
        <f>IF(AND($A$434&lt;=BF$349,BF$349&lt;=$B$434),(2/3)*$D$434,"")</f>
        <v/>
      </c>
      <c r="YY434" s="264" t="str">
        <f>IF(AND($A$434&lt;=BF$349,BF$349&lt;=$B$434),$E$434,"")</f>
        <v/>
      </c>
      <c r="YZ434" s="264" t="str">
        <f>IF(AND($A$434&lt;=BF$349,BF$349&lt;=$B$434),(1/3)*$E$434,"")</f>
        <v/>
      </c>
      <c r="ZA434" s="264" t="str">
        <f>IF(AND($A$434&lt;=BF$349,BF$349&lt;=$B$434),(2/3)*$E$434,"")</f>
        <v/>
      </c>
      <c r="ZB434" s="264" t="str">
        <f>IF(AND($A$434&lt;=BF$349,BF$349&lt;=$B$434),$F$434,"")</f>
        <v/>
      </c>
      <c r="ZC434" s="264" t="str">
        <f>IF(AND($A$434&lt;=BF$349,BF$349&lt;=$B$434),(1/3)*$F$434,"")</f>
        <v/>
      </c>
      <c r="ZD434" s="264" t="str">
        <f>IF(AND($A$434&lt;=BF$349,BF$349&lt;=$B$434),(2/3)*$F$434,"")</f>
        <v/>
      </c>
      <c r="ZE434" s="264" t="str">
        <f>IF(AND($A$434&lt;=BG$349,BG$349&lt;=$B$434),$C$434,"")</f>
        <v/>
      </c>
      <c r="ZF434" s="264" t="str">
        <f>IF(AND($A$434&lt;=BG$349,BG$349&lt;=$B$434),(1/3)*$C$434,"")</f>
        <v/>
      </c>
      <c r="ZG434" s="264" t="str">
        <f>IF(AND($A$434&lt;=BG$349,BG$349&lt;=$B$434),(2/3)*$C$434,"")</f>
        <v/>
      </c>
      <c r="ZH434" s="264" t="str">
        <f>IF(AND($A$434&lt;=BG$349,BG$349&lt;=$B$434),$D$434,"")</f>
        <v/>
      </c>
      <c r="ZI434" s="264" t="str">
        <f>IF(AND($A$434&lt;=BG$349,BG$349&lt;=$B$434),(1/3)*$D$434,"")</f>
        <v/>
      </c>
      <c r="ZJ434" s="264" t="str">
        <f>IF(AND($A$434&lt;=BG$349,BG$349&lt;=$B$434),(2/3)*$D$434,"")</f>
        <v/>
      </c>
      <c r="ZK434" s="264" t="str">
        <f>IF(AND($A$434&lt;=BG$349,BG$349&lt;=$B$434),$E$434,"")</f>
        <v/>
      </c>
      <c r="ZL434" s="264" t="str">
        <f>IF(AND($A$434&lt;=BG$349,BG$349&lt;=$B$434),(1/3)*$E$434,"")</f>
        <v/>
      </c>
      <c r="ZM434" s="264" t="str">
        <f>IF(AND($A$434&lt;=BG$349,BG$349&lt;=$B$434),(2/3)*$E$434,"")</f>
        <v/>
      </c>
      <c r="ZN434" s="264" t="str">
        <f>IF(AND($A$434&lt;=BG$349,BG$349&lt;=$B$434),$F$434,"")</f>
        <v/>
      </c>
      <c r="ZO434" s="264" t="str">
        <f>IF(AND($A$434&lt;=BG$349,BG$349&lt;=$B$434),(1/3)*$F$434,"")</f>
        <v/>
      </c>
      <c r="ZP434" s="264" t="str">
        <f>IF(AND($A$434&lt;=BG$349,BG$349&lt;=$B$434),(2/3)*$F$434,"")</f>
        <v/>
      </c>
      <c r="ZQ434" s="264" t="str">
        <f>IF(AND($A$434&lt;=BH$349,BH$349&lt;=$B$434),$C$434,"")</f>
        <v/>
      </c>
      <c r="ZR434" s="264" t="str">
        <f>IF(AND($A$434&lt;=BH$349,BH$349&lt;=$B$434),(1/3)*$C$434,"")</f>
        <v/>
      </c>
      <c r="ZS434" s="264" t="str">
        <f>IF(AND($A$434&lt;=BH$349,BH$349&lt;=$B$434),(2/3)*$C$434,"")</f>
        <v/>
      </c>
      <c r="ZT434" s="264" t="str">
        <f>IF(AND($A$434&lt;=BH$349,BH$349&lt;=$B$434),$D$434,"")</f>
        <v/>
      </c>
      <c r="ZU434" s="264" t="str">
        <f>IF(AND($A$434&lt;=BH$349,BH$349&lt;=$B$434),(1/3)*$D$434,"")</f>
        <v/>
      </c>
      <c r="ZV434" s="264" t="str">
        <f>IF(AND($A$434&lt;=BH$349,BH$349&lt;=$B$434),(2/3)*$D$434,"")</f>
        <v/>
      </c>
      <c r="ZW434" s="264" t="str">
        <f>IF(AND($A$434&lt;=BH$349,BH$349&lt;=$B$434),$E$434,"")</f>
        <v/>
      </c>
      <c r="ZX434" s="264" t="str">
        <f>IF(AND($A$434&lt;=BH$349,BH$349&lt;=$B$434),(1/3)*$E$434,"")</f>
        <v/>
      </c>
      <c r="ZY434" s="264" t="str">
        <f>IF(AND($A$434&lt;=BH$349,BH$349&lt;=$B$434),(2/3)*$E$434,"")</f>
        <v/>
      </c>
      <c r="ZZ434" s="264" t="str">
        <f>IF(AND($A$434&lt;=BH$349,BH$349&lt;=$B$434),$F$434,"")</f>
        <v/>
      </c>
      <c r="AAA434" s="264" t="str">
        <f>IF(AND($A$434&lt;=BH$349,BH$349&lt;=$B$434),(1/3)*$F$434,"")</f>
        <v/>
      </c>
      <c r="AAB434" s="264" t="str">
        <f>IF(AND($A$434&lt;=BH$349,BH$349&lt;=$B$434),(2/3)*$F$434,"")</f>
        <v/>
      </c>
      <c r="AAC434" s="264" t="str">
        <f>IF(AND($A$434&lt;=BI$349,BI$349&lt;=$B$434),$C$434,"")</f>
        <v/>
      </c>
      <c r="AAD434" s="264" t="str">
        <f>IF(AND($A$434&lt;=BI$349,BI$349&lt;=$B$434),(1/3)*$C$434,"")</f>
        <v/>
      </c>
      <c r="AAE434" s="264" t="str">
        <f>IF(AND($A$434&lt;=BI$349,BI$349&lt;=$B$434),(2/3)*$C$434,"")</f>
        <v/>
      </c>
      <c r="AAF434" s="264" t="str">
        <f>IF(AND($A$434&lt;=BI$349,BI$349&lt;=$B$434),$D$434,"")</f>
        <v/>
      </c>
      <c r="AAG434" s="264" t="str">
        <f>IF(AND($A$434&lt;=BI$349,BI$349&lt;=$B$434),(1/3)*$D$434,"")</f>
        <v/>
      </c>
      <c r="AAH434" s="264" t="str">
        <f>IF(AND($A$434&lt;=BI$349,BI$349&lt;=$B$434),(2/3)*$D$434,"")</f>
        <v/>
      </c>
      <c r="AAI434" s="264" t="str">
        <f>IF(AND($A$434&lt;=BI$349,BI$349&lt;=$B$434),$E$434,"")</f>
        <v/>
      </c>
      <c r="AAJ434" s="264" t="str">
        <f>IF(AND($A$434&lt;=BI$349,BI$349&lt;=$B$434),(1/3)*$E$434,"")</f>
        <v/>
      </c>
      <c r="AAK434" s="264" t="str">
        <f>IF(AND($A$434&lt;=BI$349,BI$349&lt;=$B$434),(2/3)*$E$434,"")</f>
        <v/>
      </c>
      <c r="AAL434" s="264" t="str">
        <f>IF(AND($A$434&lt;=BI$349,BI$349&lt;=$B$434),$F$434,"")</f>
        <v/>
      </c>
      <c r="AAM434" s="264" t="str">
        <f>IF(AND($A$434&lt;=BI$349,BI$349&lt;=$B$434),(1/3)*$F$434,"")</f>
        <v/>
      </c>
      <c r="AAN434" s="264" t="str">
        <f>IF(AND($A$434&lt;=BI$349,BI$349&lt;=$B$434),(2/3)*$F$434,"")</f>
        <v/>
      </c>
      <c r="AAO434" s="264" t="str">
        <f>IF(AND($A$434&lt;=BJ$349,BJ$349&lt;=$B$434),$C$434,"")</f>
        <v/>
      </c>
      <c r="AAP434" s="264" t="str">
        <f>IF(AND($A$434&lt;=BJ$349,BJ$349&lt;=$B$434),(1/3)*$C$434,"")</f>
        <v/>
      </c>
      <c r="AAQ434" s="264" t="str">
        <f>IF(AND($A$434&lt;=BJ$349,BJ$349&lt;=$B$434),(2/3)*$C$434,"")</f>
        <v/>
      </c>
      <c r="AAR434" s="264" t="str">
        <f>IF(AND($A$434&lt;=BJ$349,BJ$349&lt;=$B$434),$D$434,"")</f>
        <v/>
      </c>
      <c r="AAS434" s="264" t="str">
        <f>IF(AND($A$434&lt;=BJ$349,BJ$349&lt;=$B$434),(1/3)*$D$434,"")</f>
        <v/>
      </c>
      <c r="AAT434" s="264" t="str">
        <f>IF(AND($A$434&lt;=BJ$349,BJ$349&lt;=$B$434),(2/3)*$D$434,"")</f>
        <v/>
      </c>
      <c r="AAU434" s="264" t="str">
        <f>IF(AND($A$434&lt;=BJ$349,BJ$349&lt;=$B$434),$E$434,"")</f>
        <v/>
      </c>
      <c r="AAV434" s="264" t="str">
        <f>IF(AND($A$434&lt;=BJ$349,BJ$349&lt;=$B$434),(1/3)*$E$434,"")</f>
        <v/>
      </c>
      <c r="AAW434" s="264" t="str">
        <f>IF(AND($A$434&lt;=BJ$349,BJ$349&lt;=$B$434),(2/3)*$E$434,"")</f>
        <v/>
      </c>
      <c r="AAX434" s="264" t="str">
        <f>IF(AND($A$434&lt;=BJ$349,BJ$349&lt;=$B$434),$F$434,"")</f>
        <v/>
      </c>
      <c r="AAY434" s="264" t="str">
        <f>IF(AND($A$434&lt;=BJ$349,BJ$349&lt;=$B$434),(1/3)*$F$434,"")</f>
        <v/>
      </c>
      <c r="AAZ434" s="264" t="str">
        <f>IF(AND($A$434&lt;=BJ$349,BJ$349&lt;=$B$434),(2/3)*$F$434,"")</f>
        <v/>
      </c>
      <c r="ABA434" s="264" t="str">
        <f>IF(AND($A$434&lt;=BK$349,BK$349&lt;=$B$434),$C$434,"")</f>
        <v/>
      </c>
      <c r="ABB434" s="264" t="str">
        <f>IF(AND($A$434&lt;=BK$349,BK$349&lt;=$B$434),(1/3)*$C$434,"")</f>
        <v/>
      </c>
      <c r="ABC434" s="264" t="str">
        <f>IF(AND($A$434&lt;=BK$349,BK$349&lt;=$B$434),(2/3)*$C$434,"")</f>
        <v/>
      </c>
      <c r="ABD434" s="264" t="str">
        <f>IF(AND($A$434&lt;=BK$349,BK$349&lt;=$B$434),$D$434,"")</f>
        <v/>
      </c>
      <c r="ABE434" s="264" t="str">
        <f>IF(AND($A$434&lt;=BK$349,BK$349&lt;=$B$434),(1/3)*$D$434,"")</f>
        <v/>
      </c>
      <c r="ABF434" s="264" t="str">
        <f>IF(AND($A$434&lt;=BK$349,BK$349&lt;=$B$434),(2/3)*$D$434,"")</f>
        <v/>
      </c>
      <c r="ABG434" s="264" t="str">
        <f>IF(AND($A$434&lt;=BK$349,BK$349&lt;=$B$434),$E$434,"")</f>
        <v/>
      </c>
      <c r="ABH434" s="264" t="str">
        <f>IF(AND($A$434&lt;=BK$349,BK$349&lt;=$B$434),(1/3)*$E$434,"")</f>
        <v/>
      </c>
      <c r="ABI434" s="264" t="str">
        <f>IF(AND($A$434&lt;=BK$349,BK$349&lt;=$B$434),(2/3)*$E$434,"")</f>
        <v/>
      </c>
      <c r="ABJ434" s="264" t="str">
        <f>IF(AND($A$434&lt;=BK$349,BK$349&lt;=$B$434),$F$434,"")</f>
        <v/>
      </c>
      <c r="ABK434" s="264" t="str">
        <f>IF(AND($A$434&lt;=BK$349,BK$349&lt;=$B$434),(1/3)*$F$434,"")</f>
        <v/>
      </c>
      <c r="ABL434" s="264" t="str">
        <f>IF(AND($A$434&lt;=BK$349,BK$349&lt;=$B$434),(2/3)*$F$434,"")</f>
        <v/>
      </c>
      <c r="ABM434" s="264" t="str">
        <f>IF(AND($A$434&lt;=BL$349,BL$349&lt;=$B$434),$C$434,"")</f>
        <v/>
      </c>
      <c r="ABN434" s="264" t="str">
        <f>IF(AND($A$434&lt;=BL$349,BL$349&lt;=$B$434),(1/3)*$C$434,"")</f>
        <v/>
      </c>
      <c r="ABO434" s="264" t="str">
        <f>IF(AND($A$434&lt;=BL$349,BL$349&lt;=$B$434),(2/3)*$C$434,"")</f>
        <v/>
      </c>
      <c r="ABP434" s="264" t="str">
        <f>IF(AND($A$434&lt;=BL$349,BL$349&lt;=$B$434),$D$434,"")</f>
        <v/>
      </c>
      <c r="ABQ434" s="264" t="str">
        <f>IF(AND($A$434&lt;=BL$349,BL$349&lt;=$B$434),(1/3)*$D$434,"")</f>
        <v/>
      </c>
      <c r="ABR434" s="264" t="str">
        <f>IF(AND($A$434&lt;=BL$349,BL$349&lt;=$B$434),(2/3)*$D$434,"")</f>
        <v/>
      </c>
      <c r="ABS434" s="264" t="str">
        <f>IF(AND($A$434&lt;=BL$349,BL$349&lt;=$B$434),$E$434,"")</f>
        <v/>
      </c>
      <c r="ABT434" s="264" t="str">
        <f>IF(AND($A$434&lt;=BL$349,BL$349&lt;=$B$434),(1/3)*$E$434,"")</f>
        <v/>
      </c>
      <c r="ABU434" s="264" t="str">
        <f>IF(AND($A$434&lt;=BL$349,BL$349&lt;=$B$434),(2/3)*$E$434,"")</f>
        <v/>
      </c>
      <c r="ABV434" s="264" t="str">
        <f>IF(AND($A$434&lt;=BL$349,BL$349&lt;=$B$434),$F$434,"")</f>
        <v/>
      </c>
      <c r="ABW434" s="264" t="str">
        <f>IF(AND($A$434&lt;=BL$349,BL$349&lt;=$B$434),(1/3)*$F$434,"")</f>
        <v/>
      </c>
      <c r="ABX434" s="264" t="str">
        <f>IF(AND($A$434&lt;=BL$349,BL$349&lt;=$B$434),(2/3)*$F$434,"")</f>
        <v/>
      </c>
      <c r="ABY434" s="264" t="str">
        <f>IF(AND($A$434&lt;=BM$349,BM$349&lt;=$B$434),$C$434,"")</f>
        <v/>
      </c>
      <c r="ABZ434" s="264" t="str">
        <f>IF(AND($A$434&lt;=BM$349,BM$349&lt;=$B$434),(1/3)*$C$434,"")</f>
        <v/>
      </c>
      <c r="ACA434" s="264" t="str">
        <f>IF(AND($A$434&lt;=BM$349,BM$349&lt;=$B$434),(2/3)*$C$434,"")</f>
        <v/>
      </c>
      <c r="ACB434" s="264" t="str">
        <f>IF(AND($A$434&lt;=BM$349,BM$349&lt;=$B$434),$D$434,"")</f>
        <v/>
      </c>
      <c r="ACC434" s="264" t="str">
        <f>IF(AND($A$434&lt;=BM$349,BM$349&lt;=$B$434),(1/3)*$D$434,"")</f>
        <v/>
      </c>
      <c r="ACD434" s="264" t="str">
        <f>IF(AND($A$434&lt;=BM$349,BM$349&lt;=$B$434),(2/3)*$D$434,"")</f>
        <v/>
      </c>
      <c r="ACE434" s="264" t="str">
        <f>IF(AND($A$434&lt;=BM$349,BM$349&lt;=$B$434),$E$434,"")</f>
        <v/>
      </c>
      <c r="ACF434" s="264" t="str">
        <f>IF(AND($A$434&lt;=BM$349,BM$349&lt;=$B$434),(1/3)*$E$434,"")</f>
        <v/>
      </c>
      <c r="ACG434" s="264" t="str">
        <f>IF(AND($A$434&lt;=BM$349,BM$349&lt;=$B$434),(2/3)*$E$434,"")</f>
        <v/>
      </c>
      <c r="ACH434" s="264" t="str">
        <f>IF(AND($A$434&lt;=BM$349,BM$349&lt;=$B$434),$F$434,"")</f>
        <v/>
      </c>
      <c r="ACI434" s="264" t="str">
        <f>IF(AND($A$434&lt;=BM$349,BM$349&lt;=$B$434),(1/3)*$F$434,"")</f>
        <v/>
      </c>
      <c r="ACJ434" s="264" t="str">
        <f>IF(AND($A$434&lt;=BM$349,BM$349&lt;=$B$434),(2/3)*$F$434,"")</f>
        <v/>
      </c>
      <c r="ACK434" s="264" t="str">
        <f>IF(AND($A$434&lt;=BN$349,BN$349&lt;=$B$434),$C$434,"")</f>
        <v/>
      </c>
      <c r="ACL434" s="264" t="str">
        <f>IF(AND($A$434&lt;=BN$349,BN$349&lt;=$B$434),(1/3)*$C$434,"")</f>
        <v/>
      </c>
      <c r="ACM434" s="264" t="str">
        <f>IF(AND($A$434&lt;=BN$349,BN$349&lt;=$B$434),(2/3)*$C$434,"")</f>
        <v/>
      </c>
      <c r="ACN434" s="264" t="str">
        <f>IF(AND($A$434&lt;=BN$349,BN$349&lt;=$B$434),$D$434,"")</f>
        <v/>
      </c>
      <c r="ACO434" s="264" t="str">
        <f>IF(AND($A$434&lt;=BN$349,BN$349&lt;=$B$434),(1/3)*$D$434,"")</f>
        <v/>
      </c>
      <c r="ACP434" s="264" t="str">
        <f>IF(AND($A$434&lt;=BN$349,BN$349&lt;=$B$434),(2/3)*$D$434,"")</f>
        <v/>
      </c>
      <c r="ACQ434" s="264" t="str">
        <f>IF(AND($A$434&lt;=BN$349,BN$349&lt;=$B$434),$E$434,"")</f>
        <v/>
      </c>
      <c r="ACR434" s="264" t="str">
        <f>IF(AND($A$434&lt;=BN$349,BN$349&lt;=$B$434),(1/3)*$E$434,"")</f>
        <v/>
      </c>
      <c r="ACS434" s="264" t="str">
        <f>IF(AND($A$434&lt;=BN$349,BN$349&lt;=$B$434),(2/3)*$E$434,"")</f>
        <v/>
      </c>
      <c r="ACT434" s="264" t="str">
        <f>IF(AND($A$434&lt;=BN$349,BN$349&lt;=$B$434),$F$434,"")</f>
        <v/>
      </c>
      <c r="ACU434" s="264" t="str">
        <f>IF(AND($A$434&lt;=BN$349,BN$349&lt;=$B$434),(1/3)*$F$434,"")</f>
        <v/>
      </c>
      <c r="ACV434" s="264" t="str">
        <f>IF(AND($A$434&lt;=BN$349,BN$349&lt;=$B$434),(2/3)*$F$434,"")</f>
        <v/>
      </c>
      <c r="ACW434" s="264" t="str">
        <f>IF(AND($A$434&lt;=BO$349,BO$349&lt;=$B$434),$C$434,"")</f>
        <v/>
      </c>
      <c r="ACX434" s="264" t="str">
        <f>IF(AND($A$434&lt;=BO$349,BO$349&lt;=$B$434),(1/3)*$C$434,"")</f>
        <v/>
      </c>
      <c r="ACY434" s="264" t="str">
        <f>IF(AND($A$434&lt;=BO$349,BO$349&lt;=$B$434),(2/3)*$C$434,"")</f>
        <v/>
      </c>
      <c r="ACZ434" s="264" t="str">
        <f>IF(AND($A$434&lt;=BO$349,BO$349&lt;=$B$434),$D$434,"")</f>
        <v/>
      </c>
      <c r="ADA434" s="264" t="str">
        <f>IF(AND($A$434&lt;=BO$349,BO$349&lt;=$B$434),(1/3)*$D$434,"")</f>
        <v/>
      </c>
      <c r="ADB434" s="264" t="str">
        <f>IF(AND($A$434&lt;=BO$349,BO$349&lt;=$B$434),(2/3)*$D$434,"")</f>
        <v/>
      </c>
      <c r="ADC434" s="264" t="str">
        <f>IF(AND($A$434&lt;=BO$349,BO$349&lt;=$B$434),$E$434,"")</f>
        <v/>
      </c>
      <c r="ADD434" s="264" t="str">
        <f>IF(AND($A$434&lt;=BO$349,BO$349&lt;=$B$434),(1/3)*$E$434,"")</f>
        <v/>
      </c>
      <c r="ADE434" s="264" t="str">
        <f>IF(AND($A$434&lt;=BO$349,BO$349&lt;=$B$434),(2/3)*$E$434,"")</f>
        <v/>
      </c>
      <c r="ADF434" s="264" t="str">
        <f>IF(AND($A$434&lt;=BO$349,BO$349&lt;=$B$434),$F$434,"")</f>
        <v/>
      </c>
      <c r="ADG434" s="264" t="str">
        <f>IF(AND($A$434&lt;=BO$349,BO$349&lt;=$B$434),(1/3)*$F$434,"")</f>
        <v/>
      </c>
      <c r="ADH434" s="264" t="str">
        <f>IF(AND($A$434&lt;=BO$349,BO$349&lt;=$B$434),(2/3)*$F$434,"")</f>
        <v/>
      </c>
      <c r="ADI434" s="264" t="str">
        <f>IF(AND($A$434&lt;=BP$349,BP$349&lt;=$B$434),$C$434,"")</f>
        <v/>
      </c>
      <c r="ADJ434" s="264" t="str">
        <f>IF(AND($A$434&lt;=BP$349,BP$349&lt;=$B$434),(1/3)*$C$434,"")</f>
        <v/>
      </c>
      <c r="ADK434" s="264" t="str">
        <f>IF(AND($A$434&lt;=BP$349,BP$349&lt;=$B$434),(2/3)*$C$434,"")</f>
        <v/>
      </c>
      <c r="ADL434" s="264" t="str">
        <f>IF(AND($A$434&lt;=BP$349,BP$349&lt;=$B$434),$D$434,"")</f>
        <v/>
      </c>
      <c r="ADM434" s="264" t="str">
        <f>IF(AND($A$434&lt;=BP$349,BP$349&lt;=$B$434),(1/3)*$D$434,"")</f>
        <v/>
      </c>
      <c r="ADN434" s="264" t="str">
        <f>IF(AND($A$434&lt;=BP$349,BP$349&lt;=$B$434),(2/3)*$D$434,"")</f>
        <v/>
      </c>
      <c r="ADO434" s="264" t="str">
        <f>IF(AND($A$434&lt;=BP$349,BP$349&lt;=$B$434),$E$434,"")</f>
        <v/>
      </c>
      <c r="ADP434" s="264" t="str">
        <f>IF(AND($A$434&lt;=BP$349,BP$349&lt;=$B$434),(1/3)*$E$434,"")</f>
        <v/>
      </c>
      <c r="ADQ434" s="264" t="str">
        <f>IF(AND($A$434&lt;=BP$349,BP$349&lt;=$B$434),(2/3)*$E$434,"")</f>
        <v/>
      </c>
      <c r="ADR434" s="264" t="str">
        <f>IF(AND($A$434&lt;=BP$349,BP$349&lt;=$B$434),$F$434,"")</f>
        <v/>
      </c>
      <c r="ADS434" s="264" t="str">
        <f>IF(AND($A$434&lt;=BP$349,BP$349&lt;=$B$434),(1/3)*$F$434,"")</f>
        <v/>
      </c>
      <c r="ADT434" s="264" t="str">
        <f>IF(AND($A$434&lt;=BP$349,BP$349&lt;=$B$434),(2/3)*$F$434,"")</f>
        <v/>
      </c>
      <c r="ADU434" s="264" t="str">
        <f>IF(AND($A$434&lt;=BQ$349,BQ$349&lt;=$B$434),$C$434,"")</f>
        <v/>
      </c>
      <c r="ADV434" s="264" t="str">
        <f>IF(AND($A$434&lt;=BQ$349,BQ$349&lt;=$B$434),(1/3)*$C$434,"")</f>
        <v/>
      </c>
      <c r="ADW434" s="264" t="str">
        <f>IF(AND($A$434&lt;=BQ$349,BQ$349&lt;=$B$434),(2/3)*$C$434,"")</f>
        <v/>
      </c>
      <c r="ADX434" s="264" t="str">
        <f>IF(AND($A$434&lt;=BQ$349,BQ$349&lt;=$B$434),$D$434,"")</f>
        <v/>
      </c>
      <c r="ADY434" s="264" t="str">
        <f>IF(AND($A$434&lt;=BQ$349,BQ$349&lt;=$B$434),(1/3)*$D$434,"")</f>
        <v/>
      </c>
      <c r="ADZ434" s="264" t="str">
        <f>IF(AND($A$434&lt;=BQ$349,BQ$349&lt;=$B$434),(2/3)*$D$434,"")</f>
        <v/>
      </c>
      <c r="AEA434" s="264" t="str">
        <f>IF(AND($A$434&lt;=BQ$349,BQ$349&lt;=$B$434),$E$434,"")</f>
        <v/>
      </c>
      <c r="AEB434" s="264" t="str">
        <f>IF(AND($A$434&lt;=BQ$349,BQ$349&lt;=$B$434),(1/3)*$E$434,"")</f>
        <v/>
      </c>
      <c r="AEC434" s="264" t="str">
        <f>IF(AND($A$434&lt;=BQ$349,BQ$349&lt;=$B$434),(2/3)*$E$434,"")</f>
        <v/>
      </c>
      <c r="AED434" s="264" t="str">
        <f>IF(AND($A$434&lt;=BQ$349,BQ$349&lt;=$B$434),$F$434,"")</f>
        <v/>
      </c>
      <c r="AEE434" s="264" t="str">
        <f>IF(AND($A$434&lt;=BQ$349,BQ$349&lt;=$B$434),(1/3)*$F$434,"")</f>
        <v/>
      </c>
      <c r="AEF434" s="264" t="str">
        <f>IF(AND($A$434&lt;=BQ$349,BQ$349&lt;=$B$434),(2/3)*$F$434,"")</f>
        <v/>
      </c>
      <c r="AEG434" s="264" t="str">
        <f>IF(AND($A$434&lt;=BR$349,BR$349&lt;=$B$434),$C$434,"")</f>
        <v/>
      </c>
      <c r="AEH434" s="264" t="str">
        <f>IF(AND($A$434&lt;=BR$349,BR$349&lt;=$B$434),(1/3)*$C$434,"")</f>
        <v/>
      </c>
      <c r="AEI434" s="264" t="str">
        <f>IF(AND($A$434&lt;=BR$349,BR$349&lt;=$B$434),(2/3)*$C$434,"")</f>
        <v/>
      </c>
      <c r="AEJ434" s="264" t="str">
        <f>IF(AND($A$434&lt;=BR$349,BR$349&lt;=$B$434),$D$434,"")</f>
        <v/>
      </c>
      <c r="AEK434" s="264" t="str">
        <f>IF(AND($A$434&lt;=BR$349,BR$349&lt;=$B$434),(1/3)*$D$434,"")</f>
        <v/>
      </c>
      <c r="AEL434" s="264" t="str">
        <f>IF(AND($A$434&lt;=BR$349,BR$349&lt;=$B$434),(2/3)*$D$434,"")</f>
        <v/>
      </c>
      <c r="AEM434" s="264" t="str">
        <f>IF(AND($A$434&lt;=BR$349,BR$349&lt;=$B$434),$E$434,"")</f>
        <v/>
      </c>
      <c r="AEN434" s="264" t="str">
        <f>IF(AND($A$434&lt;=BR$349,BR$349&lt;=$B$434),(1/3)*$E$434,"")</f>
        <v/>
      </c>
      <c r="AEO434" s="264" t="str">
        <f>IF(AND($A$434&lt;=BR$349,BR$349&lt;=$B$434),(2/3)*$E$434,"")</f>
        <v/>
      </c>
      <c r="AEP434" s="264" t="str">
        <f>IF(AND($A$434&lt;=BR$349,BR$349&lt;=$B$434),$F$434,"")</f>
        <v/>
      </c>
      <c r="AEQ434" s="264" t="str">
        <f>IF(AND($A$434&lt;=BR$349,BR$349&lt;=$B$434),(1/3)*$F$434,"")</f>
        <v/>
      </c>
      <c r="AER434" s="264" t="str">
        <f>IF(AND($A$434&lt;=BR$349,BR$349&lt;=$B$434),(2/3)*$F$434,"")</f>
        <v/>
      </c>
      <c r="AES434" s="264" t="str">
        <f>IF(AND($A$434&lt;=BS$349,BS$349&lt;=$B$434),$C$434,"")</f>
        <v/>
      </c>
      <c r="AET434" s="264" t="str">
        <f>IF(AND($A$434&lt;=BS$349,BS$349&lt;=$B$434),(1/3)*$C$434,"")</f>
        <v/>
      </c>
      <c r="AEU434" s="264" t="str">
        <f>IF(AND($A$434&lt;=BS$349,BS$349&lt;=$B$434),(2/3)*$C$434,"")</f>
        <v/>
      </c>
      <c r="AEV434" s="264" t="str">
        <f>IF(AND($A$434&lt;=BS$349,BS$349&lt;=$B$434),$D$434,"")</f>
        <v/>
      </c>
      <c r="AEW434" s="264" t="str">
        <f>IF(AND($A$434&lt;=BS$349,BS$349&lt;=$B$434),(1/3)*$D$434,"")</f>
        <v/>
      </c>
      <c r="AEX434" s="264" t="str">
        <f>IF(AND($A$434&lt;=BS$349,BS$349&lt;=$B$434),(2/3)*$D$434,"")</f>
        <v/>
      </c>
      <c r="AEY434" s="264" t="str">
        <f>IF(AND($A$434&lt;=BS$349,BS$349&lt;=$B$434),$E$434,"")</f>
        <v/>
      </c>
      <c r="AEZ434" s="264" t="str">
        <f>IF(AND($A$434&lt;=BS$349,BS$349&lt;=$B$434),(1/3)*$E$434,"")</f>
        <v/>
      </c>
      <c r="AFA434" s="264" t="str">
        <f>IF(AND($A$434&lt;=BS$349,BS$349&lt;=$B$434),(2/3)*$E$434,"")</f>
        <v/>
      </c>
      <c r="AFB434" s="264" t="str">
        <f>IF(AND($A$434&lt;=BS$349,BS$349&lt;=$B$434),$F$434,"")</f>
        <v/>
      </c>
      <c r="AFC434" s="264" t="str">
        <f>IF(AND($A$434&lt;=BS$349,BS$349&lt;=$B$434),(1/3)*$F$434,"")</f>
        <v/>
      </c>
      <c r="AFD434" s="264" t="str">
        <f>IF(AND($A$434&lt;=BS$349,BS$349&lt;=$B$434),(2/3)*$F$434,"")</f>
        <v/>
      </c>
      <c r="AFE434" s="264" t="str">
        <f>IF(AND($A$434&lt;=BT$349,BT$349&lt;=$B$434),$C$434,"")</f>
        <v/>
      </c>
      <c r="AFF434" s="264" t="str">
        <f>IF(AND($A$434&lt;=BT$349,BT$349&lt;=$B$434),(1/3)*$C$434,"")</f>
        <v/>
      </c>
      <c r="AFG434" s="264" t="str">
        <f>IF(AND($A$434&lt;=BT$349,BT$349&lt;=$B$434),(2/3)*$C$434,"")</f>
        <v/>
      </c>
      <c r="AFH434" s="264" t="str">
        <f>IF(AND($A$434&lt;=BT$349,BT$349&lt;=$B$434),$D$434,"")</f>
        <v/>
      </c>
      <c r="AFI434" s="264" t="str">
        <f>IF(AND($A$434&lt;=BT$349,BT$349&lt;=$B$434),(1/3)*$D$434,"")</f>
        <v/>
      </c>
      <c r="AFJ434" s="264" t="str">
        <f>IF(AND($A$434&lt;=BT$349,BT$349&lt;=$B$434),(2/3)*$D$434,"")</f>
        <v/>
      </c>
      <c r="AFK434" s="264" t="str">
        <f>IF(AND($A$434&lt;=BT$349,BT$349&lt;=$B$434),$E$434,"")</f>
        <v/>
      </c>
      <c r="AFL434" s="264" t="str">
        <f>IF(AND($A$434&lt;=BT$349,BT$349&lt;=$B$434),(1/3)*$E$434,"")</f>
        <v/>
      </c>
      <c r="AFM434" s="264" t="str">
        <f>IF(AND($A$434&lt;=BT$349,BT$349&lt;=$B$434),(2/3)*$E$434,"")</f>
        <v/>
      </c>
      <c r="AFN434" s="264" t="str">
        <f>IF(AND($A$434&lt;=BT$349,BT$349&lt;=$B$434),$F$434,"")</f>
        <v/>
      </c>
      <c r="AFO434" s="264" t="str">
        <f>IF(AND($A$434&lt;=BT$349,BT$349&lt;=$B$434),(1/3)*$F$434,"")</f>
        <v/>
      </c>
      <c r="AFP434" s="264" t="str">
        <f>IF(AND($A$434&lt;=BT$349,BT$349&lt;=$B$434),(2/3)*$F$434,"")</f>
        <v/>
      </c>
      <c r="AFQ434" s="264" t="str">
        <f>IF(AND($A$434&lt;=BU$349,BU$349&lt;=$B$434),$C$434,"")</f>
        <v/>
      </c>
      <c r="AFR434" s="264" t="str">
        <f>IF(AND($A$434&lt;=BU$349,BU$349&lt;=$B$434),(1/3)*$C$434,"")</f>
        <v/>
      </c>
      <c r="AFS434" s="264" t="str">
        <f>IF(AND($A$434&lt;=BU$349,BU$349&lt;=$B$434),(2/3)*$C$434,"")</f>
        <v/>
      </c>
      <c r="AFT434" s="264" t="str">
        <f>IF(AND($A$434&lt;=BU$349,BU$349&lt;=$B$434),$D$434,"")</f>
        <v/>
      </c>
      <c r="AFU434" s="264" t="str">
        <f>IF(AND($A$434&lt;=BU$349,BU$349&lt;=$B$434),(1/3)*$D$434,"")</f>
        <v/>
      </c>
      <c r="AFV434" s="264" t="str">
        <f>IF(AND($A$434&lt;=BU$349,BU$349&lt;=$B$434),(2/3)*$D$434,"")</f>
        <v/>
      </c>
      <c r="AFW434" s="264" t="str">
        <f>IF(AND($A$434&lt;=BU$349,BU$349&lt;=$B$434),$E$434,"")</f>
        <v/>
      </c>
      <c r="AFX434" s="264" t="str">
        <f>IF(AND($A$434&lt;=BU$349,BU$349&lt;=$B$434),(1/3)*$E$434,"")</f>
        <v/>
      </c>
      <c r="AFY434" s="264" t="str">
        <f>IF(AND($A$434&lt;=BU$349,BU$349&lt;=$B$434),(2/3)*$E$434,"")</f>
        <v/>
      </c>
      <c r="AFZ434" s="264" t="str">
        <f>IF(AND($A$434&lt;=BU$349,BU$349&lt;=$B$434),$F$434,"")</f>
        <v/>
      </c>
      <c r="AGA434" s="264" t="str">
        <f>IF(AND($A$434&lt;=BU$349,BU$349&lt;=$B$434),(1/3)*$F$434,"")</f>
        <v/>
      </c>
      <c r="AGB434" s="264" t="str">
        <f>IF(AND($A$434&lt;=BU$349,BU$349&lt;=$B$434),(2/3)*$F$434,"")</f>
        <v/>
      </c>
      <c r="AGC434" s="264" t="str">
        <f>IF(AND($A$434&lt;=BV$349,BV$349&lt;=$B$434),$C$434,"")</f>
        <v/>
      </c>
      <c r="AGD434" s="264" t="str">
        <f>IF(AND($A$434&lt;=BV$349,BV$349&lt;=$B$434),(1/3)*$C$434,"")</f>
        <v/>
      </c>
      <c r="AGE434" s="264" t="str">
        <f>IF(AND($A$434&lt;=BV$349,BV$349&lt;=$B$434),(2/3)*$C$434,"")</f>
        <v/>
      </c>
      <c r="AGF434" s="264" t="str">
        <f>IF(AND($A$434&lt;=BV$349,BV$349&lt;=$B$434),$D$434,"")</f>
        <v/>
      </c>
      <c r="AGG434" s="264" t="str">
        <f>IF(AND($A$434&lt;=BV$349,BV$349&lt;=$B$434),(1/3)*$D$434,"")</f>
        <v/>
      </c>
      <c r="AGH434" s="264" t="str">
        <f>IF(AND($A$434&lt;=BV$349,BV$349&lt;=$B$434),(2/3)*$D$434,"")</f>
        <v/>
      </c>
      <c r="AGI434" s="264" t="str">
        <f>IF(AND($A$434&lt;=BV$349,BV$349&lt;=$B$434),$E$434,"")</f>
        <v/>
      </c>
      <c r="AGJ434" s="264" t="str">
        <f>IF(AND($A$434&lt;=BV$349,BV$349&lt;=$B$434),(1/3)*$E$434,"")</f>
        <v/>
      </c>
      <c r="AGK434" s="264" t="str">
        <f>IF(AND($A$434&lt;=BV$349,BV$349&lt;=$B$434),(2/3)*$E$434,"")</f>
        <v/>
      </c>
      <c r="AGL434" s="264" t="str">
        <f>IF(AND($A$434&lt;=BV$349,BV$349&lt;=$B$434),$F$434,"")</f>
        <v/>
      </c>
      <c r="AGM434" s="264" t="str">
        <f>IF(AND($A$434&lt;=BV$349,BV$349&lt;=$B$434),(1/3)*$F$434,"")</f>
        <v/>
      </c>
      <c r="AGN434" s="264" t="str">
        <f>IF(AND($A$434&lt;=BV$349,BV$349&lt;=$B$434),(2/3)*$F$434,"")</f>
        <v/>
      </c>
      <c r="AGO434" s="264" t="str">
        <f>IF(AND($A$434&lt;=BW$349,BW$349&lt;=$B$434),$C$434,"")</f>
        <v/>
      </c>
      <c r="AGP434" s="264" t="str">
        <f>IF(AND($A$434&lt;=BW$349,BW$349&lt;=$B$434),(1/3)*$C$434,"")</f>
        <v/>
      </c>
      <c r="AGQ434" s="264" t="str">
        <f>IF(AND($A$434&lt;=BW$349,BW$349&lt;=$B$434),(2/3)*$C$434,"")</f>
        <v/>
      </c>
      <c r="AGR434" s="264" t="str">
        <f>IF(AND($A$434&lt;=BW$349,BW$349&lt;=$B$434),$D$434,"")</f>
        <v/>
      </c>
      <c r="AGS434" s="264" t="str">
        <f>IF(AND($A$434&lt;=BW$349,BW$349&lt;=$B$434),(1/3)*$D$434,"")</f>
        <v/>
      </c>
      <c r="AGT434" s="264" t="str">
        <f>IF(AND($A$434&lt;=BW$349,BW$349&lt;=$B$434),(2/3)*$D$434,"")</f>
        <v/>
      </c>
      <c r="AGU434" s="264" t="str">
        <f>IF(AND($A$434&lt;=BW$349,BW$349&lt;=$B$434),$E$434,"")</f>
        <v/>
      </c>
      <c r="AGV434" s="264" t="str">
        <f>IF(AND($A$434&lt;=BW$349,BW$349&lt;=$B$434),(1/3)*$E$434,"")</f>
        <v/>
      </c>
      <c r="AGW434" s="264" t="str">
        <f>IF(AND($A$434&lt;=BW$349,BW$349&lt;=$B$434),(2/3)*$E$434,"")</f>
        <v/>
      </c>
      <c r="AGX434" s="264" t="str">
        <f>IF(AND($A$434&lt;=BW$349,BW$349&lt;=$B$434),$F$434,"")</f>
        <v/>
      </c>
      <c r="AGY434" s="264" t="str">
        <f>IF(AND($A$434&lt;=BW$349,BW$349&lt;=$B$434),(1/3)*$F$434,"")</f>
        <v/>
      </c>
      <c r="AGZ434" s="264" t="str">
        <f>IF(AND($A$434&lt;=BW$349,BW$349&lt;=$B$434),(2/3)*$F$434,"")</f>
        <v/>
      </c>
      <c r="AHA434" s="264" t="str">
        <f>IF(AND($A$434&lt;=BX$349,BX$349&lt;=$B$434),$C$434,"")</f>
        <v/>
      </c>
      <c r="AHB434" s="264" t="str">
        <f>IF(AND($A$434&lt;=BX$349,BX$349&lt;=$B$434),(1/3)*$C$434,"")</f>
        <v/>
      </c>
      <c r="AHC434" s="264" t="str">
        <f>IF(AND($A$434&lt;=BX$349,BX$349&lt;=$B$434),(2/3)*$C$434,"")</f>
        <v/>
      </c>
      <c r="AHD434" s="264" t="str">
        <f>IF(AND($A$434&lt;=BX$349,BX$349&lt;=$B$434),$D$434,"")</f>
        <v/>
      </c>
      <c r="AHE434" s="264" t="str">
        <f>IF(AND($A$434&lt;=BX$349,BX$349&lt;=$B$434),(1/3)*$D$434,"")</f>
        <v/>
      </c>
      <c r="AHF434" s="264" t="str">
        <f>IF(AND($A$434&lt;=BX$349,BX$349&lt;=$B$434),(2/3)*$D$434,"")</f>
        <v/>
      </c>
      <c r="AHG434" s="264" t="str">
        <f>IF(AND($A$434&lt;=BX$349,BX$349&lt;=$B$434),$E$434,"")</f>
        <v/>
      </c>
      <c r="AHH434" s="264" t="str">
        <f>IF(AND($A$434&lt;=BX$349,BX$349&lt;=$B$434),(1/3)*$E$434,"")</f>
        <v/>
      </c>
      <c r="AHI434" s="264" t="str">
        <f>IF(AND($A$434&lt;=BX$349,BX$349&lt;=$B$434),(2/3)*$E$434,"")</f>
        <v/>
      </c>
      <c r="AHJ434" s="264" t="str">
        <f>IF(AND($A$434&lt;=BX$349,BX$349&lt;=$B$434),$F$434,"")</f>
        <v/>
      </c>
      <c r="AHK434" s="264" t="str">
        <f>IF(AND($A$434&lt;=BX$349,BX$349&lt;=$B$434),(1/3)*$F$434,"")</f>
        <v/>
      </c>
      <c r="AHL434" s="264" t="str">
        <f>IF(AND($A$434&lt;=BX$349,BX$349&lt;=$B$434),(2/3)*$F$434,"")</f>
        <v/>
      </c>
      <c r="AHM434" s="264" t="str">
        <f>IF(AND($A$434&lt;=BY$349,BY$349&lt;=$B$434),$C$434,"")</f>
        <v/>
      </c>
      <c r="AHN434" s="264" t="str">
        <f>IF(AND($A$434&lt;=BY$349,BY$349&lt;=$B$434),(1/3)*$C$434,"")</f>
        <v/>
      </c>
      <c r="AHO434" s="264" t="str">
        <f>IF(AND($A$434&lt;=BY$349,BY$349&lt;=$B$434),(2/3)*$C$434,"")</f>
        <v/>
      </c>
      <c r="AHP434" s="264" t="str">
        <f>IF(AND($A$434&lt;=BY$349,BY$349&lt;=$B$434),$D$434,"")</f>
        <v/>
      </c>
      <c r="AHQ434" s="264" t="str">
        <f>IF(AND($A$434&lt;=BY$349,BY$349&lt;=$B$434),(1/3)*$D$434,"")</f>
        <v/>
      </c>
      <c r="AHR434" s="264" t="str">
        <f>IF(AND($A$434&lt;=BY$349,BY$349&lt;=$B$434),(2/3)*$D$434,"")</f>
        <v/>
      </c>
      <c r="AHS434" s="264" t="str">
        <f>IF(AND($A$434&lt;=BY$349,BY$349&lt;=$B$434),$E$434,"")</f>
        <v/>
      </c>
      <c r="AHT434" s="264" t="str">
        <f>IF(AND($A$434&lt;=BY$349,BY$349&lt;=$B$434),(1/3)*$E$434,"")</f>
        <v/>
      </c>
      <c r="AHU434" s="264" t="str">
        <f>IF(AND($A$434&lt;=BY$349,BY$349&lt;=$B$434),(2/3)*$E$434,"")</f>
        <v/>
      </c>
      <c r="AHV434" s="264" t="str">
        <f>IF(AND($A$434&lt;=BY$349,BY$349&lt;=$B$434),$F$434,"")</f>
        <v/>
      </c>
      <c r="AHW434" s="264" t="str">
        <f>IF(AND($A$434&lt;=BY$349,BY$349&lt;=$B$434),(1/3)*$F$434,"")</f>
        <v/>
      </c>
      <c r="AHX434" s="264" t="str">
        <f>IF(AND($A$434&lt;=BY$349,BY$349&lt;=$B$434),(2/3)*$F$434,"")</f>
        <v/>
      </c>
      <c r="AHY434" s="264" t="str">
        <f>IF(AND($A$434&lt;=BZ$349,BZ$349&lt;=$B$434),$C$434,"")</f>
        <v/>
      </c>
      <c r="AHZ434" s="264" t="str">
        <f>IF(AND($A$434&lt;=BZ$349,BZ$349&lt;=$B$434),(1/3)*$C$434,"")</f>
        <v/>
      </c>
      <c r="AIA434" s="264" t="str">
        <f>IF(AND($A$434&lt;=BZ$349,BZ$349&lt;=$B$434),(2/3)*$C$434,"")</f>
        <v/>
      </c>
      <c r="AIB434" s="264" t="str">
        <f>IF(AND($A$434&lt;=BZ$349,BZ$349&lt;=$B$434),$D$434,"")</f>
        <v/>
      </c>
      <c r="AIC434" s="264" t="str">
        <f>IF(AND($A$434&lt;=BZ$349,BZ$349&lt;=$B$434),(1/3)*$D$434,"")</f>
        <v/>
      </c>
      <c r="AID434" s="264" t="str">
        <f>IF(AND($A$434&lt;=BZ$349,BZ$349&lt;=$B$434),(2/3)*$D$434,"")</f>
        <v/>
      </c>
      <c r="AIE434" s="264" t="str">
        <f>IF(AND($A$434&lt;=BZ$349,BZ$349&lt;=$B$434),$E$434,"")</f>
        <v/>
      </c>
      <c r="AIF434" s="264" t="str">
        <f>IF(AND($A$434&lt;=BZ$349,BZ$349&lt;=$B$434),(1/3)*$E$434,"")</f>
        <v/>
      </c>
      <c r="AIG434" s="264" t="str">
        <f>IF(AND($A$434&lt;=BZ$349,BZ$349&lt;=$B$434),(2/3)*$E$434,"")</f>
        <v/>
      </c>
      <c r="AIH434" s="264" t="str">
        <f>IF(AND($A$434&lt;=BZ$349,BZ$349&lt;=$B$434),$F$434,"")</f>
        <v/>
      </c>
      <c r="AII434" s="264" t="str">
        <f>IF(AND($A$434&lt;=BZ$349,BZ$349&lt;=$B$434),(1/3)*$F$434,"")</f>
        <v/>
      </c>
      <c r="AIJ434" s="264" t="str">
        <f>IF(AND($A$434&lt;=BZ$349,BZ$349&lt;=$B$434),(2/3)*$F$434,"")</f>
        <v/>
      </c>
      <c r="AIK434" s="264" t="str">
        <f>IF(AND($A$434&lt;=CA$349,CA$349&lt;=$B$434),$C$434,"")</f>
        <v/>
      </c>
      <c r="AIL434" s="264" t="str">
        <f>IF(AND($A$434&lt;=CA$349,CA$349&lt;=$B$434),(1/3)*$C$434,"")</f>
        <v/>
      </c>
      <c r="AIM434" s="264" t="str">
        <f>IF(AND($A$434&lt;=CA$349,CA$349&lt;=$B$434),(2/3)*$C$434,"")</f>
        <v/>
      </c>
      <c r="AIN434" s="264" t="str">
        <f>IF(AND($A$434&lt;=CA$349,CA$349&lt;=$B$434),$D$434,"")</f>
        <v/>
      </c>
      <c r="AIO434" s="264" t="str">
        <f>IF(AND($A$434&lt;=CA$349,CA$349&lt;=$B$434),(1/3)*$D$434,"")</f>
        <v/>
      </c>
      <c r="AIP434" s="264" t="str">
        <f>IF(AND($A$434&lt;=CA$349,CA$349&lt;=$B$434),(2/3)*$D$434,"")</f>
        <v/>
      </c>
      <c r="AIQ434" s="264" t="str">
        <f>IF(AND($A$434&lt;=CA$349,CA$349&lt;=$B$434),$E$434,"")</f>
        <v/>
      </c>
      <c r="AIR434" s="264" t="str">
        <f>IF(AND($A$434&lt;=CA$349,CA$349&lt;=$B$434),(1/3)*$E$434,"")</f>
        <v/>
      </c>
      <c r="AIS434" s="264" t="str">
        <f>IF(AND($A$434&lt;=CA$349,CA$349&lt;=$B$434),(2/3)*$E$434,"")</f>
        <v/>
      </c>
      <c r="AIT434" s="264" t="str">
        <f>IF(AND($A$434&lt;=CA$349,CA$349&lt;=$B$434),$F$434,"")</f>
        <v/>
      </c>
      <c r="AIU434" s="264" t="str">
        <f>IF(AND($A$434&lt;=CA$349,CA$349&lt;=$B$434),(1/3)*$F$434,"")</f>
        <v/>
      </c>
      <c r="AIV434" s="264" t="str">
        <f>IF(AND($A$434&lt;=CA$349,CA$349&lt;=$B$434),(2/3)*$F$434,"")</f>
        <v/>
      </c>
      <c r="AIW434" s="264" t="str">
        <f>IF(AND($A$434&lt;=CB$349,CB$349&lt;=$B$434),$C$434,"")</f>
        <v/>
      </c>
      <c r="AIX434" s="264" t="str">
        <f>IF(AND($A$434&lt;=CB$349,CB$349&lt;=$B$434),(1/3)*$C$434,"")</f>
        <v/>
      </c>
      <c r="AIY434" s="264" t="str">
        <f>IF(AND($A$434&lt;=CB$349,CB$349&lt;=$B$434),(2/3)*$C$434,"")</f>
        <v/>
      </c>
      <c r="AIZ434" s="264" t="str">
        <f>IF(AND($A$434&lt;=CB$349,CB$349&lt;=$B$434),$D$434,"")</f>
        <v/>
      </c>
      <c r="AJA434" s="264" t="str">
        <f>IF(AND($A$434&lt;=CB$349,CB$349&lt;=$B$434),(1/3)*$D$434,"")</f>
        <v/>
      </c>
      <c r="AJB434" s="264" t="str">
        <f>IF(AND($A$434&lt;=CB$349,CB$349&lt;=$B$434),(2/3)*$D$434,"")</f>
        <v/>
      </c>
      <c r="AJC434" s="264" t="str">
        <f>IF(AND($A$434&lt;=CB$349,CB$349&lt;=$B$434),$E$434,"")</f>
        <v/>
      </c>
      <c r="AJD434" s="264" t="str">
        <f>IF(AND($A$434&lt;=CB$349,CB$349&lt;=$B$434),(1/3)*$E$434,"")</f>
        <v/>
      </c>
      <c r="AJE434" s="264" t="str">
        <f>IF(AND($A$434&lt;=CB$349,CB$349&lt;=$B$434),(2/3)*$E$434,"")</f>
        <v/>
      </c>
      <c r="AJF434" s="264" t="str">
        <f>IF(AND($A$434&lt;=CB$349,CB$349&lt;=$B$434),$F$434,"")</f>
        <v/>
      </c>
      <c r="AJG434" s="264" t="str">
        <f>IF(AND($A$434&lt;=CB$349,CB$349&lt;=$B$434),(1/3)*$F$434,"")</f>
        <v/>
      </c>
      <c r="AJH434" s="264" t="str">
        <f>IF(AND($A$434&lt;=CB$349,CB$349&lt;=$B$434),(2/3)*$F$434,"")</f>
        <v/>
      </c>
      <c r="AJI434" s="264" t="str">
        <f>IF(AND($A$434&lt;=CC$349,CC$349&lt;=$B$434),$C$434,"")</f>
        <v/>
      </c>
      <c r="AJJ434" s="264" t="str">
        <f>IF(AND($A$434&lt;=CC$349,CC$349&lt;=$B$434),(1/3)*$C$434,"")</f>
        <v/>
      </c>
      <c r="AJK434" s="264" t="str">
        <f>IF(AND($A$434&lt;=CC$349,CC$349&lt;=$B$434),(2/3)*$C$434,"")</f>
        <v/>
      </c>
      <c r="AJL434" s="264" t="str">
        <f>IF(AND($A$434&lt;=CC$349,CC$349&lt;=$B$434),$D$434,"")</f>
        <v/>
      </c>
      <c r="AJM434" s="264" t="str">
        <f>IF(AND($A$434&lt;=CC$349,CC$349&lt;=$B$434),(1/3)*$D$434,"")</f>
        <v/>
      </c>
      <c r="AJN434" s="264" t="str">
        <f>IF(AND($A$434&lt;=CC$349,CC$349&lt;=$B$434),(2/3)*$D$434,"")</f>
        <v/>
      </c>
      <c r="AJO434" s="264" t="str">
        <f>IF(AND($A$434&lt;=CC$349,CC$349&lt;=$B$434),$E$434,"")</f>
        <v/>
      </c>
      <c r="AJP434" s="264" t="str">
        <f>IF(AND($A$434&lt;=CC$349,CC$349&lt;=$B$434),(1/3)*$E$434,"")</f>
        <v/>
      </c>
      <c r="AJQ434" s="264" t="str">
        <f>IF(AND($A$434&lt;=CC$349,CC$349&lt;=$B$434),(2/3)*$E$434,"")</f>
        <v/>
      </c>
      <c r="AJR434" s="264" t="str">
        <f>IF(AND($A$434&lt;=CC$349,CC$349&lt;=$B$434),$F$434,"")</f>
        <v/>
      </c>
      <c r="AJS434" s="264" t="str">
        <f>IF(AND($A$434&lt;=CC$349,CC$349&lt;=$B$434),(1/3)*$F$434,"")</f>
        <v/>
      </c>
      <c r="AJT434" s="264" t="str">
        <f>IF(AND($A$434&lt;=CC$349,CC$349&lt;=$B$434),(2/3)*$F$434,"")</f>
        <v/>
      </c>
      <c r="AJU434" s="264" t="str">
        <f>IF(AND($A$434&lt;=CD$349,CD$349&lt;=$B$434),$C$434,"")</f>
        <v/>
      </c>
      <c r="AJV434" s="264" t="str">
        <f>IF(AND($A$434&lt;=CD$349,CD$349&lt;=$B$434),(1/3)*$C$434,"")</f>
        <v/>
      </c>
      <c r="AJW434" s="264" t="str">
        <f>IF(AND($A$434&lt;=CD$349,CD$349&lt;=$B$434),(2/3)*$C$434,"")</f>
        <v/>
      </c>
      <c r="AJX434" s="264" t="str">
        <f>IF(AND($A$434&lt;=CD$349,CD$349&lt;=$B$434),$D$434,"")</f>
        <v/>
      </c>
      <c r="AJY434" s="264" t="str">
        <f>IF(AND($A$434&lt;=CD$349,CD$349&lt;=$B$434),(1/3)*$D$434,"")</f>
        <v/>
      </c>
      <c r="AJZ434" s="264" t="str">
        <f>IF(AND($A$434&lt;=CD$349,CD$349&lt;=$B$434),(2/3)*$D$434,"")</f>
        <v/>
      </c>
      <c r="AKA434" s="264" t="str">
        <f>IF(AND($A$434&lt;=CD$349,CD$349&lt;=$B$434),$E$434,"")</f>
        <v/>
      </c>
      <c r="AKB434" s="264" t="str">
        <f>IF(AND($A$434&lt;=CD$349,CD$349&lt;=$B$434),(1/3)*$E$434,"")</f>
        <v/>
      </c>
      <c r="AKC434" s="264" t="str">
        <f>IF(AND($A$434&lt;=CD$349,CD$349&lt;=$B$434),(2/3)*$E$434,"")</f>
        <v/>
      </c>
      <c r="AKD434" s="264" t="str">
        <f>IF(AND($A$434&lt;=CD$349,CD$349&lt;=$B$434),$F$434,"")</f>
        <v/>
      </c>
      <c r="AKE434" s="264" t="str">
        <f>IF(AND($A$434&lt;=CD$349,CD$349&lt;=$B$434),(1/3)*$F$434,"")</f>
        <v/>
      </c>
      <c r="AKF434" s="264" t="str">
        <f>IF(AND($A$434&lt;=CD$349,CD$349&lt;=$B$434),(2/3)*$F$434,"")</f>
        <v/>
      </c>
      <c r="AKG434" s="264" t="str">
        <f>IF(AND($A$434&lt;=CE$349,CE$349&lt;=$B$434),$C$434,"")</f>
        <v/>
      </c>
      <c r="AKH434" s="264" t="str">
        <f>IF(AND($A$434&lt;=CE$349,CE$349&lt;=$B$434),(1/3)*$C$434,"")</f>
        <v/>
      </c>
      <c r="AKI434" s="264" t="str">
        <f>IF(AND($A$434&lt;=CE$349,CE$349&lt;=$B$434),(2/3)*$C$434,"")</f>
        <v/>
      </c>
      <c r="AKJ434" s="264" t="str">
        <f>IF(AND($A$434&lt;=CE$349,CE$349&lt;=$B$434),$D$434,"")</f>
        <v/>
      </c>
      <c r="AKK434" s="264" t="str">
        <f>IF(AND($A$434&lt;=CE$349,CE$349&lt;=$B$434),(1/3)*$D$434,"")</f>
        <v/>
      </c>
      <c r="AKL434" s="264" t="str">
        <f>IF(AND($A$434&lt;=CE$349,CE$349&lt;=$B$434),(2/3)*$D$434,"")</f>
        <v/>
      </c>
      <c r="AKM434" s="264" t="str">
        <f>IF(AND($A$434&lt;=CE$349,CE$349&lt;=$B$434),$E$434,"")</f>
        <v/>
      </c>
      <c r="AKN434" s="264" t="str">
        <f>IF(AND($A$434&lt;=CE$349,CE$349&lt;=$B$434),(1/3)*$E$434,"")</f>
        <v/>
      </c>
      <c r="AKO434" s="264" t="str">
        <f>IF(AND($A$434&lt;=CE$349,CE$349&lt;=$B$434),(2/3)*$E$434,"")</f>
        <v/>
      </c>
      <c r="AKP434" s="264" t="str">
        <f>IF(AND($A$434&lt;=CE$349,CE$349&lt;=$B$434),$F$434,"")</f>
        <v/>
      </c>
      <c r="AKQ434" s="264" t="str">
        <f>IF(AND($A$434&lt;=CE$349,CE$349&lt;=$B$434),(1/3)*$F$434,"")</f>
        <v/>
      </c>
      <c r="AKR434" s="264" t="str">
        <f>IF(AND($A$434&lt;=CE$349,CE$349&lt;=$B$434),(2/3)*$F$434,"")</f>
        <v/>
      </c>
      <c r="AKS434" s="264" t="str">
        <f>IF(AND($A$434&lt;=CF$349,CF$349&lt;=$B$434),$C$434,"")</f>
        <v/>
      </c>
      <c r="AKT434" s="264" t="str">
        <f>IF(AND($A$434&lt;=CF$349,CF$349&lt;=$B$434),(1/3)*$C$434,"")</f>
        <v/>
      </c>
      <c r="AKU434" s="264" t="str">
        <f>IF(AND($A$434&lt;=CF$349,CF$349&lt;=$B$434),(2/3)*$C$434,"")</f>
        <v/>
      </c>
      <c r="AKV434" s="264" t="str">
        <f>IF(AND($A$434&lt;=CF$349,CF$349&lt;=$B$434),$D$434,"")</f>
        <v/>
      </c>
      <c r="AKW434" s="264" t="str">
        <f>IF(AND($A$434&lt;=CF$349,CF$349&lt;=$B$434),(1/3)*$D$434,"")</f>
        <v/>
      </c>
      <c r="AKX434" s="264" t="str">
        <f>IF(AND($A$434&lt;=CF$349,CF$349&lt;=$B$434),(2/3)*$D$434,"")</f>
        <v/>
      </c>
      <c r="AKY434" s="264" t="str">
        <f>IF(AND($A$434&lt;=CF$349,CF$349&lt;=$B$434),$E$434,"")</f>
        <v/>
      </c>
      <c r="AKZ434" s="264" t="str">
        <f>IF(AND($A$434&lt;=CF$349,CF$349&lt;=$B$434),(1/3)*$E$434,"")</f>
        <v/>
      </c>
      <c r="ALA434" s="264" t="str">
        <f>IF(AND($A$434&lt;=CF$349,CF$349&lt;=$B$434),(2/3)*$E$434,"")</f>
        <v/>
      </c>
      <c r="ALB434" s="264" t="str">
        <f>IF(AND($A$434&lt;=CF$349,CF$349&lt;=$B$434),$F$434,"")</f>
        <v/>
      </c>
      <c r="ALC434" s="264" t="str">
        <f>IF(AND($A$434&lt;=CF$349,CF$349&lt;=$B$434),(1/3)*$F$434,"")</f>
        <v/>
      </c>
      <c r="ALD434" s="264" t="str">
        <f>IF(AND($A$434&lt;=CF$349,CF$349&lt;=$B$434),(2/3)*$F$434,"")</f>
        <v/>
      </c>
      <c r="ALE434" s="264" t="str">
        <f>IF(AND($A$434&lt;=CG$349,CG$349&lt;=$B$434),$C$434,"")</f>
        <v/>
      </c>
      <c r="ALF434" s="264" t="str">
        <f>IF(AND($A$434&lt;=CG$349,CG$349&lt;=$B$434),(1/3)*$C$434,"")</f>
        <v/>
      </c>
      <c r="ALG434" s="264" t="str">
        <f>IF(AND($A$434&lt;=CG$349,CG$349&lt;=$B$434),(2/3)*$C$434,"")</f>
        <v/>
      </c>
      <c r="ALH434" s="264" t="str">
        <f>IF(AND($A$434&lt;=CG$349,CG$349&lt;=$B$434),$D$434,"")</f>
        <v/>
      </c>
      <c r="ALI434" s="264" t="str">
        <f>IF(AND($A$434&lt;=CG$349,CG$349&lt;=$B$434),(1/3)*$D$434,"")</f>
        <v/>
      </c>
      <c r="ALJ434" s="264" t="str">
        <f>IF(AND($A$434&lt;=CG$349,CG$349&lt;=$B$434),(2/3)*$D$434,"")</f>
        <v/>
      </c>
      <c r="ALK434" s="264" t="str">
        <f>IF(AND($A$434&lt;=CG$349,CG$349&lt;=$B$434),$E$434,"")</f>
        <v/>
      </c>
      <c r="ALL434" s="264" t="str">
        <f>IF(AND($A$434&lt;=CG$349,CG$349&lt;=$B$434),(1/3)*$E$434,"")</f>
        <v/>
      </c>
      <c r="ALM434" s="264" t="str">
        <f>IF(AND($A$434&lt;=CG$349,CG$349&lt;=$B$434),(2/3)*$E$434,"")</f>
        <v/>
      </c>
      <c r="ALN434" s="264" t="str">
        <f>IF(AND($A$434&lt;=CG$349,CG$349&lt;=$B$434),$F$434,"")</f>
        <v/>
      </c>
      <c r="ALO434" s="264" t="str">
        <f>IF(AND($A$434&lt;=CG$349,CG$349&lt;=$B$434),(1/3)*$F$434,"")</f>
        <v/>
      </c>
      <c r="ALP434" s="264" t="str">
        <f>IF(AND($A$434&lt;=CG$349,CG$349&lt;=$B$434),(2/3)*$F$434,"")</f>
        <v/>
      </c>
      <c r="ALQ434" s="264" t="str">
        <f>IF(AND($A$434&lt;=CH$349,CH$349&lt;=$B$434),$C$434,"")</f>
        <v/>
      </c>
      <c r="ALR434" s="264" t="str">
        <f>IF(AND($A$434&lt;=CH$349,CH$349&lt;=$B$434),(1/3)*$C$434,"")</f>
        <v/>
      </c>
      <c r="ALS434" s="264" t="str">
        <f>IF(AND($A$434&lt;=CH$349,CH$349&lt;=$B$434),(2/3)*$C$434,"")</f>
        <v/>
      </c>
      <c r="ALT434" s="264" t="str">
        <f>IF(AND($A$434&lt;=CH$349,CH$349&lt;=$B$434),$D$434,"")</f>
        <v/>
      </c>
      <c r="ALU434" s="264" t="str">
        <f>IF(AND($A$434&lt;=CH$349,CH$349&lt;=$B$434),(1/3)*$D$434,"")</f>
        <v/>
      </c>
      <c r="ALV434" s="264" t="str">
        <f>IF(AND($A$434&lt;=CH$349,CH$349&lt;=$B$434),(2/3)*$D$434,"")</f>
        <v/>
      </c>
      <c r="ALW434" s="264" t="str">
        <f>IF(AND($A$434&lt;=CH$349,CH$349&lt;=$B$434),$E$434,"")</f>
        <v/>
      </c>
      <c r="ALX434" s="264" t="str">
        <f>IF(AND($A$434&lt;=CH$349,CH$349&lt;=$B$434),(1/3)*$E$434,"")</f>
        <v/>
      </c>
      <c r="ALY434" s="264" t="str">
        <f>IF(AND($A$434&lt;=CH$349,CH$349&lt;=$B$434),(2/3)*$E$434,"")</f>
        <v/>
      </c>
      <c r="ALZ434" s="264" t="str">
        <f>IF(AND($A$434&lt;=CH$349,CH$349&lt;=$B$434),$F$434,"")</f>
        <v/>
      </c>
      <c r="AMA434" s="264" t="str">
        <f>IF(AND($A$434&lt;=CH$349,CH$349&lt;=$B$434),(1/3)*$F$434,"")</f>
        <v/>
      </c>
      <c r="AMB434" s="264" t="str">
        <f>IF(AND($A$434&lt;=CH$349,CH$349&lt;=$B$434),(2/3)*$F$434,"")</f>
        <v/>
      </c>
      <c r="AMC434" s="264" t="str">
        <f>IF(AND($A$434&lt;=CI$349,CI$349&lt;=$B$434),$C$434,"")</f>
        <v/>
      </c>
      <c r="AMD434" s="264" t="str">
        <f>IF(AND($A$434&lt;=CI$349,CI$349&lt;=$B$434),(1/3)*$C$434,"")</f>
        <v/>
      </c>
      <c r="AME434" s="264" t="str">
        <f>IF(AND($A$434&lt;=CI$349,CI$349&lt;=$B$434),(2/3)*$C$434,"")</f>
        <v/>
      </c>
      <c r="AMF434" s="264" t="str">
        <f>IF(AND($A$434&lt;=CI$349,CI$349&lt;=$B$434),$D$434,"")</f>
        <v/>
      </c>
      <c r="AMG434" s="264" t="str">
        <f>IF(AND($A$434&lt;=CI$349,CI$349&lt;=$B$434),(1/3)*$D$434,"")</f>
        <v/>
      </c>
      <c r="AMH434" s="264" t="str">
        <f>IF(AND($A$434&lt;=CI$349,CI$349&lt;=$B$434),(2/3)*$D$434,"")</f>
        <v/>
      </c>
      <c r="AMI434" s="264" t="str">
        <f>IF(AND($A$434&lt;=CI$349,CI$349&lt;=$B$434),$E$434,"")</f>
        <v/>
      </c>
      <c r="AMJ434" s="264" t="str">
        <f>IF(AND($A$434&lt;=CI$349,CI$349&lt;=$B$434),(1/3)*$E$434,"")</f>
        <v/>
      </c>
      <c r="AMK434" s="264" t="str">
        <f>IF(AND($A$434&lt;=CI$349,CI$349&lt;=$B$434),(2/3)*$E$434,"")</f>
        <v/>
      </c>
      <c r="AML434" s="264" t="str">
        <f>IF(AND($A$434&lt;=CI$349,CI$349&lt;=$B$434),$F$434,"")</f>
        <v/>
      </c>
      <c r="AMM434" s="264" t="str">
        <f>IF(AND($A$434&lt;=CI$349,CI$349&lt;=$B$434),(1/3)*$F$434,"")</f>
        <v/>
      </c>
      <c r="AMN434" s="264" t="str">
        <f>IF(AND($A$434&lt;=CI$349,CI$349&lt;=$B$434),(2/3)*$F$434,"")</f>
        <v/>
      </c>
      <c r="AMO434" s="264" t="str">
        <f>IF(AND($A$434&lt;=CJ$349,CJ$349&lt;=$B$434),$C$434,"")</f>
        <v/>
      </c>
      <c r="AMP434" s="264" t="str">
        <f>IF(AND($A$434&lt;=CJ$349,CJ$349&lt;=$B$434),(1/3)*$C$434,"")</f>
        <v/>
      </c>
      <c r="AMQ434" s="264" t="str">
        <f>IF(AND($A$434&lt;=CJ$349,CJ$349&lt;=$B$434),(2/3)*$C$434,"")</f>
        <v/>
      </c>
      <c r="AMR434" s="264" t="str">
        <f>IF(AND($A$434&lt;=CJ$349,CJ$349&lt;=$B$434),$D$434,"")</f>
        <v/>
      </c>
      <c r="AMS434" s="264" t="str">
        <f>IF(AND($A$434&lt;=CJ$349,CJ$349&lt;=$B$434),(1/3)*$D$434,"")</f>
        <v/>
      </c>
      <c r="AMT434" s="264" t="str">
        <f>IF(AND($A$434&lt;=CJ$349,CJ$349&lt;=$B$434),(2/3)*$D$434,"")</f>
        <v/>
      </c>
      <c r="AMU434" s="264" t="str">
        <f>IF(AND($A$434&lt;=CJ$349,CJ$349&lt;=$B$434),$E$434,"")</f>
        <v/>
      </c>
      <c r="AMV434" s="264" t="str">
        <f>IF(AND($A$434&lt;=CJ$349,CJ$349&lt;=$B$434),(1/3)*$E$434,"")</f>
        <v/>
      </c>
      <c r="AMW434" s="264" t="str">
        <f>IF(AND($A$434&lt;=CJ$349,CJ$349&lt;=$B$434),(2/3)*$E$434,"")</f>
        <v/>
      </c>
      <c r="AMX434" s="264" t="str">
        <f>IF(AND($A$434&lt;=CJ$349,CJ$349&lt;=$B$434),$F$434,"")</f>
        <v/>
      </c>
      <c r="AMY434" s="264" t="str">
        <f>IF(AND($A$434&lt;=CJ$349,CJ$349&lt;=$B$434),(1/3)*$F$434,"")</f>
        <v/>
      </c>
      <c r="AMZ434" s="264" t="str">
        <f>IF(AND($A$434&lt;=CJ$349,CJ$349&lt;=$B$434),(2/3)*$F$434,"")</f>
        <v/>
      </c>
      <c r="ANA434" s="264" t="str">
        <f>IF(AND($A$434&lt;=CK$349,CK$349&lt;=$B$434),$C$434,"")</f>
        <v/>
      </c>
      <c r="ANB434" s="264" t="str">
        <f>IF(AND($A$434&lt;=CK$349,CK$349&lt;=$B$434),(1/3)*$C$434,"")</f>
        <v/>
      </c>
      <c r="ANC434" s="264" t="str">
        <f>IF(AND($A$434&lt;=CK$349,CK$349&lt;=$B$434),(2/3)*$C$434,"")</f>
        <v/>
      </c>
      <c r="AND434" s="264" t="str">
        <f>IF(AND($A$434&lt;=CK$349,CK$349&lt;=$B$434),$D$434,"")</f>
        <v/>
      </c>
      <c r="ANE434" s="264" t="str">
        <f>IF(AND($A$434&lt;=CK$349,CK$349&lt;=$B$434),(1/3)*$D$434,"")</f>
        <v/>
      </c>
      <c r="ANF434" s="264" t="str">
        <f>IF(AND($A$434&lt;=CK$349,CK$349&lt;=$B$434),(2/3)*$D$434,"")</f>
        <v/>
      </c>
      <c r="ANG434" s="264" t="str">
        <f>IF(AND($A$434&lt;=CK$349,CK$349&lt;=$B$434),$E$434,"")</f>
        <v/>
      </c>
      <c r="ANH434" s="264" t="str">
        <f>IF(AND($A$434&lt;=CK$349,CK$349&lt;=$B$434),(1/3)*$E$434,"")</f>
        <v/>
      </c>
      <c r="ANI434" s="264" t="str">
        <f>IF(AND($A$434&lt;=CK$349,CK$349&lt;=$B$434),(2/3)*$E$434,"")</f>
        <v/>
      </c>
      <c r="ANJ434" s="264" t="str">
        <f>IF(AND($A$434&lt;=CK$349,CK$349&lt;=$B$434),$F$434,"")</f>
        <v/>
      </c>
      <c r="ANK434" s="264" t="str">
        <f>IF(AND($A$434&lt;=CK$349,CK$349&lt;=$B$434),(1/3)*$F$434,"")</f>
        <v/>
      </c>
      <c r="ANL434" s="264" t="str">
        <f>IF(AND($A$434&lt;=CK$349,CK$349&lt;=$B$434),(2/3)*$F$434,"")</f>
        <v/>
      </c>
      <c r="ANM434" s="264" t="str">
        <f>IF(AND($A$434&lt;=CL$349,CL$349&lt;=$B$434),$C$434,"")</f>
        <v/>
      </c>
      <c r="ANN434" s="264" t="str">
        <f>IF(AND($A$434&lt;=CL$349,CL$349&lt;=$B$434),(1/3)*$C$434,"")</f>
        <v/>
      </c>
      <c r="ANO434" s="264" t="str">
        <f>IF(AND($A$434&lt;=CL$349,CL$349&lt;=$B$434),(2/3)*$C$434,"")</f>
        <v/>
      </c>
      <c r="ANP434" s="264" t="str">
        <f>IF(AND($A$434&lt;=CL$349,CL$349&lt;=$B$434),$D$434,"")</f>
        <v/>
      </c>
      <c r="ANQ434" s="264" t="str">
        <f>IF(AND($A$434&lt;=CL$349,CL$349&lt;=$B$434),(1/3)*$D$434,"")</f>
        <v/>
      </c>
      <c r="ANR434" s="264" t="str">
        <f>IF(AND($A$434&lt;=CL$349,CL$349&lt;=$B$434),(2/3)*$D$434,"")</f>
        <v/>
      </c>
      <c r="ANS434" s="264" t="str">
        <f>IF(AND($A$434&lt;=CL$349,CL$349&lt;=$B$434),$E$434,"")</f>
        <v/>
      </c>
      <c r="ANT434" s="264" t="str">
        <f>IF(AND($A$434&lt;=CL$349,CL$349&lt;=$B$434),(1/3)*$E$434,"")</f>
        <v/>
      </c>
      <c r="ANU434" s="264" t="str">
        <f>IF(AND($A$434&lt;=CL$349,CL$349&lt;=$B$434),(2/3)*$E$434,"")</f>
        <v/>
      </c>
      <c r="ANV434" s="264" t="str">
        <f>IF(AND($A$434&lt;=CL$349,CL$349&lt;=$B$434),$F$434,"")</f>
        <v/>
      </c>
      <c r="ANW434" s="264" t="str">
        <f>IF(AND($A$434&lt;=CL$349,CL$349&lt;=$B$434),(1/3)*$F$434,"")</f>
        <v/>
      </c>
      <c r="ANX434" s="264" t="str">
        <f>IF(AND($A$434&lt;=CL$349,CL$349&lt;=$B$434),(2/3)*$F$434,"")</f>
        <v/>
      </c>
      <c r="ANY434" s="264" t="str">
        <f>IF(AND($A$434&lt;=CM$349,CM$349&lt;=$B$434),$C$434,"")</f>
        <v/>
      </c>
      <c r="ANZ434" s="264" t="str">
        <f>IF(AND($A$434&lt;=CM$349,CM$349&lt;=$B$434),(1/3)*$C$434,"")</f>
        <v/>
      </c>
      <c r="AOA434" s="264" t="str">
        <f>IF(AND($A$434&lt;=CM$349,CM$349&lt;=$B$434),(2/3)*$C$434,"")</f>
        <v/>
      </c>
      <c r="AOB434" s="264" t="str">
        <f>IF(AND($A$434&lt;=CM$349,CM$349&lt;=$B$434),$D$434,"")</f>
        <v/>
      </c>
      <c r="AOC434" s="264" t="str">
        <f>IF(AND($A$434&lt;=CM$349,CM$349&lt;=$B$434),(1/3)*$D$434,"")</f>
        <v/>
      </c>
      <c r="AOD434" s="264" t="str">
        <f>IF(AND($A$434&lt;=CM$349,CM$349&lt;=$B$434),(2/3)*$D$434,"")</f>
        <v/>
      </c>
      <c r="AOE434" s="264" t="str">
        <f>IF(AND($A$434&lt;=CM$349,CM$349&lt;=$B$434),$E$434,"")</f>
        <v/>
      </c>
      <c r="AOF434" s="264" t="str">
        <f>IF(AND($A$434&lt;=CM$349,CM$349&lt;=$B$434),(1/3)*$E$434,"")</f>
        <v/>
      </c>
      <c r="AOG434" s="264" t="str">
        <f>IF(AND($A$434&lt;=CM$349,CM$349&lt;=$B$434),(2/3)*$E$434,"")</f>
        <v/>
      </c>
      <c r="AOH434" s="264" t="str">
        <f>IF(AND($A$434&lt;=CM$349,CM$349&lt;=$B$434),$F$434,"")</f>
        <v/>
      </c>
      <c r="AOI434" s="264" t="str">
        <f>IF(AND($A$434&lt;=CM$349,CM$349&lt;=$B$434),(1/3)*$F$434,"")</f>
        <v/>
      </c>
      <c r="AOJ434" s="264" t="str">
        <f>IF(AND($A$434&lt;=CM$349,CM$349&lt;=$B$434),(2/3)*$F$434,"")</f>
        <v/>
      </c>
      <c r="AOK434" s="264" t="str">
        <f>IF(AND($A$434&lt;=CN$349,CN$349&lt;=$B$434),$C$434,"")</f>
        <v/>
      </c>
      <c r="AOL434" s="264" t="str">
        <f>IF(AND($A$434&lt;=CN$349,CN$349&lt;=$B$434),(1/3)*$C$434,"")</f>
        <v/>
      </c>
      <c r="AOM434" s="264" t="str">
        <f>IF(AND($A$434&lt;=CN$349,CN$349&lt;=$B$434),(2/3)*$C$434,"")</f>
        <v/>
      </c>
      <c r="AON434" s="264" t="str">
        <f>IF(AND($A$434&lt;=CN$349,CN$349&lt;=$B$434),$D$434,"")</f>
        <v/>
      </c>
      <c r="AOO434" s="264" t="str">
        <f>IF(AND($A$434&lt;=CN$349,CN$349&lt;=$B$434),(1/3)*$D$434,"")</f>
        <v/>
      </c>
      <c r="AOP434" s="264" t="str">
        <f>IF(AND($A$434&lt;=CN$349,CN$349&lt;=$B$434),(2/3)*$D$434,"")</f>
        <v/>
      </c>
      <c r="AOQ434" s="264" t="str">
        <f>IF(AND($A$434&lt;=CN$349,CN$349&lt;=$B$434),$E$434,"")</f>
        <v/>
      </c>
      <c r="AOR434" s="264" t="str">
        <f>IF(AND($A$434&lt;=CN$349,CN$349&lt;=$B$434),(1/3)*$E$434,"")</f>
        <v/>
      </c>
      <c r="AOS434" s="264" t="str">
        <f>IF(AND($A$434&lt;=CN$349,CN$349&lt;=$B$434),(2/3)*$E$434,"")</f>
        <v/>
      </c>
      <c r="AOT434" s="264" t="str">
        <f>IF(AND($A$434&lt;=CN$349,CN$349&lt;=$B$434),$F$434,"")</f>
        <v/>
      </c>
      <c r="AOU434" s="264" t="str">
        <f>IF(AND($A$434&lt;=CN$349,CN$349&lt;=$B$434),(1/3)*$F$434,"")</f>
        <v/>
      </c>
      <c r="AOV434" s="264" t="str">
        <f>IF(AND($A$434&lt;=CN$349,CN$349&lt;=$B$434),(2/3)*$F$434,"")</f>
        <v/>
      </c>
      <c r="AOW434" s="264" t="str">
        <f>IF(AND($A$434&lt;=CO$349,CO$349&lt;=$B$434),$C$434,"")</f>
        <v/>
      </c>
      <c r="AOX434" s="264" t="str">
        <f>IF(AND($A$434&lt;=CO$349,CO$349&lt;=$B$434),(1/3)*$C$434,"")</f>
        <v/>
      </c>
      <c r="AOY434" s="264" t="str">
        <f>IF(AND($A$434&lt;=CO$349,CO$349&lt;=$B$434),(2/3)*$C$434,"")</f>
        <v/>
      </c>
      <c r="AOZ434" s="264" t="str">
        <f>IF(AND($A$434&lt;=CO$349,CO$349&lt;=$B$434),$D$434,"")</f>
        <v/>
      </c>
      <c r="APA434" s="264" t="str">
        <f>IF(AND($A$434&lt;=CO$349,CO$349&lt;=$B$434),(1/3)*$D$434,"")</f>
        <v/>
      </c>
      <c r="APB434" s="264" t="str">
        <f>IF(AND($A$434&lt;=CO$349,CO$349&lt;=$B$434),(2/3)*$D$434,"")</f>
        <v/>
      </c>
      <c r="APC434" s="264" t="str">
        <f>IF(AND($A$434&lt;=CO$349,CO$349&lt;=$B$434),$E$434,"")</f>
        <v/>
      </c>
      <c r="APD434" s="264" t="str">
        <f>IF(AND($A$434&lt;=CO$349,CO$349&lt;=$B$434),(1/3)*$E$434,"")</f>
        <v/>
      </c>
      <c r="APE434" s="264" t="str">
        <f>IF(AND($A$434&lt;=CO$349,CO$349&lt;=$B$434),(2/3)*$E$434,"")</f>
        <v/>
      </c>
      <c r="APF434" s="264" t="str">
        <f>IF(AND($A$434&lt;=CO$349,CO$349&lt;=$B$434),$F$434,"")</f>
        <v/>
      </c>
      <c r="APG434" s="264" t="str">
        <f>IF(AND($A$434&lt;=CO$349,CO$349&lt;=$B$434),(1/3)*$F$434,"")</f>
        <v/>
      </c>
      <c r="APH434" s="264" t="str">
        <f>IF(AND($A$434&lt;=CO$349,CO$349&lt;=$B$434),(2/3)*$F$434,"")</f>
        <v/>
      </c>
      <c r="API434" s="264" t="str">
        <f>IF(AND($A$434&lt;=CP$349,CP$349&lt;=$B$434),$C$434,"")</f>
        <v/>
      </c>
      <c r="APJ434" s="264" t="str">
        <f>IF(AND($A$434&lt;=CP$349,CP$349&lt;=$B$434),(1/3)*$C$434,"")</f>
        <v/>
      </c>
      <c r="APK434" s="264" t="str">
        <f>IF(AND($A$434&lt;=CP$349,CP$349&lt;=$B$434),(2/3)*$C$434,"")</f>
        <v/>
      </c>
      <c r="APL434" s="264" t="str">
        <f>IF(AND($A$434&lt;=CP$349,CP$349&lt;=$B$434),$D$434,"")</f>
        <v/>
      </c>
      <c r="APM434" s="264" t="str">
        <f>IF(AND($A$434&lt;=CP$349,CP$349&lt;=$B$434),(1/3)*$D$434,"")</f>
        <v/>
      </c>
      <c r="APN434" s="264" t="str">
        <f>IF(AND($A$434&lt;=CP$349,CP$349&lt;=$B$434),(2/3)*$D$434,"")</f>
        <v/>
      </c>
      <c r="APO434" s="264" t="str">
        <f>IF(AND($A$434&lt;=CP$349,CP$349&lt;=$B$434),$E$434,"")</f>
        <v/>
      </c>
      <c r="APP434" s="264" t="str">
        <f>IF(AND($A$434&lt;=CP$349,CP$349&lt;=$B$434),(1/3)*$E$434,"")</f>
        <v/>
      </c>
      <c r="APQ434" s="264" t="str">
        <f>IF(AND($A$434&lt;=CP$349,CP$349&lt;=$B$434),(2/3)*$E$434,"")</f>
        <v/>
      </c>
      <c r="APR434" s="264" t="str">
        <f>IF(AND($A$434&lt;=CP$349,CP$349&lt;=$B$434),$F$434,"")</f>
        <v/>
      </c>
      <c r="APS434" s="264" t="str">
        <f>IF(AND($A$434&lt;=CP$349,CP$349&lt;=$B$434),(1/3)*$F$434,"")</f>
        <v/>
      </c>
      <c r="APT434" s="264" t="str">
        <f>IF(AND($A$434&lt;=CP$349,CP$349&lt;=$B$434),(2/3)*$F$434,"")</f>
        <v/>
      </c>
      <c r="APU434" s="264" t="str">
        <f>IF(AND($A$434&lt;=CQ$349,CQ$349&lt;=$B$434),$C$434,"")</f>
        <v/>
      </c>
      <c r="APV434" s="264" t="str">
        <f>IF(AND($A$434&lt;=CQ$349,CQ$349&lt;=$B$434),(1/3)*$C$434,"")</f>
        <v/>
      </c>
      <c r="APW434" s="264" t="str">
        <f>IF(AND($A$434&lt;=CQ$349,CQ$349&lt;=$B$434),(2/3)*$C$434,"")</f>
        <v/>
      </c>
      <c r="APX434" s="264" t="str">
        <f>IF(AND($A$434&lt;=CQ$349,CQ$349&lt;=$B$434),$D$434,"")</f>
        <v/>
      </c>
      <c r="APY434" s="264" t="str">
        <f>IF(AND($A$434&lt;=CQ$349,CQ$349&lt;=$B$434),(1/3)*$D$434,"")</f>
        <v/>
      </c>
      <c r="APZ434" s="264" t="str">
        <f>IF(AND($A$434&lt;=CQ$349,CQ$349&lt;=$B$434),(2/3)*$D$434,"")</f>
        <v/>
      </c>
      <c r="AQA434" s="264" t="str">
        <f>IF(AND($A$434&lt;=CQ$349,CQ$349&lt;=$B$434),$E$434,"")</f>
        <v/>
      </c>
      <c r="AQB434" s="264" t="str">
        <f>IF(AND($A$434&lt;=CQ$349,CQ$349&lt;=$B$434),(1/3)*$E$434,"")</f>
        <v/>
      </c>
      <c r="AQC434" s="264" t="str">
        <f>IF(AND($A$434&lt;=CQ$349,CQ$349&lt;=$B$434),(2/3)*$E$434,"")</f>
        <v/>
      </c>
      <c r="AQD434" s="264" t="str">
        <f>IF(AND($A$434&lt;=CQ$349,CQ$349&lt;=$B$434),$F$434,"")</f>
        <v/>
      </c>
      <c r="AQE434" s="264" t="str">
        <f>IF(AND($A$434&lt;=CQ$349,CQ$349&lt;=$B$434),(1/3)*$F$434,"")</f>
        <v/>
      </c>
      <c r="AQF434" s="264" t="str">
        <f>IF(AND($A$434&lt;=CQ$349,CQ$349&lt;=$B$434),(2/3)*$F$434,"")</f>
        <v/>
      </c>
      <c r="AQG434" s="264" t="str">
        <f>IF(AND($A$434&lt;=CR$349,CR$349&lt;=$B$434),$C$434,"")</f>
        <v/>
      </c>
      <c r="AQH434" s="264" t="str">
        <f>IF(AND($A$434&lt;=CR$349,CR$349&lt;=$B$434),(1/3)*$C$434,"")</f>
        <v/>
      </c>
      <c r="AQI434" s="264" t="str">
        <f>IF(AND($A$434&lt;=CR$349,CR$349&lt;=$B$434),(2/3)*$C$434,"")</f>
        <v/>
      </c>
      <c r="AQJ434" s="264" t="str">
        <f>IF(AND($A$434&lt;=CR$349,CR$349&lt;=$B$434),$D$434,"")</f>
        <v/>
      </c>
      <c r="AQK434" s="264" t="str">
        <f>IF(AND($A$434&lt;=CR$349,CR$349&lt;=$B$434),(1/3)*$D$434,"")</f>
        <v/>
      </c>
      <c r="AQL434" s="264" t="str">
        <f>IF(AND($A$434&lt;=CR$349,CR$349&lt;=$B$434),(2/3)*$D$434,"")</f>
        <v/>
      </c>
      <c r="AQM434" s="264" t="str">
        <f>IF(AND($A$434&lt;=CR$349,CR$349&lt;=$B$434),$E$434,"")</f>
        <v/>
      </c>
      <c r="AQN434" s="264" t="str">
        <f>IF(AND($A$434&lt;=CR$349,CR$349&lt;=$B$434),(1/3)*$E$434,"")</f>
        <v/>
      </c>
      <c r="AQO434" s="264" t="str">
        <f>IF(AND($A$434&lt;=CR$349,CR$349&lt;=$B$434),(2/3)*$E$434,"")</f>
        <v/>
      </c>
      <c r="AQP434" s="264" t="str">
        <f>IF(AND($A$434&lt;=CR$349,CR$349&lt;=$B$434),$F$434,"")</f>
        <v/>
      </c>
      <c r="AQQ434" s="264" t="str">
        <f>IF(AND($A$434&lt;=CR$349,CR$349&lt;=$B$434),(1/3)*$F$434,"")</f>
        <v/>
      </c>
      <c r="AQR434" s="264" t="str">
        <f>IF(AND($A$434&lt;=CR$349,CR$349&lt;=$B$434),(2/3)*$F$434,"")</f>
        <v/>
      </c>
      <c r="AQS434" s="264" t="str">
        <f>IF(AND($A$434&lt;=CS$349,CS$349&lt;=$B$434),$C$434,"")</f>
        <v/>
      </c>
      <c r="AQT434" s="264" t="str">
        <f>IF(AND($A$434&lt;=CS$349,CS$349&lt;=$B$434),(1/3)*$C$434,"")</f>
        <v/>
      </c>
      <c r="AQU434" s="264" t="str">
        <f>IF(AND($A$434&lt;=CS$349,CS$349&lt;=$B$434),(2/3)*$C$434,"")</f>
        <v/>
      </c>
      <c r="AQV434" s="264" t="str">
        <f>IF(AND($A$434&lt;=CS$349,CS$349&lt;=$B$434),$D$434,"")</f>
        <v/>
      </c>
      <c r="AQW434" s="264" t="str">
        <f>IF(AND($A$434&lt;=CS$349,CS$349&lt;=$B$434),(1/3)*$D$434,"")</f>
        <v/>
      </c>
      <c r="AQX434" s="264" t="str">
        <f>IF(AND($A$434&lt;=CS$349,CS$349&lt;=$B$434),(2/3)*$D$434,"")</f>
        <v/>
      </c>
      <c r="AQY434" s="264" t="str">
        <f>IF(AND($A$434&lt;=CS$349,CS$349&lt;=$B$434),$E$434,"")</f>
        <v/>
      </c>
      <c r="AQZ434" s="264" t="str">
        <f>IF(AND($A$434&lt;=CS$349,CS$349&lt;=$B$434),(1/3)*$E$434,"")</f>
        <v/>
      </c>
      <c r="ARA434" s="264" t="str">
        <f>IF(AND($A$434&lt;=CS$349,CS$349&lt;=$B$434),(2/3)*$E$434,"")</f>
        <v/>
      </c>
      <c r="ARB434" s="264" t="str">
        <f>IF(AND($A$434&lt;=CS$349,CS$349&lt;=$B$434),$F$434,"")</f>
        <v/>
      </c>
      <c r="ARC434" s="264" t="str">
        <f>IF(AND($A$434&lt;=CS$349,CS$349&lt;=$B$434),(1/3)*$F$434,"")</f>
        <v/>
      </c>
      <c r="ARD434" s="264" t="str">
        <f>IF(AND($A$434&lt;=CS$349,CS$349&lt;=$B$434),(2/3)*$F$434,"")</f>
        <v/>
      </c>
      <c r="ARE434" s="264" t="str">
        <f>IF(AND($A$434&lt;=CT$349,CT$349&lt;=$B$434),$C$434,"")</f>
        <v/>
      </c>
      <c r="ARF434" s="264" t="str">
        <f>IF(AND($A$434&lt;=CT$349,CT$349&lt;=$B$434),(1/3)*$C$434,"")</f>
        <v/>
      </c>
      <c r="ARG434" s="264" t="str">
        <f>IF(AND($A$434&lt;=CT$349,CT$349&lt;=$B$434),(2/3)*$C$434,"")</f>
        <v/>
      </c>
      <c r="ARH434" s="264" t="str">
        <f>IF(AND($A$434&lt;=CT$349,CT$349&lt;=$B$434),$D$434,"")</f>
        <v/>
      </c>
      <c r="ARI434" s="264" t="str">
        <f>IF(AND($A$434&lt;=CT$349,CT$349&lt;=$B$434),(1/3)*$D$434,"")</f>
        <v/>
      </c>
      <c r="ARJ434" s="264" t="str">
        <f>IF(AND($A$434&lt;=CT$349,CT$349&lt;=$B$434),(2/3)*$D$434,"")</f>
        <v/>
      </c>
      <c r="ARK434" s="264" t="str">
        <f>IF(AND($A$434&lt;=CT$349,CT$349&lt;=$B$434),$E$434,"")</f>
        <v/>
      </c>
      <c r="ARL434" s="264" t="str">
        <f>IF(AND($A$434&lt;=CT$349,CT$349&lt;=$B$434),(1/3)*$E$434,"")</f>
        <v/>
      </c>
      <c r="ARM434" s="264" t="str">
        <f>IF(AND($A$434&lt;=CT$349,CT$349&lt;=$B$434),(2/3)*$E$434,"")</f>
        <v/>
      </c>
      <c r="ARN434" s="264" t="str">
        <f>IF(AND($A$434&lt;=CT$349,CT$349&lt;=$B$434),$F$434,"")</f>
        <v/>
      </c>
      <c r="ARO434" s="264" t="str">
        <f>IF(AND($A$434&lt;=CT$349,CT$349&lt;=$B$434),(1/3)*$F$434,"")</f>
        <v/>
      </c>
      <c r="ARP434" s="264" t="str">
        <f>IF(AND($A$434&lt;=CT$349,CT$349&lt;=$B$434),(2/3)*$F$434,"")</f>
        <v/>
      </c>
      <c r="ARQ434" s="264" t="str">
        <f>IF(AND($A$434&lt;=CU$349,CU$349&lt;=$B$434),$C$434,"")</f>
        <v/>
      </c>
      <c r="ARR434" s="264" t="str">
        <f>IF(AND($A$434&lt;=CU$349,CU$349&lt;=$B$434),(1/3)*$C$434,"")</f>
        <v/>
      </c>
      <c r="ARS434" s="264" t="str">
        <f>IF(AND($A$434&lt;=CU$349,CU$349&lt;=$B$434),(2/3)*$C$434,"")</f>
        <v/>
      </c>
      <c r="ART434" s="264" t="str">
        <f>IF(AND($A$434&lt;=CU$349,CU$349&lt;=$B$434),$D$434,"")</f>
        <v/>
      </c>
      <c r="ARU434" s="264" t="str">
        <f>IF(AND($A$434&lt;=CU$349,CU$349&lt;=$B$434),(1/3)*$D$434,"")</f>
        <v/>
      </c>
      <c r="ARV434" s="264" t="str">
        <f>IF(AND($A$434&lt;=CU$349,CU$349&lt;=$B$434),(2/3)*$D$434,"")</f>
        <v/>
      </c>
      <c r="ARW434" s="264" t="str">
        <f>IF(AND($A$434&lt;=CU$349,CU$349&lt;=$B$434),$E$434,"")</f>
        <v/>
      </c>
      <c r="ARX434" s="264" t="str">
        <f>IF(AND($A$434&lt;=CU$349,CU$349&lt;=$B$434),(1/3)*$E$434,"")</f>
        <v/>
      </c>
      <c r="ARY434" s="264" t="str">
        <f>IF(AND($A$434&lt;=CU$349,CU$349&lt;=$B$434),(2/3)*$E$434,"")</f>
        <v/>
      </c>
      <c r="ARZ434" s="264" t="str">
        <f>IF(AND($A$434&lt;=CU$349,CU$349&lt;=$B$434),$F$434,"")</f>
        <v/>
      </c>
      <c r="ASA434" s="264" t="str">
        <f>IF(AND($A$434&lt;=CU$349,CU$349&lt;=$B$434),(1/3)*$F$434,"")</f>
        <v/>
      </c>
      <c r="ASB434" s="264" t="str">
        <f>IF(AND($A$434&lt;=CU$349,CU$349&lt;=$B$434),(2/3)*$F$434,"")</f>
        <v/>
      </c>
      <c r="ASC434" s="264" t="str">
        <f>IF(AND($A$434&lt;=CV$349,CV$349&lt;=$B$434),$C$434,"")</f>
        <v/>
      </c>
      <c r="ASD434" s="264" t="str">
        <f>IF(AND($A$434&lt;=CV$349,CV$349&lt;=$B$434),(1/3)*$C$434,"")</f>
        <v/>
      </c>
      <c r="ASE434" s="264" t="str">
        <f>IF(AND($A$434&lt;=CV$349,CV$349&lt;=$B$434),(2/3)*$C$434,"")</f>
        <v/>
      </c>
      <c r="ASF434" s="264" t="str">
        <f>IF(AND($A$434&lt;=CV$349,CV$349&lt;=$B$434),$D$434,"")</f>
        <v/>
      </c>
      <c r="ASG434" s="264" t="str">
        <f>IF(AND($A$434&lt;=CV$349,CV$349&lt;=$B$434),(1/3)*$D$434,"")</f>
        <v/>
      </c>
      <c r="ASH434" s="264" t="str">
        <f>IF(AND($A$434&lt;=CV$349,CV$349&lt;=$B$434),(2/3)*$D$434,"")</f>
        <v/>
      </c>
      <c r="ASI434" s="264" t="str">
        <f>IF(AND($A$434&lt;=CV$349,CV$349&lt;=$B$434),$E$434,"")</f>
        <v/>
      </c>
      <c r="ASJ434" s="264" t="str">
        <f>IF(AND($A$434&lt;=CV$349,CV$349&lt;=$B$434),(1/3)*$E$434,"")</f>
        <v/>
      </c>
      <c r="ASK434" s="264" t="str">
        <f>IF(AND($A$434&lt;=CV$349,CV$349&lt;=$B$434),(2/3)*$E$434,"")</f>
        <v/>
      </c>
      <c r="ASL434" s="264" t="str">
        <f>IF(AND($A$434&lt;=CV$349,CV$349&lt;=$B$434),$F$434,"")</f>
        <v/>
      </c>
      <c r="ASM434" s="264" t="str">
        <f>IF(AND($A$434&lt;=CV$349,CV$349&lt;=$B$434),(1/3)*$F$434,"")</f>
        <v/>
      </c>
      <c r="ASN434" s="264" t="str">
        <f>IF(AND($A$434&lt;=CV$349,CV$349&lt;=$B$434),(2/3)*$F$434,"")</f>
        <v/>
      </c>
      <c r="ASO434" s="264" t="str">
        <f>IF(AND($A$434&lt;=CW$349,CW$349&lt;=$B$434),$C$434,"")</f>
        <v/>
      </c>
      <c r="ASP434" s="264" t="str">
        <f>IF(AND($A$434&lt;=CW$349,CW$349&lt;=$B$434),(1/3)*$C$434,"")</f>
        <v/>
      </c>
      <c r="ASQ434" s="264" t="str">
        <f>IF(AND($A$434&lt;=CW$349,CW$349&lt;=$B$434),(2/3)*$C$434,"")</f>
        <v/>
      </c>
      <c r="ASR434" s="264" t="str">
        <f>IF(AND($A$434&lt;=CW$349,CW$349&lt;=$B$434),$D$434,"")</f>
        <v/>
      </c>
      <c r="ASS434" s="264" t="str">
        <f>IF(AND($A$434&lt;=CW$349,CW$349&lt;=$B$434),(1/3)*$D$434,"")</f>
        <v/>
      </c>
      <c r="AST434" s="264" t="str">
        <f>IF(AND($A$434&lt;=CW$349,CW$349&lt;=$B$434),(2/3)*$D$434,"")</f>
        <v/>
      </c>
      <c r="ASU434" s="264" t="str">
        <f>IF(AND($A$434&lt;=CW$349,CW$349&lt;=$B$434),$E$434,"")</f>
        <v/>
      </c>
      <c r="ASV434" s="264" t="str">
        <f>IF(AND($A$434&lt;=CW$349,CW$349&lt;=$B$434),(1/3)*$E$434,"")</f>
        <v/>
      </c>
      <c r="ASW434" s="264" t="str">
        <f>IF(AND($A$434&lt;=CW$349,CW$349&lt;=$B$434),(2/3)*$E$434,"")</f>
        <v/>
      </c>
      <c r="ASX434" s="264" t="str">
        <f>IF(AND($A$434&lt;=CW$349,CW$349&lt;=$B$434),$F$434,"")</f>
        <v/>
      </c>
      <c r="ASY434" s="264" t="str">
        <f>IF(AND($A$434&lt;=CW$349,CW$349&lt;=$B$434),(1/3)*$F$434,"")</f>
        <v/>
      </c>
      <c r="ASZ434" s="264" t="str">
        <f>IF(AND($A$434&lt;=CW$349,CW$349&lt;=$B$434),(2/3)*$F$434,"")</f>
        <v/>
      </c>
      <c r="ATA434" s="264" t="str">
        <f>IF(AND($A$434&lt;=CX$349,CX$349&lt;=$B$434),$C$434,"")</f>
        <v/>
      </c>
      <c r="ATB434" s="264" t="str">
        <f>IF(AND($A$434&lt;=CX$349,CX$349&lt;=$B$434),(1/3)*$C$434,"")</f>
        <v/>
      </c>
      <c r="ATC434" s="264" t="str">
        <f>IF(AND($A$434&lt;=CX$349,CX$349&lt;=$B$434),(2/3)*$C$434,"")</f>
        <v/>
      </c>
      <c r="ATD434" s="264" t="str">
        <f>IF(AND($A$434&lt;=CX$349,CX$349&lt;=$B$434),$D$434,"")</f>
        <v/>
      </c>
      <c r="ATE434" s="264" t="str">
        <f>IF(AND($A$434&lt;=CX$349,CX$349&lt;=$B$434),(1/3)*$D$434,"")</f>
        <v/>
      </c>
      <c r="ATF434" s="264" t="str">
        <f>IF(AND($A$434&lt;=CX$349,CX$349&lt;=$B$434),(2/3)*$D$434,"")</f>
        <v/>
      </c>
      <c r="ATG434" s="264" t="str">
        <f>IF(AND($A$434&lt;=CX$349,CX$349&lt;=$B$434),$E$434,"")</f>
        <v/>
      </c>
      <c r="ATH434" s="264" t="str">
        <f>IF(AND($A$434&lt;=CX$349,CX$349&lt;=$B$434),(1/3)*$E$434,"")</f>
        <v/>
      </c>
      <c r="ATI434" s="264" t="str">
        <f>IF(AND($A$434&lt;=CX$349,CX$349&lt;=$B$434),(2/3)*$E$434,"")</f>
        <v/>
      </c>
      <c r="ATJ434" s="264" t="str">
        <f>IF(AND($A$434&lt;=CX$349,CX$349&lt;=$B$434),$F$434,"")</f>
        <v/>
      </c>
      <c r="ATK434" s="264" t="str">
        <f>IF(AND($A$434&lt;=CX$349,CX$349&lt;=$B$434),(1/3)*$F$434,"")</f>
        <v/>
      </c>
      <c r="ATL434" s="264" t="str">
        <f>IF(AND($A$434&lt;=CX$349,CX$349&lt;=$B$434),(2/3)*$F$434,"")</f>
        <v/>
      </c>
      <c r="ATM434" s="264" t="str">
        <f>IF(AND($A$434&lt;=CY$349,CY$349&lt;=$B$434),$C$434,"")</f>
        <v/>
      </c>
      <c r="ATN434" s="264" t="str">
        <f>IF(AND($A$434&lt;=CY$349,CY$349&lt;=$B$434),(1/3)*$C$434,"")</f>
        <v/>
      </c>
      <c r="ATO434" s="264" t="str">
        <f>IF(AND($A$434&lt;=CY$349,CY$349&lt;=$B$434),(2/3)*$C$434,"")</f>
        <v/>
      </c>
      <c r="ATP434" s="264" t="str">
        <f>IF(AND($A$434&lt;=CY$349,CY$349&lt;=$B$434),$D$434,"")</f>
        <v/>
      </c>
      <c r="ATQ434" s="264" t="str">
        <f>IF(AND($A$434&lt;=CY$349,CY$349&lt;=$B$434),(1/3)*$D$434,"")</f>
        <v/>
      </c>
      <c r="ATR434" s="264" t="str">
        <f>IF(AND($A$434&lt;=CY$349,CY$349&lt;=$B$434),(2/3)*$D$434,"")</f>
        <v/>
      </c>
      <c r="ATS434" s="264" t="str">
        <f>IF(AND($A$434&lt;=CY$349,CY$349&lt;=$B$434),$E$434,"")</f>
        <v/>
      </c>
      <c r="ATT434" s="264" t="str">
        <f>IF(AND($A$434&lt;=CY$349,CY$349&lt;=$B$434),(1/3)*$E$434,"")</f>
        <v/>
      </c>
      <c r="ATU434" s="264" t="str">
        <f>IF(AND($A$434&lt;=CY$349,CY$349&lt;=$B$434),(2/3)*$E$434,"")</f>
        <v/>
      </c>
      <c r="ATV434" s="264" t="str">
        <f>IF(AND($A$434&lt;=CY$349,CY$349&lt;=$B$434),$F$434,"")</f>
        <v/>
      </c>
      <c r="ATW434" s="264" t="str">
        <f>IF(AND($A$434&lt;=CY$349,CY$349&lt;=$B$434),(1/3)*$F$434,"")</f>
        <v/>
      </c>
      <c r="ATX434" s="264" t="str">
        <f>IF(AND($A$434&lt;=CY$349,CY$349&lt;=$B$434),(2/3)*$F$434,"")</f>
        <v/>
      </c>
      <c r="ATY434" s="264" t="str">
        <f>IF(AND($A$434&lt;=CZ$349,CZ$349&lt;=$B$434),$C$434,"")</f>
        <v/>
      </c>
      <c r="ATZ434" s="264" t="str">
        <f>IF(AND($A$434&lt;=CZ$349,CZ$349&lt;=$B$434),(1/3)*$C$434,"")</f>
        <v/>
      </c>
      <c r="AUA434" s="264" t="str">
        <f>IF(AND($A$434&lt;=CZ$349,CZ$349&lt;=$B$434),(2/3)*$C$434,"")</f>
        <v/>
      </c>
      <c r="AUB434" s="264" t="str">
        <f>IF(AND($A$434&lt;=CZ$349,CZ$349&lt;=$B$434),$D$434,"")</f>
        <v/>
      </c>
      <c r="AUC434" s="264" t="str">
        <f>IF(AND($A$434&lt;=CZ$349,CZ$349&lt;=$B$434),(1/3)*$D$434,"")</f>
        <v/>
      </c>
      <c r="AUD434" s="264" t="str">
        <f>IF(AND($A$434&lt;=CZ$349,CZ$349&lt;=$B$434),(2/3)*$D$434,"")</f>
        <v/>
      </c>
      <c r="AUE434" s="264" t="str">
        <f>IF(AND($A$434&lt;=CZ$349,CZ$349&lt;=$B$434),$E$434,"")</f>
        <v/>
      </c>
      <c r="AUF434" s="264" t="str">
        <f>IF(AND($A$434&lt;=CZ$349,CZ$349&lt;=$B$434),(1/3)*$E$434,"")</f>
        <v/>
      </c>
      <c r="AUG434" s="264" t="str">
        <f>IF(AND($A$434&lt;=CZ$349,CZ$349&lt;=$B$434),(2/3)*$E$434,"")</f>
        <v/>
      </c>
      <c r="AUH434" s="264" t="str">
        <f>IF(AND($A$434&lt;=CZ$349,CZ$349&lt;=$B$434),$F$434,"")</f>
        <v/>
      </c>
      <c r="AUI434" s="264" t="str">
        <f>IF(AND($A$434&lt;=CZ$349,CZ$349&lt;=$B$434),(1/3)*$F$434,"")</f>
        <v/>
      </c>
      <c r="AUJ434" s="264" t="str">
        <f>IF(AND($A$434&lt;=CZ$349,CZ$349&lt;=$B$434),(2/3)*$F$434,"")</f>
        <v/>
      </c>
    </row>
    <row r="435" spans="1:1232" hidden="1">
      <c r="A435" s="260">
        <v>2676</v>
      </c>
      <c r="B435" s="257">
        <v>3450</v>
      </c>
      <c r="C435" s="265">
        <v>25</v>
      </c>
      <c r="D435" s="265">
        <v>19</v>
      </c>
      <c r="E435" s="265">
        <v>14</v>
      </c>
      <c r="F435" s="265">
        <v>9</v>
      </c>
      <c r="G435" s="479"/>
      <c r="H435" s="479"/>
      <c r="I435" s="479"/>
      <c r="J435" s="6"/>
      <c r="K435" s="6"/>
      <c r="L435" s="6"/>
      <c r="M435" s="6"/>
      <c r="N435" s="6"/>
      <c r="O435" s="6"/>
      <c r="Q435" s="264" t="str">
        <f t="shared" si="879"/>
        <v/>
      </c>
      <c r="R435" s="264" t="str">
        <f t="shared" si="880"/>
        <v/>
      </c>
      <c r="S435" s="264" t="str">
        <f t="shared" si="881"/>
        <v/>
      </c>
      <c r="T435" s="264" t="str">
        <f t="shared" si="882"/>
        <v/>
      </c>
      <c r="U435" s="264" t="str">
        <f t="shared" si="883"/>
        <v/>
      </c>
      <c r="V435" s="264" t="str">
        <f t="shared" si="884"/>
        <v/>
      </c>
      <c r="W435" s="264" t="str">
        <f t="shared" si="885"/>
        <v/>
      </c>
      <c r="X435" s="264" t="str">
        <f t="shared" si="886"/>
        <v/>
      </c>
      <c r="Y435" s="264"/>
      <c r="Z435" s="264"/>
      <c r="AA435" s="264"/>
      <c r="AB435" s="264" t="str">
        <f t="shared" si="887"/>
        <v/>
      </c>
      <c r="AC435" s="264" t="str">
        <f t="shared" si="888"/>
        <v/>
      </c>
      <c r="AD435" s="264" t="str">
        <f t="shared" si="889"/>
        <v/>
      </c>
      <c r="AE435" s="264" t="str">
        <f t="shared" si="890"/>
        <v/>
      </c>
      <c r="AF435" s="264" t="str">
        <f t="shared" si="652"/>
        <v/>
      </c>
      <c r="AG435" s="264" t="str">
        <f t="shared" si="653"/>
        <v/>
      </c>
      <c r="AH435" s="264"/>
      <c r="AI435" s="264" t="str">
        <f t="shared" si="654"/>
        <v/>
      </c>
      <c r="AJ435" s="264" t="str">
        <f t="shared" si="655"/>
        <v/>
      </c>
      <c r="AK435" s="264" t="str">
        <f t="shared" si="656"/>
        <v/>
      </c>
      <c r="AL435" s="264" t="str">
        <f t="shared" si="657"/>
        <v/>
      </c>
      <c r="AM435" s="264" t="str">
        <f t="shared" si="658"/>
        <v/>
      </c>
      <c r="AN435" s="264" t="str">
        <f t="shared" si="659"/>
        <v/>
      </c>
      <c r="AO435" s="264" t="str">
        <f t="shared" si="660"/>
        <v/>
      </c>
      <c r="AP435" s="264" t="str">
        <f t="shared" si="661"/>
        <v/>
      </c>
      <c r="AQ435" s="264" t="str">
        <f t="shared" si="662"/>
        <v/>
      </c>
      <c r="AR435" s="264" t="str">
        <f t="shared" si="663"/>
        <v/>
      </c>
      <c r="AS435" s="264" t="str">
        <f t="shared" si="664"/>
        <v/>
      </c>
      <c r="AT435" s="264" t="str">
        <f t="shared" si="665"/>
        <v/>
      </c>
      <c r="AU435" s="264" t="str">
        <f t="shared" si="666"/>
        <v/>
      </c>
      <c r="AV435" s="264" t="str">
        <f t="shared" si="667"/>
        <v/>
      </c>
      <c r="AW435" s="264" t="str">
        <f t="shared" si="668"/>
        <v/>
      </c>
      <c r="AX435" s="264" t="str">
        <f t="shared" si="669"/>
        <v/>
      </c>
      <c r="AY435" s="264" t="str">
        <f t="shared" si="670"/>
        <v/>
      </c>
      <c r="AZ435" s="264" t="str">
        <f t="shared" si="671"/>
        <v/>
      </c>
      <c r="BA435" s="264" t="str">
        <f t="shared" si="672"/>
        <v/>
      </c>
      <c r="BB435" s="264" t="str">
        <f t="shared" si="673"/>
        <v/>
      </c>
      <c r="BC435" s="264" t="str">
        <f t="shared" si="674"/>
        <v/>
      </c>
      <c r="BD435" s="264" t="str">
        <f t="shared" si="675"/>
        <v/>
      </c>
      <c r="BE435" s="264" t="str">
        <f t="shared" si="676"/>
        <v/>
      </c>
      <c r="BF435" s="264" t="str">
        <f t="shared" si="677"/>
        <v/>
      </c>
      <c r="BG435" s="264" t="str">
        <f t="shared" si="678"/>
        <v/>
      </c>
      <c r="BH435" s="264" t="str">
        <f t="shared" si="679"/>
        <v/>
      </c>
      <c r="BI435" s="264" t="str">
        <f t="shared" si="680"/>
        <v/>
      </c>
      <c r="BJ435" s="264" t="str">
        <f t="shared" si="681"/>
        <v/>
      </c>
      <c r="BK435" s="264" t="str">
        <f t="shared" si="682"/>
        <v/>
      </c>
      <c r="BL435" s="264" t="str">
        <f t="shared" si="683"/>
        <v/>
      </c>
      <c r="BM435" s="264" t="str">
        <f t="shared" si="684"/>
        <v/>
      </c>
      <c r="BN435" s="264" t="str">
        <f t="shared" si="685"/>
        <v/>
      </c>
      <c r="BO435" s="264" t="str">
        <f t="shared" si="686"/>
        <v/>
      </c>
      <c r="BP435" s="264" t="str">
        <f t="shared" si="687"/>
        <v/>
      </c>
      <c r="BQ435" s="264" t="str">
        <f t="shared" si="688"/>
        <v/>
      </c>
      <c r="BR435" s="264" t="str">
        <f t="shared" si="689"/>
        <v/>
      </c>
      <c r="BS435" s="264" t="str">
        <f t="shared" si="690"/>
        <v/>
      </c>
      <c r="BT435" s="264" t="str">
        <f t="shared" si="691"/>
        <v/>
      </c>
      <c r="BU435" s="264" t="str">
        <f t="shared" si="692"/>
        <v/>
      </c>
      <c r="BV435" s="264" t="str">
        <f t="shared" si="693"/>
        <v/>
      </c>
      <c r="BW435" s="264" t="str">
        <f t="shared" si="694"/>
        <v/>
      </c>
      <c r="BX435" s="264" t="str">
        <f t="shared" si="874"/>
        <v/>
      </c>
      <c r="BY435" s="264" t="str">
        <f t="shared" si="695"/>
        <v/>
      </c>
      <c r="BZ435" s="264" t="str">
        <f t="shared" si="696"/>
        <v/>
      </c>
      <c r="CA435" s="264" t="str">
        <f t="shared" si="697"/>
        <v/>
      </c>
      <c r="CB435" s="264" t="str">
        <f t="shared" si="698"/>
        <v/>
      </c>
      <c r="CC435" s="264" t="str">
        <f t="shared" si="699"/>
        <v/>
      </c>
      <c r="CD435" s="264" t="str">
        <f t="shared" si="700"/>
        <v/>
      </c>
      <c r="CE435" s="264" t="str">
        <f t="shared" si="701"/>
        <v/>
      </c>
      <c r="CF435" s="264" t="str">
        <f t="shared" si="702"/>
        <v/>
      </c>
      <c r="CG435" s="264" t="str">
        <f t="shared" si="703"/>
        <v/>
      </c>
      <c r="CH435" s="264" t="str">
        <f t="shared" si="704"/>
        <v/>
      </c>
      <c r="CI435" s="264" t="str">
        <f t="shared" si="705"/>
        <v/>
      </c>
      <c r="CJ435" s="264" t="str">
        <f t="shared" si="706"/>
        <v/>
      </c>
      <c r="CK435" s="264" t="str">
        <f t="shared" si="707"/>
        <v/>
      </c>
      <c r="CL435" s="264" t="str">
        <f t="shared" si="708"/>
        <v/>
      </c>
      <c r="CM435" s="264" t="str">
        <f t="shared" si="709"/>
        <v/>
      </c>
      <c r="CN435" s="264" t="str">
        <f t="shared" si="710"/>
        <v/>
      </c>
      <c r="CO435" s="264" t="str">
        <f t="shared" si="711"/>
        <v/>
      </c>
      <c r="CP435" s="264" t="str">
        <f t="shared" si="712"/>
        <v/>
      </c>
      <c r="CQ435" s="264" t="str">
        <f t="shared" si="713"/>
        <v/>
      </c>
      <c r="CR435" s="264" t="str">
        <f t="shared" si="714"/>
        <v/>
      </c>
      <c r="CS435" s="264" t="str">
        <f t="shared" si="715"/>
        <v/>
      </c>
      <c r="CT435" s="264" t="str">
        <f t="shared" si="716"/>
        <v/>
      </c>
      <c r="CU435" s="264" t="str">
        <f t="shared" si="717"/>
        <v/>
      </c>
      <c r="CV435" s="264" t="str">
        <f t="shared" si="718"/>
        <v/>
      </c>
      <c r="CW435" s="264" t="str">
        <f t="shared" si="719"/>
        <v/>
      </c>
      <c r="CX435" s="264" t="str">
        <f t="shared" si="720"/>
        <v/>
      </c>
      <c r="CY435" s="264" t="str">
        <f t="shared" si="721"/>
        <v/>
      </c>
      <c r="CZ435" s="264" t="str">
        <f t="shared" si="722"/>
        <v/>
      </c>
      <c r="DA435" s="264" t="str">
        <f t="shared" si="723"/>
        <v/>
      </c>
      <c r="DB435" s="264" t="str">
        <f t="shared" si="724"/>
        <v/>
      </c>
      <c r="DC435" s="264" t="str">
        <f t="shared" si="725"/>
        <v/>
      </c>
      <c r="DD435" s="264" t="str">
        <f t="shared" si="726"/>
        <v/>
      </c>
      <c r="DE435" s="264" t="str">
        <f t="shared" si="727"/>
        <v/>
      </c>
      <c r="DF435" s="264" t="str">
        <f t="shared" si="728"/>
        <v/>
      </c>
      <c r="DG435" s="264" t="str">
        <f t="shared" si="729"/>
        <v/>
      </c>
      <c r="DH435" s="264" t="str">
        <f t="shared" si="730"/>
        <v/>
      </c>
      <c r="DI435" s="264" t="str">
        <f t="shared" si="731"/>
        <v/>
      </c>
      <c r="DJ435" s="264" t="str">
        <f t="shared" si="732"/>
        <v/>
      </c>
      <c r="DK435" s="264" t="str">
        <f t="shared" si="733"/>
        <v/>
      </c>
      <c r="DL435" s="264" t="str">
        <f t="shared" si="734"/>
        <v/>
      </c>
      <c r="DM435" s="264" t="str">
        <f t="shared" si="735"/>
        <v/>
      </c>
      <c r="DN435" s="264" t="str">
        <f t="shared" si="736"/>
        <v/>
      </c>
      <c r="DO435" s="264" t="str">
        <f t="shared" si="737"/>
        <v/>
      </c>
      <c r="DP435" s="264" t="str">
        <f t="shared" si="738"/>
        <v/>
      </c>
      <c r="DQ435" s="264" t="str">
        <f t="shared" si="739"/>
        <v/>
      </c>
      <c r="DR435" s="264" t="str">
        <f t="shared" si="740"/>
        <v/>
      </c>
      <c r="DS435" s="264" t="str">
        <f t="shared" si="741"/>
        <v/>
      </c>
      <c r="DT435" s="264" t="str">
        <f t="shared" si="742"/>
        <v/>
      </c>
      <c r="DU435" s="264" t="str">
        <f t="shared" si="743"/>
        <v/>
      </c>
      <c r="DV435" s="264" t="str">
        <f t="shared" si="744"/>
        <v/>
      </c>
      <c r="DW435" s="264" t="str">
        <f t="shared" si="745"/>
        <v/>
      </c>
      <c r="DX435" s="264" t="str">
        <f t="shared" si="746"/>
        <v/>
      </c>
      <c r="DY435" s="264" t="str">
        <f t="shared" si="747"/>
        <v/>
      </c>
      <c r="DZ435" s="264" t="str">
        <f t="shared" si="748"/>
        <v/>
      </c>
      <c r="EA435" s="264" t="str">
        <f t="shared" si="749"/>
        <v/>
      </c>
      <c r="EB435" s="264" t="str">
        <f t="shared" si="750"/>
        <v/>
      </c>
      <c r="EC435" s="264" t="str">
        <f t="shared" si="751"/>
        <v/>
      </c>
      <c r="ED435" s="264" t="str">
        <f t="shared" si="752"/>
        <v/>
      </c>
      <c r="EE435" s="264" t="str">
        <f t="shared" si="753"/>
        <v/>
      </c>
      <c r="EF435" s="264" t="str">
        <f t="shared" si="754"/>
        <v/>
      </c>
      <c r="EG435" s="264" t="str">
        <f t="shared" si="755"/>
        <v/>
      </c>
      <c r="EH435" s="264" t="str">
        <f t="shared" si="756"/>
        <v/>
      </c>
      <c r="EI435" s="264" t="str">
        <f t="shared" si="757"/>
        <v/>
      </c>
      <c r="EJ435" s="264" t="str">
        <f t="shared" si="758"/>
        <v/>
      </c>
      <c r="EK435" s="264" t="str">
        <f t="shared" si="875"/>
        <v/>
      </c>
      <c r="EL435" s="264" t="str">
        <f t="shared" si="759"/>
        <v/>
      </c>
      <c r="EM435" s="264" t="str">
        <f t="shared" si="760"/>
        <v/>
      </c>
      <c r="EN435" s="264" t="str">
        <f t="shared" si="761"/>
        <v/>
      </c>
      <c r="EO435" s="264" t="str">
        <f t="shared" si="762"/>
        <v/>
      </c>
      <c r="EP435" s="264" t="str">
        <f t="shared" si="763"/>
        <v/>
      </c>
      <c r="EQ435" s="264" t="str">
        <f t="shared" si="764"/>
        <v/>
      </c>
      <c r="ER435" s="264" t="str">
        <f t="shared" si="765"/>
        <v/>
      </c>
      <c r="ES435" s="264" t="str">
        <f t="shared" si="766"/>
        <v/>
      </c>
      <c r="ET435" s="264" t="str">
        <f t="shared" si="767"/>
        <v/>
      </c>
      <c r="EU435" s="264" t="str">
        <f t="shared" si="768"/>
        <v/>
      </c>
      <c r="EV435" s="264" t="str">
        <f t="shared" si="769"/>
        <v/>
      </c>
      <c r="EW435" s="264" t="str">
        <f t="shared" si="770"/>
        <v/>
      </c>
      <c r="EX435" s="264" t="str">
        <f t="shared" si="771"/>
        <v/>
      </c>
      <c r="EY435" s="264" t="str">
        <f t="shared" si="772"/>
        <v/>
      </c>
      <c r="EZ435" s="264" t="str">
        <f t="shared" si="773"/>
        <v/>
      </c>
      <c r="FA435" s="264" t="str">
        <f t="shared" si="774"/>
        <v/>
      </c>
      <c r="FB435" s="264" t="str">
        <f t="shared" si="775"/>
        <v/>
      </c>
      <c r="FC435" s="264" t="str">
        <f t="shared" si="776"/>
        <v/>
      </c>
      <c r="FD435" s="264" t="str">
        <f t="shared" si="777"/>
        <v/>
      </c>
      <c r="FE435" s="264" t="str">
        <f t="shared" si="778"/>
        <v/>
      </c>
      <c r="FF435" s="264" t="str">
        <f t="shared" si="779"/>
        <v/>
      </c>
      <c r="FG435" s="264" t="str">
        <f t="shared" si="780"/>
        <v/>
      </c>
      <c r="FH435" s="264" t="str">
        <f t="shared" si="781"/>
        <v/>
      </c>
      <c r="FI435" s="264" t="str">
        <f t="shared" si="782"/>
        <v/>
      </c>
      <c r="FJ435" s="264" t="str">
        <f t="shared" si="783"/>
        <v/>
      </c>
      <c r="FK435" s="264" t="str">
        <f t="shared" si="784"/>
        <v/>
      </c>
      <c r="FL435" s="264" t="str">
        <f t="shared" si="785"/>
        <v/>
      </c>
      <c r="FM435" s="264" t="str">
        <f t="shared" si="786"/>
        <v/>
      </c>
      <c r="FN435" s="264" t="str">
        <f t="shared" si="787"/>
        <v/>
      </c>
      <c r="FO435" s="264" t="str">
        <f t="shared" si="788"/>
        <v/>
      </c>
      <c r="FP435" s="264" t="str">
        <f t="shared" si="789"/>
        <v/>
      </c>
      <c r="FQ435" s="264" t="str">
        <f t="shared" si="790"/>
        <v/>
      </c>
      <c r="FR435" s="264" t="str">
        <f t="shared" si="791"/>
        <v/>
      </c>
      <c r="FS435" s="264" t="str">
        <f t="shared" si="792"/>
        <v/>
      </c>
      <c r="FT435" s="264" t="str">
        <f t="shared" si="793"/>
        <v/>
      </c>
      <c r="FU435" s="264" t="str">
        <f t="shared" si="794"/>
        <v/>
      </c>
      <c r="FV435" s="264" t="str">
        <f t="shared" si="795"/>
        <v/>
      </c>
      <c r="FW435" s="264" t="str">
        <f t="shared" si="796"/>
        <v/>
      </c>
      <c r="FX435" s="264" t="str">
        <f t="shared" si="797"/>
        <v/>
      </c>
      <c r="FY435" s="264" t="str">
        <f t="shared" si="798"/>
        <v/>
      </c>
      <c r="FZ435" s="264" t="str">
        <f t="shared" si="799"/>
        <v/>
      </c>
      <c r="GA435" s="264" t="str">
        <f t="shared" si="800"/>
        <v/>
      </c>
      <c r="GB435" s="264" t="str">
        <f t="shared" si="801"/>
        <v/>
      </c>
      <c r="GC435" s="264" t="str">
        <f t="shared" si="802"/>
        <v/>
      </c>
      <c r="GD435" s="264" t="str">
        <f t="shared" si="803"/>
        <v/>
      </c>
      <c r="GE435" s="264" t="str">
        <f t="shared" si="804"/>
        <v/>
      </c>
      <c r="GF435" s="264" t="str">
        <f t="shared" si="805"/>
        <v/>
      </c>
      <c r="GG435" s="264" t="str">
        <f t="shared" si="806"/>
        <v/>
      </c>
      <c r="GH435" s="264" t="str">
        <f t="shared" si="807"/>
        <v/>
      </c>
      <c r="GI435" s="264" t="str">
        <f t="shared" si="808"/>
        <v/>
      </c>
      <c r="GJ435" s="264" t="str">
        <f t="shared" si="809"/>
        <v/>
      </c>
      <c r="GK435" s="264" t="str">
        <f t="shared" si="810"/>
        <v/>
      </c>
      <c r="GL435" s="264" t="str">
        <f t="shared" si="811"/>
        <v/>
      </c>
      <c r="GM435" s="264" t="str">
        <f t="shared" si="812"/>
        <v/>
      </c>
      <c r="GN435" s="264" t="str">
        <f t="shared" si="813"/>
        <v/>
      </c>
      <c r="GO435" s="264" t="str">
        <f t="shared" si="814"/>
        <v/>
      </c>
      <c r="GP435" s="264" t="str">
        <f t="shared" si="815"/>
        <v/>
      </c>
      <c r="GQ435" s="264" t="str">
        <f t="shared" si="816"/>
        <v/>
      </c>
      <c r="GR435" s="264" t="str">
        <f t="shared" si="817"/>
        <v/>
      </c>
      <c r="GS435" s="264" t="str">
        <f t="shared" si="818"/>
        <v/>
      </c>
      <c r="GT435" s="264" t="str">
        <f t="shared" si="819"/>
        <v/>
      </c>
      <c r="GU435" s="264" t="str">
        <f t="shared" si="820"/>
        <v/>
      </c>
      <c r="GV435" s="264" t="str">
        <f t="shared" si="821"/>
        <v/>
      </c>
      <c r="GW435" s="264" t="str">
        <f t="shared" si="822"/>
        <v/>
      </c>
      <c r="GX435" s="264" t="str">
        <f t="shared" si="823"/>
        <v/>
      </c>
      <c r="GY435" s="264" t="str">
        <f t="shared" si="824"/>
        <v/>
      </c>
      <c r="GZ435" s="264" t="str">
        <f t="shared" si="825"/>
        <v/>
      </c>
      <c r="HA435" s="264" t="str">
        <f t="shared" si="826"/>
        <v/>
      </c>
      <c r="HB435" s="264" t="str">
        <f t="shared" si="827"/>
        <v/>
      </c>
      <c r="HC435" s="264" t="str">
        <f t="shared" si="828"/>
        <v/>
      </c>
      <c r="HD435" s="264" t="str">
        <f t="shared" si="829"/>
        <v/>
      </c>
      <c r="HE435" s="264" t="str">
        <f t="shared" si="830"/>
        <v/>
      </c>
      <c r="HF435" s="264" t="str">
        <f t="shared" si="831"/>
        <v/>
      </c>
      <c r="HG435" s="264" t="str">
        <f t="shared" si="832"/>
        <v/>
      </c>
      <c r="HH435" s="264" t="str">
        <f t="shared" si="833"/>
        <v/>
      </c>
      <c r="HI435" s="264" t="str">
        <f t="shared" si="834"/>
        <v/>
      </c>
      <c r="HJ435" s="264" t="str">
        <f t="shared" si="835"/>
        <v/>
      </c>
      <c r="HK435" s="264" t="str">
        <f t="shared" si="836"/>
        <v/>
      </c>
      <c r="HL435" s="264" t="str">
        <f t="shared" si="837"/>
        <v/>
      </c>
      <c r="HM435" s="264" t="str">
        <f t="shared" si="838"/>
        <v/>
      </c>
      <c r="HN435" s="264" t="str">
        <f t="shared" si="839"/>
        <v/>
      </c>
      <c r="HO435" s="264" t="str">
        <f t="shared" si="840"/>
        <v/>
      </c>
      <c r="HP435" s="264" t="str">
        <f t="shared" si="841"/>
        <v/>
      </c>
      <c r="HQ435" s="264" t="str">
        <f t="shared" si="842"/>
        <v/>
      </c>
      <c r="HR435" s="264" t="str">
        <f t="shared" si="843"/>
        <v/>
      </c>
      <c r="HS435" s="264" t="str">
        <f t="shared" si="844"/>
        <v/>
      </c>
      <c r="HT435" s="264" t="str">
        <f t="shared" si="845"/>
        <v/>
      </c>
      <c r="HU435" s="264" t="str">
        <f t="shared" si="846"/>
        <v/>
      </c>
      <c r="HV435" s="264" t="str">
        <f t="shared" si="847"/>
        <v/>
      </c>
      <c r="HW435" s="264" t="str">
        <f t="shared" si="848"/>
        <v/>
      </c>
      <c r="HX435" s="264" t="str">
        <f t="shared" si="849"/>
        <v/>
      </c>
      <c r="HY435" s="264" t="str">
        <f t="shared" si="850"/>
        <v/>
      </c>
      <c r="HZ435" s="264" t="str">
        <f t="shared" si="851"/>
        <v/>
      </c>
      <c r="IA435" s="264" t="str">
        <f t="shared" si="852"/>
        <v/>
      </c>
      <c r="IB435" s="264" t="str">
        <f t="shared" si="853"/>
        <v/>
      </c>
      <c r="IC435" s="264" t="str">
        <f t="shared" si="854"/>
        <v/>
      </c>
      <c r="ID435" s="264" t="str">
        <f t="shared" si="855"/>
        <v/>
      </c>
      <c r="IE435" s="264" t="str">
        <f t="shared" si="856"/>
        <v/>
      </c>
      <c r="IF435" s="264" t="str">
        <f t="shared" si="857"/>
        <v/>
      </c>
      <c r="IG435" s="264" t="str">
        <f t="shared" si="858"/>
        <v/>
      </c>
      <c r="IH435" s="264" t="str">
        <f t="shared" si="859"/>
        <v/>
      </c>
      <c r="II435" s="264" t="str">
        <f t="shared" si="860"/>
        <v/>
      </c>
      <c r="IJ435" s="264" t="str">
        <f t="shared" si="861"/>
        <v/>
      </c>
      <c r="IK435" s="264" t="str">
        <f t="shared" si="862"/>
        <v/>
      </c>
      <c r="IL435" s="264" t="str">
        <f t="shared" si="863"/>
        <v/>
      </c>
      <c r="IM435" s="264" t="str">
        <f t="shared" si="864"/>
        <v/>
      </c>
      <c r="IN435" s="264" t="str">
        <f t="shared" si="865"/>
        <v/>
      </c>
      <c r="IO435" s="264" t="str">
        <f>IF(AND($A$435&lt;=$W$349,$W$349&lt;=$B$435),$C$435,"")</f>
        <v/>
      </c>
      <c r="IP435" s="264" t="str">
        <f t="shared" si="866"/>
        <v/>
      </c>
      <c r="IQ435" s="264" t="str">
        <f t="shared" si="867"/>
        <v/>
      </c>
      <c r="IR435" s="264" t="str">
        <f t="shared" si="868"/>
        <v/>
      </c>
      <c r="IS435" s="264" t="str">
        <f t="shared" si="869"/>
        <v/>
      </c>
      <c r="IT435" s="264" t="str">
        <f t="shared" si="870"/>
        <v/>
      </c>
      <c r="IU435" s="264" t="str">
        <f t="shared" si="871"/>
        <v/>
      </c>
      <c r="IV435" s="264" t="str">
        <f t="shared" si="872"/>
        <v/>
      </c>
      <c r="IW435" s="264" t="str">
        <f t="shared" si="873"/>
        <v/>
      </c>
      <c r="IX435" s="264" t="str">
        <f t="shared" si="876"/>
        <v/>
      </c>
      <c r="IY435" s="264" t="str">
        <f t="shared" si="877"/>
        <v/>
      </c>
      <c r="IZ435" s="264" t="str">
        <f t="shared" si="878"/>
        <v/>
      </c>
      <c r="JA435" s="264" t="str">
        <f>IF(AND($A$435&lt;=X$349,X$349&lt;=$B$435),$C$435,"")</f>
        <v/>
      </c>
      <c r="JB435" s="264" t="str">
        <f>IF(AND($A$435&lt;=X$349,X$349&lt;=$B$435),(1/3)*$C$435,"")</f>
        <v/>
      </c>
      <c r="JC435" s="264" t="str">
        <f>IF(AND($A$435&lt;=X$349,X$349&lt;=$B$435),(2/3)*$C$435,"")</f>
        <v/>
      </c>
      <c r="JD435" s="264" t="str">
        <f>IF(AND($A$435&lt;=X$349,X$349&lt;=$B$435),$D$435,"")</f>
        <v/>
      </c>
      <c r="JE435" s="264" t="str">
        <f>IF(AND($A$435&lt;=X$349,X$349&lt;=$B$435),(1/3)*$D$435,"")</f>
        <v/>
      </c>
      <c r="JF435" s="264" t="str">
        <f>IF(AND($A$435&lt;=X$349,X$349&lt;=$B$435),(2/3)*$D$435,"")</f>
        <v/>
      </c>
      <c r="JG435" s="264" t="str">
        <f>IF(AND($A$435&lt;=X$349,X$349&lt;=$B$435),$E$435,"")</f>
        <v/>
      </c>
      <c r="JH435" s="264" t="str">
        <f>IF(AND($A$435&lt;=X$349,X$349&lt;=$B$435),(1/3)*$E$435,"")</f>
        <v/>
      </c>
      <c r="JI435" s="264" t="str">
        <f>IF(AND($A$435&lt;=X$349,X$349&lt;=$B$435),(2/3)*$E$435,"")</f>
        <v/>
      </c>
      <c r="JJ435" s="264" t="str">
        <f>IF(AND($A$435&lt;=X$349,X$349&lt;=$B$435),$F$435,"")</f>
        <v/>
      </c>
      <c r="JK435" s="264" t="str">
        <f>IF(AND($A$435&lt;=X$349,X$349&lt;=$B$435),(1/3)*$F$435,"")</f>
        <v/>
      </c>
      <c r="JL435" s="264" t="str">
        <f>IF(AND($A$435&lt;=X$349,X$349&lt;=$B$435),(2/3)*$F$435,"")</f>
        <v/>
      </c>
      <c r="JM435" s="264" t="str">
        <f>IF(AND($A$435&lt;=Y$349,Y$349&lt;=$B$435),$C$435,"")</f>
        <v/>
      </c>
      <c r="JN435" s="264" t="str">
        <f>IF(AND($A$435&lt;=Y$349,Y$349&lt;=$B$435),(1/3)*$C$435,"")</f>
        <v/>
      </c>
      <c r="JO435" s="264" t="str">
        <f>IF(AND($A$435&lt;=Y$349,Y$349&lt;=$B$435),(2/3)*$C$435,"")</f>
        <v/>
      </c>
      <c r="JP435" s="264" t="str">
        <f>IF(AND($A$435&lt;=Y$349,Y$349&lt;=$B$435),$D$435,"")</f>
        <v/>
      </c>
      <c r="JQ435" s="264" t="str">
        <f>IF(AND($A$435&lt;=Y$349,Y$349&lt;=$B$435),(1/3)*$D$435,"")</f>
        <v/>
      </c>
      <c r="JR435" s="264" t="str">
        <f>IF(AND($A$435&lt;=Y$349,Y$349&lt;=$B$435),(2/3)*$D$435,"")</f>
        <v/>
      </c>
      <c r="JS435" s="264" t="str">
        <f>IF(AND($A$435&lt;=Y$349,Y$349&lt;=$B$435),$E$435,"")</f>
        <v/>
      </c>
      <c r="JT435" s="264" t="str">
        <f>IF(AND($A$435&lt;=Y$349,Y$349&lt;=$B$435),(1/3)*$E$435,"")</f>
        <v/>
      </c>
      <c r="JU435" s="264" t="str">
        <f>IF(AND($A$435&lt;=Y$349,Y$349&lt;=$B$435),(2/3)*$E$435,"")</f>
        <v/>
      </c>
      <c r="JV435" s="264" t="str">
        <f>IF(AND($A$435&lt;=Y$349,Y$349&lt;=$B$435),$F$435,"")</f>
        <v/>
      </c>
      <c r="JW435" s="264" t="str">
        <f>IF(AND($A$435&lt;=Y$349,Y$349&lt;=$B$435),(1/3)*$F$435,"")</f>
        <v/>
      </c>
      <c r="JX435" s="264" t="str">
        <f>IF(AND($A$435&lt;=Y$349,Y$349&lt;=$B$435),(2/3)*$F$435,"")</f>
        <v/>
      </c>
      <c r="JY435" s="264" t="str">
        <f>IF(AND($A$435&lt;=Z$349,Z$349&lt;=$B$435),$C$435,"")</f>
        <v/>
      </c>
      <c r="JZ435" s="264" t="str">
        <f>IF(AND($A$435&lt;=Z$349,Z$349&lt;=$B$435),(1/3)*$C$435,"")</f>
        <v/>
      </c>
      <c r="KA435" s="264" t="str">
        <f>IF(AND($A$435&lt;=Z$349,Z$349&lt;=$B$435),(2/3)*$C$435,"")</f>
        <v/>
      </c>
      <c r="KB435" s="264" t="str">
        <f>IF(AND($A$435&lt;=Z$349,Z$349&lt;=$B$435),$D$435,"")</f>
        <v/>
      </c>
      <c r="KC435" s="264" t="str">
        <f>IF(AND($A$435&lt;=Z$349,Z$349&lt;=$B$435),(1/3)*$D$435,"")</f>
        <v/>
      </c>
      <c r="KD435" s="264" t="str">
        <f>IF(AND($A$435&lt;=Z$349,Z$349&lt;=$B$435),(2/3)*$D$435,"")</f>
        <v/>
      </c>
      <c r="KE435" s="264" t="str">
        <f>IF(AND($A$435&lt;=Z$349,Z$349&lt;=$B$435),$E$435,"")</f>
        <v/>
      </c>
      <c r="KF435" s="264" t="str">
        <f>IF(AND($A$435&lt;=Z$349,Z$349&lt;=$B$435),(1/3)*$E$435,"")</f>
        <v/>
      </c>
      <c r="KG435" s="264" t="str">
        <f>IF(AND($A$435&lt;=Z$349,Z$349&lt;=$B$435),(2/3)*$E$435,"")</f>
        <v/>
      </c>
      <c r="KH435" s="264" t="str">
        <f>IF(AND($A$435&lt;=Z$349,Z$349&lt;=$B$435),$F$435,"")</f>
        <v/>
      </c>
      <c r="KI435" s="264" t="str">
        <f>IF(AND($A$435&lt;=Z$349,Z$349&lt;=$B$435),(1/3)*$F$435,"")</f>
        <v/>
      </c>
      <c r="KJ435" s="264" t="str">
        <f>IF(AND($A$435&lt;=Z$349,Z$349&lt;=$B$435),(2/3)*$F$435,"")</f>
        <v/>
      </c>
      <c r="KK435" s="264" t="str">
        <f>IF(AND($A$435&lt;=AA$349,AA$349&lt;=$B$435),$C$435,"")</f>
        <v/>
      </c>
      <c r="KL435" s="264" t="str">
        <f>IF(AND($A$435&lt;=AA$349,AA$349&lt;=$B$435),(1/3)*$C$435,"")</f>
        <v/>
      </c>
      <c r="KM435" s="264" t="str">
        <f>IF(AND($A$435&lt;=AA$349,AA$349&lt;=$B$435),(2/3)*$C$435,"")</f>
        <v/>
      </c>
      <c r="KN435" s="264" t="str">
        <f>IF(AND($A$435&lt;=AA$349,AA$349&lt;=$B$435),$D$435,"")</f>
        <v/>
      </c>
      <c r="KO435" s="264" t="str">
        <f>IF(AND($A$435&lt;=AA$349,AA$349&lt;=$B$435),(1/3)*$D$435,"")</f>
        <v/>
      </c>
      <c r="KP435" s="264" t="str">
        <f>IF(AND($A$435&lt;=AA$349,AA$349&lt;=$B$435),(2/3)*$D$435,"")</f>
        <v/>
      </c>
      <c r="KQ435" s="264" t="str">
        <f>IF(AND($A$435&lt;=AA$349,AA$349&lt;=$B$435),$E$435,"")</f>
        <v/>
      </c>
      <c r="KR435" s="264" t="str">
        <f>IF(AND($A$435&lt;=AA$349,AA$349&lt;=$B$435),(1/3)*$E$435,"")</f>
        <v/>
      </c>
      <c r="KS435" s="264" t="str">
        <f>IF(AND($A$435&lt;=AA$349,AA$349&lt;=$B$435),(2/3)*$E$435,"")</f>
        <v/>
      </c>
      <c r="KT435" s="264" t="str">
        <f>IF(AND($A$435&lt;=AA$349,AA$349&lt;=$B$435),$F$435,"")</f>
        <v/>
      </c>
      <c r="KU435" s="264" t="str">
        <f>IF(AND($A$435&lt;=AA$349,AA$349&lt;=$B$435),(1/3)*$F$435,"")</f>
        <v/>
      </c>
      <c r="KV435" s="264" t="str">
        <f>IF(AND($A$435&lt;=AA$349,AA$349&lt;=$B$435),(2/3)*$F$435,"")</f>
        <v/>
      </c>
      <c r="KW435" s="264" t="str">
        <f>IF(AND($A$435&lt;=AB$349,AB$349&lt;=$B$435),$C$435,"")</f>
        <v/>
      </c>
      <c r="KX435" s="264" t="str">
        <f>IF(AND($A$435&lt;=AB$349,AB$349&lt;=$B$435),(1/3)*$C$435,"")</f>
        <v/>
      </c>
      <c r="KY435" s="264" t="str">
        <f>IF(AND($A$435&lt;=AB$349,AB$349&lt;=$B$435),(2/3)*$C$435,"")</f>
        <v/>
      </c>
      <c r="KZ435" s="264" t="str">
        <f>IF(AND($A$435&lt;=AB$349,AB$349&lt;=$B$435),$D$435,"")</f>
        <v/>
      </c>
      <c r="LA435" s="264" t="str">
        <f>IF(AND($A$435&lt;=AB$349,AB$349&lt;=$B$435),(1/3)*$D$435,"")</f>
        <v/>
      </c>
      <c r="LB435" s="264" t="str">
        <f>IF(AND($A$435&lt;=AB$349,AB$349&lt;=$B$435),(2/3)*$D$435,"")</f>
        <v/>
      </c>
      <c r="LC435" s="264" t="str">
        <f>IF(AND($A$435&lt;=AB$349,AB$349&lt;=$B$435),$E$435,"")</f>
        <v/>
      </c>
      <c r="LD435" s="264" t="str">
        <f>IF(AND($A$435&lt;=AB$349,AB$349&lt;=$B$435),(1/3)*$E$435,"")</f>
        <v/>
      </c>
      <c r="LE435" s="264" t="str">
        <f>IF(AND($A$435&lt;=AB$349,AB$349&lt;=$B$435),(2/3)*$E$435,"")</f>
        <v/>
      </c>
      <c r="LF435" s="264" t="str">
        <f>IF(AND($A$435&lt;=AB$349,AB$349&lt;=$B$435),$F$435,"")</f>
        <v/>
      </c>
      <c r="LG435" s="264" t="str">
        <f>IF(AND($A$435&lt;=AB$349,AB$349&lt;=$B$435),(1/3)*$F$435,"")</f>
        <v/>
      </c>
      <c r="LH435" s="264" t="str">
        <f>IF(AND($A$435&lt;=AB$349,AB$349&lt;=$B$435),(2/3)*$F$435,"")</f>
        <v/>
      </c>
      <c r="LI435" s="264" t="str">
        <f>IF(AND($A$435&lt;=AC$349,AC$349&lt;=$B$435),$C$435,"")</f>
        <v/>
      </c>
      <c r="LJ435" s="264" t="str">
        <f>IF(AND($A$435&lt;=AC$349,AC$349&lt;=$B$435),(1/3)*$C$435,"")</f>
        <v/>
      </c>
      <c r="LK435" s="264" t="str">
        <f>IF(AND($A$435&lt;=AC$349,AC$349&lt;=$B$435),(2/3)*$C$435,"")</f>
        <v/>
      </c>
      <c r="LL435" s="264" t="str">
        <f>IF(AND($A$435&lt;=AC$349,AC$349&lt;=$B$435),$D$435,"")</f>
        <v/>
      </c>
      <c r="LM435" s="264" t="str">
        <f>IF(AND($A$435&lt;=AC$349,AC$349&lt;=$B$435),(1/3)*$D$435,"")</f>
        <v/>
      </c>
      <c r="LN435" s="264" t="str">
        <f>IF(AND($A$435&lt;=AC$349,AC$349&lt;=$B$435),(2/3)*$D$435,"")</f>
        <v/>
      </c>
      <c r="LO435" s="264" t="str">
        <f>IF(AND($A$435&lt;=AC$349,AC$349&lt;=$B$435),$E$435,"")</f>
        <v/>
      </c>
      <c r="LP435" s="264" t="str">
        <f>IF(AND($A$435&lt;=AC$349,AC$349&lt;=$B$435),(1/3)*$E$435,"")</f>
        <v/>
      </c>
      <c r="LQ435" s="264" t="str">
        <f>IF(AND($A$435&lt;=AC$349,AC$349&lt;=$B$435),(2/3)*$E$435,"")</f>
        <v/>
      </c>
      <c r="LR435" s="264" t="str">
        <f>IF(AND($A$435&lt;=AC$349,AC$349&lt;=$B$435),$F$435,"")</f>
        <v/>
      </c>
      <c r="LS435" s="264" t="str">
        <f>IF(AND($A$435&lt;=AC$349,AC$349&lt;=$B$435),(1/3)*$F$435,"")</f>
        <v/>
      </c>
      <c r="LT435" s="264" t="str">
        <f>IF(AND($A$435&lt;=AC$349,AC$349&lt;=$B$435),(2/3)*$F$435,"")</f>
        <v/>
      </c>
      <c r="LU435" s="264" t="str">
        <f>IF(AND($A$435&lt;=AD$349,AD$349&lt;=$B$435),$C$435,"")</f>
        <v/>
      </c>
      <c r="LV435" s="264" t="str">
        <f>IF(AND($A$435&lt;=AD$349,AD$349&lt;=$B$435),(1/3)*$C$435,"")</f>
        <v/>
      </c>
      <c r="LW435" s="264" t="str">
        <f>IF(AND($A$435&lt;=AD$349,AD$349&lt;=$B$435),(2/3)*$C$435,"")</f>
        <v/>
      </c>
      <c r="LX435" s="264" t="str">
        <f>IF(AND($A$435&lt;=AD$349,AD$349&lt;=$B$435),$D$435,"")</f>
        <v/>
      </c>
      <c r="LY435" s="264" t="str">
        <f>IF(AND($A$435&lt;=AD$349,AD$349&lt;=$B$435),(1/3)*$D$435,"")</f>
        <v/>
      </c>
      <c r="LZ435" s="264" t="str">
        <f>IF(AND($A$435&lt;=AD$349,AD$349&lt;=$B$435),(2/3)*$D$435,"")</f>
        <v/>
      </c>
      <c r="MA435" s="264" t="str">
        <f>IF(AND($A$435&lt;=AD$349,AD$349&lt;=$B$435),$E$435,"")</f>
        <v/>
      </c>
      <c r="MB435" s="264" t="str">
        <f>IF(AND($A$435&lt;=AD$349,AD$349&lt;=$B$435),(1/3)*$E$435,"")</f>
        <v/>
      </c>
      <c r="MC435" s="264" t="str">
        <f>IF(AND($A$435&lt;=AD$349,AD$349&lt;=$B$435),(2/3)*$E$435,"")</f>
        <v/>
      </c>
      <c r="MD435" s="264" t="str">
        <f>IF(AND($A$435&lt;=AD$349,AD$349&lt;=$B$435),$F$435,"")</f>
        <v/>
      </c>
      <c r="ME435" s="264" t="str">
        <f>IF(AND($A$435&lt;=AD$349,AD$349&lt;=$B$435),(1/3)*$F$435,"")</f>
        <v/>
      </c>
      <c r="MF435" s="264" t="str">
        <f>IF(AND($A$435&lt;=AD$349,AD$349&lt;=$B$435),(2/3)*$F$435,"")</f>
        <v/>
      </c>
      <c r="MG435" s="264" t="str">
        <f>IF(AND($A$435&lt;=AE$349,AE$349&lt;=$B$435),$C$435,"")</f>
        <v/>
      </c>
      <c r="MH435" s="264" t="str">
        <f>IF(AND($A$435&lt;=AE$349,AE$349&lt;=$B$435),(1/3)*$C$435,"")</f>
        <v/>
      </c>
      <c r="MI435" s="264" t="str">
        <f>IF(AND($A$435&lt;=AE$349,AE$349&lt;=$B$435),(2/3)*$C$435,"")</f>
        <v/>
      </c>
      <c r="MJ435" s="264" t="str">
        <f>IF(AND($A$435&lt;=AE$349,AE$349&lt;=$B$435),$D$435,"")</f>
        <v/>
      </c>
      <c r="MK435" s="264" t="str">
        <f>IF(AND($A$435&lt;=AE$349,AE$349&lt;=$B$435),(1/3)*$D$435,"")</f>
        <v/>
      </c>
      <c r="ML435" s="264" t="str">
        <f>IF(AND($A$435&lt;=AE$349,AE$349&lt;=$B$435),(2/3)*$D$435,"")</f>
        <v/>
      </c>
      <c r="MM435" s="264" t="str">
        <f>IF(AND($A$435&lt;=AE$349,AE$349&lt;=$B$435),$E$435,"")</f>
        <v/>
      </c>
      <c r="MN435" s="264" t="str">
        <f>IF(AND($A$435&lt;=AE$349,AE$349&lt;=$B$435),(1/3)*$E$435,"")</f>
        <v/>
      </c>
      <c r="MO435" s="264" t="str">
        <f>IF(AND($A$435&lt;=AE$349,AE$349&lt;=$B$435),(2/3)*$E$435,"")</f>
        <v/>
      </c>
      <c r="MP435" s="264" t="str">
        <f>IF(AND($A$435&lt;=AE$349,AE$349&lt;=$B$435),$F$435,"")</f>
        <v/>
      </c>
      <c r="MQ435" s="264" t="str">
        <f>IF(AND($A$435&lt;=AE$349,AE$349&lt;=$B$435),(1/3)*$F$435,"")</f>
        <v/>
      </c>
      <c r="MR435" s="264" t="str">
        <f>IF(AND($A$435&lt;=AE$349,AE$349&lt;=$B$435),(2/3)*$F$435,"")</f>
        <v/>
      </c>
      <c r="MS435" s="264" t="str">
        <f>IF(AND($A$435&lt;=AF$349,AF$349&lt;=$B$435),$C$435,"")</f>
        <v/>
      </c>
      <c r="MT435" s="264" t="str">
        <f>IF(AND($A$435&lt;=AF$349,AF$349&lt;=$B$435),(1/3)*$C$435,"")</f>
        <v/>
      </c>
      <c r="MU435" s="264" t="str">
        <f>IF(AND($A$435&lt;=AF$349,AF$349&lt;=$B$435),(2/3)*$C$435,"")</f>
        <v/>
      </c>
      <c r="MV435" s="264" t="str">
        <f>IF(AND($A$435&lt;=AF$349,AF$349&lt;=$B$435),$D$435,"")</f>
        <v/>
      </c>
      <c r="MW435" s="264" t="str">
        <f>IF(AND($A$435&lt;=AF$349,AF$349&lt;=$B$435),(1/3)*$D$435,"")</f>
        <v/>
      </c>
      <c r="MX435" s="264" t="str">
        <f>IF(AND($A$435&lt;=AF$349,AF$349&lt;=$B$435),(2/3)*$D$435,"")</f>
        <v/>
      </c>
      <c r="MY435" s="264" t="str">
        <f>IF(AND($A$435&lt;=AF$349,AF$349&lt;=$B$435),$E$435,"")</f>
        <v/>
      </c>
      <c r="MZ435" s="264" t="str">
        <f>IF(AND($A$435&lt;=AF$349,AF$349&lt;=$B$435),(1/3)*$E$435,"")</f>
        <v/>
      </c>
      <c r="NA435" s="264" t="str">
        <f>IF(AND($A$435&lt;=AF$349,AF$349&lt;=$B$435),(2/3)*$E$435,"")</f>
        <v/>
      </c>
      <c r="NB435" s="264" t="str">
        <f>IF(AND($A$435&lt;=AF$349,AF$349&lt;=$B$435),$F$435,"")</f>
        <v/>
      </c>
      <c r="NC435" s="264" t="str">
        <f>IF(AND($A$435&lt;=AF$349,AF$349&lt;=$B$435),(1/3)*$F$435,"")</f>
        <v/>
      </c>
      <c r="ND435" s="264" t="str">
        <f>IF(AND($A$435&lt;=AF$349,AF$349&lt;=$B$435),(2/3)*$F$435,"")</f>
        <v/>
      </c>
      <c r="NE435" s="264" t="str">
        <f>IF(AND($A$435&lt;=AG$349,AG$349&lt;=$B$435),$C$435,"")</f>
        <v/>
      </c>
      <c r="NF435" s="264" t="str">
        <f>IF(AND($A$435&lt;=AG$349,AG$349&lt;=$B$435),(1/3)*$C$435,"")</f>
        <v/>
      </c>
      <c r="NG435" s="264" t="str">
        <f>IF(AND($A$435&lt;=AG$349,AG$349&lt;=$B$435),(2/3)*$C$435,"")</f>
        <v/>
      </c>
      <c r="NH435" s="264" t="str">
        <f>IF(AND($A$435&lt;=AG$349,AG$349&lt;=$B$435),$D$435,"")</f>
        <v/>
      </c>
      <c r="NI435" s="264" t="str">
        <f>IF(AND($A$435&lt;=AG$349,AG$349&lt;=$B$435),(1/3)*$D$435,"")</f>
        <v/>
      </c>
      <c r="NJ435" s="264" t="str">
        <f>IF(AND($A$435&lt;=AG$349,AG$349&lt;=$B$435),(2/3)*$D$435,"")</f>
        <v/>
      </c>
      <c r="NK435" s="264" t="str">
        <f>IF(AND($A$435&lt;=AG$349,AG$349&lt;=$B$435),$E$435,"")</f>
        <v/>
      </c>
      <c r="NL435" s="264" t="str">
        <f>IF(AND($A$435&lt;=AG$349,AG$349&lt;=$B$435),(1/3)*$E$435,"")</f>
        <v/>
      </c>
      <c r="NM435" s="264" t="str">
        <f>IF(AND($A$435&lt;=AG$349,AG$349&lt;=$B$435),(2/3)*$E$435,"")</f>
        <v/>
      </c>
      <c r="NN435" s="264" t="str">
        <f>IF(AND($A$435&lt;=AG$349,AG$349&lt;=$B$435),$F$435,"")</f>
        <v/>
      </c>
      <c r="NO435" s="264" t="str">
        <f>IF(AND($A$435&lt;=AG$349,AG$349&lt;=$B$435),(1/3)*$F$435,"")</f>
        <v/>
      </c>
      <c r="NP435" s="264" t="str">
        <f>IF(AND($A$435&lt;=AG$349,AG$349&lt;=$B$435),(2/3)*$F$435,"")</f>
        <v/>
      </c>
      <c r="NQ435" s="264" t="str">
        <f>IF(AND($A$435&lt;=AH$349,AH$349&lt;=$B$435),$C$435,"")</f>
        <v/>
      </c>
      <c r="NR435" s="264" t="str">
        <f>IF(AND($A$435&lt;=AH$349,AH$349&lt;=$B$435),(1/3)*$C$435,"")</f>
        <v/>
      </c>
      <c r="NS435" s="264" t="str">
        <f>IF(AND($A$435&lt;=AH$349,AH$349&lt;=$B$435),(2/3)*$C$435,"")</f>
        <v/>
      </c>
      <c r="NT435" s="264" t="str">
        <f>IF(AND($A$435&lt;=AH$349,AH$349&lt;=$B$435),$D$435,"")</f>
        <v/>
      </c>
      <c r="NU435" s="264" t="str">
        <f>IF(AND($A$435&lt;=AH$349,AH$349&lt;=$B$435),(1/3)*$D$435,"")</f>
        <v/>
      </c>
      <c r="NV435" s="264" t="str">
        <f>IF(AND($A$435&lt;=AH$349,AH$349&lt;=$B$435),(2/3)*$D$435,"")</f>
        <v/>
      </c>
      <c r="NW435" s="264" t="str">
        <f>IF(AND($A$435&lt;=AH$349,AH$349&lt;=$B$435),$E$435,"")</f>
        <v/>
      </c>
      <c r="NX435" s="264" t="str">
        <f>IF(AND($A$435&lt;=AH$349,AH$349&lt;=$B$435),(1/3)*$E$435,"")</f>
        <v/>
      </c>
      <c r="NY435" s="264" t="str">
        <f>IF(AND($A$435&lt;=AH$349,AH$349&lt;=$B$435),(2/3)*$E$435,"")</f>
        <v/>
      </c>
      <c r="NZ435" s="264" t="str">
        <f>IF(AND($A$435&lt;=AH$349,AH$349&lt;=$B$435),$F$435,"")</f>
        <v/>
      </c>
      <c r="OA435" s="264" t="str">
        <f>IF(AND($A$435&lt;=AH$349,AH$349&lt;=$B$435),(1/3)*$F$435,"")</f>
        <v/>
      </c>
      <c r="OB435" s="264" t="str">
        <f>IF(AND($A$435&lt;=AH$349,AH$349&lt;=$B$435),(2/3)*$F$435,"")</f>
        <v/>
      </c>
      <c r="OC435" s="264" t="str">
        <f>IF(AND($A$435&lt;=AI$349,AI$349&lt;=$B$435),$C$435,"")</f>
        <v/>
      </c>
      <c r="OD435" s="264" t="str">
        <f>IF(AND($A$435&lt;=AI$349,AI$349&lt;=$B$435),(1/3)*$C$435,"")</f>
        <v/>
      </c>
      <c r="OE435" s="264" t="str">
        <f>IF(AND($A$435&lt;=AI$349,AI$349&lt;=$B$435),(2/3)*$C$435,"")</f>
        <v/>
      </c>
      <c r="OF435" s="264" t="str">
        <f>IF(AND($A$435&lt;=AI$349,AI$349&lt;=$B$435),$D$435,"")</f>
        <v/>
      </c>
      <c r="OG435" s="264" t="str">
        <f>IF(AND($A$435&lt;=AI$349,AI$349&lt;=$B$435),(1/3)*$D$435,"")</f>
        <v/>
      </c>
      <c r="OH435" s="264" t="str">
        <f>IF(AND($A$435&lt;=AI$349,AI$349&lt;=$B$435),(2/3)*$D$435,"")</f>
        <v/>
      </c>
      <c r="OI435" s="264" t="str">
        <f>IF(AND($A$435&lt;=AI$349,AI$349&lt;=$B$435),$E$435,"")</f>
        <v/>
      </c>
      <c r="OJ435" s="264" t="str">
        <f>IF(AND($A$435&lt;=AI$349,AI$349&lt;=$B$435),(1/3)*$E$435,"")</f>
        <v/>
      </c>
      <c r="OK435" s="264" t="str">
        <f>IF(AND($A$435&lt;=AI$349,AI$349&lt;=$B$435),(2/3)*$E$435,"")</f>
        <v/>
      </c>
      <c r="OL435" s="264" t="str">
        <f>IF(AND($A$435&lt;=AI$349,AI$349&lt;=$B$435),$F$435,"")</f>
        <v/>
      </c>
      <c r="OM435" s="264" t="str">
        <f>IF(AND($A$435&lt;=AI$349,AI$349&lt;=$B$435),(1/3)*$F$435,"")</f>
        <v/>
      </c>
      <c r="ON435" s="264" t="str">
        <f>IF(AND($A$435&lt;=AI$349,AI$349&lt;=$B$435),(2/3)*$F$435,"")</f>
        <v/>
      </c>
      <c r="OO435" s="264" t="str">
        <f>IF(AND($A$435&lt;=AJ$349,AJ$349&lt;=$B$435),$C$435,"")</f>
        <v/>
      </c>
      <c r="OP435" s="264" t="str">
        <f>IF(AND($A$435&lt;=AJ$349,AJ$349&lt;=$B$435),(1/3)*$C$435,"")</f>
        <v/>
      </c>
      <c r="OQ435" s="264" t="str">
        <f>IF(AND($A$435&lt;=AJ$349,AJ$349&lt;=$B$435),(2/3)*$C$435,"")</f>
        <v/>
      </c>
      <c r="OR435" s="264" t="str">
        <f>IF(AND($A$435&lt;=AJ$349,AJ$349&lt;=$B$435),$D$435,"")</f>
        <v/>
      </c>
      <c r="OS435" s="264" t="str">
        <f>IF(AND($A$435&lt;=AJ$349,AJ$349&lt;=$B$435),(1/3)*$D$435,"")</f>
        <v/>
      </c>
      <c r="OT435" s="264" t="str">
        <f>IF(AND($A$435&lt;=AJ$349,AJ$349&lt;=$B$435),(2/3)*$D$435,"")</f>
        <v/>
      </c>
      <c r="OU435" s="264" t="str">
        <f>IF(AND($A$435&lt;=AJ$349,AJ$349&lt;=$B$435),$E$435,"")</f>
        <v/>
      </c>
      <c r="OV435" s="264" t="str">
        <f>IF(AND($A$435&lt;=AJ$349,AJ$349&lt;=$B$435),(1/3)*$E$435,"")</f>
        <v/>
      </c>
      <c r="OW435" s="264" t="str">
        <f>IF(AND($A$435&lt;=AJ$349,AJ$349&lt;=$B$435),(2/3)*$E$435,"")</f>
        <v/>
      </c>
      <c r="OX435" s="264" t="str">
        <f>IF(AND($A$435&lt;=AJ$349,AJ$349&lt;=$B$435),$F$435,"")</f>
        <v/>
      </c>
      <c r="OY435" s="264" t="str">
        <f>IF(AND($A$435&lt;=AJ$349,AJ$349&lt;=$B$435),(1/3)*$F$435,"")</f>
        <v/>
      </c>
      <c r="OZ435" s="264" t="str">
        <f>IF(AND($A$435&lt;=AJ$349,AJ$349&lt;=$B$435),(2/3)*$F$435,"")</f>
        <v/>
      </c>
      <c r="PA435" s="264" t="str">
        <f>IF(AND($A$435&lt;=AK$349,AK$349&lt;=$B$435),$C$435,"")</f>
        <v/>
      </c>
      <c r="PB435" s="264" t="str">
        <f>IF(AND($A$435&lt;=AK$349,AK$349&lt;=$B$435),(1/3)*$C$435,"")</f>
        <v/>
      </c>
      <c r="PC435" s="264" t="str">
        <f>IF(AND($A$435&lt;=AK$349,AK$349&lt;=$B$435),(2/3)*$C$435,"")</f>
        <v/>
      </c>
      <c r="PD435" s="264" t="str">
        <f>IF(AND($A$435&lt;=AK$349,AK$349&lt;=$B$435),$D$435,"")</f>
        <v/>
      </c>
      <c r="PE435" s="264" t="str">
        <f>IF(AND($A$435&lt;=AK$349,AK$349&lt;=$B$435),(1/3)*$D$435,"")</f>
        <v/>
      </c>
      <c r="PF435" s="264" t="str">
        <f>IF(AND($A$435&lt;=AK$349,AK$349&lt;=$B$435),(2/3)*$D$435,"")</f>
        <v/>
      </c>
      <c r="PG435" s="264" t="str">
        <f>IF(AND($A$435&lt;=AK$349,AK$349&lt;=$B$435),$E$435,"")</f>
        <v/>
      </c>
      <c r="PH435" s="264" t="str">
        <f>IF(AND($A$435&lt;=AK$349,AK$349&lt;=$B$435),(1/3)*$E$435,"")</f>
        <v/>
      </c>
      <c r="PI435" s="264" t="str">
        <f>IF(AND($A$435&lt;=AK$349,AK$349&lt;=$B$435),(2/3)*$E$435,"")</f>
        <v/>
      </c>
      <c r="PJ435" s="264" t="str">
        <f>IF(AND($A$435&lt;=AK$349,AK$349&lt;=$B$435),$F$435,"")</f>
        <v/>
      </c>
      <c r="PK435" s="264" t="str">
        <f>IF(AND($A$435&lt;=AK$349,AK$349&lt;=$B$435),(1/3)*$F$435,"")</f>
        <v/>
      </c>
      <c r="PL435" s="264" t="str">
        <f>IF(AND($A$435&lt;=AK$349,AK$349&lt;=$B$435),(2/3)*$F$435,"")</f>
        <v/>
      </c>
      <c r="PM435" s="264" t="str">
        <f>IF(AND($A$435&lt;=AL$349,AL$349&lt;=$B$435),$C$435,"")</f>
        <v/>
      </c>
      <c r="PN435" s="264" t="str">
        <f>IF(AND($A$435&lt;=AL$349,AL$349&lt;=$B$435),(1/3)*$C$435,"")</f>
        <v/>
      </c>
      <c r="PO435" s="264" t="str">
        <f>IF(AND($A$435&lt;=AL$349,AL$349&lt;=$B$435),(2/3)*$C$435,"")</f>
        <v/>
      </c>
      <c r="PP435" s="264" t="str">
        <f>IF(AND($A$435&lt;=AL$349,AL$349&lt;=$B$435),$D$435,"")</f>
        <v/>
      </c>
      <c r="PQ435" s="264" t="str">
        <f>IF(AND($A$435&lt;=AL$349,AL$349&lt;=$B$435),(1/3)*$D$435,"")</f>
        <v/>
      </c>
      <c r="PR435" s="264" t="str">
        <f>IF(AND($A$435&lt;=AL$349,AL$349&lt;=$B$435),(2/3)*$D$435,"")</f>
        <v/>
      </c>
      <c r="PS435" s="264" t="str">
        <f>IF(AND($A$435&lt;=AL$349,AL$349&lt;=$B$435),$E$435,"")</f>
        <v/>
      </c>
      <c r="PT435" s="264" t="str">
        <f>IF(AND($A$435&lt;=AL$349,AL$349&lt;=$B$435),(1/3)*$E$435,"")</f>
        <v/>
      </c>
      <c r="PU435" s="264" t="str">
        <f>IF(AND($A$435&lt;=AL$349,AL$349&lt;=$B$435),(2/3)*$E$435,"")</f>
        <v/>
      </c>
      <c r="PV435" s="264" t="str">
        <f>IF(AND($A$435&lt;=AL$349,AL$349&lt;=$B$435),$F$435,"")</f>
        <v/>
      </c>
      <c r="PW435" s="264" t="str">
        <f>IF(AND($A$435&lt;=AL$349,AL$349&lt;=$B$435),(1/3)*$F$435,"")</f>
        <v/>
      </c>
      <c r="PX435" s="264" t="str">
        <f>IF(AND($A$435&lt;=AL$349,AL$349&lt;=$B$435),(2/3)*$F$435,"")</f>
        <v/>
      </c>
      <c r="PY435" s="264" t="str">
        <f>IF(AND($A$435&lt;=AM$349,AM$349&lt;=$B$435),$C$435,"")</f>
        <v/>
      </c>
      <c r="PZ435" s="264" t="str">
        <f>IF(AND($A$435&lt;=AM$349,AM$349&lt;=$B$435),(1/3)*$C$435,"")</f>
        <v/>
      </c>
      <c r="QA435" s="264" t="str">
        <f>IF(AND($A$435&lt;=AM$349,AM$349&lt;=$B$435),(2/3)*$C$435,"")</f>
        <v/>
      </c>
      <c r="QB435" s="264" t="str">
        <f>IF(AND($A$435&lt;=AM$349,AM$349&lt;=$B$435),$D$435,"")</f>
        <v/>
      </c>
      <c r="QC435" s="264" t="str">
        <f>IF(AND($A$435&lt;=AM$349,AM$349&lt;=$B$435),(1/3)*$D$435,"")</f>
        <v/>
      </c>
      <c r="QD435" s="264" t="str">
        <f>IF(AND($A$435&lt;=AM$349,AM$349&lt;=$B$435),(2/3)*$D$435,"")</f>
        <v/>
      </c>
      <c r="QE435" s="264" t="str">
        <f>IF(AND($A$435&lt;=AM$349,AM$349&lt;=$B$435),$E$435,"")</f>
        <v/>
      </c>
      <c r="QF435" s="264" t="str">
        <f>IF(AND($A$435&lt;=AM$349,AM$349&lt;=$B$435),(1/3)*$E$435,"")</f>
        <v/>
      </c>
      <c r="QG435" s="264" t="str">
        <f>IF(AND($A$435&lt;=AM$349,AM$349&lt;=$B$435),(2/3)*$E$435,"")</f>
        <v/>
      </c>
      <c r="QH435" s="264" t="str">
        <f>IF(AND($A$435&lt;=AM$349,AM$349&lt;=$B$435),$F$435,"")</f>
        <v/>
      </c>
      <c r="QI435" s="264" t="str">
        <f>IF(AND($A$435&lt;=AM$349,AM$349&lt;=$B$435),(1/3)*$F$435,"")</f>
        <v/>
      </c>
      <c r="QJ435" s="264" t="str">
        <f>IF(AND($A$435&lt;=AM$349,AM$349&lt;=$B$435),(2/3)*$F$435,"")</f>
        <v/>
      </c>
      <c r="QK435" s="264" t="str">
        <f>IF(AND($A$435&lt;=AN$349,AN$349&lt;=$B$435),$C$435,"")</f>
        <v/>
      </c>
      <c r="QL435" s="264" t="str">
        <f>IF(AND($A$435&lt;=AN$349,AN$349&lt;=$B$435),(1/3)*$C$435,"")</f>
        <v/>
      </c>
      <c r="QM435" s="264" t="str">
        <f>IF(AND($A$435&lt;=AN$349,AN$349&lt;=$B$435),(2/3)*$C$435,"")</f>
        <v/>
      </c>
      <c r="QN435" s="264" t="str">
        <f>IF(AND($A$435&lt;=AN$349,AN$349&lt;=$B$435),$D$435,"")</f>
        <v/>
      </c>
      <c r="QO435" s="264" t="str">
        <f>IF(AND($A$435&lt;=AN$349,AN$349&lt;=$B$435),(1/3)*$D$435,"")</f>
        <v/>
      </c>
      <c r="QP435" s="264" t="str">
        <f>IF(AND($A$435&lt;=AN$349,AN$349&lt;=$B$435),(2/3)*$D$435,"")</f>
        <v/>
      </c>
      <c r="QQ435" s="264" t="str">
        <f>IF(AND($A$435&lt;=AN$349,AN$349&lt;=$B$435),$E$435,"")</f>
        <v/>
      </c>
      <c r="QR435" s="264" t="str">
        <f>IF(AND($A$435&lt;=AN$349,AN$349&lt;=$B$435),(1/3)*$E$435,"")</f>
        <v/>
      </c>
      <c r="QS435" s="264" t="str">
        <f>IF(AND($A$435&lt;=AN$349,AN$349&lt;=$B$435),(2/3)*$E$435,"")</f>
        <v/>
      </c>
      <c r="QT435" s="264" t="str">
        <f>IF(AND($A$435&lt;=AN$349,AN$349&lt;=$B$435),$F$435,"")</f>
        <v/>
      </c>
      <c r="QU435" s="264" t="str">
        <f>IF(AND($A$435&lt;=AN$349,AN$349&lt;=$B$435),(1/3)*$F$435,"")</f>
        <v/>
      </c>
      <c r="QV435" s="264" t="str">
        <f>IF(AND($A$435&lt;=AN$349,AN$349&lt;=$B$435),(2/3)*$F$435,"")</f>
        <v/>
      </c>
      <c r="QW435" s="264" t="str">
        <f>IF(AND($A$435&lt;=AO$349,AO$349&lt;=$B$435),$C$435,"")</f>
        <v/>
      </c>
      <c r="QX435" s="264" t="str">
        <f>IF(AND($A$435&lt;=AO$349,AO$349&lt;=$B$435),(1/3)*$C$435,"")</f>
        <v/>
      </c>
      <c r="QY435" s="264" t="str">
        <f>IF(AND($A$435&lt;=AO$349,AO$349&lt;=$B$435),(2/3)*$C$435,"")</f>
        <v/>
      </c>
      <c r="QZ435" s="264" t="str">
        <f>IF(AND($A$435&lt;=AO$349,AO$349&lt;=$B$435),$D$435,"")</f>
        <v/>
      </c>
      <c r="RA435" s="264" t="str">
        <f>IF(AND($A$435&lt;=AO$349,AO$349&lt;=$B$435),(1/3)*$D$435,"")</f>
        <v/>
      </c>
      <c r="RB435" s="264" t="str">
        <f>IF(AND($A$435&lt;=AO$349,AO$349&lt;=$B$435),(2/3)*$D$435,"")</f>
        <v/>
      </c>
      <c r="RC435" s="264" t="str">
        <f>IF(AND($A$435&lt;=AO$349,AO$349&lt;=$B$435),$E$435,"")</f>
        <v/>
      </c>
      <c r="RD435" s="264" t="str">
        <f>IF(AND($A$435&lt;=AO$349,AO$349&lt;=$B$435),(1/3)*$E$435,"")</f>
        <v/>
      </c>
      <c r="RE435" s="264" t="str">
        <f>IF(AND($A$435&lt;=AO$349,AO$349&lt;=$B$435),(2/3)*$E$435,"")</f>
        <v/>
      </c>
      <c r="RF435" s="264" t="str">
        <f>IF(AND($A$435&lt;=AO$349,AO$349&lt;=$B$435),$F$435,"")</f>
        <v/>
      </c>
      <c r="RG435" s="264" t="str">
        <f>IF(AND($A$435&lt;=AO$349,AO$349&lt;=$B$435),(1/3)*$F$435,"")</f>
        <v/>
      </c>
      <c r="RH435" s="264" t="str">
        <f>IF(AND($A$435&lt;=AO$349,AO$349&lt;=$B$435),(2/3)*$F$435,"")</f>
        <v/>
      </c>
      <c r="RI435" s="264" t="str">
        <f>IF(AND($A$435&lt;=AP$349,AP$349&lt;=$B$435),$C$435,"")</f>
        <v/>
      </c>
      <c r="RJ435" s="264" t="str">
        <f>IF(AND($A$435&lt;=AP$349,AP$349&lt;=$B$435),(1/3)*$C$435,"")</f>
        <v/>
      </c>
      <c r="RK435" s="264" t="str">
        <f>IF(AND($A$435&lt;=AP$349,AP$349&lt;=$B$435),(2/3)*$C$435,"")</f>
        <v/>
      </c>
      <c r="RL435" s="264" t="str">
        <f>IF(AND($A$435&lt;=AP$349,AP$349&lt;=$B$435),$D$435,"")</f>
        <v/>
      </c>
      <c r="RM435" s="264" t="str">
        <f>IF(AND($A$435&lt;=AP$349,AP$349&lt;=$B$435),(1/3)*$D$435,"")</f>
        <v/>
      </c>
      <c r="RN435" s="264" t="str">
        <f>IF(AND($A$435&lt;=AP$349,AP$349&lt;=$B$435),(2/3)*$D$435,"")</f>
        <v/>
      </c>
      <c r="RO435" s="264" t="str">
        <f>IF(AND($A$435&lt;=AP$349,AP$349&lt;=$B$435),$E$435,"")</f>
        <v/>
      </c>
      <c r="RP435" s="264" t="str">
        <f>IF(AND($A$435&lt;=AP$349,AP$349&lt;=$B$435),(1/3)*$E$435,"")</f>
        <v/>
      </c>
      <c r="RQ435" s="264" t="str">
        <f>IF(AND($A$435&lt;=AP$349,AP$349&lt;=$B$435),(2/3)*$E$435,"")</f>
        <v/>
      </c>
      <c r="RR435" s="264" t="str">
        <f>IF(AND($A$435&lt;=AP$349,AP$349&lt;=$B$435),$F$435,"")</f>
        <v/>
      </c>
      <c r="RS435" s="264" t="str">
        <f>IF(AND($A$435&lt;=AP$349,AP$349&lt;=$B$435),(1/3)*$F$435,"")</f>
        <v/>
      </c>
      <c r="RT435" s="264" t="str">
        <f>IF(AND($A$435&lt;=AP$349,AP$349&lt;=$B$435),(2/3)*$F$435,"")</f>
        <v/>
      </c>
      <c r="RU435" s="264" t="str">
        <f>IF(AND($A$435&lt;=AQ$349,AQ$349&lt;=$B$435),$C$435,"")</f>
        <v/>
      </c>
      <c r="RV435" s="264" t="str">
        <f>IF(AND($A$435&lt;=AQ$349,AQ$349&lt;=$B$435),(1/3)*$C$435,"")</f>
        <v/>
      </c>
      <c r="RW435" s="264" t="str">
        <f>IF(AND($A$435&lt;=AQ$349,AQ$349&lt;=$B$435),(2/3)*$C$435,"")</f>
        <v/>
      </c>
      <c r="RX435" s="264" t="str">
        <f>IF(AND($A$435&lt;=AQ$349,AQ$349&lt;=$B$435),$D$435,"")</f>
        <v/>
      </c>
      <c r="RY435" s="264" t="str">
        <f>IF(AND($A$435&lt;=AQ$349,AQ$349&lt;=$B$435),(1/3)*$D$435,"")</f>
        <v/>
      </c>
      <c r="RZ435" s="264" t="str">
        <f>IF(AND($A$435&lt;=AQ$349,AQ$349&lt;=$B$435),(2/3)*$D$435,"")</f>
        <v/>
      </c>
      <c r="SA435" s="264" t="str">
        <f>IF(AND($A$435&lt;=AQ$349,AQ$349&lt;=$B$435),$E$435,"")</f>
        <v/>
      </c>
      <c r="SB435" s="264" t="str">
        <f>IF(AND($A$435&lt;=AQ$349,AQ$349&lt;=$B$435),(1/3)*$E$435,"")</f>
        <v/>
      </c>
      <c r="SC435" s="264" t="str">
        <f>IF(AND($A$435&lt;=AQ$349,AQ$349&lt;=$B$435),(2/3)*$E$435,"")</f>
        <v/>
      </c>
      <c r="SD435" s="264" t="str">
        <f>IF(AND($A$435&lt;=AQ$349,AQ$349&lt;=$B$435),$F$435,"")</f>
        <v/>
      </c>
      <c r="SE435" s="264" t="str">
        <f>IF(AND($A$435&lt;=AQ$349,AQ$349&lt;=$B$435),(1/3)*$F$435,"")</f>
        <v/>
      </c>
      <c r="SF435" s="264" t="str">
        <f>IF(AND($A$435&lt;=AQ$349,AQ$349&lt;=$B$435),(2/3)*$F$435,"")</f>
        <v/>
      </c>
      <c r="SG435" s="264" t="str">
        <f>IF(AND($A$435&lt;=AR$349,AR$349&lt;=$B$435),$C$435,"")</f>
        <v/>
      </c>
      <c r="SH435" s="264" t="str">
        <f>IF(AND($A$435&lt;=AR$349,AR$349&lt;=$B$435),(1/3)*$C$435,"")</f>
        <v/>
      </c>
      <c r="SI435" s="264" t="str">
        <f>IF(AND($A$435&lt;=AR$349,AR$349&lt;=$B$435),(2/3)*$C$435,"")</f>
        <v/>
      </c>
      <c r="SJ435" s="264" t="str">
        <f>IF(AND($A$435&lt;=AR$349,AR$349&lt;=$B$435),$D$435,"")</f>
        <v/>
      </c>
      <c r="SK435" s="264" t="str">
        <f>IF(AND($A$435&lt;=AR$349,AR$349&lt;=$B$435),(1/3)*$D$435,"")</f>
        <v/>
      </c>
      <c r="SL435" s="264" t="str">
        <f>IF(AND($A$435&lt;=AR$349,AR$349&lt;=$B$435),(2/3)*$D$435,"")</f>
        <v/>
      </c>
      <c r="SM435" s="264" t="str">
        <f>IF(AND($A$435&lt;=AR$349,AR$349&lt;=$B$435),$E$435,"")</f>
        <v/>
      </c>
      <c r="SN435" s="264" t="str">
        <f>IF(AND($A$435&lt;=AR$349,AR$349&lt;=$B$435),(1/3)*$E$435,"")</f>
        <v/>
      </c>
      <c r="SO435" s="264" t="str">
        <f>IF(AND($A$435&lt;=AR$349,AR$349&lt;=$B$435),(2/3)*$E$435,"")</f>
        <v/>
      </c>
      <c r="SP435" s="264" t="str">
        <f>IF(AND($A$435&lt;=AR$349,AR$349&lt;=$B$435),$F$435,"")</f>
        <v/>
      </c>
      <c r="SQ435" s="264" t="str">
        <f>IF(AND($A$435&lt;=AR$349,AR$349&lt;=$B$435),(1/3)*$F$435,"")</f>
        <v/>
      </c>
      <c r="SR435" s="264" t="str">
        <f>IF(AND($A$435&lt;=AR$349,AR$349&lt;=$B$435),(2/3)*$F$435,"")</f>
        <v/>
      </c>
      <c r="SS435" s="264" t="str">
        <f>IF(AND($A$435&lt;=AS$349,AS$349&lt;=$B$435),$C$435,"")</f>
        <v/>
      </c>
      <c r="ST435" s="264" t="str">
        <f>IF(AND($A$435&lt;=AS$349,AS$349&lt;=$B$435),(1/3)*$C$435,"")</f>
        <v/>
      </c>
      <c r="SU435" s="264" t="str">
        <f>IF(AND($A$435&lt;=AS$349,AS$349&lt;=$B$435),(2/3)*$C$435,"")</f>
        <v/>
      </c>
      <c r="SV435" s="264" t="str">
        <f>IF(AND($A$435&lt;=AS$349,AS$349&lt;=$B$435),$D$435,"")</f>
        <v/>
      </c>
      <c r="SW435" s="264" t="str">
        <f>IF(AND($A$435&lt;=AS$349,AS$349&lt;=$B$435),(1/3)*$D$435,"")</f>
        <v/>
      </c>
      <c r="SX435" s="264" t="str">
        <f>IF(AND($A$435&lt;=AS$349,AS$349&lt;=$B$435),(2/3)*$D$435,"")</f>
        <v/>
      </c>
      <c r="SY435" s="264" t="str">
        <f>IF(AND($A$435&lt;=AS$349,AS$349&lt;=$B$435),$E$435,"")</f>
        <v/>
      </c>
      <c r="SZ435" s="264" t="str">
        <f>IF(AND($A$435&lt;=AS$349,AS$349&lt;=$B$435),(1/3)*$E$435,"")</f>
        <v/>
      </c>
      <c r="TA435" s="264" t="str">
        <f>IF(AND($A$435&lt;=AS$349,AS$349&lt;=$B$435),(2/3)*$E$435,"")</f>
        <v/>
      </c>
      <c r="TB435" s="264" t="str">
        <f>IF(AND($A$435&lt;=AS$349,AS$349&lt;=$B$435),$F$435,"")</f>
        <v/>
      </c>
      <c r="TC435" s="264" t="str">
        <f>IF(AND($A$435&lt;=AS$349,AS$349&lt;=$B$435),(1/3)*$F$435,"")</f>
        <v/>
      </c>
      <c r="TD435" s="264" t="str">
        <f>IF(AND($A$435&lt;=AS$349,AS$349&lt;=$B$435),(2/3)*$F$435,"")</f>
        <v/>
      </c>
      <c r="TE435" s="264" t="str">
        <f>IF(AND($A$435&lt;=AT$349,AT$349&lt;=$B$435),$C$435,"")</f>
        <v/>
      </c>
      <c r="TF435" s="264" t="str">
        <f>IF(AND($A$435&lt;=AT$349,AT$349&lt;=$B$435),(1/3)*$C$435,"")</f>
        <v/>
      </c>
      <c r="TG435" s="264" t="str">
        <f>IF(AND($A$435&lt;=AT$349,AT$349&lt;=$B$435),(2/3)*$C$435,"")</f>
        <v/>
      </c>
      <c r="TH435" s="264" t="str">
        <f>IF(AND($A$435&lt;=AT$349,AT$349&lt;=$B$435),$D$435,"")</f>
        <v/>
      </c>
      <c r="TI435" s="264" t="str">
        <f>IF(AND($A$435&lt;=AT$349,AT$349&lt;=$B$435),(1/3)*$D$435,"")</f>
        <v/>
      </c>
      <c r="TJ435" s="264" t="str">
        <f>IF(AND($A$435&lt;=AT$349,AT$349&lt;=$B$435),(2/3)*$D$435,"")</f>
        <v/>
      </c>
      <c r="TK435" s="264" t="str">
        <f>IF(AND($A$435&lt;=AT$349,AT$349&lt;=$B$435),$E$435,"")</f>
        <v/>
      </c>
      <c r="TL435" s="264" t="str">
        <f>IF(AND($A$435&lt;=AT$349,AT$349&lt;=$B$435),(1/3)*$E$435,"")</f>
        <v/>
      </c>
      <c r="TM435" s="264" t="str">
        <f>IF(AND($A$435&lt;=AT$349,AT$349&lt;=$B$435),(2/3)*$E$435,"")</f>
        <v/>
      </c>
      <c r="TN435" s="264" t="str">
        <f>IF(AND($A$435&lt;=AT$349,AT$349&lt;=$B$435),$F$435,"")</f>
        <v/>
      </c>
      <c r="TO435" s="264" t="str">
        <f>IF(AND($A$435&lt;=AT$349,AT$349&lt;=$B$435),(1/3)*$F$435,"")</f>
        <v/>
      </c>
      <c r="TP435" s="264" t="str">
        <f>IF(AND($A$435&lt;=AT$349,AT$349&lt;=$B$435),(2/3)*$F$435,"")</f>
        <v/>
      </c>
      <c r="TQ435" s="264" t="str">
        <f>IF(AND($A$435&lt;=AU$349,AU$349&lt;=$B$435),$C$435,"")</f>
        <v/>
      </c>
      <c r="TR435" s="264" t="str">
        <f>IF(AND($A$435&lt;=AU$349,AU$349&lt;=$B$435),(1/3)*$C$435,"")</f>
        <v/>
      </c>
      <c r="TS435" s="264" t="str">
        <f>IF(AND($A$435&lt;=AU$349,AU$349&lt;=$B$435),(2/3)*$C$435,"")</f>
        <v/>
      </c>
      <c r="TT435" s="264" t="str">
        <f>IF(AND($A$435&lt;=AU$349,AU$349&lt;=$B$435),$D$435,"")</f>
        <v/>
      </c>
      <c r="TU435" s="264" t="str">
        <f>IF(AND($A$435&lt;=AU$349,AU$349&lt;=$B$435),(1/3)*$D$435,"")</f>
        <v/>
      </c>
      <c r="TV435" s="264" t="str">
        <f>IF(AND($A$435&lt;=AU$349,AU$349&lt;=$B$435),(2/3)*$D$435,"")</f>
        <v/>
      </c>
      <c r="TW435" s="264" t="str">
        <f>IF(AND($A$435&lt;=AU$349,AU$349&lt;=$B$435),$E$435,"")</f>
        <v/>
      </c>
      <c r="TX435" s="264" t="str">
        <f>IF(AND($A$435&lt;=AU$349,AU$349&lt;=$B$435),(1/3)*$E$435,"")</f>
        <v/>
      </c>
      <c r="TY435" s="264" t="str">
        <f>IF(AND($A$435&lt;=AU$349,AU$349&lt;=$B$435),(2/3)*$E$435,"")</f>
        <v/>
      </c>
      <c r="TZ435" s="264" t="str">
        <f>IF(AND($A$435&lt;=AU$349,AU$349&lt;=$B$435),$F$435,"")</f>
        <v/>
      </c>
      <c r="UA435" s="264" t="str">
        <f>IF(AND($A$435&lt;=AU$349,AU$349&lt;=$B$435),(1/3)*$F$435,"")</f>
        <v/>
      </c>
      <c r="UB435" s="264" t="str">
        <f>IF(AND($A$435&lt;=AU$349,AU$349&lt;=$B$435),(2/3)*$F$435,"")</f>
        <v/>
      </c>
      <c r="UC435" s="264" t="str">
        <f>IF(AND($A$435&lt;=AV$349,AV$349&lt;=$B$435),$C$435,"")</f>
        <v/>
      </c>
      <c r="UD435" s="264" t="str">
        <f>IF(AND($A$435&lt;=AV$349,AV$349&lt;=$B$435),(1/3)*$C$435,"")</f>
        <v/>
      </c>
      <c r="UE435" s="264" t="str">
        <f>IF(AND($A$435&lt;=AV$349,AV$349&lt;=$B$435),(2/3)*$C$435,"")</f>
        <v/>
      </c>
      <c r="UF435" s="264" t="str">
        <f>IF(AND($A$435&lt;=AV$349,AV$349&lt;=$B$435),$D$435,"")</f>
        <v/>
      </c>
      <c r="UG435" s="264" t="str">
        <f>IF(AND($A$435&lt;=AV$349,AV$349&lt;=$B$435),(1/3)*$D$435,"")</f>
        <v/>
      </c>
      <c r="UH435" s="264" t="str">
        <f>IF(AND($A$435&lt;=AV$349,AV$349&lt;=$B$435),(2/3)*$C$435,"")</f>
        <v/>
      </c>
      <c r="UI435" s="264" t="str">
        <f>IF(AND($A$435&lt;=AV$349,AV$349&lt;=$B$435),$E$435,"")</f>
        <v/>
      </c>
      <c r="UJ435" s="264" t="str">
        <f>IF(AND($A$435&lt;=AV$349,AV$349&lt;=$B$435),(1/3)*$E$435,"")</f>
        <v/>
      </c>
      <c r="UK435" s="264" t="str">
        <f>IF(AND($A$435&lt;=AV$349,AV$349&lt;=$B$435),(2/3)*$E$435,"")</f>
        <v/>
      </c>
      <c r="UL435" s="264" t="str">
        <f>IF(AND($A$435&lt;=AV$349,AV$349&lt;=$B$435),$F$435,"")</f>
        <v/>
      </c>
      <c r="UM435" s="264" t="str">
        <f>IF(AND($A$435&lt;=AV$349,AV$349&lt;=$B$435),(1/3)*$F$435,"")</f>
        <v/>
      </c>
      <c r="UN435" s="264" t="str">
        <f>IF(AND($A$435&lt;=AV$349,AV$349&lt;=$B$435),(2/3)*$F$435,"")</f>
        <v/>
      </c>
      <c r="UO435" s="264" t="str">
        <f>IF(AND($A$435&lt;=AW$349,AW$349&lt;=$B$435),$C$435,"")</f>
        <v/>
      </c>
      <c r="UP435" s="264" t="str">
        <f>IF(AND($A$435&lt;=AW$349,AW$349&lt;=$B$435),(1/3)*$C$435,"")</f>
        <v/>
      </c>
      <c r="UQ435" s="264" t="str">
        <f>IF(AND($A$435&lt;=AW$349,AW$349&lt;=$B$435),(2/3)*$C$435,"")</f>
        <v/>
      </c>
      <c r="UR435" s="264" t="str">
        <f>IF(AND($A$435&lt;=AW$349,AW$349&lt;=$B$435),$D$435,"")</f>
        <v/>
      </c>
      <c r="US435" s="264" t="str">
        <f>IF(AND($A$435&lt;=AW$349,AW$349&lt;=$B$435),(1/3)*$D$435,"")</f>
        <v/>
      </c>
      <c r="UT435" s="264" t="str">
        <f>IF(AND($A$435&lt;=AW$349,AW$349&lt;=$B$435),(2/3)*$D$435,"")</f>
        <v/>
      </c>
      <c r="UU435" s="264" t="str">
        <f>IF(AND($A$435&lt;=AW$349,AW$349&lt;=$B$435),$E$435,"")</f>
        <v/>
      </c>
      <c r="UV435" s="264" t="str">
        <f>IF(AND($A$435&lt;=AW$349,AW$349&lt;=$B$435),(1/3)*$E$435,"")</f>
        <v/>
      </c>
      <c r="UW435" s="264" t="str">
        <f>IF(AND($A$435&lt;=AW$349,AW$349&lt;=$B$435),(2/3)*$E$435,"")</f>
        <v/>
      </c>
      <c r="UX435" s="264" t="str">
        <f>IF(AND($A$435&lt;=AW$349,AW$349&lt;=$B$435),$F$435,"")</f>
        <v/>
      </c>
      <c r="UY435" s="264" t="str">
        <f>IF(AND($A$435&lt;=AW$349,AW$349&lt;=$B$435),(1/3)*$F$435,"")</f>
        <v/>
      </c>
      <c r="UZ435" s="264" t="str">
        <f>IF(AND($A$435&lt;=AW$349,AW$349&lt;=$B$435),(2/3)*$F$435,"")</f>
        <v/>
      </c>
      <c r="VA435" s="264" t="str">
        <f>IF(AND($A$435&lt;=AX$349,AX$349&lt;=$B$435),$C$435,"")</f>
        <v/>
      </c>
      <c r="VB435" s="264" t="str">
        <f>IF(AND($A$435&lt;=AX$349,AX$349&lt;=$B$435),(1/3)*$C$435,"")</f>
        <v/>
      </c>
      <c r="VC435" s="264" t="str">
        <f>IF(AND($A$435&lt;=AX$349,AX$349&lt;=$B$435),(2/3)*$C$435,"")</f>
        <v/>
      </c>
      <c r="VD435" s="264" t="str">
        <f>IF(AND($A$435&lt;=AX$349,AX$349&lt;=$B$435),$D$435,"")</f>
        <v/>
      </c>
      <c r="VE435" s="264" t="str">
        <f>IF(AND($A$435&lt;=AX$349,AX$349&lt;=$B$435),(1/3)*$D$435,"")</f>
        <v/>
      </c>
      <c r="VF435" s="264" t="str">
        <f>IF(AND($A$435&lt;=AX$349,AX$349&lt;=$B$435),(2/3)*$D$435,"")</f>
        <v/>
      </c>
      <c r="VG435" s="264" t="str">
        <f>IF(AND($A$435&lt;=AX$349,AX$349&lt;=$B$435),$E$435,"")</f>
        <v/>
      </c>
      <c r="VH435" s="264" t="str">
        <f>IF(AND($A$435&lt;=AX$349,AX$349&lt;=$B$435),(1/3)*$E$435,"")</f>
        <v/>
      </c>
      <c r="VI435" s="264" t="str">
        <f>IF(AND($A$435&lt;=AX$349,AX$349&lt;=$B$435),(2/3)*$E$435,"")</f>
        <v/>
      </c>
      <c r="VJ435" s="264" t="str">
        <f>IF(AND($A$435&lt;=AX$349,AX$349&lt;=$B$435),$F$435,"")</f>
        <v/>
      </c>
      <c r="VK435" s="264" t="str">
        <f>IF(AND($A$435&lt;=AX$349,AX$349&lt;=$B$435),(1/3)*$F$435,"")</f>
        <v/>
      </c>
      <c r="VL435" s="264" t="str">
        <f>IF(AND($A$435&lt;=AX$349,AX$349&lt;=$B$435),(2/3)*$F$435,"")</f>
        <v/>
      </c>
      <c r="VM435" s="264" t="str">
        <f>IF(AND($A$435&lt;=AY$349,AY$349&lt;=$B$435),$C$435,"")</f>
        <v/>
      </c>
      <c r="VN435" s="264" t="str">
        <f>IF(AND($A$435&lt;=AY$349,AY$349&lt;=$B$435),(1/3)*$C$435,"")</f>
        <v/>
      </c>
      <c r="VO435" s="264" t="str">
        <f>IF(AND($A$435&lt;=AY$349,AY$349&lt;=$B$435),(2/3)*$C$435,"")</f>
        <v/>
      </c>
      <c r="VP435" s="264" t="str">
        <f>IF(AND($A$435&lt;=AY$349,AY$349&lt;=$B$435),$D$435,"")</f>
        <v/>
      </c>
      <c r="VQ435" s="264" t="str">
        <f>IF(AND($A$435&lt;=AY$349,AY$349&lt;=$B$435),(1/3)*$D$435,"")</f>
        <v/>
      </c>
      <c r="VR435" s="264" t="str">
        <f>IF(AND($A$435&lt;=AY$349,AY$349&lt;=$B$435),(2/3)*$D$435,"")</f>
        <v/>
      </c>
      <c r="VS435" s="264" t="str">
        <f>IF(AND($A$435&lt;=AY$349,AY$349&lt;=$B$435),$E$435,"")</f>
        <v/>
      </c>
      <c r="VT435" s="264" t="str">
        <f>IF(AND($A$435&lt;=AY$349,AY$349&lt;=$B$435),(1/3)*$E$435,"")</f>
        <v/>
      </c>
      <c r="VU435" s="264" t="str">
        <f>IF(AND($A$435&lt;=AY$349,AY$349&lt;=$B$435),(2/3)*$E$435,"")</f>
        <v/>
      </c>
      <c r="VV435" s="264" t="str">
        <f>IF(AND($A$435&lt;=AY$349,AY$349&lt;=$B$435),$F$435,"")</f>
        <v/>
      </c>
      <c r="VW435" s="264" t="str">
        <f>IF(AND($A$435&lt;=AY$349,AY$349&lt;=$B$435),(1/3)*$F$435,"")</f>
        <v/>
      </c>
      <c r="VX435" s="264" t="str">
        <f>IF(AND($A$435&lt;=AY$349,AY$349&lt;=$B$435),(2/3)*$F$435,"")</f>
        <v/>
      </c>
      <c r="VY435" s="264" t="str">
        <f>IF(AND($A$435&lt;=AZ$349,AZ$349&lt;=$B$435),$C$435,"")</f>
        <v/>
      </c>
      <c r="VZ435" s="264" t="str">
        <f>IF(AND($A$435&lt;=AZ$349,AZ$349&lt;=$B$435),(1/3)*$C$435,"")</f>
        <v/>
      </c>
      <c r="WA435" s="264" t="str">
        <f>IF(AND($A$435&lt;=AZ$349,AZ$349&lt;=$B$435),(2/3)*$C$435,"")</f>
        <v/>
      </c>
      <c r="WB435" s="264" t="str">
        <f>IF(AND($A$435&lt;=AZ$349,AZ$349&lt;=$B$435),$D$435,"")</f>
        <v/>
      </c>
      <c r="WC435" s="264" t="str">
        <f>IF(AND($A$435&lt;=AZ$349,AZ$349&lt;=$B$435),(1/3)*$D$435,"")</f>
        <v/>
      </c>
      <c r="WD435" s="264" t="str">
        <f>IF(AND($A$435&lt;=AZ$349,AZ$349&lt;=$B$435),(2/3)*$D$435,"")</f>
        <v/>
      </c>
      <c r="WE435" s="264" t="str">
        <f>IF(AND($A$435&lt;=AZ$349,AZ$349&lt;=$B$435),$E$435,"")</f>
        <v/>
      </c>
      <c r="WF435" s="264" t="str">
        <f>IF(AND($A$435&lt;=AZ$349,AZ$349&lt;=$B$435),(1/3)*$E$435,"")</f>
        <v/>
      </c>
      <c r="WG435" s="264" t="str">
        <f>IF(AND($A$435&lt;=AZ$349,AZ$349&lt;=$B$435),(2/3)*$E$435,"")</f>
        <v/>
      </c>
      <c r="WH435" s="264" t="str">
        <f>IF(AND($A$435&lt;=AZ$349,AZ$349&lt;=$B$435),$F$435,"")</f>
        <v/>
      </c>
      <c r="WI435" s="264" t="str">
        <f>IF(AND($A$435&lt;=AZ$349,AZ$349&lt;=$B$435),(1/3)*$F$435,"")</f>
        <v/>
      </c>
      <c r="WJ435" s="264" t="str">
        <f>IF(AND($A$435&lt;=AZ$349,AZ$349&lt;=$B$435),(2/3)*$F$435,"")</f>
        <v/>
      </c>
      <c r="WK435" s="264" t="str">
        <f>IF(AND($A$435&lt;=BA$349,BA$349&lt;=$B$435),$C$435,"")</f>
        <v/>
      </c>
      <c r="WL435" s="264" t="str">
        <f>IF(AND($A$435&lt;=BA$349,BA$349&lt;=$B$435),(1/3)*$C$435,"")</f>
        <v/>
      </c>
      <c r="WM435" s="264" t="str">
        <f>IF(AND($A$435&lt;=BA$349,BA$349&lt;=$B$435),(2/3)*$C$435,"")</f>
        <v/>
      </c>
      <c r="WN435" s="264" t="str">
        <f>IF(AND($A$435&lt;=BA$349,BA$349&lt;=$B$435),$D$435,"")</f>
        <v/>
      </c>
      <c r="WO435" s="264" t="str">
        <f>IF(AND($A$435&lt;=BA$349,BA$349&lt;=$B$435),(1/3)*$D$435,"")</f>
        <v/>
      </c>
      <c r="WP435" s="264" t="str">
        <f>IF(AND($A$435&lt;=BA$349,BA$349&lt;=$B$435),(2/3)*$D$435,"")</f>
        <v/>
      </c>
      <c r="WQ435" s="264" t="str">
        <f>IF(AND($A$435&lt;=BA$349,BA$349&lt;=$B$435),$E$435,"")</f>
        <v/>
      </c>
      <c r="WR435" s="264" t="str">
        <f>IF(AND($A$435&lt;=BA$349,BA$349&lt;=$B$435),(1/3)*$E$435,"")</f>
        <v/>
      </c>
      <c r="WS435" s="264" t="str">
        <f>IF(AND($A$435&lt;=BA$349,BA$349&lt;=$B$435),(2/3)*$E$435,"")</f>
        <v/>
      </c>
      <c r="WT435" s="264" t="str">
        <f>IF(AND($A$435&lt;=BA$349,BA$349&lt;=$B$435),$F$435,"")</f>
        <v/>
      </c>
      <c r="WU435" s="264" t="str">
        <f>IF(AND($A$435&lt;=BA$349,BA$349&lt;=$B$435),(1/3)*$F$435,"")</f>
        <v/>
      </c>
      <c r="WV435" s="264" t="str">
        <f>IF(AND($A$435&lt;=BA$349,BA$349&lt;=$B$435),(2/3)*$F$435,"")</f>
        <v/>
      </c>
      <c r="WW435" s="264" t="str">
        <f>IF(AND($A$435&lt;=BB$349,BB$349&lt;=$B$435),$C$435,"")</f>
        <v/>
      </c>
      <c r="WX435" s="264" t="str">
        <f>IF(AND($A$435&lt;=BB$349,BB$349&lt;=$B$435),(1/3)*$C$435,"")</f>
        <v/>
      </c>
      <c r="WY435" s="264" t="str">
        <f>IF(AND($A$435&lt;=BB$349,BB$349&lt;=$B$435),(2/3)*$C$435,"")</f>
        <v/>
      </c>
      <c r="WZ435" s="264" t="str">
        <f>IF(AND($A$435&lt;=BB$349,BB$349&lt;=$B$435),$D$435,"")</f>
        <v/>
      </c>
      <c r="XA435" s="264" t="str">
        <f>IF(AND($A$435&lt;=BB$349,BB$349&lt;=$B$435),(1/3)*$D$435,"")</f>
        <v/>
      </c>
      <c r="XB435" s="264" t="str">
        <f>IF(AND($A$435&lt;=BB$349,BB$349&lt;=$B$435),(2/3)*$D$435,"")</f>
        <v/>
      </c>
      <c r="XC435" s="264" t="str">
        <f>IF(AND($A$435&lt;=BB$349,BB$349&lt;=$B$435),$E$435,"")</f>
        <v/>
      </c>
      <c r="XD435" s="264" t="str">
        <f>IF(AND($A$435&lt;=BB$349,BB$349&lt;=$B$435),(1/3)*$E$435,"")</f>
        <v/>
      </c>
      <c r="XE435" s="264" t="str">
        <f>IF(AND($A$435&lt;=BB$349,BB$349&lt;=$B$435),(2/3)*$E$435,"")</f>
        <v/>
      </c>
      <c r="XF435" s="264" t="str">
        <f>IF(AND($A$435&lt;=BB$349,BB$349&lt;=$B$435),$F$435,"")</f>
        <v/>
      </c>
      <c r="XG435" s="264" t="str">
        <f>IF(AND($A$435&lt;=BB$349,BB$349&lt;=$B$435),(1/3)*$F$435,"")</f>
        <v/>
      </c>
      <c r="XH435" s="264" t="str">
        <f>IF(AND($A$435&lt;=BB$349,BB$349&lt;=$B$435),(2/3)*$F$435,"")</f>
        <v/>
      </c>
      <c r="XI435" s="264" t="str">
        <f>IF(AND($A$435&lt;=BC$349,BC$349&lt;=$B$435),$C$435,"")</f>
        <v/>
      </c>
      <c r="XJ435" s="264" t="str">
        <f>IF(AND($A$435&lt;=BC$349,BC$349&lt;=$B$435),(1/3)*$C$435,"")</f>
        <v/>
      </c>
      <c r="XK435" s="264" t="str">
        <f>IF(AND($A$435&lt;=BC$349,BC$349&lt;=$B$435),(2/3)*$C$435,"")</f>
        <v/>
      </c>
      <c r="XL435" s="264" t="str">
        <f>IF(AND($A$435&lt;=BC$349,BC$349&lt;=$B$435),$D$435,"")</f>
        <v/>
      </c>
      <c r="XM435" s="264" t="str">
        <f>IF(AND($A$435&lt;=BC$349,BC$349&lt;=$B$435),(1/3)*$D$435,"")</f>
        <v/>
      </c>
      <c r="XN435" s="264" t="str">
        <f>IF(AND($A$435&lt;=BC$349,BC$349&lt;=$B$435),(2/3)*$D$435,"")</f>
        <v/>
      </c>
      <c r="XO435" s="264" t="str">
        <f>IF(AND($A$435&lt;=BC$349,BC$349&lt;=$B$435),$E$435,"")</f>
        <v/>
      </c>
      <c r="XP435" s="264" t="str">
        <f>IF(AND($A$435&lt;=BC$349,BC$349&lt;=$B$435),(1/3)*$E$435,"")</f>
        <v/>
      </c>
      <c r="XQ435" s="264" t="str">
        <f>IF(AND($A$435&lt;=BC$349,BC$349&lt;=$B$435),(2/3)*$E$435,"")</f>
        <v/>
      </c>
      <c r="XR435" s="264" t="str">
        <f>IF(AND($A$435&lt;=BC$349,BC$349&lt;=$B$435),$F$435,"")</f>
        <v/>
      </c>
      <c r="XS435" s="264" t="str">
        <f>IF(AND($A$435&lt;=BC$349,BC$349&lt;=$B$435),(1/3)*$F$435,"")</f>
        <v/>
      </c>
      <c r="XT435" s="264" t="str">
        <f>IF(AND($A$435&lt;=BC$349,BC$349&lt;=$B$435),(2/3)*$F$435,"")</f>
        <v/>
      </c>
      <c r="XU435" s="264" t="str">
        <f>IF(AND($A$435&lt;=BD$349,BD$349&lt;=$B$435),$C$435,"")</f>
        <v/>
      </c>
      <c r="XV435" s="264" t="str">
        <f>IF(AND($A$435&lt;=BD$349,BD$349&lt;=$B$435),(1/3)*$C$435,"")</f>
        <v/>
      </c>
      <c r="XW435" s="264" t="str">
        <f>IF(AND($A$435&lt;=BD$349,BD$349&lt;=$B$435),(2/3)*$C$435,"")</f>
        <v/>
      </c>
      <c r="XX435" s="264" t="str">
        <f>IF(AND($A$435&lt;=BD$349,BD$349&lt;=$B$435),$D$435,"")</f>
        <v/>
      </c>
      <c r="XY435" s="264" t="str">
        <f>IF(AND($A$435&lt;=BD$349,BD$349&lt;=$B$435),(1/3)*$D$435,"")</f>
        <v/>
      </c>
      <c r="XZ435" s="264" t="str">
        <f>IF(AND($A$435&lt;=BD$349,BD$349&lt;=$B$435),(2/3)*$D$435,"")</f>
        <v/>
      </c>
      <c r="YA435" s="264" t="str">
        <f>IF(AND($A$435&lt;=BD$349,BD$349&lt;=$B$435),$E$435,"")</f>
        <v/>
      </c>
      <c r="YB435" s="264" t="str">
        <f>IF(AND($A$435&lt;=BD$349,BD$349&lt;=$B$435),(1/3)*$E$435,"")</f>
        <v/>
      </c>
      <c r="YC435" s="264" t="str">
        <f>IF(AND($A$435&lt;=BD$349,BD$349&lt;=$B$435),(2/3)*$E$435,"")</f>
        <v/>
      </c>
      <c r="YD435" s="264" t="str">
        <f>IF(AND($A$435&lt;=BD$349,BD$349&lt;=$B$435),$F$435,"")</f>
        <v/>
      </c>
      <c r="YE435" s="264" t="str">
        <f>IF(AND($A$435&lt;=BD$349,BD$349&lt;=$B$435),(1/3)*$F$435,"")</f>
        <v/>
      </c>
      <c r="YF435" s="264" t="str">
        <f>IF(AND($A$435&lt;=BD$349,BD$349&lt;=$B$435),(2/3)*$F$435,"")</f>
        <v/>
      </c>
      <c r="YG435" s="264" t="str">
        <f>IF(AND($A$435&lt;=BE$349,BE$349&lt;=$B$435),$C$435,"")</f>
        <v/>
      </c>
      <c r="YH435" s="264" t="str">
        <f>IF(AND($A$435&lt;=BE$349,BE$349&lt;=$B$435),(1/3)*$C$435,"")</f>
        <v/>
      </c>
      <c r="YI435" s="264" t="str">
        <f>IF(AND($A$435&lt;=BE$349,BE$349&lt;=$B$435),(2/3)*$C$435,"")</f>
        <v/>
      </c>
      <c r="YJ435" s="264" t="str">
        <f>IF(AND($A$435&lt;=BE$349,BE$349&lt;=$B$435),$D$435,"")</f>
        <v/>
      </c>
      <c r="YK435" s="264" t="str">
        <f>IF(AND($A$435&lt;=BE$349,BE$349&lt;=$B$435),(1/3)*$D$435,"")</f>
        <v/>
      </c>
      <c r="YL435" s="264" t="str">
        <f>IF(AND($A$435&lt;=BE$349,BE$349&lt;=$B$435),(2/3)*$D$435,"")</f>
        <v/>
      </c>
      <c r="YM435" s="264" t="str">
        <f>IF(AND($A$435&lt;=BE$349,BE$349&lt;=$B$435),$E$435,"")</f>
        <v/>
      </c>
      <c r="YN435" s="264" t="str">
        <f>IF(AND($A$435&lt;=BE$349,BE$349&lt;=$B$435),(1/3)*$E$435,"")</f>
        <v/>
      </c>
      <c r="YO435" s="264" t="str">
        <f>IF(AND($A$435&lt;=BE$349,BE$349&lt;=$B$435),(2/3)*$E$435,"")</f>
        <v/>
      </c>
      <c r="YP435" s="264" t="str">
        <f>IF(AND($A$435&lt;=BE$349,BE$349&lt;=$B$435),$F$435,"")</f>
        <v/>
      </c>
      <c r="YQ435" s="264" t="str">
        <f>IF(AND($A$435&lt;=BE$349,BE$349&lt;=$B$435),(1/3)*$F$435,"")</f>
        <v/>
      </c>
      <c r="YR435" s="264" t="str">
        <f>IF(AND($A$435&lt;=BE$349,BE$349&lt;=$B$435),(2/3)*$F$435,"")</f>
        <v/>
      </c>
      <c r="YS435" s="264" t="str">
        <f>IF(AND($A$435&lt;=BF$349,BF$349&lt;=$B$435),$C$435,"")</f>
        <v/>
      </c>
      <c r="YT435" s="264" t="str">
        <f>IF(AND($A$435&lt;=BF$349,BF$349&lt;=$B$435),(1/3)*$C$435,"")</f>
        <v/>
      </c>
      <c r="YU435" s="264" t="str">
        <f>IF(AND($A$435&lt;=BF$349,BF$349&lt;=$B$435),(2/3)*$C$435,"")</f>
        <v/>
      </c>
      <c r="YV435" s="264" t="str">
        <f>IF(AND($A$435&lt;=BF$349,BF$349&lt;=$B$435),$D$435,"")</f>
        <v/>
      </c>
      <c r="YW435" s="264" t="str">
        <f>IF(AND($A$435&lt;=BF$349,BF$349&lt;=$B$435),(1/3)*$D$435,"")</f>
        <v/>
      </c>
      <c r="YX435" s="264" t="str">
        <f>IF(AND($A$435&lt;=BF$349,BF$349&lt;=$B$435),(2/3)*$D$435,"")</f>
        <v/>
      </c>
      <c r="YY435" s="264" t="str">
        <f>IF(AND($A$435&lt;=BF$349,BF$349&lt;=$B$435),$E$435,"")</f>
        <v/>
      </c>
      <c r="YZ435" s="264" t="str">
        <f>IF(AND($A$435&lt;=BF$349,BF$349&lt;=$B$435),(1/3)*$E$435,"")</f>
        <v/>
      </c>
      <c r="ZA435" s="264" t="str">
        <f>IF(AND($A$435&lt;=BF$349,BF$349&lt;=$B$435),(2/3)*$E$435,"")</f>
        <v/>
      </c>
      <c r="ZB435" s="264" t="str">
        <f>IF(AND($A$435&lt;=BF$349,BF$349&lt;=$B$435),$F$435,"")</f>
        <v/>
      </c>
      <c r="ZC435" s="264" t="str">
        <f>IF(AND($A$435&lt;=BF$349,BF$349&lt;=$B$435),(1/3)*$F$435,"")</f>
        <v/>
      </c>
      <c r="ZD435" s="264" t="str">
        <f>IF(AND($A$435&lt;=BF$349,BF$349&lt;=$B$435),(2/3)*$F$435,"")</f>
        <v/>
      </c>
      <c r="ZE435" s="264" t="str">
        <f>IF(AND($A$435&lt;=BG$349,BG$349&lt;=$B$435),$C$435,"")</f>
        <v/>
      </c>
      <c r="ZF435" s="264" t="str">
        <f>IF(AND($A$435&lt;=BG$349,BG$349&lt;=$B$435),(1/3)*$C$435,"")</f>
        <v/>
      </c>
      <c r="ZG435" s="264" t="str">
        <f>IF(AND($A$435&lt;=BG$349,BG$349&lt;=$B$435),(2/3)*$C$435,"")</f>
        <v/>
      </c>
      <c r="ZH435" s="264" t="str">
        <f>IF(AND($A$435&lt;=BG$349,BG$349&lt;=$B$435),$D$435,"")</f>
        <v/>
      </c>
      <c r="ZI435" s="264" t="str">
        <f>IF(AND($A$435&lt;=BG$349,BG$349&lt;=$B$435),(1/3)*$D$435,"")</f>
        <v/>
      </c>
      <c r="ZJ435" s="264" t="str">
        <f>IF(AND($A$435&lt;=BG$349,BG$349&lt;=$B$435),(2/3)*$D$435,"")</f>
        <v/>
      </c>
      <c r="ZK435" s="264" t="str">
        <f>IF(AND($A$435&lt;=BG$349,BG$349&lt;=$B$435),$E$435,"")</f>
        <v/>
      </c>
      <c r="ZL435" s="264" t="str">
        <f>IF(AND($A$435&lt;=BG$349,BG$349&lt;=$B$435),(1/3)*$E$435,"")</f>
        <v/>
      </c>
      <c r="ZM435" s="264" t="str">
        <f>IF(AND($A$435&lt;=BG$349,BG$349&lt;=$B$435),(2/3)*$E$435,"")</f>
        <v/>
      </c>
      <c r="ZN435" s="264" t="str">
        <f>IF(AND($A$435&lt;=BG$349,BG$349&lt;=$B$435),$F$435,"")</f>
        <v/>
      </c>
      <c r="ZO435" s="264" t="str">
        <f>IF(AND($A$435&lt;=BG$349,BG$349&lt;=$B$435),(1/3)*$F$435,"")</f>
        <v/>
      </c>
      <c r="ZP435" s="264" t="str">
        <f>IF(AND($A$435&lt;=BG$349,BG$349&lt;=$B$435),(2/3)*$F$435,"")</f>
        <v/>
      </c>
      <c r="ZQ435" s="264" t="str">
        <f>IF(AND($A$435&lt;=BH$349,BH$349&lt;=$B$435),$C$435,"")</f>
        <v/>
      </c>
      <c r="ZR435" s="264" t="str">
        <f>IF(AND($A$435&lt;=BH$349,BH$349&lt;=$B$435),(1/3)*$C$435,"")</f>
        <v/>
      </c>
      <c r="ZS435" s="264" t="str">
        <f>IF(AND($A$435&lt;=BH$349,BH$349&lt;=$B$435),(2/3)*$C$435,"")</f>
        <v/>
      </c>
      <c r="ZT435" s="264" t="str">
        <f>IF(AND($A$435&lt;=BH$349,BH$349&lt;=$B$435),$D$435,"")</f>
        <v/>
      </c>
      <c r="ZU435" s="264" t="str">
        <f>IF(AND($A$435&lt;=BH$349,BH$349&lt;=$B$435),(1/3)*$D$435,"")</f>
        <v/>
      </c>
      <c r="ZV435" s="264" t="str">
        <f>IF(AND($A$435&lt;=BH$349,BH$349&lt;=$B$435),(2/3)*$D$435,"")</f>
        <v/>
      </c>
      <c r="ZW435" s="264" t="str">
        <f>IF(AND($A$435&lt;=BH$349,BH$349&lt;=$B$435),$E$435,"")</f>
        <v/>
      </c>
      <c r="ZX435" s="264" t="str">
        <f>IF(AND($A$435&lt;=BH$349,BH$349&lt;=$B$435),(1/3)*$E$435,"")</f>
        <v/>
      </c>
      <c r="ZY435" s="264" t="str">
        <f>IF(AND($A$435&lt;=BH$349,BH$349&lt;=$B$435),(2/3)*$E$435,"")</f>
        <v/>
      </c>
      <c r="ZZ435" s="264" t="str">
        <f>IF(AND($A$435&lt;=BH$349,BH$349&lt;=$B$435),$F$435,"")</f>
        <v/>
      </c>
      <c r="AAA435" s="264" t="str">
        <f>IF(AND($A$435&lt;=BH$349,BH$349&lt;=$B$435),(1/3)*$F$435,"")</f>
        <v/>
      </c>
      <c r="AAB435" s="264" t="str">
        <f>IF(AND($A$435&lt;=BH$349,BH$349&lt;=$B$435),(2/3)*$F$435,"")</f>
        <v/>
      </c>
      <c r="AAC435" s="264" t="str">
        <f>IF(AND($A$435&lt;=BI$349,BI$349&lt;=$B$435),$C$435,"")</f>
        <v/>
      </c>
      <c r="AAD435" s="264" t="str">
        <f>IF(AND($A$435&lt;=BI$349,BI$349&lt;=$B$435),(1/3)*$C$435,"")</f>
        <v/>
      </c>
      <c r="AAE435" s="264" t="str">
        <f>IF(AND($A$435&lt;=BI$349,BI$349&lt;=$B$435),(2/3)*$C$435,"")</f>
        <v/>
      </c>
      <c r="AAF435" s="264" t="str">
        <f>IF(AND($A$435&lt;=BI$349,BI$349&lt;=$B$435),$D$435,"")</f>
        <v/>
      </c>
      <c r="AAG435" s="264" t="str">
        <f>IF(AND($A$435&lt;=BI$349,BI$349&lt;=$B$435),(1/3)*$D$435,"")</f>
        <v/>
      </c>
      <c r="AAH435" s="264" t="str">
        <f>IF(AND($A$435&lt;=BI$349,BI$349&lt;=$B$435),(2/3)*$D$435,"")</f>
        <v/>
      </c>
      <c r="AAI435" s="264" t="str">
        <f>IF(AND($A$435&lt;=BI$349,BI$349&lt;=$B$435),$E$435,"")</f>
        <v/>
      </c>
      <c r="AAJ435" s="264" t="str">
        <f>IF(AND($A$435&lt;=BI$349,BI$349&lt;=$B$435),(1/3)*$E$435,"")</f>
        <v/>
      </c>
      <c r="AAK435" s="264" t="str">
        <f>IF(AND($A$435&lt;=BI$349,BI$349&lt;=$B$435),(2/3)*$E$435,"")</f>
        <v/>
      </c>
      <c r="AAL435" s="264" t="str">
        <f>IF(AND($A$435&lt;=BI$349,BI$349&lt;=$B$435),$F$435,"")</f>
        <v/>
      </c>
      <c r="AAM435" s="264" t="str">
        <f>IF(AND($A$435&lt;=BI$349,BI$349&lt;=$B$435),(1/3)*$F$435,"")</f>
        <v/>
      </c>
      <c r="AAN435" s="264" t="str">
        <f>IF(AND($A$435&lt;=BI$349,BI$349&lt;=$B$435),(2/3)*$F$435,"")</f>
        <v/>
      </c>
      <c r="AAO435" s="264" t="str">
        <f>IF(AND($A$435&lt;=BJ$349,BJ$349&lt;=$B$435),$C$435,"")</f>
        <v/>
      </c>
      <c r="AAP435" s="264" t="str">
        <f>IF(AND($A$435&lt;=BJ$349,BJ$349&lt;=$B$435),(1/3)*$C$435,"")</f>
        <v/>
      </c>
      <c r="AAQ435" s="264" t="str">
        <f>IF(AND($A$435&lt;=BJ$349,BJ$349&lt;=$B$435),(2/3)*$C$435,"")</f>
        <v/>
      </c>
      <c r="AAR435" s="264" t="str">
        <f>IF(AND($A$435&lt;=BJ$349,BJ$349&lt;=$B$435),$D$435,"")</f>
        <v/>
      </c>
      <c r="AAS435" s="264" t="str">
        <f>IF(AND($A$435&lt;=BJ$349,BJ$349&lt;=$B$435),(1/3)*$D$435,"")</f>
        <v/>
      </c>
      <c r="AAT435" s="264" t="str">
        <f>IF(AND($A$435&lt;=BJ$349,BJ$349&lt;=$B$435),(2/3)*$D$435,"")</f>
        <v/>
      </c>
      <c r="AAU435" s="264" t="str">
        <f>IF(AND($A$435&lt;=BJ$349,BJ$349&lt;=$B$435),$E$435,"")</f>
        <v/>
      </c>
      <c r="AAV435" s="264" t="str">
        <f>IF(AND($A$435&lt;=BJ$349,BJ$349&lt;=$B$435),(1/3)*$E$435,"")</f>
        <v/>
      </c>
      <c r="AAW435" s="264" t="str">
        <f>IF(AND($A$435&lt;=BJ$349,BJ$349&lt;=$B$435),(2/3)*$E$435,"")</f>
        <v/>
      </c>
      <c r="AAX435" s="264" t="str">
        <f>IF(AND($A$435&lt;=BJ$349,BJ$349&lt;=$B$435),$F$435,"")</f>
        <v/>
      </c>
      <c r="AAY435" s="264" t="str">
        <f>IF(AND($A$435&lt;=BJ$349,BJ$349&lt;=$B$435),(1/3)*$F$435,"")</f>
        <v/>
      </c>
      <c r="AAZ435" s="264" t="str">
        <f>IF(AND($A$435&lt;=BJ$349,BJ$349&lt;=$B$435),(2/3)*$F$435,"")</f>
        <v/>
      </c>
      <c r="ABA435" s="264" t="str">
        <f>IF(AND($A$435&lt;=BK$349,BK$349&lt;=$B$435),$C$435,"")</f>
        <v/>
      </c>
      <c r="ABB435" s="264" t="str">
        <f>IF(AND($A$435&lt;=BK$349,BK$349&lt;=$B$435),(1/3)*$C$435,"")</f>
        <v/>
      </c>
      <c r="ABC435" s="264" t="str">
        <f>IF(AND($A$435&lt;=BK$349,BK$349&lt;=$B$435),(2/3)*$C$435,"")</f>
        <v/>
      </c>
      <c r="ABD435" s="264" t="str">
        <f>IF(AND($A$435&lt;=BK$349,BK$349&lt;=$B$435),$D$435,"")</f>
        <v/>
      </c>
      <c r="ABE435" s="264" t="str">
        <f>IF(AND($A$435&lt;=BK$349,BK$349&lt;=$B$435),(1/3)*$D$435,"")</f>
        <v/>
      </c>
      <c r="ABF435" s="264" t="str">
        <f>IF(AND($A$435&lt;=BK$349,BK$349&lt;=$B$435),(2/3)*$D$435,"")</f>
        <v/>
      </c>
      <c r="ABG435" s="264" t="str">
        <f>IF(AND($A$435&lt;=BK$349,BK$349&lt;=$B$435),$E$435,"")</f>
        <v/>
      </c>
      <c r="ABH435" s="264" t="str">
        <f>IF(AND($A$435&lt;=BK$349,BK$349&lt;=$B$435),(1/3)*$E$435,"")</f>
        <v/>
      </c>
      <c r="ABI435" s="264" t="str">
        <f>IF(AND($A$435&lt;=BK$349,BK$349&lt;=$B$435),(2/3)*$E$435,"")</f>
        <v/>
      </c>
      <c r="ABJ435" s="264" t="str">
        <f>IF(AND($A$435&lt;=BK$349,BK$349&lt;=$B$435),$F$435,"")</f>
        <v/>
      </c>
      <c r="ABK435" s="264" t="str">
        <f>IF(AND($A$435&lt;=BK$349,BK$349&lt;=$B$435),(1/3)*$F$435,"")</f>
        <v/>
      </c>
      <c r="ABL435" s="264" t="str">
        <f>IF(AND($A$435&lt;=BK$349,BK$349&lt;=$B$435),(2/3)*$F$435,"")</f>
        <v/>
      </c>
      <c r="ABM435" s="264" t="str">
        <f>IF(AND($A$435&lt;=BL$349,BL$349&lt;=$B$435),$C$435,"")</f>
        <v/>
      </c>
      <c r="ABN435" s="264" t="str">
        <f>IF(AND($A$435&lt;=BL$349,BL$349&lt;=$B$435),(1/3)*$C$435,"")</f>
        <v/>
      </c>
      <c r="ABO435" s="264" t="str">
        <f>IF(AND($A$435&lt;=BL$349,BL$349&lt;=$B$435),(2/3)*$C$435,"")</f>
        <v/>
      </c>
      <c r="ABP435" s="264" t="str">
        <f>IF(AND($A$435&lt;=BL$349,BL$349&lt;=$B$435),$D$435,"")</f>
        <v/>
      </c>
      <c r="ABQ435" s="264" t="str">
        <f>IF(AND($A$435&lt;=BL$349,BL$349&lt;=$B$435),(1/3)*$D$435,"")</f>
        <v/>
      </c>
      <c r="ABR435" s="264" t="str">
        <f>IF(AND($A$435&lt;=BL$349,BL$349&lt;=$B$435),(2/3)*$D$435,"")</f>
        <v/>
      </c>
      <c r="ABS435" s="264" t="str">
        <f>IF(AND($A$435&lt;=BL$349,BL$349&lt;=$B$435),$E$435,"")</f>
        <v/>
      </c>
      <c r="ABT435" s="264" t="str">
        <f>IF(AND($A$435&lt;=BL$349,BL$349&lt;=$B$435),(1/3)*$E$435,"")</f>
        <v/>
      </c>
      <c r="ABU435" s="264" t="str">
        <f>IF(AND($A$435&lt;=BL$349,BL$349&lt;=$B$435),(2/3)*$E$435,"")</f>
        <v/>
      </c>
      <c r="ABV435" s="264" t="str">
        <f>IF(AND($A$435&lt;=BL$349,BL$349&lt;=$B$435),$F$435,"")</f>
        <v/>
      </c>
      <c r="ABW435" s="264" t="str">
        <f>IF(AND($A$435&lt;=BL$349,BL$349&lt;=$B$435),(1/3)*$F$435,"")</f>
        <v/>
      </c>
      <c r="ABX435" s="264" t="str">
        <f>IF(AND($A$435&lt;=BL$349,BL$349&lt;=$B$435),(2/3)*$F$435,"")</f>
        <v/>
      </c>
      <c r="ABY435" s="264" t="str">
        <f>IF(AND($A$435&lt;=BM$349,BM$349&lt;=$B$435),$C$435,"")</f>
        <v/>
      </c>
      <c r="ABZ435" s="264" t="str">
        <f>IF(AND($A$435&lt;=BM$349,BM$349&lt;=$B$435),(1/3)*$C$435,"")</f>
        <v/>
      </c>
      <c r="ACA435" s="264" t="str">
        <f>IF(AND($A$435&lt;=BM$349,BM$349&lt;=$B$435),(2/3)*$C$435,"")</f>
        <v/>
      </c>
      <c r="ACB435" s="264" t="str">
        <f>IF(AND($A$435&lt;=BM$349,BM$349&lt;=$B$435),$D$435,"")</f>
        <v/>
      </c>
      <c r="ACC435" s="264" t="str">
        <f>IF(AND($A$435&lt;=BM$349,BM$349&lt;=$B$435),(1/3)*$D$435,"")</f>
        <v/>
      </c>
      <c r="ACD435" s="264" t="str">
        <f>IF(AND($A$435&lt;=BM$349,BM$349&lt;=$B$435),(2/3)*$D$435,"")</f>
        <v/>
      </c>
      <c r="ACE435" s="264" t="str">
        <f>IF(AND($A$435&lt;=BM$349,BM$349&lt;=$B$435),$E$435,"")</f>
        <v/>
      </c>
      <c r="ACF435" s="264" t="str">
        <f>IF(AND($A$435&lt;=BM$349,BM$349&lt;=$B$435),(1/3)*$E$435,"")</f>
        <v/>
      </c>
      <c r="ACG435" s="264" t="str">
        <f>IF(AND($A$435&lt;=BM$349,BM$349&lt;=$B$435),(2/3)*$E$435,"")</f>
        <v/>
      </c>
      <c r="ACH435" s="264" t="str">
        <f>IF(AND($A$435&lt;=BM$349,BM$349&lt;=$B$435),$F$435,"")</f>
        <v/>
      </c>
      <c r="ACI435" s="264" t="str">
        <f>IF(AND($A$435&lt;=BM$349,BM$349&lt;=$B$435),(1/3)*$F$435,"")</f>
        <v/>
      </c>
      <c r="ACJ435" s="264" t="str">
        <f>IF(AND($A$435&lt;=BM$349,BM$349&lt;=$B$435),(2/3)*$F$435,"")</f>
        <v/>
      </c>
      <c r="ACK435" s="264" t="str">
        <f>IF(AND($A$435&lt;=BN$349,BN$349&lt;=$B$435),$C$435,"")</f>
        <v/>
      </c>
      <c r="ACL435" s="264" t="str">
        <f>IF(AND($A$435&lt;=BN$349,BN$349&lt;=$B$435),(1/3)*$C$435,"")</f>
        <v/>
      </c>
      <c r="ACM435" s="264" t="str">
        <f>IF(AND($A$435&lt;=BN$349,BN$349&lt;=$B$435),(2/3)*$C$435,"")</f>
        <v/>
      </c>
      <c r="ACN435" s="264" t="str">
        <f>IF(AND($A$435&lt;=BN$349,BN$349&lt;=$B$435),$D$435,"")</f>
        <v/>
      </c>
      <c r="ACO435" s="264" t="str">
        <f>IF(AND($A$435&lt;=BN$349,BN$349&lt;=$B$435),(1/3)*$D$435,"")</f>
        <v/>
      </c>
      <c r="ACP435" s="264" t="str">
        <f>IF(AND($A$435&lt;=BN$349,BN$349&lt;=$B$435),(2/3)*$D$435,"")</f>
        <v/>
      </c>
      <c r="ACQ435" s="264" t="str">
        <f>IF(AND($A$435&lt;=BN$349,BN$349&lt;=$B$435),$E$435,"")</f>
        <v/>
      </c>
      <c r="ACR435" s="264" t="str">
        <f>IF(AND($A$435&lt;=BN$349,BN$349&lt;=$B$435),(1/3)*$E$435,"")</f>
        <v/>
      </c>
      <c r="ACS435" s="264" t="str">
        <f>IF(AND($A$435&lt;=BN$349,BN$349&lt;=$B$435),(2/3)*$E$435,"")</f>
        <v/>
      </c>
      <c r="ACT435" s="264" t="str">
        <f>IF(AND($A$435&lt;=BN$349,BN$349&lt;=$B$435),$F$435,"")</f>
        <v/>
      </c>
      <c r="ACU435" s="264" t="str">
        <f>IF(AND($A$435&lt;=BN$349,BN$349&lt;=$B$435),(1/3)*$F$435,"")</f>
        <v/>
      </c>
      <c r="ACV435" s="264" t="str">
        <f>IF(AND($A$435&lt;=BN$349,BN$349&lt;=$B$435),(2/3)*$F$435,"")</f>
        <v/>
      </c>
      <c r="ACW435" s="264" t="str">
        <f>IF(AND($A$435&lt;=BO$349,BO$349&lt;=$B$435),$C$435,"")</f>
        <v/>
      </c>
      <c r="ACX435" s="264" t="str">
        <f>IF(AND($A$435&lt;=BO$349,BO$349&lt;=$B$435),(1/3)*$C$435,"")</f>
        <v/>
      </c>
      <c r="ACY435" s="264" t="str">
        <f>IF(AND($A$435&lt;=BO$349,BO$349&lt;=$B$435),(2/3)*$C$435,"")</f>
        <v/>
      </c>
      <c r="ACZ435" s="264" t="str">
        <f>IF(AND($A$435&lt;=BO$349,BO$349&lt;=$B$435),$D$435,"")</f>
        <v/>
      </c>
      <c r="ADA435" s="264" t="str">
        <f>IF(AND($A$435&lt;=BO$349,BO$349&lt;=$B$435),(1/3)*$D$435,"")</f>
        <v/>
      </c>
      <c r="ADB435" s="264" t="str">
        <f>IF(AND($A$435&lt;=BO$349,BO$349&lt;=$B$435),(2/3)*$D$435,"")</f>
        <v/>
      </c>
      <c r="ADC435" s="264" t="str">
        <f>IF(AND($A$435&lt;=BO$349,BO$349&lt;=$B$435),$E$435,"")</f>
        <v/>
      </c>
      <c r="ADD435" s="264" t="str">
        <f>IF(AND($A$435&lt;=BO$349,BO$349&lt;=$B$435),(1/3)*$E$435,"")</f>
        <v/>
      </c>
      <c r="ADE435" s="264" t="str">
        <f>IF(AND($A$435&lt;=BO$349,BO$349&lt;=$B$435),(2/3)*$E$435,"")</f>
        <v/>
      </c>
      <c r="ADF435" s="264" t="str">
        <f>IF(AND($A$435&lt;=BO$349,BO$349&lt;=$B$435),$F$435,"")</f>
        <v/>
      </c>
      <c r="ADG435" s="264" t="str">
        <f>IF(AND($A$435&lt;=BO$349,BO$349&lt;=$B$435),(1/3)*$F$435,"")</f>
        <v/>
      </c>
      <c r="ADH435" s="264" t="str">
        <f>IF(AND($A$435&lt;=BO$349,BO$349&lt;=$B$435),(2/3)*$F$435,"")</f>
        <v/>
      </c>
      <c r="ADI435" s="264" t="str">
        <f>IF(AND($A$435&lt;=BP$349,BP$349&lt;=$B$435),$C$435,"")</f>
        <v/>
      </c>
      <c r="ADJ435" s="264" t="str">
        <f>IF(AND($A$435&lt;=BP$349,BP$349&lt;=$B$435),(1/3)*$C$435,"")</f>
        <v/>
      </c>
      <c r="ADK435" s="264" t="str">
        <f>IF(AND($A$435&lt;=BP$349,BP$349&lt;=$B$435),(2/3)*$C$435,"")</f>
        <v/>
      </c>
      <c r="ADL435" s="264" t="str">
        <f>IF(AND($A$435&lt;=BP$349,BP$349&lt;=$B$435),$D$435,"")</f>
        <v/>
      </c>
      <c r="ADM435" s="264" t="str">
        <f>IF(AND($A$435&lt;=BP$349,BP$349&lt;=$B$435),(1/3)*$D$435,"")</f>
        <v/>
      </c>
      <c r="ADN435" s="264" t="str">
        <f>IF(AND($A$435&lt;=BP$349,BP$349&lt;=$B$435),(2/3)*$D$435,"")</f>
        <v/>
      </c>
      <c r="ADO435" s="264" t="str">
        <f>IF(AND($A$435&lt;=BP$349,BP$349&lt;=$B$435),$E$435,"")</f>
        <v/>
      </c>
      <c r="ADP435" s="264" t="str">
        <f>IF(AND($A$435&lt;=BP$349,BP$349&lt;=$B$435),(1/3)*$E$435,"")</f>
        <v/>
      </c>
      <c r="ADQ435" s="264" t="str">
        <f>IF(AND($A$435&lt;=BP$349,BP$349&lt;=$B$435),(2/3)*$E$435,"")</f>
        <v/>
      </c>
      <c r="ADR435" s="264" t="str">
        <f>IF(AND($A$435&lt;=BP$349,BP$349&lt;=$B$435),$F$435,"")</f>
        <v/>
      </c>
      <c r="ADS435" s="264" t="str">
        <f>IF(AND($A$435&lt;=BP$349,BP$349&lt;=$B$435),(1/3)*$F$435,"")</f>
        <v/>
      </c>
      <c r="ADT435" s="264" t="str">
        <f>IF(AND($A$435&lt;=BP$349,BP$349&lt;=$B$435),(2/3)*$F$435,"")</f>
        <v/>
      </c>
      <c r="ADU435" s="264" t="str">
        <f>IF(AND($A$435&lt;=BQ$349,BQ$349&lt;=$B$435),$C$435,"")</f>
        <v/>
      </c>
      <c r="ADV435" s="264" t="str">
        <f>IF(AND($A$435&lt;=BQ$349,BQ$349&lt;=$B$435),(1/3)*$C$435,"")</f>
        <v/>
      </c>
      <c r="ADW435" s="264" t="str">
        <f>IF(AND($A$435&lt;=BQ$349,BQ$349&lt;=$B$435),(2/3)*$C$435,"")</f>
        <v/>
      </c>
      <c r="ADX435" s="264" t="str">
        <f>IF(AND($A$435&lt;=BQ$349,BQ$349&lt;=$B$435),$D$435,"")</f>
        <v/>
      </c>
      <c r="ADY435" s="264" t="str">
        <f>IF(AND($A$435&lt;=BQ$349,BQ$349&lt;=$B$435),(1/3)*$D$435,"")</f>
        <v/>
      </c>
      <c r="ADZ435" s="264" t="str">
        <f>IF(AND($A$435&lt;=BQ$349,BQ$349&lt;=$B$435),(2/3)*$D$435,"")</f>
        <v/>
      </c>
      <c r="AEA435" s="264" t="str">
        <f>IF(AND($A$435&lt;=BQ$349,BQ$349&lt;=$B$435),$E$435,"")</f>
        <v/>
      </c>
      <c r="AEB435" s="264" t="str">
        <f>IF(AND($A$435&lt;=BQ$349,BQ$349&lt;=$B$435),(1/3)*$E$435,"")</f>
        <v/>
      </c>
      <c r="AEC435" s="264" t="str">
        <f>IF(AND($A$435&lt;=BQ$349,BQ$349&lt;=$B$435),(2/3)*$E$435,"")</f>
        <v/>
      </c>
      <c r="AED435" s="264" t="str">
        <f>IF(AND($A$435&lt;=BQ$349,BQ$349&lt;=$B$435),$F$435,"")</f>
        <v/>
      </c>
      <c r="AEE435" s="264" t="str">
        <f>IF(AND($A$435&lt;=BQ$349,BQ$349&lt;=$B$435),(1/3)*$F$435,"")</f>
        <v/>
      </c>
      <c r="AEF435" s="264" t="str">
        <f>IF(AND($A$435&lt;=BQ$349,BQ$349&lt;=$B$435),(2/3)*$F$435,"")</f>
        <v/>
      </c>
      <c r="AEG435" s="264" t="str">
        <f>IF(AND($A$435&lt;=BR$349,BR$349&lt;=$B$435),$C$435,"")</f>
        <v/>
      </c>
      <c r="AEH435" s="264" t="str">
        <f>IF(AND($A$435&lt;=BR$349,BR$349&lt;=$B$435),(1/3)*$C$435,"")</f>
        <v/>
      </c>
      <c r="AEI435" s="264" t="str">
        <f>IF(AND($A$435&lt;=BR$349,BR$349&lt;=$B$435),(2/3)*$C$435,"")</f>
        <v/>
      </c>
      <c r="AEJ435" s="264" t="str">
        <f>IF(AND($A$435&lt;=BR$349,BR$349&lt;=$B$435),$D$435,"")</f>
        <v/>
      </c>
      <c r="AEK435" s="264" t="str">
        <f>IF(AND($A$435&lt;=BR$349,BR$349&lt;=$B$435),(1/3)*$D$435,"")</f>
        <v/>
      </c>
      <c r="AEL435" s="264" t="str">
        <f>IF(AND($A$435&lt;=BR$349,BR$349&lt;=$B$435),(2/3)*$D$435,"")</f>
        <v/>
      </c>
      <c r="AEM435" s="264" t="str">
        <f>IF(AND($A$435&lt;=BR$349,BR$349&lt;=$B$435),$E$435,"")</f>
        <v/>
      </c>
      <c r="AEN435" s="264" t="str">
        <f>IF(AND($A$435&lt;=BR$349,BR$349&lt;=$B$435),(1/3)*$E$435,"")</f>
        <v/>
      </c>
      <c r="AEO435" s="264" t="str">
        <f>IF(AND($A$435&lt;=BR$349,BR$349&lt;=$B$435),(2/3)*$E$435,"")</f>
        <v/>
      </c>
      <c r="AEP435" s="264" t="str">
        <f>IF(AND($A$435&lt;=BR$349,BR$349&lt;=$B$435),$F$435,"")</f>
        <v/>
      </c>
      <c r="AEQ435" s="264" t="str">
        <f>IF(AND($A$435&lt;=BR$349,BR$349&lt;=$B$435),(1/3)*$F$435,"")</f>
        <v/>
      </c>
      <c r="AER435" s="264" t="str">
        <f>IF(AND($A$435&lt;=BR$349,BR$349&lt;=$B$435),(2/3)*$F$435,"")</f>
        <v/>
      </c>
      <c r="AES435" s="264" t="str">
        <f>IF(AND($A$435&lt;=BS$349,BS$349&lt;=$B$435),$C$435,"")</f>
        <v/>
      </c>
      <c r="AET435" s="264" t="str">
        <f>IF(AND($A$435&lt;=BS$349,BS$349&lt;=$B$435),(1/3)*$C$435,"")</f>
        <v/>
      </c>
      <c r="AEU435" s="264" t="str">
        <f>IF(AND($A$435&lt;=BS$349,BS$349&lt;=$B$435),(2/3)*$C$435,"")</f>
        <v/>
      </c>
      <c r="AEV435" s="264" t="str">
        <f>IF(AND($A$435&lt;=BS$349,BS$349&lt;=$B$435),$D$435,"")</f>
        <v/>
      </c>
      <c r="AEW435" s="264" t="str">
        <f>IF(AND($A$435&lt;=BS$349,BS$349&lt;=$B$435),(1/3)*$D$435,"")</f>
        <v/>
      </c>
      <c r="AEX435" s="264" t="str">
        <f>IF(AND($A$435&lt;=BS$349,BS$349&lt;=$B$435),(2/3)*$D$435,"")</f>
        <v/>
      </c>
      <c r="AEY435" s="264" t="str">
        <f>IF(AND($A$435&lt;=BS$349,BS$349&lt;=$B$435),$E$435,"")</f>
        <v/>
      </c>
      <c r="AEZ435" s="264" t="str">
        <f>IF(AND($A$435&lt;=BS$349,BS$349&lt;=$B$435),(1/3)*$E$435,"")</f>
        <v/>
      </c>
      <c r="AFA435" s="264" t="str">
        <f>IF(AND($A$435&lt;=BS$349,BS$349&lt;=$B$435),(2/3)*$E$435,"")</f>
        <v/>
      </c>
      <c r="AFB435" s="264" t="str">
        <f>IF(AND($A$435&lt;=BS$349,BS$349&lt;=$B$435),$F$435,"")</f>
        <v/>
      </c>
      <c r="AFC435" s="264" t="str">
        <f>IF(AND($A$435&lt;=BS$349,BS$349&lt;=$B$435),(1/3)*$F$435,"")</f>
        <v/>
      </c>
      <c r="AFD435" s="264" t="str">
        <f>IF(AND($A$435&lt;=BS$349,BS$349&lt;=$B$435),(2/3)*$F$435,"")</f>
        <v/>
      </c>
      <c r="AFE435" s="264" t="str">
        <f>IF(AND($A$435&lt;=BT$349,BT$349&lt;=$B$435),$C$435,"")</f>
        <v/>
      </c>
      <c r="AFF435" s="264" t="str">
        <f>IF(AND($A$435&lt;=BT$349,BT$349&lt;=$B$435),(1/3)*$C$435,"")</f>
        <v/>
      </c>
      <c r="AFG435" s="264" t="str">
        <f>IF(AND($A$435&lt;=BT$349,BT$349&lt;=$B$435),(2/3)*$C$435,"")</f>
        <v/>
      </c>
      <c r="AFH435" s="264" t="str">
        <f>IF(AND($A$435&lt;=BT$349,BT$349&lt;=$B$435),$D$435,"")</f>
        <v/>
      </c>
      <c r="AFI435" s="264" t="str">
        <f>IF(AND($A$435&lt;=BT$349,BT$349&lt;=$B$435),(1/3)*$D$435,"")</f>
        <v/>
      </c>
      <c r="AFJ435" s="264" t="str">
        <f>IF(AND($A$435&lt;=BT$349,BT$349&lt;=$B$435),(2/3)*$D$435,"")</f>
        <v/>
      </c>
      <c r="AFK435" s="264" t="str">
        <f>IF(AND($A$435&lt;=BT$349,BT$349&lt;=$B$435),$E$435,"")</f>
        <v/>
      </c>
      <c r="AFL435" s="264" t="str">
        <f>IF(AND($A$435&lt;=BT$349,BT$349&lt;=$B$435),(1/3)*$E$435,"")</f>
        <v/>
      </c>
      <c r="AFM435" s="264" t="str">
        <f>IF(AND($A$435&lt;=BT$349,BT$349&lt;=$B$435),(2/3)*$E$435,"")</f>
        <v/>
      </c>
      <c r="AFN435" s="264" t="str">
        <f>IF(AND($A$435&lt;=BT$349,BT$349&lt;=$B$435),$F$435,"")</f>
        <v/>
      </c>
      <c r="AFO435" s="264" t="str">
        <f>IF(AND($A$435&lt;=BT$349,BT$349&lt;=$B$435),(1/3)*$F$435,"")</f>
        <v/>
      </c>
      <c r="AFP435" s="264" t="str">
        <f>IF(AND($A$435&lt;=BT$349,BT$349&lt;=$B$435),(2/3)*$F$435,"")</f>
        <v/>
      </c>
      <c r="AFQ435" s="264" t="str">
        <f>IF(AND($A$435&lt;=BU$349,BU$349&lt;=$B$435),$C$435,"")</f>
        <v/>
      </c>
      <c r="AFR435" s="264" t="str">
        <f>IF(AND($A$435&lt;=BU$349,BU$349&lt;=$B$435),(1/3)*$C$435,"")</f>
        <v/>
      </c>
      <c r="AFS435" s="264" t="str">
        <f>IF(AND($A$435&lt;=BU$349,BU$349&lt;=$B$435),(2/3)*$C$435,"")</f>
        <v/>
      </c>
      <c r="AFT435" s="264" t="str">
        <f>IF(AND($A$435&lt;=BU$349,BU$349&lt;=$B$435),$D$435,"")</f>
        <v/>
      </c>
      <c r="AFU435" s="264" t="str">
        <f>IF(AND($A$435&lt;=BU$349,BU$349&lt;=$B$435),(1/3)*$D$435,"")</f>
        <v/>
      </c>
      <c r="AFV435" s="264" t="str">
        <f>IF(AND($A$435&lt;=BU$349,BU$349&lt;=$B$435),(2/3)*$D$435,"")</f>
        <v/>
      </c>
      <c r="AFW435" s="264" t="str">
        <f>IF(AND($A$435&lt;=BU$349,BU$349&lt;=$B$435),$E$435,"")</f>
        <v/>
      </c>
      <c r="AFX435" s="264" t="str">
        <f>IF(AND($A$435&lt;=BU$349,BU$349&lt;=$B$435),(1/3)*$E$435,"")</f>
        <v/>
      </c>
      <c r="AFY435" s="264" t="str">
        <f>IF(AND($A$435&lt;=BU$349,BU$349&lt;=$B$435),(2/3)*$E$435,"")</f>
        <v/>
      </c>
      <c r="AFZ435" s="264" t="str">
        <f>IF(AND($A$435&lt;=BU$349,BU$349&lt;=$B$435),$F$435,"")</f>
        <v/>
      </c>
      <c r="AGA435" s="264" t="str">
        <f>IF(AND($A$435&lt;=BU$349,BU$349&lt;=$B$435),(1/3)*$F$435,"")</f>
        <v/>
      </c>
      <c r="AGB435" s="264" t="str">
        <f>IF(AND($A$435&lt;=BU$349,BU$349&lt;=$B$435),(2/3)*$F$435,"")</f>
        <v/>
      </c>
      <c r="AGC435" s="264" t="str">
        <f>IF(AND($A$435&lt;=BV$349,BV$349&lt;=$B$435),$C$435,"")</f>
        <v/>
      </c>
      <c r="AGD435" s="264" t="str">
        <f>IF(AND($A$435&lt;=BV$349,BV$349&lt;=$B$435),(1/3)*$C$435,"")</f>
        <v/>
      </c>
      <c r="AGE435" s="264" t="str">
        <f>IF(AND($A$435&lt;=BV$349,BV$349&lt;=$B$435),(2/3)*$C$435,"")</f>
        <v/>
      </c>
      <c r="AGF435" s="264" t="str">
        <f>IF(AND($A$435&lt;=BV$349,BV$349&lt;=$B$435),$D$435,"")</f>
        <v/>
      </c>
      <c r="AGG435" s="264" t="str">
        <f>IF(AND($A$435&lt;=BV$349,BV$349&lt;=$B$435),(1/3)*$D$435,"")</f>
        <v/>
      </c>
      <c r="AGH435" s="264" t="str">
        <f>IF(AND($A$435&lt;=BV$349,BV$349&lt;=$B$435),(2/3)*$D$435,"")</f>
        <v/>
      </c>
      <c r="AGI435" s="264" t="str">
        <f>IF(AND($A$435&lt;=BV$349,BV$349&lt;=$B$435),$E$435,"")</f>
        <v/>
      </c>
      <c r="AGJ435" s="264" t="str">
        <f>IF(AND($A$435&lt;=BV$349,BV$349&lt;=$B$435),(1/3)*$E$435,"")</f>
        <v/>
      </c>
      <c r="AGK435" s="264" t="str">
        <f>IF(AND($A$435&lt;=BV$349,BV$349&lt;=$B$435),(2/3)*$E$435,"")</f>
        <v/>
      </c>
      <c r="AGL435" s="264" t="str">
        <f>IF(AND($A$435&lt;=BV$349,BV$349&lt;=$B$435),$F$435,"")</f>
        <v/>
      </c>
      <c r="AGM435" s="264" t="str">
        <f>IF(AND($A$435&lt;=BV$349,BV$349&lt;=$B$435),(1/3)*$F$435,"")</f>
        <v/>
      </c>
      <c r="AGN435" s="264" t="str">
        <f>IF(AND($A$435&lt;=BV$349,BV$349&lt;=$B$435),(2/3)*$F$435,"")</f>
        <v/>
      </c>
      <c r="AGO435" s="264" t="str">
        <f>IF(AND($A$435&lt;=BW$349,BW$349&lt;=$B$435),$C$435,"")</f>
        <v/>
      </c>
      <c r="AGP435" s="264" t="str">
        <f>IF(AND($A$435&lt;=BW$349,BW$349&lt;=$B$435),(1/3)*$C$435,"")</f>
        <v/>
      </c>
      <c r="AGQ435" s="264" t="str">
        <f>IF(AND($A$435&lt;=BW$349,BW$349&lt;=$B$435),(2/3)*$C$435,"")</f>
        <v/>
      </c>
      <c r="AGR435" s="264" t="str">
        <f>IF(AND($A$435&lt;=BW$349,BW$349&lt;=$B$435),$D$435,"")</f>
        <v/>
      </c>
      <c r="AGS435" s="264" t="str">
        <f>IF(AND($A$435&lt;=BW$349,BW$349&lt;=$B$435),(1/3)*$D$435,"")</f>
        <v/>
      </c>
      <c r="AGT435" s="264" t="str">
        <f>IF(AND($A$435&lt;=BW$349,BW$349&lt;=$B$435),(2/3)*$D$435,"")</f>
        <v/>
      </c>
      <c r="AGU435" s="264" t="str">
        <f>IF(AND($A$435&lt;=BW$349,BW$349&lt;=$B$435),$E$435,"")</f>
        <v/>
      </c>
      <c r="AGV435" s="264" t="str">
        <f>IF(AND($A$435&lt;=BW$349,BW$349&lt;=$B$435),(1/3)*$E$435,"")</f>
        <v/>
      </c>
      <c r="AGW435" s="264" t="str">
        <f>IF(AND($A$435&lt;=BW$349,BW$349&lt;=$B$435),(2/3)*$E$435,"")</f>
        <v/>
      </c>
      <c r="AGX435" s="264" t="str">
        <f>IF(AND($A$435&lt;=BW$349,BW$349&lt;=$B$435),$F$435,"")</f>
        <v/>
      </c>
      <c r="AGY435" s="264" t="str">
        <f>IF(AND($A$435&lt;=BW$349,BW$349&lt;=$B$435),(1/3)*$F$435,"")</f>
        <v/>
      </c>
      <c r="AGZ435" s="264" t="str">
        <f>IF(AND($A$435&lt;=BW$349,BW$349&lt;=$B$435),(2/3)*$F$435,"")</f>
        <v/>
      </c>
      <c r="AHA435" s="264" t="str">
        <f>IF(AND($A$435&lt;=BX$349,BX$349&lt;=$B$435),$C$435,"")</f>
        <v/>
      </c>
      <c r="AHB435" s="264" t="str">
        <f>IF(AND($A$435&lt;=BX$349,BX$349&lt;=$B$435),(1/3)*$C$435,"")</f>
        <v/>
      </c>
      <c r="AHC435" s="264" t="str">
        <f>IF(AND($A$435&lt;=BX$349,BX$349&lt;=$B$435),(2/3)*$C$435,"")</f>
        <v/>
      </c>
      <c r="AHD435" s="264" t="str">
        <f>IF(AND($A$435&lt;=BX$349,BX$349&lt;=$B$435),$D$435,"")</f>
        <v/>
      </c>
      <c r="AHE435" s="264" t="str">
        <f>IF(AND($A$435&lt;=BX$349,BX$349&lt;=$B$435),(1/3)*$D$435,"")</f>
        <v/>
      </c>
      <c r="AHF435" s="264" t="str">
        <f>IF(AND($A$435&lt;=BX$349,BX$349&lt;=$B$435),(2/3)*$D$435,"")</f>
        <v/>
      </c>
      <c r="AHG435" s="264" t="str">
        <f>IF(AND($A$435&lt;=BX$349,BX$349&lt;=$B$435),$E$435,"")</f>
        <v/>
      </c>
      <c r="AHH435" s="264" t="str">
        <f>IF(AND($A$435&lt;=BX$349,BX$349&lt;=$B$435),(1/3)*$E$435,"")</f>
        <v/>
      </c>
      <c r="AHI435" s="264" t="str">
        <f>IF(AND($A$435&lt;=BX$349,BX$349&lt;=$B$435),(2/3)*$E$435,"")</f>
        <v/>
      </c>
      <c r="AHJ435" s="264" t="str">
        <f>IF(AND($A$435&lt;=BX$349,BX$349&lt;=$B$435),$F$435,"")</f>
        <v/>
      </c>
      <c r="AHK435" s="264" t="str">
        <f>IF(AND($A$435&lt;=BX$349,BX$349&lt;=$B$435),(1/3)*$F$435,"")</f>
        <v/>
      </c>
      <c r="AHL435" s="264" t="str">
        <f>IF(AND($A$435&lt;=BX$349,BX$349&lt;=$B$435),(2/3)*$F$435,"")</f>
        <v/>
      </c>
      <c r="AHM435" s="264" t="str">
        <f>IF(AND($A$435&lt;=BY$349,BY$349&lt;=$B$435),$C$435,"")</f>
        <v/>
      </c>
      <c r="AHN435" s="264" t="str">
        <f>IF(AND($A$435&lt;=BY$349,BY$349&lt;=$B$435),(1/3)*$C$435,"")</f>
        <v/>
      </c>
      <c r="AHO435" s="264" t="str">
        <f>IF(AND($A$435&lt;=BY$349,BY$349&lt;=$B$435),(2/3)*$C$435,"")</f>
        <v/>
      </c>
      <c r="AHP435" s="264" t="str">
        <f>IF(AND($A$435&lt;=BY$349,BY$349&lt;=$B$435),$D$435,"")</f>
        <v/>
      </c>
      <c r="AHQ435" s="264" t="str">
        <f>IF(AND($A$435&lt;=BY$349,BY$349&lt;=$B$435),(1/3)*$D$435,"")</f>
        <v/>
      </c>
      <c r="AHR435" s="264" t="str">
        <f>IF(AND($A$435&lt;=BY$349,BY$349&lt;=$B$435),(2/3)*$D$435,"")</f>
        <v/>
      </c>
      <c r="AHS435" s="264" t="str">
        <f>IF(AND($A$435&lt;=BY$349,BY$349&lt;=$B$435),$E$435,"")</f>
        <v/>
      </c>
      <c r="AHT435" s="264" t="str">
        <f>IF(AND($A$435&lt;=BY$349,BY$349&lt;=$B$435),(1/3)*$E$435,"")</f>
        <v/>
      </c>
      <c r="AHU435" s="264" t="str">
        <f>IF(AND($A$435&lt;=BY$349,BY$349&lt;=$B$435),(2/3)*$E$435,"")</f>
        <v/>
      </c>
      <c r="AHV435" s="264" t="str">
        <f>IF(AND($A$435&lt;=BY$349,BY$349&lt;=$B$435),$F$435,"")</f>
        <v/>
      </c>
      <c r="AHW435" s="264" t="str">
        <f>IF(AND($A$435&lt;=BY$349,BY$349&lt;=$B$435),(1/3)*$F$435,"")</f>
        <v/>
      </c>
      <c r="AHX435" s="264" t="str">
        <f>IF(AND($A$435&lt;=BY$349,BY$349&lt;=$B$435),(2/3)*$F$435,"")</f>
        <v/>
      </c>
      <c r="AHY435" s="264" t="str">
        <f>IF(AND($A$435&lt;=BZ$349,BZ$349&lt;=$B$435),$C$435,"")</f>
        <v/>
      </c>
      <c r="AHZ435" s="264" t="str">
        <f>IF(AND($A$435&lt;=BZ$349,BZ$349&lt;=$B$435),(1/3)*$C$435,"")</f>
        <v/>
      </c>
      <c r="AIA435" s="264" t="str">
        <f>IF(AND($A$435&lt;=BZ$349,BZ$349&lt;=$B$435),(2/3)*$C$435,"")</f>
        <v/>
      </c>
      <c r="AIB435" s="264" t="str">
        <f>IF(AND($A$435&lt;=BZ$349,BZ$349&lt;=$B$435),$D$435,"")</f>
        <v/>
      </c>
      <c r="AIC435" s="264" t="str">
        <f>IF(AND($A$435&lt;=BZ$349,BZ$349&lt;=$B$435),(1/3)*$D$435,"")</f>
        <v/>
      </c>
      <c r="AID435" s="264" t="str">
        <f>IF(AND($A$435&lt;=BZ$349,BZ$349&lt;=$B$435),(2/3)*$D$435,"")</f>
        <v/>
      </c>
      <c r="AIE435" s="264" t="str">
        <f>IF(AND($A$435&lt;=BZ$349,BZ$349&lt;=$B$435),$E$435,"")</f>
        <v/>
      </c>
      <c r="AIF435" s="264" t="str">
        <f>IF(AND($A$435&lt;=BZ$349,BZ$349&lt;=$B$435),(1/3)*$E$435,"")</f>
        <v/>
      </c>
      <c r="AIG435" s="264" t="str">
        <f>IF(AND($A$435&lt;=BZ$349,BZ$349&lt;=$B$435),(2/3)*$E$435,"")</f>
        <v/>
      </c>
      <c r="AIH435" s="264" t="str">
        <f>IF(AND($A$435&lt;=BZ$349,BZ$349&lt;=$B$435),$F$435,"")</f>
        <v/>
      </c>
      <c r="AII435" s="264" t="str">
        <f>IF(AND($A$435&lt;=BZ$349,BZ$349&lt;=$B$435),(1/3)*$F$435,"")</f>
        <v/>
      </c>
      <c r="AIJ435" s="264" t="str">
        <f>IF(AND($A$435&lt;=BZ$349,BZ$349&lt;=$B$435),(2/3)*$F$435,"")</f>
        <v/>
      </c>
      <c r="AIK435" s="264" t="str">
        <f>IF(AND($A$435&lt;=CA$349,CA$349&lt;=$B$435),$C$435,"")</f>
        <v/>
      </c>
      <c r="AIL435" s="264" t="str">
        <f>IF(AND($A$435&lt;=CA$349,CA$349&lt;=$B$435),(1/3)*$C$435,"")</f>
        <v/>
      </c>
      <c r="AIM435" s="264" t="str">
        <f>IF(AND($A$435&lt;=CA$349,CA$349&lt;=$B$435),(2/3)*$C$435,"")</f>
        <v/>
      </c>
      <c r="AIN435" s="264" t="str">
        <f>IF(AND($A$435&lt;=CA$349,CA$349&lt;=$B$435),$D$435,"")</f>
        <v/>
      </c>
      <c r="AIO435" s="264" t="str">
        <f>IF(AND($A$435&lt;=CA$349,CA$349&lt;=$B$435),(1/3)*$D$435,"")</f>
        <v/>
      </c>
      <c r="AIP435" s="264" t="str">
        <f>IF(AND($A$435&lt;=CA$349,CA$349&lt;=$B$435),(2/3)*$D$435,"")</f>
        <v/>
      </c>
      <c r="AIQ435" s="264" t="str">
        <f>IF(AND($A$435&lt;=CA$349,CA$349&lt;=$B$435),$E$435,"")</f>
        <v/>
      </c>
      <c r="AIR435" s="264" t="str">
        <f>IF(AND($A$435&lt;=CA$349,CA$349&lt;=$B$435),(1/3)*$E$435,"")</f>
        <v/>
      </c>
      <c r="AIS435" s="264" t="str">
        <f>IF(AND($A$435&lt;=CA$349,CA$349&lt;=$B$435),(2/3)*$E$435,"")</f>
        <v/>
      </c>
      <c r="AIT435" s="264" t="str">
        <f>IF(AND($A$435&lt;=CA$349,CA$349&lt;=$B$435),$F$435,"")</f>
        <v/>
      </c>
      <c r="AIU435" s="264" t="str">
        <f>IF(AND($A$435&lt;=CA$349,CA$349&lt;=$B$435),(1/3)*$F$435,"")</f>
        <v/>
      </c>
      <c r="AIV435" s="264" t="str">
        <f>IF(AND($A$435&lt;=CA$349,CA$349&lt;=$B$435),(2/3)*$F$435,"")</f>
        <v/>
      </c>
      <c r="AIW435" s="264" t="str">
        <f>IF(AND($A$435&lt;=CB$349,CB$349&lt;=$B$435),$C$435,"")</f>
        <v/>
      </c>
      <c r="AIX435" s="264" t="str">
        <f>IF(AND($A$435&lt;=CB$349,CB$349&lt;=$B$435),(1/3)*$C$435,"")</f>
        <v/>
      </c>
      <c r="AIY435" s="264" t="str">
        <f>IF(AND($A$435&lt;=CB$349,CB$349&lt;=$B$435),(2/3)*$C$435,"")</f>
        <v/>
      </c>
      <c r="AIZ435" s="264" t="str">
        <f>IF(AND($A$435&lt;=CB$349,CB$349&lt;=$B$435),$D$435,"")</f>
        <v/>
      </c>
      <c r="AJA435" s="264" t="str">
        <f>IF(AND($A$435&lt;=CB$349,CB$349&lt;=$B$435),(1/3)*$D$435,"")</f>
        <v/>
      </c>
      <c r="AJB435" s="264" t="str">
        <f>IF(AND($A$435&lt;=CB$349,CB$349&lt;=$B$435),(2/3)*$D$435,"")</f>
        <v/>
      </c>
      <c r="AJC435" s="264" t="str">
        <f>IF(AND($A$435&lt;=CB$349,CB$349&lt;=$B$435),$E$435,"")</f>
        <v/>
      </c>
      <c r="AJD435" s="264" t="str">
        <f>IF(AND($A$435&lt;=CB$349,CB$349&lt;=$B$435),(1/3)*$E$435,"")</f>
        <v/>
      </c>
      <c r="AJE435" s="264" t="str">
        <f>IF(AND($A$435&lt;=CB$349,CB$349&lt;=$B$435),(2/3)*$E$435,"")</f>
        <v/>
      </c>
      <c r="AJF435" s="264" t="str">
        <f>IF(AND($A$435&lt;=CB$349,CB$349&lt;=$B$435),$F$435,"")</f>
        <v/>
      </c>
      <c r="AJG435" s="264" t="str">
        <f>IF(AND($A$435&lt;=CB$349,CB$349&lt;=$B$435),(1/3)*$F$435,"")</f>
        <v/>
      </c>
      <c r="AJH435" s="264" t="str">
        <f>IF(AND($A$435&lt;=CB$349,CB$349&lt;=$B$435),(2/3)*$F$435,"")</f>
        <v/>
      </c>
      <c r="AJI435" s="264" t="str">
        <f>IF(AND($A$435&lt;=CC$349,CC$349&lt;=$B$435),$C$435,"")</f>
        <v/>
      </c>
      <c r="AJJ435" s="264" t="str">
        <f>IF(AND($A$435&lt;=CC$349,CC$349&lt;=$B$435),(1/3)*$C$435,"")</f>
        <v/>
      </c>
      <c r="AJK435" s="264" t="str">
        <f>IF(AND($A$435&lt;=CC$349,CC$349&lt;=$B$435),(2/3)*$C$435,"")</f>
        <v/>
      </c>
      <c r="AJL435" s="264" t="str">
        <f>IF(AND($A$435&lt;=CC$349,CC$349&lt;=$B$435),$D$435,"")</f>
        <v/>
      </c>
      <c r="AJM435" s="264" t="str">
        <f>IF(AND($A$435&lt;=CC$349,CC$349&lt;=$B$435),(1/3)*$D$435,"")</f>
        <v/>
      </c>
      <c r="AJN435" s="264" t="str">
        <f>IF(AND($A$435&lt;=CC$349,CC$349&lt;=$B$435),(2/3)*$D$435,"")</f>
        <v/>
      </c>
      <c r="AJO435" s="264" t="str">
        <f>IF(AND($A$435&lt;=CC$349,CC$349&lt;=$B$435),$E$435,"")</f>
        <v/>
      </c>
      <c r="AJP435" s="264" t="str">
        <f>IF(AND($A$435&lt;=CC$349,CC$349&lt;=$B$435),(1/3)*$E$435,"")</f>
        <v/>
      </c>
      <c r="AJQ435" s="264" t="str">
        <f>IF(AND($A$435&lt;=CC$349,CC$349&lt;=$B$435),(2/3)*$E$435,"")</f>
        <v/>
      </c>
      <c r="AJR435" s="264" t="str">
        <f>IF(AND($A$435&lt;=CC$349,CC$349&lt;=$B$435),$F$435,"")</f>
        <v/>
      </c>
      <c r="AJS435" s="264" t="str">
        <f>IF(AND($A$435&lt;=CC$349,CC$349&lt;=$B$435),(1/3)*$F$435,"")</f>
        <v/>
      </c>
      <c r="AJT435" s="264" t="str">
        <f>IF(AND($A$435&lt;=CC$349,CC$349&lt;=$B$435),(2/3)*$F$435,"")</f>
        <v/>
      </c>
      <c r="AJU435" s="264" t="str">
        <f>IF(AND($A$435&lt;=CD$349,CD$349&lt;=$B$435),$C$435,"")</f>
        <v/>
      </c>
      <c r="AJV435" s="264" t="str">
        <f>IF(AND($A$435&lt;=CD$349,CD$349&lt;=$B$435),(1/3)*$C$435,"")</f>
        <v/>
      </c>
      <c r="AJW435" s="264" t="str">
        <f>IF(AND($A$435&lt;=CD$349,CD$349&lt;=$B$435),(2/3)*$C$435,"")</f>
        <v/>
      </c>
      <c r="AJX435" s="264" t="str">
        <f>IF(AND($A$435&lt;=CD$349,CD$349&lt;=$B$435),$D$435,"")</f>
        <v/>
      </c>
      <c r="AJY435" s="264" t="str">
        <f>IF(AND($A$435&lt;=CD$349,CD$349&lt;=$B$435),(1/3)*$D$435,"")</f>
        <v/>
      </c>
      <c r="AJZ435" s="264" t="str">
        <f>IF(AND($A$435&lt;=CD$349,CD$349&lt;=$B$435),(2/3)*$D$435,"")</f>
        <v/>
      </c>
      <c r="AKA435" s="264" t="str">
        <f>IF(AND($A$435&lt;=CD$349,CD$349&lt;=$B$435),$E$435,"")</f>
        <v/>
      </c>
      <c r="AKB435" s="264" t="str">
        <f>IF(AND($A$435&lt;=CD$349,CD$349&lt;=$B$435),(1/3)*$E$435,"")</f>
        <v/>
      </c>
      <c r="AKC435" s="264" t="str">
        <f>IF(AND($A$435&lt;=CD$349,CD$349&lt;=$B$435),(2/3)*$E$435,"")</f>
        <v/>
      </c>
      <c r="AKD435" s="264" t="str">
        <f>IF(AND($A$435&lt;=CD$349,CD$349&lt;=$B$435),$F$435,"")</f>
        <v/>
      </c>
      <c r="AKE435" s="264" t="str">
        <f>IF(AND($A$435&lt;=CD$349,CD$349&lt;=$B$435),(1/3)*$F$435,"")</f>
        <v/>
      </c>
      <c r="AKF435" s="264" t="str">
        <f>IF(AND($A$435&lt;=CD$349,CD$349&lt;=$B$435),(2/3)*$F$435,"")</f>
        <v/>
      </c>
      <c r="AKG435" s="264" t="str">
        <f>IF(AND($A$435&lt;=CE$349,CE$349&lt;=$B$435),$C$435,"")</f>
        <v/>
      </c>
      <c r="AKH435" s="264" t="str">
        <f>IF(AND($A$435&lt;=CE$349,CE$349&lt;=$B$435),(1/3)*$C$435,"")</f>
        <v/>
      </c>
      <c r="AKI435" s="264" t="str">
        <f>IF(AND($A$435&lt;=CE$349,CE$349&lt;=$B$435),(2/3)*$C$435,"")</f>
        <v/>
      </c>
      <c r="AKJ435" s="264" t="str">
        <f>IF(AND($A$435&lt;=CE$349,CE$349&lt;=$B$435),$D$435,"")</f>
        <v/>
      </c>
      <c r="AKK435" s="264" t="str">
        <f>IF(AND($A$435&lt;=CE$349,CE$349&lt;=$B$435),(1/3)*$D$435,"")</f>
        <v/>
      </c>
      <c r="AKL435" s="264" t="str">
        <f>IF(AND($A$435&lt;=CE$349,CE$349&lt;=$B$435),(2/3)*$D$435,"")</f>
        <v/>
      </c>
      <c r="AKM435" s="264" t="str">
        <f>IF(AND($A$435&lt;=CE$349,CE$349&lt;=$B$435),$E$435,"")</f>
        <v/>
      </c>
      <c r="AKN435" s="264" t="str">
        <f>IF(AND($A$435&lt;=CE$349,CE$349&lt;=$B$435),(1/3)*$E$435,"")</f>
        <v/>
      </c>
      <c r="AKO435" s="264" t="str">
        <f>IF(AND($A$435&lt;=CE$349,CE$349&lt;=$B$435),(2/3)*$E$435,"")</f>
        <v/>
      </c>
      <c r="AKP435" s="264" t="str">
        <f>IF(AND($A$435&lt;=CE$349,CE$349&lt;=$B$435),$F$435,"")</f>
        <v/>
      </c>
      <c r="AKQ435" s="264" t="str">
        <f>IF(AND($A$435&lt;=CE$349,CE$349&lt;=$B$435),(1/3)*$F$435,"")</f>
        <v/>
      </c>
      <c r="AKR435" s="264" t="str">
        <f>IF(AND($A$435&lt;=CE$349,CE$349&lt;=$B$435),(2/3)*$F$435,"")</f>
        <v/>
      </c>
      <c r="AKS435" s="264" t="str">
        <f>IF(AND($A$435&lt;=CF$349,CF$349&lt;=$B$435),$C$435,"")</f>
        <v/>
      </c>
      <c r="AKT435" s="264" t="str">
        <f>IF(AND($A$435&lt;=CF$349,CF$349&lt;=$B$435),(1/3)*$C$435,"")</f>
        <v/>
      </c>
      <c r="AKU435" s="264" t="str">
        <f>IF(AND($A$435&lt;=CF$349,CF$349&lt;=$B$435),(2/3)*$C$435,"")</f>
        <v/>
      </c>
      <c r="AKV435" s="264" t="str">
        <f>IF(AND($A$435&lt;=CF$349,CF$349&lt;=$B$435),$D$435,"")</f>
        <v/>
      </c>
      <c r="AKW435" s="264" t="str">
        <f>IF(AND($A$435&lt;=CF$349,CF$349&lt;=$B$435),(1/3)*$D$435,"")</f>
        <v/>
      </c>
      <c r="AKX435" s="264" t="str">
        <f>IF(AND($A$435&lt;=CF$349,CF$349&lt;=$B$435),(2/3)*$D$435,"")</f>
        <v/>
      </c>
      <c r="AKY435" s="264" t="str">
        <f>IF(AND($A$435&lt;=CF$349,CF$349&lt;=$B$435),$E$435,"")</f>
        <v/>
      </c>
      <c r="AKZ435" s="264" t="str">
        <f>IF(AND($A$435&lt;=CF$349,CF$349&lt;=$B$435),(1/3)*$E$435,"")</f>
        <v/>
      </c>
      <c r="ALA435" s="264" t="str">
        <f>IF(AND($A$435&lt;=CF$349,CF$349&lt;=$B$435),(2/3)*$E$435,"")</f>
        <v/>
      </c>
      <c r="ALB435" s="264" t="str">
        <f>IF(AND($A$435&lt;=CF$349,CF$349&lt;=$B$435),$F$435,"")</f>
        <v/>
      </c>
      <c r="ALC435" s="264" t="str">
        <f>IF(AND($A$435&lt;=CF$349,CF$349&lt;=$B$435),(1/3)*$F$435,"")</f>
        <v/>
      </c>
      <c r="ALD435" s="264" t="str">
        <f>IF(AND($A$435&lt;=CF$349,CF$349&lt;=$B$435),(2/3)*$F$435,"")</f>
        <v/>
      </c>
      <c r="ALE435" s="264" t="str">
        <f>IF(AND($A$435&lt;=CG$349,CG$349&lt;=$B$435),$C$435,"")</f>
        <v/>
      </c>
      <c r="ALF435" s="264" t="str">
        <f>IF(AND($A$435&lt;=CG$349,CG$349&lt;=$B$435),(1/3)*$C$435,"")</f>
        <v/>
      </c>
      <c r="ALG435" s="264" t="str">
        <f>IF(AND($A$435&lt;=CG$349,CG$349&lt;=$B$435),(2/3)*$C$435,"")</f>
        <v/>
      </c>
      <c r="ALH435" s="264" t="str">
        <f>IF(AND($A$435&lt;=CG$349,CG$349&lt;=$B$435),$D$435,"")</f>
        <v/>
      </c>
      <c r="ALI435" s="264" t="str">
        <f>IF(AND($A$435&lt;=CG$349,CG$349&lt;=$B$435),(1/3)*$D$435,"")</f>
        <v/>
      </c>
      <c r="ALJ435" s="264" t="str">
        <f>IF(AND($A$435&lt;=CG$349,CG$349&lt;=$B$435),(2/3)*$D$435,"")</f>
        <v/>
      </c>
      <c r="ALK435" s="264" t="str">
        <f>IF(AND($A$435&lt;=CG$349,CG$349&lt;=$B$435),$E$435,"")</f>
        <v/>
      </c>
      <c r="ALL435" s="264" t="str">
        <f>IF(AND($A$435&lt;=CG$349,CG$349&lt;=$B$435),(1/3)*$E$435,"")</f>
        <v/>
      </c>
      <c r="ALM435" s="264" t="str">
        <f>IF(AND($A$435&lt;=CG$349,CG$349&lt;=$B$435),(2/3)*$E$435,"")</f>
        <v/>
      </c>
      <c r="ALN435" s="264" t="str">
        <f>IF(AND($A$435&lt;=CG$349,CG$349&lt;=$B$435),$F$435,"")</f>
        <v/>
      </c>
      <c r="ALO435" s="264" t="str">
        <f>IF(AND($A$435&lt;=CG$349,CG$349&lt;=$B$435),(1/3)*$F$435,"")</f>
        <v/>
      </c>
      <c r="ALP435" s="264" t="str">
        <f>IF(AND($A$435&lt;=CG$349,CG$349&lt;=$B$435),(2/3)*$F$435,"")</f>
        <v/>
      </c>
      <c r="ALQ435" s="264" t="str">
        <f>IF(AND($A$435&lt;=CH$349,CH$349&lt;=$B$435),$C$435,"")</f>
        <v/>
      </c>
      <c r="ALR435" s="264" t="str">
        <f>IF(AND($A$435&lt;=CH$349,CH$349&lt;=$B$435),(1/3)*$C$435,"")</f>
        <v/>
      </c>
      <c r="ALS435" s="264" t="str">
        <f>IF(AND($A$435&lt;=CH$349,CH$349&lt;=$B$435),(2/3)*$C$435,"")</f>
        <v/>
      </c>
      <c r="ALT435" s="264" t="str">
        <f>IF(AND($A$435&lt;=CH$349,CH$349&lt;=$B$435),$D$435,"")</f>
        <v/>
      </c>
      <c r="ALU435" s="264" t="str">
        <f>IF(AND($A$435&lt;=CH$349,CH$349&lt;=$B$435),(1/3)*$D$435,"")</f>
        <v/>
      </c>
      <c r="ALV435" s="264" t="str">
        <f>IF(AND($A$435&lt;=CH$349,CH$349&lt;=$B$435),(2/3)*$D$435,"")</f>
        <v/>
      </c>
      <c r="ALW435" s="264" t="str">
        <f>IF(AND($A$435&lt;=CH$349,CH$349&lt;=$B$435),$E$435,"")</f>
        <v/>
      </c>
      <c r="ALX435" s="264" t="str">
        <f>IF(AND($A$435&lt;=CH$349,CH$349&lt;=$B$435),(1/3)*$E$435,"")</f>
        <v/>
      </c>
      <c r="ALY435" s="264" t="str">
        <f>IF(AND($A$435&lt;=CH$349,CH$349&lt;=$B$435),(2/3)*$E$435,"")</f>
        <v/>
      </c>
      <c r="ALZ435" s="264" t="str">
        <f>IF(AND($A$435&lt;=CH$349,CH$349&lt;=$B$435),$F$435,"")</f>
        <v/>
      </c>
      <c r="AMA435" s="264" t="str">
        <f>IF(AND($A$435&lt;=CH$349,CH$349&lt;=$B$435),(1/3)*$F$435,"")</f>
        <v/>
      </c>
      <c r="AMB435" s="264" t="str">
        <f>IF(AND($A$435&lt;=CH$349,CH$349&lt;=$B$435),(2/3)*$F$435,"")</f>
        <v/>
      </c>
      <c r="AMC435" s="264" t="str">
        <f>IF(AND($A$435&lt;=CI$349,CI$349&lt;=$B$435),$C$435,"")</f>
        <v/>
      </c>
      <c r="AMD435" s="264" t="str">
        <f>IF(AND($A$435&lt;=CI$349,CI$349&lt;=$B$435),(1/3)*$C$435,"")</f>
        <v/>
      </c>
      <c r="AME435" s="264" t="str">
        <f>IF(AND($A$435&lt;=CI$349,CI$349&lt;=$B$435),(2/3)*$C$435,"")</f>
        <v/>
      </c>
      <c r="AMF435" s="264" t="str">
        <f>IF(AND($A$435&lt;=CI$349,CI$349&lt;=$B$435),$D$435,"")</f>
        <v/>
      </c>
      <c r="AMG435" s="264" t="str">
        <f>IF(AND($A$435&lt;=CI$349,CI$349&lt;=$B$435),(1/3)*$D$435,"")</f>
        <v/>
      </c>
      <c r="AMH435" s="264" t="str">
        <f>IF(AND($A$435&lt;=CI$349,CI$349&lt;=$B$435),(2/3)*$D$435,"")</f>
        <v/>
      </c>
      <c r="AMI435" s="264" t="str">
        <f>IF(AND($A$435&lt;=CI$349,CI$349&lt;=$B$435),$E$435,"")</f>
        <v/>
      </c>
      <c r="AMJ435" s="264" t="str">
        <f>IF(AND($A$435&lt;=CI$349,CI$349&lt;=$B$435),(1/3)*$E$435,"")</f>
        <v/>
      </c>
      <c r="AMK435" s="264" t="str">
        <f>IF(AND($A$435&lt;=CI$349,CI$349&lt;=$B$435),(2/3)*$E$435,"")</f>
        <v/>
      </c>
      <c r="AML435" s="264" t="str">
        <f>IF(AND($A$435&lt;=CI$349,CI$349&lt;=$B$435),$F$435,"")</f>
        <v/>
      </c>
      <c r="AMM435" s="264" t="str">
        <f>IF(AND($A$435&lt;=CI$349,CI$349&lt;=$B$435),(1/3)*$F$435,"")</f>
        <v/>
      </c>
      <c r="AMN435" s="264" t="str">
        <f>IF(AND($A$435&lt;=CI$349,CI$349&lt;=$B$435),(2/3)*$F$435,"")</f>
        <v/>
      </c>
      <c r="AMO435" s="264" t="str">
        <f>IF(AND($A$435&lt;=CJ$349,CJ$349&lt;=$B$435),$C$435,"")</f>
        <v/>
      </c>
      <c r="AMP435" s="264" t="str">
        <f>IF(AND($A$435&lt;=CJ$349,CJ$349&lt;=$B$435),(1/3)*$C$435,"")</f>
        <v/>
      </c>
      <c r="AMQ435" s="264" t="str">
        <f>IF(AND($A$435&lt;=CJ$349,CJ$349&lt;=$B$435),(2/3)*$C$435,"")</f>
        <v/>
      </c>
      <c r="AMR435" s="264" t="str">
        <f>IF(AND($A$435&lt;=CJ$349,CJ$349&lt;=$B$435),$D$435,"")</f>
        <v/>
      </c>
      <c r="AMS435" s="264" t="str">
        <f>IF(AND($A$435&lt;=CJ$349,CJ$349&lt;=$B$435),(1/3)*$D$435,"")</f>
        <v/>
      </c>
      <c r="AMT435" s="264" t="str">
        <f>IF(AND($A$435&lt;=CJ$349,CJ$349&lt;=$B$435),(2/3)*$D$435,"")</f>
        <v/>
      </c>
      <c r="AMU435" s="264" t="str">
        <f>IF(AND($A$435&lt;=CJ$349,CJ$349&lt;=$B$435),$E$435,"")</f>
        <v/>
      </c>
      <c r="AMV435" s="264" t="str">
        <f>IF(AND($A$435&lt;=CJ$349,CJ$349&lt;=$B$435),(1/3)*$E$435,"")</f>
        <v/>
      </c>
      <c r="AMW435" s="264" t="str">
        <f>IF(AND($A$435&lt;=CJ$349,CJ$349&lt;=$B$435),(2/3)*$E$435,"")</f>
        <v/>
      </c>
      <c r="AMX435" s="264" t="str">
        <f>IF(AND($A$435&lt;=CJ$349,CJ$349&lt;=$B$435),$F$435,"")</f>
        <v/>
      </c>
      <c r="AMY435" s="264" t="str">
        <f>IF(AND($A$435&lt;=CJ$349,CJ$349&lt;=$B$435),(1/3)*$F$435,"")</f>
        <v/>
      </c>
      <c r="AMZ435" s="264" t="str">
        <f>IF(AND($A$435&lt;=CJ$349,CJ$349&lt;=$B$435),(2/3)*$F$435,"")</f>
        <v/>
      </c>
      <c r="ANA435" s="264" t="str">
        <f>IF(AND($A$435&lt;=CK$349,CK$349&lt;=$B$435),$C$435,"")</f>
        <v/>
      </c>
      <c r="ANB435" s="264" t="str">
        <f>IF(AND($A$435&lt;=CK$349,CK$349&lt;=$B$435),(1/3)*$C$435,"")</f>
        <v/>
      </c>
      <c r="ANC435" s="264" t="str">
        <f>IF(AND($A$435&lt;=CK$349,CK$349&lt;=$B$435),(2/3)*$C$435,"")</f>
        <v/>
      </c>
      <c r="AND435" s="264" t="str">
        <f>IF(AND($A$435&lt;=CK$349,CK$349&lt;=$B$435),$D$435,"")</f>
        <v/>
      </c>
      <c r="ANE435" s="264" t="str">
        <f>IF(AND($A$435&lt;=CK$349,CK$349&lt;=$B$435),(1/3)*$D$435,"")</f>
        <v/>
      </c>
      <c r="ANF435" s="264" t="str">
        <f>IF(AND($A$435&lt;=CK$349,CK$349&lt;=$B$435),(2/3)*$D$435,"")</f>
        <v/>
      </c>
      <c r="ANG435" s="264" t="str">
        <f>IF(AND($A$435&lt;=CK$349,CK$349&lt;=$B$435),$E$435,"")</f>
        <v/>
      </c>
      <c r="ANH435" s="264" t="str">
        <f>IF(AND($A$435&lt;=CK$349,CK$349&lt;=$B$435),(1/3)*$E$435,"")</f>
        <v/>
      </c>
      <c r="ANI435" s="264" t="str">
        <f>IF(AND($A$435&lt;=CK$349,CK$349&lt;=$B$435),(2/3)*$E$435,"")</f>
        <v/>
      </c>
      <c r="ANJ435" s="264" t="str">
        <f>IF(AND($A$435&lt;=CK$349,CK$349&lt;=$B$435),$F$435,"")</f>
        <v/>
      </c>
      <c r="ANK435" s="264" t="str">
        <f>IF(AND($A$435&lt;=CK$349,CK$349&lt;=$B$435),(1/3)*$F$435,"")</f>
        <v/>
      </c>
      <c r="ANL435" s="264" t="str">
        <f>IF(AND($A$435&lt;=CK$349,CK$349&lt;=$B$435),(2/3)*$F$435,"")</f>
        <v/>
      </c>
      <c r="ANM435" s="264" t="str">
        <f>IF(AND($A$435&lt;=CL$349,CL$349&lt;=$B$435),$C$435,"")</f>
        <v/>
      </c>
      <c r="ANN435" s="264" t="str">
        <f>IF(AND($A$435&lt;=CL$349,CL$349&lt;=$B$435),(1/3)*$C$435,"")</f>
        <v/>
      </c>
      <c r="ANO435" s="264" t="str">
        <f>IF(AND($A$435&lt;=CL$349,CL$349&lt;=$B$435),(2/3)*$C$435,"")</f>
        <v/>
      </c>
      <c r="ANP435" s="264" t="str">
        <f>IF(AND($A$435&lt;=CL$349,CL$349&lt;=$B$435),$D$435,"")</f>
        <v/>
      </c>
      <c r="ANQ435" s="264" t="str">
        <f>IF(AND($A$435&lt;=CL$349,CL$349&lt;=$B$435),(1/3)*$D$435,"")</f>
        <v/>
      </c>
      <c r="ANR435" s="264" t="str">
        <f>IF(AND($A$435&lt;=CL$349,CL$349&lt;=$B$435),(2/3)*$D$435,"")</f>
        <v/>
      </c>
      <c r="ANS435" s="264" t="str">
        <f>IF(AND($A$435&lt;=CL$349,CL$349&lt;=$B$435),$E$435,"")</f>
        <v/>
      </c>
      <c r="ANT435" s="264" t="str">
        <f>IF(AND($A$435&lt;=CL$349,CL$349&lt;=$B$435),(1/3)*$E$435,"")</f>
        <v/>
      </c>
      <c r="ANU435" s="264" t="str">
        <f>IF(AND($A$435&lt;=CL$349,CL$349&lt;=$B$435),(2/3)*$E$435,"")</f>
        <v/>
      </c>
      <c r="ANV435" s="264" t="str">
        <f>IF(AND($A$435&lt;=CL$349,CL$349&lt;=$B$435),$F$435,"")</f>
        <v/>
      </c>
      <c r="ANW435" s="264" t="str">
        <f>IF(AND($A$435&lt;=CL$349,CL$349&lt;=$B$435),(1/3)*$F$435,"")</f>
        <v/>
      </c>
      <c r="ANX435" s="264" t="str">
        <f>IF(AND($A$435&lt;=CL$349,CL$349&lt;=$B$435),(2/3)*$F$435,"")</f>
        <v/>
      </c>
      <c r="ANY435" s="264" t="str">
        <f>IF(AND($A$435&lt;=CM$349,CM$349&lt;=$B$435),$C$435,"")</f>
        <v/>
      </c>
      <c r="ANZ435" s="264" t="str">
        <f>IF(AND($A$435&lt;=CM$349,CM$349&lt;=$B$435),(1/3)*$C$435,"")</f>
        <v/>
      </c>
      <c r="AOA435" s="264" t="str">
        <f>IF(AND($A$435&lt;=CM$349,CM$349&lt;=$B$435),(2/3)*$C$435,"")</f>
        <v/>
      </c>
      <c r="AOB435" s="264" t="str">
        <f>IF(AND($A$435&lt;=CM$349,CM$349&lt;=$B$435),$D$435,"")</f>
        <v/>
      </c>
      <c r="AOC435" s="264" t="str">
        <f>IF(AND($A$435&lt;=CM$349,CM$349&lt;=$B$435),(1/3)*$D$435,"")</f>
        <v/>
      </c>
      <c r="AOD435" s="264" t="str">
        <f>IF(AND($A$435&lt;=CM$349,CM$349&lt;=$B$435),(2/3)*$D$435,"")</f>
        <v/>
      </c>
      <c r="AOE435" s="264" t="str">
        <f>IF(AND($A$435&lt;=CM$349,CM$349&lt;=$B$435),$E$435,"")</f>
        <v/>
      </c>
      <c r="AOF435" s="264" t="str">
        <f>IF(AND($A$435&lt;=CM$349,CM$349&lt;=$B$435),(1/3)*$E$435,"")</f>
        <v/>
      </c>
      <c r="AOG435" s="264" t="str">
        <f>IF(AND($A$435&lt;=CM$349,CM$349&lt;=$B$435),(2/3)*$E$435,"")</f>
        <v/>
      </c>
      <c r="AOH435" s="264" t="str">
        <f>IF(AND($A$435&lt;=CM$349,CM$349&lt;=$B$435),$F$435,"")</f>
        <v/>
      </c>
      <c r="AOI435" s="264" t="str">
        <f>IF(AND($A$435&lt;=CM$349,CM$349&lt;=$B$435),(1/3)*$F$435,"")</f>
        <v/>
      </c>
      <c r="AOJ435" s="264" t="str">
        <f>IF(AND($A$435&lt;=CM$349,CM$349&lt;=$B$435),(2/3)*$F$435,"")</f>
        <v/>
      </c>
      <c r="AOK435" s="264" t="str">
        <f>IF(AND($A$435&lt;=CN$349,CN$349&lt;=$B$435),$C$435,"")</f>
        <v/>
      </c>
      <c r="AOL435" s="264" t="str">
        <f>IF(AND($A$435&lt;=CN$349,CN$349&lt;=$B$435),(1/3)*$C$435,"")</f>
        <v/>
      </c>
      <c r="AOM435" s="264" t="str">
        <f>IF(AND($A$435&lt;=CN$349,CN$349&lt;=$B$435),(2/3)*$C$435,"")</f>
        <v/>
      </c>
      <c r="AON435" s="264" t="str">
        <f>IF(AND($A$435&lt;=CN$349,CN$349&lt;=$B$435),$D$435,"")</f>
        <v/>
      </c>
      <c r="AOO435" s="264" t="str">
        <f>IF(AND($A$435&lt;=CN$349,CN$349&lt;=$B$435),(1/3)*$D$435,"")</f>
        <v/>
      </c>
      <c r="AOP435" s="264" t="str">
        <f>IF(AND($A$435&lt;=CN$349,CN$349&lt;=$B$435),(2/3)*$D$435,"")</f>
        <v/>
      </c>
      <c r="AOQ435" s="264" t="str">
        <f>IF(AND($A$435&lt;=CN$349,CN$349&lt;=$B$435),$E$435,"")</f>
        <v/>
      </c>
      <c r="AOR435" s="264" t="str">
        <f>IF(AND($A$435&lt;=CN$349,CN$349&lt;=$B$435),(1/3)*$E$435,"")</f>
        <v/>
      </c>
      <c r="AOS435" s="264" t="str">
        <f>IF(AND($A$435&lt;=CN$349,CN$349&lt;=$B$435),(2/3)*$E$435,"")</f>
        <v/>
      </c>
      <c r="AOT435" s="264" t="str">
        <f>IF(AND($A$435&lt;=CN$349,CN$349&lt;=$B$435),$F$435,"")</f>
        <v/>
      </c>
      <c r="AOU435" s="264" t="str">
        <f>IF(AND($A$435&lt;=CN$349,CN$349&lt;=$B$435),(1/3)*$F$435,"")</f>
        <v/>
      </c>
      <c r="AOV435" s="264" t="str">
        <f>IF(AND($A$435&lt;=CN$349,CN$349&lt;=$B$435),(2/3)*$F$435,"")</f>
        <v/>
      </c>
      <c r="AOW435" s="264" t="str">
        <f>IF(AND($A$435&lt;=CO$349,CO$349&lt;=$B$435),$C$435,"")</f>
        <v/>
      </c>
      <c r="AOX435" s="264" t="str">
        <f>IF(AND($A$435&lt;=CO$349,CO$349&lt;=$B$435),(1/3)*$C$435,"")</f>
        <v/>
      </c>
      <c r="AOY435" s="264" t="str">
        <f>IF(AND($A$435&lt;=CO$349,CO$349&lt;=$B$435),(2/3)*$C$435,"")</f>
        <v/>
      </c>
      <c r="AOZ435" s="264" t="str">
        <f>IF(AND($A$435&lt;=CO$349,CO$349&lt;=$B$435),$D$435,"")</f>
        <v/>
      </c>
      <c r="APA435" s="264" t="str">
        <f>IF(AND($A$435&lt;=CO$349,CO$349&lt;=$B$435),(1/3)*$D$435,"")</f>
        <v/>
      </c>
      <c r="APB435" s="264" t="str">
        <f>IF(AND($A$435&lt;=CO$349,CO$349&lt;=$B$435),(2/3)*$D$435,"")</f>
        <v/>
      </c>
      <c r="APC435" s="264" t="str">
        <f>IF(AND($A$435&lt;=CO$349,CO$349&lt;=$B$435),$E$435,"")</f>
        <v/>
      </c>
      <c r="APD435" s="264" t="str">
        <f>IF(AND($A$435&lt;=CO$349,CO$349&lt;=$B$435),(1/3)*$E$435,"")</f>
        <v/>
      </c>
      <c r="APE435" s="264" t="str">
        <f>IF(AND($A$435&lt;=CO$349,CO$349&lt;=$B$435),(2/3)*$E$435,"")</f>
        <v/>
      </c>
      <c r="APF435" s="264" t="str">
        <f>IF(AND($A$435&lt;=CO$349,CO$349&lt;=$B$435),$F$435,"")</f>
        <v/>
      </c>
      <c r="APG435" s="264" t="str">
        <f>IF(AND($A$435&lt;=CO$349,CO$349&lt;=$B$435),(1/3)*$F$435,"")</f>
        <v/>
      </c>
      <c r="APH435" s="264" t="str">
        <f>IF(AND($A$435&lt;=CO$349,CO$349&lt;=$B$435),(2/3)*$F$435,"")</f>
        <v/>
      </c>
      <c r="API435" s="264" t="str">
        <f>IF(AND($A$435&lt;=CP$349,CP$349&lt;=$B$435),$C$435,"")</f>
        <v/>
      </c>
      <c r="APJ435" s="264" t="str">
        <f>IF(AND($A$435&lt;=CP$349,CP$349&lt;=$B$435),(1/3)*$C$435,"")</f>
        <v/>
      </c>
      <c r="APK435" s="264" t="str">
        <f>IF(AND($A$435&lt;=CP$349,CP$349&lt;=$B$435),(2/3)*$C$435,"")</f>
        <v/>
      </c>
      <c r="APL435" s="264" t="str">
        <f>IF(AND($A$435&lt;=CP$349,CP$349&lt;=$B$435),$D$435,"")</f>
        <v/>
      </c>
      <c r="APM435" s="264" t="str">
        <f>IF(AND($A$435&lt;=CP$349,CP$349&lt;=$B$435),(1/3)*$D$435,"")</f>
        <v/>
      </c>
      <c r="APN435" s="264" t="str">
        <f>IF(AND($A$435&lt;=CP$349,CP$349&lt;=$B$435),(2/3)*$D$435,"")</f>
        <v/>
      </c>
      <c r="APO435" s="264" t="str">
        <f>IF(AND($A$435&lt;=CP$349,CP$349&lt;=$B$435),$E$435,"")</f>
        <v/>
      </c>
      <c r="APP435" s="264" t="str">
        <f>IF(AND($A$435&lt;=CP$349,CP$349&lt;=$B$435),(1/3)*$E$435,"")</f>
        <v/>
      </c>
      <c r="APQ435" s="264" t="str">
        <f>IF(AND($A$435&lt;=CP$349,CP$349&lt;=$B$435),(2/3)*$E$435,"")</f>
        <v/>
      </c>
      <c r="APR435" s="264" t="str">
        <f>IF(AND($A$435&lt;=CP$349,CP$349&lt;=$B$435),$F$435,"")</f>
        <v/>
      </c>
      <c r="APS435" s="264" t="str">
        <f>IF(AND($A$435&lt;=CP$349,CP$349&lt;=$B$435),(1/3)*$F$435,"")</f>
        <v/>
      </c>
      <c r="APT435" s="264" t="str">
        <f>IF(AND($A$435&lt;=CP$349,CP$349&lt;=$B$435),(2/3)*$F$435,"")</f>
        <v/>
      </c>
      <c r="APU435" s="264" t="str">
        <f>IF(AND($A$435&lt;=CQ$349,CQ$349&lt;=$B$435),$C$435,"")</f>
        <v/>
      </c>
      <c r="APV435" s="264" t="str">
        <f>IF(AND($A$435&lt;=CQ$349,CQ$349&lt;=$B$435),(1/3)*$C$435,"")</f>
        <v/>
      </c>
      <c r="APW435" s="264" t="str">
        <f>IF(AND($A$435&lt;=CQ$349,CQ$349&lt;=$B$435),(2/3)*$C$435,"")</f>
        <v/>
      </c>
      <c r="APX435" s="264" t="str">
        <f>IF(AND($A$435&lt;=CQ$349,CQ$349&lt;=$B$435),$D$435,"")</f>
        <v/>
      </c>
      <c r="APY435" s="264" t="str">
        <f>IF(AND($A$435&lt;=CQ$349,CQ$349&lt;=$B$435),(1/3)*$D$435,"")</f>
        <v/>
      </c>
      <c r="APZ435" s="264" t="str">
        <f>IF(AND($A$435&lt;=CQ$349,CQ$349&lt;=$B$435),(2/3)*$D$435,"")</f>
        <v/>
      </c>
      <c r="AQA435" s="264" t="str">
        <f>IF(AND($A$435&lt;=CQ$349,CQ$349&lt;=$B$435),$E$435,"")</f>
        <v/>
      </c>
      <c r="AQB435" s="264" t="str">
        <f>IF(AND($A$435&lt;=CQ$349,CQ$349&lt;=$B$435),(1/3)*$E$435,"")</f>
        <v/>
      </c>
      <c r="AQC435" s="264" t="str">
        <f>IF(AND($A$435&lt;=CQ$349,CQ$349&lt;=$B$435),(2/3)*$E$435,"")</f>
        <v/>
      </c>
      <c r="AQD435" s="264" t="str">
        <f>IF(AND($A$435&lt;=CQ$349,CQ$349&lt;=$B$435),$F$435,"")</f>
        <v/>
      </c>
      <c r="AQE435" s="264" t="str">
        <f>IF(AND($A$435&lt;=CQ$349,CQ$349&lt;=$B$435),(1/3)*$F$435,"")</f>
        <v/>
      </c>
      <c r="AQF435" s="264" t="str">
        <f>IF(AND($A$435&lt;=CQ$349,CQ$349&lt;=$B$435),(2/3)*$F$435,"")</f>
        <v/>
      </c>
      <c r="AQG435" s="264" t="str">
        <f>IF(AND($A$435&lt;=CR$349,CR$349&lt;=$B$435),$C$435,"")</f>
        <v/>
      </c>
      <c r="AQH435" s="264" t="str">
        <f>IF(AND($A$435&lt;=CR$349,CR$349&lt;=$B$435),(1/3)*$C$435,"")</f>
        <v/>
      </c>
      <c r="AQI435" s="264" t="str">
        <f>IF(AND($A$435&lt;=CR$349,CR$349&lt;=$B$435),(2/3)*$C$435,"")</f>
        <v/>
      </c>
      <c r="AQJ435" s="264" t="str">
        <f>IF(AND($A$435&lt;=CR$349,CR$349&lt;=$B$435),$D$435,"")</f>
        <v/>
      </c>
      <c r="AQK435" s="264" t="str">
        <f>IF(AND($A$435&lt;=CR$349,CR$349&lt;=$B$435),(1/3)*$D$435,"")</f>
        <v/>
      </c>
      <c r="AQL435" s="264" t="str">
        <f>IF(AND($A$435&lt;=CR$349,CR$349&lt;=$B$435),(2/3)*$D$435,"")</f>
        <v/>
      </c>
      <c r="AQM435" s="264" t="str">
        <f>IF(AND($A$435&lt;=CR$349,CR$349&lt;=$B$435),$E$435,"")</f>
        <v/>
      </c>
      <c r="AQN435" s="264" t="str">
        <f>IF(AND($A$435&lt;=CR$349,CR$349&lt;=$B$435),(1/3)*$E$435,"")</f>
        <v/>
      </c>
      <c r="AQO435" s="264" t="str">
        <f>IF(AND($A$435&lt;=CR$349,CR$349&lt;=$B$435),(2/3)*$E$435,"")</f>
        <v/>
      </c>
      <c r="AQP435" s="264" t="str">
        <f>IF(AND($A$435&lt;=CR$349,CR$349&lt;=$B$435),$F$435,"")</f>
        <v/>
      </c>
      <c r="AQQ435" s="264" t="str">
        <f>IF(AND($A$435&lt;=CR$349,CR$349&lt;=$B$435),(1/3)*$F$435,"")</f>
        <v/>
      </c>
      <c r="AQR435" s="264" t="str">
        <f>IF(AND($A$435&lt;=CR$349,CR$349&lt;=$B$435),(2/3)*$F$435,"")</f>
        <v/>
      </c>
      <c r="AQS435" s="264" t="str">
        <f>IF(AND($A$435&lt;=CS$349,CS$349&lt;=$B$435),$C$435,"")</f>
        <v/>
      </c>
      <c r="AQT435" s="264" t="str">
        <f>IF(AND($A$435&lt;=CS$349,CS$349&lt;=$B$435),(1/3)*$C$435,"")</f>
        <v/>
      </c>
      <c r="AQU435" s="264" t="str">
        <f>IF(AND($A$435&lt;=CS$349,CS$349&lt;=$B$435),(2/3)*$C$435,"")</f>
        <v/>
      </c>
      <c r="AQV435" s="264" t="str">
        <f>IF(AND($A$435&lt;=CS$349,CS$349&lt;=$B$435),$D$435,"")</f>
        <v/>
      </c>
      <c r="AQW435" s="264" t="str">
        <f>IF(AND($A$435&lt;=CS$349,CS$349&lt;=$B$435),(1/3)*$D$435,"")</f>
        <v/>
      </c>
      <c r="AQX435" s="264" t="str">
        <f>IF(AND($A$435&lt;=CS$349,CS$349&lt;=$B$435),(2/3)*$D$435,"")</f>
        <v/>
      </c>
      <c r="AQY435" s="264" t="str">
        <f>IF(AND($A$435&lt;=CS$349,CS$349&lt;=$B$435),$E$435,"")</f>
        <v/>
      </c>
      <c r="AQZ435" s="264" t="str">
        <f>IF(AND($A$435&lt;=CS$349,CS$349&lt;=$B$435),(1/3)*$E$435,"")</f>
        <v/>
      </c>
      <c r="ARA435" s="264" t="str">
        <f>IF(AND($A$435&lt;=CS$349,CS$349&lt;=$B$435),(2/3)*$E$435,"")</f>
        <v/>
      </c>
      <c r="ARB435" s="264" t="str">
        <f>IF(AND($A$435&lt;=CS$349,CS$349&lt;=$B$435),$F$435,"")</f>
        <v/>
      </c>
      <c r="ARC435" s="264" t="str">
        <f>IF(AND($A$435&lt;=CS$349,CS$349&lt;=$B$435),(1/3)*$F$435,"")</f>
        <v/>
      </c>
      <c r="ARD435" s="264" t="str">
        <f>IF(AND($A$435&lt;=CS$349,CS$349&lt;=$B$435),(2/3)*$F$435,"")</f>
        <v/>
      </c>
      <c r="ARE435" s="264" t="str">
        <f>IF(AND($A$435&lt;=CT$349,CT$349&lt;=$B$435),$C$435,"")</f>
        <v/>
      </c>
      <c r="ARF435" s="264" t="str">
        <f>IF(AND($A$435&lt;=CT$349,CT$349&lt;=$B$435),(1/3)*$C$435,"")</f>
        <v/>
      </c>
      <c r="ARG435" s="264" t="str">
        <f>IF(AND($A$435&lt;=CT$349,CT$349&lt;=$B$435),(2/3)*$C$435,"")</f>
        <v/>
      </c>
      <c r="ARH435" s="264" t="str">
        <f>IF(AND($A$435&lt;=CT$349,CT$349&lt;=$B$435),$D$435,"")</f>
        <v/>
      </c>
      <c r="ARI435" s="264" t="str">
        <f>IF(AND($A$435&lt;=CT$349,CT$349&lt;=$B$435),(1/3)*$D$435,"")</f>
        <v/>
      </c>
      <c r="ARJ435" s="264" t="str">
        <f>IF(AND($A$435&lt;=CT$349,CT$349&lt;=$B$435),(2/3)*$D$435,"")</f>
        <v/>
      </c>
      <c r="ARK435" s="264" t="str">
        <f>IF(AND($A$435&lt;=CT$349,CT$349&lt;=$B$435),$E$435,"")</f>
        <v/>
      </c>
      <c r="ARL435" s="264" t="str">
        <f>IF(AND($A$435&lt;=CT$349,CT$349&lt;=$B$435),(1/3)*$E$435,"")</f>
        <v/>
      </c>
      <c r="ARM435" s="264" t="str">
        <f>IF(AND($A$435&lt;=CT$349,CT$349&lt;=$B$435),(2/3)*$E$435,"")</f>
        <v/>
      </c>
      <c r="ARN435" s="264" t="str">
        <f>IF(AND($A$435&lt;=CT$349,CT$349&lt;=$B$435),$F$435,"")</f>
        <v/>
      </c>
      <c r="ARO435" s="264" t="str">
        <f>IF(AND($A$435&lt;=CT$349,CT$349&lt;=$B$435),(1/3)*$F$435,"")</f>
        <v/>
      </c>
      <c r="ARP435" s="264" t="str">
        <f>IF(AND($A$435&lt;=CT$349,CT$349&lt;=$B$435),(2/3)*$F$435,"")</f>
        <v/>
      </c>
      <c r="ARQ435" s="264" t="str">
        <f>IF(AND($A$435&lt;=CU$349,CU$349&lt;=$B$435),$C$435,"")</f>
        <v/>
      </c>
      <c r="ARR435" s="264" t="str">
        <f>IF(AND($A$435&lt;=CU$349,CU$349&lt;=$B$435),(1/3)*$C$435,"")</f>
        <v/>
      </c>
      <c r="ARS435" s="264" t="str">
        <f>IF(AND($A$435&lt;=CU$349,CU$349&lt;=$B$435),(2/3)*$C$435,"")</f>
        <v/>
      </c>
      <c r="ART435" s="264" t="str">
        <f>IF(AND($A$435&lt;=CU$349,CU$349&lt;=$B$435),$D$435,"")</f>
        <v/>
      </c>
      <c r="ARU435" s="264" t="str">
        <f>IF(AND($A$435&lt;=CU$349,CU$349&lt;=$B$435),(1/3)*$D$435,"")</f>
        <v/>
      </c>
      <c r="ARV435" s="264" t="str">
        <f>IF(AND($A$435&lt;=CU$349,CU$349&lt;=$B$435),(2/3)*$D$435,"")</f>
        <v/>
      </c>
      <c r="ARW435" s="264" t="str">
        <f>IF(AND($A$435&lt;=CU$349,CU$349&lt;=$B$435),$E$435,"")</f>
        <v/>
      </c>
      <c r="ARX435" s="264" t="str">
        <f>IF(AND($A$435&lt;=CU$349,CU$349&lt;=$B$435),(1/3)*$E$435,"")</f>
        <v/>
      </c>
      <c r="ARY435" s="264" t="str">
        <f>IF(AND($A$435&lt;=CU$349,CU$349&lt;=$B$435),(2/3)*$E$435,"")</f>
        <v/>
      </c>
      <c r="ARZ435" s="264" t="str">
        <f>IF(AND($A$435&lt;=CU$349,CU$349&lt;=$B$435),$F$435,"")</f>
        <v/>
      </c>
      <c r="ASA435" s="264" t="str">
        <f>IF(AND($A$435&lt;=CU$349,CU$349&lt;=$B$435),(1/3)*$F$435,"")</f>
        <v/>
      </c>
      <c r="ASB435" s="264" t="str">
        <f>IF(AND($A$435&lt;=CU$349,CU$349&lt;=$B$435),(2/3)*$F$435,"")</f>
        <v/>
      </c>
      <c r="ASC435" s="264" t="str">
        <f>IF(AND($A$435&lt;=CV$349,CV$349&lt;=$B$435),$C$435,"")</f>
        <v/>
      </c>
      <c r="ASD435" s="264" t="str">
        <f>IF(AND($A$435&lt;=CV$349,CV$349&lt;=$B$435),(1/3)*$C$435,"")</f>
        <v/>
      </c>
      <c r="ASE435" s="264" t="str">
        <f>IF(AND($A$435&lt;=CV$349,CV$349&lt;=$B$435),(2/3)*$C$435,"")</f>
        <v/>
      </c>
      <c r="ASF435" s="264" t="str">
        <f>IF(AND($A$435&lt;=CV$349,CV$349&lt;=$B$435),$D$435,"")</f>
        <v/>
      </c>
      <c r="ASG435" s="264" t="str">
        <f>IF(AND($A$435&lt;=CV$349,CV$349&lt;=$B$435),(1/3)*$D$435,"")</f>
        <v/>
      </c>
      <c r="ASH435" s="264" t="str">
        <f>IF(AND($A$435&lt;=CV$349,CV$349&lt;=$B$435),(2/3)*$D$435,"")</f>
        <v/>
      </c>
      <c r="ASI435" s="264" t="str">
        <f>IF(AND($A$435&lt;=CV$349,CV$349&lt;=$B$435),$E$435,"")</f>
        <v/>
      </c>
      <c r="ASJ435" s="264" t="str">
        <f>IF(AND($A$435&lt;=CV$349,CV$349&lt;=$B$435),(1/3)*$E$435,"")</f>
        <v/>
      </c>
      <c r="ASK435" s="264" t="str">
        <f>IF(AND($A$435&lt;=CV$349,CV$349&lt;=$B$435),(2/3)*$E$435,"")</f>
        <v/>
      </c>
      <c r="ASL435" s="264" t="str">
        <f>IF(AND($A$435&lt;=CV$349,CV$349&lt;=$B$435),$F$435,"")</f>
        <v/>
      </c>
      <c r="ASM435" s="264" t="str">
        <f>IF(AND($A$435&lt;=CV$349,CV$349&lt;=$B$435),(1/3)*$F$435,"")</f>
        <v/>
      </c>
      <c r="ASN435" s="264" t="str">
        <f>IF(AND($A$435&lt;=CV$349,CV$349&lt;=$B$435),(2/3)*$F$435,"")</f>
        <v/>
      </c>
      <c r="ASO435" s="264" t="str">
        <f>IF(AND($A$435&lt;=CW$349,CW$349&lt;=$B$435),$C$435,"")</f>
        <v/>
      </c>
      <c r="ASP435" s="264" t="str">
        <f>IF(AND($A$435&lt;=CW$349,CW$349&lt;=$B$435),(1/3)*$C$435,"")</f>
        <v/>
      </c>
      <c r="ASQ435" s="264" t="str">
        <f>IF(AND($A$435&lt;=CW$349,CW$349&lt;=$B$435),(2/3)*$C$435,"")</f>
        <v/>
      </c>
      <c r="ASR435" s="264" t="str">
        <f>IF(AND($A$435&lt;=CW$349,CW$349&lt;=$B$435),$D$435,"")</f>
        <v/>
      </c>
      <c r="ASS435" s="264" t="str">
        <f>IF(AND($A$435&lt;=CW$349,CW$349&lt;=$B$435),(1/3)*$D$435,"")</f>
        <v/>
      </c>
      <c r="AST435" s="264" t="str">
        <f>IF(AND($A$435&lt;=CW$349,CW$349&lt;=$B$435),(2/3)*$D$435,"")</f>
        <v/>
      </c>
      <c r="ASU435" s="264" t="str">
        <f>IF(AND($A$435&lt;=CW$349,CW$349&lt;=$B$435),$E$435,"")</f>
        <v/>
      </c>
      <c r="ASV435" s="264" t="str">
        <f>IF(AND($A$435&lt;=CW$349,CW$349&lt;=$B$435),(1/3)*$E$435,"")</f>
        <v/>
      </c>
      <c r="ASW435" s="264" t="str">
        <f>IF(AND($A$435&lt;=CW$349,CW$349&lt;=$B$435),(2/3)*$E$435,"")</f>
        <v/>
      </c>
      <c r="ASX435" s="264" t="str">
        <f>IF(AND($A$435&lt;=CW$349,CW$349&lt;=$B$435),$F$435,"")</f>
        <v/>
      </c>
      <c r="ASY435" s="264" t="str">
        <f>IF(AND($A$435&lt;=CW$349,CW$349&lt;=$B$435),(1/3)*$F$435,"")</f>
        <v/>
      </c>
      <c r="ASZ435" s="264" t="str">
        <f>IF(AND($A$435&lt;=CW$349,CW$349&lt;=$B$435),(2/3)*$F$435,"")</f>
        <v/>
      </c>
      <c r="ATA435" s="264" t="str">
        <f>IF(AND($A$435&lt;=CX$349,CX$349&lt;=$B$435),$C$435,"")</f>
        <v/>
      </c>
      <c r="ATB435" s="264" t="str">
        <f>IF(AND($A$435&lt;=CX$349,CX$349&lt;=$B$435),(1/3)*$C$435,"")</f>
        <v/>
      </c>
      <c r="ATC435" s="264" t="str">
        <f>IF(AND($A$435&lt;=CX$349,CX$349&lt;=$B$435),(2/3)*$C$435,"")</f>
        <v/>
      </c>
      <c r="ATD435" s="264" t="str">
        <f>IF(AND($A$435&lt;=CX$349,CX$349&lt;=$B$435),$D$435,"")</f>
        <v/>
      </c>
      <c r="ATE435" s="264" t="str">
        <f>IF(AND($A$435&lt;=CX$349,CX$349&lt;=$B$435),(1/3)*$D$435,"")</f>
        <v/>
      </c>
      <c r="ATF435" s="264" t="str">
        <f>IF(AND($A$435&lt;=CX$349,CX$349&lt;=$B$435),(2/3)*$D$435,"")</f>
        <v/>
      </c>
      <c r="ATG435" s="264" t="str">
        <f>IF(AND($A$435&lt;=CX$349,CX$349&lt;=$B$435),$E$435,"")</f>
        <v/>
      </c>
      <c r="ATH435" s="264" t="str">
        <f>IF(AND($A$435&lt;=CX$349,CX$349&lt;=$B$435),(1/3)*$E$435,"")</f>
        <v/>
      </c>
      <c r="ATI435" s="264" t="str">
        <f>IF(AND($A$435&lt;=CX$349,CX$349&lt;=$B$435),(2/3)*$E$435,"")</f>
        <v/>
      </c>
      <c r="ATJ435" s="264" t="str">
        <f>IF(AND($A$435&lt;=CX$349,CX$349&lt;=$B$435),$F$435,"")</f>
        <v/>
      </c>
      <c r="ATK435" s="264" t="str">
        <f>IF(AND($A$435&lt;=CX$349,CX$349&lt;=$B$435),(1/3)*$F$435,"")</f>
        <v/>
      </c>
      <c r="ATL435" s="264" t="str">
        <f>IF(AND($A$435&lt;=CX$349,CX$349&lt;=$B$435),(2/3)*$F$435,"")</f>
        <v/>
      </c>
      <c r="ATM435" s="264" t="str">
        <f>IF(AND($A$435&lt;=CY$349,CY$349&lt;=$B$435),$C$435,"")</f>
        <v/>
      </c>
      <c r="ATN435" s="264" t="str">
        <f>IF(AND($A$435&lt;=CY$349,CY$349&lt;=$B$435),(1/3)*$C$435,"")</f>
        <v/>
      </c>
      <c r="ATO435" s="264" t="str">
        <f>IF(AND($A$435&lt;=CY$349,CY$349&lt;=$B$435),(2/3)*$C$435,"")</f>
        <v/>
      </c>
      <c r="ATP435" s="264" t="str">
        <f>IF(AND($A$435&lt;=CY$349,CY$349&lt;=$B$435),$D$435,"")</f>
        <v/>
      </c>
      <c r="ATQ435" s="264" t="str">
        <f>IF(AND($A$435&lt;=CY$349,CY$349&lt;=$B$435),(1/3)*$D$435,"")</f>
        <v/>
      </c>
      <c r="ATR435" s="264" t="str">
        <f>IF(AND($A$435&lt;=CY$349,CY$349&lt;=$B$435),(2/3)*$D$435,"")</f>
        <v/>
      </c>
      <c r="ATS435" s="264" t="str">
        <f>IF(AND($A$435&lt;=CY$349,CY$349&lt;=$B$435),$E$435,"")</f>
        <v/>
      </c>
      <c r="ATT435" s="264" t="str">
        <f>IF(AND($A$435&lt;=CY$349,CY$349&lt;=$B$435),(1/3)*$E$435,"")</f>
        <v/>
      </c>
      <c r="ATU435" s="264" t="str">
        <f>IF(AND($A$435&lt;=CY$349,CY$349&lt;=$B$435),(2/3)*$E$435,"")</f>
        <v/>
      </c>
      <c r="ATV435" s="264" t="str">
        <f>IF(AND($A$435&lt;=CY$349,CY$349&lt;=$B$435),$F$435,"")</f>
        <v/>
      </c>
      <c r="ATW435" s="264" t="str">
        <f>IF(AND($A$435&lt;=CY$349,CY$349&lt;=$B$435),(1/3)*$F$435,"")</f>
        <v/>
      </c>
      <c r="ATX435" s="264" t="str">
        <f>IF(AND($A$435&lt;=CY$349,CY$349&lt;=$B$435),(2/3)*$F$435,"")</f>
        <v/>
      </c>
      <c r="ATY435" s="264" t="str">
        <f>IF(AND($A$435&lt;=CZ$349,CZ$349&lt;=$B$435),$C$435,"")</f>
        <v/>
      </c>
      <c r="ATZ435" s="264" t="str">
        <f>IF(AND($A$435&lt;=CZ$349,CZ$349&lt;=$B$435),(1/3)*$C$435,"")</f>
        <v/>
      </c>
      <c r="AUA435" s="264" t="str">
        <f>IF(AND($A$435&lt;=CZ$349,CZ$349&lt;=$B$435),(2/3)*$C$435,"")</f>
        <v/>
      </c>
      <c r="AUB435" s="264" t="str">
        <f>IF(AND($A$435&lt;=CZ$349,CZ$349&lt;=$B$435),$D$435,"")</f>
        <v/>
      </c>
      <c r="AUC435" s="264" t="str">
        <f>IF(AND($A$435&lt;=CZ$349,CZ$349&lt;=$B$435),(1/3)*$D$435,"")</f>
        <v/>
      </c>
      <c r="AUD435" s="264" t="str">
        <f>IF(AND($A$435&lt;=CZ$349,CZ$349&lt;=$B$435),(2/3)*$D$435,"")</f>
        <v/>
      </c>
      <c r="AUE435" s="264" t="str">
        <f>IF(AND($A$435&lt;=CZ$349,CZ$349&lt;=$B$435),$E$435,"")</f>
        <v/>
      </c>
      <c r="AUF435" s="264" t="str">
        <f>IF(AND($A$435&lt;=CZ$349,CZ$349&lt;=$B$435),(1/3)*$E$435,"")</f>
        <v/>
      </c>
      <c r="AUG435" s="264" t="str">
        <f>IF(AND($A$435&lt;=CZ$349,CZ$349&lt;=$B$435),(2/3)*$E$435,"")</f>
        <v/>
      </c>
      <c r="AUH435" s="264" t="str">
        <f>IF(AND($A$435&lt;=CZ$349,CZ$349&lt;=$B$435),$F$435,"")</f>
        <v/>
      </c>
      <c r="AUI435" s="264" t="str">
        <f>IF(AND($A$435&lt;=CZ$349,CZ$349&lt;=$B$435),(1/3)*$F$435,"")</f>
        <v/>
      </c>
      <c r="AUJ435" s="264" t="str">
        <f>IF(AND($A$435&lt;=CZ$349,CZ$349&lt;=$B$435),(2/3)*$F$435,"")</f>
        <v/>
      </c>
    </row>
    <row r="436" spans="1:1232" hidden="1">
      <c r="A436" s="260">
        <v>3451</v>
      </c>
      <c r="B436" s="257">
        <v>4350</v>
      </c>
      <c r="C436" s="265">
        <v>27</v>
      </c>
      <c r="D436" s="265">
        <v>20</v>
      </c>
      <c r="E436" s="265">
        <v>15</v>
      </c>
      <c r="F436" s="265">
        <v>10</v>
      </c>
      <c r="G436" s="479"/>
      <c r="H436" s="479"/>
      <c r="I436" s="479"/>
      <c r="J436" s="6"/>
      <c r="K436" s="6"/>
      <c r="L436" s="6"/>
      <c r="M436" s="6"/>
      <c r="N436" s="6"/>
      <c r="O436" s="6"/>
      <c r="Q436" s="264" t="str">
        <f t="shared" si="879"/>
        <v/>
      </c>
      <c r="R436" s="264" t="str">
        <f t="shared" si="880"/>
        <v/>
      </c>
      <c r="S436" s="264" t="str">
        <f t="shared" si="881"/>
        <v/>
      </c>
      <c r="T436" s="264" t="str">
        <f t="shared" si="882"/>
        <v/>
      </c>
      <c r="U436" s="264" t="str">
        <f t="shared" si="883"/>
        <v/>
      </c>
      <c r="V436" s="264" t="str">
        <f t="shared" si="884"/>
        <v/>
      </c>
      <c r="W436" s="264" t="str">
        <f t="shared" si="885"/>
        <v/>
      </c>
      <c r="X436" s="264" t="str">
        <f t="shared" si="886"/>
        <v/>
      </c>
      <c r="Y436" s="264"/>
      <c r="Z436" s="264"/>
      <c r="AA436" s="264"/>
      <c r="AB436" s="264" t="str">
        <f t="shared" si="887"/>
        <v/>
      </c>
      <c r="AC436" s="264" t="str">
        <f t="shared" si="888"/>
        <v/>
      </c>
      <c r="AD436" s="264" t="str">
        <f t="shared" si="889"/>
        <v/>
      </c>
      <c r="AE436" s="264" t="str">
        <f t="shared" si="890"/>
        <v/>
      </c>
      <c r="AF436" s="264" t="str">
        <f t="shared" si="652"/>
        <v/>
      </c>
      <c r="AG436" s="264" t="str">
        <f t="shared" si="653"/>
        <v/>
      </c>
      <c r="AH436" s="264"/>
      <c r="AI436" s="264" t="str">
        <f t="shared" si="654"/>
        <v/>
      </c>
      <c r="AJ436" s="264" t="str">
        <f t="shared" si="655"/>
        <v/>
      </c>
      <c r="AK436" s="264" t="str">
        <f t="shared" si="656"/>
        <v/>
      </c>
      <c r="AL436" s="264" t="str">
        <f t="shared" si="657"/>
        <v/>
      </c>
      <c r="AM436" s="264" t="str">
        <f t="shared" si="658"/>
        <v/>
      </c>
      <c r="AN436" s="264" t="str">
        <f t="shared" si="659"/>
        <v/>
      </c>
      <c r="AO436" s="264" t="str">
        <f t="shared" si="660"/>
        <v/>
      </c>
      <c r="AP436" s="264" t="str">
        <f t="shared" si="661"/>
        <v/>
      </c>
      <c r="AQ436" s="264" t="str">
        <f t="shared" si="662"/>
        <v/>
      </c>
      <c r="AR436" s="264" t="str">
        <f t="shared" si="663"/>
        <v/>
      </c>
      <c r="AS436" s="264" t="str">
        <f t="shared" si="664"/>
        <v/>
      </c>
      <c r="AT436" s="264" t="str">
        <f t="shared" si="665"/>
        <v/>
      </c>
      <c r="AU436" s="264" t="str">
        <f t="shared" si="666"/>
        <v/>
      </c>
      <c r="AV436" s="264" t="str">
        <f t="shared" si="667"/>
        <v/>
      </c>
      <c r="AW436" s="264" t="str">
        <f t="shared" si="668"/>
        <v/>
      </c>
      <c r="AX436" s="264" t="str">
        <f t="shared" si="669"/>
        <v/>
      </c>
      <c r="AY436" s="264" t="str">
        <f t="shared" si="670"/>
        <v/>
      </c>
      <c r="AZ436" s="264" t="str">
        <f t="shared" si="671"/>
        <v/>
      </c>
      <c r="BA436" s="264" t="str">
        <f t="shared" si="672"/>
        <v/>
      </c>
      <c r="BB436" s="264" t="str">
        <f t="shared" si="673"/>
        <v/>
      </c>
      <c r="BC436" s="264" t="str">
        <f t="shared" si="674"/>
        <v/>
      </c>
      <c r="BD436" s="264" t="str">
        <f t="shared" si="675"/>
        <v/>
      </c>
      <c r="BE436" s="264" t="str">
        <f t="shared" si="676"/>
        <v/>
      </c>
      <c r="BF436" s="264" t="str">
        <f t="shared" si="677"/>
        <v/>
      </c>
      <c r="BG436" s="264" t="str">
        <f t="shared" si="678"/>
        <v/>
      </c>
      <c r="BH436" s="264" t="str">
        <f t="shared" si="679"/>
        <v/>
      </c>
      <c r="BI436" s="264" t="str">
        <f t="shared" si="680"/>
        <v/>
      </c>
      <c r="BJ436" s="264" t="str">
        <f t="shared" si="681"/>
        <v/>
      </c>
      <c r="BK436" s="264" t="str">
        <f t="shared" si="682"/>
        <v/>
      </c>
      <c r="BL436" s="264" t="str">
        <f t="shared" si="683"/>
        <v/>
      </c>
      <c r="BM436" s="264" t="str">
        <f t="shared" si="684"/>
        <v/>
      </c>
      <c r="BN436" s="264" t="str">
        <f t="shared" si="685"/>
        <v/>
      </c>
      <c r="BO436" s="264" t="str">
        <f t="shared" si="686"/>
        <v/>
      </c>
      <c r="BP436" s="264" t="str">
        <f t="shared" si="687"/>
        <v/>
      </c>
      <c r="BQ436" s="264" t="str">
        <f t="shared" si="688"/>
        <v/>
      </c>
      <c r="BR436" s="264" t="str">
        <f t="shared" si="689"/>
        <v/>
      </c>
      <c r="BS436" s="264" t="str">
        <f t="shared" si="690"/>
        <v/>
      </c>
      <c r="BT436" s="264" t="str">
        <f t="shared" si="691"/>
        <v/>
      </c>
      <c r="BU436" s="264" t="str">
        <f t="shared" si="692"/>
        <v/>
      </c>
      <c r="BV436" s="264" t="str">
        <f t="shared" si="693"/>
        <v/>
      </c>
      <c r="BW436" s="264" t="str">
        <f t="shared" si="694"/>
        <v/>
      </c>
      <c r="BX436" s="264" t="str">
        <f t="shared" si="874"/>
        <v/>
      </c>
      <c r="BY436" s="264" t="str">
        <f t="shared" si="695"/>
        <v/>
      </c>
      <c r="BZ436" s="264" t="str">
        <f t="shared" si="696"/>
        <v/>
      </c>
      <c r="CA436" s="264" t="str">
        <f t="shared" si="697"/>
        <v/>
      </c>
      <c r="CB436" s="264" t="str">
        <f t="shared" si="698"/>
        <v/>
      </c>
      <c r="CC436" s="264" t="str">
        <f t="shared" si="699"/>
        <v/>
      </c>
      <c r="CD436" s="264" t="str">
        <f t="shared" si="700"/>
        <v/>
      </c>
      <c r="CE436" s="264" t="str">
        <f t="shared" si="701"/>
        <v/>
      </c>
      <c r="CF436" s="264" t="str">
        <f t="shared" si="702"/>
        <v/>
      </c>
      <c r="CG436" s="264" t="str">
        <f t="shared" si="703"/>
        <v/>
      </c>
      <c r="CH436" s="264" t="str">
        <f t="shared" si="704"/>
        <v/>
      </c>
      <c r="CI436" s="264" t="str">
        <f t="shared" si="705"/>
        <v/>
      </c>
      <c r="CJ436" s="264" t="str">
        <f t="shared" si="706"/>
        <v/>
      </c>
      <c r="CK436" s="264" t="str">
        <f t="shared" si="707"/>
        <v/>
      </c>
      <c r="CL436" s="264" t="str">
        <f t="shared" si="708"/>
        <v/>
      </c>
      <c r="CM436" s="264" t="str">
        <f t="shared" si="709"/>
        <v/>
      </c>
      <c r="CN436" s="264" t="str">
        <f t="shared" si="710"/>
        <v/>
      </c>
      <c r="CO436" s="264" t="str">
        <f t="shared" si="711"/>
        <v/>
      </c>
      <c r="CP436" s="264" t="str">
        <f t="shared" si="712"/>
        <v/>
      </c>
      <c r="CQ436" s="264" t="str">
        <f t="shared" si="713"/>
        <v/>
      </c>
      <c r="CR436" s="264" t="str">
        <f t="shared" si="714"/>
        <v/>
      </c>
      <c r="CS436" s="264" t="str">
        <f t="shared" si="715"/>
        <v/>
      </c>
      <c r="CT436" s="264" t="str">
        <f t="shared" si="716"/>
        <v/>
      </c>
      <c r="CU436" s="264" t="str">
        <f t="shared" si="717"/>
        <v/>
      </c>
      <c r="CV436" s="264" t="str">
        <f t="shared" si="718"/>
        <v/>
      </c>
      <c r="CW436" s="264" t="str">
        <f t="shared" si="719"/>
        <v/>
      </c>
      <c r="CX436" s="264" t="str">
        <f t="shared" si="720"/>
        <v/>
      </c>
      <c r="CY436" s="264" t="str">
        <f t="shared" si="721"/>
        <v/>
      </c>
      <c r="CZ436" s="264" t="str">
        <f t="shared" si="722"/>
        <v/>
      </c>
      <c r="DA436" s="264" t="str">
        <f t="shared" si="723"/>
        <v/>
      </c>
      <c r="DB436" s="264" t="str">
        <f t="shared" si="724"/>
        <v/>
      </c>
      <c r="DC436" s="264" t="str">
        <f t="shared" si="725"/>
        <v/>
      </c>
      <c r="DD436" s="264" t="str">
        <f t="shared" si="726"/>
        <v/>
      </c>
      <c r="DE436" s="264" t="str">
        <f t="shared" si="727"/>
        <v/>
      </c>
      <c r="DF436" s="264" t="str">
        <f t="shared" si="728"/>
        <v/>
      </c>
      <c r="DG436" s="264" t="str">
        <f t="shared" si="729"/>
        <v/>
      </c>
      <c r="DH436" s="264" t="str">
        <f t="shared" si="730"/>
        <v/>
      </c>
      <c r="DI436" s="264" t="str">
        <f t="shared" si="731"/>
        <v/>
      </c>
      <c r="DJ436" s="264" t="str">
        <f t="shared" si="732"/>
        <v/>
      </c>
      <c r="DK436" s="264" t="str">
        <f t="shared" si="733"/>
        <v/>
      </c>
      <c r="DL436" s="264" t="str">
        <f t="shared" si="734"/>
        <v/>
      </c>
      <c r="DM436" s="264" t="str">
        <f t="shared" si="735"/>
        <v/>
      </c>
      <c r="DN436" s="264" t="str">
        <f t="shared" si="736"/>
        <v/>
      </c>
      <c r="DO436" s="264" t="str">
        <f t="shared" si="737"/>
        <v/>
      </c>
      <c r="DP436" s="264" t="str">
        <f t="shared" si="738"/>
        <v/>
      </c>
      <c r="DQ436" s="264" t="str">
        <f t="shared" si="739"/>
        <v/>
      </c>
      <c r="DR436" s="264" t="str">
        <f t="shared" si="740"/>
        <v/>
      </c>
      <c r="DS436" s="264" t="str">
        <f t="shared" si="741"/>
        <v/>
      </c>
      <c r="DT436" s="264" t="str">
        <f t="shared" si="742"/>
        <v/>
      </c>
      <c r="DU436" s="264" t="str">
        <f t="shared" si="743"/>
        <v/>
      </c>
      <c r="DV436" s="264" t="str">
        <f t="shared" si="744"/>
        <v/>
      </c>
      <c r="DW436" s="264" t="str">
        <f t="shared" si="745"/>
        <v/>
      </c>
      <c r="DX436" s="264" t="str">
        <f t="shared" si="746"/>
        <v/>
      </c>
      <c r="DY436" s="264" t="str">
        <f t="shared" si="747"/>
        <v/>
      </c>
      <c r="DZ436" s="264" t="str">
        <f t="shared" si="748"/>
        <v/>
      </c>
      <c r="EA436" s="264" t="str">
        <f t="shared" si="749"/>
        <v/>
      </c>
      <c r="EB436" s="264" t="str">
        <f t="shared" si="750"/>
        <v/>
      </c>
      <c r="EC436" s="264" t="str">
        <f t="shared" si="751"/>
        <v/>
      </c>
      <c r="ED436" s="264" t="str">
        <f t="shared" si="752"/>
        <v/>
      </c>
      <c r="EE436" s="264" t="str">
        <f t="shared" si="753"/>
        <v/>
      </c>
      <c r="EF436" s="264" t="str">
        <f t="shared" si="754"/>
        <v/>
      </c>
      <c r="EG436" s="264" t="str">
        <f t="shared" si="755"/>
        <v/>
      </c>
      <c r="EH436" s="264" t="str">
        <f t="shared" si="756"/>
        <v/>
      </c>
      <c r="EI436" s="264" t="str">
        <f t="shared" si="757"/>
        <v/>
      </c>
      <c r="EJ436" s="264" t="str">
        <f t="shared" si="758"/>
        <v/>
      </c>
      <c r="EK436" s="264" t="str">
        <f t="shared" si="875"/>
        <v/>
      </c>
      <c r="EL436" s="264" t="str">
        <f t="shared" si="759"/>
        <v/>
      </c>
      <c r="EM436" s="264" t="str">
        <f t="shared" si="760"/>
        <v/>
      </c>
      <c r="EN436" s="264" t="str">
        <f t="shared" si="761"/>
        <v/>
      </c>
      <c r="EO436" s="264" t="str">
        <f t="shared" si="762"/>
        <v/>
      </c>
      <c r="EP436" s="264" t="str">
        <f t="shared" si="763"/>
        <v/>
      </c>
      <c r="EQ436" s="264" t="str">
        <f t="shared" si="764"/>
        <v/>
      </c>
      <c r="ER436" s="264" t="str">
        <f t="shared" si="765"/>
        <v/>
      </c>
      <c r="ES436" s="264" t="str">
        <f t="shared" si="766"/>
        <v/>
      </c>
      <c r="ET436" s="264" t="str">
        <f t="shared" si="767"/>
        <v/>
      </c>
      <c r="EU436" s="264" t="str">
        <f t="shared" si="768"/>
        <v/>
      </c>
      <c r="EV436" s="264" t="str">
        <f t="shared" si="769"/>
        <v/>
      </c>
      <c r="EW436" s="264" t="str">
        <f t="shared" si="770"/>
        <v/>
      </c>
      <c r="EX436" s="264" t="str">
        <f t="shared" si="771"/>
        <v/>
      </c>
      <c r="EY436" s="264" t="str">
        <f t="shared" si="772"/>
        <v/>
      </c>
      <c r="EZ436" s="264" t="str">
        <f t="shared" si="773"/>
        <v/>
      </c>
      <c r="FA436" s="264" t="str">
        <f t="shared" si="774"/>
        <v/>
      </c>
      <c r="FB436" s="264" t="str">
        <f t="shared" si="775"/>
        <v/>
      </c>
      <c r="FC436" s="264" t="str">
        <f t="shared" si="776"/>
        <v/>
      </c>
      <c r="FD436" s="264" t="str">
        <f t="shared" si="777"/>
        <v/>
      </c>
      <c r="FE436" s="264" t="str">
        <f t="shared" si="778"/>
        <v/>
      </c>
      <c r="FF436" s="264" t="str">
        <f t="shared" si="779"/>
        <v/>
      </c>
      <c r="FG436" s="264" t="str">
        <f t="shared" si="780"/>
        <v/>
      </c>
      <c r="FH436" s="264" t="str">
        <f t="shared" si="781"/>
        <v/>
      </c>
      <c r="FI436" s="264" t="str">
        <f t="shared" si="782"/>
        <v/>
      </c>
      <c r="FJ436" s="264" t="str">
        <f t="shared" si="783"/>
        <v/>
      </c>
      <c r="FK436" s="264" t="str">
        <f t="shared" si="784"/>
        <v/>
      </c>
      <c r="FL436" s="264" t="str">
        <f t="shared" si="785"/>
        <v/>
      </c>
      <c r="FM436" s="264" t="str">
        <f t="shared" si="786"/>
        <v/>
      </c>
      <c r="FN436" s="264" t="str">
        <f t="shared" si="787"/>
        <v/>
      </c>
      <c r="FO436" s="264" t="str">
        <f t="shared" si="788"/>
        <v/>
      </c>
      <c r="FP436" s="264" t="str">
        <f t="shared" si="789"/>
        <v/>
      </c>
      <c r="FQ436" s="264" t="str">
        <f t="shared" si="790"/>
        <v/>
      </c>
      <c r="FR436" s="264" t="str">
        <f t="shared" si="791"/>
        <v/>
      </c>
      <c r="FS436" s="264" t="str">
        <f t="shared" si="792"/>
        <v/>
      </c>
      <c r="FT436" s="264" t="str">
        <f t="shared" si="793"/>
        <v/>
      </c>
      <c r="FU436" s="264" t="str">
        <f t="shared" si="794"/>
        <v/>
      </c>
      <c r="FV436" s="264" t="str">
        <f t="shared" si="795"/>
        <v/>
      </c>
      <c r="FW436" s="264" t="str">
        <f t="shared" si="796"/>
        <v/>
      </c>
      <c r="FX436" s="264" t="str">
        <f t="shared" si="797"/>
        <v/>
      </c>
      <c r="FY436" s="264" t="str">
        <f t="shared" si="798"/>
        <v/>
      </c>
      <c r="FZ436" s="264" t="str">
        <f t="shared" si="799"/>
        <v/>
      </c>
      <c r="GA436" s="264" t="str">
        <f t="shared" si="800"/>
        <v/>
      </c>
      <c r="GB436" s="264" t="str">
        <f t="shared" si="801"/>
        <v/>
      </c>
      <c r="GC436" s="264" t="str">
        <f t="shared" si="802"/>
        <v/>
      </c>
      <c r="GD436" s="264" t="str">
        <f t="shared" si="803"/>
        <v/>
      </c>
      <c r="GE436" s="264" t="str">
        <f t="shared" si="804"/>
        <v/>
      </c>
      <c r="GF436" s="264" t="str">
        <f t="shared" si="805"/>
        <v/>
      </c>
      <c r="GG436" s="264" t="str">
        <f t="shared" si="806"/>
        <v/>
      </c>
      <c r="GH436" s="264" t="str">
        <f t="shared" si="807"/>
        <v/>
      </c>
      <c r="GI436" s="264" t="str">
        <f t="shared" si="808"/>
        <v/>
      </c>
      <c r="GJ436" s="264" t="str">
        <f t="shared" si="809"/>
        <v/>
      </c>
      <c r="GK436" s="264" t="str">
        <f t="shared" si="810"/>
        <v/>
      </c>
      <c r="GL436" s="264" t="str">
        <f t="shared" si="811"/>
        <v/>
      </c>
      <c r="GM436" s="264" t="str">
        <f t="shared" si="812"/>
        <v/>
      </c>
      <c r="GN436" s="264" t="str">
        <f t="shared" si="813"/>
        <v/>
      </c>
      <c r="GO436" s="264" t="str">
        <f t="shared" si="814"/>
        <v/>
      </c>
      <c r="GP436" s="264" t="str">
        <f t="shared" si="815"/>
        <v/>
      </c>
      <c r="GQ436" s="264" t="str">
        <f t="shared" si="816"/>
        <v/>
      </c>
      <c r="GR436" s="264" t="str">
        <f t="shared" si="817"/>
        <v/>
      </c>
      <c r="GS436" s="264" t="str">
        <f t="shared" si="818"/>
        <v/>
      </c>
      <c r="GT436" s="264" t="str">
        <f t="shared" si="819"/>
        <v/>
      </c>
      <c r="GU436" s="264" t="str">
        <f t="shared" si="820"/>
        <v/>
      </c>
      <c r="GV436" s="264" t="str">
        <f t="shared" si="821"/>
        <v/>
      </c>
      <c r="GW436" s="264" t="str">
        <f t="shared" si="822"/>
        <v/>
      </c>
      <c r="GX436" s="264" t="str">
        <f t="shared" si="823"/>
        <v/>
      </c>
      <c r="GY436" s="264" t="str">
        <f t="shared" si="824"/>
        <v/>
      </c>
      <c r="GZ436" s="264" t="str">
        <f t="shared" si="825"/>
        <v/>
      </c>
      <c r="HA436" s="264" t="str">
        <f t="shared" si="826"/>
        <v/>
      </c>
      <c r="HB436" s="264" t="str">
        <f t="shared" si="827"/>
        <v/>
      </c>
      <c r="HC436" s="264" t="str">
        <f t="shared" si="828"/>
        <v/>
      </c>
      <c r="HD436" s="264" t="str">
        <f t="shared" si="829"/>
        <v/>
      </c>
      <c r="HE436" s="264" t="str">
        <f t="shared" si="830"/>
        <v/>
      </c>
      <c r="HF436" s="264" t="str">
        <f t="shared" si="831"/>
        <v/>
      </c>
      <c r="HG436" s="264" t="str">
        <f t="shared" si="832"/>
        <v/>
      </c>
      <c r="HH436" s="264" t="str">
        <f t="shared" si="833"/>
        <v/>
      </c>
      <c r="HI436" s="264" t="str">
        <f t="shared" si="834"/>
        <v/>
      </c>
      <c r="HJ436" s="264" t="str">
        <f t="shared" si="835"/>
        <v/>
      </c>
      <c r="HK436" s="264" t="str">
        <f t="shared" si="836"/>
        <v/>
      </c>
      <c r="HL436" s="264" t="str">
        <f t="shared" si="837"/>
        <v/>
      </c>
      <c r="HM436" s="264" t="str">
        <f t="shared" si="838"/>
        <v/>
      </c>
      <c r="HN436" s="264" t="str">
        <f t="shared" si="839"/>
        <v/>
      </c>
      <c r="HO436" s="264" t="str">
        <f t="shared" si="840"/>
        <v/>
      </c>
      <c r="HP436" s="264" t="str">
        <f t="shared" si="841"/>
        <v/>
      </c>
      <c r="HQ436" s="264" t="str">
        <f t="shared" si="842"/>
        <v/>
      </c>
      <c r="HR436" s="264" t="str">
        <f t="shared" si="843"/>
        <v/>
      </c>
      <c r="HS436" s="264" t="str">
        <f t="shared" si="844"/>
        <v/>
      </c>
      <c r="HT436" s="264" t="str">
        <f t="shared" si="845"/>
        <v/>
      </c>
      <c r="HU436" s="264" t="str">
        <f t="shared" si="846"/>
        <v/>
      </c>
      <c r="HV436" s="264" t="str">
        <f t="shared" si="847"/>
        <v/>
      </c>
      <c r="HW436" s="264" t="str">
        <f t="shared" si="848"/>
        <v/>
      </c>
      <c r="HX436" s="264" t="str">
        <f t="shared" si="849"/>
        <v/>
      </c>
      <c r="HY436" s="264" t="str">
        <f t="shared" si="850"/>
        <v/>
      </c>
      <c r="HZ436" s="264" t="str">
        <f t="shared" si="851"/>
        <v/>
      </c>
      <c r="IA436" s="264" t="str">
        <f t="shared" si="852"/>
        <v/>
      </c>
      <c r="IB436" s="264" t="str">
        <f t="shared" si="853"/>
        <v/>
      </c>
      <c r="IC436" s="264" t="str">
        <f t="shared" si="854"/>
        <v/>
      </c>
      <c r="ID436" s="264" t="str">
        <f t="shared" si="855"/>
        <v/>
      </c>
      <c r="IE436" s="264" t="str">
        <f t="shared" si="856"/>
        <v/>
      </c>
      <c r="IF436" s="264" t="str">
        <f t="shared" si="857"/>
        <v/>
      </c>
      <c r="IG436" s="264" t="str">
        <f t="shared" si="858"/>
        <v/>
      </c>
      <c r="IH436" s="264" t="str">
        <f t="shared" si="859"/>
        <v/>
      </c>
      <c r="II436" s="264" t="str">
        <f t="shared" si="860"/>
        <v/>
      </c>
      <c r="IJ436" s="264" t="str">
        <f t="shared" si="861"/>
        <v/>
      </c>
      <c r="IK436" s="264" t="str">
        <f t="shared" si="862"/>
        <v/>
      </c>
      <c r="IL436" s="264" t="str">
        <f t="shared" si="863"/>
        <v/>
      </c>
      <c r="IM436" s="264" t="str">
        <f t="shared" si="864"/>
        <v/>
      </c>
      <c r="IN436" s="264" t="str">
        <f t="shared" si="865"/>
        <v/>
      </c>
      <c r="IO436" s="264" t="str">
        <f>IF(AND($A$436&lt;=$W$349,$W$349&lt;=$B$436),$C$436,"")</f>
        <v/>
      </c>
      <c r="IP436" s="264" t="str">
        <f t="shared" si="866"/>
        <v/>
      </c>
      <c r="IQ436" s="264" t="str">
        <f t="shared" si="867"/>
        <v/>
      </c>
      <c r="IR436" s="264" t="str">
        <f t="shared" si="868"/>
        <v/>
      </c>
      <c r="IS436" s="264" t="str">
        <f t="shared" si="869"/>
        <v/>
      </c>
      <c r="IT436" s="264" t="str">
        <f t="shared" si="870"/>
        <v/>
      </c>
      <c r="IU436" s="264" t="str">
        <f t="shared" si="871"/>
        <v/>
      </c>
      <c r="IV436" s="264" t="str">
        <f t="shared" si="872"/>
        <v/>
      </c>
      <c r="IW436" s="264" t="str">
        <f t="shared" si="873"/>
        <v/>
      </c>
      <c r="IX436" s="264" t="str">
        <f t="shared" si="876"/>
        <v/>
      </c>
      <c r="IY436" s="264" t="str">
        <f t="shared" si="877"/>
        <v/>
      </c>
      <c r="IZ436" s="264" t="str">
        <f t="shared" si="878"/>
        <v/>
      </c>
      <c r="JA436" s="264" t="str">
        <f>IF(AND($A$436&lt;=X$349,X$349&lt;=$B$436),$C$436,"")</f>
        <v/>
      </c>
      <c r="JB436" s="264" t="str">
        <f>IF(AND($A$436&lt;=X$349,X$349&lt;=$B$436),(1/3)*$C$436,"")</f>
        <v/>
      </c>
      <c r="JC436" s="264" t="str">
        <f>IF(AND($A$436&lt;=X$349,X$349&lt;=$B$436),(2/3)*$C$436,"")</f>
        <v/>
      </c>
      <c r="JD436" s="264" t="str">
        <f>IF(AND($A$436&lt;=X$349,X$349&lt;=$B$436),$D$436,"")</f>
        <v/>
      </c>
      <c r="JE436" s="264" t="str">
        <f>IF(AND($A$436&lt;=X$349,X$349&lt;=$B$436),(1/3)*$D$436,"")</f>
        <v/>
      </c>
      <c r="JF436" s="264" t="str">
        <f>IF(AND($A$436&lt;=X$349,X$349&lt;=$B$436),(2/3)*$D$436,"")</f>
        <v/>
      </c>
      <c r="JG436" s="264" t="str">
        <f>IF(AND($A$436&lt;=X$349,X$349&lt;=$B$436),$E$436,"")</f>
        <v/>
      </c>
      <c r="JH436" s="264" t="str">
        <f>IF(AND($A$436&lt;=X$349,X$349&lt;=$B$436),(1/3)*$E$436,"")</f>
        <v/>
      </c>
      <c r="JI436" s="264" t="str">
        <f>IF(AND($A$436&lt;=X$349,X$349&lt;=$B$436),(2/3)*$E$436,"")</f>
        <v/>
      </c>
      <c r="JJ436" s="264" t="str">
        <f>IF(AND($A$436&lt;=X$349,X$349&lt;=$B$436),$F$436,"")</f>
        <v/>
      </c>
      <c r="JK436" s="264" t="str">
        <f>IF(AND($A$436&lt;=X$349,X$349&lt;=$B$436),(1/3)*$F$436,"")</f>
        <v/>
      </c>
      <c r="JL436" s="264" t="str">
        <f>IF(AND($A$436&lt;=X$349,X$349&lt;=$B$436),(2/3)*$F$436,"")</f>
        <v/>
      </c>
      <c r="JM436" s="264" t="str">
        <f>IF(AND($A$436&lt;=Y$349,Y$349&lt;=$B$436),$C$436,"")</f>
        <v/>
      </c>
      <c r="JN436" s="264" t="str">
        <f>IF(AND($A$436&lt;=Y$349,Y$349&lt;=$B$436),(1/3)*$C$436,"")</f>
        <v/>
      </c>
      <c r="JO436" s="264" t="str">
        <f>IF(AND($A$436&lt;=Y$349,Y$349&lt;=$B$436),(2/3)*$C$436,"")</f>
        <v/>
      </c>
      <c r="JP436" s="264" t="str">
        <f>IF(AND($A$436&lt;=Y$349,Y$349&lt;=$B$436),$D$436,"")</f>
        <v/>
      </c>
      <c r="JQ436" s="264" t="str">
        <f>IF(AND($A$436&lt;=Y$349,Y$349&lt;=$B$436),(1/3)*$D$436,"")</f>
        <v/>
      </c>
      <c r="JR436" s="264" t="str">
        <f>IF(AND($A$436&lt;=Y$349,Y$349&lt;=$B$436),(2/3)*$D$436,"")</f>
        <v/>
      </c>
      <c r="JS436" s="264" t="str">
        <f>IF(AND($A$436&lt;=Y$349,Y$349&lt;=$B$436),$E$436,"")</f>
        <v/>
      </c>
      <c r="JT436" s="264" t="str">
        <f>IF(AND($A$436&lt;=Y$349,Y$349&lt;=$B$436),(1/3)*$E$436,"")</f>
        <v/>
      </c>
      <c r="JU436" s="264" t="str">
        <f>IF(AND($A$436&lt;=Y$349,Y$349&lt;=$B$436),(2/3)*$E$436,"")</f>
        <v/>
      </c>
      <c r="JV436" s="264" t="str">
        <f>IF(AND($A$436&lt;=Y$349,Y$349&lt;=$B$436),$F$436,"")</f>
        <v/>
      </c>
      <c r="JW436" s="264" t="str">
        <f>IF(AND($A$436&lt;=Y$349,Y$349&lt;=$B$436),(1/3)*$F$436,"")</f>
        <v/>
      </c>
      <c r="JX436" s="264" t="str">
        <f>IF(AND($A$436&lt;=Y$349,Y$349&lt;=$B$436),(2/3)*$F$436,"")</f>
        <v/>
      </c>
      <c r="JY436" s="264" t="str">
        <f>IF(AND($A$436&lt;=Z$349,Z$349&lt;=$B$436),$C$436,"")</f>
        <v/>
      </c>
      <c r="JZ436" s="264" t="str">
        <f>IF(AND($A$436&lt;=Z$349,Z$349&lt;=$B$436),(1/3)*$C$436,"")</f>
        <v/>
      </c>
      <c r="KA436" s="264" t="str">
        <f>IF(AND($A$436&lt;=Z$349,Z$349&lt;=$B$436),(2/3)*$C$436,"")</f>
        <v/>
      </c>
      <c r="KB436" s="264" t="str">
        <f>IF(AND($A$436&lt;=Z$349,Z$349&lt;=$B$436),$D$436,"")</f>
        <v/>
      </c>
      <c r="KC436" s="264" t="str">
        <f>IF(AND($A$436&lt;=Z$349,Z$349&lt;=$B$436),(1/3)*$D$436,"")</f>
        <v/>
      </c>
      <c r="KD436" s="264" t="str">
        <f>IF(AND($A$436&lt;=Z$349,Z$349&lt;=$B$436),(2/3)*$D$436,"")</f>
        <v/>
      </c>
      <c r="KE436" s="264" t="str">
        <f>IF(AND($A$436&lt;=Z$349,Z$349&lt;=$B$436),$E$436,"")</f>
        <v/>
      </c>
      <c r="KF436" s="264" t="str">
        <f>IF(AND($A$436&lt;=Z$349,Z$349&lt;=$B$436),(1/3)*$E$436,"")</f>
        <v/>
      </c>
      <c r="KG436" s="264" t="str">
        <f>IF(AND($A$436&lt;=Z$349,Z$349&lt;=$B$436),(2/3)*$E$436,"")</f>
        <v/>
      </c>
      <c r="KH436" s="264" t="str">
        <f>IF(AND($A$436&lt;=Z$349,Z$349&lt;=$B$436),$F$436,"")</f>
        <v/>
      </c>
      <c r="KI436" s="264" t="str">
        <f>IF(AND($A$436&lt;=Z$349,Z$349&lt;=$B$436),(1/3)*$F$436,"")</f>
        <v/>
      </c>
      <c r="KJ436" s="264" t="str">
        <f>IF(AND($A$436&lt;=Z$349,Z$349&lt;=$B$436),(2/3)*$F$436,"")</f>
        <v/>
      </c>
      <c r="KK436" s="264" t="str">
        <f>IF(AND($A$436&lt;=AA$349,AA$349&lt;=$B$436),$C$436,"")</f>
        <v/>
      </c>
      <c r="KL436" s="264" t="str">
        <f>IF(AND($A$436&lt;=AA$349,AA$349&lt;=$B$436),(1/3)*$C$436,"")</f>
        <v/>
      </c>
      <c r="KM436" s="264" t="str">
        <f>IF(AND($A$436&lt;=AA$349,AA$349&lt;=$B$436),(2/3)*$C$436,"")</f>
        <v/>
      </c>
      <c r="KN436" s="264" t="str">
        <f>IF(AND($A$436&lt;=AA$349,AA$349&lt;=$B$436),$D$436,"")</f>
        <v/>
      </c>
      <c r="KO436" s="264" t="str">
        <f>IF(AND($A$436&lt;=AA$349,AA$349&lt;=$B$436),(1/3)*$D$436,"")</f>
        <v/>
      </c>
      <c r="KP436" s="264" t="str">
        <f>IF(AND($A$436&lt;=AA$349,AA$349&lt;=$B$436),(2/3)*$D$436,"")</f>
        <v/>
      </c>
      <c r="KQ436" s="264" t="str">
        <f>IF(AND($A$436&lt;=AA$349,AA$349&lt;=$B$436),$E$436,"")</f>
        <v/>
      </c>
      <c r="KR436" s="264" t="str">
        <f>IF(AND($A$436&lt;=AA$349,AA$349&lt;=$B$436),(1/3)*$E$436,"")</f>
        <v/>
      </c>
      <c r="KS436" s="264" t="str">
        <f>IF(AND($A$436&lt;=AA$349,AA$349&lt;=$B$436),(2/3)*$E$436,"")</f>
        <v/>
      </c>
      <c r="KT436" s="264" t="str">
        <f>IF(AND($A$436&lt;=AA$349,AA$349&lt;=$B$436),$F$436,"")</f>
        <v/>
      </c>
      <c r="KU436" s="264" t="str">
        <f>IF(AND($A$436&lt;=AA$349,AA$349&lt;=$B$436),(1/3)*$F$436,"")</f>
        <v/>
      </c>
      <c r="KV436" s="264" t="str">
        <f>IF(AND($A$436&lt;=AA$349,AA$349&lt;=$B$436),(2/3)*$F$436,"")</f>
        <v/>
      </c>
      <c r="KW436" s="264" t="str">
        <f>IF(AND($A$436&lt;=AB$349,AB$349&lt;=$B$436),$C$436,"")</f>
        <v/>
      </c>
      <c r="KX436" s="264" t="str">
        <f>IF(AND($A$436&lt;=AB$349,AB$349&lt;=$B$436),(1/3)*$C$436,"")</f>
        <v/>
      </c>
      <c r="KY436" s="264" t="str">
        <f>IF(AND($A$436&lt;=AB$349,AB$349&lt;=$B$436),(2/3)*$C$436,"")</f>
        <v/>
      </c>
      <c r="KZ436" s="264" t="str">
        <f>IF(AND($A$436&lt;=AB$349,AB$349&lt;=$B$436),$D$436,"")</f>
        <v/>
      </c>
      <c r="LA436" s="264" t="str">
        <f>IF(AND($A$436&lt;=AB$349,AB$349&lt;=$B$436),(1/3)*$D$436,"")</f>
        <v/>
      </c>
      <c r="LB436" s="264" t="str">
        <f>IF(AND($A$436&lt;=AB$349,AB$349&lt;=$B$436),(2/3)*$D$436,"")</f>
        <v/>
      </c>
      <c r="LC436" s="264" t="str">
        <f>IF(AND($A$436&lt;=AB$349,AB$349&lt;=$B$436),$E$436,"")</f>
        <v/>
      </c>
      <c r="LD436" s="264" t="str">
        <f>IF(AND($A$436&lt;=AB$349,AB$349&lt;=$B$436),(1/3)*$E$436,"")</f>
        <v/>
      </c>
      <c r="LE436" s="264" t="str">
        <f>IF(AND($A$436&lt;=AB$349,AB$349&lt;=$B$436),(2/3)*$E$436,"")</f>
        <v/>
      </c>
      <c r="LF436" s="264" t="str">
        <f>IF(AND($A$436&lt;=AB$349,AB$349&lt;=$B$436),$F$436,"")</f>
        <v/>
      </c>
      <c r="LG436" s="264" t="str">
        <f>IF(AND($A$436&lt;=AB$349,AB$349&lt;=$B$436),(1/3)*$F$436,"")</f>
        <v/>
      </c>
      <c r="LH436" s="264" t="str">
        <f>IF(AND($A$436&lt;=AB$349,AB$349&lt;=$B$436),(2/3)*$F$436,"")</f>
        <v/>
      </c>
      <c r="LI436" s="264" t="str">
        <f>IF(AND($A$436&lt;=AC$349,AC$349&lt;=$B$436),$C$436,"")</f>
        <v/>
      </c>
      <c r="LJ436" s="264" t="str">
        <f>IF(AND($A$436&lt;=AC$349,AC$349&lt;=$B$436),(1/3)*$C$436,"")</f>
        <v/>
      </c>
      <c r="LK436" s="264" t="str">
        <f>IF(AND($A$436&lt;=AC$349,AC$349&lt;=$B$436),(2/3)*$C$436,"")</f>
        <v/>
      </c>
      <c r="LL436" s="264" t="str">
        <f>IF(AND($A$436&lt;=AC$349,AC$349&lt;=$B$436),$D$436,"")</f>
        <v/>
      </c>
      <c r="LM436" s="264" t="str">
        <f>IF(AND($A$436&lt;=AC$349,AC$349&lt;=$B$436),(1/3)*$D$436,"")</f>
        <v/>
      </c>
      <c r="LN436" s="264" t="str">
        <f>IF(AND($A$436&lt;=AC$349,AC$349&lt;=$B$436),(2/3)*$D$436,"")</f>
        <v/>
      </c>
      <c r="LO436" s="264" t="str">
        <f>IF(AND($A$436&lt;=AC$349,AC$349&lt;=$B$436),$E$436,"")</f>
        <v/>
      </c>
      <c r="LP436" s="264" t="str">
        <f>IF(AND($A$436&lt;=AC$349,AC$349&lt;=$B$436),(1/3)*$E$436,"")</f>
        <v/>
      </c>
      <c r="LQ436" s="264" t="str">
        <f>IF(AND($A$436&lt;=AC$349,AC$349&lt;=$B$436),(2/3)*$E$436,"")</f>
        <v/>
      </c>
      <c r="LR436" s="264" t="str">
        <f>IF(AND($A$436&lt;=AC$349,AC$349&lt;=$B$436),$F$436,"")</f>
        <v/>
      </c>
      <c r="LS436" s="264" t="str">
        <f>IF(AND($A$436&lt;=AC$349,AC$349&lt;=$B$436),(1/3)*$F$436,"")</f>
        <v/>
      </c>
      <c r="LT436" s="264" t="str">
        <f>IF(AND($A$436&lt;=AC$349,AC$349&lt;=$B$436),(2/3)*$F$436,"")</f>
        <v/>
      </c>
      <c r="LU436" s="264" t="str">
        <f>IF(AND($A$436&lt;=AD$349,AD$349&lt;=$B$436),$C$436,"")</f>
        <v/>
      </c>
      <c r="LV436" s="264" t="str">
        <f>IF(AND($A$436&lt;=AD$349,AD$349&lt;=$B$436),(1/3)*$C$436,"")</f>
        <v/>
      </c>
      <c r="LW436" s="264" t="str">
        <f>IF(AND($A$436&lt;=AD$349,AD$349&lt;=$B$436),(2/3)*$C$436,"")</f>
        <v/>
      </c>
      <c r="LX436" s="264" t="str">
        <f>IF(AND($A$436&lt;=AD$349,AD$349&lt;=$B$436),$D$436,"")</f>
        <v/>
      </c>
      <c r="LY436" s="264" t="str">
        <f>IF(AND($A$436&lt;=AD$349,AD$349&lt;=$B$436),(1/3)*$D$436,"")</f>
        <v/>
      </c>
      <c r="LZ436" s="264" t="str">
        <f>IF(AND($A$436&lt;=AD$349,AD$349&lt;=$B$436),(2/3)*$D$436,"")</f>
        <v/>
      </c>
      <c r="MA436" s="264" t="str">
        <f>IF(AND($A$436&lt;=AD$349,AD$349&lt;=$B$436),$E$436,"")</f>
        <v/>
      </c>
      <c r="MB436" s="264" t="str">
        <f>IF(AND($A$436&lt;=AD$349,AD$349&lt;=$B$436),(1/3)*$E$436,"")</f>
        <v/>
      </c>
      <c r="MC436" s="264" t="str">
        <f>IF(AND($A$436&lt;=AD$349,AD$349&lt;=$B$436),(2/3)*$E$436,"")</f>
        <v/>
      </c>
      <c r="MD436" s="264" t="str">
        <f>IF(AND($A$436&lt;=AD$349,AD$349&lt;=$B$436),$F$436,"")</f>
        <v/>
      </c>
      <c r="ME436" s="264" t="str">
        <f>IF(AND($A$436&lt;=AD$349,AD$349&lt;=$B$436),(1/3)*$F$436,"")</f>
        <v/>
      </c>
      <c r="MF436" s="264" t="str">
        <f>IF(AND($A$436&lt;=AD$349,AD$349&lt;=$B$436),(2/3)*$F$436,"")</f>
        <v/>
      </c>
      <c r="MG436" s="264" t="str">
        <f>IF(AND($A$436&lt;=AE$349,AE$349&lt;=$B$436),$C$436,"")</f>
        <v/>
      </c>
      <c r="MH436" s="264" t="str">
        <f>IF(AND($A$436&lt;=AE$349,AE$349&lt;=$B$436),(1/3)*$C$436,"")</f>
        <v/>
      </c>
      <c r="MI436" s="264" t="str">
        <f>IF(AND($A$436&lt;=AE$349,AE$349&lt;=$B$436),(2/3)*$C$436,"")</f>
        <v/>
      </c>
      <c r="MJ436" s="264" t="str">
        <f>IF(AND($A$436&lt;=AE$349,AE$349&lt;=$B$436),$D$436,"")</f>
        <v/>
      </c>
      <c r="MK436" s="264" t="str">
        <f>IF(AND($A$436&lt;=AE$349,AE$349&lt;=$B$436),(1/3)*$D$436,"")</f>
        <v/>
      </c>
      <c r="ML436" s="264" t="str">
        <f>IF(AND($A$436&lt;=AE$349,AE$349&lt;=$B$436),(2/3)*$D$436,"")</f>
        <v/>
      </c>
      <c r="MM436" s="264" t="str">
        <f>IF(AND($A$436&lt;=AE$349,AE$349&lt;=$B$436),$E$436,"")</f>
        <v/>
      </c>
      <c r="MN436" s="264" t="str">
        <f>IF(AND($A$436&lt;=AE$349,AE$349&lt;=$B$436),(1/3)*$E$436,"")</f>
        <v/>
      </c>
      <c r="MO436" s="264" t="str">
        <f>IF(AND($A$436&lt;=AE$349,AE$349&lt;=$B$436),(2/3)*$E$436,"")</f>
        <v/>
      </c>
      <c r="MP436" s="264" t="str">
        <f>IF(AND($A$436&lt;=AE$349,AE$349&lt;=$B$436),$F$436,"")</f>
        <v/>
      </c>
      <c r="MQ436" s="264" t="str">
        <f>IF(AND($A$436&lt;=AE$349,AE$349&lt;=$B$436),(1/3)*$F$436,"")</f>
        <v/>
      </c>
      <c r="MR436" s="264" t="str">
        <f>IF(AND($A$436&lt;=AE$349,AE$349&lt;=$B$436),(2/3)*$F$436,"")</f>
        <v/>
      </c>
      <c r="MS436" s="264" t="str">
        <f>IF(AND($A$436&lt;=AF$349,AF$349&lt;=$B$436),$C$436,"")</f>
        <v/>
      </c>
      <c r="MT436" s="264" t="str">
        <f>IF(AND($A$436&lt;=AF$349,AF$349&lt;=$B$436),(1/3)*$C$436,"")</f>
        <v/>
      </c>
      <c r="MU436" s="264" t="str">
        <f>IF(AND($A$436&lt;=AF$349,AF$349&lt;=$B$436),(2/3)*$C$436,"")</f>
        <v/>
      </c>
      <c r="MV436" s="264" t="str">
        <f>IF(AND($A$436&lt;=AF$349,AF$349&lt;=$B$436),$D$436,"")</f>
        <v/>
      </c>
      <c r="MW436" s="264" t="str">
        <f>IF(AND($A$436&lt;=AF$349,AF$349&lt;=$B$436),(1/3)*$D$436,"")</f>
        <v/>
      </c>
      <c r="MX436" s="264" t="str">
        <f>IF(AND($A$436&lt;=AF$349,AF$349&lt;=$B$436),(2/3)*$D$436,"")</f>
        <v/>
      </c>
      <c r="MY436" s="264" t="str">
        <f>IF(AND($A$436&lt;=AF$349,AF$349&lt;=$B$436),$E$436,"")</f>
        <v/>
      </c>
      <c r="MZ436" s="264" t="str">
        <f>IF(AND($A$436&lt;=AF$349,AF$349&lt;=$B$436),(1/3)*$E$436,"")</f>
        <v/>
      </c>
      <c r="NA436" s="264" t="str">
        <f>IF(AND($A$436&lt;=AF$349,AF$349&lt;=$B$436),(2/3)*$E$436,"")</f>
        <v/>
      </c>
      <c r="NB436" s="264" t="str">
        <f>IF(AND($A$436&lt;=AF$349,AF$349&lt;=$B$436),$F$436,"")</f>
        <v/>
      </c>
      <c r="NC436" s="264" t="str">
        <f>IF(AND($A$436&lt;=AF$349,AF$349&lt;=$B$436),(1/3)*$F$436,"")</f>
        <v/>
      </c>
      <c r="ND436" s="264" t="str">
        <f>IF(AND($A$436&lt;=AF$349,AF$349&lt;=$B$436),(2/3)*$F$436,"")</f>
        <v/>
      </c>
      <c r="NE436" s="264" t="str">
        <f>IF(AND($A$436&lt;=AG$349,AG$349&lt;=$B$436),$C$436,"")</f>
        <v/>
      </c>
      <c r="NF436" s="264" t="str">
        <f>IF(AND($A$436&lt;=AG$349,AG$349&lt;=$B$436),(1/3)*$C$436,"")</f>
        <v/>
      </c>
      <c r="NG436" s="264" t="str">
        <f>IF(AND($A$436&lt;=AG$349,AG$349&lt;=$B$436),(2/3)*$C$436,"")</f>
        <v/>
      </c>
      <c r="NH436" s="264" t="str">
        <f>IF(AND($A$436&lt;=AG$349,AG$349&lt;=$B$436),$D$436,"")</f>
        <v/>
      </c>
      <c r="NI436" s="264" t="str">
        <f>IF(AND($A$436&lt;=AG$349,AG$349&lt;=$B$436),(1/3)*$D$436,"")</f>
        <v/>
      </c>
      <c r="NJ436" s="264" t="str">
        <f>IF(AND($A$436&lt;=AG$349,AG$349&lt;=$B$436),(2/3)*$D$436,"")</f>
        <v/>
      </c>
      <c r="NK436" s="264" t="str">
        <f>IF(AND($A$436&lt;=AG$349,AG$349&lt;=$B$436),$E$436,"")</f>
        <v/>
      </c>
      <c r="NL436" s="264" t="str">
        <f>IF(AND($A$436&lt;=AG$349,AG$349&lt;=$B$436),(1/3)*$E$436,"")</f>
        <v/>
      </c>
      <c r="NM436" s="264" t="str">
        <f>IF(AND($A$436&lt;=AG$349,AG$349&lt;=$B$436),(2/3)*$E$436,"")</f>
        <v/>
      </c>
      <c r="NN436" s="264" t="str">
        <f>IF(AND($A$436&lt;=AG$349,AG$349&lt;=$B$436),$F$436,"")</f>
        <v/>
      </c>
      <c r="NO436" s="264" t="str">
        <f>IF(AND($A$436&lt;=AG$349,AG$349&lt;=$B$436),(1/3)*$F$436,"")</f>
        <v/>
      </c>
      <c r="NP436" s="264" t="str">
        <f>IF(AND($A$436&lt;=AG$349,AG$349&lt;=$B$436),(2/3)*$F$436,"")</f>
        <v/>
      </c>
      <c r="NQ436" s="264" t="str">
        <f>IF(AND($A$436&lt;=AH$349,AH$349&lt;=$B$436),$C$436,"")</f>
        <v/>
      </c>
      <c r="NR436" s="264" t="str">
        <f>IF(AND($A$436&lt;=AH$349,AH$349&lt;=$B$436),(1/3)*$C$436,"")</f>
        <v/>
      </c>
      <c r="NS436" s="264" t="str">
        <f>IF(AND($A$436&lt;=AH$349,AH$349&lt;=$B$436),(2/3)*$C$436,"")</f>
        <v/>
      </c>
      <c r="NT436" s="264" t="str">
        <f>IF(AND($A$436&lt;=AH$349,AH$349&lt;=$B$436),$D$436,"")</f>
        <v/>
      </c>
      <c r="NU436" s="264" t="str">
        <f>IF(AND($A$436&lt;=AH$349,AH$349&lt;=$B$436),(1/3)*$D$436,"")</f>
        <v/>
      </c>
      <c r="NV436" s="264" t="str">
        <f>IF(AND($A$436&lt;=AH$349,AH$349&lt;=$B$436),(2/3)*$D$436,"")</f>
        <v/>
      </c>
      <c r="NW436" s="264" t="str">
        <f>IF(AND($A$436&lt;=AH$349,AH$349&lt;=$B$436),$E$436,"")</f>
        <v/>
      </c>
      <c r="NX436" s="264" t="str">
        <f>IF(AND($A$436&lt;=AH$349,AH$349&lt;=$B$436),(1/3)*$E$436,"")</f>
        <v/>
      </c>
      <c r="NY436" s="264" t="str">
        <f>IF(AND($A$436&lt;=AH$349,AH$349&lt;=$B$436),(2/3)*$E$436,"")</f>
        <v/>
      </c>
      <c r="NZ436" s="264" t="str">
        <f>IF(AND($A$436&lt;=AH$349,AH$349&lt;=$B$436),$F$436,"")</f>
        <v/>
      </c>
      <c r="OA436" s="264" t="str">
        <f>IF(AND($A$436&lt;=AH$349,AH$349&lt;=$B$436),(1/3)*$F$436,"")</f>
        <v/>
      </c>
      <c r="OB436" s="264" t="str">
        <f>IF(AND($A$436&lt;=AH$349,AH$349&lt;=$B$436),(2/3)*$F$436,"")</f>
        <v/>
      </c>
      <c r="OC436" s="264" t="str">
        <f>IF(AND($A$436&lt;=AI$349,AI$349&lt;=$B$436),$C$436,"")</f>
        <v/>
      </c>
      <c r="OD436" s="264" t="str">
        <f>IF(AND($A$436&lt;=AI$349,AI$349&lt;=$B$436),(1/3)*$C$436,"")</f>
        <v/>
      </c>
      <c r="OE436" s="264" t="str">
        <f>IF(AND($A$436&lt;=AI$349,AI$349&lt;=$B$436),(2/3)*$C$436,"")</f>
        <v/>
      </c>
      <c r="OF436" s="264" t="str">
        <f>IF(AND($A$436&lt;=AI$349,AI$349&lt;=$B$436),$D$436,"")</f>
        <v/>
      </c>
      <c r="OG436" s="264" t="str">
        <f>IF(AND($A$436&lt;=AI$349,AI$349&lt;=$B$436),(1/3)*$D$436,"")</f>
        <v/>
      </c>
      <c r="OH436" s="264" t="str">
        <f>IF(AND($A$436&lt;=AI$349,AI$349&lt;=$B$436),(2/3)*$D$436,"")</f>
        <v/>
      </c>
      <c r="OI436" s="264" t="str">
        <f>IF(AND($A$436&lt;=AI$349,AI$349&lt;=$B$436),$E$436,"")</f>
        <v/>
      </c>
      <c r="OJ436" s="264" t="str">
        <f>IF(AND($A$436&lt;=AI$349,AI$349&lt;=$B$436),(1/3)*$E$436,"")</f>
        <v/>
      </c>
      <c r="OK436" s="264" t="str">
        <f>IF(AND($A$436&lt;=AI$349,AI$349&lt;=$B$436),(2/3)*$E$436,"")</f>
        <v/>
      </c>
      <c r="OL436" s="264" t="str">
        <f>IF(AND($A$436&lt;=AI$349,AI$349&lt;=$B$436),$F$436,"")</f>
        <v/>
      </c>
      <c r="OM436" s="264" t="str">
        <f>IF(AND($A$436&lt;=AI$349,AI$349&lt;=$B$436),(1/3)*$F$436,"")</f>
        <v/>
      </c>
      <c r="ON436" s="264" t="str">
        <f>IF(AND($A$436&lt;=AI$349,AI$349&lt;=$B$436),(2/3)*$F$436,"")</f>
        <v/>
      </c>
      <c r="OO436" s="264" t="str">
        <f>IF(AND($A$436&lt;=AJ$349,AJ$349&lt;=$B$436),$C$436,"")</f>
        <v/>
      </c>
      <c r="OP436" s="264" t="str">
        <f>IF(AND($A$436&lt;=AJ$349,AJ$349&lt;=$B$436),(1/3)*$C$436,"")</f>
        <v/>
      </c>
      <c r="OQ436" s="264" t="str">
        <f>IF(AND($A$436&lt;=AJ$349,AJ$349&lt;=$B$436),(2/3)*$C$436,"")</f>
        <v/>
      </c>
      <c r="OR436" s="264" t="str">
        <f>IF(AND($A$436&lt;=AJ$349,AJ$349&lt;=$B$436),$D$436,"")</f>
        <v/>
      </c>
      <c r="OS436" s="264" t="str">
        <f>IF(AND($A$436&lt;=AJ$349,AJ$349&lt;=$B$436),(1/3)*$D$436,"")</f>
        <v/>
      </c>
      <c r="OT436" s="264" t="str">
        <f>IF(AND($A$436&lt;=AJ$349,AJ$349&lt;=$B$436),(2/3)*$D$436,"")</f>
        <v/>
      </c>
      <c r="OU436" s="264" t="str">
        <f>IF(AND($A$436&lt;=AJ$349,AJ$349&lt;=$B$436),$E$436,"")</f>
        <v/>
      </c>
      <c r="OV436" s="264" t="str">
        <f>IF(AND($A$436&lt;=AJ$349,AJ$349&lt;=$B$436),(1/3)*$E$436,"")</f>
        <v/>
      </c>
      <c r="OW436" s="264" t="str">
        <f>IF(AND($A$436&lt;=AJ$349,AJ$349&lt;=$B$436),(2/3)*$E$436,"")</f>
        <v/>
      </c>
      <c r="OX436" s="264" t="str">
        <f>IF(AND($A$436&lt;=AJ$349,AJ$349&lt;=$B$436),$F$436,"")</f>
        <v/>
      </c>
      <c r="OY436" s="264" t="str">
        <f>IF(AND($A$436&lt;=AJ$349,AJ$349&lt;=$B$436),(1/3)*$F$436,"")</f>
        <v/>
      </c>
      <c r="OZ436" s="264" t="str">
        <f>IF(AND($A$436&lt;=AJ$349,AJ$349&lt;=$B$436),(2/3)*$F$436,"")</f>
        <v/>
      </c>
      <c r="PA436" s="264" t="str">
        <f>IF(AND($A$436&lt;=AK$349,AK$349&lt;=$B$436),$C$436,"")</f>
        <v/>
      </c>
      <c r="PB436" s="264" t="str">
        <f>IF(AND($A$436&lt;=AK$349,AK$349&lt;=$B$436),(1/3)*$C$436,"")</f>
        <v/>
      </c>
      <c r="PC436" s="264" t="str">
        <f>IF(AND($A$436&lt;=AK$349,AK$349&lt;=$B$436),(2/3)*$C$436,"")</f>
        <v/>
      </c>
      <c r="PD436" s="264" t="str">
        <f>IF(AND($A$436&lt;=AK$349,AK$349&lt;=$B$436),$D$436,"")</f>
        <v/>
      </c>
      <c r="PE436" s="264" t="str">
        <f>IF(AND($A$436&lt;=AK$349,AK$349&lt;=$B$436),(1/3)*$D$436,"")</f>
        <v/>
      </c>
      <c r="PF436" s="264" t="str">
        <f>IF(AND($A$436&lt;=AK$349,AK$349&lt;=$B$436),(2/3)*$D$436,"")</f>
        <v/>
      </c>
      <c r="PG436" s="264" t="str">
        <f>IF(AND($A$436&lt;=AK$349,AK$349&lt;=$B$436),$E$436,"")</f>
        <v/>
      </c>
      <c r="PH436" s="264" t="str">
        <f>IF(AND($A$436&lt;=AK$349,AK$349&lt;=$B$436),(1/3)*$E$436,"")</f>
        <v/>
      </c>
      <c r="PI436" s="264" t="str">
        <f>IF(AND($A$436&lt;=AK$349,AK$349&lt;=$B$436),(2/3)*$E$436,"")</f>
        <v/>
      </c>
      <c r="PJ436" s="264" t="str">
        <f>IF(AND($A$436&lt;=AK$349,AK$349&lt;=$B$436),$F$436,"")</f>
        <v/>
      </c>
      <c r="PK436" s="264" t="str">
        <f>IF(AND($A$436&lt;=AK$349,AK$349&lt;=$B$436),(1/3)*$F$436,"")</f>
        <v/>
      </c>
      <c r="PL436" s="264" t="str">
        <f>IF(AND($A$436&lt;=AK$349,AK$349&lt;=$B$436),(2/3)*$F$436,"")</f>
        <v/>
      </c>
      <c r="PM436" s="264" t="str">
        <f>IF(AND($A$436&lt;=AL$349,AL$349&lt;=$B$436),$C$436,"")</f>
        <v/>
      </c>
      <c r="PN436" s="264" t="str">
        <f>IF(AND($A$436&lt;=AL$349,AL$349&lt;=$B$436),(1/3)*$C$436,"")</f>
        <v/>
      </c>
      <c r="PO436" s="264" t="str">
        <f>IF(AND($A$436&lt;=AL$349,AL$349&lt;=$B$436),(2/3)*$C$436,"")</f>
        <v/>
      </c>
      <c r="PP436" s="264" t="str">
        <f>IF(AND($A$436&lt;=AL$349,AL$349&lt;=$B$436),$D$436,"")</f>
        <v/>
      </c>
      <c r="PQ436" s="264" t="str">
        <f>IF(AND($A$436&lt;=AL$349,AL$349&lt;=$B$436),(1/3)*$D$436,"")</f>
        <v/>
      </c>
      <c r="PR436" s="264" t="str">
        <f>IF(AND($A$436&lt;=AL$349,AL$349&lt;=$B$436),(2/3)*$D$436,"")</f>
        <v/>
      </c>
      <c r="PS436" s="264" t="str">
        <f>IF(AND($A$436&lt;=AL$349,AL$349&lt;=$B$436),$E$436,"")</f>
        <v/>
      </c>
      <c r="PT436" s="264" t="str">
        <f>IF(AND($A$436&lt;=AL$349,AL$349&lt;=$B$436),(1/3)*$E$436,"")</f>
        <v/>
      </c>
      <c r="PU436" s="264" t="str">
        <f>IF(AND($A$436&lt;=AL$349,AL$349&lt;=$B$436),(2/3)*$E$436,"")</f>
        <v/>
      </c>
      <c r="PV436" s="264" t="str">
        <f>IF(AND($A$436&lt;=AL$349,AL$349&lt;=$B$436),$F$436,"")</f>
        <v/>
      </c>
      <c r="PW436" s="264" t="str">
        <f>IF(AND($A$436&lt;=AL$349,AL$349&lt;=$B$436),(1/3)*$F$436,"")</f>
        <v/>
      </c>
      <c r="PX436" s="264" t="str">
        <f>IF(AND($A$436&lt;=AL$349,AL$349&lt;=$B$436),(2/3)*$F$436,"")</f>
        <v/>
      </c>
      <c r="PY436" s="264" t="str">
        <f>IF(AND($A$436&lt;=AM$349,AM$349&lt;=$B$436),$C$436,"")</f>
        <v/>
      </c>
      <c r="PZ436" s="264" t="str">
        <f>IF(AND($A$436&lt;=AM$349,AM$349&lt;=$B$436),(1/3)*$C$436,"")</f>
        <v/>
      </c>
      <c r="QA436" s="264" t="str">
        <f>IF(AND($A$436&lt;=AM$349,AM$349&lt;=$B$436),(2/3)*$C$436,"")</f>
        <v/>
      </c>
      <c r="QB436" s="264" t="str">
        <f>IF(AND($A$436&lt;=AM$349,AM$349&lt;=$B$436),$D$436,"")</f>
        <v/>
      </c>
      <c r="QC436" s="264" t="str">
        <f>IF(AND($A$436&lt;=AM$349,AM$349&lt;=$B$436),(1/3)*$D$436,"")</f>
        <v/>
      </c>
      <c r="QD436" s="264" t="str">
        <f>IF(AND($A$436&lt;=AM$349,AM$349&lt;=$B$436),(2/3)*$D$436,"")</f>
        <v/>
      </c>
      <c r="QE436" s="264" t="str">
        <f>IF(AND($A$436&lt;=AM$349,AM$349&lt;=$B$436),$E$436,"")</f>
        <v/>
      </c>
      <c r="QF436" s="264" t="str">
        <f>IF(AND($A$436&lt;=AM$349,AM$349&lt;=$B$436),(1/3)*$E$436,"")</f>
        <v/>
      </c>
      <c r="QG436" s="264" t="str">
        <f>IF(AND($A$436&lt;=AM$349,AM$349&lt;=$B$436),(2/3)*$E$436,"")</f>
        <v/>
      </c>
      <c r="QH436" s="264" t="str">
        <f>IF(AND($A$436&lt;=AM$349,AM$349&lt;=$B$436),$F$436,"")</f>
        <v/>
      </c>
      <c r="QI436" s="264" t="str">
        <f>IF(AND($A$436&lt;=AM$349,AM$349&lt;=$B$436),(1/3)*$F$436,"")</f>
        <v/>
      </c>
      <c r="QJ436" s="264" t="str">
        <f>IF(AND($A$436&lt;=AM$349,AM$349&lt;=$B$436),(2/3)*$F$436,"")</f>
        <v/>
      </c>
      <c r="QK436" s="264" t="str">
        <f>IF(AND($A$436&lt;=AN$349,AN$349&lt;=$B$436),$C$436,"")</f>
        <v/>
      </c>
      <c r="QL436" s="264" t="str">
        <f>IF(AND($A$436&lt;=AN$349,AN$349&lt;=$B$436),(1/3)*$C$436,"")</f>
        <v/>
      </c>
      <c r="QM436" s="264" t="str">
        <f>IF(AND($A$436&lt;=AN$349,AN$349&lt;=$B$436),(2/3)*$C$436,"")</f>
        <v/>
      </c>
      <c r="QN436" s="264" t="str">
        <f>IF(AND($A$436&lt;=AN$349,AN$349&lt;=$B$436),$D$436,"")</f>
        <v/>
      </c>
      <c r="QO436" s="264" t="str">
        <f>IF(AND($A$436&lt;=AN$349,AN$349&lt;=$B$436),(1/3)*$D$436,"")</f>
        <v/>
      </c>
      <c r="QP436" s="264" t="str">
        <f>IF(AND($A$436&lt;=AN$349,AN$349&lt;=$B$436),(2/3)*$D$436,"")</f>
        <v/>
      </c>
      <c r="QQ436" s="264" t="str">
        <f>IF(AND($A$436&lt;=AN$349,AN$349&lt;=$B$436),$E$436,"")</f>
        <v/>
      </c>
      <c r="QR436" s="264" t="str">
        <f>IF(AND($A$436&lt;=AN$349,AN$349&lt;=$B$436),(1/3)*$E$436,"")</f>
        <v/>
      </c>
      <c r="QS436" s="264" t="str">
        <f>IF(AND($A$436&lt;=AN$349,AN$349&lt;=$B$436),(2/3)*$E$436,"")</f>
        <v/>
      </c>
      <c r="QT436" s="264" t="str">
        <f>IF(AND($A$436&lt;=AN$349,AN$349&lt;=$B$436),$F$436,"")</f>
        <v/>
      </c>
      <c r="QU436" s="264" t="str">
        <f>IF(AND($A$436&lt;=AN$349,AN$349&lt;=$B$436),(1/3)*$F$436,"")</f>
        <v/>
      </c>
      <c r="QV436" s="264" t="str">
        <f>IF(AND($A$436&lt;=AN$349,AN$349&lt;=$B$436),(2/3)*$F$436,"")</f>
        <v/>
      </c>
      <c r="QW436" s="264" t="str">
        <f>IF(AND($A$436&lt;=AO$349,AO$349&lt;=$B$436),$C$436,"")</f>
        <v/>
      </c>
      <c r="QX436" s="264" t="str">
        <f>IF(AND($A$436&lt;=AO$349,AO$349&lt;=$B$436),(1/3)*$C$436,"")</f>
        <v/>
      </c>
      <c r="QY436" s="264" t="str">
        <f>IF(AND($A$436&lt;=AO$349,AO$349&lt;=$B$436),(2/3)*$C$436,"")</f>
        <v/>
      </c>
      <c r="QZ436" s="264" t="str">
        <f>IF(AND($A$436&lt;=AO$349,AO$349&lt;=$B$436),$D$436,"")</f>
        <v/>
      </c>
      <c r="RA436" s="264" t="str">
        <f>IF(AND($A$436&lt;=AO$349,AO$349&lt;=$B$436),(1/3)*$D$436,"")</f>
        <v/>
      </c>
      <c r="RB436" s="264" t="str">
        <f>IF(AND($A$436&lt;=AO$349,AO$349&lt;=$B$436),(2/3)*$D$436,"")</f>
        <v/>
      </c>
      <c r="RC436" s="264" t="str">
        <f>IF(AND($A$436&lt;=AO$349,AO$349&lt;=$B$436),$E$436,"")</f>
        <v/>
      </c>
      <c r="RD436" s="264" t="str">
        <f>IF(AND($A$436&lt;=AO$349,AO$349&lt;=$B$436),(1/3)*$E$436,"")</f>
        <v/>
      </c>
      <c r="RE436" s="264" t="str">
        <f>IF(AND($A$436&lt;=AO$349,AO$349&lt;=$B$436),(2/3)*$E$436,"")</f>
        <v/>
      </c>
      <c r="RF436" s="264" t="str">
        <f>IF(AND($A$436&lt;=AO$349,AO$349&lt;=$B$436),$F$436,"")</f>
        <v/>
      </c>
      <c r="RG436" s="264" t="str">
        <f>IF(AND($A$436&lt;=AO$349,AO$349&lt;=$B$436),(1/3)*$F$436,"")</f>
        <v/>
      </c>
      <c r="RH436" s="264" t="str">
        <f>IF(AND($A$436&lt;=AO$349,AO$349&lt;=$B$436),(2/3)*$F$436,"")</f>
        <v/>
      </c>
      <c r="RI436" s="264" t="str">
        <f>IF(AND($A$436&lt;=AP$349,AP$349&lt;=$B$436),$C$436,"")</f>
        <v/>
      </c>
      <c r="RJ436" s="264" t="str">
        <f>IF(AND($A$436&lt;=AP$349,AP$349&lt;=$B$436),(1/3)*$C$436,"")</f>
        <v/>
      </c>
      <c r="RK436" s="264" t="str">
        <f>IF(AND($A$436&lt;=AP$349,AP$349&lt;=$B$436),(2/3)*$C$436,"")</f>
        <v/>
      </c>
      <c r="RL436" s="264" t="str">
        <f>IF(AND($A$436&lt;=AP$349,AP$349&lt;=$B$436),$D$436,"")</f>
        <v/>
      </c>
      <c r="RM436" s="264" t="str">
        <f>IF(AND($A$436&lt;=AP$349,AP$349&lt;=$B$436),(1/3)*$D$436,"")</f>
        <v/>
      </c>
      <c r="RN436" s="264" t="str">
        <f>IF(AND($A$436&lt;=AP$349,AP$349&lt;=$B$436),(2/3)*$D$436,"")</f>
        <v/>
      </c>
      <c r="RO436" s="264" t="str">
        <f>IF(AND($A$436&lt;=AP$349,AP$349&lt;=$B$436),$E$436,"")</f>
        <v/>
      </c>
      <c r="RP436" s="264" t="str">
        <f>IF(AND($A$436&lt;=AP$349,AP$349&lt;=$B$436),(1/3)*$E$436,"")</f>
        <v/>
      </c>
      <c r="RQ436" s="264" t="str">
        <f>IF(AND($A$436&lt;=AP$349,AP$349&lt;=$B$436),(2/3)*$E$436,"")</f>
        <v/>
      </c>
      <c r="RR436" s="264" t="str">
        <f>IF(AND($A$436&lt;=AP$349,AP$349&lt;=$B$436),$F$436,"")</f>
        <v/>
      </c>
      <c r="RS436" s="264" t="str">
        <f>IF(AND($A$436&lt;=AP$349,AP$349&lt;=$B$436),(1/3)*$F$436,"")</f>
        <v/>
      </c>
      <c r="RT436" s="264" t="str">
        <f>IF(AND($A$436&lt;=AP$349,AP$349&lt;=$B$436),(2/3)*$F$436,"")</f>
        <v/>
      </c>
      <c r="RU436" s="264" t="str">
        <f>IF(AND($A$436&lt;=AQ$349,AQ$349&lt;=$B$436),$C$436,"")</f>
        <v/>
      </c>
      <c r="RV436" s="264" t="str">
        <f>IF(AND($A$436&lt;=AQ$349,AQ$349&lt;=$B$436),(1/3)*$C$436,"")</f>
        <v/>
      </c>
      <c r="RW436" s="264" t="str">
        <f>IF(AND($A$436&lt;=AQ$349,AQ$349&lt;=$B$436),(2/3)*$C$436,"")</f>
        <v/>
      </c>
      <c r="RX436" s="264" t="str">
        <f>IF(AND($A$436&lt;=AQ$349,AQ$349&lt;=$B$436),$D$436,"")</f>
        <v/>
      </c>
      <c r="RY436" s="264" t="str">
        <f>IF(AND($A$436&lt;=AQ$349,AQ$349&lt;=$B$436),(1/3)*$D$436,"")</f>
        <v/>
      </c>
      <c r="RZ436" s="264" t="str">
        <f>IF(AND($A$436&lt;=AQ$349,AQ$349&lt;=$B$436),(2/3)*$D$436,"")</f>
        <v/>
      </c>
      <c r="SA436" s="264" t="str">
        <f>IF(AND($A$436&lt;=AQ$349,AQ$349&lt;=$B$436),$E$436,"")</f>
        <v/>
      </c>
      <c r="SB436" s="264" t="str">
        <f>IF(AND($A$436&lt;=AQ$349,AQ$349&lt;=$B$436),(1/3)*$E$436,"")</f>
        <v/>
      </c>
      <c r="SC436" s="264" t="str">
        <f>IF(AND($A$436&lt;=AQ$349,AQ$349&lt;=$B$436),(2/3)*$E$436,"")</f>
        <v/>
      </c>
      <c r="SD436" s="264" t="str">
        <f>IF(AND($A$436&lt;=AQ$349,AQ$349&lt;=$B$436),$F$436,"")</f>
        <v/>
      </c>
      <c r="SE436" s="264" t="str">
        <f>IF(AND($A$436&lt;=AQ$349,AQ$349&lt;=$B$436),(1/3)*$F$436,"")</f>
        <v/>
      </c>
      <c r="SF436" s="264" t="str">
        <f>IF(AND($A$436&lt;=AQ$349,AQ$349&lt;=$B$436),(2/3)*$F$436,"")</f>
        <v/>
      </c>
      <c r="SG436" s="264" t="str">
        <f>IF(AND($A$436&lt;=AR$349,AR$349&lt;=$B$436),$C$436,"")</f>
        <v/>
      </c>
      <c r="SH436" s="264" t="str">
        <f>IF(AND($A$436&lt;=AR$349,AR$349&lt;=$B$436),(1/3)*$C$436,"")</f>
        <v/>
      </c>
      <c r="SI436" s="264" t="str">
        <f>IF(AND($A$436&lt;=AR$349,AR$349&lt;=$B$436),(2/3)*$C$436,"")</f>
        <v/>
      </c>
      <c r="SJ436" s="264" t="str">
        <f>IF(AND($A$436&lt;=AR$349,AR$349&lt;=$B$436),$D$436,"")</f>
        <v/>
      </c>
      <c r="SK436" s="264" t="str">
        <f>IF(AND($A$436&lt;=AR$349,AR$349&lt;=$B$436),(1/3)*$D$436,"")</f>
        <v/>
      </c>
      <c r="SL436" s="264" t="str">
        <f>IF(AND($A$436&lt;=AR$349,AR$349&lt;=$B$436),(2/3)*$D$436,"")</f>
        <v/>
      </c>
      <c r="SM436" s="264" t="str">
        <f>IF(AND($A$436&lt;=AR$349,AR$349&lt;=$B$436),$E$436,"")</f>
        <v/>
      </c>
      <c r="SN436" s="264" t="str">
        <f>IF(AND($A$436&lt;=AR$349,AR$349&lt;=$B$436),(1/3)*$E$436,"")</f>
        <v/>
      </c>
      <c r="SO436" s="264" t="str">
        <f>IF(AND($A$436&lt;=AR$349,AR$349&lt;=$B$436),(2/3)*$E$436,"")</f>
        <v/>
      </c>
      <c r="SP436" s="264" t="str">
        <f>IF(AND($A$436&lt;=AR$349,AR$349&lt;=$B$436),$F$436,"")</f>
        <v/>
      </c>
      <c r="SQ436" s="264" t="str">
        <f>IF(AND($A$436&lt;=AR$349,AR$349&lt;=$B$436),(1/3)*$F$436,"")</f>
        <v/>
      </c>
      <c r="SR436" s="264" t="str">
        <f>IF(AND($A$436&lt;=AR$349,AR$349&lt;=$B$436),(2/3)*$F$436,"")</f>
        <v/>
      </c>
      <c r="SS436" s="264" t="str">
        <f>IF(AND($A$436&lt;=AS$349,AS$349&lt;=$B$436),$C$436,"")</f>
        <v/>
      </c>
      <c r="ST436" s="264" t="str">
        <f>IF(AND($A$436&lt;=AS$349,AS$349&lt;=$B$436),(1/3)*$C$436,"")</f>
        <v/>
      </c>
      <c r="SU436" s="264" t="str">
        <f>IF(AND($A$436&lt;=AS$349,AS$349&lt;=$B$436),(2/3)*$C$436,"")</f>
        <v/>
      </c>
      <c r="SV436" s="264" t="str">
        <f>IF(AND($A$436&lt;=AS$349,AS$349&lt;=$B$436),$D$436,"")</f>
        <v/>
      </c>
      <c r="SW436" s="264" t="str">
        <f>IF(AND($A$436&lt;=AS$349,AS$349&lt;=$B$436),(1/3)*$D$436,"")</f>
        <v/>
      </c>
      <c r="SX436" s="264" t="str">
        <f>IF(AND($A$436&lt;=AS$349,AS$349&lt;=$B$436),(2/3)*$D$436,"")</f>
        <v/>
      </c>
      <c r="SY436" s="264" t="str">
        <f>IF(AND($A$436&lt;=AS$349,AS$349&lt;=$B$436),$E$436,"")</f>
        <v/>
      </c>
      <c r="SZ436" s="264" t="str">
        <f>IF(AND($A$436&lt;=AS$349,AS$349&lt;=$B$436),(1/3)*$E$436,"")</f>
        <v/>
      </c>
      <c r="TA436" s="264" t="str">
        <f>IF(AND($A$436&lt;=AS$349,AS$349&lt;=$B$436),(2/3)*$E$436,"")</f>
        <v/>
      </c>
      <c r="TB436" s="264" t="str">
        <f>IF(AND($A$436&lt;=AS$349,AS$349&lt;=$B$436),$F$436,"")</f>
        <v/>
      </c>
      <c r="TC436" s="264" t="str">
        <f>IF(AND($A$436&lt;=AS$349,AS$349&lt;=$B$436),(1/3)*$F$436,"")</f>
        <v/>
      </c>
      <c r="TD436" s="264" t="str">
        <f>IF(AND($A$436&lt;=AS$349,AS$349&lt;=$B$436),(2/3)*$F$436,"")</f>
        <v/>
      </c>
      <c r="TE436" s="264" t="str">
        <f>IF(AND($A$436&lt;=AT$349,AT$349&lt;=$B$436),$C$436,"")</f>
        <v/>
      </c>
      <c r="TF436" s="264" t="str">
        <f>IF(AND($A$436&lt;=AT$349,AT$349&lt;=$B$436),(1/3)*$C$436,"")</f>
        <v/>
      </c>
      <c r="TG436" s="264" t="str">
        <f>IF(AND($A$436&lt;=AT$349,AT$349&lt;=$B$436),(2/3)*$C$436,"")</f>
        <v/>
      </c>
      <c r="TH436" s="264" t="str">
        <f>IF(AND($A$436&lt;=AT$349,AT$349&lt;=$B$436),$D$436,"")</f>
        <v/>
      </c>
      <c r="TI436" s="264" t="str">
        <f>IF(AND($A$436&lt;=AT$349,AT$349&lt;=$B$436),(1/3)*$D$436,"")</f>
        <v/>
      </c>
      <c r="TJ436" s="264" t="str">
        <f>IF(AND($A$436&lt;=AT$349,AT$349&lt;=$B$436),(2/3)*$D$436,"")</f>
        <v/>
      </c>
      <c r="TK436" s="264" t="str">
        <f>IF(AND($A$436&lt;=AT$349,AT$349&lt;=$B$436),$E$436,"")</f>
        <v/>
      </c>
      <c r="TL436" s="264" t="str">
        <f>IF(AND($A$436&lt;=AT$349,AT$349&lt;=$B$436),(1/3)*$E$436,"")</f>
        <v/>
      </c>
      <c r="TM436" s="264" t="str">
        <f>IF(AND($A$436&lt;=AT$349,AT$349&lt;=$B$436),(2/3)*$E$436,"")</f>
        <v/>
      </c>
      <c r="TN436" s="264" t="str">
        <f>IF(AND($A$436&lt;=AT$349,AT$349&lt;=$B$436),$F$436,"")</f>
        <v/>
      </c>
      <c r="TO436" s="264" t="str">
        <f>IF(AND($A$436&lt;=AT$349,AT$349&lt;=$B$436),(1/3)*$F$436,"")</f>
        <v/>
      </c>
      <c r="TP436" s="264" t="str">
        <f>IF(AND($A$436&lt;=AT$349,AT$349&lt;=$B$436),(2/3)*$F$436,"")</f>
        <v/>
      </c>
      <c r="TQ436" s="264" t="str">
        <f>IF(AND($A$436&lt;=AU$349,AU$349&lt;=$B$436),$C$436,"")</f>
        <v/>
      </c>
      <c r="TR436" s="264" t="str">
        <f>IF(AND($A$436&lt;=AU$349,AU$349&lt;=$B$436),(1/3)*$C$436,"")</f>
        <v/>
      </c>
      <c r="TS436" s="264" t="str">
        <f>IF(AND($A$436&lt;=AU$349,AU$349&lt;=$B$436),(2/3)*$C$436,"")</f>
        <v/>
      </c>
      <c r="TT436" s="264" t="str">
        <f>IF(AND($A$436&lt;=AU$349,AU$349&lt;=$B$436),$D$436,"")</f>
        <v/>
      </c>
      <c r="TU436" s="264" t="str">
        <f>IF(AND($A$436&lt;=AU$349,AU$349&lt;=$B$436),(1/3)*$D$436,"")</f>
        <v/>
      </c>
      <c r="TV436" s="264" t="str">
        <f>IF(AND($A$436&lt;=AU$349,AU$349&lt;=$B$436),(2/3)*$D$436,"")</f>
        <v/>
      </c>
      <c r="TW436" s="264" t="str">
        <f>IF(AND($A$436&lt;=AU$349,AU$349&lt;=$B$436),$E$436,"")</f>
        <v/>
      </c>
      <c r="TX436" s="264" t="str">
        <f>IF(AND($A$436&lt;=AU$349,AU$349&lt;=$B$436),(1/3)*$E$436,"")</f>
        <v/>
      </c>
      <c r="TY436" s="264" t="str">
        <f>IF(AND($A$436&lt;=AU$349,AU$349&lt;=$B$436),(2/3)*$E$436,"")</f>
        <v/>
      </c>
      <c r="TZ436" s="264" t="str">
        <f>IF(AND($A$436&lt;=AU$349,AU$349&lt;=$B$436),$F$436,"")</f>
        <v/>
      </c>
      <c r="UA436" s="264" t="str">
        <f>IF(AND($A$436&lt;=AU$349,AU$349&lt;=$B$436),(1/3)*$F$436,"")</f>
        <v/>
      </c>
      <c r="UB436" s="264" t="str">
        <f>IF(AND($A$436&lt;=AU$349,AU$349&lt;=$B$436),(2/3)*$F$436,"")</f>
        <v/>
      </c>
      <c r="UC436" s="264" t="str">
        <f>IF(AND($A$436&lt;=AV$349,AV$349&lt;=$B$436),$C$436,"")</f>
        <v/>
      </c>
      <c r="UD436" s="264" t="str">
        <f>IF(AND($A$436&lt;=AV$349,AV$349&lt;=$B$436),(1/3)*$C$436,"")</f>
        <v/>
      </c>
      <c r="UE436" s="264" t="str">
        <f>IF(AND($A$436&lt;=AV$349,AV$349&lt;=$B$436),(2/3)*$C$436,"")</f>
        <v/>
      </c>
      <c r="UF436" s="264" t="str">
        <f>IF(AND($A$436&lt;=AV$349,AV$349&lt;=$B$436),$D$436,"")</f>
        <v/>
      </c>
      <c r="UG436" s="264" t="str">
        <f>IF(AND($A$436&lt;=AV$349,AV$349&lt;=$B$436),(1/3)*$D$436,"")</f>
        <v/>
      </c>
      <c r="UH436" s="264" t="str">
        <f>IF(AND($A$436&lt;=AV$349,AV$349&lt;=$B$436),(2/3)*$C$436,"")</f>
        <v/>
      </c>
      <c r="UI436" s="264" t="str">
        <f>IF(AND($A$436&lt;=AV$349,AV$349&lt;=$B$436),$E$436,"")</f>
        <v/>
      </c>
      <c r="UJ436" s="264" t="str">
        <f>IF(AND($A$436&lt;=AV$349,AV$349&lt;=$B$436),(1/3)*$E$436,"")</f>
        <v/>
      </c>
      <c r="UK436" s="264" t="str">
        <f>IF(AND($A$436&lt;=AV$349,AV$349&lt;=$B$436),(2/3)*$E$436,"")</f>
        <v/>
      </c>
      <c r="UL436" s="264" t="str">
        <f>IF(AND($A$436&lt;=AV$349,AV$349&lt;=$B$436),$F$436,"")</f>
        <v/>
      </c>
      <c r="UM436" s="264" t="str">
        <f>IF(AND($A$436&lt;=AV$349,AV$349&lt;=$B$436),(1/3)*$F$436,"")</f>
        <v/>
      </c>
      <c r="UN436" s="264" t="str">
        <f>IF(AND($A$436&lt;=AV$349,AV$349&lt;=$B$436),(2/3)*$F$436,"")</f>
        <v/>
      </c>
      <c r="UO436" s="264" t="str">
        <f>IF(AND($A$436&lt;=AW$349,AW$349&lt;=$B$436),$C$436,"")</f>
        <v/>
      </c>
      <c r="UP436" s="264" t="str">
        <f>IF(AND($A$436&lt;=AW$349,AW$349&lt;=$B$436),(1/3)*$C$436,"")</f>
        <v/>
      </c>
      <c r="UQ436" s="264" t="str">
        <f>IF(AND($A$436&lt;=AW$349,AW$349&lt;=$B$436),(2/3)*$C$436,"")</f>
        <v/>
      </c>
      <c r="UR436" s="264" t="str">
        <f>IF(AND($A$436&lt;=AW$349,AW$349&lt;=$B$436),$D$436,"")</f>
        <v/>
      </c>
      <c r="US436" s="264" t="str">
        <f>IF(AND($A$436&lt;=AW$349,AW$349&lt;=$B$436),(1/3)*$D$436,"")</f>
        <v/>
      </c>
      <c r="UT436" s="264" t="str">
        <f>IF(AND($A$436&lt;=AW$349,AW$349&lt;=$B$436),(2/3)*$D$436,"")</f>
        <v/>
      </c>
      <c r="UU436" s="264" t="str">
        <f>IF(AND($A$436&lt;=AW$349,AW$349&lt;=$B$436),$E$436,"")</f>
        <v/>
      </c>
      <c r="UV436" s="264" t="str">
        <f>IF(AND($A$436&lt;=AW$349,AW$349&lt;=$B$436),(1/3)*$E$436,"")</f>
        <v/>
      </c>
      <c r="UW436" s="264" t="str">
        <f>IF(AND($A$436&lt;=AW$349,AW$349&lt;=$B$436),(2/3)*$E$436,"")</f>
        <v/>
      </c>
      <c r="UX436" s="264" t="str">
        <f>IF(AND($A$436&lt;=AW$349,AW$349&lt;=$B$436),$F$436,"")</f>
        <v/>
      </c>
      <c r="UY436" s="264" t="str">
        <f>IF(AND($A$436&lt;=AW$349,AW$349&lt;=$B$436),(1/3)*$F$436,"")</f>
        <v/>
      </c>
      <c r="UZ436" s="264" t="str">
        <f>IF(AND($A$436&lt;=AW$349,AW$349&lt;=$B$436),(2/3)*$F$436,"")</f>
        <v/>
      </c>
      <c r="VA436" s="264" t="str">
        <f>IF(AND($A$436&lt;=AX$349,AX$349&lt;=$B$436),$C$436,"")</f>
        <v/>
      </c>
      <c r="VB436" s="264" t="str">
        <f>IF(AND($A$436&lt;=AX$349,AX$349&lt;=$B$436),(1/3)*$C$436,"")</f>
        <v/>
      </c>
      <c r="VC436" s="264" t="str">
        <f>IF(AND($A$436&lt;=AX$349,AX$349&lt;=$B$436),(2/3)*$C$436,"")</f>
        <v/>
      </c>
      <c r="VD436" s="264" t="str">
        <f>IF(AND($A$436&lt;=AX$349,AX$349&lt;=$B$436),$D$436,"")</f>
        <v/>
      </c>
      <c r="VE436" s="264" t="str">
        <f>IF(AND($A$436&lt;=AX$349,AX$349&lt;=$B$436),(1/3)*$D$436,"")</f>
        <v/>
      </c>
      <c r="VF436" s="264" t="str">
        <f>IF(AND($A$436&lt;=AX$349,AX$349&lt;=$B$436),(2/3)*$D$436,"")</f>
        <v/>
      </c>
      <c r="VG436" s="264" t="str">
        <f>IF(AND($A$436&lt;=AX$349,AX$349&lt;=$B$436),$E$436,"")</f>
        <v/>
      </c>
      <c r="VH436" s="264" t="str">
        <f>IF(AND($A$436&lt;=AX$349,AX$349&lt;=$B$436),(1/3)*$E$436,"")</f>
        <v/>
      </c>
      <c r="VI436" s="264" t="str">
        <f>IF(AND($A$436&lt;=AX$349,AX$349&lt;=$B$436),(2/3)*$E$436,"")</f>
        <v/>
      </c>
      <c r="VJ436" s="264" t="str">
        <f>IF(AND($A$436&lt;=AX$349,AX$349&lt;=$B$436),$F$436,"")</f>
        <v/>
      </c>
      <c r="VK436" s="264" t="str">
        <f>IF(AND($A$436&lt;=AX$349,AX$349&lt;=$B$436),(1/3)*$F$436,"")</f>
        <v/>
      </c>
      <c r="VL436" s="264" t="str">
        <f>IF(AND($A$436&lt;=AX$349,AX$349&lt;=$B$436),(2/3)*$F$436,"")</f>
        <v/>
      </c>
      <c r="VM436" s="264" t="str">
        <f>IF(AND($A$436&lt;=AY$349,AY$349&lt;=$B$436),$C$436,"")</f>
        <v/>
      </c>
      <c r="VN436" s="264" t="str">
        <f>IF(AND($A$436&lt;=AY$349,AY$349&lt;=$B$436),(1/3)*$C$436,"")</f>
        <v/>
      </c>
      <c r="VO436" s="264" t="str">
        <f>IF(AND($A$436&lt;=AY$349,AY$349&lt;=$B$436),(2/3)*$C$436,"")</f>
        <v/>
      </c>
      <c r="VP436" s="264" t="str">
        <f>IF(AND($A$436&lt;=AY$349,AY$349&lt;=$B$436),$D$436,"")</f>
        <v/>
      </c>
      <c r="VQ436" s="264" t="str">
        <f>IF(AND($A$436&lt;=AY$349,AY$349&lt;=$B$436),(1/3)*$D$436,"")</f>
        <v/>
      </c>
      <c r="VR436" s="264" t="str">
        <f>IF(AND($A$436&lt;=AY$349,AY$349&lt;=$B$436),(2/3)*$D$436,"")</f>
        <v/>
      </c>
      <c r="VS436" s="264" t="str">
        <f>IF(AND($A$436&lt;=AY$349,AY$349&lt;=$B$436),$E$436,"")</f>
        <v/>
      </c>
      <c r="VT436" s="264" t="str">
        <f>IF(AND($A$436&lt;=AY$349,AY$349&lt;=$B$436),(1/3)*$E$436,"")</f>
        <v/>
      </c>
      <c r="VU436" s="264" t="str">
        <f>IF(AND($A$436&lt;=AY$349,AY$349&lt;=$B$436),(2/3)*$E$436,"")</f>
        <v/>
      </c>
      <c r="VV436" s="264" t="str">
        <f>IF(AND($A$436&lt;=AY$349,AY$349&lt;=$B$436),$F$436,"")</f>
        <v/>
      </c>
      <c r="VW436" s="264" t="str">
        <f>IF(AND($A$436&lt;=AY$349,AY$349&lt;=$B$436),(1/3)*$F$436,"")</f>
        <v/>
      </c>
      <c r="VX436" s="264" t="str">
        <f>IF(AND($A$436&lt;=AY$349,AY$349&lt;=$B$436),(2/3)*$F$436,"")</f>
        <v/>
      </c>
      <c r="VY436" s="264" t="str">
        <f>IF(AND($A$436&lt;=AZ$349,AZ$349&lt;=$B$436),$C$436,"")</f>
        <v/>
      </c>
      <c r="VZ436" s="264" t="str">
        <f>IF(AND($A$436&lt;=AZ$349,AZ$349&lt;=$B$436),(1/3)*$C$436,"")</f>
        <v/>
      </c>
      <c r="WA436" s="264" t="str">
        <f>IF(AND($A$436&lt;=AZ$349,AZ$349&lt;=$B$436),(2/3)*$C$436,"")</f>
        <v/>
      </c>
      <c r="WB436" s="264" t="str">
        <f>IF(AND($A$436&lt;=AZ$349,AZ$349&lt;=$B$436),$D$436,"")</f>
        <v/>
      </c>
      <c r="WC436" s="264" t="str">
        <f>IF(AND($A$436&lt;=AZ$349,AZ$349&lt;=$B$436),(1/3)*$D$436,"")</f>
        <v/>
      </c>
      <c r="WD436" s="264" t="str">
        <f>IF(AND($A$436&lt;=AZ$349,AZ$349&lt;=$B$436),(2/3)*$D$436,"")</f>
        <v/>
      </c>
      <c r="WE436" s="264" t="str">
        <f>IF(AND($A$436&lt;=AZ$349,AZ$349&lt;=$B$436),$E$436,"")</f>
        <v/>
      </c>
      <c r="WF436" s="264" t="str">
        <f>IF(AND($A$436&lt;=AZ$349,AZ$349&lt;=$B$436),(1/3)*$E$436,"")</f>
        <v/>
      </c>
      <c r="WG436" s="264" t="str">
        <f>IF(AND($A$436&lt;=AZ$349,AZ$349&lt;=$B$436),(2/3)*$E$436,"")</f>
        <v/>
      </c>
      <c r="WH436" s="264" t="str">
        <f>IF(AND($A$436&lt;=AZ$349,AZ$349&lt;=$B$436),$F$436,"")</f>
        <v/>
      </c>
      <c r="WI436" s="264" t="str">
        <f>IF(AND($A$436&lt;=AZ$349,AZ$349&lt;=$B$436),(1/3)*$F$436,"")</f>
        <v/>
      </c>
      <c r="WJ436" s="264" t="str">
        <f>IF(AND($A$436&lt;=AZ$349,AZ$349&lt;=$B$436),(2/3)*$F$436,"")</f>
        <v/>
      </c>
      <c r="WK436" s="264" t="str">
        <f>IF(AND($A$436&lt;=BA$349,BA$349&lt;=$B$436),$C$436,"")</f>
        <v/>
      </c>
      <c r="WL436" s="264" t="str">
        <f>IF(AND($A$436&lt;=BA$349,BA$349&lt;=$B$436),(1/3)*$C$436,"")</f>
        <v/>
      </c>
      <c r="WM436" s="264" t="str">
        <f>IF(AND($A$436&lt;=BA$349,BA$349&lt;=$B$436),(2/3)*$C$436,"")</f>
        <v/>
      </c>
      <c r="WN436" s="264" t="str">
        <f>IF(AND($A$436&lt;=BA$349,BA$349&lt;=$B$436),$D$436,"")</f>
        <v/>
      </c>
      <c r="WO436" s="264" t="str">
        <f>IF(AND($A$436&lt;=BA$349,BA$349&lt;=$B$436),(1/3)*$D$436,"")</f>
        <v/>
      </c>
      <c r="WP436" s="264" t="str">
        <f>IF(AND($A$436&lt;=BA$349,BA$349&lt;=$B$436),(2/3)*$D$436,"")</f>
        <v/>
      </c>
      <c r="WQ436" s="264" t="str">
        <f>IF(AND($A$436&lt;=BA$349,BA$349&lt;=$B$436),$E$436,"")</f>
        <v/>
      </c>
      <c r="WR436" s="264" t="str">
        <f>IF(AND($A$436&lt;=BA$349,BA$349&lt;=$B$436),(1/3)*$E$436,"")</f>
        <v/>
      </c>
      <c r="WS436" s="264" t="str">
        <f>IF(AND($A$436&lt;=BA$349,BA$349&lt;=$B$436),(2/3)*$E$436,"")</f>
        <v/>
      </c>
      <c r="WT436" s="264" t="str">
        <f>IF(AND($A$436&lt;=BA$349,BA$349&lt;=$B$436),$F$436,"")</f>
        <v/>
      </c>
      <c r="WU436" s="264" t="str">
        <f>IF(AND($A$436&lt;=BA$349,BA$349&lt;=$B$436),(1/3)*$F$436,"")</f>
        <v/>
      </c>
      <c r="WV436" s="264" t="str">
        <f>IF(AND($A$436&lt;=BA$349,BA$349&lt;=$B$436),(2/3)*$F$436,"")</f>
        <v/>
      </c>
      <c r="WW436" s="264" t="str">
        <f>IF(AND($A$436&lt;=BB$349,BB$349&lt;=$B$436),$C$436,"")</f>
        <v/>
      </c>
      <c r="WX436" s="264" t="str">
        <f>IF(AND($A$436&lt;=BB$349,BB$349&lt;=$B$436),(1/3)*$C$436,"")</f>
        <v/>
      </c>
      <c r="WY436" s="264" t="str">
        <f>IF(AND($A$436&lt;=BB$349,BB$349&lt;=$B$436),(2/3)*$C$436,"")</f>
        <v/>
      </c>
      <c r="WZ436" s="264" t="str">
        <f>IF(AND($A$436&lt;=BB$349,BB$349&lt;=$B$436),$D$436,"")</f>
        <v/>
      </c>
      <c r="XA436" s="264" t="str">
        <f>IF(AND($A$436&lt;=BB$349,BB$349&lt;=$B$436),(1/3)*$D$436,"")</f>
        <v/>
      </c>
      <c r="XB436" s="264" t="str">
        <f>IF(AND($A$436&lt;=BB$349,BB$349&lt;=$B$436),(2/3)*$D$436,"")</f>
        <v/>
      </c>
      <c r="XC436" s="264" t="str">
        <f>IF(AND($A$436&lt;=BB$349,BB$349&lt;=$B$436),$E$436,"")</f>
        <v/>
      </c>
      <c r="XD436" s="264" t="str">
        <f>IF(AND($A$436&lt;=BB$349,BB$349&lt;=$B$436),(1/3)*$E$436,"")</f>
        <v/>
      </c>
      <c r="XE436" s="264" t="str">
        <f>IF(AND($A$436&lt;=BB$349,BB$349&lt;=$B$436),(2/3)*$E$436,"")</f>
        <v/>
      </c>
      <c r="XF436" s="264" t="str">
        <f>IF(AND($A$436&lt;=BB$349,BB$349&lt;=$B$436),$F$436,"")</f>
        <v/>
      </c>
      <c r="XG436" s="264" t="str">
        <f>IF(AND($A$436&lt;=BB$349,BB$349&lt;=$B$436),(1/3)*$F$436,"")</f>
        <v/>
      </c>
      <c r="XH436" s="264" t="str">
        <f>IF(AND($A$436&lt;=BB$349,BB$349&lt;=$B$436),(2/3)*$F$436,"")</f>
        <v/>
      </c>
      <c r="XI436" s="264" t="str">
        <f>IF(AND($A$436&lt;=BC$349,BC$349&lt;=$B$436),$C$436,"")</f>
        <v/>
      </c>
      <c r="XJ436" s="264" t="str">
        <f>IF(AND($A$436&lt;=BC$349,BC$349&lt;=$B$436),(1/3)*$C$436,"")</f>
        <v/>
      </c>
      <c r="XK436" s="264" t="str">
        <f>IF(AND($A$436&lt;=BC$349,BC$349&lt;=$B$436),(2/3)*$C$436,"")</f>
        <v/>
      </c>
      <c r="XL436" s="264" t="str">
        <f>IF(AND($A$436&lt;=BC$349,BC$349&lt;=$B$436),$D$436,"")</f>
        <v/>
      </c>
      <c r="XM436" s="264" t="str">
        <f>IF(AND($A$436&lt;=BC$349,BC$349&lt;=$B$436),(1/3)*$D$436,"")</f>
        <v/>
      </c>
      <c r="XN436" s="264" t="str">
        <f>IF(AND($A$436&lt;=BC$349,BC$349&lt;=$B$436),(2/3)*$D$436,"")</f>
        <v/>
      </c>
      <c r="XO436" s="264" t="str">
        <f>IF(AND($A$436&lt;=BC$349,BC$349&lt;=$B$436),$E$436,"")</f>
        <v/>
      </c>
      <c r="XP436" s="264" t="str">
        <f>IF(AND($A$436&lt;=BC$349,BC$349&lt;=$B$436),(1/3)*$E$436,"")</f>
        <v/>
      </c>
      <c r="XQ436" s="264" t="str">
        <f>IF(AND($A$436&lt;=BC$349,BC$349&lt;=$B$436),(2/3)*$E$436,"")</f>
        <v/>
      </c>
      <c r="XR436" s="264" t="str">
        <f>IF(AND($A$436&lt;=BC$349,BC$349&lt;=$B$436),$F$436,"")</f>
        <v/>
      </c>
      <c r="XS436" s="264" t="str">
        <f>IF(AND($A$436&lt;=BC$349,BC$349&lt;=$B$436),(1/3)*$F$436,"")</f>
        <v/>
      </c>
      <c r="XT436" s="264" t="str">
        <f>IF(AND($A$436&lt;=BC$349,BC$349&lt;=$B$436),(2/3)*$F$436,"")</f>
        <v/>
      </c>
      <c r="XU436" s="264" t="str">
        <f>IF(AND($A$436&lt;=BD$349,BD$349&lt;=$B$436),$C$436,"")</f>
        <v/>
      </c>
      <c r="XV436" s="264" t="str">
        <f>IF(AND($A$436&lt;=BD$349,BD$349&lt;=$B$436),(1/3)*$C$436,"")</f>
        <v/>
      </c>
      <c r="XW436" s="264" t="str">
        <f>IF(AND($A$436&lt;=BD$349,BD$349&lt;=$B$436),(2/3)*$C$436,"")</f>
        <v/>
      </c>
      <c r="XX436" s="264" t="str">
        <f>IF(AND($A$436&lt;=BD$349,BD$349&lt;=$B$436),$D$436,"")</f>
        <v/>
      </c>
      <c r="XY436" s="264" t="str">
        <f>IF(AND($A$436&lt;=BD$349,BD$349&lt;=$B$436),(1/3)*$D$436,"")</f>
        <v/>
      </c>
      <c r="XZ436" s="264" t="str">
        <f>IF(AND($A$436&lt;=BD$349,BD$349&lt;=$B$436),(2/3)*$D$436,"")</f>
        <v/>
      </c>
      <c r="YA436" s="264" t="str">
        <f>IF(AND($A$436&lt;=BD$349,BD$349&lt;=$B$436),$E$436,"")</f>
        <v/>
      </c>
      <c r="YB436" s="264" t="str">
        <f>IF(AND($A$436&lt;=BD$349,BD$349&lt;=$B$436),(1/3)*$E$436,"")</f>
        <v/>
      </c>
      <c r="YC436" s="264" t="str">
        <f>IF(AND($A$436&lt;=BD$349,BD$349&lt;=$B$436),(2/3)*$E$436,"")</f>
        <v/>
      </c>
      <c r="YD436" s="264" t="str">
        <f>IF(AND($A$436&lt;=BD$349,BD$349&lt;=$B$436),$F$436,"")</f>
        <v/>
      </c>
      <c r="YE436" s="264" t="str">
        <f>IF(AND($A$436&lt;=BD$349,BD$349&lt;=$B$436),(1/3)*$F$436,"")</f>
        <v/>
      </c>
      <c r="YF436" s="264" t="str">
        <f>IF(AND($A$436&lt;=BD$349,BD$349&lt;=$B$436),(2/3)*$F$436,"")</f>
        <v/>
      </c>
      <c r="YG436" s="264" t="str">
        <f>IF(AND($A$436&lt;=BE$349,BE$349&lt;=$B$436),$C$436,"")</f>
        <v/>
      </c>
      <c r="YH436" s="264" t="str">
        <f>IF(AND($A$436&lt;=BE$349,BE$349&lt;=$B$436),(1/3)*$C$436,"")</f>
        <v/>
      </c>
      <c r="YI436" s="264" t="str">
        <f>IF(AND($A$436&lt;=BE$349,BE$349&lt;=$B$436),(2/3)*$C$436,"")</f>
        <v/>
      </c>
      <c r="YJ436" s="264" t="str">
        <f>IF(AND($A$436&lt;=BE$349,BE$349&lt;=$B$436),$D$436,"")</f>
        <v/>
      </c>
      <c r="YK436" s="264" t="str">
        <f>IF(AND($A$436&lt;=BE$349,BE$349&lt;=$B$436),(1/3)*$D$436,"")</f>
        <v/>
      </c>
      <c r="YL436" s="264" t="str">
        <f>IF(AND($A$436&lt;=BE$349,BE$349&lt;=$B$436),(2/3)*$D$436,"")</f>
        <v/>
      </c>
      <c r="YM436" s="264" t="str">
        <f>IF(AND($A$436&lt;=BE$349,BE$349&lt;=$B$436),$E$436,"")</f>
        <v/>
      </c>
      <c r="YN436" s="264" t="str">
        <f>IF(AND($A$436&lt;=BE$349,BE$349&lt;=$B$436),(1/3)*$E$436,"")</f>
        <v/>
      </c>
      <c r="YO436" s="264" t="str">
        <f>IF(AND($A$436&lt;=BE$349,BE$349&lt;=$B$436),(2/3)*$E$436,"")</f>
        <v/>
      </c>
      <c r="YP436" s="264" t="str">
        <f>IF(AND($A$436&lt;=BE$349,BE$349&lt;=$B$436),$F$436,"")</f>
        <v/>
      </c>
      <c r="YQ436" s="264" t="str">
        <f>IF(AND($A$436&lt;=BE$349,BE$349&lt;=$B$436),(1/3)*$F$436,"")</f>
        <v/>
      </c>
      <c r="YR436" s="264" t="str">
        <f>IF(AND($A$436&lt;=BE$349,BE$349&lt;=$B$436),(2/3)*$F$436,"")</f>
        <v/>
      </c>
      <c r="YS436" s="264" t="str">
        <f>IF(AND($A$436&lt;=BF$349,BF$349&lt;=$B$436),$C$436,"")</f>
        <v/>
      </c>
      <c r="YT436" s="264" t="str">
        <f>IF(AND($A$436&lt;=BF$349,BF$349&lt;=$B$436),(1/3)*$C$436,"")</f>
        <v/>
      </c>
      <c r="YU436" s="264" t="str">
        <f>IF(AND($A$436&lt;=BF$349,BF$349&lt;=$B$436),(2/3)*$C$436,"")</f>
        <v/>
      </c>
      <c r="YV436" s="264" t="str">
        <f>IF(AND($A$436&lt;=BF$349,BF$349&lt;=$B$436),$D$436,"")</f>
        <v/>
      </c>
      <c r="YW436" s="264" t="str">
        <f>IF(AND($A$436&lt;=BF$349,BF$349&lt;=$B$436),(1/3)*$D$436,"")</f>
        <v/>
      </c>
      <c r="YX436" s="264" t="str">
        <f>IF(AND($A$436&lt;=BF$349,BF$349&lt;=$B$436),(2/3)*$D$436,"")</f>
        <v/>
      </c>
      <c r="YY436" s="264" t="str">
        <f>IF(AND($A$436&lt;=BF$349,BF$349&lt;=$B$436),$E$436,"")</f>
        <v/>
      </c>
      <c r="YZ436" s="264" t="str">
        <f>IF(AND($A$436&lt;=BF$349,BF$349&lt;=$B$436),(1/3)*$E$436,"")</f>
        <v/>
      </c>
      <c r="ZA436" s="264" t="str">
        <f>IF(AND($A$436&lt;=BF$349,BF$349&lt;=$B$436),(2/3)*$E$436,"")</f>
        <v/>
      </c>
      <c r="ZB436" s="264" t="str">
        <f>IF(AND($A$436&lt;=BF$349,BF$349&lt;=$B$436),$F$436,"")</f>
        <v/>
      </c>
      <c r="ZC436" s="264" t="str">
        <f>IF(AND($A$436&lt;=BF$349,BF$349&lt;=$B$436),(1/3)*$F$436,"")</f>
        <v/>
      </c>
      <c r="ZD436" s="264" t="str">
        <f>IF(AND($A$436&lt;=BF$349,BF$349&lt;=$B$436),(2/3)*$F$436,"")</f>
        <v/>
      </c>
      <c r="ZE436" s="264" t="str">
        <f>IF(AND($A$436&lt;=BG$349,BG$349&lt;=$B$436),$C$436,"")</f>
        <v/>
      </c>
      <c r="ZF436" s="264" t="str">
        <f>IF(AND($A$436&lt;=BG$349,BG$349&lt;=$B$436),(1/3)*$C$436,"")</f>
        <v/>
      </c>
      <c r="ZG436" s="264" t="str">
        <f>IF(AND($A$436&lt;=BG$349,BG$349&lt;=$B$436),(2/3)*$C$436,"")</f>
        <v/>
      </c>
      <c r="ZH436" s="264" t="str">
        <f>IF(AND($A$436&lt;=BG$349,BG$349&lt;=$B$436),$D$436,"")</f>
        <v/>
      </c>
      <c r="ZI436" s="264" t="str">
        <f>IF(AND($A$436&lt;=BG$349,BG$349&lt;=$B$436),(1/3)*$D$436,"")</f>
        <v/>
      </c>
      <c r="ZJ436" s="264" t="str">
        <f>IF(AND($A$436&lt;=BG$349,BG$349&lt;=$B$436),(2/3)*$D$436,"")</f>
        <v/>
      </c>
      <c r="ZK436" s="264" t="str">
        <f>IF(AND($A$436&lt;=BG$349,BG$349&lt;=$B$436),$E$436,"")</f>
        <v/>
      </c>
      <c r="ZL436" s="264" t="str">
        <f>IF(AND($A$436&lt;=BG$349,BG$349&lt;=$B$436),(1/3)*$E$436,"")</f>
        <v/>
      </c>
      <c r="ZM436" s="264" t="str">
        <f>IF(AND($A$436&lt;=BG$349,BG$349&lt;=$B$436),(2/3)*$E$436,"")</f>
        <v/>
      </c>
      <c r="ZN436" s="264" t="str">
        <f>IF(AND($A$436&lt;=BG$349,BG$349&lt;=$B$436),$F$436,"")</f>
        <v/>
      </c>
      <c r="ZO436" s="264" t="str">
        <f>IF(AND($A$436&lt;=BG$349,BG$349&lt;=$B$436),(1/3)*$F$436,"")</f>
        <v/>
      </c>
      <c r="ZP436" s="264" t="str">
        <f>IF(AND($A$436&lt;=BG$349,BG$349&lt;=$B$436),(2/3)*$F$436,"")</f>
        <v/>
      </c>
      <c r="ZQ436" s="264" t="str">
        <f>IF(AND($A$436&lt;=BH$349,BH$349&lt;=$B$436),$C$436,"")</f>
        <v/>
      </c>
      <c r="ZR436" s="264" t="str">
        <f>IF(AND($A$436&lt;=BH$349,BH$349&lt;=$B$436),(1/3)*$C$436,"")</f>
        <v/>
      </c>
      <c r="ZS436" s="264" t="str">
        <f>IF(AND($A$436&lt;=BH$349,BH$349&lt;=$B$436),(2/3)*$C$436,"")</f>
        <v/>
      </c>
      <c r="ZT436" s="264" t="str">
        <f>IF(AND($A$436&lt;=BH$349,BH$349&lt;=$B$436),$D$436,"")</f>
        <v/>
      </c>
      <c r="ZU436" s="264" t="str">
        <f>IF(AND($A$436&lt;=BH$349,BH$349&lt;=$B$436),(1/3)*$D$436,"")</f>
        <v/>
      </c>
      <c r="ZV436" s="264" t="str">
        <f>IF(AND($A$436&lt;=BH$349,BH$349&lt;=$B$436),(2/3)*$D$436,"")</f>
        <v/>
      </c>
      <c r="ZW436" s="264" t="str">
        <f>IF(AND($A$436&lt;=BH$349,BH$349&lt;=$B$436),$E$436,"")</f>
        <v/>
      </c>
      <c r="ZX436" s="264" t="str">
        <f>IF(AND($A$436&lt;=BH$349,BH$349&lt;=$B$436),(1/3)*$E$436,"")</f>
        <v/>
      </c>
      <c r="ZY436" s="264" t="str">
        <f>IF(AND($A$436&lt;=BH$349,BH$349&lt;=$B$436),(2/3)*$E$436,"")</f>
        <v/>
      </c>
      <c r="ZZ436" s="264" t="str">
        <f>IF(AND($A$436&lt;=BH$349,BH$349&lt;=$B$436),$F$436,"")</f>
        <v/>
      </c>
      <c r="AAA436" s="264" t="str">
        <f>IF(AND($A$436&lt;=BH$349,BH$349&lt;=$B$436),(1/3)*$F$436,"")</f>
        <v/>
      </c>
      <c r="AAB436" s="264" t="str">
        <f>IF(AND($A$436&lt;=BH$349,BH$349&lt;=$B$436),(2/3)*$F$436,"")</f>
        <v/>
      </c>
      <c r="AAC436" s="264" t="str">
        <f>IF(AND($A$436&lt;=BI$349,BI$349&lt;=$B$436),$C$436,"")</f>
        <v/>
      </c>
      <c r="AAD436" s="264" t="str">
        <f>IF(AND($A$436&lt;=BI$349,BI$349&lt;=$B$436),(1/3)*$C$436,"")</f>
        <v/>
      </c>
      <c r="AAE436" s="264" t="str">
        <f>IF(AND($A$436&lt;=BI$349,BI$349&lt;=$B$436),(2/3)*$C$436,"")</f>
        <v/>
      </c>
      <c r="AAF436" s="264" t="str">
        <f>IF(AND($A$436&lt;=BI$349,BI$349&lt;=$B$436),$D$436,"")</f>
        <v/>
      </c>
      <c r="AAG436" s="264" t="str">
        <f>IF(AND($A$436&lt;=BI$349,BI$349&lt;=$B$436),(1/3)*$D$436,"")</f>
        <v/>
      </c>
      <c r="AAH436" s="264" t="str">
        <f>IF(AND($A$436&lt;=BI$349,BI$349&lt;=$B$436),(2/3)*$D$436,"")</f>
        <v/>
      </c>
      <c r="AAI436" s="264" t="str">
        <f>IF(AND($A$436&lt;=BI$349,BI$349&lt;=$B$436),$E$436,"")</f>
        <v/>
      </c>
      <c r="AAJ436" s="264" t="str">
        <f>IF(AND($A$436&lt;=BI$349,BI$349&lt;=$B$436),(1/3)*$E$436,"")</f>
        <v/>
      </c>
      <c r="AAK436" s="264" t="str">
        <f>IF(AND($A$436&lt;=BI$349,BI$349&lt;=$B$436),(2/3)*$E$436,"")</f>
        <v/>
      </c>
      <c r="AAL436" s="264" t="str">
        <f>IF(AND($A$436&lt;=BI$349,BI$349&lt;=$B$436),$F$436,"")</f>
        <v/>
      </c>
      <c r="AAM436" s="264" t="str">
        <f>IF(AND($A$436&lt;=BI$349,BI$349&lt;=$B$436),(1/3)*$F$436,"")</f>
        <v/>
      </c>
      <c r="AAN436" s="264" t="str">
        <f>IF(AND($A$436&lt;=BI$349,BI$349&lt;=$B$436),(2/3)*$F$436,"")</f>
        <v/>
      </c>
      <c r="AAO436" s="264" t="str">
        <f>IF(AND($A$436&lt;=BJ$349,BJ$349&lt;=$B$436),$C$436,"")</f>
        <v/>
      </c>
      <c r="AAP436" s="264" t="str">
        <f>IF(AND($A$436&lt;=BJ$349,BJ$349&lt;=$B$436),(1/3)*$C$436,"")</f>
        <v/>
      </c>
      <c r="AAQ436" s="264" t="str">
        <f>IF(AND($A$436&lt;=BJ$349,BJ$349&lt;=$B$436),(2/3)*$C$436,"")</f>
        <v/>
      </c>
      <c r="AAR436" s="264" t="str">
        <f>IF(AND($A$436&lt;=BJ$349,BJ$349&lt;=$B$436),$D$436,"")</f>
        <v/>
      </c>
      <c r="AAS436" s="264" t="str">
        <f>IF(AND($A$436&lt;=BJ$349,BJ$349&lt;=$B$436),(1/3)*$D$436,"")</f>
        <v/>
      </c>
      <c r="AAT436" s="264" t="str">
        <f>IF(AND($A$436&lt;=BJ$349,BJ$349&lt;=$B$436),(2/3)*$D$436,"")</f>
        <v/>
      </c>
      <c r="AAU436" s="264" t="str">
        <f>IF(AND($A$436&lt;=BJ$349,BJ$349&lt;=$B$436),$E$436,"")</f>
        <v/>
      </c>
      <c r="AAV436" s="264" t="str">
        <f>IF(AND($A$436&lt;=BJ$349,BJ$349&lt;=$B$436),(1/3)*$E$436,"")</f>
        <v/>
      </c>
      <c r="AAW436" s="264" t="str">
        <f>IF(AND($A$436&lt;=BJ$349,BJ$349&lt;=$B$436),(2/3)*$E$436,"")</f>
        <v/>
      </c>
      <c r="AAX436" s="264" t="str">
        <f>IF(AND($A$436&lt;=BJ$349,BJ$349&lt;=$B$436),$F$436,"")</f>
        <v/>
      </c>
      <c r="AAY436" s="264" t="str">
        <f>IF(AND($A$436&lt;=BJ$349,BJ$349&lt;=$B$436),(1/3)*$F$436,"")</f>
        <v/>
      </c>
      <c r="AAZ436" s="264" t="str">
        <f>IF(AND($A$436&lt;=BJ$349,BJ$349&lt;=$B$436),(2/3)*$F$436,"")</f>
        <v/>
      </c>
      <c r="ABA436" s="264" t="str">
        <f>IF(AND($A$436&lt;=BK$349,BK$349&lt;=$B$436),$C$436,"")</f>
        <v/>
      </c>
      <c r="ABB436" s="264" t="str">
        <f>IF(AND($A$436&lt;=BK$349,BK$349&lt;=$B$436),(1/3)*$C$436,"")</f>
        <v/>
      </c>
      <c r="ABC436" s="264" t="str">
        <f>IF(AND($A$436&lt;=BK$349,BK$349&lt;=$B$436),(2/3)*$C$436,"")</f>
        <v/>
      </c>
      <c r="ABD436" s="264" t="str">
        <f>IF(AND($A$436&lt;=BK$349,BK$349&lt;=$B$436),$D$436,"")</f>
        <v/>
      </c>
      <c r="ABE436" s="264" t="str">
        <f>IF(AND($A$436&lt;=BK$349,BK$349&lt;=$B$436),(1/3)*$D$436,"")</f>
        <v/>
      </c>
      <c r="ABF436" s="264" t="str">
        <f>IF(AND($A$436&lt;=BK$349,BK$349&lt;=$B$436),(2/3)*$D$436,"")</f>
        <v/>
      </c>
      <c r="ABG436" s="264" t="str">
        <f>IF(AND($A$436&lt;=BK$349,BK$349&lt;=$B$436),$E$436,"")</f>
        <v/>
      </c>
      <c r="ABH436" s="264" t="str">
        <f>IF(AND($A$436&lt;=BK$349,BK$349&lt;=$B$436),(1/3)*$E$436,"")</f>
        <v/>
      </c>
      <c r="ABI436" s="264" t="str">
        <f>IF(AND($A$436&lt;=BK$349,BK$349&lt;=$B$436),(2/3)*$E$436,"")</f>
        <v/>
      </c>
      <c r="ABJ436" s="264" t="str">
        <f>IF(AND($A$436&lt;=BK$349,BK$349&lt;=$B$436),$F$436,"")</f>
        <v/>
      </c>
      <c r="ABK436" s="264" t="str">
        <f>IF(AND($A$436&lt;=BK$349,BK$349&lt;=$B$436),(1/3)*$F$436,"")</f>
        <v/>
      </c>
      <c r="ABL436" s="264" t="str">
        <f>IF(AND($A$436&lt;=BK$349,BK$349&lt;=$B$436),(2/3)*$F$436,"")</f>
        <v/>
      </c>
      <c r="ABM436" s="264" t="str">
        <f>IF(AND($A$436&lt;=BL$349,BL$349&lt;=$B$436),$C$436,"")</f>
        <v/>
      </c>
      <c r="ABN436" s="264" t="str">
        <f>IF(AND($A$436&lt;=BL$349,BL$349&lt;=$B$436),(1/3)*$C$436,"")</f>
        <v/>
      </c>
      <c r="ABO436" s="264" t="str">
        <f>IF(AND($A$436&lt;=BL$349,BL$349&lt;=$B$436),(2/3)*$C$436,"")</f>
        <v/>
      </c>
      <c r="ABP436" s="264" t="str">
        <f>IF(AND($A$436&lt;=BL$349,BL$349&lt;=$B$436),$D$436,"")</f>
        <v/>
      </c>
      <c r="ABQ436" s="264" t="str">
        <f>IF(AND($A$436&lt;=BL$349,BL$349&lt;=$B$436),(1/3)*$D$436,"")</f>
        <v/>
      </c>
      <c r="ABR436" s="264" t="str">
        <f>IF(AND($A$436&lt;=BL$349,BL$349&lt;=$B$436),(2/3)*$D$436,"")</f>
        <v/>
      </c>
      <c r="ABS436" s="264" t="str">
        <f>IF(AND($A$436&lt;=BL$349,BL$349&lt;=$B$436),$E$436,"")</f>
        <v/>
      </c>
      <c r="ABT436" s="264" t="str">
        <f>IF(AND($A$436&lt;=BL$349,BL$349&lt;=$B$436),(1/3)*$E$436,"")</f>
        <v/>
      </c>
      <c r="ABU436" s="264" t="str">
        <f>IF(AND($A$436&lt;=BL$349,BL$349&lt;=$B$436),(2/3)*$E$436,"")</f>
        <v/>
      </c>
      <c r="ABV436" s="264" t="str">
        <f>IF(AND($A$436&lt;=BL$349,BL$349&lt;=$B$436),$F$436,"")</f>
        <v/>
      </c>
      <c r="ABW436" s="264" t="str">
        <f>IF(AND($A$436&lt;=BL$349,BL$349&lt;=$B$436),(1/3)*$F$436,"")</f>
        <v/>
      </c>
      <c r="ABX436" s="264" t="str">
        <f>IF(AND($A$436&lt;=BL$349,BL$349&lt;=$B$436),(2/3)*$F$436,"")</f>
        <v/>
      </c>
      <c r="ABY436" s="264" t="str">
        <f>IF(AND($A$436&lt;=BM$349,BM$349&lt;=$B$436),$C$436,"")</f>
        <v/>
      </c>
      <c r="ABZ436" s="264" t="str">
        <f>IF(AND($A$436&lt;=BM$349,BM$349&lt;=$B$436),(1/3)*$C$436,"")</f>
        <v/>
      </c>
      <c r="ACA436" s="264" t="str">
        <f>IF(AND($A$436&lt;=BM$349,BM$349&lt;=$B$436),(2/3)*$C$436,"")</f>
        <v/>
      </c>
      <c r="ACB436" s="264" t="str">
        <f>IF(AND($A$436&lt;=BM$349,BM$349&lt;=$B$436),$D$436,"")</f>
        <v/>
      </c>
      <c r="ACC436" s="264" t="str">
        <f>IF(AND($A$436&lt;=BM$349,BM$349&lt;=$B$436),(1/3)*$D$436,"")</f>
        <v/>
      </c>
      <c r="ACD436" s="264" t="str">
        <f>IF(AND($A$436&lt;=BM$349,BM$349&lt;=$B$436),(2/3)*$D$436,"")</f>
        <v/>
      </c>
      <c r="ACE436" s="264" t="str">
        <f>IF(AND($A$436&lt;=BM$349,BM$349&lt;=$B$436),$E$436,"")</f>
        <v/>
      </c>
      <c r="ACF436" s="264" t="str">
        <f>IF(AND($A$436&lt;=BM$349,BM$349&lt;=$B$436),(1/3)*$E$436,"")</f>
        <v/>
      </c>
      <c r="ACG436" s="264" t="str">
        <f>IF(AND($A$436&lt;=BM$349,BM$349&lt;=$B$436),(2/3)*$E$436,"")</f>
        <v/>
      </c>
      <c r="ACH436" s="264" t="str">
        <f>IF(AND($A$436&lt;=BM$349,BM$349&lt;=$B$436),$F$436,"")</f>
        <v/>
      </c>
      <c r="ACI436" s="264" t="str">
        <f>IF(AND($A$436&lt;=BM$349,BM$349&lt;=$B$436),(1/3)*$F$436,"")</f>
        <v/>
      </c>
      <c r="ACJ436" s="264" t="str">
        <f>IF(AND($A$436&lt;=BM$349,BM$349&lt;=$B$436),(2/3)*$F$436,"")</f>
        <v/>
      </c>
      <c r="ACK436" s="264" t="str">
        <f>IF(AND($A$436&lt;=BN$349,BN$349&lt;=$B$436),$C$436,"")</f>
        <v/>
      </c>
      <c r="ACL436" s="264" t="str">
        <f>IF(AND($A$436&lt;=BN$349,BN$349&lt;=$B$436),(1/3)*$C$436,"")</f>
        <v/>
      </c>
      <c r="ACM436" s="264" t="str">
        <f>IF(AND($A$436&lt;=BN$349,BN$349&lt;=$B$436),(2/3)*$C$436,"")</f>
        <v/>
      </c>
      <c r="ACN436" s="264" t="str">
        <f>IF(AND($A$436&lt;=BN$349,BN$349&lt;=$B$436),$D$436,"")</f>
        <v/>
      </c>
      <c r="ACO436" s="264" t="str">
        <f>IF(AND($A$436&lt;=BN$349,BN$349&lt;=$B$436),(1/3)*$D$436,"")</f>
        <v/>
      </c>
      <c r="ACP436" s="264" t="str">
        <f>IF(AND($A$436&lt;=BN$349,BN$349&lt;=$B$436),(2/3)*$D$436,"")</f>
        <v/>
      </c>
      <c r="ACQ436" s="264" t="str">
        <f>IF(AND($A$436&lt;=BN$349,BN$349&lt;=$B$436),$E$436,"")</f>
        <v/>
      </c>
      <c r="ACR436" s="264" t="str">
        <f>IF(AND($A$436&lt;=BN$349,BN$349&lt;=$B$436),(1/3)*$E$436,"")</f>
        <v/>
      </c>
      <c r="ACS436" s="264" t="str">
        <f>IF(AND($A$436&lt;=BN$349,BN$349&lt;=$B$436),(2/3)*$E$436,"")</f>
        <v/>
      </c>
      <c r="ACT436" s="264" t="str">
        <f>IF(AND($A$436&lt;=BN$349,BN$349&lt;=$B$436),$F$436,"")</f>
        <v/>
      </c>
      <c r="ACU436" s="264" t="str">
        <f>IF(AND($A$436&lt;=BN$349,BN$349&lt;=$B$436),(1/3)*$F$436,"")</f>
        <v/>
      </c>
      <c r="ACV436" s="264" t="str">
        <f>IF(AND($A$436&lt;=BN$349,BN$349&lt;=$B$436),(2/3)*$F$436,"")</f>
        <v/>
      </c>
      <c r="ACW436" s="264" t="str">
        <f>IF(AND($A$436&lt;=BO$349,BO$349&lt;=$B$436),$C$436,"")</f>
        <v/>
      </c>
      <c r="ACX436" s="264" t="str">
        <f>IF(AND($A$436&lt;=BO$349,BO$349&lt;=$B$436),(1/3)*$C$436,"")</f>
        <v/>
      </c>
      <c r="ACY436" s="264" t="str">
        <f>IF(AND($A$436&lt;=BO$349,BO$349&lt;=$B$436),(2/3)*$C$436,"")</f>
        <v/>
      </c>
      <c r="ACZ436" s="264" t="str">
        <f>IF(AND($A$436&lt;=BO$349,BO$349&lt;=$B$436),$D$436,"")</f>
        <v/>
      </c>
      <c r="ADA436" s="264" t="str">
        <f>IF(AND($A$436&lt;=BO$349,BO$349&lt;=$B$436),(1/3)*$D$436,"")</f>
        <v/>
      </c>
      <c r="ADB436" s="264" t="str">
        <f>IF(AND($A$436&lt;=BO$349,BO$349&lt;=$B$436),(2/3)*$D$436,"")</f>
        <v/>
      </c>
      <c r="ADC436" s="264" t="str">
        <f>IF(AND($A$436&lt;=BO$349,BO$349&lt;=$B$436),$E$436,"")</f>
        <v/>
      </c>
      <c r="ADD436" s="264" t="str">
        <f>IF(AND($A$436&lt;=BO$349,BO$349&lt;=$B$436),(1/3)*$E$436,"")</f>
        <v/>
      </c>
      <c r="ADE436" s="264" t="str">
        <f>IF(AND($A$436&lt;=BO$349,BO$349&lt;=$B$436),(2/3)*$E$436,"")</f>
        <v/>
      </c>
      <c r="ADF436" s="264" t="str">
        <f>IF(AND($A$436&lt;=BO$349,BO$349&lt;=$B$436),$F$436,"")</f>
        <v/>
      </c>
      <c r="ADG436" s="264" t="str">
        <f>IF(AND($A$436&lt;=BO$349,BO$349&lt;=$B$436),(1/3)*$F$436,"")</f>
        <v/>
      </c>
      <c r="ADH436" s="264" t="str">
        <f>IF(AND($A$436&lt;=BO$349,BO$349&lt;=$B$436),(2/3)*$F$436,"")</f>
        <v/>
      </c>
      <c r="ADI436" s="264" t="str">
        <f>IF(AND($A$436&lt;=BP$349,BP$349&lt;=$B$436),$C$436,"")</f>
        <v/>
      </c>
      <c r="ADJ436" s="264" t="str">
        <f>IF(AND($A$436&lt;=BP$349,BP$349&lt;=$B$436),(1/3)*$C$436,"")</f>
        <v/>
      </c>
      <c r="ADK436" s="264" t="str">
        <f>IF(AND($A$436&lt;=BP$349,BP$349&lt;=$B$436),(2/3)*$C$436,"")</f>
        <v/>
      </c>
      <c r="ADL436" s="264" t="str">
        <f>IF(AND($A$436&lt;=BP$349,BP$349&lt;=$B$436),$D$436,"")</f>
        <v/>
      </c>
      <c r="ADM436" s="264" t="str">
        <f>IF(AND($A$436&lt;=BP$349,BP$349&lt;=$B$436),(1/3)*$D$436,"")</f>
        <v/>
      </c>
      <c r="ADN436" s="264" t="str">
        <f>IF(AND($A$436&lt;=BP$349,BP$349&lt;=$B$436),(2/3)*$D$436,"")</f>
        <v/>
      </c>
      <c r="ADO436" s="264" t="str">
        <f>IF(AND($A$436&lt;=BP$349,BP$349&lt;=$B$436),$E$436,"")</f>
        <v/>
      </c>
      <c r="ADP436" s="264" t="str">
        <f>IF(AND($A$436&lt;=BP$349,BP$349&lt;=$B$436),(1/3)*$E$436,"")</f>
        <v/>
      </c>
      <c r="ADQ436" s="264" t="str">
        <f>IF(AND($A$436&lt;=BP$349,BP$349&lt;=$B$436),(2/3)*$E$436,"")</f>
        <v/>
      </c>
      <c r="ADR436" s="264" t="str">
        <f>IF(AND($A$436&lt;=BP$349,BP$349&lt;=$B$436),$F$436,"")</f>
        <v/>
      </c>
      <c r="ADS436" s="264" t="str">
        <f>IF(AND($A$436&lt;=BP$349,BP$349&lt;=$B$436),(1/3)*$F$436,"")</f>
        <v/>
      </c>
      <c r="ADT436" s="264" t="str">
        <f>IF(AND($A$436&lt;=BP$349,BP$349&lt;=$B$436),(2/3)*$F$436,"")</f>
        <v/>
      </c>
      <c r="ADU436" s="264" t="str">
        <f>IF(AND($A$436&lt;=BQ$349,BQ$349&lt;=$B$436),$C$436,"")</f>
        <v/>
      </c>
      <c r="ADV436" s="264" t="str">
        <f>IF(AND($A$436&lt;=BQ$349,BQ$349&lt;=$B$436),(1/3)*$C$436,"")</f>
        <v/>
      </c>
      <c r="ADW436" s="264" t="str">
        <f>IF(AND($A$436&lt;=BQ$349,BQ$349&lt;=$B$436),(2/3)*$C$436,"")</f>
        <v/>
      </c>
      <c r="ADX436" s="264" t="str">
        <f>IF(AND($A$436&lt;=BQ$349,BQ$349&lt;=$B$436),$D$436,"")</f>
        <v/>
      </c>
      <c r="ADY436" s="264" t="str">
        <f>IF(AND($A$436&lt;=BQ$349,BQ$349&lt;=$B$436),(1/3)*$D$436,"")</f>
        <v/>
      </c>
      <c r="ADZ436" s="264" t="str">
        <f>IF(AND($A$436&lt;=BQ$349,BQ$349&lt;=$B$436),(2/3)*$D$436,"")</f>
        <v/>
      </c>
      <c r="AEA436" s="264" t="str">
        <f>IF(AND($A$436&lt;=BQ$349,BQ$349&lt;=$B$436),$E$436,"")</f>
        <v/>
      </c>
      <c r="AEB436" s="264" t="str">
        <f>IF(AND($A$436&lt;=BQ$349,BQ$349&lt;=$B$436),(1/3)*$E$436,"")</f>
        <v/>
      </c>
      <c r="AEC436" s="264" t="str">
        <f>IF(AND($A$436&lt;=BQ$349,BQ$349&lt;=$B$436),(2/3)*$E$436,"")</f>
        <v/>
      </c>
      <c r="AED436" s="264" t="str">
        <f>IF(AND($A$436&lt;=BQ$349,BQ$349&lt;=$B$436),$F$436,"")</f>
        <v/>
      </c>
      <c r="AEE436" s="264" t="str">
        <f>IF(AND($A$436&lt;=BQ$349,BQ$349&lt;=$B$436),(1/3)*$F$436,"")</f>
        <v/>
      </c>
      <c r="AEF436" s="264" t="str">
        <f>IF(AND($A$436&lt;=BQ$349,BQ$349&lt;=$B$436),(2/3)*$F$436,"")</f>
        <v/>
      </c>
      <c r="AEG436" s="264" t="str">
        <f>IF(AND($A$436&lt;=BR$349,BR$349&lt;=$B$436),$C$436,"")</f>
        <v/>
      </c>
      <c r="AEH436" s="264" t="str">
        <f>IF(AND($A$436&lt;=BR$349,BR$349&lt;=$B$436),(1/3)*$C$436,"")</f>
        <v/>
      </c>
      <c r="AEI436" s="264" t="str">
        <f>IF(AND($A$436&lt;=BR$349,BR$349&lt;=$B$436),(2/3)*$C$436,"")</f>
        <v/>
      </c>
      <c r="AEJ436" s="264" t="str">
        <f>IF(AND($A$436&lt;=BR$349,BR$349&lt;=$B$436),$D$436,"")</f>
        <v/>
      </c>
      <c r="AEK436" s="264" t="str">
        <f>IF(AND($A$436&lt;=BR$349,BR$349&lt;=$B$436),(1/3)*$D$436,"")</f>
        <v/>
      </c>
      <c r="AEL436" s="264" t="str">
        <f>IF(AND($A$436&lt;=BR$349,BR$349&lt;=$B$436),(2/3)*$D$436,"")</f>
        <v/>
      </c>
      <c r="AEM436" s="264" t="str">
        <f>IF(AND($A$436&lt;=BR$349,BR$349&lt;=$B$436),$E$436,"")</f>
        <v/>
      </c>
      <c r="AEN436" s="264" t="str">
        <f>IF(AND($A$436&lt;=BR$349,BR$349&lt;=$B$436),(1/3)*$E$436,"")</f>
        <v/>
      </c>
      <c r="AEO436" s="264" t="str">
        <f>IF(AND($A$436&lt;=BR$349,BR$349&lt;=$B$436),(2/3)*$E$436,"")</f>
        <v/>
      </c>
      <c r="AEP436" s="264" t="str">
        <f>IF(AND($A$436&lt;=BR$349,BR$349&lt;=$B$436),$F$436,"")</f>
        <v/>
      </c>
      <c r="AEQ436" s="264" t="str">
        <f>IF(AND($A$436&lt;=BR$349,BR$349&lt;=$B$436),(1/3)*$F$436,"")</f>
        <v/>
      </c>
      <c r="AER436" s="264" t="str">
        <f>IF(AND($A$436&lt;=BR$349,BR$349&lt;=$B$436),(2/3)*$F$436,"")</f>
        <v/>
      </c>
      <c r="AES436" s="264" t="str">
        <f>IF(AND($A$436&lt;=BS$349,BS$349&lt;=$B$436),$C$436,"")</f>
        <v/>
      </c>
      <c r="AET436" s="264" t="str">
        <f>IF(AND($A$436&lt;=BS$349,BS$349&lt;=$B$436),(1/3)*$C$436,"")</f>
        <v/>
      </c>
      <c r="AEU436" s="264" t="str">
        <f>IF(AND($A$436&lt;=BS$349,BS$349&lt;=$B$436),(2/3)*$C$436,"")</f>
        <v/>
      </c>
      <c r="AEV436" s="264" t="str">
        <f>IF(AND($A$436&lt;=BS$349,BS$349&lt;=$B$436),$D$436,"")</f>
        <v/>
      </c>
      <c r="AEW436" s="264" t="str">
        <f>IF(AND($A$436&lt;=BS$349,BS$349&lt;=$B$436),(1/3)*$D$436,"")</f>
        <v/>
      </c>
      <c r="AEX436" s="264" t="str">
        <f>IF(AND($A$436&lt;=BS$349,BS$349&lt;=$B$436),(2/3)*$D$436,"")</f>
        <v/>
      </c>
      <c r="AEY436" s="264" t="str">
        <f>IF(AND($A$436&lt;=BS$349,BS$349&lt;=$B$436),$E$436,"")</f>
        <v/>
      </c>
      <c r="AEZ436" s="264" t="str">
        <f>IF(AND($A$436&lt;=BS$349,BS$349&lt;=$B$436),(1/3)*$E$436,"")</f>
        <v/>
      </c>
      <c r="AFA436" s="264" t="str">
        <f>IF(AND($A$436&lt;=BS$349,BS$349&lt;=$B$436),(2/3)*$E$436,"")</f>
        <v/>
      </c>
      <c r="AFB436" s="264" t="str">
        <f>IF(AND($A$436&lt;=BS$349,BS$349&lt;=$B$436),$F$436,"")</f>
        <v/>
      </c>
      <c r="AFC436" s="264" t="str">
        <f>IF(AND($A$436&lt;=BS$349,BS$349&lt;=$B$436),(1/3)*$F$436,"")</f>
        <v/>
      </c>
      <c r="AFD436" s="264" t="str">
        <f>IF(AND($A$436&lt;=BS$349,BS$349&lt;=$B$436),(2/3)*$F$436,"")</f>
        <v/>
      </c>
      <c r="AFE436" s="264" t="str">
        <f>IF(AND($A$436&lt;=BT$349,BT$349&lt;=$B$436),$C$436,"")</f>
        <v/>
      </c>
      <c r="AFF436" s="264" t="str">
        <f>IF(AND($A$436&lt;=BT$349,BT$349&lt;=$B$436),(1/3)*$C$436,"")</f>
        <v/>
      </c>
      <c r="AFG436" s="264" t="str">
        <f>IF(AND($A$436&lt;=BT$349,BT$349&lt;=$B$436),(2/3)*$C$436,"")</f>
        <v/>
      </c>
      <c r="AFH436" s="264" t="str">
        <f>IF(AND($A$436&lt;=BT$349,BT$349&lt;=$B$436),$D$436,"")</f>
        <v/>
      </c>
      <c r="AFI436" s="264" t="str">
        <f>IF(AND($A$436&lt;=BT$349,BT$349&lt;=$B$436),(1/3)*$D$436,"")</f>
        <v/>
      </c>
      <c r="AFJ436" s="264" t="str">
        <f>IF(AND($A$436&lt;=BT$349,BT$349&lt;=$B$436),(2/3)*$D$436,"")</f>
        <v/>
      </c>
      <c r="AFK436" s="264" t="str">
        <f>IF(AND($A$436&lt;=BT$349,BT$349&lt;=$B$436),$E$436,"")</f>
        <v/>
      </c>
      <c r="AFL436" s="264" t="str">
        <f>IF(AND($A$436&lt;=BT$349,BT$349&lt;=$B$436),(1/3)*$E$436,"")</f>
        <v/>
      </c>
      <c r="AFM436" s="264" t="str">
        <f>IF(AND($A$436&lt;=BT$349,BT$349&lt;=$B$436),(2/3)*$E$436,"")</f>
        <v/>
      </c>
      <c r="AFN436" s="264" t="str">
        <f>IF(AND($A$436&lt;=BT$349,BT$349&lt;=$B$436),$F$436,"")</f>
        <v/>
      </c>
      <c r="AFO436" s="264" t="str">
        <f>IF(AND($A$436&lt;=BT$349,BT$349&lt;=$B$436),(1/3)*$F$436,"")</f>
        <v/>
      </c>
      <c r="AFP436" s="264" t="str">
        <f>IF(AND($A$436&lt;=BT$349,BT$349&lt;=$B$436),(2/3)*$F$436,"")</f>
        <v/>
      </c>
      <c r="AFQ436" s="264" t="str">
        <f>IF(AND($A$436&lt;=BU$349,BU$349&lt;=$B$436),$C$436,"")</f>
        <v/>
      </c>
      <c r="AFR436" s="264" t="str">
        <f>IF(AND($A$436&lt;=BU$349,BU$349&lt;=$B$436),(1/3)*$C$436,"")</f>
        <v/>
      </c>
      <c r="AFS436" s="264" t="str">
        <f>IF(AND($A$436&lt;=BU$349,BU$349&lt;=$B$436),(2/3)*$C$436,"")</f>
        <v/>
      </c>
      <c r="AFT436" s="264" t="str">
        <f>IF(AND($A$436&lt;=BU$349,BU$349&lt;=$B$436),$D$436,"")</f>
        <v/>
      </c>
      <c r="AFU436" s="264" t="str">
        <f>IF(AND($A$436&lt;=BU$349,BU$349&lt;=$B$436),(1/3)*$D$436,"")</f>
        <v/>
      </c>
      <c r="AFV436" s="264" t="str">
        <f>IF(AND($A$436&lt;=BU$349,BU$349&lt;=$B$436),(2/3)*$D$436,"")</f>
        <v/>
      </c>
      <c r="AFW436" s="264" t="str">
        <f>IF(AND($A$436&lt;=BU$349,BU$349&lt;=$B$436),$E$436,"")</f>
        <v/>
      </c>
      <c r="AFX436" s="264" t="str">
        <f>IF(AND($A$436&lt;=BU$349,BU$349&lt;=$B$436),(1/3)*$E$436,"")</f>
        <v/>
      </c>
      <c r="AFY436" s="264" t="str">
        <f>IF(AND($A$436&lt;=BU$349,BU$349&lt;=$B$436),(2/3)*$E$436,"")</f>
        <v/>
      </c>
      <c r="AFZ436" s="264" t="str">
        <f>IF(AND($A$436&lt;=BU$349,BU$349&lt;=$B$436),$F$436,"")</f>
        <v/>
      </c>
      <c r="AGA436" s="264" t="str">
        <f>IF(AND($A$436&lt;=BU$349,BU$349&lt;=$B$436),(1/3)*$F$436,"")</f>
        <v/>
      </c>
      <c r="AGB436" s="264" t="str">
        <f>IF(AND($A$436&lt;=BU$349,BU$349&lt;=$B$436),(2/3)*$F$436,"")</f>
        <v/>
      </c>
      <c r="AGC436" s="264" t="str">
        <f>IF(AND($A$436&lt;=BV$349,BV$349&lt;=$B$436),$C$436,"")</f>
        <v/>
      </c>
      <c r="AGD436" s="264" t="str">
        <f>IF(AND($A$436&lt;=BV$349,BV$349&lt;=$B$436),(1/3)*$C$436,"")</f>
        <v/>
      </c>
      <c r="AGE436" s="264" t="str">
        <f>IF(AND($A$436&lt;=BV$349,BV$349&lt;=$B$436),(2/3)*$C$436,"")</f>
        <v/>
      </c>
      <c r="AGF436" s="264" t="str">
        <f>IF(AND($A$436&lt;=BV$349,BV$349&lt;=$B$436),$D$436,"")</f>
        <v/>
      </c>
      <c r="AGG436" s="264" t="str">
        <f>IF(AND($A$436&lt;=BV$349,BV$349&lt;=$B$436),(1/3)*$D$436,"")</f>
        <v/>
      </c>
      <c r="AGH436" s="264" t="str">
        <f>IF(AND($A$436&lt;=BV$349,BV$349&lt;=$B$436),(2/3)*$D$436,"")</f>
        <v/>
      </c>
      <c r="AGI436" s="264" t="str">
        <f>IF(AND($A$436&lt;=BV$349,BV$349&lt;=$B$436),$E$436,"")</f>
        <v/>
      </c>
      <c r="AGJ436" s="264" t="str">
        <f>IF(AND($A$436&lt;=BV$349,BV$349&lt;=$B$436),(1/3)*$E$436,"")</f>
        <v/>
      </c>
      <c r="AGK436" s="264" t="str">
        <f>IF(AND($A$436&lt;=BV$349,BV$349&lt;=$B$436),(2/3)*$E$436,"")</f>
        <v/>
      </c>
      <c r="AGL436" s="264" t="str">
        <f>IF(AND($A$436&lt;=BV$349,BV$349&lt;=$B$436),$F$436,"")</f>
        <v/>
      </c>
      <c r="AGM436" s="264" t="str">
        <f>IF(AND($A$436&lt;=BV$349,BV$349&lt;=$B$436),(1/3)*$F$436,"")</f>
        <v/>
      </c>
      <c r="AGN436" s="264" t="str">
        <f>IF(AND($A$436&lt;=BV$349,BV$349&lt;=$B$436),(2/3)*$F$436,"")</f>
        <v/>
      </c>
      <c r="AGO436" s="264" t="str">
        <f>IF(AND($A$436&lt;=BW$349,BW$349&lt;=$B$436),$C$436,"")</f>
        <v/>
      </c>
      <c r="AGP436" s="264" t="str">
        <f>IF(AND($A$436&lt;=BW$349,BW$349&lt;=$B$436),(1/3)*$C$436,"")</f>
        <v/>
      </c>
      <c r="AGQ436" s="264" t="str">
        <f>IF(AND($A$436&lt;=BW$349,BW$349&lt;=$B$436),(2/3)*$C$436,"")</f>
        <v/>
      </c>
      <c r="AGR436" s="264" t="str">
        <f>IF(AND($A$436&lt;=BW$349,BW$349&lt;=$B$436),$D$436,"")</f>
        <v/>
      </c>
      <c r="AGS436" s="264" t="str">
        <f>IF(AND($A$436&lt;=BW$349,BW$349&lt;=$B$436),(1/3)*$D$436,"")</f>
        <v/>
      </c>
      <c r="AGT436" s="264" t="str">
        <f>IF(AND($A$436&lt;=BW$349,BW$349&lt;=$B$436),(2/3)*$D$436,"")</f>
        <v/>
      </c>
      <c r="AGU436" s="264" t="str">
        <f>IF(AND($A$436&lt;=BW$349,BW$349&lt;=$B$436),$E$436,"")</f>
        <v/>
      </c>
      <c r="AGV436" s="264" t="str">
        <f>IF(AND($A$436&lt;=BW$349,BW$349&lt;=$B$436),(1/3)*$E$436,"")</f>
        <v/>
      </c>
      <c r="AGW436" s="264" t="str">
        <f>IF(AND($A$436&lt;=BW$349,BW$349&lt;=$B$436),(2/3)*$E$436,"")</f>
        <v/>
      </c>
      <c r="AGX436" s="264" t="str">
        <f>IF(AND($A$436&lt;=BW$349,BW$349&lt;=$B$436),$F$436,"")</f>
        <v/>
      </c>
      <c r="AGY436" s="264" t="str">
        <f>IF(AND($A$436&lt;=BW$349,BW$349&lt;=$B$436),(1/3)*$F$436,"")</f>
        <v/>
      </c>
      <c r="AGZ436" s="264" t="str">
        <f>IF(AND($A$436&lt;=BW$349,BW$349&lt;=$B$436),(2/3)*$F$436,"")</f>
        <v/>
      </c>
      <c r="AHA436" s="264" t="str">
        <f>IF(AND($A$436&lt;=BX$349,BX$349&lt;=$B$436),$C$436,"")</f>
        <v/>
      </c>
      <c r="AHB436" s="264" t="str">
        <f>IF(AND($A$436&lt;=BX$349,BX$349&lt;=$B$436),(1/3)*$C$436,"")</f>
        <v/>
      </c>
      <c r="AHC436" s="264" t="str">
        <f>IF(AND($A$436&lt;=BX$349,BX$349&lt;=$B$436),(2/3)*$C$436,"")</f>
        <v/>
      </c>
      <c r="AHD436" s="264" t="str">
        <f>IF(AND($A$436&lt;=BX$349,BX$349&lt;=$B$436),$D$436,"")</f>
        <v/>
      </c>
      <c r="AHE436" s="264" t="str">
        <f>IF(AND($A$436&lt;=BX$349,BX$349&lt;=$B$436),(1/3)*$D$436,"")</f>
        <v/>
      </c>
      <c r="AHF436" s="264" t="str">
        <f>IF(AND($A$436&lt;=BX$349,BX$349&lt;=$B$436),(2/3)*$D$436,"")</f>
        <v/>
      </c>
      <c r="AHG436" s="264" t="str">
        <f>IF(AND($A$436&lt;=BX$349,BX$349&lt;=$B$436),$E$436,"")</f>
        <v/>
      </c>
      <c r="AHH436" s="264" t="str">
        <f>IF(AND($A$436&lt;=BX$349,BX$349&lt;=$B$436),(1/3)*$E$436,"")</f>
        <v/>
      </c>
      <c r="AHI436" s="264" t="str">
        <f>IF(AND($A$436&lt;=BX$349,BX$349&lt;=$B$436),(2/3)*$E$436,"")</f>
        <v/>
      </c>
      <c r="AHJ436" s="264" t="str">
        <f>IF(AND($A$436&lt;=BX$349,BX$349&lt;=$B$436),$F$436,"")</f>
        <v/>
      </c>
      <c r="AHK436" s="264" t="str">
        <f>IF(AND($A$436&lt;=BX$349,BX$349&lt;=$B$436),(1/3)*$F$436,"")</f>
        <v/>
      </c>
      <c r="AHL436" s="264" t="str">
        <f>IF(AND($A$436&lt;=BX$349,BX$349&lt;=$B$436),(2/3)*$F$436,"")</f>
        <v/>
      </c>
      <c r="AHM436" s="264" t="str">
        <f>IF(AND($A$436&lt;=BY$349,BY$349&lt;=$B$436),$C$436,"")</f>
        <v/>
      </c>
      <c r="AHN436" s="264" t="str">
        <f>IF(AND($A$436&lt;=BY$349,BY$349&lt;=$B$436),(1/3)*$C$436,"")</f>
        <v/>
      </c>
      <c r="AHO436" s="264" t="str">
        <f>IF(AND($A$436&lt;=BY$349,BY$349&lt;=$B$436),(2/3)*$C$436,"")</f>
        <v/>
      </c>
      <c r="AHP436" s="264" t="str">
        <f>IF(AND($A$436&lt;=BY$349,BY$349&lt;=$B$436),$D$436,"")</f>
        <v/>
      </c>
      <c r="AHQ436" s="264" t="str">
        <f>IF(AND($A$436&lt;=BY$349,BY$349&lt;=$B$436),(1/3)*$D$436,"")</f>
        <v/>
      </c>
      <c r="AHR436" s="264" t="str">
        <f>IF(AND($A$436&lt;=BY$349,BY$349&lt;=$B$436),(2/3)*$D$436,"")</f>
        <v/>
      </c>
      <c r="AHS436" s="264" t="str">
        <f>IF(AND($A$436&lt;=BY$349,BY$349&lt;=$B$436),$E$436,"")</f>
        <v/>
      </c>
      <c r="AHT436" s="264" t="str">
        <f>IF(AND($A$436&lt;=BY$349,BY$349&lt;=$B$436),(1/3)*$E$436,"")</f>
        <v/>
      </c>
      <c r="AHU436" s="264" t="str">
        <f>IF(AND($A$436&lt;=BY$349,BY$349&lt;=$B$436),(2/3)*$E$436,"")</f>
        <v/>
      </c>
      <c r="AHV436" s="264" t="str">
        <f>IF(AND($A$436&lt;=BY$349,BY$349&lt;=$B$436),$F$436,"")</f>
        <v/>
      </c>
      <c r="AHW436" s="264" t="str">
        <f>IF(AND($A$436&lt;=BY$349,BY$349&lt;=$B$436),(1/3)*$F$436,"")</f>
        <v/>
      </c>
      <c r="AHX436" s="264" t="str">
        <f>IF(AND($A$436&lt;=BY$349,BY$349&lt;=$B$436),(2/3)*$F$436,"")</f>
        <v/>
      </c>
      <c r="AHY436" s="264" t="str">
        <f>IF(AND($A$436&lt;=BZ$349,BZ$349&lt;=$B$436),$C$436,"")</f>
        <v/>
      </c>
      <c r="AHZ436" s="264" t="str">
        <f>IF(AND($A$436&lt;=BZ$349,BZ$349&lt;=$B$436),(1/3)*$C$436,"")</f>
        <v/>
      </c>
      <c r="AIA436" s="264" t="str">
        <f>IF(AND($A$436&lt;=BZ$349,BZ$349&lt;=$B$436),(2/3)*$C$436,"")</f>
        <v/>
      </c>
      <c r="AIB436" s="264" t="str">
        <f>IF(AND($A$436&lt;=BZ$349,BZ$349&lt;=$B$436),$D$436,"")</f>
        <v/>
      </c>
      <c r="AIC436" s="264" t="str">
        <f>IF(AND($A$436&lt;=BZ$349,BZ$349&lt;=$B$436),(1/3)*$D$436,"")</f>
        <v/>
      </c>
      <c r="AID436" s="264" t="str">
        <f>IF(AND($A$436&lt;=BZ$349,BZ$349&lt;=$B$436),(2/3)*$D$436,"")</f>
        <v/>
      </c>
      <c r="AIE436" s="264" t="str">
        <f>IF(AND($A$436&lt;=BZ$349,BZ$349&lt;=$B$436),$E$436,"")</f>
        <v/>
      </c>
      <c r="AIF436" s="264" t="str">
        <f>IF(AND($A$436&lt;=BZ$349,BZ$349&lt;=$B$436),(1/3)*$E$436,"")</f>
        <v/>
      </c>
      <c r="AIG436" s="264" t="str">
        <f>IF(AND($A$436&lt;=BZ$349,BZ$349&lt;=$B$436),(2/3)*$E$436,"")</f>
        <v/>
      </c>
      <c r="AIH436" s="264" t="str">
        <f>IF(AND($A$436&lt;=BZ$349,BZ$349&lt;=$B$436),$F$436,"")</f>
        <v/>
      </c>
      <c r="AII436" s="264" t="str">
        <f>IF(AND($A$436&lt;=BZ$349,BZ$349&lt;=$B$436),(1/3)*$F$436,"")</f>
        <v/>
      </c>
      <c r="AIJ436" s="264" t="str">
        <f>IF(AND($A$436&lt;=BZ$349,BZ$349&lt;=$B$436),(2/3)*$F$436,"")</f>
        <v/>
      </c>
      <c r="AIK436" s="264" t="str">
        <f>IF(AND($A$436&lt;=CA$349,CA$349&lt;=$B$436),$C$436,"")</f>
        <v/>
      </c>
      <c r="AIL436" s="264" t="str">
        <f>IF(AND($A$436&lt;=CA$349,CA$349&lt;=$B$436),(1/3)*$C$436,"")</f>
        <v/>
      </c>
      <c r="AIM436" s="264" t="str">
        <f>IF(AND($A$436&lt;=CA$349,CA$349&lt;=$B$436),(2/3)*$C$436,"")</f>
        <v/>
      </c>
      <c r="AIN436" s="264" t="str">
        <f>IF(AND($A$436&lt;=CA$349,CA$349&lt;=$B$436),$D$436,"")</f>
        <v/>
      </c>
      <c r="AIO436" s="264" t="str">
        <f>IF(AND($A$436&lt;=CA$349,CA$349&lt;=$B$436),(1/3)*$D$436,"")</f>
        <v/>
      </c>
      <c r="AIP436" s="264" t="str">
        <f>IF(AND($A$436&lt;=CA$349,CA$349&lt;=$B$436),(2/3)*$D$436,"")</f>
        <v/>
      </c>
      <c r="AIQ436" s="264" t="str">
        <f>IF(AND($A$436&lt;=CA$349,CA$349&lt;=$B$436),$E$436,"")</f>
        <v/>
      </c>
      <c r="AIR436" s="264" t="str">
        <f>IF(AND($A$436&lt;=CA$349,CA$349&lt;=$B$436),(1/3)*$E$436,"")</f>
        <v/>
      </c>
      <c r="AIS436" s="264" t="str">
        <f>IF(AND($A$436&lt;=CA$349,CA$349&lt;=$B$436),(2/3)*$E$436,"")</f>
        <v/>
      </c>
      <c r="AIT436" s="264" t="str">
        <f>IF(AND($A$436&lt;=CA$349,CA$349&lt;=$B$436),$F$436,"")</f>
        <v/>
      </c>
      <c r="AIU436" s="264" t="str">
        <f>IF(AND($A$436&lt;=CA$349,CA$349&lt;=$B$436),(1/3)*$F$436,"")</f>
        <v/>
      </c>
      <c r="AIV436" s="264" t="str">
        <f>IF(AND($A$436&lt;=CA$349,CA$349&lt;=$B$436),(2/3)*$F$436,"")</f>
        <v/>
      </c>
      <c r="AIW436" s="264" t="str">
        <f>IF(AND($A$436&lt;=CB$349,CB$349&lt;=$B$436),$C$436,"")</f>
        <v/>
      </c>
      <c r="AIX436" s="264" t="str">
        <f>IF(AND($A$436&lt;=CB$349,CB$349&lt;=$B$436),(1/3)*$C$436,"")</f>
        <v/>
      </c>
      <c r="AIY436" s="264" t="str">
        <f>IF(AND($A$436&lt;=CB$349,CB$349&lt;=$B$436),(2/3)*$C$436,"")</f>
        <v/>
      </c>
      <c r="AIZ436" s="264" t="str">
        <f>IF(AND($A$436&lt;=CB$349,CB$349&lt;=$B$436),$D$436,"")</f>
        <v/>
      </c>
      <c r="AJA436" s="264" t="str">
        <f>IF(AND($A$436&lt;=CB$349,CB$349&lt;=$B$436),(1/3)*$D$436,"")</f>
        <v/>
      </c>
      <c r="AJB436" s="264" t="str">
        <f>IF(AND($A$436&lt;=CB$349,CB$349&lt;=$B$436),(2/3)*$D$436,"")</f>
        <v/>
      </c>
      <c r="AJC436" s="264" t="str">
        <f>IF(AND($A$436&lt;=CB$349,CB$349&lt;=$B$436),$E$436,"")</f>
        <v/>
      </c>
      <c r="AJD436" s="264" t="str">
        <f>IF(AND($A$436&lt;=CB$349,CB$349&lt;=$B$436),(1/3)*$E$436,"")</f>
        <v/>
      </c>
      <c r="AJE436" s="264" t="str">
        <f>IF(AND($A$436&lt;=CB$349,CB$349&lt;=$B$436),(2/3)*$E$436,"")</f>
        <v/>
      </c>
      <c r="AJF436" s="264" t="str">
        <f>IF(AND($A$436&lt;=CB$349,CB$349&lt;=$B$436),$F$436,"")</f>
        <v/>
      </c>
      <c r="AJG436" s="264" t="str">
        <f>IF(AND($A$436&lt;=CB$349,CB$349&lt;=$B$436),(1/3)*$F$436,"")</f>
        <v/>
      </c>
      <c r="AJH436" s="264" t="str">
        <f>IF(AND($A$436&lt;=CB$349,CB$349&lt;=$B$436),(2/3)*$F$436,"")</f>
        <v/>
      </c>
      <c r="AJI436" s="264" t="str">
        <f>IF(AND($A$436&lt;=CC$349,CC$349&lt;=$B$436),$C$436,"")</f>
        <v/>
      </c>
      <c r="AJJ436" s="264" t="str">
        <f>IF(AND($A$436&lt;=CC$349,CC$349&lt;=$B$436),(1/3)*$C$436,"")</f>
        <v/>
      </c>
      <c r="AJK436" s="264" t="str">
        <f>IF(AND($A$436&lt;=CC$349,CC$349&lt;=$B$436),(2/3)*$C$436,"")</f>
        <v/>
      </c>
      <c r="AJL436" s="264" t="str">
        <f>IF(AND($A$436&lt;=CC$349,CC$349&lt;=$B$436),$D$436,"")</f>
        <v/>
      </c>
      <c r="AJM436" s="264" t="str">
        <f>IF(AND($A$436&lt;=CC$349,CC$349&lt;=$B$436),(1/3)*$D$436,"")</f>
        <v/>
      </c>
      <c r="AJN436" s="264" t="str">
        <f>IF(AND($A$436&lt;=CC$349,CC$349&lt;=$B$436),(2/3)*$D$436,"")</f>
        <v/>
      </c>
      <c r="AJO436" s="264" t="str">
        <f>IF(AND($A$436&lt;=CC$349,CC$349&lt;=$B$436),$E$436,"")</f>
        <v/>
      </c>
      <c r="AJP436" s="264" t="str">
        <f>IF(AND($A$436&lt;=CC$349,CC$349&lt;=$B$436),(1/3)*$E$436,"")</f>
        <v/>
      </c>
      <c r="AJQ436" s="264" t="str">
        <f>IF(AND($A$436&lt;=CC$349,CC$349&lt;=$B$436),(2/3)*$E$436,"")</f>
        <v/>
      </c>
      <c r="AJR436" s="264" t="str">
        <f>IF(AND($A$436&lt;=CC$349,CC$349&lt;=$B$436),$F$436,"")</f>
        <v/>
      </c>
      <c r="AJS436" s="264" t="str">
        <f>IF(AND($A$436&lt;=CC$349,CC$349&lt;=$B$436),(1/3)*$F$436,"")</f>
        <v/>
      </c>
      <c r="AJT436" s="264" t="str">
        <f>IF(AND($A$436&lt;=CC$349,CC$349&lt;=$B$436),(2/3)*$F$436,"")</f>
        <v/>
      </c>
      <c r="AJU436" s="264" t="str">
        <f>IF(AND($A$436&lt;=CD$349,CD$349&lt;=$B$436),$C$436,"")</f>
        <v/>
      </c>
      <c r="AJV436" s="264" t="str">
        <f>IF(AND($A$436&lt;=CD$349,CD$349&lt;=$B$436),(1/3)*$C$436,"")</f>
        <v/>
      </c>
      <c r="AJW436" s="264" t="str">
        <f>IF(AND($A$436&lt;=CD$349,CD$349&lt;=$B$436),(2/3)*$C$436,"")</f>
        <v/>
      </c>
      <c r="AJX436" s="264" t="str">
        <f>IF(AND($A$436&lt;=CD$349,CD$349&lt;=$B$436),$D$436,"")</f>
        <v/>
      </c>
      <c r="AJY436" s="264" t="str">
        <f>IF(AND($A$436&lt;=CD$349,CD$349&lt;=$B$436),(1/3)*$D$436,"")</f>
        <v/>
      </c>
      <c r="AJZ436" s="264" t="str">
        <f>IF(AND($A$436&lt;=CD$349,CD$349&lt;=$B$436),(2/3)*$D$436,"")</f>
        <v/>
      </c>
      <c r="AKA436" s="264" t="str">
        <f>IF(AND($A$436&lt;=CD$349,CD$349&lt;=$B$436),$E$436,"")</f>
        <v/>
      </c>
      <c r="AKB436" s="264" t="str">
        <f>IF(AND($A$436&lt;=CD$349,CD$349&lt;=$B$436),(1/3)*$E$436,"")</f>
        <v/>
      </c>
      <c r="AKC436" s="264" t="str">
        <f>IF(AND($A$436&lt;=CD$349,CD$349&lt;=$B$436),(2/3)*$E$436,"")</f>
        <v/>
      </c>
      <c r="AKD436" s="264" t="str">
        <f>IF(AND($A$436&lt;=CD$349,CD$349&lt;=$B$436),$F$436,"")</f>
        <v/>
      </c>
      <c r="AKE436" s="264" t="str">
        <f>IF(AND($A$436&lt;=CD$349,CD$349&lt;=$B$436),(1/3)*$F$436,"")</f>
        <v/>
      </c>
      <c r="AKF436" s="264" t="str">
        <f>IF(AND($A$436&lt;=CD$349,CD$349&lt;=$B$436),(2/3)*$F$436,"")</f>
        <v/>
      </c>
      <c r="AKG436" s="264" t="str">
        <f>IF(AND($A$436&lt;=CE$349,CE$349&lt;=$B$436),$C$436,"")</f>
        <v/>
      </c>
      <c r="AKH436" s="264" t="str">
        <f>IF(AND($A$436&lt;=CE$349,CE$349&lt;=$B$436),(1/3)*$C$436,"")</f>
        <v/>
      </c>
      <c r="AKI436" s="264" t="str">
        <f>IF(AND($A$436&lt;=CE$349,CE$349&lt;=$B$436),(2/3)*$C$436,"")</f>
        <v/>
      </c>
      <c r="AKJ436" s="264" t="str">
        <f>IF(AND($A$436&lt;=CE$349,CE$349&lt;=$B$436),$D$436,"")</f>
        <v/>
      </c>
      <c r="AKK436" s="264" t="str">
        <f>IF(AND($A$436&lt;=CE$349,CE$349&lt;=$B$436),(1/3)*$D$436,"")</f>
        <v/>
      </c>
      <c r="AKL436" s="264" t="str">
        <f>IF(AND($A$436&lt;=CE$349,CE$349&lt;=$B$436),(2/3)*$D$436,"")</f>
        <v/>
      </c>
      <c r="AKM436" s="264" t="str">
        <f>IF(AND($A$436&lt;=CE$349,CE$349&lt;=$B$436),$E$436,"")</f>
        <v/>
      </c>
      <c r="AKN436" s="264" t="str">
        <f>IF(AND($A$436&lt;=CE$349,CE$349&lt;=$B$436),(1/3)*$E$436,"")</f>
        <v/>
      </c>
      <c r="AKO436" s="264" t="str">
        <f>IF(AND($A$436&lt;=CE$349,CE$349&lt;=$B$436),(2/3)*$E$436,"")</f>
        <v/>
      </c>
      <c r="AKP436" s="264" t="str">
        <f>IF(AND($A$436&lt;=CE$349,CE$349&lt;=$B$436),$F$436,"")</f>
        <v/>
      </c>
      <c r="AKQ436" s="264" t="str">
        <f>IF(AND($A$436&lt;=CE$349,CE$349&lt;=$B$436),(1/3)*$F$436,"")</f>
        <v/>
      </c>
      <c r="AKR436" s="264" t="str">
        <f>IF(AND($A$436&lt;=CE$349,CE$349&lt;=$B$436),(2/3)*$F$436,"")</f>
        <v/>
      </c>
      <c r="AKS436" s="264" t="str">
        <f>IF(AND($A$436&lt;=CF$349,CF$349&lt;=$B$436),$C$436,"")</f>
        <v/>
      </c>
      <c r="AKT436" s="264" t="str">
        <f>IF(AND($A$436&lt;=CF$349,CF$349&lt;=$B$436),(1/3)*$C$436,"")</f>
        <v/>
      </c>
      <c r="AKU436" s="264" t="str">
        <f>IF(AND($A$436&lt;=CF$349,CF$349&lt;=$B$436),(2/3)*$C$436,"")</f>
        <v/>
      </c>
      <c r="AKV436" s="264" t="str">
        <f>IF(AND($A$436&lt;=CF$349,CF$349&lt;=$B$436),$D$436,"")</f>
        <v/>
      </c>
      <c r="AKW436" s="264" t="str">
        <f>IF(AND($A$436&lt;=CF$349,CF$349&lt;=$B$436),(1/3)*$D$436,"")</f>
        <v/>
      </c>
      <c r="AKX436" s="264" t="str">
        <f>IF(AND($A$436&lt;=CF$349,CF$349&lt;=$B$436),(2/3)*$D$436,"")</f>
        <v/>
      </c>
      <c r="AKY436" s="264" t="str">
        <f>IF(AND($A$436&lt;=CF$349,CF$349&lt;=$B$436),$E$436,"")</f>
        <v/>
      </c>
      <c r="AKZ436" s="264" t="str">
        <f>IF(AND($A$436&lt;=CF$349,CF$349&lt;=$B$436),(1/3)*$E$436,"")</f>
        <v/>
      </c>
      <c r="ALA436" s="264" t="str">
        <f>IF(AND($A$436&lt;=CF$349,CF$349&lt;=$B$436),(2/3)*$E$436,"")</f>
        <v/>
      </c>
      <c r="ALB436" s="264" t="str">
        <f>IF(AND($A$436&lt;=CF$349,CF$349&lt;=$B$436),$F$436,"")</f>
        <v/>
      </c>
      <c r="ALC436" s="264" t="str">
        <f>IF(AND($A$436&lt;=CF$349,CF$349&lt;=$B$436),(1/3)*$F$436,"")</f>
        <v/>
      </c>
      <c r="ALD436" s="264" t="str">
        <f>IF(AND($A$436&lt;=CF$349,CF$349&lt;=$B$436),(2/3)*$F$436,"")</f>
        <v/>
      </c>
      <c r="ALE436" s="264" t="str">
        <f>IF(AND($A$436&lt;=CG$349,CG$349&lt;=$B$436),$C$436,"")</f>
        <v/>
      </c>
      <c r="ALF436" s="264" t="str">
        <f>IF(AND($A$436&lt;=CG$349,CG$349&lt;=$B$436),(1/3)*$C$436,"")</f>
        <v/>
      </c>
      <c r="ALG436" s="264" t="str">
        <f>IF(AND($A$436&lt;=CG$349,CG$349&lt;=$B$436),(2/3)*$C$436,"")</f>
        <v/>
      </c>
      <c r="ALH436" s="264" t="str">
        <f>IF(AND($A$436&lt;=CG$349,CG$349&lt;=$B$436),$D$436,"")</f>
        <v/>
      </c>
      <c r="ALI436" s="264" t="str">
        <f>IF(AND($A$436&lt;=CG$349,CG$349&lt;=$B$436),(1/3)*$D$436,"")</f>
        <v/>
      </c>
      <c r="ALJ436" s="264" t="str">
        <f>IF(AND($A$436&lt;=CG$349,CG$349&lt;=$B$436),(2/3)*$D$436,"")</f>
        <v/>
      </c>
      <c r="ALK436" s="264" t="str">
        <f>IF(AND($A$436&lt;=CG$349,CG$349&lt;=$B$436),$E$436,"")</f>
        <v/>
      </c>
      <c r="ALL436" s="264" t="str">
        <f>IF(AND($A$436&lt;=CG$349,CG$349&lt;=$B$436),(1/3)*$E$436,"")</f>
        <v/>
      </c>
      <c r="ALM436" s="264" t="str">
        <f>IF(AND($A$436&lt;=CG$349,CG$349&lt;=$B$436),(2/3)*$E$436,"")</f>
        <v/>
      </c>
      <c r="ALN436" s="264" t="str">
        <f>IF(AND($A$436&lt;=CG$349,CG$349&lt;=$B$436),$F$436,"")</f>
        <v/>
      </c>
      <c r="ALO436" s="264" t="str">
        <f>IF(AND($A$436&lt;=CG$349,CG$349&lt;=$B$436),(1/3)*$F$436,"")</f>
        <v/>
      </c>
      <c r="ALP436" s="264" t="str">
        <f>IF(AND($A$436&lt;=CG$349,CG$349&lt;=$B$436),(2/3)*$F$436,"")</f>
        <v/>
      </c>
      <c r="ALQ436" s="264" t="str">
        <f>IF(AND($A$436&lt;=CH$349,CH$349&lt;=$B$436),$C$436,"")</f>
        <v/>
      </c>
      <c r="ALR436" s="264" t="str">
        <f>IF(AND($A$436&lt;=CH$349,CH$349&lt;=$B$436),(1/3)*$C$436,"")</f>
        <v/>
      </c>
      <c r="ALS436" s="264" t="str">
        <f>IF(AND($A$436&lt;=CH$349,CH$349&lt;=$B$436),(2/3)*$C$436,"")</f>
        <v/>
      </c>
      <c r="ALT436" s="264" t="str">
        <f>IF(AND($A$436&lt;=CH$349,CH$349&lt;=$B$436),$D$436,"")</f>
        <v/>
      </c>
      <c r="ALU436" s="264" t="str">
        <f>IF(AND($A$436&lt;=CH$349,CH$349&lt;=$B$436),(1/3)*$D$436,"")</f>
        <v/>
      </c>
      <c r="ALV436" s="264" t="str">
        <f>IF(AND($A$436&lt;=CH$349,CH$349&lt;=$B$436),(2/3)*$D$436,"")</f>
        <v/>
      </c>
      <c r="ALW436" s="264" t="str">
        <f>IF(AND($A$436&lt;=CH$349,CH$349&lt;=$B$436),$E$436,"")</f>
        <v/>
      </c>
      <c r="ALX436" s="264" t="str">
        <f>IF(AND($A$436&lt;=CH$349,CH$349&lt;=$B$436),(1/3)*$E$436,"")</f>
        <v/>
      </c>
      <c r="ALY436" s="264" t="str">
        <f>IF(AND($A$436&lt;=CH$349,CH$349&lt;=$B$436),(2/3)*$E$436,"")</f>
        <v/>
      </c>
      <c r="ALZ436" s="264" t="str">
        <f>IF(AND($A$436&lt;=CH$349,CH$349&lt;=$B$436),$F$436,"")</f>
        <v/>
      </c>
      <c r="AMA436" s="264" t="str">
        <f>IF(AND($A$436&lt;=CH$349,CH$349&lt;=$B$436),(1/3)*$F$436,"")</f>
        <v/>
      </c>
      <c r="AMB436" s="264" t="str">
        <f>IF(AND($A$436&lt;=CH$349,CH$349&lt;=$B$436),(2/3)*$F$436,"")</f>
        <v/>
      </c>
      <c r="AMC436" s="264" t="str">
        <f>IF(AND($A$436&lt;=CI$349,CI$349&lt;=$B$436),$C$436,"")</f>
        <v/>
      </c>
      <c r="AMD436" s="264" t="str">
        <f>IF(AND($A$436&lt;=CI$349,CI$349&lt;=$B$436),(1/3)*$C$436,"")</f>
        <v/>
      </c>
      <c r="AME436" s="264" t="str">
        <f>IF(AND($A$436&lt;=CI$349,CI$349&lt;=$B$436),(2/3)*$C$436,"")</f>
        <v/>
      </c>
      <c r="AMF436" s="264" t="str">
        <f>IF(AND($A$436&lt;=CI$349,CI$349&lt;=$B$436),$D$436,"")</f>
        <v/>
      </c>
      <c r="AMG436" s="264" t="str">
        <f>IF(AND($A$436&lt;=CI$349,CI$349&lt;=$B$436),(1/3)*$D$436,"")</f>
        <v/>
      </c>
      <c r="AMH436" s="264" t="str">
        <f>IF(AND($A$436&lt;=CI$349,CI$349&lt;=$B$436),(2/3)*$D$436,"")</f>
        <v/>
      </c>
      <c r="AMI436" s="264" t="str">
        <f>IF(AND($A$436&lt;=CI$349,CI$349&lt;=$B$436),$E$436,"")</f>
        <v/>
      </c>
      <c r="AMJ436" s="264" t="str">
        <f>IF(AND($A$436&lt;=CI$349,CI$349&lt;=$B$436),(1/3)*$E$436,"")</f>
        <v/>
      </c>
      <c r="AMK436" s="264" t="str">
        <f>IF(AND($A$436&lt;=CI$349,CI$349&lt;=$B$436),(2/3)*$E$436,"")</f>
        <v/>
      </c>
      <c r="AML436" s="264" t="str">
        <f>IF(AND($A$436&lt;=CI$349,CI$349&lt;=$B$436),$F$436,"")</f>
        <v/>
      </c>
      <c r="AMM436" s="264" t="str">
        <f>IF(AND($A$436&lt;=CI$349,CI$349&lt;=$B$436),(1/3)*$F$436,"")</f>
        <v/>
      </c>
      <c r="AMN436" s="264" t="str">
        <f>IF(AND($A$436&lt;=CI$349,CI$349&lt;=$B$436),(2/3)*$F$436,"")</f>
        <v/>
      </c>
      <c r="AMO436" s="264" t="str">
        <f>IF(AND($A$436&lt;=CJ$349,CJ$349&lt;=$B$436),$C$436,"")</f>
        <v/>
      </c>
      <c r="AMP436" s="264" t="str">
        <f>IF(AND($A$436&lt;=CJ$349,CJ$349&lt;=$B$436),(1/3)*$C$436,"")</f>
        <v/>
      </c>
      <c r="AMQ436" s="264" t="str">
        <f>IF(AND($A$436&lt;=CJ$349,CJ$349&lt;=$B$436),(2/3)*$C$436,"")</f>
        <v/>
      </c>
      <c r="AMR436" s="264" t="str">
        <f>IF(AND($A$436&lt;=CJ$349,CJ$349&lt;=$B$436),$D$436,"")</f>
        <v/>
      </c>
      <c r="AMS436" s="264" t="str">
        <f>IF(AND($A$436&lt;=CJ$349,CJ$349&lt;=$B$436),(1/3)*$D$436,"")</f>
        <v/>
      </c>
      <c r="AMT436" s="264" t="str">
        <f>IF(AND($A$436&lt;=CJ$349,CJ$349&lt;=$B$436),(2/3)*$D$436,"")</f>
        <v/>
      </c>
      <c r="AMU436" s="264" t="str">
        <f>IF(AND($A$436&lt;=CJ$349,CJ$349&lt;=$B$436),$E$436,"")</f>
        <v/>
      </c>
      <c r="AMV436" s="264" t="str">
        <f>IF(AND($A$436&lt;=CJ$349,CJ$349&lt;=$B$436),(1/3)*$E$436,"")</f>
        <v/>
      </c>
      <c r="AMW436" s="264" t="str">
        <f>IF(AND($A$436&lt;=CJ$349,CJ$349&lt;=$B$436),(2/3)*$E$436,"")</f>
        <v/>
      </c>
      <c r="AMX436" s="264" t="str">
        <f>IF(AND($A$436&lt;=CJ$349,CJ$349&lt;=$B$436),$F$436,"")</f>
        <v/>
      </c>
      <c r="AMY436" s="264" t="str">
        <f>IF(AND($A$436&lt;=CJ$349,CJ$349&lt;=$B$436),(1/3)*$F$436,"")</f>
        <v/>
      </c>
      <c r="AMZ436" s="264" t="str">
        <f>IF(AND($A$436&lt;=CJ$349,CJ$349&lt;=$B$436),(2/3)*$F$436,"")</f>
        <v/>
      </c>
      <c r="ANA436" s="264" t="str">
        <f>IF(AND($A$436&lt;=CK$349,CK$349&lt;=$B$436),$C$436,"")</f>
        <v/>
      </c>
      <c r="ANB436" s="264" t="str">
        <f>IF(AND($A$436&lt;=CK$349,CK$349&lt;=$B$436),(1/3)*$C$436,"")</f>
        <v/>
      </c>
      <c r="ANC436" s="264" t="str">
        <f>IF(AND($A$436&lt;=CK$349,CK$349&lt;=$B$436),(2/3)*$C$436,"")</f>
        <v/>
      </c>
      <c r="AND436" s="264" t="str">
        <f>IF(AND($A$436&lt;=CK$349,CK$349&lt;=$B$436),$D$436,"")</f>
        <v/>
      </c>
      <c r="ANE436" s="264" t="str">
        <f>IF(AND($A$436&lt;=CK$349,CK$349&lt;=$B$436),(1/3)*$D$436,"")</f>
        <v/>
      </c>
      <c r="ANF436" s="264" t="str">
        <f>IF(AND($A$436&lt;=CK$349,CK$349&lt;=$B$436),(2/3)*$D$436,"")</f>
        <v/>
      </c>
      <c r="ANG436" s="264" t="str">
        <f>IF(AND($A$436&lt;=CK$349,CK$349&lt;=$B$436),$E$436,"")</f>
        <v/>
      </c>
      <c r="ANH436" s="264" t="str">
        <f>IF(AND($A$436&lt;=CK$349,CK$349&lt;=$B$436),(1/3)*$E$436,"")</f>
        <v/>
      </c>
      <c r="ANI436" s="264" t="str">
        <f>IF(AND($A$436&lt;=CK$349,CK$349&lt;=$B$436),(2/3)*$E$436,"")</f>
        <v/>
      </c>
      <c r="ANJ436" s="264" t="str">
        <f>IF(AND($A$436&lt;=CK$349,CK$349&lt;=$B$436),$F$436,"")</f>
        <v/>
      </c>
      <c r="ANK436" s="264" t="str">
        <f>IF(AND($A$436&lt;=CK$349,CK$349&lt;=$B$436),(1/3)*$F$436,"")</f>
        <v/>
      </c>
      <c r="ANL436" s="264" t="str">
        <f>IF(AND($A$436&lt;=CK$349,CK$349&lt;=$B$436),(2/3)*$F$436,"")</f>
        <v/>
      </c>
      <c r="ANM436" s="264" t="str">
        <f>IF(AND($A$436&lt;=CL$349,CL$349&lt;=$B$436),$C$436,"")</f>
        <v/>
      </c>
      <c r="ANN436" s="264" t="str">
        <f>IF(AND($A$436&lt;=CL$349,CL$349&lt;=$B$436),(1/3)*$C$436,"")</f>
        <v/>
      </c>
      <c r="ANO436" s="264" t="str">
        <f>IF(AND($A$436&lt;=CL$349,CL$349&lt;=$B$436),(2/3)*$C$436,"")</f>
        <v/>
      </c>
      <c r="ANP436" s="264" t="str">
        <f>IF(AND($A$436&lt;=CL$349,CL$349&lt;=$B$436),$D$436,"")</f>
        <v/>
      </c>
      <c r="ANQ436" s="264" t="str">
        <f>IF(AND($A$436&lt;=CL$349,CL$349&lt;=$B$436),(1/3)*$D$436,"")</f>
        <v/>
      </c>
      <c r="ANR436" s="264" t="str">
        <f>IF(AND($A$436&lt;=CL$349,CL$349&lt;=$B$436),(2/3)*$D$436,"")</f>
        <v/>
      </c>
      <c r="ANS436" s="264" t="str">
        <f>IF(AND($A$436&lt;=CL$349,CL$349&lt;=$B$436),$E$436,"")</f>
        <v/>
      </c>
      <c r="ANT436" s="264" t="str">
        <f>IF(AND($A$436&lt;=CL$349,CL$349&lt;=$B$436),(1/3)*$E$436,"")</f>
        <v/>
      </c>
      <c r="ANU436" s="264" t="str">
        <f>IF(AND($A$436&lt;=CL$349,CL$349&lt;=$B$436),(2/3)*$E$436,"")</f>
        <v/>
      </c>
      <c r="ANV436" s="264" t="str">
        <f>IF(AND($A$436&lt;=CL$349,CL$349&lt;=$B$436),$F$436,"")</f>
        <v/>
      </c>
      <c r="ANW436" s="264" t="str">
        <f>IF(AND($A$436&lt;=CL$349,CL$349&lt;=$B$436),(1/3)*$F$436,"")</f>
        <v/>
      </c>
      <c r="ANX436" s="264" t="str">
        <f>IF(AND($A$436&lt;=CL$349,CL$349&lt;=$B$436),(2/3)*$F$436,"")</f>
        <v/>
      </c>
      <c r="ANY436" s="264" t="str">
        <f>IF(AND($A$436&lt;=CM$349,CM$349&lt;=$B$436),$C$436,"")</f>
        <v/>
      </c>
      <c r="ANZ436" s="264" t="str">
        <f>IF(AND($A$436&lt;=CM$349,CM$349&lt;=$B$436),(1/3)*$C$436,"")</f>
        <v/>
      </c>
      <c r="AOA436" s="264" t="str">
        <f>IF(AND($A$436&lt;=CM$349,CM$349&lt;=$B$436),(2/3)*$C$436,"")</f>
        <v/>
      </c>
      <c r="AOB436" s="264" t="str">
        <f>IF(AND($A$436&lt;=CM$349,CM$349&lt;=$B$436),$D$436,"")</f>
        <v/>
      </c>
      <c r="AOC436" s="264" t="str">
        <f>IF(AND($A$436&lt;=CM$349,CM$349&lt;=$B$436),(1/3)*$D$436,"")</f>
        <v/>
      </c>
      <c r="AOD436" s="264" t="str">
        <f>IF(AND($A$436&lt;=CM$349,CM$349&lt;=$B$436),(2/3)*$D$436,"")</f>
        <v/>
      </c>
      <c r="AOE436" s="264" t="str">
        <f>IF(AND($A$436&lt;=CM$349,CM$349&lt;=$B$436),$E$436,"")</f>
        <v/>
      </c>
      <c r="AOF436" s="264" t="str">
        <f>IF(AND($A$436&lt;=CM$349,CM$349&lt;=$B$436),(1/3)*$E$436,"")</f>
        <v/>
      </c>
      <c r="AOG436" s="264" t="str">
        <f>IF(AND($A$436&lt;=CM$349,CM$349&lt;=$B$436),(2/3)*$E$436,"")</f>
        <v/>
      </c>
      <c r="AOH436" s="264" t="str">
        <f>IF(AND($A$436&lt;=CM$349,CM$349&lt;=$B$436),$F$436,"")</f>
        <v/>
      </c>
      <c r="AOI436" s="264" t="str">
        <f>IF(AND($A$436&lt;=CM$349,CM$349&lt;=$B$436),(1/3)*$F$436,"")</f>
        <v/>
      </c>
      <c r="AOJ436" s="264" t="str">
        <f>IF(AND($A$436&lt;=CM$349,CM$349&lt;=$B$436),(2/3)*$F$436,"")</f>
        <v/>
      </c>
      <c r="AOK436" s="264" t="str">
        <f>IF(AND($A$436&lt;=CN$349,CN$349&lt;=$B$436),$C$436,"")</f>
        <v/>
      </c>
      <c r="AOL436" s="264" t="str">
        <f>IF(AND($A$436&lt;=CN$349,CN$349&lt;=$B$436),(1/3)*$C$436,"")</f>
        <v/>
      </c>
      <c r="AOM436" s="264" t="str">
        <f>IF(AND($A$436&lt;=CN$349,CN$349&lt;=$B$436),(2/3)*$C$436,"")</f>
        <v/>
      </c>
      <c r="AON436" s="264" t="str">
        <f>IF(AND($A$436&lt;=CN$349,CN$349&lt;=$B$436),$D$436,"")</f>
        <v/>
      </c>
      <c r="AOO436" s="264" t="str">
        <f>IF(AND($A$436&lt;=CN$349,CN$349&lt;=$B$436),(1/3)*$D$436,"")</f>
        <v/>
      </c>
      <c r="AOP436" s="264" t="str">
        <f>IF(AND($A$436&lt;=CN$349,CN$349&lt;=$B$436),(2/3)*$D$436,"")</f>
        <v/>
      </c>
      <c r="AOQ436" s="264" t="str">
        <f>IF(AND($A$436&lt;=CN$349,CN$349&lt;=$B$436),$E$436,"")</f>
        <v/>
      </c>
      <c r="AOR436" s="264" t="str">
        <f>IF(AND($A$436&lt;=CN$349,CN$349&lt;=$B$436),(1/3)*$E$436,"")</f>
        <v/>
      </c>
      <c r="AOS436" s="264" t="str">
        <f>IF(AND($A$436&lt;=CN$349,CN$349&lt;=$B$436),(2/3)*$E$436,"")</f>
        <v/>
      </c>
      <c r="AOT436" s="264" t="str">
        <f>IF(AND($A$436&lt;=CN$349,CN$349&lt;=$B$436),$F$436,"")</f>
        <v/>
      </c>
      <c r="AOU436" s="264" t="str">
        <f>IF(AND($A$436&lt;=CN$349,CN$349&lt;=$B$436),(1/3)*$F$436,"")</f>
        <v/>
      </c>
      <c r="AOV436" s="264" t="str">
        <f>IF(AND($A$436&lt;=CN$349,CN$349&lt;=$B$436),(2/3)*$F$436,"")</f>
        <v/>
      </c>
      <c r="AOW436" s="264" t="str">
        <f>IF(AND($A$436&lt;=CO$349,CO$349&lt;=$B$436),$C$436,"")</f>
        <v/>
      </c>
      <c r="AOX436" s="264" t="str">
        <f>IF(AND($A$436&lt;=CO$349,CO$349&lt;=$B$436),(1/3)*$C$436,"")</f>
        <v/>
      </c>
      <c r="AOY436" s="264" t="str">
        <f>IF(AND($A$436&lt;=CO$349,CO$349&lt;=$B$436),(2/3)*$C$436,"")</f>
        <v/>
      </c>
      <c r="AOZ436" s="264" t="str">
        <f>IF(AND($A$436&lt;=CO$349,CO$349&lt;=$B$436),$D$436,"")</f>
        <v/>
      </c>
      <c r="APA436" s="264" t="str">
        <f>IF(AND($A$436&lt;=CO$349,CO$349&lt;=$B$436),(1/3)*$D$436,"")</f>
        <v/>
      </c>
      <c r="APB436" s="264" t="str">
        <f>IF(AND($A$436&lt;=CO$349,CO$349&lt;=$B$436),(2/3)*$D$436,"")</f>
        <v/>
      </c>
      <c r="APC436" s="264" t="str">
        <f>IF(AND($A$436&lt;=CO$349,CO$349&lt;=$B$436),$E$436,"")</f>
        <v/>
      </c>
      <c r="APD436" s="264" t="str">
        <f>IF(AND($A$436&lt;=CO$349,CO$349&lt;=$B$436),(1/3)*$E$436,"")</f>
        <v/>
      </c>
      <c r="APE436" s="264" t="str">
        <f>IF(AND($A$436&lt;=CO$349,CO$349&lt;=$B$436),(2/3)*$E$436,"")</f>
        <v/>
      </c>
      <c r="APF436" s="264" t="str">
        <f>IF(AND($A$436&lt;=CO$349,CO$349&lt;=$B$436),$F$436,"")</f>
        <v/>
      </c>
      <c r="APG436" s="264" t="str">
        <f>IF(AND($A$436&lt;=CO$349,CO$349&lt;=$B$436),(1/3)*$F$436,"")</f>
        <v/>
      </c>
      <c r="APH436" s="264" t="str">
        <f>IF(AND($A$436&lt;=CO$349,CO$349&lt;=$B$436),(2/3)*$F$436,"")</f>
        <v/>
      </c>
      <c r="API436" s="264" t="str">
        <f>IF(AND($A$436&lt;=CP$349,CP$349&lt;=$B$436),$C$436,"")</f>
        <v/>
      </c>
      <c r="APJ436" s="264" t="str">
        <f>IF(AND($A$436&lt;=CP$349,CP$349&lt;=$B$436),(1/3)*$C$436,"")</f>
        <v/>
      </c>
      <c r="APK436" s="264" t="str">
        <f>IF(AND($A$436&lt;=CP$349,CP$349&lt;=$B$436),(2/3)*$C$436,"")</f>
        <v/>
      </c>
      <c r="APL436" s="264" t="str">
        <f>IF(AND($A$436&lt;=CP$349,CP$349&lt;=$B$436),$D$436,"")</f>
        <v/>
      </c>
      <c r="APM436" s="264" t="str">
        <f>IF(AND($A$436&lt;=CP$349,CP$349&lt;=$B$436),(1/3)*$D$436,"")</f>
        <v/>
      </c>
      <c r="APN436" s="264" t="str">
        <f>IF(AND($A$436&lt;=CP$349,CP$349&lt;=$B$436),(2/3)*$D$436,"")</f>
        <v/>
      </c>
      <c r="APO436" s="264" t="str">
        <f>IF(AND($A$436&lt;=CP$349,CP$349&lt;=$B$436),$E$436,"")</f>
        <v/>
      </c>
      <c r="APP436" s="264" t="str">
        <f>IF(AND($A$436&lt;=CP$349,CP$349&lt;=$B$436),(1/3)*$E$436,"")</f>
        <v/>
      </c>
      <c r="APQ436" s="264" t="str">
        <f>IF(AND($A$436&lt;=CP$349,CP$349&lt;=$B$436),(2/3)*$E$436,"")</f>
        <v/>
      </c>
      <c r="APR436" s="264" t="str">
        <f>IF(AND($A$436&lt;=CP$349,CP$349&lt;=$B$436),$F$436,"")</f>
        <v/>
      </c>
      <c r="APS436" s="264" t="str">
        <f>IF(AND($A$436&lt;=CP$349,CP$349&lt;=$B$436),(1/3)*$F$436,"")</f>
        <v/>
      </c>
      <c r="APT436" s="264" t="str">
        <f>IF(AND($A$436&lt;=CP$349,CP$349&lt;=$B$436),(2/3)*$F$436,"")</f>
        <v/>
      </c>
      <c r="APU436" s="264" t="str">
        <f>IF(AND($A$436&lt;=CQ$349,CQ$349&lt;=$B$436),$C$436,"")</f>
        <v/>
      </c>
      <c r="APV436" s="264" t="str">
        <f>IF(AND($A$436&lt;=CQ$349,CQ$349&lt;=$B$436),(1/3)*$C$436,"")</f>
        <v/>
      </c>
      <c r="APW436" s="264" t="str">
        <f>IF(AND($A$436&lt;=CQ$349,CQ$349&lt;=$B$436),(2/3)*$C$436,"")</f>
        <v/>
      </c>
      <c r="APX436" s="264" t="str">
        <f>IF(AND($A$436&lt;=CQ$349,CQ$349&lt;=$B$436),$D$436,"")</f>
        <v/>
      </c>
      <c r="APY436" s="264" t="str">
        <f>IF(AND($A$436&lt;=CQ$349,CQ$349&lt;=$B$436),(1/3)*$D$436,"")</f>
        <v/>
      </c>
      <c r="APZ436" s="264" t="str">
        <f>IF(AND($A$436&lt;=CQ$349,CQ$349&lt;=$B$436),(2/3)*$D$436,"")</f>
        <v/>
      </c>
      <c r="AQA436" s="264" t="str">
        <f>IF(AND($A$436&lt;=CQ$349,CQ$349&lt;=$B$436),$E$436,"")</f>
        <v/>
      </c>
      <c r="AQB436" s="264" t="str">
        <f>IF(AND($A$436&lt;=CQ$349,CQ$349&lt;=$B$436),(1/3)*$E$436,"")</f>
        <v/>
      </c>
      <c r="AQC436" s="264" t="str">
        <f>IF(AND($A$436&lt;=CQ$349,CQ$349&lt;=$B$436),(2/3)*$E$436,"")</f>
        <v/>
      </c>
      <c r="AQD436" s="264" t="str">
        <f>IF(AND($A$436&lt;=CQ$349,CQ$349&lt;=$B$436),$F$436,"")</f>
        <v/>
      </c>
      <c r="AQE436" s="264" t="str">
        <f>IF(AND($A$436&lt;=CQ$349,CQ$349&lt;=$B$436),(1/3)*$F$436,"")</f>
        <v/>
      </c>
      <c r="AQF436" s="264" t="str">
        <f>IF(AND($A$436&lt;=CQ$349,CQ$349&lt;=$B$436),(2/3)*$F$436,"")</f>
        <v/>
      </c>
      <c r="AQG436" s="264" t="str">
        <f>IF(AND($A$436&lt;=CR$349,CR$349&lt;=$B$436),$C$436,"")</f>
        <v/>
      </c>
      <c r="AQH436" s="264" t="str">
        <f>IF(AND($A$436&lt;=CR$349,CR$349&lt;=$B$436),(1/3)*$C$436,"")</f>
        <v/>
      </c>
      <c r="AQI436" s="264" t="str">
        <f>IF(AND($A$436&lt;=CR$349,CR$349&lt;=$B$436),(2/3)*$C$436,"")</f>
        <v/>
      </c>
      <c r="AQJ436" s="264" t="str">
        <f>IF(AND($A$436&lt;=CR$349,CR$349&lt;=$B$436),$D$436,"")</f>
        <v/>
      </c>
      <c r="AQK436" s="264" t="str">
        <f>IF(AND($A$436&lt;=CR$349,CR$349&lt;=$B$436),(1/3)*$D$436,"")</f>
        <v/>
      </c>
      <c r="AQL436" s="264" t="str">
        <f>IF(AND($A$436&lt;=CR$349,CR$349&lt;=$B$436),(2/3)*$D$436,"")</f>
        <v/>
      </c>
      <c r="AQM436" s="264" t="str">
        <f>IF(AND($A$436&lt;=CR$349,CR$349&lt;=$B$436),$E$436,"")</f>
        <v/>
      </c>
      <c r="AQN436" s="264" t="str">
        <f>IF(AND($A$436&lt;=CR$349,CR$349&lt;=$B$436),(1/3)*$E$436,"")</f>
        <v/>
      </c>
      <c r="AQO436" s="264" t="str">
        <f>IF(AND($A$436&lt;=CR$349,CR$349&lt;=$B$436),(2/3)*$E$436,"")</f>
        <v/>
      </c>
      <c r="AQP436" s="264" t="str">
        <f>IF(AND($A$436&lt;=CR$349,CR$349&lt;=$B$436),$F$436,"")</f>
        <v/>
      </c>
      <c r="AQQ436" s="264" t="str">
        <f>IF(AND($A$436&lt;=CR$349,CR$349&lt;=$B$436),(1/3)*$F$436,"")</f>
        <v/>
      </c>
      <c r="AQR436" s="264" t="str">
        <f>IF(AND($A$436&lt;=CR$349,CR$349&lt;=$B$436),(2/3)*$F$436,"")</f>
        <v/>
      </c>
      <c r="AQS436" s="264" t="str">
        <f>IF(AND($A$436&lt;=CS$349,CS$349&lt;=$B$436),$C$436,"")</f>
        <v/>
      </c>
      <c r="AQT436" s="264" t="str">
        <f>IF(AND($A$436&lt;=CS$349,CS$349&lt;=$B$436),(1/3)*$C$436,"")</f>
        <v/>
      </c>
      <c r="AQU436" s="264" t="str">
        <f>IF(AND($A$436&lt;=CS$349,CS$349&lt;=$B$436),(2/3)*$C$436,"")</f>
        <v/>
      </c>
      <c r="AQV436" s="264" t="str">
        <f>IF(AND($A$436&lt;=CS$349,CS$349&lt;=$B$436),$D$436,"")</f>
        <v/>
      </c>
      <c r="AQW436" s="264" t="str">
        <f>IF(AND($A$436&lt;=CS$349,CS$349&lt;=$B$436),(1/3)*$D$436,"")</f>
        <v/>
      </c>
      <c r="AQX436" s="264" t="str">
        <f>IF(AND($A$436&lt;=CS$349,CS$349&lt;=$B$436),(2/3)*$D$436,"")</f>
        <v/>
      </c>
      <c r="AQY436" s="264" t="str">
        <f>IF(AND($A$436&lt;=CS$349,CS$349&lt;=$B$436),$E$436,"")</f>
        <v/>
      </c>
      <c r="AQZ436" s="264" t="str">
        <f>IF(AND($A$436&lt;=CS$349,CS$349&lt;=$B$436),(1/3)*$E$436,"")</f>
        <v/>
      </c>
      <c r="ARA436" s="264" t="str">
        <f>IF(AND($A$436&lt;=CS$349,CS$349&lt;=$B$436),(2/3)*$E$436,"")</f>
        <v/>
      </c>
      <c r="ARB436" s="264" t="str">
        <f>IF(AND($A$436&lt;=CS$349,CS$349&lt;=$B$436),$F$436,"")</f>
        <v/>
      </c>
      <c r="ARC436" s="264" t="str">
        <f>IF(AND($A$436&lt;=CS$349,CS$349&lt;=$B$436),(1/3)*$F$436,"")</f>
        <v/>
      </c>
      <c r="ARD436" s="264" t="str">
        <f>IF(AND($A$436&lt;=CS$349,CS$349&lt;=$B$436),(2/3)*$F$436,"")</f>
        <v/>
      </c>
      <c r="ARE436" s="264" t="str">
        <f>IF(AND($A$436&lt;=CT$349,CT$349&lt;=$B$436),$C$436,"")</f>
        <v/>
      </c>
      <c r="ARF436" s="264" t="str">
        <f>IF(AND($A$436&lt;=CT$349,CT$349&lt;=$B$436),(1/3)*$C$436,"")</f>
        <v/>
      </c>
      <c r="ARG436" s="264" t="str">
        <f>IF(AND($A$436&lt;=CT$349,CT$349&lt;=$B$436),(2/3)*$C$436,"")</f>
        <v/>
      </c>
      <c r="ARH436" s="264" t="str">
        <f>IF(AND($A$436&lt;=CT$349,CT$349&lt;=$B$436),$D$436,"")</f>
        <v/>
      </c>
      <c r="ARI436" s="264" t="str">
        <f>IF(AND($A$436&lt;=CT$349,CT$349&lt;=$B$436),(1/3)*$D$436,"")</f>
        <v/>
      </c>
      <c r="ARJ436" s="264" t="str">
        <f>IF(AND($A$436&lt;=CT$349,CT$349&lt;=$B$436),(2/3)*$D$436,"")</f>
        <v/>
      </c>
      <c r="ARK436" s="264" t="str">
        <f>IF(AND($A$436&lt;=CT$349,CT$349&lt;=$B$436),$E$436,"")</f>
        <v/>
      </c>
      <c r="ARL436" s="264" t="str">
        <f>IF(AND($A$436&lt;=CT$349,CT$349&lt;=$B$436),(1/3)*$E$436,"")</f>
        <v/>
      </c>
      <c r="ARM436" s="264" t="str">
        <f>IF(AND($A$436&lt;=CT$349,CT$349&lt;=$B$436),(2/3)*$E$436,"")</f>
        <v/>
      </c>
      <c r="ARN436" s="264" t="str">
        <f>IF(AND($A$436&lt;=CT$349,CT$349&lt;=$B$436),$F$436,"")</f>
        <v/>
      </c>
      <c r="ARO436" s="264" t="str">
        <f>IF(AND($A$436&lt;=CT$349,CT$349&lt;=$B$436),(1/3)*$F$436,"")</f>
        <v/>
      </c>
      <c r="ARP436" s="264" t="str">
        <f>IF(AND($A$436&lt;=CT$349,CT$349&lt;=$B$436),(2/3)*$F$436,"")</f>
        <v/>
      </c>
      <c r="ARQ436" s="264" t="str">
        <f>IF(AND($A$436&lt;=CU$349,CU$349&lt;=$B$436),$C$436,"")</f>
        <v/>
      </c>
      <c r="ARR436" s="264" t="str">
        <f>IF(AND($A$436&lt;=CU$349,CU$349&lt;=$B$436),(1/3)*$C$436,"")</f>
        <v/>
      </c>
      <c r="ARS436" s="264" t="str">
        <f>IF(AND($A$436&lt;=CU$349,CU$349&lt;=$B$436),(2/3)*$C$436,"")</f>
        <v/>
      </c>
      <c r="ART436" s="264" t="str">
        <f>IF(AND($A$436&lt;=CU$349,CU$349&lt;=$B$436),$D$436,"")</f>
        <v/>
      </c>
      <c r="ARU436" s="264" t="str">
        <f>IF(AND($A$436&lt;=CU$349,CU$349&lt;=$B$436),(1/3)*$D$436,"")</f>
        <v/>
      </c>
      <c r="ARV436" s="264" t="str">
        <f>IF(AND($A$436&lt;=CU$349,CU$349&lt;=$B$436),(2/3)*$D$436,"")</f>
        <v/>
      </c>
      <c r="ARW436" s="264" t="str">
        <f>IF(AND($A$436&lt;=CU$349,CU$349&lt;=$B$436),$E$436,"")</f>
        <v/>
      </c>
      <c r="ARX436" s="264" t="str">
        <f>IF(AND($A$436&lt;=CU$349,CU$349&lt;=$B$436),(1/3)*$E$436,"")</f>
        <v/>
      </c>
      <c r="ARY436" s="264" t="str">
        <f>IF(AND($A$436&lt;=CU$349,CU$349&lt;=$B$436),(2/3)*$E$436,"")</f>
        <v/>
      </c>
      <c r="ARZ436" s="264" t="str">
        <f>IF(AND($A$436&lt;=CU$349,CU$349&lt;=$B$436),$F$436,"")</f>
        <v/>
      </c>
      <c r="ASA436" s="264" t="str">
        <f>IF(AND($A$436&lt;=CU$349,CU$349&lt;=$B$436),(1/3)*$F$436,"")</f>
        <v/>
      </c>
      <c r="ASB436" s="264" t="str">
        <f>IF(AND($A$436&lt;=CU$349,CU$349&lt;=$B$436),(2/3)*$F$436,"")</f>
        <v/>
      </c>
      <c r="ASC436" s="264" t="str">
        <f>IF(AND($A$436&lt;=CV$349,CV$349&lt;=$B$436),$C$436,"")</f>
        <v/>
      </c>
      <c r="ASD436" s="264" t="str">
        <f>IF(AND($A$436&lt;=CV$349,CV$349&lt;=$B$436),(1/3)*$C$436,"")</f>
        <v/>
      </c>
      <c r="ASE436" s="264" t="str">
        <f>IF(AND($A$436&lt;=CV$349,CV$349&lt;=$B$436),(2/3)*$C$436,"")</f>
        <v/>
      </c>
      <c r="ASF436" s="264" t="str">
        <f>IF(AND($A$436&lt;=CV$349,CV$349&lt;=$B$436),$D$436,"")</f>
        <v/>
      </c>
      <c r="ASG436" s="264" t="str">
        <f>IF(AND($A$436&lt;=CV$349,CV$349&lt;=$B$436),(1/3)*$D$436,"")</f>
        <v/>
      </c>
      <c r="ASH436" s="264" t="str">
        <f>IF(AND($A$436&lt;=CV$349,CV$349&lt;=$B$436),(2/3)*$D$436,"")</f>
        <v/>
      </c>
      <c r="ASI436" s="264" t="str">
        <f>IF(AND($A$436&lt;=CV$349,CV$349&lt;=$B$436),$E$436,"")</f>
        <v/>
      </c>
      <c r="ASJ436" s="264" t="str">
        <f>IF(AND($A$436&lt;=CV$349,CV$349&lt;=$B$436),(1/3)*$E$436,"")</f>
        <v/>
      </c>
      <c r="ASK436" s="264" t="str">
        <f>IF(AND($A$436&lt;=CV$349,CV$349&lt;=$B$436),(2/3)*$E$436,"")</f>
        <v/>
      </c>
      <c r="ASL436" s="264" t="str">
        <f>IF(AND($A$436&lt;=CV$349,CV$349&lt;=$B$436),$F$436,"")</f>
        <v/>
      </c>
      <c r="ASM436" s="264" t="str">
        <f>IF(AND($A$436&lt;=CV$349,CV$349&lt;=$B$436),(1/3)*$F$436,"")</f>
        <v/>
      </c>
      <c r="ASN436" s="264" t="str">
        <f>IF(AND($A$436&lt;=CV$349,CV$349&lt;=$B$436),(2/3)*$F$436,"")</f>
        <v/>
      </c>
      <c r="ASO436" s="264" t="str">
        <f>IF(AND($A$436&lt;=CW$349,CW$349&lt;=$B$436),$C$436,"")</f>
        <v/>
      </c>
      <c r="ASP436" s="264" t="str">
        <f>IF(AND($A$436&lt;=CW$349,CW$349&lt;=$B$436),(1/3)*$C$436,"")</f>
        <v/>
      </c>
      <c r="ASQ436" s="264" t="str">
        <f>IF(AND($A$436&lt;=CW$349,CW$349&lt;=$B$436),(2/3)*$C$436,"")</f>
        <v/>
      </c>
      <c r="ASR436" s="264" t="str">
        <f>IF(AND($A$436&lt;=CW$349,CW$349&lt;=$B$436),$D$436,"")</f>
        <v/>
      </c>
      <c r="ASS436" s="264" t="str">
        <f>IF(AND($A$436&lt;=CW$349,CW$349&lt;=$B$436),(1/3)*$D$436,"")</f>
        <v/>
      </c>
      <c r="AST436" s="264" t="str">
        <f>IF(AND($A$436&lt;=CW$349,CW$349&lt;=$B$436),(2/3)*$D$436,"")</f>
        <v/>
      </c>
      <c r="ASU436" s="264" t="str">
        <f>IF(AND($A$436&lt;=CW$349,CW$349&lt;=$B$436),$E$436,"")</f>
        <v/>
      </c>
      <c r="ASV436" s="264" t="str">
        <f>IF(AND($A$436&lt;=CW$349,CW$349&lt;=$B$436),(1/3)*$E$436,"")</f>
        <v/>
      </c>
      <c r="ASW436" s="264" t="str">
        <f>IF(AND($A$436&lt;=CW$349,CW$349&lt;=$B$436),(2/3)*$E$436,"")</f>
        <v/>
      </c>
      <c r="ASX436" s="264" t="str">
        <f>IF(AND($A$436&lt;=CW$349,CW$349&lt;=$B$436),$F$436,"")</f>
        <v/>
      </c>
      <c r="ASY436" s="264" t="str">
        <f>IF(AND($A$436&lt;=CW$349,CW$349&lt;=$B$436),(1/3)*$F$436,"")</f>
        <v/>
      </c>
      <c r="ASZ436" s="264" t="str">
        <f>IF(AND($A$436&lt;=CW$349,CW$349&lt;=$B$436),(2/3)*$F$436,"")</f>
        <v/>
      </c>
      <c r="ATA436" s="264" t="str">
        <f>IF(AND($A$436&lt;=CX$349,CX$349&lt;=$B$436),$C$436,"")</f>
        <v/>
      </c>
      <c r="ATB436" s="264" t="str">
        <f>IF(AND($A$436&lt;=CX$349,CX$349&lt;=$B$436),(1/3)*$C$436,"")</f>
        <v/>
      </c>
      <c r="ATC436" s="264" t="str">
        <f>IF(AND($A$436&lt;=CX$349,CX$349&lt;=$B$436),(2/3)*$C$436,"")</f>
        <v/>
      </c>
      <c r="ATD436" s="264" t="str">
        <f>IF(AND($A$436&lt;=CX$349,CX$349&lt;=$B$436),$D$436,"")</f>
        <v/>
      </c>
      <c r="ATE436" s="264" t="str">
        <f>IF(AND($A$436&lt;=CX$349,CX$349&lt;=$B$436),(1/3)*$D$436,"")</f>
        <v/>
      </c>
      <c r="ATF436" s="264" t="str">
        <f>IF(AND($A$436&lt;=CX$349,CX$349&lt;=$B$436),(2/3)*$D$436,"")</f>
        <v/>
      </c>
      <c r="ATG436" s="264" t="str">
        <f>IF(AND($A$436&lt;=CX$349,CX$349&lt;=$B$436),$E$436,"")</f>
        <v/>
      </c>
      <c r="ATH436" s="264" t="str">
        <f>IF(AND($A$436&lt;=CX$349,CX$349&lt;=$B$436),(1/3)*$E$436,"")</f>
        <v/>
      </c>
      <c r="ATI436" s="264" t="str">
        <f>IF(AND($A$436&lt;=CX$349,CX$349&lt;=$B$436),(2/3)*$E$436,"")</f>
        <v/>
      </c>
      <c r="ATJ436" s="264" t="str">
        <f>IF(AND($A$436&lt;=CX$349,CX$349&lt;=$B$436),$F$436,"")</f>
        <v/>
      </c>
      <c r="ATK436" s="264" t="str">
        <f>IF(AND($A$436&lt;=CX$349,CX$349&lt;=$B$436),(1/3)*$F$436,"")</f>
        <v/>
      </c>
      <c r="ATL436" s="264" t="str">
        <f>IF(AND($A$436&lt;=CX$349,CX$349&lt;=$B$436),(2/3)*$F$436,"")</f>
        <v/>
      </c>
      <c r="ATM436" s="264" t="str">
        <f>IF(AND($A$436&lt;=CY$349,CY$349&lt;=$B$436),$C$436,"")</f>
        <v/>
      </c>
      <c r="ATN436" s="264" t="str">
        <f>IF(AND($A$436&lt;=CY$349,CY$349&lt;=$B$436),(1/3)*$C$436,"")</f>
        <v/>
      </c>
      <c r="ATO436" s="264" t="str">
        <f>IF(AND($A$436&lt;=CY$349,CY$349&lt;=$B$436),(2/3)*$C$436,"")</f>
        <v/>
      </c>
      <c r="ATP436" s="264" t="str">
        <f>IF(AND($A$436&lt;=CY$349,CY$349&lt;=$B$436),$D$436,"")</f>
        <v/>
      </c>
      <c r="ATQ436" s="264" t="str">
        <f>IF(AND($A$436&lt;=CY$349,CY$349&lt;=$B$436),(1/3)*$D$436,"")</f>
        <v/>
      </c>
      <c r="ATR436" s="264" t="str">
        <f>IF(AND($A$436&lt;=CY$349,CY$349&lt;=$B$436),(2/3)*$D$436,"")</f>
        <v/>
      </c>
      <c r="ATS436" s="264" t="str">
        <f>IF(AND($A$436&lt;=CY$349,CY$349&lt;=$B$436),$E$436,"")</f>
        <v/>
      </c>
      <c r="ATT436" s="264" t="str">
        <f>IF(AND($A$436&lt;=CY$349,CY$349&lt;=$B$436),(1/3)*$E$436,"")</f>
        <v/>
      </c>
      <c r="ATU436" s="264" t="str">
        <f>IF(AND($A$436&lt;=CY$349,CY$349&lt;=$B$436),(2/3)*$E$436,"")</f>
        <v/>
      </c>
      <c r="ATV436" s="264" t="str">
        <f>IF(AND($A$436&lt;=CY$349,CY$349&lt;=$B$436),$F$436,"")</f>
        <v/>
      </c>
      <c r="ATW436" s="264" t="str">
        <f>IF(AND($A$436&lt;=CY$349,CY$349&lt;=$B$436),(1/3)*$F$436,"")</f>
        <v/>
      </c>
      <c r="ATX436" s="264" t="str">
        <f>IF(AND($A$436&lt;=CY$349,CY$349&lt;=$B$436),(2/3)*$F$436,"")</f>
        <v/>
      </c>
      <c r="ATY436" s="264" t="str">
        <f>IF(AND($A$436&lt;=CZ$349,CZ$349&lt;=$B$436),$C$436,"")</f>
        <v/>
      </c>
      <c r="ATZ436" s="264" t="str">
        <f>IF(AND($A$436&lt;=CZ$349,CZ$349&lt;=$B$436),(1/3)*$C$436,"")</f>
        <v/>
      </c>
      <c r="AUA436" s="264" t="str">
        <f>IF(AND($A$436&lt;=CZ$349,CZ$349&lt;=$B$436),(2/3)*$C$436,"")</f>
        <v/>
      </c>
      <c r="AUB436" s="264" t="str">
        <f>IF(AND($A$436&lt;=CZ$349,CZ$349&lt;=$B$436),$D$436,"")</f>
        <v/>
      </c>
      <c r="AUC436" s="264" t="str">
        <f>IF(AND($A$436&lt;=CZ$349,CZ$349&lt;=$B$436),(1/3)*$D$436,"")</f>
        <v/>
      </c>
      <c r="AUD436" s="264" t="str">
        <f>IF(AND($A$436&lt;=CZ$349,CZ$349&lt;=$B$436),(2/3)*$D$436,"")</f>
        <v/>
      </c>
      <c r="AUE436" s="264" t="str">
        <f>IF(AND($A$436&lt;=CZ$349,CZ$349&lt;=$B$436),$E$436,"")</f>
        <v/>
      </c>
      <c r="AUF436" s="264" t="str">
        <f>IF(AND($A$436&lt;=CZ$349,CZ$349&lt;=$B$436),(1/3)*$E$436,"")</f>
        <v/>
      </c>
      <c r="AUG436" s="264" t="str">
        <f>IF(AND($A$436&lt;=CZ$349,CZ$349&lt;=$B$436),(2/3)*$E$436,"")</f>
        <v/>
      </c>
      <c r="AUH436" s="264" t="str">
        <f>IF(AND($A$436&lt;=CZ$349,CZ$349&lt;=$B$436),$F$436,"")</f>
        <v/>
      </c>
      <c r="AUI436" s="264" t="str">
        <f>IF(AND($A$436&lt;=CZ$349,CZ$349&lt;=$B$436),(1/3)*$F$436,"")</f>
        <v/>
      </c>
      <c r="AUJ436" s="264" t="str">
        <f>IF(AND($A$436&lt;=CZ$349,CZ$349&lt;=$B$436),(2/3)*$F$436,"")</f>
        <v/>
      </c>
    </row>
    <row r="437" spans="1:1232" hidden="1">
      <c r="A437" s="260">
        <v>4351</v>
      </c>
      <c r="B437" s="257">
        <v>5450</v>
      </c>
      <c r="C437" s="265">
        <v>28</v>
      </c>
      <c r="D437" s="265">
        <v>21</v>
      </c>
      <c r="E437" s="265">
        <v>16</v>
      </c>
      <c r="F437" s="265">
        <v>11</v>
      </c>
      <c r="G437" s="479"/>
      <c r="H437" s="479"/>
      <c r="I437" s="479"/>
      <c r="J437" s="6"/>
      <c r="K437" s="6"/>
      <c r="L437" s="6"/>
      <c r="M437" s="6"/>
      <c r="N437" s="6"/>
      <c r="O437" s="6"/>
      <c r="Q437" s="264" t="str">
        <f t="shared" si="879"/>
        <v/>
      </c>
      <c r="R437" s="264" t="str">
        <f t="shared" si="880"/>
        <v/>
      </c>
      <c r="S437" s="264" t="str">
        <f t="shared" si="881"/>
        <v/>
      </c>
      <c r="T437" s="264" t="str">
        <f t="shared" si="882"/>
        <v/>
      </c>
      <c r="U437" s="264" t="str">
        <f t="shared" si="883"/>
        <v/>
      </c>
      <c r="V437" s="264" t="str">
        <f t="shared" si="884"/>
        <v/>
      </c>
      <c r="W437" s="264" t="str">
        <f t="shared" si="885"/>
        <v/>
      </c>
      <c r="X437" s="264" t="str">
        <f t="shared" si="886"/>
        <v/>
      </c>
      <c r="Y437" s="264"/>
      <c r="Z437" s="264"/>
      <c r="AA437" s="264"/>
      <c r="AB437" s="264" t="str">
        <f t="shared" si="887"/>
        <v/>
      </c>
      <c r="AC437" s="264" t="str">
        <f t="shared" si="888"/>
        <v/>
      </c>
      <c r="AD437" s="264" t="str">
        <f t="shared" si="889"/>
        <v/>
      </c>
      <c r="AE437" s="264" t="str">
        <f t="shared" si="890"/>
        <v/>
      </c>
      <c r="AF437" s="264" t="str">
        <f t="shared" si="652"/>
        <v/>
      </c>
      <c r="AG437" s="264" t="str">
        <f t="shared" si="653"/>
        <v/>
      </c>
      <c r="AH437" s="264"/>
      <c r="AI437" s="264" t="str">
        <f t="shared" si="654"/>
        <v/>
      </c>
      <c r="AJ437" s="264" t="str">
        <f t="shared" si="655"/>
        <v/>
      </c>
      <c r="AK437" s="264" t="str">
        <f t="shared" si="656"/>
        <v/>
      </c>
      <c r="AL437" s="264" t="str">
        <f t="shared" si="657"/>
        <v/>
      </c>
      <c r="AM437" s="264" t="str">
        <f t="shared" si="658"/>
        <v/>
      </c>
      <c r="AN437" s="264" t="str">
        <f t="shared" si="659"/>
        <v/>
      </c>
      <c r="AO437" s="264" t="str">
        <f t="shared" si="660"/>
        <v/>
      </c>
      <c r="AP437" s="264" t="str">
        <f t="shared" si="661"/>
        <v/>
      </c>
      <c r="AQ437" s="264" t="str">
        <f t="shared" si="662"/>
        <v/>
      </c>
      <c r="AR437" s="264" t="str">
        <f t="shared" si="663"/>
        <v/>
      </c>
      <c r="AS437" s="264" t="str">
        <f t="shared" si="664"/>
        <v/>
      </c>
      <c r="AT437" s="264" t="str">
        <f t="shared" si="665"/>
        <v/>
      </c>
      <c r="AU437" s="264" t="str">
        <f t="shared" si="666"/>
        <v/>
      </c>
      <c r="AV437" s="264" t="str">
        <f t="shared" si="667"/>
        <v/>
      </c>
      <c r="AW437" s="264" t="str">
        <f t="shared" si="668"/>
        <v/>
      </c>
      <c r="AX437" s="264" t="str">
        <f t="shared" si="669"/>
        <v/>
      </c>
      <c r="AY437" s="264" t="str">
        <f t="shared" si="670"/>
        <v/>
      </c>
      <c r="AZ437" s="264" t="str">
        <f t="shared" si="671"/>
        <v/>
      </c>
      <c r="BA437" s="264" t="str">
        <f t="shared" si="672"/>
        <v/>
      </c>
      <c r="BB437" s="264" t="str">
        <f t="shared" si="673"/>
        <v/>
      </c>
      <c r="BC437" s="264" t="str">
        <f t="shared" si="674"/>
        <v/>
      </c>
      <c r="BD437" s="264" t="str">
        <f t="shared" si="675"/>
        <v/>
      </c>
      <c r="BE437" s="264" t="str">
        <f t="shared" si="676"/>
        <v/>
      </c>
      <c r="BF437" s="264" t="str">
        <f t="shared" si="677"/>
        <v/>
      </c>
      <c r="BG437" s="264" t="str">
        <f t="shared" si="678"/>
        <v/>
      </c>
      <c r="BH437" s="264" t="str">
        <f t="shared" si="679"/>
        <v/>
      </c>
      <c r="BI437" s="264" t="str">
        <f t="shared" si="680"/>
        <v/>
      </c>
      <c r="BJ437" s="264" t="str">
        <f t="shared" si="681"/>
        <v/>
      </c>
      <c r="BK437" s="264" t="str">
        <f t="shared" si="682"/>
        <v/>
      </c>
      <c r="BL437" s="264" t="str">
        <f t="shared" si="683"/>
        <v/>
      </c>
      <c r="BM437" s="264" t="str">
        <f t="shared" si="684"/>
        <v/>
      </c>
      <c r="BN437" s="264" t="str">
        <f t="shared" si="685"/>
        <v/>
      </c>
      <c r="BO437" s="264" t="str">
        <f t="shared" si="686"/>
        <v/>
      </c>
      <c r="BP437" s="264" t="str">
        <f t="shared" si="687"/>
        <v/>
      </c>
      <c r="BQ437" s="264" t="str">
        <f t="shared" si="688"/>
        <v/>
      </c>
      <c r="BR437" s="264" t="str">
        <f t="shared" si="689"/>
        <v/>
      </c>
      <c r="BS437" s="264" t="str">
        <f t="shared" si="690"/>
        <v/>
      </c>
      <c r="BT437" s="264" t="str">
        <f t="shared" si="691"/>
        <v/>
      </c>
      <c r="BU437" s="264" t="str">
        <f t="shared" si="692"/>
        <v/>
      </c>
      <c r="BV437" s="264" t="str">
        <f t="shared" si="693"/>
        <v/>
      </c>
      <c r="BW437" s="264" t="str">
        <f t="shared" si="694"/>
        <v/>
      </c>
      <c r="BX437" s="264" t="str">
        <f t="shared" si="874"/>
        <v/>
      </c>
      <c r="BY437" s="264" t="str">
        <f t="shared" si="695"/>
        <v/>
      </c>
      <c r="BZ437" s="264" t="str">
        <f t="shared" si="696"/>
        <v/>
      </c>
      <c r="CA437" s="264" t="str">
        <f t="shared" si="697"/>
        <v/>
      </c>
      <c r="CB437" s="264" t="str">
        <f t="shared" si="698"/>
        <v/>
      </c>
      <c r="CC437" s="264" t="str">
        <f t="shared" si="699"/>
        <v/>
      </c>
      <c r="CD437" s="264" t="str">
        <f t="shared" si="700"/>
        <v/>
      </c>
      <c r="CE437" s="264" t="str">
        <f t="shared" si="701"/>
        <v/>
      </c>
      <c r="CF437" s="264" t="str">
        <f t="shared" si="702"/>
        <v/>
      </c>
      <c r="CG437" s="264" t="str">
        <f t="shared" si="703"/>
        <v/>
      </c>
      <c r="CH437" s="264" t="str">
        <f t="shared" si="704"/>
        <v/>
      </c>
      <c r="CI437" s="264" t="str">
        <f t="shared" si="705"/>
        <v/>
      </c>
      <c r="CJ437" s="264" t="str">
        <f t="shared" si="706"/>
        <v/>
      </c>
      <c r="CK437" s="264" t="str">
        <f t="shared" si="707"/>
        <v/>
      </c>
      <c r="CL437" s="264" t="str">
        <f t="shared" si="708"/>
        <v/>
      </c>
      <c r="CM437" s="264" t="str">
        <f t="shared" si="709"/>
        <v/>
      </c>
      <c r="CN437" s="264" t="str">
        <f t="shared" si="710"/>
        <v/>
      </c>
      <c r="CO437" s="264" t="str">
        <f t="shared" si="711"/>
        <v/>
      </c>
      <c r="CP437" s="264" t="str">
        <f t="shared" si="712"/>
        <v/>
      </c>
      <c r="CQ437" s="264" t="str">
        <f t="shared" si="713"/>
        <v/>
      </c>
      <c r="CR437" s="264" t="str">
        <f t="shared" si="714"/>
        <v/>
      </c>
      <c r="CS437" s="264" t="str">
        <f t="shared" si="715"/>
        <v/>
      </c>
      <c r="CT437" s="264" t="str">
        <f t="shared" si="716"/>
        <v/>
      </c>
      <c r="CU437" s="264" t="str">
        <f t="shared" si="717"/>
        <v/>
      </c>
      <c r="CV437" s="264" t="str">
        <f t="shared" si="718"/>
        <v/>
      </c>
      <c r="CW437" s="264" t="str">
        <f t="shared" si="719"/>
        <v/>
      </c>
      <c r="CX437" s="264" t="str">
        <f t="shared" si="720"/>
        <v/>
      </c>
      <c r="CY437" s="264" t="str">
        <f t="shared" si="721"/>
        <v/>
      </c>
      <c r="CZ437" s="264" t="str">
        <f t="shared" si="722"/>
        <v/>
      </c>
      <c r="DA437" s="264" t="str">
        <f t="shared" si="723"/>
        <v/>
      </c>
      <c r="DB437" s="264" t="str">
        <f t="shared" si="724"/>
        <v/>
      </c>
      <c r="DC437" s="264" t="str">
        <f t="shared" si="725"/>
        <v/>
      </c>
      <c r="DD437" s="264" t="str">
        <f t="shared" si="726"/>
        <v/>
      </c>
      <c r="DE437" s="264" t="str">
        <f t="shared" si="727"/>
        <v/>
      </c>
      <c r="DF437" s="264" t="str">
        <f t="shared" si="728"/>
        <v/>
      </c>
      <c r="DG437" s="264" t="str">
        <f t="shared" si="729"/>
        <v/>
      </c>
      <c r="DH437" s="264" t="str">
        <f t="shared" si="730"/>
        <v/>
      </c>
      <c r="DI437" s="264" t="str">
        <f t="shared" si="731"/>
        <v/>
      </c>
      <c r="DJ437" s="264" t="str">
        <f t="shared" si="732"/>
        <v/>
      </c>
      <c r="DK437" s="264" t="str">
        <f t="shared" si="733"/>
        <v/>
      </c>
      <c r="DL437" s="264" t="str">
        <f t="shared" si="734"/>
        <v/>
      </c>
      <c r="DM437" s="264" t="str">
        <f t="shared" si="735"/>
        <v/>
      </c>
      <c r="DN437" s="264" t="str">
        <f t="shared" si="736"/>
        <v/>
      </c>
      <c r="DO437" s="264" t="str">
        <f t="shared" si="737"/>
        <v/>
      </c>
      <c r="DP437" s="264" t="str">
        <f t="shared" si="738"/>
        <v/>
      </c>
      <c r="DQ437" s="264" t="str">
        <f t="shared" si="739"/>
        <v/>
      </c>
      <c r="DR437" s="264" t="str">
        <f t="shared" si="740"/>
        <v/>
      </c>
      <c r="DS437" s="264" t="str">
        <f t="shared" si="741"/>
        <v/>
      </c>
      <c r="DT437" s="264" t="str">
        <f t="shared" si="742"/>
        <v/>
      </c>
      <c r="DU437" s="264" t="str">
        <f t="shared" si="743"/>
        <v/>
      </c>
      <c r="DV437" s="264" t="str">
        <f t="shared" si="744"/>
        <v/>
      </c>
      <c r="DW437" s="264" t="str">
        <f t="shared" si="745"/>
        <v/>
      </c>
      <c r="DX437" s="264" t="str">
        <f t="shared" si="746"/>
        <v/>
      </c>
      <c r="DY437" s="264" t="str">
        <f t="shared" si="747"/>
        <v/>
      </c>
      <c r="DZ437" s="264" t="str">
        <f t="shared" si="748"/>
        <v/>
      </c>
      <c r="EA437" s="264" t="str">
        <f t="shared" si="749"/>
        <v/>
      </c>
      <c r="EB437" s="264" t="str">
        <f t="shared" si="750"/>
        <v/>
      </c>
      <c r="EC437" s="264" t="str">
        <f t="shared" si="751"/>
        <v/>
      </c>
      <c r="ED437" s="264" t="str">
        <f t="shared" si="752"/>
        <v/>
      </c>
      <c r="EE437" s="264" t="str">
        <f t="shared" si="753"/>
        <v/>
      </c>
      <c r="EF437" s="264" t="str">
        <f t="shared" si="754"/>
        <v/>
      </c>
      <c r="EG437" s="264" t="str">
        <f t="shared" si="755"/>
        <v/>
      </c>
      <c r="EH437" s="264" t="str">
        <f t="shared" si="756"/>
        <v/>
      </c>
      <c r="EI437" s="264" t="str">
        <f t="shared" si="757"/>
        <v/>
      </c>
      <c r="EJ437" s="264" t="str">
        <f t="shared" si="758"/>
        <v/>
      </c>
      <c r="EK437" s="264" t="str">
        <f t="shared" si="875"/>
        <v/>
      </c>
      <c r="EL437" s="264" t="str">
        <f t="shared" si="759"/>
        <v/>
      </c>
      <c r="EM437" s="264" t="str">
        <f t="shared" si="760"/>
        <v/>
      </c>
      <c r="EN437" s="264" t="str">
        <f t="shared" si="761"/>
        <v/>
      </c>
      <c r="EO437" s="264" t="str">
        <f t="shared" si="762"/>
        <v/>
      </c>
      <c r="EP437" s="264" t="str">
        <f t="shared" si="763"/>
        <v/>
      </c>
      <c r="EQ437" s="264" t="str">
        <f t="shared" si="764"/>
        <v/>
      </c>
      <c r="ER437" s="264" t="str">
        <f t="shared" si="765"/>
        <v/>
      </c>
      <c r="ES437" s="264" t="str">
        <f t="shared" si="766"/>
        <v/>
      </c>
      <c r="ET437" s="264" t="str">
        <f t="shared" si="767"/>
        <v/>
      </c>
      <c r="EU437" s="264" t="str">
        <f t="shared" si="768"/>
        <v/>
      </c>
      <c r="EV437" s="264" t="str">
        <f t="shared" si="769"/>
        <v/>
      </c>
      <c r="EW437" s="264" t="str">
        <f t="shared" si="770"/>
        <v/>
      </c>
      <c r="EX437" s="264" t="str">
        <f t="shared" si="771"/>
        <v/>
      </c>
      <c r="EY437" s="264" t="str">
        <f t="shared" si="772"/>
        <v/>
      </c>
      <c r="EZ437" s="264" t="str">
        <f t="shared" si="773"/>
        <v/>
      </c>
      <c r="FA437" s="264" t="str">
        <f t="shared" si="774"/>
        <v/>
      </c>
      <c r="FB437" s="264" t="str">
        <f t="shared" si="775"/>
        <v/>
      </c>
      <c r="FC437" s="264" t="str">
        <f t="shared" si="776"/>
        <v/>
      </c>
      <c r="FD437" s="264" t="str">
        <f t="shared" si="777"/>
        <v/>
      </c>
      <c r="FE437" s="264" t="str">
        <f t="shared" si="778"/>
        <v/>
      </c>
      <c r="FF437" s="264" t="str">
        <f t="shared" si="779"/>
        <v/>
      </c>
      <c r="FG437" s="264" t="str">
        <f t="shared" si="780"/>
        <v/>
      </c>
      <c r="FH437" s="264" t="str">
        <f t="shared" si="781"/>
        <v/>
      </c>
      <c r="FI437" s="264" t="str">
        <f t="shared" si="782"/>
        <v/>
      </c>
      <c r="FJ437" s="264" t="str">
        <f t="shared" si="783"/>
        <v/>
      </c>
      <c r="FK437" s="264" t="str">
        <f t="shared" si="784"/>
        <v/>
      </c>
      <c r="FL437" s="264" t="str">
        <f t="shared" si="785"/>
        <v/>
      </c>
      <c r="FM437" s="264" t="str">
        <f t="shared" si="786"/>
        <v/>
      </c>
      <c r="FN437" s="264" t="str">
        <f t="shared" si="787"/>
        <v/>
      </c>
      <c r="FO437" s="264" t="str">
        <f t="shared" si="788"/>
        <v/>
      </c>
      <c r="FP437" s="264" t="str">
        <f t="shared" si="789"/>
        <v/>
      </c>
      <c r="FQ437" s="264" t="str">
        <f t="shared" si="790"/>
        <v/>
      </c>
      <c r="FR437" s="264" t="str">
        <f t="shared" si="791"/>
        <v/>
      </c>
      <c r="FS437" s="264" t="str">
        <f t="shared" si="792"/>
        <v/>
      </c>
      <c r="FT437" s="264" t="str">
        <f t="shared" si="793"/>
        <v/>
      </c>
      <c r="FU437" s="264" t="str">
        <f t="shared" si="794"/>
        <v/>
      </c>
      <c r="FV437" s="264" t="str">
        <f t="shared" si="795"/>
        <v/>
      </c>
      <c r="FW437" s="264" t="str">
        <f t="shared" si="796"/>
        <v/>
      </c>
      <c r="FX437" s="264" t="str">
        <f t="shared" si="797"/>
        <v/>
      </c>
      <c r="FY437" s="264" t="str">
        <f t="shared" si="798"/>
        <v/>
      </c>
      <c r="FZ437" s="264" t="str">
        <f t="shared" si="799"/>
        <v/>
      </c>
      <c r="GA437" s="264" t="str">
        <f t="shared" si="800"/>
        <v/>
      </c>
      <c r="GB437" s="264" t="str">
        <f t="shared" si="801"/>
        <v/>
      </c>
      <c r="GC437" s="264" t="str">
        <f t="shared" si="802"/>
        <v/>
      </c>
      <c r="GD437" s="264" t="str">
        <f t="shared" si="803"/>
        <v/>
      </c>
      <c r="GE437" s="264" t="str">
        <f t="shared" si="804"/>
        <v/>
      </c>
      <c r="GF437" s="264" t="str">
        <f t="shared" si="805"/>
        <v/>
      </c>
      <c r="GG437" s="264" t="str">
        <f t="shared" si="806"/>
        <v/>
      </c>
      <c r="GH437" s="264" t="str">
        <f t="shared" si="807"/>
        <v/>
      </c>
      <c r="GI437" s="264" t="str">
        <f t="shared" si="808"/>
        <v/>
      </c>
      <c r="GJ437" s="264" t="str">
        <f t="shared" si="809"/>
        <v/>
      </c>
      <c r="GK437" s="264" t="str">
        <f t="shared" si="810"/>
        <v/>
      </c>
      <c r="GL437" s="264" t="str">
        <f t="shared" si="811"/>
        <v/>
      </c>
      <c r="GM437" s="264" t="str">
        <f t="shared" si="812"/>
        <v/>
      </c>
      <c r="GN437" s="264" t="str">
        <f t="shared" si="813"/>
        <v/>
      </c>
      <c r="GO437" s="264" t="str">
        <f t="shared" si="814"/>
        <v/>
      </c>
      <c r="GP437" s="264" t="str">
        <f t="shared" si="815"/>
        <v/>
      </c>
      <c r="GQ437" s="264" t="str">
        <f t="shared" si="816"/>
        <v/>
      </c>
      <c r="GR437" s="264" t="str">
        <f t="shared" si="817"/>
        <v/>
      </c>
      <c r="GS437" s="264" t="str">
        <f t="shared" si="818"/>
        <v/>
      </c>
      <c r="GT437" s="264" t="str">
        <f t="shared" si="819"/>
        <v/>
      </c>
      <c r="GU437" s="264" t="str">
        <f t="shared" si="820"/>
        <v/>
      </c>
      <c r="GV437" s="264" t="str">
        <f t="shared" si="821"/>
        <v/>
      </c>
      <c r="GW437" s="264" t="str">
        <f t="shared" si="822"/>
        <v/>
      </c>
      <c r="GX437" s="264" t="str">
        <f t="shared" si="823"/>
        <v/>
      </c>
      <c r="GY437" s="264" t="str">
        <f t="shared" si="824"/>
        <v/>
      </c>
      <c r="GZ437" s="264" t="str">
        <f t="shared" si="825"/>
        <v/>
      </c>
      <c r="HA437" s="264" t="str">
        <f t="shared" si="826"/>
        <v/>
      </c>
      <c r="HB437" s="264" t="str">
        <f t="shared" si="827"/>
        <v/>
      </c>
      <c r="HC437" s="264" t="str">
        <f t="shared" si="828"/>
        <v/>
      </c>
      <c r="HD437" s="264" t="str">
        <f t="shared" si="829"/>
        <v/>
      </c>
      <c r="HE437" s="264" t="str">
        <f t="shared" si="830"/>
        <v/>
      </c>
      <c r="HF437" s="264" t="str">
        <f t="shared" si="831"/>
        <v/>
      </c>
      <c r="HG437" s="264" t="str">
        <f t="shared" si="832"/>
        <v/>
      </c>
      <c r="HH437" s="264" t="str">
        <f t="shared" si="833"/>
        <v/>
      </c>
      <c r="HI437" s="264" t="str">
        <f t="shared" si="834"/>
        <v/>
      </c>
      <c r="HJ437" s="264" t="str">
        <f t="shared" si="835"/>
        <v/>
      </c>
      <c r="HK437" s="264" t="str">
        <f t="shared" si="836"/>
        <v/>
      </c>
      <c r="HL437" s="264" t="str">
        <f t="shared" si="837"/>
        <v/>
      </c>
      <c r="HM437" s="264" t="str">
        <f t="shared" si="838"/>
        <v/>
      </c>
      <c r="HN437" s="264" t="str">
        <f t="shared" si="839"/>
        <v/>
      </c>
      <c r="HO437" s="264" t="str">
        <f t="shared" si="840"/>
        <v/>
      </c>
      <c r="HP437" s="264" t="str">
        <f t="shared" si="841"/>
        <v/>
      </c>
      <c r="HQ437" s="264" t="str">
        <f t="shared" si="842"/>
        <v/>
      </c>
      <c r="HR437" s="264" t="str">
        <f t="shared" si="843"/>
        <v/>
      </c>
      <c r="HS437" s="264" t="str">
        <f t="shared" si="844"/>
        <v/>
      </c>
      <c r="HT437" s="264" t="str">
        <f t="shared" si="845"/>
        <v/>
      </c>
      <c r="HU437" s="264" t="str">
        <f t="shared" si="846"/>
        <v/>
      </c>
      <c r="HV437" s="264" t="str">
        <f t="shared" si="847"/>
        <v/>
      </c>
      <c r="HW437" s="264" t="str">
        <f t="shared" si="848"/>
        <v/>
      </c>
      <c r="HX437" s="264" t="str">
        <f t="shared" si="849"/>
        <v/>
      </c>
      <c r="HY437" s="264" t="str">
        <f t="shared" si="850"/>
        <v/>
      </c>
      <c r="HZ437" s="264" t="str">
        <f t="shared" si="851"/>
        <v/>
      </c>
      <c r="IA437" s="264" t="str">
        <f t="shared" si="852"/>
        <v/>
      </c>
      <c r="IB437" s="264" t="str">
        <f t="shared" si="853"/>
        <v/>
      </c>
      <c r="IC437" s="264" t="str">
        <f t="shared" si="854"/>
        <v/>
      </c>
      <c r="ID437" s="264" t="str">
        <f t="shared" si="855"/>
        <v/>
      </c>
      <c r="IE437" s="264" t="str">
        <f t="shared" si="856"/>
        <v/>
      </c>
      <c r="IF437" s="264" t="str">
        <f t="shared" si="857"/>
        <v/>
      </c>
      <c r="IG437" s="264" t="str">
        <f t="shared" si="858"/>
        <v/>
      </c>
      <c r="IH437" s="264" t="str">
        <f t="shared" si="859"/>
        <v/>
      </c>
      <c r="II437" s="264" t="str">
        <f t="shared" si="860"/>
        <v/>
      </c>
      <c r="IJ437" s="264" t="str">
        <f t="shared" si="861"/>
        <v/>
      </c>
      <c r="IK437" s="264" t="str">
        <f t="shared" si="862"/>
        <v/>
      </c>
      <c r="IL437" s="264" t="str">
        <f t="shared" si="863"/>
        <v/>
      </c>
      <c r="IM437" s="264" t="str">
        <f t="shared" si="864"/>
        <v/>
      </c>
      <c r="IN437" s="264" t="str">
        <f t="shared" si="865"/>
        <v/>
      </c>
      <c r="IO437" s="264" t="str">
        <f>IF(AND($A$437&lt;=$W$349,$W$349&lt;=$B$437),$C$437,"")</f>
        <v/>
      </c>
      <c r="IP437" s="264" t="str">
        <f t="shared" si="866"/>
        <v/>
      </c>
      <c r="IQ437" s="264" t="str">
        <f t="shared" si="867"/>
        <v/>
      </c>
      <c r="IR437" s="264" t="str">
        <f t="shared" si="868"/>
        <v/>
      </c>
      <c r="IS437" s="264" t="str">
        <f t="shared" si="869"/>
        <v/>
      </c>
      <c r="IT437" s="264" t="str">
        <f t="shared" si="870"/>
        <v/>
      </c>
      <c r="IU437" s="264" t="str">
        <f t="shared" si="871"/>
        <v/>
      </c>
      <c r="IV437" s="264" t="str">
        <f t="shared" si="872"/>
        <v/>
      </c>
      <c r="IW437" s="264" t="str">
        <f t="shared" si="873"/>
        <v/>
      </c>
      <c r="IX437" s="264" t="str">
        <f t="shared" si="876"/>
        <v/>
      </c>
      <c r="IY437" s="264" t="str">
        <f t="shared" si="877"/>
        <v/>
      </c>
      <c r="IZ437" s="264" t="str">
        <f t="shared" si="878"/>
        <v/>
      </c>
      <c r="JA437" s="264" t="str">
        <f>IF(AND($A$437&lt;=X$349,X$349&lt;=$B$437),$C$437,"")</f>
        <v/>
      </c>
      <c r="JB437" s="264" t="str">
        <f>IF(AND($A$437&lt;=X$349,X$349&lt;=$B$437),(1/3)*$C$437,"")</f>
        <v/>
      </c>
      <c r="JC437" s="264" t="str">
        <f>IF(AND($A$437&lt;=X$349,X$349&lt;=$B$437),(2/3)*$C$437,"")</f>
        <v/>
      </c>
      <c r="JD437" s="264" t="str">
        <f>IF(AND($A$437&lt;=X$349,X$349&lt;=$B$437),$D$437,"")</f>
        <v/>
      </c>
      <c r="JE437" s="264" t="str">
        <f>IF(AND($A$437&lt;=X$349,X$349&lt;=$B$437),(1/3)*$D$437,"")</f>
        <v/>
      </c>
      <c r="JF437" s="264" t="str">
        <f>IF(AND($A$437&lt;=X$349,X$349&lt;=$B$437),(2/3)*$D$437,"")</f>
        <v/>
      </c>
      <c r="JG437" s="264" t="str">
        <f>IF(AND($A$437&lt;=X$349,X$349&lt;=$B$437),$E$437,"")</f>
        <v/>
      </c>
      <c r="JH437" s="264" t="str">
        <f>IF(AND($A$437&lt;=X$349,X$349&lt;=$B$437),(1/3)*$E$437,"")</f>
        <v/>
      </c>
      <c r="JI437" s="264" t="str">
        <f>IF(AND($A$437&lt;=X$349,X$349&lt;=$B$437),(2/3)*$E$437,"")</f>
        <v/>
      </c>
      <c r="JJ437" s="264" t="str">
        <f>IF(AND($A$437&lt;=X$349,X$349&lt;=$B$437),$F$437,"")</f>
        <v/>
      </c>
      <c r="JK437" s="264" t="str">
        <f>IF(AND($A$437&lt;=X$349,X$349&lt;=$B$437),(1/3)*$F$437,"")</f>
        <v/>
      </c>
      <c r="JL437" s="264" t="str">
        <f>IF(AND($A$437&lt;=X$349,X$349&lt;=$B$437),(2/3)*$F$437,"")</f>
        <v/>
      </c>
      <c r="JM437" s="264" t="str">
        <f>IF(AND($A$437&lt;=Y$349,Y$349&lt;=$B$437),$C$437,"")</f>
        <v/>
      </c>
      <c r="JN437" s="264" t="str">
        <f>IF(AND($A$437&lt;=Y$349,Y$349&lt;=$B$437),(1/3)*$C$437,"")</f>
        <v/>
      </c>
      <c r="JO437" s="264" t="str">
        <f>IF(AND($A$437&lt;=Y$349,Y$349&lt;=$B$437),(2/3)*$C$437,"")</f>
        <v/>
      </c>
      <c r="JP437" s="264" t="str">
        <f>IF(AND($A$437&lt;=Y$349,Y$349&lt;=$B$437),$D$437,"")</f>
        <v/>
      </c>
      <c r="JQ437" s="264" t="str">
        <f>IF(AND($A$437&lt;=Y$349,Y$349&lt;=$B$437),(1/3)*$D$437,"")</f>
        <v/>
      </c>
      <c r="JR437" s="264" t="str">
        <f>IF(AND($A$437&lt;=Y$349,Y$349&lt;=$B$437),(2/3)*$D$437,"")</f>
        <v/>
      </c>
      <c r="JS437" s="264" t="str">
        <f>IF(AND($A$437&lt;=Y$349,Y$349&lt;=$B$437),$E$437,"")</f>
        <v/>
      </c>
      <c r="JT437" s="264" t="str">
        <f>IF(AND($A$437&lt;=Y$349,Y$349&lt;=$B$437),(1/3)*$E$437,"")</f>
        <v/>
      </c>
      <c r="JU437" s="264" t="str">
        <f>IF(AND($A$437&lt;=Y$349,Y$349&lt;=$B$437),(2/3)*$E$437,"")</f>
        <v/>
      </c>
      <c r="JV437" s="264" t="str">
        <f>IF(AND($A$437&lt;=Y$349,Y$349&lt;=$B$437),$F$437,"")</f>
        <v/>
      </c>
      <c r="JW437" s="264" t="str">
        <f>IF(AND($A$437&lt;=Y$349,Y$349&lt;=$B$437),(1/3)*$F$437,"")</f>
        <v/>
      </c>
      <c r="JX437" s="264" t="str">
        <f>IF(AND($A$437&lt;=Y$349,Y$349&lt;=$B$437),(2/3)*$F$437,"")</f>
        <v/>
      </c>
      <c r="JY437" s="264" t="str">
        <f>IF(AND($A$437&lt;=Z$349,Z$349&lt;=$B$437),$C$437,"")</f>
        <v/>
      </c>
      <c r="JZ437" s="264" t="str">
        <f>IF(AND($A$437&lt;=Z$349,Z$349&lt;=$B$437),(1/3)*$C$437,"")</f>
        <v/>
      </c>
      <c r="KA437" s="264" t="str">
        <f>IF(AND($A$437&lt;=Z$349,Z$349&lt;=$B$437),(2/3)*$C$437,"")</f>
        <v/>
      </c>
      <c r="KB437" s="264" t="str">
        <f>IF(AND($A$437&lt;=Z$349,Z$349&lt;=$B$437),$D$437,"")</f>
        <v/>
      </c>
      <c r="KC437" s="264" t="str">
        <f>IF(AND($A$437&lt;=Z$349,Z$349&lt;=$B$437),(1/3)*$D$437,"")</f>
        <v/>
      </c>
      <c r="KD437" s="264" t="str">
        <f>IF(AND($A$437&lt;=Z$349,Z$349&lt;=$B$437),(2/3)*$D$437,"")</f>
        <v/>
      </c>
      <c r="KE437" s="264" t="str">
        <f>IF(AND($A$437&lt;=Z$349,Z$349&lt;=$B$437),$E$437,"")</f>
        <v/>
      </c>
      <c r="KF437" s="264" t="str">
        <f>IF(AND($A$437&lt;=Z$349,Z$349&lt;=$B$437),(1/3)*$E$437,"")</f>
        <v/>
      </c>
      <c r="KG437" s="264" t="str">
        <f>IF(AND($A$437&lt;=Z$349,Z$349&lt;=$B$437),(2/3)*$E$437,"")</f>
        <v/>
      </c>
      <c r="KH437" s="264" t="str">
        <f>IF(AND($A$437&lt;=Z$349,Z$349&lt;=$B$437),$F$437,"")</f>
        <v/>
      </c>
      <c r="KI437" s="264" t="str">
        <f>IF(AND($A$437&lt;=Z$349,Z$349&lt;=$B$437),(1/3)*$F$437,"")</f>
        <v/>
      </c>
      <c r="KJ437" s="264" t="str">
        <f>IF(AND($A$437&lt;=Z$349,Z$349&lt;=$B$437),(2/3)*$F$437,"")</f>
        <v/>
      </c>
      <c r="KK437" s="264" t="str">
        <f>IF(AND($A$437&lt;=AA$349,AA$349&lt;=$B$437),$C$437,"")</f>
        <v/>
      </c>
      <c r="KL437" s="264" t="str">
        <f>IF(AND($A$437&lt;=AA$349,AA$349&lt;=$B$437),(1/3)*$C$437,"")</f>
        <v/>
      </c>
      <c r="KM437" s="264" t="str">
        <f>IF(AND($A$437&lt;=AA$349,AA$349&lt;=$B$437),(2/3)*$C$437,"")</f>
        <v/>
      </c>
      <c r="KN437" s="264" t="str">
        <f>IF(AND($A$437&lt;=AA$349,AA$349&lt;=$B$437),$D$437,"")</f>
        <v/>
      </c>
      <c r="KO437" s="264" t="str">
        <f>IF(AND($A$437&lt;=AA$349,AA$349&lt;=$B$437),(1/3)*$D$437,"")</f>
        <v/>
      </c>
      <c r="KP437" s="264" t="str">
        <f>IF(AND($A$437&lt;=AA$349,AA$349&lt;=$B$437),(2/3)*$D$437,"")</f>
        <v/>
      </c>
      <c r="KQ437" s="264" t="str">
        <f>IF(AND($A$437&lt;=AA$349,AA$349&lt;=$B$437),$E$437,"")</f>
        <v/>
      </c>
      <c r="KR437" s="264" t="str">
        <f>IF(AND($A$437&lt;=AA$349,AA$349&lt;=$B$437),(1/3)*$E$437,"")</f>
        <v/>
      </c>
      <c r="KS437" s="264" t="str">
        <f>IF(AND($A$437&lt;=AA$349,AA$349&lt;=$B$437),(2/3)*$E$437,"")</f>
        <v/>
      </c>
      <c r="KT437" s="264" t="str">
        <f>IF(AND($A$437&lt;=AA$349,AA$349&lt;=$B$437),$F$437,"")</f>
        <v/>
      </c>
      <c r="KU437" s="264" t="str">
        <f>IF(AND($A$437&lt;=AA$349,AA$349&lt;=$B$437),(1/3)*$F$437,"")</f>
        <v/>
      </c>
      <c r="KV437" s="264" t="str">
        <f>IF(AND($A$437&lt;=AA$349,AA$349&lt;=$B$437),(2/3)*$F$437,"")</f>
        <v/>
      </c>
      <c r="KW437" s="264" t="str">
        <f>IF(AND($A$437&lt;=AB$349,AB$349&lt;=$B$437),$C$437,"")</f>
        <v/>
      </c>
      <c r="KX437" s="264" t="str">
        <f>IF(AND($A$437&lt;=AB$349,AB$349&lt;=$B$437),(1/3)*$C$437,"")</f>
        <v/>
      </c>
      <c r="KY437" s="264" t="str">
        <f>IF(AND($A$437&lt;=AB$349,AB$349&lt;=$B$437),(2/3)*$C$437,"")</f>
        <v/>
      </c>
      <c r="KZ437" s="264" t="str">
        <f>IF(AND($A$437&lt;=AB$349,AB$349&lt;=$B$437),$D$437,"")</f>
        <v/>
      </c>
      <c r="LA437" s="264" t="str">
        <f>IF(AND($A$437&lt;=AB$349,AB$349&lt;=$B$437),(1/3)*$D$437,"")</f>
        <v/>
      </c>
      <c r="LB437" s="264" t="str">
        <f>IF(AND($A$437&lt;=AB$349,AB$349&lt;=$B$437),(2/3)*$D$437,"")</f>
        <v/>
      </c>
      <c r="LC437" s="264" t="str">
        <f>IF(AND($A$437&lt;=AB$349,AB$349&lt;=$B$437),$E$437,"")</f>
        <v/>
      </c>
      <c r="LD437" s="264" t="str">
        <f>IF(AND($A$437&lt;=AB$349,AB$349&lt;=$B$437),(1/3)*$E$437,"")</f>
        <v/>
      </c>
      <c r="LE437" s="264" t="str">
        <f>IF(AND($A$437&lt;=AB$349,AB$349&lt;=$B$437),(2/3)*$E$437,"")</f>
        <v/>
      </c>
      <c r="LF437" s="264" t="str">
        <f>IF(AND($A$437&lt;=AB$349,AB$349&lt;=$B$437),$F$437,"")</f>
        <v/>
      </c>
      <c r="LG437" s="264" t="str">
        <f>IF(AND($A$437&lt;=AB$349,AB$349&lt;=$B$437),(1/3)*$F$437,"")</f>
        <v/>
      </c>
      <c r="LH437" s="264" t="str">
        <f>IF(AND($A$437&lt;=AB$349,AB$349&lt;=$B$437),(2/3)*$F$437,"")</f>
        <v/>
      </c>
      <c r="LI437" s="264" t="str">
        <f>IF(AND($A$437&lt;=AC$349,AC$349&lt;=$B$437),$C$437,"")</f>
        <v/>
      </c>
      <c r="LJ437" s="264" t="str">
        <f>IF(AND($A$437&lt;=AC$349,AC$349&lt;=$B$437),(1/3)*$C$437,"")</f>
        <v/>
      </c>
      <c r="LK437" s="264" t="str">
        <f>IF(AND($A$437&lt;=AC$349,AC$349&lt;=$B$437),(2/3)*$C$437,"")</f>
        <v/>
      </c>
      <c r="LL437" s="264" t="str">
        <f>IF(AND($A$437&lt;=AC$349,AC$349&lt;=$B$437),$D$437,"")</f>
        <v/>
      </c>
      <c r="LM437" s="264" t="str">
        <f>IF(AND($A$437&lt;=AC$349,AC$349&lt;=$B$437),(1/3)*$D$437,"")</f>
        <v/>
      </c>
      <c r="LN437" s="264" t="str">
        <f>IF(AND($A$437&lt;=AC$349,AC$349&lt;=$B$437),(2/3)*$D$437,"")</f>
        <v/>
      </c>
      <c r="LO437" s="264" t="str">
        <f>IF(AND($A$437&lt;=AC$349,AC$349&lt;=$B$437),$E$437,"")</f>
        <v/>
      </c>
      <c r="LP437" s="264" t="str">
        <f>IF(AND($A$437&lt;=AC$349,AC$349&lt;=$B$437),(1/3)*$E$437,"")</f>
        <v/>
      </c>
      <c r="LQ437" s="264" t="str">
        <f>IF(AND($A$437&lt;=AC$349,AC$349&lt;=$B$437),(2/3)*$E$437,"")</f>
        <v/>
      </c>
      <c r="LR437" s="264" t="str">
        <f>IF(AND($A$437&lt;=AC$349,AC$349&lt;=$B$437),$F$437,"")</f>
        <v/>
      </c>
      <c r="LS437" s="264" t="str">
        <f>IF(AND($A$437&lt;=AC$349,AC$349&lt;=$B$437),(1/3)*$F$437,"")</f>
        <v/>
      </c>
      <c r="LT437" s="264" t="str">
        <f>IF(AND($A$437&lt;=AC$349,AC$349&lt;=$B$437),(2/3)*$F$437,"")</f>
        <v/>
      </c>
      <c r="LU437" s="264" t="str">
        <f>IF(AND($A$437&lt;=AD$349,AD$349&lt;=$B$437),$C$437,"")</f>
        <v/>
      </c>
      <c r="LV437" s="264" t="str">
        <f>IF(AND($A$437&lt;=AD$349,AD$349&lt;=$B$437),(1/3)*$C$437,"")</f>
        <v/>
      </c>
      <c r="LW437" s="264" t="str">
        <f>IF(AND($A$437&lt;=AD$349,AD$349&lt;=$B$437),(2/3)*$C$437,"")</f>
        <v/>
      </c>
      <c r="LX437" s="264" t="str">
        <f>IF(AND($A$437&lt;=AD$349,AD$349&lt;=$B$437),$D$437,"")</f>
        <v/>
      </c>
      <c r="LY437" s="264" t="str">
        <f>IF(AND($A$437&lt;=AD$349,AD$349&lt;=$B$437),(1/3)*$D$437,"")</f>
        <v/>
      </c>
      <c r="LZ437" s="264" t="str">
        <f>IF(AND($A$437&lt;=AD$349,AD$349&lt;=$B$437),(2/3)*$D$437,"")</f>
        <v/>
      </c>
      <c r="MA437" s="264" t="str">
        <f>IF(AND($A$437&lt;=AD$349,AD$349&lt;=$B$437),$E$437,"")</f>
        <v/>
      </c>
      <c r="MB437" s="264" t="str">
        <f>IF(AND($A$437&lt;=AD$349,AD$349&lt;=$B$437),(1/3)*$E$437,"")</f>
        <v/>
      </c>
      <c r="MC437" s="264" t="str">
        <f>IF(AND($A$437&lt;=AD$349,AD$349&lt;=$B$437),(2/3)*$E$437,"")</f>
        <v/>
      </c>
      <c r="MD437" s="264" t="str">
        <f>IF(AND($A$437&lt;=AD$349,AD$349&lt;=$B$437),$F$437,"")</f>
        <v/>
      </c>
      <c r="ME437" s="264" t="str">
        <f>IF(AND($A$437&lt;=AD$349,AD$349&lt;=$B$437),(1/3)*$F$437,"")</f>
        <v/>
      </c>
      <c r="MF437" s="264" t="str">
        <f>IF(AND($A$437&lt;=AD$349,AD$349&lt;=$B$437),(2/3)*$F$437,"")</f>
        <v/>
      </c>
      <c r="MG437" s="264" t="str">
        <f>IF(AND($A$437&lt;=AE$349,AE$349&lt;=$B$437),$C$437,"")</f>
        <v/>
      </c>
      <c r="MH437" s="264" t="str">
        <f>IF(AND($A$437&lt;=AE$349,AE$349&lt;=$B$437),(1/3)*$C$437,"")</f>
        <v/>
      </c>
      <c r="MI437" s="264" t="str">
        <f>IF(AND($A$437&lt;=AE$349,AE$349&lt;=$B$437),(2/3)*$C$437,"")</f>
        <v/>
      </c>
      <c r="MJ437" s="264" t="str">
        <f>IF(AND($A$437&lt;=AE$349,AE$349&lt;=$B$437),$D$437,"")</f>
        <v/>
      </c>
      <c r="MK437" s="264" t="str">
        <f>IF(AND($A$437&lt;=AE$349,AE$349&lt;=$B$437),(1/3)*$D$437,"")</f>
        <v/>
      </c>
      <c r="ML437" s="264" t="str">
        <f>IF(AND($A$437&lt;=AE$349,AE$349&lt;=$B$437),(2/3)*$D$437,"")</f>
        <v/>
      </c>
      <c r="MM437" s="264" t="str">
        <f>IF(AND($A$437&lt;=AE$349,AE$349&lt;=$B$437),$E$437,"")</f>
        <v/>
      </c>
      <c r="MN437" s="264" t="str">
        <f>IF(AND($A$437&lt;=AE$349,AE$349&lt;=$B$437),(1/3)*$E$437,"")</f>
        <v/>
      </c>
      <c r="MO437" s="264" t="str">
        <f>IF(AND($A$437&lt;=AE$349,AE$349&lt;=$B$437),(2/3)*$E$437,"")</f>
        <v/>
      </c>
      <c r="MP437" s="264" t="str">
        <f>IF(AND($A$437&lt;=AE$349,AE$349&lt;=$B$437),$F$437,"")</f>
        <v/>
      </c>
      <c r="MQ437" s="264" t="str">
        <f>IF(AND($A$437&lt;=AE$349,AE$349&lt;=$B$437),(1/3)*$F$437,"")</f>
        <v/>
      </c>
      <c r="MR437" s="264" t="str">
        <f>IF(AND($A$437&lt;=AE$349,AE$349&lt;=$B$437),(2/3)*$F$437,"")</f>
        <v/>
      </c>
      <c r="MS437" s="264" t="str">
        <f>IF(AND($A$437&lt;=AF$349,AF$349&lt;=$B$437),$C$437,"")</f>
        <v/>
      </c>
      <c r="MT437" s="264" t="str">
        <f>IF(AND($A$437&lt;=AF$349,AF$349&lt;=$B$437),(1/3)*$C$437,"")</f>
        <v/>
      </c>
      <c r="MU437" s="264" t="str">
        <f>IF(AND($A$437&lt;=AF$349,AF$349&lt;=$B$437),(2/3)*$C$437,"")</f>
        <v/>
      </c>
      <c r="MV437" s="264" t="str">
        <f>IF(AND($A$437&lt;=AF$349,AF$349&lt;=$B$437),$D$437,"")</f>
        <v/>
      </c>
      <c r="MW437" s="264" t="str">
        <f>IF(AND($A$437&lt;=AF$349,AF$349&lt;=$B$437),(1/3)*$D$437,"")</f>
        <v/>
      </c>
      <c r="MX437" s="264" t="str">
        <f>IF(AND($A$437&lt;=AF$349,AF$349&lt;=$B$437),(2/3)*$D$437,"")</f>
        <v/>
      </c>
      <c r="MY437" s="264" t="str">
        <f>IF(AND($A$437&lt;=AF$349,AF$349&lt;=$B$437),$E$437,"")</f>
        <v/>
      </c>
      <c r="MZ437" s="264" t="str">
        <f>IF(AND($A$437&lt;=AF$349,AF$349&lt;=$B$437),(1/3)*$E$437,"")</f>
        <v/>
      </c>
      <c r="NA437" s="264" t="str">
        <f>IF(AND($A$437&lt;=AF$349,AF$349&lt;=$B$437),(2/3)*$E$437,"")</f>
        <v/>
      </c>
      <c r="NB437" s="264" t="str">
        <f>IF(AND($A$437&lt;=AF$349,AF$349&lt;=$B$437),$F$437,"")</f>
        <v/>
      </c>
      <c r="NC437" s="264" t="str">
        <f>IF(AND($A$437&lt;=AF$349,AF$349&lt;=$B$437),(1/3)*$F$437,"")</f>
        <v/>
      </c>
      <c r="ND437" s="264" t="str">
        <f>IF(AND($A$437&lt;=AF$349,AF$349&lt;=$B$437),(2/3)*$F$437,"")</f>
        <v/>
      </c>
      <c r="NE437" s="264" t="str">
        <f>IF(AND($A$437&lt;=AG$349,AG$349&lt;=$B$437),$C$437,"")</f>
        <v/>
      </c>
      <c r="NF437" s="264" t="str">
        <f>IF(AND($A$437&lt;=AG$349,AG$349&lt;=$B$437),(1/3)*$C$437,"")</f>
        <v/>
      </c>
      <c r="NG437" s="264" t="str">
        <f>IF(AND($A$437&lt;=AG$349,AG$349&lt;=$B$437),(2/3)*$C$437,"")</f>
        <v/>
      </c>
      <c r="NH437" s="264" t="str">
        <f>IF(AND($A$437&lt;=AG$349,AG$349&lt;=$B$437),$D$437,"")</f>
        <v/>
      </c>
      <c r="NI437" s="264" t="str">
        <f>IF(AND($A$437&lt;=AG$349,AG$349&lt;=$B$437),(1/3)*$D$437,"")</f>
        <v/>
      </c>
      <c r="NJ437" s="264" t="str">
        <f>IF(AND($A$437&lt;=AG$349,AG$349&lt;=$B$437),(2/3)*$D$437,"")</f>
        <v/>
      </c>
      <c r="NK437" s="264" t="str">
        <f>IF(AND($A$437&lt;=AG$349,AG$349&lt;=$B$437),$E$437,"")</f>
        <v/>
      </c>
      <c r="NL437" s="264" t="str">
        <f>IF(AND($A$437&lt;=AG$349,AG$349&lt;=$B$437),(1/3)*$E$437,"")</f>
        <v/>
      </c>
      <c r="NM437" s="264" t="str">
        <f>IF(AND($A$437&lt;=AG$349,AG$349&lt;=$B$437),(2/3)*$E$437,"")</f>
        <v/>
      </c>
      <c r="NN437" s="264" t="str">
        <f>IF(AND($A$437&lt;=AG$349,AG$349&lt;=$B$437),$F$437,"")</f>
        <v/>
      </c>
      <c r="NO437" s="264" t="str">
        <f>IF(AND($A$437&lt;=AG$349,AG$349&lt;=$B$437),(1/3)*$F$437,"")</f>
        <v/>
      </c>
      <c r="NP437" s="264" t="str">
        <f>IF(AND($A$437&lt;=AG$349,AG$349&lt;=$B$437),(2/3)*$F$437,"")</f>
        <v/>
      </c>
      <c r="NQ437" s="264" t="str">
        <f>IF(AND($A$437&lt;=AH$349,AH$349&lt;=$B$437),$C$437,"")</f>
        <v/>
      </c>
      <c r="NR437" s="264" t="str">
        <f>IF(AND($A$437&lt;=AH$349,AH$349&lt;=$B$437),(1/3)*$C$437,"")</f>
        <v/>
      </c>
      <c r="NS437" s="264" t="str">
        <f>IF(AND($A$437&lt;=AH$349,AH$349&lt;=$B$437),(2/3)*$C$437,"")</f>
        <v/>
      </c>
      <c r="NT437" s="264" t="str">
        <f>IF(AND($A$437&lt;=AH$349,AH$349&lt;=$B$437),$D$437,"")</f>
        <v/>
      </c>
      <c r="NU437" s="264" t="str">
        <f>IF(AND($A$437&lt;=AH$349,AH$349&lt;=$B$437),(1/3)*$D$437,"")</f>
        <v/>
      </c>
      <c r="NV437" s="264" t="str">
        <f>IF(AND($A$437&lt;=AH$349,AH$349&lt;=$B$437),(2/3)*$D$437,"")</f>
        <v/>
      </c>
      <c r="NW437" s="264" t="str">
        <f>IF(AND($A$437&lt;=AH$349,AH$349&lt;=$B$437),$E$437,"")</f>
        <v/>
      </c>
      <c r="NX437" s="264" t="str">
        <f>IF(AND($A$437&lt;=AH$349,AH$349&lt;=$B$437),(1/3)*$E$437,"")</f>
        <v/>
      </c>
      <c r="NY437" s="264" t="str">
        <f>IF(AND($A$437&lt;=AH$349,AH$349&lt;=$B$437),(2/3)*$E$437,"")</f>
        <v/>
      </c>
      <c r="NZ437" s="264" t="str">
        <f>IF(AND($A$437&lt;=AH$349,AH$349&lt;=$B$437),$F$437,"")</f>
        <v/>
      </c>
      <c r="OA437" s="264" t="str">
        <f>IF(AND($A$437&lt;=AH$349,AH$349&lt;=$B$437),(1/3)*$F$437,"")</f>
        <v/>
      </c>
      <c r="OB437" s="264" t="str">
        <f>IF(AND($A$437&lt;=AH$349,AH$349&lt;=$B$437),(2/3)*$F$437,"")</f>
        <v/>
      </c>
      <c r="OC437" s="264" t="str">
        <f>IF(AND($A$437&lt;=AI$349,AI$349&lt;=$B$437),$C$437,"")</f>
        <v/>
      </c>
      <c r="OD437" s="264" t="str">
        <f>IF(AND($A$437&lt;=AI$349,AI$349&lt;=$B$437),(1/3)*$C$437,"")</f>
        <v/>
      </c>
      <c r="OE437" s="264" t="str">
        <f>IF(AND($A$437&lt;=AI$349,AI$349&lt;=$B$437),(2/3)*$C$437,"")</f>
        <v/>
      </c>
      <c r="OF437" s="264" t="str">
        <f>IF(AND($A$437&lt;=AI$349,AI$349&lt;=$B$437),$D$437,"")</f>
        <v/>
      </c>
      <c r="OG437" s="264" t="str">
        <f>IF(AND($A$437&lt;=AI$349,AI$349&lt;=$B$437),(1/3)*$D$437,"")</f>
        <v/>
      </c>
      <c r="OH437" s="264" t="str">
        <f>IF(AND($A$437&lt;=AI$349,AI$349&lt;=$B$437),(2/3)*$D$437,"")</f>
        <v/>
      </c>
      <c r="OI437" s="264" t="str">
        <f>IF(AND($A$437&lt;=AI$349,AI$349&lt;=$B$437),$E$437,"")</f>
        <v/>
      </c>
      <c r="OJ437" s="264" t="str">
        <f>IF(AND($A$437&lt;=AI$349,AI$349&lt;=$B$437),(1/3)*$E$437,"")</f>
        <v/>
      </c>
      <c r="OK437" s="264" t="str">
        <f>IF(AND($A$437&lt;=AI$349,AI$349&lt;=$B$437),(2/3)*$E$437,"")</f>
        <v/>
      </c>
      <c r="OL437" s="264" t="str">
        <f>IF(AND($A$437&lt;=AI$349,AI$349&lt;=$B$437),$F$437,"")</f>
        <v/>
      </c>
      <c r="OM437" s="264" t="str">
        <f>IF(AND($A$437&lt;=AI$349,AI$349&lt;=$B$437),(1/3)*$F$437,"")</f>
        <v/>
      </c>
      <c r="ON437" s="264" t="str">
        <f>IF(AND($A$437&lt;=AI$349,AI$349&lt;=$B$437),(2/3)*$F$437,"")</f>
        <v/>
      </c>
      <c r="OO437" s="264" t="str">
        <f>IF(AND($A$437&lt;=AJ$349,AJ$349&lt;=$B$437),$C$437,"")</f>
        <v/>
      </c>
      <c r="OP437" s="264" t="str">
        <f>IF(AND($A$437&lt;=AJ$349,AJ$349&lt;=$B$437),(1/3)*$C$437,"")</f>
        <v/>
      </c>
      <c r="OQ437" s="264" t="str">
        <f>IF(AND($A$437&lt;=AJ$349,AJ$349&lt;=$B$437),(2/3)*$C$437,"")</f>
        <v/>
      </c>
      <c r="OR437" s="264" t="str">
        <f>IF(AND($A$437&lt;=AJ$349,AJ$349&lt;=$B$437),$D$437,"")</f>
        <v/>
      </c>
      <c r="OS437" s="264" t="str">
        <f>IF(AND($A$437&lt;=AJ$349,AJ$349&lt;=$B$437),(1/3)*$D$437,"")</f>
        <v/>
      </c>
      <c r="OT437" s="264" t="str">
        <f>IF(AND($A$437&lt;=AJ$349,AJ$349&lt;=$B$437),(2/3)*$D$437,"")</f>
        <v/>
      </c>
      <c r="OU437" s="264" t="str">
        <f>IF(AND($A$437&lt;=AJ$349,AJ$349&lt;=$B$437),$E$437,"")</f>
        <v/>
      </c>
      <c r="OV437" s="264" t="str">
        <f>IF(AND($A$437&lt;=AJ$349,AJ$349&lt;=$B$437),(1/3)*$E$437,"")</f>
        <v/>
      </c>
      <c r="OW437" s="264" t="str">
        <f>IF(AND($A$437&lt;=AJ$349,AJ$349&lt;=$B$437),(2/3)*$E$437,"")</f>
        <v/>
      </c>
      <c r="OX437" s="264" t="str">
        <f>IF(AND($A$437&lt;=AJ$349,AJ$349&lt;=$B$437),$F$437,"")</f>
        <v/>
      </c>
      <c r="OY437" s="264" t="str">
        <f>IF(AND($A$437&lt;=AJ$349,AJ$349&lt;=$B$437),(1/3)*$F$437,"")</f>
        <v/>
      </c>
      <c r="OZ437" s="264" t="str">
        <f>IF(AND($A$437&lt;=AJ$349,AJ$349&lt;=$B$437),(2/3)*$F$437,"")</f>
        <v/>
      </c>
      <c r="PA437" s="264" t="str">
        <f>IF(AND($A$437&lt;=AK$349,AK$349&lt;=$B$437),$C$437,"")</f>
        <v/>
      </c>
      <c r="PB437" s="264" t="str">
        <f>IF(AND($A$437&lt;=AK$349,AK$349&lt;=$B$437),(1/3)*$C$437,"")</f>
        <v/>
      </c>
      <c r="PC437" s="264" t="str">
        <f>IF(AND($A$437&lt;=AK$349,AK$349&lt;=$B$437),(2/3)*$C$437,"")</f>
        <v/>
      </c>
      <c r="PD437" s="264" t="str">
        <f>IF(AND($A$437&lt;=AK$349,AK$349&lt;=$B$437),$D$437,"")</f>
        <v/>
      </c>
      <c r="PE437" s="264" t="str">
        <f>IF(AND($A$437&lt;=AK$349,AK$349&lt;=$B$437),(1/3)*$D$437,"")</f>
        <v/>
      </c>
      <c r="PF437" s="264" t="str">
        <f>IF(AND($A$437&lt;=AK$349,AK$349&lt;=$B$437),(2/3)*$D$437,"")</f>
        <v/>
      </c>
      <c r="PG437" s="264" t="str">
        <f>IF(AND($A$437&lt;=AK$349,AK$349&lt;=$B$437),$E$437,"")</f>
        <v/>
      </c>
      <c r="PH437" s="264" t="str">
        <f>IF(AND($A$437&lt;=AK$349,AK$349&lt;=$B$437),(1/3)*$E$437,"")</f>
        <v/>
      </c>
      <c r="PI437" s="264" t="str">
        <f>IF(AND($A$437&lt;=AK$349,AK$349&lt;=$B$437),(2/3)*$E$437,"")</f>
        <v/>
      </c>
      <c r="PJ437" s="264" t="str">
        <f>IF(AND($A$437&lt;=AK$349,AK$349&lt;=$B$437),$F$437,"")</f>
        <v/>
      </c>
      <c r="PK437" s="264" t="str">
        <f>IF(AND($A$437&lt;=AK$349,AK$349&lt;=$B$437),(1/3)*$F$437,"")</f>
        <v/>
      </c>
      <c r="PL437" s="264" t="str">
        <f>IF(AND($A$437&lt;=AK$349,AK$349&lt;=$B$437),(2/3)*$F$437,"")</f>
        <v/>
      </c>
      <c r="PM437" s="264" t="str">
        <f>IF(AND($A$437&lt;=AL$349,AL$349&lt;=$B$437),$C$437,"")</f>
        <v/>
      </c>
      <c r="PN437" s="264" t="str">
        <f>IF(AND($A$437&lt;=AL$349,AL$349&lt;=$B$437),(1/3)*$C$437,"")</f>
        <v/>
      </c>
      <c r="PO437" s="264" t="str">
        <f>IF(AND($A$437&lt;=AL$349,AL$349&lt;=$B$437),(2/3)*$C$437,"")</f>
        <v/>
      </c>
      <c r="PP437" s="264" t="str">
        <f>IF(AND($A$437&lt;=AL$349,AL$349&lt;=$B$437),$D$437,"")</f>
        <v/>
      </c>
      <c r="PQ437" s="264" t="str">
        <f>IF(AND($A$437&lt;=AL$349,AL$349&lt;=$B$437),(1/3)*$D$437,"")</f>
        <v/>
      </c>
      <c r="PR437" s="264" t="str">
        <f>IF(AND($A$437&lt;=AL$349,AL$349&lt;=$B$437),(2/3)*$D$437,"")</f>
        <v/>
      </c>
      <c r="PS437" s="264" t="str">
        <f>IF(AND($A$437&lt;=AL$349,AL$349&lt;=$B$437),$E$437,"")</f>
        <v/>
      </c>
      <c r="PT437" s="264" t="str">
        <f>IF(AND($A$437&lt;=AL$349,AL$349&lt;=$B$437),(1/3)*$E$437,"")</f>
        <v/>
      </c>
      <c r="PU437" s="264" t="str">
        <f>IF(AND($A$437&lt;=AL$349,AL$349&lt;=$B$437),(2/3)*$E$437,"")</f>
        <v/>
      </c>
      <c r="PV437" s="264" t="str">
        <f>IF(AND($A$437&lt;=AL$349,AL$349&lt;=$B$437),$F$437,"")</f>
        <v/>
      </c>
      <c r="PW437" s="264" t="str">
        <f>IF(AND($A$437&lt;=AL$349,AL$349&lt;=$B$437),(1/3)*$F$437,"")</f>
        <v/>
      </c>
      <c r="PX437" s="264" t="str">
        <f>IF(AND($A$437&lt;=AL$349,AL$349&lt;=$B$437),(2/3)*$F$437,"")</f>
        <v/>
      </c>
      <c r="PY437" s="264" t="str">
        <f>IF(AND($A$437&lt;=AM$349,AM$349&lt;=$B$437),$C$437,"")</f>
        <v/>
      </c>
      <c r="PZ437" s="264" t="str">
        <f>IF(AND($A$437&lt;=AM$349,AM$349&lt;=$B$437),(1/3)*$C$437,"")</f>
        <v/>
      </c>
      <c r="QA437" s="264" t="str">
        <f>IF(AND($A$437&lt;=AM$349,AM$349&lt;=$B$437),(2/3)*$C$437,"")</f>
        <v/>
      </c>
      <c r="QB437" s="264" t="str">
        <f>IF(AND($A$437&lt;=AM$349,AM$349&lt;=$B$437),$D$437,"")</f>
        <v/>
      </c>
      <c r="QC437" s="264" t="str">
        <f>IF(AND($A$437&lt;=AM$349,AM$349&lt;=$B$437),(1/3)*$D$437,"")</f>
        <v/>
      </c>
      <c r="QD437" s="264" t="str">
        <f>IF(AND($A$437&lt;=AM$349,AM$349&lt;=$B$437),(2/3)*$D$437,"")</f>
        <v/>
      </c>
      <c r="QE437" s="264" t="str">
        <f>IF(AND($A$437&lt;=AM$349,AM$349&lt;=$B$437),$E$437,"")</f>
        <v/>
      </c>
      <c r="QF437" s="264" t="str">
        <f>IF(AND($A$437&lt;=AM$349,AM$349&lt;=$B$437),(1/3)*$E$437,"")</f>
        <v/>
      </c>
      <c r="QG437" s="264" t="str">
        <f>IF(AND($A$437&lt;=AM$349,AM$349&lt;=$B$437),(2/3)*$E$437,"")</f>
        <v/>
      </c>
      <c r="QH437" s="264" t="str">
        <f>IF(AND($A$437&lt;=AM$349,AM$349&lt;=$B$437),$F$437,"")</f>
        <v/>
      </c>
      <c r="QI437" s="264" t="str">
        <f>IF(AND($A$437&lt;=AM$349,AM$349&lt;=$B$437),(1/3)*$F$437,"")</f>
        <v/>
      </c>
      <c r="QJ437" s="264" t="str">
        <f>IF(AND($A$437&lt;=AM$349,AM$349&lt;=$B$437),(2/3)*$F$437,"")</f>
        <v/>
      </c>
      <c r="QK437" s="264" t="str">
        <f>IF(AND($A$437&lt;=AN$349,AN$349&lt;=$B$437),$C$437,"")</f>
        <v/>
      </c>
      <c r="QL437" s="264" t="str">
        <f>IF(AND($A$437&lt;=AN$349,AN$349&lt;=$B$437),(1/3)*$C$437,"")</f>
        <v/>
      </c>
      <c r="QM437" s="264" t="str">
        <f>IF(AND($A$437&lt;=AN$349,AN$349&lt;=$B$437),(2/3)*$C$437,"")</f>
        <v/>
      </c>
      <c r="QN437" s="264" t="str">
        <f>IF(AND($A$437&lt;=AN$349,AN$349&lt;=$B$437),$D$437,"")</f>
        <v/>
      </c>
      <c r="QO437" s="264" t="str">
        <f>IF(AND($A$437&lt;=AN$349,AN$349&lt;=$B$437),(1/3)*$D$437,"")</f>
        <v/>
      </c>
      <c r="QP437" s="264" t="str">
        <f>IF(AND($A$437&lt;=AN$349,AN$349&lt;=$B$437),(2/3)*$D$437,"")</f>
        <v/>
      </c>
      <c r="QQ437" s="264" t="str">
        <f>IF(AND($A$437&lt;=AN$349,AN$349&lt;=$B$437),$E$437,"")</f>
        <v/>
      </c>
      <c r="QR437" s="264" t="str">
        <f>IF(AND($A$437&lt;=AN$349,AN$349&lt;=$B$437),(1/3)*$E$437,"")</f>
        <v/>
      </c>
      <c r="QS437" s="264" t="str">
        <f>IF(AND($A$437&lt;=AN$349,AN$349&lt;=$B$437),(2/3)*$E$437,"")</f>
        <v/>
      </c>
      <c r="QT437" s="264" t="str">
        <f>IF(AND($A$437&lt;=AN$349,AN$349&lt;=$B$437),$F$437,"")</f>
        <v/>
      </c>
      <c r="QU437" s="264" t="str">
        <f>IF(AND($A$437&lt;=AN$349,AN$349&lt;=$B$437),(1/3)*$F$437,"")</f>
        <v/>
      </c>
      <c r="QV437" s="264" t="str">
        <f>IF(AND($A$437&lt;=AN$349,AN$349&lt;=$B$437),(2/3)*$F$437,"")</f>
        <v/>
      </c>
      <c r="QW437" s="264" t="str">
        <f>IF(AND($A$437&lt;=AO$349,AO$349&lt;=$B$437),$C$437,"")</f>
        <v/>
      </c>
      <c r="QX437" s="264" t="str">
        <f>IF(AND($A$437&lt;=AO$349,AO$349&lt;=$B$437),(1/3)*$C$437,"")</f>
        <v/>
      </c>
      <c r="QY437" s="264" t="str">
        <f>IF(AND($A$437&lt;=AO$349,AO$349&lt;=$B$437),(2/3)*$C$437,"")</f>
        <v/>
      </c>
      <c r="QZ437" s="264" t="str">
        <f>IF(AND($A$437&lt;=AO$349,AO$349&lt;=$B$437),$D$437,"")</f>
        <v/>
      </c>
      <c r="RA437" s="264" t="str">
        <f>IF(AND($A$437&lt;=AO$349,AO$349&lt;=$B$437),(1/3)*$D$437,"")</f>
        <v/>
      </c>
      <c r="RB437" s="264" t="str">
        <f>IF(AND($A$437&lt;=AO$349,AO$349&lt;=$B$437),(2/3)*$D$437,"")</f>
        <v/>
      </c>
      <c r="RC437" s="264" t="str">
        <f>IF(AND($A$437&lt;=AO$349,AO$349&lt;=$B$437),$E$437,"")</f>
        <v/>
      </c>
      <c r="RD437" s="264" t="str">
        <f>IF(AND($A$437&lt;=AO$349,AO$349&lt;=$B$437),(1/3)*$E$437,"")</f>
        <v/>
      </c>
      <c r="RE437" s="264" t="str">
        <f>IF(AND($A$437&lt;=AO$349,AO$349&lt;=$B$437),(2/3)*$E$437,"")</f>
        <v/>
      </c>
      <c r="RF437" s="264" t="str">
        <f>IF(AND($A$437&lt;=AO$349,AO$349&lt;=$B$437),$F$437,"")</f>
        <v/>
      </c>
      <c r="RG437" s="264" t="str">
        <f>IF(AND($A$437&lt;=AO$349,AO$349&lt;=$B$437),(1/3)*$F$437,"")</f>
        <v/>
      </c>
      <c r="RH437" s="264" t="str">
        <f>IF(AND($A$437&lt;=AO$349,AO$349&lt;=$B$437),(2/3)*$F$437,"")</f>
        <v/>
      </c>
      <c r="RI437" s="264" t="str">
        <f>IF(AND($A$437&lt;=AP$349,AP$349&lt;=$B$437),$C$437,"")</f>
        <v/>
      </c>
      <c r="RJ437" s="264" t="str">
        <f>IF(AND($A$437&lt;=AP$349,AP$349&lt;=$B$437),(1/3)*$C$437,"")</f>
        <v/>
      </c>
      <c r="RK437" s="264" t="str">
        <f>IF(AND($A$437&lt;=AP$349,AP$349&lt;=$B$437),(2/3)*$C$437,"")</f>
        <v/>
      </c>
      <c r="RL437" s="264" t="str">
        <f>IF(AND($A$437&lt;=AP$349,AP$349&lt;=$B$437),$D$437,"")</f>
        <v/>
      </c>
      <c r="RM437" s="264" t="str">
        <f>IF(AND($A$437&lt;=AP$349,AP$349&lt;=$B$437),(1/3)*$D$437,"")</f>
        <v/>
      </c>
      <c r="RN437" s="264" t="str">
        <f>IF(AND($A$437&lt;=AP$349,AP$349&lt;=$B$437),(2/3)*$D$437,"")</f>
        <v/>
      </c>
      <c r="RO437" s="264" t="str">
        <f>IF(AND($A$437&lt;=AP$349,AP$349&lt;=$B$437),$E$437,"")</f>
        <v/>
      </c>
      <c r="RP437" s="264" t="str">
        <f>IF(AND($A$437&lt;=AP$349,AP$349&lt;=$B$437),(1/3)*$E$437,"")</f>
        <v/>
      </c>
      <c r="RQ437" s="264" t="str">
        <f>IF(AND($A$437&lt;=AP$349,AP$349&lt;=$B$437),(2/3)*$E$437,"")</f>
        <v/>
      </c>
      <c r="RR437" s="264" t="str">
        <f>IF(AND($A$437&lt;=AP$349,AP$349&lt;=$B$437),$F$437,"")</f>
        <v/>
      </c>
      <c r="RS437" s="264" t="str">
        <f>IF(AND($A$437&lt;=AP$349,AP$349&lt;=$B$437),(1/3)*$F$437,"")</f>
        <v/>
      </c>
      <c r="RT437" s="264" t="str">
        <f>IF(AND($A$437&lt;=AP$349,AP$349&lt;=$B$437),(2/3)*$F$437,"")</f>
        <v/>
      </c>
      <c r="RU437" s="264" t="str">
        <f>IF(AND($A$437&lt;=AQ$349,AQ$349&lt;=$B$437),$C$437,"")</f>
        <v/>
      </c>
      <c r="RV437" s="264" t="str">
        <f>IF(AND($A$437&lt;=AQ$349,AQ$349&lt;=$B$437),(1/3)*$C$437,"")</f>
        <v/>
      </c>
      <c r="RW437" s="264" t="str">
        <f>IF(AND($A$437&lt;=AQ$349,AQ$349&lt;=$B$437),(2/3)*$C$437,"")</f>
        <v/>
      </c>
      <c r="RX437" s="264" t="str">
        <f>IF(AND($A$437&lt;=AQ$349,AQ$349&lt;=$B$437),$D$437,"")</f>
        <v/>
      </c>
      <c r="RY437" s="264" t="str">
        <f>IF(AND($A$437&lt;=AQ$349,AQ$349&lt;=$B$437),(1/3)*$D$437,"")</f>
        <v/>
      </c>
      <c r="RZ437" s="264" t="str">
        <f>IF(AND($A$437&lt;=AQ$349,AQ$349&lt;=$B$437),(2/3)*$D$437,"")</f>
        <v/>
      </c>
      <c r="SA437" s="264" t="str">
        <f>IF(AND($A$437&lt;=AQ$349,AQ$349&lt;=$B$437),$E$437,"")</f>
        <v/>
      </c>
      <c r="SB437" s="264" t="str">
        <f>IF(AND($A$437&lt;=AQ$349,AQ$349&lt;=$B$437),(1/3)*$E$437,"")</f>
        <v/>
      </c>
      <c r="SC437" s="264" t="str">
        <f>IF(AND($A$437&lt;=AQ$349,AQ$349&lt;=$B$437),(2/3)*$E$437,"")</f>
        <v/>
      </c>
      <c r="SD437" s="264" t="str">
        <f>IF(AND($A$437&lt;=AQ$349,AQ$349&lt;=$B$437),$F$437,"")</f>
        <v/>
      </c>
      <c r="SE437" s="264" t="str">
        <f>IF(AND($A$437&lt;=AQ$349,AQ$349&lt;=$B$437),(1/3)*$F$437,"")</f>
        <v/>
      </c>
      <c r="SF437" s="264" t="str">
        <f>IF(AND($A$437&lt;=AQ$349,AQ$349&lt;=$B$437),(2/3)*$F$437,"")</f>
        <v/>
      </c>
      <c r="SG437" s="264" t="str">
        <f>IF(AND($A$437&lt;=AR$349,AR$349&lt;=$B$437),$C$437,"")</f>
        <v/>
      </c>
      <c r="SH437" s="264" t="str">
        <f>IF(AND($A$437&lt;=AR$349,AR$349&lt;=$B$437),(1/3)*$C$437,"")</f>
        <v/>
      </c>
      <c r="SI437" s="264" t="str">
        <f>IF(AND($A$437&lt;=AR$349,AR$349&lt;=$B$437),(2/3)*$C$437,"")</f>
        <v/>
      </c>
      <c r="SJ437" s="264" t="str">
        <f>IF(AND($A$437&lt;=AR$349,AR$349&lt;=$B$437),$D$437,"")</f>
        <v/>
      </c>
      <c r="SK437" s="264" t="str">
        <f>IF(AND($A$437&lt;=AR$349,AR$349&lt;=$B$437),(1/3)*$D$437,"")</f>
        <v/>
      </c>
      <c r="SL437" s="264" t="str">
        <f>IF(AND($A$437&lt;=AR$349,AR$349&lt;=$B$437),(2/3)*$D$437,"")</f>
        <v/>
      </c>
      <c r="SM437" s="264" t="str">
        <f>IF(AND($A$437&lt;=AR$349,AR$349&lt;=$B$437),$E$437,"")</f>
        <v/>
      </c>
      <c r="SN437" s="264" t="str">
        <f>IF(AND($A$437&lt;=AR$349,AR$349&lt;=$B$437),(1/3)*$E$437,"")</f>
        <v/>
      </c>
      <c r="SO437" s="264" t="str">
        <f>IF(AND($A$437&lt;=AR$349,AR$349&lt;=$B$437),(2/3)*$E$437,"")</f>
        <v/>
      </c>
      <c r="SP437" s="264" t="str">
        <f>IF(AND($A$437&lt;=AR$349,AR$349&lt;=$B$437),$F$437,"")</f>
        <v/>
      </c>
      <c r="SQ437" s="264" t="str">
        <f>IF(AND($A$437&lt;=AR$349,AR$349&lt;=$B$437),(1/3)*$F$437,"")</f>
        <v/>
      </c>
      <c r="SR437" s="264" t="str">
        <f>IF(AND($A$437&lt;=AR$349,AR$349&lt;=$B$437),(2/3)*$F$437,"")</f>
        <v/>
      </c>
      <c r="SS437" s="264" t="str">
        <f>IF(AND($A$437&lt;=AS$349,AS$349&lt;=$B$437),$C$437,"")</f>
        <v/>
      </c>
      <c r="ST437" s="264" t="str">
        <f>IF(AND($A$437&lt;=AS$349,AS$349&lt;=$B$437),(1/3)*$C$437,"")</f>
        <v/>
      </c>
      <c r="SU437" s="264" t="str">
        <f>IF(AND($A$437&lt;=AS$349,AS$349&lt;=$B$437),(2/3)*$C$437,"")</f>
        <v/>
      </c>
      <c r="SV437" s="264" t="str">
        <f>IF(AND($A$437&lt;=AS$349,AS$349&lt;=$B$437),$D$437,"")</f>
        <v/>
      </c>
      <c r="SW437" s="264" t="str">
        <f>IF(AND($A$437&lt;=AS$349,AS$349&lt;=$B$437),(1/3)*$D$437,"")</f>
        <v/>
      </c>
      <c r="SX437" s="264" t="str">
        <f>IF(AND($A$437&lt;=AS$349,AS$349&lt;=$B$437),(2/3)*$D$437,"")</f>
        <v/>
      </c>
      <c r="SY437" s="264" t="str">
        <f>IF(AND($A$437&lt;=AS$349,AS$349&lt;=$B$437),$E$437,"")</f>
        <v/>
      </c>
      <c r="SZ437" s="264" t="str">
        <f>IF(AND($A$437&lt;=AS$349,AS$349&lt;=$B$437),(1/3)*$E$437,"")</f>
        <v/>
      </c>
      <c r="TA437" s="264" t="str">
        <f>IF(AND($A$437&lt;=AS$349,AS$349&lt;=$B$437),(2/3)*$E$437,"")</f>
        <v/>
      </c>
      <c r="TB437" s="264" t="str">
        <f>IF(AND($A$437&lt;=AS$349,AS$349&lt;=$B$437),$F$437,"")</f>
        <v/>
      </c>
      <c r="TC437" s="264" t="str">
        <f>IF(AND($A$437&lt;=AS$349,AS$349&lt;=$B$437),(1/3)*$F$437,"")</f>
        <v/>
      </c>
      <c r="TD437" s="264" t="str">
        <f>IF(AND($A$437&lt;=AS$349,AS$349&lt;=$B$437),(2/3)*$F$437,"")</f>
        <v/>
      </c>
      <c r="TE437" s="264" t="str">
        <f>IF(AND($A$437&lt;=AT$349,AT$349&lt;=$B$437),$C$437,"")</f>
        <v/>
      </c>
      <c r="TF437" s="264" t="str">
        <f>IF(AND($A$437&lt;=AT$349,AT$349&lt;=$B$437),(1/3)*$C$437,"")</f>
        <v/>
      </c>
      <c r="TG437" s="264" t="str">
        <f>IF(AND($A$437&lt;=AT$349,AT$349&lt;=$B$437),(2/3)*$C$437,"")</f>
        <v/>
      </c>
      <c r="TH437" s="264" t="str">
        <f>IF(AND($A$437&lt;=AT$349,AT$349&lt;=$B$437),$D$437,"")</f>
        <v/>
      </c>
      <c r="TI437" s="264" t="str">
        <f>IF(AND($A$437&lt;=AT$349,AT$349&lt;=$B$437),(1/3)*$D$437,"")</f>
        <v/>
      </c>
      <c r="TJ437" s="264" t="str">
        <f>IF(AND($A$437&lt;=AT$349,AT$349&lt;=$B$437),(2/3)*$D$437,"")</f>
        <v/>
      </c>
      <c r="TK437" s="264" t="str">
        <f>IF(AND($A$437&lt;=AT$349,AT$349&lt;=$B$437),$E$437,"")</f>
        <v/>
      </c>
      <c r="TL437" s="264" t="str">
        <f>IF(AND($A$437&lt;=AT$349,AT$349&lt;=$B$437),(1/3)*$E$437,"")</f>
        <v/>
      </c>
      <c r="TM437" s="264" t="str">
        <f>IF(AND($A$437&lt;=AT$349,AT$349&lt;=$B$437),(2/3)*$E$437,"")</f>
        <v/>
      </c>
      <c r="TN437" s="264" t="str">
        <f>IF(AND($A$437&lt;=AT$349,AT$349&lt;=$B$437),$F$437,"")</f>
        <v/>
      </c>
      <c r="TO437" s="264" t="str">
        <f>IF(AND($A$437&lt;=AT$349,AT$349&lt;=$B$437),(1/3)*$F$437,"")</f>
        <v/>
      </c>
      <c r="TP437" s="264" t="str">
        <f>IF(AND($A$437&lt;=AT$349,AT$349&lt;=$B$437),(2/3)*$F$437,"")</f>
        <v/>
      </c>
      <c r="TQ437" s="264" t="str">
        <f>IF(AND($A$437&lt;=AU$349,AU$349&lt;=$B$437),$C$437,"")</f>
        <v/>
      </c>
      <c r="TR437" s="264" t="str">
        <f>IF(AND($A$437&lt;=AU$349,AU$349&lt;=$B$437),(1/3)*$C$437,"")</f>
        <v/>
      </c>
      <c r="TS437" s="264" t="str">
        <f>IF(AND($A$437&lt;=AU$349,AU$349&lt;=$B$437),(2/3)*$C$437,"")</f>
        <v/>
      </c>
      <c r="TT437" s="264" t="str">
        <f>IF(AND($A$437&lt;=AU$349,AU$349&lt;=$B$437),$D$437,"")</f>
        <v/>
      </c>
      <c r="TU437" s="264" t="str">
        <f>IF(AND($A$437&lt;=AU$349,AU$349&lt;=$B$437),(1/3)*$D$437,"")</f>
        <v/>
      </c>
      <c r="TV437" s="264" t="str">
        <f>IF(AND($A$437&lt;=AU$349,AU$349&lt;=$B$437),(2/3)*$D$437,"")</f>
        <v/>
      </c>
      <c r="TW437" s="264" t="str">
        <f>IF(AND($A$437&lt;=AU$349,AU$349&lt;=$B$437),$E$437,"")</f>
        <v/>
      </c>
      <c r="TX437" s="264" t="str">
        <f>IF(AND($A$437&lt;=AU$349,AU$349&lt;=$B$437),(1/3)*$E$437,"")</f>
        <v/>
      </c>
      <c r="TY437" s="264" t="str">
        <f>IF(AND($A$437&lt;=AU$349,AU$349&lt;=$B$437),(2/3)*$E$437,"")</f>
        <v/>
      </c>
      <c r="TZ437" s="264" t="str">
        <f>IF(AND($A$437&lt;=AU$349,AU$349&lt;=$B$437),$F$437,"")</f>
        <v/>
      </c>
      <c r="UA437" s="264" t="str">
        <f>IF(AND($A$437&lt;=AU$349,AU$349&lt;=$B$437),(1/3)*$F$437,"")</f>
        <v/>
      </c>
      <c r="UB437" s="264" t="str">
        <f>IF(AND($A$437&lt;=AU$349,AU$349&lt;=$B$437),(2/3)*$F$437,"")</f>
        <v/>
      </c>
      <c r="UC437" s="264" t="str">
        <f>IF(AND($A$437&lt;=AV$349,AV$349&lt;=$B$437),$C$437,"")</f>
        <v/>
      </c>
      <c r="UD437" s="264" t="str">
        <f>IF(AND($A$437&lt;=AV$349,AV$349&lt;=$B$437),(1/3)*$C$437,"")</f>
        <v/>
      </c>
      <c r="UE437" s="264" t="str">
        <f>IF(AND($A$437&lt;=AV$349,AV$349&lt;=$B$437),(2/3)*$C$437,"")</f>
        <v/>
      </c>
      <c r="UF437" s="264" t="str">
        <f>IF(AND($A$437&lt;=AV$349,AV$349&lt;=$B$437),$D$437,"")</f>
        <v/>
      </c>
      <c r="UG437" s="264" t="str">
        <f>IF(AND($A$437&lt;=AV$349,AV$349&lt;=$B$437),(1/3)*$D$437,"")</f>
        <v/>
      </c>
      <c r="UH437" s="264" t="str">
        <f>IF(AND($A$437&lt;=AV$349,AV$349&lt;=$B$437),(2/3)*$C$437,"")</f>
        <v/>
      </c>
      <c r="UI437" s="264" t="str">
        <f>IF(AND($A$437&lt;=AV$349,AV$349&lt;=$B$437),$E$437,"")</f>
        <v/>
      </c>
      <c r="UJ437" s="264" t="str">
        <f>IF(AND($A$437&lt;=AV$349,AV$349&lt;=$B$437),(1/3)*$E$437,"")</f>
        <v/>
      </c>
      <c r="UK437" s="264" t="str">
        <f>IF(AND($A$437&lt;=AV$349,AV$349&lt;=$B$437),(2/3)*$E$437,"")</f>
        <v/>
      </c>
      <c r="UL437" s="264" t="str">
        <f>IF(AND($A$437&lt;=AV$349,AV$349&lt;=$B$437),$F$437,"")</f>
        <v/>
      </c>
      <c r="UM437" s="264" t="str">
        <f>IF(AND($A$437&lt;=AV$349,AV$349&lt;=$B$437),(1/3)*$F$437,"")</f>
        <v/>
      </c>
      <c r="UN437" s="264" t="str">
        <f>IF(AND($A$437&lt;=AV$349,AV$349&lt;=$B$437),(2/3)*$F$437,"")</f>
        <v/>
      </c>
      <c r="UO437" s="264" t="str">
        <f>IF(AND($A$437&lt;=AW$349,AW$349&lt;=$B$437),$C$437,"")</f>
        <v/>
      </c>
      <c r="UP437" s="264" t="str">
        <f>IF(AND($A$437&lt;=AW$349,AW$349&lt;=$B$437),(1/3)*$C$437,"")</f>
        <v/>
      </c>
      <c r="UQ437" s="264" t="str">
        <f>IF(AND($A$437&lt;=AW$349,AW$349&lt;=$B$437),(2/3)*$C$437,"")</f>
        <v/>
      </c>
      <c r="UR437" s="264" t="str">
        <f>IF(AND($A$437&lt;=AW$349,AW$349&lt;=$B$437),$D$437,"")</f>
        <v/>
      </c>
      <c r="US437" s="264" t="str">
        <f>IF(AND($A$437&lt;=AW$349,AW$349&lt;=$B$437),(1/3)*$D$437,"")</f>
        <v/>
      </c>
      <c r="UT437" s="264" t="str">
        <f>IF(AND($A$437&lt;=AW$349,AW$349&lt;=$B$437),(2/3)*$D$437,"")</f>
        <v/>
      </c>
      <c r="UU437" s="264" t="str">
        <f>IF(AND($A$437&lt;=AW$349,AW$349&lt;=$B$437),$E$437,"")</f>
        <v/>
      </c>
      <c r="UV437" s="264" t="str">
        <f>IF(AND($A$437&lt;=AW$349,AW$349&lt;=$B$437),(1/3)*$E$437,"")</f>
        <v/>
      </c>
      <c r="UW437" s="264" t="str">
        <f>IF(AND($A$437&lt;=AW$349,AW$349&lt;=$B$437),(2/3)*$E$437,"")</f>
        <v/>
      </c>
      <c r="UX437" s="264" t="str">
        <f>IF(AND($A$437&lt;=AW$349,AW$349&lt;=$B$437),$F$437,"")</f>
        <v/>
      </c>
      <c r="UY437" s="264" t="str">
        <f>IF(AND($A$437&lt;=AW$349,AW$349&lt;=$B$437),(1/3)*$F$437,"")</f>
        <v/>
      </c>
      <c r="UZ437" s="264" t="str">
        <f>IF(AND($A$437&lt;=AW$349,AW$349&lt;=$B$437),(2/3)*$F$437,"")</f>
        <v/>
      </c>
      <c r="VA437" s="264" t="str">
        <f>IF(AND($A$437&lt;=AX$349,AX$349&lt;=$B$437),$C$437,"")</f>
        <v/>
      </c>
      <c r="VB437" s="264" t="str">
        <f>IF(AND($A$437&lt;=AX$349,AX$349&lt;=$B$437),(1/3)*$C$437,"")</f>
        <v/>
      </c>
      <c r="VC437" s="264" t="str">
        <f>IF(AND($A$437&lt;=AX$349,AX$349&lt;=$B$437),(2/3)*$C$437,"")</f>
        <v/>
      </c>
      <c r="VD437" s="264" t="str">
        <f>IF(AND($A$437&lt;=AX$349,AX$349&lt;=$B$437),$D$437,"")</f>
        <v/>
      </c>
      <c r="VE437" s="264" t="str">
        <f>IF(AND($A$437&lt;=AX$349,AX$349&lt;=$B$437),(1/3)*$D$437,"")</f>
        <v/>
      </c>
      <c r="VF437" s="264" t="str">
        <f>IF(AND($A$437&lt;=AX$349,AX$349&lt;=$B$437),(2/3)*$D$437,"")</f>
        <v/>
      </c>
      <c r="VG437" s="264" t="str">
        <f>IF(AND($A$437&lt;=AX$349,AX$349&lt;=$B$437),$E$437,"")</f>
        <v/>
      </c>
      <c r="VH437" s="264" t="str">
        <f>IF(AND($A$437&lt;=AX$349,AX$349&lt;=$B$437),(1/3)*$E$437,"")</f>
        <v/>
      </c>
      <c r="VI437" s="264" t="str">
        <f>IF(AND($A$437&lt;=AX$349,AX$349&lt;=$B$437),(2/3)*$E$437,"")</f>
        <v/>
      </c>
      <c r="VJ437" s="264" t="str">
        <f>IF(AND($A$437&lt;=AX$349,AX$349&lt;=$B$437),$F$437,"")</f>
        <v/>
      </c>
      <c r="VK437" s="264" t="str">
        <f>IF(AND($A$437&lt;=AX$349,AX$349&lt;=$B$437),(1/3)*$F$437,"")</f>
        <v/>
      </c>
      <c r="VL437" s="264" t="str">
        <f>IF(AND($A$437&lt;=AX$349,AX$349&lt;=$B$437),(2/3)*$F$437,"")</f>
        <v/>
      </c>
      <c r="VM437" s="264" t="str">
        <f>IF(AND($A$437&lt;=AY$349,AY$349&lt;=$B$437),$C$437,"")</f>
        <v/>
      </c>
      <c r="VN437" s="264" t="str">
        <f>IF(AND($A$437&lt;=AY$349,AY$349&lt;=$B$437),(1/3)*$C$437,"")</f>
        <v/>
      </c>
      <c r="VO437" s="264" t="str">
        <f>IF(AND($A$437&lt;=AY$349,AY$349&lt;=$B$437),(2/3)*$C$437,"")</f>
        <v/>
      </c>
      <c r="VP437" s="264" t="str">
        <f>IF(AND($A$437&lt;=AY$349,AY$349&lt;=$B$437),$D$437,"")</f>
        <v/>
      </c>
      <c r="VQ437" s="264" t="str">
        <f>IF(AND($A$437&lt;=AY$349,AY$349&lt;=$B$437),(1/3)*$D$437,"")</f>
        <v/>
      </c>
      <c r="VR437" s="264" t="str">
        <f>IF(AND($A$437&lt;=AY$349,AY$349&lt;=$B$437),(2/3)*$D$437,"")</f>
        <v/>
      </c>
      <c r="VS437" s="264" t="str">
        <f>IF(AND($A$437&lt;=AY$349,AY$349&lt;=$B$437),$E$437,"")</f>
        <v/>
      </c>
      <c r="VT437" s="264" t="str">
        <f>IF(AND($A$437&lt;=AY$349,AY$349&lt;=$B$437),(1/3)*$E$437,"")</f>
        <v/>
      </c>
      <c r="VU437" s="264" t="str">
        <f>IF(AND($A$437&lt;=AY$349,AY$349&lt;=$B$437),(2/3)*$E$437,"")</f>
        <v/>
      </c>
      <c r="VV437" s="264" t="str">
        <f>IF(AND($A$437&lt;=AY$349,AY$349&lt;=$B$437),$F$437,"")</f>
        <v/>
      </c>
      <c r="VW437" s="264" t="str">
        <f>IF(AND($A$437&lt;=AY$349,AY$349&lt;=$B$437),(1/3)*$F$437,"")</f>
        <v/>
      </c>
      <c r="VX437" s="264" t="str">
        <f>IF(AND($A$437&lt;=AY$349,AY$349&lt;=$B$437),(2/3)*$F$437,"")</f>
        <v/>
      </c>
      <c r="VY437" s="264" t="str">
        <f>IF(AND($A$437&lt;=AZ$349,AZ$349&lt;=$B$437),$C$437,"")</f>
        <v/>
      </c>
      <c r="VZ437" s="264" t="str">
        <f>IF(AND($A$437&lt;=AZ$349,AZ$349&lt;=$B$437),(1/3)*$C$437,"")</f>
        <v/>
      </c>
      <c r="WA437" s="264" t="str">
        <f>IF(AND($A$437&lt;=AZ$349,AZ$349&lt;=$B$437),(2/3)*$C$437,"")</f>
        <v/>
      </c>
      <c r="WB437" s="264" t="str">
        <f>IF(AND($A$437&lt;=AZ$349,AZ$349&lt;=$B$437),$D$437,"")</f>
        <v/>
      </c>
      <c r="WC437" s="264" t="str">
        <f>IF(AND($A$437&lt;=AZ$349,AZ$349&lt;=$B$437),(1/3)*$D$437,"")</f>
        <v/>
      </c>
      <c r="WD437" s="264" t="str">
        <f>IF(AND($A$437&lt;=AZ$349,AZ$349&lt;=$B$437),(2/3)*$D$437,"")</f>
        <v/>
      </c>
      <c r="WE437" s="264" t="str">
        <f>IF(AND($A$437&lt;=AZ$349,AZ$349&lt;=$B$437),$E$437,"")</f>
        <v/>
      </c>
      <c r="WF437" s="264" t="str">
        <f>IF(AND($A$437&lt;=AZ$349,AZ$349&lt;=$B$437),(1/3)*$E$437,"")</f>
        <v/>
      </c>
      <c r="WG437" s="264" t="str">
        <f>IF(AND($A$437&lt;=AZ$349,AZ$349&lt;=$B$437),(2/3)*$E$437,"")</f>
        <v/>
      </c>
      <c r="WH437" s="264" t="str">
        <f>IF(AND($A$437&lt;=AZ$349,AZ$349&lt;=$B$437),$F$437,"")</f>
        <v/>
      </c>
      <c r="WI437" s="264" t="str">
        <f>IF(AND($A$437&lt;=AZ$349,AZ$349&lt;=$B$437),(1/3)*$F$437,"")</f>
        <v/>
      </c>
      <c r="WJ437" s="264" t="str">
        <f>IF(AND($A$437&lt;=AZ$349,AZ$349&lt;=$B$437),(2/3)*$F$437,"")</f>
        <v/>
      </c>
      <c r="WK437" s="264" t="str">
        <f>IF(AND($A$437&lt;=BA$349,BA$349&lt;=$B$437),$C$437,"")</f>
        <v/>
      </c>
      <c r="WL437" s="264" t="str">
        <f>IF(AND($A$437&lt;=BA$349,BA$349&lt;=$B$437),(1/3)*$C$437,"")</f>
        <v/>
      </c>
      <c r="WM437" s="264" t="str">
        <f>IF(AND($A$437&lt;=BA$349,BA$349&lt;=$B$437),(2/3)*$C$437,"")</f>
        <v/>
      </c>
      <c r="WN437" s="264" t="str">
        <f>IF(AND($A$437&lt;=BA$349,BA$349&lt;=$B$437),$D$437,"")</f>
        <v/>
      </c>
      <c r="WO437" s="264" t="str">
        <f>IF(AND($A$437&lt;=BA$349,BA$349&lt;=$B$437),(1/3)*$D$437,"")</f>
        <v/>
      </c>
      <c r="WP437" s="264" t="str">
        <f>IF(AND($A$437&lt;=BA$349,BA$349&lt;=$B$437),(2/3)*$D$437,"")</f>
        <v/>
      </c>
      <c r="WQ437" s="264" t="str">
        <f>IF(AND($A$437&lt;=BA$349,BA$349&lt;=$B$437),$E$437,"")</f>
        <v/>
      </c>
      <c r="WR437" s="264" t="str">
        <f>IF(AND($A$437&lt;=BA$349,BA$349&lt;=$B$437),(1/3)*$E$437,"")</f>
        <v/>
      </c>
      <c r="WS437" s="264" t="str">
        <f>IF(AND($A$437&lt;=BA$349,BA$349&lt;=$B$437),(2/3)*$E$437,"")</f>
        <v/>
      </c>
      <c r="WT437" s="264" t="str">
        <f>IF(AND($A$437&lt;=BA$349,BA$349&lt;=$B$437),$F$437,"")</f>
        <v/>
      </c>
      <c r="WU437" s="264" t="str">
        <f>IF(AND($A$437&lt;=BA$349,BA$349&lt;=$B$437),(1/3)*$F$437,"")</f>
        <v/>
      </c>
      <c r="WV437" s="264" t="str">
        <f>IF(AND($A$437&lt;=BA$349,BA$349&lt;=$B$437),(2/3)*$F$437,"")</f>
        <v/>
      </c>
      <c r="WW437" s="264" t="str">
        <f>IF(AND($A$437&lt;=BB$349,BB$349&lt;=$B$437),$C$437,"")</f>
        <v/>
      </c>
      <c r="WX437" s="264" t="str">
        <f>IF(AND($A$437&lt;=BB$349,BB$349&lt;=$B$437),(1/3)*$C$437,"")</f>
        <v/>
      </c>
      <c r="WY437" s="264" t="str">
        <f>IF(AND($A$437&lt;=BB$349,BB$349&lt;=$B$437),(2/3)*$C$437,"")</f>
        <v/>
      </c>
      <c r="WZ437" s="264" t="str">
        <f>IF(AND($A$437&lt;=BB$349,BB$349&lt;=$B$437),$D$437,"")</f>
        <v/>
      </c>
      <c r="XA437" s="264" t="str">
        <f>IF(AND($A$437&lt;=BB$349,BB$349&lt;=$B$437),(1/3)*$D$437,"")</f>
        <v/>
      </c>
      <c r="XB437" s="264" t="str">
        <f>IF(AND($A$437&lt;=BB$349,BB$349&lt;=$B$437),(2/3)*$D$437,"")</f>
        <v/>
      </c>
      <c r="XC437" s="264" t="str">
        <f>IF(AND($A$437&lt;=BB$349,BB$349&lt;=$B$437),$E$437,"")</f>
        <v/>
      </c>
      <c r="XD437" s="264" t="str">
        <f>IF(AND($A$437&lt;=BB$349,BB$349&lt;=$B$437),(1/3)*$E$437,"")</f>
        <v/>
      </c>
      <c r="XE437" s="264" t="str">
        <f>IF(AND($A$437&lt;=BB$349,BB$349&lt;=$B$437),(2/3)*$E$437,"")</f>
        <v/>
      </c>
      <c r="XF437" s="264" t="str">
        <f>IF(AND($A$437&lt;=BB$349,BB$349&lt;=$B$437),$F$437,"")</f>
        <v/>
      </c>
      <c r="XG437" s="264" t="str">
        <f>IF(AND($A$437&lt;=BB$349,BB$349&lt;=$B$437),(1/3)*$F$437,"")</f>
        <v/>
      </c>
      <c r="XH437" s="264" t="str">
        <f>IF(AND($A$437&lt;=BB$349,BB$349&lt;=$B$437),(2/3)*$F$437,"")</f>
        <v/>
      </c>
      <c r="XI437" s="264" t="str">
        <f>IF(AND($A$437&lt;=BC$349,BC$349&lt;=$B$437),$C$437,"")</f>
        <v/>
      </c>
      <c r="XJ437" s="264" t="str">
        <f>IF(AND($A$437&lt;=BC$349,BC$349&lt;=$B$437),(1/3)*$C$437,"")</f>
        <v/>
      </c>
      <c r="XK437" s="264" t="str">
        <f>IF(AND($A$437&lt;=BC$349,BC$349&lt;=$B$437),(2/3)*$C$437,"")</f>
        <v/>
      </c>
      <c r="XL437" s="264" t="str">
        <f>IF(AND($A$437&lt;=BC$349,BC$349&lt;=$B$437),$D$437,"")</f>
        <v/>
      </c>
      <c r="XM437" s="264" t="str">
        <f>IF(AND($A$437&lt;=BC$349,BC$349&lt;=$B$437),(1/3)*$D$437,"")</f>
        <v/>
      </c>
      <c r="XN437" s="264" t="str">
        <f>IF(AND($A$437&lt;=BC$349,BC$349&lt;=$B$437),(2/3)*$D$437,"")</f>
        <v/>
      </c>
      <c r="XO437" s="264" t="str">
        <f>IF(AND($A$437&lt;=BC$349,BC$349&lt;=$B$437),$E$437,"")</f>
        <v/>
      </c>
      <c r="XP437" s="264" t="str">
        <f>IF(AND($A$437&lt;=BC$349,BC$349&lt;=$B$437),(1/3)*$E$437,"")</f>
        <v/>
      </c>
      <c r="XQ437" s="264" t="str">
        <f>IF(AND($A$437&lt;=BC$349,BC$349&lt;=$B$437),(2/3)*$E$437,"")</f>
        <v/>
      </c>
      <c r="XR437" s="264" t="str">
        <f>IF(AND($A$437&lt;=BC$349,BC$349&lt;=$B$437),$F$437,"")</f>
        <v/>
      </c>
      <c r="XS437" s="264" t="str">
        <f>IF(AND($A$437&lt;=BC$349,BC$349&lt;=$B$437),(1/3)*$F$437,"")</f>
        <v/>
      </c>
      <c r="XT437" s="264" t="str">
        <f>IF(AND($A$437&lt;=BC$349,BC$349&lt;=$B$437),(2/3)*$F$437,"")</f>
        <v/>
      </c>
      <c r="XU437" s="264" t="str">
        <f>IF(AND($A$437&lt;=BD$349,BD$349&lt;=$B$437),$C$437,"")</f>
        <v/>
      </c>
      <c r="XV437" s="264" t="str">
        <f>IF(AND($A$437&lt;=BD$349,BD$349&lt;=$B$437),(1/3)*$C$437,"")</f>
        <v/>
      </c>
      <c r="XW437" s="264" t="str">
        <f>IF(AND($A$437&lt;=BD$349,BD$349&lt;=$B$437),(2/3)*$C$437,"")</f>
        <v/>
      </c>
      <c r="XX437" s="264" t="str">
        <f>IF(AND($A$437&lt;=BD$349,BD$349&lt;=$B$437),$D$437,"")</f>
        <v/>
      </c>
      <c r="XY437" s="264" t="str">
        <f>IF(AND($A$437&lt;=BD$349,BD$349&lt;=$B$437),(1/3)*$D$437,"")</f>
        <v/>
      </c>
      <c r="XZ437" s="264" t="str">
        <f>IF(AND($A$437&lt;=BD$349,BD$349&lt;=$B$437),(2/3)*$D$437,"")</f>
        <v/>
      </c>
      <c r="YA437" s="264" t="str">
        <f>IF(AND($A$437&lt;=BD$349,BD$349&lt;=$B$437),$E$437,"")</f>
        <v/>
      </c>
      <c r="YB437" s="264" t="str">
        <f>IF(AND($A$437&lt;=BD$349,BD$349&lt;=$B$437),(1/3)*$E$437,"")</f>
        <v/>
      </c>
      <c r="YC437" s="264" t="str">
        <f>IF(AND($A$437&lt;=BD$349,BD$349&lt;=$B$437),(2/3)*$E$437,"")</f>
        <v/>
      </c>
      <c r="YD437" s="264" t="str">
        <f>IF(AND($A$437&lt;=BD$349,BD$349&lt;=$B$437),$F$437,"")</f>
        <v/>
      </c>
      <c r="YE437" s="264" t="str">
        <f>IF(AND($A$437&lt;=BD$349,BD$349&lt;=$B$437),(1/3)*$F$437,"")</f>
        <v/>
      </c>
      <c r="YF437" s="264" t="str">
        <f>IF(AND($A$437&lt;=BD$349,BD$349&lt;=$B$437),(2/3)*$F$437,"")</f>
        <v/>
      </c>
      <c r="YG437" s="264" t="str">
        <f>IF(AND($A$437&lt;=BE$349,BE$349&lt;=$B$437),$C$437,"")</f>
        <v/>
      </c>
      <c r="YH437" s="264" t="str">
        <f>IF(AND($A$437&lt;=BE$349,BE$349&lt;=$B$437),(1/3)*$C$437,"")</f>
        <v/>
      </c>
      <c r="YI437" s="264" t="str">
        <f>IF(AND($A$437&lt;=BE$349,BE$349&lt;=$B$437),(2/3)*$C$437,"")</f>
        <v/>
      </c>
      <c r="YJ437" s="264" t="str">
        <f>IF(AND($A$437&lt;=BE$349,BE$349&lt;=$B$437),$D$437,"")</f>
        <v/>
      </c>
      <c r="YK437" s="264" t="str">
        <f>IF(AND($A$437&lt;=BE$349,BE$349&lt;=$B$437),(1/3)*$D$437,"")</f>
        <v/>
      </c>
      <c r="YL437" s="264" t="str">
        <f>IF(AND($A$437&lt;=BE$349,BE$349&lt;=$B$437),(2/3)*$D$437,"")</f>
        <v/>
      </c>
      <c r="YM437" s="264" t="str">
        <f>IF(AND($A$437&lt;=BE$349,BE$349&lt;=$B$437),$E$437,"")</f>
        <v/>
      </c>
      <c r="YN437" s="264" t="str">
        <f>IF(AND($A$437&lt;=BE$349,BE$349&lt;=$B$437),(1/3)*$E$437,"")</f>
        <v/>
      </c>
      <c r="YO437" s="264" t="str">
        <f>IF(AND($A$437&lt;=BE$349,BE$349&lt;=$B$437),(2/3)*$E$437,"")</f>
        <v/>
      </c>
      <c r="YP437" s="264" t="str">
        <f>IF(AND($A$437&lt;=BE$349,BE$349&lt;=$B$437),$F$437,"")</f>
        <v/>
      </c>
      <c r="YQ437" s="264" t="str">
        <f>IF(AND($A$437&lt;=BE$349,BE$349&lt;=$B$437),(1/3)*$F$437,"")</f>
        <v/>
      </c>
      <c r="YR437" s="264" t="str">
        <f>IF(AND($A$437&lt;=BE$349,BE$349&lt;=$B$437),(2/3)*$F$437,"")</f>
        <v/>
      </c>
      <c r="YS437" s="264" t="str">
        <f>IF(AND($A$437&lt;=BF$349,BF$349&lt;=$B$437),$C$437,"")</f>
        <v/>
      </c>
      <c r="YT437" s="264" t="str">
        <f>IF(AND($A$437&lt;=BF$349,BF$349&lt;=$B$437),(1/3)*$C$437,"")</f>
        <v/>
      </c>
      <c r="YU437" s="264" t="str">
        <f>IF(AND($A$437&lt;=BF$349,BF$349&lt;=$B$437),(2/3)*$C$437,"")</f>
        <v/>
      </c>
      <c r="YV437" s="264" t="str">
        <f>IF(AND($A$437&lt;=BF$349,BF$349&lt;=$B$437),$D$437,"")</f>
        <v/>
      </c>
      <c r="YW437" s="264" t="str">
        <f>IF(AND($A$437&lt;=BF$349,BF$349&lt;=$B$437),(1/3)*$D$437,"")</f>
        <v/>
      </c>
      <c r="YX437" s="264" t="str">
        <f>IF(AND($A$437&lt;=BF$349,BF$349&lt;=$B$437),(2/3)*$D$437,"")</f>
        <v/>
      </c>
      <c r="YY437" s="264" t="str">
        <f>IF(AND($A$437&lt;=BF$349,BF$349&lt;=$B$437),$E$437,"")</f>
        <v/>
      </c>
      <c r="YZ437" s="264" t="str">
        <f>IF(AND($A$437&lt;=BF$349,BF$349&lt;=$B$437),(1/3)*$E$437,"")</f>
        <v/>
      </c>
      <c r="ZA437" s="264" t="str">
        <f>IF(AND($A$437&lt;=BF$349,BF$349&lt;=$B$437),(2/3)*$E$437,"")</f>
        <v/>
      </c>
      <c r="ZB437" s="264" t="str">
        <f>IF(AND($A$437&lt;=BF$349,BF$349&lt;=$B$437),$F$437,"")</f>
        <v/>
      </c>
      <c r="ZC437" s="264" t="str">
        <f>IF(AND($A$437&lt;=BF$349,BF$349&lt;=$B$437),(1/3)*$F$437,"")</f>
        <v/>
      </c>
      <c r="ZD437" s="264" t="str">
        <f>IF(AND($A$437&lt;=BF$349,BF$349&lt;=$B$437),(2/3)*$F$437,"")</f>
        <v/>
      </c>
      <c r="ZE437" s="264" t="str">
        <f>IF(AND($A$437&lt;=BG$349,BG$349&lt;=$B$437),$C$437,"")</f>
        <v/>
      </c>
      <c r="ZF437" s="264" t="str">
        <f>IF(AND($A$437&lt;=BG$349,BG$349&lt;=$B$437),(1/3)*$C$437,"")</f>
        <v/>
      </c>
      <c r="ZG437" s="264" t="str">
        <f>IF(AND($A$437&lt;=BG$349,BG$349&lt;=$B$437),(2/3)*$C$437,"")</f>
        <v/>
      </c>
      <c r="ZH437" s="264" t="str">
        <f>IF(AND($A$437&lt;=BG$349,BG$349&lt;=$B$437),$D$437,"")</f>
        <v/>
      </c>
      <c r="ZI437" s="264" t="str">
        <f>IF(AND($A$437&lt;=BG$349,BG$349&lt;=$B$437),(1/3)*$D$437,"")</f>
        <v/>
      </c>
      <c r="ZJ437" s="264" t="str">
        <f>IF(AND($A$437&lt;=BG$349,BG$349&lt;=$B$437),(2/3)*$D$437,"")</f>
        <v/>
      </c>
      <c r="ZK437" s="264" t="str">
        <f>IF(AND($A$437&lt;=BG$349,BG$349&lt;=$B$437),$E$437,"")</f>
        <v/>
      </c>
      <c r="ZL437" s="264" t="str">
        <f>IF(AND($A$437&lt;=BG$349,BG$349&lt;=$B$437),(1/3)*$E$437,"")</f>
        <v/>
      </c>
      <c r="ZM437" s="264" t="str">
        <f>IF(AND($A$437&lt;=BG$349,BG$349&lt;=$B$437),(2/3)*$E$437,"")</f>
        <v/>
      </c>
      <c r="ZN437" s="264" t="str">
        <f>IF(AND($A$437&lt;=BG$349,BG$349&lt;=$B$437),$F$437,"")</f>
        <v/>
      </c>
      <c r="ZO437" s="264" t="str">
        <f>IF(AND($A$437&lt;=BG$349,BG$349&lt;=$B$437),(1/3)*$F$437,"")</f>
        <v/>
      </c>
      <c r="ZP437" s="264" t="str">
        <f>IF(AND($A$437&lt;=BG$349,BG$349&lt;=$B$437),(2/3)*$F$437,"")</f>
        <v/>
      </c>
      <c r="ZQ437" s="264" t="str">
        <f>IF(AND($A$437&lt;=BH$349,BH$349&lt;=$B$437),$C$437,"")</f>
        <v/>
      </c>
      <c r="ZR437" s="264" t="str">
        <f>IF(AND($A$437&lt;=BH$349,BH$349&lt;=$B$437),(1/3)*$C$437,"")</f>
        <v/>
      </c>
      <c r="ZS437" s="264" t="str">
        <f>IF(AND($A$437&lt;=BH$349,BH$349&lt;=$B$437),(2/3)*$C$437,"")</f>
        <v/>
      </c>
      <c r="ZT437" s="264" t="str">
        <f>IF(AND($A$437&lt;=BH$349,BH$349&lt;=$B$437),$D$437,"")</f>
        <v/>
      </c>
      <c r="ZU437" s="264" t="str">
        <f>IF(AND($A$437&lt;=BH$349,BH$349&lt;=$B$437),(1/3)*$D$437,"")</f>
        <v/>
      </c>
      <c r="ZV437" s="264" t="str">
        <f>IF(AND($A$437&lt;=BH$349,BH$349&lt;=$B$437),(2/3)*$D$437,"")</f>
        <v/>
      </c>
      <c r="ZW437" s="264" t="str">
        <f>IF(AND($A$437&lt;=BH$349,BH$349&lt;=$B$437),$E$437,"")</f>
        <v/>
      </c>
      <c r="ZX437" s="264" t="str">
        <f>IF(AND($A$437&lt;=BH$349,BH$349&lt;=$B$437),(1/3)*$E$437,"")</f>
        <v/>
      </c>
      <c r="ZY437" s="264" t="str">
        <f>IF(AND($A$437&lt;=BH$349,BH$349&lt;=$B$437),(2/3)*$E$437,"")</f>
        <v/>
      </c>
      <c r="ZZ437" s="264" t="str">
        <f>IF(AND($A$437&lt;=BH$349,BH$349&lt;=$B$437),$F$437,"")</f>
        <v/>
      </c>
      <c r="AAA437" s="264" t="str">
        <f>IF(AND($A$437&lt;=BH$349,BH$349&lt;=$B$437),(1/3)*$F$437,"")</f>
        <v/>
      </c>
      <c r="AAB437" s="264" t="str">
        <f>IF(AND($A$437&lt;=BH$349,BH$349&lt;=$B$437),(2/3)*$F$437,"")</f>
        <v/>
      </c>
      <c r="AAC437" s="264" t="str">
        <f>IF(AND($A$437&lt;=BI$349,BI$349&lt;=$B$437),$C$437,"")</f>
        <v/>
      </c>
      <c r="AAD437" s="264" t="str">
        <f>IF(AND($A$437&lt;=BI$349,BI$349&lt;=$B$437),(1/3)*$C$437,"")</f>
        <v/>
      </c>
      <c r="AAE437" s="264" t="str">
        <f>IF(AND($A$437&lt;=BI$349,BI$349&lt;=$B$437),(2/3)*$C$437,"")</f>
        <v/>
      </c>
      <c r="AAF437" s="264" t="str">
        <f>IF(AND($A$437&lt;=BI$349,BI$349&lt;=$B$437),$D$437,"")</f>
        <v/>
      </c>
      <c r="AAG437" s="264" t="str">
        <f>IF(AND($A$437&lt;=BI$349,BI$349&lt;=$B$437),(1/3)*$D$437,"")</f>
        <v/>
      </c>
      <c r="AAH437" s="264" t="str">
        <f>IF(AND($A$437&lt;=BI$349,BI$349&lt;=$B$437),(2/3)*$D$437,"")</f>
        <v/>
      </c>
      <c r="AAI437" s="264" t="str">
        <f>IF(AND($A$437&lt;=BI$349,BI$349&lt;=$B$437),$E$437,"")</f>
        <v/>
      </c>
      <c r="AAJ437" s="264" t="str">
        <f>IF(AND($A$437&lt;=BI$349,BI$349&lt;=$B$437),(1/3)*$E$437,"")</f>
        <v/>
      </c>
      <c r="AAK437" s="264" t="str">
        <f>IF(AND($A$437&lt;=BI$349,BI$349&lt;=$B$437),(2/3)*$E$437,"")</f>
        <v/>
      </c>
      <c r="AAL437" s="264" t="str">
        <f>IF(AND($A$437&lt;=BI$349,BI$349&lt;=$B$437),$F$437,"")</f>
        <v/>
      </c>
      <c r="AAM437" s="264" t="str">
        <f>IF(AND($A$437&lt;=BI$349,BI$349&lt;=$B$437),(1/3)*$F$437,"")</f>
        <v/>
      </c>
      <c r="AAN437" s="264" t="str">
        <f>IF(AND($A$437&lt;=BI$349,BI$349&lt;=$B$437),(2/3)*$F$437,"")</f>
        <v/>
      </c>
      <c r="AAO437" s="264" t="str">
        <f>IF(AND($A$437&lt;=BJ$349,BJ$349&lt;=$B$437),$C$437,"")</f>
        <v/>
      </c>
      <c r="AAP437" s="264" t="str">
        <f>IF(AND($A$437&lt;=BJ$349,BJ$349&lt;=$B$437),(1/3)*$C$437,"")</f>
        <v/>
      </c>
      <c r="AAQ437" s="264" t="str">
        <f>IF(AND($A$437&lt;=BJ$349,BJ$349&lt;=$B$437),(2/3)*$C$437,"")</f>
        <v/>
      </c>
      <c r="AAR437" s="264" t="str">
        <f>IF(AND($A$437&lt;=BJ$349,BJ$349&lt;=$B$437),$D$437,"")</f>
        <v/>
      </c>
      <c r="AAS437" s="264" t="str">
        <f>IF(AND($A$437&lt;=BJ$349,BJ$349&lt;=$B$437),(1/3)*$D$437,"")</f>
        <v/>
      </c>
      <c r="AAT437" s="264" t="str">
        <f>IF(AND($A$437&lt;=BJ$349,BJ$349&lt;=$B$437),(2/3)*$D$437,"")</f>
        <v/>
      </c>
      <c r="AAU437" s="264" t="str">
        <f>IF(AND($A$437&lt;=BJ$349,BJ$349&lt;=$B$437),$E$437,"")</f>
        <v/>
      </c>
      <c r="AAV437" s="264" t="str">
        <f>IF(AND($A$437&lt;=BJ$349,BJ$349&lt;=$B$437),(1/3)*$E$437,"")</f>
        <v/>
      </c>
      <c r="AAW437" s="264" t="str">
        <f>IF(AND($A$437&lt;=BJ$349,BJ$349&lt;=$B$437),(2/3)*$E$437,"")</f>
        <v/>
      </c>
      <c r="AAX437" s="264" t="str">
        <f>IF(AND($A$437&lt;=BJ$349,BJ$349&lt;=$B$437),$F$437,"")</f>
        <v/>
      </c>
      <c r="AAY437" s="264" t="str">
        <f>IF(AND($A$437&lt;=BJ$349,BJ$349&lt;=$B$437),(1/3)*$F$437,"")</f>
        <v/>
      </c>
      <c r="AAZ437" s="264" t="str">
        <f>IF(AND($A$437&lt;=BJ$349,BJ$349&lt;=$B$437),(2/3)*$F$437,"")</f>
        <v/>
      </c>
      <c r="ABA437" s="264" t="str">
        <f>IF(AND($A$437&lt;=BK$349,BK$349&lt;=$B$437),$C$437,"")</f>
        <v/>
      </c>
      <c r="ABB437" s="264" t="str">
        <f>IF(AND($A$437&lt;=BK$349,BK$349&lt;=$B$437),(1/3)*$C$437,"")</f>
        <v/>
      </c>
      <c r="ABC437" s="264" t="str">
        <f>IF(AND($A$437&lt;=BK$349,BK$349&lt;=$B$437),(2/3)*$C$437,"")</f>
        <v/>
      </c>
      <c r="ABD437" s="264" t="str">
        <f>IF(AND($A$437&lt;=BK$349,BK$349&lt;=$B$437),$D$437,"")</f>
        <v/>
      </c>
      <c r="ABE437" s="264" t="str">
        <f>IF(AND($A$437&lt;=BK$349,BK$349&lt;=$B$437),(1/3)*$D$437,"")</f>
        <v/>
      </c>
      <c r="ABF437" s="264" t="str">
        <f>IF(AND($A$437&lt;=BK$349,BK$349&lt;=$B$437),(2/3)*$D$437,"")</f>
        <v/>
      </c>
      <c r="ABG437" s="264" t="str">
        <f>IF(AND($A$437&lt;=BK$349,BK$349&lt;=$B$437),$E$437,"")</f>
        <v/>
      </c>
      <c r="ABH437" s="264" t="str">
        <f>IF(AND($A$437&lt;=BK$349,BK$349&lt;=$B$437),(1/3)*$E$437,"")</f>
        <v/>
      </c>
      <c r="ABI437" s="264" t="str">
        <f>IF(AND($A$437&lt;=BK$349,BK$349&lt;=$B$437),(2/3)*$E$437,"")</f>
        <v/>
      </c>
      <c r="ABJ437" s="264" t="str">
        <f>IF(AND($A$437&lt;=BK$349,BK$349&lt;=$B$437),$F$437,"")</f>
        <v/>
      </c>
      <c r="ABK437" s="264" t="str">
        <f>IF(AND($A$437&lt;=BK$349,BK$349&lt;=$B$437),(1/3)*$F$437,"")</f>
        <v/>
      </c>
      <c r="ABL437" s="264" t="str">
        <f>IF(AND($A$437&lt;=BK$349,BK$349&lt;=$B$437),(2/3)*$F$437,"")</f>
        <v/>
      </c>
      <c r="ABM437" s="264" t="str">
        <f>IF(AND($A$437&lt;=BL$349,BL$349&lt;=$B$437),$C$437,"")</f>
        <v/>
      </c>
      <c r="ABN437" s="264" t="str">
        <f>IF(AND($A$437&lt;=BL$349,BL$349&lt;=$B$437),(1/3)*$C$437,"")</f>
        <v/>
      </c>
      <c r="ABO437" s="264" t="str">
        <f>IF(AND($A$437&lt;=BL$349,BL$349&lt;=$B$437),(2/3)*$C$437,"")</f>
        <v/>
      </c>
      <c r="ABP437" s="264" t="str">
        <f>IF(AND($A$437&lt;=BL$349,BL$349&lt;=$B$437),$D$437,"")</f>
        <v/>
      </c>
      <c r="ABQ437" s="264" t="str">
        <f>IF(AND($A$437&lt;=BL$349,BL$349&lt;=$B$437),(1/3)*$D$437,"")</f>
        <v/>
      </c>
      <c r="ABR437" s="264" t="str">
        <f>IF(AND($A$437&lt;=BL$349,BL$349&lt;=$B$437),(2/3)*$D$437,"")</f>
        <v/>
      </c>
      <c r="ABS437" s="264" t="str">
        <f>IF(AND($A$437&lt;=BL$349,BL$349&lt;=$B$437),$E$437,"")</f>
        <v/>
      </c>
      <c r="ABT437" s="264" t="str">
        <f>IF(AND($A$437&lt;=BL$349,BL$349&lt;=$B$437),(1/3)*$E$437,"")</f>
        <v/>
      </c>
      <c r="ABU437" s="264" t="str">
        <f>IF(AND($A$437&lt;=BL$349,BL$349&lt;=$B$437),(2/3)*$E$437,"")</f>
        <v/>
      </c>
      <c r="ABV437" s="264" t="str">
        <f>IF(AND($A$437&lt;=BL$349,BL$349&lt;=$B$437),$F$437,"")</f>
        <v/>
      </c>
      <c r="ABW437" s="264" t="str">
        <f>IF(AND($A$437&lt;=BL$349,BL$349&lt;=$B$437),(1/3)*$F$437,"")</f>
        <v/>
      </c>
      <c r="ABX437" s="264" t="str">
        <f>IF(AND($A$437&lt;=BL$349,BL$349&lt;=$B$437),(2/3)*$F$437,"")</f>
        <v/>
      </c>
      <c r="ABY437" s="264" t="str">
        <f>IF(AND($A$437&lt;=BM$349,BM$349&lt;=$B$437),$C$437,"")</f>
        <v/>
      </c>
      <c r="ABZ437" s="264" t="str">
        <f>IF(AND($A$437&lt;=BM$349,BM$349&lt;=$B$437),(1/3)*$C$437,"")</f>
        <v/>
      </c>
      <c r="ACA437" s="264" t="str">
        <f>IF(AND($A$437&lt;=BM$349,BM$349&lt;=$B$437),(2/3)*$C$437,"")</f>
        <v/>
      </c>
      <c r="ACB437" s="264" t="str">
        <f>IF(AND($A$437&lt;=BM$349,BM$349&lt;=$B$437),$D$437,"")</f>
        <v/>
      </c>
      <c r="ACC437" s="264" t="str">
        <f>IF(AND($A$437&lt;=BM$349,BM$349&lt;=$B$437),(1/3)*$D$437,"")</f>
        <v/>
      </c>
      <c r="ACD437" s="264" t="str">
        <f>IF(AND($A$437&lt;=BM$349,BM$349&lt;=$B$437),(2/3)*$D$437,"")</f>
        <v/>
      </c>
      <c r="ACE437" s="264" t="str">
        <f>IF(AND($A$437&lt;=BM$349,BM$349&lt;=$B$437),$E$437,"")</f>
        <v/>
      </c>
      <c r="ACF437" s="264" t="str">
        <f>IF(AND($A$437&lt;=BM$349,BM$349&lt;=$B$437),(1/3)*$E$437,"")</f>
        <v/>
      </c>
      <c r="ACG437" s="264" t="str">
        <f>IF(AND($A$437&lt;=BM$349,BM$349&lt;=$B$437),(2/3)*$E$437,"")</f>
        <v/>
      </c>
      <c r="ACH437" s="264" t="str">
        <f>IF(AND($A$437&lt;=BM$349,BM$349&lt;=$B$437),$F$437,"")</f>
        <v/>
      </c>
      <c r="ACI437" s="264" t="str">
        <f>IF(AND($A$437&lt;=BM$349,BM$349&lt;=$B$437),(1/3)*$F$437,"")</f>
        <v/>
      </c>
      <c r="ACJ437" s="264" t="str">
        <f>IF(AND($A$437&lt;=BM$349,BM$349&lt;=$B$437),(2/3)*$F$437,"")</f>
        <v/>
      </c>
      <c r="ACK437" s="264" t="str">
        <f>IF(AND($A$437&lt;=BN$349,BN$349&lt;=$B$437),$C$437,"")</f>
        <v/>
      </c>
      <c r="ACL437" s="264" t="str">
        <f>IF(AND($A$437&lt;=BN$349,BN$349&lt;=$B$437),(1/3)*$C$437,"")</f>
        <v/>
      </c>
      <c r="ACM437" s="264" t="str">
        <f>IF(AND($A$437&lt;=BN$349,BN$349&lt;=$B$437),(2/3)*$C$437,"")</f>
        <v/>
      </c>
      <c r="ACN437" s="264" t="str">
        <f>IF(AND($A$437&lt;=BN$349,BN$349&lt;=$B$437),$D$437,"")</f>
        <v/>
      </c>
      <c r="ACO437" s="264" t="str">
        <f>IF(AND($A$437&lt;=BN$349,BN$349&lt;=$B$437),(1/3)*$D$437,"")</f>
        <v/>
      </c>
      <c r="ACP437" s="264" t="str">
        <f>IF(AND($A$437&lt;=BN$349,BN$349&lt;=$B$437),(2/3)*$D$437,"")</f>
        <v/>
      </c>
      <c r="ACQ437" s="264" t="str">
        <f>IF(AND($A$437&lt;=BN$349,BN$349&lt;=$B$437),$E$437,"")</f>
        <v/>
      </c>
      <c r="ACR437" s="264" t="str">
        <f>IF(AND($A$437&lt;=BN$349,BN$349&lt;=$B$437),(1/3)*$E$437,"")</f>
        <v/>
      </c>
      <c r="ACS437" s="264" t="str">
        <f>IF(AND($A$437&lt;=BN$349,BN$349&lt;=$B$437),(2/3)*$E$437,"")</f>
        <v/>
      </c>
      <c r="ACT437" s="264" t="str">
        <f>IF(AND($A$437&lt;=BN$349,BN$349&lt;=$B$437),$F$437,"")</f>
        <v/>
      </c>
      <c r="ACU437" s="264" t="str">
        <f>IF(AND($A$437&lt;=BN$349,BN$349&lt;=$B$437),(1/3)*$F$437,"")</f>
        <v/>
      </c>
      <c r="ACV437" s="264" t="str">
        <f>IF(AND($A$437&lt;=BN$349,BN$349&lt;=$B$437),(2/3)*$F$437,"")</f>
        <v/>
      </c>
      <c r="ACW437" s="264" t="str">
        <f>IF(AND($A$437&lt;=BO$349,BO$349&lt;=$B$437),$C$437,"")</f>
        <v/>
      </c>
      <c r="ACX437" s="264" t="str">
        <f>IF(AND($A$437&lt;=BO$349,BO$349&lt;=$B$437),(1/3)*$C$437,"")</f>
        <v/>
      </c>
      <c r="ACY437" s="264" t="str">
        <f>IF(AND($A$437&lt;=BO$349,BO$349&lt;=$B$437),(2/3)*$C$437,"")</f>
        <v/>
      </c>
      <c r="ACZ437" s="264" t="str">
        <f>IF(AND($A$437&lt;=BO$349,BO$349&lt;=$B$437),$D$437,"")</f>
        <v/>
      </c>
      <c r="ADA437" s="264" t="str">
        <f>IF(AND($A$437&lt;=BO$349,BO$349&lt;=$B$437),(1/3)*$D$437,"")</f>
        <v/>
      </c>
      <c r="ADB437" s="264" t="str">
        <f>IF(AND($A$437&lt;=BO$349,BO$349&lt;=$B$437),(2/3)*$D$437,"")</f>
        <v/>
      </c>
      <c r="ADC437" s="264" t="str">
        <f>IF(AND($A$437&lt;=BO$349,BO$349&lt;=$B$437),$E$437,"")</f>
        <v/>
      </c>
      <c r="ADD437" s="264" t="str">
        <f>IF(AND($A$437&lt;=BO$349,BO$349&lt;=$B$437),(1/3)*$E$437,"")</f>
        <v/>
      </c>
      <c r="ADE437" s="264" t="str">
        <f>IF(AND($A$437&lt;=BO$349,BO$349&lt;=$B$437),(2/3)*$E$437,"")</f>
        <v/>
      </c>
      <c r="ADF437" s="264" t="str">
        <f>IF(AND($A$437&lt;=BO$349,BO$349&lt;=$B$437),$F$437,"")</f>
        <v/>
      </c>
      <c r="ADG437" s="264" t="str">
        <f>IF(AND($A$437&lt;=BO$349,BO$349&lt;=$B$437),(1/3)*$F$437,"")</f>
        <v/>
      </c>
      <c r="ADH437" s="264" t="str">
        <f>IF(AND($A$437&lt;=BO$349,BO$349&lt;=$B$437),(2/3)*$F$437,"")</f>
        <v/>
      </c>
      <c r="ADI437" s="264" t="str">
        <f>IF(AND($A$437&lt;=BP$349,BP$349&lt;=$B$437),$C$437,"")</f>
        <v/>
      </c>
      <c r="ADJ437" s="264" t="str">
        <f>IF(AND($A$437&lt;=BP$349,BP$349&lt;=$B$437),(1/3)*$C$437,"")</f>
        <v/>
      </c>
      <c r="ADK437" s="264" t="str">
        <f>IF(AND($A$437&lt;=BP$349,BP$349&lt;=$B$437),(2/3)*$C$437,"")</f>
        <v/>
      </c>
      <c r="ADL437" s="264" t="str">
        <f>IF(AND($A$437&lt;=BP$349,BP$349&lt;=$B$437),$D$437,"")</f>
        <v/>
      </c>
      <c r="ADM437" s="264" t="str">
        <f>IF(AND($A$437&lt;=BP$349,BP$349&lt;=$B$437),(1/3)*$D$437,"")</f>
        <v/>
      </c>
      <c r="ADN437" s="264" t="str">
        <f>IF(AND($A$437&lt;=BP$349,BP$349&lt;=$B$437),(2/3)*$D$437,"")</f>
        <v/>
      </c>
      <c r="ADO437" s="264" t="str">
        <f>IF(AND($A$437&lt;=BP$349,BP$349&lt;=$B$437),$E$437,"")</f>
        <v/>
      </c>
      <c r="ADP437" s="264" t="str">
        <f>IF(AND($A$437&lt;=BP$349,BP$349&lt;=$B$437),(1/3)*$E$437,"")</f>
        <v/>
      </c>
      <c r="ADQ437" s="264" t="str">
        <f>IF(AND($A$437&lt;=BP$349,BP$349&lt;=$B$437),(2/3)*$E$437,"")</f>
        <v/>
      </c>
      <c r="ADR437" s="264" t="str">
        <f>IF(AND($A$437&lt;=BP$349,BP$349&lt;=$B$437),$F$437,"")</f>
        <v/>
      </c>
      <c r="ADS437" s="264" t="str">
        <f>IF(AND($A$437&lt;=BP$349,BP$349&lt;=$B$437),(1/3)*$F$437,"")</f>
        <v/>
      </c>
      <c r="ADT437" s="264" t="str">
        <f>IF(AND($A$437&lt;=BP$349,BP$349&lt;=$B$437),(2/3)*$F$437,"")</f>
        <v/>
      </c>
      <c r="ADU437" s="264" t="str">
        <f>IF(AND($A$437&lt;=BQ$349,BQ$349&lt;=$B$437),$C$437,"")</f>
        <v/>
      </c>
      <c r="ADV437" s="264" t="str">
        <f>IF(AND($A$437&lt;=BQ$349,BQ$349&lt;=$B$437),(1/3)*$C$437,"")</f>
        <v/>
      </c>
      <c r="ADW437" s="264" t="str">
        <f>IF(AND($A$437&lt;=BQ$349,BQ$349&lt;=$B$437),(2/3)*$C$437,"")</f>
        <v/>
      </c>
      <c r="ADX437" s="264" t="str">
        <f>IF(AND($A$437&lt;=BQ$349,BQ$349&lt;=$B$437),$D$437,"")</f>
        <v/>
      </c>
      <c r="ADY437" s="264" t="str">
        <f>IF(AND($A$437&lt;=BQ$349,BQ$349&lt;=$B$437),(1/3)*$D$437,"")</f>
        <v/>
      </c>
      <c r="ADZ437" s="264" t="str">
        <f>IF(AND($A$437&lt;=BQ$349,BQ$349&lt;=$B$437),(2/3)*$D$437,"")</f>
        <v/>
      </c>
      <c r="AEA437" s="264" t="str">
        <f>IF(AND($A$437&lt;=BQ$349,BQ$349&lt;=$B$437),$E$437,"")</f>
        <v/>
      </c>
      <c r="AEB437" s="264" t="str">
        <f>IF(AND($A$437&lt;=BQ$349,BQ$349&lt;=$B$437),(1/3)*$E$437,"")</f>
        <v/>
      </c>
      <c r="AEC437" s="264" t="str">
        <f>IF(AND($A$437&lt;=BQ$349,BQ$349&lt;=$B$437),(2/3)*$E$437,"")</f>
        <v/>
      </c>
      <c r="AED437" s="264" t="str">
        <f>IF(AND($A$437&lt;=BQ$349,BQ$349&lt;=$B$437),$F$437,"")</f>
        <v/>
      </c>
      <c r="AEE437" s="264" t="str">
        <f>IF(AND($A$437&lt;=BQ$349,BQ$349&lt;=$B$437),(1/3)*$F$437,"")</f>
        <v/>
      </c>
      <c r="AEF437" s="264" t="str">
        <f>IF(AND($A$437&lt;=BQ$349,BQ$349&lt;=$B$437),(2/3)*$F$437,"")</f>
        <v/>
      </c>
      <c r="AEG437" s="264" t="str">
        <f>IF(AND($A$437&lt;=BR$349,BR$349&lt;=$B$437),$C$437,"")</f>
        <v/>
      </c>
      <c r="AEH437" s="264" t="str">
        <f>IF(AND($A$437&lt;=BR$349,BR$349&lt;=$B$437),(1/3)*$C$437,"")</f>
        <v/>
      </c>
      <c r="AEI437" s="264" t="str">
        <f>IF(AND($A$437&lt;=BR$349,BR$349&lt;=$B$437),(2/3)*$C$437,"")</f>
        <v/>
      </c>
      <c r="AEJ437" s="264" t="str">
        <f>IF(AND($A$437&lt;=BR$349,BR$349&lt;=$B$437),$D$437,"")</f>
        <v/>
      </c>
      <c r="AEK437" s="264" t="str">
        <f>IF(AND($A$437&lt;=BR$349,BR$349&lt;=$B$437),(1/3)*$D$437,"")</f>
        <v/>
      </c>
      <c r="AEL437" s="264" t="str">
        <f>IF(AND($A$437&lt;=BR$349,BR$349&lt;=$B$437),(2/3)*$D$437,"")</f>
        <v/>
      </c>
      <c r="AEM437" s="264" t="str">
        <f>IF(AND($A$437&lt;=BR$349,BR$349&lt;=$B$437),$E$437,"")</f>
        <v/>
      </c>
      <c r="AEN437" s="264" t="str">
        <f>IF(AND($A$437&lt;=BR$349,BR$349&lt;=$B$437),(1/3)*$E$437,"")</f>
        <v/>
      </c>
      <c r="AEO437" s="264" t="str">
        <f>IF(AND($A$437&lt;=BR$349,BR$349&lt;=$B$437),(2/3)*$E$437,"")</f>
        <v/>
      </c>
      <c r="AEP437" s="264" t="str">
        <f>IF(AND($A$437&lt;=BR$349,BR$349&lt;=$B$437),$F$437,"")</f>
        <v/>
      </c>
      <c r="AEQ437" s="264" t="str">
        <f>IF(AND($A$437&lt;=BR$349,BR$349&lt;=$B$437),(1/3)*$F$437,"")</f>
        <v/>
      </c>
      <c r="AER437" s="264" t="str">
        <f>IF(AND($A$437&lt;=BR$349,BR$349&lt;=$B$437),(2/3)*$F$437,"")</f>
        <v/>
      </c>
      <c r="AES437" s="264" t="str">
        <f>IF(AND($A$437&lt;=BS$349,BS$349&lt;=$B$437),$C$437,"")</f>
        <v/>
      </c>
      <c r="AET437" s="264" t="str">
        <f>IF(AND($A$437&lt;=BS$349,BS$349&lt;=$B$437),(1/3)*$C$437,"")</f>
        <v/>
      </c>
      <c r="AEU437" s="264" t="str">
        <f>IF(AND($A$437&lt;=BS$349,BS$349&lt;=$B$437),(2/3)*$C$437,"")</f>
        <v/>
      </c>
      <c r="AEV437" s="264" t="str">
        <f>IF(AND($A$437&lt;=BS$349,BS$349&lt;=$B$437),$D$437,"")</f>
        <v/>
      </c>
      <c r="AEW437" s="264" t="str">
        <f>IF(AND($A$437&lt;=BS$349,BS$349&lt;=$B$437),(1/3)*$D$437,"")</f>
        <v/>
      </c>
      <c r="AEX437" s="264" t="str">
        <f>IF(AND($A$437&lt;=BS$349,BS$349&lt;=$B$437),(2/3)*$D$437,"")</f>
        <v/>
      </c>
      <c r="AEY437" s="264" t="str">
        <f>IF(AND($A$437&lt;=BS$349,BS$349&lt;=$B$437),$E$437,"")</f>
        <v/>
      </c>
      <c r="AEZ437" s="264" t="str">
        <f>IF(AND($A$437&lt;=BS$349,BS$349&lt;=$B$437),(1/3)*$E$437,"")</f>
        <v/>
      </c>
      <c r="AFA437" s="264" t="str">
        <f>IF(AND($A$437&lt;=BS$349,BS$349&lt;=$B$437),(2/3)*$E$437,"")</f>
        <v/>
      </c>
      <c r="AFB437" s="264" t="str">
        <f>IF(AND($A$437&lt;=BS$349,BS$349&lt;=$B$437),$F$437,"")</f>
        <v/>
      </c>
      <c r="AFC437" s="264" t="str">
        <f>IF(AND($A$437&lt;=BS$349,BS$349&lt;=$B$437),(1/3)*$F$437,"")</f>
        <v/>
      </c>
      <c r="AFD437" s="264" t="str">
        <f>IF(AND($A$437&lt;=BS$349,BS$349&lt;=$B$437),(2/3)*$F$437,"")</f>
        <v/>
      </c>
      <c r="AFE437" s="264" t="str">
        <f>IF(AND($A$437&lt;=BT$349,BT$349&lt;=$B$437),$C$437,"")</f>
        <v/>
      </c>
      <c r="AFF437" s="264" t="str">
        <f>IF(AND($A$437&lt;=BT$349,BT$349&lt;=$B$437),(1/3)*$C$437,"")</f>
        <v/>
      </c>
      <c r="AFG437" s="264" t="str">
        <f>IF(AND($A$437&lt;=BT$349,BT$349&lt;=$B$437),(2/3)*$C$437,"")</f>
        <v/>
      </c>
      <c r="AFH437" s="264" t="str">
        <f>IF(AND($A$437&lt;=BT$349,BT$349&lt;=$B$437),$D$437,"")</f>
        <v/>
      </c>
      <c r="AFI437" s="264" t="str">
        <f>IF(AND($A$437&lt;=BT$349,BT$349&lt;=$B$437),(1/3)*$D$437,"")</f>
        <v/>
      </c>
      <c r="AFJ437" s="264" t="str">
        <f>IF(AND($A$437&lt;=BT$349,BT$349&lt;=$B$437),(2/3)*$D$437,"")</f>
        <v/>
      </c>
      <c r="AFK437" s="264" t="str">
        <f>IF(AND($A$437&lt;=BT$349,BT$349&lt;=$B$437),$E$437,"")</f>
        <v/>
      </c>
      <c r="AFL437" s="264" t="str">
        <f>IF(AND($A$437&lt;=BT$349,BT$349&lt;=$B$437),(1/3)*$E$437,"")</f>
        <v/>
      </c>
      <c r="AFM437" s="264" t="str">
        <f>IF(AND($A$437&lt;=BT$349,BT$349&lt;=$B$437),(2/3)*$E$437,"")</f>
        <v/>
      </c>
      <c r="AFN437" s="264" t="str">
        <f>IF(AND($A$437&lt;=BT$349,BT$349&lt;=$B$437),$F$437,"")</f>
        <v/>
      </c>
      <c r="AFO437" s="264" t="str">
        <f>IF(AND($A$437&lt;=BT$349,BT$349&lt;=$B$437),(1/3)*$F$437,"")</f>
        <v/>
      </c>
      <c r="AFP437" s="264" t="str">
        <f>IF(AND($A$437&lt;=BT$349,BT$349&lt;=$B$437),(2/3)*$F$437,"")</f>
        <v/>
      </c>
      <c r="AFQ437" s="264" t="str">
        <f>IF(AND($A$437&lt;=BU$349,BU$349&lt;=$B$437),$C$437,"")</f>
        <v/>
      </c>
      <c r="AFR437" s="264" t="str">
        <f>IF(AND($A$437&lt;=BU$349,BU$349&lt;=$B$437),(1/3)*$C$437,"")</f>
        <v/>
      </c>
      <c r="AFS437" s="264" t="str">
        <f>IF(AND($A$437&lt;=BU$349,BU$349&lt;=$B$437),(2/3)*$C$437,"")</f>
        <v/>
      </c>
      <c r="AFT437" s="264" t="str">
        <f>IF(AND($A$437&lt;=BU$349,BU$349&lt;=$B$437),$D$437,"")</f>
        <v/>
      </c>
      <c r="AFU437" s="264" t="str">
        <f>IF(AND($A$437&lt;=BU$349,BU$349&lt;=$B$437),(1/3)*$D$437,"")</f>
        <v/>
      </c>
      <c r="AFV437" s="264" t="str">
        <f>IF(AND($A$437&lt;=BU$349,BU$349&lt;=$B$437),(2/3)*$D$437,"")</f>
        <v/>
      </c>
      <c r="AFW437" s="264" t="str">
        <f>IF(AND($A$437&lt;=BU$349,BU$349&lt;=$B$437),$E$437,"")</f>
        <v/>
      </c>
      <c r="AFX437" s="264" t="str">
        <f>IF(AND($A$437&lt;=BU$349,BU$349&lt;=$B$437),(1/3)*$E$437,"")</f>
        <v/>
      </c>
      <c r="AFY437" s="264" t="str">
        <f>IF(AND($A$437&lt;=BU$349,BU$349&lt;=$B$437),(2/3)*$E$437,"")</f>
        <v/>
      </c>
      <c r="AFZ437" s="264" t="str">
        <f>IF(AND($A$437&lt;=BU$349,BU$349&lt;=$B$437),$F$437,"")</f>
        <v/>
      </c>
      <c r="AGA437" s="264" t="str">
        <f>IF(AND($A$437&lt;=BU$349,BU$349&lt;=$B$437),(1/3)*$F$437,"")</f>
        <v/>
      </c>
      <c r="AGB437" s="264" t="str">
        <f>IF(AND($A$437&lt;=BU$349,BU$349&lt;=$B$437),(2/3)*$F$437,"")</f>
        <v/>
      </c>
      <c r="AGC437" s="264" t="str">
        <f>IF(AND($A$437&lt;=BV$349,BV$349&lt;=$B$437),$C$437,"")</f>
        <v/>
      </c>
      <c r="AGD437" s="264" t="str">
        <f>IF(AND($A$437&lt;=BV$349,BV$349&lt;=$B$437),(1/3)*$C$437,"")</f>
        <v/>
      </c>
      <c r="AGE437" s="264" t="str">
        <f>IF(AND($A$437&lt;=BV$349,BV$349&lt;=$B$437),(2/3)*$C$437,"")</f>
        <v/>
      </c>
      <c r="AGF437" s="264" t="str">
        <f>IF(AND($A$437&lt;=BV$349,BV$349&lt;=$B$437),$D$437,"")</f>
        <v/>
      </c>
      <c r="AGG437" s="264" t="str">
        <f>IF(AND($A$437&lt;=BV$349,BV$349&lt;=$B$437),(1/3)*$D$437,"")</f>
        <v/>
      </c>
      <c r="AGH437" s="264" t="str">
        <f>IF(AND($A$437&lt;=BV$349,BV$349&lt;=$B$437),(2/3)*$D$437,"")</f>
        <v/>
      </c>
      <c r="AGI437" s="264" t="str">
        <f>IF(AND($A$437&lt;=BV$349,BV$349&lt;=$B$437),$E$437,"")</f>
        <v/>
      </c>
      <c r="AGJ437" s="264" t="str">
        <f>IF(AND($A$437&lt;=BV$349,BV$349&lt;=$B$437),(1/3)*$E$437,"")</f>
        <v/>
      </c>
      <c r="AGK437" s="264" t="str">
        <f>IF(AND($A$437&lt;=BV$349,BV$349&lt;=$B$437),(2/3)*$E$437,"")</f>
        <v/>
      </c>
      <c r="AGL437" s="264" t="str">
        <f>IF(AND($A$437&lt;=BV$349,BV$349&lt;=$B$437),$F$437,"")</f>
        <v/>
      </c>
      <c r="AGM437" s="264" t="str">
        <f>IF(AND($A$437&lt;=BV$349,BV$349&lt;=$B$437),(1/3)*$F$437,"")</f>
        <v/>
      </c>
      <c r="AGN437" s="264" t="str">
        <f>IF(AND($A$437&lt;=BV$349,BV$349&lt;=$B$437),(2/3)*$F$437,"")</f>
        <v/>
      </c>
      <c r="AGO437" s="264" t="str">
        <f>IF(AND($A$437&lt;=BW$349,BW$349&lt;=$B$437),$C$437,"")</f>
        <v/>
      </c>
      <c r="AGP437" s="264" t="str">
        <f>IF(AND($A$437&lt;=BW$349,BW$349&lt;=$B$437),(1/3)*$C$437,"")</f>
        <v/>
      </c>
      <c r="AGQ437" s="264" t="str">
        <f>IF(AND($A$437&lt;=BW$349,BW$349&lt;=$B$437),(2/3)*$C$437,"")</f>
        <v/>
      </c>
      <c r="AGR437" s="264" t="str">
        <f>IF(AND($A$437&lt;=BW$349,BW$349&lt;=$B$437),$D$437,"")</f>
        <v/>
      </c>
      <c r="AGS437" s="264" t="str">
        <f>IF(AND($A$437&lt;=BW$349,BW$349&lt;=$B$437),(1/3)*$D$437,"")</f>
        <v/>
      </c>
      <c r="AGT437" s="264" t="str">
        <f>IF(AND($A$437&lt;=BW$349,BW$349&lt;=$B$437),(2/3)*$D$437,"")</f>
        <v/>
      </c>
      <c r="AGU437" s="264" t="str">
        <f>IF(AND($A$437&lt;=BW$349,BW$349&lt;=$B$437),$E$437,"")</f>
        <v/>
      </c>
      <c r="AGV437" s="264" t="str">
        <f>IF(AND($A$437&lt;=BW$349,BW$349&lt;=$B$437),(1/3)*$E$437,"")</f>
        <v/>
      </c>
      <c r="AGW437" s="264" t="str">
        <f>IF(AND($A$437&lt;=BW$349,BW$349&lt;=$B$437),(2/3)*$E$437,"")</f>
        <v/>
      </c>
      <c r="AGX437" s="264" t="str">
        <f>IF(AND($A$437&lt;=BW$349,BW$349&lt;=$B$437),$F$437,"")</f>
        <v/>
      </c>
      <c r="AGY437" s="264" t="str">
        <f>IF(AND($A$437&lt;=BW$349,BW$349&lt;=$B$437),(1/3)*$F$437,"")</f>
        <v/>
      </c>
      <c r="AGZ437" s="264" t="str">
        <f>IF(AND($A$437&lt;=BW$349,BW$349&lt;=$B$437),(2/3)*$F$437,"")</f>
        <v/>
      </c>
      <c r="AHA437" s="264" t="str">
        <f>IF(AND($A$437&lt;=BX$349,BX$349&lt;=$B$437),$C$437,"")</f>
        <v/>
      </c>
      <c r="AHB437" s="264" t="str">
        <f>IF(AND($A$437&lt;=BX$349,BX$349&lt;=$B$437),(1/3)*$C$437,"")</f>
        <v/>
      </c>
      <c r="AHC437" s="264" t="str">
        <f>IF(AND($A$437&lt;=BX$349,BX$349&lt;=$B$437),(2/3)*$C$437,"")</f>
        <v/>
      </c>
      <c r="AHD437" s="264" t="str">
        <f>IF(AND($A$437&lt;=BX$349,BX$349&lt;=$B$437),$D$437,"")</f>
        <v/>
      </c>
      <c r="AHE437" s="264" t="str">
        <f>IF(AND($A$437&lt;=BX$349,BX$349&lt;=$B$437),(1/3)*$D$437,"")</f>
        <v/>
      </c>
      <c r="AHF437" s="264" t="str">
        <f>IF(AND($A$437&lt;=BX$349,BX$349&lt;=$B$437),(2/3)*$D$437,"")</f>
        <v/>
      </c>
      <c r="AHG437" s="264" t="str">
        <f>IF(AND($A$437&lt;=BX$349,BX$349&lt;=$B$437),$E$437,"")</f>
        <v/>
      </c>
      <c r="AHH437" s="264" t="str">
        <f>IF(AND($A$437&lt;=BX$349,BX$349&lt;=$B$437),(1/3)*$E$437,"")</f>
        <v/>
      </c>
      <c r="AHI437" s="264" t="str">
        <f>IF(AND($A$437&lt;=BX$349,BX$349&lt;=$B$437),(2/3)*$E$437,"")</f>
        <v/>
      </c>
      <c r="AHJ437" s="264" t="str">
        <f>IF(AND($A$437&lt;=BX$349,BX$349&lt;=$B$437),$F$437,"")</f>
        <v/>
      </c>
      <c r="AHK437" s="264" t="str">
        <f>IF(AND($A$437&lt;=BX$349,BX$349&lt;=$B$437),(1/3)*$F$437,"")</f>
        <v/>
      </c>
      <c r="AHL437" s="264" t="str">
        <f>IF(AND($A$437&lt;=BX$349,BX$349&lt;=$B$437),(2/3)*$F$437,"")</f>
        <v/>
      </c>
      <c r="AHM437" s="264" t="str">
        <f>IF(AND($A$437&lt;=BY$349,BY$349&lt;=$B$437),$C$437,"")</f>
        <v/>
      </c>
      <c r="AHN437" s="264" t="str">
        <f>IF(AND($A$437&lt;=BY$349,BY$349&lt;=$B$437),(1/3)*$C$437,"")</f>
        <v/>
      </c>
      <c r="AHO437" s="264" t="str">
        <f>IF(AND($A$437&lt;=BY$349,BY$349&lt;=$B$437),(2/3)*$C$437,"")</f>
        <v/>
      </c>
      <c r="AHP437" s="264" t="str">
        <f>IF(AND($A$437&lt;=BY$349,BY$349&lt;=$B$437),$D$437,"")</f>
        <v/>
      </c>
      <c r="AHQ437" s="264" t="str">
        <f>IF(AND($A$437&lt;=BY$349,BY$349&lt;=$B$437),(1/3)*$D$437,"")</f>
        <v/>
      </c>
      <c r="AHR437" s="264" t="str">
        <f>IF(AND($A$437&lt;=BY$349,BY$349&lt;=$B$437),(2/3)*$D$437,"")</f>
        <v/>
      </c>
      <c r="AHS437" s="264" t="str">
        <f>IF(AND($A$437&lt;=BY$349,BY$349&lt;=$B$437),$E$437,"")</f>
        <v/>
      </c>
      <c r="AHT437" s="264" t="str">
        <f>IF(AND($A$437&lt;=BY$349,BY$349&lt;=$B$437),(1/3)*$E$437,"")</f>
        <v/>
      </c>
      <c r="AHU437" s="264" t="str">
        <f>IF(AND($A$437&lt;=BY$349,BY$349&lt;=$B$437),(2/3)*$E$437,"")</f>
        <v/>
      </c>
      <c r="AHV437" s="264" t="str">
        <f>IF(AND($A$437&lt;=BY$349,BY$349&lt;=$B$437),$F$437,"")</f>
        <v/>
      </c>
      <c r="AHW437" s="264" t="str">
        <f>IF(AND($A$437&lt;=BY$349,BY$349&lt;=$B$437),(1/3)*$F$437,"")</f>
        <v/>
      </c>
      <c r="AHX437" s="264" t="str">
        <f>IF(AND($A$437&lt;=BY$349,BY$349&lt;=$B$437),(2/3)*$F$437,"")</f>
        <v/>
      </c>
      <c r="AHY437" s="264" t="str">
        <f>IF(AND($A$437&lt;=BZ$349,BZ$349&lt;=$B$437),$C$437,"")</f>
        <v/>
      </c>
      <c r="AHZ437" s="264" t="str">
        <f>IF(AND($A$437&lt;=BZ$349,BZ$349&lt;=$B$437),(1/3)*$C$437,"")</f>
        <v/>
      </c>
      <c r="AIA437" s="264" t="str">
        <f>IF(AND($A$437&lt;=BZ$349,BZ$349&lt;=$B$437),(2/3)*$C$437,"")</f>
        <v/>
      </c>
      <c r="AIB437" s="264" t="str">
        <f>IF(AND($A$437&lt;=BZ$349,BZ$349&lt;=$B$437),$D$437,"")</f>
        <v/>
      </c>
      <c r="AIC437" s="264" t="str">
        <f>IF(AND($A$437&lt;=BZ$349,BZ$349&lt;=$B$437),(1/3)*$D$437,"")</f>
        <v/>
      </c>
      <c r="AID437" s="264" t="str">
        <f>IF(AND($A$437&lt;=BZ$349,BZ$349&lt;=$B$437),(2/3)*$D$437,"")</f>
        <v/>
      </c>
      <c r="AIE437" s="264" t="str">
        <f>IF(AND($A$437&lt;=BZ$349,BZ$349&lt;=$B$437),$E$437,"")</f>
        <v/>
      </c>
      <c r="AIF437" s="264" t="str">
        <f>IF(AND($A$437&lt;=BZ$349,BZ$349&lt;=$B$437),(1/3)*$E$437,"")</f>
        <v/>
      </c>
      <c r="AIG437" s="264" t="str">
        <f>IF(AND($A$437&lt;=BZ$349,BZ$349&lt;=$B$437),(2/3)*$E$437,"")</f>
        <v/>
      </c>
      <c r="AIH437" s="264" t="str">
        <f>IF(AND($A$437&lt;=BZ$349,BZ$349&lt;=$B$437),$F$437,"")</f>
        <v/>
      </c>
      <c r="AII437" s="264" t="str">
        <f>IF(AND($A$437&lt;=BZ$349,BZ$349&lt;=$B$437),(1/3)*$F$437,"")</f>
        <v/>
      </c>
      <c r="AIJ437" s="264" t="str">
        <f>IF(AND($A$437&lt;=BZ$349,BZ$349&lt;=$B$437),(2/3)*$F$437,"")</f>
        <v/>
      </c>
      <c r="AIK437" s="264" t="str">
        <f>IF(AND($A$437&lt;=CA$349,CA$349&lt;=$B$437),$C$437,"")</f>
        <v/>
      </c>
      <c r="AIL437" s="264" t="str">
        <f>IF(AND($A$437&lt;=CA$349,CA$349&lt;=$B$437),(1/3)*$C$437,"")</f>
        <v/>
      </c>
      <c r="AIM437" s="264" t="str">
        <f>IF(AND($A$437&lt;=CA$349,CA$349&lt;=$B$437),(2/3)*$C$437,"")</f>
        <v/>
      </c>
      <c r="AIN437" s="264" t="str">
        <f>IF(AND($A$437&lt;=CA$349,CA$349&lt;=$B$437),$D$437,"")</f>
        <v/>
      </c>
      <c r="AIO437" s="264" t="str">
        <f>IF(AND($A$437&lt;=CA$349,CA$349&lt;=$B$437),(1/3)*$D$437,"")</f>
        <v/>
      </c>
      <c r="AIP437" s="264" t="str">
        <f>IF(AND($A$437&lt;=CA$349,CA$349&lt;=$B$437),(2/3)*$D$437,"")</f>
        <v/>
      </c>
      <c r="AIQ437" s="264" t="str">
        <f>IF(AND($A$437&lt;=CA$349,CA$349&lt;=$B$437),$E$437,"")</f>
        <v/>
      </c>
      <c r="AIR437" s="264" t="str">
        <f>IF(AND($A$437&lt;=CA$349,CA$349&lt;=$B$437),(1/3)*$E$437,"")</f>
        <v/>
      </c>
      <c r="AIS437" s="264" t="str">
        <f>IF(AND($A$437&lt;=CA$349,CA$349&lt;=$B$437),(2/3)*$E$437,"")</f>
        <v/>
      </c>
      <c r="AIT437" s="264" t="str">
        <f>IF(AND($A$437&lt;=CA$349,CA$349&lt;=$B$437),$F$437,"")</f>
        <v/>
      </c>
      <c r="AIU437" s="264" t="str">
        <f>IF(AND($A$437&lt;=CA$349,CA$349&lt;=$B$437),(1/3)*$F$437,"")</f>
        <v/>
      </c>
      <c r="AIV437" s="264" t="str">
        <f>IF(AND($A$437&lt;=CA$349,CA$349&lt;=$B$437),(2/3)*$F$437,"")</f>
        <v/>
      </c>
      <c r="AIW437" s="264" t="str">
        <f>IF(AND($A$437&lt;=CB$349,CB$349&lt;=$B$437),$C$437,"")</f>
        <v/>
      </c>
      <c r="AIX437" s="264" t="str">
        <f>IF(AND($A$437&lt;=CB$349,CB$349&lt;=$B$437),(1/3)*$C$437,"")</f>
        <v/>
      </c>
      <c r="AIY437" s="264" t="str">
        <f>IF(AND($A$437&lt;=CB$349,CB$349&lt;=$B$437),(2/3)*$C$437,"")</f>
        <v/>
      </c>
      <c r="AIZ437" s="264" t="str">
        <f>IF(AND($A$437&lt;=CB$349,CB$349&lt;=$B$437),$D$437,"")</f>
        <v/>
      </c>
      <c r="AJA437" s="264" t="str">
        <f>IF(AND($A$437&lt;=CB$349,CB$349&lt;=$B$437),(1/3)*$D$437,"")</f>
        <v/>
      </c>
      <c r="AJB437" s="264" t="str">
        <f>IF(AND($A$437&lt;=CB$349,CB$349&lt;=$B$437),(2/3)*$D$437,"")</f>
        <v/>
      </c>
      <c r="AJC437" s="264" t="str">
        <f>IF(AND($A$437&lt;=CB$349,CB$349&lt;=$B$437),$E$437,"")</f>
        <v/>
      </c>
      <c r="AJD437" s="264" t="str">
        <f>IF(AND($A$437&lt;=CB$349,CB$349&lt;=$B$437),(1/3)*$E$437,"")</f>
        <v/>
      </c>
      <c r="AJE437" s="264" t="str">
        <f>IF(AND($A$437&lt;=CB$349,CB$349&lt;=$B$437),(2/3)*$E$437,"")</f>
        <v/>
      </c>
      <c r="AJF437" s="264" t="str">
        <f>IF(AND($A$437&lt;=CB$349,CB$349&lt;=$B$437),$F$437,"")</f>
        <v/>
      </c>
      <c r="AJG437" s="264" t="str">
        <f>IF(AND($A$437&lt;=CB$349,CB$349&lt;=$B$437),(1/3)*$F$437,"")</f>
        <v/>
      </c>
      <c r="AJH437" s="264" t="str">
        <f>IF(AND($A$437&lt;=CB$349,CB$349&lt;=$B$437),(2/3)*$F$437,"")</f>
        <v/>
      </c>
      <c r="AJI437" s="264" t="str">
        <f>IF(AND($A$437&lt;=CC$349,CC$349&lt;=$B$437),$C$437,"")</f>
        <v/>
      </c>
      <c r="AJJ437" s="264" t="str">
        <f>IF(AND($A$437&lt;=CC$349,CC$349&lt;=$B$437),(1/3)*$C$437,"")</f>
        <v/>
      </c>
      <c r="AJK437" s="264" t="str">
        <f>IF(AND($A$437&lt;=CC$349,CC$349&lt;=$B$437),(2/3)*$C$437,"")</f>
        <v/>
      </c>
      <c r="AJL437" s="264" t="str">
        <f>IF(AND($A$437&lt;=CC$349,CC$349&lt;=$B$437),$D$437,"")</f>
        <v/>
      </c>
      <c r="AJM437" s="264" t="str">
        <f>IF(AND($A$437&lt;=CC$349,CC$349&lt;=$B$437),(1/3)*$D$437,"")</f>
        <v/>
      </c>
      <c r="AJN437" s="264" t="str">
        <f>IF(AND($A$437&lt;=CC$349,CC$349&lt;=$B$437),(2/3)*$D$437,"")</f>
        <v/>
      </c>
      <c r="AJO437" s="264" t="str">
        <f>IF(AND($A$437&lt;=CC$349,CC$349&lt;=$B$437),$E$437,"")</f>
        <v/>
      </c>
      <c r="AJP437" s="264" t="str">
        <f>IF(AND($A$437&lt;=CC$349,CC$349&lt;=$B$437),(1/3)*$E$437,"")</f>
        <v/>
      </c>
      <c r="AJQ437" s="264" t="str">
        <f>IF(AND($A$437&lt;=CC$349,CC$349&lt;=$B$437),(2/3)*$E$437,"")</f>
        <v/>
      </c>
      <c r="AJR437" s="264" t="str">
        <f>IF(AND($A$437&lt;=CC$349,CC$349&lt;=$B$437),$F$437,"")</f>
        <v/>
      </c>
      <c r="AJS437" s="264" t="str">
        <f>IF(AND($A$437&lt;=CC$349,CC$349&lt;=$B$437),(1/3)*$F$437,"")</f>
        <v/>
      </c>
      <c r="AJT437" s="264" t="str">
        <f>IF(AND($A$437&lt;=CC$349,CC$349&lt;=$B$437),(2/3)*$F$437,"")</f>
        <v/>
      </c>
      <c r="AJU437" s="264" t="str">
        <f>IF(AND($A$437&lt;=CD$349,CD$349&lt;=$B$437),$C$437,"")</f>
        <v/>
      </c>
      <c r="AJV437" s="264" t="str">
        <f>IF(AND($A$437&lt;=CD$349,CD$349&lt;=$B$437),(1/3)*$C$437,"")</f>
        <v/>
      </c>
      <c r="AJW437" s="264" t="str">
        <f>IF(AND($A$437&lt;=CD$349,CD$349&lt;=$B$437),(2/3)*$C$437,"")</f>
        <v/>
      </c>
      <c r="AJX437" s="264" t="str">
        <f>IF(AND($A$437&lt;=CD$349,CD$349&lt;=$B$437),$D$437,"")</f>
        <v/>
      </c>
      <c r="AJY437" s="264" t="str">
        <f>IF(AND($A$437&lt;=CD$349,CD$349&lt;=$B$437),(1/3)*$D$437,"")</f>
        <v/>
      </c>
      <c r="AJZ437" s="264" t="str">
        <f>IF(AND($A$437&lt;=CD$349,CD$349&lt;=$B$437),(2/3)*$D$437,"")</f>
        <v/>
      </c>
      <c r="AKA437" s="264" t="str">
        <f>IF(AND($A$437&lt;=CD$349,CD$349&lt;=$B$437),$E$437,"")</f>
        <v/>
      </c>
      <c r="AKB437" s="264" t="str">
        <f>IF(AND($A$437&lt;=CD$349,CD$349&lt;=$B$437),(1/3)*$E$437,"")</f>
        <v/>
      </c>
      <c r="AKC437" s="264" t="str">
        <f>IF(AND($A$437&lt;=CD$349,CD$349&lt;=$B$437),(2/3)*$E$437,"")</f>
        <v/>
      </c>
      <c r="AKD437" s="264" t="str">
        <f>IF(AND($A$437&lt;=CD$349,CD$349&lt;=$B$437),$F$437,"")</f>
        <v/>
      </c>
      <c r="AKE437" s="264" t="str">
        <f>IF(AND($A$437&lt;=CD$349,CD$349&lt;=$B$437),(1/3)*$F$437,"")</f>
        <v/>
      </c>
      <c r="AKF437" s="264" t="str">
        <f>IF(AND($A$437&lt;=CD$349,CD$349&lt;=$B$437),(2/3)*$F$437,"")</f>
        <v/>
      </c>
      <c r="AKG437" s="264" t="str">
        <f>IF(AND($A$437&lt;=CE$349,CE$349&lt;=$B$437),$C$437,"")</f>
        <v/>
      </c>
      <c r="AKH437" s="264" t="str">
        <f>IF(AND($A$437&lt;=CE$349,CE$349&lt;=$B$437),(1/3)*$C$437,"")</f>
        <v/>
      </c>
      <c r="AKI437" s="264" t="str">
        <f>IF(AND($A$437&lt;=CE$349,CE$349&lt;=$B$437),(2/3)*$C$437,"")</f>
        <v/>
      </c>
      <c r="AKJ437" s="264" t="str">
        <f>IF(AND($A$437&lt;=CE$349,CE$349&lt;=$B$437),$D$437,"")</f>
        <v/>
      </c>
      <c r="AKK437" s="264" t="str">
        <f>IF(AND($A$437&lt;=CE$349,CE$349&lt;=$B$437),(1/3)*$D$437,"")</f>
        <v/>
      </c>
      <c r="AKL437" s="264" t="str">
        <f>IF(AND($A$437&lt;=CE$349,CE$349&lt;=$B$437),(2/3)*$D$437,"")</f>
        <v/>
      </c>
      <c r="AKM437" s="264" t="str">
        <f>IF(AND($A$437&lt;=CE$349,CE$349&lt;=$B$437),$E$437,"")</f>
        <v/>
      </c>
      <c r="AKN437" s="264" t="str">
        <f>IF(AND($A$437&lt;=CE$349,CE$349&lt;=$B$437),(1/3)*$E$437,"")</f>
        <v/>
      </c>
      <c r="AKO437" s="264" t="str">
        <f>IF(AND($A$437&lt;=CE$349,CE$349&lt;=$B$437),(2/3)*$E$437,"")</f>
        <v/>
      </c>
      <c r="AKP437" s="264" t="str">
        <f>IF(AND($A$437&lt;=CE$349,CE$349&lt;=$B$437),$F$437,"")</f>
        <v/>
      </c>
      <c r="AKQ437" s="264" t="str">
        <f>IF(AND($A$437&lt;=CE$349,CE$349&lt;=$B$437),(1/3)*$F$437,"")</f>
        <v/>
      </c>
      <c r="AKR437" s="264" t="str">
        <f>IF(AND($A$437&lt;=CE$349,CE$349&lt;=$B$437),(2/3)*$F$437,"")</f>
        <v/>
      </c>
      <c r="AKS437" s="264" t="str">
        <f>IF(AND($A$437&lt;=CF$349,CF$349&lt;=$B$437),$C$437,"")</f>
        <v/>
      </c>
      <c r="AKT437" s="264" t="str">
        <f>IF(AND($A$437&lt;=CF$349,CF$349&lt;=$B$437),(1/3)*$C$437,"")</f>
        <v/>
      </c>
      <c r="AKU437" s="264" t="str">
        <f>IF(AND($A$437&lt;=CF$349,CF$349&lt;=$B$437),(2/3)*$C$437,"")</f>
        <v/>
      </c>
      <c r="AKV437" s="264" t="str">
        <f>IF(AND($A$437&lt;=CF$349,CF$349&lt;=$B$437),$D$437,"")</f>
        <v/>
      </c>
      <c r="AKW437" s="264" t="str">
        <f>IF(AND($A$437&lt;=CF$349,CF$349&lt;=$B$437),(1/3)*$D$437,"")</f>
        <v/>
      </c>
      <c r="AKX437" s="264" t="str">
        <f>IF(AND($A$437&lt;=CF$349,CF$349&lt;=$B$437),(2/3)*$D$437,"")</f>
        <v/>
      </c>
      <c r="AKY437" s="264" t="str">
        <f>IF(AND($A$437&lt;=CF$349,CF$349&lt;=$B$437),$E$437,"")</f>
        <v/>
      </c>
      <c r="AKZ437" s="264" t="str">
        <f>IF(AND($A$437&lt;=CF$349,CF$349&lt;=$B$437),(1/3)*$E$437,"")</f>
        <v/>
      </c>
      <c r="ALA437" s="264" t="str">
        <f>IF(AND($A$437&lt;=CF$349,CF$349&lt;=$B$437),(2/3)*$E$437,"")</f>
        <v/>
      </c>
      <c r="ALB437" s="264" t="str">
        <f>IF(AND($A$437&lt;=CF$349,CF$349&lt;=$B$437),$F$437,"")</f>
        <v/>
      </c>
      <c r="ALC437" s="264" t="str">
        <f>IF(AND($A$437&lt;=CF$349,CF$349&lt;=$B$437),(1/3)*$F$437,"")</f>
        <v/>
      </c>
      <c r="ALD437" s="264" t="str">
        <f>IF(AND($A$437&lt;=CF$349,CF$349&lt;=$B$437),(2/3)*$F$437,"")</f>
        <v/>
      </c>
      <c r="ALE437" s="264" t="str">
        <f>IF(AND($A$437&lt;=CG$349,CG$349&lt;=$B$437),$C$437,"")</f>
        <v/>
      </c>
      <c r="ALF437" s="264" t="str">
        <f>IF(AND($A$437&lt;=CG$349,CG$349&lt;=$B$437),(1/3)*$C$437,"")</f>
        <v/>
      </c>
      <c r="ALG437" s="264" t="str">
        <f>IF(AND($A$437&lt;=CG$349,CG$349&lt;=$B$437),(2/3)*$C$437,"")</f>
        <v/>
      </c>
      <c r="ALH437" s="264" t="str">
        <f>IF(AND($A$437&lt;=CG$349,CG$349&lt;=$B$437),$D$437,"")</f>
        <v/>
      </c>
      <c r="ALI437" s="264" t="str">
        <f>IF(AND($A$437&lt;=CG$349,CG$349&lt;=$B$437),(1/3)*$D$437,"")</f>
        <v/>
      </c>
      <c r="ALJ437" s="264" t="str">
        <f>IF(AND($A$437&lt;=CG$349,CG$349&lt;=$B$437),(2/3)*$D$437,"")</f>
        <v/>
      </c>
      <c r="ALK437" s="264" t="str">
        <f>IF(AND($A$437&lt;=CG$349,CG$349&lt;=$B$437),$E$437,"")</f>
        <v/>
      </c>
      <c r="ALL437" s="264" t="str">
        <f>IF(AND($A$437&lt;=CG$349,CG$349&lt;=$B$437),(1/3)*$E$437,"")</f>
        <v/>
      </c>
      <c r="ALM437" s="264" t="str">
        <f>IF(AND($A$437&lt;=CG$349,CG$349&lt;=$B$437),(2/3)*$E$437,"")</f>
        <v/>
      </c>
      <c r="ALN437" s="264" t="str">
        <f>IF(AND($A$437&lt;=CG$349,CG$349&lt;=$B$437),$F$437,"")</f>
        <v/>
      </c>
      <c r="ALO437" s="264" t="str">
        <f>IF(AND($A$437&lt;=CG$349,CG$349&lt;=$B$437),(1/3)*$F$437,"")</f>
        <v/>
      </c>
      <c r="ALP437" s="264" t="str">
        <f>IF(AND($A$437&lt;=CG$349,CG$349&lt;=$B$437),(2/3)*$F$437,"")</f>
        <v/>
      </c>
      <c r="ALQ437" s="264" t="str">
        <f>IF(AND($A$437&lt;=CH$349,CH$349&lt;=$B$437),$C$437,"")</f>
        <v/>
      </c>
      <c r="ALR437" s="264" t="str">
        <f>IF(AND($A$437&lt;=CH$349,CH$349&lt;=$B$437),(1/3)*$C$437,"")</f>
        <v/>
      </c>
      <c r="ALS437" s="264" t="str">
        <f>IF(AND($A$437&lt;=CH$349,CH$349&lt;=$B$437),(2/3)*$C$437,"")</f>
        <v/>
      </c>
      <c r="ALT437" s="264" t="str">
        <f>IF(AND($A$437&lt;=CH$349,CH$349&lt;=$B$437),$D$437,"")</f>
        <v/>
      </c>
      <c r="ALU437" s="264" t="str">
        <f>IF(AND($A$437&lt;=CH$349,CH$349&lt;=$B$437),(1/3)*$D$437,"")</f>
        <v/>
      </c>
      <c r="ALV437" s="264" t="str">
        <f>IF(AND($A$437&lt;=CH$349,CH$349&lt;=$B$437),(2/3)*$D$437,"")</f>
        <v/>
      </c>
      <c r="ALW437" s="264" t="str">
        <f>IF(AND($A$437&lt;=CH$349,CH$349&lt;=$B$437),$E$437,"")</f>
        <v/>
      </c>
      <c r="ALX437" s="264" t="str">
        <f>IF(AND($A$437&lt;=CH$349,CH$349&lt;=$B$437),(1/3)*$E$437,"")</f>
        <v/>
      </c>
      <c r="ALY437" s="264" t="str">
        <f>IF(AND($A$437&lt;=CH$349,CH$349&lt;=$B$437),(2/3)*$E$437,"")</f>
        <v/>
      </c>
      <c r="ALZ437" s="264" t="str">
        <f>IF(AND($A$437&lt;=CH$349,CH$349&lt;=$B$437),$F$437,"")</f>
        <v/>
      </c>
      <c r="AMA437" s="264" t="str">
        <f>IF(AND($A$437&lt;=CH$349,CH$349&lt;=$B$437),(1/3)*$F$437,"")</f>
        <v/>
      </c>
      <c r="AMB437" s="264" t="str">
        <f>IF(AND($A$437&lt;=CH$349,CH$349&lt;=$B$437),(2/3)*$F$437,"")</f>
        <v/>
      </c>
      <c r="AMC437" s="264" t="str">
        <f>IF(AND($A$437&lt;=CI$349,CI$349&lt;=$B$437),$C$437,"")</f>
        <v/>
      </c>
      <c r="AMD437" s="264" t="str">
        <f>IF(AND($A$437&lt;=CI$349,CI$349&lt;=$B$437),(1/3)*$C$437,"")</f>
        <v/>
      </c>
      <c r="AME437" s="264" t="str">
        <f>IF(AND($A$437&lt;=CI$349,CI$349&lt;=$B$437),(2/3)*$C$437,"")</f>
        <v/>
      </c>
      <c r="AMF437" s="264" t="str">
        <f>IF(AND($A$437&lt;=CI$349,CI$349&lt;=$B$437),$D$437,"")</f>
        <v/>
      </c>
      <c r="AMG437" s="264" t="str">
        <f>IF(AND($A$437&lt;=CI$349,CI$349&lt;=$B$437),(1/3)*$D$437,"")</f>
        <v/>
      </c>
      <c r="AMH437" s="264" t="str">
        <f>IF(AND($A$437&lt;=CI$349,CI$349&lt;=$B$437),(2/3)*$D$437,"")</f>
        <v/>
      </c>
      <c r="AMI437" s="264" t="str">
        <f>IF(AND($A$437&lt;=CI$349,CI$349&lt;=$B$437),$E$437,"")</f>
        <v/>
      </c>
      <c r="AMJ437" s="264" t="str">
        <f>IF(AND($A$437&lt;=CI$349,CI$349&lt;=$B$437),(1/3)*$E$437,"")</f>
        <v/>
      </c>
      <c r="AMK437" s="264" t="str">
        <f>IF(AND($A$437&lt;=CI$349,CI$349&lt;=$B$437),(2/3)*$E$437,"")</f>
        <v/>
      </c>
      <c r="AML437" s="264" t="str">
        <f>IF(AND($A$437&lt;=CI$349,CI$349&lt;=$B$437),$F$437,"")</f>
        <v/>
      </c>
      <c r="AMM437" s="264" t="str">
        <f>IF(AND($A$437&lt;=CI$349,CI$349&lt;=$B$437),(1/3)*$F$437,"")</f>
        <v/>
      </c>
      <c r="AMN437" s="264" t="str">
        <f>IF(AND($A$437&lt;=CI$349,CI$349&lt;=$B$437),(2/3)*$F$437,"")</f>
        <v/>
      </c>
      <c r="AMO437" s="264" t="str">
        <f>IF(AND($A$437&lt;=CJ$349,CJ$349&lt;=$B$437),$C$437,"")</f>
        <v/>
      </c>
      <c r="AMP437" s="264" t="str">
        <f>IF(AND($A$437&lt;=CJ$349,CJ$349&lt;=$B$437),(1/3)*$C$437,"")</f>
        <v/>
      </c>
      <c r="AMQ437" s="264" t="str">
        <f>IF(AND($A$437&lt;=CJ$349,CJ$349&lt;=$B$437),(2/3)*$C$437,"")</f>
        <v/>
      </c>
      <c r="AMR437" s="264" t="str">
        <f>IF(AND($A$437&lt;=CJ$349,CJ$349&lt;=$B$437),$D$437,"")</f>
        <v/>
      </c>
      <c r="AMS437" s="264" t="str">
        <f>IF(AND($A$437&lt;=CJ$349,CJ$349&lt;=$B$437),(1/3)*$D$437,"")</f>
        <v/>
      </c>
      <c r="AMT437" s="264" t="str">
        <f>IF(AND($A$437&lt;=CJ$349,CJ$349&lt;=$B$437),(2/3)*$D$437,"")</f>
        <v/>
      </c>
      <c r="AMU437" s="264" t="str">
        <f>IF(AND($A$437&lt;=CJ$349,CJ$349&lt;=$B$437),$E$437,"")</f>
        <v/>
      </c>
      <c r="AMV437" s="264" t="str">
        <f>IF(AND($A$437&lt;=CJ$349,CJ$349&lt;=$B$437),(1/3)*$E$437,"")</f>
        <v/>
      </c>
      <c r="AMW437" s="264" t="str">
        <f>IF(AND($A$437&lt;=CJ$349,CJ$349&lt;=$B$437),(2/3)*$E$437,"")</f>
        <v/>
      </c>
      <c r="AMX437" s="264" t="str">
        <f>IF(AND($A$437&lt;=CJ$349,CJ$349&lt;=$B$437),$F$437,"")</f>
        <v/>
      </c>
      <c r="AMY437" s="264" t="str">
        <f>IF(AND($A$437&lt;=CJ$349,CJ$349&lt;=$B$437),(1/3)*$F$437,"")</f>
        <v/>
      </c>
      <c r="AMZ437" s="264" t="str">
        <f>IF(AND($A$437&lt;=CJ$349,CJ$349&lt;=$B$437),(2/3)*$F$437,"")</f>
        <v/>
      </c>
      <c r="ANA437" s="264" t="str">
        <f>IF(AND($A$437&lt;=CK$349,CK$349&lt;=$B$437),$C$437,"")</f>
        <v/>
      </c>
      <c r="ANB437" s="264" t="str">
        <f>IF(AND($A$437&lt;=CK$349,CK$349&lt;=$B$437),(1/3)*$C$437,"")</f>
        <v/>
      </c>
      <c r="ANC437" s="264" t="str">
        <f>IF(AND($A$437&lt;=CK$349,CK$349&lt;=$B$437),(2/3)*$C$437,"")</f>
        <v/>
      </c>
      <c r="AND437" s="264" t="str">
        <f>IF(AND($A$437&lt;=CK$349,CK$349&lt;=$B$437),$D$437,"")</f>
        <v/>
      </c>
      <c r="ANE437" s="264" t="str">
        <f>IF(AND($A$437&lt;=CK$349,CK$349&lt;=$B$437),(1/3)*$D$437,"")</f>
        <v/>
      </c>
      <c r="ANF437" s="264" t="str">
        <f>IF(AND($A$437&lt;=CK$349,CK$349&lt;=$B$437),(2/3)*$D$437,"")</f>
        <v/>
      </c>
      <c r="ANG437" s="264" t="str">
        <f>IF(AND($A$437&lt;=CK$349,CK$349&lt;=$B$437),$E$437,"")</f>
        <v/>
      </c>
      <c r="ANH437" s="264" t="str">
        <f>IF(AND($A$437&lt;=CK$349,CK$349&lt;=$B$437),(1/3)*$E$437,"")</f>
        <v/>
      </c>
      <c r="ANI437" s="264" t="str">
        <f>IF(AND($A$437&lt;=CK$349,CK$349&lt;=$B$437),(2/3)*$E$437,"")</f>
        <v/>
      </c>
      <c r="ANJ437" s="264" t="str">
        <f>IF(AND($A$437&lt;=CK$349,CK$349&lt;=$B$437),$F$437,"")</f>
        <v/>
      </c>
      <c r="ANK437" s="264" t="str">
        <f>IF(AND($A$437&lt;=CK$349,CK$349&lt;=$B$437),(1/3)*$F$437,"")</f>
        <v/>
      </c>
      <c r="ANL437" s="264" t="str">
        <f>IF(AND($A$437&lt;=CK$349,CK$349&lt;=$B$437),(2/3)*$F$437,"")</f>
        <v/>
      </c>
      <c r="ANM437" s="264" t="str">
        <f>IF(AND($A$437&lt;=CL$349,CL$349&lt;=$B$437),$C$437,"")</f>
        <v/>
      </c>
      <c r="ANN437" s="264" t="str">
        <f>IF(AND($A$437&lt;=CL$349,CL$349&lt;=$B$437),(1/3)*$C$437,"")</f>
        <v/>
      </c>
      <c r="ANO437" s="264" t="str">
        <f>IF(AND($A$437&lt;=CL$349,CL$349&lt;=$B$437),(2/3)*$C$437,"")</f>
        <v/>
      </c>
      <c r="ANP437" s="264" t="str">
        <f>IF(AND($A$437&lt;=CL$349,CL$349&lt;=$B$437),$D$437,"")</f>
        <v/>
      </c>
      <c r="ANQ437" s="264" t="str">
        <f>IF(AND($A$437&lt;=CL$349,CL$349&lt;=$B$437),(1/3)*$D$437,"")</f>
        <v/>
      </c>
      <c r="ANR437" s="264" t="str">
        <f>IF(AND($A$437&lt;=CL$349,CL$349&lt;=$B$437),(2/3)*$D$437,"")</f>
        <v/>
      </c>
      <c r="ANS437" s="264" t="str">
        <f>IF(AND($A$437&lt;=CL$349,CL$349&lt;=$B$437),$E$437,"")</f>
        <v/>
      </c>
      <c r="ANT437" s="264" t="str">
        <f>IF(AND($A$437&lt;=CL$349,CL$349&lt;=$B$437),(1/3)*$E$437,"")</f>
        <v/>
      </c>
      <c r="ANU437" s="264" t="str">
        <f>IF(AND($A$437&lt;=CL$349,CL$349&lt;=$B$437),(2/3)*$E$437,"")</f>
        <v/>
      </c>
      <c r="ANV437" s="264" t="str">
        <f>IF(AND($A$437&lt;=CL$349,CL$349&lt;=$B$437),$F$437,"")</f>
        <v/>
      </c>
      <c r="ANW437" s="264" t="str">
        <f>IF(AND($A$437&lt;=CL$349,CL$349&lt;=$B$437),(1/3)*$F$437,"")</f>
        <v/>
      </c>
      <c r="ANX437" s="264" t="str">
        <f>IF(AND($A$437&lt;=CL$349,CL$349&lt;=$B$437),(2/3)*$F$437,"")</f>
        <v/>
      </c>
      <c r="ANY437" s="264" t="str">
        <f>IF(AND($A$437&lt;=CM$349,CM$349&lt;=$B$437),$C$437,"")</f>
        <v/>
      </c>
      <c r="ANZ437" s="264" t="str">
        <f>IF(AND($A$437&lt;=CM$349,CM$349&lt;=$B$437),(1/3)*$C$437,"")</f>
        <v/>
      </c>
      <c r="AOA437" s="264" t="str">
        <f>IF(AND($A$437&lt;=CM$349,CM$349&lt;=$B$437),(2/3)*$C$437,"")</f>
        <v/>
      </c>
      <c r="AOB437" s="264" t="str">
        <f>IF(AND($A$437&lt;=CM$349,CM$349&lt;=$B$437),$D$437,"")</f>
        <v/>
      </c>
      <c r="AOC437" s="264" t="str">
        <f>IF(AND($A$437&lt;=CM$349,CM$349&lt;=$B$437),(1/3)*$D$437,"")</f>
        <v/>
      </c>
      <c r="AOD437" s="264" t="str">
        <f>IF(AND($A$437&lt;=CM$349,CM$349&lt;=$B$437),(2/3)*$D$437,"")</f>
        <v/>
      </c>
      <c r="AOE437" s="264" t="str">
        <f>IF(AND($A$437&lt;=CM$349,CM$349&lt;=$B$437),$E$437,"")</f>
        <v/>
      </c>
      <c r="AOF437" s="264" t="str">
        <f>IF(AND($A$437&lt;=CM$349,CM$349&lt;=$B$437),(1/3)*$E$437,"")</f>
        <v/>
      </c>
      <c r="AOG437" s="264" t="str">
        <f>IF(AND($A$437&lt;=CM$349,CM$349&lt;=$B$437),(2/3)*$E$437,"")</f>
        <v/>
      </c>
      <c r="AOH437" s="264" t="str">
        <f>IF(AND($A$437&lt;=CM$349,CM$349&lt;=$B$437),$F$437,"")</f>
        <v/>
      </c>
      <c r="AOI437" s="264" t="str">
        <f>IF(AND($A$437&lt;=CM$349,CM$349&lt;=$B$437),(1/3)*$F$437,"")</f>
        <v/>
      </c>
      <c r="AOJ437" s="264" t="str">
        <f>IF(AND($A$437&lt;=CM$349,CM$349&lt;=$B$437),(2/3)*$F$437,"")</f>
        <v/>
      </c>
      <c r="AOK437" s="264" t="str">
        <f>IF(AND($A$437&lt;=CN$349,CN$349&lt;=$B$437),$C$437,"")</f>
        <v/>
      </c>
      <c r="AOL437" s="264" t="str">
        <f>IF(AND($A$437&lt;=CN$349,CN$349&lt;=$B$437),(1/3)*$C$437,"")</f>
        <v/>
      </c>
      <c r="AOM437" s="264" t="str">
        <f>IF(AND($A$437&lt;=CN$349,CN$349&lt;=$B$437),(2/3)*$C$437,"")</f>
        <v/>
      </c>
      <c r="AON437" s="264" t="str">
        <f>IF(AND($A$437&lt;=CN$349,CN$349&lt;=$B$437),$D$437,"")</f>
        <v/>
      </c>
      <c r="AOO437" s="264" t="str">
        <f>IF(AND($A$437&lt;=CN$349,CN$349&lt;=$B$437),(1/3)*$D$437,"")</f>
        <v/>
      </c>
      <c r="AOP437" s="264" t="str">
        <f>IF(AND($A$437&lt;=CN$349,CN$349&lt;=$B$437),(2/3)*$D$437,"")</f>
        <v/>
      </c>
      <c r="AOQ437" s="264" t="str">
        <f>IF(AND($A$437&lt;=CN$349,CN$349&lt;=$B$437),$E$437,"")</f>
        <v/>
      </c>
      <c r="AOR437" s="264" t="str">
        <f>IF(AND($A$437&lt;=CN$349,CN$349&lt;=$B$437),(1/3)*$E$437,"")</f>
        <v/>
      </c>
      <c r="AOS437" s="264" t="str">
        <f>IF(AND($A$437&lt;=CN$349,CN$349&lt;=$B$437),(2/3)*$E$437,"")</f>
        <v/>
      </c>
      <c r="AOT437" s="264" t="str">
        <f>IF(AND($A$437&lt;=CN$349,CN$349&lt;=$B$437),$F$437,"")</f>
        <v/>
      </c>
      <c r="AOU437" s="264" t="str">
        <f>IF(AND($A$437&lt;=CN$349,CN$349&lt;=$B$437),(1/3)*$F$437,"")</f>
        <v/>
      </c>
      <c r="AOV437" s="264" t="str">
        <f>IF(AND($A$437&lt;=CN$349,CN$349&lt;=$B$437),(2/3)*$F$437,"")</f>
        <v/>
      </c>
      <c r="AOW437" s="264" t="str">
        <f>IF(AND($A$437&lt;=CO$349,CO$349&lt;=$B$437),$C$437,"")</f>
        <v/>
      </c>
      <c r="AOX437" s="264" t="str">
        <f>IF(AND($A$437&lt;=CO$349,CO$349&lt;=$B$437),(1/3)*$C$437,"")</f>
        <v/>
      </c>
      <c r="AOY437" s="264" t="str">
        <f>IF(AND($A$437&lt;=CO$349,CO$349&lt;=$B$437),(2/3)*$C$437,"")</f>
        <v/>
      </c>
      <c r="AOZ437" s="264" t="str">
        <f>IF(AND($A$437&lt;=CO$349,CO$349&lt;=$B$437),$D$437,"")</f>
        <v/>
      </c>
      <c r="APA437" s="264" t="str">
        <f>IF(AND($A$437&lt;=CO$349,CO$349&lt;=$B$437),(1/3)*$D$437,"")</f>
        <v/>
      </c>
      <c r="APB437" s="264" t="str">
        <f>IF(AND($A$437&lt;=CO$349,CO$349&lt;=$B$437),(2/3)*$D$437,"")</f>
        <v/>
      </c>
      <c r="APC437" s="264" t="str">
        <f>IF(AND($A$437&lt;=CO$349,CO$349&lt;=$B$437),$E$437,"")</f>
        <v/>
      </c>
      <c r="APD437" s="264" t="str">
        <f>IF(AND($A$437&lt;=CO$349,CO$349&lt;=$B$437),(1/3)*$E$437,"")</f>
        <v/>
      </c>
      <c r="APE437" s="264" t="str">
        <f>IF(AND($A$437&lt;=CO$349,CO$349&lt;=$B$437),(2/3)*$E$437,"")</f>
        <v/>
      </c>
      <c r="APF437" s="264" t="str">
        <f>IF(AND($A$437&lt;=CO$349,CO$349&lt;=$B$437),$F$437,"")</f>
        <v/>
      </c>
      <c r="APG437" s="264" t="str">
        <f>IF(AND($A$437&lt;=CO$349,CO$349&lt;=$B$437),(1/3)*$F$437,"")</f>
        <v/>
      </c>
      <c r="APH437" s="264" t="str">
        <f>IF(AND($A$437&lt;=CO$349,CO$349&lt;=$B$437),(2/3)*$F$437,"")</f>
        <v/>
      </c>
      <c r="API437" s="264" t="str">
        <f>IF(AND($A$437&lt;=CP$349,CP$349&lt;=$B$437),$C$437,"")</f>
        <v/>
      </c>
      <c r="APJ437" s="264" t="str">
        <f>IF(AND($A$437&lt;=CP$349,CP$349&lt;=$B$437),(1/3)*$C$437,"")</f>
        <v/>
      </c>
      <c r="APK437" s="264" t="str">
        <f>IF(AND($A$437&lt;=CP$349,CP$349&lt;=$B$437),(2/3)*$C$437,"")</f>
        <v/>
      </c>
      <c r="APL437" s="264" t="str">
        <f>IF(AND($A$437&lt;=CP$349,CP$349&lt;=$B$437),$D$437,"")</f>
        <v/>
      </c>
      <c r="APM437" s="264" t="str">
        <f>IF(AND($A$437&lt;=CP$349,CP$349&lt;=$B$437),(1/3)*$D$437,"")</f>
        <v/>
      </c>
      <c r="APN437" s="264" t="str">
        <f>IF(AND($A$437&lt;=CP$349,CP$349&lt;=$B$437),(2/3)*$D$437,"")</f>
        <v/>
      </c>
      <c r="APO437" s="264" t="str">
        <f>IF(AND($A$437&lt;=CP$349,CP$349&lt;=$B$437),$E$437,"")</f>
        <v/>
      </c>
      <c r="APP437" s="264" t="str">
        <f>IF(AND($A$437&lt;=CP$349,CP$349&lt;=$B$437),(1/3)*$E$437,"")</f>
        <v/>
      </c>
      <c r="APQ437" s="264" t="str">
        <f>IF(AND($A$437&lt;=CP$349,CP$349&lt;=$B$437),(2/3)*$E$437,"")</f>
        <v/>
      </c>
      <c r="APR437" s="264" t="str">
        <f>IF(AND($A$437&lt;=CP$349,CP$349&lt;=$B$437),$F$437,"")</f>
        <v/>
      </c>
      <c r="APS437" s="264" t="str">
        <f>IF(AND($A$437&lt;=CP$349,CP$349&lt;=$B$437),(1/3)*$F$437,"")</f>
        <v/>
      </c>
      <c r="APT437" s="264" t="str">
        <f>IF(AND($A$437&lt;=CP$349,CP$349&lt;=$B$437),(2/3)*$F$437,"")</f>
        <v/>
      </c>
      <c r="APU437" s="264" t="str">
        <f>IF(AND($A$437&lt;=CQ$349,CQ$349&lt;=$B$437),$C$437,"")</f>
        <v/>
      </c>
      <c r="APV437" s="264" t="str">
        <f>IF(AND($A$437&lt;=CQ$349,CQ$349&lt;=$B$437),(1/3)*$C$437,"")</f>
        <v/>
      </c>
      <c r="APW437" s="264" t="str">
        <f>IF(AND($A$437&lt;=CQ$349,CQ$349&lt;=$B$437),(2/3)*$C$437,"")</f>
        <v/>
      </c>
      <c r="APX437" s="264" t="str">
        <f>IF(AND($A$437&lt;=CQ$349,CQ$349&lt;=$B$437),$D$437,"")</f>
        <v/>
      </c>
      <c r="APY437" s="264" t="str">
        <f>IF(AND($A$437&lt;=CQ$349,CQ$349&lt;=$B$437),(1/3)*$D$437,"")</f>
        <v/>
      </c>
      <c r="APZ437" s="264" t="str">
        <f>IF(AND($A$437&lt;=CQ$349,CQ$349&lt;=$B$437),(2/3)*$D$437,"")</f>
        <v/>
      </c>
      <c r="AQA437" s="264" t="str">
        <f>IF(AND($A$437&lt;=CQ$349,CQ$349&lt;=$B$437),$E$437,"")</f>
        <v/>
      </c>
      <c r="AQB437" s="264" t="str">
        <f>IF(AND($A$437&lt;=CQ$349,CQ$349&lt;=$B$437),(1/3)*$E$437,"")</f>
        <v/>
      </c>
      <c r="AQC437" s="264" t="str">
        <f>IF(AND($A$437&lt;=CQ$349,CQ$349&lt;=$B$437),(2/3)*$E$437,"")</f>
        <v/>
      </c>
      <c r="AQD437" s="264" t="str">
        <f>IF(AND($A$437&lt;=CQ$349,CQ$349&lt;=$B$437),$F$437,"")</f>
        <v/>
      </c>
      <c r="AQE437" s="264" t="str">
        <f>IF(AND($A$437&lt;=CQ$349,CQ$349&lt;=$B$437),(1/3)*$F$437,"")</f>
        <v/>
      </c>
      <c r="AQF437" s="264" t="str">
        <f>IF(AND($A$437&lt;=CQ$349,CQ$349&lt;=$B$437),(2/3)*$F$437,"")</f>
        <v/>
      </c>
      <c r="AQG437" s="264" t="str">
        <f>IF(AND($A$437&lt;=CR$349,CR$349&lt;=$B$437),$C$437,"")</f>
        <v/>
      </c>
      <c r="AQH437" s="264" t="str">
        <f>IF(AND($A$437&lt;=CR$349,CR$349&lt;=$B$437),(1/3)*$C$437,"")</f>
        <v/>
      </c>
      <c r="AQI437" s="264" t="str">
        <f>IF(AND($A$437&lt;=CR$349,CR$349&lt;=$B$437),(2/3)*$C$437,"")</f>
        <v/>
      </c>
      <c r="AQJ437" s="264" t="str">
        <f>IF(AND($A$437&lt;=CR$349,CR$349&lt;=$B$437),$D$437,"")</f>
        <v/>
      </c>
      <c r="AQK437" s="264" t="str">
        <f>IF(AND($A$437&lt;=CR$349,CR$349&lt;=$B$437),(1/3)*$D$437,"")</f>
        <v/>
      </c>
      <c r="AQL437" s="264" t="str">
        <f>IF(AND($A$437&lt;=CR$349,CR$349&lt;=$B$437),(2/3)*$D$437,"")</f>
        <v/>
      </c>
      <c r="AQM437" s="264" t="str">
        <f>IF(AND($A$437&lt;=CR$349,CR$349&lt;=$B$437),$E$437,"")</f>
        <v/>
      </c>
      <c r="AQN437" s="264" t="str">
        <f>IF(AND($A$437&lt;=CR$349,CR$349&lt;=$B$437),(1/3)*$E$437,"")</f>
        <v/>
      </c>
      <c r="AQO437" s="264" t="str">
        <f>IF(AND($A$437&lt;=CR$349,CR$349&lt;=$B$437),(2/3)*$E$437,"")</f>
        <v/>
      </c>
      <c r="AQP437" s="264" t="str">
        <f>IF(AND($A$437&lt;=CR$349,CR$349&lt;=$B$437),$F$437,"")</f>
        <v/>
      </c>
      <c r="AQQ437" s="264" t="str">
        <f>IF(AND($A$437&lt;=CR$349,CR$349&lt;=$B$437),(1/3)*$F$437,"")</f>
        <v/>
      </c>
      <c r="AQR437" s="264" t="str">
        <f>IF(AND($A$437&lt;=CR$349,CR$349&lt;=$B$437),(2/3)*$F$437,"")</f>
        <v/>
      </c>
      <c r="AQS437" s="264" t="str">
        <f>IF(AND($A$437&lt;=CS$349,CS$349&lt;=$B$437),$C$437,"")</f>
        <v/>
      </c>
      <c r="AQT437" s="264" t="str">
        <f>IF(AND($A$437&lt;=CS$349,CS$349&lt;=$B$437),(1/3)*$C$437,"")</f>
        <v/>
      </c>
      <c r="AQU437" s="264" t="str">
        <f>IF(AND($A$437&lt;=CS$349,CS$349&lt;=$B$437),(2/3)*$C$437,"")</f>
        <v/>
      </c>
      <c r="AQV437" s="264" t="str">
        <f>IF(AND($A$437&lt;=CS$349,CS$349&lt;=$B$437),$D$437,"")</f>
        <v/>
      </c>
      <c r="AQW437" s="264" t="str">
        <f>IF(AND($A$437&lt;=CS$349,CS$349&lt;=$B$437),(1/3)*$D$437,"")</f>
        <v/>
      </c>
      <c r="AQX437" s="264" t="str">
        <f>IF(AND($A$437&lt;=CS$349,CS$349&lt;=$B$437),(2/3)*$D$437,"")</f>
        <v/>
      </c>
      <c r="AQY437" s="264" t="str">
        <f>IF(AND($A$437&lt;=CS$349,CS$349&lt;=$B$437),$E$437,"")</f>
        <v/>
      </c>
      <c r="AQZ437" s="264" t="str">
        <f>IF(AND($A$437&lt;=CS$349,CS$349&lt;=$B$437),(1/3)*$E$437,"")</f>
        <v/>
      </c>
      <c r="ARA437" s="264" t="str">
        <f>IF(AND($A$437&lt;=CS$349,CS$349&lt;=$B$437),(2/3)*$E$437,"")</f>
        <v/>
      </c>
      <c r="ARB437" s="264" t="str">
        <f>IF(AND($A$437&lt;=CS$349,CS$349&lt;=$B$437),$F$437,"")</f>
        <v/>
      </c>
      <c r="ARC437" s="264" t="str">
        <f>IF(AND($A$437&lt;=CS$349,CS$349&lt;=$B$437),(1/3)*$F$437,"")</f>
        <v/>
      </c>
      <c r="ARD437" s="264" t="str">
        <f>IF(AND($A$437&lt;=CS$349,CS$349&lt;=$B$437),(2/3)*$F$437,"")</f>
        <v/>
      </c>
      <c r="ARE437" s="264" t="str">
        <f>IF(AND($A$437&lt;=CT$349,CT$349&lt;=$B$437),$C$437,"")</f>
        <v/>
      </c>
      <c r="ARF437" s="264" t="str">
        <f>IF(AND($A$437&lt;=CT$349,CT$349&lt;=$B$437),(1/3)*$C$437,"")</f>
        <v/>
      </c>
      <c r="ARG437" s="264" t="str">
        <f>IF(AND($A$437&lt;=CT$349,CT$349&lt;=$B$437),(2/3)*$C$437,"")</f>
        <v/>
      </c>
      <c r="ARH437" s="264" t="str">
        <f>IF(AND($A$437&lt;=CT$349,CT$349&lt;=$B$437),$D$437,"")</f>
        <v/>
      </c>
      <c r="ARI437" s="264" t="str">
        <f>IF(AND($A$437&lt;=CT$349,CT$349&lt;=$B$437),(1/3)*$D$437,"")</f>
        <v/>
      </c>
      <c r="ARJ437" s="264" t="str">
        <f>IF(AND($A$437&lt;=CT$349,CT$349&lt;=$B$437),(2/3)*$D$437,"")</f>
        <v/>
      </c>
      <c r="ARK437" s="264" t="str">
        <f>IF(AND($A$437&lt;=CT$349,CT$349&lt;=$B$437),$E$437,"")</f>
        <v/>
      </c>
      <c r="ARL437" s="264" t="str">
        <f>IF(AND($A$437&lt;=CT$349,CT$349&lt;=$B$437),(1/3)*$E$437,"")</f>
        <v/>
      </c>
      <c r="ARM437" s="264" t="str">
        <f>IF(AND($A$437&lt;=CT$349,CT$349&lt;=$B$437),(2/3)*$E$437,"")</f>
        <v/>
      </c>
      <c r="ARN437" s="264" t="str">
        <f>IF(AND($A$437&lt;=CT$349,CT$349&lt;=$B$437),$F$437,"")</f>
        <v/>
      </c>
      <c r="ARO437" s="264" t="str">
        <f>IF(AND($A$437&lt;=CT$349,CT$349&lt;=$B$437),(1/3)*$F$437,"")</f>
        <v/>
      </c>
      <c r="ARP437" s="264" t="str">
        <f>IF(AND($A$437&lt;=CT$349,CT$349&lt;=$B$437),(2/3)*$F$437,"")</f>
        <v/>
      </c>
      <c r="ARQ437" s="264" t="str">
        <f>IF(AND($A$437&lt;=CU$349,CU$349&lt;=$B$437),$C$437,"")</f>
        <v/>
      </c>
      <c r="ARR437" s="264" t="str">
        <f>IF(AND($A$437&lt;=CU$349,CU$349&lt;=$B$437),(1/3)*$C$437,"")</f>
        <v/>
      </c>
      <c r="ARS437" s="264" t="str">
        <f>IF(AND($A$437&lt;=CU$349,CU$349&lt;=$B$437),(2/3)*$C$437,"")</f>
        <v/>
      </c>
      <c r="ART437" s="264" t="str">
        <f>IF(AND($A$437&lt;=CU$349,CU$349&lt;=$B$437),$D$437,"")</f>
        <v/>
      </c>
      <c r="ARU437" s="264" t="str">
        <f>IF(AND($A$437&lt;=CU$349,CU$349&lt;=$B$437),(1/3)*$D$437,"")</f>
        <v/>
      </c>
      <c r="ARV437" s="264" t="str">
        <f>IF(AND($A$437&lt;=CU$349,CU$349&lt;=$B$437),(2/3)*$D$437,"")</f>
        <v/>
      </c>
      <c r="ARW437" s="264" t="str">
        <f>IF(AND($A$437&lt;=CU$349,CU$349&lt;=$B$437),$E$437,"")</f>
        <v/>
      </c>
      <c r="ARX437" s="264" t="str">
        <f>IF(AND($A$437&lt;=CU$349,CU$349&lt;=$B$437),(1/3)*$E$437,"")</f>
        <v/>
      </c>
      <c r="ARY437" s="264" t="str">
        <f>IF(AND($A$437&lt;=CU$349,CU$349&lt;=$B$437),(2/3)*$E$437,"")</f>
        <v/>
      </c>
      <c r="ARZ437" s="264" t="str">
        <f>IF(AND($A$437&lt;=CU$349,CU$349&lt;=$B$437),$F$437,"")</f>
        <v/>
      </c>
      <c r="ASA437" s="264" t="str">
        <f>IF(AND($A$437&lt;=CU$349,CU$349&lt;=$B$437),(1/3)*$F$437,"")</f>
        <v/>
      </c>
      <c r="ASB437" s="264" t="str">
        <f>IF(AND($A$437&lt;=CU$349,CU$349&lt;=$B$437),(2/3)*$F$437,"")</f>
        <v/>
      </c>
      <c r="ASC437" s="264" t="str">
        <f>IF(AND($A$437&lt;=CV$349,CV$349&lt;=$B$437),$C$437,"")</f>
        <v/>
      </c>
      <c r="ASD437" s="264" t="str">
        <f>IF(AND($A$437&lt;=CV$349,CV$349&lt;=$B$437),(1/3)*$C$437,"")</f>
        <v/>
      </c>
      <c r="ASE437" s="264" t="str">
        <f>IF(AND($A$437&lt;=CV$349,CV$349&lt;=$B$437),(2/3)*$C$437,"")</f>
        <v/>
      </c>
      <c r="ASF437" s="264" t="str">
        <f>IF(AND($A$437&lt;=CV$349,CV$349&lt;=$B$437),$D$437,"")</f>
        <v/>
      </c>
      <c r="ASG437" s="264" t="str">
        <f>IF(AND($A$437&lt;=CV$349,CV$349&lt;=$B$437),(1/3)*$D$437,"")</f>
        <v/>
      </c>
      <c r="ASH437" s="264" t="str">
        <f>IF(AND($A$437&lt;=CV$349,CV$349&lt;=$B$437),(2/3)*$D$437,"")</f>
        <v/>
      </c>
      <c r="ASI437" s="264" t="str">
        <f>IF(AND($A$437&lt;=CV$349,CV$349&lt;=$B$437),$E$437,"")</f>
        <v/>
      </c>
      <c r="ASJ437" s="264" t="str">
        <f>IF(AND($A$437&lt;=CV$349,CV$349&lt;=$B$437),(1/3)*$E$437,"")</f>
        <v/>
      </c>
      <c r="ASK437" s="264" t="str">
        <f>IF(AND($A$437&lt;=CV$349,CV$349&lt;=$B$437),(2/3)*$E$437,"")</f>
        <v/>
      </c>
      <c r="ASL437" s="264" t="str">
        <f>IF(AND($A$437&lt;=CV$349,CV$349&lt;=$B$437),$F$437,"")</f>
        <v/>
      </c>
      <c r="ASM437" s="264" t="str">
        <f>IF(AND($A$437&lt;=CV$349,CV$349&lt;=$B$437),(1/3)*$F$437,"")</f>
        <v/>
      </c>
      <c r="ASN437" s="264" t="str">
        <f>IF(AND($A$437&lt;=CV$349,CV$349&lt;=$B$437),(2/3)*$F$437,"")</f>
        <v/>
      </c>
      <c r="ASO437" s="264" t="str">
        <f>IF(AND($A$437&lt;=CW$349,CW$349&lt;=$B$437),$C$437,"")</f>
        <v/>
      </c>
      <c r="ASP437" s="264" t="str">
        <f>IF(AND($A$437&lt;=CW$349,CW$349&lt;=$B$437),(1/3)*$C$437,"")</f>
        <v/>
      </c>
      <c r="ASQ437" s="264" t="str">
        <f>IF(AND($A$437&lt;=CW$349,CW$349&lt;=$B$437),(2/3)*$C$437,"")</f>
        <v/>
      </c>
      <c r="ASR437" s="264" t="str">
        <f>IF(AND($A$437&lt;=CW$349,CW$349&lt;=$B$437),$D$437,"")</f>
        <v/>
      </c>
      <c r="ASS437" s="264" t="str">
        <f>IF(AND($A$437&lt;=CW$349,CW$349&lt;=$B$437),(1/3)*$D$437,"")</f>
        <v/>
      </c>
      <c r="AST437" s="264" t="str">
        <f>IF(AND($A$437&lt;=CW$349,CW$349&lt;=$B$437),(2/3)*$D$437,"")</f>
        <v/>
      </c>
      <c r="ASU437" s="264" t="str">
        <f>IF(AND($A$437&lt;=CW$349,CW$349&lt;=$B$437),$E$437,"")</f>
        <v/>
      </c>
      <c r="ASV437" s="264" t="str">
        <f>IF(AND($A$437&lt;=CW$349,CW$349&lt;=$B$437),(1/3)*$E$437,"")</f>
        <v/>
      </c>
      <c r="ASW437" s="264" t="str">
        <f>IF(AND($A$437&lt;=CW$349,CW$349&lt;=$B$437),(2/3)*$E$437,"")</f>
        <v/>
      </c>
      <c r="ASX437" s="264" t="str">
        <f>IF(AND($A$437&lt;=CW$349,CW$349&lt;=$B$437),$F$437,"")</f>
        <v/>
      </c>
      <c r="ASY437" s="264" t="str">
        <f>IF(AND($A$437&lt;=CW$349,CW$349&lt;=$B$437),(1/3)*$F$437,"")</f>
        <v/>
      </c>
      <c r="ASZ437" s="264" t="str">
        <f>IF(AND($A$437&lt;=CW$349,CW$349&lt;=$B$437),(2/3)*$F$437,"")</f>
        <v/>
      </c>
      <c r="ATA437" s="264" t="str">
        <f>IF(AND($A$437&lt;=CX$349,CX$349&lt;=$B$437),$C$437,"")</f>
        <v/>
      </c>
      <c r="ATB437" s="264" t="str">
        <f>IF(AND($A$437&lt;=CX$349,CX$349&lt;=$B$437),(1/3)*$C$437,"")</f>
        <v/>
      </c>
      <c r="ATC437" s="264" t="str">
        <f>IF(AND($A$437&lt;=CX$349,CX$349&lt;=$B$437),(2/3)*$C$437,"")</f>
        <v/>
      </c>
      <c r="ATD437" s="264" t="str">
        <f>IF(AND($A$437&lt;=CX$349,CX$349&lt;=$B$437),$D$437,"")</f>
        <v/>
      </c>
      <c r="ATE437" s="264" t="str">
        <f>IF(AND($A$437&lt;=CX$349,CX$349&lt;=$B$437),(1/3)*$D$437,"")</f>
        <v/>
      </c>
      <c r="ATF437" s="264" t="str">
        <f>IF(AND($A$437&lt;=CX$349,CX$349&lt;=$B$437),(2/3)*$D$437,"")</f>
        <v/>
      </c>
      <c r="ATG437" s="264" t="str">
        <f>IF(AND($A$437&lt;=CX$349,CX$349&lt;=$B$437),$E$437,"")</f>
        <v/>
      </c>
      <c r="ATH437" s="264" t="str">
        <f>IF(AND($A$437&lt;=CX$349,CX$349&lt;=$B$437),(1/3)*$E$437,"")</f>
        <v/>
      </c>
      <c r="ATI437" s="264" t="str">
        <f>IF(AND($A$437&lt;=CX$349,CX$349&lt;=$B$437),(2/3)*$E$437,"")</f>
        <v/>
      </c>
      <c r="ATJ437" s="264" t="str">
        <f>IF(AND($A$437&lt;=CX$349,CX$349&lt;=$B$437),$F$437,"")</f>
        <v/>
      </c>
      <c r="ATK437" s="264" t="str">
        <f>IF(AND($A$437&lt;=CX$349,CX$349&lt;=$B$437),(1/3)*$F$437,"")</f>
        <v/>
      </c>
      <c r="ATL437" s="264" t="str">
        <f>IF(AND($A$437&lt;=CX$349,CX$349&lt;=$B$437),(2/3)*$F$437,"")</f>
        <v/>
      </c>
      <c r="ATM437" s="264" t="str">
        <f>IF(AND($A$437&lt;=CY$349,CY$349&lt;=$B$437),$C$437,"")</f>
        <v/>
      </c>
      <c r="ATN437" s="264" t="str">
        <f>IF(AND($A$437&lt;=CY$349,CY$349&lt;=$B$437),(1/3)*$C$437,"")</f>
        <v/>
      </c>
      <c r="ATO437" s="264" t="str">
        <f>IF(AND($A$437&lt;=CY$349,CY$349&lt;=$B$437),(2/3)*$C$437,"")</f>
        <v/>
      </c>
      <c r="ATP437" s="264" t="str">
        <f>IF(AND($A$437&lt;=CY$349,CY$349&lt;=$B$437),$D$437,"")</f>
        <v/>
      </c>
      <c r="ATQ437" s="264" t="str">
        <f>IF(AND($A$437&lt;=CY$349,CY$349&lt;=$B$437),(1/3)*$D$437,"")</f>
        <v/>
      </c>
      <c r="ATR437" s="264" t="str">
        <f>IF(AND($A$437&lt;=CY$349,CY$349&lt;=$B$437),(2/3)*$D$437,"")</f>
        <v/>
      </c>
      <c r="ATS437" s="264" t="str">
        <f>IF(AND($A$437&lt;=CY$349,CY$349&lt;=$B$437),$E$437,"")</f>
        <v/>
      </c>
      <c r="ATT437" s="264" t="str">
        <f>IF(AND($A$437&lt;=CY$349,CY$349&lt;=$B$437),(1/3)*$E$437,"")</f>
        <v/>
      </c>
      <c r="ATU437" s="264" t="str">
        <f>IF(AND($A$437&lt;=CY$349,CY$349&lt;=$B$437),(2/3)*$E$437,"")</f>
        <v/>
      </c>
      <c r="ATV437" s="264" t="str">
        <f>IF(AND($A$437&lt;=CY$349,CY$349&lt;=$B$437),$F$437,"")</f>
        <v/>
      </c>
      <c r="ATW437" s="264" t="str">
        <f>IF(AND($A$437&lt;=CY$349,CY$349&lt;=$B$437),(1/3)*$F$437,"")</f>
        <v/>
      </c>
      <c r="ATX437" s="264" t="str">
        <f>IF(AND($A$437&lt;=CY$349,CY$349&lt;=$B$437),(2/3)*$F$437,"")</f>
        <v/>
      </c>
      <c r="ATY437" s="264" t="str">
        <f>IF(AND($A$437&lt;=CZ$349,CZ$349&lt;=$B$437),$C$437,"")</f>
        <v/>
      </c>
      <c r="ATZ437" s="264" t="str">
        <f>IF(AND($A$437&lt;=CZ$349,CZ$349&lt;=$B$437),(1/3)*$C$437,"")</f>
        <v/>
      </c>
      <c r="AUA437" s="264" t="str">
        <f>IF(AND($A$437&lt;=CZ$349,CZ$349&lt;=$B$437),(2/3)*$C$437,"")</f>
        <v/>
      </c>
      <c r="AUB437" s="264" t="str">
        <f>IF(AND($A$437&lt;=CZ$349,CZ$349&lt;=$B$437),$D$437,"")</f>
        <v/>
      </c>
      <c r="AUC437" s="264" t="str">
        <f>IF(AND($A$437&lt;=CZ$349,CZ$349&lt;=$B$437),(1/3)*$D$437,"")</f>
        <v/>
      </c>
      <c r="AUD437" s="264" t="str">
        <f>IF(AND($A$437&lt;=CZ$349,CZ$349&lt;=$B$437),(2/3)*$D$437,"")</f>
        <v/>
      </c>
      <c r="AUE437" s="264" t="str">
        <f>IF(AND($A$437&lt;=CZ$349,CZ$349&lt;=$B$437),$E$437,"")</f>
        <v/>
      </c>
      <c r="AUF437" s="264" t="str">
        <f>IF(AND($A$437&lt;=CZ$349,CZ$349&lt;=$B$437),(1/3)*$E$437,"")</f>
        <v/>
      </c>
      <c r="AUG437" s="264" t="str">
        <f>IF(AND($A$437&lt;=CZ$349,CZ$349&lt;=$B$437),(2/3)*$E$437,"")</f>
        <v/>
      </c>
      <c r="AUH437" s="264" t="str">
        <f>IF(AND($A$437&lt;=CZ$349,CZ$349&lt;=$B$437),$F$437,"")</f>
        <v/>
      </c>
      <c r="AUI437" s="264" t="str">
        <f>IF(AND($A$437&lt;=CZ$349,CZ$349&lt;=$B$437),(1/3)*$F$437,"")</f>
        <v/>
      </c>
      <c r="AUJ437" s="264" t="str">
        <f>IF(AND($A$437&lt;=CZ$349,CZ$349&lt;=$B$437),(2/3)*$F$437,"")</f>
        <v/>
      </c>
    </row>
    <row r="438" spans="1:1232" hidden="1">
      <c r="A438" s="260">
        <v>5451</v>
      </c>
      <c r="B438" s="257">
        <v>6800</v>
      </c>
      <c r="C438" s="265">
        <v>30</v>
      </c>
      <c r="D438" s="265">
        <v>23</v>
      </c>
      <c r="E438" s="265">
        <v>17</v>
      </c>
      <c r="F438" s="265">
        <v>12</v>
      </c>
      <c r="G438" s="479"/>
      <c r="H438" s="479"/>
      <c r="I438" s="479"/>
      <c r="J438" s="6"/>
      <c r="K438" s="6"/>
      <c r="L438" s="6"/>
      <c r="M438" s="6"/>
      <c r="N438" s="6"/>
      <c r="O438" s="6"/>
      <c r="Q438" s="264" t="str">
        <f t="shared" si="879"/>
        <v/>
      </c>
      <c r="R438" s="264" t="str">
        <f t="shared" si="880"/>
        <v/>
      </c>
      <c r="S438" s="264" t="str">
        <f t="shared" si="881"/>
        <v/>
      </c>
      <c r="T438" s="264" t="str">
        <f t="shared" si="882"/>
        <v/>
      </c>
      <c r="U438" s="264" t="str">
        <f t="shared" si="883"/>
        <v/>
      </c>
      <c r="V438" s="264" t="str">
        <f t="shared" si="884"/>
        <v/>
      </c>
      <c r="W438" s="264" t="str">
        <f t="shared" si="885"/>
        <v/>
      </c>
      <c r="X438" s="264" t="str">
        <f t="shared" si="886"/>
        <v/>
      </c>
      <c r="Y438" s="264"/>
      <c r="Z438" s="264"/>
      <c r="AA438" s="264"/>
      <c r="AB438" s="264" t="str">
        <f t="shared" si="887"/>
        <v/>
      </c>
      <c r="AC438" s="264" t="str">
        <f t="shared" si="888"/>
        <v/>
      </c>
      <c r="AD438" s="264" t="str">
        <f t="shared" si="889"/>
        <v/>
      </c>
      <c r="AE438" s="264" t="str">
        <f t="shared" si="890"/>
        <v/>
      </c>
      <c r="AF438" s="264" t="str">
        <f t="shared" si="652"/>
        <v/>
      </c>
      <c r="AG438" s="264" t="str">
        <f t="shared" si="653"/>
        <v/>
      </c>
      <c r="AH438" s="264"/>
      <c r="AI438" s="264" t="str">
        <f t="shared" si="654"/>
        <v/>
      </c>
      <c r="AJ438" s="264" t="str">
        <f t="shared" si="655"/>
        <v/>
      </c>
      <c r="AK438" s="264" t="str">
        <f t="shared" si="656"/>
        <v/>
      </c>
      <c r="AL438" s="264" t="str">
        <f t="shared" si="657"/>
        <v/>
      </c>
      <c r="AM438" s="264" t="str">
        <f t="shared" si="658"/>
        <v/>
      </c>
      <c r="AN438" s="264" t="str">
        <f t="shared" si="659"/>
        <v/>
      </c>
      <c r="AO438" s="264" t="str">
        <f t="shared" si="660"/>
        <v/>
      </c>
      <c r="AP438" s="264" t="str">
        <f t="shared" si="661"/>
        <v/>
      </c>
      <c r="AQ438" s="264" t="str">
        <f t="shared" si="662"/>
        <v/>
      </c>
      <c r="AR438" s="264" t="str">
        <f t="shared" si="663"/>
        <v/>
      </c>
      <c r="AS438" s="264" t="str">
        <f t="shared" si="664"/>
        <v/>
      </c>
      <c r="AT438" s="264" t="str">
        <f t="shared" si="665"/>
        <v/>
      </c>
      <c r="AU438" s="264" t="str">
        <f t="shared" si="666"/>
        <v/>
      </c>
      <c r="AV438" s="264" t="str">
        <f t="shared" si="667"/>
        <v/>
      </c>
      <c r="AW438" s="264" t="str">
        <f t="shared" si="668"/>
        <v/>
      </c>
      <c r="AX438" s="264" t="str">
        <f t="shared" si="669"/>
        <v/>
      </c>
      <c r="AY438" s="264" t="str">
        <f t="shared" si="670"/>
        <v/>
      </c>
      <c r="AZ438" s="264" t="str">
        <f t="shared" si="671"/>
        <v/>
      </c>
      <c r="BA438" s="264" t="str">
        <f t="shared" si="672"/>
        <v/>
      </c>
      <c r="BB438" s="264" t="str">
        <f t="shared" si="673"/>
        <v/>
      </c>
      <c r="BC438" s="264" t="str">
        <f t="shared" si="674"/>
        <v/>
      </c>
      <c r="BD438" s="264" t="str">
        <f t="shared" si="675"/>
        <v/>
      </c>
      <c r="BE438" s="264" t="str">
        <f t="shared" si="676"/>
        <v/>
      </c>
      <c r="BF438" s="264" t="str">
        <f t="shared" si="677"/>
        <v/>
      </c>
      <c r="BG438" s="264" t="str">
        <f t="shared" si="678"/>
        <v/>
      </c>
      <c r="BH438" s="264" t="str">
        <f t="shared" si="679"/>
        <v/>
      </c>
      <c r="BI438" s="264" t="str">
        <f t="shared" si="680"/>
        <v/>
      </c>
      <c r="BJ438" s="264" t="str">
        <f t="shared" si="681"/>
        <v/>
      </c>
      <c r="BK438" s="264" t="str">
        <f t="shared" si="682"/>
        <v/>
      </c>
      <c r="BL438" s="264" t="str">
        <f t="shared" si="683"/>
        <v/>
      </c>
      <c r="BM438" s="264" t="str">
        <f t="shared" si="684"/>
        <v/>
      </c>
      <c r="BN438" s="264" t="str">
        <f t="shared" si="685"/>
        <v/>
      </c>
      <c r="BO438" s="264" t="str">
        <f t="shared" si="686"/>
        <v/>
      </c>
      <c r="BP438" s="264" t="str">
        <f t="shared" si="687"/>
        <v/>
      </c>
      <c r="BQ438" s="264" t="str">
        <f t="shared" si="688"/>
        <v/>
      </c>
      <c r="BR438" s="264" t="str">
        <f t="shared" si="689"/>
        <v/>
      </c>
      <c r="BS438" s="264" t="str">
        <f t="shared" si="690"/>
        <v/>
      </c>
      <c r="BT438" s="264" t="str">
        <f t="shared" si="691"/>
        <v/>
      </c>
      <c r="BU438" s="264" t="str">
        <f t="shared" si="692"/>
        <v/>
      </c>
      <c r="BV438" s="264" t="str">
        <f t="shared" si="693"/>
        <v/>
      </c>
      <c r="BW438" s="264" t="str">
        <f t="shared" si="694"/>
        <v/>
      </c>
      <c r="BX438" s="264" t="str">
        <f t="shared" si="874"/>
        <v/>
      </c>
      <c r="BY438" s="264" t="str">
        <f t="shared" si="695"/>
        <v/>
      </c>
      <c r="BZ438" s="264" t="str">
        <f t="shared" si="696"/>
        <v/>
      </c>
      <c r="CA438" s="264" t="str">
        <f t="shared" si="697"/>
        <v/>
      </c>
      <c r="CB438" s="264" t="str">
        <f t="shared" si="698"/>
        <v/>
      </c>
      <c r="CC438" s="264" t="str">
        <f t="shared" si="699"/>
        <v/>
      </c>
      <c r="CD438" s="264" t="str">
        <f t="shared" si="700"/>
        <v/>
      </c>
      <c r="CE438" s="264" t="str">
        <f t="shared" si="701"/>
        <v/>
      </c>
      <c r="CF438" s="264" t="str">
        <f t="shared" si="702"/>
        <v/>
      </c>
      <c r="CG438" s="264" t="str">
        <f t="shared" si="703"/>
        <v/>
      </c>
      <c r="CH438" s="264" t="str">
        <f t="shared" si="704"/>
        <v/>
      </c>
      <c r="CI438" s="264" t="str">
        <f t="shared" si="705"/>
        <v/>
      </c>
      <c r="CJ438" s="264" t="str">
        <f t="shared" si="706"/>
        <v/>
      </c>
      <c r="CK438" s="264" t="str">
        <f t="shared" si="707"/>
        <v/>
      </c>
      <c r="CL438" s="264" t="str">
        <f t="shared" si="708"/>
        <v/>
      </c>
      <c r="CM438" s="264" t="str">
        <f t="shared" si="709"/>
        <v/>
      </c>
      <c r="CN438" s="264" t="str">
        <f t="shared" si="710"/>
        <v/>
      </c>
      <c r="CO438" s="264" t="str">
        <f t="shared" si="711"/>
        <v/>
      </c>
      <c r="CP438" s="264" t="str">
        <f t="shared" si="712"/>
        <v/>
      </c>
      <c r="CQ438" s="264" t="str">
        <f t="shared" si="713"/>
        <v/>
      </c>
      <c r="CR438" s="264" t="str">
        <f t="shared" si="714"/>
        <v/>
      </c>
      <c r="CS438" s="264" t="str">
        <f t="shared" si="715"/>
        <v/>
      </c>
      <c r="CT438" s="264" t="str">
        <f t="shared" si="716"/>
        <v/>
      </c>
      <c r="CU438" s="264" t="str">
        <f t="shared" si="717"/>
        <v/>
      </c>
      <c r="CV438" s="264" t="str">
        <f t="shared" si="718"/>
        <v/>
      </c>
      <c r="CW438" s="264" t="str">
        <f t="shared" si="719"/>
        <v/>
      </c>
      <c r="CX438" s="264" t="str">
        <f t="shared" si="720"/>
        <v/>
      </c>
      <c r="CY438" s="264" t="str">
        <f t="shared" si="721"/>
        <v/>
      </c>
      <c r="CZ438" s="264" t="str">
        <f t="shared" si="722"/>
        <v/>
      </c>
      <c r="DA438" s="264" t="str">
        <f t="shared" si="723"/>
        <v/>
      </c>
      <c r="DB438" s="264" t="str">
        <f t="shared" si="724"/>
        <v/>
      </c>
      <c r="DC438" s="264" t="str">
        <f t="shared" si="725"/>
        <v/>
      </c>
      <c r="DD438" s="264" t="str">
        <f t="shared" si="726"/>
        <v/>
      </c>
      <c r="DE438" s="264" t="str">
        <f t="shared" si="727"/>
        <v/>
      </c>
      <c r="DF438" s="264" t="str">
        <f t="shared" si="728"/>
        <v/>
      </c>
      <c r="DG438" s="264" t="str">
        <f t="shared" si="729"/>
        <v/>
      </c>
      <c r="DH438" s="264" t="str">
        <f t="shared" si="730"/>
        <v/>
      </c>
      <c r="DI438" s="264" t="str">
        <f t="shared" si="731"/>
        <v/>
      </c>
      <c r="DJ438" s="264" t="str">
        <f t="shared" si="732"/>
        <v/>
      </c>
      <c r="DK438" s="264" t="str">
        <f t="shared" si="733"/>
        <v/>
      </c>
      <c r="DL438" s="264" t="str">
        <f t="shared" si="734"/>
        <v/>
      </c>
      <c r="DM438" s="264" t="str">
        <f t="shared" si="735"/>
        <v/>
      </c>
      <c r="DN438" s="264" t="str">
        <f t="shared" si="736"/>
        <v/>
      </c>
      <c r="DO438" s="264" t="str">
        <f t="shared" si="737"/>
        <v/>
      </c>
      <c r="DP438" s="264" t="str">
        <f t="shared" si="738"/>
        <v/>
      </c>
      <c r="DQ438" s="264" t="str">
        <f t="shared" si="739"/>
        <v/>
      </c>
      <c r="DR438" s="264" t="str">
        <f t="shared" si="740"/>
        <v/>
      </c>
      <c r="DS438" s="264" t="str">
        <f t="shared" si="741"/>
        <v/>
      </c>
      <c r="DT438" s="264" t="str">
        <f t="shared" si="742"/>
        <v/>
      </c>
      <c r="DU438" s="264" t="str">
        <f t="shared" si="743"/>
        <v/>
      </c>
      <c r="DV438" s="264" t="str">
        <f t="shared" si="744"/>
        <v/>
      </c>
      <c r="DW438" s="264" t="str">
        <f t="shared" si="745"/>
        <v/>
      </c>
      <c r="DX438" s="264" t="str">
        <f t="shared" si="746"/>
        <v/>
      </c>
      <c r="DY438" s="264" t="str">
        <f t="shared" si="747"/>
        <v/>
      </c>
      <c r="DZ438" s="264" t="str">
        <f t="shared" si="748"/>
        <v/>
      </c>
      <c r="EA438" s="264" t="str">
        <f t="shared" si="749"/>
        <v/>
      </c>
      <c r="EB438" s="264" t="str">
        <f t="shared" si="750"/>
        <v/>
      </c>
      <c r="EC438" s="264" t="str">
        <f t="shared" si="751"/>
        <v/>
      </c>
      <c r="ED438" s="264" t="str">
        <f t="shared" si="752"/>
        <v/>
      </c>
      <c r="EE438" s="264" t="str">
        <f t="shared" si="753"/>
        <v/>
      </c>
      <c r="EF438" s="264" t="str">
        <f t="shared" si="754"/>
        <v/>
      </c>
      <c r="EG438" s="264" t="str">
        <f t="shared" si="755"/>
        <v/>
      </c>
      <c r="EH438" s="264" t="str">
        <f t="shared" si="756"/>
        <v/>
      </c>
      <c r="EI438" s="264" t="str">
        <f t="shared" si="757"/>
        <v/>
      </c>
      <c r="EJ438" s="264" t="str">
        <f t="shared" si="758"/>
        <v/>
      </c>
      <c r="EK438" s="264" t="str">
        <f t="shared" si="875"/>
        <v/>
      </c>
      <c r="EL438" s="264" t="str">
        <f t="shared" si="759"/>
        <v/>
      </c>
      <c r="EM438" s="264" t="str">
        <f t="shared" si="760"/>
        <v/>
      </c>
      <c r="EN438" s="264" t="str">
        <f t="shared" si="761"/>
        <v/>
      </c>
      <c r="EO438" s="264" t="str">
        <f t="shared" si="762"/>
        <v/>
      </c>
      <c r="EP438" s="264" t="str">
        <f t="shared" si="763"/>
        <v/>
      </c>
      <c r="EQ438" s="264" t="str">
        <f t="shared" si="764"/>
        <v/>
      </c>
      <c r="ER438" s="264" t="str">
        <f t="shared" si="765"/>
        <v/>
      </c>
      <c r="ES438" s="264" t="str">
        <f t="shared" si="766"/>
        <v/>
      </c>
      <c r="ET438" s="264" t="str">
        <f t="shared" si="767"/>
        <v/>
      </c>
      <c r="EU438" s="264" t="str">
        <f t="shared" si="768"/>
        <v/>
      </c>
      <c r="EV438" s="264" t="str">
        <f t="shared" si="769"/>
        <v/>
      </c>
      <c r="EW438" s="264" t="str">
        <f t="shared" si="770"/>
        <v/>
      </c>
      <c r="EX438" s="264" t="str">
        <f t="shared" si="771"/>
        <v/>
      </c>
      <c r="EY438" s="264" t="str">
        <f t="shared" si="772"/>
        <v/>
      </c>
      <c r="EZ438" s="264" t="str">
        <f t="shared" si="773"/>
        <v/>
      </c>
      <c r="FA438" s="264" t="str">
        <f t="shared" si="774"/>
        <v/>
      </c>
      <c r="FB438" s="264" t="str">
        <f t="shared" si="775"/>
        <v/>
      </c>
      <c r="FC438" s="264" t="str">
        <f t="shared" si="776"/>
        <v/>
      </c>
      <c r="FD438" s="264" t="str">
        <f t="shared" si="777"/>
        <v/>
      </c>
      <c r="FE438" s="264" t="str">
        <f t="shared" si="778"/>
        <v/>
      </c>
      <c r="FF438" s="264" t="str">
        <f t="shared" si="779"/>
        <v/>
      </c>
      <c r="FG438" s="264" t="str">
        <f t="shared" si="780"/>
        <v/>
      </c>
      <c r="FH438" s="264" t="str">
        <f t="shared" si="781"/>
        <v/>
      </c>
      <c r="FI438" s="264" t="str">
        <f t="shared" si="782"/>
        <v/>
      </c>
      <c r="FJ438" s="264" t="str">
        <f t="shared" si="783"/>
        <v/>
      </c>
      <c r="FK438" s="264" t="str">
        <f t="shared" si="784"/>
        <v/>
      </c>
      <c r="FL438" s="264" t="str">
        <f t="shared" si="785"/>
        <v/>
      </c>
      <c r="FM438" s="264" t="str">
        <f t="shared" si="786"/>
        <v/>
      </c>
      <c r="FN438" s="264" t="str">
        <f t="shared" si="787"/>
        <v/>
      </c>
      <c r="FO438" s="264" t="str">
        <f t="shared" si="788"/>
        <v/>
      </c>
      <c r="FP438" s="264" t="str">
        <f t="shared" si="789"/>
        <v/>
      </c>
      <c r="FQ438" s="264" t="str">
        <f t="shared" si="790"/>
        <v/>
      </c>
      <c r="FR438" s="264" t="str">
        <f t="shared" si="791"/>
        <v/>
      </c>
      <c r="FS438" s="264" t="str">
        <f t="shared" si="792"/>
        <v/>
      </c>
      <c r="FT438" s="264" t="str">
        <f t="shared" si="793"/>
        <v/>
      </c>
      <c r="FU438" s="264" t="str">
        <f t="shared" si="794"/>
        <v/>
      </c>
      <c r="FV438" s="264" t="str">
        <f t="shared" si="795"/>
        <v/>
      </c>
      <c r="FW438" s="264" t="str">
        <f t="shared" si="796"/>
        <v/>
      </c>
      <c r="FX438" s="264" t="str">
        <f t="shared" si="797"/>
        <v/>
      </c>
      <c r="FY438" s="264" t="str">
        <f t="shared" si="798"/>
        <v/>
      </c>
      <c r="FZ438" s="264" t="str">
        <f t="shared" si="799"/>
        <v/>
      </c>
      <c r="GA438" s="264" t="str">
        <f t="shared" si="800"/>
        <v/>
      </c>
      <c r="GB438" s="264" t="str">
        <f t="shared" si="801"/>
        <v/>
      </c>
      <c r="GC438" s="264" t="str">
        <f t="shared" si="802"/>
        <v/>
      </c>
      <c r="GD438" s="264" t="str">
        <f t="shared" si="803"/>
        <v/>
      </c>
      <c r="GE438" s="264" t="str">
        <f t="shared" si="804"/>
        <v/>
      </c>
      <c r="GF438" s="264" t="str">
        <f t="shared" si="805"/>
        <v/>
      </c>
      <c r="GG438" s="264" t="str">
        <f t="shared" si="806"/>
        <v/>
      </c>
      <c r="GH438" s="264" t="str">
        <f t="shared" si="807"/>
        <v/>
      </c>
      <c r="GI438" s="264" t="str">
        <f t="shared" si="808"/>
        <v/>
      </c>
      <c r="GJ438" s="264" t="str">
        <f t="shared" si="809"/>
        <v/>
      </c>
      <c r="GK438" s="264" t="str">
        <f t="shared" si="810"/>
        <v/>
      </c>
      <c r="GL438" s="264" t="str">
        <f t="shared" si="811"/>
        <v/>
      </c>
      <c r="GM438" s="264" t="str">
        <f t="shared" si="812"/>
        <v/>
      </c>
      <c r="GN438" s="264" t="str">
        <f t="shared" si="813"/>
        <v/>
      </c>
      <c r="GO438" s="264" t="str">
        <f t="shared" si="814"/>
        <v/>
      </c>
      <c r="GP438" s="264" t="str">
        <f t="shared" si="815"/>
        <v/>
      </c>
      <c r="GQ438" s="264" t="str">
        <f t="shared" si="816"/>
        <v/>
      </c>
      <c r="GR438" s="264" t="str">
        <f t="shared" si="817"/>
        <v/>
      </c>
      <c r="GS438" s="264" t="str">
        <f t="shared" si="818"/>
        <v/>
      </c>
      <c r="GT438" s="264" t="str">
        <f t="shared" si="819"/>
        <v/>
      </c>
      <c r="GU438" s="264" t="str">
        <f t="shared" si="820"/>
        <v/>
      </c>
      <c r="GV438" s="264" t="str">
        <f t="shared" si="821"/>
        <v/>
      </c>
      <c r="GW438" s="264" t="str">
        <f t="shared" si="822"/>
        <v/>
      </c>
      <c r="GX438" s="264" t="str">
        <f t="shared" si="823"/>
        <v/>
      </c>
      <c r="GY438" s="264" t="str">
        <f t="shared" si="824"/>
        <v/>
      </c>
      <c r="GZ438" s="264" t="str">
        <f t="shared" si="825"/>
        <v/>
      </c>
      <c r="HA438" s="264" t="str">
        <f t="shared" si="826"/>
        <v/>
      </c>
      <c r="HB438" s="264" t="str">
        <f t="shared" si="827"/>
        <v/>
      </c>
      <c r="HC438" s="264" t="str">
        <f t="shared" si="828"/>
        <v/>
      </c>
      <c r="HD438" s="264" t="str">
        <f t="shared" si="829"/>
        <v/>
      </c>
      <c r="HE438" s="264" t="str">
        <f t="shared" si="830"/>
        <v/>
      </c>
      <c r="HF438" s="264" t="str">
        <f t="shared" si="831"/>
        <v/>
      </c>
      <c r="HG438" s="264" t="str">
        <f t="shared" si="832"/>
        <v/>
      </c>
      <c r="HH438" s="264" t="str">
        <f t="shared" si="833"/>
        <v/>
      </c>
      <c r="HI438" s="264" t="str">
        <f t="shared" si="834"/>
        <v/>
      </c>
      <c r="HJ438" s="264" t="str">
        <f t="shared" si="835"/>
        <v/>
      </c>
      <c r="HK438" s="264" t="str">
        <f t="shared" si="836"/>
        <v/>
      </c>
      <c r="HL438" s="264" t="str">
        <f t="shared" si="837"/>
        <v/>
      </c>
      <c r="HM438" s="264" t="str">
        <f t="shared" si="838"/>
        <v/>
      </c>
      <c r="HN438" s="264" t="str">
        <f t="shared" si="839"/>
        <v/>
      </c>
      <c r="HO438" s="264" t="str">
        <f t="shared" si="840"/>
        <v/>
      </c>
      <c r="HP438" s="264" t="str">
        <f t="shared" si="841"/>
        <v/>
      </c>
      <c r="HQ438" s="264" t="str">
        <f t="shared" si="842"/>
        <v/>
      </c>
      <c r="HR438" s="264" t="str">
        <f t="shared" si="843"/>
        <v/>
      </c>
      <c r="HS438" s="264" t="str">
        <f t="shared" si="844"/>
        <v/>
      </c>
      <c r="HT438" s="264" t="str">
        <f t="shared" si="845"/>
        <v/>
      </c>
      <c r="HU438" s="264" t="str">
        <f t="shared" si="846"/>
        <v/>
      </c>
      <c r="HV438" s="264" t="str">
        <f t="shared" si="847"/>
        <v/>
      </c>
      <c r="HW438" s="264" t="str">
        <f t="shared" si="848"/>
        <v/>
      </c>
      <c r="HX438" s="264" t="str">
        <f t="shared" si="849"/>
        <v/>
      </c>
      <c r="HY438" s="264" t="str">
        <f t="shared" si="850"/>
        <v/>
      </c>
      <c r="HZ438" s="264" t="str">
        <f t="shared" si="851"/>
        <v/>
      </c>
      <c r="IA438" s="264" t="str">
        <f t="shared" si="852"/>
        <v/>
      </c>
      <c r="IB438" s="264" t="str">
        <f t="shared" si="853"/>
        <v/>
      </c>
      <c r="IC438" s="264" t="str">
        <f t="shared" si="854"/>
        <v/>
      </c>
      <c r="ID438" s="264" t="str">
        <f t="shared" si="855"/>
        <v/>
      </c>
      <c r="IE438" s="264" t="str">
        <f t="shared" si="856"/>
        <v/>
      </c>
      <c r="IF438" s="264" t="str">
        <f t="shared" si="857"/>
        <v/>
      </c>
      <c r="IG438" s="264" t="str">
        <f t="shared" si="858"/>
        <v/>
      </c>
      <c r="IH438" s="264" t="str">
        <f t="shared" si="859"/>
        <v/>
      </c>
      <c r="II438" s="264" t="str">
        <f t="shared" si="860"/>
        <v/>
      </c>
      <c r="IJ438" s="264" t="str">
        <f t="shared" si="861"/>
        <v/>
      </c>
      <c r="IK438" s="264" t="str">
        <f t="shared" si="862"/>
        <v/>
      </c>
      <c r="IL438" s="264" t="str">
        <f t="shared" si="863"/>
        <v/>
      </c>
      <c r="IM438" s="264" t="str">
        <f t="shared" si="864"/>
        <v/>
      </c>
      <c r="IN438" s="264" t="str">
        <f t="shared" si="865"/>
        <v/>
      </c>
      <c r="IO438" s="264" t="str">
        <f>IF(AND($A$438&lt;=$W$349,$W$349&lt;=$B$438),$C$438,"")</f>
        <v/>
      </c>
      <c r="IP438" s="264" t="str">
        <f t="shared" si="866"/>
        <v/>
      </c>
      <c r="IQ438" s="264" t="str">
        <f t="shared" si="867"/>
        <v/>
      </c>
      <c r="IR438" s="264" t="str">
        <f t="shared" si="868"/>
        <v/>
      </c>
      <c r="IS438" s="264" t="str">
        <f t="shared" si="869"/>
        <v/>
      </c>
      <c r="IT438" s="264" t="str">
        <f t="shared" si="870"/>
        <v/>
      </c>
      <c r="IU438" s="264" t="str">
        <f t="shared" si="871"/>
        <v/>
      </c>
      <c r="IV438" s="264" t="str">
        <f t="shared" si="872"/>
        <v/>
      </c>
      <c r="IW438" s="264" t="str">
        <f t="shared" si="873"/>
        <v/>
      </c>
      <c r="IX438" s="264" t="str">
        <f t="shared" si="876"/>
        <v/>
      </c>
      <c r="IY438" s="264" t="str">
        <f t="shared" si="877"/>
        <v/>
      </c>
      <c r="IZ438" s="264" t="str">
        <f t="shared" si="878"/>
        <v/>
      </c>
      <c r="JA438" s="264" t="str">
        <f>IF(AND($A$438&lt;=X$349,X$349&lt;=$B$438),$C$438,"")</f>
        <v/>
      </c>
      <c r="JB438" s="264" t="str">
        <f>IF(AND($A$438&lt;=X$349,X$349&lt;=$B$438),(1/3)*$C$438,"")</f>
        <v/>
      </c>
      <c r="JC438" s="264" t="str">
        <f>IF(AND($A$438&lt;=X$349,X$349&lt;=$B$438),(2/3)*$C$438,"")</f>
        <v/>
      </c>
      <c r="JD438" s="264" t="str">
        <f>IF(AND($A$438&lt;=X$349,X$349&lt;=$B$438),$D$438,"")</f>
        <v/>
      </c>
      <c r="JE438" s="264" t="str">
        <f>IF(AND($A$438&lt;=X$349,X$349&lt;=$B$438),(1/3)*$D$438,"")</f>
        <v/>
      </c>
      <c r="JF438" s="264" t="str">
        <f>IF(AND($A$438&lt;=X$349,X$349&lt;=$B$438),(2/3)*$D$438,"")</f>
        <v/>
      </c>
      <c r="JG438" s="264" t="str">
        <f>IF(AND($A$438&lt;=X$349,X$349&lt;=$B$438),$E$438,"")</f>
        <v/>
      </c>
      <c r="JH438" s="264" t="str">
        <f>IF(AND($A$438&lt;=X$349,X$349&lt;=$B$438),(1/3)*$E$438,"")</f>
        <v/>
      </c>
      <c r="JI438" s="264" t="str">
        <f>IF(AND($A$438&lt;=X$349,X$349&lt;=$B$438),(2/3)*$E$438,"")</f>
        <v/>
      </c>
      <c r="JJ438" s="264" t="str">
        <f>IF(AND($A$438&lt;=X$349,X$349&lt;=$B$438),$F$438,"")</f>
        <v/>
      </c>
      <c r="JK438" s="264" t="str">
        <f>IF(AND($A$438&lt;=X$349,X$349&lt;=$B$438),(1/3)*$F$438,"")</f>
        <v/>
      </c>
      <c r="JL438" s="264" t="str">
        <f>IF(AND($A$438&lt;=X$349,X$349&lt;=$B$438),(2/3)*$F$438,"")</f>
        <v/>
      </c>
      <c r="JM438" s="264" t="str">
        <f>IF(AND($A$438&lt;=Y$349,Y$349&lt;=$B$438),$C$438,"")</f>
        <v/>
      </c>
      <c r="JN438" s="264" t="str">
        <f>IF(AND($A$438&lt;=Y$349,Y$349&lt;=$B$438),(1/3)*$C$438,"")</f>
        <v/>
      </c>
      <c r="JO438" s="264" t="str">
        <f>IF(AND($A$438&lt;=Y$349,Y$349&lt;=$B$438),(2/3)*$C$438,"")</f>
        <v/>
      </c>
      <c r="JP438" s="264" t="str">
        <f>IF(AND($A$438&lt;=Y$349,Y$349&lt;=$B$438),$D$438,"")</f>
        <v/>
      </c>
      <c r="JQ438" s="264" t="str">
        <f>IF(AND($A$438&lt;=Y$349,Y$349&lt;=$B$438),(1/3)*$D$438,"")</f>
        <v/>
      </c>
      <c r="JR438" s="264" t="str">
        <f>IF(AND($A$438&lt;=Y$349,Y$349&lt;=$B$438),(2/3)*$D$438,"")</f>
        <v/>
      </c>
      <c r="JS438" s="264" t="str">
        <f>IF(AND($A$438&lt;=Y$349,Y$349&lt;=$B$438),$E$438,"")</f>
        <v/>
      </c>
      <c r="JT438" s="264" t="str">
        <f>IF(AND($A$438&lt;=Y$349,Y$349&lt;=$B$438),(1/3)*$E$438,"")</f>
        <v/>
      </c>
      <c r="JU438" s="264" t="str">
        <f>IF(AND($A$438&lt;=Y$349,Y$349&lt;=$B$438),(2/3)*$E$438,"")</f>
        <v/>
      </c>
      <c r="JV438" s="264" t="str">
        <f>IF(AND($A$438&lt;=Y$349,Y$349&lt;=$B$438),$F$438,"")</f>
        <v/>
      </c>
      <c r="JW438" s="264" t="str">
        <f>IF(AND($A$438&lt;=Y$349,Y$349&lt;=$B$438),(1/3)*$F$438,"")</f>
        <v/>
      </c>
      <c r="JX438" s="264" t="str">
        <f>IF(AND($A$438&lt;=Y$349,Y$349&lt;=$B$438),(2/3)*$F$438,"")</f>
        <v/>
      </c>
      <c r="JY438" s="264" t="str">
        <f>IF(AND($A$438&lt;=Z$349,Z$349&lt;=$B$438),$C$438,"")</f>
        <v/>
      </c>
      <c r="JZ438" s="264" t="str">
        <f>IF(AND($A$438&lt;=Z$349,Z$349&lt;=$B$438),(1/3)*$C$438,"")</f>
        <v/>
      </c>
      <c r="KA438" s="264" t="str">
        <f>IF(AND($A$438&lt;=Z$349,Z$349&lt;=$B$438),(2/3)*$C$438,"")</f>
        <v/>
      </c>
      <c r="KB438" s="264" t="str">
        <f>IF(AND($A$438&lt;=Z$349,Z$349&lt;=$B$438),$D$438,"")</f>
        <v/>
      </c>
      <c r="KC438" s="264" t="str">
        <f>IF(AND($A$438&lt;=Z$349,Z$349&lt;=$B$438),(1/3)*$D$438,"")</f>
        <v/>
      </c>
      <c r="KD438" s="264" t="str">
        <f>IF(AND($A$438&lt;=Z$349,Z$349&lt;=$B$438),(2/3)*$D$438,"")</f>
        <v/>
      </c>
      <c r="KE438" s="264" t="str">
        <f>IF(AND($A$438&lt;=Z$349,Z$349&lt;=$B$438),$E$438,"")</f>
        <v/>
      </c>
      <c r="KF438" s="264" t="str">
        <f>IF(AND($A$438&lt;=Z$349,Z$349&lt;=$B$438),(1/3)*$E$438,"")</f>
        <v/>
      </c>
      <c r="KG438" s="264" t="str">
        <f>IF(AND($A$438&lt;=Z$349,Z$349&lt;=$B$438),(2/3)*$E$438,"")</f>
        <v/>
      </c>
      <c r="KH438" s="264" t="str">
        <f>IF(AND($A$438&lt;=Z$349,Z$349&lt;=$B$438),$F$438,"")</f>
        <v/>
      </c>
      <c r="KI438" s="264" t="str">
        <f>IF(AND($A$438&lt;=Z$349,Z$349&lt;=$B$438),(1/3)*$F$438,"")</f>
        <v/>
      </c>
      <c r="KJ438" s="264" t="str">
        <f>IF(AND($A$438&lt;=Z$349,Z$349&lt;=$B$438),(2/3)*$F$438,"")</f>
        <v/>
      </c>
      <c r="KK438" s="264" t="str">
        <f>IF(AND($A$438&lt;=AA$349,AA$349&lt;=$B$438),$C$438,"")</f>
        <v/>
      </c>
      <c r="KL438" s="264" t="str">
        <f>IF(AND($A$438&lt;=AA$349,AA$349&lt;=$B$438),(1/3)*$C$438,"")</f>
        <v/>
      </c>
      <c r="KM438" s="264" t="str">
        <f>IF(AND($A$438&lt;=AA$349,AA$349&lt;=$B$438),(2/3)*$C$438,"")</f>
        <v/>
      </c>
      <c r="KN438" s="264" t="str">
        <f>IF(AND($A$438&lt;=AA$349,AA$349&lt;=$B$438),$D$438,"")</f>
        <v/>
      </c>
      <c r="KO438" s="264" t="str">
        <f>IF(AND($A$438&lt;=AA$349,AA$349&lt;=$B$438),(1/3)*$D$438,"")</f>
        <v/>
      </c>
      <c r="KP438" s="264" t="str">
        <f>IF(AND($A$438&lt;=AA$349,AA$349&lt;=$B$438),(2/3)*$D$438,"")</f>
        <v/>
      </c>
      <c r="KQ438" s="264" t="str">
        <f>IF(AND($A$438&lt;=AA$349,AA$349&lt;=$B$438),$E$438,"")</f>
        <v/>
      </c>
      <c r="KR438" s="264" t="str">
        <f>IF(AND($A$438&lt;=AA$349,AA$349&lt;=$B$438),(1/3)*$E$438,"")</f>
        <v/>
      </c>
      <c r="KS438" s="264" t="str">
        <f>IF(AND($A$438&lt;=AA$349,AA$349&lt;=$B$438),(2/3)*$E$438,"")</f>
        <v/>
      </c>
      <c r="KT438" s="264" t="str">
        <f>IF(AND($A$438&lt;=AA$349,AA$349&lt;=$B$438),$F$438,"")</f>
        <v/>
      </c>
      <c r="KU438" s="264" t="str">
        <f>IF(AND($A$438&lt;=AA$349,AA$349&lt;=$B$438),(1/3)*$F$438,"")</f>
        <v/>
      </c>
      <c r="KV438" s="264" t="str">
        <f>IF(AND($A$438&lt;=AA$349,AA$349&lt;=$B$438),(2/3)*$F$438,"")</f>
        <v/>
      </c>
      <c r="KW438" s="264" t="str">
        <f>IF(AND($A$438&lt;=AB$349,AB$349&lt;=$B$438),$C$438,"")</f>
        <v/>
      </c>
      <c r="KX438" s="264" t="str">
        <f>IF(AND($A$438&lt;=AB$349,AB$349&lt;=$B$438),(1/3)*$C$438,"")</f>
        <v/>
      </c>
      <c r="KY438" s="264" t="str">
        <f>IF(AND($A$438&lt;=AB$349,AB$349&lt;=$B$438),(2/3)*$C$438,"")</f>
        <v/>
      </c>
      <c r="KZ438" s="264" t="str">
        <f>IF(AND($A$438&lt;=AB$349,AB$349&lt;=$B$438),$D$438,"")</f>
        <v/>
      </c>
      <c r="LA438" s="264" t="str">
        <f>IF(AND($A$438&lt;=AB$349,AB$349&lt;=$B$438),(1/3)*$D$438,"")</f>
        <v/>
      </c>
      <c r="LB438" s="264" t="str">
        <f>IF(AND($A$438&lt;=AB$349,AB$349&lt;=$B$438),(2/3)*$D$438,"")</f>
        <v/>
      </c>
      <c r="LC438" s="264" t="str">
        <f>IF(AND($A$438&lt;=AB$349,AB$349&lt;=$B$438),$E$438,"")</f>
        <v/>
      </c>
      <c r="LD438" s="264" t="str">
        <f>IF(AND($A$438&lt;=AB$349,AB$349&lt;=$B$438),(1/3)*$E$438,"")</f>
        <v/>
      </c>
      <c r="LE438" s="264" t="str">
        <f>IF(AND($A$438&lt;=AB$349,AB$349&lt;=$B$438),(2/3)*$E$438,"")</f>
        <v/>
      </c>
      <c r="LF438" s="264" t="str">
        <f>IF(AND($A$438&lt;=AB$349,AB$349&lt;=$B$438),$F$438,"")</f>
        <v/>
      </c>
      <c r="LG438" s="264" t="str">
        <f>IF(AND($A$438&lt;=AB$349,AB$349&lt;=$B$438),(1/3)*$F$438,"")</f>
        <v/>
      </c>
      <c r="LH438" s="264" t="str">
        <f>IF(AND($A$438&lt;=AB$349,AB$349&lt;=$B$438),(2/3)*$F$438,"")</f>
        <v/>
      </c>
      <c r="LI438" s="264" t="str">
        <f>IF(AND($A$438&lt;=AC$349,AC$349&lt;=$B$438),$C$438,"")</f>
        <v/>
      </c>
      <c r="LJ438" s="264" t="str">
        <f>IF(AND($A$438&lt;=AC$349,AC$349&lt;=$B$438),(1/3)*$C$438,"")</f>
        <v/>
      </c>
      <c r="LK438" s="264" t="str">
        <f>IF(AND($A$438&lt;=AC$349,AC$349&lt;=$B$438),(2/3)*$C$438,"")</f>
        <v/>
      </c>
      <c r="LL438" s="264" t="str">
        <f>IF(AND($A$438&lt;=AC$349,AC$349&lt;=$B$438),$D$438,"")</f>
        <v/>
      </c>
      <c r="LM438" s="264" t="str">
        <f>IF(AND($A$438&lt;=AC$349,AC$349&lt;=$B$438),(1/3)*$D$438,"")</f>
        <v/>
      </c>
      <c r="LN438" s="264" t="str">
        <f>IF(AND($A$438&lt;=AC$349,AC$349&lt;=$B$438),(2/3)*$D$438,"")</f>
        <v/>
      </c>
      <c r="LO438" s="264" t="str">
        <f>IF(AND($A$438&lt;=AC$349,AC$349&lt;=$B$438),$E$438,"")</f>
        <v/>
      </c>
      <c r="LP438" s="264" t="str">
        <f>IF(AND($A$438&lt;=AC$349,AC$349&lt;=$B$438),(1/3)*$E$438,"")</f>
        <v/>
      </c>
      <c r="LQ438" s="264" t="str">
        <f>IF(AND($A$438&lt;=AC$349,AC$349&lt;=$B$438),(2/3)*$E$438,"")</f>
        <v/>
      </c>
      <c r="LR438" s="264" t="str">
        <f>IF(AND($A$438&lt;=AC$349,AC$349&lt;=$B$438),$F$438,"")</f>
        <v/>
      </c>
      <c r="LS438" s="264" t="str">
        <f>IF(AND($A$438&lt;=AC$349,AC$349&lt;=$B$438),(1/3)*$F$438,"")</f>
        <v/>
      </c>
      <c r="LT438" s="264" t="str">
        <f>IF(AND($A$438&lt;=AC$349,AC$349&lt;=$B$438),(2/3)*$F$438,"")</f>
        <v/>
      </c>
      <c r="LU438" s="264" t="str">
        <f>IF(AND($A$438&lt;=AD$349,AD$349&lt;=$B$438),$C$438,"")</f>
        <v/>
      </c>
      <c r="LV438" s="264" t="str">
        <f>IF(AND($A$438&lt;=AD$349,AD$349&lt;=$B$438),(1/3)*$C$438,"")</f>
        <v/>
      </c>
      <c r="LW438" s="264" t="str">
        <f>IF(AND($A$438&lt;=AD$349,AD$349&lt;=$B$438),(2/3)*$C$438,"")</f>
        <v/>
      </c>
      <c r="LX438" s="264" t="str">
        <f>IF(AND($A$438&lt;=AD$349,AD$349&lt;=$B$438),$D$438,"")</f>
        <v/>
      </c>
      <c r="LY438" s="264" t="str">
        <f>IF(AND($A$438&lt;=AD$349,AD$349&lt;=$B$438),(1/3)*$D$438,"")</f>
        <v/>
      </c>
      <c r="LZ438" s="264" t="str">
        <f>IF(AND($A$438&lt;=AD$349,AD$349&lt;=$B$438),(2/3)*$D$438,"")</f>
        <v/>
      </c>
      <c r="MA438" s="264" t="str">
        <f>IF(AND($A$438&lt;=AD$349,AD$349&lt;=$B$438),$E$438,"")</f>
        <v/>
      </c>
      <c r="MB438" s="264" t="str">
        <f>IF(AND($A$438&lt;=AD$349,AD$349&lt;=$B$438),(1/3)*$E$438,"")</f>
        <v/>
      </c>
      <c r="MC438" s="264" t="str">
        <f>IF(AND($A$438&lt;=AD$349,AD$349&lt;=$B$438),(2/3)*$E$438,"")</f>
        <v/>
      </c>
      <c r="MD438" s="264" t="str">
        <f>IF(AND($A$438&lt;=AD$349,AD$349&lt;=$B$438),$F$438,"")</f>
        <v/>
      </c>
      <c r="ME438" s="264" t="str">
        <f>IF(AND($A$438&lt;=AD$349,AD$349&lt;=$B$438),(1/3)*$F$438,"")</f>
        <v/>
      </c>
      <c r="MF438" s="264" t="str">
        <f>IF(AND($A$438&lt;=AD$349,AD$349&lt;=$B$438),(2/3)*$F$438,"")</f>
        <v/>
      </c>
      <c r="MG438" s="264" t="str">
        <f>IF(AND($A$438&lt;=AE$349,AE$349&lt;=$B$438),$C$438,"")</f>
        <v/>
      </c>
      <c r="MH438" s="264" t="str">
        <f>IF(AND($A$438&lt;=AE$349,AE$349&lt;=$B$438),(1/3)*$C$438,"")</f>
        <v/>
      </c>
      <c r="MI438" s="264" t="str">
        <f>IF(AND($A$438&lt;=AE$349,AE$349&lt;=$B$438),(2/3)*$C$438,"")</f>
        <v/>
      </c>
      <c r="MJ438" s="264" t="str">
        <f>IF(AND($A$438&lt;=AE$349,AE$349&lt;=$B$438),$D$438,"")</f>
        <v/>
      </c>
      <c r="MK438" s="264" t="str">
        <f>IF(AND($A$438&lt;=AE$349,AE$349&lt;=$B$438),(1/3)*$D$438,"")</f>
        <v/>
      </c>
      <c r="ML438" s="264" t="str">
        <f>IF(AND($A$438&lt;=AE$349,AE$349&lt;=$B$438),(2/3)*$D$438,"")</f>
        <v/>
      </c>
      <c r="MM438" s="264" t="str">
        <f>IF(AND($A$438&lt;=AE$349,AE$349&lt;=$B$438),$E$438,"")</f>
        <v/>
      </c>
      <c r="MN438" s="264" t="str">
        <f>IF(AND($A$438&lt;=AE$349,AE$349&lt;=$B$438),(1/3)*$E$438,"")</f>
        <v/>
      </c>
      <c r="MO438" s="264" t="str">
        <f>IF(AND($A$438&lt;=AE$349,AE$349&lt;=$B$438),(2/3)*$E$438,"")</f>
        <v/>
      </c>
      <c r="MP438" s="264" t="str">
        <f>IF(AND($A$438&lt;=AE$349,AE$349&lt;=$B$438),$F$438,"")</f>
        <v/>
      </c>
      <c r="MQ438" s="264" t="str">
        <f>IF(AND($A$438&lt;=AE$349,AE$349&lt;=$B$438),(1/3)*$F$438,"")</f>
        <v/>
      </c>
      <c r="MR438" s="264" t="str">
        <f>IF(AND($A$438&lt;=AE$349,AE$349&lt;=$B$438),(2/3)*$F$438,"")</f>
        <v/>
      </c>
      <c r="MS438" s="264" t="str">
        <f>IF(AND($A$438&lt;=AF$349,AF$349&lt;=$B$438),$C$438,"")</f>
        <v/>
      </c>
      <c r="MT438" s="264" t="str">
        <f>IF(AND($A$438&lt;=AF$349,AF$349&lt;=$B$438),(1/3)*$C$438,"")</f>
        <v/>
      </c>
      <c r="MU438" s="264" t="str">
        <f>IF(AND($A$438&lt;=AF$349,AF$349&lt;=$B$438),(2/3)*$C$438,"")</f>
        <v/>
      </c>
      <c r="MV438" s="264" t="str">
        <f>IF(AND($A$438&lt;=AF$349,AF$349&lt;=$B$438),$D$438,"")</f>
        <v/>
      </c>
      <c r="MW438" s="264" t="str">
        <f>IF(AND($A$438&lt;=AF$349,AF$349&lt;=$B$438),(1/3)*$D$438,"")</f>
        <v/>
      </c>
      <c r="MX438" s="264" t="str">
        <f>IF(AND($A$438&lt;=AF$349,AF$349&lt;=$B$438),(2/3)*$D$438,"")</f>
        <v/>
      </c>
      <c r="MY438" s="264" t="str">
        <f>IF(AND($A$438&lt;=AF$349,AF$349&lt;=$B$438),$E$438,"")</f>
        <v/>
      </c>
      <c r="MZ438" s="264" t="str">
        <f>IF(AND($A$438&lt;=AF$349,AF$349&lt;=$B$438),(1/3)*$E$438,"")</f>
        <v/>
      </c>
      <c r="NA438" s="264" t="str">
        <f>IF(AND($A$438&lt;=AF$349,AF$349&lt;=$B$438),(2/3)*$E$438,"")</f>
        <v/>
      </c>
      <c r="NB438" s="264" t="str">
        <f>IF(AND($A$438&lt;=AF$349,AF$349&lt;=$B$438),$F$438,"")</f>
        <v/>
      </c>
      <c r="NC438" s="264" t="str">
        <f>IF(AND($A$438&lt;=AF$349,AF$349&lt;=$B$438),(1/3)*$F$438,"")</f>
        <v/>
      </c>
      <c r="ND438" s="264" t="str">
        <f>IF(AND($A$438&lt;=AF$349,AF$349&lt;=$B$438),(2/3)*$F$438,"")</f>
        <v/>
      </c>
      <c r="NE438" s="264" t="str">
        <f>IF(AND($A$438&lt;=AG$349,AG$349&lt;=$B$438),$C$438,"")</f>
        <v/>
      </c>
      <c r="NF438" s="264" t="str">
        <f>IF(AND($A$438&lt;=AG$349,AG$349&lt;=$B$438),(1/3)*$C$438,"")</f>
        <v/>
      </c>
      <c r="NG438" s="264" t="str">
        <f>IF(AND($A$438&lt;=AG$349,AG$349&lt;=$B$438),(2/3)*$C$438,"")</f>
        <v/>
      </c>
      <c r="NH438" s="264" t="str">
        <f>IF(AND($A$438&lt;=AG$349,AG$349&lt;=$B$438),$D$438,"")</f>
        <v/>
      </c>
      <c r="NI438" s="264" t="str">
        <f>IF(AND($A$438&lt;=AG$349,AG$349&lt;=$B$438),(1/3)*$D$438,"")</f>
        <v/>
      </c>
      <c r="NJ438" s="264" t="str">
        <f>IF(AND($A$438&lt;=AG$349,AG$349&lt;=$B$438),(2/3)*$D$438,"")</f>
        <v/>
      </c>
      <c r="NK438" s="264" t="str">
        <f>IF(AND($A$438&lt;=AG$349,AG$349&lt;=$B$438),$E$438,"")</f>
        <v/>
      </c>
      <c r="NL438" s="264" t="str">
        <f>IF(AND($A$438&lt;=AG$349,AG$349&lt;=$B$438),(1/3)*$E$438,"")</f>
        <v/>
      </c>
      <c r="NM438" s="264" t="str">
        <f>IF(AND($A$438&lt;=AG$349,AG$349&lt;=$B$438),(2/3)*$E$438,"")</f>
        <v/>
      </c>
      <c r="NN438" s="264" t="str">
        <f>IF(AND($A$438&lt;=AG$349,AG$349&lt;=$B$438),$F$438,"")</f>
        <v/>
      </c>
      <c r="NO438" s="264" t="str">
        <f>IF(AND($A$438&lt;=AG$349,AG$349&lt;=$B$438),(1/3)*$F$438,"")</f>
        <v/>
      </c>
      <c r="NP438" s="264" t="str">
        <f>IF(AND($A$438&lt;=AG$349,AG$349&lt;=$B$438),(2/3)*$F$438,"")</f>
        <v/>
      </c>
      <c r="NQ438" s="264" t="str">
        <f>IF(AND($A$438&lt;=AH$349,AH$349&lt;=$B$438),$C$438,"")</f>
        <v/>
      </c>
      <c r="NR438" s="264" t="str">
        <f>IF(AND($A$438&lt;=AH$349,AH$349&lt;=$B$438),(1/3)*$C$438,"")</f>
        <v/>
      </c>
      <c r="NS438" s="264" t="str">
        <f>IF(AND($A$438&lt;=AH$349,AH$349&lt;=$B$438),(2/3)*$C$438,"")</f>
        <v/>
      </c>
      <c r="NT438" s="264" t="str">
        <f>IF(AND($A$438&lt;=AH$349,AH$349&lt;=$B$438),$D$438,"")</f>
        <v/>
      </c>
      <c r="NU438" s="264" t="str">
        <f>IF(AND($A$438&lt;=AH$349,AH$349&lt;=$B$438),(1/3)*$D$438,"")</f>
        <v/>
      </c>
      <c r="NV438" s="264" t="str">
        <f>IF(AND($A$438&lt;=AH$349,AH$349&lt;=$B$438),(2/3)*$D$438,"")</f>
        <v/>
      </c>
      <c r="NW438" s="264" t="str">
        <f>IF(AND($A$438&lt;=AH$349,AH$349&lt;=$B$438),$E$438,"")</f>
        <v/>
      </c>
      <c r="NX438" s="264" t="str">
        <f>IF(AND($A$438&lt;=AH$349,AH$349&lt;=$B$438),(1/3)*$E$438,"")</f>
        <v/>
      </c>
      <c r="NY438" s="264" t="str">
        <f>IF(AND($A$438&lt;=AH$349,AH$349&lt;=$B$438),(2/3)*$E$438,"")</f>
        <v/>
      </c>
      <c r="NZ438" s="264" t="str">
        <f>IF(AND($A$438&lt;=AH$349,AH$349&lt;=$B$438),$F$438,"")</f>
        <v/>
      </c>
      <c r="OA438" s="264" t="str">
        <f>IF(AND($A$438&lt;=AH$349,AH$349&lt;=$B$438),(1/3)*$F$438,"")</f>
        <v/>
      </c>
      <c r="OB438" s="264" t="str">
        <f>IF(AND($A$438&lt;=AH$349,AH$349&lt;=$B$438),(2/3)*$F$438,"")</f>
        <v/>
      </c>
      <c r="OC438" s="264" t="str">
        <f>IF(AND($A$438&lt;=AI$349,AI$349&lt;=$B$438),$C$438,"")</f>
        <v/>
      </c>
      <c r="OD438" s="264" t="str">
        <f>IF(AND($A$438&lt;=AI$349,AI$349&lt;=$B$438),(1/3)*$C$438,"")</f>
        <v/>
      </c>
      <c r="OE438" s="264" t="str">
        <f>IF(AND($A$438&lt;=AI$349,AI$349&lt;=$B$438),(2/3)*$C$438,"")</f>
        <v/>
      </c>
      <c r="OF438" s="264" t="str">
        <f>IF(AND($A$438&lt;=AI$349,AI$349&lt;=$B$438),$D$438,"")</f>
        <v/>
      </c>
      <c r="OG438" s="264" t="str">
        <f>IF(AND($A$438&lt;=AI$349,AI$349&lt;=$B$438),(1/3)*$D$438,"")</f>
        <v/>
      </c>
      <c r="OH438" s="264" t="str">
        <f>IF(AND($A$438&lt;=AI$349,AI$349&lt;=$B$438),(2/3)*$D$438,"")</f>
        <v/>
      </c>
      <c r="OI438" s="264" t="str">
        <f>IF(AND($A$438&lt;=AI$349,AI$349&lt;=$B$438),$E$438,"")</f>
        <v/>
      </c>
      <c r="OJ438" s="264" t="str">
        <f>IF(AND($A$438&lt;=AI$349,AI$349&lt;=$B$438),(1/3)*$E$438,"")</f>
        <v/>
      </c>
      <c r="OK438" s="264" t="str">
        <f>IF(AND($A$438&lt;=AI$349,AI$349&lt;=$B$438),(2/3)*$E$438,"")</f>
        <v/>
      </c>
      <c r="OL438" s="264" t="str">
        <f>IF(AND($A$438&lt;=AI$349,AI$349&lt;=$B$438),$F$438,"")</f>
        <v/>
      </c>
      <c r="OM438" s="264" t="str">
        <f>IF(AND($A$438&lt;=AI$349,AI$349&lt;=$B$438),(1/3)*$F$438,"")</f>
        <v/>
      </c>
      <c r="ON438" s="264" t="str">
        <f>IF(AND($A$438&lt;=AI$349,AI$349&lt;=$B$438),(2/3)*$F$438,"")</f>
        <v/>
      </c>
      <c r="OO438" s="264" t="str">
        <f>IF(AND($A$438&lt;=AJ$349,AJ$349&lt;=$B$438),$C$438,"")</f>
        <v/>
      </c>
      <c r="OP438" s="264" t="str">
        <f>IF(AND($A$438&lt;=AJ$349,AJ$349&lt;=$B$438),(1/3)*$C$438,"")</f>
        <v/>
      </c>
      <c r="OQ438" s="264" t="str">
        <f>IF(AND($A$438&lt;=AJ$349,AJ$349&lt;=$B$438),(2/3)*$C$438,"")</f>
        <v/>
      </c>
      <c r="OR438" s="264" t="str">
        <f>IF(AND($A$438&lt;=AJ$349,AJ$349&lt;=$B$438),$D$438,"")</f>
        <v/>
      </c>
      <c r="OS438" s="264" t="str">
        <f>IF(AND($A$438&lt;=AJ$349,AJ$349&lt;=$B$438),(1/3)*$D$438,"")</f>
        <v/>
      </c>
      <c r="OT438" s="264" t="str">
        <f>IF(AND($A$438&lt;=AJ$349,AJ$349&lt;=$B$438),(2/3)*$D$438,"")</f>
        <v/>
      </c>
      <c r="OU438" s="264" t="str">
        <f>IF(AND($A$438&lt;=AJ$349,AJ$349&lt;=$B$438),$E$438,"")</f>
        <v/>
      </c>
      <c r="OV438" s="264" t="str">
        <f>IF(AND($A$438&lt;=AJ$349,AJ$349&lt;=$B$438),(1/3)*$E$438,"")</f>
        <v/>
      </c>
      <c r="OW438" s="264" t="str">
        <f>IF(AND($A$438&lt;=AJ$349,AJ$349&lt;=$B$438),(2/3)*$E$438,"")</f>
        <v/>
      </c>
      <c r="OX438" s="264" t="str">
        <f>IF(AND($A$438&lt;=AJ$349,AJ$349&lt;=$B$438),$F$438,"")</f>
        <v/>
      </c>
      <c r="OY438" s="264" t="str">
        <f>IF(AND($A$438&lt;=AJ$349,AJ$349&lt;=$B$438),(1/3)*$F$438,"")</f>
        <v/>
      </c>
      <c r="OZ438" s="264" t="str">
        <f>IF(AND($A$438&lt;=AJ$349,AJ$349&lt;=$B$438),(2/3)*$F$438,"")</f>
        <v/>
      </c>
      <c r="PA438" s="264" t="str">
        <f>IF(AND($A$438&lt;=AK$349,AK$349&lt;=$B$438),$C$438,"")</f>
        <v/>
      </c>
      <c r="PB438" s="264" t="str">
        <f>IF(AND($A$438&lt;=AK$349,AK$349&lt;=$B$438),(1/3)*$C$438,"")</f>
        <v/>
      </c>
      <c r="PC438" s="264" t="str">
        <f>IF(AND($A$438&lt;=AK$349,AK$349&lt;=$B$438),(2/3)*$C$438,"")</f>
        <v/>
      </c>
      <c r="PD438" s="264" t="str">
        <f>IF(AND($A$438&lt;=AK$349,AK$349&lt;=$B$438),$D$438,"")</f>
        <v/>
      </c>
      <c r="PE438" s="264" t="str">
        <f>IF(AND($A$438&lt;=AK$349,AK$349&lt;=$B$438),(1/3)*$D$438,"")</f>
        <v/>
      </c>
      <c r="PF438" s="264" t="str">
        <f>IF(AND($A$438&lt;=AK$349,AK$349&lt;=$B$438),(2/3)*$D$438,"")</f>
        <v/>
      </c>
      <c r="PG438" s="264" t="str">
        <f>IF(AND($A$438&lt;=AK$349,AK$349&lt;=$B$438),$E$438,"")</f>
        <v/>
      </c>
      <c r="PH438" s="264" t="str">
        <f>IF(AND($A$438&lt;=AK$349,AK$349&lt;=$B$438),(1/3)*$E$438,"")</f>
        <v/>
      </c>
      <c r="PI438" s="264" t="str">
        <f>IF(AND($A$438&lt;=AK$349,AK$349&lt;=$B$438),(2/3)*$E$438,"")</f>
        <v/>
      </c>
      <c r="PJ438" s="264" t="str">
        <f>IF(AND($A$438&lt;=AK$349,AK$349&lt;=$B$438),$F$438,"")</f>
        <v/>
      </c>
      <c r="PK438" s="264" t="str">
        <f>IF(AND($A$438&lt;=AK$349,AK$349&lt;=$B$438),(1/3)*$F$438,"")</f>
        <v/>
      </c>
      <c r="PL438" s="264" t="str">
        <f>IF(AND($A$438&lt;=AK$349,AK$349&lt;=$B$438),(2/3)*$F$438,"")</f>
        <v/>
      </c>
      <c r="PM438" s="264" t="str">
        <f>IF(AND($A$438&lt;=AL$349,AL$349&lt;=$B$438),$C$438,"")</f>
        <v/>
      </c>
      <c r="PN438" s="264" t="str">
        <f>IF(AND($A$438&lt;=AL$349,AL$349&lt;=$B$438),(1/3)*$C$438,"")</f>
        <v/>
      </c>
      <c r="PO438" s="264" t="str">
        <f>IF(AND($A$438&lt;=AL$349,AL$349&lt;=$B$438),(2/3)*$C$438,"")</f>
        <v/>
      </c>
      <c r="PP438" s="264" t="str">
        <f>IF(AND($A$438&lt;=AL$349,AL$349&lt;=$B$438),$D$438,"")</f>
        <v/>
      </c>
      <c r="PQ438" s="264" t="str">
        <f>IF(AND($A$438&lt;=AL$349,AL$349&lt;=$B$438),(1/3)*$D$438,"")</f>
        <v/>
      </c>
      <c r="PR438" s="264" t="str">
        <f>IF(AND($A$438&lt;=AL$349,AL$349&lt;=$B$438),(2/3)*$D$438,"")</f>
        <v/>
      </c>
      <c r="PS438" s="264" t="str">
        <f>IF(AND($A$438&lt;=AL$349,AL$349&lt;=$B$438),$E$438,"")</f>
        <v/>
      </c>
      <c r="PT438" s="264" t="str">
        <f>IF(AND($A$438&lt;=AL$349,AL$349&lt;=$B$438),(1/3)*$E$438,"")</f>
        <v/>
      </c>
      <c r="PU438" s="264" t="str">
        <f>IF(AND($A$438&lt;=AL$349,AL$349&lt;=$B$438),(2/3)*$E$438,"")</f>
        <v/>
      </c>
      <c r="PV438" s="264" t="str">
        <f>IF(AND($A$438&lt;=AL$349,AL$349&lt;=$B$438),$F$438,"")</f>
        <v/>
      </c>
      <c r="PW438" s="264" t="str">
        <f>IF(AND($A$438&lt;=AL$349,AL$349&lt;=$B$438),(1/3)*$F$438,"")</f>
        <v/>
      </c>
      <c r="PX438" s="264" t="str">
        <f>IF(AND($A$438&lt;=AL$349,AL$349&lt;=$B$438),(2/3)*$F$438,"")</f>
        <v/>
      </c>
      <c r="PY438" s="264" t="str">
        <f>IF(AND($A$438&lt;=AM$349,AM$349&lt;=$B$438),$C$438,"")</f>
        <v/>
      </c>
      <c r="PZ438" s="264" t="str">
        <f>IF(AND($A$438&lt;=AM$349,AM$349&lt;=$B$438),(1/3)*$C$438,"")</f>
        <v/>
      </c>
      <c r="QA438" s="264" t="str">
        <f>IF(AND($A$438&lt;=AM$349,AM$349&lt;=$B$438),(2/3)*$C$438,"")</f>
        <v/>
      </c>
      <c r="QB438" s="264" t="str">
        <f>IF(AND($A$438&lt;=AM$349,AM$349&lt;=$B$438),$D$438,"")</f>
        <v/>
      </c>
      <c r="QC438" s="264" t="str">
        <f>IF(AND($A$438&lt;=AM$349,AM$349&lt;=$B$438),(1/3)*$D$438,"")</f>
        <v/>
      </c>
      <c r="QD438" s="264" t="str">
        <f>IF(AND($A$438&lt;=AM$349,AM$349&lt;=$B$438),(2/3)*$D$438,"")</f>
        <v/>
      </c>
      <c r="QE438" s="264" t="str">
        <f>IF(AND($A$438&lt;=AM$349,AM$349&lt;=$B$438),$E$438,"")</f>
        <v/>
      </c>
      <c r="QF438" s="264" t="str">
        <f>IF(AND($A$438&lt;=AM$349,AM$349&lt;=$B$438),(1/3)*$E$438,"")</f>
        <v/>
      </c>
      <c r="QG438" s="264" t="str">
        <f>IF(AND($A$438&lt;=AM$349,AM$349&lt;=$B$438),(2/3)*$E$438,"")</f>
        <v/>
      </c>
      <c r="QH438" s="264" t="str">
        <f>IF(AND($A$438&lt;=AM$349,AM$349&lt;=$B$438),$F$438,"")</f>
        <v/>
      </c>
      <c r="QI438" s="264" t="str">
        <f>IF(AND($A$438&lt;=AM$349,AM$349&lt;=$B$438),(1/3)*$F$438,"")</f>
        <v/>
      </c>
      <c r="QJ438" s="264" t="str">
        <f>IF(AND($A$438&lt;=AM$349,AM$349&lt;=$B$438),(2/3)*$F$438,"")</f>
        <v/>
      </c>
      <c r="QK438" s="264" t="str">
        <f>IF(AND($A$438&lt;=AN$349,AN$349&lt;=$B$438),$C$438,"")</f>
        <v/>
      </c>
      <c r="QL438" s="264" t="str">
        <f>IF(AND($A$438&lt;=AN$349,AN$349&lt;=$B$438),(1/3)*$C$438,"")</f>
        <v/>
      </c>
      <c r="QM438" s="264" t="str">
        <f>IF(AND($A$438&lt;=AN$349,AN$349&lt;=$B$438),(2/3)*$C$438,"")</f>
        <v/>
      </c>
      <c r="QN438" s="264" t="str">
        <f>IF(AND($A$438&lt;=AN$349,AN$349&lt;=$B$438),$D$438,"")</f>
        <v/>
      </c>
      <c r="QO438" s="264" t="str">
        <f>IF(AND($A$438&lt;=AN$349,AN$349&lt;=$B$438),(1/3)*$D$438,"")</f>
        <v/>
      </c>
      <c r="QP438" s="264" t="str">
        <f>IF(AND($A$438&lt;=AN$349,AN$349&lt;=$B$438),(2/3)*$D$438,"")</f>
        <v/>
      </c>
      <c r="QQ438" s="264" t="str">
        <f>IF(AND($A$438&lt;=AN$349,AN$349&lt;=$B$438),$E$438,"")</f>
        <v/>
      </c>
      <c r="QR438" s="264" t="str">
        <f>IF(AND($A$438&lt;=AN$349,AN$349&lt;=$B$438),(1/3)*$E$438,"")</f>
        <v/>
      </c>
      <c r="QS438" s="264" t="str">
        <f>IF(AND($A$438&lt;=AN$349,AN$349&lt;=$B$438),(2/3)*$E$438,"")</f>
        <v/>
      </c>
      <c r="QT438" s="264" t="str">
        <f>IF(AND($A$438&lt;=AN$349,AN$349&lt;=$B$438),$F$438,"")</f>
        <v/>
      </c>
      <c r="QU438" s="264" t="str">
        <f>IF(AND($A$438&lt;=AN$349,AN$349&lt;=$B$438),(1/3)*$F$438,"")</f>
        <v/>
      </c>
      <c r="QV438" s="264" t="str">
        <f>IF(AND($A$438&lt;=AN$349,AN$349&lt;=$B$438),(2/3)*$F$438,"")</f>
        <v/>
      </c>
      <c r="QW438" s="264" t="str">
        <f>IF(AND($A$438&lt;=AO$349,AO$349&lt;=$B$438),$C$438,"")</f>
        <v/>
      </c>
      <c r="QX438" s="264" t="str">
        <f>IF(AND($A$438&lt;=AO$349,AO$349&lt;=$B$438),(1/3)*$C$438,"")</f>
        <v/>
      </c>
      <c r="QY438" s="264" t="str">
        <f>IF(AND($A$438&lt;=AO$349,AO$349&lt;=$B$438),(2/3)*$C$438,"")</f>
        <v/>
      </c>
      <c r="QZ438" s="264" t="str">
        <f>IF(AND($A$438&lt;=AO$349,AO$349&lt;=$B$438),$D$438,"")</f>
        <v/>
      </c>
      <c r="RA438" s="264" t="str">
        <f>IF(AND($A$438&lt;=AO$349,AO$349&lt;=$B$438),(1/3)*$D$438,"")</f>
        <v/>
      </c>
      <c r="RB438" s="264" t="str">
        <f>IF(AND($A$438&lt;=AO$349,AO$349&lt;=$B$438),(2/3)*$D$438,"")</f>
        <v/>
      </c>
      <c r="RC438" s="264" t="str">
        <f>IF(AND($A$438&lt;=AO$349,AO$349&lt;=$B$438),$E$438,"")</f>
        <v/>
      </c>
      <c r="RD438" s="264" t="str">
        <f>IF(AND($A$438&lt;=AO$349,AO$349&lt;=$B$438),(1/3)*$E$438,"")</f>
        <v/>
      </c>
      <c r="RE438" s="264" t="str">
        <f>IF(AND($A$438&lt;=AO$349,AO$349&lt;=$B$438),(2/3)*$E$438,"")</f>
        <v/>
      </c>
      <c r="RF438" s="264" t="str">
        <f>IF(AND($A$438&lt;=AO$349,AO$349&lt;=$B$438),$F$438,"")</f>
        <v/>
      </c>
      <c r="RG438" s="264" t="str">
        <f>IF(AND($A$438&lt;=AO$349,AO$349&lt;=$B$438),(1/3)*$F$438,"")</f>
        <v/>
      </c>
      <c r="RH438" s="264" t="str">
        <f>IF(AND($A$438&lt;=AO$349,AO$349&lt;=$B$438),(2/3)*$F$438,"")</f>
        <v/>
      </c>
      <c r="RI438" s="264" t="str">
        <f>IF(AND($A$438&lt;=AP$349,AP$349&lt;=$B$438),$C$438,"")</f>
        <v/>
      </c>
      <c r="RJ438" s="264" t="str">
        <f>IF(AND($A$438&lt;=AP$349,AP$349&lt;=$B$438),(1/3)*$C$438,"")</f>
        <v/>
      </c>
      <c r="RK438" s="264" t="str">
        <f>IF(AND($A$438&lt;=AP$349,AP$349&lt;=$B$438),(2/3)*$C$438,"")</f>
        <v/>
      </c>
      <c r="RL438" s="264" t="str">
        <f>IF(AND($A$438&lt;=AP$349,AP$349&lt;=$B$438),$D$438,"")</f>
        <v/>
      </c>
      <c r="RM438" s="264" t="str">
        <f>IF(AND($A$438&lt;=AP$349,AP$349&lt;=$B$438),(1/3)*$D$438,"")</f>
        <v/>
      </c>
      <c r="RN438" s="264" t="str">
        <f>IF(AND($A$438&lt;=AP$349,AP$349&lt;=$B$438),(2/3)*$D$438,"")</f>
        <v/>
      </c>
      <c r="RO438" s="264" t="str">
        <f>IF(AND($A$438&lt;=AP$349,AP$349&lt;=$B$438),$E$438,"")</f>
        <v/>
      </c>
      <c r="RP438" s="264" t="str">
        <f>IF(AND($A$438&lt;=AP$349,AP$349&lt;=$B$438),(1/3)*$E$438,"")</f>
        <v/>
      </c>
      <c r="RQ438" s="264" t="str">
        <f>IF(AND($A$438&lt;=AP$349,AP$349&lt;=$B$438),(2/3)*$E$438,"")</f>
        <v/>
      </c>
      <c r="RR438" s="264" t="str">
        <f>IF(AND($A$438&lt;=AP$349,AP$349&lt;=$B$438),$F$438,"")</f>
        <v/>
      </c>
      <c r="RS438" s="264" t="str">
        <f>IF(AND($A$438&lt;=AP$349,AP$349&lt;=$B$438),(1/3)*$F$438,"")</f>
        <v/>
      </c>
      <c r="RT438" s="264" t="str">
        <f>IF(AND($A$438&lt;=AP$349,AP$349&lt;=$B$438),(2/3)*$F$438,"")</f>
        <v/>
      </c>
      <c r="RU438" s="264" t="str">
        <f>IF(AND($A$438&lt;=AQ$349,AQ$349&lt;=$B$438),$C$438,"")</f>
        <v/>
      </c>
      <c r="RV438" s="264" t="str">
        <f>IF(AND($A$438&lt;=AQ$349,AQ$349&lt;=$B$438),(1/3)*$C$438,"")</f>
        <v/>
      </c>
      <c r="RW438" s="264" t="str">
        <f>IF(AND($A$438&lt;=AQ$349,AQ$349&lt;=$B$438),(2/3)*$C$438,"")</f>
        <v/>
      </c>
      <c r="RX438" s="264" t="str">
        <f>IF(AND($A$438&lt;=AQ$349,AQ$349&lt;=$B$438),$D$438,"")</f>
        <v/>
      </c>
      <c r="RY438" s="264" t="str">
        <f>IF(AND($A$438&lt;=AQ$349,AQ$349&lt;=$B$438),(1/3)*$D$438,"")</f>
        <v/>
      </c>
      <c r="RZ438" s="264" t="str">
        <f>IF(AND($A$438&lt;=AQ$349,AQ$349&lt;=$B$438),(2/3)*$D$438,"")</f>
        <v/>
      </c>
      <c r="SA438" s="264" t="str">
        <f>IF(AND($A$438&lt;=AQ$349,AQ$349&lt;=$B$438),$E$438,"")</f>
        <v/>
      </c>
      <c r="SB438" s="264" t="str">
        <f>IF(AND($A$438&lt;=AQ$349,AQ$349&lt;=$B$438),(1/3)*$E$438,"")</f>
        <v/>
      </c>
      <c r="SC438" s="264" t="str">
        <f>IF(AND($A$438&lt;=AQ$349,AQ$349&lt;=$B$438),(2/3)*$E$438,"")</f>
        <v/>
      </c>
      <c r="SD438" s="264" t="str">
        <f>IF(AND($A$438&lt;=AQ$349,AQ$349&lt;=$B$438),$F$438,"")</f>
        <v/>
      </c>
      <c r="SE438" s="264" t="str">
        <f>IF(AND($A$438&lt;=AQ$349,AQ$349&lt;=$B$438),(1/3)*$F$438,"")</f>
        <v/>
      </c>
      <c r="SF438" s="264" t="str">
        <f>IF(AND($A$438&lt;=AQ$349,AQ$349&lt;=$B$438),(2/3)*$F$438,"")</f>
        <v/>
      </c>
      <c r="SG438" s="264" t="str">
        <f>IF(AND($A$438&lt;=AR$349,AR$349&lt;=$B$438),$C$438,"")</f>
        <v/>
      </c>
      <c r="SH438" s="264" t="str">
        <f>IF(AND($A$438&lt;=AR$349,AR$349&lt;=$B$438),(1/3)*$C$438,"")</f>
        <v/>
      </c>
      <c r="SI438" s="264" t="str">
        <f>IF(AND($A$438&lt;=AR$349,AR$349&lt;=$B$438),(2/3)*$C$438,"")</f>
        <v/>
      </c>
      <c r="SJ438" s="264" t="str">
        <f>IF(AND($A$438&lt;=AR$349,AR$349&lt;=$B$438),$D$438,"")</f>
        <v/>
      </c>
      <c r="SK438" s="264" t="str">
        <f>IF(AND($A$438&lt;=AR$349,AR$349&lt;=$B$438),(1/3)*$D$438,"")</f>
        <v/>
      </c>
      <c r="SL438" s="264" t="str">
        <f>IF(AND($A$438&lt;=AR$349,AR$349&lt;=$B$438),(2/3)*$D$438,"")</f>
        <v/>
      </c>
      <c r="SM438" s="264" t="str">
        <f>IF(AND($A$438&lt;=AR$349,AR$349&lt;=$B$438),$E$438,"")</f>
        <v/>
      </c>
      <c r="SN438" s="264" t="str">
        <f>IF(AND($A$438&lt;=AR$349,AR$349&lt;=$B$438),(1/3)*$E$438,"")</f>
        <v/>
      </c>
      <c r="SO438" s="264" t="str">
        <f>IF(AND($A$438&lt;=AR$349,AR$349&lt;=$B$438),(2/3)*$E$438,"")</f>
        <v/>
      </c>
      <c r="SP438" s="264" t="str">
        <f>IF(AND($A$438&lt;=AR$349,AR$349&lt;=$B$438),$F$438,"")</f>
        <v/>
      </c>
      <c r="SQ438" s="264" t="str">
        <f>IF(AND($A$438&lt;=AR$349,AR$349&lt;=$B$438),(1/3)*$F$438,"")</f>
        <v/>
      </c>
      <c r="SR438" s="264" t="str">
        <f>IF(AND($A$438&lt;=AR$349,AR$349&lt;=$B$438),(2/3)*$F$438,"")</f>
        <v/>
      </c>
      <c r="SS438" s="264" t="str">
        <f>IF(AND($A$438&lt;=AS$349,AS$349&lt;=$B$438),$C$438,"")</f>
        <v/>
      </c>
      <c r="ST438" s="264" t="str">
        <f>IF(AND($A$438&lt;=AS$349,AS$349&lt;=$B$438),(1/3)*$C$438,"")</f>
        <v/>
      </c>
      <c r="SU438" s="264" t="str">
        <f>IF(AND($A$438&lt;=AS$349,AS$349&lt;=$B$438),(2/3)*$C$438,"")</f>
        <v/>
      </c>
      <c r="SV438" s="264" t="str">
        <f>IF(AND($A$438&lt;=AS$349,AS$349&lt;=$B$438),$D$438,"")</f>
        <v/>
      </c>
      <c r="SW438" s="264" t="str">
        <f>IF(AND($A$438&lt;=AS$349,AS$349&lt;=$B$438),(1/3)*$D$438,"")</f>
        <v/>
      </c>
      <c r="SX438" s="264" t="str">
        <f>IF(AND($A$438&lt;=AS$349,AS$349&lt;=$B$438),(2/3)*$D$438,"")</f>
        <v/>
      </c>
      <c r="SY438" s="264" t="str">
        <f>IF(AND($A$438&lt;=AS$349,AS$349&lt;=$B$438),$E$438,"")</f>
        <v/>
      </c>
      <c r="SZ438" s="264" t="str">
        <f>IF(AND($A$438&lt;=AS$349,AS$349&lt;=$B$438),(1/3)*$E$438,"")</f>
        <v/>
      </c>
      <c r="TA438" s="264" t="str">
        <f>IF(AND($A$438&lt;=AS$349,AS$349&lt;=$B$438),(2/3)*$E$438,"")</f>
        <v/>
      </c>
      <c r="TB438" s="264" t="str">
        <f>IF(AND($A$438&lt;=AS$349,AS$349&lt;=$B$438),$F$438,"")</f>
        <v/>
      </c>
      <c r="TC438" s="264" t="str">
        <f>IF(AND($A$438&lt;=AS$349,AS$349&lt;=$B$438),(1/3)*$F$438,"")</f>
        <v/>
      </c>
      <c r="TD438" s="264" t="str">
        <f>IF(AND($A$438&lt;=AS$349,AS$349&lt;=$B$438),(2/3)*$F$438,"")</f>
        <v/>
      </c>
      <c r="TE438" s="264" t="str">
        <f>IF(AND($A$438&lt;=AT$349,AT$349&lt;=$B$438),$C$438,"")</f>
        <v/>
      </c>
      <c r="TF438" s="264" t="str">
        <f>IF(AND($A$438&lt;=AT$349,AT$349&lt;=$B$438),(1/3)*$C$438,"")</f>
        <v/>
      </c>
      <c r="TG438" s="264" t="str">
        <f>IF(AND($A$438&lt;=AT$349,AT$349&lt;=$B$438),(2/3)*$C$438,"")</f>
        <v/>
      </c>
      <c r="TH438" s="264" t="str">
        <f>IF(AND($A$438&lt;=AT$349,AT$349&lt;=$B$438),$D$438,"")</f>
        <v/>
      </c>
      <c r="TI438" s="264" t="str">
        <f>IF(AND($A$438&lt;=AT$349,AT$349&lt;=$B$438),(1/3)*$D$438,"")</f>
        <v/>
      </c>
      <c r="TJ438" s="264" t="str">
        <f>IF(AND($A$438&lt;=AT$349,AT$349&lt;=$B$438),(2/3)*$D$438,"")</f>
        <v/>
      </c>
      <c r="TK438" s="264" t="str">
        <f>IF(AND($A$438&lt;=AT$349,AT$349&lt;=$B$438),$E$438,"")</f>
        <v/>
      </c>
      <c r="TL438" s="264" t="str">
        <f>IF(AND($A$438&lt;=AT$349,AT$349&lt;=$B$438),(1/3)*$E$438,"")</f>
        <v/>
      </c>
      <c r="TM438" s="264" t="str">
        <f>IF(AND($A$438&lt;=AT$349,AT$349&lt;=$B$438),(2/3)*$E$438,"")</f>
        <v/>
      </c>
      <c r="TN438" s="264" t="str">
        <f>IF(AND($A$438&lt;=AT$349,AT$349&lt;=$B$438),$F$438,"")</f>
        <v/>
      </c>
      <c r="TO438" s="264" t="str">
        <f>IF(AND($A$438&lt;=AT$349,AT$349&lt;=$B$438),(1/3)*$F$438,"")</f>
        <v/>
      </c>
      <c r="TP438" s="264" t="str">
        <f>IF(AND($A$438&lt;=AT$349,AT$349&lt;=$B$438),(2/3)*$F$438,"")</f>
        <v/>
      </c>
      <c r="TQ438" s="264" t="str">
        <f>IF(AND($A$438&lt;=AU$349,AU$349&lt;=$B$438),$C$438,"")</f>
        <v/>
      </c>
      <c r="TR438" s="264" t="str">
        <f>IF(AND($A$438&lt;=AU$349,AU$349&lt;=$B$438),(1/3)*$C$438,"")</f>
        <v/>
      </c>
      <c r="TS438" s="264" t="str">
        <f>IF(AND($A$438&lt;=AU$349,AU$349&lt;=$B$438),(2/3)*$C$438,"")</f>
        <v/>
      </c>
      <c r="TT438" s="264" t="str">
        <f>IF(AND($A$438&lt;=AU$349,AU$349&lt;=$B$438),$D$438,"")</f>
        <v/>
      </c>
      <c r="TU438" s="264" t="str">
        <f>IF(AND($A$438&lt;=AU$349,AU$349&lt;=$B$438),(1/3)*$D$438,"")</f>
        <v/>
      </c>
      <c r="TV438" s="264" t="str">
        <f>IF(AND($A$438&lt;=AU$349,AU$349&lt;=$B$438),(2/3)*$D$438,"")</f>
        <v/>
      </c>
      <c r="TW438" s="264" t="str">
        <f>IF(AND($A$438&lt;=AU$349,AU$349&lt;=$B$438),$E$438,"")</f>
        <v/>
      </c>
      <c r="TX438" s="264" t="str">
        <f>IF(AND($A$438&lt;=AU$349,AU$349&lt;=$B$438),(1/3)*$E$438,"")</f>
        <v/>
      </c>
      <c r="TY438" s="264" t="str">
        <f>IF(AND($A$438&lt;=AU$349,AU$349&lt;=$B$438),(2/3)*$E$438,"")</f>
        <v/>
      </c>
      <c r="TZ438" s="264" t="str">
        <f>IF(AND($A$438&lt;=AU$349,AU$349&lt;=$B$438),$F$438,"")</f>
        <v/>
      </c>
      <c r="UA438" s="264" t="str">
        <f>IF(AND($A$438&lt;=AU$349,AU$349&lt;=$B$438),(1/3)*$F$438,"")</f>
        <v/>
      </c>
      <c r="UB438" s="264" t="str">
        <f>IF(AND($A$438&lt;=AU$349,AU$349&lt;=$B$438),(2/3)*$F$438,"")</f>
        <v/>
      </c>
      <c r="UC438" s="264" t="str">
        <f>IF(AND($A$438&lt;=AV$349,AV$349&lt;=$B$438),$C$438,"")</f>
        <v/>
      </c>
      <c r="UD438" s="264" t="str">
        <f>IF(AND($A$438&lt;=AV$349,AV$349&lt;=$B$438),(1/3)*$C$438,"")</f>
        <v/>
      </c>
      <c r="UE438" s="264" t="str">
        <f>IF(AND($A$438&lt;=AV$349,AV$349&lt;=$B$438),(2/3)*$C$438,"")</f>
        <v/>
      </c>
      <c r="UF438" s="264" t="str">
        <f>IF(AND($A$438&lt;=AV$349,AV$349&lt;=$B$438),$D$438,"")</f>
        <v/>
      </c>
      <c r="UG438" s="264" t="str">
        <f>IF(AND($A$438&lt;=AV$349,AV$349&lt;=$B$438),(1/3)*$D$438,"")</f>
        <v/>
      </c>
      <c r="UH438" s="264" t="str">
        <f>IF(AND($A$438&lt;=AV$349,AV$349&lt;=$B$438),(2/3)*$C$438,"")</f>
        <v/>
      </c>
      <c r="UI438" s="264" t="str">
        <f>IF(AND($A$438&lt;=AV$349,AV$349&lt;=$B$438),$E$438,"")</f>
        <v/>
      </c>
      <c r="UJ438" s="264" t="str">
        <f>IF(AND($A$438&lt;=AV$349,AV$349&lt;=$B$438),(1/3)*$E$438,"")</f>
        <v/>
      </c>
      <c r="UK438" s="264" t="str">
        <f>IF(AND($A$438&lt;=AV$349,AV$349&lt;=$B$438),(2/3)*$E$438,"")</f>
        <v/>
      </c>
      <c r="UL438" s="264" t="str">
        <f>IF(AND($A$438&lt;=AV$349,AV$349&lt;=$B$438),$F$438,"")</f>
        <v/>
      </c>
      <c r="UM438" s="264" t="str">
        <f>IF(AND($A$438&lt;=AV$349,AV$349&lt;=$B$438),(1/3)*$F$438,"")</f>
        <v/>
      </c>
      <c r="UN438" s="264" t="str">
        <f>IF(AND($A$438&lt;=AV$349,AV$349&lt;=$B$438),(2/3)*$F$438,"")</f>
        <v/>
      </c>
      <c r="UO438" s="264" t="str">
        <f>IF(AND($A$438&lt;=AW$349,AW$349&lt;=$B$438),$C$438,"")</f>
        <v/>
      </c>
      <c r="UP438" s="264" t="str">
        <f>IF(AND($A$438&lt;=AW$349,AW$349&lt;=$B$438),(1/3)*$C$438,"")</f>
        <v/>
      </c>
      <c r="UQ438" s="264" t="str">
        <f>IF(AND($A$438&lt;=AW$349,AW$349&lt;=$B$438),(2/3)*$C$438,"")</f>
        <v/>
      </c>
      <c r="UR438" s="264" t="str">
        <f>IF(AND($A$438&lt;=AW$349,AW$349&lt;=$B$438),$D$438,"")</f>
        <v/>
      </c>
      <c r="US438" s="264" t="str">
        <f>IF(AND($A$438&lt;=AW$349,AW$349&lt;=$B$438),(1/3)*$D$438,"")</f>
        <v/>
      </c>
      <c r="UT438" s="264" t="str">
        <f>IF(AND($A$438&lt;=AW$349,AW$349&lt;=$B$438),(2/3)*$D$438,"")</f>
        <v/>
      </c>
      <c r="UU438" s="264" t="str">
        <f>IF(AND($A$438&lt;=AW$349,AW$349&lt;=$B$438),$E$438,"")</f>
        <v/>
      </c>
      <c r="UV438" s="264" t="str">
        <f>IF(AND($A$438&lt;=AW$349,AW$349&lt;=$B$438),(1/3)*$E$438,"")</f>
        <v/>
      </c>
      <c r="UW438" s="264" t="str">
        <f>IF(AND($A$438&lt;=AW$349,AW$349&lt;=$B$438),(2/3)*$E$438,"")</f>
        <v/>
      </c>
      <c r="UX438" s="264" t="str">
        <f>IF(AND($A$438&lt;=AW$349,AW$349&lt;=$B$438),$F$438,"")</f>
        <v/>
      </c>
      <c r="UY438" s="264" t="str">
        <f>IF(AND($A$438&lt;=AW$349,AW$349&lt;=$B$438),(1/3)*$F$438,"")</f>
        <v/>
      </c>
      <c r="UZ438" s="264" t="str">
        <f>IF(AND($A$438&lt;=AW$349,AW$349&lt;=$B$438),(2/3)*$F$438,"")</f>
        <v/>
      </c>
      <c r="VA438" s="264" t="str">
        <f>IF(AND($A$438&lt;=AX$349,AX$349&lt;=$B$438),$C$438,"")</f>
        <v/>
      </c>
      <c r="VB438" s="264" t="str">
        <f>IF(AND($A$438&lt;=AX$349,AX$349&lt;=$B$438),(1/3)*$C$438,"")</f>
        <v/>
      </c>
      <c r="VC438" s="264" t="str">
        <f>IF(AND($A$438&lt;=AX$349,AX$349&lt;=$B$438),(2/3)*$C$438,"")</f>
        <v/>
      </c>
      <c r="VD438" s="264" t="str">
        <f>IF(AND($A$438&lt;=AX$349,AX$349&lt;=$B$438),$D$438,"")</f>
        <v/>
      </c>
      <c r="VE438" s="264" t="str">
        <f>IF(AND($A$438&lt;=AX$349,AX$349&lt;=$B$438),(1/3)*$D$438,"")</f>
        <v/>
      </c>
      <c r="VF438" s="264" t="str">
        <f>IF(AND($A$438&lt;=AX$349,AX$349&lt;=$B$438),(2/3)*$D$438,"")</f>
        <v/>
      </c>
      <c r="VG438" s="264" t="str">
        <f>IF(AND($A$438&lt;=AX$349,AX$349&lt;=$B$438),$E$438,"")</f>
        <v/>
      </c>
      <c r="VH438" s="264" t="str">
        <f>IF(AND($A$438&lt;=AX$349,AX$349&lt;=$B$438),(1/3)*$E$438,"")</f>
        <v/>
      </c>
      <c r="VI438" s="264" t="str">
        <f>IF(AND($A$438&lt;=AX$349,AX$349&lt;=$B$438),(2/3)*$E$438,"")</f>
        <v/>
      </c>
      <c r="VJ438" s="264" t="str">
        <f>IF(AND($A$438&lt;=AX$349,AX$349&lt;=$B$438),$F$438,"")</f>
        <v/>
      </c>
      <c r="VK438" s="264" t="str">
        <f>IF(AND($A$438&lt;=AX$349,AX$349&lt;=$B$438),(1/3)*$F$438,"")</f>
        <v/>
      </c>
      <c r="VL438" s="264" t="str">
        <f>IF(AND($A$438&lt;=AX$349,AX$349&lt;=$B$438),(2/3)*$F$438,"")</f>
        <v/>
      </c>
      <c r="VM438" s="264" t="str">
        <f>IF(AND($A$438&lt;=AY$349,AY$349&lt;=$B$438),$C$438,"")</f>
        <v/>
      </c>
      <c r="VN438" s="264" t="str">
        <f>IF(AND($A$438&lt;=AY$349,AY$349&lt;=$B$438),(1/3)*$C$438,"")</f>
        <v/>
      </c>
      <c r="VO438" s="264" t="str">
        <f>IF(AND($A$438&lt;=AY$349,AY$349&lt;=$B$438),(2/3)*$C$438,"")</f>
        <v/>
      </c>
      <c r="VP438" s="264" t="str">
        <f>IF(AND($A$438&lt;=AY$349,AY$349&lt;=$B$438),$D$438,"")</f>
        <v/>
      </c>
      <c r="VQ438" s="264" t="str">
        <f>IF(AND($A$438&lt;=AY$349,AY$349&lt;=$B$438),(1/3)*$D$438,"")</f>
        <v/>
      </c>
      <c r="VR438" s="264" t="str">
        <f>IF(AND($A$438&lt;=AY$349,AY$349&lt;=$B$438),(2/3)*$D$438,"")</f>
        <v/>
      </c>
      <c r="VS438" s="264" t="str">
        <f>IF(AND($A$438&lt;=AY$349,AY$349&lt;=$B$438),$E$438,"")</f>
        <v/>
      </c>
      <c r="VT438" s="264" t="str">
        <f>IF(AND($A$438&lt;=AY$349,AY$349&lt;=$B$438),(1/3)*$E$438,"")</f>
        <v/>
      </c>
      <c r="VU438" s="264" t="str">
        <f>IF(AND($A$438&lt;=AY$349,AY$349&lt;=$B$438),(2/3)*$E$438,"")</f>
        <v/>
      </c>
      <c r="VV438" s="264" t="str">
        <f>IF(AND($A$438&lt;=AY$349,AY$349&lt;=$B$438),$F$438,"")</f>
        <v/>
      </c>
      <c r="VW438" s="264" t="str">
        <f>IF(AND($A$438&lt;=AY$349,AY$349&lt;=$B$438),(1/3)*$F$438,"")</f>
        <v/>
      </c>
      <c r="VX438" s="264" t="str">
        <f>IF(AND($A$438&lt;=AY$349,AY$349&lt;=$B$438),(2/3)*$F$438,"")</f>
        <v/>
      </c>
      <c r="VY438" s="264" t="str">
        <f>IF(AND($A$438&lt;=AZ$349,AZ$349&lt;=$B$438),$C$438,"")</f>
        <v/>
      </c>
      <c r="VZ438" s="264" t="str">
        <f>IF(AND($A$438&lt;=AZ$349,AZ$349&lt;=$B$438),(1/3)*$C$438,"")</f>
        <v/>
      </c>
      <c r="WA438" s="264" t="str">
        <f>IF(AND($A$438&lt;=AZ$349,AZ$349&lt;=$B$438),(2/3)*$C$438,"")</f>
        <v/>
      </c>
      <c r="WB438" s="264" t="str">
        <f>IF(AND($A$438&lt;=AZ$349,AZ$349&lt;=$B$438),$D$438,"")</f>
        <v/>
      </c>
      <c r="WC438" s="264" t="str">
        <f>IF(AND($A$438&lt;=AZ$349,AZ$349&lt;=$B$438),(1/3)*$D$438,"")</f>
        <v/>
      </c>
      <c r="WD438" s="264" t="str">
        <f>IF(AND($A$438&lt;=AZ$349,AZ$349&lt;=$B$438),(2/3)*$D$438,"")</f>
        <v/>
      </c>
      <c r="WE438" s="264" t="str">
        <f>IF(AND($A$438&lt;=AZ$349,AZ$349&lt;=$B$438),$E$438,"")</f>
        <v/>
      </c>
      <c r="WF438" s="264" t="str">
        <f>IF(AND($A$438&lt;=AZ$349,AZ$349&lt;=$B$438),(1/3)*$E$438,"")</f>
        <v/>
      </c>
      <c r="WG438" s="264" t="str">
        <f>IF(AND($A$438&lt;=AZ$349,AZ$349&lt;=$B$438),(2/3)*$E$438,"")</f>
        <v/>
      </c>
      <c r="WH438" s="264" t="str">
        <f>IF(AND($A$438&lt;=AZ$349,AZ$349&lt;=$B$438),$F$438,"")</f>
        <v/>
      </c>
      <c r="WI438" s="264" t="str">
        <f>IF(AND($A$438&lt;=AZ$349,AZ$349&lt;=$B$438),(1/3)*$F$438,"")</f>
        <v/>
      </c>
      <c r="WJ438" s="264" t="str">
        <f>IF(AND($A$438&lt;=AZ$349,AZ$349&lt;=$B$438),(2/3)*$F$438,"")</f>
        <v/>
      </c>
      <c r="WK438" s="264" t="str">
        <f>IF(AND($A$438&lt;=BA$349,BA$349&lt;=$B$438),$C$438,"")</f>
        <v/>
      </c>
      <c r="WL438" s="264" t="str">
        <f>IF(AND($A$438&lt;=BA$349,BA$349&lt;=$B$438),(1/3)*$C$438,"")</f>
        <v/>
      </c>
      <c r="WM438" s="264" t="str">
        <f>IF(AND($A$438&lt;=BA$349,BA$349&lt;=$B$438),(2/3)*$C$438,"")</f>
        <v/>
      </c>
      <c r="WN438" s="264" t="str">
        <f>IF(AND($A$438&lt;=BA$349,BA$349&lt;=$B$438),$D$438,"")</f>
        <v/>
      </c>
      <c r="WO438" s="264" t="str">
        <f>IF(AND($A$438&lt;=BA$349,BA$349&lt;=$B$438),(1/3)*$D$438,"")</f>
        <v/>
      </c>
      <c r="WP438" s="264" t="str">
        <f>IF(AND($A$438&lt;=BA$349,BA$349&lt;=$B$438),(2/3)*$D$438,"")</f>
        <v/>
      </c>
      <c r="WQ438" s="264" t="str">
        <f>IF(AND($A$438&lt;=BA$349,BA$349&lt;=$B$438),$E$438,"")</f>
        <v/>
      </c>
      <c r="WR438" s="264" t="str">
        <f>IF(AND($A$438&lt;=BA$349,BA$349&lt;=$B$438),(1/3)*$E$438,"")</f>
        <v/>
      </c>
      <c r="WS438" s="264" t="str">
        <f>IF(AND($A$438&lt;=BA$349,BA$349&lt;=$B$438),(2/3)*$E$438,"")</f>
        <v/>
      </c>
      <c r="WT438" s="264" t="str">
        <f>IF(AND($A$438&lt;=BA$349,BA$349&lt;=$B$438),$F$438,"")</f>
        <v/>
      </c>
      <c r="WU438" s="264" t="str">
        <f>IF(AND($A$438&lt;=BA$349,BA$349&lt;=$B$438),(1/3)*$F$438,"")</f>
        <v/>
      </c>
      <c r="WV438" s="264" t="str">
        <f>IF(AND($A$438&lt;=BA$349,BA$349&lt;=$B$438),(2/3)*$F$438,"")</f>
        <v/>
      </c>
      <c r="WW438" s="264" t="str">
        <f>IF(AND($A$438&lt;=BB$349,BB$349&lt;=$B$438),$C$438,"")</f>
        <v/>
      </c>
      <c r="WX438" s="264" t="str">
        <f>IF(AND($A$438&lt;=BB$349,BB$349&lt;=$B$438),(1/3)*$C$438,"")</f>
        <v/>
      </c>
      <c r="WY438" s="264" t="str">
        <f>IF(AND($A$438&lt;=BB$349,BB$349&lt;=$B$438),(2/3)*$C$438,"")</f>
        <v/>
      </c>
      <c r="WZ438" s="264" t="str">
        <f>IF(AND($A$438&lt;=BB$349,BB$349&lt;=$B$438),$D$438,"")</f>
        <v/>
      </c>
      <c r="XA438" s="264" t="str">
        <f>IF(AND($A$438&lt;=BB$349,BB$349&lt;=$B$438),(1/3)*$D$438,"")</f>
        <v/>
      </c>
      <c r="XB438" s="264" t="str">
        <f>IF(AND($A$438&lt;=BB$349,BB$349&lt;=$B$438),(2/3)*$D$438,"")</f>
        <v/>
      </c>
      <c r="XC438" s="264" t="str">
        <f>IF(AND($A$438&lt;=BB$349,BB$349&lt;=$B$438),$E$438,"")</f>
        <v/>
      </c>
      <c r="XD438" s="264" t="str">
        <f>IF(AND($A$438&lt;=BB$349,BB$349&lt;=$B$438),(1/3)*$E$438,"")</f>
        <v/>
      </c>
      <c r="XE438" s="264" t="str">
        <f>IF(AND($A$438&lt;=BB$349,BB$349&lt;=$B$438),(2/3)*$E$438,"")</f>
        <v/>
      </c>
      <c r="XF438" s="264" t="str">
        <f>IF(AND($A$438&lt;=BB$349,BB$349&lt;=$B$438),$F$438,"")</f>
        <v/>
      </c>
      <c r="XG438" s="264" t="str">
        <f>IF(AND($A$438&lt;=BB$349,BB$349&lt;=$B$438),(1/3)*$F$438,"")</f>
        <v/>
      </c>
      <c r="XH438" s="264" t="str">
        <f>IF(AND($A$438&lt;=BB$349,BB$349&lt;=$B$438),(2/3)*$F$438,"")</f>
        <v/>
      </c>
      <c r="XI438" s="264" t="str">
        <f>IF(AND($A$438&lt;=BC$349,BC$349&lt;=$B$438),$C$438,"")</f>
        <v/>
      </c>
      <c r="XJ438" s="264" t="str">
        <f>IF(AND($A$438&lt;=BC$349,BC$349&lt;=$B$438),(1/3)*$C$438,"")</f>
        <v/>
      </c>
      <c r="XK438" s="264" t="str">
        <f>IF(AND($A$438&lt;=BC$349,BC$349&lt;=$B$438),(2/3)*$C$438,"")</f>
        <v/>
      </c>
      <c r="XL438" s="264" t="str">
        <f>IF(AND($A$438&lt;=BC$349,BC$349&lt;=$B$438),$D$438,"")</f>
        <v/>
      </c>
      <c r="XM438" s="264" t="str">
        <f>IF(AND($A$438&lt;=BC$349,BC$349&lt;=$B$438),(1/3)*$D$438,"")</f>
        <v/>
      </c>
      <c r="XN438" s="264" t="str">
        <f>IF(AND($A$438&lt;=BC$349,BC$349&lt;=$B$438),(2/3)*$D$438,"")</f>
        <v/>
      </c>
      <c r="XO438" s="264" t="str">
        <f>IF(AND($A$438&lt;=BC$349,BC$349&lt;=$B$438),$E$438,"")</f>
        <v/>
      </c>
      <c r="XP438" s="264" t="str">
        <f>IF(AND($A$438&lt;=BC$349,BC$349&lt;=$B$438),(1/3)*$E$438,"")</f>
        <v/>
      </c>
      <c r="XQ438" s="264" t="str">
        <f>IF(AND($A$438&lt;=BC$349,BC$349&lt;=$B$438),(2/3)*$E$438,"")</f>
        <v/>
      </c>
      <c r="XR438" s="264" t="str">
        <f>IF(AND($A$438&lt;=BC$349,BC$349&lt;=$B$438),$F$438,"")</f>
        <v/>
      </c>
      <c r="XS438" s="264" t="str">
        <f>IF(AND($A$438&lt;=BC$349,BC$349&lt;=$B$438),(1/3)*$F$438,"")</f>
        <v/>
      </c>
      <c r="XT438" s="264" t="str">
        <f>IF(AND($A$438&lt;=BC$349,BC$349&lt;=$B$438),(2/3)*$F$438,"")</f>
        <v/>
      </c>
      <c r="XU438" s="264" t="str">
        <f>IF(AND($A$438&lt;=BD$349,BD$349&lt;=$B$438),$C$438,"")</f>
        <v/>
      </c>
      <c r="XV438" s="264" t="str">
        <f>IF(AND($A$438&lt;=BD$349,BD$349&lt;=$B$438),(1/3)*$C$438,"")</f>
        <v/>
      </c>
      <c r="XW438" s="264" t="str">
        <f>IF(AND($A$438&lt;=BD$349,BD$349&lt;=$B$438),(2/3)*$C$438,"")</f>
        <v/>
      </c>
      <c r="XX438" s="264" t="str">
        <f>IF(AND($A$438&lt;=BD$349,BD$349&lt;=$B$438),$D$438,"")</f>
        <v/>
      </c>
      <c r="XY438" s="264" t="str">
        <f>IF(AND($A$438&lt;=BD$349,BD$349&lt;=$B$438),(1/3)*$D$438,"")</f>
        <v/>
      </c>
      <c r="XZ438" s="264" t="str">
        <f>IF(AND($A$438&lt;=BD$349,BD$349&lt;=$B$438),(2/3)*$D$438,"")</f>
        <v/>
      </c>
      <c r="YA438" s="264" t="str">
        <f>IF(AND($A$438&lt;=BD$349,BD$349&lt;=$B$438),$E$438,"")</f>
        <v/>
      </c>
      <c r="YB438" s="264" t="str">
        <f>IF(AND($A$438&lt;=BD$349,BD$349&lt;=$B$438),(1/3)*$E$438,"")</f>
        <v/>
      </c>
      <c r="YC438" s="264" t="str">
        <f>IF(AND($A$438&lt;=BD$349,BD$349&lt;=$B$438),(2/3)*$E$438,"")</f>
        <v/>
      </c>
      <c r="YD438" s="264" t="str">
        <f>IF(AND($A$438&lt;=BD$349,BD$349&lt;=$B$438),$F$438,"")</f>
        <v/>
      </c>
      <c r="YE438" s="264" t="str">
        <f>IF(AND($A$438&lt;=BD$349,BD$349&lt;=$B$438),(1/3)*$F$438,"")</f>
        <v/>
      </c>
      <c r="YF438" s="264" t="str">
        <f>IF(AND($A$438&lt;=BD$349,BD$349&lt;=$B$438),(2/3)*$F$438,"")</f>
        <v/>
      </c>
      <c r="YG438" s="264" t="str">
        <f>IF(AND($A$438&lt;=BE$349,BE$349&lt;=$B$438),$C$438,"")</f>
        <v/>
      </c>
      <c r="YH438" s="264" t="str">
        <f>IF(AND($A$438&lt;=BE$349,BE$349&lt;=$B$438),(1/3)*$C$438,"")</f>
        <v/>
      </c>
      <c r="YI438" s="264" t="str">
        <f>IF(AND($A$438&lt;=BE$349,BE$349&lt;=$B$438),(2/3)*$C$438,"")</f>
        <v/>
      </c>
      <c r="YJ438" s="264" t="str">
        <f>IF(AND($A$438&lt;=BE$349,BE$349&lt;=$B$438),$D$438,"")</f>
        <v/>
      </c>
      <c r="YK438" s="264" t="str">
        <f>IF(AND($A$438&lt;=BE$349,BE$349&lt;=$B$438),(1/3)*$D$438,"")</f>
        <v/>
      </c>
      <c r="YL438" s="264" t="str">
        <f>IF(AND($A$438&lt;=BE$349,BE$349&lt;=$B$438),(2/3)*$D$438,"")</f>
        <v/>
      </c>
      <c r="YM438" s="264" t="str">
        <f>IF(AND($A$438&lt;=BE$349,BE$349&lt;=$B$438),$E$438,"")</f>
        <v/>
      </c>
      <c r="YN438" s="264" t="str">
        <f>IF(AND($A$438&lt;=BE$349,BE$349&lt;=$B$438),(1/3)*$E$438,"")</f>
        <v/>
      </c>
      <c r="YO438" s="264" t="str">
        <f>IF(AND($A$438&lt;=BE$349,BE$349&lt;=$B$438),(2/3)*$E$438,"")</f>
        <v/>
      </c>
      <c r="YP438" s="264" t="str">
        <f>IF(AND($A$438&lt;=BE$349,BE$349&lt;=$B$438),$F$438,"")</f>
        <v/>
      </c>
      <c r="YQ438" s="264" t="str">
        <f>IF(AND($A$438&lt;=BE$349,BE$349&lt;=$B$438),(1/3)*$F$438,"")</f>
        <v/>
      </c>
      <c r="YR438" s="264" t="str">
        <f>IF(AND($A$438&lt;=BE$349,BE$349&lt;=$B$438),(2/3)*$F$438,"")</f>
        <v/>
      </c>
      <c r="YS438" s="264" t="str">
        <f>IF(AND($A$438&lt;=BF$349,BF$349&lt;=$B$438),$C$438,"")</f>
        <v/>
      </c>
      <c r="YT438" s="264" t="str">
        <f>IF(AND($A$438&lt;=BF$349,BF$349&lt;=$B$438),(1/3)*$C$438,"")</f>
        <v/>
      </c>
      <c r="YU438" s="264" t="str">
        <f>IF(AND($A$438&lt;=BF$349,BF$349&lt;=$B$438),(2/3)*$C$438,"")</f>
        <v/>
      </c>
      <c r="YV438" s="264" t="str">
        <f>IF(AND($A$438&lt;=BF$349,BF$349&lt;=$B$438),$D$438,"")</f>
        <v/>
      </c>
      <c r="YW438" s="264" t="str">
        <f>IF(AND($A$438&lt;=BF$349,BF$349&lt;=$B$438),(1/3)*$D$438,"")</f>
        <v/>
      </c>
      <c r="YX438" s="264" t="str">
        <f>IF(AND($A$438&lt;=BF$349,BF$349&lt;=$B$438),(2/3)*$D$438,"")</f>
        <v/>
      </c>
      <c r="YY438" s="264" t="str">
        <f>IF(AND($A$438&lt;=BF$349,BF$349&lt;=$B$438),$E$438,"")</f>
        <v/>
      </c>
      <c r="YZ438" s="264" t="str">
        <f>IF(AND($A$438&lt;=BF$349,BF$349&lt;=$B$438),(1/3)*$E$438,"")</f>
        <v/>
      </c>
      <c r="ZA438" s="264" t="str">
        <f>IF(AND($A$438&lt;=BF$349,BF$349&lt;=$B$438),(2/3)*$E$438,"")</f>
        <v/>
      </c>
      <c r="ZB438" s="264" t="str">
        <f>IF(AND($A$438&lt;=BF$349,BF$349&lt;=$B$438),$F$438,"")</f>
        <v/>
      </c>
      <c r="ZC438" s="264" t="str">
        <f>IF(AND($A$438&lt;=BF$349,BF$349&lt;=$B$438),(1/3)*$F$438,"")</f>
        <v/>
      </c>
      <c r="ZD438" s="264" t="str">
        <f>IF(AND($A$438&lt;=BF$349,BF$349&lt;=$B$438),(2/3)*$F$438,"")</f>
        <v/>
      </c>
      <c r="ZE438" s="264" t="str">
        <f>IF(AND($A$438&lt;=BG$349,BG$349&lt;=$B$438),$C$438,"")</f>
        <v/>
      </c>
      <c r="ZF438" s="264" t="str">
        <f>IF(AND($A$438&lt;=BG$349,BG$349&lt;=$B$438),(1/3)*$C$438,"")</f>
        <v/>
      </c>
      <c r="ZG438" s="264" t="str">
        <f>IF(AND($A$438&lt;=BG$349,BG$349&lt;=$B$438),(2/3)*$C$438,"")</f>
        <v/>
      </c>
      <c r="ZH438" s="264" t="str">
        <f>IF(AND($A$438&lt;=BG$349,BG$349&lt;=$B$438),$D$438,"")</f>
        <v/>
      </c>
      <c r="ZI438" s="264" t="str">
        <f>IF(AND($A$438&lt;=BG$349,BG$349&lt;=$B$438),(1/3)*$D$438,"")</f>
        <v/>
      </c>
      <c r="ZJ438" s="264" t="str">
        <f>IF(AND($A$438&lt;=BG$349,BG$349&lt;=$B$438),(2/3)*$D$438,"")</f>
        <v/>
      </c>
      <c r="ZK438" s="264" t="str">
        <f>IF(AND($A$438&lt;=BG$349,BG$349&lt;=$B$438),$E$438,"")</f>
        <v/>
      </c>
      <c r="ZL438" s="264" t="str">
        <f>IF(AND($A$438&lt;=BG$349,BG$349&lt;=$B$438),(1/3)*$E$438,"")</f>
        <v/>
      </c>
      <c r="ZM438" s="264" t="str">
        <f>IF(AND($A$438&lt;=BG$349,BG$349&lt;=$B$438),(2/3)*$E$438,"")</f>
        <v/>
      </c>
      <c r="ZN438" s="264" t="str">
        <f>IF(AND($A$438&lt;=BG$349,BG$349&lt;=$B$438),$F$438,"")</f>
        <v/>
      </c>
      <c r="ZO438" s="264" t="str">
        <f>IF(AND($A$438&lt;=BG$349,BG$349&lt;=$B$438),(1/3)*$F$438,"")</f>
        <v/>
      </c>
      <c r="ZP438" s="264" t="str">
        <f>IF(AND($A$438&lt;=BG$349,BG$349&lt;=$B$438),(2/3)*$F$438,"")</f>
        <v/>
      </c>
      <c r="ZQ438" s="264" t="str">
        <f>IF(AND($A$438&lt;=BH$349,BH$349&lt;=$B$438),$C$438,"")</f>
        <v/>
      </c>
      <c r="ZR438" s="264" t="str">
        <f>IF(AND($A$438&lt;=BH$349,BH$349&lt;=$B$438),(1/3)*$C$438,"")</f>
        <v/>
      </c>
      <c r="ZS438" s="264" t="str">
        <f>IF(AND($A$438&lt;=BH$349,BH$349&lt;=$B$438),(2/3)*$C$438,"")</f>
        <v/>
      </c>
      <c r="ZT438" s="264" t="str">
        <f>IF(AND($A$438&lt;=BH$349,BH$349&lt;=$B$438),$D$438,"")</f>
        <v/>
      </c>
      <c r="ZU438" s="264" t="str">
        <f>IF(AND($A$438&lt;=BH$349,BH$349&lt;=$B$438),(1/3)*$D$438,"")</f>
        <v/>
      </c>
      <c r="ZV438" s="264" t="str">
        <f>IF(AND($A$438&lt;=BH$349,BH$349&lt;=$B$438),(2/3)*$D$438,"")</f>
        <v/>
      </c>
      <c r="ZW438" s="264" t="str">
        <f>IF(AND($A$438&lt;=BH$349,BH$349&lt;=$B$438),$E$438,"")</f>
        <v/>
      </c>
      <c r="ZX438" s="264" t="str">
        <f>IF(AND($A$438&lt;=BH$349,BH$349&lt;=$B$438),(1/3)*$E$438,"")</f>
        <v/>
      </c>
      <c r="ZY438" s="264" t="str">
        <f>IF(AND($A$438&lt;=BH$349,BH$349&lt;=$B$438),(2/3)*$E$438,"")</f>
        <v/>
      </c>
      <c r="ZZ438" s="264" t="str">
        <f>IF(AND($A$438&lt;=BH$349,BH$349&lt;=$B$438),$F$438,"")</f>
        <v/>
      </c>
      <c r="AAA438" s="264" t="str">
        <f>IF(AND($A$438&lt;=BH$349,BH$349&lt;=$B$438),(1/3)*$F$438,"")</f>
        <v/>
      </c>
      <c r="AAB438" s="264" t="str">
        <f>IF(AND($A$438&lt;=BH$349,BH$349&lt;=$B$438),(2/3)*$F$438,"")</f>
        <v/>
      </c>
      <c r="AAC438" s="264" t="str">
        <f>IF(AND($A$438&lt;=BI$349,BI$349&lt;=$B$438),$C$438,"")</f>
        <v/>
      </c>
      <c r="AAD438" s="264" t="str">
        <f>IF(AND($A$438&lt;=BI$349,BI$349&lt;=$B$438),(1/3)*$C$438,"")</f>
        <v/>
      </c>
      <c r="AAE438" s="264" t="str">
        <f>IF(AND($A$438&lt;=BI$349,BI$349&lt;=$B$438),(2/3)*$C$438,"")</f>
        <v/>
      </c>
      <c r="AAF438" s="264" t="str">
        <f>IF(AND($A$438&lt;=BI$349,BI$349&lt;=$B$438),$D$438,"")</f>
        <v/>
      </c>
      <c r="AAG438" s="264" t="str">
        <f>IF(AND($A$438&lt;=BI$349,BI$349&lt;=$B$438),(1/3)*$D$438,"")</f>
        <v/>
      </c>
      <c r="AAH438" s="264" t="str">
        <f>IF(AND($A$438&lt;=BI$349,BI$349&lt;=$B$438),(2/3)*$D$438,"")</f>
        <v/>
      </c>
      <c r="AAI438" s="264" t="str">
        <f>IF(AND($A$438&lt;=BI$349,BI$349&lt;=$B$438),$E$438,"")</f>
        <v/>
      </c>
      <c r="AAJ438" s="264" t="str">
        <f>IF(AND($A$438&lt;=BI$349,BI$349&lt;=$B$438),(1/3)*$E$438,"")</f>
        <v/>
      </c>
      <c r="AAK438" s="264" t="str">
        <f>IF(AND($A$438&lt;=BI$349,BI$349&lt;=$B$438),(2/3)*$E$438,"")</f>
        <v/>
      </c>
      <c r="AAL438" s="264" t="str">
        <f>IF(AND($A$438&lt;=BI$349,BI$349&lt;=$B$438),$F$438,"")</f>
        <v/>
      </c>
      <c r="AAM438" s="264" t="str">
        <f>IF(AND($A$438&lt;=BI$349,BI$349&lt;=$B$438),(1/3)*$F$438,"")</f>
        <v/>
      </c>
      <c r="AAN438" s="264" t="str">
        <f>IF(AND($A$438&lt;=BI$349,BI$349&lt;=$B$438),(2/3)*$F$438,"")</f>
        <v/>
      </c>
      <c r="AAO438" s="264" t="str">
        <f>IF(AND($A$438&lt;=BJ$349,BJ$349&lt;=$B$438),$C$438,"")</f>
        <v/>
      </c>
      <c r="AAP438" s="264" t="str">
        <f>IF(AND($A$438&lt;=BJ$349,BJ$349&lt;=$B$438),(1/3)*$C$438,"")</f>
        <v/>
      </c>
      <c r="AAQ438" s="264" t="str">
        <f>IF(AND($A$438&lt;=BJ$349,BJ$349&lt;=$B$438),(2/3)*$C$438,"")</f>
        <v/>
      </c>
      <c r="AAR438" s="264" t="str">
        <f>IF(AND($A$438&lt;=BJ$349,BJ$349&lt;=$B$438),$D$438,"")</f>
        <v/>
      </c>
      <c r="AAS438" s="264" t="str">
        <f>IF(AND($A$438&lt;=BJ$349,BJ$349&lt;=$B$438),(1/3)*$D$438,"")</f>
        <v/>
      </c>
      <c r="AAT438" s="264" t="str">
        <f>IF(AND($A$438&lt;=BJ$349,BJ$349&lt;=$B$438),(2/3)*$D$438,"")</f>
        <v/>
      </c>
      <c r="AAU438" s="264" t="str">
        <f>IF(AND($A$438&lt;=BJ$349,BJ$349&lt;=$B$438),$E$438,"")</f>
        <v/>
      </c>
      <c r="AAV438" s="264" t="str">
        <f>IF(AND($A$438&lt;=BJ$349,BJ$349&lt;=$B$438),(1/3)*$E$438,"")</f>
        <v/>
      </c>
      <c r="AAW438" s="264" t="str">
        <f>IF(AND($A$438&lt;=BJ$349,BJ$349&lt;=$B$438),(2/3)*$E$438,"")</f>
        <v/>
      </c>
      <c r="AAX438" s="264" t="str">
        <f>IF(AND($A$438&lt;=BJ$349,BJ$349&lt;=$B$438),$F$438,"")</f>
        <v/>
      </c>
      <c r="AAY438" s="264" t="str">
        <f>IF(AND($A$438&lt;=BJ$349,BJ$349&lt;=$B$438),(1/3)*$F$438,"")</f>
        <v/>
      </c>
      <c r="AAZ438" s="264" t="str">
        <f>IF(AND($A$438&lt;=BJ$349,BJ$349&lt;=$B$438),(2/3)*$F$438,"")</f>
        <v/>
      </c>
      <c r="ABA438" s="264" t="str">
        <f>IF(AND($A$438&lt;=BK$349,BK$349&lt;=$B$438),$C$438,"")</f>
        <v/>
      </c>
      <c r="ABB438" s="264" t="str">
        <f>IF(AND($A$438&lt;=BK$349,BK$349&lt;=$B$438),(1/3)*$C$438,"")</f>
        <v/>
      </c>
      <c r="ABC438" s="264" t="str">
        <f>IF(AND($A$438&lt;=BK$349,BK$349&lt;=$B$438),(2/3)*$C$438,"")</f>
        <v/>
      </c>
      <c r="ABD438" s="264" t="str">
        <f>IF(AND($A$438&lt;=BK$349,BK$349&lt;=$B$438),$D$438,"")</f>
        <v/>
      </c>
      <c r="ABE438" s="264" t="str">
        <f>IF(AND($A$438&lt;=BK$349,BK$349&lt;=$B$438),(1/3)*$D$438,"")</f>
        <v/>
      </c>
      <c r="ABF438" s="264" t="str">
        <f>IF(AND($A$438&lt;=BK$349,BK$349&lt;=$B$438),(2/3)*$D$438,"")</f>
        <v/>
      </c>
      <c r="ABG438" s="264" t="str">
        <f>IF(AND($A$438&lt;=BK$349,BK$349&lt;=$B$438),$E$438,"")</f>
        <v/>
      </c>
      <c r="ABH438" s="264" t="str">
        <f>IF(AND($A$438&lt;=BK$349,BK$349&lt;=$B$438),(1/3)*$E$438,"")</f>
        <v/>
      </c>
      <c r="ABI438" s="264" t="str">
        <f>IF(AND($A$438&lt;=BK$349,BK$349&lt;=$B$438),(2/3)*$E$438,"")</f>
        <v/>
      </c>
      <c r="ABJ438" s="264" t="str">
        <f>IF(AND($A$438&lt;=BK$349,BK$349&lt;=$B$438),$F$438,"")</f>
        <v/>
      </c>
      <c r="ABK438" s="264" t="str">
        <f>IF(AND($A$438&lt;=BK$349,BK$349&lt;=$B$438),(1/3)*$F$438,"")</f>
        <v/>
      </c>
      <c r="ABL438" s="264" t="str">
        <f>IF(AND($A$438&lt;=BK$349,BK$349&lt;=$B$438),(2/3)*$F$438,"")</f>
        <v/>
      </c>
      <c r="ABM438" s="264" t="str">
        <f>IF(AND($A$438&lt;=BL$349,BL$349&lt;=$B$438),$C$438,"")</f>
        <v/>
      </c>
      <c r="ABN438" s="264" t="str">
        <f>IF(AND($A$438&lt;=BL$349,BL$349&lt;=$B$438),(1/3)*$C$438,"")</f>
        <v/>
      </c>
      <c r="ABO438" s="264" t="str">
        <f>IF(AND($A$438&lt;=BL$349,BL$349&lt;=$B$438),(2/3)*$C$438,"")</f>
        <v/>
      </c>
      <c r="ABP438" s="264" t="str">
        <f>IF(AND($A$438&lt;=BL$349,BL$349&lt;=$B$438),$D$438,"")</f>
        <v/>
      </c>
      <c r="ABQ438" s="264" t="str">
        <f>IF(AND($A$438&lt;=BL$349,BL$349&lt;=$B$438),(1/3)*$D$438,"")</f>
        <v/>
      </c>
      <c r="ABR438" s="264" t="str">
        <f>IF(AND($A$438&lt;=BL$349,BL$349&lt;=$B$438),(2/3)*$D$438,"")</f>
        <v/>
      </c>
      <c r="ABS438" s="264" t="str">
        <f>IF(AND($A$438&lt;=BL$349,BL$349&lt;=$B$438),$E$438,"")</f>
        <v/>
      </c>
      <c r="ABT438" s="264" t="str">
        <f>IF(AND($A$438&lt;=BL$349,BL$349&lt;=$B$438),(1/3)*$E$438,"")</f>
        <v/>
      </c>
      <c r="ABU438" s="264" t="str">
        <f>IF(AND($A$438&lt;=BL$349,BL$349&lt;=$B$438),(2/3)*$E$438,"")</f>
        <v/>
      </c>
      <c r="ABV438" s="264" t="str">
        <f>IF(AND($A$438&lt;=BL$349,BL$349&lt;=$B$438),$F$438,"")</f>
        <v/>
      </c>
      <c r="ABW438" s="264" t="str">
        <f>IF(AND($A$438&lt;=BL$349,BL$349&lt;=$B$438),(1/3)*$F$438,"")</f>
        <v/>
      </c>
      <c r="ABX438" s="264" t="str">
        <f>IF(AND($A$438&lt;=BL$349,BL$349&lt;=$B$438),(2/3)*$F$438,"")</f>
        <v/>
      </c>
      <c r="ABY438" s="264" t="str">
        <f>IF(AND($A$438&lt;=BM$349,BM$349&lt;=$B$438),$C$438,"")</f>
        <v/>
      </c>
      <c r="ABZ438" s="264" t="str">
        <f>IF(AND($A$438&lt;=BM$349,BM$349&lt;=$B$438),(1/3)*$C$438,"")</f>
        <v/>
      </c>
      <c r="ACA438" s="264" t="str">
        <f>IF(AND($A$438&lt;=BM$349,BM$349&lt;=$B$438),(2/3)*$C$438,"")</f>
        <v/>
      </c>
      <c r="ACB438" s="264" t="str">
        <f>IF(AND($A$438&lt;=BM$349,BM$349&lt;=$B$438),$D$438,"")</f>
        <v/>
      </c>
      <c r="ACC438" s="264" t="str">
        <f>IF(AND($A$438&lt;=BM$349,BM$349&lt;=$B$438),(1/3)*$D$438,"")</f>
        <v/>
      </c>
      <c r="ACD438" s="264" t="str">
        <f>IF(AND($A$438&lt;=BM$349,BM$349&lt;=$B$438),(2/3)*$D$438,"")</f>
        <v/>
      </c>
      <c r="ACE438" s="264" t="str">
        <f>IF(AND($A$438&lt;=BM$349,BM$349&lt;=$B$438),$E$438,"")</f>
        <v/>
      </c>
      <c r="ACF438" s="264" t="str">
        <f>IF(AND($A$438&lt;=BM$349,BM$349&lt;=$B$438),(1/3)*$E$438,"")</f>
        <v/>
      </c>
      <c r="ACG438" s="264" t="str">
        <f>IF(AND($A$438&lt;=BM$349,BM$349&lt;=$B$438),(2/3)*$E$438,"")</f>
        <v/>
      </c>
      <c r="ACH438" s="264" t="str">
        <f>IF(AND($A$438&lt;=BM$349,BM$349&lt;=$B$438),$F$438,"")</f>
        <v/>
      </c>
      <c r="ACI438" s="264" t="str">
        <f>IF(AND($A$438&lt;=BM$349,BM$349&lt;=$B$438),(1/3)*$F$438,"")</f>
        <v/>
      </c>
      <c r="ACJ438" s="264" t="str">
        <f>IF(AND($A$438&lt;=BM$349,BM$349&lt;=$B$438),(2/3)*$F$438,"")</f>
        <v/>
      </c>
      <c r="ACK438" s="264" t="str">
        <f>IF(AND($A$438&lt;=BN$349,BN$349&lt;=$B$438),$C$438,"")</f>
        <v/>
      </c>
      <c r="ACL438" s="264" t="str">
        <f>IF(AND($A$438&lt;=BN$349,BN$349&lt;=$B$438),(1/3)*$C$438,"")</f>
        <v/>
      </c>
      <c r="ACM438" s="264" t="str">
        <f>IF(AND($A$438&lt;=BN$349,BN$349&lt;=$B$438),(2/3)*$C$438,"")</f>
        <v/>
      </c>
      <c r="ACN438" s="264" t="str">
        <f>IF(AND($A$438&lt;=BN$349,BN$349&lt;=$B$438),$D$438,"")</f>
        <v/>
      </c>
      <c r="ACO438" s="264" t="str">
        <f>IF(AND($A$438&lt;=BN$349,BN$349&lt;=$B$438),(1/3)*$D$438,"")</f>
        <v/>
      </c>
      <c r="ACP438" s="264" t="str">
        <f>IF(AND($A$438&lt;=BN$349,BN$349&lt;=$B$438),(2/3)*$D$438,"")</f>
        <v/>
      </c>
      <c r="ACQ438" s="264" t="str">
        <f>IF(AND($A$438&lt;=BN$349,BN$349&lt;=$B$438),$E$438,"")</f>
        <v/>
      </c>
      <c r="ACR438" s="264" t="str">
        <f>IF(AND($A$438&lt;=BN$349,BN$349&lt;=$B$438),(1/3)*$E$438,"")</f>
        <v/>
      </c>
      <c r="ACS438" s="264" t="str">
        <f>IF(AND($A$438&lt;=BN$349,BN$349&lt;=$B$438),(2/3)*$E$438,"")</f>
        <v/>
      </c>
      <c r="ACT438" s="264" t="str">
        <f>IF(AND($A$438&lt;=BN$349,BN$349&lt;=$B$438),$F$438,"")</f>
        <v/>
      </c>
      <c r="ACU438" s="264" t="str">
        <f>IF(AND($A$438&lt;=BN$349,BN$349&lt;=$B$438),(1/3)*$F$438,"")</f>
        <v/>
      </c>
      <c r="ACV438" s="264" t="str">
        <f>IF(AND($A$438&lt;=BN$349,BN$349&lt;=$B$438),(2/3)*$F$438,"")</f>
        <v/>
      </c>
      <c r="ACW438" s="264" t="str">
        <f>IF(AND($A$438&lt;=BO$349,BO$349&lt;=$B$438),$C$438,"")</f>
        <v/>
      </c>
      <c r="ACX438" s="264" t="str">
        <f>IF(AND($A$438&lt;=BO$349,BO$349&lt;=$B$438),(1/3)*$C$438,"")</f>
        <v/>
      </c>
      <c r="ACY438" s="264" t="str">
        <f>IF(AND($A$438&lt;=BO$349,BO$349&lt;=$B$438),(2/3)*$C$438,"")</f>
        <v/>
      </c>
      <c r="ACZ438" s="264" t="str">
        <f>IF(AND($A$438&lt;=BO$349,BO$349&lt;=$B$438),$D$438,"")</f>
        <v/>
      </c>
      <c r="ADA438" s="264" t="str">
        <f>IF(AND($A$438&lt;=BO$349,BO$349&lt;=$B$438),(1/3)*$D$438,"")</f>
        <v/>
      </c>
      <c r="ADB438" s="264" t="str">
        <f>IF(AND($A$438&lt;=BO$349,BO$349&lt;=$B$438),(2/3)*$D$438,"")</f>
        <v/>
      </c>
      <c r="ADC438" s="264" t="str">
        <f>IF(AND($A$438&lt;=BO$349,BO$349&lt;=$B$438),$E$438,"")</f>
        <v/>
      </c>
      <c r="ADD438" s="264" t="str">
        <f>IF(AND($A$438&lt;=BO$349,BO$349&lt;=$B$438),(1/3)*$E$438,"")</f>
        <v/>
      </c>
      <c r="ADE438" s="264" t="str">
        <f>IF(AND($A$438&lt;=BO$349,BO$349&lt;=$B$438),(2/3)*$E$438,"")</f>
        <v/>
      </c>
      <c r="ADF438" s="264" t="str">
        <f>IF(AND($A$438&lt;=BO$349,BO$349&lt;=$B$438),$F$438,"")</f>
        <v/>
      </c>
      <c r="ADG438" s="264" t="str">
        <f>IF(AND($A$438&lt;=BO$349,BO$349&lt;=$B$438),(1/3)*$F$438,"")</f>
        <v/>
      </c>
      <c r="ADH438" s="264" t="str">
        <f>IF(AND($A$438&lt;=BO$349,BO$349&lt;=$B$438),(2/3)*$F$438,"")</f>
        <v/>
      </c>
      <c r="ADI438" s="264" t="str">
        <f>IF(AND($A$438&lt;=BP$349,BP$349&lt;=$B$438),$C$438,"")</f>
        <v/>
      </c>
      <c r="ADJ438" s="264" t="str">
        <f>IF(AND($A$438&lt;=BP$349,BP$349&lt;=$B$438),(1/3)*$C$438,"")</f>
        <v/>
      </c>
      <c r="ADK438" s="264" t="str">
        <f>IF(AND($A$438&lt;=BP$349,BP$349&lt;=$B$438),(2/3)*$C$438,"")</f>
        <v/>
      </c>
      <c r="ADL438" s="264" t="str">
        <f>IF(AND($A$438&lt;=BP$349,BP$349&lt;=$B$438),$D$438,"")</f>
        <v/>
      </c>
      <c r="ADM438" s="264" t="str">
        <f>IF(AND($A$438&lt;=BP$349,BP$349&lt;=$B$438),(1/3)*$D$438,"")</f>
        <v/>
      </c>
      <c r="ADN438" s="264" t="str">
        <f>IF(AND($A$438&lt;=BP$349,BP$349&lt;=$B$438),(2/3)*$D$438,"")</f>
        <v/>
      </c>
      <c r="ADO438" s="264" t="str">
        <f>IF(AND($A$438&lt;=BP$349,BP$349&lt;=$B$438),$E$438,"")</f>
        <v/>
      </c>
      <c r="ADP438" s="264" t="str">
        <f>IF(AND($A$438&lt;=BP$349,BP$349&lt;=$B$438),(1/3)*$E$438,"")</f>
        <v/>
      </c>
      <c r="ADQ438" s="264" t="str">
        <f>IF(AND($A$438&lt;=BP$349,BP$349&lt;=$B$438),(2/3)*$E$438,"")</f>
        <v/>
      </c>
      <c r="ADR438" s="264" t="str">
        <f>IF(AND($A$438&lt;=BP$349,BP$349&lt;=$B$438),$F$438,"")</f>
        <v/>
      </c>
      <c r="ADS438" s="264" t="str">
        <f>IF(AND($A$438&lt;=BP$349,BP$349&lt;=$B$438),(1/3)*$F$438,"")</f>
        <v/>
      </c>
      <c r="ADT438" s="264" t="str">
        <f>IF(AND($A$438&lt;=BP$349,BP$349&lt;=$B$438),(2/3)*$F$438,"")</f>
        <v/>
      </c>
      <c r="ADU438" s="264" t="str">
        <f>IF(AND($A$438&lt;=BQ$349,BQ$349&lt;=$B$438),$C$438,"")</f>
        <v/>
      </c>
      <c r="ADV438" s="264" t="str">
        <f>IF(AND($A$438&lt;=BQ$349,BQ$349&lt;=$B$438),(1/3)*$C$438,"")</f>
        <v/>
      </c>
      <c r="ADW438" s="264" t="str">
        <f>IF(AND($A$438&lt;=BQ$349,BQ$349&lt;=$B$438),(2/3)*$C$438,"")</f>
        <v/>
      </c>
      <c r="ADX438" s="264" t="str">
        <f>IF(AND($A$438&lt;=BQ$349,BQ$349&lt;=$B$438),$D$438,"")</f>
        <v/>
      </c>
      <c r="ADY438" s="264" t="str">
        <f>IF(AND($A$438&lt;=BQ$349,BQ$349&lt;=$B$438),(1/3)*$D$438,"")</f>
        <v/>
      </c>
      <c r="ADZ438" s="264" t="str">
        <f>IF(AND($A$438&lt;=BQ$349,BQ$349&lt;=$B$438),(2/3)*$D$438,"")</f>
        <v/>
      </c>
      <c r="AEA438" s="264" t="str">
        <f>IF(AND($A$438&lt;=BQ$349,BQ$349&lt;=$B$438),$E$438,"")</f>
        <v/>
      </c>
      <c r="AEB438" s="264" t="str">
        <f>IF(AND($A$438&lt;=BQ$349,BQ$349&lt;=$B$438),(1/3)*$E$438,"")</f>
        <v/>
      </c>
      <c r="AEC438" s="264" t="str">
        <f>IF(AND($A$438&lt;=BQ$349,BQ$349&lt;=$B$438),(2/3)*$E$438,"")</f>
        <v/>
      </c>
      <c r="AED438" s="264" t="str">
        <f>IF(AND($A$438&lt;=BQ$349,BQ$349&lt;=$B$438),$F$438,"")</f>
        <v/>
      </c>
      <c r="AEE438" s="264" t="str">
        <f>IF(AND($A$438&lt;=BQ$349,BQ$349&lt;=$B$438),(1/3)*$F$438,"")</f>
        <v/>
      </c>
      <c r="AEF438" s="264" t="str">
        <f>IF(AND($A$438&lt;=BQ$349,BQ$349&lt;=$B$438),(2/3)*$F$438,"")</f>
        <v/>
      </c>
      <c r="AEG438" s="264" t="str">
        <f>IF(AND($A$438&lt;=BR$349,BR$349&lt;=$B$438),$C$438,"")</f>
        <v/>
      </c>
      <c r="AEH438" s="264" t="str">
        <f>IF(AND($A$438&lt;=BR$349,BR$349&lt;=$B$438),(1/3)*$C$438,"")</f>
        <v/>
      </c>
      <c r="AEI438" s="264" t="str">
        <f>IF(AND($A$438&lt;=BR$349,BR$349&lt;=$B$438),(2/3)*$C$438,"")</f>
        <v/>
      </c>
      <c r="AEJ438" s="264" t="str">
        <f>IF(AND($A$438&lt;=BR$349,BR$349&lt;=$B$438),$D$438,"")</f>
        <v/>
      </c>
      <c r="AEK438" s="264" t="str">
        <f>IF(AND($A$438&lt;=BR$349,BR$349&lt;=$B$438),(1/3)*$D$438,"")</f>
        <v/>
      </c>
      <c r="AEL438" s="264" t="str">
        <f>IF(AND($A$438&lt;=BR$349,BR$349&lt;=$B$438),(2/3)*$D$438,"")</f>
        <v/>
      </c>
      <c r="AEM438" s="264" t="str">
        <f>IF(AND($A$438&lt;=BR$349,BR$349&lt;=$B$438),$E$438,"")</f>
        <v/>
      </c>
      <c r="AEN438" s="264" t="str">
        <f>IF(AND($A$438&lt;=BR$349,BR$349&lt;=$B$438),(1/3)*$E$438,"")</f>
        <v/>
      </c>
      <c r="AEO438" s="264" t="str">
        <f>IF(AND($A$438&lt;=BR$349,BR$349&lt;=$B$438),(2/3)*$E$438,"")</f>
        <v/>
      </c>
      <c r="AEP438" s="264" t="str">
        <f>IF(AND($A$438&lt;=BR$349,BR$349&lt;=$B$438),$F$438,"")</f>
        <v/>
      </c>
      <c r="AEQ438" s="264" t="str">
        <f>IF(AND($A$438&lt;=BR$349,BR$349&lt;=$B$438),(1/3)*$F$438,"")</f>
        <v/>
      </c>
      <c r="AER438" s="264" t="str">
        <f>IF(AND($A$438&lt;=BR$349,BR$349&lt;=$B$438),(2/3)*$F$438,"")</f>
        <v/>
      </c>
      <c r="AES438" s="264" t="str">
        <f>IF(AND($A$438&lt;=BS$349,BS$349&lt;=$B$438),$C$438,"")</f>
        <v/>
      </c>
      <c r="AET438" s="264" t="str">
        <f>IF(AND($A$438&lt;=BS$349,BS$349&lt;=$B$438),(1/3)*$C$438,"")</f>
        <v/>
      </c>
      <c r="AEU438" s="264" t="str">
        <f>IF(AND($A$438&lt;=BS$349,BS$349&lt;=$B$438),(2/3)*$C$438,"")</f>
        <v/>
      </c>
      <c r="AEV438" s="264" t="str">
        <f>IF(AND($A$438&lt;=BS$349,BS$349&lt;=$B$438),$D$438,"")</f>
        <v/>
      </c>
      <c r="AEW438" s="264" t="str">
        <f>IF(AND($A$438&lt;=BS$349,BS$349&lt;=$B$438),(1/3)*$D$438,"")</f>
        <v/>
      </c>
      <c r="AEX438" s="264" t="str">
        <f>IF(AND($A$438&lt;=BS$349,BS$349&lt;=$B$438),(2/3)*$D$438,"")</f>
        <v/>
      </c>
      <c r="AEY438" s="264" t="str">
        <f>IF(AND($A$438&lt;=BS$349,BS$349&lt;=$B$438),$E$438,"")</f>
        <v/>
      </c>
      <c r="AEZ438" s="264" t="str">
        <f>IF(AND($A$438&lt;=BS$349,BS$349&lt;=$B$438),(1/3)*$E$438,"")</f>
        <v/>
      </c>
      <c r="AFA438" s="264" t="str">
        <f>IF(AND($A$438&lt;=BS$349,BS$349&lt;=$B$438),(2/3)*$E$438,"")</f>
        <v/>
      </c>
      <c r="AFB438" s="264" t="str">
        <f>IF(AND($A$438&lt;=BS$349,BS$349&lt;=$B$438),$F$438,"")</f>
        <v/>
      </c>
      <c r="AFC438" s="264" t="str">
        <f>IF(AND($A$438&lt;=BS$349,BS$349&lt;=$B$438),(1/3)*$F$438,"")</f>
        <v/>
      </c>
      <c r="AFD438" s="264" t="str">
        <f>IF(AND($A$438&lt;=BS$349,BS$349&lt;=$B$438),(2/3)*$F$438,"")</f>
        <v/>
      </c>
      <c r="AFE438" s="264" t="str">
        <f>IF(AND($A$438&lt;=BT$349,BT$349&lt;=$B$438),$C$438,"")</f>
        <v/>
      </c>
      <c r="AFF438" s="264" t="str">
        <f>IF(AND($A$438&lt;=BT$349,BT$349&lt;=$B$438),(1/3)*$C$438,"")</f>
        <v/>
      </c>
      <c r="AFG438" s="264" t="str">
        <f>IF(AND($A$438&lt;=BT$349,BT$349&lt;=$B$438),(2/3)*$C$438,"")</f>
        <v/>
      </c>
      <c r="AFH438" s="264" t="str">
        <f>IF(AND($A$438&lt;=BT$349,BT$349&lt;=$B$438),$D$438,"")</f>
        <v/>
      </c>
      <c r="AFI438" s="264" t="str">
        <f>IF(AND($A$438&lt;=BT$349,BT$349&lt;=$B$438),(1/3)*$D$438,"")</f>
        <v/>
      </c>
      <c r="AFJ438" s="264" t="str">
        <f>IF(AND($A$438&lt;=BT$349,BT$349&lt;=$B$438),(2/3)*$D$438,"")</f>
        <v/>
      </c>
      <c r="AFK438" s="264" t="str">
        <f>IF(AND($A$438&lt;=BT$349,BT$349&lt;=$B$438),$E$438,"")</f>
        <v/>
      </c>
      <c r="AFL438" s="264" t="str">
        <f>IF(AND($A$438&lt;=BT$349,BT$349&lt;=$B$438),(1/3)*$E$438,"")</f>
        <v/>
      </c>
      <c r="AFM438" s="264" t="str">
        <f>IF(AND($A$438&lt;=BT$349,BT$349&lt;=$B$438),(2/3)*$E$438,"")</f>
        <v/>
      </c>
      <c r="AFN438" s="264" t="str">
        <f>IF(AND($A$438&lt;=BT$349,BT$349&lt;=$B$438),$F$438,"")</f>
        <v/>
      </c>
      <c r="AFO438" s="264" t="str">
        <f>IF(AND($A$438&lt;=BT$349,BT$349&lt;=$B$438),(1/3)*$F$438,"")</f>
        <v/>
      </c>
      <c r="AFP438" s="264" t="str">
        <f>IF(AND($A$438&lt;=BT$349,BT$349&lt;=$B$438),(2/3)*$F$438,"")</f>
        <v/>
      </c>
      <c r="AFQ438" s="264" t="str">
        <f>IF(AND($A$438&lt;=BU$349,BU$349&lt;=$B$438),$C$438,"")</f>
        <v/>
      </c>
      <c r="AFR438" s="264" t="str">
        <f>IF(AND($A$438&lt;=BU$349,BU$349&lt;=$B$438),(1/3)*$C$438,"")</f>
        <v/>
      </c>
      <c r="AFS438" s="264" t="str">
        <f>IF(AND($A$438&lt;=BU$349,BU$349&lt;=$B$438),(2/3)*$C$438,"")</f>
        <v/>
      </c>
      <c r="AFT438" s="264" t="str">
        <f>IF(AND($A$438&lt;=BU$349,BU$349&lt;=$B$438),$D$438,"")</f>
        <v/>
      </c>
      <c r="AFU438" s="264" t="str">
        <f>IF(AND($A$438&lt;=BU$349,BU$349&lt;=$B$438),(1/3)*$D$438,"")</f>
        <v/>
      </c>
      <c r="AFV438" s="264" t="str">
        <f>IF(AND($A$438&lt;=BU$349,BU$349&lt;=$B$438),(2/3)*$D$438,"")</f>
        <v/>
      </c>
      <c r="AFW438" s="264" t="str">
        <f>IF(AND($A$438&lt;=BU$349,BU$349&lt;=$B$438),$E$438,"")</f>
        <v/>
      </c>
      <c r="AFX438" s="264" t="str">
        <f>IF(AND($A$438&lt;=BU$349,BU$349&lt;=$B$438),(1/3)*$E$438,"")</f>
        <v/>
      </c>
      <c r="AFY438" s="264" t="str">
        <f>IF(AND($A$438&lt;=BU$349,BU$349&lt;=$B$438),(2/3)*$E$438,"")</f>
        <v/>
      </c>
      <c r="AFZ438" s="264" t="str">
        <f>IF(AND($A$438&lt;=BU$349,BU$349&lt;=$B$438),$F$438,"")</f>
        <v/>
      </c>
      <c r="AGA438" s="264" t="str">
        <f>IF(AND($A$438&lt;=BU$349,BU$349&lt;=$B$438),(1/3)*$F$438,"")</f>
        <v/>
      </c>
      <c r="AGB438" s="264" t="str">
        <f>IF(AND($A$438&lt;=BU$349,BU$349&lt;=$B$438),(2/3)*$F$438,"")</f>
        <v/>
      </c>
      <c r="AGC438" s="264" t="str">
        <f>IF(AND($A$438&lt;=BV$349,BV$349&lt;=$B$438),$C$438,"")</f>
        <v/>
      </c>
      <c r="AGD438" s="264" t="str">
        <f>IF(AND($A$438&lt;=BV$349,BV$349&lt;=$B$438),(1/3)*$C$438,"")</f>
        <v/>
      </c>
      <c r="AGE438" s="264" t="str">
        <f>IF(AND($A$438&lt;=BV$349,BV$349&lt;=$B$438),(2/3)*$C$438,"")</f>
        <v/>
      </c>
      <c r="AGF438" s="264" t="str">
        <f>IF(AND($A$438&lt;=BV$349,BV$349&lt;=$B$438),$D$438,"")</f>
        <v/>
      </c>
      <c r="AGG438" s="264" t="str">
        <f>IF(AND($A$438&lt;=BV$349,BV$349&lt;=$B$438),(1/3)*$D$438,"")</f>
        <v/>
      </c>
      <c r="AGH438" s="264" t="str">
        <f>IF(AND($A$438&lt;=BV$349,BV$349&lt;=$B$438),(2/3)*$D$438,"")</f>
        <v/>
      </c>
      <c r="AGI438" s="264" t="str">
        <f>IF(AND($A$438&lt;=BV$349,BV$349&lt;=$B$438),$E$438,"")</f>
        <v/>
      </c>
      <c r="AGJ438" s="264" t="str">
        <f>IF(AND($A$438&lt;=BV$349,BV$349&lt;=$B$438),(1/3)*$E$438,"")</f>
        <v/>
      </c>
      <c r="AGK438" s="264" t="str">
        <f>IF(AND($A$438&lt;=BV$349,BV$349&lt;=$B$438),(2/3)*$E$438,"")</f>
        <v/>
      </c>
      <c r="AGL438" s="264" t="str">
        <f>IF(AND($A$438&lt;=BV$349,BV$349&lt;=$B$438),$F$438,"")</f>
        <v/>
      </c>
      <c r="AGM438" s="264" t="str">
        <f>IF(AND($A$438&lt;=BV$349,BV$349&lt;=$B$438),(1/3)*$F$438,"")</f>
        <v/>
      </c>
      <c r="AGN438" s="264" t="str">
        <f>IF(AND($A$438&lt;=BV$349,BV$349&lt;=$B$438),(2/3)*$F$438,"")</f>
        <v/>
      </c>
      <c r="AGO438" s="264" t="str">
        <f>IF(AND($A$438&lt;=BW$349,BW$349&lt;=$B$438),$C$438,"")</f>
        <v/>
      </c>
      <c r="AGP438" s="264" t="str">
        <f>IF(AND($A$438&lt;=BW$349,BW$349&lt;=$B$438),(1/3)*$C$438,"")</f>
        <v/>
      </c>
      <c r="AGQ438" s="264" t="str">
        <f>IF(AND($A$438&lt;=BW$349,BW$349&lt;=$B$438),(2/3)*$C$438,"")</f>
        <v/>
      </c>
      <c r="AGR438" s="264" t="str">
        <f>IF(AND($A$438&lt;=BW$349,BW$349&lt;=$B$438),$D$438,"")</f>
        <v/>
      </c>
      <c r="AGS438" s="264" t="str">
        <f>IF(AND($A$438&lt;=BW$349,BW$349&lt;=$B$438),(1/3)*$D$438,"")</f>
        <v/>
      </c>
      <c r="AGT438" s="264" t="str">
        <f>IF(AND($A$438&lt;=BW$349,BW$349&lt;=$B$438),(2/3)*$D$438,"")</f>
        <v/>
      </c>
      <c r="AGU438" s="264" t="str">
        <f>IF(AND($A$438&lt;=BW$349,BW$349&lt;=$B$438),$E$438,"")</f>
        <v/>
      </c>
      <c r="AGV438" s="264" t="str">
        <f>IF(AND($A$438&lt;=BW$349,BW$349&lt;=$B$438),(1/3)*$E$438,"")</f>
        <v/>
      </c>
      <c r="AGW438" s="264" t="str">
        <f>IF(AND($A$438&lt;=BW$349,BW$349&lt;=$B$438),(2/3)*$E$438,"")</f>
        <v/>
      </c>
      <c r="AGX438" s="264" t="str">
        <f>IF(AND($A$438&lt;=BW$349,BW$349&lt;=$B$438),$F$438,"")</f>
        <v/>
      </c>
      <c r="AGY438" s="264" t="str">
        <f>IF(AND($A$438&lt;=BW$349,BW$349&lt;=$B$438),(1/3)*$F$438,"")</f>
        <v/>
      </c>
      <c r="AGZ438" s="264" t="str">
        <f>IF(AND($A$438&lt;=BW$349,BW$349&lt;=$B$438),(2/3)*$F$438,"")</f>
        <v/>
      </c>
      <c r="AHA438" s="264" t="str">
        <f>IF(AND($A$438&lt;=BX$349,BX$349&lt;=$B$438),$C$438,"")</f>
        <v/>
      </c>
      <c r="AHB438" s="264" t="str">
        <f>IF(AND($A$438&lt;=BX$349,BX$349&lt;=$B$438),(1/3)*$C$438,"")</f>
        <v/>
      </c>
      <c r="AHC438" s="264" t="str">
        <f>IF(AND($A$438&lt;=BX$349,BX$349&lt;=$B$438),(2/3)*$C$438,"")</f>
        <v/>
      </c>
      <c r="AHD438" s="264" t="str">
        <f>IF(AND($A$438&lt;=BX$349,BX$349&lt;=$B$438),$D$438,"")</f>
        <v/>
      </c>
      <c r="AHE438" s="264" t="str">
        <f>IF(AND($A$438&lt;=BX$349,BX$349&lt;=$B$438),(1/3)*$D$438,"")</f>
        <v/>
      </c>
      <c r="AHF438" s="264" t="str">
        <f>IF(AND($A$438&lt;=BX$349,BX$349&lt;=$B$438),(2/3)*$D$438,"")</f>
        <v/>
      </c>
      <c r="AHG438" s="264" t="str">
        <f>IF(AND($A$438&lt;=BX$349,BX$349&lt;=$B$438),$E$438,"")</f>
        <v/>
      </c>
      <c r="AHH438" s="264" t="str">
        <f>IF(AND($A$438&lt;=BX$349,BX$349&lt;=$B$438),(1/3)*$E$438,"")</f>
        <v/>
      </c>
      <c r="AHI438" s="264" t="str">
        <f>IF(AND($A$438&lt;=BX$349,BX$349&lt;=$B$438),(2/3)*$E$438,"")</f>
        <v/>
      </c>
      <c r="AHJ438" s="264" t="str">
        <f>IF(AND($A$438&lt;=BX$349,BX$349&lt;=$B$438),$F$438,"")</f>
        <v/>
      </c>
      <c r="AHK438" s="264" t="str">
        <f>IF(AND($A$438&lt;=BX$349,BX$349&lt;=$B$438),(1/3)*$F$438,"")</f>
        <v/>
      </c>
      <c r="AHL438" s="264" t="str">
        <f>IF(AND($A$438&lt;=BX$349,BX$349&lt;=$B$438),(2/3)*$F$438,"")</f>
        <v/>
      </c>
      <c r="AHM438" s="264" t="str">
        <f>IF(AND($A$438&lt;=BY$349,BY$349&lt;=$B$438),$C$438,"")</f>
        <v/>
      </c>
      <c r="AHN438" s="264" t="str">
        <f>IF(AND($A$438&lt;=BY$349,BY$349&lt;=$B$438),(1/3)*$C$438,"")</f>
        <v/>
      </c>
      <c r="AHO438" s="264" t="str">
        <f>IF(AND($A$438&lt;=BY$349,BY$349&lt;=$B$438),(2/3)*$C$438,"")</f>
        <v/>
      </c>
      <c r="AHP438" s="264" t="str">
        <f>IF(AND($A$438&lt;=BY$349,BY$349&lt;=$B$438),$D$438,"")</f>
        <v/>
      </c>
      <c r="AHQ438" s="264" t="str">
        <f>IF(AND($A$438&lt;=BY$349,BY$349&lt;=$B$438),(1/3)*$D$438,"")</f>
        <v/>
      </c>
      <c r="AHR438" s="264" t="str">
        <f>IF(AND($A$438&lt;=BY$349,BY$349&lt;=$B$438),(2/3)*$D$438,"")</f>
        <v/>
      </c>
      <c r="AHS438" s="264" t="str">
        <f>IF(AND($A$438&lt;=BY$349,BY$349&lt;=$B$438),$E$438,"")</f>
        <v/>
      </c>
      <c r="AHT438" s="264" t="str">
        <f>IF(AND($A$438&lt;=BY$349,BY$349&lt;=$B$438),(1/3)*$E$438,"")</f>
        <v/>
      </c>
      <c r="AHU438" s="264" t="str">
        <f>IF(AND($A$438&lt;=BY$349,BY$349&lt;=$B$438),(2/3)*$E$438,"")</f>
        <v/>
      </c>
      <c r="AHV438" s="264" t="str">
        <f>IF(AND($A$438&lt;=BY$349,BY$349&lt;=$B$438),$F$438,"")</f>
        <v/>
      </c>
      <c r="AHW438" s="264" t="str">
        <f>IF(AND($A$438&lt;=BY$349,BY$349&lt;=$B$438),(1/3)*$F$438,"")</f>
        <v/>
      </c>
      <c r="AHX438" s="264" t="str">
        <f>IF(AND($A$438&lt;=BY$349,BY$349&lt;=$B$438),(2/3)*$F$438,"")</f>
        <v/>
      </c>
      <c r="AHY438" s="264" t="str">
        <f>IF(AND($A$438&lt;=BZ$349,BZ$349&lt;=$B$438),$C$438,"")</f>
        <v/>
      </c>
      <c r="AHZ438" s="264" t="str">
        <f>IF(AND($A$438&lt;=BZ$349,BZ$349&lt;=$B$438),(1/3)*$C$438,"")</f>
        <v/>
      </c>
      <c r="AIA438" s="264" t="str">
        <f>IF(AND($A$438&lt;=BZ$349,BZ$349&lt;=$B$438),(2/3)*$C$438,"")</f>
        <v/>
      </c>
      <c r="AIB438" s="264" t="str">
        <f>IF(AND($A$438&lt;=BZ$349,BZ$349&lt;=$B$438),$D$438,"")</f>
        <v/>
      </c>
      <c r="AIC438" s="264" t="str">
        <f>IF(AND($A$438&lt;=BZ$349,BZ$349&lt;=$B$438),(1/3)*$D$438,"")</f>
        <v/>
      </c>
      <c r="AID438" s="264" t="str">
        <f>IF(AND($A$438&lt;=BZ$349,BZ$349&lt;=$B$438),(2/3)*$D$438,"")</f>
        <v/>
      </c>
      <c r="AIE438" s="264" t="str">
        <f>IF(AND($A$438&lt;=BZ$349,BZ$349&lt;=$B$438),$E$438,"")</f>
        <v/>
      </c>
      <c r="AIF438" s="264" t="str">
        <f>IF(AND($A$438&lt;=BZ$349,BZ$349&lt;=$B$438),(1/3)*$E$438,"")</f>
        <v/>
      </c>
      <c r="AIG438" s="264" t="str">
        <f>IF(AND($A$438&lt;=BZ$349,BZ$349&lt;=$B$438),(2/3)*$E$438,"")</f>
        <v/>
      </c>
      <c r="AIH438" s="264" t="str">
        <f>IF(AND($A$438&lt;=BZ$349,BZ$349&lt;=$B$438),$F$438,"")</f>
        <v/>
      </c>
      <c r="AII438" s="264" t="str">
        <f>IF(AND($A$438&lt;=BZ$349,BZ$349&lt;=$B$438),(1/3)*$F$438,"")</f>
        <v/>
      </c>
      <c r="AIJ438" s="264" t="str">
        <f>IF(AND($A$438&lt;=BZ$349,BZ$349&lt;=$B$438),(2/3)*$F$438,"")</f>
        <v/>
      </c>
      <c r="AIK438" s="264" t="str">
        <f>IF(AND($A$438&lt;=CA$349,CA$349&lt;=$B$438),$C$438,"")</f>
        <v/>
      </c>
      <c r="AIL438" s="264" t="str">
        <f>IF(AND($A$438&lt;=CA$349,CA$349&lt;=$B$438),(1/3)*$C$438,"")</f>
        <v/>
      </c>
      <c r="AIM438" s="264" t="str">
        <f>IF(AND($A$438&lt;=CA$349,CA$349&lt;=$B$438),(2/3)*$C$438,"")</f>
        <v/>
      </c>
      <c r="AIN438" s="264" t="str">
        <f>IF(AND($A$438&lt;=CA$349,CA$349&lt;=$B$438),$D$438,"")</f>
        <v/>
      </c>
      <c r="AIO438" s="264" t="str">
        <f>IF(AND($A$438&lt;=CA$349,CA$349&lt;=$B$438),(1/3)*$D$438,"")</f>
        <v/>
      </c>
      <c r="AIP438" s="264" t="str">
        <f>IF(AND($A$438&lt;=CA$349,CA$349&lt;=$B$438),(2/3)*$D$438,"")</f>
        <v/>
      </c>
      <c r="AIQ438" s="264" t="str">
        <f>IF(AND($A$438&lt;=CA$349,CA$349&lt;=$B$438),$E$438,"")</f>
        <v/>
      </c>
      <c r="AIR438" s="264" t="str">
        <f>IF(AND($A$438&lt;=CA$349,CA$349&lt;=$B$438),(1/3)*$E$438,"")</f>
        <v/>
      </c>
      <c r="AIS438" s="264" t="str">
        <f>IF(AND($A$438&lt;=CA$349,CA$349&lt;=$B$438),(2/3)*$E$438,"")</f>
        <v/>
      </c>
      <c r="AIT438" s="264" t="str">
        <f>IF(AND($A$438&lt;=CA$349,CA$349&lt;=$B$438),$F$438,"")</f>
        <v/>
      </c>
      <c r="AIU438" s="264" t="str">
        <f>IF(AND($A$438&lt;=CA$349,CA$349&lt;=$B$438),(1/3)*$F$438,"")</f>
        <v/>
      </c>
      <c r="AIV438" s="264" t="str">
        <f>IF(AND($A$438&lt;=CA$349,CA$349&lt;=$B$438),(2/3)*$F$438,"")</f>
        <v/>
      </c>
      <c r="AIW438" s="264" t="str">
        <f>IF(AND($A$438&lt;=CB$349,CB$349&lt;=$B$438),$C$438,"")</f>
        <v/>
      </c>
      <c r="AIX438" s="264" t="str">
        <f>IF(AND($A$438&lt;=CB$349,CB$349&lt;=$B$438),(1/3)*$C$438,"")</f>
        <v/>
      </c>
      <c r="AIY438" s="264" t="str">
        <f>IF(AND($A$438&lt;=CB$349,CB$349&lt;=$B$438),(2/3)*$C$438,"")</f>
        <v/>
      </c>
      <c r="AIZ438" s="264" t="str">
        <f>IF(AND($A$438&lt;=CB$349,CB$349&lt;=$B$438),$D$438,"")</f>
        <v/>
      </c>
      <c r="AJA438" s="264" t="str">
        <f>IF(AND($A$438&lt;=CB$349,CB$349&lt;=$B$438),(1/3)*$D$438,"")</f>
        <v/>
      </c>
      <c r="AJB438" s="264" t="str">
        <f>IF(AND($A$438&lt;=CB$349,CB$349&lt;=$B$438),(2/3)*$D$438,"")</f>
        <v/>
      </c>
      <c r="AJC438" s="264" t="str">
        <f>IF(AND($A$438&lt;=CB$349,CB$349&lt;=$B$438),$E$438,"")</f>
        <v/>
      </c>
      <c r="AJD438" s="264" t="str">
        <f>IF(AND($A$438&lt;=CB$349,CB$349&lt;=$B$438),(1/3)*$E$438,"")</f>
        <v/>
      </c>
      <c r="AJE438" s="264" t="str">
        <f>IF(AND($A$438&lt;=CB$349,CB$349&lt;=$B$438),(2/3)*$E$438,"")</f>
        <v/>
      </c>
      <c r="AJF438" s="264" t="str">
        <f>IF(AND($A$438&lt;=CB$349,CB$349&lt;=$B$438),$F$438,"")</f>
        <v/>
      </c>
      <c r="AJG438" s="264" t="str">
        <f>IF(AND($A$438&lt;=CB$349,CB$349&lt;=$B$438),(1/3)*$F$438,"")</f>
        <v/>
      </c>
      <c r="AJH438" s="264" t="str">
        <f>IF(AND($A$438&lt;=CB$349,CB$349&lt;=$B$438),(2/3)*$F$438,"")</f>
        <v/>
      </c>
      <c r="AJI438" s="264" t="str">
        <f>IF(AND($A$438&lt;=CC$349,CC$349&lt;=$B$438),$C$438,"")</f>
        <v/>
      </c>
      <c r="AJJ438" s="264" t="str">
        <f>IF(AND($A$438&lt;=CC$349,CC$349&lt;=$B$438),(1/3)*$C$438,"")</f>
        <v/>
      </c>
      <c r="AJK438" s="264" t="str">
        <f>IF(AND($A$438&lt;=CC$349,CC$349&lt;=$B$438),(2/3)*$C$438,"")</f>
        <v/>
      </c>
      <c r="AJL438" s="264" t="str">
        <f>IF(AND($A$438&lt;=CC$349,CC$349&lt;=$B$438),$D$438,"")</f>
        <v/>
      </c>
      <c r="AJM438" s="264" t="str">
        <f>IF(AND($A$438&lt;=CC$349,CC$349&lt;=$B$438),(1/3)*$D$438,"")</f>
        <v/>
      </c>
      <c r="AJN438" s="264" t="str">
        <f>IF(AND($A$438&lt;=CC$349,CC$349&lt;=$B$438),(2/3)*$D$438,"")</f>
        <v/>
      </c>
      <c r="AJO438" s="264" t="str">
        <f>IF(AND($A$438&lt;=CC$349,CC$349&lt;=$B$438),$E$438,"")</f>
        <v/>
      </c>
      <c r="AJP438" s="264" t="str">
        <f>IF(AND($A$438&lt;=CC$349,CC$349&lt;=$B$438),(1/3)*$E$438,"")</f>
        <v/>
      </c>
      <c r="AJQ438" s="264" t="str">
        <f>IF(AND($A$438&lt;=CC$349,CC$349&lt;=$B$438),(2/3)*$E$438,"")</f>
        <v/>
      </c>
      <c r="AJR438" s="264" t="str">
        <f>IF(AND($A$438&lt;=CC$349,CC$349&lt;=$B$438),$F$438,"")</f>
        <v/>
      </c>
      <c r="AJS438" s="264" t="str">
        <f>IF(AND($A$438&lt;=CC$349,CC$349&lt;=$B$438),(1/3)*$F$438,"")</f>
        <v/>
      </c>
      <c r="AJT438" s="264" t="str">
        <f>IF(AND($A$438&lt;=CC$349,CC$349&lt;=$B$438),(2/3)*$F$438,"")</f>
        <v/>
      </c>
      <c r="AJU438" s="264" t="str">
        <f>IF(AND($A$438&lt;=CD$349,CD$349&lt;=$B$438),$C$438,"")</f>
        <v/>
      </c>
      <c r="AJV438" s="264" t="str">
        <f>IF(AND($A$438&lt;=CD$349,CD$349&lt;=$B$438),(1/3)*$C$438,"")</f>
        <v/>
      </c>
      <c r="AJW438" s="264" t="str">
        <f>IF(AND($A$438&lt;=CD$349,CD$349&lt;=$B$438),(2/3)*$C$438,"")</f>
        <v/>
      </c>
      <c r="AJX438" s="264" t="str">
        <f>IF(AND($A$438&lt;=CD$349,CD$349&lt;=$B$438),$D$438,"")</f>
        <v/>
      </c>
      <c r="AJY438" s="264" t="str">
        <f>IF(AND($A$438&lt;=CD$349,CD$349&lt;=$B$438),(1/3)*$D$438,"")</f>
        <v/>
      </c>
      <c r="AJZ438" s="264" t="str">
        <f>IF(AND($A$438&lt;=CD$349,CD$349&lt;=$B$438),(2/3)*$D$438,"")</f>
        <v/>
      </c>
      <c r="AKA438" s="264" t="str">
        <f>IF(AND($A$438&lt;=CD$349,CD$349&lt;=$B$438),$E$438,"")</f>
        <v/>
      </c>
      <c r="AKB438" s="264" t="str">
        <f>IF(AND($A$438&lt;=CD$349,CD$349&lt;=$B$438),(1/3)*$E$438,"")</f>
        <v/>
      </c>
      <c r="AKC438" s="264" t="str">
        <f>IF(AND($A$438&lt;=CD$349,CD$349&lt;=$B$438),(2/3)*$E$438,"")</f>
        <v/>
      </c>
      <c r="AKD438" s="264" t="str">
        <f>IF(AND($A$438&lt;=CD$349,CD$349&lt;=$B$438),$F$438,"")</f>
        <v/>
      </c>
      <c r="AKE438" s="264" t="str">
        <f>IF(AND($A$438&lt;=CD$349,CD$349&lt;=$B$438),(1/3)*$F$438,"")</f>
        <v/>
      </c>
      <c r="AKF438" s="264" t="str">
        <f>IF(AND($A$438&lt;=CD$349,CD$349&lt;=$B$438),(2/3)*$F$438,"")</f>
        <v/>
      </c>
      <c r="AKG438" s="264" t="str">
        <f>IF(AND($A$438&lt;=CE$349,CE$349&lt;=$B$438),$C$438,"")</f>
        <v/>
      </c>
      <c r="AKH438" s="264" t="str">
        <f>IF(AND($A$438&lt;=CE$349,CE$349&lt;=$B$438),(1/3)*$C$438,"")</f>
        <v/>
      </c>
      <c r="AKI438" s="264" t="str">
        <f>IF(AND($A$438&lt;=CE$349,CE$349&lt;=$B$438),(2/3)*$C$438,"")</f>
        <v/>
      </c>
      <c r="AKJ438" s="264" t="str">
        <f>IF(AND($A$438&lt;=CE$349,CE$349&lt;=$B$438),$D$438,"")</f>
        <v/>
      </c>
      <c r="AKK438" s="264" t="str">
        <f>IF(AND($A$438&lt;=CE$349,CE$349&lt;=$B$438),(1/3)*$D$438,"")</f>
        <v/>
      </c>
      <c r="AKL438" s="264" t="str">
        <f>IF(AND($A$438&lt;=CE$349,CE$349&lt;=$B$438),(2/3)*$D$438,"")</f>
        <v/>
      </c>
      <c r="AKM438" s="264" t="str">
        <f>IF(AND($A$438&lt;=CE$349,CE$349&lt;=$B$438),$E$438,"")</f>
        <v/>
      </c>
      <c r="AKN438" s="264" t="str">
        <f>IF(AND($A$438&lt;=CE$349,CE$349&lt;=$B$438),(1/3)*$E$438,"")</f>
        <v/>
      </c>
      <c r="AKO438" s="264" t="str">
        <f>IF(AND($A$438&lt;=CE$349,CE$349&lt;=$B$438),(2/3)*$E$438,"")</f>
        <v/>
      </c>
      <c r="AKP438" s="264" t="str">
        <f>IF(AND($A$438&lt;=CE$349,CE$349&lt;=$B$438),$F$438,"")</f>
        <v/>
      </c>
      <c r="AKQ438" s="264" t="str">
        <f>IF(AND($A$438&lt;=CE$349,CE$349&lt;=$B$438),(1/3)*$F$438,"")</f>
        <v/>
      </c>
      <c r="AKR438" s="264" t="str">
        <f>IF(AND($A$438&lt;=CE$349,CE$349&lt;=$B$438),(2/3)*$F$438,"")</f>
        <v/>
      </c>
      <c r="AKS438" s="264" t="str">
        <f>IF(AND($A$438&lt;=CF$349,CF$349&lt;=$B$438),$C$438,"")</f>
        <v/>
      </c>
      <c r="AKT438" s="264" t="str">
        <f>IF(AND($A$438&lt;=CF$349,CF$349&lt;=$B$438),(1/3)*$C$438,"")</f>
        <v/>
      </c>
      <c r="AKU438" s="264" t="str">
        <f>IF(AND($A$438&lt;=CF$349,CF$349&lt;=$B$438),(2/3)*$C$438,"")</f>
        <v/>
      </c>
      <c r="AKV438" s="264" t="str">
        <f>IF(AND($A$438&lt;=CF$349,CF$349&lt;=$B$438),$D$438,"")</f>
        <v/>
      </c>
      <c r="AKW438" s="264" t="str">
        <f>IF(AND($A$438&lt;=CF$349,CF$349&lt;=$B$438),(1/3)*$D$438,"")</f>
        <v/>
      </c>
      <c r="AKX438" s="264" t="str">
        <f>IF(AND($A$438&lt;=CF$349,CF$349&lt;=$B$438),(2/3)*$D$438,"")</f>
        <v/>
      </c>
      <c r="AKY438" s="264" t="str">
        <f>IF(AND($A$438&lt;=CF$349,CF$349&lt;=$B$438),$E$438,"")</f>
        <v/>
      </c>
      <c r="AKZ438" s="264" t="str">
        <f>IF(AND($A$438&lt;=CF$349,CF$349&lt;=$B$438),(1/3)*$E$438,"")</f>
        <v/>
      </c>
      <c r="ALA438" s="264" t="str">
        <f>IF(AND($A$438&lt;=CF$349,CF$349&lt;=$B$438),(2/3)*$E$438,"")</f>
        <v/>
      </c>
      <c r="ALB438" s="264" t="str">
        <f>IF(AND($A$438&lt;=CF$349,CF$349&lt;=$B$438),$F$438,"")</f>
        <v/>
      </c>
      <c r="ALC438" s="264" t="str">
        <f>IF(AND($A$438&lt;=CF$349,CF$349&lt;=$B$438),(1/3)*$F$438,"")</f>
        <v/>
      </c>
      <c r="ALD438" s="264" t="str">
        <f>IF(AND($A$438&lt;=CF$349,CF$349&lt;=$B$438),(2/3)*$F$438,"")</f>
        <v/>
      </c>
      <c r="ALE438" s="264" t="str">
        <f>IF(AND($A$438&lt;=CG$349,CG$349&lt;=$B$438),$C$438,"")</f>
        <v/>
      </c>
      <c r="ALF438" s="264" t="str">
        <f>IF(AND($A$438&lt;=CG$349,CG$349&lt;=$B$438),(1/3)*$C$438,"")</f>
        <v/>
      </c>
      <c r="ALG438" s="264" t="str">
        <f>IF(AND($A$438&lt;=CG$349,CG$349&lt;=$B$438),(2/3)*$C$438,"")</f>
        <v/>
      </c>
      <c r="ALH438" s="264" t="str">
        <f>IF(AND($A$438&lt;=CG$349,CG$349&lt;=$B$438),$D$438,"")</f>
        <v/>
      </c>
      <c r="ALI438" s="264" t="str">
        <f>IF(AND($A$438&lt;=CG$349,CG$349&lt;=$B$438),(1/3)*$D$438,"")</f>
        <v/>
      </c>
      <c r="ALJ438" s="264" t="str">
        <f>IF(AND($A$438&lt;=CG$349,CG$349&lt;=$B$438),(2/3)*$D$438,"")</f>
        <v/>
      </c>
      <c r="ALK438" s="264" t="str">
        <f>IF(AND($A$438&lt;=CG$349,CG$349&lt;=$B$438),$E$438,"")</f>
        <v/>
      </c>
      <c r="ALL438" s="264" t="str">
        <f>IF(AND($A$438&lt;=CG$349,CG$349&lt;=$B$438),(1/3)*$E$438,"")</f>
        <v/>
      </c>
      <c r="ALM438" s="264" t="str">
        <f>IF(AND($A$438&lt;=CG$349,CG$349&lt;=$B$438),(2/3)*$E$438,"")</f>
        <v/>
      </c>
      <c r="ALN438" s="264" t="str">
        <f>IF(AND($A$438&lt;=CG$349,CG$349&lt;=$B$438),$F$438,"")</f>
        <v/>
      </c>
      <c r="ALO438" s="264" t="str">
        <f>IF(AND($A$438&lt;=CG$349,CG$349&lt;=$B$438),(1/3)*$F$438,"")</f>
        <v/>
      </c>
      <c r="ALP438" s="264" t="str">
        <f>IF(AND($A$438&lt;=CG$349,CG$349&lt;=$B$438),(2/3)*$F$438,"")</f>
        <v/>
      </c>
      <c r="ALQ438" s="264" t="str">
        <f>IF(AND($A$438&lt;=CH$349,CH$349&lt;=$B$438),$C$438,"")</f>
        <v/>
      </c>
      <c r="ALR438" s="264" t="str">
        <f>IF(AND($A$438&lt;=CH$349,CH$349&lt;=$B$438),(1/3)*$C$438,"")</f>
        <v/>
      </c>
      <c r="ALS438" s="264" t="str">
        <f>IF(AND($A$438&lt;=CH$349,CH$349&lt;=$B$438),(2/3)*$C$438,"")</f>
        <v/>
      </c>
      <c r="ALT438" s="264" t="str">
        <f>IF(AND($A$438&lt;=CH$349,CH$349&lt;=$B$438),$D$438,"")</f>
        <v/>
      </c>
      <c r="ALU438" s="264" t="str">
        <f>IF(AND($A$438&lt;=CH$349,CH$349&lt;=$B$438),(1/3)*$D$438,"")</f>
        <v/>
      </c>
      <c r="ALV438" s="264" t="str">
        <f>IF(AND($A$438&lt;=CH$349,CH$349&lt;=$B$438),(2/3)*$D$438,"")</f>
        <v/>
      </c>
      <c r="ALW438" s="264" t="str">
        <f>IF(AND($A$438&lt;=CH$349,CH$349&lt;=$B$438),$E$438,"")</f>
        <v/>
      </c>
      <c r="ALX438" s="264" t="str">
        <f>IF(AND($A$438&lt;=CH$349,CH$349&lt;=$B$438),(1/3)*$E$438,"")</f>
        <v/>
      </c>
      <c r="ALY438" s="264" t="str">
        <f>IF(AND($A$438&lt;=CH$349,CH$349&lt;=$B$438),(2/3)*$E$438,"")</f>
        <v/>
      </c>
      <c r="ALZ438" s="264" t="str">
        <f>IF(AND($A$438&lt;=CH$349,CH$349&lt;=$B$438),$F$438,"")</f>
        <v/>
      </c>
      <c r="AMA438" s="264" t="str">
        <f>IF(AND($A$438&lt;=CH$349,CH$349&lt;=$B$438),(1/3)*$F$438,"")</f>
        <v/>
      </c>
      <c r="AMB438" s="264" t="str">
        <f>IF(AND($A$438&lt;=CH$349,CH$349&lt;=$B$438),(2/3)*$F$438,"")</f>
        <v/>
      </c>
      <c r="AMC438" s="264" t="str">
        <f>IF(AND($A$438&lt;=CI$349,CI$349&lt;=$B$438),$C$438,"")</f>
        <v/>
      </c>
      <c r="AMD438" s="264" t="str">
        <f>IF(AND($A$438&lt;=CI$349,CI$349&lt;=$B$438),(1/3)*$C$438,"")</f>
        <v/>
      </c>
      <c r="AME438" s="264" t="str">
        <f>IF(AND($A$438&lt;=CI$349,CI$349&lt;=$B$438),(2/3)*$C$438,"")</f>
        <v/>
      </c>
      <c r="AMF438" s="264" t="str">
        <f>IF(AND($A$438&lt;=CI$349,CI$349&lt;=$B$438),$D$438,"")</f>
        <v/>
      </c>
      <c r="AMG438" s="264" t="str">
        <f>IF(AND($A$438&lt;=CI$349,CI$349&lt;=$B$438),(1/3)*$D$438,"")</f>
        <v/>
      </c>
      <c r="AMH438" s="264" t="str">
        <f>IF(AND($A$438&lt;=CI$349,CI$349&lt;=$B$438),(2/3)*$D$438,"")</f>
        <v/>
      </c>
      <c r="AMI438" s="264" t="str">
        <f>IF(AND($A$438&lt;=CI$349,CI$349&lt;=$B$438),$E$438,"")</f>
        <v/>
      </c>
      <c r="AMJ438" s="264" t="str">
        <f>IF(AND($A$438&lt;=CI$349,CI$349&lt;=$B$438),(1/3)*$E$438,"")</f>
        <v/>
      </c>
      <c r="AMK438" s="264" t="str">
        <f>IF(AND($A$438&lt;=CI$349,CI$349&lt;=$B$438),(2/3)*$E$438,"")</f>
        <v/>
      </c>
      <c r="AML438" s="264" t="str">
        <f>IF(AND($A$438&lt;=CI$349,CI$349&lt;=$B$438),$F$438,"")</f>
        <v/>
      </c>
      <c r="AMM438" s="264" t="str">
        <f>IF(AND($A$438&lt;=CI$349,CI$349&lt;=$B$438),(1/3)*$F$438,"")</f>
        <v/>
      </c>
      <c r="AMN438" s="264" t="str">
        <f>IF(AND($A$438&lt;=CI$349,CI$349&lt;=$B$438),(2/3)*$F$438,"")</f>
        <v/>
      </c>
      <c r="AMO438" s="264" t="str">
        <f>IF(AND($A$438&lt;=CJ$349,CJ$349&lt;=$B$438),$C$438,"")</f>
        <v/>
      </c>
      <c r="AMP438" s="264" t="str">
        <f>IF(AND($A$438&lt;=CJ$349,CJ$349&lt;=$B$438),(1/3)*$C$438,"")</f>
        <v/>
      </c>
      <c r="AMQ438" s="264" t="str">
        <f>IF(AND($A$438&lt;=CJ$349,CJ$349&lt;=$B$438),(2/3)*$C$438,"")</f>
        <v/>
      </c>
      <c r="AMR438" s="264" t="str">
        <f>IF(AND($A$438&lt;=CJ$349,CJ$349&lt;=$B$438),$D$438,"")</f>
        <v/>
      </c>
      <c r="AMS438" s="264" t="str">
        <f>IF(AND($A$438&lt;=CJ$349,CJ$349&lt;=$B$438),(1/3)*$D$438,"")</f>
        <v/>
      </c>
      <c r="AMT438" s="264" t="str">
        <f>IF(AND($A$438&lt;=CJ$349,CJ$349&lt;=$B$438),(2/3)*$D$438,"")</f>
        <v/>
      </c>
      <c r="AMU438" s="264" t="str">
        <f>IF(AND($A$438&lt;=CJ$349,CJ$349&lt;=$B$438),$E$438,"")</f>
        <v/>
      </c>
      <c r="AMV438" s="264" t="str">
        <f>IF(AND($A$438&lt;=CJ$349,CJ$349&lt;=$B$438),(1/3)*$E$438,"")</f>
        <v/>
      </c>
      <c r="AMW438" s="264" t="str">
        <f>IF(AND($A$438&lt;=CJ$349,CJ$349&lt;=$B$438),(2/3)*$E$438,"")</f>
        <v/>
      </c>
      <c r="AMX438" s="264" t="str">
        <f>IF(AND($A$438&lt;=CJ$349,CJ$349&lt;=$B$438),$F$438,"")</f>
        <v/>
      </c>
      <c r="AMY438" s="264" t="str">
        <f>IF(AND($A$438&lt;=CJ$349,CJ$349&lt;=$B$438),(1/3)*$F$438,"")</f>
        <v/>
      </c>
      <c r="AMZ438" s="264" t="str">
        <f>IF(AND($A$438&lt;=CJ$349,CJ$349&lt;=$B$438),(2/3)*$F$438,"")</f>
        <v/>
      </c>
      <c r="ANA438" s="264" t="str">
        <f>IF(AND($A$438&lt;=CK$349,CK$349&lt;=$B$438),$C$438,"")</f>
        <v/>
      </c>
      <c r="ANB438" s="264" t="str">
        <f>IF(AND($A$438&lt;=CK$349,CK$349&lt;=$B$438),(1/3)*$C$438,"")</f>
        <v/>
      </c>
      <c r="ANC438" s="264" t="str">
        <f>IF(AND($A$438&lt;=CK$349,CK$349&lt;=$B$438),(2/3)*$C$438,"")</f>
        <v/>
      </c>
      <c r="AND438" s="264" t="str">
        <f>IF(AND($A$438&lt;=CK$349,CK$349&lt;=$B$438),$D$438,"")</f>
        <v/>
      </c>
      <c r="ANE438" s="264" t="str">
        <f>IF(AND($A$438&lt;=CK$349,CK$349&lt;=$B$438),(1/3)*$D$438,"")</f>
        <v/>
      </c>
      <c r="ANF438" s="264" t="str">
        <f>IF(AND($A$438&lt;=CK$349,CK$349&lt;=$B$438),(2/3)*$D$438,"")</f>
        <v/>
      </c>
      <c r="ANG438" s="264" t="str">
        <f>IF(AND($A$438&lt;=CK$349,CK$349&lt;=$B$438),$E$438,"")</f>
        <v/>
      </c>
      <c r="ANH438" s="264" t="str">
        <f>IF(AND($A$438&lt;=CK$349,CK$349&lt;=$B$438),(1/3)*$E$438,"")</f>
        <v/>
      </c>
      <c r="ANI438" s="264" t="str">
        <f>IF(AND($A$438&lt;=CK$349,CK$349&lt;=$B$438),(2/3)*$E$438,"")</f>
        <v/>
      </c>
      <c r="ANJ438" s="264" t="str">
        <f>IF(AND($A$438&lt;=CK$349,CK$349&lt;=$B$438),$F$438,"")</f>
        <v/>
      </c>
      <c r="ANK438" s="264" t="str">
        <f>IF(AND($A$438&lt;=CK$349,CK$349&lt;=$B$438),(1/3)*$F$438,"")</f>
        <v/>
      </c>
      <c r="ANL438" s="264" t="str">
        <f>IF(AND($A$438&lt;=CK$349,CK$349&lt;=$B$438),(2/3)*$F$438,"")</f>
        <v/>
      </c>
      <c r="ANM438" s="264" t="str">
        <f>IF(AND($A$438&lt;=CL$349,CL$349&lt;=$B$438),$C$438,"")</f>
        <v/>
      </c>
      <c r="ANN438" s="264" t="str">
        <f>IF(AND($A$438&lt;=CL$349,CL$349&lt;=$B$438),(1/3)*$C$438,"")</f>
        <v/>
      </c>
      <c r="ANO438" s="264" t="str">
        <f>IF(AND($A$438&lt;=CL$349,CL$349&lt;=$B$438),(2/3)*$C$438,"")</f>
        <v/>
      </c>
      <c r="ANP438" s="264" t="str">
        <f>IF(AND($A$438&lt;=CL$349,CL$349&lt;=$B$438),$D$438,"")</f>
        <v/>
      </c>
      <c r="ANQ438" s="264" t="str">
        <f>IF(AND($A$438&lt;=CL$349,CL$349&lt;=$B$438),(1/3)*$D$438,"")</f>
        <v/>
      </c>
      <c r="ANR438" s="264" t="str">
        <f>IF(AND($A$438&lt;=CL$349,CL$349&lt;=$B$438),(2/3)*$D$438,"")</f>
        <v/>
      </c>
      <c r="ANS438" s="264" t="str">
        <f>IF(AND($A$438&lt;=CL$349,CL$349&lt;=$B$438),$E$438,"")</f>
        <v/>
      </c>
      <c r="ANT438" s="264" t="str">
        <f>IF(AND($A$438&lt;=CL$349,CL$349&lt;=$B$438),(1/3)*$E$438,"")</f>
        <v/>
      </c>
      <c r="ANU438" s="264" t="str">
        <f>IF(AND($A$438&lt;=CL$349,CL$349&lt;=$B$438),(2/3)*$E$438,"")</f>
        <v/>
      </c>
      <c r="ANV438" s="264" t="str">
        <f>IF(AND($A$438&lt;=CL$349,CL$349&lt;=$B$438),$F$438,"")</f>
        <v/>
      </c>
      <c r="ANW438" s="264" t="str">
        <f>IF(AND($A$438&lt;=CL$349,CL$349&lt;=$B$438),(1/3)*$F$438,"")</f>
        <v/>
      </c>
      <c r="ANX438" s="264" t="str">
        <f>IF(AND($A$438&lt;=CL$349,CL$349&lt;=$B$438),(2/3)*$F$438,"")</f>
        <v/>
      </c>
      <c r="ANY438" s="264" t="str">
        <f>IF(AND($A$438&lt;=CM$349,CM$349&lt;=$B$438),$C$438,"")</f>
        <v/>
      </c>
      <c r="ANZ438" s="264" t="str">
        <f>IF(AND($A$438&lt;=CM$349,CM$349&lt;=$B$438),(1/3)*$C$438,"")</f>
        <v/>
      </c>
      <c r="AOA438" s="264" t="str">
        <f>IF(AND($A$438&lt;=CM$349,CM$349&lt;=$B$438),(2/3)*$C$438,"")</f>
        <v/>
      </c>
      <c r="AOB438" s="264" t="str">
        <f>IF(AND($A$438&lt;=CM$349,CM$349&lt;=$B$438),$D$438,"")</f>
        <v/>
      </c>
      <c r="AOC438" s="264" t="str">
        <f>IF(AND($A$438&lt;=CM$349,CM$349&lt;=$B$438),(1/3)*$D$438,"")</f>
        <v/>
      </c>
      <c r="AOD438" s="264" t="str">
        <f>IF(AND($A$438&lt;=CM$349,CM$349&lt;=$B$438),(2/3)*$D$438,"")</f>
        <v/>
      </c>
      <c r="AOE438" s="264" t="str">
        <f>IF(AND($A$438&lt;=CM$349,CM$349&lt;=$B$438),$E$438,"")</f>
        <v/>
      </c>
      <c r="AOF438" s="264" t="str">
        <f>IF(AND($A$438&lt;=CM$349,CM$349&lt;=$B$438),(1/3)*$E$438,"")</f>
        <v/>
      </c>
      <c r="AOG438" s="264" t="str">
        <f>IF(AND($A$438&lt;=CM$349,CM$349&lt;=$B$438),(2/3)*$E$438,"")</f>
        <v/>
      </c>
      <c r="AOH438" s="264" t="str">
        <f>IF(AND($A$438&lt;=CM$349,CM$349&lt;=$B$438),$F$438,"")</f>
        <v/>
      </c>
      <c r="AOI438" s="264" t="str">
        <f>IF(AND($A$438&lt;=CM$349,CM$349&lt;=$B$438),(1/3)*$F$438,"")</f>
        <v/>
      </c>
      <c r="AOJ438" s="264" t="str">
        <f>IF(AND($A$438&lt;=CM$349,CM$349&lt;=$B$438),(2/3)*$F$438,"")</f>
        <v/>
      </c>
      <c r="AOK438" s="264" t="str">
        <f>IF(AND($A$438&lt;=CN$349,CN$349&lt;=$B$438),$C$438,"")</f>
        <v/>
      </c>
      <c r="AOL438" s="264" t="str">
        <f>IF(AND($A$438&lt;=CN$349,CN$349&lt;=$B$438),(1/3)*$C$438,"")</f>
        <v/>
      </c>
      <c r="AOM438" s="264" t="str">
        <f>IF(AND($A$438&lt;=CN$349,CN$349&lt;=$B$438),(2/3)*$C$438,"")</f>
        <v/>
      </c>
      <c r="AON438" s="264" t="str">
        <f>IF(AND($A$438&lt;=CN$349,CN$349&lt;=$B$438),$D$438,"")</f>
        <v/>
      </c>
      <c r="AOO438" s="264" t="str">
        <f>IF(AND($A$438&lt;=CN$349,CN$349&lt;=$B$438),(1/3)*$D$438,"")</f>
        <v/>
      </c>
      <c r="AOP438" s="264" t="str">
        <f>IF(AND($A$438&lt;=CN$349,CN$349&lt;=$B$438),(2/3)*$D$438,"")</f>
        <v/>
      </c>
      <c r="AOQ438" s="264" t="str">
        <f>IF(AND($A$438&lt;=CN$349,CN$349&lt;=$B$438),$E$438,"")</f>
        <v/>
      </c>
      <c r="AOR438" s="264" t="str">
        <f>IF(AND($A$438&lt;=CN$349,CN$349&lt;=$B$438),(1/3)*$E$438,"")</f>
        <v/>
      </c>
      <c r="AOS438" s="264" t="str">
        <f>IF(AND($A$438&lt;=CN$349,CN$349&lt;=$B$438),(2/3)*$E$438,"")</f>
        <v/>
      </c>
      <c r="AOT438" s="264" t="str">
        <f>IF(AND($A$438&lt;=CN$349,CN$349&lt;=$B$438),$F$438,"")</f>
        <v/>
      </c>
      <c r="AOU438" s="264" t="str">
        <f>IF(AND($A$438&lt;=CN$349,CN$349&lt;=$B$438),(1/3)*$F$438,"")</f>
        <v/>
      </c>
      <c r="AOV438" s="264" t="str">
        <f>IF(AND($A$438&lt;=CN$349,CN$349&lt;=$B$438),(2/3)*$F$438,"")</f>
        <v/>
      </c>
      <c r="AOW438" s="264" t="str">
        <f>IF(AND($A$438&lt;=CO$349,CO$349&lt;=$B$438),$C$438,"")</f>
        <v/>
      </c>
      <c r="AOX438" s="264" t="str">
        <f>IF(AND($A$438&lt;=CO$349,CO$349&lt;=$B$438),(1/3)*$C$438,"")</f>
        <v/>
      </c>
      <c r="AOY438" s="264" t="str">
        <f>IF(AND($A$438&lt;=CO$349,CO$349&lt;=$B$438),(2/3)*$C$438,"")</f>
        <v/>
      </c>
      <c r="AOZ438" s="264" t="str">
        <f>IF(AND($A$438&lt;=CO$349,CO$349&lt;=$B$438),$D$438,"")</f>
        <v/>
      </c>
      <c r="APA438" s="264" t="str">
        <f>IF(AND($A$438&lt;=CO$349,CO$349&lt;=$B$438),(1/3)*$D$438,"")</f>
        <v/>
      </c>
      <c r="APB438" s="264" t="str">
        <f>IF(AND($A$438&lt;=CO$349,CO$349&lt;=$B$438),(2/3)*$D$438,"")</f>
        <v/>
      </c>
      <c r="APC438" s="264" t="str">
        <f>IF(AND($A$438&lt;=CO$349,CO$349&lt;=$B$438),$E$438,"")</f>
        <v/>
      </c>
      <c r="APD438" s="264" t="str">
        <f>IF(AND($A$438&lt;=CO$349,CO$349&lt;=$B$438),(1/3)*$E$438,"")</f>
        <v/>
      </c>
      <c r="APE438" s="264" t="str">
        <f>IF(AND($A$438&lt;=CO$349,CO$349&lt;=$B$438),(2/3)*$E$438,"")</f>
        <v/>
      </c>
      <c r="APF438" s="264" t="str">
        <f>IF(AND($A$438&lt;=CO$349,CO$349&lt;=$B$438),$F$438,"")</f>
        <v/>
      </c>
      <c r="APG438" s="264" t="str">
        <f>IF(AND($A$438&lt;=CO$349,CO$349&lt;=$B$438),(1/3)*$F$438,"")</f>
        <v/>
      </c>
      <c r="APH438" s="264" t="str">
        <f>IF(AND($A$438&lt;=CO$349,CO$349&lt;=$B$438),(2/3)*$F$438,"")</f>
        <v/>
      </c>
      <c r="API438" s="264" t="str">
        <f>IF(AND($A$438&lt;=CP$349,CP$349&lt;=$B$438),$C$438,"")</f>
        <v/>
      </c>
      <c r="APJ438" s="264" t="str">
        <f>IF(AND($A$438&lt;=CP$349,CP$349&lt;=$B$438),(1/3)*$C$438,"")</f>
        <v/>
      </c>
      <c r="APK438" s="264" t="str">
        <f>IF(AND($A$438&lt;=CP$349,CP$349&lt;=$B$438),(2/3)*$C$438,"")</f>
        <v/>
      </c>
      <c r="APL438" s="264" t="str">
        <f>IF(AND($A$438&lt;=CP$349,CP$349&lt;=$B$438),$D$438,"")</f>
        <v/>
      </c>
      <c r="APM438" s="264" t="str">
        <f>IF(AND($A$438&lt;=CP$349,CP$349&lt;=$B$438),(1/3)*$D$438,"")</f>
        <v/>
      </c>
      <c r="APN438" s="264" t="str">
        <f>IF(AND($A$438&lt;=CP$349,CP$349&lt;=$B$438),(2/3)*$D$438,"")</f>
        <v/>
      </c>
      <c r="APO438" s="264" t="str">
        <f>IF(AND($A$438&lt;=CP$349,CP$349&lt;=$B$438),$E$438,"")</f>
        <v/>
      </c>
      <c r="APP438" s="264" t="str">
        <f>IF(AND($A$438&lt;=CP$349,CP$349&lt;=$B$438),(1/3)*$E$438,"")</f>
        <v/>
      </c>
      <c r="APQ438" s="264" t="str">
        <f>IF(AND($A$438&lt;=CP$349,CP$349&lt;=$B$438),(2/3)*$E$438,"")</f>
        <v/>
      </c>
      <c r="APR438" s="264" t="str">
        <f>IF(AND($A$438&lt;=CP$349,CP$349&lt;=$B$438),$F$438,"")</f>
        <v/>
      </c>
      <c r="APS438" s="264" t="str">
        <f>IF(AND($A$438&lt;=CP$349,CP$349&lt;=$B$438),(1/3)*$F$438,"")</f>
        <v/>
      </c>
      <c r="APT438" s="264" t="str">
        <f>IF(AND($A$438&lt;=CP$349,CP$349&lt;=$B$438),(2/3)*$F$438,"")</f>
        <v/>
      </c>
      <c r="APU438" s="264" t="str">
        <f>IF(AND($A$438&lt;=CQ$349,CQ$349&lt;=$B$438),$C$438,"")</f>
        <v/>
      </c>
      <c r="APV438" s="264" t="str">
        <f>IF(AND($A$438&lt;=CQ$349,CQ$349&lt;=$B$438),(1/3)*$C$438,"")</f>
        <v/>
      </c>
      <c r="APW438" s="264" t="str">
        <f>IF(AND($A$438&lt;=CQ$349,CQ$349&lt;=$B$438),(2/3)*$C$438,"")</f>
        <v/>
      </c>
      <c r="APX438" s="264" t="str">
        <f>IF(AND($A$438&lt;=CQ$349,CQ$349&lt;=$B$438),$D$438,"")</f>
        <v/>
      </c>
      <c r="APY438" s="264" t="str">
        <f>IF(AND($A$438&lt;=CQ$349,CQ$349&lt;=$B$438),(1/3)*$D$438,"")</f>
        <v/>
      </c>
      <c r="APZ438" s="264" t="str">
        <f>IF(AND($A$438&lt;=CQ$349,CQ$349&lt;=$B$438),(2/3)*$D$438,"")</f>
        <v/>
      </c>
      <c r="AQA438" s="264" t="str">
        <f>IF(AND($A$438&lt;=CQ$349,CQ$349&lt;=$B$438),$E$438,"")</f>
        <v/>
      </c>
      <c r="AQB438" s="264" t="str">
        <f>IF(AND($A$438&lt;=CQ$349,CQ$349&lt;=$B$438),(1/3)*$E$438,"")</f>
        <v/>
      </c>
      <c r="AQC438" s="264" t="str">
        <f>IF(AND($A$438&lt;=CQ$349,CQ$349&lt;=$B$438),(2/3)*$E$438,"")</f>
        <v/>
      </c>
      <c r="AQD438" s="264" t="str">
        <f>IF(AND($A$438&lt;=CQ$349,CQ$349&lt;=$B$438),$F$438,"")</f>
        <v/>
      </c>
      <c r="AQE438" s="264" t="str">
        <f>IF(AND($A$438&lt;=CQ$349,CQ$349&lt;=$B$438),(1/3)*$F$438,"")</f>
        <v/>
      </c>
      <c r="AQF438" s="264" t="str">
        <f>IF(AND($A$438&lt;=CQ$349,CQ$349&lt;=$B$438),(2/3)*$F$438,"")</f>
        <v/>
      </c>
      <c r="AQG438" s="264" t="str">
        <f>IF(AND($A$438&lt;=CR$349,CR$349&lt;=$B$438),$C$438,"")</f>
        <v/>
      </c>
      <c r="AQH438" s="264" t="str">
        <f>IF(AND($A$438&lt;=CR$349,CR$349&lt;=$B$438),(1/3)*$C$438,"")</f>
        <v/>
      </c>
      <c r="AQI438" s="264" t="str">
        <f>IF(AND($A$438&lt;=CR$349,CR$349&lt;=$B$438),(2/3)*$C$438,"")</f>
        <v/>
      </c>
      <c r="AQJ438" s="264" t="str">
        <f>IF(AND($A$438&lt;=CR$349,CR$349&lt;=$B$438),$D$438,"")</f>
        <v/>
      </c>
      <c r="AQK438" s="264" t="str">
        <f>IF(AND($A$438&lt;=CR$349,CR$349&lt;=$B$438),(1/3)*$D$438,"")</f>
        <v/>
      </c>
      <c r="AQL438" s="264" t="str">
        <f>IF(AND($A$438&lt;=CR$349,CR$349&lt;=$B$438),(2/3)*$D$438,"")</f>
        <v/>
      </c>
      <c r="AQM438" s="264" t="str">
        <f>IF(AND($A$438&lt;=CR$349,CR$349&lt;=$B$438),$E$438,"")</f>
        <v/>
      </c>
      <c r="AQN438" s="264" t="str">
        <f>IF(AND($A$438&lt;=CR$349,CR$349&lt;=$B$438),(1/3)*$E$438,"")</f>
        <v/>
      </c>
      <c r="AQO438" s="264" t="str">
        <f>IF(AND($A$438&lt;=CR$349,CR$349&lt;=$B$438),(2/3)*$E$438,"")</f>
        <v/>
      </c>
      <c r="AQP438" s="264" t="str">
        <f>IF(AND($A$438&lt;=CR$349,CR$349&lt;=$B$438),$F$438,"")</f>
        <v/>
      </c>
      <c r="AQQ438" s="264" t="str">
        <f>IF(AND($A$438&lt;=CR$349,CR$349&lt;=$B$438),(1/3)*$F$438,"")</f>
        <v/>
      </c>
      <c r="AQR438" s="264" t="str">
        <f>IF(AND($A$438&lt;=CR$349,CR$349&lt;=$B$438),(2/3)*$F$438,"")</f>
        <v/>
      </c>
      <c r="AQS438" s="264" t="str">
        <f>IF(AND($A$438&lt;=CS$349,CS$349&lt;=$B$438),$C$438,"")</f>
        <v/>
      </c>
      <c r="AQT438" s="264" t="str">
        <f>IF(AND($A$438&lt;=CS$349,CS$349&lt;=$B$438),(1/3)*$C$438,"")</f>
        <v/>
      </c>
      <c r="AQU438" s="264" t="str">
        <f>IF(AND($A$438&lt;=CS$349,CS$349&lt;=$B$438),(2/3)*$C$438,"")</f>
        <v/>
      </c>
      <c r="AQV438" s="264" t="str">
        <f>IF(AND($A$438&lt;=CS$349,CS$349&lt;=$B$438),$D$438,"")</f>
        <v/>
      </c>
      <c r="AQW438" s="264" t="str">
        <f>IF(AND($A$438&lt;=CS$349,CS$349&lt;=$B$438),(1/3)*$D$438,"")</f>
        <v/>
      </c>
      <c r="AQX438" s="264" t="str">
        <f>IF(AND($A$438&lt;=CS$349,CS$349&lt;=$B$438),(2/3)*$D$438,"")</f>
        <v/>
      </c>
      <c r="AQY438" s="264" t="str">
        <f>IF(AND($A$438&lt;=CS$349,CS$349&lt;=$B$438),$E$438,"")</f>
        <v/>
      </c>
      <c r="AQZ438" s="264" t="str">
        <f>IF(AND($A$438&lt;=CS$349,CS$349&lt;=$B$438),(1/3)*$E$438,"")</f>
        <v/>
      </c>
      <c r="ARA438" s="264" t="str">
        <f>IF(AND($A$438&lt;=CS$349,CS$349&lt;=$B$438),(2/3)*$E$438,"")</f>
        <v/>
      </c>
      <c r="ARB438" s="264" t="str">
        <f>IF(AND($A$438&lt;=CS$349,CS$349&lt;=$B$438),$F$438,"")</f>
        <v/>
      </c>
      <c r="ARC438" s="264" t="str">
        <f>IF(AND($A$438&lt;=CS$349,CS$349&lt;=$B$438),(1/3)*$F$438,"")</f>
        <v/>
      </c>
      <c r="ARD438" s="264" t="str">
        <f>IF(AND($A$438&lt;=CS$349,CS$349&lt;=$B$438),(2/3)*$F$438,"")</f>
        <v/>
      </c>
      <c r="ARE438" s="264" t="str">
        <f>IF(AND($A$438&lt;=CT$349,CT$349&lt;=$B$438),$C$438,"")</f>
        <v/>
      </c>
      <c r="ARF438" s="264" t="str">
        <f>IF(AND($A$438&lt;=CT$349,CT$349&lt;=$B$438),(1/3)*$C$438,"")</f>
        <v/>
      </c>
      <c r="ARG438" s="264" t="str">
        <f>IF(AND($A$438&lt;=CT$349,CT$349&lt;=$B$438),(2/3)*$C$438,"")</f>
        <v/>
      </c>
      <c r="ARH438" s="264" t="str">
        <f>IF(AND($A$438&lt;=CT$349,CT$349&lt;=$B$438),$D$438,"")</f>
        <v/>
      </c>
      <c r="ARI438" s="264" t="str">
        <f>IF(AND($A$438&lt;=CT$349,CT$349&lt;=$B$438),(1/3)*$D$438,"")</f>
        <v/>
      </c>
      <c r="ARJ438" s="264" t="str">
        <f>IF(AND($A$438&lt;=CT$349,CT$349&lt;=$B$438),(2/3)*$D$438,"")</f>
        <v/>
      </c>
      <c r="ARK438" s="264" t="str">
        <f>IF(AND($A$438&lt;=CT$349,CT$349&lt;=$B$438),$E$438,"")</f>
        <v/>
      </c>
      <c r="ARL438" s="264" t="str">
        <f>IF(AND($A$438&lt;=CT$349,CT$349&lt;=$B$438),(1/3)*$E$438,"")</f>
        <v/>
      </c>
      <c r="ARM438" s="264" t="str">
        <f>IF(AND($A$438&lt;=CT$349,CT$349&lt;=$B$438),(2/3)*$E$438,"")</f>
        <v/>
      </c>
      <c r="ARN438" s="264" t="str">
        <f>IF(AND($A$438&lt;=CT$349,CT$349&lt;=$B$438),$F$438,"")</f>
        <v/>
      </c>
      <c r="ARO438" s="264" t="str">
        <f>IF(AND($A$438&lt;=CT$349,CT$349&lt;=$B$438),(1/3)*$F$438,"")</f>
        <v/>
      </c>
      <c r="ARP438" s="264" t="str">
        <f>IF(AND($A$438&lt;=CT$349,CT$349&lt;=$B$438),(2/3)*$F$438,"")</f>
        <v/>
      </c>
      <c r="ARQ438" s="264" t="str">
        <f>IF(AND($A$438&lt;=CU$349,CU$349&lt;=$B$438),$C$438,"")</f>
        <v/>
      </c>
      <c r="ARR438" s="264" t="str">
        <f>IF(AND($A$438&lt;=CU$349,CU$349&lt;=$B$438),(1/3)*$C$438,"")</f>
        <v/>
      </c>
      <c r="ARS438" s="264" t="str">
        <f>IF(AND($A$438&lt;=CU$349,CU$349&lt;=$B$438),(2/3)*$C$438,"")</f>
        <v/>
      </c>
      <c r="ART438" s="264" t="str">
        <f>IF(AND($A$438&lt;=CU$349,CU$349&lt;=$B$438),$D$438,"")</f>
        <v/>
      </c>
      <c r="ARU438" s="264" t="str">
        <f>IF(AND($A$438&lt;=CU$349,CU$349&lt;=$B$438),(1/3)*$D$438,"")</f>
        <v/>
      </c>
      <c r="ARV438" s="264" t="str">
        <f>IF(AND($A$438&lt;=CU$349,CU$349&lt;=$B$438),(2/3)*$D$438,"")</f>
        <v/>
      </c>
      <c r="ARW438" s="264" t="str">
        <f>IF(AND($A$438&lt;=CU$349,CU$349&lt;=$B$438),$E$438,"")</f>
        <v/>
      </c>
      <c r="ARX438" s="264" t="str">
        <f>IF(AND($A$438&lt;=CU$349,CU$349&lt;=$B$438),(1/3)*$E$438,"")</f>
        <v/>
      </c>
      <c r="ARY438" s="264" t="str">
        <f>IF(AND($A$438&lt;=CU$349,CU$349&lt;=$B$438),(2/3)*$E$438,"")</f>
        <v/>
      </c>
      <c r="ARZ438" s="264" t="str">
        <f>IF(AND($A$438&lt;=CU$349,CU$349&lt;=$B$438),$F$438,"")</f>
        <v/>
      </c>
      <c r="ASA438" s="264" t="str">
        <f>IF(AND($A$438&lt;=CU$349,CU$349&lt;=$B$438),(1/3)*$F$438,"")</f>
        <v/>
      </c>
      <c r="ASB438" s="264" t="str">
        <f>IF(AND($A$438&lt;=CU$349,CU$349&lt;=$B$438),(2/3)*$F$438,"")</f>
        <v/>
      </c>
      <c r="ASC438" s="264" t="str">
        <f>IF(AND($A$438&lt;=CV$349,CV$349&lt;=$B$438),$C$438,"")</f>
        <v/>
      </c>
      <c r="ASD438" s="264" t="str">
        <f>IF(AND($A$438&lt;=CV$349,CV$349&lt;=$B$438),(1/3)*$C$438,"")</f>
        <v/>
      </c>
      <c r="ASE438" s="264" t="str">
        <f>IF(AND($A$438&lt;=CV$349,CV$349&lt;=$B$438),(2/3)*$C$438,"")</f>
        <v/>
      </c>
      <c r="ASF438" s="264" t="str">
        <f>IF(AND($A$438&lt;=CV$349,CV$349&lt;=$B$438),$D$438,"")</f>
        <v/>
      </c>
      <c r="ASG438" s="264" t="str">
        <f>IF(AND($A$438&lt;=CV$349,CV$349&lt;=$B$438),(1/3)*$D$438,"")</f>
        <v/>
      </c>
      <c r="ASH438" s="264" t="str">
        <f>IF(AND($A$438&lt;=CV$349,CV$349&lt;=$B$438),(2/3)*$D$438,"")</f>
        <v/>
      </c>
      <c r="ASI438" s="264" t="str">
        <f>IF(AND($A$438&lt;=CV$349,CV$349&lt;=$B$438),$E$438,"")</f>
        <v/>
      </c>
      <c r="ASJ438" s="264" t="str">
        <f>IF(AND($A$438&lt;=CV$349,CV$349&lt;=$B$438),(1/3)*$E$438,"")</f>
        <v/>
      </c>
      <c r="ASK438" s="264" t="str">
        <f>IF(AND($A$438&lt;=CV$349,CV$349&lt;=$B$438),(2/3)*$E$438,"")</f>
        <v/>
      </c>
      <c r="ASL438" s="264" t="str">
        <f>IF(AND($A$438&lt;=CV$349,CV$349&lt;=$B$438),$F$438,"")</f>
        <v/>
      </c>
      <c r="ASM438" s="264" t="str">
        <f>IF(AND($A$438&lt;=CV$349,CV$349&lt;=$B$438),(1/3)*$F$438,"")</f>
        <v/>
      </c>
      <c r="ASN438" s="264" t="str">
        <f>IF(AND($A$438&lt;=CV$349,CV$349&lt;=$B$438),(2/3)*$F$438,"")</f>
        <v/>
      </c>
      <c r="ASO438" s="264" t="str">
        <f>IF(AND($A$438&lt;=CW$349,CW$349&lt;=$B$438),$C$438,"")</f>
        <v/>
      </c>
      <c r="ASP438" s="264" t="str">
        <f>IF(AND($A$438&lt;=CW$349,CW$349&lt;=$B$438),(1/3)*$C$438,"")</f>
        <v/>
      </c>
      <c r="ASQ438" s="264" t="str">
        <f>IF(AND($A$438&lt;=CW$349,CW$349&lt;=$B$438),(2/3)*$C$438,"")</f>
        <v/>
      </c>
      <c r="ASR438" s="264" t="str">
        <f>IF(AND($A$438&lt;=CW$349,CW$349&lt;=$B$438),$D$438,"")</f>
        <v/>
      </c>
      <c r="ASS438" s="264" t="str">
        <f>IF(AND($A$438&lt;=CW$349,CW$349&lt;=$B$438),(1/3)*$D$438,"")</f>
        <v/>
      </c>
      <c r="AST438" s="264" t="str">
        <f>IF(AND($A$438&lt;=CW$349,CW$349&lt;=$B$438),(2/3)*$D$438,"")</f>
        <v/>
      </c>
      <c r="ASU438" s="264" t="str">
        <f>IF(AND($A$438&lt;=CW$349,CW$349&lt;=$B$438),$E$438,"")</f>
        <v/>
      </c>
      <c r="ASV438" s="264" t="str">
        <f>IF(AND($A$438&lt;=CW$349,CW$349&lt;=$B$438),(1/3)*$E$438,"")</f>
        <v/>
      </c>
      <c r="ASW438" s="264" t="str">
        <f>IF(AND($A$438&lt;=CW$349,CW$349&lt;=$B$438),(2/3)*$E$438,"")</f>
        <v/>
      </c>
      <c r="ASX438" s="264" t="str">
        <f>IF(AND($A$438&lt;=CW$349,CW$349&lt;=$B$438),$F$438,"")</f>
        <v/>
      </c>
      <c r="ASY438" s="264" t="str">
        <f>IF(AND($A$438&lt;=CW$349,CW$349&lt;=$B$438),(1/3)*$F$438,"")</f>
        <v/>
      </c>
      <c r="ASZ438" s="264" t="str">
        <f>IF(AND($A$438&lt;=CW$349,CW$349&lt;=$B$438),(2/3)*$F$438,"")</f>
        <v/>
      </c>
      <c r="ATA438" s="264" t="str">
        <f>IF(AND($A$438&lt;=CX$349,CX$349&lt;=$B$438),$C$438,"")</f>
        <v/>
      </c>
      <c r="ATB438" s="264" t="str">
        <f>IF(AND($A$438&lt;=CX$349,CX$349&lt;=$B$438),(1/3)*$C$438,"")</f>
        <v/>
      </c>
      <c r="ATC438" s="264" t="str">
        <f>IF(AND($A$438&lt;=CX$349,CX$349&lt;=$B$438),(2/3)*$C$438,"")</f>
        <v/>
      </c>
      <c r="ATD438" s="264" t="str">
        <f>IF(AND($A$438&lt;=CX$349,CX$349&lt;=$B$438),$D$438,"")</f>
        <v/>
      </c>
      <c r="ATE438" s="264" t="str">
        <f>IF(AND($A$438&lt;=CX$349,CX$349&lt;=$B$438),(1/3)*$D$438,"")</f>
        <v/>
      </c>
      <c r="ATF438" s="264" t="str">
        <f>IF(AND($A$438&lt;=CX$349,CX$349&lt;=$B$438),(2/3)*$D$438,"")</f>
        <v/>
      </c>
      <c r="ATG438" s="264" t="str">
        <f>IF(AND($A$438&lt;=CX$349,CX$349&lt;=$B$438),$E$438,"")</f>
        <v/>
      </c>
      <c r="ATH438" s="264" t="str">
        <f>IF(AND($A$438&lt;=CX$349,CX$349&lt;=$B$438),(1/3)*$E$438,"")</f>
        <v/>
      </c>
      <c r="ATI438" s="264" t="str">
        <f>IF(AND($A$438&lt;=CX$349,CX$349&lt;=$B$438),(2/3)*$E$438,"")</f>
        <v/>
      </c>
      <c r="ATJ438" s="264" t="str">
        <f>IF(AND($A$438&lt;=CX$349,CX$349&lt;=$B$438),$F$438,"")</f>
        <v/>
      </c>
      <c r="ATK438" s="264" t="str">
        <f>IF(AND($A$438&lt;=CX$349,CX$349&lt;=$B$438),(1/3)*$F$438,"")</f>
        <v/>
      </c>
      <c r="ATL438" s="264" t="str">
        <f>IF(AND($A$438&lt;=CX$349,CX$349&lt;=$B$438),(2/3)*$F$438,"")</f>
        <v/>
      </c>
      <c r="ATM438" s="264" t="str">
        <f>IF(AND($A$438&lt;=CY$349,CY$349&lt;=$B$438),$C$438,"")</f>
        <v/>
      </c>
      <c r="ATN438" s="264" t="str">
        <f>IF(AND($A$438&lt;=CY$349,CY$349&lt;=$B$438),(1/3)*$C$438,"")</f>
        <v/>
      </c>
      <c r="ATO438" s="264" t="str">
        <f>IF(AND($A$438&lt;=CY$349,CY$349&lt;=$B$438),(2/3)*$C$438,"")</f>
        <v/>
      </c>
      <c r="ATP438" s="264" t="str">
        <f>IF(AND($A$438&lt;=CY$349,CY$349&lt;=$B$438),$D$438,"")</f>
        <v/>
      </c>
      <c r="ATQ438" s="264" t="str">
        <f>IF(AND($A$438&lt;=CY$349,CY$349&lt;=$B$438),(1/3)*$D$438,"")</f>
        <v/>
      </c>
      <c r="ATR438" s="264" t="str">
        <f>IF(AND($A$438&lt;=CY$349,CY$349&lt;=$B$438),(2/3)*$D$438,"")</f>
        <v/>
      </c>
      <c r="ATS438" s="264" t="str">
        <f>IF(AND($A$438&lt;=CY$349,CY$349&lt;=$B$438),$E$438,"")</f>
        <v/>
      </c>
      <c r="ATT438" s="264" t="str">
        <f>IF(AND($A$438&lt;=CY$349,CY$349&lt;=$B$438),(1/3)*$E$438,"")</f>
        <v/>
      </c>
      <c r="ATU438" s="264" t="str">
        <f>IF(AND($A$438&lt;=CY$349,CY$349&lt;=$B$438),(2/3)*$E$438,"")</f>
        <v/>
      </c>
      <c r="ATV438" s="264" t="str">
        <f>IF(AND($A$438&lt;=CY$349,CY$349&lt;=$B$438),$F$438,"")</f>
        <v/>
      </c>
      <c r="ATW438" s="264" t="str">
        <f>IF(AND($A$438&lt;=CY$349,CY$349&lt;=$B$438),(1/3)*$F$438,"")</f>
        <v/>
      </c>
      <c r="ATX438" s="264" t="str">
        <f>IF(AND($A$438&lt;=CY$349,CY$349&lt;=$B$438),(2/3)*$F$438,"")</f>
        <v/>
      </c>
      <c r="ATY438" s="264" t="str">
        <f>IF(AND($A$438&lt;=CZ$349,CZ$349&lt;=$B$438),$C$438,"")</f>
        <v/>
      </c>
      <c r="ATZ438" s="264" t="str">
        <f>IF(AND($A$438&lt;=CZ$349,CZ$349&lt;=$B$438),(1/3)*$C$438,"")</f>
        <v/>
      </c>
      <c r="AUA438" s="264" t="str">
        <f>IF(AND($A$438&lt;=CZ$349,CZ$349&lt;=$B$438),(2/3)*$C$438,"")</f>
        <v/>
      </c>
      <c r="AUB438" s="264" t="str">
        <f>IF(AND($A$438&lt;=CZ$349,CZ$349&lt;=$B$438),$D$438,"")</f>
        <v/>
      </c>
      <c r="AUC438" s="264" t="str">
        <f>IF(AND($A$438&lt;=CZ$349,CZ$349&lt;=$B$438),(1/3)*$D$438,"")</f>
        <v/>
      </c>
      <c r="AUD438" s="264" t="str">
        <f>IF(AND($A$438&lt;=CZ$349,CZ$349&lt;=$B$438),(2/3)*$D$438,"")</f>
        <v/>
      </c>
      <c r="AUE438" s="264" t="str">
        <f>IF(AND($A$438&lt;=CZ$349,CZ$349&lt;=$B$438),$E$438,"")</f>
        <v/>
      </c>
      <c r="AUF438" s="264" t="str">
        <f>IF(AND($A$438&lt;=CZ$349,CZ$349&lt;=$B$438),(1/3)*$E$438,"")</f>
        <v/>
      </c>
      <c r="AUG438" s="264" t="str">
        <f>IF(AND($A$438&lt;=CZ$349,CZ$349&lt;=$B$438),(2/3)*$E$438,"")</f>
        <v/>
      </c>
      <c r="AUH438" s="264" t="str">
        <f>IF(AND($A$438&lt;=CZ$349,CZ$349&lt;=$B$438),$F$438,"")</f>
        <v/>
      </c>
      <c r="AUI438" s="264" t="str">
        <f>IF(AND($A$438&lt;=CZ$349,CZ$349&lt;=$B$438),(1/3)*$F$438,"")</f>
        <v/>
      </c>
      <c r="AUJ438" s="264" t="str">
        <f>IF(AND($A$438&lt;=CZ$349,CZ$349&lt;=$B$438),(2/3)*$F$438,"")</f>
        <v/>
      </c>
    </row>
    <row r="439" spans="1:1232" hidden="1">
      <c r="A439" s="260">
        <v>6801</v>
      </c>
      <c r="B439" s="257">
        <v>8500</v>
      </c>
      <c r="C439" s="265">
        <v>32</v>
      </c>
      <c r="D439" s="265">
        <v>25</v>
      </c>
      <c r="E439" s="265">
        <v>19</v>
      </c>
      <c r="F439" s="265">
        <v>13</v>
      </c>
      <c r="G439" s="479"/>
      <c r="H439" s="479"/>
      <c r="I439" s="479"/>
      <c r="J439" s="6"/>
      <c r="K439" s="6"/>
      <c r="L439" s="6"/>
      <c r="M439" s="6"/>
      <c r="N439" s="6"/>
      <c r="O439" s="6"/>
      <c r="Q439" s="264" t="str">
        <f t="shared" si="879"/>
        <v/>
      </c>
      <c r="R439" s="264" t="str">
        <f t="shared" si="880"/>
        <v/>
      </c>
      <c r="S439" s="264" t="str">
        <f t="shared" si="881"/>
        <v/>
      </c>
      <c r="T439" s="264" t="str">
        <f t="shared" si="882"/>
        <v/>
      </c>
      <c r="U439" s="264" t="str">
        <f t="shared" si="883"/>
        <v/>
      </c>
      <c r="V439" s="264" t="str">
        <f t="shared" si="884"/>
        <v/>
      </c>
      <c r="W439" s="264" t="str">
        <f t="shared" si="885"/>
        <v/>
      </c>
      <c r="X439" s="264" t="str">
        <f t="shared" si="886"/>
        <v/>
      </c>
      <c r="Y439" s="264"/>
      <c r="Z439" s="264"/>
      <c r="AA439" s="264"/>
      <c r="AB439" s="264" t="str">
        <f t="shared" si="887"/>
        <v/>
      </c>
      <c r="AC439" s="264" t="str">
        <f t="shared" si="888"/>
        <v/>
      </c>
      <c r="AD439" s="264" t="str">
        <f t="shared" si="889"/>
        <v/>
      </c>
      <c r="AE439" s="264" t="str">
        <f t="shared" si="890"/>
        <v/>
      </c>
      <c r="AF439" s="264" t="str">
        <f t="shared" si="652"/>
        <v/>
      </c>
      <c r="AG439" s="264" t="str">
        <f t="shared" si="653"/>
        <v/>
      </c>
      <c r="AH439" s="264"/>
      <c r="AI439" s="264" t="str">
        <f t="shared" si="654"/>
        <v/>
      </c>
      <c r="AJ439" s="264" t="str">
        <f t="shared" si="655"/>
        <v/>
      </c>
      <c r="AK439" s="264" t="str">
        <f t="shared" si="656"/>
        <v/>
      </c>
      <c r="AL439" s="264" t="str">
        <f t="shared" si="657"/>
        <v/>
      </c>
      <c r="AM439" s="264" t="str">
        <f t="shared" si="658"/>
        <v/>
      </c>
      <c r="AN439" s="264" t="str">
        <f t="shared" si="659"/>
        <v/>
      </c>
      <c r="AO439" s="264" t="str">
        <f t="shared" si="660"/>
        <v/>
      </c>
      <c r="AP439" s="264" t="str">
        <f t="shared" si="661"/>
        <v/>
      </c>
      <c r="AQ439" s="264" t="str">
        <f t="shared" si="662"/>
        <v/>
      </c>
      <c r="AR439" s="264" t="str">
        <f t="shared" si="663"/>
        <v/>
      </c>
      <c r="AS439" s="264" t="str">
        <f t="shared" si="664"/>
        <v/>
      </c>
      <c r="AT439" s="264" t="str">
        <f t="shared" si="665"/>
        <v/>
      </c>
      <c r="AU439" s="264" t="str">
        <f t="shared" si="666"/>
        <v/>
      </c>
      <c r="AV439" s="264" t="str">
        <f t="shared" si="667"/>
        <v/>
      </c>
      <c r="AW439" s="264" t="str">
        <f t="shared" si="668"/>
        <v/>
      </c>
      <c r="AX439" s="264" t="str">
        <f t="shared" si="669"/>
        <v/>
      </c>
      <c r="AY439" s="264" t="str">
        <f t="shared" si="670"/>
        <v/>
      </c>
      <c r="AZ439" s="264" t="str">
        <f t="shared" si="671"/>
        <v/>
      </c>
      <c r="BA439" s="264" t="str">
        <f t="shared" si="672"/>
        <v/>
      </c>
      <c r="BB439" s="264" t="str">
        <f t="shared" si="673"/>
        <v/>
      </c>
      <c r="BC439" s="264" t="str">
        <f t="shared" si="674"/>
        <v/>
      </c>
      <c r="BD439" s="264" t="str">
        <f t="shared" si="675"/>
        <v/>
      </c>
      <c r="BE439" s="264" t="str">
        <f t="shared" si="676"/>
        <v/>
      </c>
      <c r="BF439" s="264" t="str">
        <f t="shared" si="677"/>
        <v/>
      </c>
      <c r="BG439" s="264" t="str">
        <f t="shared" si="678"/>
        <v/>
      </c>
      <c r="BH439" s="264" t="str">
        <f t="shared" si="679"/>
        <v/>
      </c>
      <c r="BI439" s="264" t="str">
        <f t="shared" si="680"/>
        <v/>
      </c>
      <c r="BJ439" s="264" t="str">
        <f t="shared" si="681"/>
        <v/>
      </c>
      <c r="BK439" s="264" t="str">
        <f t="shared" si="682"/>
        <v/>
      </c>
      <c r="BL439" s="264" t="str">
        <f t="shared" si="683"/>
        <v/>
      </c>
      <c r="BM439" s="264" t="str">
        <f t="shared" si="684"/>
        <v/>
      </c>
      <c r="BN439" s="264" t="str">
        <f t="shared" si="685"/>
        <v/>
      </c>
      <c r="BO439" s="264" t="str">
        <f t="shared" si="686"/>
        <v/>
      </c>
      <c r="BP439" s="264" t="str">
        <f t="shared" si="687"/>
        <v/>
      </c>
      <c r="BQ439" s="264" t="str">
        <f t="shared" si="688"/>
        <v/>
      </c>
      <c r="BR439" s="264" t="str">
        <f t="shared" si="689"/>
        <v/>
      </c>
      <c r="BS439" s="264" t="str">
        <f t="shared" si="690"/>
        <v/>
      </c>
      <c r="BT439" s="264" t="str">
        <f t="shared" si="691"/>
        <v/>
      </c>
      <c r="BU439" s="264" t="str">
        <f t="shared" si="692"/>
        <v/>
      </c>
      <c r="BV439" s="264" t="str">
        <f t="shared" si="693"/>
        <v/>
      </c>
      <c r="BW439" s="264" t="str">
        <f t="shared" si="694"/>
        <v/>
      </c>
      <c r="BX439" s="264" t="str">
        <f t="shared" si="874"/>
        <v/>
      </c>
      <c r="BY439" s="264" t="str">
        <f t="shared" si="695"/>
        <v/>
      </c>
      <c r="BZ439" s="264" t="str">
        <f t="shared" si="696"/>
        <v/>
      </c>
      <c r="CA439" s="264" t="str">
        <f t="shared" si="697"/>
        <v/>
      </c>
      <c r="CB439" s="264" t="str">
        <f t="shared" si="698"/>
        <v/>
      </c>
      <c r="CC439" s="264" t="str">
        <f t="shared" si="699"/>
        <v/>
      </c>
      <c r="CD439" s="264" t="str">
        <f t="shared" si="700"/>
        <v/>
      </c>
      <c r="CE439" s="264" t="str">
        <f t="shared" si="701"/>
        <v/>
      </c>
      <c r="CF439" s="264" t="str">
        <f t="shared" si="702"/>
        <v/>
      </c>
      <c r="CG439" s="264" t="str">
        <f t="shared" si="703"/>
        <v/>
      </c>
      <c r="CH439" s="264" t="str">
        <f t="shared" si="704"/>
        <v/>
      </c>
      <c r="CI439" s="264" t="str">
        <f t="shared" si="705"/>
        <v/>
      </c>
      <c r="CJ439" s="264" t="str">
        <f t="shared" si="706"/>
        <v/>
      </c>
      <c r="CK439" s="264" t="str">
        <f t="shared" si="707"/>
        <v/>
      </c>
      <c r="CL439" s="264" t="str">
        <f t="shared" si="708"/>
        <v/>
      </c>
      <c r="CM439" s="264" t="str">
        <f t="shared" si="709"/>
        <v/>
      </c>
      <c r="CN439" s="264" t="str">
        <f t="shared" si="710"/>
        <v/>
      </c>
      <c r="CO439" s="264" t="str">
        <f t="shared" si="711"/>
        <v/>
      </c>
      <c r="CP439" s="264" t="str">
        <f t="shared" si="712"/>
        <v/>
      </c>
      <c r="CQ439" s="264" t="str">
        <f t="shared" si="713"/>
        <v/>
      </c>
      <c r="CR439" s="264" t="str">
        <f t="shared" si="714"/>
        <v/>
      </c>
      <c r="CS439" s="264" t="str">
        <f t="shared" si="715"/>
        <v/>
      </c>
      <c r="CT439" s="264" t="str">
        <f t="shared" si="716"/>
        <v/>
      </c>
      <c r="CU439" s="264" t="str">
        <f t="shared" si="717"/>
        <v/>
      </c>
      <c r="CV439" s="264" t="str">
        <f t="shared" si="718"/>
        <v/>
      </c>
      <c r="CW439" s="264" t="str">
        <f t="shared" si="719"/>
        <v/>
      </c>
      <c r="CX439" s="264" t="str">
        <f t="shared" si="720"/>
        <v/>
      </c>
      <c r="CY439" s="264" t="str">
        <f t="shared" si="721"/>
        <v/>
      </c>
      <c r="CZ439" s="264" t="str">
        <f t="shared" si="722"/>
        <v/>
      </c>
      <c r="DA439" s="264" t="str">
        <f t="shared" si="723"/>
        <v/>
      </c>
      <c r="DB439" s="264" t="str">
        <f t="shared" si="724"/>
        <v/>
      </c>
      <c r="DC439" s="264" t="str">
        <f t="shared" si="725"/>
        <v/>
      </c>
      <c r="DD439" s="264" t="str">
        <f t="shared" si="726"/>
        <v/>
      </c>
      <c r="DE439" s="264" t="str">
        <f t="shared" si="727"/>
        <v/>
      </c>
      <c r="DF439" s="264" t="str">
        <f t="shared" si="728"/>
        <v/>
      </c>
      <c r="DG439" s="264" t="str">
        <f t="shared" si="729"/>
        <v/>
      </c>
      <c r="DH439" s="264" t="str">
        <f t="shared" si="730"/>
        <v/>
      </c>
      <c r="DI439" s="264" t="str">
        <f t="shared" si="731"/>
        <v/>
      </c>
      <c r="DJ439" s="264" t="str">
        <f t="shared" si="732"/>
        <v/>
      </c>
      <c r="DK439" s="264" t="str">
        <f t="shared" si="733"/>
        <v/>
      </c>
      <c r="DL439" s="264" t="str">
        <f t="shared" si="734"/>
        <v/>
      </c>
      <c r="DM439" s="264" t="str">
        <f t="shared" si="735"/>
        <v/>
      </c>
      <c r="DN439" s="264" t="str">
        <f t="shared" si="736"/>
        <v/>
      </c>
      <c r="DO439" s="264" t="str">
        <f t="shared" si="737"/>
        <v/>
      </c>
      <c r="DP439" s="264" t="str">
        <f t="shared" si="738"/>
        <v/>
      </c>
      <c r="DQ439" s="264" t="str">
        <f t="shared" si="739"/>
        <v/>
      </c>
      <c r="DR439" s="264" t="str">
        <f t="shared" si="740"/>
        <v/>
      </c>
      <c r="DS439" s="264" t="str">
        <f t="shared" si="741"/>
        <v/>
      </c>
      <c r="DT439" s="264" t="str">
        <f t="shared" si="742"/>
        <v/>
      </c>
      <c r="DU439" s="264" t="str">
        <f t="shared" si="743"/>
        <v/>
      </c>
      <c r="DV439" s="264" t="str">
        <f t="shared" si="744"/>
        <v/>
      </c>
      <c r="DW439" s="264" t="str">
        <f t="shared" si="745"/>
        <v/>
      </c>
      <c r="DX439" s="264" t="str">
        <f t="shared" si="746"/>
        <v/>
      </c>
      <c r="DY439" s="264" t="str">
        <f t="shared" si="747"/>
        <v/>
      </c>
      <c r="DZ439" s="264" t="str">
        <f t="shared" si="748"/>
        <v/>
      </c>
      <c r="EA439" s="264" t="str">
        <f t="shared" si="749"/>
        <v/>
      </c>
      <c r="EB439" s="264" t="str">
        <f t="shared" si="750"/>
        <v/>
      </c>
      <c r="EC439" s="264" t="str">
        <f t="shared" si="751"/>
        <v/>
      </c>
      <c r="ED439" s="264" t="str">
        <f t="shared" si="752"/>
        <v/>
      </c>
      <c r="EE439" s="264" t="str">
        <f t="shared" si="753"/>
        <v/>
      </c>
      <c r="EF439" s="264" t="str">
        <f t="shared" si="754"/>
        <v/>
      </c>
      <c r="EG439" s="264" t="str">
        <f t="shared" si="755"/>
        <v/>
      </c>
      <c r="EH439" s="264" t="str">
        <f t="shared" si="756"/>
        <v/>
      </c>
      <c r="EI439" s="264" t="str">
        <f t="shared" si="757"/>
        <v/>
      </c>
      <c r="EJ439" s="264" t="str">
        <f t="shared" si="758"/>
        <v/>
      </c>
      <c r="EK439" s="264" t="str">
        <f t="shared" si="875"/>
        <v/>
      </c>
      <c r="EL439" s="264" t="str">
        <f t="shared" si="759"/>
        <v/>
      </c>
      <c r="EM439" s="264" t="str">
        <f t="shared" si="760"/>
        <v/>
      </c>
      <c r="EN439" s="264" t="str">
        <f t="shared" si="761"/>
        <v/>
      </c>
      <c r="EO439" s="264" t="str">
        <f t="shared" si="762"/>
        <v/>
      </c>
      <c r="EP439" s="264" t="str">
        <f t="shared" si="763"/>
        <v/>
      </c>
      <c r="EQ439" s="264" t="str">
        <f t="shared" si="764"/>
        <v/>
      </c>
      <c r="ER439" s="264" t="str">
        <f t="shared" si="765"/>
        <v/>
      </c>
      <c r="ES439" s="264" t="str">
        <f t="shared" si="766"/>
        <v/>
      </c>
      <c r="ET439" s="264" t="str">
        <f t="shared" si="767"/>
        <v/>
      </c>
      <c r="EU439" s="264" t="str">
        <f t="shared" si="768"/>
        <v/>
      </c>
      <c r="EV439" s="264" t="str">
        <f t="shared" si="769"/>
        <v/>
      </c>
      <c r="EW439" s="264" t="str">
        <f t="shared" si="770"/>
        <v/>
      </c>
      <c r="EX439" s="264" t="str">
        <f t="shared" si="771"/>
        <v/>
      </c>
      <c r="EY439" s="264" t="str">
        <f t="shared" si="772"/>
        <v/>
      </c>
      <c r="EZ439" s="264" t="str">
        <f t="shared" si="773"/>
        <v/>
      </c>
      <c r="FA439" s="264" t="str">
        <f t="shared" si="774"/>
        <v/>
      </c>
      <c r="FB439" s="264" t="str">
        <f t="shared" si="775"/>
        <v/>
      </c>
      <c r="FC439" s="264" t="str">
        <f t="shared" si="776"/>
        <v/>
      </c>
      <c r="FD439" s="264" t="str">
        <f t="shared" si="777"/>
        <v/>
      </c>
      <c r="FE439" s="264" t="str">
        <f t="shared" si="778"/>
        <v/>
      </c>
      <c r="FF439" s="264" t="str">
        <f t="shared" si="779"/>
        <v/>
      </c>
      <c r="FG439" s="264" t="str">
        <f t="shared" si="780"/>
        <v/>
      </c>
      <c r="FH439" s="264" t="str">
        <f t="shared" si="781"/>
        <v/>
      </c>
      <c r="FI439" s="264" t="str">
        <f t="shared" si="782"/>
        <v/>
      </c>
      <c r="FJ439" s="264" t="str">
        <f t="shared" si="783"/>
        <v/>
      </c>
      <c r="FK439" s="264" t="str">
        <f t="shared" si="784"/>
        <v/>
      </c>
      <c r="FL439" s="264" t="str">
        <f t="shared" si="785"/>
        <v/>
      </c>
      <c r="FM439" s="264" t="str">
        <f t="shared" si="786"/>
        <v/>
      </c>
      <c r="FN439" s="264" t="str">
        <f t="shared" si="787"/>
        <v/>
      </c>
      <c r="FO439" s="264" t="str">
        <f t="shared" si="788"/>
        <v/>
      </c>
      <c r="FP439" s="264" t="str">
        <f t="shared" si="789"/>
        <v/>
      </c>
      <c r="FQ439" s="264" t="str">
        <f t="shared" si="790"/>
        <v/>
      </c>
      <c r="FR439" s="264" t="str">
        <f t="shared" si="791"/>
        <v/>
      </c>
      <c r="FS439" s="264" t="str">
        <f t="shared" si="792"/>
        <v/>
      </c>
      <c r="FT439" s="264" t="str">
        <f t="shared" si="793"/>
        <v/>
      </c>
      <c r="FU439" s="264" t="str">
        <f t="shared" si="794"/>
        <v/>
      </c>
      <c r="FV439" s="264" t="str">
        <f t="shared" si="795"/>
        <v/>
      </c>
      <c r="FW439" s="264" t="str">
        <f t="shared" si="796"/>
        <v/>
      </c>
      <c r="FX439" s="264" t="str">
        <f t="shared" si="797"/>
        <v/>
      </c>
      <c r="FY439" s="264" t="str">
        <f t="shared" si="798"/>
        <v/>
      </c>
      <c r="FZ439" s="264" t="str">
        <f t="shared" si="799"/>
        <v/>
      </c>
      <c r="GA439" s="264" t="str">
        <f t="shared" si="800"/>
        <v/>
      </c>
      <c r="GB439" s="264" t="str">
        <f t="shared" si="801"/>
        <v/>
      </c>
      <c r="GC439" s="264" t="str">
        <f t="shared" si="802"/>
        <v/>
      </c>
      <c r="GD439" s="264" t="str">
        <f t="shared" si="803"/>
        <v/>
      </c>
      <c r="GE439" s="264" t="str">
        <f t="shared" si="804"/>
        <v/>
      </c>
      <c r="GF439" s="264" t="str">
        <f t="shared" si="805"/>
        <v/>
      </c>
      <c r="GG439" s="264" t="str">
        <f t="shared" si="806"/>
        <v/>
      </c>
      <c r="GH439" s="264" t="str">
        <f t="shared" si="807"/>
        <v/>
      </c>
      <c r="GI439" s="264" t="str">
        <f t="shared" si="808"/>
        <v/>
      </c>
      <c r="GJ439" s="264" t="str">
        <f t="shared" si="809"/>
        <v/>
      </c>
      <c r="GK439" s="264" t="str">
        <f t="shared" si="810"/>
        <v/>
      </c>
      <c r="GL439" s="264" t="str">
        <f t="shared" si="811"/>
        <v/>
      </c>
      <c r="GM439" s="264" t="str">
        <f t="shared" si="812"/>
        <v/>
      </c>
      <c r="GN439" s="264" t="str">
        <f t="shared" si="813"/>
        <v/>
      </c>
      <c r="GO439" s="264" t="str">
        <f t="shared" si="814"/>
        <v/>
      </c>
      <c r="GP439" s="264" t="str">
        <f t="shared" si="815"/>
        <v/>
      </c>
      <c r="GQ439" s="264" t="str">
        <f t="shared" si="816"/>
        <v/>
      </c>
      <c r="GR439" s="264" t="str">
        <f t="shared" si="817"/>
        <v/>
      </c>
      <c r="GS439" s="264" t="str">
        <f t="shared" si="818"/>
        <v/>
      </c>
      <c r="GT439" s="264" t="str">
        <f t="shared" si="819"/>
        <v/>
      </c>
      <c r="GU439" s="264" t="str">
        <f t="shared" si="820"/>
        <v/>
      </c>
      <c r="GV439" s="264" t="str">
        <f t="shared" si="821"/>
        <v/>
      </c>
      <c r="GW439" s="264" t="str">
        <f t="shared" si="822"/>
        <v/>
      </c>
      <c r="GX439" s="264" t="str">
        <f t="shared" si="823"/>
        <v/>
      </c>
      <c r="GY439" s="264" t="str">
        <f t="shared" si="824"/>
        <v/>
      </c>
      <c r="GZ439" s="264" t="str">
        <f t="shared" si="825"/>
        <v/>
      </c>
      <c r="HA439" s="264" t="str">
        <f t="shared" si="826"/>
        <v/>
      </c>
      <c r="HB439" s="264" t="str">
        <f t="shared" si="827"/>
        <v/>
      </c>
      <c r="HC439" s="264" t="str">
        <f t="shared" si="828"/>
        <v/>
      </c>
      <c r="HD439" s="264" t="str">
        <f t="shared" si="829"/>
        <v/>
      </c>
      <c r="HE439" s="264" t="str">
        <f t="shared" si="830"/>
        <v/>
      </c>
      <c r="HF439" s="264" t="str">
        <f t="shared" si="831"/>
        <v/>
      </c>
      <c r="HG439" s="264" t="str">
        <f t="shared" si="832"/>
        <v/>
      </c>
      <c r="HH439" s="264" t="str">
        <f t="shared" si="833"/>
        <v/>
      </c>
      <c r="HI439" s="264" t="str">
        <f t="shared" si="834"/>
        <v/>
      </c>
      <c r="HJ439" s="264" t="str">
        <f t="shared" si="835"/>
        <v/>
      </c>
      <c r="HK439" s="264" t="str">
        <f t="shared" si="836"/>
        <v/>
      </c>
      <c r="HL439" s="264" t="str">
        <f t="shared" si="837"/>
        <v/>
      </c>
      <c r="HM439" s="264" t="str">
        <f t="shared" si="838"/>
        <v/>
      </c>
      <c r="HN439" s="264" t="str">
        <f t="shared" si="839"/>
        <v/>
      </c>
      <c r="HO439" s="264" t="str">
        <f t="shared" si="840"/>
        <v/>
      </c>
      <c r="HP439" s="264" t="str">
        <f t="shared" si="841"/>
        <v/>
      </c>
      <c r="HQ439" s="264" t="str">
        <f t="shared" si="842"/>
        <v/>
      </c>
      <c r="HR439" s="264" t="str">
        <f t="shared" si="843"/>
        <v/>
      </c>
      <c r="HS439" s="264" t="str">
        <f t="shared" si="844"/>
        <v/>
      </c>
      <c r="HT439" s="264" t="str">
        <f t="shared" si="845"/>
        <v/>
      </c>
      <c r="HU439" s="264" t="str">
        <f t="shared" si="846"/>
        <v/>
      </c>
      <c r="HV439" s="264" t="str">
        <f t="shared" si="847"/>
        <v/>
      </c>
      <c r="HW439" s="264" t="str">
        <f t="shared" si="848"/>
        <v/>
      </c>
      <c r="HX439" s="264" t="str">
        <f t="shared" si="849"/>
        <v/>
      </c>
      <c r="HY439" s="264" t="str">
        <f t="shared" si="850"/>
        <v/>
      </c>
      <c r="HZ439" s="264" t="str">
        <f t="shared" si="851"/>
        <v/>
      </c>
      <c r="IA439" s="264" t="str">
        <f t="shared" si="852"/>
        <v/>
      </c>
      <c r="IB439" s="264" t="str">
        <f t="shared" si="853"/>
        <v/>
      </c>
      <c r="IC439" s="264" t="str">
        <f t="shared" si="854"/>
        <v/>
      </c>
      <c r="ID439" s="264" t="str">
        <f t="shared" si="855"/>
        <v/>
      </c>
      <c r="IE439" s="264" t="str">
        <f t="shared" si="856"/>
        <v/>
      </c>
      <c r="IF439" s="264" t="str">
        <f t="shared" si="857"/>
        <v/>
      </c>
      <c r="IG439" s="264" t="str">
        <f t="shared" si="858"/>
        <v/>
      </c>
      <c r="IH439" s="264" t="str">
        <f t="shared" si="859"/>
        <v/>
      </c>
      <c r="II439" s="264" t="str">
        <f t="shared" si="860"/>
        <v/>
      </c>
      <c r="IJ439" s="264" t="str">
        <f t="shared" si="861"/>
        <v/>
      </c>
      <c r="IK439" s="264" t="str">
        <f t="shared" si="862"/>
        <v/>
      </c>
      <c r="IL439" s="264" t="str">
        <f t="shared" si="863"/>
        <v/>
      </c>
      <c r="IM439" s="264" t="str">
        <f t="shared" si="864"/>
        <v/>
      </c>
      <c r="IN439" s="264" t="str">
        <f t="shared" si="865"/>
        <v/>
      </c>
      <c r="IO439" s="264" t="str">
        <f>IF(AND($A$439&lt;=$W$349,$W$349&lt;=$B$439),$C$439,"")</f>
        <v/>
      </c>
      <c r="IP439" s="264" t="str">
        <f t="shared" si="866"/>
        <v/>
      </c>
      <c r="IQ439" s="264" t="str">
        <f t="shared" si="867"/>
        <v/>
      </c>
      <c r="IR439" s="264" t="str">
        <f t="shared" si="868"/>
        <v/>
      </c>
      <c r="IS439" s="264" t="str">
        <f t="shared" si="869"/>
        <v/>
      </c>
      <c r="IT439" s="264" t="str">
        <f t="shared" si="870"/>
        <v/>
      </c>
      <c r="IU439" s="264" t="str">
        <f t="shared" si="871"/>
        <v/>
      </c>
      <c r="IV439" s="264" t="str">
        <f t="shared" si="872"/>
        <v/>
      </c>
      <c r="IW439" s="264" t="str">
        <f t="shared" si="873"/>
        <v/>
      </c>
      <c r="IX439" s="264" t="str">
        <f t="shared" si="876"/>
        <v/>
      </c>
      <c r="IY439" s="264" t="str">
        <f t="shared" si="877"/>
        <v/>
      </c>
      <c r="IZ439" s="264" t="str">
        <f t="shared" si="878"/>
        <v/>
      </c>
      <c r="JA439" s="264" t="str">
        <f>IF(AND($A$439&lt;=X$349,X$349&lt;=$B$439),$C$439,"")</f>
        <v/>
      </c>
      <c r="JB439" s="264" t="str">
        <f>IF(AND($A$439&lt;=X$349,X$349&lt;=$B$439),(1/3)*$C$439,"")</f>
        <v/>
      </c>
      <c r="JC439" s="264" t="str">
        <f>IF(AND($A$439&lt;=X$349,X$349&lt;=$B$439),(2/3)*$C$439,"")</f>
        <v/>
      </c>
      <c r="JD439" s="264" t="str">
        <f>IF(AND($A$439&lt;=X$349,X$349&lt;=$B$439),$D$439,"")</f>
        <v/>
      </c>
      <c r="JE439" s="264" t="str">
        <f>IF(AND($A$439&lt;=X$349,X$349&lt;=$B$439),(1/3)*$D$439,"")</f>
        <v/>
      </c>
      <c r="JF439" s="264" t="str">
        <f>IF(AND($A$439&lt;=X$349,X$349&lt;=$B$439),(2/3)*$D$439,"")</f>
        <v/>
      </c>
      <c r="JG439" s="264" t="str">
        <f>IF(AND($A$439&lt;=X$349,X$349&lt;=$B$439),$E$439,"")</f>
        <v/>
      </c>
      <c r="JH439" s="264" t="str">
        <f>IF(AND($A$439&lt;=X$349,X$349&lt;=$B$439),(1/3)*$E$439,"")</f>
        <v/>
      </c>
      <c r="JI439" s="264" t="str">
        <f>IF(AND($A$439&lt;=X$349,X$349&lt;=$B$439),(2/3)*$E$439,"")</f>
        <v/>
      </c>
      <c r="JJ439" s="264" t="str">
        <f>IF(AND($A$439&lt;=X$349,X$349&lt;=$B$439),$F$439,"")</f>
        <v/>
      </c>
      <c r="JK439" s="264" t="str">
        <f>IF(AND($A$439&lt;=X$349,X$349&lt;=$B$439),(1/3)*$F$439,"")</f>
        <v/>
      </c>
      <c r="JL439" s="264" t="str">
        <f>IF(AND($A$439&lt;=X$349,X$349&lt;=$B$439),(2/3)*$F$439,"")</f>
        <v/>
      </c>
      <c r="JM439" s="264" t="str">
        <f>IF(AND($A$439&lt;=Y$349,Y$349&lt;=$B$439),$C$439,"")</f>
        <v/>
      </c>
      <c r="JN439" s="264" t="str">
        <f>IF(AND($A$439&lt;=Y$349,Y$349&lt;=$B$439),(1/3)*$C$439,"")</f>
        <v/>
      </c>
      <c r="JO439" s="264" t="str">
        <f>IF(AND($A$439&lt;=Y$349,Y$349&lt;=$B$439),(2/3)*$C$439,"")</f>
        <v/>
      </c>
      <c r="JP439" s="264" t="str">
        <f>IF(AND($A$439&lt;=Y$349,Y$349&lt;=$B$439),$D$439,"")</f>
        <v/>
      </c>
      <c r="JQ439" s="264" t="str">
        <f>IF(AND($A$439&lt;=Y$349,Y$349&lt;=$B$439),(1/3)*$D$439,"")</f>
        <v/>
      </c>
      <c r="JR439" s="264" t="str">
        <f>IF(AND($A$439&lt;=Y$349,Y$349&lt;=$B$439),(2/3)*$D$439,"")</f>
        <v/>
      </c>
      <c r="JS439" s="264" t="str">
        <f>IF(AND($A$439&lt;=Y$349,Y$349&lt;=$B$439),$E$439,"")</f>
        <v/>
      </c>
      <c r="JT439" s="264" t="str">
        <f>IF(AND($A$439&lt;=Y$349,Y$349&lt;=$B$439),(1/3)*$E$439,"")</f>
        <v/>
      </c>
      <c r="JU439" s="264" t="str">
        <f>IF(AND($A$439&lt;=Y$349,Y$349&lt;=$B$439),(2/3)*$E$439,"")</f>
        <v/>
      </c>
      <c r="JV439" s="264" t="str">
        <f>IF(AND($A$439&lt;=Y$349,Y$349&lt;=$B$439),$F$439,"")</f>
        <v/>
      </c>
      <c r="JW439" s="264" t="str">
        <f>IF(AND($A$439&lt;=Y$349,Y$349&lt;=$B$439),(1/3)*$F$439,"")</f>
        <v/>
      </c>
      <c r="JX439" s="264" t="str">
        <f>IF(AND($A$439&lt;=Y$349,Y$349&lt;=$B$439),(2/3)*$F$439,"")</f>
        <v/>
      </c>
      <c r="JY439" s="264" t="str">
        <f>IF(AND($A$439&lt;=Z$349,Z$349&lt;=$B$439),$C$439,"")</f>
        <v/>
      </c>
      <c r="JZ439" s="264" t="str">
        <f>IF(AND($A$439&lt;=Z$349,Z$349&lt;=$B$439),(1/3)*$C$439,"")</f>
        <v/>
      </c>
      <c r="KA439" s="264" t="str">
        <f>IF(AND($A$439&lt;=Z$349,Z$349&lt;=$B$439),(2/3)*$C$439,"")</f>
        <v/>
      </c>
      <c r="KB439" s="264" t="str">
        <f>IF(AND($A$439&lt;=Z$349,Z$349&lt;=$B$439),$D$439,"")</f>
        <v/>
      </c>
      <c r="KC439" s="264" t="str">
        <f>IF(AND($A$439&lt;=Z$349,Z$349&lt;=$B$439),(1/3)*$D$439,"")</f>
        <v/>
      </c>
      <c r="KD439" s="264" t="str">
        <f>IF(AND($A$439&lt;=Z$349,Z$349&lt;=$B$439),(2/3)*$D$439,"")</f>
        <v/>
      </c>
      <c r="KE439" s="264" t="str">
        <f>IF(AND($A$439&lt;=Z$349,Z$349&lt;=$B$439),$E$439,"")</f>
        <v/>
      </c>
      <c r="KF439" s="264" t="str">
        <f>IF(AND($A$439&lt;=Z$349,Z$349&lt;=$B$439),(1/3)*$E$439,"")</f>
        <v/>
      </c>
      <c r="KG439" s="264" t="str">
        <f>IF(AND($A$439&lt;=Z$349,Z$349&lt;=$B$439),(2/3)*$E$439,"")</f>
        <v/>
      </c>
      <c r="KH439" s="264" t="str">
        <f>IF(AND($A$439&lt;=Z$349,Z$349&lt;=$B$439),$F$439,"")</f>
        <v/>
      </c>
      <c r="KI439" s="264" t="str">
        <f>IF(AND($A$439&lt;=Z$349,Z$349&lt;=$B$439),(1/3)*$F$439,"")</f>
        <v/>
      </c>
      <c r="KJ439" s="264" t="str">
        <f>IF(AND($A$439&lt;=Z$349,Z$349&lt;=$B$439),(2/3)*$F$439,"")</f>
        <v/>
      </c>
      <c r="KK439" s="264" t="str">
        <f>IF(AND($A$439&lt;=AA$349,AA$349&lt;=$B$439),$C$439,"")</f>
        <v/>
      </c>
      <c r="KL439" s="264" t="str">
        <f>IF(AND($A$439&lt;=AA$349,AA$349&lt;=$B$439),(1/3)*$C$439,"")</f>
        <v/>
      </c>
      <c r="KM439" s="264" t="str">
        <f>IF(AND($A$439&lt;=AA$349,AA$349&lt;=$B$439),(2/3)*$C$439,"")</f>
        <v/>
      </c>
      <c r="KN439" s="264" t="str">
        <f>IF(AND($A$439&lt;=AA$349,AA$349&lt;=$B$439),$D$439,"")</f>
        <v/>
      </c>
      <c r="KO439" s="264" t="str">
        <f>IF(AND($A$439&lt;=AA$349,AA$349&lt;=$B$439),(1/3)*$D$439,"")</f>
        <v/>
      </c>
      <c r="KP439" s="264" t="str">
        <f>IF(AND($A$439&lt;=AA$349,AA$349&lt;=$B$439),(2/3)*$D$439,"")</f>
        <v/>
      </c>
      <c r="KQ439" s="264" t="str">
        <f>IF(AND($A$439&lt;=AA$349,AA$349&lt;=$B$439),$E$439,"")</f>
        <v/>
      </c>
      <c r="KR439" s="264" t="str">
        <f>IF(AND($A$439&lt;=AA$349,AA$349&lt;=$B$439),(1/3)*$E$439,"")</f>
        <v/>
      </c>
      <c r="KS439" s="264" t="str">
        <f>IF(AND($A$439&lt;=AA$349,AA$349&lt;=$B$439),(2/3)*$E$439,"")</f>
        <v/>
      </c>
      <c r="KT439" s="264" t="str">
        <f>IF(AND($A$439&lt;=AA$349,AA$349&lt;=$B$439),$F$439,"")</f>
        <v/>
      </c>
      <c r="KU439" s="264" t="str">
        <f>IF(AND($A$439&lt;=AA$349,AA$349&lt;=$B$439),(1/3)*$F$439,"")</f>
        <v/>
      </c>
      <c r="KV439" s="264" t="str">
        <f>IF(AND($A$439&lt;=AA$349,AA$349&lt;=$B$439),(2/3)*$F$439,"")</f>
        <v/>
      </c>
      <c r="KW439" s="264" t="str">
        <f>IF(AND($A$439&lt;=AB$349,AB$349&lt;=$B$439),$C$439,"")</f>
        <v/>
      </c>
      <c r="KX439" s="264" t="str">
        <f>IF(AND($A$439&lt;=AB$349,AB$349&lt;=$B$439),(1/3)*$C$439,"")</f>
        <v/>
      </c>
      <c r="KY439" s="264" t="str">
        <f>IF(AND($A$439&lt;=AB$349,AB$349&lt;=$B$439),(2/3)*$C$439,"")</f>
        <v/>
      </c>
      <c r="KZ439" s="264" t="str">
        <f>IF(AND($A$439&lt;=AB$349,AB$349&lt;=$B$439),$D$439,"")</f>
        <v/>
      </c>
      <c r="LA439" s="264" t="str">
        <f>IF(AND($A$439&lt;=AB$349,AB$349&lt;=$B$439),(1/3)*$D$439,"")</f>
        <v/>
      </c>
      <c r="LB439" s="264" t="str">
        <f>IF(AND($A$439&lt;=AB$349,AB$349&lt;=$B$439),(2/3)*$D$439,"")</f>
        <v/>
      </c>
      <c r="LC439" s="264" t="str">
        <f>IF(AND($A$439&lt;=AB$349,AB$349&lt;=$B$439),$E$439,"")</f>
        <v/>
      </c>
      <c r="LD439" s="264" t="str">
        <f>IF(AND($A$439&lt;=AB$349,AB$349&lt;=$B$439),(1/3)*$E$439,"")</f>
        <v/>
      </c>
      <c r="LE439" s="264" t="str">
        <f>IF(AND($A$439&lt;=AB$349,AB$349&lt;=$B$439),(2/3)*$E$439,"")</f>
        <v/>
      </c>
      <c r="LF439" s="264" t="str">
        <f>IF(AND($A$439&lt;=AB$349,AB$349&lt;=$B$439),$F$439,"")</f>
        <v/>
      </c>
      <c r="LG439" s="264" t="str">
        <f>IF(AND($A$439&lt;=AB$349,AB$349&lt;=$B$439),(1/3)*$F$439,"")</f>
        <v/>
      </c>
      <c r="LH439" s="264" t="str">
        <f>IF(AND($A$439&lt;=AB$349,AB$349&lt;=$B$439),(2/3)*$F$439,"")</f>
        <v/>
      </c>
      <c r="LI439" s="264" t="str">
        <f>IF(AND($A$439&lt;=AC$349,AC$349&lt;=$B$439),$C$439,"")</f>
        <v/>
      </c>
      <c r="LJ439" s="264" t="str">
        <f>IF(AND($A$439&lt;=AC$349,AC$349&lt;=$B$439),(1/3)*$C$439,"")</f>
        <v/>
      </c>
      <c r="LK439" s="264" t="str">
        <f>IF(AND($A$439&lt;=AC$349,AC$349&lt;=$B$439),(2/3)*$C$439,"")</f>
        <v/>
      </c>
      <c r="LL439" s="264" t="str">
        <f>IF(AND($A$439&lt;=AC$349,AC$349&lt;=$B$439),$D$439,"")</f>
        <v/>
      </c>
      <c r="LM439" s="264" t="str">
        <f>IF(AND($A$439&lt;=AC$349,AC$349&lt;=$B$439),(1/3)*$D$439,"")</f>
        <v/>
      </c>
      <c r="LN439" s="264" t="str">
        <f>IF(AND($A$439&lt;=AC$349,AC$349&lt;=$B$439),(2/3)*$D$439,"")</f>
        <v/>
      </c>
      <c r="LO439" s="264" t="str">
        <f>IF(AND($A$439&lt;=AC$349,AC$349&lt;=$B$439),$E$439,"")</f>
        <v/>
      </c>
      <c r="LP439" s="264" t="str">
        <f>IF(AND($A$439&lt;=AC$349,AC$349&lt;=$B$439),(1/3)*$E$439,"")</f>
        <v/>
      </c>
      <c r="LQ439" s="264" t="str">
        <f>IF(AND($A$439&lt;=AC$349,AC$349&lt;=$B$439),(2/3)*$E$439,"")</f>
        <v/>
      </c>
      <c r="LR439" s="264" t="str">
        <f>IF(AND($A$439&lt;=AC$349,AC$349&lt;=$B$439),$F$439,"")</f>
        <v/>
      </c>
      <c r="LS439" s="264" t="str">
        <f>IF(AND($A$439&lt;=AC$349,AC$349&lt;=$B$439),(1/3)*$F$439,"")</f>
        <v/>
      </c>
      <c r="LT439" s="264" t="str">
        <f>IF(AND($A$439&lt;=AC$349,AC$349&lt;=$B$439),(2/3)*$F$439,"")</f>
        <v/>
      </c>
      <c r="LU439" s="264" t="str">
        <f>IF(AND($A$439&lt;=AD$349,AD$349&lt;=$B$439),$C$439,"")</f>
        <v/>
      </c>
      <c r="LV439" s="264" t="str">
        <f>IF(AND($A$439&lt;=AD$349,AD$349&lt;=$B$439),(1/3)*$C$439,"")</f>
        <v/>
      </c>
      <c r="LW439" s="264" t="str">
        <f>IF(AND($A$439&lt;=AD$349,AD$349&lt;=$B$439),(2/3)*$C$439,"")</f>
        <v/>
      </c>
      <c r="LX439" s="264" t="str">
        <f>IF(AND($A$439&lt;=AD$349,AD$349&lt;=$B$439),$D$439,"")</f>
        <v/>
      </c>
      <c r="LY439" s="264" t="str">
        <f>IF(AND($A$439&lt;=AD$349,AD$349&lt;=$B$439),(1/3)*$D$439,"")</f>
        <v/>
      </c>
      <c r="LZ439" s="264" t="str">
        <f>IF(AND($A$439&lt;=AD$349,AD$349&lt;=$B$439),(2/3)*$D$439,"")</f>
        <v/>
      </c>
      <c r="MA439" s="264" t="str">
        <f>IF(AND($A$439&lt;=AD$349,AD$349&lt;=$B$439),$E$439,"")</f>
        <v/>
      </c>
      <c r="MB439" s="264" t="str">
        <f>IF(AND($A$439&lt;=AD$349,AD$349&lt;=$B$439),(1/3)*$E$439,"")</f>
        <v/>
      </c>
      <c r="MC439" s="264" t="str">
        <f>IF(AND($A$439&lt;=AD$349,AD$349&lt;=$B$439),(2/3)*$E$439,"")</f>
        <v/>
      </c>
      <c r="MD439" s="264" t="str">
        <f>IF(AND($A$439&lt;=AD$349,AD$349&lt;=$B$439),$F$439,"")</f>
        <v/>
      </c>
      <c r="ME439" s="264" t="str">
        <f>IF(AND($A$439&lt;=AD$349,AD$349&lt;=$B$439),(1/3)*$F$439,"")</f>
        <v/>
      </c>
      <c r="MF439" s="264" t="str">
        <f>IF(AND($A$439&lt;=AD$349,AD$349&lt;=$B$439),(2/3)*$F$439,"")</f>
        <v/>
      </c>
      <c r="MG439" s="264" t="str">
        <f>IF(AND($A$439&lt;=AE$349,AE$349&lt;=$B$439),$C$439,"")</f>
        <v/>
      </c>
      <c r="MH439" s="264" t="str">
        <f>IF(AND($A$439&lt;=AE$349,AE$349&lt;=$B$439),(1/3)*$C$439,"")</f>
        <v/>
      </c>
      <c r="MI439" s="264" t="str">
        <f>IF(AND($A$439&lt;=AE$349,AE$349&lt;=$B$439),(2/3)*$C$439,"")</f>
        <v/>
      </c>
      <c r="MJ439" s="264" t="str">
        <f>IF(AND($A$439&lt;=AE$349,AE$349&lt;=$B$439),$D$439,"")</f>
        <v/>
      </c>
      <c r="MK439" s="264" t="str">
        <f>IF(AND($A$439&lt;=AE$349,AE$349&lt;=$B$439),(1/3)*$D$439,"")</f>
        <v/>
      </c>
      <c r="ML439" s="264" t="str">
        <f>IF(AND($A$439&lt;=AE$349,AE$349&lt;=$B$439),(2/3)*$D$439,"")</f>
        <v/>
      </c>
      <c r="MM439" s="264" t="str">
        <f>IF(AND($A$439&lt;=AE$349,AE$349&lt;=$B$439),$E$439,"")</f>
        <v/>
      </c>
      <c r="MN439" s="264" t="str">
        <f>IF(AND($A$439&lt;=AE$349,AE$349&lt;=$B$439),(1/3)*$E$439,"")</f>
        <v/>
      </c>
      <c r="MO439" s="264" t="str">
        <f>IF(AND($A$439&lt;=AE$349,AE$349&lt;=$B$439),(2/3)*$E$439,"")</f>
        <v/>
      </c>
      <c r="MP439" s="264" t="str">
        <f>IF(AND($A$439&lt;=AE$349,AE$349&lt;=$B$439),$F$439,"")</f>
        <v/>
      </c>
      <c r="MQ439" s="264" t="str">
        <f>IF(AND($A$439&lt;=AE$349,AE$349&lt;=$B$439),(1/3)*$F$439,"")</f>
        <v/>
      </c>
      <c r="MR439" s="264" t="str">
        <f>IF(AND($A$439&lt;=AE$349,AE$349&lt;=$B$439),(2/3)*$F$439,"")</f>
        <v/>
      </c>
      <c r="MS439" s="264" t="str">
        <f>IF(AND($A$439&lt;=AF$349,AF$349&lt;=$B$439),$C$439,"")</f>
        <v/>
      </c>
      <c r="MT439" s="264" t="str">
        <f>IF(AND($A$439&lt;=AF$349,AF$349&lt;=$B$439),(1/3)*$C$439,"")</f>
        <v/>
      </c>
      <c r="MU439" s="264" t="str">
        <f>IF(AND($A$439&lt;=AF$349,AF$349&lt;=$B$439),(2/3)*$C$439,"")</f>
        <v/>
      </c>
      <c r="MV439" s="264" t="str">
        <f>IF(AND($A$439&lt;=AF$349,AF$349&lt;=$B$439),$D$439,"")</f>
        <v/>
      </c>
      <c r="MW439" s="264" t="str">
        <f>IF(AND($A$439&lt;=AF$349,AF$349&lt;=$B$439),(1/3)*$D$439,"")</f>
        <v/>
      </c>
      <c r="MX439" s="264" t="str">
        <f>IF(AND($A$439&lt;=AF$349,AF$349&lt;=$B$439),(2/3)*$D$439,"")</f>
        <v/>
      </c>
      <c r="MY439" s="264" t="str">
        <f>IF(AND($A$439&lt;=AF$349,AF$349&lt;=$B$439),$E$439,"")</f>
        <v/>
      </c>
      <c r="MZ439" s="264" t="str">
        <f>IF(AND($A$439&lt;=AF$349,AF$349&lt;=$B$439),(1/3)*$E$439,"")</f>
        <v/>
      </c>
      <c r="NA439" s="264" t="str">
        <f>IF(AND($A$439&lt;=AF$349,AF$349&lt;=$B$439),(2/3)*$E$439,"")</f>
        <v/>
      </c>
      <c r="NB439" s="264" t="str">
        <f>IF(AND($A$439&lt;=AF$349,AF$349&lt;=$B$439),$F$439,"")</f>
        <v/>
      </c>
      <c r="NC439" s="264" t="str">
        <f>IF(AND($A$439&lt;=AF$349,AF$349&lt;=$B$439),(1/3)*$F$439,"")</f>
        <v/>
      </c>
      <c r="ND439" s="264" t="str">
        <f>IF(AND($A$439&lt;=AF$349,AF$349&lt;=$B$439),(2/3)*$F$439,"")</f>
        <v/>
      </c>
      <c r="NE439" s="264" t="str">
        <f>IF(AND($A$439&lt;=AG$349,AG$349&lt;=$B$439),$C$439,"")</f>
        <v/>
      </c>
      <c r="NF439" s="264" t="str">
        <f>IF(AND($A$439&lt;=AG$349,AG$349&lt;=$B$439),(1/3)*$C$439,"")</f>
        <v/>
      </c>
      <c r="NG439" s="264" t="str">
        <f>IF(AND($A$439&lt;=AG$349,AG$349&lt;=$B$439),(2/3)*$C$439,"")</f>
        <v/>
      </c>
      <c r="NH439" s="264" t="str">
        <f>IF(AND($A$439&lt;=AG$349,AG$349&lt;=$B$439),$D$439,"")</f>
        <v/>
      </c>
      <c r="NI439" s="264" t="str">
        <f>IF(AND($A$439&lt;=AG$349,AG$349&lt;=$B$439),(1/3)*$D$439,"")</f>
        <v/>
      </c>
      <c r="NJ439" s="264" t="str">
        <f>IF(AND($A$439&lt;=AG$349,AG$349&lt;=$B$439),(2/3)*$D$439,"")</f>
        <v/>
      </c>
      <c r="NK439" s="264" t="str">
        <f>IF(AND($A$439&lt;=AG$349,AG$349&lt;=$B$439),$E$439,"")</f>
        <v/>
      </c>
      <c r="NL439" s="264" t="str">
        <f>IF(AND($A$439&lt;=AG$349,AG$349&lt;=$B$439),(1/3)*$E$439,"")</f>
        <v/>
      </c>
      <c r="NM439" s="264" t="str">
        <f>IF(AND($A$439&lt;=AG$349,AG$349&lt;=$B$439),(2/3)*$E$439,"")</f>
        <v/>
      </c>
      <c r="NN439" s="264" t="str">
        <f>IF(AND($A$439&lt;=AG$349,AG$349&lt;=$B$439),$F$439,"")</f>
        <v/>
      </c>
      <c r="NO439" s="264" t="str">
        <f>IF(AND($A$439&lt;=AG$349,AG$349&lt;=$B$439),(1/3)*$F$439,"")</f>
        <v/>
      </c>
      <c r="NP439" s="264" t="str">
        <f>IF(AND($A$439&lt;=AG$349,AG$349&lt;=$B$439),(2/3)*$F$439,"")</f>
        <v/>
      </c>
      <c r="NQ439" s="264" t="str">
        <f>IF(AND($A$439&lt;=AH$349,AH$349&lt;=$B$439),$C$439,"")</f>
        <v/>
      </c>
      <c r="NR439" s="264" t="str">
        <f>IF(AND($A$439&lt;=AH$349,AH$349&lt;=$B$439),(1/3)*$C$439,"")</f>
        <v/>
      </c>
      <c r="NS439" s="264" t="str">
        <f>IF(AND($A$439&lt;=AH$349,AH$349&lt;=$B$439),(2/3)*$C$439,"")</f>
        <v/>
      </c>
      <c r="NT439" s="264" t="str">
        <f>IF(AND($A$439&lt;=AH$349,AH$349&lt;=$B$439),$D$439,"")</f>
        <v/>
      </c>
      <c r="NU439" s="264" t="str">
        <f>IF(AND($A$439&lt;=AH$349,AH$349&lt;=$B$439),(1/3)*$D$439,"")</f>
        <v/>
      </c>
      <c r="NV439" s="264" t="str">
        <f>IF(AND($A$439&lt;=AH$349,AH$349&lt;=$B$439),(2/3)*$D$439,"")</f>
        <v/>
      </c>
      <c r="NW439" s="264" t="str">
        <f>IF(AND($A$439&lt;=AH$349,AH$349&lt;=$B$439),$E$439,"")</f>
        <v/>
      </c>
      <c r="NX439" s="264" t="str">
        <f>IF(AND($A$439&lt;=AH$349,AH$349&lt;=$B$439),(1/3)*$E$439,"")</f>
        <v/>
      </c>
      <c r="NY439" s="264" t="str">
        <f>IF(AND($A$439&lt;=AH$349,AH$349&lt;=$B$439),(2/3)*$E$439,"")</f>
        <v/>
      </c>
      <c r="NZ439" s="264" t="str">
        <f>IF(AND($A$439&lt;=AH$349,AH$349&lt;=$B$439),$F$439,"")</f>
        <v/>
      </c>
      <c r="OA439" s="264" t="str">
        <f>IF(AND($A$439&lt;=AH$349,AH$349&lt;=$B$439),(1/3)*$F$439,"")</f>
        <v/>
      </c>
      <c r="OB439" s="264" t="str">
        <f>IF(AND($A$439&lt;=AH$349,AH$349&lt;=$B$439),(2/3)*$F$439,"")</f>
        <v/>
      </c>
      <c r="OC439" s="264" t="str">
        <f>IF(AND($A$439&lt;=AI$349,AI$349&lt;=$B$439),$C$439,"")</f>
        <v/>
      </c>
      <c r="OD439" s="264" t="str">
        <f>IF(AND($A$439&lt;=AI$349,AI$349&lt;=$B$439),(1/3)*$C$439,"")</f>
        <v/>
      </c>
      <c r="OE439" s="264" t="str">
        <f>IF(AND($A$439&lt;=AI$349,AI$349&lt;=$B$439),(2/3)*$C$439,"")</f>
        <v/>
      </c>
      <c r="OF439" s="264" t="str">
        <f>IF(AND($A$439&lt;=AI$349,AI$349&lt;=$B$439),$D$439,"")</f>
        <v/>
      </c>
      <c r="OG439" s="264" t="str">
        <f>IF(AND($A$439&lt;=AI$349,AI$349&lt;=$B$439),(1/3)*$D$439,"")</f>
        <v/>
      </c>
      <c r="OH439" s="264" t="str">
        <f>IF(AND($A$439&lt;=AI$349,AI$349&lt;=$B$439),(2/3)*$D$439,"")</f>
        <v/>
      </c>
      <c r="OI439" s="264" t="str">
        <f>IF(AND($A$439&lt;=AI$349,AI$349&lt;=$B$439),$E$439,"")</f>
        <v/>
      </c>
      <c r="OJ439" s="264" t="str">
        <f>IF(AND($A$439&lt;=AI$349,AI$349&lt;=$B$439),(1/3)*$E$439,"")</f>
        <v/>
      </c>
      <c r="OK439" s="264" t="str">
        <f>IF(AND($A$439&lt;=AI$349,AI$349&lt;=$B$439),(2/3)*$E$439,"")</f>
        <v/>
      </c>
      <c r="OL439" s="264" t="str">
        <f>IF(AND($A$439&lt;=AI$349,AI$349&lt;=$B$439),$F$439,"")</f>
        <v/>
      </c>
      <c r="OM439" s="264" t="str">
        <f>IF(AND($A$439&lt;=AI$349,AI$349&lt;=$B$439),(1/3)*$F$439,"")</f>
        <v/>
      </c>
      <c r="ON439" s="264" t="str">
        <f>IF(AND($A$439&lt;=AI$349,AI$349&lt;=$B$439),(2/3)*$F$439,"")</f>
        <v/>
      </c>
      <c r="OO439" s="264" t="str">
        <f>IF(AND($A$439&lt;=AJ$349,AJ$349&lt;=$B$439),$C$439,"")</f>
        <v/>
      </c>
      <c r="OP439" s="264" t="str">
        <f>IF(AND($A$439&lt;=AJ$349,AJ$349&lt;=$B$439),(1/3)*$C$439,"")</f>
        <v/>
      </c>
      <c r="OQ439" s="264" t="str">
        <f>IF(AND($A$439&lt;=AJ$349,AJ$349&lt;=$B$439),(2/3)*$C$439,"")</f>
        <v/>
      </c>
      <c r="OR439" s="264" t="str">
        <f>IF(AND($A$439&lt;=AJ$349,AJ$349&lt;=$B$439),$D$439,"")</f>
        <v/>
      </c>
      <c r="OS439" s="264" t="str">
        <f>IF(AND($A$439&lt;=AJ$349,AJ$349&lt;=$B$439),(1/3)*$D$439,"")</f>
        <v/>
      </c>
      <c r="OT439" s="264" t="str">
        <f>IF(AND($A$439&lt;=AJ$349,AJ$349&lt;=$B$439),(2/3)*$D$439,"")</f>
        <v/>
      </c>
      <c r="OU439" s="264" t="str">
        <f>IF(AND($A$439&lt;=AJ$349,AJ$349&lt;=$B$439),$E$439,"")</f>
        <v/>
      </c>
      <c r="OV439" s="264" t="str">
        <f>IF(AND($A$439&lt;=AJ$349,AJ$349&lt;=$B$439),(1/3)*$E$439,"")</f>
        <v/>
      </c>
      <c r="OW439" s="264" t="str">
        <f>IF(AND($A$439&lt;=AJ$349,AJ$349&lt;=$B$439),(2/3)*$E$439,"")</f>
        <v/>
      </c>
      <c r="OX439" s="264" t="str">
        <f>IF(AND($A$439&lt;=AJ$349,AJ$349&lt;=$B$439),$F$439,"")</f>
        <v/>
      </c>
      <c r="OY439" s="264" t="str">
        <f>IF(AND($A$439&lt;=AJ$349,AJ$349&lt;=$B$439),(1/3)*$F$439,"")</f>
        <v/>
      </c>
      <c r="OZ439" s="264" t="str">
        <f>IF(AND($A$439&lt;=AJ$349,AJ$349&lt;=$B$439),(2/3)*$F$439,"")</f>
        <v/>
      </c>
      <c r="PA439" s="264" t="str">
        <f>IF(AND($A$439&lt;=AK$349,AK$349&lt;=$B$439),$C$439,"")</f>
        <v/>
      </c>
      <c r="PB439" s="264" t="str">
        <f>IF(AND($A$439&lt;=AK$349,AK$349&lt;=$B$439),(1/3)*$C$439,"")</f>
        <v/>
      </c>
      <c r="PC439" s="264" t="str">
        <f>IF(AND($A$439&lt;=AK$349,AK$349&lt;=$B$439),(2/3)*$C$439,"")</f>
        <v/>
      </c>
      <c r="PD439" s="264" t="str">
        <f>IF(AND($A$439&lt;=AK$349,AK$349&lt;=$B$439),$D$439,"")</f>
        <v/>
      </c>
      <c r="PE439" s="264" t="str">
        <f>IF(AND($A$439&lt;=AK$349,AK$349&lt;=$B$439),(1/3)*$D$439,"")</f>
        <v/>
      </c>
      <c r="PF439" s="264" t="str">
        <f>IF(AND($A$439&lt;=AK$349,AK$349&lt;=$B$439),(2/3)*$D$439,"")</f>
        <v/>
      </c>
      <c r="PG439" s="264" t="str">
        <f>IF(AND($A$439&lt;=AK$349,AK$349&lt;=$B$439),$E$439,"")</f>
        <v/>
      </c>
      <c r="PH439" s="264" t="str">
        <f>IF(AND($A$439&lt;=AK$349,AK$349&lt;=$B$439),(1/3)*$E$439,"")</f>
        <v/>
      </c>
      <c r="PI439" s="264" t="str">
        <f>IF(AND($A$439&lt;=AK$349,AK$349&lt;=$B$439),(2/3)*$E$439,"")</f>
        <v/>
      </c>
      <c r="PJ439" s="264" t="str">
        <f>IF(AND($A$439&lt;=AK$349,AK$349&lt;=$B$439),$F$439,"")</f>
        <v/>
      </c>
      <c r="PK439" s="264" t="str">
        <f>IF(AND($A$439&lt;=AK$349,AK$349&lt;=$B$439),(1/3)*$F$439,"")</f>
        <v/>
      </c>
      <c r="PL439" s="264" t="str">
        <f>IF(AND($A$439&lt;=AK$349,AK$349&lt;=$B$439),(2/3)*$F$439,"")</f>
        <v/>
      </c>
      <c r="PM439" s="264" t="str">
        <f>IF(AND($A$439&lt;=AL$349,AL$349&lt;=$B$439),$C$439,"")</f>
        <v/>
      </c>
      <c r="PN439" s="264" t="str">
        <f>IF(AND($A$439&lt;=AL$349,AL$349&lt;=$B$439),(1/3)*$C$439,"")</f>
        <v/>
      </c>
      <c r="PO439" s="264" t="str">
        <f>IF(AND($A$439&lt;=AL$349,AL$349&lt;=$B$439),(2/3)*$C$439,"")</f>
        <v/>
      </c>
      <c r="PP439" s="264" t="str">
        <f>IF(AND($A$439&lt;=AL$349,AL$349&lt;=$B$439),$D$439,"")</f>
        <v/>
      </c>
      <c r="PQ439" s="264" t="str">
        <f>IF(AND($A$439&lt;=AL$349,AL$349&lt;=$B$439),(1/3)*$D$439,"")</f>
        <v/>
      </c>
      <c r="PR439" s="264" t="str">
        <f>IF(AND($A$439&lt;=AL$349,AL$349&lt;=$B$439),(2/3)*$D$439,"")</f>
        <v/>
      </c>
      <c r="PS439" s="264" t="str">
        <f>IF(AND($A$439&lt;=AL$349,AL$349&lt;=$B$439),$E$439,"")</f>
        <v/>
      </c>
      <c r="PT439" s="264" t="str">
        <f>IF(AND($A$439&lt;=AL$349,AL$349&lt;=$B$439),(1/3)*$E$439,"")</f>
        <v/>
      </c>
      <c r="PU439" s="264" t="str">
        <f>IF(AND($A$439&lt;=AL$349,AL$349&lt;=$B$439),(2/3)*$E$439,"")</f>
        <v/>
      </c>
      <c r="PV439" s="264" t="str">
        <f>IF(AND($A$439&lt;=AL$349,AL$349&lt;=$B$439),$F$439,"")</f>
        <v/>
      </c>
      <c r="PW439" s="264" t="str">
        <f>IF(AND($A$439&lt;=AL$349,AL$349&lt;=$B$439),(1/3)*$F$439,"")</f>
        <v/>
      </c>
      <c r="PX439" s="264" t="str">
        <f>IF(AND($A$439&lt;=AL$349,AL$349&lt;=$B$439),(2/3)*$F$439,"")</f>
        <v/>
      </c>
      <c r="PY439" s="264" t="str">
        <f>IF(AND($A$439&lt;=AM$349,AM$349&lt;=$B$439),$C$439,"")</f>
        <v/>
      </c>
      <c r="PZ439" s="264" t="str">
        <f>IF(AND($A$439&lt;=AM$349,AM$349&lt;=$B$439),(1/3)*$C$439,"")</f>
        <v/>
      </c>
      <c r="QA439" s="264" t="str">
        <f>IF(AND($A$439&lt;=AM$349,AM$349&lt;=$B$439),(2/3)*$C$439,"")</f>
        <v/>
      </c>
      <c r="QB439" s="264" t="str">
        <f>IF(AND($A$439&lt;=AM$349,AM$349&lt;=$B$439),$D$439,"")</f>
        <v/>
      </c>
      <c r="QC439" s="264" t="str">
        <f>IF(AND($A$439&lt;=AM$349,AM$349&lt;=$B$439),(1/3)*$D$439,"")</f>
        <v/>
      </c>
      <c r="QD439" s="264" t="str">
        <f>IF(AND($A$439&lt;=AM$349,AM$349&lt;=$B$439),(2/3)*$D$439,"")</f>
        <v/>
      </c>
      <c r="QE439" s="264" t="str">
        <f>IF(AND($A$439&lt;=AM$349,AM$349&lt;=$B$439),$E$439,"")</f>
        <v/>
      </c>
      <c r="QF439" s="264" t="str">
        <f>IF(AND($A$439&lt;=AM$349,AM$349&lt;=$B$439),(1/3)*$E$439,"")</f>
        <v/>
      </c>
      <c r="QG439" s="264" t="str">
        <f>IF(AND($A$439&lt;=AM$349,AM$349&lt;=$B$439),(2/3)*$E$439,"")</f>
        <v/>
      </c>
      <c r="QH439" s="264" t="str">
        <f>IF(AND($A$439&lt;=AM$349,AM$349&lt;=$B$439),$F$439,"")</f>
        <v/>
      </c>
      <c r="QI439" s="264" t="str">
        <f>IF(AND($A$439&lt;=AM$349,AM$349&lt;=$B$439),(1/3)*$F$439,"")</f>
        <v/>
      </c>
      <c r="QJ439" s="264" t="str">
        <f>IF(AND($A$439&lt;=AM$349,AM$349&lt;=$B$439),(2/3)*$F$439,"")</f>
        <v/>
      </c>
      <c r="QK439" s="264" t="str">
        <f>IF(AND($A$439&lt;=AN$349,AN$349&lt;=$B$439),$C$439,"")</f>
        <v/>
      </c>
      <c r="QL439" s="264" t="str">
        <f>IF(AND($A$439&lt;=AN$349,AN$349&lt;=$B$439),(1/3)*$C$439,"")</f>
        <v/>
      </c>
      <c r="QM439" s="264" t="str">
        <f>IF(AND($A$439&lt;=AN$349,AN$349&lt;=$B$439),(2/3)*$C$439,"")</f>
        <v/>
      </c>
      <c r="QN439" s="264" t="str">
        <f>IF(AND($A$439&lt;=AN$349,AN$349&lt;=$B$439),$D$439,"")</f>
        <v/>
      </c>
      <c r="QO439" s="264" t="str">
        <f>IF(AND($A$439&lt;=AN$349,AN$349&lt;=$B$439),(1/3)*$D$439,"")</f>
        <v/>
      </c>
      <c r="QP439" s="264" t="str">
        <f>IF(AND($A$439&lt;=AN$349,AN$349&lt;=$B$439),(2/3)*$D$439,"")</f>
        <v/>
      </c>
      <c r="QQ439" s="264" t="str">
        <f>IF(AND($A$439&lt;=AN$349,AN$349&lt;=$B$439),$E$439,"")</f>
        <v/>
      </c>
      <c r="QR439" s="264" t="str">
        <f>IF(AND($A$439&lt;=AN$349,AN$349&lt;=$B$439),(1/3)*$E$439,"")</f>
        <v/>
      </c>
      <c r="QS439" s="264" t="str">
        <f>IF(AND($A$439&lt;=AN$349,AN$349&lt;=$B$439),(2/3)*$E$439,"")</f>
        <v/>
      </c>
      <c r="QT439" s="264" t="str">
        <f>IF(AND($A$439&lt;=AN$349,AN$349&lt;=$B$439),$F$439,"")</f>
        <v/>
      </c>
      <c r="QU439" s="264" t="str">
        <f>IF(AND($A$439&lt;=AN$349,AN$349&lt;=$B$439),(1/3)*$F$439,"")</f>
        <v/>
      </c>
      <c r="QV439" s="264" t="str">
        <f>IF(AND($A$439&lt;=AN$349,AN$349&lt;=$B$439),(2/3)*$F$439,"")</f>
        <v/>
      </c>
      <c r="QW439" s="264" t="str">
        <f>IF(AND($A$439&lt;=AO$349,AO$349&lt;=$B$439),$C$439,"")</f>
        <v/>
      </c>
      <c r="QX439" s="264" t="str">
        <f>IF(AND($A$439&lt;=AO$349,AO$349&lt;=$B$439),(1/3)*$C$439,"")</f>
        <v/>
      </c>
      <c r="QY439" s="264" t="str">
        <f>IF(AND($A$439&lt;=AO$349,AO$349&lt;=$B$439),(2/3)*$C$439,"")</f>
        <v/>
      </c>
      <c r="QZ439" s="264" t="str">
        <f>IF(AND($A$439&lt;=AO$349,AO$349&lt;=$B$439),$D$439,"")</f>
        <v/>
      </c>
      <c r="RA439" s="264" t="str">
        <f>IF(AND($A$439&lt;=AO$349,AO$349&lt;=$B$439),(1/3)*$D$439,"")</f>
        <v/>
      </c>
      <c r="RB439" s="264" t="str">
        <f>IF(AND($A$439&lt;=AO$349,AO$349&lt;=$B$439),(2/3)*$D$439,"")</f>
        <v/>
      </c>
      <c r="RC439" s="264" t="str">
        <f>IF(AND($A$439&lt;=AO$349,AO$349&lt;=$B$439),$E$439,"")</f>
        <v/>
      </c>
      <c r="RD439" s="264" t="str">
        <f>IF(AND($A$439&lt;=AO$349,AO$349&lt;=$B$439),(1/3)*$E$439,"")</f>
        <v/>
      </c>
      <c r="RE439" s="264" t="str">
        <f>IF(AND($A$439&lt;=AO$349,AO$349&lt;=$B$439),(2/3)*$E$439,"")</f>
        <v/>
      </c>
      <c r="RF439" s="264" t="str">
        <f>IF(AND($A$439&lt;=AO$349,AO$349&lt;=$B$439),$F$439,"")</f>
        <v/>
      </c>
      <c r="RG439" s="264" t="str">
        <f>IF(AND($A$439&lt;=AO$349,AO$349&lt;=$B$439),(1/3)*$F$439,"")</f>
        <v/>
      </c>
      <c r="RH439" s="264" t="str">
        <f>IF(AND($A$439&lt;=AO$349,AO$349&lt;=$B$439),(2/3)*$F$439,"")</f>
        <v/>
      </c>
      <c r="RI439" s="264" t="str">
        <f>IF(AND($A$439&lt;=AP$349,AP$349&lt;=$B$439),$C$439,"")</f>
        <v/>
      </c>
      <c r="RJ439" s="264" t="str">
        <f>IF(AND($A$439&lt;=AP$349,AP$349&lt;=$B$439),(1/3)*$C$439,"")</f>
        <v/>
      </c>
      <c r="RK439" s="264" t="str">
        <f>IF(AND($A$439&lt;=AP$349,AP$349&lt;=$B$439),(2/3)*$C$439,"")</f>
        <v/>
      </c>
      <c r="RL439" s="264" t="str">
        <f>IF(AND($A$439&lt;=AP$349,AP$349&lt;=$B$439),$D$439,"")</f>
        <v/>
      </c>
      <c r="RM439" s="264" t="str">
        <f>IF(AND($A$439&lt;=AP$349,AP$349&lt;=$B$439),(1/3)*$D$439,"")</f>
        <v/>
      </c>
      <c r="RN439" s="264" t="str">
        <f>IF(AND($A$439&lt;=AP$349,AP$349&lt;=$B$439),(2/3)*$D$439,"")</f>
        <v/>
      </c>
      <c r="RO439" s="264" t="str">
        <f>IF(AND($A$439&lt;=AP$349,AP$349&lt;=$B$439),$E$439,"")</f>
        <v/>
      </c>
      <c r="RP439" s="264" t="str">
        <f>IF(AND($A$439&lt;=AP$349,AP$349&lt;=$B$439),(1/3)*$E$439,"")</f>
        <v/>
      </c>
      <c r="RQ439" s="264" t="str">
        <f>IF(AND($A$439&lt;=AP$349,AP$349&lt;=$B$439),(2/3)*$E$439,"")</f>
        <v/>
      </c>
      <c r="RR439" s="264" t="str">
        <f>IF(AND($A$439&lt;=AP$349,AP$349&lt;=$B$439),$F$439,"")</f>
        <v/>
      </c>
      <c r="RS439" s="264" t="str">
        <f>IF(AND($A$439&lt;=AP$349,AP$349&lt;=$B$439),(1/3)*$F$439,"")</f>
        <v/>
      </c>
      <c r="RT439" s="264" t="str">
        <f>IF(AND($A$439&lt;=AP$349,AP$349&lt;=$B$439),(2/3)*$F$439,"")</f>
        <v/>
      </c>
      <c r="RU439" s="264" t="str">
        <f>IF(AND($A$439&lt;=AQ$349,AQ$349&lt;=$B$439),$C$439,"")</f>
        <v/>
      </c>
      <c r="RV439" s="264" t="str">
        <f>IF(AND($A$439&lt;=AQ$349,AQ$349&lt;=$B$439),(1/3)*$C$439,"")</f>
        <v/>
      </c>
      <c r="RW439" s="264" t="str">
        <f>IF(AND($A$439&lt;=AQ$349,AQ$349&lt;=$B$439),(2/3)*$C$439,"")</f>
        <v/>
      </c>
      <c r="RX439" s="264" t="str">
        <f>IF(AND($A$439&lt;=AQ$349,AQ$349&lt;=$B$439),$D$439,"")</f>
        <v/>
      </c>
      <c r="RY439" s="264" t="str">
        <f>IF(AND($A$439&lt;=AQ$349,AQ$349&lt;=$B$439),(1/3)*$D$439,"")</f>
        <v/>
      </c>
      <c r="RZ439" s="264" t="str">
        <f>IF(AND($A$439&lt;=AQ$349,AQ$349&lt;=$B$439),(2/3)*$D$439,"")</f>
        <v/>
      </c>
      <c r="SA439" s="264" t="str">
        <f>IF(AND($A$439&lt;=AQ$349,AQ$349&lt;=$B$439),$E$439,"")</f>
        <v/>
      </c>
      <c r="SB439" s="264" t="str">
        <f>IF(AND($A$439&lt;=AQ$349,AQ$349&lt;=$B$439),(1/3)*$E$439,"")</f>
        <v/>
      </c>
      <c r="SC439" s="264" t="str">
        <f>IF(AND($A$439&lt;=AQ$349,AQ$349&lt;=$B$439),(2/3)*$E$439,"")</f>
        <v/>
      </c>
      <c r="SD439" s="264" t="str">
        <f>IF(AND($A$439&lt;=AQ$349,AQ$349&lt;=$B$439),$F$439,"")</f>
        <v/>
      </c>
      <c r="SE439" s="264" t="str">
        <f>IF(AND($A$439&lt;=AQ$349,AQ$349&lt;=$B$439),(1/3)*$F$439,"")</f>
        <v/>
      </c>
      <c r="SF439" s="264" t="str">
        <f>IF(AND($A$439&lt;=AQ$349,AQ$349&lt;=$B$439),(2/3)*$F$439,"")</f>
        <v/>
      </c>
      <c r="SG439" s="264" t="str">
        <f>IF(AND($A$439&lt;=AR$349,AR$349&lt;=$B$439),$C$439,"")</f>
        <v/>
      </c>
      <c r="SH439" s="264" t="str">
        <f>IF(AND($A$439&lt;=AR$349,AR$349&lt;=$B$439),(1/3)*$C$439,"")</f>
        <v/>
      </c>
      <c r="SI439" s="264" t="str">
        <f>IF(AND($A$439&lt;=AR$349,AR$349&lt;=$B$439),(2/3)*$C$439,"")</f>
        <v/>
      </c>
      <c r="SJ439" s="264" t="str">
        <f>IF(AND($A$439&lt;=AR$349,AR$349&lt;=$B$439),$D$439,"")</f>
        <v/>
      </c>
      <c r="SK439" s="264" t="str">
        <f>IF(AND($A$439&lt;=AR$349,AR$349&lt;=$B$439),(1/3)*$D$439,"")</f>
        <v/>
      </c>
      <c r="SL439" s="264" t="str">
        <f>IF(AND($A$439&lt;=AR$349,AR$349&lt;=$B$439),(2/3)*$D$439,"")</f>
        <v/>
      </c>
      <c r="SM439" s="264" t="str">
        <f>IF(AND($A$439&lt;=AR$349,AR$349&lt;=$B$439),$E$439,"")</f>
        <v/>
      </c>
      <c r="SN439" s="264" t="str">
        <f>IF(AND($A$439&lt;=AR$349,AR$349&lt;=$B$439),(1/3)*$E$439,"")</f>
        <v/>
      </c>
      <c r="SO439" s="264" t="str">
        <f>IF(AND($A$439&lt;=AR$349,AR$349&lt;=$B$439),(2/3)*$E$439,"")</f>
        <v/>
      </c>
      <c r="SP439" s="264" t="str">
        <f>IF(AND($A$439&lt;=AR$349,AR$349&lt;=$B$439),$F$439,"")</f>
        <v/>
      </c>
      <c r="SQ439" s="264" t="str">
        <f>IF(AND($A$439&lt;=AR$349,AR$349&lt;=$B$439),(1/3)*$F$439,"")</f>
        <v/>
      </c>
      <c r="SR439" s="264" t="str">
        <f>IF(AND($A$439&lt;=AR$349,AR$349&lt;=$B$439),(2/3)*$F$439,"")</f>
        <v/>
      </c>
      <c r="SS439" s="264" t="str">
        <f>IF(AND($A$439&lt;=AS$349,AS$349&lt;=$B$439),$C$439,"")</f>
        <v/>
      </c>
      <c r="ST439" s="264" t="str">
        <f>IF(AND($A$439&lt;=AS$349,AS$349&lt;=$B$439),(1/3)*$C$439,"")</f>
        <v/>
      </c>
      <c r="SU439" s="264" t="str">
        <f>IF(AND($A$439&lt;=AS$349,AS$349&lt;=$B$439),(2/3)*$C$439,"")</f>
        <v/>
      </c>
      <c r="SV439" s="264" t="str">
        <f>IF(AND($A$439&lt;=AS$349,AS$349&lt;=$B$439),$D$439,"")</f>
        <v/>
      </c>
      <c r="SW439" s="264" t="str">
        <f>IF(AND($A$439&lt;=AS$349,AS$349&lt;=$B$439),(1/3)*$D$439,"")</f>
        <v/>
      </c>
      <c r="SX439" s="264" t="str">
        <f>IF(AND($A$439&lt;=AS$349,AS$349&lt;=$B$439),(2/3)*$D$439,"")</f>
        <v/>
      </c>
      <c r="SY439" s="264" t="str">
        <f>IF(AND($A$439&lt;=AS$349,AS$349&lt;=$B$439),$E$439,"")</f>
        <v/>
      </c>
      <c r="SZ439" s="264" t="str">
        <f>IF(AND($A$439&lt;=AS$349,AS$349&lt;=$B$439),(1/3)*$E$439,"")</f>
        <v/>
      </c>
      <c r="TA439" s="264" t="str">
        <f>IF(AND($A$439&lt;=AS$349,AS$349&lt;=$B$439),(2/3)*$E$439,"")</f>
        <v/>
      </c>
      <c r="TB439" s="264" t="str">
        <f>IF(AND($A$439&lt;=AS$349,AS$349&lt;=$B$439),$F$439,"")</f>
        <v/>
      </c>
      <c r="TC439" s="264" t="str">
        <f>IF(AND($A$439&lt;=AS$349,AS$349&lt;=$B$439),(1/3)*$F$439,"")</f>
        <v/>
      </c>
      <c r="TD439" s="264" t="str">
        <f>IF(AND($A$439&lt;=AS$349,AS$349&lt;=$B$439),(2/3)*$F$439,"")</f>
        <v/>
      </c>
      <c r="TE439" s="264" t="str">
        <f>IF(AND($A$439&lt;=AT$349,AT$349&lt;=$B$439),$C$439,"")</f>
        <v/>
      </c>
      <c r="TF439" s="264" t="str">
        <f>IF(AND($A$439&lt;=AT$349,AT$349&lt;=$B$439),(1/3)*$C$439,"")</f>
        <v/>
      </c>
      <c r="TG439" s="264" t="str">
        <f>IF(AND($A$439&lt;=AT$349,AT$349&lt;=$B$439),(2/3)*$C$439,"")</f>
        <v/>
      </c>
      <c r="TH439" s="264" t="str">
        <f>IF(AND($A$439&lt;=AT$349,AT$349&lt;=$B$439),$D$439,"")</f>
        <v/>
      </c>
      <c r="TI439" s="264" t="str">
        <f>IF(AND($A$439&lt;=AT$349,AT$349&lt;=$B$439),(1/3)*$D$439,"")</f>
        <v/>
      </c>
      <c r="TJ439" s="264" t="str">
        <f>IF(AND($A$439&lt;=AT$349,AT$349&lt;=$B$439),(2/3)*$D$439,"")</f>
        <v/>
      </c>
      <c r="TK439" s="264" t="str">
        <f>IF(AND($A$439&lt;=AT$349,AT$349&lt;=$B$439),$E$439,"")</f>
        <v/>
      </c>
      <c r="TL439" s="264" t="str">
        <f>IF(AND($A$439&lt;=AT$349,AT$349&lt;=$B$439),(1/3)*$E$439,"")</f>
        <v/>
      </c>
      <c r="TM439" s="264" t="str">
        <f>IF(AND($A$439&lt;=AT$349,AT$349&lt;=$B$439),(2/3)*$E$439,"")</f>
        <v/>
      </c>
      <c r="TN439" s="264" t="str">
        <f>IF(AND($A$439&lt;=AT$349,AT$349&lt;=$B$439),$F$439,"")</f>
        <v/>
      </c>
      <c r="TO439" s="264" t="str">
        <f>IF(AND($A$439&lt;=AT$349,AT$349&lt;=$B$439),(1/3)*$F$439,"")</f>
        <v/>
      </c>
      <c r="TP439" s="264" t="str">
        <f>IF(AND($A$439&lt;=AT$349,AT$349&lt;=$B$439),(2/3)*$F$439,"")</f>
        <v/>
      </c>
      <c r="TQ439" s="264" t="str">
        <f>IF(AND($A$439&lt;=AU$349,AU$349&lt;=$B$439),$C$439,"")</f>
        <v/>
      </c>
      <c r="TR439" s="264" t="str">
        <f>IF(AND($A$439&lt;=AU$349,AU$349&lt;=$B$439),(1/3)*$C$439,"")</f>
        <v/>
      </c>
      <c r="TS439" s="264" t="str">
        <f>IF(AND($A$439&lt;=AU$349,AU$349&lt;=$B$439),(2/3)*$C$439,"")</f>
        <v/>
      </c>
      <c r="TT439" s="264" t="str">
        <f>IF(AND($A$439&lt;=AU$349,AU$349&lt;=$B$439),$D$439,"")</f>
        <v/>
      </c>
      <c r="TU439" s="264" t="str">
        <f>IF(AND($A$439&lt;=AU$349,AU$349&lt;=$B$439),(1/3)*$D$439,"")</f>
        <v/>
      </c>
      <c r="TV439" s="264" t="str">
        <f>IF(AND($A$439&lt;=AU$349,AU$349&lt;=$B$439),(2/3)*$D$439,"")</f>
        <v/>
      </c>
      <c r="TW439" s="264" t="str">
        <f>IF(AND($A$439&lt;=AU$349,AU$349&lt;=$B$439),$E$439,"")</f>
        <v/>
      </c>
      <c r="TX439" s="264" t="str">
        <f>IF(AND($A$439&lt;=AU$349,AU$349&lt;=$B$439),(1/3)*$E$439,"")</f>
        <v/>
      </c>
      <c r="TY439" s="264" t="str">
        <f>IF(AND($A$439&lt;=AU$349,AU$349&lt;=$B$439),(2/3)*$E$439,"")</f>
        <v/>
      </c>
      <c r="TZ439" s="264" t="str">
        <f>IF(AND($A$439&lt;=AU$349,AU$349&lt;=$B$439),$F$439,"")</f>
        <v/>
      </c>
      <c r="UA439" s="264" t="str">
        <f>IF(AND($A$439&lt;=AU$349,AU$349&lt;=$B$439),(1/3)*$F$439,"")</f>
        <v/>
      </c>
      <c r="UB439" s="264" t="str">
        <f>IF(AND($A$439&lt;=AU$349,AU$349&lt;=$B$439),(2/3)*$F$439,"")</f>
        <v/>
      </c>
      <c r="UC439" s="264" t="str">
        <f>IF(AND($A$439&lt;=AV$349,AV$349&lt;=$B$439),$C$439,"")</f>
        <v/>
      </c>
      <c r="UD439" s="264" t="str">
        <f>IF(AND($A$439&lt;=AV$349,AV$349&lt;=$B$439),(1/3)*$C$439,"")</f>
        <v/>
      </c>
      <c r="UE439" s="264" t="str">
        <f>IF(AND($A$439&lt;=AV$349,AV$349&lt;=$B$439),(2/3)*$C$439,"")</f>
        <v/>
      </c>
      <c r="UF439" s="264" t="str">
        <f>IF(AND($A$439&lt;=AV$349,AV$349&lt;=$B$439),$D$439,"")</f>
        <v/>
      </c>
      <c r="UG439" s="264" t="str">
        <f>IF(AND($A$439&lt;=AV$349,AV$349&lt;=$B$439),(1/3)*$D$439,"")</f>
        <v/>
      </c>
      <c r="UH439" s="264" t="str">
        <f>IF(AND($A$439&lt;=AV$349,AV$349&lt;=$B$439),(2/3)*$C$439,"")</f>
        <v/>
      </c>
      <c r="UI439" s="264" t="str">
        <f>IF(AND($A$439&lt;=AV$349,AV$349&lt;=$B$439),$E$439,"")</f>
        <v/>
      </c>
      <c r="UJ439" s="264" t="str">
        <f>IF(AND($A$439&lt;=AV$349,AV$349&lt;=$B$439),(1/3)*$E$439,"")</f>
        <v/>
      </c>
      <c r="UK439" s="264" t="str">
        <f>IF(AND($A$439&lt;=AV$349,AV$349&lt;=$B$439),(2/3)*$E$439,"")</f>
        <v/>
      </c>
      <c r="UL439" s="264" t="str">
        <f>IF(AND($A$439&lt;=AV$349,AV$349&lt;=$B$439),$F$439,"")</f>
        <v/>
      </c>
      <c r="UM439" s="264" t="str">
        <f>IF(AND($A$439&lt;=AV$349,AV$349&lt;=$B$439),(1/3)*$F$439,"")</f>
        <v/>
      </c>
      <c r="UN439" s="264" t="str">
        <f>IF(AND($A$439&lt;=AV$349,AV$349&lt;=$B$439),(2/3)*$F$439,"")</f>
        <v/>
      </c>
      <c r="UO439" s="264" t="str">
        <f>IF(AND($A$439&lt;=AW$349,AW$349&lt;=$B$439),$C$439,"")</f>
        <v/>
      </c>
      <c r="UP439" s="264" t="str">
        <f>IF(AND($A$439&lt;=AW$349,AW$349&lt;=$B$439),(1/3)*$C$439,"")</f>
        <v/>
      </c>
      <c r="UQ439" s="264" t="str">
        <f>IF(AND($A$439&lt;=AW$349,AW$349&lt;=$B$439),(2/3)*$C$439,"")</f>
        <v/>
      </c>
      <c r="UR439" s="264" t="str">
        <f>IF(AND($A$439&lt;=AW$349,AW$349&lt;=$B$439),$D$439,"")</f>
        <v/>
      </c>
      <c r="US439" s="264" t="str">
        <f>IF(AND($A$439&lt;=AW$349,AW$349&lt;=$B$439),(1/3)*$D$439,"")</f>
        <v/>
      </c>
      <c r="UT439" s="264" t="str">
        <f>IF(AND($A$439&lt;=AW$349,AW$349&lt;=$B$439),(2/3)*$D$439,"")</f>
        <v/>
      </c>
      <c r="UU439" s="264" t="str">
        <f>IF(AND($A$439&lt;=AW$349,AW$349&lt;=$B$439),$E$439,"")</f>
        <v/>
      </c>
      <c r="UV439" s="264" t="str">
        <f>IF(AND($A$439&lt;=AW$349,AW$349&lt;=$B$439),(1/3)*$E$439,"")</f>
        <v/>
      </c>
      <c r="UW439" s="264" t="str">
        <f>IF(AND($A$439&lt;=AW$349,AW$349&lt;=$B$439),(2/3)*$E$439,"")</f>
        <v/>
      </c>
      <c r="UX439" s="264" t="str">
        <f>IF(AND($A$439&lt;=AW$349,AW$349&lt;=$B$439),$F$439,"")</f>
        <v/>
      </c>
      <c r="UY439" s="264" t="str">
        <f>IF(AND($A$439&lt;=AW$349,AW$349&lt;=$B$439),(1/3)*$F$439,"")</f>
        <v/>
      </c>
      <c r="UZ439" s="264" t="str">
        <f>IF(AND($A$439&lt;=AW$349,AW$349&lt;=$B$439),(2/3)*$F$439,"")</f>
        <v/>
      </c>
      <c r="VA439" s="264" t="str">
        <f>IF(AND($A$439&lt;=AX$349,AX$349&lt;=$B$439),$C$439,"")</f>
        <v/>
      </c>
      <c r="VB439" s="264" t="str">
        <f>IF(AND($A$439&lt;=AX$349,AX$349&lt;=$B$439),(1/3)*$C$439,"")</f>
        <v/>
      </c>
      <c r="VC439" s="264" t="str">
        <f>IF(AND($A$439&lt;=AX$349,AX$349&lt;=$B$439),(2/3)*$C$439,"")</f>
        <v/>
      </c>
      <c r="VD439" s="264" t="str">
        <f>IF(AND($A$439&lt;=AX$349,AX$349&lt;=$B$439),$D$439,"")</f>
        <v/>
      </c>
      <c r="VE439" s="264" t="str">
        <f>IF(AND($A$439&lt;=AX$349,AX$349&lt;=$B$439),(1/3)*$D$439,"")</f>
        <v/>
      </c>
      <c r="VF439" s="264" t="str">
        <f>IF(AND($A$439&lt;=AX$349,AX$349&lt;=$B$439),(2/3)*$D$439,"")</f>
        <v/>
      </c>
      <c r="VG439" s="264" t="str">
        <f>IF(AND($A$439&lt;=AX$349,AX$349&lt;=$B$439),$E$439,"")</f>
        <v/>
      </c>
      <c r="VH439" s="264" t="str">
        <f>IF(AND($A$439&lt;=AX$349,AX$349&lt;=$B$439),(1/3)*$E$439,"")</f>
        <v/>
      </c>
      <c r="VI439" s="264" t="str">
        <f>IF(AND($A$439&lt;=AX$349,AX$349&lt;=$B$439),(2/3)*$E$439,"")</f>
        <v/>
      </c>
      <c r="VJ439" s="264" t="str">
        <f>IF(AND($A$439&lt;=AX$349,AX$349&lt;=$B$439),$F$439,"")</f>
        <v/>
      </c>
      <c r="VK439" s="264" t="str">
        <f>IF(AND($A$439&lt;=AX$349,AX$349&lt;=$B$439),(1/3)*$F$439,"")</f>
        <v/>
      </c>
      <c r="VL439" s="264" t="str">
        <f>IF(AND($A$439&lt;=AX$349,AX$349&lt;=$B$439),(2/3)*$F$439,"")</f>
        <v/>
      </c>
      <c r="VM439" s="264" t="str">
        <f>IF(AND($A$439&lt;=AY$349,AY$349&lt;=$B$439),$C$439,"")</f>
        <v/>
      </c>
      <c r="VN439" s="264" t="str">
        <f>IF(AND($A$439&lt;=AY$349,AY$349&lt;=$B$439),(1/3)*$C$439,"")</f>
        <v/>
      </c>
      <c r="VO439" s="264" t="str">
        <f>IF(AND($A$439&lt;=AY$349,AY$349&lt;=$B$439),(2/3)*$C$439,"")</f>
        <v/>
      </c>
      <c r="VP439" s="264" t="str">
        <f>IF(AND($A$439&lt;=AY$349,AY$349&lt;=$B$439),$D$439,"")</f>
        <v/>
      </c>
      <c r="VQ439" s="264" t="str">
        <f>IF(AND($A$439&lt;=AY$349,AY$349&lt;=$B$439),(1/3)*$D$439,"")</f>
        <v/>
      </c>
      <c r="VR439" s="264" t="str">
        <f>IF(AND($A$439&lt;=AY$349,AY$349&lt;=$B$439),(2/3)*$D$439,"")</f>
        <v/>
      </c>
      <c r="VS439" s="264" t="str">
        <f>IF(AND($A$439&lt;=AY$349,AY$349&lt;=$B$439),$E$439,"")</f>
        <v/>
      </c>
      <c r="VT439" s="264" t="str">
        <f>IF(AND($A$439&lt;=AY$349,AY$349&lt;=$B$439),(1/3)*$E$439,"")</f>
        <v/>
      </c>
      <c r="VU439" s="264" t="str">
        <f>IF(AND($A$439&lt;=AY$349,AY$349&lt;=$B$439),(2/3)*$E$439,"")</f>
        <v/>
      </c>
      <c r="VV439" s="264" t="str">
        <f>IF(AND($A$439&lt;=AY$349,AY$349&lt;=$B$439),$F$439,"")</f>
        <v/>
      </c>
      <c r="VW439" s="264" t="str">
        <f>IF(AND($A$439&lt;=AY$349,AY$349&lt;=$B$439),(1/3)*$F$439,"")</f>
        <v/>
      </c>
      <c r="VX439" s="264" t="str">
        <f>IF(AND($A$439&lt;=AY$349,AY$349&lt;=$B$439),(2/3)*$F$439,"")</f>
        <v/>
      </c>
      <c r="VY439" s="264" t="str">
        <f>IF(AND($A$439&lt;=AZ$349,AZ$349&lt;=$B$439),$C$439,"")</f>
        <v/>
      </c>
      <c r="VZ439" s="264" t="str">
        <f>IF(AND($A$439&lt;=AZ$349,AZ$349&lt;=$B$439),(1/3)*$C$439,"")</f>
        <v/>
      </c>
      <c r="WA439" s="264" t="str">
        <f>IF(AND($A$439&lt;=AZ$349,AZ$349&lt;=$B$439),(2/3)*$C$439,"")</f>
        <v/>
      </c>
      <c r="WB439" s="264" t="str">
        <f>IF(AND($A$439&lt;=AZ$349,AZ$349&lt;=$B$439),$D$439,"")</f>
        <v/>
      </c>
      <c r="WC439" s="264" t="str">
        <f>IF(AND($A$439&lt;=AZ$349,AZ$349&lt;=$B$439),(1/3)*$D$439,"")</f>
        <v/>
      </c>
      <c r="WD439" s="264" t="str">
        <f>IF(AND($A$439&lt;=AZ$349,AZ$349&lt;=$B$439),(2/3)*$D$439,"")</f>
        <v/>
      </c>
      <c r="WE439" s="264" t="str">
        <f>IF(AND($A$439&lt;=AZ$349,AZ$349&lt;=$B$439),$E$439,"")</f>
        <v/>
      </c>
      <c r="WF439" s="264" t="str">
        <f>IF(AND($A$439&lt;=AZ$349,AZ$349&lt;=$B$439),(1/3)*$E$439,"")</f>
        <v/>
      </c>
      <c r="WG439" s="264" t="str">
        <f>IF(AND($A$439&lt;=AZ$349,AZ$349&lt;=$B$439),(2/3)*$E$439,"")</f>
        <v/>
      </c>
      <c r="WH439" s="264" t="str">
        <f>IF(AND($A$439&lt;=AZ$349,AZ$349&lt;=$B$439),$F$439,"")</f>
        <v/>
      </c>
      <c r="WI439" s="264" t="str">
        <f>IF(AND($A$439&lt;=AZ$349,AZ$349&lt;=$B$439),(1/3)*$F$439,"")</f>
        <v/>
      </c>
      <c r="WJ439" s="264" t="str">
        <f>IF(AND($A$439&lt;=AZ$349,AZ$349&lt;=$B$439),(2/3)*$F$439,"")</f>
        <v/>
      </c>
      <c r="WK439" s="264" t="str">
        <f>IF(AND($A$439&lt;=BA$349,BA$349&lt;=$B$439),$C$439,"")</f>
        <v/>
      </c>
      <c r="WL439" s="264" t="str">
        <f>IF(AND($A$439&lt;=BA$349,BA$349&lt;=$B$439),(1/3)*$C$439,"")</f>
        <v/>
      </c>
      <c r="WM439" s="264" t="str">
        <f>IF(AND($A$439&lt;=BA$349,BA$349&lt;=$B$439),(2/3)*$C$439,"")</f>
        <v/>
      </c>
      <c r="WN439" s="264" t="str">
        <f>IF(AND($A$439&lt;=BA$349,BA$349&lt;=$B$439),$D$439,"")</f>
        <v/>
      </c>
      <c r="WO439" s="264" t="str">
        <f>IF(AND($A$439&lt;=BA$349,BA$349&lt;=$B$439),(1/3)*$D$439,"")</f>
        <v/>
      </c>
      <c r="WP439" s="264" t="str">
        <f>IF(AND($A$439&lt;=BA$349,BA$349&lt;=$B$439),(2/3)*$D$439,"")</f>
        <v/>
      </c>
      <c r="WQ439" s="264" t="str">
        <f>IF(AND($A$439&lt;=BA$349,BA$349&lt;=$B$439),$E$439,"")</f>
        <v/>
      </c>
      <c r="WR439" s="264" t="str">
        <f>IF(AND($A$439&lt;=BA$349,BA$349&lt;=$B$439),(1/3)*$E$439,"")</f>
        <v/>
      </c>
      <c r="WS439" s="264" t="str">
        <f>IF(AND($A$439&lt;=BA$349,BA$349&lt;=$B$439),(2/3)*$E$439,"")</f>
        <v/>
      </c>
      <c r="WT439" s="264" t="str">
        <f>IF(AND($A$439&lt;=BA$349,BA$349&lt;=$B$439),$F$439,"")</f>
        <v/>
      </c>
      <c r="WU439" s="264" t="str">
        <f>IF(AND($A$439&lt;=BA$349,BA$349&lt;=$B$439),(1/3)*$F$439,"")</f>
        <v/>
      </c>
      <c r="WV439" s="264" t="str">
        <f>IF(AND($A$439&lt;=BA$349,BA$349&lt;=$B$439),(2/3)*$F$439,"")</f>
        <v/>
      </c>
      <c r="WW439" s="264" t="str">
        <f>IF(AND($A$439&lt;=BB$349,BB$349&lt;=$B$439),$C$439,"")</f>
        <v/>
      </c>
      <c r="WX439" s="264" t="str">
        <f>IF(AND($A$439&lt;=BB$349,BB$349&lt;=$B$439),(1/3)*$C$439,"")</f>
        <v/>
      </c>
      <c r="WY439" s="264" t="str">
        <f>IF(AND($A$439&lt;=BB$349,BB$349&lt;=$B$439),(2/3)*$C$439,"")</f>
        <v/>
      </c>
      <c r="WZ439" s="264" t="str">
        <f>IF(AND($A$439&lt;=BB$349,BB$349&lt;=$B$439),$D$439,"")</f>
        <v/>
      </c>
      <c r="XA439" s="264" t="str">
        <f>IF(AND($A$439&lt;=BB$349,BB$349&lt;=$B$439),(1/3)*$D$439,"")</f>
        <v/>
      </c>
      <c r="XB439" s="264" t="str">
        <f>IF(AND($A$439&lt;=BB$349,BB$349&lt;=$B$439),(2/3)*$D$439,"")</f>
        <v/>
      </c>
      <c r="XC439" s="264" t="str">
        <f>IF(AND($A$439&lt;=BB$349,BB$349&lt;=$B$439),$E$439,"")</f>
        <v/>
      </c>
      <c r="XD439" s="264" t="str">
        <f>IF(AND($A$439&lt;=BB$349,BB$349&lt;=$B$439),(1/3)*$E$439,"")</f>
        <v/>
      </c>
      <c r="XE439" s="264" t="str">
        <f>IF(AND($A$439&lt;=BB$349,BB$349&lt;=$B$439),(2/3)*$E$439,"")</f>
        <v/>
      </c>
      <c r="XF439" s="264" t="str">
        <f>IF(AND($A$439&lt;=BB$349,BB$349&lt;=$B$439),$F$439,"")</f>
        <v/>
      </c>
      <c r="XG439" s="264" t="str">
        <f>IF(AND($A$439&lt;=BB$349,BB$349&lt;=$B$439),(1/3)*$F$439,"")</f>
        <v/>
      </c>
      <c r="XH439" s="264" t="str">
        <f>IF(AND($A$439&lt;=BB$349,BB$349&lt;=$B$439),(2/3)*$F$439,"")</f>
        <v/>
      </c>
      <c r="XI439" s="264" t="str">
        <f>IF(AND($A$439&lt;=BC$349,BC$349&lt;=$B$439),$C$439,"")</f>
        <v/>
      </c>
      <c r="XJ439" s="264" t="str">
        <f>IF(AND($A$439&lt;=BC$349,BC$349&lt;=$B$439),(1/3)*$C$439,"")</f>
        <v/>
      </c>
      <c r="XK439" s="264" t="str">
        <f>IF(AND($A$439&lt;=BC$349,BC$349&lt;=$B$439),(2/3)*$C$439,"")</f>
        <v/>
      </c>
      <c r="XL439" s="264" t="str">
        <f>IF(AND($A$439&lt;=BC$349,BC$349&lt;=$B$439),$D$439,"")</f>
        <v/>
      </c>
      <c r="XM439" s="264" t="str">
        <f>IF(AND($A$439&lt;=BC$349,BC$349&lt;=$B$439),(1/3)*$D$439,"")</f>
        <v/>
      </c>
      <c r="XN439" s="264" t="str">
        <f>IF(AND($A$439&lt;=BC$349,BC$349&lt;=$B$439),(2/3)*$D$439,"")</f>
        <v/>
      </c>
      <c r="XO439" s="264" t="str">
        <f>IF(AND($A$439&lt;=BC$349,BC$349&lt;=$B$439),$E$439,"")</f>
        <v/>
      </c>
      <c r="XP439" s="264" t="str">
        <f>IF(AND($A$439&lt;=BC$349,BC$349&lt;=$B$439),(1/3)*$E$439,"")</f>
        <v/>
      </c>
      <c r="XQ439" s="264" t="str">
        <f>IF(AND($A$439&lt;=BC$349,BC$349&lt;=$B$439),(2/3)*$E$439,"")</f>
        <v/>
      </c>
      <c r="XR439" s="264" t="str">
        <f>IF(AND($A$439&lt;=BC$349,BC$349&lt;=$B$439),$F$439,"")</f>
        <v/>
      </c>
      <c r="XS439" s="264" t="str">
        <f>IF(AND($A$439&lt;=BC$349,BC$349&lt;=$B$439),(1/3)*$F$439,"")</f>
        <v/>
      </c>
      <c r="XT439" s="264" t="str">
        <f>IF(AND($A$439&lt;=BC$349,BC$349&lt;=$B$439),(2/3)*$F$439,"")</f>
        <v/>
      </c>
      <c r="XU439" s="264" t="str">
        <f>IF(AND($A$439&lt;=BD$349,BD$349&lt;=$B$439),$C$439,"")</f>
        <v/>
      </c>
      <c r="XV439" s="264" t="str">
        <f>IF(AND($A$439&lt;=BD$349,BD$349&lt;=$B$439),(1/3)*$C$439,"")</f>
        <v/>
      </c>
      <c r="XW439" s="264" t="str">
        <f>IF(AND($A$439&lt;=BD$349,BD$349&lt;=$B$439),(2/3)*$C$439,"")</f>
        <v/>
      </c>
      <c r="XX439" s="264" t="str">
        <f>IF(AND($A$439&lt;=BD$349,BD$349&lt;=$B$439),$D$439,"")</f>
        <v/>
      </c>
      <c r="XY439" s="264" t="str">
        <f>IF(AND($A$439&lt;=BD$349,BD$349&lt;=$B$439),(1/3)*$D$439,"")</f>
        <v/>
      </c>
      <c r="XZ439" s="264" t="str">
        <f>IF(AND($A$439&lt;=BD$349,BD$349&lt;=$B$439),(2/3)*$D$439,"")</f>
        <v/>
      </c>
      <c r="YA439" s="264" t="str">
        <f>IF(AND($A$439&lt;=BD$349,BD$349&lt;=$B$439),$E$439,"")</f>
        <v/>
      </c>
      <c r="YB439" s="264" t="str">
        <f>IF(AND($A$439&lt;=BD$349,BD$349&lt;=$B$439),(1/3)*$E$439,"")</f>
        <v/>
      </c>
      <c r="YC439" s="264" t="str">
        <f>IF(AND($A$439&lt;=BD$349,BD$349&lt;=$B$439),(2/3)*$E$439,"")</f>
        <v/>
      </c>
      <c r="YD439" s="264" t="str">
        <f>IF(AND($A$439&lt;=BD$349,BD$349&lt;=$B$439),$F$439,"")</f>
        <v/>
      </c>
      <c r="YE439" s="264" t="str">
        <f>IF(AND($A$439&lt;=BD$349,BD$349&lt;=$B$439),(1/3)*$F$439,"")</f>
        <v/>
      </c>
      <c r="YF439" s="264" t="str">
        <f>IF(AND($A$439&lt;=BD$349,BD$349&lt;=$B$439),(2/3)*$F$439,"")</f>
        <v/>
      </c>
      <c r="YG439" s="264" t="str">
        <f>IF(AND($A$439&lt;=BE$349,BE$349&lt;=$B$439),$C$439,"")</f>
        <v/>
      </c>
      <c r="YH439" s="264" t="str">
        <f>IF(AND($A$439&lt;=BE$349,BE$349&lt;=$B$439),(1/3)*$C$439,"")</f>
        <v/>
      </c>
      <c r="YI439" s="264" t="str">
        <f>IF(AND($A$439&lt;=BE$349,BE$349&lt;=$B$439),(2/3)*$C$439,"")</f>
        <v/>
      </c>
      <c r="YJ439" s="264" t="str">
        <f>IF(AND($A$439&lt;=BE$349,BE$349&lt;=$B$439),$D$439,"")</f>
        <v/>
      </c>
      <c r="YK439" s="264" t="str">
        <f>IF(AND($A$439&lt;=BE$349,BE$349&lt;=$B$439),(1/3)*$D$439,"")</f>
        <v/>
      </c>
      <c r="YL439" s="264" t="str">
        <f>IF(AND($A$439&lt;=BE$349,BE$349&lt;=$B$439),(2/3)*$D$439,"")</f>
        <v/>
      </c>
      <c r="YM439" s="264" t="str">
        <f>IF(AND($A$439&lt;=BE$349,BE$349&lt;=$B$439),$E$439,"")</f>
        <v/>
      </c>
      <c r="YN439" s="264" t="str">
        <f>IF(AND($A$439&lt;=BE$349,BE$349&lt;=$B$439),(1/3)*$E$439,"")</f>
        <v/>
      </c>
      <c r="YO439" s="264" t="str">
        <f>IF(AND($A$439&lt;=BE$349,BE$349&lt;=$B$439),(2/3)*$E$439,"")</f>
        <v/>
      </c>
      <c r="YP439" s="264" t="str">
        <f>IF(AND($A$439&lt;=BE$349,BE$349&lt;=$B$439),$F$439,"")</f>
        <v/>
      </c>
      <c r="YQ439" s="264" t="str">
        <f>IF(AND($A$439&lt;=BE$349,BE$349&lt;=$B$439),(1/3)*$F$439,"")</f>
        <v/>
      </c>
      <c r="YR439" s="264" t="str">
        <f>IF(AND($A$439&lt;=BE$349,BE$349&lt;=$B$439),(2/3)*$F$439,"")</f>
        <v/>
      </c>
      <c r="YS439" s="264" t="str">
        <f>IF(AND($A$439&lt;=BF$349,BF$349&lt;=$B$439),$C$439,"")</f>
        <v/>
      </c>
      <c r="YT439" s="264" t="str">
        <f>IF(AND($A$439&lt;=BF$349,BF$349&lt;=$B$439),(1/3)*$C$439,"")</f>
        <v/>
      </c>
      <c r="YU439" s="264" t="str">
        <f>IF(AND($A$439&lt;=BF$349,BF$349&lt;=$B$439),(2/3)*$C$439,"")</f>
        <v/>
      </c>
      <c r="YV439" s="264" t="str">
        <f>IF(AND($A$439&lt;=BF$349,BF$349&lt;=$B$439),$D$439,"")</f>
        <v/>
      </c>
      <c r="YW439" s="264" t="str">
        <f>IF(AND($A$439&lt;=BF$349,BF$349&lt;=$B$439),(1/3)*$D$439,"")</f>
        <v/>
      </c>
      <c r="YX439" s="264" t="str">
        <f>IF(AND($A$439&lt;=BF$349,BF$349&lt;=$B$439),(2/3)*$D$439,"")</f>
        <v/>
      </c>
      <c r="YY439" s="264" t="str">
        <f>IF(AND($A$439&lt;=BF$349,BF$349&lt;=$B$439),$E$439,"")</f>
        <v/>
      </c>
      <c r="YZ439" s="264" t="str">
        <f>IF(AND($A$439&lt;=BF$349,BF$349&lt;=$B$439),(1/3)*$E$439,"")</f>
        <v/>
      </c>
      <c r="ZA439" s="264" t="str">
        <f>IF(AND($A$439&lt;=BF$349,BF$349&lt;=$B$439),(2/3)*$E$439,"")</f>
        <v/>
      </c>
      <c r="ZB439" s="264" t="str">
        <f>IF(AND($A$439&lt;=BF$349,BF$349&lt;=$B$439),$F$439,"")</f>
        <v/>
      </c>
      <c r="ZC439" s="264" t="str">
        <f>IF(AND($A$439&lt;=BF$349,BF$349&lt;=$B$439),(1/3)*$F$439,"")</f>
        <v/>
      </c>
      <c r="ZD439" s="264" t="str">
        <f>IF(AND($A$439&lt;=BF$349,BF$349&lt;=$B$439),(2/3)*$F$439,"")</f>
        <v/>
      </c>
      <c r="ZE439" s="264" t="str">
        <f>IF(AND($A$439&lt;=BG$349,BG$349&lt;=$B$439),$C$439,"")</f>
        <v/>
      </c>
      <c r="ZF439" s="264" t="str">
        <f>IF(AND($A$439&lt;=BG$349,BG$349&lt;=$B$439),(1/3)*$C$439,"")</f>
        <v/>
      </c>
      <c r="ZG439" s="264" t="str">
        <f>IF(AND($A$439&lt;=BG$349,BG$349&lt;=$B$439),(2/3)*$C$439,"")</f>
        <v/>
      </c>
      <c r="ZH439" s="264" t="str">
        <f>IF(AND($A$439&lt;=BG$349,BG$349&lt;=$B$439),$D$439,"")</f>
        <v/>
      </c>
      <c r="ZI439" s="264" t="str">
        <f>IF(AND($A$439&lt;=BG$349,BG$349&lt;=$B$439),(1/3)*$D$439,"")</f>
        <v/>
      </c>
      <c r="ZJ439" s="264" t="str">
        <f>IF(AND($A$439&lt;=BG$349,BG$349&lt;=$B$439),(2/3)*$D$439,"")</f>
        <v/>
      </c>
      <c r="ZK439" s="264" t="str">
        <f>IF(AND($A$439&lt;=BG$349,BG$349&lt;=$B$439),$E$439,"")</f>
        <v/>
      </c>
      <c r="ZL439" s="264" t="str">
        <f>IF(AND($A$439&lt;=BG$349,BG$349&lt;=$B$439),(1/3)*$E$439,"")</f>
        <v/>
      </c>
      <c r="ZM439" s="264" t="str">
        <f>IF(AND($A$439&lt;=BG$349,BG$349&lt;=$B$439),(2/3)*$E$439,"")</f>
        <v/>
      </c>
      <c r="ZN439" s="264" t="str">
        <f>IF(AND($A$439&lt;=BG$349,BG$349&lt;=$B$439),$F$439,"")</f>
        <v/>
      </c>
      <c r="ZO439" s="264" t="str">
        <f>IF(AND($A$439&lt;=BG$349,BG$349&lt;=$B$439),(1/3)*$F$439,"")</f>
        <v/>
      </c>
      <c r="ZP439" s="264" t="str">
        <f>IF(AND($A$439&lt;=BG$349,BG$349&lt;=$B$439),(2/3)*$F$439,"")</f>
        <v/>
      </c>
      <c r="ZQ439" s="264" t="str">
        <f>IF(AND($A$439&lt;=BH$349,BH$349&lt;=$B$439),$C$439,"")</f>
        <v/>
      </c>
      <c r="ZR439" s="264" t="str">
        <f>IF(AND($A$439&lt;=BH$349,BH$349&lt;=$B$439),(1/3)*$C$439,"")</f>
        <v/>
      </c>
      <c r="ZS439" s="264" t="str">
        <f>IF(AND($A$439&lt;=BH$349,BH$349&lt;=$B$439),(2/3)*$C$439,"")</f>
        <v/>
      </c>
      <c r="ZT439" s="264" t="str">
        <f>IF(AND($A$439&lt;=BH$349,BH$349&lt;=$B$439),$D$439,"")</f>
        <v/>
      </c>
      <c r="ZU439" s="264" t="str">
        <f>IF(AND($A$439&lt;=BH$349,BH$349&lt;=$B$439),(1/3)*$D$439,"")</f>
        <v/>
      </c>
      <c r="ZV439" s="264" t="str">
        <f>IF(AND($A$439&lt;=BH$349,BH$349&lt;=$B$439),(2/3)*$D$439,"")</f>
        <v/>
      </c>
      <c r="ZW439" s="264" t="str">
        <f>IF(AND($A$439&lt;=BH$349,BH$349&lt;=$B$439),$E$439,"")</f>
        <v/>
      </c>
      <c r="ZX439" s="264" t="str">
        <f>IF(AND($A$439&lt;=BH$349,BH$349&lt;=$B$439),(1/3)*$E$439,"")</f>
        <v/>
      </c>
      <c r="ZY439" s="264" t="str">
        <f>IF(AND($A$439&lt;=BH$349,BH$349&lt;=$B$439),(2/3)*$E$439,"")</f>
        <v/>
      </c>
      <c r="ZZ439" s="264" t="str">
        <f>IF(AND($A$439&lt;=BH$349,BH$349&lt;=$B$439),$F$439,"")</f>
        <v/>
      </c>
      <c r="AAA439" s="264" t="str">
        <f>IF(AND($A$439&lt;=BH$349,BH$349&lt;=$B$439),(1/3)*$F$439,"")</f>
        <v/>
      </c>
      <c r="AAB439" s="264" t="str">
        <f>IF(AND($A$439&lt;=BH$349,BH$349&lt;=$B$439),(2/3)*$F$439,"")</f>
        <v/>
      </c>
      <c r="AAC439" s="264" t="str">
        <f>IF(AND($A$439&lt;=BI$349,BI$349&lt;=$B$439),$C$439,"")</f>
        <v/>
      </c>
      <c r="AAD439" s="264" t="str">
        <f>IF(AND($A$439&lt;=BI$349,BI$349&lt;=$B$439),(1/3)*$C$439,"")</f>
        <v/>
      </c>
      <c r="AAE439" s="264" t="str">
        <f>IF(AND($A$439&lt;=BI$349,BI$349&lt;=$B$439),(2/3)*$C$439,"")</f>
        <v/>
      </c>
      <c r="AAF439" s="264" t="str">
        <f>IF(AND($A$439&lt;=BI$349,BI$349&lt;=$B$439),$D$439,"")</f>
        <v/>
      </c>
      <c r="AAG439" s="264" t="str">
        <f>IF(AND($A$439&lt;=BI$349,BI$349&lt;=$B$439),(1/3)*$D$439,"")</f>
        <v/>
      </c>
      <c r="AAH439" s="264" t="str">
        <f>IF(AND($A$439&lt;=BI$349,BI$349&lt;=$B$439),(2/3)*$D$439,"")</f>
        <v/>
      </c>
      <c r="AAI439" s="264" t="str">
        <f>IF(AND($A$439&lt;=BI$349,BI$349&lt;=$B$439),$E$439,"")</f>
        <v/>
      </c>
      <c r="AAJ439" s="264" t="str">
        <f>IF(AND($A$439&lt;=BI$349,BI$349&lt;=$B$439),(1/3)*$E$439,"")</f>
        <v/>
      </c>
      <c r="AAK439" s="264" t="str">
        <f>IF(AND($A$439&lt;=BI$349,BI$349&lt;=$B$439),(2/3)*$E$439,"")</f>
        <v/>
      </c>
      <c r="AAL439" s="264" t="str">
        <f>IF(AND($A$439&lt;=BI$349,BI$349&lt;=$B$439),$F$439,"")</f>
        <v/>
      </c>
      <c r="AAM439" s="264" t="str">
        <f>IF(AND($A$439&lt;=BI$349,BI$349&lt;=$B$439),(1/3)*$F$439,"")</f>
        <v/>
      </c>
      <c r="AAN439" s="264" t="str">
        <f>IF(AND($A$439&lt;=BI$349,BI$349&lt;=$B$439),(2/3)*$F$439,"")</f>
        <v/>
      </c>
      <c r="AAO439" s="264" t="str">
        <f>IF(AND($A$439&lt;=BJ$349,BJ$349&lt;=$B$439),$C$439,"")</f>
        <v/>
      </c>
      <c r="AAP439" s="264" t="str">
        <f>IF(AND($A$439&lt;=BJ$349,BJ$349&lt;=$B$439),(1/3)*$C$439,"")</f>
        <v/>
      </c>
      <c r="AAQ439" s="264" t="str">
        <f>IF(AND($A$439&lt;=BJ$349,BJ$349&lt;=$B$439),(2/3)*$C$439,"")</f>
        <v/>
      </c>
      <c r="AAR439" s="264" t="str">
        <f>IF(AND($A$439&lt;=BJ$349,BJ$349&lt;=$B$439),$D$439,"")</f>
        <v/>
      </c>
      <c r="AAS439" s="264" t="str">
        <f>IF(AND($A$439&lt;=BJ$349,BJ$349&lt;=$B$439),(1/3)*$D$439,"")</f>
        <v/>
      </c>
      <c r="AAT439" s="264" t="str">
        <f>IF(AND($A$439&lt;=BJ$349,BJ$349&lt;=$B$439),(2/3)*$D$439,"")</f>
        <v/>
      </c>
      <c r="AAU439" s="264" t="str">
        <f>IF(AND($A$439&lt;=BJ$349,BJ$349&lt;=$B$439),$E$439,"")</f>
        <v/>
      </c>
      <c r="AAV439" s="264" t="str">
        <f>IF(AND($A$439&lt;=BJ$349,BJ$349&lt;=$B$439),(1/3)*$E$439,"")</f>
        <v/>
      </c>
      <c r="AAW439" s="264" t="str">
        <f>IF(AND($A$439&lt;=BJ$349,BJ$349&lt;=$B$439),(2/3)*$E$439,"")</f>
        <v/>
      </c>
      <c r="AAX439" s="264" t="str">
        <f>IF(AND($A$439&lt;=BJ$349,BJ$349&lt;=$B$439),$F$439,"")</f>
        <v/>
      </c>
      <c r="AAY439" s="264" t="str">
        <f>IF(AND($A$439&lt;=BJ$349,BJ$349&lt;=$B$439),(1/3)*$F$439,"")</f>
        <v/>
      </c>
      <c r="AAZ439" s="264" t="str">
        <f>IF(AND($A$439&lt;=BJ$349,BJ$349&lt;=$B$439),(2/3)*$F$439,"")</f>
        <v/>
      </c>
      <c r="ABA439" s="264" t="str">
        <f>IF(AND($A$439&lt;=BK$349,BK$349&lt;=$B$439),$C$439,"")</f>
        <v/>
      </c>
      <c r="ABB439" s="264" t="str">
        <f>IF(AND($A$439&lt;=BK$349,BK$349&lt;=$B$439),(1/3)*$C$439,"")</f>
        <v/>
      </c>
      <c r="ABC439" s="264" t="str">
        <f>IF(AND($A$439&lt;=BK$349,BK$349&lt;=$B$439),(2/3)*$C$439,"")</f>
        <v/>
      </c>
      <c r="ABD439" s="264" t="str">
        <f>IF(AND($A$439&lt;=BK$349,BK$349&lt;=$B$439),$D$439,"")</f>
        <v/>
      </c>
      <c r="ABE439" s="264" t="str">
        <f>IF(AND($A$439&lt;=BK$349,BK$349&lt;=$B$439),(1/3)*$D$439,"")</f>
        <v/>
      </c>
      <c r="ABF439" s="264" t="str">
        <f>IF(AND($A$439&lt;=BK$349,BK$349&lt;=$B$439),(2/3)*$D$439,"")</f>
        <v/>
      </c>
      <c r="ABG439" s="264" t="str">
        <f>IF(AND($A$439&lt;=BK$349,BK$349&lt;=$B$439),$E$439,"")</f>
        <v/>
      </c>
      <c r="ABH439" s="264" t="str">
        <f>IF(AND($A$439&lt;=BK$349,BK$349&lt;=$B$439),(1/3)*$E$439,"")</f>
        <v/>
      </c>
      <c r="ABI439" s="264" t="str">
        <f>IF(AND($A$439&lt;=BK$349,BK$349&lt;=$B$439),(2/3)*$E$439,"")</f>
        <v/>
      </c>
      <c r="ABJ439" s="264" t="str">
        <f>IF(AND($A$439&lt;=BK$349,BK$349&lt;=$B$439),$F$439,"")</f>
        <v/>
      </c>
      <c r="ABK439" s="264" t="str">
        <f>IF(AND($A$439&lt;=BK$349,BK$349&lt;=$B$439),(1/3)*$F$439,"")</f>
        <v/>
      </c>
      <c r="ABL439" s="264" t="str">
        <f>IF(AND($A$439&lt;=BK$349,BK$349&lt;=$B$439),(2/3)*$F$439,"")</f>
        <v/>
      </c>
      <c r="ABM439" s="264" t="str">
        <f>IF(AND($A$439&lt;=BL$349,BL$349&lt;=$B$439),$C$439,"")</f>
        <v/>
      </c>
      <c r="ABN439" s="264" t="str">
        <f>IF(AND($A$439&lt;=BL$349,BL$349&lt;=$B$439),(1/3)*$C$439,"")</f>
        <v/>
      </c>
      <c r="ABO439" s="264" t="str">
        <f>IF(AND($A$439&lt;=BL$349,BL$349&lt;=$B$439),(2/3)*$C$439,"")</f>
        <v/>
      </c>
      <c r="ABP439" s="264" t="str">
        <f>IF(AND($A$439&lt;=BL$349,BL$349&lt;=$B$439),$D$439,"")</f>
        <v/>
      </c>
      <c r="ABQ439" s="264" t="str">
        <f>IF(AND($A$439&lt;=BL$349,BL$349&lt;=$B$439),(1/3)*$D$439,"")</f>
        <v/>
      </c>
      <c r="ABR439" s="264" t="str">
        <f>IF(AND($A$439&lt;=BL$349,BL$349&lt;=$B$439),(2/3)*$D$439,"")</f>
        <v/>
      </c>
      <c r="ABS439" s="264" t="str">
        <f>IF(AND($A$439&lt;=BL$349,BL$349&lt;=$B$439),$E$439,"")</f>
        <v/>
      </c>
      <c r="ABT439" s="264" t="str">
        <f>IF(AND($A$439&lt;=BL$349,BL$349&lt;=$B$439),(1/3)*$E$439,"")</f>
        <v/>
      </c>
      <c r="ABU439" s="264" t="str">
        <f>IF(AND($A$439&lt;=BL$349,BL$349&lt;=$B$439),(2/3)*$E$439,"")</f>
        <v/>
      </c>
      <c r="ABV439" s="264" t="str">
        <f>IF(AND($A$439&lt;=BL$349,BL$349&lt;=$B$439),$F$439,"")</f>
        <v/>
      </c>
      <c r="ABW439" s="264" t="str">
        <f>IF(AND($A$439&lt;=BL$349,BL$349&lt;=$B$439),(1/3)*$F$439,"")</f>
        <v/>
      </c>
      <c r="ABX439" s="264" t="str">
        <f>IF(AND($A$439&lt;=BL$349,BL$349&lt;=$B$439),(2/3)*$F$439,"")</f>
        <v/>
      </c>
      <c r="ABY439" s="264" t="str">
        <f>IF(AND($A$439&lt;=BM$349,BM$349&lt;=$B$439),$C$439,"")</f>
        <v/>
      </c>
      <c r="ABZ439" s="264" t="str">
        <f>IF(AND($A$439&lt;=BM$349,BM$349&lt;=$B$439),(1/3)*$C$439,"")</f>
        <v/>
      </c>
      <c r="ACA439" s="264" t="str">
        <f>IF(AND($A$439&lt;=BM$349,BM$349&lt;=$B$439),(2/3)*$C$439,"")</f>
        <v/>
      </c>
      <c r="ACB439" s="264" t="str">
        <f>IF(AND($A$439&lt;=BM$349,BM$349&lt;=$B$439),$D$439,"")</f>
        <v/>
      </c>
      <c r="ACC439" s="264" t="str">
        <f>IF(AND($A$439&lt;=BM$349,BM$349&lt;=$B$439),(1/3)*$D$439,"")</f>
        <v/>
      </c>
      <c r="ACD439" s="264" t="str">
        <f>IF(AND($A$439&lt;=BM$349,BM$349&lt;=$B$439),(2/3)*$D$439,"")</f>
        <v/>
      </c>
      <c r="ACE439" s="264" t="str">
        <f>IF(AND($A$439&lt;=BM$349,BM$349&lt;=$B$439),$E$439,"")</f>
        <v/>
      </c>
      <c r="ACF439" s="264" t="str">
        <f>IF(AND($A$439&lt;=BM$349,BM$349&lt;=$B$439),(1/3)*$E$439,"")</f>
        <v/>
      </c>
      <c r="ACG439" s="264" t="str">
        <f>IF(AND($A$439&lt;=BM$349,BM$349&lt;=$B$439),(2/3)*$E$439,"")</f>
        <v/>
      </c>
      <c r="ACH439" s="264" t="str">
        <f>IF(AND($A$439&lt;=BM$349,BM$349&lt;=$B$439),$F$439,"")</f>
        <v/>
      </c>
      <c r="ACI439" s="264" t="str">
        <f>IF(AND($A$439&lt;=BM$349,BM$349&lt;=$B$439),(1/3)*$F$439,"")</f>
        <v/>
      </c>
      <c r="ACJ439" s="264" t="str">
        <f>IF(AND($A$439&lt;=BM$349,BM$349&lt;=$B$439),(2/3)*$F$439,"")</f>
        <v/>
      </c>
      <c r="ACK439" s="264" t="str">
        <f>IF(AND($A$439&lt;=BN$349,BN$349&lt;=$B$439),$C$439,"")</f>
        <v/>
      </c>
      <c r="ACL439" s="264" t="str">
        <f>IF(AND($A$439&lt;=BN$349,BN$349&lt;=$B$439),(1/3)*$C$439,"")</f>
        <v/>
      </c>
      <c r="ACM439" s="264" t="str">
        <f>IF(AND($A$439&lt;=BN$349,BN$349&lt;=$B$439),(2/3)*$C$439,"")</f>
        <v/>
      </c>
      <c r="ACN439" s="264" t="str">
        <f>IF(AND($A$439&lt;=BN$349,BN$349&lt;=$B$439),$D$439,"")</f>
        <v/>
      </c>
      <c r="ACO439" s="264" t="str">
        <f>IF(AND($A$439&lt;=BN$349,BN$349&lt;=$B$439),(1/3)*$D$439,"")</f>
        <v/>
      </c>
      <c r="ACP439" s="264" t="str">
        <f>IF(AND($A$439&lt;=BN$349,BN$349&lt;=$B$439),(2/3)*$D$439,"")</f>
        <v/>
      </c>
      <c r="ACQ439" s="264" t="str">
        <f>IF(AND($A$439&lt;=BN$349,BN$349&lt;=$B$439),$E$439,"")</f>
        <v/>
      </c>
      <c r="ACR439" s="264" t="str">
        <f>IF(AND($A$439&lt;=BN$349,BN$349&lt;=$B$439),(1/3)*$E$439,"")</f>
        <v/>
      </c>
      <c r="ACS439" s="264" t="str">
        <f>IF(AND($A$439&lt;=BN$349,BN$349&lt;=$B$439),(2/3)*$E$439,"")</f>
        <v/>
      </c>
      <c r="ACT439" s="264" t="str">
        <f>IF(AND($A$439&lt;=BN$349,BN$349&lt;=$B$439),$F$439,"")</f>
        <v/>
      </c>
      <c r="ACU439" s="264" t="str">
        <f>IF(AND($A$439&lt;=BN$349,BN$349&lt;=$B$439),(1/3)*$F$439,"")</f>
        <v/>
      </c>
      <c r="ACV439" s="264" t="str">
        <f>IF(AND($A$439&lt;=BN$349,BN$349&lt;=$B$439),(2/3)*$F$439,"")</f>
        <v/>
      </c>
      <c r="ACW439" s="264" t="str">
        <f>IF(AND($A$439&lt;=BO$349,BO$349&lt;=$B$439),$C$439,"")</f>
        <v/>
      </c>
      <c r="ACX439" s="264" t="str">
        <f>IF(AND($A$439&lt;=BO$349,BO$349&lt;=$B$439),(1/3)*$C$439,"")</f>
        <v/>
      </c>
      <c r="ACY439" s="264" t="str">
        <f>IF(AND($A$439&lt;=BO$349,BO$349&lt;=$B$439),(2/3)*$C$439,"")</f>
        <v/>
      </c>
      <c r="ACZ439" s="264" t="str">
        <f>IF(AND($A$439&lt;=BO$349,BO$349&lt;=$B$439),$D$439,"")</f>
        <v/>
      </c>
      <c r="ADA439" s="264" t="str">
        <f>IF(AND($A$439&lt;=BO$349,BO$349&lt;=$B$439),(1/3)*$D$439,"")</f>
        <v/>
      </c>
      <c r="ADB439" s="264" t="str">
        <f>IF(AND($A$439&lt;=BO$349,BO$349&lt;=$B$439),(2/3)*$D$439,"")</f>
        <v/>
      </c>
      <c r="ADC439" s="264" t="str">
        <f>IF(AND($A$439&lt;=BO$349,BO$349&lt;=$B$439),$E$439,"")</f>
        <v/>
      </c>
      <c r="ADD439" s="264" t="str">
        <f>IF(AND($A$439&lt;=BO$349,BO$349&lt;=$B$439),(1/3)*$E$439,"")</f>
        <v/>
      </c>
      <c r="ADE439" s="264" t="str">
        <f>IF(AND($A$439&lt;=BO$349,BO$349&lt;=$B$439),(2/3)*$E$439,"")</f>
        <v/>
      </c>
      <c r="ADF439" s="264" t="str">
        <f>IF(AND($A$439&lt;=BO$349,BO$349&lt;=$B$439),$F$439,"")</f>
        <v/>
      </c>
      <c r="ADG439" s="264" t="str">
        <f>IF(AND($A$439&lt;=BO$349,BO$349&lt;=$B$439),(1/3)*$F$439,"")</f>
        <v/>
      </c>
      <c r="ADH439" s="264" t="str">
        <f>IF(AND($A$439&lt;=BO$349,BO$349&lt;=$B$439),(2/3)*$F$439,"")</f>
        <v/>
      </c>
      <c r="ADI439" s="264" t="str">
        <f>IF(AND($A$439&lt;=BP$349,BP$349&lt;=$B$439),$C$439,"")</f>
        <v/>
      </c>
      <c r="ADJ439" s="264" t="str">
        <f>IF(AND($A$439&lt;=BP$349,BP$349&lt;=$B$439),(1/3)*$C$439,"")</f>
        <v/>
      </c>
      <c r="ADK439" s="264" t="str">
        <f>IF(AND($A$439&lt;=BP$349,BP$349&lt;=$B$439),(2/3)*$C$439,"")</f>
        <v/>
      </c>
      <c r="ADL439" s="264" t="str">
        <f>IF(AND($A$439&lt;=BP$349,BP$349&lt;=$B$439),$D$439,"")</f>
        <v/>
      </c>
      <c r="ADM439" s="264" t="str">
        <f>IF(AND($A$439&lt;=BP$349,BP$349&lt;=$B$439),(1/3)*$D$439,"")</f>
        <v/>
      </c>
      <c r="ADN439" s="264" t="str">
        <f>IF(AND($A$439&lt;=BP$349,BP$349&lt;=$B$439),(2/3)*$D$439,"")</f>
        <v/>
      </c>
      <c r="ADO439" s="264" t="str">
        <f>IF(AND($A$439&lt;=BP$349,BP$349&lt;=$B$439),$E$439,"")</f>
        <v/>
      </c>
      <c r="ADP439" s="264" t="str">
        <f>IF(AND($A$439&lt;=BP$349,BP$349&lt;=$B$439),(1/3)*$E$439,"")</f>
        <v/>
      </c>
      <c r="ADQ439" s="264" t="str">
        <f>IF(AND($A$439&lt;=BP$349,BP$349&lt;=$B$439),(2/3)*$E$439,"")</f>
        <v/>
      </c>
      <c r="ADR439" s="264" t="str">
        <f>IF(AND($A$439&lt;=BP$349,BP$349&lt;=$B$439),$F$439,"")</f>
        <v/>
      </c>
      <c r="ADS439" s="264" t="str">
        <f>IF(AND($A$439&lt;=BP$349,BP$349&lt;=$B$439),(1/3)*$F$439,"")</f>
        <v/>
      </c>
      <c r="ADT439" s="264" t="str">
        <f>IF(AND($A$439&lt;=BP$349,BP$349&lt;=$B$439),(2/3)*$F$439,"")</f>
        <v/>
      </c>
      <c r="ADU439" s="264" t="str">
        <f>IF(AND($A$439&lt;=BQ$349,BQ$349&lt;=$B$439),$C$439,"")</f>
        <v/>
      </c>
      <c r="ADV439" s="264" t="str">
        <f>IF(AND($A$439&lt;=BQ$349,BQ$349&lt;=$B$439),(1/3)*$C$439,"")</f>
        <v/>
      </c>
      <c r="ADW439" s="264" t="str">
        <f>IF(AND($A$439&lt;=BQ$349,BQ$349&lt;=$B$439),(2/3)*$C$439,"")</f>
        <v/>
      </c>
      <c r="ADX439" s="264" t="str">
        <f>IF(AND($A$439&lt;=BQ$349,BQ$349&lt;=$B$439),$D$439,"")</f>
        <v/>
      </c>
      <c r="ADY439" s="264" t="str">
        <f>IF(AND($A$439&lt;=BQ$349,BQ$349&lt;=$B$439),(1/3)*$D$439,"")</f>
        <v/>
      </c>
      <c r="ADZ439" s="264" t="str">
        <f>IF(AND($A$439&lt;=BQ$349,BQ$349&lt;=$B$439),(2/3)*$D$439,"")</f>
        <v/>
      </c>
      <c r="AEA439" s="264" t="str">
        <f>IF(AND($A$439&lt;=BQ$349,BQ$349&lt;=$B$439),$E$439,"")</f>
        <v/>
      </c>
      <c r="AEB439" s="264" t="str">
        <f>IF(AND($A$439&lt;=BQ$349,BQ$349&lt;=$B$439),(1/3)*$E$439,"")</f>
        <v/>
      </c>
      <c r="AEC439" s="264" t="str">
        <f>IF(AND($A$439&lt;=BQ$349,BQ$349&lt;=$B$439),(2/3)*$E$439,"")</f>
        <v/>
      </c>
      <c r="AED439" s="264" t="str">
        <f>IF(AND($A$439&lt;=BQ$349,BQ$349&lt;=$B$439),$F$439,"")</f>
        <v/>
      </c>
      <c r="AEE439" s="264" t="str">
        <f>IF(AND($A$439&lt;=BQ$349,BQ$349&lt;=$B$439),(1/3)*$F$439,"")</f>
        <v/>
      </c>
      <c r="AEF439" s="264" t="str">
        <f>IF(AND($A$439&lt;=BQ$349,BQ$349&lt;=$B$439),(2/3)*$F$439,"")</f>
        <v/>
      </c>
      <c r="AEG439" s="264" t="str">
        <f>IF(AND($A$439&lt;=BR$349,BR$349&lt;=$B$439),$C$439,"")</f>
        <v/>
      </c>
      <c r="AEH439" s="264" t="str">
        <f>IF(AND($A$439&lt;=BR$349,BR$349&lt;=$B$439),(1/3)*$C$439,"")</f>
        <v/>
      </c>
      <c r="AEI439" s="264" t="str">
        <f>IF(AND($A$439&lt;=BR$349,BR$349&lt;=$B$439),(2/3)*$C$439,"")</f>
        <v/>
      </c>
      <c r="AEJ439" s="264" t="str">
        <f>IF(AND($A$439&lt;=BR$349,BR$349&lt;=$B$439),$D$439,"")</f>
        <v/>
      </c>
      <c r="AEK439" s="264" t="str">
        <f>IF(AND($A$439&lt;=BR$349,BR$349&lt;=$B$439),(1/3)*$D$439,"")</f>
        <v/>
      </c>
      <c r="AEL439" s="264" t="str">
        <f>IF(AND($A$439&lt;=BR$349,BR$349&lt;=$B$439),(2/3)*$D$439,"")</f>
        <v/>
      </c>
      <c r="AEM439" s="264" t="str">
        <f>IF(AND($A$439&lt;=BR$349,BR$349&lt;=$B$439),$E$439,"")</f>
        <v/>
      </c>
      <c r="AEN439" s="264" t="str">
        <f>IF(AND($A$439&lt;=BR$349,BR$349&lt;=$B$439),(1/3)*$E$439,"")</f>
        <v/>
      </c>
      <c r="AEO439" s="264" t="str">
        <f>IF(AND($A$439&lt;=BR$349,BR$349&lt;=$B$439),(2/3)*$E$439,"")</f>
        <v/>
      </c>
      <c r="AEP439" s="264" t="str">
        <f>IF(AND($A$439&lt;=BR$349,BR$349&lt;=$B$439),$F$439,"")</f>
        <v/>
      </c>
      <c r="AEQ439" s="264" t="str">
        <f>IF(AND($A$439&lt;=BR$349,BR$349&lt;=$B$439),(1/3)*$F$439,"")</f>
        <v/>
      </c>
      <c r="AER439" s="264" t="str">
        <f>IF(AND($A$439&lt;=BR$349,BR$349&lt;=$B$439),(2/3)*$F$439,"")</f>
        <v/>
      </c>
      <c r="AES439" s="264" t="str">
        <f>IF(AND($A$439&lt;=BS$349,BS$349&lt;=$B$439),$C$439,"")</f>
        <v/>
      </c>
      <c r="AET439" s="264" t="str">
        <f>IF(AND($A$439&lt;=BS$349,BS$349&lt;=$B$439),(1/3)*$C$439,"")</f>
        <v/>
      </c>
      <c r="AEU439" s="264" t="str">
        <f>IF(AND($A$439&lt;=BS$349,BS$349&lt;=$B$439),(2/3)*$C$439,"")</f>
        <v/>
      </c>
      <c r="AEV439" s="264" t="str">
        <f>IF(AND($A$439&lt;=BS$349,BS$349&lt;=$B$439),$D$439,"")</f>
        <v/>
      </c>
      <c r="AEW439" s="264" t="str">
        <f>IF(AND($A$439&lt;=BS$349,BS$349&lt;=$B$439),(1/3)*$D$439,"")</f>
        <v/>
      </c>
      <c r="AEX439" s="264" t="str">
        <f>IF(AND($A$439&lt;=BS$349,BS$349&lt;=$B$439),(2/3)*$D$439,"")</f>
        <v/>
      </c>
      <c r="AEY439" s="264" t="str">
        <f>IF(AND($A$439&lt;=BS$349,BS$349&lt;=$B$439),$E$439,"")</f>
        <v/>
      </c>
      <c r="AEZ439" s="264" t="str">
        <f>IF(AND($A$439&lt;=BS$349,BS$349&lt;=$B$439),(1/3)*$E$439,"")</f>
        <v/>
      </c>
      <c r="AFA439" s="264" t="str">
        <f>IF(AND($A$439&lt;=BS$349,BS$349&lt;=$B$439),(2/3)*$E$439,"")</f>
        <v/>
      </c>
      <c r="AFB439" s="264" t="str">
        <f>IF(AND($A$439&lt;=BS$349,BS$349&lt;=$B$439),$F$439,"")</f>
        <v/>
      </c>
      <c r="AFC439" s="264" t="str">
        <f>IF(AND($A$439&lt;=BS$349,BS$349&lt;=$B$439),(1/3)*$F$439,"")</f>
        <v/>
      </c>
      <c r="AFD439" s="264" t="str">
        <f>IF(AND($A$439&lt;=BS$349,BS$349&lt;=$B$439),(2/3)*$F$439,"")</f>
        <v/>
      </c>
      <c r="AFE439" s="264" t="str">
        <f>IF(AND($A$439&lt;=BT$349,BT$349&lt;=$B$439),$C$439,"")</f>
        <v/>
      </c>
      <c r="AFF439" s="264" t="str">
        <f>IF(AND($A$439&lt;=BT$349,BT$349&lt;=$B$439),(1/3)*$C$439,"")</f>
        <v/>
      </c>
      <c r="AFG439" s="264" t="str">
        <f>IF(AND($A$439&lt;=BT$349,BT$349&lt;=$B$439),(2/3)*$C$439,"")</f>
        <v/>
      </c>
      <c r="AFH439" s="264" t="str">
        <f>IF(AND($A$439&lt;=BT$349,BT$349&lt;=$B$439),$D$439,"")</f>
        <v/>
      </c>
      <c r="AFI439" s="264" t="str">
        <f>IF(AND($A$439&lt;=BT$349,BT$349&lt;=$B$439),(1/3)*$D$439,"")</f>
        <v/>
      </c>
      <c r="AFJ439" s="264" t="str">
        <f>IF(AND($A$439&lt;=BT$349,BT$349&lt;=$B$439),(2/3)*$D$439,"")</f>
        <v/>
      </c>
      <c r="AFK439" s="264" t="str">
        <f>IF(AND($A$439&lt;=BT$349,BT$349&lt;=$B$439),$E$439,"")</f>
        <v/>
      </c>
      <c r="AFL439" s="264" t="str">
        <f>IF(AND($A$439&lt;=BT$349,BT$349&lt;=$B$439),(1/3)*$E$439,"")</f>
        <v/>
      </c>
      <c r="AFM439" s="264" t="str">
        <f>IF(AND($A$439&lt;=BT$349,BT$349&lt;=$B$439),(2/3)*$E$439,"")</f>
        <v/>
      </c>
      <c r="AFN439" s="264" t="str">
        <f>IF(AND($A$439&lt;=BT$349,BT$349&lt;=$B$439),$F$439,"")</f>
        <v/>
      </c>
      <c r="AFO439" s="264" t="str">
        <f>IF(AND($A$439&lt;=BT$349,BT$349&lt;=$B$439),(1/3)*$F$439,"")</f>
        <v/>
      </c>
      <c r="AFP439" s="264" t="str">
        <f>IF(AND($A$439&lt;=BT$349,BT$349&lt;=$B$439),(2/3)*$F$439,"")</f>
        <v/>
      </c>
      <c r="AFQ439" s="264" t="str">
        <f>IF(AND($A$439&lt;=BU$349,BU$349&lt;=$B$439),$C$439,"")</f>
        <v/>
      </c>
      <c r="AFR439" s="264" t="str">
        <f>IF(AND($A$439&lt;=BU$349,BU$349&lt;=$B$439),(1/3)*$C$439,"")</f>
        <v/>
      </c>
      <c r="AFS439" s="264" t="str">
        <f>IF(AND($A$439&lt;=BU$349,BU$349&lt;=$B$439),(2/3)*$C$439,"")</f>
        <v/>
      </c>
      <c r="AFT439" s="264" t="str">
        <f>IF(AND($A$439&lt;=BU$349,BU$349&lt;=$B$439),$D$439,"")</f>
        <v/>
      </c>
      <c r="AFU439" s="264" t="str">
        <f>IF(AND($A$439&lt;=BU$349,BU$349&lt;=$B$439),(1/3)*$D$439,"")</f>
        <v/>
      </c>
      <c r="AFV439" s="264" t="str">
        <f>IF(AND($A$439&lt;=BU$349,BU$349&lt;=$B$439),(2/3)*$D$439,"")</f>
        <v/>
      </c>
      <c r="AFW439" s="264" t="str">
        <f>IF(AND($A$439&lt;=BU$349,BU$349&lt;=$B$439),$E$439,"")</f>
        <v/>
      </c>
      <c r="AFX439" s="264" t="str">
        <f>IF(AND($A$439&lt;=BU$349,BU$349&lt;=$B$439),(1/3)*$E$439,"")</f>
        <v/>
      </c>
      <c r="AFY439" s="264" t="str">
        <f>IF(AND($A$439&lt;=BU$349,BU$349&lt;=$B$439),(2/3)*$E$439,"")</f>
        <v/>
      </c>
      <c r="AFZ439" s="264" t="str">
        <f>IF(AND($A$439&lt;=BU$349,BU$349&lt;=$B$439),$F$439,"")</f>
        <v/>
      </c>
      <c r="AGA439" s="264" t="str">
        <f>IF(AND($A$439&lt;=BU$349,BU$349&lt;=$B$439),(1/3)*$F$439,"")</f>
        <v/>
      </c>
      <c r="AGB439" s="264" t="str">
        <f>IF(AND($A$439&lt;=BU$349,BU$349&lt;=$B$439),(2/3)*$F$439,"")</f>
        <v/>
      </c>
      <c r="AGC439" s="264" t="str">
        <f>IF(AND($A$439&lt;=BV$349,BV$349&lt;=$B$439),$C$439,"")</f>
        <v/>
      </c>
      <c r="AGD439" s="264" t="str">
        <f>IF(AND($A$439&lt;=BV$349,BV$349&lt;=$B$439),(1/3)*$C$439,"")</f>
        <v/>
      </c>
      <c r="AGE439" s="264" t="str">
        <f>IF(AND($A$439&lt;=BV$349,BV$349&lt;=$B$439),(2/3)*$C$439,"")</f>
        <v/>
      </c>
      <c r="AGF439" s="264" t="str">
        <f>IF(AND($A$439&lt;=BV$349,BV$349&lt;=$B$439),$D$439,"")</f>
        <v/>
      </c>
      <c r="AGG439" s="264" t="str">
        <f>IF(AND($A$439&lt;=BV$349,BV$349&lt;=$B$439),(1/3)*$D$439,"")</f>
        <v/>
      </c>
      <c r="AGH439" s="264" t="str">
        <f>IF(AND($A$439&lt;=BV$349,BV$349&lt;=$B$439),(2/3)*$D$439,"")</f>
        <v/>
      </c>
      <c r="AGI439" s="264" t="str">
        <f>IF(AND($A$439&lt;=BV$349,BV$349&lt;=$B$439),$E$439,"")</f>
        <v/>
      </c>
      <c r="AGJ439" s="264" t="str">
        <f>IF(AND($A$439&lt;=BV$349,BV$349&lt;=$B$439),(1/3)*$E$439,"")</f>
        <v/>
      </c>
      <c r="AGK439" s="264" t="str">
        <f>IF(AND($A$439&lt;=BV$349,BV$349&lt;=$B$439),(2/3)*$E$439,"")</f>
        <v/>
      </c>
      <c r="AGL439" s="264" t="str">
        <f>IF(AND($A$439&lt;=BV$349,BV$349&lt;=$B$439),$F$439,"")</f>
        <v/>
      </c>
      <c r="AGM439" s="264" t="str">
        <f>IF(AND($A$439&lt;=BV$349,BV$349&lt;=$B$439),(1/3)*$F$439,"")</f>
        <v/>
      </c>
      <c r="AGN439" s="264" t="str">
        <f>IF(AND($A$439&lt;=BV$349,BV$349&lt;=$B$439),(2/3)*$F$439,"")</f>
        <v/>
      </c>
      <c r="AGO439" s="264" t="str">
        <f>IF(AND($A$439&lt;=BW$349,BW$349&lt;=$B$439),$C$439,"")</f>
        <v/>
      </c>
      <c r="AGP439" s="264" t="str">
        <f>IF(AND($A$439&lt;=BW$349,BW$349&lt;=$B$439),(1/3)*$C$439,"")</f>
        <v/>
      </c>
      <c r="AGQ439" s="264" t="str">
        <f>IF(AND($A$439&lt;=BW$349,BW$349&lt;=$B$439),(2/3)*$C$439,"")</f>
        <v/>
      </c>
      <c r="AGR439" s="264" t="str">
        <f>IF(AND($A$439&lt;=BW$349,BW$349&lt;=$B$439),$D$439,"")</f>
        <v/>
      </c>
      <c r="AGS439" s="264" t="str">
        <f>IF(AND($A$439&lt;=BW$349,BW$349&lt;=$B$439),(1/3)*$D$439,"")</f>
        <v/>
      </c>
      <c r="AGT439" s="264" t="str">
        <f>IF(AND($A$439&lt;=BW$349,BW$349&lt;=$B$439),(2/3)*$D$439,"")</f>
        <v/>
      </c>
      <c r="AGU439" s="264" t="str">
        <f>IF(AND($A$439&lt;=BW$349,BW$349&lt;=$B$439),$E$439,"")</f>
        <v/>
      </c>
      <c r="AGV439" s="264" t="str">
        <f>IF(AND($A$439&lt;=BW$349,BW$349&lt;=$B$439),(1/3)*$E$439,"")</f>
        <v/>
      </c>
      <c r="AGW439" s="264" t="str">
        <f>IF(AND($A$439&lt;=BW$349,BW$349&lt;=$B$439),(2/3)*$E$439,"")</f>
        <v/>
      </c>
      <c r="AGX439" s="264" t="str">
        <f>IF(AND($A$439&lt;=BW$349,BW$349&lt;=$B$439),$F$439,"")</f>
        <v/>
      </c>
      <c r="AGY439" s="264" t="str">
        <f>IF(AND($A$439&lt;=BW$349,BW$349&lt;=$B$439),(1/3)*$F$439,"")</f>
        <v/>
      </c>
      <c r="AGZ439" s="264" t="str">
        <f>IF(AND($A$439&lt;=BW$349,BW$349&lt;=$B$439),(2/3)*$F$439,"")</f>
        <v/>
      </c>
      <c r="AHA439" s="264" t="str">
        <f>IF(AND($A$439&lt;=BX$349,BX$349&lt;=$B$439),$C$439,"")</f>
        <v/>
      </c>
      <c r="AHB439" s="264" t="str">
        <f>IF(AND($A$439&lt;=BX$349,BX$349&lt;=$B$439),(1/3)*$C$439,"")</f>
        <v/>
      </c>
      <c r="AHC439" s="264" t="str">
        <f>IF(AND($A$439&lt;=BX$349,BX$349&lt;=$B$439),(2/3)*$C$439,"")</f>
        <v/>
      </c>
      <c r="AHD439" s="264" t="str">
        <f>IF(AND($A$439&lt;=BX$349,BX$349&lt;=$B$439),$D$439,"")</f>
        <v/>
      </c>
      <c r="AHE439" s="264" t="str">
        <f>IF(AND($A$439&lt;=BX$349,BX$349&lt;=$B$439),(1/3)*$D$439,"")</f>
        <v/>
      </c>
      <c r="AHF439" s="264" t="str">
        <f>IF(AND($A$439&lt;=BX$349,BX$349&lt;=$B$439),(2/3)*$D$439,"")</f>
        <v/>
      </c>
      <c r="AHG439" s="264" t="str">
        <f>IF(AND($A$439&lt;=BX$349,BX$349&lt;=$B$439),$E$439,"")</f>
        <v/>
      </c>
      <c r="AHH439" s="264" t="str">
        <f>IF(AND($A$439&lt;=BX$349,BX$349&lt;=$B$439),(1/3)*$E$439,"")</f>
        <v/>
      </c>
      <c r="AHI439" s="264" t="str">
        <f>IF(AND($A$439&lt;=BX$349,BX$349&lt;=$B$439),(2/3)*$E$439,"")</f>
        <v/>
      </c>
      <c r="AHJ439" s="264" t="str">
        <f>IF(AND($A$439&lt;=BX$349,BX$349&lt;=$B$439),$F$439,"")</f>
        <v/>
      </c>
      <c r="AHK439" s="264" t="str">
        <f>IF(AND($A$439&lt;=BX$349,BX$349&lt;=$B$439),(1/3)*$F$439,"")</f>
        <v/>
      </c>
      <c r="AHL439" s="264" t="str">
        <f>IF(AND($A$439&lt;=BX$349,BX$349&lt;=$B$439),(2/3)*$F$439,"")</f>
        <v/>
      </c>
      <c r="AHM439" s="264" t="str">
        <f>IF(AND($A$439&lt;=BY$349,BY$349&lt;=$B$439),$C$439,"")</f>
        <v/>
      </c>
      <c r="AHN439" s="264" t="str">
        <f>IF(AND($A$439&lt;=BY$349,BY$349&lt;=$B$439),(1/3)*$C$439,"")</f>
        <v/>
      </c>
      <c r="AHO439" s="264" t="str">
        <f>IF(AND($A$439&lt;=BY$349,BY$349&lt;=$B$439),(2/3)*$C$439,"")</f>
        <v/>
      </c>
      <c r="AHP439" s="264" t="str">
        <f>IF(AND($A$439&lt;=BY$349,BY$349&lt;=$B$439),$D$439,"")</f>
        <v/>
      </c>
      <c r="AHQ439" s="264" t="str">
        <f>IF(AND($A$439&lt;=BY$349,BY$349&lt;=$B$439),(1/3)*$D$439,"")</f>
        <v/>
      </c>
      <c r="AHR439" s="264" t="str">
        <f>IF(AND($A$439&lt;=BY$349,BY$349&lt;=$B$439),(2/3)*$D$439,"")</f>
        <v/>
      </c>
      <c r="AHS439" s="264" t="str">
        <f>IF(AND($A$439&lt;=BY$349,BY$349&lt;=$B$439),$E$439,"")</f>
        <v/>
      </c>
      <c r="AHT439" s="264" t="str">
        <f>IF(AND($A$439&lt;=BY$349,BY$349&lt;=$B$439),(1/3)*$E$439,"")</f>
        <v/>
      </c>
      <c r="AHU439" s="264" t="str">
        <f>IF(AND($A$439&lt;=BY$349,BY$349&lt;=$B$439),(2/3)*$E$439,"")</f>
        <v/>
      </c>
      <c r="AHV439" s="264" t="str">
        <f>IF(AND($A$439&lt;=BY$349,BY$349&lt;=$B$439),$F$439,"")</f>
        <v/>
      </c>
      <c r="AHW439" s="264" t="str">
        <f>IF(AND($A$439&lt;=BY$349,BY$349&lt;=$B$439),(1/3)*$F$439,"")</f>
        <v/>
      </c>
      <c r="AHX439" s="264" t="str">
        <f>IF(AND($A$439&lt;=BY$349,BY$349&lt;=$B$439),(2/3)*$F$439,"")</f>
        <v/>
      </c>
      <c r="AHY439" s="264" t="str">
        <f>IF(AND($A$439&lt;=BZ$349,BZ$349&lt;=$B$439),$C$439,"")</f>
        <v/>
      </c>
      <c r="AHZ439" s="264" t="str">
        <f>IF(AND($A$439&lt;=BZ$349,BZ$349&lt;=$B$439),(1/3)*$C$439,"")</f>
        <v/>
      </c>
      <c r="AIA439" s="264" t="str">
        <f>IF(AND($A$439&lt;=BZ$349,BZ$349&lt;=$B$439),(2/3)*$C$439,"")</f>
        <v/>
      </c>
      <c r="AIB439" s="264" t="str">
        <f>IF(AND($A$439&lt;=BZ$349,BZ$349&lt;=$B$439),$D$439,"")</f>
        <v/>
      </c>
      <c r="AIC439" s="264" t="str">
        <f>IF(AND($A$439&lt;=BZ$349,BZ$349&lt;=$B$439),(1/3)*$D$439,"")</f>
        <v/>
      </c>
      <c r="AID439" s="264" t="str">
        <f>IF(AND($A$439&lt;=BZ$349,BZ$349&lt;=$B$439),(2/3)*$D$439,"")</f>
        <v/>
      </c>
      <c r="AIE439" s="264" t="str">
        <f>IF(AND($A$439&lt;=BZ$349,BZ$349&lt;=$B$439),$E$439,"")</f>
        <v/>
      </c>
      <c r="AIF439" s="264" t="str">
        <f>IF(AND($A$439&lt;=BZ$349,BZ$349&lt;=$B$439),(1/3)*$E$439,"")</f>
        <v/>
      </c>
      <c r="AIG439" s="264" t="str">
        <f>IF(AND($A$439&lt;=BZ$349,BZ$349&lt;=$B$439),(2/3)*$E$439,"")</f>
        <v/>
      </c>
      <c r="AIH439" s="264" t="str">
        <f>IF(AND($A$439&lt;=BZ$349,BZ$349&lt;=$B$439),$F$439,"")</f>
        <v/>
      </c>
      <c r="AII439" s="264" t="str">
        <f>IF(AND($A$439&lt;=BZ$349,BZ$349&lt;=$B$439),(1/3)*$F$439,"")</f>
        <v/>
      </c>
      <c r="AIJ439" s="264" t="str">
        <f>IF(AND($A$439&lt;=BZ$349,BZ$349&lt;=$B$439),(2/3)*$F$439,"")</f>
        <v/>
      </c>
      <c r="AIK439" s="264" t="str">
        <f>IF(AND($A$439&lt;=CA$349,CA$349&lt;=$B$439),$C$439,"")</f>
        <v/>
      </c>
      <c r="AIL439" s="264" t="str">
        <f>IF(AND($A$439&lt;=CA$349,CA$349&lt;=$B$439),(1/3)*$C$439,"")</f>
        <v/>
      </c>
      <c r="AIM439" s="264" t="str">
        <f>IF(AND($A$439&lt;=CA$349,CA$349&lt;=$B$439),(2/3)*$C$439,"")</f>
        <v/>
      </c>
      <c r="AIN439" s="264" t="str">
        <f>IF(AND($A$439&lt;=CA$349,CA$349&lt;=$B$439),$D$439,"")</f>
        <v/>
      </c>
      <c r="AIO439" s="264" t="str">
        <f>IF(AND($A$439&lt;=CA$349,CA$349&lt;=$B$439),(1/3)*$D$439,"")</f>
        <v/>
      </c>
      <c r="AIP439" s="264" t="str">
        <f>IF(AND($A$439&lt;=CA$349,CA$349&lt;=$B$439),(2/3)*$D$439,"")</f>
        <v/>
      </c>
      <c r="AIQ439" s="264" t="str">
        <f>IF(AND($A$439&lt;=CA$349,CA$349&lt;=$B$439),$E$439,"")</f>
        <v/>
      </c>
      <c r="AIR439" s="264" t="str">
        <f>IF(AND($A$439&lt;=CA$349,CA$349&lt;=$B$439),(1/3)*$E$439,"")</f>
        <v/>
      </c>
      <c r="AIS439" s="264" t="str">
        <f>IF(AND($A$439&lt;=CA$349,CA$349&lt;=$B$439),(2/3)*$E$439,"")</f>
        <v/>
      </c>
      <c r="AIT439" s="264" t="str">
        <f>IF(AND($A$439&lt;=CA$349,CA$349&lt;=$B$439),$F$439,"")</f>
        <v/>
      </c>
      <c r="AIU439" s="264" t="str">
        <f>IF(AND($A$439&lt;=CA$349,CA$349&lt;=$B$439),(1/3)*$F$439,"")</f>
        <v/>
      </c>
      <c r="AIV439" s="264" t="str">
        <f>IF(AND($A$439&lt;=CA$349,CA$349&lt;=$B$439),(2/3)*$F$439,"")</f>
        <v/>
      </c>
      <c r="AIW439" s="264" t="str">
        <f>IF(AND($A$439&lt;=CB$349,CB$349&lt;=$B$439),$C$439,"")</f>
        <v/>
      </c>
      <c r="AIX439" s="264" t="str">
        <f>IF(AND($A$439&lt;=CB$349,CB$349&lt;=$B$439),(1/3)*$C$439,"")</f>
        <v/>
      </c>
      <c r="AIY439" s="264" t="str">
        <f>IF(AND($A$439&lt;=CB$349,CB$349&lt;=$B$439),(2/3)*$C$439,"")</f>
        <v/>
      </c>
      <c r="AIZ439" s="264" t="str">
        <f>IF(AND($A$439&lt;=CB$349,CB$349&lt;=$B$439),$D$439,"")</f>
        <v/>
      </c>
      <c r="AJA439" s="264" t="str">
        <f>IF(AND($A$439&lt;=CB$349,CB$349&lt;=$B$439),(1/3)*$D$439,"")</f>
        <v/>
      </c>
      <c r="AJB439" s="264" t="str">
        <f>IF(AND($A$439&lt;=CB$349,CB$349&lt;=$B$439),(2/3)*$D$439,"")</f>
        <v/>
      </c>
      <c r="AJC439" s="264" t="str">
        <f>IF(AND($A$439&lt;=CB$349,CB$349&lt;=$B$439),$E$439,"")</f>
        <v/>
      </c>
      <c r="AJD439" s="264" t="str">
        <f>IF(AND($A$439&lt;=CB$349,CB$349&lt;=$B$439),(1/3)*$E$439,"")</f>
        <v/>
      </c>
      <c r="AJE439" s="264" t="str">
        <f>IF(AND($A$439&lt;=CB$349,CB$349&lt;=$B$439),(2/3)*$E$439,"")</f>
        <v/>
      </c>
      <c r="AJF439" s="264" t="str">
        <f>IF(AND($A$439&lt;=CB$349,CB$349&lt;=$B$439),$F$439,"")</f>
        <v/>
      </c>
      <c r="AJG439" s="264" t="str">
        <f>IF(AND($A$439&lt;=CB$349,CB$349&lt;=$B$439),(1/3)*$F$439,"")</f>
        <v/>
      </c>
      <c r="AJH439" s="264" t="str">
        <f>IF(AND($A$439&lt;=CB$349,CB$349&lt;=$B$439),(2/3)*$F$439,"")</f>
        <v/>
      </c>
      <c r="AJI439" s="264" t="str">
        <f>IF(AND($A$439&lt;=CC$349,CC$349&lt;=$B$439),$C$439,"")</f>
        <v/>
      </c>
      <c r="AJJ439" s="264" t="str">
        <f>IF(AND($A$439&lt;=CC$349,CC$349&lt;=$B$439),(1/3)*$C$439,"")</f>
        <v/>
      </c>
      <c r="AJK439" s="264" t="str">
        <f>IF(AND($A$439&lt;=CC$349,CC$349&lt;=$B$439),(2/3)*$C$439,"")</f>
        <v/>
      </c>
      <c r="AJL439" s="264" t="str">
        <f>IF(AND($A$439&lt;=CC$349,CC$349&lt;=$B$439),$D$439,"")</f>
        <v/>
      </c>
      <c r="AJM439" s="264" t="str">
        <f>IF(AND($A$439&lt;=CC$349,CC$349&lt;=$B$439),(1/3)*$D$439,"")</f>
        <v/>
      </c>
      <c r="AJN439" s="264" t="str">
        <f>IF(AND($A$439&lt;=CC$349,CC$349&lt;=$B$439),(2/3)*$D$439,"")</f>
        <v/>
      </c>
      <c r="AJO439" s="264" t="str">
        <f>IF(AND($A$439&lt;=CC$349,CC$349&lt;=$B$439),$E$439,"")</f>
        <v/>
      </c>
      <c r="AJP439" s="264" t="str">
        <f>IF(AND($A$439&lt;=CC$349,CC$349&lt;=$B$439),(1/3)*$E$439,"")</f>
        <v/>
      </c>
      <c r="AJQ439" s="264" t="str">
        <f>IF(AND($A$439&lt;=CC$349,CC$349&lt;=$B$439),(2/3)*$E$439,"")</f>
        <v/>
      </c>
      <c r="AJR439" s="264" t="str">
        <f>IF(AND($A$439&lt;=CC$349,CC$349&lt;=$B$439),$F$439,"")</f>
        <v/>
      </c>
      <c r="AJS439" s="264" t="str">
        <f>IF(AND($A$439&lt;=CC$349,CC$349&lt;=$B$439),(1/3)*$F$439,"")</f>
        <v/>
      </c>
      <c r="AJT439" s="264" t="str">
        <f>IF(AND($A$439&lt;=CC$349,CC$349&lt;=$B$439),(2/3)*$F$439,"")</f>
        <v/>
      </c>
      <c r="AJU439" s="264" t="str">
        <f>IF(AND($A$439&lt;=CD$349,CD$349&lt;=$B$439),$C$439,"")</f>
        <v/>
      </c>
      <c r="AJV439" s="264" t="str">
        <f>IF(AND($A$439&lt;=CD$349,CD$349&lt;=$B$439),(1/3)*$C$439,"")</f>
        <v/>
      </c>
      <c r="AJW439" s="264" t="str">
        <f>IF(AND($A$439&lt;=CD$349,CD$349&lt;=$B$439),(2/3)*$C$439,"")</f>
        <v/>
      </c>
      <c r="AJX439" s="264" t="str">
        <f>IF(AND($A$439&lt;=CD$349,CD$349&lt;=$B$439),$D$439,"")</f>
        <v/>
      </c>
      <c r="AJY439" s="264" t="str">
        <f>IF(AND($A$439&lt;=CD$349,CD$349&lt;=$B$439),(1/3)*$D$439,"")</f>
        <v/>
      </c>
      <c r="AJZ439" s="264" t="str">
        <f>IF(AND($A$439&lt;=CD$349,CD$349&lt;=$B$439),(2/3)*$D$439,"")</f>
        <v/>
      </c>
      <c r="AKA439" s="264" t="str">
        <f>IF(AND($A$439&lt;=CD$349,CD$349&lt;=$B$439),$E$439,"")</f>
        <v/>
      </c>
      <c r="AKB439" s="264" t="str">
        <f>IF(AND($A$439&lt;=CD$349,CD$349&lt;=$B$439),(1/3)*$E$439,"")</f>
        <v/>
      </c>
      <c r="AKC439" s="264" t="str">
        <f>IF(AND($A$439&lt;=CD$349,CD$349&lt;=$B$439),(2/3)*$E$439,"")</f>
        <v/>
      </c>
      <c r="AKD439" s="264" t="str">
        <f>IF(AND($A$439&lt;=CD$349,CD$349&lt;=$B$439),$F$439,"")</f>
        <v/>
      </c>
      <c r="AKE439" s="264" t="str">
        <f>IF(AND($A$439&lt;=CD$349,CD$349&lt;=$B$439),(1/3)*$F$439,"")</f>
        <v/>
      </c>
      <c r="AKF439" s="264" t="str">
        <f>IF(AND($A$439&lt;=CD$349,CD$349&lt;=$B$439),(2/3)*$F$439,"")</f>
        <v/>
      </c>
      <c r="AKG439" s="264" t="str">
        <f>IF(AND($A$439&lt;=CE$349,CE$349&lt;=$B$439),$C$439,"")</f>
        <v/>
      </c>
      <c r="AKH439" s="264" t="str">
        <f>IF(AND($A$439&lt;=CE$349,CE$349&lt;=$B$439),(1/3)*$C$439,"")</f>
        <v/>
      </c>
      <c r="AKI439" s="264" t="str">
        <f>IF(AND($A$439&lt;=CE$349,CE$349&lt;=$B$439),(2/3)*$C$439,"")</f>
        <v/>
      </c>
      <c r="AKJ439" s="264" t="str">
        <f>IF(AND($A$439&lt;=CE$349,CE$349&lt;=$B$439),$D$439,"")</f>
        <v/>
      </c>
      <c r="AKK439" s="264" t="str">
        <f>IF(AND($A$439&lt;=CE$349,CE$349&lt;=$B$439),(1/3)*$D$439,"")</f>
        <v/>
      </c>
      <c r="AKL439" s="264" t="str">
        <f>IF(AND($A$439&lt;=CE$349,CE$349&lt;=$B$439),(2/3)*$D$439,"")</f>
        <v/>
      </c>
      <c r="AKM439" s="264" t="str">
        <f>IF(AND($A$439&lt;=CE$349,CE$349&lt;=$B$439),$E$439,"")</f>
        <v/>
      </c>
      <c r="AKN439" s="264" t="str">
        <f>IF(AND($A$439&lt;=CE$349,CE$349&lt;=$B$439),(1/3)*$E$439,"")</f>
        <v/>
      </c>
      <c r="AKO439" s="264" t="str">
        <f>IF(AND($A$439&lt;=CE$349,CE$349&lt;=$B$439),(2/3)*$E$439,"")</f>
        <v/>
      </c>
      <c r="AKP439" s="264" t="str">
        <f>IF(AND($A$439&lt;=CE$349,CE$349&lt;=$B$439),$F$439,"")</f>
        <v/>
      </c>
      <c r="AKQ439" s="264" t="str">
        <f>IF(AND($A$439&lt;=CE$349,CE$349&lt;=$B$439),(1/3)*$F$439,"")</f>
        <v/>
      </c>
      <c r="AKR439" s="264" t="str">
        <f>IF(AND($A$439&lt;=CE$349,CE$349&lt;=$B$439),(2/3)*$F$439,"")</f>
        <v/>
      </c>
      <c r="AKS439" s="264" t="str">
        <f>IF(AND($A$439&lt;=CF$349,CF$349&lt;=$B$439),$C$439,"")</f>
        <v/>
      </c>
      <c r="AKT439" s="264" t="str">
        <f>IF(AND($A$439&lt;=CF$349,CF$349&lt;=$B$439),(1/3)*$C$439,"")</f>
        <v/>
      </c>
      <c r="AKU439" s="264" t="str">
        <f>IF(AND($A$439&lt;=CF$349,CF$349&lt;=$B$439),(2/3)*$C$439,"")</f>
        <v/>
      </c>
      <c r="AKV439" s="264" t="str">
        <f>IF(AND($A$439&lt;=CF$349,CF$349&lt;=$B$439),$D$439,"")</f>
        <v/>
      </c>
      <c r="AKW439" s="264" t="str">
        <f>IF(AND($A$439&lt;=CF$349,CF$349&lt;=$B$439),(1/3)*$D$439,"")</f>
        <v/>
      </c>
      <c r="AKX439" s="264" t="str">
        <f>IF(AND($A$439&lt;=CF$349,CF$349&lt;=$B$439),(2/3)*$D$439,"")</f>
        <v/>
      </c>
      <c r="AKY439" s="264" t="str">
        <f>IF(AND($A$439&lt;=CF$349,CF$349&lt;=$B$439),$E$439,"")</f>
        <v/>
      </c>
      <c r="AKZ439" s="264" t="str">
        <f>IF(AND($A$439&lt;=CF$349,CF$349&lt;=$B$439),(1/3)*$E$439,"")</f>
        <v/>
      </c>
      <c r="ALA439" s="264" t="str">
        <f>IF(AND($A$439&lt;=CF$349,CF$349&lt;=$B$439),(2/3)*$E$439,"")</f>
        <v/>
      </c>
      <c r="ALB439" s="264" t="str">
        <f>IF(AND($A$439&lt;=CF$349,CF$349&lt;=$B$439),$F$439,"")</f>
        <v/>
      </c>
      <c r="ALC439" s="264" t="str">
        <f>IF(AND($A$439&lt;=CF$349,CF$349&lt;=$B$439),(1/3)*$F$439,"")</f>
        <v/>
      </c>
      <c r="ALD439" s="264" t="str">
        <f>IF(AND($A$439&lt;=CF$349,CF$349&lt;=$B$439),(2/3)*$F$439,"")</f>
        <v/>
      </c>
      <c r="ALE439" s="264" t="str">
        <f>IF(AND($A$439&lt;=CG$349,CG$349&lt;=$B$439),$C$439,"")</f>
        <v/>
      </c>
      <c r="ALF439" s="264" t="str">
        <f>IF(AND($A$439&lt;=CG$349,CG$349&lt;=$B$439),(1/3)*$C$439,"")</f>
        <v/>
      </c>
      <c r="ALG439" s="264" t="str">
        <f>IF(AND($A$439&lt;=CG$349,CG$349&lt;=$B$439),(2/3)*$C$439,"")</f>
        <v/>
      </c>
      <c r="ALH439" s="264" t="str">
        <f>IF(AND($A$439&lt;=CG$349,CG$349&lt;=$B$439),$D$439,"")</f>
        <v/>
      </c>
      <c r="ALI439" s="264" t="str">
        <f>IF(AND($A$439&lt;=CG$349,CG$349&lt;=$B$439),(1/3)*$D$439,"")</f>
        <v/>
      </c>
      <c r="ALJ439" s="264" t="str">
        <f>IF(AND($A$439&lt;=CG$349,CG$349&lt;=$B$439),(2/3)*$D$439,"")</f>
        <v/>
      </c>
      <c r="ALK439" s="264" t="str">
        <f>IF(AND($A$439&lt;=CG$349,CG$349&lt;=$B$439),$E$439,"")</f>
        <v/>
      </c>
      <c r="ALL439" s="264" t="str">
        <f>IF(AND($A$439&lt;=CG$349,CG$349&lt;=$B$439),(1/3)*$E$439,"")</f>
        <v/>
      </c>
      <c r="ALM439" s="264" t="str">
        <f>IF(AND($A$439&lt;=CG$349,CG$349&lt;=$B$439),(2/3)*$E$439,"")</f>
        <v/>
      </c>
      <c r="ALN439" s="264" t="str">
        <f>IF(AND($A$439&lt;=CG$349,CG$349&lt;=$B$439),$F$439,"")</f>
        <v/>
      </c>
      <c r="ALO439" s="264" t="str">
        <f>IF(AND($A$439&lt;=CG$349,CG$349&lt;=$B$439),(1/3)*$F$439,"")</f>
        <v/>
      </c>
      <c r="ALP439" s="264" t="str">
        <f>IF(AND($A$439&lt;=CG$349,CG$349&lt;=$B$439),(2/3)*$F$439,"")</f>
        <v/>
      </c>
      <c r="ALQ439" s="264" t="str">
        <f>IF(AND($A$439&lt;=CH$349,CH$349&lt;=$B$439),$C$439,"")</f>
        <v/>
      </c>
      <c r="ALR439" s="264" t="str">
        <f>IF(AND($A$439&lt;=CH$349,CH$349&lt;=$B$439),(1/3)*$C$439,"")</f>
        <v/>
      </c>
      <c r="ALS439" s="264" t="str">
        <f>IF(AND($A$439&lt;=CH$349,CH$349&lt;=$B$439),(2/3)*$C$439,"")</f>
        <v/>
      </c>
      <c r="ALT439" s="264" t="str">
        <f>IF(AND($A$439&lt;=CH$349,CH$349&lt;=$B$439),$D$439,"")</f>
        <v/>
      </c>
      <c r="ALU439" s="264" t="str">
        <f>IF(AND($A$439&lt;=CH$349,CH$349&lt;=$B$439),(1/3)*$D$439,"")</f>
        <v/>
      </c>
      <c r="ALV439" s="264" t="str">
        <f>IF(AND($A$439&lt;=CH$349,CH$349&lt;=$B$439),(2/3)*$D$439,"")</f>
        <v/>
      </c>
      <c r="ALW439" s="264" t="str">
        <f>IF(AND($A$439&lt;=CH$349,CH$349&lt;=$B$439),$E$439,"")</f>
        <v/>
      </c>
      <c r="ALX439" s="264" t="str">
        <f>IF(AND($A$439&lt;=CH$349,CH$349&lt;=$B$439),(1/3)*$E$439,"")</f>
        <v/>
      </c>
      <c r="ALY439" s="264" t="str">
        <f>IF(AND($A$439&lt;=CH$349,CH$349&lt;=$B$439),(2/3)*$E$439,"")</f>
        <v/>
      </c>
      <c r="ALZ439" s="264" t="str">
        <f>IF(AND($A$439&lt;=CH$349,CH$349&lt;=$B$439),$F$439,"")</f>
        <v/>
      </c>
      <c r="AMA439" s="264" t="str">
        <f>IF(AND($A$439&lt;=CH$349,CH$349&lt;=$B$439),(1/3)*$F$439,"")</f>
        <v/>
      </c>
      <c r="AMB439" s="264" t="str">
        <f>IF(AND($A$439&lt;=CH$349,CH$349&lt;=$B$439),(2/3)*$F$439,"")</f>
        <v/>
      </c>
      <c r="AMC439" s="264" t="str">
        <f>IF(AND($A$439&lt;=CI$349,CI$349&lt;=$B$439),$C$439,"")</f>
        <v/>
      </c>
      <c r="AMD439" s="264" t="str">
        <f>IF(AND($A$439&lt;=CI$349,CI$349&lt;=$B$439),(1/3)*$C$439,"")</f>
        <v/>
      </c>
      <c r="AME439" s="264" t="str">
        <f>IF(AND($A$439&lt;=CI$349,CI$349&lt;=$B$439),(2/3)*$C$439,"")</f>
        <v/>
      </c>
      <c r="AMF439" s="264" t="str">
        <f>IF(AND($A$439&lt;=CI$349,CI$349&lt;=$B$439),$D$439,"")</f>
        <v/>
      </c>
      <c r="AMG439" s="264" t="str">
        <f>IF(AND($A$439&lt;=CI$349,CI$349&lt;=$B$439),(1/3)*$D$439,"")</f>
        <v/>
      </c>
      <c r="AMH439" s="264" t="str">
        <f>IF(AND($A$439&lt;=CI$349,CI$349&lt;=$B$439),(2/3)*$D$439,"")</f>
        <v/>
      </c>
      <c r="AMI439" s="264" t="str">
        <f>IF(AND($A$439&lt;=CI$349,CI$349&lt;=$B$439),$E$439,"")</f>
        <v/>
      </c>
      <c r="AMJ439" s="264" t="str">
        <f>IF(AND($A$439&lt;=CI$349,CI$349&lt;=$B$439),(1/3)*$E$439,"")</f>
        <v/>
      </c>
      <c r="AMK439" s="264" t="str">
        <f>IF(AND($A$439&lt;=CI$349,CI$349&lt;=$B$439),(2/3)*$E$439,"")</f>
        <v/>
      </c>
      <c r="AML439" s="264" t="str">
        <f>IF(AND($A$439&lt;=CI$349,CI$349&lt;=$B$439),$F$439,"")</f>
        <v/>
      </c>
      <c r="AMM439" s="264" t="str">
        <f>IF(AND($A$439&lt;=CI$349,CI$349&lt;=$B$439),(1/3)*$F$439,"")</f>
        <v/>
      </c>
      <c r="AMN439" s="264" t="str">
        <f>IF(AND($A$439&lt;=CI$349,CI$349&lt;=$B$439),(2/3)*$F$439,"")</f>
        <v/>
      </c>
      <c r="AMO439" s="264" t="str">
        <f>IF(AND($A$439&lt;=CJ$349,CJ$349&lt;=$B$439),$C$439,"")</f>
        <v/>
      </c>
      <c r="AMP439" s="264" t="str">
        <f>IF(AND($A$439&lt;=CJ$349,CJ$349&lt;=$B$439),(1/3)*$C$439,"")</f>
        <v/>
      </c>
      <c r="AMQ439" s="264" t="str">
        <f>IF(AND($A$439&lt;=CJ$349,CJ$349&lt;=$B$439),(2/3)*$C$439,"")</f>
        <v/>
      </c>
      <c r="AMR439" s="264" t="str">
        <f>IF(AND($A$439&lt;=CJ$349,CJ$349&lt;=$B$439),$D$439,"")</f>
        <v/>
      </c>
      <c r="AMS439" s="264" t="str">
        <f>IF(AND($A$439&lt;=CJ$349,CJ$349&lt;=$B$439),(1/3)*$D$439,"")</f>
        <v/>
      </c>
      <c r="AMT439" s="264" t="str">
        <f>IF(AND($A$439&lt;=CJ$349,CJ$349&lt;=$B$439),(2/3)*$D$439,"")</f>
        <v/>
      </c>
      <c r="AMU439" s="264" t="str">
        <f>IF(AND($A$439&lt;=CJ$349,CJ$349&lt;=$B$439),$E$439,"")</f>
        <v/>
      </c>
      <c r="AMV439" s="264" t="str">
        <f>IF(AND($A$439&lt;=CJ$349,CJ$349&lt;=$B$439),(1/3)*$E$439,"")</f>
        <v/>
      </c>
      <c r="AMW439" s="264" t="str">
        <f>IF(AND($A$439&lt;=CJ$349,CJ$349&lt;=$B$439),(2/3)*$E$439,"")</f>
        <v/>
      </c>
      <c r="AMX439" s="264" t="str">
        <f>IF(AND($A$439&lt;=CJ$349,CJ$349&lt;=$B$439),$F$439,"")</f>
        <v/>
      </c>
      <c r="AMY439" s="264" t="str">
        <f>IF(AND($A$439&lt;=CJ$349,CJ$349&lt;=$B$439),(1/3)*$F$439,"")</f>
        <v/>
      </c>
      <c r="AMZ439" s="264" t="str">
        <f>IF(AND($A$439&lt;=CJ$349,CJ$349&lt;=$B$439),(2/3)*$F$439,"")</f>
        <v/>
      </c>
      <c r="ANA439" s="264" t="str">
        <f>IF(AND($A$439&lt;=CK$349,CK$349&lt;=$B$439),$C$439,"")</f>
        <v/>
      </c>
      <c r="ANB439" s="264" t="str">
        <f>IF(AND($A$439&lt;=CK$349,CK$349&lt;=$B$439),(1/3)*$C$439,"")</f>
        <v/>
      </c>
      <c r="ANC439" s="264" t="str">
        <f>IF(AND($A$439&lt;=CK$349,CK$349&lt;=$B$439),(2/3)*$C$439,"")</f>
        <v/>
      </c>
      <c r="AND439" s="264" t="str">
        <f>IF(AND($A$439&lt;=CK$349,CK$349&lt;=$B$439),$D$439,"")</f>
        <v/>
      </c>
      <c r="ANE439" s="264" t="str">
        <f>IF(AND($A$439&lt;=CK$349,CK$349&lt;=$B$439),(1/3)*$D$439,"")</f>
        <v/>
      </c>
      <c r="ANF439" s="264" t="str">
        <f>IF(AND($A$439&lt;=CK$349,CK$349&lt;=$B$439),(2/3)*$D$439,"")</f>
        <v/>
      </c>
      <c r="ANG439" s="264" t="str">
        <f>IF(AND($A$439&lt;=CK$349,CK$349&lt;=$B$439),$E$439,"")</f>
        <v/>
      </c>
      <c r="ANH439" s="264" t="str">
        <f>IF(AND($A$439&lt;=CK$349,CK$349&lt;=$B$439),(1/3)*$E$439,"")</f>
        <v/>
      </c>
      <c r="ANI439" s="264" t="str">
        <f>IF(AND($A$439&lt;=CK$349,CK$349&lt;=$B$439),(2/3)*$E$439,"")</f>
        <v/>
      </c>
      <c r="ANJ439" s="264" t="str">
        <f>IF(AND($A$439&lt;=CK$349,CK$349&lt;=$B$439),$F$439,"")</f>
        <v/>
      </c>
      <c r="ANK439" s="264" t="str">
        <f>IF(AND($A$439&lt;=CK$349,CK$349&lt;=$B$439),(1/3)*$F$439,"")</f>
        <v/>
      </c>
      <c r="ANL439" s="264" t="str">
        <f>IF(AND($A$439&lt;=CK$349,CK$349&lt;=$B$439),(2/3)*$F$439,"")</f>
        <v/>
      </c>
      <c r="ANM439" s="264" t="str">
        <f>IF(AND($A$439&lt;=CL$349,CL$349&lt;=$B$439),$C$439,"")</f>
        <v/>
      </c>
      <c r="ANN439" s="264" t="str">
        <f>IF(AND($A$439&lt;=CL$349,CL$349&lt;=$B$439),(1/3)*$C$439,"")</f>
        <v/>
      </c>
      <c r="ANO439" s="264" t="str">
        <f>IF(AND($A$439&lt;=CL$349,CL$349&lt;=$B$439),(2/3)*$C$439,"")</f>
        <v/>
      </c>
      <c r="ANP439" s="264" t="str">
        <f>IF(AND($A$439&lt;=CL$349,CL$349&lt;=$B$439),$D$439,"")</f>
        <v/>
      </c>
      <c r="ANQ439" s="264" t="str">
        <f>IF(AND($A$439&lt;=CL$349,CL$349&lt;=$B$439),(1/3)*$D$439,"")</f>
        <v/>
      </c>
      <c r="ANR439" s="264" t="str">
        <f>IF(AND($A$439&lt;=CL$349,CL$349&lt;=$B$439),(2/3)*$D$439,"")</f>
        <v/>
      </c>
      <c r="ANS439" s="264" t="str">
        <f>IF(AND($A$439&lt;=CL$349,CL$349&lt;=$B$439),$E$439,"")</f>
        <v/>
      </c>
      <c r="ANT439" s="264" t="str">
        <f>IF(AND($A$439&lt;=CL$349,CL$349&lt;=$B$439),(1/3)*$E$439,"")</f>
        <v/>
      </c>
      <c r="ANU439" s="264" t="str">
        <f>IF(AND($A$439&lt;=CL$349,CL$349&lt;=$B$439),(2/3)*$E$439,"")</f>
        <v/>
      </c>
      <c r="ANV439" s="264" t="str">
        <f>IF(AND($A$439&lt;=CL$349,CL$349&lt;=$B$439),$F$439,"")</f>
        <v/>
      </c>
      <c r="ANW439" s="264" t="str">
        <f>IF(AND($A$439&lt;=CL$349,CL$349&lt;=$B$439),(1/3)*$F$439,"")</f>
        <v/>
      </c>
      <c r="ANX439" s="264" t="str">
        <f>IF(AND($A$439&lt;=CL$349,CL$349&lt;=$B$439),(2/3)*$F$439,"")</f>
        <v/>
      </c>
      <c r="ANY439" s="264" t="str">
        <f>IF(AND($A$439&lt;=CM$349,CM$349&lt;=$B$439),$C$439,"")</f>
        <v/>
      </c>
      <c r="ANZ439" s="264" t="str">
        <f>IF(AND($A$439&lt;=CM$349,CM$349&lt;=$B$439),(1/3)*$C$439,"")</f>
        <v/>
      </c>
      <c r="AOA439" s="264" t="str">
        <f>IF(AND($A$439&lt;=CM$349,CM$349&lt;=$B$439),(2/3)*$C$439,"")</f>
        <v/>
      </c>
      <c r="AOB439" s="264" t="str">
        <f>IF(AND($A$439&lt;=CM$349,CM$349&lt;=$B$439),$D$439,"")</f>
        <v/>
      </c>
      <c r="AOC439" s="264" t="str">
        <f>IF(AND($A$439&lt;=CM$349,CM$349&lt;=$B$439),(1/3)*$D$439,"")</f>
        <v/>
      </c>
      <c r="AOD439" s="264" t="str">
        <f>IF(AND($A$439&lt;=CM$349,CM$349&lt;=$B$439),(2/3)*$D$439,"")</f>
        <v/>
      </c>
      <c r="AOE439" s="264" t="str">
        <f>IF(AND($A$439&lt;=CM$349,CM$349&lt;=$B$439),$E$439,"")</f>
        <v/>
      </c>
      <c r="AOF439" s="264" t="str">
        <f>IF(AND($A$439&lt;=CM$349,CM$349&lt;=$B$439),(1/3)*$E$439,"")</f>
        <v/>
      </c>
      <c r="AOG439" s="264" t="str">
        <f>IF(AND($A$439&lt;=CM$349,CM$349&lt;=$B$439),(2/3)*$E$439,"")</f>
        <v/>
      </c>
      <c r="AOH439" s="264" t="str">
        <f>IF(AND($A$439&lt;=CM$349,CM$349&lt;=$B$439),$F$439,"")</f>
        <v/>
      </c>
      <c r="AOI439" s="264" t="str">
        <f>IF(AND($A$439&lt;=CM$349,CM$349&lt;=$B$439),(1/3)*$F$439,"")</f>
        <v/>
      </c>
      <c r="AOJ439" s="264" t="str">
        <f>IF(AND($A$439&lt;=CM$349,CM$349&lt;=$B$439),(2/3)*$F$439,"")</f>
        <v/>
      </c>
      <c r="AOK439" s="264" t="str">
        <f>IF(AND($A$439&lt;=CN$349,CN$349&lt;=$B$439),$C$439,"")</f>
        <v/>
      </c>
      <c r="AOL439" s="264" t="str">
        <f>IF(AND($A$439&lt;=CN$349,CN$349&lt;=$B$439),(1/3)*$C$439,"")</f>
        <v/>
      </c>
      <c r="AOM439" s="264" t="str">
        <f>IF(AND($A$439&lt;=CN$349,CN$349&lt;=$B$439),(2/3)*$C$439,"")</f>
        <v/>
      </c>
      <c r="AON439" s="264" t="str">
        <f>IF(AND($A$439&lt;=CN$349,CN$349&lt;=$B$439),$D$439,"")</f>
        <v/>
      </c>
      <c r="AOO439" s="264" t="str">
        <f>IF(AND($A$439&lt;=CN$349,CN$349&lt;=$B$439),(1/3)*$D$439,"")</f>
        <v/>
      </c>
      <c r="AOP439" s="264" t="str">
        <f>IF(AND($A$439&lt;=CN$349,CN$349&lt;=$B$439),(2/3)*$D$439,"")</f>
        <v/>
      </c>
      <c r="AOQ439" s="264" t="str">
        <f>IF(AND($A$439&lt;=CN$349,CN$349&lt;=$B$439),$E$439,"")</f>
        <v/>
      </c>
      <c r="AOR439" s="264" t="str">
        <f>IF(AND($A$439&lt;=CN$349,CN$349&lt;=$B$439),(1/3)*$E$439,"")</f>
        <v/>
      </c>
      <c r="AOS439" s="264" t="str">
        <f>IF(AND($A$439&lt;=CN$349,CN$349&lt;=$B$439),(2/3)*$E$439,"")</f>
        <v/>
      </c>
      <c r="AOT439" s="264" t="str">
        <f>IF(AND($A$439&lt;=CN$349,CN$349&lt;=$B$439),$F$439,"")</f>
        <v/>
      </c>
      <c r="AOU439" s="264" t="str">
        <f>IF(AND($A$439&lt;=CN$349,CN$349&lt;=$B$439),(1/3)*$F$439,"")</f>
        <v/>
      </c>
      <c r="AOV439" s="264" t="str">
        <f>IF(AND($A$439&lt;=CN$349,CN$349&lt;=$B$439),(2/3)*$F$439,"")</f>
        <v/>
      </c>
      <c r="AOW439" s="264" t="str">
        <f>IF(AND($A$439&lt;=CO$349,CO$349&lt;=$B$439),$C$439,"")</f>
        <v/>
      </c>
      <c r="AOX439" s="264" t="str">
        <f>IF(AND($A$439&lt;=CO$349,CO$349&lt;=$B$439),(1/3)*$C$439,"")</f>
        <v/>
      </c>
      <c r="AOY439" s="264" t="str">
        <f>IF(AND($A$439&lt;=CO$349,CO$349&lt;=$B$439),(2/3)*$C$439,"")</f>
        <v/>
      </c>
      <c r="AOZ439" s="264" t="str">
        <f>IF(AND($A$439&lt;=CO$349,CO$349&lt;=$B$439),$D$439,"")</f>
        <v/>
      </c>
      <c r="APA439" s="264" t="str">
        <f>IF(AND($A$439&lt;=CO$349,CO$349&lt;=$B$439),(1/3)*$D$439,"")</f>
        <v/>
      </c>
      <c r="APB439" s="264" t="str">
        <f>IF(AND($A$439&lt;=CO$349,CO$349&lt;=$B$439),(2/3)*$D$439,"")</f>
        <v/>
      </c>
      <c r="APC439" s="264" t="str">
        <f>IF(AND($A$439&lt;=CO$349,CO$349&lt;=$B$439),$E$439,"")</f>
        <v/>
      </c>
      <c r="APD439" s="264" t="str">
        <f>IF(AND($A$439&lt;=CO$349,CO$349&lt;=$B$439),(1/3)*$E$439,"")</f>
        <v/>
      </c>
      <c r="APE439" s="264" t="str">
        <f>IF(AND($A$439&lt;=CO$349,CO$349&lt;=$B$439),(2/3)*$E$439,"")</f>
        <v/>
      </c>
      <c r="APF439" s="264" t="str">
        <f>IF(AND($A$439&lt;=CO$349,CO$349&lt;=$B$439),$F$439,"")</f>
        <v/>
      </c>
      <c r="APG439" s="264" t="str">
        <f>IF(AND($A$439&lt;=CO$349,CO$349&lt;=$B$439),(1/3)*$F$439,"")</f>
        <v/>
      </c>
      <c r="APH439" s="264" t="str">
        <f>IF(AND($A$439&lt;=CO$349,CO$349&lt;=$B$439),(2/3)*$F$439,"")</f>
        <v/>
      </c>
      <c r="API439" s="264" t="str">
        <f>IF(AND($A$439&lt;=CP$349,CP$349&lt;=$B$439),$C$439,"")</f>
        <v/>
      </c>
      <c r="APJ439" s="264" t="str">
        <f>IF(AND($A$439&lt;=CP$349,CP$349&lt;=$B$439),(1/3)*$C$439,"")</f>
        <v/>
      </c>
      <c r="APK439" s="264" t="str">
        <f>IF(AND($A$439&lt;=CP$349,CP$349&lt;=$B$439),(2/3)*$C$439,"")</f>
        <v/>
      </c>
      <c r="APL439" s="264" t="str">
        <f>IF(AND($A$439&lt;=CP$349,CP$349&lt;=$B$439),$D$439,"")</f>
        <v/>
      </c>
      <c r="APM439" s="264" t="str">
        <f>IF(AND($A$439&lt;=CP$349,CP$349&lt;=$B$439),(1/3)*$D$439,"")</f>
        <v/>
      </c>
      <c r="APN439" s="264" t="str">
        <f>IF(AND($A$439&lt;=CP$349,CP$349&lt;=$B$439),(2/3)*$D$439,"")</f>
        <v/>
      </c>
      <c r="APO439" s="264" t="str">
        <f>IF(AND($A$439&lt;=CP$349,CP$349&lt;=$B$439),$E$439,"")</f>
        <v/>
      </c>
      <c r="APP439" s="264" t="str">
        <f>IF(AND($A$439&lt;=CP$349,CP$349&lt;=$B$439),(1/3)*$E$439,"")</f>
        <v/>
      </c>
      <c r="APQ439" s="264" t="str">
        <f>IF(AND($A$439&lt;=CP$349,CP$349&lt;=$B$439),(2/3)*$E$439,"")</f>
        <v/>
      </c>
      <c r="APR439" s="264" t="str">
        <f>IF(AND($A$439&lt;=CP$349,CP$349&lt;=$B$439),$F$439,"")</f>
        <v/>
      </c>
      <c r="APS439" s="264" t="str">
        <f>IF(AND($A$439&lt;=CP$349,CP$349&lt;=$B$439),(1/3)*$F$439,"")</f>
        <v/>
      </c>
      <c r="APT439" s="264" t="str">
        <f>IF(AND($A$439&lt;=CP$349,CP$349&lt;=$B$439),(2/3)*$F$439,"")</f>
        <v/>
      </c>
      <c r="APU439" s="264" t="str">
        <f>IF(AND($A$439&lt;=CQ$349,CQ$349&lt;=$B$439),$C$439,"")</f>
        <v/>
      </c>
      <c r="APV439" s="264" t="str">
        <f>IF(AND($A$439&lt;=CQ$349,CQ$349&lt;=$B$439),(1/3)*$C$439,"")</f>
        <v/>
      </c>
      <c r="APW439" s="264" t="str">
        <f>IF(AND($A$439&lt;=CQ$349,CQ$349&lt;=$B$439),(2/3)*$C$439,"")</f>
        <v/>
      </c>
      <c r="APX439" s="264" t="str">
        <f>IF(AND($A$439&lt;=CQ$349,CQ$349&lt;=$B$439),$D$439,"")</f>
        <v/>
      </c>
      <c r="APY439" s="264" t="str">
        <f>IF(AND($A$439&lt;=CQ$349,CQ$349&lt;=$B$439),(1/3)*$D$439,"")</f>
        <v/>
      </c>
      <c r="APZ439" s="264" t="str">
        <f>IF(AND($A$439&lt;=CQ$349,CQ$349&lt;=$B$439),(2/3)*$D$439,"")</f>
        <v/>
      </c>
      <c r="AQA439" s="264" t="str">
        <f>IF(AND($A$439&lt;=CQ$349,CQ$349&lt;=$B$439),$E$439,"")</f>
        <v/>
      </c>
      <c r="AQB439" s="264" t="str">
        <f>IF(AND($A$439&lt;=CQ$349,CQ$349&lt;=$B$439),(1/3)*$E$439,"")</f>
        <v/>
      </c>
      <c r="AQC439" s="264" t="str">
        <f>IF(AND($A$439&lt;=CQ$349,CQ$349&lt;=$B$439),(2/3)*$E$439,"")</f>
        <v/>
      </c>
      <c r="AQD439" s="264" t="str">
        <f>IF(AND($A$439&lt;=CQ$349,CQ$349&lt;=$B$439),$F$439,"")</f>
        <v/>
      </c>
      <c r="AQE439" s="264" t="str">
        <f>IF(AND($A$439&lt;=CQ$349,CQ$349&lt;=$B$439),(1/3)*$F$439,"")</f>
        <v/>
      </c>
      <c r="AQF439" s="264" t="str">
        <f>IF(AND($A$439&lt;=CQ$349,CQ$349&lt;=$B$439),(2/3)*$F$439,"")</f>
        <v/>
      </c>
      <c r="AQG439" s="264" t="str">
        <f>IF(AND($A$439&lt;=CR$349,CR$349&lt;=$B$439),$C$439,"")</f>
        <v/>
      </c>
      <c r="AQH439" s="264" t="str">
        <f>IF(AND($A$439&lt;=CR$349,CR$349&lt;=$B$439),(1/3)*$C$439,"")</f>
        <v/>
      </c>
      <c r="AQI439" s="264" t="str">
        <f>IF(AND($A$439&lt;=CR$349,CR$349&lt;=$B$439),(2/3)*$C$439,"")</f>
        <v/>
      </c>
      <c r="AQJ439" s="264" t="str">
        <f>IF(AND($A$439&lt;=CR$349,CR$349&lt;=$B$439),$D$439,"")</f>
        <v/>
      </c>
      <c r="AQK439" s="264" t="str">
        <f>IF(AND($A$439&lt;=CR$349,CR$349&lt;=$B$439),(1/3)*$D$439,"")</f>
        <v/>
      </c>
      <c r="AQL439" s="264" t="str">
        <f>IF(AND($A$439&lt;=CR$349,CR$349&lt;=$B$439),(2/3)*$D$439,"")</f>
        <v/>
      </c>
      <c r="AQM439" s="264" t="str">
        <f>IF(AND($A$439&lt;=CR$349,CR$349&lt;=$B$439),$E$439,"")</f>
        <v/>
      </c>
      <c r="AQN439" s="264" t="str">
        <f>IF(AND($A$439&lt;=CR$349,CR$349&lt;=$B$439),(1/3)*$E$439,"")</f>
        <v/>
      </c>
      <c r="AQO439" s="264" t="str">
        <f>IF(AND($A$439&lt;=CR$349,CR$349&lt;=$B$439),(2/3)*$E$439,"")</f>
        <v/>
      </c>
      <c r="AQP439" s="264" t="str">
        <f>IF(AND($A$439&lt;=CR$349,CR$349&lt;=$B$439),$F$439,"")</f>
        <v/>
      </c>
      <c r="AQQ439" s="264" t="str">
        <f>IF(AND($A$439&lt;=CR$349,CR$349&lt;=$B$439),(1/3)*$F$439,"")</f>
        <v/>
      </c>
      <c r="AQR439" s="264" t="str">
        <f>IF(AND($A$439&lt;=CR$349,CR$349&lt;=$B$439),(2/3)*$F$439,"")</f>
        <v/>
      </c>
      <c r="AQS439" s="264" t="str">
        <f>IF(AND($A$439&lt;=CS$349,CS$349&lt;=$B$439),$C$439,"")</f>
        <v/>
      </c>
      <c r="AQT439" s="264" t="str">
        <f>IF(AND($A$439&lt;=CS$349,CS$349&lt;=$B$439),(1/3)*$C$439,"")</f>
        <v/>
      </c>
      <c r="AQU439" s="264" t="str">
        <f>IF(AND($A$439&lt;=CS$349,CS$349&lt;=$B$439),(2/3)*$C$439,"")</f>
        <v/>
      </c>
      <c r="AQV439" s="264" t="str">
        <f>IF(AND($A$439&lt;=CS$349,CS$349&lt;=$B$439),$D$439,"")</f>
        <v/>
      </c>
      <c r="AQW439" s="264" t="str">
        <f>IF(AND($A$439&lt;=CS$349,CS$349&lt;=$B$439),(1/3)*$D$439,"")</f>
        <v/>
      </c>
      <c r="AQX439" s="264" t="str">
        <f>IF(AND($A$439&lt;=CS$349,CS$349&lt;=$B$439),(2/3)*$D$439,"")</f>
        <v/>
      </c>
      <c r="AQY439" s="264" t="str">
        <f>IF(AND($A$439&lt;=CS$349,CS$349&lt;=$B$439),$E$439,"")</f>
        <v/>
      </c>
      <c r="AQZ439" s="264" t="str">
        <f>IF(AND($A$439&lt;=CS$349,CS$349&lt;=$B$439),(1/3)*$E$439,"")</f>
        <v/>
      </c>
      <c r="ARA439" s="264" t="str">
        <f>IF(AND($A$439&lt;=CS$349,CS$349&lt;=$B$439),(2/3)*$E$439,"")</f>
        <v/>
      </c>
      <c r="ARB439" s="264" t="str">
        <f>IF(AND($A$439&lt;=CS$349,CS$349&lt;=$B$439),$F$439,"")</f>
        <v/>
      </c>
      <c r="ARC439" s="264" t="str">
        <f>IF(AND($A$439&lt;=CS$349,CS$349&lt;=$B$439),(1/3)*$F$439,"")</f>
        <v/>
      </c>
      <c r="ARD439" s="264" t="str">
        <f>IF(AND($A$439&lt;=CS$349,CS$349&lt;=$B$439),(2/3)*$F$439,"")</f>
        <v/>
      </c>
      <c r="ARE439" s="264" t="str">
        <f>IF(AND($A$439&lt;=CT$349,CT$349&lt;=$B$439),$C$439,"")</f>
        <v/>
      </c>
      <c r="ARF439" s="264" t="str">
        <f>IF(AND($A$439&lt;=CT$349,CT$349&lt;=$B$439),(1/3)*$C$439,"")</f>
        <v/>
      </c>
      <c r="ARG439" s="264" t="str">
        <f>IF(AND($A$439&lt;=CT$349,CT$349&lt;=$B$439),(2/3)*$C$439,"")</f>
        <v/>
      </c>
      <c r="ARH439" s="264" t="str">
        <f>IF(AND($A$439&lt;=CT$349,CT$349&lt;=$B$439),$D$439,"")</f>
        <v/>
      </c>
      <c r="ARI439" s="264" t="str">
        <f>IF(AND($A$439&lt;=CT$349,CT$349&lt;=$B$439),(1/3)*$D$439,"")</f>
        <v/>
      </c>
      <c r="ARJ439" s="264" t="str">
        <f>IF(AND($A$439&lt;=CT$349,CT$349&lt;=$B$439),(2/3)*$D$439,"")</f>
        <v/>
      </c>
      <c r="ARK439" s="264" t="str">
        <f>IF(AND($A$439&lt;=CT$349,CT$349&lt;=$B$439),$E$439,"")</f>
        <v/>
      </c>
      <c r="ARL439" s="264" t="str">
        <f>IF(AND($A$439&lt;=CT$349,CT$349&lt;=$B$439),(1/3)*$E$439,"")</f>
        <v/>
      </c>
      <c r="ARM439" s="264" t="str">
        <f>IF(AND($A$439&lt;=CT$349,CT$349&lt;=$B$439),(2/3)*$E$439,"")</f>
        <v/>
      </c>
      <c r="ARN439" s="264" t="str">
        <f>IF(AND($A$439&lt;=CT$349,CT$349&lt;=$B$439),$F$439,"")</f>
        <v/>
      </c>
      <c r="ARO439" s="264" t="str">
        <f>IF(AND($A$439&lt;=CT$349,CT$349&lt;=$B$439),(1/3)*$F$439,"")</f>
        <v/>
      </c>
      <c r="ARP439" s="264" t="str">
        <f>IF(AND($A$439&lt;=CT$349,CT$349&lt;=$B$439),(2/3)*$F$439,"")</f>
        <v/>
      </c>
      <c r="ARQ439" s="264" t="str">
        <f>IF(AND($A$439&lt;=CU$349,CU$349&lt;=$B$439),$C$439,"")</f>
        <v/>
      </c>
      <c r="ARR439" s="264" t="str">
        <f>IF(AND($A$439&lt;=CU$349,CU$349&lt;=$B$439),(1/3)*$C$439,"")</f>
        <v/>
      </c>
      <c r="ARS439" s="264" t="str">
        <f>IF(AND($A$439&lt;=CU$349,CU$349&lt;=$B$439),(2/3)*$C$439,"")</f>
        <v/>
      </c>
      <c r="ART439" s="264" t="str">
        <f>IF(AND($A$439&lt;=CU$349,CU$349&lt;=$B$439),$D$439,"")</f>
        <v/>
      </c>
      <c r="ARU439" s="264" t="str">
        <f>IF(AND($A$439&lt;=CU$349,CU$349&lt;=$B$439),(1/3)*$D$439,"")</f>
        <v/>
      </c>
      <c r="ARV439" s="264" t="str">
        <f>IF(AND($A$439&lt;=CU$349,CU$349&lt;=$B$439),(2/3)*$D$439,"")</f>
        <v/>
      </c>
      <c r="ARW439" s="264" t="str">
        <f>IF(AND($A$439&lt;=CU$349,CU$349&lt;=$B$439),$E$439,"")</f>
        <v/>
      </c>
      <c r="ARX439" s="264" t="str">
        <f>IF(AND($A$439&lt;=CU$349,CU$349&lt;=$B$439),(1/3)*$E$439,"")</f>
        <v/>
      </c>
      <c r="ARY439" s="264" t="str">
        <f>IF(AND($A$439&lt;=CU$349,CU$349&lt;=$B$439),(2/3)*$E$439,"")</f>
        <v/>
      </c>
      <c r="ARZ439" s="264" t="str">
        <f>IF(AND($A$439&lt;=CU$349,CU$349&lt;=$B$439),$F$439,"")</f>
        <v/>
      </c>
      <c r="ASA439" s="264" t="str">
        <f>IF(AND($A$439&lt;=CU$349,CU$349&lt;=$B$439),(1/3)*$F$439,"")</f>
        <v/>
      </c>
      <c r="ASB439" s="264" t="str">
        <f>IF(AND($A$439&lt;=CU$349,CU$349&lt;=$B$439),(2/3)*$F$439,"")</f>
        <v/>
      </c>
      <c r="ASC439" s="264" t="str">
        <f>IF(AND($A$439&lt;=CV$349,CV$349&lt;=$B$439),$C$439,"")</f>
        <v/>
      </c>
      <c r="ASD439" s="264" t="str">
        <f>IF(AND($A$439&lt;=CV$349,CV$349&lt;=$B$439),(1/3)*$C$439,"")</f>
        <v/>
      </c>
      <c r="ASE439" s="264" t="str">
        <f>IF(AND($A$439&lt;=CV$349,CV$349&lt;=$B$439),(2/3)*$C$439,"")</f>
        <v/>
      </c>
      <c r="ASF439" s="264" t="str">
        <f>IF(AND($A$439&lt;=CV$349,CV$349&lt;=$B$439),$D$439,"")</f>
        <v/>
      </c>
      <c r="ASG439" s="264" t="str">
        <f>IF(AND($A$439&lt;=CV$349,CV$349&lt;=$B$439),(1/3)*$D$439,"")</f>
        <v/>
      </c>
      <c r="ASH439" s="264" t="str">
        <f>IF(AND($A$439&lt;=CV$349,CV$349&lt;=$B$439),(2/3)*$D$439,"")</f>
        <v/>
      </c>
      <c r="ASI439" s="264" t="str">
        <f>IF(AND($A$439&lt;=CV$349,CV$349&lt;=$B$439),$E$439,"")</f>
        <v/>
      </c>
      <c r="ASJ439" s="264" t="str">
        <f>IF(AND($A$439&lt;=CV$349,CV$349&lt;=$B$439),(1/3)*$E$439,"")</f>
        <v/>
      </c>
      <c r="ASK439" s="264" t="str">
        <f>IF(AND($A$439&lt;=CV$349,CV$349&lt;=$B$439),(2/3)*$E$439,"")</f>
        <v/>
      </c>
      <c r="ASL439" s="264" t="str">
        <f>IF(AND($A$439&lt;=CV$349,CV$349&lt;=$B$439),$F$439,"")</f>
        <v/>
      </c>
      <c r="ASM439" s="264" t="str">
        <f>IF(AND($A$439&lt;=CV$349,CV$349&lt;=$B$439),(1/3)*$F$439,"")</f>
        <v/>
      </c>
      <c r="ASN439" s="264" t="str">
        <f>IF(AND($A$439&lt;=CV$349,CV$349&lt;=$B$439),(2/3)*$F$439,"")</f>
        <v/>
      </c>
      <c r="ASO439" s="264" t="str">
        <f>IF(AND($A$439&lt;=CW$349,CW$349&lt;=$B$439),$C$439,"")</f>
        <v/>
      </c>
      <c r="ASP439" s="264" t="str">
        <f>IF(AND($A$439&lt;=CW$349,CW$349&lt;=$B$439),(1/3)*$C$439,"")</f>
        <v/>
      </c>
      <c r="ASQ439" s="264" t="str">
        <f>IF(AND($A$439&lt;=CW$349,CW$349&lt;=$B$439),(2/3)*$C$439,"")</f>
        <v/>
      </c>
      <c r="ASR439" s="264" t="str">
        <f>IF(AND($A$439&lt;=CW$349,CW$349&lt;=$B$439),$D$439,"")</f>
        <v/>
      </c>
      <c r="ASS439" s="264" t="str">
        <f>IF(AND($A$439&lt;=CW$349,CW$349&lt;=$B$439),(1/3)*$D$439,"")</f>
        <v/>
      </c>
      <c r="AST439" s="264" t="str">
        <f>IF(AND($A$439&lt;=CW$349,CW$349&lt;=$B$439),(2/3)*$D$439,"")</f>
        <v/>
      </c>
      <c r="ASU439" s="264" t="str">
        <f>IF(AND($A$439&lt;=CW$349,CW$349&lt;=$B$439),$E$439,"")</f>
        <v/>
      </c>
      <c r="ASV439" s="264" t="str">
        <f>IF(AND($A$439&lt;=CW$349,CW$349&lt;=$B$439),(1/3)*$E$439,"")</f>
        <v/>
      </c>
      <c r="ASW439" s="264" t="str">
        <f>IF(AND($A$439&lt;=CW$349,CW$349&lt;=$B$439),(2/3)*$E$439,"")</f>
        <v/>
      </c>
      <c r="ASX439" s="264" t="str">
        <f>IF(AND($A$439&lt;=CW$349,CW$349&lt;=$B$439),$F$439,"")</f>
        <v/>
      </c>
      <c r="ASY439" s="264" t="str">
        <f>IF(AND($A$439&lt;=CW$349,CW$349&lt;=$B$439),(1/3)*$F$439,"")</f>
        <v/>
      </c>
      <c r="ASZ439" s="264" t="str">
        <f>IF(AND($A$439&lt;=CW$349,CW$349&lt;=$B$439),(2/3)*$F$439,"")</f>
        <v/>
      </c>
      <c r="ATA439" s="264" t="str">
        <f>IF(AND($A$439&lt;=CX$349,CX$349&lt;=$B$439),$C$439,"")</f>
        <v/>
      </c>
      <c r="ATB439" s="264" t="str">
        <f>IF(AND($A$439&lt;=CX$349,CX$349&lt;=$B$439),(1/3)*$C$439,"")</f>
        <v/>
      </c>
      <c r="ATC439" s="264" t="str">
        <f>IF(AND($A$439&lt;=CX$349,CX$349&lt;=$B$439),(2/3)*$C$439,"")</f>
        <v/>
      </c>
      <c r="ATD439" s="264" t="str">
        <f>IF(AND($A$439&lt;=CX$349,CX$349&lt;=$B$439),$D$439,"")</f>
        <v/>
      </c>
      <c r="ATE439" s="264" t="str">
        <f>IF(AND($A$439&lt;=CX$349,CX$349&lt;=$B$439),(1/3)*$D$439,"")</f>
        <v/>
      </c>
      <c r="ATF439" s="264" t="str">
        <f>IF(AND($A$439&lt;=CX$349,CX$349&lt;=$B$439),(2/3)*$D$439,"")</f>
        <v/>
      </c>
      <c r="ATG439" s="264" t="str">
        <f>IF(AND($A$439&lt;=CX$349,CX$349&lt;=$B$439),$E$439,"")</f>
        <v/>
      </c>
      <c r="ATH439" s="264" t="str">
        <f>IF(AND($A$439&lt;=CX$349,CX$349&lt;=$B$439),(1/3)*$E$439,"")</f>
        <v/>
      </c>
      <c r="ATI439" s="264" t="str">
        <f>IF(AND($A$439&lt;=CX$349,CX$349&lt;=$B$439),(2/3)*$E$439,"")</f>
        <v/>
      </c>
      <c r="ATJ439" s="264" t="str">
        <f>IF(AND($A$439&lt;=CX$349,CX$349&lt;=$B$439),$F$439,"")</f>
        <v/>
      </c>
      <c r="ATK439" s="264" t="str">
        <f>IF(AND($A$439&lt;=CX$349,CX$349&lt;=$B$439),(1/3)*$F$439,"")</f>
        <v/>
      </c>
      <c r="ATL439" s="264" t="str">
        <f>IF(AND($A$439&lt;=CX$349,CX$349&lt;=$B$439),(2/3)*$F$439,"")</f>
        <v/>
      </c>
      <c r="ATM439" s="264" t="str">
        <f>IF(AND($A$439&lt;=CY$349,CY$349&lt;=$B$439),$C$439,"")</f>
        <v/>
      </c>
      <c r="ATN439" s="264" t="str">
        <f>IF(AND($A$439&lt;=CY$349,CY$349&lt;=$B$439),(1/3)*$C$439,"")</f>
        <v/>
      </c>
      <c r="ATO439" s="264" t="str">
        <f>IF(AND($A$439&lt;=CY$349,CY$349&lt;=$B$439),(2/3)*$C$439,"")</f>
        <v/>
      </c>
      <c r="ATP439" s="264" t="str">
        <f>IF(AND($A$439&lt;=CY$349,CY$349&lt;=$B$439),$D$439,"")</f>
        <v/>
      </c>
      <c r="ATQ439" s="264" t="str">
        <f>IF(AND($A$439&lt;=CY$349,CY$349&lt;=$B$439),(1/3)*$D$439,"")</f>
        <v/>
      </c>
      <c r="ATR439" s="264" t="str">
        <f>IF(AND($A$439&lt;=CY$349,CY$349&lt;=$B$439),(2/3)*$D$439,"")</f>
        <v/>
      </c>
      <c r="ATS439" s="264" t="str">
        <f>IF(AND($A$439&lt;=CY$349,CY$349&lt;=$B$439),$E$439,"")</f>
        <v/>
      </c>
      <c r="ATT439" s="264" t="str">
        <f>IF(AND($A$439&lt;=CY$349,CY$349&lt;=$B$439),(1/3)*$E$439,"")</f>
        <v/>
      </c>
      <c r="ATU439" s="264" t="str">
        <f>IF(AND($A$439&lt;=CY$349,CY$349&lt;=$B$439),(2/3)*$E$439,"")</f>
        <v/>
      </c>
      <c r="ATV439" s="264" t="str">
        <f>IF(AND($A$439&lt;=CY$349,CY$349&lt;=$B$439),$F$439,"")</f>
        <v/>
      </c>
      <c r="ATW439" s="264" t="str">
        <f>IF(AND($A$439&lt;=CY$349,CY$349&lt;=$B$439),(1/3)*$F$439,"")</f>
        <v/>
      </c>
      <c r="ATX439" s="264" t="str">
        <f>IF(AND($A$439&lt;=CY$349,CY$349&lt;=$B$439),(2/3)*$F$439,"")</f>
        <v/>
      </c>
      <c r="ATY439" s="264" t="str">
        <f>IF(AND($A$439&lt;=CZ$349,CZ$349&lt;=$B$439),$C$439,"")</f>
        <v/>
      </c>
      <c r="ATZ439" s="264" t="str">
        <f>IF(AND($A$439&lt;=CZ$349,CZ$349&lt;=$B$439),(1/3)*$C$439,"")</f>
        <v/>
      </c>
      <c r="AUA439" s="264" t="str">
        <f>IF(AND($A$439&lt;=CZ$349,CZ$349&lt;=$B$439),(2/3)*$C$439,"")</f>
        <v/>
      </c>
      <c r="AUB439" s="264" t="str">
        <f>IF(AND($A$439&lt;=CZ$349,CZ$349&lt;=$B$439),$D$439,"")</f>
        <v/>
      </c>
      <c r="AUC439" s="264" t="str">
        <f>IF(AND($A$439&lt;=CZ$349,CZ$349&lt;=$B$439),(1/3)*$D$439,"")</f>
        <v/>
      </c>
      <c r="AUD439" s="264" t="str">
        <f>IF(AND($A$439&lt;=CZ$349,CZ$349&lt;=$B$439),(2/3)*$D$439,"")</f>
        <v/>
      </c>
      <c r="AUE439" s="264" t="str">
        <f>IF(AND($A$439&lt;=CZ$349,CZ$349&lt;=$B$439),$E$439,"")</f>
        <v/>
      </c>
      <c r="AUF439" s="264" t="str">
        <f>IF(AND($A$439&lt;=CZ$349,CZ$349&lt;=$B$439),(1/3)*$E$439,"")</f>
        <v/>
      </c>
      <c r="AUG439" s="264" t="str">
        <f>IF(AND($A$439&lt;=CZ$349,CZ$349&lt;=$B$439),(2/3)*$E$439,"")</f>
        <v/>
      </c>
      <c r="AUH439" s="264" t="str">
        <f>IF(AND($A$439&lt;=CZ$349,CZ$349&lt;=$B$439),$F$439,"")</f>
        <v/>
      </c>
      <c r="AUI439" s="264" t="str">
        <f>IF(AND($A$439&lt;=CZ$349,CZ$349&lt;=$B$439),(1/3)*$F$439,"")</f>
        <v/>
      </c>
      <c r="AUJ439" s="264" t="str">
        <f>IF(AND($A$439&lt;=CZ$349,CZ$349&lt;=$B$439),(2/3)*$F$439,"")</f>
        <v/>
      </c>
    </row>
    <row r="440" spans="1:1232" hidden="1">
      <c r="A440" s="260">
        <v>8501</v>
      </c>
      <c r="B440" s="257">
        <v>10700</v>
      </c>
      <c r="C440" s="265">
        <v>34</v>
      </c>
      <c r="D440" s="265">
        <v>27</v>
      </c>
      <c r="E440" s="265">
        <v>20</v>
      </c>
      <c r="F440" s="265">
        <v>14</v>
      </c>
      <c r="G440" s="479"/>
      <c r="H440" s="479"/>
      <c r="I440" s="479"/>
      <c r="J440" s="6"/>
      <c r="K440" s="6"/>
      <c r="L440" s="6"/>
      <c r="M440" s="6"/>
      <c r="N440" s="6"/>
      <c r="O440" s="6"/>
      <c r="Q440" s="264" t="str">
        <f t="shared" si="879"/>
        <v/>
      </c>
      <c r="R440" s="264" t="str">
        <f t="shared" si="880"/>
        <v/>
      </c>
      <c r="S440" s="264" t="str">
        <f t="shared" si="881"/>
        <v/>
      </c>
      <c r="T440" s="264" t="str">
        <f t="shared" si="882"/>
        <v/>
      </c>
      <c r="U440" s="264" t="str">
        <f t="shared" si="883"/>
        <v/>
      </c>
      <c r="V440" s="264" t="str">
        <f t="shared" si="884"/>
        <v/>
      </c>
      <c r="W440" s="264" t="str">
        <f t="shared" si="885"/>
        <v/>
      </c>
      <c r="X440" s="264" t="str">
        <f t="shared" si="886"/>
        <v/>
      </c>
      <c r="Y440" s="264"/>
      <c r="Z440" s="264"/>
      <c r="AA440" s="264"/>
      <c r="AB440" s="264" t="str">
        <f t="shared" si="887"/>
        <v/>
      </c>
      <c r="AC440" s="264" t="str">
        <f t="shared" si="888"/>
        <v/>
      </c>
      <c r="AD440" s="264" t="str">
        <f t="shared" si="889"/>
        <v/>
      </c>
      <c r="AE440" s="264" t="str">
        <f t="shared" si="890"/>
        <v/>
      </c>
      <c r="AF440" s="264" t="str">
        <f t="shared" si="652"/>
        <v/>
      </c>
      <c r="AG440" s="264" t="str">
        <f t="shared" si="653"/>
        <v/>
      </c>
      <c r="AH440" s="264"/>
      <c r="AI440" s="264" t="str">
        <f t="shared" si="654"/>
        <v/>
      </c>
      <c r="AJ440" s="264" t="str">
        <f t="shared" si="655"/>
        <v/>
      </c>
      <c r="AK440" s="264" t="str">
        <f t="shared" si="656"/>
        <v/>
      </c>
      <c r="AL440" s="264" t="str">
        <f t="shared" si="657"/>
        <v/>
      </c>
      <c r="AM440" s="264" t="str">
        <f t="shared" si="658"/>
        <v/>
      </c>
      <c r="AN440" s="264" t="str">
        <f t="shared" si="659"/>
        <v/>
      </c>
      <c r="AO440" s="264" t="str">
        <f t="shared" si="660"/>
        <v/>
      </c>
      <c r="AP440" s="264" t="str">
        <f t="shared" si="661"/>
        <v/>
      </c>
      <c r="AQ440" s="264" t="str">
        <f t="shared" si="662"/>
        <v/>
      </c>
      <c r="AR440" s="264" t="str">
        <f t="shared" si="663"/>
        <v/>
      </c>
      <c r="AS440" s="264" t="str">
        <f t="shared" si="664"/>
        <v/>
      </c>
      <c r="AT440" s="264" t="str">
        <f t="shared" si="665"/>
        <v/>
      </c>
      <c r="AU440" s="264" t="str">
        <f t="shared" si="666"/>
        <v/>
      </c>
      <c r="AV440" s="264" t="str">
        <f t="shared" si="667"/>
        <v/>
      </c>
      <c r="AW440" s="264" t="str">
        <f t="shared" si="668"/>
        <v/>
      </c>
      <c r="AX440" s="264" t="str">
        <f t="shared" si="669"/>
        <v/>
      </c>
      <c r="AY440" s="264" t="str">
        <f t="shared" si="670"/>
        <v/>
      </c>
      <c r="AZ440" s="264" t="str">
        <f t="shared" si="671"/>
        <v/>
      </c>
      <c r="BA440" s="264" t="str">
        <f t="shared" si="672"/>
        <v/>
      </c>
      <c r="BB440" s="264" t="str">
        <f t="shared" si="673"/>
        <v/>
      </c>
      <c r="BC440" s="264" t="str">
        <f t="shared" si="674"/>
        <v/>
      </c>
      <c r="BD440" s="264" t="str">
        <f t="shared" si="675"/>
        <v/>
      </c>
      <c r="BE440" s="264" t="str">
        <f t="shared" si="676"/>
        <v/>
      </c>
      <c r="BF440" s="264" t="str">
        <f t="shared" si="677"/>
        <v/>
      </c>
      <c r="BG440" s="264" t="str">
        <f t="shared" si="678"/>
        <v/>
      </c>
      <c r="BH440" s="264" t="str">
        <f t="shared" si="679"/>
        <v/>
      </c>
      <c r="BI440" s="264" t="str">
        <f t="shared" si="680"/>
        <v/>
      </c>
      <c r="BJ440" s="264" t="str">
        <f t="shared" si="681"/>
        <v/>
      </c>
      <c r="BK440" s="264" t="str">
        <f t="shared" si="682"/>
        <v/>
      </c>
      <c r="BL440" s="264" t="str">
        <f t="shared" si="683"/>
        <v/>
      </c>
      <c r="BM440" s="264" t="str">
        <f t="shared" si="684"/>
        <v/>
      </c>
      <c r="BN440" s="264" t="str">
        <f t="shared" si="685"/>
        <v/>
      </c>
      <c r="BO440" s="264" t="str">
        <f t="shared" si="686"/>
        <v/>
      </c>
      <c r="BP440" s="264" t="str">
        <f t="shared" si="687"/>
        <v/>
      </c>
      <c r="BQ440" s="264" t="str">
        <f t="shared" si="688"/>
        <v/>
      </c>
      <c r="BR440" s="264" t="str">
        <f t="shared" si="689"/>
        <v/>
      </c>
      <c r="BS440" s="264" t="str">
        <f t="shared" si="690"/>
        <v/>
      </c>
      <c r="BT440" s="264" t="str">
        <f t="shared" si="691"/>
        <v/>
      </c>
      <c r="BU440" s="264" t="str">
        <f t="shared" si="692"/>
        <v/>
      </c>
      <c r="BV440" s="264" t="str">
        <f t="shared" si="693"/>
        <v/>
      </c>
      <c r="BW440" s="264" t="str">
        <f t="shared" si="694"/>
        <v/>
      </c>
      <c r="BX440" s="264" t="str">
        <f t="shared" si="874"/>
        <v/>
      </c>
      <c r="BY440" s="264" t="str">
        <f t="shared" si="695"/>
        <v/>
      </c>
      <c r="BZ440" s="264" t="str">
        <f t="shared" si="696"/>
        <v/>
      </c>
      <c r="CA440" s="264" t="str">
        <f t="shared" si="697"/>
        <v/>
      </c>
      <c r="CB440" s="264" t="str">
        <f t="shared" si="698"/>
        <v/>
      </c>
      <c r="CC440" s="264" t="str">
        <f t="shared" si="699"/>
        <v/>
      </c>
      <c r="CD440" s="264" t="str">
        <f t="shared" si="700"/>
        <v/>
      </c>
      <c r="CE440" s="264" t="str">
        <f t="shared" si="701"/>
        <v/>
      </c>
      <c r="CF440" s="264" t="str">
        <f t="shared" si="702"/>
        <v/>
      </c>
      <c r="CG440" s="264" t="str">
        <f t="shared" si="703"/>
        <v/>
      </c>
      <c r="CH440" s="264" t="str">
        <f t="shared" si="704"/>
        <v/>
      </c>
      <c r="CI440" s="264" t="str">
        <f t="shared" si="705"/>
        <v/>
      </c>
      <c r="CJ440" s="264" t="str">
        <f t="shared" si="706"/>
        <v/>
      </c>
      <c r="CK440" s="264" t="str">
        <f t="shared" si="707"/>
        <v/>
      </c>
      <c r="CL440" s="264" t="str">
        <f t="shared" si="708"/>
        <v/>
      </c>
      <c r="CM440" s="264" t="str">
        <f t="shared" si="709"/>
        <v/>
      </c>
      <c r="CN440" s="264" t="str">
        <f t="shared" si="710"/>
        <v/>
      </c>
      <c r="CO440" s="264" t="str">
        <f t="shared" si="711"/>
        <v/>
      </c>
      <c r="CP440" s="264" t="str">
        <f t="shared" si="712"/>
        <v/>
      </c>
      <c r="CQ440" s="264" t="str">
        <f t="shared" si="713"/>
        <v/>
      </c>
      <c r="CR440" s="264" t="str">
        <f t="shared" si="714"/>
        <v/>
      </c>
      <c r="CS440" s="264" t="str">
        <f t="shared" si="715"/>
        <v/>
      </c>
      <c r="CT440" s="264" t="str">
        <f t="shared" si="716"/>
        <v/>
      </c>
      <c r="CU440" s="264" t="str">
        <f t="shared" si="717"/>
        <v/>
      </c>
      <c r="CV440" s="264" t="str">
        <f t="shared" si="718"/>
        <v/>
      </c>
      <c r="CW440" s="264" t="str">
        <f t="shared" si="719"/>
        <v/>
      </c>
      <c r="CX440" s="264" t="str">
        <f t="shared" si="720"/>
        <v/>
      </c>
      <c r="CY440" s="264" t="str">
        <f t="shared" si="721"/>
        <v/>
      </c>
      <c r="CZ440" s="264" t="str">
        <f t="shared" si="722"/>
        <v/>
      </c>
      <c r="DA440" s="264" t="str">
        <f t="shared" si="723"/>
        <v/>
      </c>
      <c r="DB440" s="264" t="str">
        <f t="shared" si="724"/>
        <v/>
      </c>
      <c r="DC440" s="264" t="str">
        <f t="shared" si="725"/>
        <v/>
      </c>
      <c r="DD440" s="264" t="str">
        <f t="shared" si="726"/>
        <v/>
      </c>
      <c r="DE440" s="264" t="str">
        <f t="shared" si="727"/>
        <v/>
      </c>
      <c r="DF440" s="264" t="str">
        <f t="shared" si="728"/>
        <v/>
      </c>
      <c r="DG440" s="264" t="str">
        <f t="shared" si="729"/>
        <v/>
      </c>
      <c r="DH440" s="264" t="str">
        <f t="shared" si="730"/>
        <v/>
      </c>
      <c r="DI440" s="264" t="str">
        <f t="shared" si="731"/>
        <v/>
      </c>
      <c r="DJ440" s="264" t="str">
        <f t="shared" si="732"/>
        <v/>
      </c>
      <c r="DK440" s="264" t="str">
        <f t="shared" si="733"/>
        <v/>
      </c>
      <c r="DL440" s="264" t="str">
        <f t="shared" si="734"/>
        <v/>
      </c>
      <c r="DM440" s="264" t="str">
        <f t="shared" si="735"/>
        <v/>
      </c>
      <c r="DN440" s="264" t="str">
        <f t="shared" si="736"/>
        <v/>
      </c>
      <c r="DO440" s="264" t="str">
        <f t="shared" si="737"/>
        <v/>
      </c>
      <c r="DP440" s="264" t="str">
        <f t="shared" si="738"/>
        <v/>
      </c>
      <c r="DQ440" s="264" t="str">
        <f t="shared" si="739"/>
        <v/>
      </c>
      <c r="DR440" s="264" t="str">
        <f t="shared" si="740"/>
        <v/>
      </c>
      <c r="DS440" s="264" t="str">
        <f t="shared" si="741"/>
        <v/>
      </c>
      <c r="DT440" s="264" t="str">
        <f t="shared" si="742"/>
        <v/>
      </c>
      <c r="DU440" s="264" t="str">
        <f t="shared" si="743"/>
        <v/>
      </c>
      <c r="DV440" s="264" t="str">
        <f t="shared" si="744"/>
        <v/>
      </c>
      <c r="DW440" s="264" t="str">
        <f t="shared" si="745"/>
        <v/>
      </c>
      <c r="DX440" s="264" t="str">
        <f t="shared" si="746"/>
        <v/>
      </c>
      <c r="DY440" s="264" t="str">
        <f t="shared" si="747"/>
        <v/>
      </c>
      <c r="DZ440" s="264" t="str">
        <f t="shared" si="748"/>
        <v/>
      </c>
      <c r="EA440" s="264" t="str">
        <f t="shared" si="749"/>
        <v/>
      </c>
      <c r="EB440" s="264" t="str">
        <f t="shared" si="750"/>
        <v/>
      </c>
      <c r="EC440" s="264" t="str">
        <f t="shared" si="751"/>
        <v/>
      </c>
      <c r="ED440" s="264" t="str">
        <f t="shared" si="752"/>
        <v/>
      </c>
      <c r="EE440" s="264" t="str">
        <f t="shared" si="753"/>
        <v/>
      </c>
      <c r="EF440" s="264" t="str">
        <f t="shared" si="754"/>
        <v/>
      </c>
      <c r="EG440" s="264" t="str">
        <f t="shared" si="755"/>
        <v/>
      </c>
      <c r="EH440" s="264" t="str">
        <f t="shared" si="756"/>
        <v/>
      </c>
      <c r="EI440" s="264" t="str">
        <f t="shared" si="757"/>
        <v/>
      </c>
      <c r="EJ440" s="264" t="str">
        <f t="shared" si="758"/>
        <v/>
      </c>
      <c r="EK440" s="264" t="str">
        <f t="shared" si="875"/>
        <v/>
      </c>
      <c r="EL440" s="264" t="str">
        <f t="shared" si="759"/>
        <v/>
      </c>
      <c r="EM440" s="264" t="str">
        <f t="shared" si="760"/>
        <v/>
      </c>
      <c r="EN440" s="264" t="str">
        <f t="shared" si="761"/>
        <v/>
      </c>
      <c r="EO440" s="264" t="str">
        <f t="shared" si="762"/>
        <v/>
      </c>
      <c r="EP440" s="264" t="str">
        <f t="shared" si="763"/>
        <v/>
      </c>
      <c r="EQ440" s="264" t="str">
        <f t="shared" si="764"/>
        <v/>
      </c>
      <c r="ER440" s="264" t="str">
        <f t="shared" si="765"/>
        <v/>
      </c>
      <c r="ES440" s="264" t="str">
        <f t="shared" si="766"/>
        <v/>
      </c>
      <c r="ET440" s="264" t="str">
        <f t="shared" si="767"/>
        <v/>
      </c>
      <c r="EU440" s="264" t="str">
        <f t="shared" si="768"/>
        <v/>
      </c>
      <c r="EV440" s="264" t="str">
        <f t="shared" si="769"/>
        <v/>
      </c>
      <c r="EW440" s="264" t="str">
        <f t="shared" si="770"/>
        <v/>
      </c>
      <c r="EX440" s="264" t="str">
        <f t="shared" si="771"/>
        <v/>
      </c>
      <c r="EY440" s="264" t="str">
        <f t="shared" si="772"/>
        <v/>
      </c>
      <c r="EZ440" s="264" t="str">
        <f t="shared" si="773"/>
        <v/>
      </c>
      <c r="FA440" s="264" t="str">
        <f t="shared" si="774"/>
        <v/>
      </c>
      <c r="FB440" s="264" t="str">
        <f t="shared" si="775"/>
        <v/>
      </c>
      <c r="FC440" s="264" t="str">
        <f t="shared" si="776"/>
        <v/>
      </c>
      <c r="FD440" s="264" t="str">
        <f t="shared" si="777"/>
        <v/>
      </c>
      <c r="FE440" s="264" t="str">
        <f t="shared" si="778"/>
        <v/>
      </c>
      <c r="FF440" s="264" t="str">
        <f t="shared" si="779"/>
        <v/>
      </c>
      <c r="FG440" s="264" t="str">
        <f t="shared" si="780"/>
        <v/>
      </c>
      <c r="FH440" s="264" t="str">
        <f t="shared" si="781"/>
        <v/>
      </c>
      <c r="FI440" s="264" t="str">
        <f t="shared" si="782"/>
        <v/>
      </c>
      <c r="FJ440" s="264" t="str">
        <f t="shared" si="783"/>
        <v/>
      </c>
      <c r="FK440" s="264" t="str">
        <f t="shared" si="784"/>
        <v/>
      </c>
      <c r="FL440" s="264" t="str">
        <f t="shared" si="785"/>
        <v/>
      </c>
      <c r="FM440" s="264" t="str">
        <f t="shared" si="786"/>
        <v/>
      </c>
      <c r="FN440" s="264" t="str">
        <f t="shared" si="787"/>
        <v/>
      </c>
      <c r="FO440" s="264" t="str">
        <f t="shared" si="788"/>
        <v/>
      </c>
      <c r="FP440" s="264" t="str">
        <f t="shared" si="789"/>
        <v/>
      </c>
      <c r="FQ440" s="264" t="str">
        <f t="shared" si="790"/>
        <v/>
      </c>
      <c r="FR440" s="264" t="str">
        <f t="shared" si="791"/>
        <v/>
      </c>
      <c r="FS440" s="264" t="str">
        <f t="shared" si="792"/>
        <v/>
      </c>
      <c r="FT440" s="264" t="str">
        <f t="shared" si="793"/>
        <v/>
      </c>
      <c r="FU440" s="264" t="str">
        <f t="shared" si="794"/>
        <v/>
      </c>
      <c r="FV440" s="264" t="str">
        <f t="shared" si="795"/>
        <v/>
      </c>
      <c r="FW440" s="264" t="str">
        <f t="shared" si="796"/>
        <v/>
      </c>
      <c r="FX440" s="264" t="str">
        <f t="shared" si="797"/>
        <v/>
      </c>
      <c r="FY440" s="264" t="str">
        <f t="shared" si="798"/>
        <v/>
      </c>
      <c r="FZ440" s="264" t="str">
        <f t="shared" si="799"/>
        <v/>
      </c>
      <c r="GA440" s="264" t="str">
        <f t="shared" si="800"/>
        <v/>
      </c>
      <c r="GB440" s="264" t="str">
        <f t="shared" si="801"/>
        <v/>
      </c>
      <c r="GC440" s="264" t="str">
        <f t="shared" si="802"/>
        <v/>
      </c>
      <c r="GD440" s="264" t="str">
        <f t="shared" si="803"/>
        <v/>
      </c>
      <c r="GE440" s="264" t="str">
        <f t="shared" si="804"/>
        <v/>
      </c>
      <c r="GF440" s="264" t="str">
        <f t="shared" si="805"/>
        <v/>
      </c>
      <c r="GG440" s="264" t="str">
        <f t="shared" si="806"/>
        <v/>
      </c>
      <c r="GH440" s="264" t="str">
        <f t="shared" si="807"/>
        <v/>
      </c>
      <c r="GI440" s="264" t="str">
        <f t="shared" si="808"/>
        <v/>
      </c>
      <c r="GJ440" s="264" t="str">
        <f t="shared" si="809"/>
        <v/>
      </c>
      <c r="GK440" s="264" t="str">
        <f t="shared" si="810"/>
        <v/>
      </c>
      <c r="GL440" s="264" t="str">
        <f t="shared" si="811"/>
        <v/>
      </c>
      <c r="GM440" s="264" t="str">
        <f t="shared" si="812"/>
        <v/>
      </c>
      <c r="GN440" s="264" t="str">
        <f t="shared" si="813"/>
        <v/>
      </c>
      <c r="GO440" s="264" t="str">
        <f t="shared" si="814"/>
        <v/>
      </c>
      <c r="GP440" s="264" t="str">
        <f t="shared" si="815"/>
        <v/>
      </c>
      <c r="GQ440" s="264" t="str">
        <f t="shared" si="816"/>
        <v/>
      </c>
      <c r="GR440" s="264" t="str">
        <f t="shared" si="817"/>
        <v/>
      </c>
      <c r="GS440" s="264" t="str">
        <f t="shared" si="818"/>
        <v/>
      </c>
      <c r="GT440" s="264" t="str">
        <f t="shared" si="819"/>
        <v/>
      </c>
      <c r="GU440" s="264" t="str">
        <f t="shared" si="820"/>
        <v/>
      </c>
      <c r="GV440" s="264" t="str">
        <f t="shared" si="821"/>
        <v/>
      </c>
      <c r="GW440" s="264" t="str">
        <f t="shared" si="822"/>
        <v/>
      </c>
      <c r="GX440" s="264" t="str">
        <f t="shared" si="823"/>
        <v/>
      </c>
      <c r="GY440" s="264" t="str">
        <f t="shared" si="824"/>
        <v/>
      </c>
      <c r="GZ440" s="264" t="str">
        <f t="shared" si="825"/>
        <v/>
      </c>
      <c r="HA440" s="264" t="str">
        <f t="shared" si="826"/>
        <v/>
      </c>
      <c r="HB440" s="264" t="str">
        <f t="shared" si="827"/>
        <v/>
      </c>
      <c r="HC440" s="264" t="str">
        <f t="shared" si="828"/>
        <v/>
      </c>
      <c r="HD440" s="264" t="str">
        <f t="shared" si="829"/>
        <v/>
      </c>
      <c r="HE440" s="264" t="str">
        <f t="shared" si="830"/>
        <v/>
      </c>
      <c r="HF440" s="264" t="str">
        <f t="shared" si="831"/>
        <v/>
      </c>
      <c r="HG440" s="264" t="str">
        <f t="shared" si="832"/>
        <v/>
      </c>
      <c r="HH440" s="264" t="str">
        <f t="shared" si="833"/>
        <v/>
      </c>
      <c r="HI440" s="264" t="str">
        <f t="shared" si="834"/>
        <v/>
      </c>
      <c r="HJ440" s="264" t="str">
        <f t="shared" si="835"/>
        <v/>
      </c>
      <c r="HK440" s="264" t="str">
        <f t="shared" si="836"/>
        <v/>
      </c>
      <c r="HL440" s="264" t="str">
        <f t="shared" si="837"/>
        <v/>
      </c>
      <c r="HM440" s="264" t="str">
        <f t="shared" si="838"/>
        <v/>
      </c>
      <c r="HN440" s="264" t="str">
        <f t="shared" si="839"/>
        <v/>
      </c>
      <c r="HO440" s="264" t="str">
        <f t="shared" si="840"/>
        <v/>
      </c>
      <c r="HP440" s="264" t="str">
        <f t="shared" si="841"/>
        <v/>
      </c>
      <c r="HQ440" s="264" t="str">
        <f t="shared" si="842"/>
        <v/>
      </c>
      <c r="HR440" s="264" t="str">
        <f t="shared" si="843"/>
        <v/>
      </c>
      <c r="HS440" s="264" t="str">
        <f t="shared" si="844"/>
        <v/>
      </c>
      <c r="HT440" s="264" t="str">
        <f t="shared" si="845"/>
        <v/>
      </c>
      <c r="HU440" s="264" t="str">
        <f t="shared" si="846"/>
        <v/>
      </c>
      <c r="HV440" s="264" t="str">
        <f t="shared" si="847"/>
        <v/>
      </c>
      <c r="HW440" s="264" t="str">
        <f t="shared" si="848"/>
        <v/>
      </c>
      <c r="HX440" s="264" t="str">
        <f t="shared" si="849"/>
        <v/>
      </c>
      <c r="HY440" s="264" t="str">
        <f t="shared" si="850"/>
        <v/>
      </c>
      <c r="HZ440" s="264" t="str">
        <f t="shared" si="851"/>
        <v/>
      </c>
      <c r="IA440" s="264" t="str">
        <f t="shared" si="852"/>
        <v/>
      </c>
      <c r="IB440" s="264" t="str">
        <f t="shared" si="853"/>
        <v/>
      </c>
      <c r="IC440" s="264" t="str">
        <f t="shared" si="854"/>
        <v/>
      </c>
      <c r="ID440" s="264" t="str">
        <f t="shared" si="855"/>
        <v/>
      </c>
      <c r="IE440" s="264" t="str">
        <f t="shared" si="856"/>
        <v/>
      </c>
      <c r="IF440" s="264" t="str">
        <f t="shared" si="857"/>
        <v/>
      </c>
      <c r="IG440" s="264" t="str">
        <f t="shared" si="858"/>
        <v/>
      </c>
      <c r="IH440" s="264" t="str">
        <f t="shared" si="859"/>
        <v/>
      </c>
      <c r="II440" s="264" t="str">
        <f t="shared" si="860"/>
        <v/>
      </c>
      <c r="IJ440" s="264" t="str">
        <f t="shared" si="861"/>
        <v/>
      </c>
      <c r="IK440" s="264" t="str">
        <f t="shared" si="862"/>
        <v/>
      </c>
      <c r="IL440" s="264" t="str">
        <f t="shared" si="863"/>
        <v/>
      </c>
      <c r="IM440" s="264" t="str">
        <f t="shared" si="864"/>
        <v/>
      </c>
      <c r="IN440" s="264" t="str">
        <f t="shared" si="865"/>
        <v/>
      </c>
      <c r="IO440" s="264" t="str">
        <f>IF(AND($A$440&lt;=$W$349,$W$349&lt;=$B$440),$C$440,"")</f>
        <v/>
      </c>
      <c r="IP440" s="264" t="str">
        <f t="shared" si="866"/>
        <v/>
      </c>
      <c r="IQ440" s="264" t="str">
        <f t="shared" si="867"/>
        <v/>
      </c>
      <c r="IR440" s="264" t="str">
        <f t="shared" si="868"/>
        <v/>
      </c>
      <c r="IS440" s="264" t="str">
        <f t="shared" si="869"/>
        <v/>
      </c>
      <c r="IT440" s="264" t="str">
        <f t="shared" si="870"/>
        <v/>
      </c>
      <c r="IU440" s="264" t="str">
        <f t="shared" si="871"/>
        <v/>
      </c>
      <c r="IV440" s="264" t="str">
        <f t="shared" si="872"/>
        <v/>
      </c>
      <c r="IW440" s="264" t="str">
        <f t="shared" si="873"/>
        <v/>
      </c>
      <c r="IX440" s="264" t="str">
        <f t="shared" si="876"/>
        <v/>
      </c>
      <c r="IY440" s="264" t="str">
        <f t="shared" si="877"/>
        <v/>
      </c>
      <c r="IZ440" s="264" t="str">
        <f t="shared" si="878"/>
        <v/>
      </c>
      <c r="JA440" s="264" t="str">
        <f>IF(AND($A$440&lt;=X$349,X$349&lt;=$B$440),$C$440,"")</f>
        <v/>
      </c>
      <c r="JB440" s="264" t="str">
        <f>IF(AND($A$440&lt;=X$349,X$349&lt;=$B$440),(1/3)*$C$440,"")</f>
        <v/>
      </c>
      <c r="JC440" s="264" t="str">
        <f>IF(AND($A$440&lt;=X$349,X$349&lt;=$B$440),(2/3)*$C$440,"")</f>
        <v/>
      </c>
      <c r="JD440" s="264" t="str">
        <f>IF(AND($A$440&lt;=X$349,X$349&lt;=$B$440),$D$440,"")</f>
        <v/>
      </c>
      <c r="JE440" s="264" t="str">
        <f>IF(AND($A$440&lt;=X$349,X$349&lt;=$B$440),(1/3)*$D$440,"")</f>
        <v/>
      </c>
      <c r="JF440" s="264" t="str">
        <f>IF(AND($A$440&lt;=X$349,X$349&lt;=$B$440),(2/3)*$D$440,"")</f>
        <v/>
      </c>
      <c r="JG440" s="264" t="str">
        <f>IF(AND($A$440&lt;=X$349,X$349&lt;=$B$440),$E$440,"")</f>
        <v/>
      </c>
      <c r="JH440" s="264" t="str">
        <f>IF(AND($A$440&lt;=X$349,X$349&lt;=$B$440),(1/3)*$E$440,"")</f>
        <v/>
      </c>
      <c r="JI440" s="264" t="str">
        <f>IF(AND($A$440&lt;=X$349,X$349&lt;=$B$440),(2/3)*$E$440,"")</f>
        <v/>
      </c>
      <c r="JJ440" s="264" t="str">
        <f>IF(AND($A$440&lt;=X$349,X$349&lt;=$B$440),$F$440,"")</f>
        <v/>
      </c>
      <c r="JK440" s="264" t="str">
        <f>IF(AND($A$440&lt;=X$349,X$349&lt;=$B$440),(1/3)*$F$440,"")</f>
        <v/>
      </c>
      <c r="JL440" s="264" t="str">
        <f>IF(AND($A$440&lt;=X$349,X$349&lt;=$B$440),(2/3)*$F$440,"")</f>
        <v/>
      </c>
      <c r="JM440" s="264" t="str">
        <f>IF(AND($A$440&lt;=Y$349,Y$349&lt;=$B$440),$C$440,"")</f>
        <v/>
      </c>
      <c r="JN440" s="264" t="str">
        <f>IF(AND($A$440&lt;=Y$349,Y$349&lt;=$B$440),(1/3)*$C$440,"")</f>
        <v/>
      </c>
      <c r="JO440" s="264" t="str">
        <f>IF(AND($A$440&lt;=Y$349,Y$349&lt;=$B$440),(2/3)*$C$440,"")</f>
        <v/>
      </c>
      <c r="JP440" s="264" t="str">
        <f>IF(AND($A$440&lt;=Y$349,Y$349&lt;=$B$440),$D$440,"")</f>
        <v/>
      </c>
      <c r="JQ440" s="264" t="str">
        <f>IF(AND($A$440&lt;=Y$349,Y$349&lt;=$B$440),(1/3)*$D$440,"")</f>
        <v/>
      </c>
      <c r="JR440" s="264" t="str">
        <f>IF(AND($A$440&lt;=Y$349,Y$349&lt;=$B$440),(2/3)*$D$440,"")</f>
        <v/>
      </c>
      <c r="JS440" s="264" t="str">
        <f>IF(AND($A$440&lt;=Y$349,Y$349&lt;=$B$440),$E$440,"")</f>
        <v/>
      </c>
      <c r="JT440" s="264" t="str">
        <f>IF(AND($A$440&lt;=Y$349,Y$349&lt;=$B$440),(1/3)*$E$440,"")</f>
        <v/>
      </c>
      <c r="JU440" s="264" t="str">
        <f>IF(AND($A$440&lt;=Y$349,Y$349&lt;=$B$440),(2/3)*$E$440,"")</f>
        <v/>
      </c>
      <c r="JV440" s="264" t="str">
        <f>IF(AND($A$440&lt;=Y$349,Y$349&lt;=$B$440),$F$440,"")</f>
        <v/>
      </c>
      <c r="JW440" s="264" t="str">
        <f>IF(AND($A$440&lt;=Y$349,Y$349&lt;=$B$440),(1/3)*$F$440,"")</f>
        <v/>
      </c>
      <c r="JX440" s="264" t="str">
        <f>IF(AND($A$440&lt;=Y$349,Y$349&lt;=$B$440),(2/3)*$F$440,"")</f>
        <v/>
      </c>
      <c r="JY440" s="264" t="str">
        <f>IF(AND($A$440&lt;=Z$349,Z$349&lt;=$B$440),$C$440,"")</f>
        <v/>
      </c>
      <c r="JZ440" s="264" t="str">
        <f>IF(AND($A$440&lt;=Z$349,Z$349&lt;=$B$440),(1/3)*$C$440,"")</f>
        <v/>
      </c>
      <c r="KA440" s="264" t="str">
        <f>IF(AND($A$440&lt;=Z$349,Z$349&lt;=$B$440),(2/3)*$C$440,"")</f>
        <v/>
      </c>
      <c r="KB440" s="264" t="str">
        <f>IF(AND($A$440&lt;=Z$349,Z$349&lt;=$B$440),$D$440,"")</f>
        <v/>
      </c>
      <c r="KC440" s="264" t="str">
        <f>IF(AND($A$440&lt;=Z$349,Z$349&lt;=$B$440),(1/3)*$D$440,"")</f>
        <v/>
      </c>
      <c r="KD440" s="264" t="str">
        <f>IF(AND($A$440&lt;=Z$349,Z$349&lt;=$B$440),(2/3)*$D$440,"")</f>
        <v/>
      </c>
      <c r="KE440" s="264" t="str">
        <f>IF(AND($A$440&lt;=Z$349,Z$349&lt;=$B$440),$E$440,"")</f>
        <v/>
      </c>
      <c r="KF440" s="264" t="str">
        <f>IF(AND($A$440&lt;=Z$349,Z$349&lt;=$B$440),(1/3)*$E$440,"")</f>
        <v/>
      </c>
      <c r="KG440" s="264" t="str">
        <f>IF(AND($A$440&lt;=Z$349,Z$349&lt;=$B$440),(2/3)*$E$440,"")</f>
        <v/>
      </c>
      <c r="KH440" s="264" t="str">
        <f>IF(AND($A$440&lt;=Z$349,Z$349&lt;=$B$440),$F$440,"")</f>
        <v/>
      </c>
      <c r="KI440" s="264" t="str">
        <f>IF(AND($A$440&lt;=Z$349,Z$349&lt;=$B$440),(1/3)*$F$440,"")</f>
        <v/>
      </c>
      <c r="KJ440" s="264" t="str">
        <f>IF(AND($A$440&lt;=Z$349,Z$349&lt;=$B$440),(2/3)*$F$440,"")</f>
        <v/>
      </c>
      <c r="KK440" s="264" t="str">
        <f>IF(AND($A$440&lt;=AA$349,AA$349&lt;=$B$440),$C$440,"")</f>
        <v/>
      </c>
      <c r="KL440" s="264" t="str">
        <f>IF(AND($A$440&lt;=AA$349,AA$349&lt;=$B$440),(1/3)*$C$440,"")</f>
        <v/>
      </c>
      <c r="KM440" s="264" t="str">
        <f>IF(AND($A$440&lt;=AA$349,AA$349&lt;=$B$440),(2/3)*$C$440,"")</f>
        <v/>
      </c>
      <c r="KN440" s="264" t="str">
        <f>IF(AND($A$440&lt;=AA$349,AA$349&lt;=$B$440),$D$440,"")</f>
        <v/>
      </c>
      <c r="KO440" s="264" t="str">
        <f>IF(AND($A$440&lt;=AA$349,AA$349&lt;=$B$440),(1/3)*$D$440,"")</f>
        <v/>
      </c>
      <c r="KP440" s="264" t="str">
        <f>IF(AND($A$440&lt;=AA$349,AA$349&lt;=$B$440),(2/3)*$D$440,"")</f>
        <v/>
      </c>
      <c r="KQ440" s="264" t="str">
        <f>IF(AND($A$440&lt;=AA$349,AA$349&lt;=$B$440),$E$440,"")</f>
        <v/>
      </c>
      <c r="KR440" s="264" t="str">
        <f>IF(AND($A$440&lt;=AA$349,AA$349&lt;=$B$440),(1/3)*$E$440,"")</f>
        <v/>
      </c>
      <c r="KS440" s="264" t="str">
        <f>IF(AND($A$440&lt;=AA$349,AA$349&lt;=$B$440),(2/3)*$E$440,"")</f>
        <v/>
      </c>
      <c r="KT440" s="264" t="str">
        <f>IF(AND($A$440&lt;=AA$349,AA$349&lt;=$B$440),$F$440,"")</f>
        <v/>
      </c>
      <c r="KU440" s="264" t="str">
        <f>IF(AND($A$440&lt;=AA$349,AA$349&lt;=$B$440),(1/3)*$F$440,"")</f>
        <v/>
      </c>
      <c r="KV440" s="264" t="str">
        <f>IF(AND($A$440&lt;=AA$349,AA$349&lt;=$B$440),(2/3)*$F$440,"")</f>
        <v/>
      </c>
      <c r="KW440" s="264" t="str">
        <f>IF(AND($A$440&lt;=AB$349,AB$349&lt;=$B$440),$C$440,"")</f>
        <v/>
      </c>
      <c r="KX440" s="264" t="str">
        <f>IF(AND($A$440&lt;=AB$349,AB$349&lt;=$B$440),(1/3)*$C$440,"")</f>
        <v/>
      </c>
      <c r="KY440" s="264" t="str">
        <f>IF(AND($A$440&lt;=AB$349,AB$349&lt;=$B$440),(2/3)*$C$440,"")</f>
        <v/>
      </c>
      <c r="KZ440" s="264" t="str">
        <f>IF(AND($A$440&lt;=AB$349,AB$349&lt;=$B$440),$D$440,"")</f>
        <v/>
      </c>
      <c r="LA440" s="264" t="str">
        <f>IF(AND($A$440&lt;=AB$349,AB$349&lt;=$B$440),(1/3)*$D$440,"")</f>
        <v/>
      </c>
      <c r="LB440" s="264" t="str">
        <f>IF(AND($A$440&lt;=AB$349,AB$349&lt;=$B$440),(2/3)*$D$440,"")</f>
        <v/>
      </c>
      <c r="LC440" s="264" t="str">
        <f>IF(AND($A$440&lt;=AB$349,AB$349&lt;=$B$440),$E$440,"")</f>
        <v/>
      </c>
      <c r="LD440" s="264" t="str">
        <f>IF(AND($A$440&lt;=AB$349,AB$349&lt;=$B$440),(1/3)*$E$440,"")</f>
        <v/>
      </c>
      <c r="LE440" s="264" t="str">
        <f>IF(AND($A$440&lt;=AB$349,AB$349&lt;=$B$440),(2/3)*$E$440,"")</f>
        <v/>
      </c>
      <c r="LF440" s="264" t="str">
        <f>IF(AND($A$440&lt;=AB$349,AB$349&lt;=$B$440),$F$440,"")</f>
        <v/>
      </c>
      <c r="LG440" s="264" t="str">
        <f>IF(AND($A$440&lt;=AB$349,AB$349&lt;=$B$440),(1/3)*$F$440,"")</f>
        <v/>
      </c>
      <c r="LH440" s="264" t="str">
        <f>IF(AND($A$440&lt;=AB$349,AB$349&lt;=$B$440),(2/3)*$F$440,"")</f>
        <v/>
      </c>
      <c r="LI440" s="264" t="str">
        <f>IF(AND($A$440&lt;=AC$349,AC$349&lt;=$B$440),$C$440,"")</f>
        <v/>
      </c>
      <c r="LJ440" s="264" t="str">
        <f>IF(AND($A$440&lt;=AC$349,AC$349&lt;=$B$440),(1/3)*$C$440,"")</f>
        <v/>
      </c>
      <c r="LK440" s="264" t="str">
        <f>IF(AND($A$440&lt;=AC$349,AC$349&lt;=$B$440),(2/3)*$C$440,"")</f>
        <v/>
      </c>
      <c r="LL440" s="264" t="str">
        <f>IF(AND($A$440&lt;=AC$349,AC$349&lt;=$B$440),$D$440,"")</f>
        <v/>
      </c>
      <c r="LM440" s="264" t="str">
        <f>IF(AND($A$440&lt;=AC$349,AC$349&lt;=$B$440),(1/3)*$D$440,"")</f>
        <v/>
      </c>
      <c r="LN440" s="264" t="str">
        <f>IF(AND($A$440&lt;=AC$349,AC$349&lt;=$B$440),(2/3)*$D$440,"")</f>
        <v/>
      </c>
      <c r="LO440" s="264" t="str">
        <f>IF(AND($A$440&lt;=AC$349,AC$349&lt;=$B$440),$E$440,"")</f>
        <v/>
      </c>
      <c r="LP440" s="264" t="str">
        <f>IF(AND($A$440&lt;=AC$349,AC$349&lt;=$B$440),(1/3)*$E$440,"")</f>
        <v/>
      </c>
      <c r="LQ440" s="264" t="str">
        <f>IF(AND($A$440&lt;=AC$349,AC$349&lt;=$B$440),(2/3)*$E$440,"")</f>
        <v/>
      </c>
      <c r="LR440" s="264" t="str">
        <f>IF(AND($A$440&lt;=AC$349,AC$349&lt;=$B$440),$F$440,"")</f>
        <v/>
      </c>
      <c r="LS440" s="264" t="str">
        <f>IF(AND($A$440&lt;=AC$349,AC$349&lt;=$B$440),(1/3)*$F$440,"")</f>
        <v/>
      </c>
      <c r="LT440" s="264" t="str">
        <f>IF(AND($A$440&lt;=AC$349,AC$349&lt;=$B$440),(2/3)*$F$440,"")</f>
        <v/>
      </c>
      <c r="LU440" s="264" t="str">
        <f>IF(AND($A$440&lt;=AD$349,AD$349&lt;=$B$440),$C$440,"")</f>
        <v/>
      </c>
      <c r="LV440" s="264" t="str">
        <f>IF(AND($A$440&lt;=AD$349,AD$349&lt;=$B$440),(1/3)*$C$440,"")</f>
        <v/>
      </c>
      <c r="LW440" s="264" t="str">
        <f>IF(AND($A$440&lt;=AD$349,AD$349&lt;=$B$440),(2/3)*$C$440,"")</f>
        <v/>
      </c>
      <c r="LX440" s="264" t="str">
        <f>IF(AND($A$440&lt;=AD$349,AD$349&lt;=$B$440),$D$440,"")</f>
        <v/>
      </c>
      <c r="LY440" s="264" t="str">
        <f>IF(AND($A$440&lt;=AD$349,AD$349&lt;=$B$440),(1/3)*$D$440,"")</f>
        <v/>
      </c>
      <c r="LZ440" s="264" t="str">
        <f>IF(AND($A$440&lt;=AD$349,AD$349&lt;=$B$440),(2/3)*$D$440,"")</f>
        <v/>
      </c>
      <c r="MA440" s="264" t="str">
        <f>IF(AND($A$440&lt;=AD$349,AD$349&lt;=$B$440),$E$440,"")</f>
        <v/>
      </c>
      <c r="MB440" s="264" t="str">
        <f>IF(AND($A$440&lt;=AD$349,AD$349&lt;=$B$440),(1/3)*$E$440,"")</f>
        <v/>
      </c>
      <c r="MC440" s="264" t="str">
        <f>IF(AND($A$440&lt;=AD$349,AD$349&lt;=$B$440),(2/3)*$E$440,"")</f>
        <v/>
      </c>
      <c r="MD440" s="264" t="str">
        <f>IF(AND($A$440&lt;=AD$349,AD$349&lt;=$B$440),$F$440,"")</f>
        <v/>
      </c>
      <c r="ME440" s="264" t="str">
        <f>IF(AND($A$440&lt;=AD$349,AD$349&lt;=$B$440),(1/3)*$F$440,"")</f>
        <v/>
      </c>
      <c r="MF440" s="264" t="str">
        <f>IF(AND($A$440&lt;=AD$349,AD$349&lt;=$B$440),(2/3)*$F$440,"")</f>
        <v/>
      </c>
      <c r="MG440" s="264" t="str">
        <f>IF(AND($A$440&lt;=AE$349,AE$349&lt;=$B$440),$C$440,"")</f>
        <v/>
      </c>
      <c r="MH440" s="264" t="str">
        <f>IF(AND($A$440&lt;=AE$349,AE$349&lt;=$B$440),(1/3)*$C$440,"")</f>
        <v/>
      </c>
      <c r="MI440" s="264" t="str">
        <f>IF(AND($A$440&lt;=AE$349,AE$349&lt;=$B$440),(2/3)*$C$440,"")</f>
        <v/>
      </c>
      <c r="MJ440" s="264" t="str">
        <f>IF(AND($A$440&lt;=AE$349,AE$349&lt;=$B$440),$D$440,"")</f>
        <v/>
      </c>
      <c r="MK440" s="264" t="str">
        <f>IF(AND($A$440&lt;=AE$349,AE$349&lt;=$B$440),(1/3)*$D$440,"")</f>
        <v/>
      </c>
      <c r="ML440" s="264" t="str">
        <f>IF(AND($A$440&lt;=AE$349,AE$349&lt;=$B$440),(2/3)*$D$440,"")</f>
        <v/>
      </c>
      <c r="MM440" s="264" t="str">
        <f>IF(AND($A$440&lt;=AE$349,AE$349&lt;=$B$440),$E$440,"")</f>
        <v/>
      </c>
      <c r="MN440" s="264" t="str">
        <f>IF(AND($A$440&lt;=AE$349,AE$349&lt;=$B$440),(1/3)*$E$440,"")</f>
        <v/>
      </c>
      <c r="MO440" s="264" t="str">
        <f>IF(AND($A$440&lt;=AE$349,AE$349&lt;=$B$440),(2/3)*$E$440,"")</f>
        <v/>
      </c>
      <c r="MP440" s="264" t="str">
        <f>IF(AND($A$440&lt;=AE$349,AE$349&lt;=$B$440),$F$440,"")</f>
        <v/>
      </c>
      <c r="MQ440" s="264" t="str">
        <f>IF(AND($A$440&lt;=AE$349,AE$349&lt;=$B$440),(1/3)*$F$440,"")</f>
        <v/>
      </c>
      <c r="MR440" s="264" t="str">
        <f>IF(AND($A$440&lt;=AE$349,AE$349&lt;=$B$440),(2/3)*$F$440,"")</f>
        <v/>
      </c>
      <c r="MS440" s="264" t="str">
        <f>IF(AND($A$440&lt;=AF$349,AF$349&lt;=$B$440),$C$440,"")</f>
        <v/>
      </c>
      <c r="MT440" s="264" t="str">
        <f>IF(AND($A$440&lt;=AF$349,AF$349&lt;=$B$440),(1/3)*$C$440,"")</f>
        <v/>
      </c>
      <c r="MU440" s="264" t="str">
        <f>IF(AND($A$440&lt;=AF$349,AF$349&lt;=$B$440),(2/3)*$C$440,"")</f>
        <v/>
      </c>
      <c r="MV440" s="264" t="str">
        <f>IF(AND($A$440&lt;=AF$349,AF$349&lt;=$B$440),$D$440,"")</f>
        <v/>
      </c>
      <c r="MW440" s="264" t="str">
        <f>IF(AND($A$440&lt;=AF$349,AF$349&lt;=$B$440),(1/3)*$D$440,"")</f>
        <v/>
      </c>
      <c r="MX440" s="264" t="str">
        <f>IF(AND($A$440&lt;=AF$349,AF$349&lt;=$B$440),(2/3)*$D$440,"")</f>
        <v/>
      </c>
      <c r="MY440" s="264" t="str">
        <f>IF(AND($A$440&lt;=AF$349,AF$349&lt;=$B$440),$E$440,"")</f>
        <v/>
      </c>
      <c r="MZ440" s="264" t="str">
        <f>IF(AND($A$440&lt;=AF$349,AF$349&lt;=$B$440),(1/3)*$E$440,"")</f>
        <v/>
      </c>
      <c r="NA440" s="264" t="str">
        <f>IF(AND($A$440&lt;=AF$349,AF$349&lt;=$B$440),(2/3)*$E$440,"")</f>
        <v/>
      </c>
      <c r="NB440" s="264" t="str">
        <f>IF(AND($A$440&lt;=AF$349,AF$349&lt;=$B$440),$F$440,"")</f>
        <v/>
      </c>
      <c r="NC440" s="264" t="str">
        <f>IF(AND($A$440&lt;=AF$349,AF$349&lt;=$B$440),(1/3)*$F$440,"")</f>
        <v/>
      </c>
      <c r="ND440" s="264" t="str">
        <f>IF(AND($A$440&lt;=AF$349,AF$349&lt;=$B$440),(2/3)*$F$440,"")</f>
        <v/>
      </c>
      <c r="NE440" s="264" t="str">
        <f>IF(AND($A$440&lt;=AG$349,AG$349&lt;=$B$440),$C$440,"")</f>
        <v/>
      </c>
      <c r="NF440" s="264" t="str">
        <f>IF(AND($A$440&lt;=AG$349,AG$349&lt;=$B$440),(1/3)*$C$440,"")</f>
        <v/>
      </c>
      <c r="NG440" s="264" t="str">
        <f>IF(AND($A$440&lt;=AG$349,AG$349&lt;=$B$440),(2/3)*$C$440,"")</f>
        <v/>
      </c>
      <c r="NH440" s="264" t="str">
        <f>IF(AND($A$440&lt;=AG$349,AG$349&lt;=$B$440),$D$440,"")</f>
        <v/>
      </c>
      <c r="NI440" s="264" t="str">
        <f>IF(AND($A$440&lt;=AG$349,AG$349&lt;=$B$440),(1/3)*$D$440,"")</f>
        <v/>
      </c>
      <c r="NJ440" s="264" t="str">
        <f>IF(AND($A$440&lt;=AG$349,AG$349&lt;=$B$440),(2/3)*$D$440,"")</f>
        <v/>
      </c>
      <c r="NK440" s="264" t="str">
        <f>IF(AND($A$440&lt;=AG$349,AG$349&lt;=$B$440),$E$440,"")</f>
        <v/>
      </c>
      <c r="NL440" s="264" t="str">
        <f>IF(AND($A$440&lt;=AG$349,AG$349&lt;=$B$440),(1/3)*$E$440,"")</f>
        <v/>
      </c>
      <c r="NM440" s="264" t="str">
        <f>IF(AND($A$440&lt;=AG$349,AG$349&lt;=$B$440),(2/3)*$E$440,"")</f>
        <v/>
      </c>
      <c r="NN440" s="264" t="str">
        <f>IF(AND($A$440&lt;=AG$349,AG$349&lt;=$B$440),$F$440,"")</f>
        <v/>
      </c>
      <c r="NO440" s="264" t="str">
        <f>IF(AND($A$440&lt;=AG$349,AG$349&lt;=$B$440),(1/3)*$F$440,"")</f>
        <v/>
      </c>
      <c r="NP440" s="264" t="str">
        <f>IF(AND($A$440&lt;=AG$349,AG$349&lt;=$B$440),(2/3)*$F$440,"")</f>
        <v/>
      </c>
      <c r="NQ440" s="264" t="str">
        <f>IF(AND($A$440&lt;=AH$349,AH$349&lt;=$B$440),$C$440,"")</f>
        <v/>
      </c>
      <c r="NR440" s="264" t="str">
        <f>IF(AND($A$440&lt;=AH$349,AH$349&lt;=$B$440),(1/3)*$C$440,"")</f>
        <v/>
      </c>
      <c r="NS440" s="264" t="str">
        <f>IF(AND($A$440&lt;=AH$349,AH$349&lt;=$B$440),(2/3)*$C$440,"")</f>
        <v/>
      </c>
      <c r="NT440" s="264" t="str">
        <f>IF(AND($A$440&lt;=AH$349,AH$349&lt;=$B$440),$D$440,"")</f>
        <v/>
      </c>
      <c r="NU440" s="264" t="str">
        <f>IF(AND($A$440&lt;=AH$349,AH$349&lt;=$B$440),(1/3)*$D$440,"")</f>
        <v/>
      </c>
      <c r="NV440" s="264" t="str">
        <f>IF(AND($A$440&lt;=AH$349,AH$349&lt;=$B$440),(2/3)*$D$440,"")</f>
        <v/>
      </c>
      <c r="NW440" s="264" t="str">
        <f>IF(AND($A$440&lt;=AH$349,AH$349&lt;=$B$440),$E$440,"")</f>
        <v/>
      </c>
      <c r="NX440" s="264" t="str">
        <f>IF(AND($A$440&lt;=AH$349,AH$349&lt;=$B$440),(1/3)*$E$440,"")</f>
        <v/>
      </c>
      <c r="NY440" s="264" t="str">
        <f>IF(AND($A$440&lt;=AH$349,AH$349&lt;=$B$440),(2/3)*$E$440,"")</f>
        <v/>
      </c>
      <c r="NZ440" s="264" t="str">
        <f>IF(AND($A$440&lt;=AH$349,AH$349&lt;=$B$440),$F$440,"")</f>
        <v/>
      </c>
      <c r="OA440" s="264" t="str">
        <f>IF(AND($A$440&lt;=AH$349,AH$349&lt;=$B$440),(1/3)*$F$440,"")</f>
        <v/>
      </c>
      <c r="OB440" s="264" t="str">
        <f>IF(AND($A$440&lt;=AH$349,AH$349&lt;=$B$440),(2/3)*$F$440,"")</f>
        <v/>
      </c>
      <c r="OC440" s="264" t="str">
        <f>IF(AND($A$440&lt;=AI$349,AI$349&lt;=$B$440),$C$440,"")</f>
        <v/>
      </c>
      <c r="OD440" s="264" t="str">
        <f>IF(AND($A$440&lt;=AI$349,AI$349&lt;=$B$440),(1/3)*$C$440,"")</f>
        <v/>
      </c>
      <c r="OE440" s="264" t="str">
        <f>IF(AND($A$440&lt;=AI$349,AI$349&lt;=$B$440),(2/3)*$C$440,"")</f>
        <v/>
      </c>
      <c r="OF440" s="264" t="str">
        <f>IF(AND($A$440&lt;=AI$349,AI$349&lt;=$B$440),$D$440,"")</f>
        <v/>
      </c>
      <c r="OG440" s="264" t="str">
        <f>IF(AND($A$440&lt;=AI$349,AI$349&lt;=$B$440),(1/3)*$D$440,"")</f>
        <v/>
      </c>
      <c r="OH440" s="264" t="str">
        <f>IF(AND($A$440&lt;=AI$349,AI$349&lt;=$B$440),(2/3)*$D$440,"")</f>
        <v/>
      </c>
      <c r="OI440" s="264" t="str">
        <f>IF(AND($A$440&lt;=AI$349,AI$349&lt;=$B$440),$E$440,"")</f>
        <v/>
      </c>
      <c r="OJ440" s="264" t="str">
        <f>IF(AND($A$440&lt;=AI$349,AI$349&lt;=$B$440),(1/3)*$E$440,"")</f>
        <v/>
      </c>
      <c r="OK440" s="264" t="str">
        <f>IF(AND($A$440&lt;=AI$349,AI$349&lt;=$B$440),(2/3)*$E$440,"")</f>
        <v/>
      </c>
      <c r="OL440" s="264" t="str">
        <f>IF(AND($A$440&lt;=AI$349,AI$349&lt;=$B$440),$F$440,"")</f>
        <v/>
      </c>
      <c r="OM440" s="264" t="str">
        <f>IF(AND($A$440&lt;=AI$349,AI$349&lt;=$B$440),(1/3)*$F$440,"")</f>
        <v/>
      </c>
      <c r="ON440" s="264" t="str">
        <f>IF(AND($A$440&lt;=AI$349,AI$349&lt;=$B$440),(2/3)*$F$440,"")</f>
        <v/>
      </c>
      <c r="OO440" s="264" t="str">
        <f>IF(AND($A$440&lt;=AJ$349,AJ$349&lt;=$B$440),$C$440,"")</f>
        <v/>
      </c>
      <c r="OP440" s="264" t="str">
        <f>IF(AND($A$440&lt;=AJ$349,AJ$349&lt;=$B$440),(1/3)*$C$440,"")</f>
        <v/>
      </c>
      <c r="OQ440" s="264" t="str">
        <f>IF(AND($A$440&lt;=AJ$349,AJ$349&lt;=$B$440),(2/3)*$C$440,"")</f>
        <v/>
      </c>
      <c r="OR440" s="264" t="str">
        <f>IF(AND($A$440&lt;=AJ$349,AJ$349&lt;=$B$440),$D$440,"")</f>
        <v/>
      </c>
      <c r="OS440" s="264" t="str">
        <f>IF(AND($A$440&lt;=AJ$349,AJ$349&lt;=$B$440),(1/3)*$D$440,"")</f>
        <v/>
      </c>
      <c r="OT440" s="264" t="str">
        <f>IF(AND($A$440&lt;=AJ$349,AJ$349&lt;=$B$440),(2/3)*$D$440,"")</f>
        <v/>
      </c>
      <c r="OU440" s="264" t="str">
        <f>IF(AND($A$440&lt;=AJ$349,AJ$349&lt;=$B$440),$E$440,"")</f>
        <v/>
      </c>
      <c r="OV440" s="264" t="str">
        <f>IF(AND($A$440&lt;=AJ$349,AJ$349&lt;=$B$440),(1/3)*$E$440,"")</f>
        <v/>
      </c>
      <c r="OW440" s="264" t="str">
        <f>IF(AND($A$440&lt;=AJ$349,AJ$349&lt;=$B$440),(2/3)*$E$440,"")</f>
        <v/>
      </c>
      <c r="OX440" s="264" t="str">
        <f>IF(AND($A$440&lt;=AJ$349,AJ$349&lt;=$B$440),$F$440,"")</f>
        <v/>
      </c>
      <c r="OY440" s="264" t="str">
        <f>IF(AND($A$440&lt;=AJ$349,AJ$349&lt;=$B$440),(1/3)*$F$440,"")</f>
        <v/>
      </c>
      <c r="OZ440" s="264" t="str">
        <f>IF(AND($A$440&lt;=AJ$349,AJ$349&lt;=$B$440),(2/3)*$F$440,"")</f>
        <v/>
      </c>
      <c r="PA440" s="264" t="str">
        <f>IF(AND($A$440&lt;=AK$349,AK$349&lt;=$B$440),$C$440,"")</f>
        <v/>
      </c>
      <c r="PB440" s="264" t="str">
        <f>IF(AND($A$440&lt;=AK$349,AK$349&lt;=$B$440),(1/3)*$C$440,"")</f>
        <v/>
      </c>
      <c r="PC440" s="264" t="str">
        <f>IF(AND($A$440&lt;=AK$349,AK$349&lt;=$B$440),(2/3)*$C$440,"")</f>
        <v/>
      </c>
      <c r="PD440" s="264" t="str">
        <f>IF(AND($A$440&lt;=AK$349,AK$349&lt;=$B$440),$D$440,"")</f>
        <v/>
      </c>
      <c r="PE440" s="264" t="str">
        <f>IF(AND($A$440&lt;=AK$349,AK$349&lt;=$B$440),(1/3)*$D$440,"")</f>
        <v/>
      </c>
      <c r="PF440" s="264" t="str">
        <f>IF(AND($A$440&lt;=AK$349,AK$349&lt;=$B$440),(2/3)*$D$440,"")</f>
        <v/>
      </c>
      <c r="PG440" s="264" t="str">
        <f>IF(AND($A$440&lt;=AK$349,AK$349&lt;=$B$440),$E$440,"")</f>
        <v/>
      </c>
      <c r="PH440" s="264" t="str">
        <f>IF(AND($A$440&lt;=AK$349,AK$349&lt;=$B$440),(1/3)*$E$440,"")</f>
        <v/>
      </c>
      <c r="PI440" s="264" t="str">
        <f>IF(AND($A$440&lt;=AK$349,AK$349&lt;=$B$440),(2/3)*$E$440,"")</f>
        <v/>
      </c>
      <c r="PJ440" s="264" t="str">
        <f>IF(AND($A$440&lt;=AK$349,AK$349&lt;=$B$440),$F$440,"")</f>
        <v/>
      </c>
      <c r="PK440" s="264" t="str">
        <f>IF(AND($A$440&lt;=AK$349,AK$349&lt;=$B$440),(1/3)*$F$440,"")</f>
        <v/>
      </c>
      <c r="PL440" s="264" t="str">
        <f>IF(AND($A$440&lt;=AK$349,AK$349&lt;=$B$440),(2/3)*$F$440,"")</f>
        <v/>
      </c>
      <c r="PM440" s="264" t="str">
        <f>IF(AND($A$440&lt;=AL$349,AL$349&lt;=$B$440),$C$440,"")</f>
        <v/>
      </c>
      <c r="PN440" s="264" t="str">
        <f>IF(AND($A$440&lt;=AL$349,AL$349&lt;=$B$440),(1/3)*$C$440,"")</f>
        <v/>
      </c>
      <c r="PO440" s="264" t="str">
        <f>IF(AND($A$440&lt;=AL$349,AL$349&lt;=$B$440),(2/3)*$C$440,"")</f>
        <v/>
      </c>
      <c r="PP440" s="264" t="str">
        <f>IF(AND($A$440&lt;=AL$349,AL$349&lt;=$B$440),$D$440,"")</f>
        <v/>
      </c>
      <c r="PQ440" s="264" t="str">
        <f>IF(AND($A$440&lt;=AL$349,AL$349&lt;=$B$440),(1/3)*$D$440,"")</f>
        <v/>
      </c>
      <c r="PR440" s="264" t="str">
        <f>IF(AND($A$440&lt;=AL$349,AL$349&lt;=$B$440),(2/3)*$D$440,"")</f>
        <v/>
      </c>
      <c r="PS440" s="264" t="str">
        <f>IF(AND($A$440&lt;=AL$349,AL$349&lt;=$B$440),$E$440,"")</f>
        <v/>
      </c>
      <c r="PT440" s="264" t="str">
        <f>IF(AND($A$440&lt;=AL$349,AL$349&lt;=$B$440),(1/3)*$E$440,"")</f>
        <v/>
      </c>
      <c r="PU440" s="264" t="str">
        <f>IF(AND($A$440&lt;=AL$349,AL$349&lt;=$B$440),(2/3)*$E$440,"")</f>
        <v/>
      </c>
      <c r="PV440" s="264" t="str">
        <f>IF(AND($A$440&lt;=AL$349,AL$349&lt;=$B$440),$F$440,"")</f>
        <v/>
      </c>
      <c r="PW440" s="264" t="str">
        <f>IF(AND($A$440&lt;=AL$349,AL$349&lt;=$B$440),(1/3)*$F$440,"")</f>
        <v/>
      </c>
      <c r="PX440" s="264" t="str">
        <f>IF(AND($A$440&lt;=AL$349,AL$349&lt;=$B$440),(2/3)*$F$440,"")</f>
        <v/>
      </c>
      <c r="PY440" s="264" t="str">
        <f>IF(AND($A$440&lt;=AM$349,AM$349&lt;=$B$440),$C$440,"")</f>
        <v/>
      </c>
      <c r="PZ440" s="264" t="str">
        <f>IF(AND($A$440&lt;=AM$349,AM$349&lt;=$B$440),(1/3)*$C$440,"")</f>
        <v/>
      </c>
      <c r="QA440" s="264" t="str">
        <f>IF(AND($A$440&lt;=AM$349,AM$349&lt;=$B$440),(2/3)*$C$440,"")</f>
        <v/>
      </c>
      <c r="QB440" s="264" t="str">
        <f>IF(AND($A$440&lt;=AM$349,AM$349&lt;=$B$440),$D$440,"")</f>
        <v/>
      </c>
      <c r="QC440" s="264" t="str">
        <f>IF(AND($A$440&lt;=AM$349,AM$349&lt;=$B$440),(1/3)*$D$440,"")</f>
        <v/>
      </c>
      <c r="QD440" s="264" t="str">
        <f>IF(AND($A$440&lt;=AM$349,AM$349&lt;=$B$440),(2/3)*$D$440,"")</f>
        <v/>
      </c>
      <c r="QE440" s="264" t="str">
        <f>IF(AND($A$440&lt;=AM$349,AM$349&lt;=$B$440),$E$440,"")</f>
        <v/>
      </c>
      <c r="QF440" s="264" t="str">
        <f>IF(AND($A$440&lt;=AM$349,AM$349&lt;=$B$440),(1/3)*$E$440,"")</f>
        <v/>
      </c>
      <c r="QG440" s="264" t="str">
        <f>IF(AND($A$440&lt;=AM$349,AM$349&lt;=$B$440),(2/3)*$E$440,"")</f>
        <v/>
      </c>
      <c r="QH440" s="264" t="str">
        <f>IF(AND($A$440&lt;=AM$349,AM$349&lt;=$B$440),$F$440,"")</f>
        <v/>
      </c>
      <c r="QI440" s="264" t="str">
        <f>IF(AND($A$440&lt;=AM$349,AM$349&lt;=$B$440),(1/3)*$F$440,"")</f>
        <v/>
      </c>
      <c r="QJ440" s="264" t="str">
        <f>IF(AND($A$440&lt;=AM$349,AM$349&lt;=$B$440),(2/3)*$F$440,"")</f>
        <v/>
      </c>
      <c r="QK440" s="264" t="str">
        <f>IF(AND($A$440&lt;=AN$349,AN$349&lt;=$B$440),$C$440,"")</f>
        <v/>
      </c>
      <c r="QL440" s="264" t="str">
        <f>IF(AND($A$440&lt;=AN$349,AN$349&lt;=$B$440),(1/3)*$C$440,"")</f>
        <v/>
      </c>
      <c r="QM440" s="264" t="str">
        <f>IF(AND($A$440&lt;=AN$349,AN$349&lt;=$B$440),(2/3)*$C$440,"")</f>
        <v/>
      </c>
      <c r="QN440" s="264" t="str">
        <f>IF(AND($A$440&lt;=AN$349,AN$349&lt;=$B$440),$D$440,"")</f>
        <v/>
      </c>
      <c r="QO440" s="264" t="str">
        <f>IF(AND($A$440&lt;=AN$349,AN$349&lt;=$B$440),(1/3)*$D$440,"")</f>
        <v/>
      </c>
      <c r="QP440" s="264" t="str">
        <f>IF(AND($A$440&lt;=AN$349,AN$349&lt;=$B$440),(2/3)*$D$440,"")</f>
        <v/>
      </c>
      <c r="QQ440" s="264" t="str">
        <f>IF(AND($A$440&lt;=AN$349,AN$349&lt;=$B$440),$E$440,"")</f>
        <v/>
      </c>
      <c r="QR440" s="264" t="str">
        <f>IF(AND($A$440&lt;=AN$349,AN$349&lt;=$B$440),(1/3)*$E$440,"")</f>
        <v/>
      </c>
      <c r="QS440" s="264" t="str">
        <f>IF(AND($A$440&lt;=AN$349,AN$349&lt;=$B$440),(2/3)*$E$440,"")</f>
        <v/>
      </c>
      <c r="QT440" s="264" t="str">
        <f>IF(AND($A$440&lt;=AN$349,AN$349&lt;=$B$440),$F$440,"")</f>
        <v/>
      </c>
      <c r="QU440" s="264" t="str">
        <f>IF(AND($A$440&lt;=AN$349,AN$349&lt;=$B$440),(1/3)*$F$440,"")</f>
        <v/>
      </c>
      <c r="QV440" s="264" t="str">
        <f>IF(AND($A$440&lt;=AN$349,AN$349&lt;=$B$440),(2/3)*$F$440,"")</f>
        <v/>
      </c>
      <c r="QW440" s="264" t="str">
        <f>IF(AND($A$440&lt;=AO$349,AO$349&lt;=$B$440),$C$440,"")</f>
        <v/>
      </c>
      <c r="QX440" s="264" t="str">
        <f>IF(AND($A$440&lt;=AO$349,AO$349&lt;=$B$440),(1/3)*$C$440,"")</f>
        <v/>
      </c>
      <c r="QY440" s="264" t="str">
        <f>IF(AND($A$440&lt;=AO$349,AO$349&lt;=$B$440),(2/3)*$C$440,"")</f>
        <v/>
      </c>
      <c r="QZ440" s="264" t="str">
        <f>IF(AND($A$440&lt;=AO$349,AO$349&lt;=$B$440),$D$440,"")</f>
        <v/>
      </c>
      <c r="RA440" s="264" t="str">
        <f>IF(AND($A$440&lt;=AO$349,AO$349&lt;=$B$440),(1/3)*$D$440,"")</f>
        <v/>
      </c>
      <c r="RB440" s="264" t="str">
        <f>IF(AND($A$440&lt;=AO$349,AO$349&lt;=$B$440),(2/3)*$D$440,"")</f>
        <v/>
      </c>
      <c r="RC440" s="264" t="str">
        <f>IF(AND($A$440&lt;=AO$349,AO$349&lt;=$B$440),$E$440,"")</f>
        <v/>
      </c>
      <c r="RD440" s="264" t="str">
        <f>IF(AND($A$440&lt;=AO$349,AO$349&lt;=$B$440),(1/3)*$E$440,"")</f>
        <v/>
      </c>
      <c r="RE440" s="264" t="str">
        <f>IF(AND($A$440&lt;=AO$349,AO$349&lt;=$B$440),(2/3)*$E$440,"")</f>
        <v/>
      </c>
      <c r="RF440" s="264" t="str">
        <f>IF(AND($A$440&lt;=AO$349,AO$349&lt;=$B$440),$F$440,"")</f>
        <v/>
      </c>
      <c r="RG440" s="264" t="str">
        <f>IF(AND($A$440&lt;=AO$349,AO$349&lt;=$B$440),(1/3)*$F$440,"")</f>
        <v/>
      </c>
      <c r="RH440" s="264" t="str">
        <f>IF(AND($A$440&lt;=AO$349,AO$349&lt;=$B$440),(2/3)*$F$440,"")</f>
        <v/>
      </c>
      <c r="RI440" s="264" t="str">
        <f>IF(AND($A$440&lt;=AP$349,AP$349&lt;=$B$440),$C$440,"")</f>
        <v/>
      </c>
      <c r="RJ440" s="264" t="str">
        <f>IF(AND($A$440&lt;=AP$349,AP$349&lt;=$B$440),(1/3)*$C$440,"")</f>
        <v/>
      </c>
      <c r="RK440" s="264" t="str">
        <f>IF(AND($A$440&lt;=AP$349,AP$349&lt;=$B$440),(2/3)*$C$440,"")</f>
        <v/>
      </c>
      <c r="RL440" s="264" t="str">
        <f>IF(AND($A$440&lt;=AP$349,AP$349&lt;=$B$440),$D$440,"")</f>
        <v/>
      </c>
      <c r="RM440" s="264" t="str">
        <f>IF(AND($A$440&lt;=AP$349,AP$349&lt;=$B$440),(1/3)*$D$440,"")</f>
        <v/>
      </c>
      <c r="RN440" s="264" t="str">
        <f>IF(AND($A$440&lt;=AP$349,AP$349&lt;=$B$440),(2/3)*$D$440,"")</f>
        <v/>
      </c>
      <c r="RO440" s="264" t="str">
        <f>IF(AND($A$440&lt;=AP$349,AP$349&lt;=$B$440),$E$440,"")</f>
        <v/>
      </c>
      <c r="RP440" s="264" t="str">
        <f>IF(AND($A$440&lt;=AP$349,AP$349&lt;=$B$440),(1/3)*$E$440,"")</f>
        <v/>
      </c>
      <c r="RQ440" s="264" t="str">
        <f>IF(AND($A$440&lt;=AP$349,AP$349&lt;=$B$440),(2/3)*$E$440,"")</f>
        <v/>
      </c>
      <c r="RR440" s="264" t="str">
        <f>IF(AND($A$440&lt;=AP$349,AP$349&lt;=$B$440),$F$440,"")</f>
        <v/>
      </c>
      <c r="RS440" s="264" t="str">
        <f>IF(AND($A$440&lt;=AP$349,AP$349&lt;=$B$440),(1/3)*$F$440,"")</f>
        <v/>
      </c>
      <c r="RT440" s="264" t="str">
        <f>IF(AND($A$440&lt;=AP$349,AP$349&lt;=$B$440),(2/3)*$F$440,"")</f>
        <v/>
      </c>
      <c r="RU440" s="264" t="str">
        <f>IF(AND($A$440&lt;=AQ$349,AQ$349&lt;=$B$440),$C$440,"")</f>
        <v/>
      </c>
      <c r="RV440" s="264" t="str">
        <f>IF(AND($A$440&lt;=AQ$349,AQ$349&lt;=$B$440),(1/3)*$C$440,"")</f>
        <v/>
      </c>
      <c r="RW440" s="264" t="str">
        <f>IF(AND($A$440&lt;=AQ$349,AQ$349&lt;=$B$440),(2/3)*$C$440,"")</f>
        <v/>
      </c>
      <c r="RX440" s="264" t="str">
        <f>IF(AND($A$440&lt;=AQ$349,AQ$349&lt;=$B$440),$D$440,"")</f>
        <v/>
      </c>
      <c r="RY440" s="264" t="str">
        <f>IF(AND($A$440&lt;=AQ$349,AQ$349&lt;=$B$440),(1/3)*$D$440,"")</f>
        <v/>
      </c>
      <c r="RZ440" s="264" t="str">
        <f>IF(AND($A$440&lt;=AQ$349,AQ$349&lt;=$B$440),(2/3)*$D$440,"")</f>
        <v/>
      </c>
      <c r="SA440" s="264" t="str">
        <f>IF(AND($A$440&lt;=AQ$349,AQ$349&lt;=$B$440),$E$440,"")</f>
        <v/>
      </c>
      <c r="SB440" s="264" t="str">
        <f>IF(AND($A$440&lt;=AQ$349,AQ$349&lt;=$B$440),(1/3)*$E$440,"")</f>
        <v/>
      </c>
      <c r="SC440" s="264" t="str">
        <f>IF(AND($A$440&lt;=AQ$349,AQ$349&lt;=$B$440),(2/3)*$E$440,"")</f>
        <v/>
      </c>
      <c r="SD440" s="264" t="str">
        <f>IF(AND($A$440&lt;=AQ$349,AQ$349&lt;=$B$440),$F$440,"")</f>
        <v/>
      </c>
      <c r="SE440" s="264" t="str">
        <f>IF(AND($A$440&lt;=AQ$349,AQ$349&lt;=$B$440),(1/3)*$F$440,"")</f>
        <v/>
      </c>
      <c r="SF440" s="264" t="str">
        <f>IF(AND($A$440&lt;=AQ$349,AQ$349&lt;=$B$440),(2/3)*$F$440,"")</f>
        <v/>
      </c>
      <c r="SG440" s="264" t="str">
        <f>IF(AND($A$440&lt;=AR$349,AR$349&lt;=$B$440),$C$440,"")</f>
        <v/>
      </c>
      <c r="SH440" s="264" t="str">
        <f>IF(AND($A$440&lt;=AR$349,AR$349&lt;=$B$440),(1/3)*$C$440,"")</f>
        <v/>
      </c>
      <c r="SI440" s="264" t="str">
        <f>IF(AND($A$440&lt;=AR$349,AR$349&lt;=$B$440),(2/3)*$C$440,"")</f>
        <v/>
      </c>
      <c r="SJ440" s="264" t="str">
        <f>IF(AND($A$440&lt;=AR$349,AR$349&lt;=$B$440),$D$440,"")</f>
        <v/>
      </c>
      <c r="SK440" s="264" t="str">
        <f>IF(AND($A$440&lt;=AR$349,AR$349&lt;=$B$440),(1/3)*$D$440,"")</f>
        <v/>
      </c>
      <c r="SL440" s="264" t="str">
        <f>IF(AND($A$440&lt;=AR$349,AR$349&lt;=$B$440),(2/3)*$D$440,"")</f>
        <v/>
      </c>
      <c r="SM440" s="264" t="str">
        <f>IF(AND($A$440&lt;=AR$349,AR$349&lt;=$B$440),$E$440,"")</f>
        <v/>
      </c>
      <c r="SN440" s="264" t="str">
        <f>IF(AND($A$440&lt;=AR$349,AR$349&lt;=$B$440),(1/3)*$E$440,"")</f>
        <v/>
      </c>
      <c r="SO440" s="264" t="str">
        <f>IF(AND($A$440&lt;=AR$349,AR$349&lt;=$B$440),(2/3)*$E$440,"")</f>
        <v/>
      </c>
      <c r="SP440" s="264" t="str">
        <f>IF(AND($A$440&lt;=AR$349,AR$349&lt;=$B$440),$F$440,"")</f>
        <v/>
      </c>
      <c r="SQ440" s="264" t="str">
        <f>IF(AND($A$440&lt;=AR$349,AR$349&lt;=$B$440),(1/3)*$F$440,"")</f>
        <v/>
      </c>
      <c r="SR440" s="264" t="str">
        <f>IF(AND($A$440&lt;=AR$349,AR$349&lt;=$B$440),(2/3)*$F$440,"")</f>
        <v/>
      </c>
      <c r="SS440" s="264" t="str">
        <f>IF(AND($A$440&lt;=AS$349,AS$349&lt;=$B$440),$C$440,"")</f>
        <v/>
      </c>
      <c r="ST440" s="264" t="str">
        <f>IF(AND($A$440&lt;=AS$349,AS$349&lt;=$B$440),(1/3)*$C$440,"")</f>
        <v/>
      </c>
      <c r="SU440" s="264" t="str">
        <f>IF(AND($A$440&lt;=AS$349,AS$349&lt;=$B$440),(2/3)*$C$440,"")</f>
        <v/>
      </c>
      <c r="SV440" s="264" t="str">
        <f>IF(AND($A$440&lt;=AS$349,AS$349&lt;=$B$440),$D$440,"")</f>
        <v/>
      </c>
      <c r="SW440" s="264" t="str">
        <f>IF(AND($A$440&lt;=AS$349,AS$349&lt;=$B$440),(1/3)*$D$440,"")</f>
        <v/>
      </c>
      <c r="SX440" s="264" t="str">
        <f>IF(AND($A$440&lt;=AS$349,AS$349&lt;=$B$440),(2/3)*$D$440,"")</f>
        <v/>
      </c>
      <c r="SY440" s="264" t="str">
        <f>IF(AND($A$440&lt;=AS$349,AS$349&lt;=$B$440),$E$440,"")</f>
        <v/>
      </c>
      <c r="SZ440" s="264" t="str">
        <f>IF(AND($A$440&lt;=AS$349,AS$349&lt;=$B$440),(1/3)*$E$440,"")</f>
        <v/>
      </c>
      <c r="TA440" s="264" t="str">
        <f>IF(AND($A$440&lt;=AS$349,AS$349&lt;=$B$440),(2/3)*$E$440,"")</f>
        <v/>
      </c>
      <c r="TB440" s="264" t="str">
        <f>IF(AND($A$440&lt;=AS$349,AS$349&lt;=$B$440),$F$440,"")</f>
        <v/>
      </c>
      <c r="TC440" s="264" t="str">
        <f>IF(AND($A$440&lt;=AS$349,AS$349&lt;=$B$440),(1/3)*$F$440,"")</f>
        <v/>
      </c>
      <c r="TD440" s="264" t="str">
        <f>IF(AND($A$440&lt;=AS$349,AS$349&lt;=$B$440),(2/3)*$F$440,"")</f>
        <v/>
      </c>
      <c r="TE440" s="264" t="str">
        <f>IF(AND($A$440&lt;=AT$349,AT$349&lt;=$B$440),$C$440,"")</f>
        <v/>
      </c>
      <c r="TF440" s="264" t="str">
        <f>IF(AND($A$440&lt;=AT$349,AT$349&lt;=$B$440),(1/3)*$C$440,"")</f>
        <v/>
      </c>
      <c r="TG440" s="264" t="str">
        <f>IF(AND($A$440&lt;=AT$349,AT$349&lt;=$B$440),(2/3)*$C$440,"")</f>
        <v/>
      </c>
      <c r="TH440" s="264" t="str">
        <f>IF(AND($A$440&lt;=AT$349,AT$349&lt;=$B$440),$D$440,"")</f>
        <v/>
      </c>
      <c r="TI440" s="264" t="str">
        <f>IF(AND($A$440&lt;=AT$349,AT$349&lt;=$B$440),(1/3)*$D$440,"")</f>
        <v/>
      </c>
      <c r="TJ440" s="264" t="str">
        <f>IF(AND($A$440&lt;=AT$349,AT$349&lt;=$B$440),(2/3)*$D$440,"")</f>
        <v/>
      </c>
      <c r="TK440" s="264" t="str">
        <f>IF(AND($A$440&lt;=AT$349,AT$349&lt;=$B$440),$E$440,"")</f>
        <v/>
      </c>
      <c r="TL440" s="264" t="str">
        <f>IF(AND($A$440&lt;=AT$349,AT$349&lt;=$B$440),(1/3)*$E$440,"")</f>
        <v/>
      </c>
      <c r="TM440" s="264" t="str">
        <f>IF(AND($A$440&lt;=AT$349,AT$349&lt;=$B$440),(2/3)*$E$440,"")</f>
        <v/>
      </c>
      <c r="TN440" s="264" t="str">
        <f>IF(AND($A$440&lt;=AT$349,AT$349&lt;=$B$440),$F$440,"")</f>
        <v/>
      </c>
      <c r="TO440" s="264" t="str">
        <f>IF(AND($A$440&lt;=AT$349,AT$349&lt;=$B$440),(1/3)*$F$440,"")</f>
        <v/>
      </c>
      <c r="TP440" s="264" t="str">
        <f>IF(AND($A$440&lt;=AT$349,AT$349&lt;=$B$440),(2/3)*$F$440,"")</f>
        <v/>
      </c>
      <c r="TQ440" s="264" t="str">
        <f>IF(AND($A$440&lt;=AU$349,AU$349&lt;=$B$440),$C$440,"")</f>
        <v/>
      </c>
      <c r="TR440" s="264" t="str">
        <f>IF(AND($A$440&lt;=AU$349,AU$349&lt;=$B$440),(1/3)*$C$440,"")</f>
        <v/>
      </c>
      <c r="TS440" s="264" t="str">
        <f>IF(AND($A$440&lt;=AU$349,AU$349&lt;=$B$440),(2/3)*$C$440,"")</f>
        <v/>
      </c>
      <c r="TT440" s="264" t="str">
        <f>IF(AND($A$440&lt;=AU$349,AU$349&lt;=$B$440),$D$440,"")</f>
        <v/>
      </c>
      <c r="TU440" s="264" t="str">
        <f>IF(AND($A$440&lt;=AU$349,AU$349&lt;=$B$440),(1/3)*$D$440,"")</f>
        <v/>
      </c>
      <c r="TV440" s="264" t="str">
        <f>IF(AND($A$440&lt;=AU$349,AU$349&lt;=$B$440),(2/3)*$D$440,"")</f>
        <v/>
      </c>
      <c r="TW440" s="264" t="str">
        <f>IF(AND($A$440&lt;=AU$349,AU$349&lt;=$B$440),$E$440,"")</f>
        <v/>
      </c>
      <c r="TX440" s="264" t="str">
        <f>IF(AND($A$440&lt;=AU$349,AU$349&lt;=$B$440),(1/3)*$E$440,"")</f>
        <v/>
      </c>
      <c r="TY440" s="264" t="str">
        <f>IF(AND($A$440&lt;=AU$349,AU$349&lt;=$B$440),(2/3)*$E$440,"")</f>
        <v/>
      </c>
      <c r="TZ440" s="264" t="str">
        <f>IF(AND($A$440&lt;=AU$349,AU$349&lt;=$B$440),$F$440,"")</f>
        <v/>
      </c>
      <c r="UA440" s="264" t="str">
        <f>IF(AND($A$440&lt;=AU$349,AU$349&lt;=$B$440),(1/3)*$F$440,"")</f>
        <v/>
      </c>
      <c r="UB440" s="264" t="str">
        <f>IF(AND($A$440&lt;=AU$349,AU$349&lt;=$B$440),(2/3)*$F$440,"")</f>
        <v/>
      </c>
      <c r="UC440" s="264" t="str">
        <f>IF(AND($A$440&lt;=AV$349,AV$349&lt;=$B$440),$C$440,"")</f>
        <v/>
      </c>
      <c r="UD440" s="264" t="str">
        <f>IF(AND($A$440&lt;=AV$349,AV$349&lt;=$B$440),(1/3)*$C$440,"")</f>
        <v/>
      </c>
      <c r="UE440" s="264" t="str">
        <f>IF(AND($A$440&lt;=AV$349,AV$349&lt;=$B$440),(2/3)*$C$440,"")</f>
        <v/>
      </c>
      <c r="UF440" s="264" t="str">
        <f>IF(AND($A$440&lt;=AV$349,AV$349&lt;=$B$440),$D$440,"")</f>
        <v/>
      </c>
      <c r="UG440" s="264" t="str">
        <f>IF(AND($A$440&lt;=AV$349,AV$349&lt;=$B$440),(1/3)*$D$440,"")</f>
        <v/>
      </c>
      <c r="UH440" s="264" t="str">
        <f>IF(AND($A$440&lt;=AV$349,AV$349&lt;=$B$440),(2/3)*$C$440,"")</f>
        <v/>
      </c>
      <c r="UI440" s="264" t="str">
        <f>IF(AND($A$440&lt;=AV$349,AV$349&lt;=$B$440),$E$440,"")</f>
        <v/>
      </c>
      <c r="UJ440" s="264" t="str">
        <f>IF(AND($A$440&lt;=AV$349,AV$349&lt;=$B$440),(1/3)*$E$440,"")</f>
        <v/>
      </c>
      <c r="UK440" s="264" t="str">
        <f>IF(AND($A$440&lt;=AV$349,AV$349&lt;=$B$440),(2/3)*$E$440,"")</f>
        <v/>
      </c>
      <c r="UL440" s="264" t="str">
        <f>IF(AND($A$440&lt;=AV$349,AV$349&lt;=$B$440),$F$440,"")</f>
        <v/>
      </c>
      <c r="UM440" s="264" t="str">
        <f>IF(AND($A$440&lt;=AV$349,AV$349&lt;=$B$440),(1/3)*$F$440,"")</f>
        <v/>
      </c>
      <c r="UN440" s="264" t="str">
        <f>IF(AND($A$440&lt;=AV$349,AV$349&lt;=$B$440),(2/3)*$F$440,"")</f>
        <v/>
      </c>
      <c r="UO440" s="264" t="str">
        <f>IF(AND($A$440&lt;=AW$349,AW$349&lt;=$B$440),$C$440,"")</f>
        <v/>
      </c>
      <c r="UP440" s="264" t="str">
        <f>IF(AND($A$440&lt;=AW$349,AW$349&lt;=$B$440),(1/3)*$C$440,"")</f>
        <v/>
      </c>
      <c r="UQ440" s="264" t="str">
        <f>IF(AND($A$440&lt;=AW$349,AW$349&lt;=$B$440),(2/3)*$C$440,"")</f>
        <v/>
      </c>
      <c r="UR440" s="264" t="str">
        <f>IF(AND($A$440&lt;=AW$349,AW$349&lt;=$B$440),$D$440,"")</f>
        <v/>
      </c>
      <c r="US440" s="264" t="str">
        <f>IF(AND($A$440&lt;=AW$349,AW$349&lt;=$B$440),(1/3)*$D$440,"")</f>
        <v/>
      </c>
      <c r="UT440" s="264" t="str">
        <f>IF(AND($A$440&lt;=AW$349,AW$349&lt;=$B$440),(2/3)*$D$440,"")</f>
        <v/>
      </c>
      <c r="UU440" s="264" t="str">
        <f>IF(AND($A$440&lt;=AW$349,AW$349&lt;=$B$440),$E$440,"")</f>
        <v/>
      </c>
      <c r="UV440" s="264" t="str">
        <f>IF(AND($A$440&lt;=AW$349,AW$349&lt;=$B$440),(1/3)*$E$440,"")</f>
        <v/>
      </c>
      <c r="UW440" s="264" t="str">
        <f>IF(AND($A$440&lt;=AW$349,AW$349&lt;=$B$440),(2/3)*$E$440,"")</f>
        <v/>
      </c>
      <c r="UX440" s="264" t="str">
        <f>IF(AND($A$440&lt;=AW$349,AW$349&lt;=$B$440),$F$440,"")</f>
        <v/>
      </c>
      <c r="UY440" s="264" t="str">
        <f>IF(AND($A$440&lt;=AW$349,AW$349&lt;=$B$440),(1/3)*$F$440,"")</f>
        <v/>
      </c>
      <c r="UZ440" s="264" t="str">
        <f>IF(AND($A$440&lt;=AW$349,AW$349&lt;=$B$440),(2/3)*$F$440,"")</f>
        <v/>
      </c>
      <c r="VA440" s="264" t="str">
        <f>IF(AND($A$440&lt;=AX$349,AX$349&lt;=$B$440),$C$440,"")</f>
        <v/>
      </c>
      <c r="VB440" s="264" t="str">
        <f>IF(AND($A$440&lt;=AX$349,AX$349&lt;=$B$440),(1/3)*$C$440,"")</f>
        <v/>
      </c>
      <c r="VC440" s="264" t="str">
        <f>IF(AND($A$440&lt;=AX$349,AX$349&lt;=$B$440),(2/3)*$C$440,"")</f>
        <v/>
      </c>
      <c r="VD440" s="264" t="str">
        <f>IF(AND($A$440&lt;=AX$349,AX$349&lt;=$B$440),$D$440,"")</f>
        <v/>
      </c>
      <c r="VE440" s="264" t="str">
        <f>IF(AND($A$440&lt;=AX$349,AX$349&lt;=$B$440),(1/3)*$D$440,"")</f>
        <v/>
      </c>
      <c r="VF440" s="264" t="str">
        <f>IF(AND($A$440&lt;=AX$349,AX$349&lt;=$B$440),(2/3)*$D$440,"")</f>
        <v/>
      </c>
      <c r="VG440" s="264" t="str">
        <f>IF(AND($A$440&lt;=AX$349,AX$349&lt;=$B$440),$E$440,"")</f>
        <v/>
      </c>
      <c r="VH440" s="264" t="str">
        <f>IF(AND($A$440&lt;=AX$349,AX$349&lt;=$B$440),(1/3)*$E$440,"")</f>
        <v/>
      </c>
      <c r="VI440" s="264" t="str">
        <f>IF(AND($A$440&lt;=AX$349,AX$349&lt;=$B$440),(2/3)*$E$440,"")</f>
        <v/>
      </c>
      <c r="VJ440" s="264" t="str">
        <f>IF(AND($A$440&lt;=AX$349,AX$349&lt;=$B$440),$F$440,"")</f>
        <v/>
      </c>
      <c r="VK440" s="264" t="str">
        <f>IF(AND($A$440&lt;=AX$349,AX$349&lt;=$B$440),(1/3)*$F$440,"")</f>
        <v/>
      </c>
      <c r="VL440" s="264" t="str">
        <f>IF(AND($A$440&lt;=AX$349,AX$349&lt;=$B$440),(2/3)*$F$440,"")</f>
        <v/>
      </c>
      <c r="VM440" s="264" t="str">
        <f>IF(AND($A$440&lt;=AY$349,AY$349&lt;=$B$440),$C$440,"")</f>
        <v/>
      </c>
      <c r="VN440" s="264" t="str">
        <f>IF(AND($A$440&lt;=AY$349,AY$349&lt;=$B$440),(1/3)*$C$440,"")</f>
        <v/>
      </c>
      <c r="VO440" s="264" t="str">
        <f>IF(AND($A$440&lt;=AY$349,AY$349&lt;=$B$440),(2/3)*$C$440,"")</f>
        <v/>
      </c>
      <c r="VP440" s="264" t="str">
        <f>IF(AND($A$440&lt;=AY$349,AY$349&lt;=$B$440),$D$440,"")</f>
        <v/>
      </c>
      <c r="VQ440" s="264" t="str">
        <f>IF(AND($A$440&lt;=AY$349,AY$349&lt;=$B$440),(1/3)*$D$440,"")</f>
        <v/>
      </c>
      <c r="VR440" s="264" t="str">
        <f>IF(AND($A$440&lt;=AY$349,AY$349&lt;=$B$440),(2/3)*$D$440,"")</f>
        <v/>
      </c>
      <c r="VS440" s="264" t="str">
        <f>IF(AND($A$440&lt;=AY$349,AY$349&lt;=$B$440),$E$440,"")</f>
        <v/>
      </c>
      <c r="VT440" s="264" t="str">
        <f>IF(AND($A$440&lt;=AY$349,AY$349&lt;=$B$440),(1/3)*$E$440,"")</f>
        <v/>
      </c>
      <c r="VU440" s="264" t="str">
        <f>IF(AND($A$440&lt;=AY$349,AY$349&lt;=$B$440),(2/3)*$E$440,"")</f>
        <v/>
      </c>
      <c r="VV440" s="264" t="str">
        <f>IF(AND($A$440&lt;=AY$349,AY$349&lt;=$B$440),$F$440,"")</f>
        <v/>
      </c>
      <c r="VW440" s="264" t="str">
        <f>IF(AND($A$440&lt;=AY$349,AY$349&lt;=$B$440),(1/3)*$F$440,"")</f>
        <v/>
      </c>
      <c r="VX440" s="264" t="str">
        <f>IF(AND($A$440&lt;=AY$349,AY$349&lt;=$B$440),(2/3)*$F$440,"")</f>
        <v/>
      </c>
      <c r="VY440" s="264" t="str">
        <f>IF(AND($A$440&lt;=AZ$349,AZ$349&lt;=$B$440),$C$440,"")</f>
        <v/>
      </c>
      <c r="VZ440" s="264" t="str">
        <f>IF(AND($A$440&lt;=AZ$349,AZ$349&lt;=$B$440),(1/3)*$C$440,"")</f>
        <v/>
      </c>
      <c r="WA440" s="264" t="str">
        <f>IF(AND($A$440&lt;=AZ$349,AZ$349&lt;=$B$440),(2/3)*$C$440,"")</f>
        <v/>
      </c>
      <c r="WB440" s="264" t="str">
        <f>IF(AND($A$440&lt;=AZ$349,AZ$349&lt;=$B$440),$D$440,"")</f>
        <v/>
      </c>
      <c r="WC440" s="264" t="str">
        <f>IF(AND($A$440&lt;=AZ$349,AZ$349&lt;=$B$440),(1/3)*$D$440,"")</f>
        <v/>
      </c>
      <c r="WD440" s="264" t="str">
        <f>IF(AND($A$440&lt;=AZ$349,AZ$349&lt;=$B$440),(2/3)*$D$440,"")</f>
        <v/>
      </c>
      <c r="WE440" s="264" t="str">
        <f>IF(AND($A$440&lt;=AZ$349,AZ$349&lt;=$B$440),$E$440,"")</f>
        <v/>
      </c>
      <c r="WF440" s="264" t="str">
        <f>IF(AND($A$440&lt;=AZ$349,AZ$349&lt;=$B$440),(1/3)*$E$440,"")</f>
        <v/>
      </c>
      <c r="WG440" s="264" t="str">
        <f>IF(AND($A$440&lt;=AZ$349,AZ$349&lt;=$B$440),(2/3)*$E$440,"")</f>
        <v/>
      </c>
      <c r="WH440" s="264" t="str">
        <f>IF(AND($A$440&lt;=AZ$349,AZ$349&lt;=$B$440),$F$440,"")</f>
        <v/>
      </c>
      <c r="WI440" s="264" t="str">
        <f>IF(AND($A$440&lt;=AZ$349,AZ$349&lt;=$B$440),(1/3)*$F$440,"")</f>
        <v/>
      </c>
      <c r="WJ440" s="264" t="str">
        <f>IF(AND($A$440&lt;=AZ$349,AZ$349&lt;=$B$440),(2/3)*$F$440,"")</f>
        <v/>
      </c>
      <c r="WK440" s="264" t="str">
        <f>IF(AND($A$440&lt;=BA$349,BA$349&lt;=$B$440),$C$440,"")</f>
        <v/>
      </c>
      <c r="WL440" s="264" t="str">
        <f>IF(AND($A$440&lt;=BA$349,BA$349&lt;=$B$440),(1/3)*$C$440,"")</f>
        <v/>
      </c>
      <c r="WM440" s="264" t="str">
        <f>IF(AND($A$440&lt;=BA$349,BA$349&lt;=$B$440),(2/3)*$C$440,"")</f>
        <v/>
      </c>
      <c r="WN440" s="264" t="str">
        <f>IF(AND($A$440&lt;=BA$349,BA$349&lt;=$B$440),$D$440,"")</f>
        <v/>
      </c>
      <c r="WO440" s="264" t="str">
        <f>IF(AND($A$440&lt;=BA$349,BA$349&lt;=$B$440),(1/3)*$D$440,"")</f>
        <v/>
      </c>
      <c r="WP440" s="264" t="str">
        <f>IF(AND($A$440&lt;=BA$349,BA$349&lt;=$B$440),(2/3)*$D$440,"")</f>
        <v/>
      </c>
      <c r="WQ440" s="264" t="str">
        <f>IF(AND($A$440&lt;=BA$349,BA$349&lt;=$B$440),$E$440,"")</f>
        <v/>
      </c>
      <c r="WR440" s="264" t="str">
        <f>IF(AND($A$440&lt;=BA$349,BA$349&lt;=$B$440),(1/3)*$E$440,"")</f>
        <v/>
      </c>
      <c r="WS440" s="264" t="str">
        <f>IF(AND($A$440&lt;=BA$349,BA$349&lt;=$B$440),(2/3)*$E$440,"")</f>
        <v/>
      </c>
      <c r="WT440" s="264" t="str">
        <f>IF(AND($A$440&lt;=BA$349,BA$349&lt;=$B$440),$F$440,"")</f>
        <v/>
      </c>
      <c r="WU440" s="264" t="str">
        <f>IF(AND($A$440&lt;=BA$349,BA$349&lt;=$B$440),(1/3)*$F$440,"")</f>
        <v/>
      </c>
      <c r="WV440" s="264" t="str">
        <f>IF(AND($A$440&lt;=BA$349,BA$349&lt;=$B$440),(2/3)*$F$440,"")</f>
        <v/>
      </c>
      <c r="WW440" s="264" t="str">
        <f>IF(AND($A$440&lt;=BB$349,BB$349&lt;=$B$440),$C$440,"")</f>
        <v/>
      </c>
      <c r="WX440" s="264" t="str">
        <f>IF(AND($A$440&lt;=BB$349,BB$349&lt;=$B$440),(1/3)*$C$440,"")</f>
        <v/>
      </c>
      <c r="WY440" s="264" t="str">
        <f>IF(AND($A$440&lt;=BB$349,BB$349&lt;=$B$440),(2/3)*$C$440,"")</f>
        <v/>
      </c>
      <c r="WZ440" s="264" t="str">
        <f>IF(AND($A$440&lt;=BB$349,BB$349&lt;=$B$440),$D$440,"")</f>
        <v/>
      </c>
      <c r="XA440" s="264" t="str">
        <f>IF(AND($A$440&lt;=BB$349,BB$349&lt;=$B$440),(1/3)*$D$440,"")</f>
        <v/>
      </c>
      <c r="XB440" s="264" t="str">
        <f>IF(AND($A$440&lt;=BB$349,BB$349&lt;=$B$440),(2/3)*$D$440,"")</f>
        <v/>
      </c>
      <c r="XC440" s="264" t="str">
        <f>IF(AND($A$440&lt;=BB$349,BB$349&lt;=$B$440),$E$440,"")</f>
        <v/>
      </c>
      <c r="XD440" s="264" t="str">
        <f>IF(AND($A$440&lt;=BB$349,BB$349&lt;=$B$440),(1/3)*$E$440,"")</f>
        <v/>
      </c>
      <c r="XE440" s="264" t="str">
        <f>IF(AND($A$440&lt;=BB$349,BB$349&lt;=$B$440),(2/3)*$E$440,"")</f>
        <v/>
      </c>
      <c r="XF440" s="264" t="str">
        <f>IF(AND($A$440&lt;=BB$349,BB$349&lt;=$B$440),$F$440,"")</f>
        <v/>
      </c>
      <c r="XG440" s="264" t="str">
        <f>IF(AND($A$440&lt;=BB$349,BB$349&lt;=$B$440),(1/3)*$F$440,"")</f>
        <v/>
      </c>
      <c r="XH440" s="264" t="str">
        <f>IF(AND($A$440&lt;=BB$349,BB$349&lt;=$B$440),(2/3)*$F$440,"")</f>
        <v/>
      </c>
      <c r="XI440" s="264" t="str">
        <f>IF(AND($A$440&lt;=BC$349,BC$349&lt;=$B$440),$C$440,"")</f>
        <v/>
      </c>
      <c r="XJ440" s="264" t="str">
        <f>IF(AND($A$440&lt;=BC$349,BC$349&lt;=$B$440),(1/3)*$C$440,"")</f>
        <v/>
      </c>
      <c r="XK440" s="264" t="str">
        <f>IF(AND($A$440&lt;=BC$349,BC$349&lt;=$B$440),(2/3)*$C$440,"")</f>
        <v/>
      </c>
      <c r="XL440" s="264" t="str">
        <f>IF(AND($A$440&lt;=BC$349,BC$349&lt;=$B$440),$D$440,"")</f>
        <v/>
      </c>
      <c r="XM440" s="264" t="str">
        <f>IF(AND($A$440&lt;=BC$349,BC$349&lt;=$B$440),(1/3)*$D$440,"")</f>
        <v/>
      </c>
      <c r="XN440" s="264" t="str">
        <f>IF(AND($A$440&lt;=BC$349,BC$349&lt;=$B$440),(2/3)*$D$440,"")</f>
        <v/>
      </c>
      <c r="XO440" s="264" t="str">
        <f>IF(AND($A$440&lt;=BC$349,BC$349&lt;=$B$440),$E$440,"")</f>
        <v/>
      </c>
      <c r="XP440" s="264" t="str">
        <f>IF(AND($A$440&lt;=BC$349,BC$349&lt;=$B$440),(1/3)*$E$440,"")</f>
        <v/>
      </c>
      <c r="XQ440" s="264" t="str">
        <f>IF(AND($A$440&lt;=BC$349,BC$349&lt;=$B$440),(2/3)*$E$440,"")</f>
        <v/>
      </c>
      <c r="XR440" s="264" t="str">
        <f>IF(AND($A$440&lt;=BC$349,BC$349&lt;=$B$440),$F$440,"")</f>
        <v/>
      </c>
      <c r="XS440" s="264" t="str">
        <f>IF(AND($A$440&lt;=BC$349,BC$349&lt;=$B$440),(1/3)*$F$440,"")</f>
        <v/>
      </c>
      <c r="XT440" s="264" t="str">
        <f>IF(AND($A$440&lt;=BC$349,BC$349&lt;=$B$440),(2/3)*$F$440,"")</f>
        <v/>
      </c>
      <c r="XU440" s="264" t="str">
        <f>IF(AND($A$440&lt;=BD$349,BD$349&lt;=$B$440),$C$440,"")</f>
        <v/>
      </c>
      <c r="XV440" s="264" t="str">
        <f>IF(AND($A$440&lt;=BD$349,BD$349&lt;=$B$440),(1/3)*$C$440,"")</f>
        <v/>
      </c>
      <c r="XW440" s="264" t="str">
        <f>IF(AND($A$440&lt;=BD$349,BD$349&lt;=$B$440),(2/3)*$C$440,"")</f>
        <v/>
      </c>
      <c r="XX440" s="264" t="str">
        <f>IF(AND($A$440&lt;=BD$349,BD$349&lt;=$B$440),$D$440,"")</f>
        <v/>
      </c>
      <c r="XY440" s="264" t="str">
        <f>IF(AND($A$440&lt;=BD$349,BD$349&lt;=$B$440),(1/3)*$D$440,"")</f>
        <v/>
      </c>
      <c r="XZ440" s="264" t="str">
        <f>IF(AND($A$440&lt;=BD$349,BD$349&lt;=$B$440),(2/3)*$D$440,"")</f>
        <v/>
      </c>
      <c r="YA440" s="264" t="str">
        <f>IF(AND($A$440&lt;=BD$349,BD$349&lt;=$B$440),$E$440,"")</f>
        <v/>
      </c>
      <c r="YB440" s="264" t="str">
        <f>IF(AND($A$440&lt;=BD$349,BD$349&lt;=$B$440),(1/3)*$E$440,"")</f>
        <v/>
      </c>
      <c r="YC440" s="264" t="str">
        <f>IF(AND($A$440&lt;=BD$349,BD$349&lt;=$B$440),(2/3)*$E$440,"")</f>
        <v/>
      </c>
      <c r="YD440" s="264" t="str">
        <f>IF(AND($A$440&lt;=BD$349,BD$349&lt;=$B$440),$F$440,"")</f>
        <v/>
      </c>
      <c r="YE440" s="264" t="str">
        <f>IF(AND($A$440&lt;=BD$349,BD$349&lt;=$B$440),(1/3)*$F$440,"")</f>
        <v/>
      </c>
      <c r="YF440" s="264" t="str">
        <f>IF(AND($A$440&lt;=BD$349,BD$349&lt;=$B$440),(2/3)*$F$440,"")</f>
        <v/>
      </c>
      <c r="YG440" s="264" t="str">
        <f>IF(AND($A$440&lt;=BE$349,BE$349&lt;=$B$440),$C$440,"")</f>
        <v/>
      </c>
      <c r="YH440" s="264" t="str">
        <f>IF(AND($A$440&lt;=BE$349,BE$349&lt;=$B$440),(1/3)*$C$440,"")</f>
        <v/>
      </c>
      <c r="YI440" s="264" t="str">
        <f>IF(AND($A$440&lt;=BE$349,BE$349&lt;=$B$440),(2/3)*$C$440,"")</f>
        <v/>
      </c>
      <c r="YJ440" s="264" t="str">
        <f>IF(AND($A$440&lt;=BE$349,BE$349&lt;=$B$440),$D$440,"")</f>
        <v/>
      </c>
      <c r="YK440" s="264" t="str">
        <f>IF(AND($A$440&lt;=BE$349,BE$349&lt;=$B$440),(1/3)*$D$440,"")</f>
        <v/>
      </c>
      <c r="YL440" s="264" t="str">
        <f>IF(AND($A$440&lt;=BE$349,BE$349&lt;=$B$440),(2/3)*$D$440,"")</f>
        <v/>
      </c>
      <c r="YM440" s="264" t="str">
        <f>IF(AND($A$440&lt;=BE$349,BE$349&lt;=$B$440),$E$440,"")</f>
        <v/>
      </c>
      <c r="YN440" s="264" t="str">
        <f>IF(AND($A$440&lt;=BE$349,BE$349&lt;=$B$440),(1/3)*$E$440,"")</f>
        <v/>
      </c>
      <c r="YO440" s="264" t="str">
        <f>IF(AND($A$440&lt;=BE$349,BE$349&lt;=$B$440),(2/3)*$E$440,"")</f>
        <v/>
      </c>
      <c r="YP440" s="264" t="str">
        <f>IF(AND($A$440&lt;=BE$349,BE$349&lt;=$B$440),$F$440,"")</f>
        <v/>
      </c>
      <c r="YQ440" s="264" t="str">
        <f>IF(AND($A$440&lt;=BE$349,BE$349&lt;=$B$440),(1/3)*$F$440,"")</f>
        <v/>
      </c>
      <c r="YR440" s="264" t="str">
        <f>IF(AND($A$440&lt;=BE$349,BE$349&lt;=$B$440),(2/3)*$F$440,"")</f>
        <v/>
      </c>
      <c r="YS440" s="264" t="str">
        <f>IF(AND($A$440&lt;=BF$349,BF$349&lt;=$B$440),$C$440,"")</f>
        <v/>
      </c>
      <c r="YT440" s="264" t="str">
        <f>IF(AND($A$440&lt;=BF$349,BF$349&lt;=$B$440),(1/3)*$C$440,"")</f>
        <v/>
      </c>
      <c r="YU440" s="264" t="str">
        <f>IF(AND($A$440&lt;=BF$349,BF$349&lt;=$B$440),(2/3)*$C$440,"")</f>
        <v/>
      </c>
      <c r="YV440" s="264" t="str">
        <f>IF(AND($A$440&lt;=BF$349,BF$349&lt;=$B$440),$D$440,"")</f>
        <v/>
      </c>
      <c r="YW440" s="264" t="str">
        <f>IF(AND($A$440&lt;=BF$349,BF$349&lt;=$B$440),(1/3)*$D$440,"")</f>
        <v/>
      </c>
      <c r="YX440" s="264" t="str">
        <f>IF(AND($A$440&lt;=BF$349,BF$349&lt;=$B$440),(2/3)*$D$440,"")</f>
        <v/>
      </c>
      <c r="YY440" s="264" t="str">
        <f>IF(AND($A$440&lt;=BF$349,BF$349&lt;=$B$440),$E$440,"")</f>
        <v/>
      </c>
      <c r="YZ440" s="264" t="str">
        <f>IF(AND($A$440&lt;=BF$349,BF$349&lt;=$B$440),(1/3)*$E$440,"")</f>
        <v/>
      </c>
      <c r="ZA440" s="264" t="str">
        <f>IF(AND($A$440&lt;=BF$349,BF$349&lt;=$B$440),(2/3)*$E$440,"")</f>
        <v/>
      </c>
      <c r="ZB440" s="264" t="str">
        <f>IF(AND($A$440&lt;=BF$349,BF$349&lt;=$B$440),$F$440,"")</f>
        <v/>
      </c>
      <c r="ZC440" s="264" t="str">
        <f>IF(AND($A$440&lt;=BF$349,BF$349&lt;=$B$440),(1/3)*$F$440,"")</f>
        <v/>
      </c>
      <c r="ZD440" s="264" t="str">
        <f>IF(AND($A$440&lt;=BF$349,BF$349&lt;=$B$440),(2/3)*$F$440,"")</f>
        <v/>
      </c>
      <c r="ZE440" s="264" t="str">
        <f>IF(AND($A$440&lt;=BG$349,BG$349&lt;=$B$440),$C$440,"")</f>
        <v/>
      </c>
      <c r="ZF440" s="264" t="str">
        <f>IF(AND($A$440&lt;=BG$349,BG$349&lt;=$B$440),(1/3)*$C$440,"")</f>
        <v/>
      </c>
      <c r="ZG440" s="264" t="str">
        <f>IF(AND($A$440&lt;=BG$349,BG$349&lt;=$B$440),(2/3)*$C$440,"")</f>
        <v/>
      </c>
      <c r="ZH440" s="264" t="str">
        <f>IF(AND($A$440&lt;=BG$349,BG$349&lt;=$B$440),$D$440,"")</f>
        <v/>
      </c>
      <c r="ZI440" s="264" t="str">
        <f>IF(AND($A$440&lt;=BG$349,BG$349&lt;=$B$440),(1/3)*$D$440,"")</f>
        <v/>
      </c>
      <c r="ZJ440" s="264" t="str">
        <f>IF(AND($A$440&lt;=BG$349,BG$349&lt;=$B$440),(2/3)*$D$440,"")</f>
        <v/>
      </c>
      <c r="ZK440" s="264" t="str">
        <f>IF(AND($A$440&lt;=BG$349,BG$349&lt;=$B$440),$E$440,"")</f>
        <v/>
      </c>
      <c r="ZL440" s="264" t="str">
        <f>IF(AND($A$440&lt;=BG$349,BG$349&lt;=$B$440),(1/3)*$E$440,"")</f>
        <v/>
      </c>
      <c r="ZM440" s="264" t="str">
        <f>IF(AND($A$440&lt;=BG$349,BG$349&lt;=$B$440),(2/3)*$E$440,"")</f>
        <v/>
      </c>
      <c r="ZN440" s="264" t="str">
        <f>IF(AND($A$440&lt;=BG$349,BG$349&lt;=$B$440),$F$440,"")</f>
        <v/>
      </c>
      <c r="ZO440" s="264" t="str">
        <f>IF(AND($A$440&lt;=BG$349,BG$349&lt;=$B$440),(1/3)*$F$440,"")</f>
        <v/>
      </c>
      <c r="ZP440" s="264" t="str">
        <f>IF(AND($A$440&lt;=BG$349,BG$349&lt;=$B$440),(2/3)*$F$440,"")</f>
        <v/>
      </c>
      <c r="ZQ440" s="264" t="str">
        <f>IF(AND($A$440&lt;=BH$349,BH$349&lt;=$B$440),$C$440,"")</f>
        <v/>
      </c>
      <c r="ZR440" s="264" t="str">
        <f>IF(AND($A$440&lt;=BH$349,BH$349&lt;=$B$440),(1/3)*$C$440,"")</f>
        <v/>
      </c>
      <c r="ZS440" s="264" t="str">
        <f>IF(AND($A$440&lt;=BH$349,BH$349&lt;=$B$440),(2/3)*$C$440,"")</f>
        <v/>
      </c>
      <c r="ZT440" s="264" t="str">
        <f>IF(AND($A$440&lt;=BH$349,BH$349&lt;=$B$440),$D$440,"")</f>
        <v/>
      </c>
      <c r="ZU440" s="264" t="str">
        <f>IF(AND($A$440&lt;=BH$349,BH$349&lt;=$B$440),(1/3)*$D$440,"")</f>
        <v/>
      </c>
      <c r="ZV440" s="264" t="str">
        <f>IF(AND($A$440&lt;=BH$349,BH$349&lt;=$B$440),(2/3)*$D$440,"")</f>
        <v/>
      </c>
      <c r="ZW440" s="264" t="str">
        <f>IF(AND($A$440&lt;=BH$349,BH$349&lt;=$B$440),$E$440,"")</f>
        <v/>
      </c>
      <c r="ZX440" s="264" t="str">
        <f>IF(AND($A$440&lt;=BH$349,BH$349&lt;=$B$440),(1/3)*$E$440,"")</f>
        <v/>
      </c>
      <c r="ZY440" s="264" t="str">
        <f>IF(AND($A$440&lt;=BH$349,BH$349&lt;=$B$440),(2/3)*$E$440,"")</f>
        <v/>
      </c>
      <c r="ZZ440" s="264" t="str">
        <f>IF(AND($A$440&lt;=BH$349,BH$349&lt;=$B$440),$F$440,"")</f>
        <v/>
      </c>
      <c r="AAA440" s="264" t="str">
        <f>IF(AND($A$440&lt;=BH$349,BH$349&lt;=$B$440),(1/3)*$F$440,"")</f>
        <v/>
      </c>
      <c r="AAB440" s="264" t="str">
        <f>IF(AND($A$440&lt;=BH$349,BH$349&lt;=$B$440),(2/3)*$F$440,"")</f>
        <v/>
      </c>
      <c r="AAC440" s="264" t="str">
        <f>IF(AND($A$440&lt;=BI$349,BI$349&lt;=$B$440),$C$440,"")</f>
        <v/>
      </c>
      <c r="AAD440" s="264" t="str">
        <f>IF(AND($A$440&lt;=BI$349,BI$349&lt;=$B$440),(1/3)*$C$440,"")</f>
        <v/>
      </c>
      <c r="AAE440" s="264" t="str">
        <f>IF(AND($A$440&lt;=BI$349,BI$349&lt;=$B$440),(2/3)*$C$440,"")</f>
        <v/>
      </c>
      <c r="AAF440" s="264" t="str">
        <f>IF(AND($A$440&lt;=BI$349,BI$349&lt;=$B$440),$D$440,"")</f>
        <v/>
      </c>
      <c r="AAG440" s="264" t="str">
        <f>IF(AND($A$440&lt;=BI$349,BI$349&lt;=$B$440),(1/3)*$D$440,"")</f>
        <v/>
      </c>
      <c r="AAH440" s="264" t="str">
        <f>IF(AND($A$440&lt;=BI$349,BI$349&lt;=$B$440),(2/3)*$D$440,"")</f>
        <v/>
      </c>
      <c r="AAI440" s="264" t="str">
        <f>IF(AND($A$440&lt;=BI$349,BI$349&lt;=$B$440),$E$440,"")</f>
        <v/>
      </c>
      <c r="AAJ440" s="264" t="str">
        <f>IF(AND($A$440&lt;=BI$349,BI$349&lt;=$B$440),(1/3)*$E$440,"")</f>
        <v/>
      </c>
      <c r="AAK440" s="264" t="str">
        <f>IF(AND($A$440&lt;=BI$349,BI$349&lt;=$B$440),(2/3)*$E$440,"")</f>
        <v/>
      </c>
      <c r="AAL440" s="264" t="str">
        <f>IF(AND($A$440&lt;=BI$349,BI$349&lt;=$B$440),$F$440,"")</f>
        <v/>
      </c>
      <c r="AAM440" s="264" t="str">
        <f>IF(AND($A$440&lt;=BI$349,BI$349&lt;=$B$440),(1/3)*$F$440,"")</f>
        <v/>
      </c>
      <c r="AAN440" s="264" t="str">
        <f>IF(AND($A$440&lt;=BI$349,BI$349&lt;=$B$440),(2/3)*$F$440,"")</f>
        <v/>
      </c>
      <c r="AAO440" s="264" t="str">
        <f>IF(AND($A$440&lt;=BJ$349,BJ$349&lt;=$B$440),$C$440,"")</f>
        <v/>
      </c>
      <c r="AAP440" s="264" t="str">
        <f>IF(AND($A$440&lt;=BJ$349,BJ$349&lt;=$B$440),(1/3)*$C$440,"")</f>
        <v/>
      </c>
      <c r="AAQ440" s="264" t="str">
        <f>IF(AND($A$440&lt;=BJ$349,BJ$349&lt;=$B$440),(2/3)*$C$440,"")</f>
        <v/>
      </c>
      <c r="AAR440" s="264" t="str">
        <f>IF(AND($A$440&lt;=BJ$349,BJ$349&lt;=$B$440),$D$440,"")</f>
        <v/>
      </c>
      <c r="AAS440" s="264" t="str">
        <f>IF(AND($A$440&lt;=BJ$349,BJ$349&lt;=$B$440),(1/3)*$D$440,"")</f>
        <v/>
      </c>
      <c r="AAT440" s="264" t="str">
        <f>IF(AND($A$440&lt;=BJ$349,BJ$349&lt;=$B$440),(2/3)*$D$440,"")</f>
        <v/>
      </c>
      <c r="AAU440" s="264" t="str">
        <f>IF(AND($A$440&lt;=BJ$349,BJ$349&lt;=$B$440),$E$440,"")</f>
        <v/>
      </c>
      <c r="AAV440" s="264" t="str">
        <f>IF(AND($A$440&lt;=BJ$349,BJ$349&lt;=$B$440),(1/3)*$E$440,"")</f>
        <v/>
      </c>
      <c r="AAW440" s="264" t="str">
        <f>IF(AND($A$440&lt;=BJ$349,BJ$349&lt;=$B$440),(2/3)*$E$440,"")</f>
        <v/>
      </c>
      <c r="AAX440" s="264" t="str">
        <f>IF(AND($A$440&lt;=BJ$349,BJ$349&lt;=$B$440),$F$440,"")</f>
        <v/>
      </c>
      <c r="AAY440" s="264" t="str">
        <f>IF(AND($A$440&lt;=BJ$349,BJ$349&lt;=$B$440),(1/3)*$F$440,"")</f>
        <v/>
      </c>
      <c r="AAZ440" s="264" t="str">
        <f>IF(AND($A$440&lt;=BJ$349,BJ$349&lt;=$B$440),(2/3)*$F$440,"")</f>
        <v/>
      </c>
      <c r="ABA440" s="264" t="str">
        <f>IF(AND($A$440&lt;=BK$349,BK$349&lt;=$B$440),$C$440,"")</f>
        <v/>
      </c>
      <c r="ABB440" s="264" t="str">
        <f>IF(AND($A$440&lt;=BK$349,BK$349&lt;=$B$440),(1/3)*$C$440,"")</f>
        <v/>
      </c>
      <c r="ABC440" s="264" t="str">
        <f>IF(AND($A$440&lt;=BK$349,BK$349&lt;=$B$440),(2/3)*$C$440,"")</f>
        <v/>
      </c>
      <c r="ABD440" s="264" t="str">
        <f>IF(AND($A$440&lt;=BK$349,BK$349&lt;=$B$440),$D$440,"")</f>
        <v/>
      </c>
      <c r="ABE440" s="264" t="str">
        <f>IF(AND($A$440&lt;=BK$349,BK$349&lt;=$B$440),(1/3)*$D$440,"")</f>
        <v/>
      </c>
      <c r="ABF440" s="264" t="str">
        <f>IF(AND($A$440&lt;=BK$349,BK$349&lt;=$B$440),(2/3)*$D$440,"")</f>
        <v/>
      </c>
      <c r="ABG440" s="264" t="str">
        <f>IF(AND($A$440&lt;=BK$349,BK$349&lt;=$B$440),$E$440,"")</f>
        <v/>
      </c>
      <c r="ABH440" s="264" t="str">
        <f>IF(AND($A$440&lt;=BK$349,BK$349&lt;=$B$440),(1/3)*$E$440,"")</f>
        <v/>
      </c>
      <c r="ABI440" s="264" t="str">
        <f>IF(AND($A$440&lt;=BK$349,BK$349&lt;=$B$440),(2/3)*$E$440,"")</f>
        <v/>
      </c>
      <c r="ABJ440" s="264" t="str">
        <f>IF(AND($A$440&lt;=BK$349,BK$349&lt;=$B$440),$F$440,"")</f>
        <v/>
      </c>
      <c r="ABK440" s="264" t="str">
        <f>IF(AND($A$440&lt;=BK$349,BK$349&lt;=$B$440),(1/3)*$F$440,"")</f>
        <v/>
      </c>
      <c r="ABL440" s="264" t="str">
        <f>IF(AND($A$440&lt;=BK$349,BK$349&lt;=$B$440),(2/3)*$F$440,"")</f>
        <v/>
      </c>
      <c r="ABM440" s="264" t="str">
        <f>IF(AND($A$440&lt;=BL$349,BL$349&lt;=$B$440),$C$440,"")</f>
        <v/>
      </c>
      <c r="ABN440" s="264" t="str">
        <f>IF(AND($A$440&lt;=BL$349,BL$349&lt;=$B$440),(1/3)*$C$440,"")</f>
        <v/>
      </c>
      <c r="ABO440" s="264" t="str">
        <f>IF(AND($A$440&lt;=BL$349,BL$349&lt;=$B$440),(2/3)*$C$440,"")</f>
        <v/>
      </c>
      <c r="ABP440" s="264" t="str">
        <f>IF(AND($A$440&lt;=BL$349,BL$349&lt;=$B$440),$D$440,"")</f>
        <v/>
      </c>
      <c r="ABQ440" s="264" t="str">
        <f>IF(AND($A$440&lt;=BL$349,BL$349&lt;=$B$440),(1/3)*$D$440,"")</f>
        <v/>
      </c>
      <c r="ABR440" s="264" t="str">
        <f>IF(AND($A$440&lt;=BL$349,BL$349&lt;=$B$440),(2/3)*$D$440,"")</f>
        <v/>
      </c>
      <c r="ABS440" s="264" t="str">
        <f>IF(AND($A$440&lt;=BL$349,BL$349&lt;=$B$440),$E$440,"")</f>
        <v/>
      </c>
      <c r="ABT440" s="264" t="str">
        <f>IF(AND($A$440&lt;=BL$349,BL$349&lt;=$B$440),(1/3)*$E$440,"")</f>
        <v/>
      </c>
      <c r="ABU440" s="264" t="str">
        <f>IF(AND($A$440&lt;=BL$349,BL$349&lt;=$B$440),(2/3)*$E$440,"")</f>
        <v/>
      </c>
      <c r="ABV440" s="264" t="str">
        <f>IF(AND($A$440&lt;=BL$349,BL$349&lt;=$B$440),$F$440,"")</f>
        <v/>
      </c>
      <c r="ABW440" s="264" t="str">
        <f>IF(AND($A$440&lt;=BL$349,BL$349&lt;=$B$440),(1/3)*$F$440,"")</f>
        <v/>
      </c>
      <c r="ABX440" s="264" t="str">
        <f>IF(AND($A$440&lt;=BL$349,BL$349&lt;=$B$440),(2/3)*$F$440,"")</f>
        <v/>
      </c>
      <c r="ABY440" s="264" t="str">
        <f>IF(AND($A$440&lt;=BM$349,BM$349&lt;=$B$440),$C$440,"")</f>
        <v/>
      </c>
      <c r="ABZ440" s="264" t="str">
        <f>IF(AND($A$440&lt;=BM$349,BM$349&lt;=$B$440),(1/3)*$C$440,"")</f>
        <v/>
      </c>
      <c r="ACA440" s="264" t="str">
        <f>IF(AND($A$440&lt;=BM$349,BM$349&lt;=$B$440),(2/3)*$C$440,"")</f>
        <v/>
      </c>
      <c r="ACB440" s="264" t="str">
        <f>IF(AND($A$440&lt;=BM$349,BM$349&lt;=$B$440),$D$440,"")</f>
        <v/>
      </c>
      <c r="ACC440" s="264" t="str">
        <f>IF(AND($A$440&lt;=BM$349,BM$349&lt;=$B$440),(1/3)*$D$440,"")</f>
        <v/>
      </c>
      <c r="ACD440" s="264" t="str">
        <f>IF(AND($A$440&lt;=BM$349,BM$349&lt;=$B$440),(2/3)*$D$440,"")</f>
        <v/>
      </c>
      <c r="ACE440" s="264" t="str">
        <f>IF(AND($A$440&lt;=BM$349,BM$349&lt;=$B$440),$E$440,"")</f>
        <v/>
      </c>
      <c r="ACF440" s="264" t="str">
        <f>IF(AND($A$440&lt;=BM$349,BM$349&lt;=$B$440),(1/3)*$E$440,"")</f>
        <v/>
      </c>
      <c r="ACG440" s="264" t="str">
        <f>IF(AND($A$440&lt;=BM$349,BM$349&lt;=$B$440),(2/3)*$E$440,"")</f>
        <v/>
      </c>
      <c r="ACH440" s="264" t="str">
        <f>IF(AND($A$440&lt;=BM$349,BM$349&lt;=$B$440),$F$440,"")</f>
        <v/>
      </c>
      <c r="ACI440" s="264" t="str">
        <f>IF(AND($A$440&lt;=BM$349,BM$349&lt;=$B$440),(1/3)*$F$440,"")</f>
        <v/>
      </c>
      <c r="ACJ440" s="264" t="str">
        <f>IF(AND($A$440&lt;=BM$349,BM$349&lt;=$B$440),(2/3)*$F$440,"")</f>
        <v/>
      </c>
      <c r="ACK440" s="264" t="str">
        <f>IF(AND($A$440&lt;=BN$349,BN$349&lt;=$B$440),$C$440,"")</f>
        <v/>
      </c>
      <c r="ACL440" s="264" t="str">
        <f>IF(AND($A$440&lt;=BN$349,BN$349&lt;=$B$440),(1/3)*$C$440,"")</f>
        <v/>
      </c>
      <c r="ACM440" s="264" t="str">
        <f>IF(AND($A$440&lt;=BN$349,BN$349&lt;=$B$440),(2/3)*$C$440,"")</f>
        <v/>
      </c>
      <c r="ACN440" s="264" t="str">
        <f>IF(AND($A$440&lt;=BN$349,BN$349&lt;=$B$440),$D$440,"")</f>
        <v/>
      </c>
      <c r="ACO440" s="264" t="str">
        <f>IF(AND($A$440&lt;=BN$349,BN$349&lt;=$B$440),(1/3)*$D$440,"")</f>
        <v/>
      </c>
      <c r="ACP440" s="264" t="str">
        <f>IF(AND($A$440&lt;=BN$349,BN$349&lt;=$B$440),(2/3)*$D$440,"")</f>
        <v/>
      </c>
      <c r="ACQ440" s="264" t="str">
        <f>IF(AND($A$440&lt;=BN$349,BN$349&lt;=$B$440),$E$440,"")</f>
        <v/>
      </c>
      <c r="ACR440" s="264" t="str">
        <f>IF(AND($A$440&lt;=BN$349,BN$349&lt;=$B$440),(1/3)*$E$440,"")</f>
        <v/>
      </c>
      <c r="ACS440" s="264" t="str">
        <f>IF(AND($A$440&lt;=BN$349,BN$349&lt;=$B$440),(2/3)*$E$440,"")</f>
        <v/>
      </c>
      <c r="ACT440" s="264" t="str">
        <f>IF(AND($A$440&lt;=BN$349,BN$349&lt;=$B$440),$F$440,"")</f>
        <v/>
      </c>
      <c r="ACU440" s="264" t="str">
        <f>IF(AND($A$440&lt;=BN$349,BN$349&lt;=$B$440),(1/3)*$F$440,"")</f>
        <v/>
      </c>
      <c r="ACV440" s="264" t="str">
        <f>IF(AND($A$440&lt;=BN$349,BN$349&lt;=$B$440),(2/3)*$F$440,"")</f>
        <v/>
      </c>
      <c r="ACW440" s="264" t="str">
        <f>IF(AND($A$440&lt;=BO$349,BO$349&lt;=$B$440),$C$440,"")</f>
        <v/>
      </c>
      <c r="ACX440" s="264" t="str">
        <f>IF(AND($A$440&lt;=BO$349,BO$349&lt;=$B$440),(1/3)*$C$440,"")</f>
        <v/>
      </c>
      <c r="ACY440" s="264" t="str">
        <f>IF(AND($A$440&lt;=BO$349,BO$349&lt;=$B$440),(2/3)*$C$440,"")</f>
        <v/>
      </c>
      <c r="ACZ440" s="264" t="str">
        <f>IF(AND($A$440&lt;=BO$349,BO$349&lt;=$B$440),$D$440,"")</f>
        <v/>
      </c>
      <c r="ADA440" s="264" t="str">
        <f>IF(AND($A$440&lt;=BO$349,BO$349&lt;=$B$440),(1/3)*$D$440,"")</f>
        <v/>
      </c>
      <c r="ADB440" s="264" t="str">
        <f>IF(AND($A$440&lt;=BO$349,BO$349&lt;=$B$440),(2/3)*$D$440,"")</f>
        <v/>
      </c>
      <c r="ADC440" s="264" t="str">
        <f>IF(AND($A$440&lt;=BO$349,BO$349&lt;=$B$440),$E$440,"")</f>
        <v/>
      </c>
      <c r="ADD440" s="264" t="str">
        <f>IF(AND($A$440&lt;=BO$349,BO$349&lt;=$B$440),(1/3)*$E$440,"")</f>
        <v/>
      </c>
      <c r="ADE440" s="264" t="str">
        <f>IF(AND($A$440&lt;=BO$349,BO$349&lt;=$B$440),(2/3)*$E$440,"")</f>
        <v/>
      </c>
      <c r="ADF440" s="264" t="str">
        <f>IF(AND($A$440&lt;=BO$349,BO$349&lt;=$B$440),$F$440,"")</f>
        <v/>
      </c>
      <c r="ADG440" s="264" t="str">
        <f>IF(AND($A$440&lt;=BO$349,BO$349&lt;=$B$440),(1/3)*$F$440,"")</f>
        <v/>
      </c>
      <c r="ADH440" s="264" t="str">
        <f>IF(AND($A$440&lt;=BO$349,BO$349&lt;=$B$440),(2/3)*$F$440,"")</f>
        <v/>
      </c>
      <c r="ADI440" s="264" t="str">
        <f>IF(AND($A$440&lt;=BP$349,BP$349&lt;=$B$440),$C$440,"")</f>
        <v/>
      </c>
      <c r="ADJ440" s="264" t="str">
        <f>IF(AND($A$440&lt;=BP$349,BP$349&lt;=$B$440),(1/3)*$C$440,"")</f>
        <v/>
      </c>
      <c r="ADK440" s="264" t="str">
        <f>IF(AND($A$440&lt;=BP$349,BP$349&lt;=$B$440),(2/3)*$C$440,"")</f>
        <v/>
      </c>
      <c r="ADL440" s="264" t="str">
        <f>IF(AND($A$440&lt;=BP$349,BP$349&lt;=$B$440),$D$440,"")</f>
        <v/>
      </c>
      <c r="ADM440" s="264" t="str">
        <f>IF(AND($A$440&lt;=BP$349,BP$349&lt;=$B$440),(1/3)*$D$440,"")</f>
        <v/>
      </c>
      <c r="ADN440" s="264" t="str">
        <f>IF(AND($A$440&lt;=BP$349,BP$349&lt;=$B$440),(2/3)*$D$440,"")</f>
        <v/>
      </c>
      <c r="ADO440" s="264" t="str">
        <f>IF(AND($A$440&lt;=BP$349,BP$349&lt;=$B$440),$E$440,"")</f>
        <v/>
      </c>
      <c r="ADP440" s="264" t="str">
        <f>IF(AND($A$440&lt;=BP$349,BP$349&lt;=$B$440),(1/3)*$E$440,"")</f>
        <v/>
      </c>
      <c r="ADQ440" s="264" t="str">
        <f>IF(AND($A$440&lt;=BP$349,BP$349&lt;=$B$440),(2/3)*$E$440,"")</f>
        <v/>
      </c>
      <c r="ADR440" s="264" t="str">
        <f>IF(AND($A$440&lt;=BP$349,BP$349&lt;=$B$440),$F$440,"")</f>
        <v/>
      </c>
      <c r="ADS440" s="264" t="str">
        <f>IF(AND($A$440&lt;=BP$349,BP$349&lt;=$B$440),(1/3)*$F$440,"")</f>
        <v/>
      </c>
      <c r="ADT440" s="264" t="str">
        <f>IF(AND($A$440&lt;=BP$349,BP$349&lt;=$B$440),(2/3)*$F$440,"")</f>
        <v/>
      </c>
      <c r="ADU440" s="264" t="str">
        <f>IF(AND($A$440&lt;=BQ$349,BQ$349&lt;=$B$440),$C$440,"")</f>
        <v/>
      </c>
      <c r="ADV440" s="264" t="str">
        <f>IF(AND($A$440&lt;=BQ$349,BQ$349&lt;=$B$440),(1/3)*$C$440,"")</f>
        <v/>
      </c>
      <c r="ADW440" s="264" t="str">
        <f>IF(AND($A$440&lt;=BQ$349,BQ$349&lt;=$B$440),(2/3)*$C$440,"")</f>
        <v/>
      </c>
      <c r="ADX440" s="264" t="str">
        <f>IF(AND($A$440&lt;=BQ$349,BQ$349&lt;=$B$440),$D$440,"")</f>
        <v/>
      </c>
      <c r="ADY440" s="264" t="str">
        <f>IF(AND($A$440&lt;=BQ$349,BQ$349&lt;=$B$440),(1/3)*$D$440,"")</f>
        <v/>
      </c>
      <c r="ADZ440" s="264" t="str">
        <f>IF(AND($A$440&lt;=BQ$349,BQ$349&lt;=$B$440),(2/3)*$D$440,"")</f>
        <v/>
      </c>
      <c r="AEA440" s="264" t="str">
        <f>IF(AND($A$440&lt;=BQ$349,BQ$349&lt;=$B$440),$E$440,"")</f>
        <v/>
      </c>
      <c r="AEB440" s="264" t="str">
        <f>IF(AND($A$440&lt;=BQ$349,BQ$349&lt;=$B$440),(1/3)*$E$440,"")</f>
        <v/>
      </c>
      <c r="AEC440" s="264" t="str">
        <f>IF(AND($A$440&lt;=BQ$349,BQ$349&lt;=$B$440),(2/3)*$E$440,"")</f>
        <v/>
      </c>
      <c r="AED440" s="264" t="str">
        <f>IF(AND($A$440&lt;=BQ$349,BQ$349&lt;=$B$440),$F$440,"")</f>
        <v/>
      </c>
      <c r="AEE440" s="264" t="str">
        <f>IF(AND($A$440&lt;=BQ$349,BQ$349&lt;=$B$440),(1/3)*$F$440,"")</f>
        <v/>
      </c>
      <c r="AEF440" s="264" t="str">
        <f>IF(AND($A$440&lt;=BQ$349,BQ$349&lt;=$B$440),(2/3)*$F$440,"")</f>
        <v/>
      </c>
      <c r="AEG440" s="264" t="str">
        <f>IF(AND($A$440&lt;=BR$349,BR$349&lt;=$B$440),$C$440,"")</f>
        <v/>
      </c>
      <c r="AEH440" s="264" t="str">
        <f>IF(AND($A$440&lt;=BR$349,BR$349&lt;=$B$440),(1/3)*$C$440,"")</f>
        <v/>
      </c>
      <c r="AEI440" s="264" t="str">
        <f>IF(AND($A$440&lt;=BR$349,BR$349&lt;=$B$440),(2/3)*$C$440,"")</f>
        <v/>
      </c>
      <c r="AEJ440" s="264" t="str">
        <f>IF(AND($A$440&lt;=BR$349,BR$349&lt;=$B$440),$D$440,"")</f>
        <v/>
      </c>
      <c r="AEK440" s="264" t="str">
        <f>IF(AND($A$440&lt;=BR$349,BR$349&lt;=$B$440),(1/3)*$D$440,"")</f>
        <v/>
      </c>
      <c r="AEL440" s="264" t="str">
        <f>IF(AND($A$440&lt;=BR$349,BR$349&lt;=$B$440),(2/3)*$D$440,"")</f>
        <v/>
      </c>
      <c r="AEM440" s="264" t="str">
        <f>IF(AND($A$440&lt;=BR$349,BR$349&lt;=$B$440),$E$440,"")</f>
        <v/>
      </c>
      <c r="AEN440" s="264" t="str">
        <f>IF(AND($A$440&lt;=BR$349,BR$349&lt;=$B$440),(1/3)*$E$440,"")</f>
        <v/>
      </c>
      <c r="AEO440" s="264" t="str">
        <f>IF(AND($A$440&lt;=BR$349,BR$349&lt;=$B$440),(2/3)*$E$440,"")</f>
        <v/>
      </c>
      <c r="AEP440" s="264" t="str">
        <f>IF(AND($A$440&lt;=BR$349,BR$349&lt;=$B$440),$F$440,"")</f>
        <v/>
      </c>
      <c r="AEQ440" s="264" t="str">
        <f>IF(AND($A$440&lt;=BR$349,BR$349&lt;=$B$440),(1/3)*$F$440,"")</f>
        <v/>
      </c>
      <c r="AER440" s="264" t="str">
        <f>IF(AND($A$440&lt;=BR$349,BR$349&lt;=$B$440),(2/3)*$F$440,"")</f>
        <v/>
      </c>
      <c r="AES440" s="264" t="str">
        <f>IF(AND($A$440&lt;=BS$349,BS$349&lt;=$B$440),$C$440,"")</f>
        <v/>
      </c>
      <c r="AET440" s="264" t="str">
        <f>IF(AND($A$440&lt;=BS$349,BS$349&lt;=$B$440),(1/3)*$C$440,"")</f>
        <v/>
      </c>
      <c r="AEU440" s="264" t="str">
        <f>IF(AND($A$440&lt;=BS$349,BS$349&lt;=$B$440),(2/3)*$C$440,"")</f>
        <v/>
      </c>
      <c r="AEV440" s="264" t="str">
        <f>IF(AND($A$440&lt;=BS$349,BS$349&lt;=$B$440),$D$440,"")</f>
        <v/>
      </c>
      <c r="AEW440" s="264" t="str">
        <f>IF(AND($A$440&lt;=BS$349,BS$349&lt;=$B$440),(1/3)*$D$440,"")</f>
        <v/>
      </c>
      <c r="AEX440" s="264" t="str">
        <f>IF(AND($A$440&lt;=BS$349,BS$349&lt;=$B$440),(2/3)*$D$440,"")</f>
        <v/>
      </c>
      <c r="AEY440" s="264" t="str">
        <f>IF(AND($A$440&lt;=BS$349,BS$349&lt;=$B$440),$E$440,"")</f>
        <v/>
      </c>
      <c r="AEZ440" s="264" t="str">
        <f>IF(AND($A$440&lt;=BS$349,BS$349&lt;=$B$440),(1/3)*$E$440,"")</f>
        <v/>
      </c>
      <c r="AFA440" s="264" t="str">
        <f>IF(AND($A$440&lt;=BS$349,BS$349&lt;=$B$440),(2/3)*$E$440,"")</f>
        <v/>
      </c>
      <c r="AFB440" s="264" t="str">
        <f>IF(AND($A$440&lt;=BS$349,BS$349&lt;=$B$440),$F$440,"")</f>
        <v/>
      </c>
      <c r="AFC440" s="264" t="str">
        <f>IF(AND($A$440&lt;=BS$349,BS$349&lt;=$B$440),(1/3)*$F$440,"")</f>
        <v/>
      </c>
      <c r="AFD440" s="264" t="str">
        <f>IF(AND($A$440&lt;=BS$349,BS$349&lt;=$B$440),(2/3)*$F$440,"")</f>
        <v/>
      </c>
      <c r="AFE440" s="264" t="str">
        <f>IF(AND($A$440&lt;=BT$349,BT$349&lt;=$B$440),$C$440,"")</f>
        <v/>
      </c>
      <c r="AFF440" s="264" t="str">
        <f>IF(AND($A$440&lt;=BT$349,BT$349&lt;=$B$440),(1/3)*$C$440,"")</f>
        <v/>
      </c>
      <c r="AFG440" s="264" t="str">
        <f>IF(AND($A$440&lt;=BT$349,BT$349&lt;=$B$440),(2/3)*$C$440,"")</f>
        <v/>
      </c>
      <c r="AFH440" s="264" t="str">
        <f>IF(AND($A$440&lt;=BT$349,BT$349&lt;=$B$440),$D$440,"")</f>
        <v/>
      </c>
      <c r="AFI440" s="264" t="str">
        <f>IF(AND($A$440&lt;=BT$349,BT$349&lt;=$B$440),(1/3)*$D$440,"")</f>
        <v/>
      </c>
      <c r="AFJ440" s="264" t="str">
        <f>IF(AND($A$440&lt;=BT$349,BT$349&lt;=$B$440),(2/3)*$D$440,"")</f>
        <v/>
      </c>
      <c r="AFK440" s="264" t="str">
        <f>IF(AND($A$440&lt;=BT$349,BT$349&lt;=$B$440),$E$440,"")</f>
        <v/>
      </c>
      <c r="AFL440" s="264" t="str">
        <f>IF(AND($A$440&lt;=BT$349,BT$349&lt;=$B$440),(1/3)*$E$440,"")</f>
        <v/>
      </c>
      <c r="AFM440" s="264" t="str">
        <f>IF(AND($A$440&lt;=BT$349,BT$349&lt;=$B$440),(2/3)*$E$440,"")</f>
        <v/>
      </c>
      <c r="AFN440" s="264" t="str">
        <f>IF(AND($A$440&lt;=BT$349,BT$349&lt;=$B$440),$F$440,"")</f>
        <v/>
      </c>
      <c r="AFO440" s="264" t="str">
        <f>IF(AND($A$440&lt;=BT$349,BT$349&lt;=$B$440),(1/3)*$F$440,"")</f>
        <v/>
      </c>
      <c r="AFP440" s="264" t="str">
        <f>IF(AND($A$440&lt;=BT$349,BT$349&lt;=$B$440),(2/3)*$F$440,"")</f>
        <v/>
      </c>
      <c r="AFQ440" s="264" t="str">
        <f>IF(AND($A$440&lt;=BU$349,BU$349&lt;=$B$440),$C$440,"")</f>
        <v/>
      </c>
      <c r="AFR440" s="264" t="str">
        <f>IF(AND($A$440&lt;=BU$349,BU$349&lt;=$B$440),(1/3)*$C$440,"")</f>
        <v/>
      </c>
      <c r="AFS440" s="264" t="str">
        <f>IF(AND($A$440&lt;=BU$349,BU$349&lt;=$B$440),(2/3)*$C$440,"")</f>
        <v/>
      </c>
      <c r="AFT440" s="264" t="str">
        <f>IF(AND($A$440&lt;=BU$349,BU$349&lt;=$B$440),$D$440,"")</f>
        <v/>
      </c>
      <c r="AFU440" s="264" t="str">
        <f>IF(AND($A$440&lt;=BU$349,BU$349&lt;=$B$440),(1/3)*$D$440,"")</f>
        <v/>
      </c>
      <c r="AFV440" s="264" t="str">
        <f>IF(AND($A$440&lt;=BU$349,BU$349&lt;=$B$440),(2/3)*$D$440,"")</f>
        <v/>
      </c>
      <c r="AFW440" s="264" t="str">
        <f>IF(AND($A$440&lt;=BU$349,BU$349&lt;=$B$440),$E$440,"")</f>
        <v/>
      </c>
      <c r="AFX440" s="264" t="str">
        <f>IF(AND($A$440&lt;=BU$349,BU$349&lt;=$B$440),(1/3)*$E$440,"")</f>
        <v/>
      </c>
      <c r="AFY440" s="264" t="str">
        <f>IF(AND($A$440&lt;=BU$349,BU$349&lt;=$B$440),(2/3)*$E$440,"")</f>
        <v/>
      </c>
      <c r="AFZ440" s="264" t="str">
        <f>IF(AND($A$440&lt;=BU$349,BU$349&lt;=$B$440),$F$440,"")</f>
        <v/>
      </c>
      <c r="AGA440" s="264" t="str">
        <f>IF(AND($A$440&lt;=BU$349,BU$349&lt;=$B$440),(1/3)*$F$440,"")</f>
        <v/>
      </c>
      <c r="AGB440" s="264" t="str">
        <f>IF(AND($A$440&lt;=BU$349,BU$349&lt;=$B$440),(2/3)*$F$440,"")</f>
        <v/>
      </c>
      <c r="AGC440" s="264" t="str">
        <f>IF(AND($A$440&lt;=BV$349,BV$349&lt;=$B$440),$C$440,"")</f>
        <v/>
      </c>
      <c r="AGD440" s="264" t="str">
        <f>IF(AND($A$440&lt;=BV$349,BV$349&lt;=$B$440),(1/3)*$C$440,"")</f>
        <v/>
      </c>
      <c r="AGE440" s="264" t="str">
        <f>IF(AND($A$440&lt;=BV$349,BV$349&lt;=$B$440),(2/3)*$C$440,"")</f>
        <v/>
      </c>
      <c r="AGF440" s="264" t="str">
        <f>IF(AND($A$440&lt;=BV$349,BV$349&lt;=$B$440),$D$440,"")</f>
        <v/>
      </c>
      <c r="AGG440" s="264" t="str">
        <f>IF(AND($A$440&lt;=BV$349,BV$349&lt;=$B$440),(1/3)*$D$440,"")</f>
        <v/>
      </c>
      <c r="AGH440" s="264" t="str">
        <f>IF(AND($A$440&lt;=BV$349,BV$349&lt;=$B$440),(2/3)*$D$440,"")</f>
        <v/>
      </c>
      <c r="AGI440" s="264" t="str">
        <f>IF(AND($A$440&lt;=BV$349,BV$349&lt;=$B$440),$E$440,"")</f>
        <v/>
      </c>
      <c r="AGJ440" s="264" t="str">
        <f>IF(AND($A$440&lt;=BV$349,BV$349&lt;=$B$440),(1/3)*$E$440,"")</f>
        <v/>
      </c>
      <c r="AGK440" s="264" t="str">
        <f>IF(AND($A$440&lt;=BV$349,BV$349&lt;=$B$440),(2/3)*$E$440,"")</f>
        <v/>
      </c>
      <c r="AGL440" s="264" t="str">
        <f>IF(AND($A$440&lt;=BV$349,BV$349&lt;=$B$440),$F$440,"")</f>
        <v/>
      </c>
      <c r="AGM440" s="264" t="str">
        <f>IF(AND($A$440&lt;=BV$349,BV$349&lt;=$B$440),(1/3)*$F$440,"")</f>
        <v/>
      </c>
      <c r="AGN440" s="264" t="str">
        <f>IF(AND($A$440&lt;=BV$349,BV$349&lt;=$B$440),(2/3)*$F$440,"")</f>
        <v/>
      </c>
      <c r="AGO440" s="264" t="str">
        <f>IF(AND($A$440&lt;=BW$349,BW$349&lt;=$B$440),$C$440,"")</f>
        <v/>
      </c>
      <c r="AGP440" s="264" t="str">
        <f>IF(AND($A$440&lt;=BW$349,BW$349&lt;=$B$440),(1/3)*$C$440,"")</f>
        <v/>
      </c>
      <c r="AGQ440" s="264" t="str">
        <f>IF(AND($A$440&lt;=BW$349,BW$349&lt;=$B$440),(2/3)*$C$440,"")</f>
        <v/>
      </c>
      <c r="AGR440" s="264" t="str">
        <f>IF(AND($A$440&lt;=BW$349,BW$349&lt;=$B$440),$D$440,"")</f>
        <v/>
      </c>
      <c r="AGS440" s="264" t="str">
        <f>IF(AND($A$440&lt;=BW$349,BW$349&lt;=$B$440),(1/3)*$D$440,"")</f>
        <v/>
      </c>
      <c r="AGT440" s="264" t="str">
        <f>IF(AND($A$440&lt;=BW$349,BW$349&lt;=$B$440),(2/3)*$D$440,"")</f>
        <v/>
      </c>
      <c r="AGU440" s="264" t="str">
        <f>IF(AND($A$440&lt;=BW$349,BW$349&lt;=$B$440),$E$440,"")</f>
        <v/>
      </c>
      <c r="AGV440" s="264" t="str">
        <f>IF(AND($A$440&lt;=BW$349,BW$349&lt;=$B$440),(1/3)*$E$440,"")</f>
        <v/>
      </c>
      <c r="AGW440" s="264" t="str">
        <f>IF(AND($A$440&lt;=BW$349,BW$349&lt;=$B$440),(2/3)*$E$440,"")</f>
        <v/>
      </c>
      <c r="AGX440" s="264" t="str">
        <f>IF(AND($A$440&lt;=BW$349,BW$349&lt;=$B$440),$F$440,"")</f>
        <v/>
      </c>
      <c r="AGY440" s="264" t="str">
        <f>IF(AND($A$440&lt;=BW$349,BW$349&lt;=$B$440),(1/3)*$F$440,"")</f>
        <v/>
      </c>
      <c r="AGZ440" s="264" t="str">
        <f>IF(AND($A$440&lt;=BW$349,BW$349&lt;=$B$440),(2/3)*$F$440,"")</f>
        <v/>
      </c>
      <c r="AHA440" s="264" t="str">
        <f>IF(AND($A$440&lt;=BX$349,BX$349&lt;=$B$440),$C$440,"")</f>
        <v/>
      </c>
      <c r="AHB440" s="264" t="str">
        <f>IF(AND($A$440&lt;=BX$349,BX$349&lt;=$B$440),(1/3)*$C$440,"")</f>
        <v/>
      </c>
      <c r="AHC440" s="264" t="str">
        <f>IF(AND($A$440&lt;=BX$349,BX$349&lt;=$B$440),(2/3)*$C$440,"")</f>
        <v/>
      </c>
      <c r="AHD440" s="264" t="str">
        <f>IF(AND($A$440&lt;=BX$349,BX$349&lt;=$B$440),$D$440,"")</f>
        <v/>
      </c>
      <c r="AHE440" s="264" t="str">
        <f>IF(AND($A$440&lt;=BX$349,BX$349&lt;=$B$440),(1/3)*$D$440,"")</f>
        <v/>
      </c>
      <c r="AHF440" s="264" t="str">
        <f>IF(AND($A$440&lt;=BX$349,BX$349&lt;=$B$440),(2/3)*$D$440,"")</f>
        <v/>
      </c>
      <c r="AHG440" s="264" t="str">
        <f>IF(AND($A$440&lt;=BX$349,BX$349&lt;=$B$440),$E$440,"")</f>
        <v/>
      </c>
      <c r="AHH440" s="264" t="str">
        <f>IF(AND($A$440&lt;=BX$349,BX$349&lt;=$B$440),(1/3)*$E$440,"")</f>
        <v/>
      </c>
      <c r="AHI440" s="264" t="str">
        <f>IF(AND($A$440&lt;=BX$349,BX$349&lt;=$B$440),(2/3)*$E$440,"")</f>
        <v/>
      </c>
      <c r="AHJ440" s="264" t="str">
        <f>IF(AND($A$440&lt;=BX$349,BX$349&lt;=$B$440),$F$440,"")</f>
        <v/>
      </c>
      <c r="AHK440" s="264" t="str">
        <f>IF(AND($A$440&lt;=BX$349,BX$349&lt;=$B$440),(1/3)*$F$440,"")</f>
        <v/>
      </c>
      <c r="AHL440" s="264" t="str">
        <f>IF(AND($A$440&lt;=BX$349,BX$349&lt;=$B$440),(2/3)*$F$440,"")</f>
        <v/>
      </c>
      <c r="AHM440" s="264" t="str">
        <f>IF(AND($A$440&lt;=BY$349,BY$349&lt;=$B$440),$C$440,"")</f>
        <v/>
      </c>
      <c r="AHN440" s="264" t="str">
        <f>IF(AND($A$440&lt;=BY$349,BY$349&lt;=$B$440),(1/3)*$C$440,"")</f>
        <v/>
      </c>
      <c r="AHO440" s="264" t="str">
        <f>IF(AND($A$440&lt;=BY$349,BY$349&lt;=$B$440),(2/3)*$C$440,"")</f>
        <v/>
      </c>
      <c r="AHP440" s="264" t="str">
        <f>IF(AND($A$440&lt;=BY$349,BY$349&lt;=$B$440),$D$440,"")</f>
        <v/>
      </c>
      <c r="AHQ440" s="264" t="str">
        <f>IF(AND($A$440&lt;=BY$349,BY$349&lt;=$B$440),(1/3)*$D$440,"")</f>
        <v/>
      </c>
      <c r="AHR440" s="264" t="str">
        <f>IF(AND($A$440&lt;=BY$349,BY$349&lt;=$B$440),(2/3)*$D$440,"")</f>
        <v/>
      </c>
      <c r="AHS440" s="264" t="str">
        <f>IF(AND($A$440&lt;=BY$349,BY$349&lt;=$B$440),$E$440,"")</f>
        <v/>
      </c>
      <c r="AHT440" s="264" t="str">
        <f>IF(AND($A$440&lt;=BY$349,BY$349&lt;=$B$440),(1/3)*$E$440,"")</f>
        <v/>
      </c>
      <c r="AHU440" s="264" t="str">
        <f>IF(AND($A$440&lt;=BY$349,BY$349&lt;=$B$440),(2/3)*$E$440,"")</f>
        <v/>
      </c>
      <c r="AHV440" s="264" t="str">
        <f>IF(AND($A$440&lt;=BY$349,BY$349&lt;=$B$440),$F$440,"")</f>
        <v/>
      </c>
      <c r="AHW440" s="264" t="str">
        <f>IF(AND($A$440&lt;=BY$349,BY$349&lt;=$B$440),(1/3)*$F$440,"")</f>
        <v/>
      </c>
      <c r="AHX440" s="264" t="str">
        <f>IF(AND($A$440&lt;=BY$349,BY$349&lt;=$B$440),(2/3)*$F$440,"")</f>
        <v/>
      </c>
      <c r="AHY440" s="264" t="str">
        <f>IF(AND($A$440&lt;=BZ$349,BZ$349&lt;=$B$440),$C$440,"")</f>
        <v/>
      </c>
      <c r="AHZ440" s="264" t="str">
        <f>IF(AND($A$440&lt;=BZ$349,BZ$349&lt;=$B$440),(1/3)*$C$440,"")</f>
        <v/>
      </c>
      <c r="AIA440" s="264" t="str">
        <f>IF(AND($A$440&lt;=BZ$349,BZ$349&lt;=$B$440),(2/3)*$C$440,"")</f>
        <v/>
      </c>
      <c r="AIB440" s="264" t="str">
        <f>IF(AND($A$440&lt;=BZ$349,BZ$349&lt;=$B$440),$D$440,"")</f>
        <v/>
      </c>
      <c r="AIC440" s="264" t="str">
        <f>IF(AND($A$440&lt;=BZ$349,BZ$349&lt;=$B$440),(1/3)*$D$440,"")</f>
        <v/>
      </c>
      <c r="AID440" s="264" t="str">
        <f>IF(AND($A$440&lt;=BZ$349,BZ$349&lt;=$B$440),(2/3)*$D$440,"")</f>
        <v/>
      </c>
      <c r="AIE440" s="264" t="str">
        <f>IF(AND($A$440&lt;=BZ$349,BZ$349&lt;=$B$440),$E$440,"")</f>
        <v/>
      </c>
      <c r="AIF440" s="264" t="str">
        <f>IF(AND($A$440&lt;=BZ$349,BZ$349&lt;=$B$440),(1/3)*$E$440,"")</f>
        <v/>
      </c>
      <c r="AIG440" s="264" t="str">
        <f>IF(AND($A$440&lt;=BZ$349,BZ$349&lt;=$B$440),(2/3)*$E$440,"")</f>
        <v/>
      </c>
      <c r="AIH440" s="264" t="str">
        <f>IF(AND($A$440&lt;=BZ$349,BZ$349&lt;=$B$440),$F$440,"")</f>
        <v/>
      </c>
      <c r="AII440" s="264" t="str">
        <f>IF(AND($A$440&lt;=BZ$349,BZ$349&lt;=$B$440),(1/3)*$F$440,"")</f>
        <v/>
      </c>
      <c r="AIJ440" s="264" t="str">
        <f>IF(AND($A$440&lt;=BZ$349,BZ$349&lt;=$B$440),(2/3)*$F$440,"")</f>
        <v/>
      </c>
      <c r="AIK440" s="264" t="str">
        <f>IF(AND($A$440&lt;=CA$349,CA$349&lt;=$B$440),$C$440,"")</f>
        <v/>
      </c>
      <c r="AIL440" s="264" t="str">
        <f>IF(AND($A$440&lt;=CA$349,CA$349&lt;=$B$440),(1/3)*$C$440,"")</f>
        <v/>
      </c>
      <c r="AIM440" s="264" t="str">
        <f>IF(AND($A$440&lt;=CA$349,CA$349&lt;=$B$440),(2/3)*$C$440,"")</f>
        <v/>
      </c>
      <c r="AIN440" s="264" t="str">
        <f>IF(AND($A$440&lt;=CA$349,CA$349&lt;=$B$440),$D$440,"")</f>
        <v/>
      </c>
      <c r="AIO440" s="264" t="str">
        <f>IF(AND($A$440&lt;=CA$349,CA$349&lt;=$B$440),(1/3)*$D$440,"")</f>
        <v/>
      </c>
      <c r="AIP440" s="264" t="str">
        <f>IF(AND($A$440&lt;=CA$349,CA$349&lt;=$B$440),(2/3)*$D$440,"")</f>
        <v/>
      </c>
      <c r="AIQ440" s="264" t="str">
        <f>IF(AND($A$440&lt;=CA$349,CA$349&lt;=$B$440),$E$440,"")</f>
        <v/>
      </c>
      <c r="AIR440" s="264" t="str">
        <f>IF(AND($A$440&lt;=CA$349,CA$349&lt;=$B$440),(1/3)*$E$440,"")</f>
        <v/>
      </c>
      <c r="AIS440" s="264" t="str">
        <f>IF(AND($A$440&lt;=CA$349,CA$349&lt;=$B$440),(2/3)*$E$440,"")</f>
        <v/>
      </c>
      <c r="AIT440" s="264" t="str">
        <f>IF(AND($A$440&lt;=CA$349,CA$349&lt;=$B$440),$F$440,"")</f>
        <v/>
      </c>
      <c r="AIU440" s="264" t="str">
        <f>IF(AND($A$440&lt;=CA$349,CA$349&lt;=$B$440),(1/3)*$F$440,"")</f>
        <v/>
      </c>
      <c r="AIV440" s="264" t="str">
        <f>IF(AND($A$440&lt;=CA$349,CA$349&lt;=$B$440),(2/3)*$F$440,"")</f>
        <v/>
      </c>
      <c r="AIW440" s="264" t="str">
        <f>IF(AND($A$440&lt;=CB$349,CB$349&lt;=$B$440),$C$440,"")</f>
        <v/>
      </c>
      <c r="AIX440" s="264" t="str">
        <f>IF(AND($A$440&lt;=CB$349,CB$349&lt;=$B$440),(1/3)*$C$440,"")</f>
        <v/>
      </c>
      <c r="AIY440" s="264" t="str">
        <f>IF(AND($A$440&lt;=CB$349,CB$349&lt;=$B$440),(2/3)*$C$440,"")</f>
        <v/>
      </c>
      <c r="AIZ440" s="264" t="str">
        <f>IF(AND($A$440&lt;=CB$349,CB$349&lt;=$B$440),$D$440,"")</f>
        <v/>
      </c>
      <c r="AJA440" s="264" t="str">
        <f>IF(AND($A$440&lt;=CB$349,CB$349&lt;=$B$440),(1/3)*$D$440,"")</f>
        <v/>
      </c>
      <c r="AJB440" s="264" t="str">
        <f>IF(AND($A$440&lt;=CB$349,CB$349&lt;=$B$440),(2/3)*$D$440,"")</f>
        <v/>
      </c>
      <c r="AJC440" s="264" t="str">
        <f>IF(AND($A$440&lt;=CB$349,CB$349&lt;=$B$440),$E$440,"")</f>
        <v/>
      </c>
      <c r="AJD440" s="264" t="str">
        <f>IF(AND($A$440&lt;=CB$349,CB$349&lt;=$B$440),(1/3)*$E$440,"")</f>
        <v/>
      </c>
      <c r="AJE440" s="264" t="str">
        <f>IF(AND($A$440&lt;=CB$349,CB$349&lt;=$B$440),(2/3)*$E$440,"")</f>
        <v/>
      </c>
      <c r="AJF440" s="264" t="str">
        <f>IF(AND($A$440&lt;=CB$349,CB$349&lt;=$B$440),$F$440,"")</f>
        <v/>
      </c>
      <c r="AJG440" s="264" t="str">
        <f>IF(AND($A$440&lt;=CB$349,CB$349&lt;=$B$440),(1/3)*$F$440,"")</f>
        <v/>
      </c>
      <c r="AJH440" s="264" t="str">
        <f>IF(AND($A$440&lt;=CB$349,CB$349&lt;=$B$440),(2/3)*$F$440,"")</f>
        <v/>
      </c>
      <c r="AJI440" s="264" t="str">
        <f>IF(AND($A$440&lt;=CC$349,CC$349&lt;=$B$440),$C$440,"")</f>
        <v/>
      </c>
      <c r="AJJ440" s="264" t="str">
        <f>IF(AND($A$440&lt;=CC$349,CC$349&lt;=$B$440),(1/3)*$C$440,"")</f>
        <v/>
      </c>
      <c r="AJK440" s="264" t="str">
        <f>IF(AND($A$440&lt;=CC$349,CC$349&lt;=$B$440),(2/3)*$C$440,"")</f>
        <v/>
      </c>
      <c r="AJL440" s="264" t="str">
        <f>IF(AND($A$440&lt;=CC$349,CC$349&lt;=$B$440),$D$440,"")</f>
        <v/>
      </c>
      <c r="AJM440" s="264" t="str">
        <f>IF(AND($A$440&lt;=CC$349,CC$349&lt;=$B$440),(1/3)*$D$440,"")</f>
        <v/>
      </c>
      <c r="AJN440" s="264" t="str">
        <f>IF(AND($A$440&lt;=CC$349,CC$349&lt;=$B$440),(2/3)*$D$440,"")</f>
        <v/>
      </c>
      <c r="AJO440" s="264" t="str">
        <f>IF(AND($A$440&lt;=CC$349,CC$349&lt;=$B$440),$E$440,"")</f>
        <v/>
      </c>
      <c r="AJP440" s="264" t="str">
        <f>IF(AND($A$440&lt;=CC$349,CC$349&lt;=$B$440),(1/3)*$E$440,"")</f>
        <v/>
      </c>
      <c r="AJQ440" s="264" t="str">
        <f>IF(AND($A$440&lt;=CC$349,CC$349&lt;=$B$440),(2/3)*$E$440,"")</f>
        <v/>
      </c>
      <c r="AJR440" s="264" t="str">
        <f>IF(AND($A$440&lt;=CC$349,CC$349&lt;=$B$440),$F$440,"")</f>
        <v/>
      </c>
      <c r="AJS440" s="264" t="str">
        <f>IF(AND($A$440&lt;=CC$349,CC$349&lt;=$B$440),(1/3)*$F$440,"")</f>
        <v/>
      </c>
      <c r="AJT440" s="264" t="str">
        <f>IF(AND($A$440&lt;=CC$349,CC$349&lt;=$B$440),(2/3)*$F$440,"")</f>
        <v/>
      </c>
      <c r="AJU440" s="264" t="str">
        <f>IF(AND($A$440&lt;=CD$349,CD$349&lt;=$B$440),$C$440,"")</f>
        <v/>
      </c>
      <c r="AJV440" s="264" t="str">
        <f>IF(AND($A$440&lt;=CD$349,CD$349&lt;=$B$440),(1/3)*$C$440,"")</f>
        <v/>
      </c>
      <c r="AJW440" s="264" t="str">
        <f>IF(AND($A$440&lt;=CD$349,CD$349&lt;=$B$440),(2/3)*$C$440,"")</f>
        <v/>
      </c>
      <c r="AJX440" s="264" t="str">
        <f>IF(AND($A$440&lt;=CD$349,CD$349&lt;=$B$440),$D$440,"")</f>
        <v/>
      </c>
      <c r="AJY440" s="264" t="str">
        <f>IF(AND($A$440&lt;=CD$349,CD$349&lt;=$B$440),(1/3)*$D$440,"")</f>
        <v/>
      </c>
      <c r="AJZ440" s="264" t="str">
        <f>IF(AND($A$440&lt;=CD$349,CD$349&lt;=$B$440),(2/3)*$D$440,"")</f>
        <v/>
      </c>
      <c r="AKA440" s="264" t="str">
        <f>IF(AND($A$440&lt;=CD$349,CD$349&lt;=$B$440),$E$440,"")</f>
        <v/>
      </c>
      <c r="AKB440" s="264" t="str">
        <f>IF(AND($A$440&lt;=CD$349,CD$349&lt;=$B$440),(1/3)*$E$440,"")</f>
        <v/>
      </c>
      <c r="AKC440" s="264" t="str">
        <f>IF(AND($A$440&lt;=CD$349,CD$349&lt;=$B$440),(2/3)*$E$440,"")</f>
        <v/>
      </c>
      <c r="AKD440" s="264" t="str">
        <f>IF(AND($A$440&lt;=CD$349,CD$349&lt;=$B$440),$F$440,"")</f>
        <v/>
      </c>
      <c r="AKE440" s="264" t="str">
        <f>IF(AND($A$440&lt;=CD$349,CD$349&lt;=$B$440),(1/3)*$F$440,"")</f>
        <v/>
      </c>
      <c r="AKF440" s="264" t="str">
        <f>IF(AND($A$440&lt;=CD$349,CD$349&lt;=$B$440),(2/3)*$F$440,"")</f>
        <v/>
      </c>
      <c r="AKG440" s="264" t="str">
        <f>IF(AND($A$440&lt;=CE$349,CE$349&lt;=$B$440),$C$440,"")</f>
        <v/>
      </c>
      <c r="AKH440" s="264" t="str">
        <f>IF(AND($A$440&lt;=CE$349,CE$349&lt;=$B$440),(1/3)*$C$440,"")</f>
        <v/>
      </c>
      <c r="AKI440" s="264" t="str">
        <f>IF(AND($A$440&lt;=CE$349,CE$349&lt;=$B$440),(2/3)*$C$440,"")</f>
        <v/>
      </c>
      <c r="AKJ440" s="264" t="str">
        <f>IF(AND($A$440&lt;=CE$349,CE$349&lt;=$B$440),$D$440,"")</f>
        <v/>
      </c>
      <c r="AKK440" s="264" t="str">
        <f>IF(AND($A$440&lt;=CE$349,CE$349&lt;=$B$440),(1/3)*$D$440,"")</f>
        <v/>
      </c>
      <c r="AKL440" s="264" t="str">
        <f>IF(AND($A$440&lt;=CE$349,CE$349&lt;=$B$440),(2/3)*$D$440,"")</f>
        <v/>
      </c>
      <c r="AKM440" s="264" t="str">
        <f>IF(AND($A$440&lt;=CE$349,CE$349&lt;=$B$440),$E$440,"")</f>
        <v/>
      </c>
      <c r="AKN440" s="264" t="str">
        <f>IF(AND($A$440&lt;=CE$349,CE$349&lt;=$B$440),(1/3)*$E$440,"")</f>
        <v/>
      </c>
      <c r="AKO440" s="264" t="str">
        <f>IF(AND($A$440&lt;=CE$349,CE$349&lt;=$B$440),(2/3)*$E$440,"")</f>
        <v/>
      </c>
      <c r="AKP440" s="264" t="str">
        <f>IF(AND($A$440&lt;=CE$349,CE$349&lt;=$B$440),$F$440,"")</f>
        <v/>
      </c>
      <c r="AKQ440" s="264" t="str">
        <f>IF(AND($A$440&lt;=CE$349,CE$349&lt;=$B$440),(1/3)*$F$440,"")</f>
        <v/>
      </c>
      <c r="AKR440" s="264" t="str">
        <f>IF(AND($A$440&lt;=CE$349,CE$349&lt;=$B$440),(2/3)*$F$440,"")</f>
        <v/>
      </c>
      <c r="AKS440" s="264" t="str">
        <f>IF(AND($A$440&lt;=CF$349,CF$349&lt;=$B$440),$C$440,"")</f>
        <v/>
      </c>
      <c r="AKT440" s="264" t="str">
        <f>IF(AND($A$440&lt;=CF$349,CF$349&lt;=$B$440),(1/3)*$C$440,"")</f>
        <v/>
      </c>
      <c r="AKU440" s="264" t="str">
        <f>IF(AND($A$440&lt;=CF$349,CF$349&lt;=$B$440),(2/3)*$C$440,"")</f>
        <v/>
      </c>
      <c r="AKV440" s="264" t="str">
        <f>IF(AND($A$440&lt;=CF$349,CF$349&lt;=$B$440),$D$440,"")</f>
        <v/>
      </c>
      <c r="AKW440" s="264" t="str">
        <f>IF(AND($A$440&lt;=CF$349,CF$349&lt;=$B$440),(1/3)*$D$440,"")</f>
        <v/>
      </c>
      <c r="AKX440" s="264" t="str">
        <f>IF(AND($A$440&lt;=CF$349,CF$349&lt;=$B$440),(2/3)*$D$440,"")</f>
        <v/>
      </c>
      <c r="AKY440" s="264" t="str">
        <f>IF(AND($A$440&lt;=CF$349,CF$349&lt;=$B$440),$E$440,"")</f>
        <v/>
      </c>
      <c r="AKZ440" s="264" t="str">
        <f>IF(AND($A$440&lt;=CF$349,CF$349&lt;=$B$440),(1/3)*$E$440,"")</f>
        <v/>
      </c>
      <c r="ALA440" s="264" t="str">
        <f>IF(AND($A$440&lt;=CF$349,CF$349&lt;=$B$440),(2/3)*$E$440,"")</f>
        <v/>
      </c>
      <c r="ALB440" s="264" t="str">
        <f>IF(AND($A$440&lt;=CF$349,CF$349&lt;=$B$440),$F$440,"")</f>
        <v/>
      </c>
      <c r="ALC440" s="264" t="str">
        <f>IF(AND($A$440&lt;=CF$349,CF$349&lt;=$B$440),(1/3)*$F$440,"")</f>
        <v/>
      </c>
      <c r="ALD440" s="264" t="str">
        <f>IF(AND($A$440&lt;=CF$349,CF$349&lt;=$B$440),(2/3)*$F$440,"")</f>
        <v/>
      </c>
      <c r="ALE440" s="264" t="str">
        <f>IF(AND($A$440&lt;=CG$349,CG$349&lt;=$B$440),$C$440,"")</f>
        <v/>
      </c>
      <c r="ALF440" s="264" t="str">
        <f>IF(AND($A$440&lt;=CG$349,CG$349&lt;=$B$440),(1/3)*$C$440,"")</f>
        <v/>
      </c>
      <c r="ALG440" s="264" t="str">
        <f>IF(AND($A$440&lt;=CG$349,CG$349&lt;=$B$440),(2/3)*$C$440,"")</f>
        <v/>
      </c>
      <c r="ALH440" s="264" t="str">
        <f>IF(AND($A$440&lt;=CG$349,CG$349&lt;=$B$440),$D$440,"")</f>
        <v/>
      </c>
      <c r="ALI440" s="264" t="str">
        <f>IF(AND($A$440&lt;=CG$349,CG$349&lt;=$B$440),(1/3)*$D$440,"")</f>
        <v/>
      </c>
      <c r="ALJ440" s="264" t="str">
        <f>IF(AND($A$440&lt;=CG$349,CG$349&lt;=$B$440),(2/3)*$D$440,"")</f>
        <v/>
      </c>
      <c r="ALK440" s="264" t="str">
        <f>IF(AND($A$440&lt;=CG$349,CG$349&lt;=$B$440),$E$440,"")</f>
        <v/>
      </c>
      <c r="ALL440" s="264" t="str">
        <f>IF(AND($A$440&lt;=CG$349,CG$349&lt;=$B$440),(1/3)*$E$440,"")</f>
        <v/>
      </c>
      <c r="ALM440" s="264" t="str">
        <f>IF(AND($A$440&lt;=CG$349,CG$349&lt;=$B$440),(2/3)*$E$440,"")</f>
        <v/>
      </c>
      <c r="ALN440" s="264" t="str">
        <f>IF(AND($A$440&lt;=CG$349,CG$349&lt;=$B$440),$F$440,"")</f>
        <v/>
      </c>
      <c r="ALO440" s="264" t="str">
        <f>IF(AND($A$440&lt;=CG$349,CG$349&lt;=$B$440),(1/3)*$F$440,"")</f>
        <v/>
      </c>
      <c r="ALP440" s="264" t="str">
        <f>IF(AND($A$440&lt;=CG$349,CG$349&lt;=$B$440),(2/3)*$F$440,"")</f>
        <v/>
      </c>
      <c r="ALQ440" s="264" t="str">
        <f>IF(AND($A$440&lt;=CH$349,CH$349&lt;=$B$440),$C$440,"")</f>
        <v/>
      </c>
      <c r="ALR440" s="264" t="str">
        <f>IF(AND($A$440&lt;=CH$349,CH$349&lt;=$B$440),(1/3)*$C$440,"")</f>
        <v/>
      </c>
      <c r="ALS440" s="264" t="str">
        <f>IF(AND($A$440&lt;=CH$349,CH$349&lt;=$B$440),(2/3)*$C$440,"")</f>
        <v/>
      </c>
      <c r="ALT440" s="264" t="str">
        <f>IF(AND($A$440&lt;=CH$349,CH$349&lt;=$B$440),$D$440,"")</f>
        <v/>
      </c>
      <c r="ALU440" s="264" t="str">
        <f>IF(AND($A$440&lt;=CH$349,CH$349&lt;=$B$440),(1/3)*$D$440,"")</f>
        <v/>
      </c>
      <c r="ALV440" s="264" t="str">
        <f>IF(AND($A$440&lt;=CH$349,CH$349&lt;=$B$440),(2/3)*$D$440,"")</f>
        <v/>
      </c>
      <c r="ALW440" s="264" t="str">
        <f>IF(AND($A$440&lt;=CH$349,CH$349&lt;=$B$440),$E$440,"")</f>
        <v/>
      </c>
      <c r="ALX440" s="264" t="str">
        <f>IF(AND($A$440&lt;=CH$349,CH$349&lt;=$B$440),(1/3)*$E$440,"")</f>
        <v/>
      </c>
      <c r="ALY440" s="264" t="str">
        <f>IF(AND($A$440&lt;=CH$349,CH$349&lt;=$B$440),(2/3)*$E$440,"")</f>
        <v/>
      </c>
      <c r="ALZ440" s="264" t="str">
        <f>IF(AND($A$440&lt;=CH$349,CH$349&lt;=$B$440),$F$440,"")</f>
        <v/>
      </c>
      <c r="AMA440" s="264" t="str">
        <f>IF(AND($A$440&lt;=CH$349,CH$349&lt;=$B$440),(1/3)*$F$440,"")</f>
        <v/>
      </c>
      <c r="AMB440" s="264" t="str">
        <f>IF(AND($A$440&lt;=CH$349,CH$349&lt;=$B$440),(2/3)*$F$440,"")</f>
        <v/>
      </c>
      <c r="AMC440" s="264" t="str">
        <f>IF(AND($A$440&lt;=CI$349,CI$349&lt;=$B$440),$C$440,"")</f>
        <v/>
      </c>
      <c r="AMD440" s="264" t="str">
        <f>IF(AND($A$440&lt;=CI$349,CI$349&lt;=$B$440),(1/3)*$C$440,"")</f>
        <v/>
      </c>
      <c r="AME440" s="264" t="str">
        <f>IF(AND($A$440&lt;=CI$349,CI$349&lt;=$B$440),(2/3)*$C$440,"")</f>
        <v/>
      </c>
      <c r="AMF440" s="264" t="str">
        <f>IF(AND($A$440&lt;=CI$349,CI$349&lt;=$B$440),$D$440,"")</f>
        <v/>
      </c>
      <c r="AMG440" s="264" t="str">
        <f>IF(AND($A$440&lt;=CI$349,CI$349&lt;=$B$440),(1/3)*$D$440,"")</f>
        <v/>
      </c>
      <c r="AMH440" s="264" t="str">
        <f>IF(AND($A$440&lt;=CI$349,CI$349&lt;=$B$440),(2/3)*$D$440,"")</f>
        <v/>
      </c>
      <c r="AMI440" s="264" t="str">
        <f>IF(AND($A$440&lt;=CI$349,CI$349&lt;=$B$440),$E$440,"")</f>
        <v/>
      </c>
      <c r="AMJ440" s="264" t="str">
        <f>IF(AND($A$440&lt;=CI$349,CI$349&lt;=$B$440),(1/3)*$E$440,"")</f>
        <v/>
      </c>
      <c r="AMK440" s="264" t="str">
        <f>IF(AND($A$440&lt;=CI$349,CI$349&lt;=$B$440),(2/3)*$E$440,"")</f>
        <v/>
      </c>
      <c r="AML440" s="264" t="str">
        <f>IF(AND($A$440&lt;=CI$349,CI$349&lt;=$B$440),$F$440,"")</f>
        <v/>
      </c>
      <c r="AMM440" s="264" t="str">
        <f>IF(AND($A$440&lt;=CI$349,CI$349&lt;=$B$440),(1/3)*$F$440,"")</f>
        <v/>
      </c>
      <c r="AMN440" s="264" t="str">
        <f>IF(AND($A$440&lt;=CI$349,CI$349&lt;=$B$440),(2/3)*$F$440,"")</f>
        <v/>
      </c>
      <c r="AMO440" s="264" t="str">
        <f>IF(AND($A$440&lt;=CJ$349,CJ$349&lt;=$B$440),$C$440,"")</f>
        <v/>
      </c>
      <c r="AMP440" s="264" t="str">
        <f>IF(AND($A$440&lt;=CJ$349,CJ$349&lt;=$B$440),(1/3)*$C$440,"")</f>
        <v/>
      </c>
      <c r="AMQ440" s="264" t="str">
        <f>IF(AND($A$440&lt;=CJ$349,CJ$349&lt;=$B$440),(2/3)*$C$440,"")</f>
        <v/>
      </c>
      <c r="AMR440" s="264" t="str">
        <f>IF(AND($A$440&lt;=CJ$349,CJ$349&lt;=$B$440),$D$440,"")</f>
        <v/>
      </c>
      <c r="AMS440" s="264" t="str">
        <f>IF(AND($A$440&lt;=CJ$349,CJ$349&lt;=$B$440),(1/3)*$D$440,"")</f>
        <v/>
      </c>
      <c r="AMT440" s="264" t="str">
        <f>IF(AND($A$440&lt;=CJ$349,CJ$349&lt;=$B$440),(2/3)*$D$440,"")</f>
        <v/>
      </c>
      <c r="AMU440" s="264" t="str">
        <f>IF(AND($A$440&lt;=CJ$349,CJ$349&lt;=$B$440),$E$440,"")</f>
        <v/>
      </c>
      <c r="AMV440" s="264" t="str">
        <f>IF(AND($A$440&lt;=CJ$349,CJ$349&lt;=$B$440),(1/3)*$E$440,"")</f>
        <v/>
      </c>
      <c r="AMW440" s="264" t="str">
        <f>IF(AND($A$440&lt;=CJ$349,CJ$349&lt;=$B$440),(2/3)*$E$440,"")</f>
        <v/>
      </c>
      <c r="AMX440" s="264" t="str">
        <f>IF(AND($A$440&lt;=CJ$349,CJ$349&lt;=$B$440),$F$440,"")</f>
        <v/>
      </c>
      <c r="AMY440" s="264" t="str">
        <f>IF(AND($A$440&lt;=CJ$349,CJ$349&lt;=$B$440),(1/3)*$F$440,"")</f>
        <v/>
      </c>
      <c r="AMZ440" s="264" t="str">
        <f>IF(AND($A$440&lt;=CJ$349,CJ$349&lt;=$B$440),(2/3)*$F$440,"")</f>
        <v/>
      </c>
      <c r="ANA440" s="264" t="str">
        <f>IF(AND($A$440&lt;=CK$349,CK$349&lt;=$B$440),$C$440,"")</f>
        <v/>
      </c>
      <c r="ANB440" s="264" t="str">
        <f>IF(AND($A$440&lt;=CK$349,CK$349&lt;=$B$440),(1/3)*$C$440,"")</f>
        <v/>
      </c>
      <c r="ANC440" s="264" t="str">
        <f>IF(AND($A$440&lt;=CK$349,CK$349&lt;=$B$440),(2/3)*$C$440,"")</f>
        <v/>
      </c>
      <c r="AND440" s="264" t="str">
        <f>IF(AND($A$440&lt;=CK$349,CK$349&lt;=$B$440),$D$440,"")</f>
        <v/>
      </c>
      <c r="ANE440" s="264" t="str">
        <f>IF(AND($A$440&lt;=CK$349,CK$349&lt;=$B$440),(1/3)*$D$440,"")</f>
        <v/>
      </c>
      <c r="ANF440" s="264" t="str">
        <f>IF(AND($A$440&lt;=CK$349,CK$349&lt;=$B$440),(2/3)*$D$440,"")</f>
        <v/>
      </c>
      <c r="ANG440" s="264" t="str">
        <f>IF(AND($A$440&lt;=CK$349,CK$349&lt;=$B$440),$E$440,"")</f>
        <v/>
      </c>
      <c r="ANH440" s="264" t="str">
        <f>IF(AND($A$440&lt;=CK$349,CK$349&lt;=$B$440),(1/3)*$E$440,"")</f>
        <v/>
      </c>
      <c r="ANI440" s="264" t="str">
        <f>IF(AND($A$440&lt;=CK$349,CK$349&lt;=$B$440),(2/3)*$E$440,"")</f>
        <v/>
      </c>
      <c r="ANJ440" s="264" t="str">
        <f>IF(AND($A$440&lt;=CK$349,CK$349&lt;=$B$440),$F$440,"")</f>
        <v/>
      </c>
      <c r="ANK440" s="264" t="str">
        <f>IF(AND($A$440&lt;=CK$349,CK$349&lt;=$B$440),(1/3)*$F$440,"")</f>
        <v/>
      </c>
      <c r="ANL440" s="264" t="str">
        <f>IF(AND($A$440&lt;=CK$349,CK$349&lt;=$B$440),(2/3)*$F$440,"")</f>
        <v/>
      </c>
      <c r="ANM440" s="264" t="str">
        <f>IF(AND($A$440&lt;=CL$349,CL$349&lt;=$B$440),$C$440,"")</f>
        <v/>
      </c>
      <c r="ANN440" s="264" t="str">
        <f>IF(AND($A$440&lt;=CL$349,CL$349&lt;=$B$440),(1/3)*$C$440,"")</f>
        <v/>
      </c>
      <c r="ANO440" s="264" t="str">
        <f>IF(AND($A$440&lt;=CL$349,CL$349&lt;=$B$440),(2/3)*$C$440,"")</f>
        <v/>
      </c>
      <c r="ANP440" s="264" t="str">
        <f>IF(AND($A$440&lt;=CL$349,CL$349&lt;=$B$440),$D$440,"")</f>
        <v/>
      </c>
      <c r="ANQ440" s="264" t="str">
        <f>IF(AND($A$440&lt;=CL$349,CL$349&lt;=$B$440),(1/3)*$D$440,"")</f>
        <v/>
      </c>
      <c r="ANR440" s="264" t="str">
        <f>IF(AND($A$440&lt;=CL$349,CL$349&lt;=$B$440),(2/3)*$D$440,"")</f>
        <v/>
      </c>
      <c r="ANS440" s="264" t="str">
        <f>IF(AND($A$440&lt;=CL$349,CL$349&lt;=$B$440),$E$440,"")</f>
        <v/>
      </c>
      <c r="ANT440" s="264" t="str">
        <f>IF(AND($A$440&lt;=CL$349,CL$349&lt;=$B$440),(1/3)*$E$440,"")</f>
        <v/>
      </c>
      <c r="ANU440" s="264" t="str">
        <f>IF(AND($A$440&lt;=CL$349,CL$349&lt;=$B$440),(2/3)*$E$440,"")</f>
        <v/>
      </c>
      <c r="ANV440" s="264" t="str">
        <f>IF(AND($A$440&lt;=CL$349,CL$349&lt;=$B$440),$F$440,"")</f>
        <v/>
      </c>
      <c r="ANW440" s="264" t="str">
        <f>IF(AND($A$440&lt;=CL$349,CL$349&lt;=$B$440),(1/3)*$F$440,"")</f>
        <v/>
      </c>
      <c r="ANX440" s="264" t="str">
        <f>IF(AND($A$440&lt;=CL$349,CL$349&lt;=$B$440),(2/3)*$F$440,"")</f>
        <v/>
      </c>
      <c r="ANY440" s="264" t="str">
        <f>IF(AND($A$440&lt;=CM$349,CM$349&lt;=$B$440),$C$440,"")</f>
        <v/>
      </c>
      <c r="ANZ440" s="264" t="str">
        <f>IF(AND($A$440&lt;=CM$349,CM$349&lt;=$B$440),(1/3)*$C$440,"")</f>
        <v/>
      </c>
      <c r="AOA440" s="264" t="str">
        <f>IF(AND($A$440&lt;=CM$349,CM$349&lt;=$B$440),(2/3)*$C$440,"")</f>
        <v/>
      </c>
      <c r="AOB440" s="264" t="str">
        <f>IF(AND($A$440&lt;=CM$349,CM$349&lt;=$B$440),$D$440,"")</f>
        <v/>
      </c>
      <c r="AOC440" s="264" t="str">
        <f>IF(AND($A$440&lt;=CM$349,CM$349&lt;=$B$440),(1/3)*$D$440,"")</f>
        <v/>
      </c>
      <c r="AOD440" s="264" t="str">
        <f>IF(AND($A$440&lt;=CM$349,CM$349&lt;=$B$440),(2/3)*$D$440,"")</f>
        <v/>
      </c>
      <c r="AOE440" s="264" t="str">
        <f>IF(AND($A$440&lt;=CM$349,CM$349&lt;=$B$440),$E$440,"")</f>
        <v/>
      </c>
      <c r="AOF440" s="264" t="str">
        <f>IF(AND($A$440&lt;=CM$349,CM$349&lt;=$B$440),(1/3)*$E$440,"")</f>
        <v/>
      </c>
      <c r="AOG440" s="264" t="str">
        <f>IF(AND($A$440&lt;=CM$349,CM$349&lt;=$B$440),(2/3)*$E$440,"")</f>
        <v/>
      </c>
      <c r="AOH440" s="264" t="str">
        <f>IF(AND($A$440&lt;=CM$349,CM$349&lt;=$B$440),$F$440,"")</f>
        <v/>
      </c>
      <c r="AOI440" s="264" t="str">
        <f>IF(AND($A$440&lt;=CM$349,CM$349&lt;=$B$440),(1/3)*$F$440,"")</f>
        <v/>
      </c>
      <c r="AOJ440" s="264" t="str">
        <f>IF(AND($A$440&lt;=CM$349,CM$349&lt;=$B$440),(2/3)*$F$440,"")</f>
        <v/>
      </c>
      <c r="AOK440" s="264" t="str">
        <f>IF(AND($A$440&lt;=CN$349,CN$349&lt;=$B$440),$C$440,"")</f>
        <v/>
      </c>
      <c r="AOL440" s="264" t="str">
        <f>IF(AND($A$440&lt;=CN$349,CN$349&lt;=$B$440),(1/3)*$C$440,"")</f>
        <v/>
      </c>
      <c r="AOM440" s="264" t="str">
        <f>IF(AND($A$440&lt;=CN$349,CN$349&lt;=$B$440),(2/3)*$C$440,"")</f>
        <v/>
      </c>
      <c r="AON440" s="264" t="str">
        <f>IF(AND($A$440&lt;=CN$349,CN$349&lt;=$B$440),$D$440,"")</f>
        <v/>
      </c>
      <c r="AOO440" s="264" t="str">
        <f>IF(AND($A$440&lt;=CN$349,CN$349&lt;=$B$440),(1/3)*$D$440,"")</f>
        <v/>
      </c>
      <c r="AOP440" s="264" t="str">
        <f>IF(AND($A$440&lt;=CN$349,CN$349&lt;=$B$440),(2/3)*$D$440,"")</f>
        <v/>
      </c>
      <c r="AOQ440" s="264" t="str">
        <f>IF(AND($A$440&lt;=CN$349,CN$349&lt;=$B$440),$E$440,"")</f>
        <v/>
      </c>
      <c r="AOR440" s="264" t="str">
        <f>IF(AND($A$440&lt;=CN$349,CN$349&lt;=$B$440),(1/3)*$E$440,"")</f>
        <v/>
      </c>
      <c r="AOS440" s="264" t="str">
        <f>IF(AND($A$440&lt;=CN$349,CN$349&lt;=$B$440),(2/3)*$E$440,"")</f>
        <v/>
      </c>
      <c r="AOT440" s="264" t="str">
        <f>IF(AND($A$440&lt;=CN$349,CN$349&lt;=$B$440),$F$440,"")</f>
        <v/>
      </c>
      <c r="AOU440" s="264" t="str">
        <f>IF(AND($A$440&lt;=CN$349,CN$349&lt;=$B$440),(1/3)*$F$440,"")</f>
        <v/>
      </c>
      <c r="AOV440" s="264" t="str">
        <f>IF(AND($A$440&lt;=CN$349,CN$349&lt;=$B$440),(2/3)*$F$440,"")</f>
        <v/>
      </c>
      <c r="AOW440" s="264" t="str">
        <f>IF(AND($A$440&lt;=CO$349,CO$349&lt;=$B$440),$C$440,"")</f>
        <v/>
      </c>
      <c r="AOX440" s="264" t="str">
        <f>IF(AND($A$440&lt;=CO$349,CO$349&lt;=$B$440),(1/3)*$C$440,"")</f>
        <v/>
      </c>
      <c r="AOY440" s="264" t="str">
        <f>IF(AND($A$440&lt;=CO$349,CO$349&lt;=$B$440),(2/3)*$C$440,"")</f>
        <v/>
      </c>
      <c r="AOZ440" s="264" t="str">
        <f>IF(AND($A$440&lt;=CO$349,CO$349&lt;=$B$440),$D$440,"")</f>
        <v/>
      </c>
      <c r="APA440" s="264" t="str">
        <f>IF(AND($A$440&lt;=CO$349,CO$349&lt;=$B$440),(1/3)*$D$440,"")</f>
        <v/>
      </c>
      <c r="APB440" s="264" t="str">
        <f>IF(AND($A$440&lt;=CO$349,CO$349&lt;=$B$440),(2/3)*$D$440,"")</f>
        <v/>
      </c>
      <c r="APC440" s="264" t="str">
        <f>IF(AND($A$440&lt;=CO$349,CO$349&lt;=$B$440),$E$440,"")</f>
        <v/>
      </c>
      <c r="APD440" s="264" t="str">
        <f>IF(AND($A$440&lt;=CO$349,CO$349&lt;=$B$440),(1/3)*$E$440,"")</f>
        <v/>
      </c>
      <c r="APE440" s="264" t="str">
        <f>IF(AND($A$440&lt;=CO$349,CO$349&lt;=$B$440),(2/3)*$E$440,"")</f>
        <v/>
      </c>
      <c r="APF440" s="264" t="str">
        <f>IF(AND($A$440&lt;=CO$349,CO$349&lt;=$B$440),$F$440,"")</f>
        <v/>
      </c>
      <c r="APG440" s="264" t="str">
        <f>IF(AND($A$440&lt;=CO$349,CO$349&lt;=$B$440),(1/3)*$F$440,"")</f>
        <v/>
      </c>
      <c r="APH440" s="264" t="str">
        <f>IF(AND($A$440&lt;=CO$349,CO$349&lt;=$B$440),(2/3)*$F$440,"")</f>
        <v/>
      </c>
      <c r="API440" s="264" t="str">
        <f>IF(AND($A$440&lt;=CP$349,CP$349&lt;=$B$440),$C$440,"")</f>
        <v/>
      </c>
      <c r="APJ440" s="264" t="str">
        <f>IF(AND($A$440&lt;=CP$349,CP$349&lt;=$B$440),(1/3)*$C$440,"")</f>
        <v/>
      </c>
      <c r="APK440" s="264" t="str">
        <f>IF(AND($A$440&lt;=CP$349,CP$349&lt;=$B$440),(2/3)*$C$440,"")</f>
        <v/>
      </c>
      <c r="APL440" s="264" t="str">
        <f>IF(AND($A$440&lt;=CP$349,CP$349&lt;=$B$440),$D$440,"")</f>
        <v/>
      </c>
      <c r="APM440" s="264" t="str">
        <f>IF(AND($A$440&lt;=CP$349,CP$349&lt;=$B$440),(1/3)*$D$440,"")</f>
        <v/>
      </c>
      <c r="APN440" s="264" t="str">
        <f>IF(AND($A$440&lt;=CP$349,CP$349&lt;=$B$440),(2/3)*$D$440,"")</f>
        <v/>
      </c>
      <c r="APO440" s="264" t="str">
        <f>IF(AND($A$440&lt;=CP$349,CP$349&lt;=$B$440),$E$440,"")</f>
        <v/>
      </c>
      <c r="APP440" s="264" t="str">
        <f>IF(AND($A$440&lt;=CP$349,CP$349&lt;=$B$440),(1/3)*$E$440,"")</f>
        <v/>
      </c>
      <c r="APQ440" s="264" t="str">
        <f>IF(AND($A$440&lt;=CP$349,CP$349&lt;=$B$440),(2/3)*$E$440,"")</f>
        <v/>
      </c>
      <c r="APR440" s="264" t="str">
        <f>IF(AND($A$440&lt;=CP$349,CP$349&lt;=$B$440),$F$440,"")</f>
        <v/>
      </c>
      <c r="APS440" s="264" t="str">
        <f>IF(AND($A$440&lt;=CP$349,CP$349&lt;=$B$440),(1/3)*$F$440,"")</f>
        <v/>
      </c>
      <c r="APT440" s="264" t="str">
        <f>IF(AND($A$440&lt;=CP$349,CP$349&lt;=$B$440),(2/3)*$F$440,"")</f>
        <v/>
      </c>
      <c r="APU440" s="264" t="str">
        <f>IF(AND($A$440&lt;=CQ$349,CQ$349&lt;=$B$440),$C$440,"")</f>
        <v/>
      </c>
      <c r="APV440" s="264" t="str">
        <f>IF(AND($A$440&lt;=CQ$349,CQ$349&lt;=$B$440),(1/3)*$C$440,"")</f>
        <v/>
      </c>
      <c r="APW440" s="264" t="str">
        <f>IF(AND($A$440&lt;=CQ$349,CQ$349&lt;=$B$440),(2/3)*$C$440,"")</f>
        <v/>
      </c>
      <c r="APX440" s="264" t="str">
        <f>IF(AND($A$440&lt;=CQ$349,CQ$349&lt;=$B$440),$D$440,"")</f>
        <v/>
      </c>
      <c r="APY440" s="264" t="str">
        <f>IF(AND($A$440&lt;=CQ$349,CQ$349&lt;=$B$440),(1/3)*$D$440,"")</f>
        <v/>
      </c>
      <c r="APZ440" s="264" t="str">
        <f>IF(AND($A$440&lt;=CQ$349,CQ$349&lt;=$B$440),(2/3)*$D$440,"")</f>
        <v/>
      </c>
      <c r="AQA440" s="264" t="str">
        <f>IF(AND($A$440&lt;=CQ$349,CQ$349&lt;=$B$440),$E$440,"")</f>
        <v/>
      </c>
      <c r="AQB440" s="264" t="str">
        <f>IF(AND($A$440&lt;=CQ$349,CQ$349&lt;=$B$440),(1/3)*$E$440,"")</f>
        <v/>
      </c>
      <c r="AQC440" s="264" t="str">
        <f>IF(AND($A$440&lt;=CQ$349,CQ$349&lt;=$B$440),(2/3)*$E$440,"")</f>
        <v/>
      </c>
      <c r="AQD440" s="264" t="str">
        <f>IF(AND($A$440&lt;=CQ$349,CQ$349&lt;=$B$440),$F$440,"")</f>
        <v/>
      </c>
      <c r="AQE440" s="264" t="str">
        <f>IF(AND($A$440&lt;=CQ$349,CQ$349&lt;=$B$440),(1/3)*$F$440,"")</f>
        <v/>
      </c>
      <c r="AQF440" s="264" t="str">
        <f>IF(AND($A$440&lt;=CQ$349,CQ$349&lt;=$B$440),(2/3)*$F$440,"")</f>
        <v/>
      </c>
      <c r="AQG440" s="264" t="str">
        <f>IF(AND($A$440&lt;=CR$349,CR$349&lt;=$B$440),$C$440,"")</f>
        <v/>
      </c>
      <c r="AQH440" s="264" t="str">
        <f>IF(AND($A$440&lt;=CR$349,CR$349&lt;=$B$440),(1/3)*$C$440,"")</f>
        <v/>
      </c>
      <c r="AQI440" s="264" t="str">
        <f>IF(AND($A$440&lt;=CR$349,CR$349&lt;=$B$440),(2/3)*$C$440,"")</f>
        <v/>
      </c>
      <c r="AQJ440" s="264" t="str">
        <f>IF(AND($A$440&lt;=CR$349,CR$349&lt;=$B$440),$D$440,"")</f>
        <v/>
      </c>
      <c r="AQK440" s="264" t="str">
        <f>IF(AND($A$440&lt;=CR$349,CR$349&lt;=$B$440),(1/3)*$D$440,"")</f>
        <v/>
      </c>
      <c r="AQL440" s="264" t="str">
        <f>IF(AND($A$440&lt;=CR$349,CR$349&lt;=$B$440),(2/3)*$D$440,"")</f>
        <v/>
      </c>
      <c r="AQM440" s="264" t="str">
        <f>IF(AND($A$440&lt;=CR$349,CR$349&lt;=$B$440),$E$440,"")</f>
        <v/>
      </c>
      <c r="AQN440" s="264" t="str">
        <f>IF(AND($A$440&lt;=CR$349,CR$349&lt;=$B$440),(1/3)*$E$440,"")</f>
        <v/>
      </c>
      <c r="AQO440" s="264" t="str">
        <f>IF(AND($A$440&lt;=CR$349,CR$349&lt;=$B$440),(2/3)*$E$440,"")</f>
        <v/>
      </c>
      <c r="AQP440" s="264" t="str">
        <f>IF(AND($A$440&lt;=CR$349,CR$349&lt;=$B$440),$F$440,"")</f>
        <v/>
      </c>
      <c r="AQQ440" s="264" t="str">
        <f>IF(AND($A$440&lt;=CR$349,CR$349&lt;=$B$440),(1/3)*$F$440,"")</f>
        <v/>
      </c>
      <c r="AQR440" s="264" t="str">
        <f>IF(AND($A$440&lt;=CR$349,CR$349&lt;=$B$440),(2/3)*$F$440,"")</f>
        <v/>
      </c>
      <c r="AQS440" s="264" t="str">
        <f>IF(AND($A$440&lt;=CS$349,CS$349&lt;=$B$440),$C$440,"")</f>
        <v/>
      </c>
      <c r="AQT440" s="264" t="str">
        <f>IF(AND($A$440&lt;=CS$349,CS$349&lt;=$B$440),(1/3)*$C$440,"")</f>
        <v/>
      </c>
      <c r="AQU440" s="264" t="str">
        <f>IF(AND($A$440&lt;=CS$349,CS$349&lt;=$B$440),(2/3)*$C$440,"")</f>
        <v/>
      </c>
      <c r="AQV440" s="264" t="str">
        <f>IF(AND($A$440&lt;=CS$349,CS$349&lt;=$B$440),$D$440,"")</f>
        <v/>
      </c>
      <c r="AQW440" s="264" t="str">
        <f>IF(AND($A$440&lt;=CS$349,CS$349&lt;=$B$440),(1/3)*$D$440,"")</f>
        <v/>
      </c>
      <c r="AQX440" s="264" t="str">
        <f>IF(AND($A$440&lt;=CS$349,CS$349&lt;=$B$440),(2/3)*$D$440,"")</f>
        <v/>
      </c>
      <c r="AQY440" s="264" t="str">
        <f>IF(AND($A$440&lt;=CS$349,CS$349&lt;=$B$440),$E$440,"")</f>
        <v/>
      </c>
      <c r="AQZ440" s="264" t="str">
        <f>IF(AND($A$440&lt;=CS$349,CS$349&lt;=$B$440),(1/3)*$E$440,"")</f>
        <v/>
      </c>
      <c r="ARA440" s="264" t="str">
        <f>IF(AND($A$440&lt;=CS$349,CS$349&lt;=$B$440),(2/3)*$E$440,"")</f>
        <v/>
      </c>
      <c r="ARB440" s="264" t="str">
        <f>IF(AND($A$440&lt;=CS$349,CS$349&lt;=$B$440),$F$440,"")</f>
        <v/>
      </c>
      <c r="ARC440" s="264" t="str">
        <f>IF(AND($A$440&lt;=CS$349,CS$349&lt;=$B$440),(1/3)*$F$440,"")</f>
        <v/>
      </c>
      <c r="ARD440" s="264" t="str">
        <f>IF(AND($A$440&lt;=CS$349,CS$349&lt;=$B$440),(2/3)*$F$440,"")</f>
        <v/>
      </c>
      <c r="ARE440" s="264" t="str">
        <f>IF(AND($A$440&lt;=CT$349,CT$349&lt;=$B$440),$C$440,"")</f>
        <v/>
      </c>
      <c r="ARF440" s="264" t="str">
        <f>IF(AND($A$440&lt;=CT$349,CT$349&lt;=$B$440),(1/3)*$C$440,"")</f>
        <v/>
      </c>
      <c r="ARG440" s="264" t="str">
        <f>IF(AND($A$440&lt;=CT$349,CT$349&lt;=$B$440),(2/3)*$C$440,"")</f>
        <v/>
      </c>
      <c r="ARH440" s="264" t="str">
        <f>IF(AND($A$440&lt;=CT$349,CT$349&lt;=$B$440),$D$440,"")</f>
        <v/>
      </c>
      <c r="ARI440" s="264" t="str">
        <f>IF(AND($A$440&lt;=CT$349,CT$349&lt;=$B$440),(1/3)*$D$440,"")</f>
        <v/>
      </c>
      <c r="ARJ440" s="264" t="str">
        <f>IF(AND($A$440&lt;=CT$349,CT$349&lt;=$B$440),(2/3)*$D$440,"")</f>
        <v/>
      </c>
      <c r="ARK440" s="264" t="str">
        <f>IF(AND($A$440&lt;=CT$349,CT$349&lt;=$B$440),$E$440,"")</f>
        <v/>
      </c>
      <c r="ARL440" s="264" t="str">
        <f>IF(AND($A$440&lt;=CT$349,CT$349&lt;=$B$440),(1/3)*$E$440,"")</f>
        <v/>
      </c>
      <c r="ARM440" s="264" t="str">
        <f>IF(AND($A$440&lt;=CT$349,CT$349&lt;=$B$440),(2/3)*$E$440,"")</f>
        <v/>
      </c>
      <c r="ARN440" s="264" t="str">
        <f>IF(AND($A$440&lt;=CT$349,CT$349&lt;=$B$440),$F$440,"")</f>
        <v/>
      </c>
      <c r="ARO440" s="264" t="str">
        <f>IF(AND($A$440&lt;=CT$349,CT$349&lt;=$B$440),(1/3)*$F$440,"")</f>
        <v/>
      </c>
      <c r="ARP440" s="264" t="str">
        <f>IF(AND($A$440&lt;=CT$349,CT$349&lt;=$B$440),(2/3)*$F$440,"")</f>
        <v/>
      </c>
      <c r="ARQ440" s="264" t="str">
        <f>IF(AND($A$440&lt;=CU$349,CU$349&lt;=$B$440),$C$440,"")</f>
        <v/>
      </c>
      <c r="ARR440" s="264" t="str">
        <f>IF(AND($A$440&lt;=CU$349,CU$349&lt;=$B$440),(1/3)*$C$440,"")</f>
        <v/>
      </c>
      <c r="ARS440" s="264" t="str">
        <f>IF(AND($A$440&lt;=CU$349,CU$349&lt;=$B$440),(2/3)*$C$440,"")</f>
        <v/>
      </c>
      <c r="ART440" s="264" t="str">
        <f>IF(AND($A$440&lt;=CU$349,CU$349&lt;=$B$440),$D$440,"")</f>
        <v/>
      </c>
      <c r="ARU440" s="264" t="str">
        <f>IF(AND($A$440&lt;=CU$349,CU$349&lt;=$B$440),(1/3)*$D$440,"")</f>
        <v/>
      </c>
      <c r="ARV440" s="264" t="str">
        <f>IF(AND($A$440&lt;=CU$349,CU$349&lt;=$B$440),(2/3)*$D$440,"")</f>
        <v/>
      </c>
      <c r="ARW440" s="264" t="str">
        <f>IF(AND($A$440&lt;=CU$349,CU$349&lt;=$B$440),$E$440,"")</f>
        <v/>
      </c>
      <c r="ARX440" s="264" t="str">
        <f>IF(AND($A$440&lt;=CU$349,CU$349&lt;=$B$440),(1/3)*$E$440,"")</f>
        <v/>
      </c>
      <c r="ARY440" s="264" t="str">
        <f>IF(AND($A$440&lt;=CU$349,CU$349&lt;=$B$440),(2/3)*$E$440,"")</f>
        <v/>
      </c>
      <c r="ARZ440" s="264" t="str">
        <f>IF(AND($A$440&lt;=CU$349,CU$349&lt;=$B$440),$F$440,"")</f>
        <v/>
      </c>
      <c r="ASA440" s="264" t="str">
        <f>IF(AND($A$440&lt;=CU$349,CU$349&lt;=$B$440),(1/3)*$F$440,"")</f>
        <v/>
      </c>
      <c r="ASB440" s="264" t="str">
        <f>IF(AND($A$440&lt;=CU$349,CU$349&lt;=$B$440),(2/3)*$F$440,"")</f>
        <v/>
      </c>
      <c r="ASC440" s="264" t="str">
        <f>IF(AND($A$440&lt;=CV$349,CV$349&lt;=$B$440),$C$440,"")</f>
        <v/>
      </c>
      <c r="ASD440" s="264" t="str">
        <f>IF(AND($A$440&lt;=CV$349,CV$349&lt;=$B$440),(1/3)*$C$440,"")</f>
        <v/>
      </c>
      <c r="ASE440" s="264" t="str">
        <f>IF(AND($A$440&lt;=CV$349,CV$349&lt;=$B$440),(2/3)*$C$440,"")</f>
        <v/>
      </c>
      <c r="ASF440" s="264" t="str">
        <f>IF(AND($A$440&lt;=CV$349,CV$349&lt;=$B$440),$D$440,"")</f>
        <v/>
      </c>
      <c r="ASG440" s="264" t="str">
        <f>IF(AND($A$440&lt;=CV$349,CV$349&lt;=$B$440),(1/3)*$D$440,"")</f>
        <v/>
      </c>
      <c r="ASH440" s="264" t="str">
        <f>IF(AND($A$440&lt;=CV$349,CV$349&lt;=$B$440),(2/3)*$D$440,"")</f>
        <v/>
      </c>
      <c r="ASI440" s="264" t="str">
        <f>IF(AND($A$440&lt;=CV$349,CV$349&lt;=$B$440),$E$440,"")</f>
        <v/>
      </c>
      <c r="ASJ440" s="264" t="str">
        <f>IF(AND($A$440&lt;=CV$349,CV$349&lt;=$B$440),(1/3)*$E$440,"")</f>
        <v/>
      </c>
      <c r="ASK440" s="264" t="str">
        <f>IF(AND($A$440&lt;=CV$349,CV$349&lt;=$B$440),(2/3)*$E$440,"")</f>
        <v/>
      </c>
      <c r="ASL440" s="264" t="str">
        <f>IF(AND($A$440&lt;=CV$349,CV$349&lt;=$B$440),$F$440,"")</f>
        <v/>
      </c>
      <c r="ASM440" s="264" t="str">
        <f>IF(AND($A$440&lt;=CV$349,CV$349&lt;=$B$440),(1/3)*$F$440,"")</f>
        <v/>
      </c>
      <c r="ASN440" s="264" t="str">
        <f>IF(AND($A$440&lt;=CV$349,CV$349&lt;=$B$440),(2/3)*$F$440,"")</f>
        <v/>
      </c>
      <c r="ASO440" s="264" t="str">
        <f>IF(AND($A$440&lt;=CW$349,CW$349&lt;=$B$440),$C$440,"")</f>
        <v/>
      </c>
      <c r="ASP440" s="264" t="str">
        <f>IF(AND($A$440&lt;=CW$349,CW$349&lt;=$B$440),(1/3)*$C$440,"")</f>
        <v/>
      </c>
      <c r="ASQ440" s="264" t="str">
        <f>IF(AND($A$440&lt;=CW$349,CW$349&lt;=$B$440),(2/3)*$C$440,"")</f>
        <v/>
      </c>
      <c r="ASR440" s="264" t="str">
        <f>IF(AND($A$440&lt;=CW$349,CW$349&lt;=$B$440),$D$440,"")</f>
        <v/>
      </c>
      <c r="ASS440" s="264" t="str">
        <f>IF(AND($A$440&lt;=CW$349,CW$349&lt;=$B$440),(1/3)*$D$440,"")</f>
        <v/>
      </c>
      <c r="AST440" s="264" t="str">
        <f>IF(AND($A$440&lt;=CW$349,CW$349&lt;=$B$440),(2/3)*$D$440,"")</f>
        <v/>
      </c>
      <c r="ASU440" s="264" t="str">
        <f>IF(AND($A$440&lt;=CW$349,CW$349&lt;=$B$440),$E$440,"")</f>
        <v/>
      </c>
      <c r="ASV440" s="264" t="str">
        <f>IF(AND($A$440&lt;=CW$349,CW$349&lt;=$B$440),(1/3)*$E$440,"")</f>
        <v/>
      </c>
      <c r="ASW440" s="264" t="str">
        <f>IF(AND($A$440&lt;=CW$349,CW$349&lt;=$B$440),(2/3)*$E$440,"")</f>
        <v/>
      </c>
      <c r="ASX440" s="264" t="str">
        <f>IF(AND($A$440&lt;=CW$349,CW$349&lt;=$B$440),$F$440,"")</f>
        <v/>
      </c>
      <c r="ASY440" s="264" t="str">
        <f>IF(AND($A$440&lt;=CW$349,CW$349&lt;=$B$440),(1/3)*$F$440,"")</f>
        <v/>
      </c>
      <c r="ASZ440" s="264" t="str">
        <f>IF(AND($A$440&lt;=CW$349,CW$349&lt;=$B$440),(2/3)*$F$440,"")</f>
        <v/>
      </c>
      <c r="ATA440" s="264" t="str">
        <f>IF(AND($A$440&lt;=CX$349,CX$349&lt;=$B$440),$C$440,"")</f>
        <v/>
      </c>
      <c r="ATB440" s="264" t="str">
        <f>IF(AND($A$440&lt;=CX$349,CX$349&lt;=$B$440),(1/3)*$C$440,"")</f>
        <v/>
      </c>
      <c r="ATC440" s="264" t="str">
        <f>IF(AND($A$440&lt;=CX$349,CX$349&lt;=$B$440),(2/3)*$C$440,"")</f>
        <v/>
      </c>
      <c r="ATD440" s="264" t="str">
        <f>IF(AND($A$440&lt;=CX$349,CX$349&lt;=$B$440),$D$440,"")</f>
        <v/>
      </c>
      <c r="ATE440" s="264" t="str">
        <f>IF(AND($A$440&lt;=CX$349,CX$349&lt;=$B$440),(1/3)*$D$440,"")</f>
        <v/>
      </c>
      <c r="ATF440" s="264" t="str">
        <f>IF(AND($A$440&lt;=CX$349,CX$349&lt;=$B$440),(2/3)*$D$440,"")</f>
        <v/>
      </c>
      <c r="ATG440" s="264" t="str">
        <f>IF(AND($A$440&lt;=CX$349,CX$349&lt;=$B$440),$E$440,"")</f>
        <v/>
      </c>
      <c r="ATH440" s="264" t="str">
        <f>IF(AND($A$440&lt;=CX$349,CX$349&lt;=$B$440),(1/3)*$E$440,"")</f>
        <v/>
      </c>
      <c r="ATI440" s="264" t="str">
        <f>IF(AND($A$440&lt;=CX$349,CX$349&lt;=$B$440),(2/3)*$E$440,"")</f>
        <v/>
      </c>
      <c r="ATJ440" s="264" t="str">
        <f>IF(AND($A$440&lt;=CX$349,CX$349&lt;=$B$440),$F$440,"")</f>
        <v/>
      </c>
      <c r="ATK440" s="264" t="str">
        <f>IF(AND($A$440&lt;=CX$349,CX$349&lt;=$B$440),(1/3)*$F$440,"")</f>
        <v/>
      </c>
      <c r="ATL440" s="264" t="str">
        <f>IF(AND($A$440&lt;=CX$349,CX$349&lt;=$B$440),(2/3)*$F$440,"")</f>
        <v/>
      </c>
      <c r="ATM440" s="264" t="str">
        <f>IF(AND($A$440&lt;=CY$349,CY$349&lt;=$B$440),$C$440,"")</f>
        <v/>
      </c>
      <c r="ATN440" s="264" t="str">
        <f>IF(AND($A$440&lt;=CY$349,CY$349&lt;=$B$440),(1/3)*$C$440,"")</f>
        <v/>
      </c>
      <c r="ATO440" s="264" t="str">
        <f>IF(AND($A$440&lt;=CY$349,CY$349&lt;=$B$440),(2/3)*$C$440,"")</f>
        <v/>
      </c>
      <c r="ATP440" s="264" t="str">
        <f>IF(AND($A$440&lt;=CY$349,CY$349&lt;=$B$440),$D$440,"")</f>
        <v/>
      </c>
      <c r="ATQ440" s="264" t="str">
        <f>IF(AND($A$440&lt;=CY$349,CY$349&lt;=$B$440),(1/3)*$D$440,"")</f>
        <v/>
      </c>
      <c r="ATR440" s="264" t="str">
        <f>IF(AND($A$440&lt;=CY$349,CY$349&lt;=$B$440),(2/3)*$D$440,"")</f>
        <v/>
      </c>
      <c r="ATS440" s="264" t="str">
        <f>IF(AND($A$440&lt;=CY$349,CY$349&lt;=$B$440),$E$440,"")</f>
        <v/>
      </c>
      <c r="ATT440" s="264" t="str">
        <f>IF(AND($A$440&lt;=CY$349,CY$349&lt;=$B$440),(1/3)*$E$440,"")</f>
        <v/>
      </c>
      <c r="ATU440" s="264" t="str">
        <f>IF(AND($A$440&lt;=CY$349,CY$349&lt;=$B$440),(2/3)*$E$440,"")</f>
        <v/>
      </c>
      <c r="ATV440" s="264" t="str">
        <f>IF(AND($A$440&lt;=CY$349,CY$349&lt;=$B$440),$F$440,"")</f>
        <v/>
      </c>
      <c r="ATW440" s="264" t="str">
        <f>IF(AND($A$440&lt;=CY$349,CY$349&lt;=$B$440),(1/3)*$F$440,"")</f>
        <v/>
      </c>
      <c r="ATX440" s="264" t="str">
        <f>IF(AND($A$440&lt;=CY$349,CY$349&lt;=$B$440),(2/3)*$F$440,"")</f>
        <v/>
      </c>
      <c r="ATY440" s="264" t="str">
        <f>IF(AND($A$440&lt;=CZ$349,CZ$349&lt;=$B$440),$C$440,"")</f>
        <v/>
      </c>
      <c r="ATZ440" s="264" t="str">
        <f>IF(AND($A$440&lt;=CZ$349,CZ$349&lt;=$B$440),(1/3)*$C$440,"")</f>
        <v/>
      </c>
      <c r="AUA440" s="264" t="str">
        <f>IF(AND($A$440&lt;=CZ$349,CZ$349&lt;=$B$440),(2/3)*$C$440,"")</f>
        <v/>
      </c>
      <c r="AUB440" s="264" t="str">
        <f>IF(AND($A$440&lt;=CZ$349,CZ$349&lt;=$B$440),$D$440,"")</f>
        <v/>
      </c>
      <c r="AUC440" s="264" t="str">
        <f>IF(AND($A$440&lt;=CZ$349,CZ$349&lt;=$B$440),(1/3)*$D$440,"")</f>
        <v/>
      </c>
      <c r="AUD440" s="264" t="str">
        <f>IF(AND($A$440&lt;=CZ$349,CZ$349&lt;=$B$440),(2/3)*$D$440,"")</f>
        <v/>
      </c>
      <c r="AUE440" s="264" t="str">
        <f>IF(AND($A$440&lt;=CZ$349,CZ$349&lt;=$B$440),$E$440,"")</f>
        <v/>
      </c>
      <c r="AUF440" s="264" t="str">
        <f>IF(AND($A$440&lt;=CZ$349,CZ$349&lt;=$B$440),(1/3)*$E$440,"")</f>
        <v/>
      </c>
      <c r="AUG440" s="264" t="str">
        <f>IF(AND($A$440&lt;=CZ$349,CZ$349&lt;=$B$440),(2/3)*$E$440,"")</f>
        <v/>
      </c>
      <c r="AUH440" s="264" t="str">
        <f>IF(AND($A$440&lt;=CZ$349,CZ$349&lt;=$B$440),$F$440,"")</f>
        <v/>
      </c>
      <c r="AUI440" s="264" t="str">
        <f>IF(AND($A$440&lt;=CZ$349,CZ$349&lt;=$B$440),(1/3)*$F$440,"")</f>
        <v/>
      </c>
      <c r="AUJ440" s="264" t="str">
        <f>IF(AND($A$440&lt;=CZ$349,CZ$349&lt;=$B$440),(2/3)*$F$440,"")</f>
        <v/>
      </c>
    </row>
    <row r="441" spans="1:1232" hidden="1">
      <c r="D441" s="214"/>
      <c r="E441" s="214"/>
      <c r="F441" s="214"/>
      <c r="G441" s="214"/>
      <c r="H441" s="214"/>
      <c r="I441" s="214"/>
      <c r="J441" s="214"/>
      <c r="O441" s="214"/>
    </row>
    <row r="442" spans="1:1232" hidden="1">
      <c r="D442" s="214"/>
      <c r="E442" s="214"/>
      <c r="F442" s="214"/>
      <c r="G442" s="214"/>
      <c r="H442" s="214"/>
      <c r="I442" s="214"/>
      <c r="J442" s="214"/>
      <c r="O442" s="214"/>
      <c r="P442" s="6">
        <v>45001</v>
      </c>
      <c r="Q442" s="6"/>
      <c r="R442" s="6"/>
      <c r="S442" s="6"/>
    </row>
    <row r="443" spans="1:1232" hidden="1">
      <c r="A443" s="6" t="s">
        <v>460</v>
      </c>
      <c r="B443" s="6"/>
      <c r="C443" s="196" t="s">
        <v>473</v>
      </c>
      <c r="D443" s="196" t="s">
        <v>474</v>
      </c>
      <c r="E443" s="196" t="s">
        <v>475</v>
      </c>
      <c r="F443" s="476"/>
      <c r="G443" s="476"/>
      <c r="H443" s="476"/>
      <c r="I443" s="476"/>
      <c r="J443" s="6"/>
      <c r="K443" s="6"/>
      <c r="L443" s="6"/>
      <c r="M443" s="6"/>
      <c r="N443" s="6"/>
      <c r="O443" s="6"/>
      <c r="Q443" s="1054" t="s">
        <v>345</v>
      </c>
      <c r="R443" s="1055"/>
      <c r="S443" s="1055"/>
      <c r="T443" s="1055"/>
      <c r="U443" s="1055"/>
      <c r="V443" s="1055"/>
      <c r="W443" s="1055"/>
      <c r="X443" s="1055"/>
      <c r="Y443" s="1055"/>
      <c r="Z443" s="1055"/>
      <c r="AA443" s="1055"/>
      <c r="AB443" s="1062"/>
      <c r="AC443" s="1054" t="s">
        <v>346</v>
      </c>
      <c r="AD443" s="1055"/>
      <c r="AE443" s="1055"/>
      <c r="AF443" s="1055"/>
      <c r="AG443" s="1055"/>
      <c r="AH443" s="1055"/>
      <c r="AI443" s="1055"/>
      <c r="AJ443" s="1055"/>
      <c r="AK443" s="1055"/>
      <c r="AL443" s="1055"/>
      <c r="AM443" s="1054" t="s">
        <v>347</v>
      </c>
      <c r="AN443" s="1055"/>
      <c r="AO443" s="1055"/>
      <c r="AP443" s="1055"/>
      <c r="AQ443" s="1055"/>
      <c r="AR443" s="1055"/>
      <c r="AS443" s="1055"/>
      <c r="AT443" s="1055"/>
      <c r="AU443" s="1055"/>
      <c r="AV443" s="1054" t="s">
        <v>348</v>
      </c>
      <c r="AW443" s="1055"/>
      <c r="AX443" s="1055"/>
      <c r="AY443" s="1055"/>
      <c r="AZ443" s="1055"/>
      <c r="BA443" s="1055"/>
      <c r="BB443" s="1055"/>
      <c r="BC443" s="1055"/>
      <c r="BD443" s="1055"/>
      <c r="BE443" s="1054" t="s">
        <v>349</v>
      </c>
      <c r="BF443" s="1055"/>
      <c r="BG443" s="1055"/>
      <c r="BH443" s="1055"/>
      <c r="BI443" s="1055"/>
      <c r="BJ443" s="1055"/>
      <c r="BK443" s="1055"/>
      <c r="BL443" s="1055"/>
      <c r="BM443" s="1055"/>
      <c r="BN443" s="1054" t="s">
        <v>350</v>
      </c>
      <c r="BO443" s="1055"/>
      <c r="BP443" s="1055"/>
      <c r="BQ443" s="1055"/>
      <c r="BR443" s="1055"/>
      <c r="BS443" s="1055"/>
      <c r="BT443" s="1055"/>
      <c r="BU443" s="1055"/>
      <c r="BV443" s="1055"/>
      <c r="BW443" s="1054" t="s">
        <v>351</v>
      </c>
      <c r="BX443" s="1055"/>
      <c r="BY443" s="1055"/>
      <c r="BZ443" s="1055"/>
      <c r="CA443" s="1055"/>
      <c r="CB443" s="1055"/>
      <c r="CC443" s="1055"/>
      <c r="CD443" s="1055"/>
      <c r="CE443" s="1055"/>
      <c r="CF443" s="1054" t="s">
        <v>352</v>
      </c>
      <c r="CG443" s="1055"/>
      <c r="CH443" s="1055"/>
      <c r="CI443" s="1055"/>
      <c r="CJ443" s="1055"/>
      <c r="CK443" s="1055"/>
      <c r="CL443" s="1055"/>
      <c r="CM443" s="1055"/>
      <c r="CN443" s="1055"/>
      <c r="CO443" s="1054" t="s">
        <v>353</v>
      </c>
      <c r="CP443" s="1055"/>
      <c r="CQ443" s="1055"/>
      <c r="CR443" s="1055"/>
      <c r="CS443" s="1055"/>
      <c r="CT443" s="1055"/>
      <c r="CU443" s="1055"/>
      <c r="CV443" s="1055"/>
      <c r="CW443" s="1055"/>
      <c r="CX443" s="1054" t="s">
        <v>354</v>
      </c>
      <c r="CY443" s="1055"/>
      <c r="CZ443" s="1055"/>
      <c r="DA443" s="1055"/>
      <c r="DB443" s="1055"/>
      <c r="DC443" s="1055"/>
      <c r="DD443" s="1055"/>
      <c r="DE443" s="1055"/>
      <c r="DF443" s="1055"/>
      <c r="DG443" s="1054" t="s">
        <v>355</v>
      </c>
      <c r="DH443" s="1055"/>
      <c r="DI443" s="1055"/>
      <c r="DJ443" s="1055"/>
      <c r="DK443" s="1055"/>
      <c r="DL443" s="1055"/>
      <c r="DM443" s="1055"/>
      <c r="DN443" s="1055"/>
      <c r="DO443" s="1055"/>
      <c r="DP443" s="1054" t="s">
        <v>356</v>
      </c>
      <c r="DQ443" s="1055"/>
      <c r="DR443" s="1055"/>
      <c r="DS443" s="1055"/>
      <c r="DT443" s="1055"/>
      <c r="DU443" s="1055"/>
      <c r="DV443" s="1055"/>
      <c r="DW443" s="1055"/>
      <c r="DX443" s="1055"/>
      <c r="DY443" s="1054" t="s">
        <v>357</v>
      </c>
      <c r="DZ443" s="1055"/>
      <c r="EA443" s="1055"/>
      <c r="EB443" s="1055"/>
      <c r="EC443" s="1055"/>
      <c r="ED443" s="1055"/>
      <c r="EE443" s="1055"/>
      <c r="EF443" s="1055"/>
      <c r="EG443" s="1055"/>
      <c r="EH443" s="1054" t="s">
        <v>358</v>
      </c>
      <c r="EI443" s="1055"/>
      <c r="EJ443" s="1055"/>
      <c r="EK443" s="1055"/>
      <c r="EL443" s="1055"/>
      <c r="EM443" s="1055"/>
      <c r="EN443" s="1055"/>
      <c r="EO443" s="1055"/>
      <c r="EP443" s="1055"/>
      <c r="EQ443" s="1054" t="s">
        <v>359</v>
      </c>
      <c r="ER443" s="1055"/>
      <c r="ES443" s="1055"/>
      <c r="ET443" s="1055"/>
      <c r="EU443" s="1055"/>
      <c r="EV443" s="1055"/>
      <c r="EW443" s="1055"/>
      <c r="EX443" s="1055"/>
      <c r="EY443" s="1055"/>
      <c r="EZ443" s="1054" t="s">
        <v>360</v>
      </c>
      <c r="FA443" s="1055"/>
      <c r="FB443" s="1055"/>
      <c r="FC443" s="1055"/>
      <c r="FD443" s="1055"/>
      <c r="FE443" s="1055"/>
      <c r="FF443" s="1055"/>
      <c r="FG443" s="1055"/>
      <c r="FH443" s="1055"/>
      <c r="FI443" s="1054" t="s">
        <v>361</v>
      </c>
      <c r="FJ443" s="1055"/>
      <c r="FK443" s="1055"/>
      <c r="FL443" s="1055"/>
      <c r="FM443" s="1055"/>
      <c r="FN443" s="1055"/>
      <c r="FO443" s="1055"/>
      <c r="FP443" s="1055"/>
      <c r="FQ443" s="1055"/>
      <c r="FR443" s="1054" t="s">
        <v>362</v>
      </c>
      <c r="FS443" s="1055"/>
      <c r="FT443" s="1055"/>
      <c r="FU443" s="1055"/>
      <c r="FV443" s="1055"/>
      <c r="FW443" s="1055"/>
      <c r="FX443" s="1055"/>
      <c r="FY443" s="1055"/>
      <c r="FZ443" s="1055"/>
      <c r="GA443" s="1054" t="s">
        <v>363</v>
      </c>
      <c r="GB443" s="1055"/>
      <c r="GC443" s="1055"/>
      <c r="GD443" s="1055"/>
      <c r="GE443" s="1055"/>
      <c r="GF443" s="1055"/>
      <c r="GG443" s="1055"/>
      <c r="GH443" s="1055"/>
      <c r="GI443" s="1055"/>
      <c r="GJ443" s="1054" t="s">
        <v>364</v>
      </c>
      <c r="GK443" s="1055"/>
      <c r="GL443" s="1055"/>
      <c r="GM443" s="1055"/>
      <c r="GN443" s="1055"/>
      <c r="GO443" s="1055"/>
      <c r="GP443" s="1055"/>
      <c r="GQ443" s="1055"/>
      <c r="GR443" s="1055"/>
      <c r="GS443" s="1054" t="s">
        <v>365</v>
      </c>
      <c r="GT443" s="1055"/>
      <c r="GU443" s="1055"/>
      <c r="GV443" s="1055"/>
      <c r="GW443" s="1055"/>
      <c r="GX443" s="1055"/>
      <c r="GY443" s="1055"/>
      <c r="GZ443" s="1055"/>
      <c r="HA443" s="1055"/>
      <c r="HB443" s="1054" t="s">
        <v>366</v>
      </c>
      <c r="HC443" s="1055"/>
      <c r="HD443" s="1055"/>
      <c r="HE443" s="1055"/>
      <c r="HF443" s="1055"/>
      <c r="HG443" s="1055"/>
      <c r="HH443" s="1055"/>
      <c r="HI443" s="1055"/>
      <c r="HJ443" s="1055"/>
      <c r="HK443" s="1054" t="s">
        <v>367</v>
      </c>
      <c r="HL443" s="1055"/>
      <c r="HM443" s="1055"/>
      <c r="HN443" s="1055"/>
      <c r="HO443" s="1055"/>
      <c r="HP443" s="1055"/>
      <c r="HQ443" s="1055"/>
      <c r="HR443" s="1055"/>
      <c r="HS443" s="1055"/>
      <c r="HT443" s="1054" t="s">
        <v>368</v>
      </c>
      <c r="HU443" s="1055"/>
      <c r="HV443" s="1055"/>
      <c r="HW443" s="1055"/>
      <c r="HX443" s="1055"/>
      <c r="HY443" s="1055"/>
      <c r="HZ443" s="1055"/>
      <c r="IA443" s="1055"/>
      <c r="IB443" s="1055"/>
      <c r="IC443" s="1054" t="s">
        <v>369</v>
      </c>
      <c r="ID443" s="1055"/>
      <c r="IE443" s="1055"/>
      <c r="IF443" s="1055"/>
      <c r="IG443" s="1055"/>
      <c r="IH443" s="1055"/>
      <c r="II443" s="1055"/>
      <c r="IJ443" s="1055"/>
      <c r="IK443" s="1055"/>
      <c r="IL443" s="1054" t="s">
        <v>370</v>
      </c>
      <c r="IM443" s="1055"/>
      <c r="IN443" s="1055"/>
      <c r="IO443" s="1055"/>
      <c r="IP443" s="1055"/>
      <c r="IQ443" s="1055"/>
      <c r="IR443" s="1055"/>
      <c r="IS443" s="1055"/>
      <c r="IT443" s="1055"/>
      <c r="IU443" s="1054" t="s">
        <v>371</v>
      </c>
      <c r="IV443" s="1055"/>
      <c r="IW443" s="1055"/>
      <c r="IX443" s="1055"/>
      <c r="IY443" s="1055"/>
      <c r="IZ443" s="1055"/>
      <c r="JA443" s="1055"/>
      <c r="JB443" s="1055"/>
      <c r="JC443" s="1055"/>
      <c r="JD443" s="1054" t="s">
        <v>372</v>
      </c>
      <c r="JE443" s="1055"/>
      <c r="JF443" s="1055"/>
      <c r="JG443" s="1055"/>
      <c r="JH443" s="1055"/>
      <c r="JI443" s="1055"/>
      <c r="JJ443" s="1055"/>
      <c r="JK443" s="1055"/>
      <c r="JL443" s="1055"/>
      <c r="JM443" s="1054" t="s">
        <v>373</v>
      </c>
      <c r="JN443" s="1055"/>
      <c r="JO443" s="1055"/>
      <c r="JP443" s="1055"/>
      <c r="JQ443" s="1055"/>
      <c r="JR443" s="1055"/>
      <c r="JS443" s="1055"/>
      <c r="JT443" s="1055"/>
      <c r="JU443" s="1055"/>
      <c r="JV443" s="1054" t="s">
        <v>374</v>
      </c>
      <c r="JW443" s="1055"/>
      <c r="JX443" s="1055"/>
      <c r="JY443" s="1055"/>
      <c r="JZ443" s="1055"/>
      <c r="KA443" s="1055"/>
      <c r="KB443" s="1055"/>
      <c r="KC443" s="1055"/>
      <c r="KD443" s="1055"/>
      <c r="KE443" s="1054" t="s">
        <v>375</v>
      </c>
      <c r="KF443" s="1055"/>
      <c r="KG443" s="1055"/>
      <c r="KH443" s="1055"/>
      <c r="KI443" s="1055"/>
      <c r="KJ443" s="1055"/>
      <c r="KK443" s="1055"/>
      <c r="KL443" s="1055"/>
      <c r="KM443" s="1055"/>
      <c r="KN443" s="1054" t="s">
        <v>376</v>
      </c>
      <c r="KO443" s="1055"/>
      <c r="KP443" s="1055"/>
      <c r="KQ443" s="1055"/>
      <c r="KR443" s="1055"/>
      <c r="KS443" s="1055"/>
      <c r="KT443" s="1055"/>
      <c r="KU443" s="1055"/>
      <c r="KV443" s="1055"/>
      <c r="KW443" s="1054" t="s">
        <v>377</v>
      </c>
      <c r="KX443" s="1055"/>
      <c r="KY443" s="1055"/>
      <c r="KZ443" s="1055"/>
      <c r="LA443" s="1055"/>
      <c r="LB443" s="1055"/>
      <c r="LC443" s="1055"/>
      <c r="LD443" s="1055"/>
      <c r="LE443" s="1055"/>
      <c r="LF443" s="1054" t="s">
        <v>378</v>
      </c>
      <c r="LG443" s="1055"/>
      <c r="LH443" s="1055"/>
      <c r="LI443" s="1055"/>
      <c r="LJ443" s="1055"/>
      <c r="LK443" s="1055"/>
      <c r="LL443" s="1055"/>
      <c r="LM443" s="1055"/>
      <c r="LN443" s="1055"/>
      <c r="LO443" s="1054" t="s">
        <v>379</v>
      </c>
      <c r="LP443" s="1055"/>
      <c r="LQ443" s="1055"/>
      <c r="LR443" s="1055"/>
      <c r="LS443" s="1055"/>
      <c r="LT443" s="1055"/>
      <c r="LU443" s="1055"/>
      <c r="LV443" s="1055"/>
      <c r="LW443" s="1055"/>
      <c r="LX443" s="1054" t="s">
        <v>380</v>
      </c>
      <c r="LY443" s="1055"/>
      <c r="LZ443" s="1055"/>
      <c r="MA443" s="1055"/>
      <c r="MB443" s="1055"/>
      <c r="MC443" s="1055"/>
      <c r="MD443" s="1055"/>
      <c r="ME443" s="1055"/>
      <c r="MF443" s="1055"/>
      <c r="MG443" s="1054" t="s">
        <v>381</v>
      </c>
      <c r="MH443" s="1055"/>
      <c r="MI443" s="1055"/>
      <c r="MJ443" s="1055"/>
      <c r="MK443" s="1055"/>
      <c r="ML443" s="1055"/>
      <c r="MM443" s="1055"/>
      <c r="MN443" s="1055"/>
      <c r="MO443" s="1055"/>
      <c r="MP443" s="1054" t="s">
        <v>382</v>
      </c>
      <c r="MQ443" s="1055"/>
      <c r="MR443" s="1055"/>
      <c r="MS443" s="1055"/>
      <c r="MT443" s="1055"/>
      <c r="MU443" s="1055"/>
      <c r="MV443" s="1055"/>
      <c r="MW443" s="1055"/>
      <c r="MX443" s="1055"/>
      <c r="MY443" s="1054" t="s">
        <v>383</v>
      </c>
      <c r="MZ443" s="1055"/>
      <c r="NA443" s="1055"/>
      <c r="NB443" s="1055"/>
      <c r="NC443" s="1055"/>
      <c r="ND443" s="1055"/>
      <c r="NE443" s="1055"/>
      <c r="NF443" s="1055"/>
      <c r="NG443" s="1055"/>
      <c r="NH443" s="1054" t="s">
        <v>384</v>
      </c>
      <c r="NI443" s="1055"/>
      <c r="NJ443" s="1055"/>
      <c r="NK443" s="1055"/>
      <c r="NL443" s="1055"/>
      <c r="NM443" s="1055"/>
      <c r="NN443" s="1055"/>
      <c r="NO443" s="1055"/>
      <c r="NP443" s="1055"/>
      <c r="NQ443" s="1054" t="s">
        <v>385</v>
      </c>
      <c r="NR443" s="1055"/>
      <c r="NS443" s="1055"/>
      <c r="NT443" s="1055"/>
      <c r="NU443" s="1055"/>
      <c r="NV443" s="1055"/>
      <c r="NW443" s="1055"/>
      <c r="NX443" s="1055"/>
      <c r="NY443" s="1055"/>
      <c r="NZ443" s="1054" t="s">
        <v>386</v>
      </c>
      <c r="OA443" s="1055"/>
      <c r="OB443" s="1055"/>
      <c r="OC443" s="1055"/>
      <c r="OD443" s="1055"/>
      <c r="OE443" s="1055"/>
      <c r="OF443" s="1055"/>
      <c r="OG443" s="1055"/>
      <c r="OH443" s="1055"/>
      <c r="OI443" s="1054" t="s">
        <v>387</v>
      </c>
      <c r="OJ443" s="1055"/>
      <c r="OK443" s="1055"/>
      <c r="OL443" s="1055"/>
      <c r="OM443" s="1055"/>
      <c r="ON443" s="1055"/>
      <c r="OO443" s="1055"/>
      <c r="OP443" s="1055"/>
      <c r="OQ443" s="1055"/>
      <c r="OR443" s="1054" t="s">
        <v>388</v>
      </c>
      <c r="OS443" s="1055"/>
      <c r="OT443" s="1055"/>
      <c r="OU443" s="1055"/>
      <c r="OV443" s="1055"/>
      <c r="OW443" s="1055"/>
      <c r="OX443" s="1055"/>
      <c r="OY443" s="1055"/>
      <c r="OZ443" s="1055"/>
      <c r="PA443" s="1054" t="s">
        <v>389</v>
      </c>
      <c r="PB443" s="1055"/>
      <c r="PC443" s="1055"/>
      <c r="PD443" s="1055"/>
      <c r="PE443" s="1055"/>
      <c r="PF443" s="1055"/>
      <c r="PG443" s="1055"/>
      <c r="PH443" s="1055"/>
      <c r="PI443" s="1055"/>
      <c r="PJ443" s="1054" t="s">
        <v>390</v>
      </c>
      <c r="PK443" s="1055"/>
      <c r="PL443" s="1055"/>
      <c r="PM443" s="1055"/>
      <c r="PN443" s="1055"/>
      <c r="PO443" s="1055"/>
      <c r="PP443" s="1055"/>
      <c r="PQ443" s="1055"/>
      <c r="PR443" s="1055"/>
      <c r="PS443" s="1054" t="s">
        <v>391</v>
      </c>
      <c r="PT443" s="1055"/>
      <c r="PU443" s="1055"/>
      <c r="PV443" s="1055"/>
      <c r="PW443" s="1055"/>
      <c r="PX443" s="1055"/>
      <c r="PY443" s="1055"/>
      <c r="PZ443" s="1055"/>
      <c r="QA443" s="1055"/>
      <c r="QB443" s="1054" t="s">
        <v>392</v>
      </c>
      <c r="QC443" s="1055"/>
      <c r="QD443" s="1055"/>
      <c r="QE443" s="1055"/>
      <c r="QF443" s="1055"/>
      <c r="QG443" s="1055"/>
      <c r="QH443" s="1055"/>
      <c r="QI443" s="1055"/>
      <c r="QJ443" s="1055"/>
      <c r="QK443" s="1054" t="s">
        <v>393</v>
      </c>
      <c r="QL443" s="1055"/>
      <c r="QM443" s="1055"/>
      <c r="QN443" s="1055"/>
      <c r="QO443" s="1055"/>
      <c r="QP443" s="1055"/>
      <c r="QQ443" s="1055"/>
      <c r="QR443" s="1055"/>
      <c r="QS443" s="1055"/>
      <c r="QT443" s="1054" t="s">
        <v>394</v>
      </c>
      <c r="QU443" s="1055"/>
      <c r="QV443" s="1055"/>
      <c r="QW443" s="1055"/>
      <c r="QX443" s="1055"/>
      <c r="QY443" s="1055"/>
      <c r="QZ443" s="1055"/>
      <c r="RA443" s="1055"/>
      <c r="RB443" s="1055"/>
      <c r="RC443" s="1054" t="s">
        <v>395</v>
      </c>
      <c r="RD443" s="1055"/>
      <c r="RE443" s="1055"/>
      <c r="RF443" s="1055"/>
      <c r="RG443" s="1055"/>
      <c r="RH443" s="1055"/>
      <c r="RI443" s="1055"/>
      <c r="RJ443" s="1055"/>
      <c r="RK443" s="1055"/>
      <c r="RL443" s="1054" t="s">
        <v>396</v>
      </c>
      <c r="RM443" s="1055"/>
      <c r="RN443" s="1055"/>
      <c r="RO443" s="1055"/>
      <c r="RP443" s="1055"/>
      <c r="RQ443" s="1055"/>
      <c r="RR443" s="1055"/>
      <c r="RS443" s="1055"/>
      <c r="RT443" s="1055"/>
      <c r="RU443" s="1054" t="s">
        <v>397</v>
      </c>
      <c r="RV443" s="1055"/>
      <c r="RW443" s="1055"/>
      <c r="RX443" s="1055"/>
      <c r="RY443" s="1055"/>
      <c r="RZ443" s="1055"/>
      <c r="SA443" s="1055"/>
      <c r="SB443" s="1055"/>
      <c r="SC443" s="1055"/>
      <c r="SD443" s="1054" t="s">
        <v>398</v>
      </c>
      <c r="SE443" s="1055"/>
      <c r="SF443" s="1055"/>
      <c r="SG443" s="1055"/>
      <c r="SH443" s="1055"/>
      <c r="SI443" s="1055"/>
      <c r="SJ443" s="1055"/>
      <c r="SK443" s="1055"/>
      <c r="SL443" s="1055"/>
      <c r="SM443" s="1054" t="s">
        <v>399</v>
      </c>
      <c r="SN443" s="1055"/>
      <c r="SO443" s="1055"/>
      <c r="SP443" s="1055"/>
      <c r="SQ443" s="1055"/>
      <c r="SR443" s="1055"/>
      <c r="SS443" s="1055"/>
      <c r="ST443" s="1055"/>
      <c r="SU443" s="1055"/>
      <c r="SV443" s="1054" t="s">
        <v>400</v>
      </c>
      <c r="SW443" s="1055"/>
      <c r="SX443" s="1055"/>
      <c r="SY443" s="1055"/>
      <c r="SZ443" s="1055"/>
      <c r="TA443" s="1055"/>
      <c r="TB443" s="1055"/>
      <c r="TC443" s="1055"/>
      <c r="TD443" s="1055"/>
      <c r="TE443" s="1054" t="s">
        <v>401</v>
      </c>
      <c r="TF443" s="1055"/>
      <c r="TG443" s="1055"/>
      <c r="TH443" s="1055"/>
      <c r="TI443" s="1055"/>
      <c r="TJ443" s="1055"/>
      <c r="TK443" s="1055"/>
      <c r="TL443" s="1055"/>
      <c r="TM443" s="1055"/>
      <c r="TN443" s="1054" t="s">
        <v>402</v>
      </c>
      <c r="TO443" s="1055"/>
      <c r="TP443" s="1055"/>
      <c r="TQ443" s="1055"/>
      <c r="TR443" s="1055"/>
      <c r="TS443" s="1055"/>
      <c r="TT443" s="1055"/>
      <c r="TU443" s="1055"/>
      <c r="TV443" s="1055"/>
      <c r="TW443" s="1054" t="s">
        <v>403</v>
      </c>
      <c r="TX443" s="1055"/>
      <c r="TY443" s="1055"/>
      <c r="TZ443" s="1055"/>
      <c r="UA443" s="1055"/>
      <c r="UB443" s="1055"/>
      <c r="UC443" s="1055"/>
      <c r="UD443" s="1055"/>
      <c r="UE443" s="1055"/>
      <c r="UF443" s="1054" t="s">
        <v>404</v>
      </c>
      <c r="UG443" s="1055"/>
      <c r="UH443" s="1055"/>
      <c r="UI443" s="1055"/>
      <c r="UJ443" s="1055"/>
      <c r="UK443" s="1055"/>
      <c r="UL443" s="1055"/>
      <c r="UM443" s="1055"/>
      <c r="UN443" s="1055"/>
      <c r="UO443" s="1054" t="s">
        <v>405</v>
      </c>
      <c r="UP443" s="1055"/>
      <c r="UQ443" s="1055"/>
      <c r="UR443" s="1055"/>
      <c r="US443" s="1055"/>
      <c r="UT443" s="1055"/>
      <c r="UU443" s="1055"/>
      <c r="UV443" s="1055"/>
      <c r="UW443" s="1055"/>
      <c r="UX443" s="1054" t="s">
        <v>406</v>
      </c>
      <c r="UY443" s="1055"/>
      <c r="UZ443" s="1055"/>
      <c r="VA443" s="1055"/>
      <c r="VB443" s="1055"/>
      <c r="VC443" s="1055"/>
      <c r="VD443" s="1055"/>
      <c r="VE443" s="1055"/>
      <c r="VF443" s="1055"/>
      <c r="VG443" s="1054" t="s">
        <v>407</v>
      </c>
      <c r="VH443" s="1055"/>
      <c r="VI443" s="1055"/>
      <c r="VJ443" s="1055"/>
      <c r="VK443" s="1055"/>
      <c r="VL443" s="1055"/>
      <c r="VM443" s="1055"/>
      <c r="VN443" s="1055"/>
      <c r="VO443" s="1055"/>
      <c r="VP443" s="1054" t="s">
        <v>408</v>
      </c>
      <c r="VQ443" s="1055"/>
      <c r="VR443" s="1055"/>
      <c r="VS443" s="1055"/>
      <c r="VT443" s="1055"/>
      <c r="VU443" s="1055"/>
      <c r="VV443" s="1055"/>
      <c r="VW443" s="1055"/>
      <c r="VX443" s="1055"/>
      <c r="VY443" s="1054" t="s">
        <v>409</v>
      </c>
      <c r="VZ443" s="1055"/>
      <c r="WA443" s="1055"/>
      <c r="WB443" s="1055"/>
      <c r="WC443" s="1055"/>
      <c r="WD443" s="1055"/>
      <c r="WE443" s="1055"/>
      <c r="WF443" s="1055"/>
      <c r="WG443" s="1055"/>
      <c r="WH443" s="1054" t="s">
        <v>410</v>
      </c>
      <c r="WI443" s="1055"/>
      <c r="WJ443" s="1055"/>
      <c r="WK443" s="1055"/>
      <c r="WL443" s="1055"/>
      <c r="WM443" s="1055"/>
      <c r="WN443" s="1055"/>
      <c r="WO443" s="1055"/>
      <c r="WP443" s="1055"/>
      <c r="WQ443" s="1054" t="s">
        <v>411</v>
      </c>
      <c r="WR443" s="1055"/>
      <c r="WS443" s="1055"/>
      <c r="WT443" s="1055"/>
      <c r="WU443" s="1055"/>
      <c r="WV443" s="1055"/>
      <c r="WW443" s="1055"/>
      <c r="WX443" s="1055"/>
      <c r="WY443" s="1055"/>
      <c r="WZ443" s="1054" t="s">
        <v>412</v>
      </c>
      <c r="XA443" s="1055"/>
      <c r="XB443" s="1055"/>
      <c r="XC443" s="1055"/>
      <c r="XD443" s="1055"/>
      <c r="XE443" s="1055"/>
      <c r="XF443" s="1055"/>
      <c r="XG443" s="1055"/>
      <c r="XH443" s="1055"/>
      <c r="XI443" s="1054" t="s">
        <v>413</v>
      </c>
      <c r="XJ443" s="1055"/>
      <c r="XK443" s="1055"/>
      <c r="XL443" s="1055"/>
      <c r="XM443" s="1055"/>
      <c r="XN443" s="1055"/>
      <c r="XO443" s="1055"/>
      <c r="XP443" s="1055"/>
      <c r="XQ443" s="1055"/>
      <c r="XR443" s="1054" t="s">
        <v>414</v>
      </c>
      <c r="XS443" s="1055"/>
      <c r="XT443" s="1055"/>
      <c r="XU443" s="1055"/>
      <c r="XV443" s="1055"/>
      <c r="XW443" s="1055"/>
      <c r="XX443" s="1055"/>
      <c r="XY443" s="1055"/>
      <c r="XZ443" s="1055"/>
      <c r="YA443" s="1054" t="s">
        <v>415</v>
      </c>
      <c r="YB443" s="1055"/>
      <c r="YC443" s="1055"/>
      <c r="YD443" s="1055"/>
      <c r="YE443" s="1055"/>
      <c r="YF443" s="1055"/>
      <c r="YG443" s="1055"/>
      <c r="YH443" s="1055"/>
      <c r="YI443" s="1055"/>
      <c r="YJ443" s="1054" t="s">
        <v>416</v>
      </c>
      <c r="YK443" s="1055"/>
      <c r="YL443" s="1055"/>
      <c r="YM443" s="1055"/>
      <c r="YN443" s="1055"/>
      <c r="YO443" s="1055"/>
      <c r="YP443" s="1055"/>
      <c r="YQ443" s="1055"/>
      <c r="YR443" s="1055"/>
      <c r="YS443" s="1054" t="s">
        <v>417</v>
      </c>
      <c r="YT443" s="1055"/>
      <c r="YU443" s="1055"/>
      <c r="YV443" s="1055"/>
      <c r="YW443" s="1055"/>
      <c r="YX443" s="1055"/>
      <c r="YY443" s="1055"/>
      <c r="YZ443" s="1055"/>
      <c r="ZA443" s="1055"/>
      <c r="ZB443" s="1054" t="s">
        <v>418</v>
      </c>
      <c r="ZC443" s="1055"/>
      <c r="ZD443" s="1055"/>
      <c r="ZE443" s="1055"/>
      <c r="ZF443" s="1055"/>
      <c r="ZG443" s="1055"/>
      <c r="ZH443" s="1055"/>
      <c r="ZI443" s="1055"/>
      <c r="ZJ443" s="1055"/>
      <c r="ZK443" s="1054" t="s">
        <v>419</v>
      </c>
      <c r="ZL443" s="1055"/>
      <c r="ZM443" s="1055"/>
      <c r="ZN443" s="1055"/>
      <c r="ZO443" s="1055"/>
      <c r="ZP443" s="1055"/>
      <c r="ZQ443" s="1055"/>
      <c r="ZR443" s="1055"/>
      <c r="ZS443" s="1055"/>
      <c r="ZT443" s="1054" t="s">
        <v>420</v>
      </c>
      <c r="ZU443" s="1055"/>
      <c r="ZV443" s="1055"/>
      <c r="ZW443" s="1055"/>
      <c r="ZX443" s="1055"/>
      <c r="ZY443" s="1055"/>
      <c r="ZZ443" s="1055"/>
      <c r="AAA443" s="1055"/>
      <c r="AAB443" s="1055"/>
      <c r="AAC443" s="1054" t="s">
        <v>421</v>
      </c>
      <c r="AAD443" s="1055"/>
      <c r="AAE443" s="1055"/>
      <c r="AAF443" s="1055"/>
      <c r="AAG443" s="1055"/>
      <c r="AAH443" s="1055"/>
      <c r="AAI443" s="1055"/>
      <c r="AAJ443" s="1055"/>
      <c r="AAK443" s="1055"/>
      <c r="AAL443" s="1054" t="s">
        <v>422</v>
      </c>
      <c r="AAM443" s="1055"/>
      <c r="AAN443" s="1055"/>
      <c r="AAO443" s="1055"/>
      <c r="AAP443" s="1055"/>
      <c r="AAQ443" s="1055"/>
      <c r="AAR443" s="1055"/>
      <c r="AAS443" s="1055"/>
      <c r="AAT443" s="1055"/>
      <c r="AAU443" s="1054" t="s">
        <v>423</v>
      </c>
      <c r="AAV443" s="1055"/>
      <c r="AAW443" s="1055"/>
      <c r="AAX443" s="1055"/>
      <c r="AAY443" s="1055"/>
      <c r="AAZ443" s="1055"/>
      <c r="ABA443" s="1055"/>
      <c r="ABB443" s="1055"/>
      <c r="ABC443" s="1055"/>
      <c r="ABD443" s="1054" t="s">
        <v>424</v>
      </c>
      <c r="ABE443" s="1055"/>
      <c r="ABF443" s="1055"/>
      <c r="ABG443" s="1055"/>
      <c r="ABH443" s="1055"/>
      <c r="ABI443" s="1055"/>
      <c r="ABJ443" s="1055"/>
      <c r="ABK443" s="1055"/>
      <c r="ABL443" s="1055"/>
      <c r="ABM443" s="1054" t="s">
        <v>425</v>
      </c>
      <c r="ABN443" s="1055"/>
      <c r="ABO443" s="1055"/>
      <c r="ABP443" s="1055"/>
      <c r="ABQ443" s="1055"/>
      <c r="ABR443" s="1055"/>
      <c r="ABS443" s="1055"/>
      <c r="ABT443" s="1055"/>
      <c r="ABU443" s="1055"/>
      <c r="ABV443" s="1054" t="s">
        <v>426</v>
      </c>
      <c r="ABW443" s="1055"/>
      <c r="ABX443" s="1055"/>
      <c r="ABY443" s="1055"/>
      <c r="ABZ443" s="1055"/>
      <c r="ACA443" s="1055"/>
      <c r="ACB443" s="1055"/>
      <c r="ACC443" s="1055"/>
      <c r="ACD443" s="1055"/>
      <c r="ACE443" s="1054" t="s">
        <v>427</v>
      </c>
      <c r="ACF443" s="1055"/>
      <c r="ACG443" s="1055"/>
      <c r="ACH443" s="1055"/>
      <c r="ACI443" s="1055"/>
      <c r="ACJ443" s="1055"/>
      <c r="ACK443" s="1055"/>
      <c r="ACL443" s="1055"/>
      <c r="ACM443" s="1055"/>
      <c r="ACN443" s="1054" t="s">
        <v>428</v>
      </c>
      <c r="ACO443" s="1055"/>
      <c r="ACP443" s="1055"/>
      <c r="ACQ443" s="1055"/>
      <c r="ACR443" s="1055"/>
      <c r="ACS443" s="1055"/>
      <c r="ACT443" s="1055"/>
      <c r="ACU443" s="1055"/>
      <c r="ACV443" s="1055"/>
      <c r="ACW443" s="1054" t="s">
        <v>429</v>
      </c>
      <c r="ACX443" s="1055"/>
      <c r="ACY443" s="1055"/>
      <c r="ACZ443" s="1055"/>
      <c r="ADA443" s="1055"/>
      <c r="ADB443" s="1055"/>
      <c r="ADC443" s="1055"/>
      <c r="ADD443" s="1055"/>
      <c r="ADE443" s="1055"/>
      <c r="ADF443" s="1054" t="s">
        <v>430</v>
      </c>
      <c r="ADG443" s="1055"/>
      <c r="ADH443" s="1055"/>
      <c r="ADI443" s="1055"/>
      <c r="ADJ443" s="1055"/>
      <c r="ADK443" s="1055"/>
      <c r="ADL443" s="1055"/>
      <c r="ADM443" s="1055"/>
      <c r="ADN443" s="1055"/>
      <c r="ADO443" s="1054" t="s">
        <v>431</v>
      </c>
      <c r="ADP443" s="1055"/>
      <c r="ADQ443" s="1055"/>
      <c r="ADR443" s="1055"/>
      <c r="ADS443" s="1055"/>
      <c r="ADT443" s="1055"/>
      <c r="ADU443" s="1055"/>
      <c r="ADV443" s="1055"/>
      <c r="ADW443" s="1055"/>
      <c r="ADX443" s="1054" t="s">
        <v>432</v>
      </c>
      <c r="ADY443" s="1055"/>
      <c r="ADZ443" s="1055"/>
      <c r="AEA443" s="1055"/>
      <c r="AEB443" s="1055"/>
      <c r="AEC443" s="1055"/>
      <c r="AED443" s="1055"/>
      <c r="AEE443" s="1055"/>
      <c r="AEF443" s="1055"/>
      <c r="AEG443" s="1054" t="s">
        <v>433</v>
      </c>
      <c r="AEH443" s="1055"/>
      <c r="AEI443" s="1055"/>
      <c r="AEJ443" s="1055"/>
      <c r="AEK443" s="1055"/>
      <c r="AEL443" s="1055"/>
      <c r="AEM443" s="1055"/>
      <c r="AEN443" s="1055"/>
      <c r="AEO443" s="1055"/>
      <c r="AEP443" s="1054" t="s">
        <v>434</v>
      </c>
      <c r="AEQ443" s="1055"/>
      <c r="AER443" s="1055"/>
      <c r="AES443" s="1055"/>
      <c r="AET443" s="1055"/>
      <c r="AEU443" s="1055"/>
      <c r="AEV443" s="1055"/>
      <c r="AEW443" s="1055"/>
      <c r="AEX443" s="1055"/>
      <c r="AEY443" s="1054" t="s">
        <v>435</v>
      </c>
      <c r="AEZ443" s="1055"/>
      <c r="AFA443" s="1055"/>
      <c r="AFB443" s="1055"/>
      <c r="AFC443" s="1055"/>
      <c r="AFD443" s="1055"/>
      <c r="AFE443" s="1055"/>
      <c r="AFF443" s="1055"/>
      <c r="AFG443" s="1055"/>
      <c r="AFH443" s="1054" t="s">
        <v>436</v>
      </c>
      <c r="AFI443" s="1055"/>
      <c r="AFJ443" s="1055"/>
      <c r="AFK443" s="1055"/>
      <c r="AFL443" s="1055"/>
      <c r="AFM443" s="1055"/>
      <c r="AFN443" s="1055"/>
      <c r="AFO443" s="1055"/>
      <c r="AFP443" s="1055"/>
      <c r="AFQ443" s="1054" t="s">
        <v>437</v>
      </c>
      <c r="AFR443" s="1055"/>
      <c r="AFS443" s="1055"/>
      <c r="AFT443" s="1055"/>
      <c r="AFU443" s="1055"/>
      <c r="AFV443" s="1055"/>
      <c r="AFW443" s="1055"/>
      <c r="AFX443" s="1055"/>
      <c r="AFY443" s="1055"/>
      <c r="AFZ443" s="1054" t="s">
        <v>438</v>
      </c>
      <c r="AGA443" s="1055"/>
      <c r="AGB443" s="1055"/>
      <c r="AGC443" s="1055"/>
      <c r="AGD443" s="1055"/>
      <c r="AGE443" s="1055"/>
      <c r="AGF443" s="1055"/>
      <c r="AGG443" s="1055"/>
      <c r="AGH443" s="1055"/>
      <c r="AGI443" s="1054" t="s">
        <v>439</v>
      </c>
      <c r="AGJ443" s="1055"/>
      <c r="AGK443" s="1055"/>
      <c r="AGL443" s="1055"/>
      <c r="AGM443" s="1055"/>
      <c r="AGN443" s="1055"/>
      <c r="AGO443" s="1055"/>
      <c r="AGP443" s="1055"/>
      <c r="AGQ443" s="1055"/>
      <c r="AGR443" s="1054" t="s">
        <v>440</v>
      </c>
      <c r="AGS443" s="1055"/>
      <c r="AGT443" s="1055"/>
      <c r="AGU443" s="1055"/>
      <c r="AGV443" s="1055"/>
      <c r="AGW443" s="1055"/>
      <c r="AGX443" s="1055"/>
      <c r="AGY443" s="1055"/>
      <c r="AGZ443" s="1055"/>
      <c r="AHA443" s="1054" t="s">
        <v>441</v>
      </c>
      <c r="AHB443" s="1055"/>
      <c r="AHC443" s="1055"/>
      <c r="AHD443" s="1055"/>
      <c r="AHE443" s="1055"/>
      <c r="AHF443" s="1055"/>
      <c r="AHG443" s="1055"/>
      <c r="AHH443" s="1055"/>
      <c r="AHI443" s="1055"/>
      <c r="AHJ443" s="1054" t="s">
        <v>442</v>
      </c>
      <c r="AHK443" s="1055"/>
      <c r="AHL443" s="1055"/>
      <c r="AHM443" s="1055"/>
      <c r="AHN443" s="1055"/>
      <c r="AHO443" s="1055"/>
      <c r="AHP443" s="1055"/>
      <c r="AHQ443" s="1055"/>
      <c r="AHR443" s="1055"/>
      <c r="AHS443" s="1054" t="s">
        <v>443</v>
      </c>
      <c r="AHT443" s="1055"/>
      <c r="AHU443" s="1055"/>
      <c r="AHV443" s="1055"/>
      <c r="AHW443" s="1055"/>
      <c r="AHX443" s="1055"/>
      <c r="AHY443" s="1055"/>
      <c r="AHZ443" s="1055"/>
      <c r="AIA443" s="1055"/>
      <c r="AIB443" s="1054" t="s">
        <v>444</v>
      </c>
      <c r="AIC443" s="1055"/>
      <c r="AID443" s="1055"/>
      <c r="AIE443" s="1055"/>
      <c r="AIF443" s="1055"/>
      <c r="AIG443" s="1055"/>
      <c r="AIH443" s="1055"/>
      <c r="AII443" s="1055"/>
      <c r="AIJ443" s="1055"/>
      <c r="AIK443" s="1054" t="s">
        <v>445</v>
      </c>
      <c r="AIL443" s="1055"/>
      <c r="AIM443" s="1055"/>
      <c r="AIN443" s="1055"/>
      <c r="AIO443" s="1055"/>
      <c r="AIP443" s="1055"/>
      <c r="AIQ443" s="1055"/>
      <c r="AIR443" s="1055"/>
      <c r="AIS443" s="1055"/>
    </row>
    <row r="444" spans="1:1232" hidden="1">
      <c r="A444" s="252"/>
      <c r="B444" s="6"/>
      <c r="C444" s="266" t="s">
        <v>93</v>
      </c>
      <c r="D444" s="266" t="s">
        <v>92</v>
      </c>
      <c r="E444" s="266" t="s">
        <v>90</v>
      </c>
      <c r="F444" s="6"/>
      <c r="G444" s="6"/>
      <c r="H444" s="6"/>
      <c r="I444" s="6"/>
      <c r="J444" s="6"/>
      <c r="K444" s="6"/>
      <c r="L444" s="6"/>
      <c r="M444" s="6"/>
      <c r="N444" s="6"/>
      <c r="O444" s="6"/>
      <c r="Q444" s="1051" t="s">
        <v>469</v>
      </c>
      <c r="R444" s="1052"/>
      <c r="S444" s="1053"/>
      <c r="T444" s="1051" t="s">
        <v>470</v>
      </c>
      <c r="U444" s="1052"/>
      <c r="V444" s="1053"/>
      <c r="W444" s="1051" t="s">
        <v>471</v>
      </c>
      <c r="X444" s="1052"/>
      <c r="Y444" s="1052"/>
      <c r="Z444" s="1052"/>
      <c r="AA444" s="1052"/>
      <c r="AB444" s="1053"/>
      <c r="AC444" s="1051" t="s">
        <v>469</v>
      </c>
      <c r="AD444" s="1052"/>
      <c r="AE444" s="1053"/>
      <c r="AF444" s="1051" t="s">
        <v>470</v>
      </c>
      <c r="AG444" s="1052"/>
      <c r="AH444" s="1052"/>
      <c r="AI444" s="1053"/>
      <c r="AJ444" s="1051" t="s">
        <v>471</v>
      </c>
      <c r="AK444" s="1052"/>
      <c r="AL444" s="1053"/>
      <c r="AM444" s="1051" t="s">
        <v>469</v>
      </c>
      <c r="AN444" s="1052"/>
      <c r="AO444" s="1053"/>
      <c r="AP444" s="1051" t="s">
        <v>470</v>
      </c>
      <c r="AQ444" s="1052"/>
      <c r="AR444" s="1053"/>
      <c r="AS444" s="1051" t="s">
        <v>471</v>
      </c>
      <c r="AT444" s="1052"/>
      <c r="AU444" s="1053"/>
      <c r="AV444" s="1051" t="s">
        <v>469</v>
      </c>
      <c r="AW444" s="1052"/>
      <c r="AX444" s="1053"/>
      <c r="AY444" s="1051" t="s">
        <v>470</v>
      </c>
      <c r="AZ444" s="1052"/>
      <c r="BA444" s="1053"/>
      <c r="BB444" s="1051" t="s">
        <v>471</v>
      </c>
      <c r="BC444" s="1052"/>
      <c r="BD444" s="1053"/>
      <c r="BE444" s="1051" t="s">
        <v>469</v>
      </c>
      <c r="BF444" s="1052"/>
      <c r="BG444" s="1053"/>
      <c r="BH444" s="1051" t="s">
        <v>470</v>
      </c>
      <c r="BI444" s="1052"/>
      <c r="BJ444" s="1053"/>
      <c r="BK444" s="1051" t="s">
        <v>471</v>
      </c>
      <c r="BL444" s="1052"/>
      <c r="BM444" s="1053"/>
      <c r="BN444" s="1051" t="s">
        <v>469</v>
      </c>
      <c r="BO444" s="1052"/>
      <c r="BP444" s="1053"/>
      <c r="BQ444" s="1051" t="s">
        <v>470</v>
      </c>
      <c r="BR444" s="1052"/>
      <c r="BS444" s="1053"/>
      <c r="BT444" s="1051" t="s">
        <v>471</v>
      </c>
      <c r="BU444" s="1052"/>
      <c r="BV444" s="1053"/>
      <c r="BW444" s="1051" t="s">
        <v>469</v>
      </c>
      <c r="BX444" s="1052"/>
      <c r="BY444" s="1053"/>
      <c r="BZ444" s="1051" t="s">
        <v>470</v>
      </c>
      <c r="CA444" s="1052"/>
      <c r="CB444" s="1053"/>
      <c r="CC444" s="1051" t="s">
        <v>471</v>
      </c>
      <c r="CD444" s="1052"/>
      <c r="CE444" s="1053"/>
      <c r="CF444" s="1051" t="s">
        <v>469</v>
      </c>
      <c r="CG444" s="1052"/>
      <c r="CH444" s="1053"/>
      <c r="CI444" s="1051" t="s">
        <v>470</v>
      </c>
      <c r="CJ444" s="1052"/>
      <c r="CK444" s="1053"/>
      <c r="CL444" s="1051" t="s">
        <v>471</v>
      </c>
      <c r="CM444" s="1052"/>
      <c r="CN444" s="1053"/>
      <c r="CO444" s="1051" t="s">
        <v>469</v>
      </c>
      <c r="CP444" s="1052"/>
      <c r="CQ444" s="1053"/>
      <c r="CR444" s="1051" t="s">
        <v>470</v>
      </c>
      <c r="CS444" s="1052"/>
      <c r="CT444" s="1053"/>
      <c r="CU444" s="1051" t="s">
        <v>471</v>
      </c>
      <c r="CV444" s="1052"/>
      <c r="CW444" s="1053"/>
      <c r="CX444" s="1051" t="s">
        <v>469</v>
      </c>
      <c r="CY444" s="1052"/>
      <c r="CZ444" s="1053"/>
      <c r="DA444" s="1051" t="s">
        <v>470</v>
      </c>
      <c r="DB444" s="1052"/>
      <c r="DC444" s="1053"/>
      <c r="DD444" s="1051" t="s">
        <v>471</v>
      </c>
      <c r="DE444" s="1052"/>
      <c r="DF444" s="1053"/>
      <c r="DG444" s="1051" t="s">
        <v>469</v>
      </c>
      <c r="DH444" s="1052"/>
      <c r="DI444" s="1053"/>
      <c r="DJ444" s="1051" t="s">
        <v>470</v>
      </c>
      <c r="DK444" s="1052"/>
      <c r="DL444" s="1053"/>
      <c r="DM444" s="1051" t="s">
        <v>471</v>
      </c>
      <c r="DN444" s="1052"/>
      <c r="DO444" s="1053"/>
      <c r="DP444" s="1051" t="s">
        <v>469</v>
      </c>
      <c r="DQ444" s="1052"/>
      <c r="DR444" s="1053"/>
      <c r="DS444" s="1051" t="s">
        <v>470</v>
      </c>
      <c r="DT444" s="1052"/>
      <c r="DU444" s="1053"/>
      <c r="DV444" s="1051" t="s">
        <v>471</v>
      </c>
      <c r="DW444" s="1052"/>
      <c r="DX444" s="1053"/>
      <c r="DY444" s="1051" t="s">
        <v>469</v>
      </c>
      <c r="DZ444" s="1052"/>
      <c r="EA444" s="1053"/>
      <c r="EB444" s="1051" t="s">
        <v>470</v>
      </c>
      <c r="EC444" s="1052"/>
      <c r="ED444" s="1053"/>
      <c r="EE444" s="1051" t="s">
        <v>471</v>
      </c>
      <c r="EF444" s="1052"/>
      <c r="EG444" s="1053"/>
      <c r="EH444" s="1051" t="s">
        <v>469</v>
      </c>
      <c r="EI444" s="1052"/>
      <c r="EJ444" s="1053"/>
      <c r="EK444" s="1051" t="s">
        <v>470</v>
      </c>
      <c r="EL444" s="1052"/>
      <c r="EM444" s="1053"/>
      <c r="EN444" s="1051" t="s">
        <v>471</v>
      </c>
      <c r="EO444" s="1052"/>
      <c r="EP444" s="1053"/>
      <c r="EQ444" s="1051" t="s">
        <v>469</v>
      </c>
      <c r="ER444" s="1052"/>
      <c r="ES444" s="1053"/>
      <c r="ET444" s="1051" t="s">
        <v>470</v>
      </c>
      <c r="EU444" s="1052"/>
      <c r="EV444" s="1053"/>
      <c r="EW444" s="1051" t="s">
        <v>471</v>
      </c>
      <c r="EX444" s="1052"/>
      <c r="EY444" s="1053"/>
      <c r="EZ444" s="1051" t="s">
        <v>469</v>
      </c>
      <c r="FA444" s="1052"/>
      <c r="FB444" s="1053"/>
      <c r="FC444" s="1051" t="s">
        <v>470</v>
      </c>
      <c r="FD444" s="1052"/>
      <c r="FE444" s="1053"/>
      <c r="FF444" s="1051" t="s">
        <v>471</v>
      </c>
      <c r="FG444" s="1052"/>
      <c r="FH444" s="1053"/>
      <c r="FI444" s="1051" t="s">
        <v>469</v>
      </c>
      <c r="FJ444" s="1052"/>
      <c r="FK444" s="1053"/>
      <c r="FL444" s="1051" t="s">
        <v>470</v>
      </c>
      <c r="FM444" s="1052"/>
      <c r="FN444" s="1053"/>
      <c r="FO444" s="1051" t="s">
        <v>471</v>
      </c>
      <c r="FP444" s="1052"/>
      <c r="FQ444" s="1053"/>
      <c r="FR444" s="1051" t="s">
        <v>469</v>
      </c>
      <c r="FS444" s="1052"/>
      <c r="FT444" s="1053"/>
      <c r="FU444" s="1051" t="s">
        <v>470</v>
      </c>
      <c r="FV444" s="1052"/>
      <c r="FW444" s="1053"/>
      <c r="FX444" s="1051" t="s">
        <v>471</v>
      </c>
      <c r="FY444" s="1052"/>
      <c r="FZ444" s="1053"/>
      <c r="GA444" s="1051" t="s">
        <v>469</v>
      </c>
      <c r="GB444" s="1052"/>
      <c r="GC444" s="1053"/>
      <c r="GD444" s="1051" t="s">
        <v>470</v>
      </c>
      <c r="GE444" s="1052"/>
      <c r="GF444" s="1053"/>
      <c r="GG444" s="1051" t="s">
        <v>471</v>
      </c>
      <c r="GH444" s="1052"/>
      <c r="GI444" s="1053"/>
      <c r="GJ444" s="1051" t="s">
        <v>469</v>
      </c>
      <c r="GK444" s="1052"/>
      <c r="GL444" s="1053"/>
      <c r="GM444" s="1051" t="s">
        <v>470</v>
      </c>
      <c r="GN444" s="1052"/>
      <c r="GO444" s="1053"/>
      <c r="GP444" s="1051" t="s">
        <v>471</v>
      </c>
      <c r="GQ444" s="1052"/>
      <c r="GR444" s="1052"/>
      <c r="GS444" s="1051" t="s">
        <v>469</v>
      </c>
      <c r="GT444" s="1052"/>
      <c r="GU444" s="1053"/>
      <c r="GV444" s="1051" t="s">
        <v>470</v>
      </c>
      <c r="GW444" s="1052"/>
      <c r="GX444" s="1053"/>
      <c r="GY444" s="1051" t="s">
        <v>471</v>
      </c>
      <c r="GZ444" s="1052"/>
      <c r="HA444" s="1052"/>
      <c r="HB444" s="1051" t="s">
        <v>469</v>
      </c>
      <c r="HC444" s="1052"/>
      <c r="HD444" s="1053"/>
      <c r="HE444" s="1051" t="s">
        <v>470</v>
      </c>
      <c r="HF444" s="1052"/>
      <c r="HG444" s="1053"/>
      <c r="HH444" s="1051" t="s">
        <v>471</v>
      </c>
      <c r="HI444" s="1052"/>
      <c r="HJ444" s="1052"/>
      <c r="HK444" s="1051" t="s">
        <v>469</v>
      </c>
      <c r="HL444" s="1052"/>
      <c r="HM444" s="1053"/>
      <c r="HN444" s="1051" t="s">
        <v>470</v>
      </c>
      <c r="HO444" s="1052"/>
      <c r="HP444" s="1053"/>
      <c r="HQ444" s="1051" t="s">
        <v>471</v>
      </c>
      <c r="HR444" s="1052"/>
      <c r="HS444" s="1052"/>
      <c r="HT444" s="1051" t="s">
        <v>469</v>
      </c>
      <c r="HU444" s="1052"/>
      <c r="HV444" s="1053"/>
      <c r="HW444" s="1051" t="s">
        <v>470</v>
      </c>
      <c r="HX444" s="1052"/>
      <c r="HY444" s="1053"/>
      <c r="HZ444" s="1051" t="s">
        <v>471</v>
      </c>
      <c r="IA444" s="1052"/>
      <c r="IB444" s="1052"/>
      <c r="IC444" s="1051" t="s">
        <v>469</v>
      </c>
      <c r="ID444" s="1052"/>
      <c r="IE444" s="1053"/>
      <c r="IF444" s="1051" t="s">
        <v>470</v>
      </c>
      <c r="IG444" s="1052"/>
      <c r="IH444" s="1053"/>
      <c r="II444" s="1051" t="s">
        <v>471</v>
      </c>
      <c r="IJ444" s="1052"/>
      <c r="IK444" s="1052"/>
      <c r="IL444" s="1051" t="s">
        <v>469</v>
      </c>
      <c r="IM444" s="1052"/>
      <c r="IN444" s="1053"/>
      <c r="IO444" s="1051" t="s">
        <v>470</v>
      </c>
      <c r="IP444" s="1052"/>
      <c r="IQ444" s="1053"/>
      <c r="IR444" s="1051" t="s">
        <v>471</v>
      </c>
      <c r="IS444" s="1052"/>
      <c r="IT444" s="1052"/>
      <c r="IU444" s="1051" t="s">
        <v>469</v>
      </c>
      <c r="IV444" s="1052"/>
      <c r="IW444" s="1053"/>
      <c r="IX444" s="1051" t="s">
        <v>470</v>
      </c>
      <c r="IY444" s="1052"/>
      <c r="IZ444" s="1053"/>
      <c r="JA444" s="1051" t="s">
        <v>471</v>
      </c>
      <c r="JB444" s="1052"/>
      <c r="JC444" s="1052"/>
      <c r="JD444" s="1051" t="s">
        <v>469</v>
      </c>
      <c r="JE444" s="1052"/>
      <c r="JF444" s="1053"/>
      <c r="JG444" s="1051" t="s">
        <v>470</v>
      </c>
      <c r="JH444" s="1052"/>
      <c r="JI444" s="1053"/>
      <c r="JJ444" s="1051" t="s">
        <v>471</v>
      </c>
      <c r="JK444" s="1052"/>
      <c r="JL444" s="1052"/>
      <c r="JM444" s="1051" t="s">
        <v>469</v>
      </c>
      <c r="JN444" s="1052"/>
      <c r="JO444" s="1053"/>
      <c r="JP444" s="1051" t="s">
        <v>470</v>
      </c>
      <c r="JQ444" s="1052"/>
      <c r="JR444" s="1053"/>
      <c r="JS444" s="1051" t="s">
        <v>471</v>
      </c>
      <c r="JT444" s="1052"/>
      <c r="JU444" s="1052"/>
      <c r="JV444" s="1051" t="s">
        <v>469</v>
      </c>
      <c r="JW444" s="1052"/>
      <c r="JX444" s="1053"/>
      <c r="JY444" s="1051" t="s">
        <v>470</v>
      </c>
      <c r="JZ444" s="1052"/>
      <c r="KA444" s="1053"/>
      <c r="KB444" s="1051" t="s">
        <v>471</v>
      </c>
      <c r="KC444" s="1052"/>
      <c r="KD444" s="1052"/>
      <c r="KE444" s="1051" t="s">
        <v>469</v>
      </c>
      <c r="KF444" s="1052"/>
      <c r="KG444" s="1053"/>
      <c r="KH444" s="1051" t="s">
        <v>470</v>
      </c>
      <c r="KI444" s="1052"/>
      <c r="KJ444" s="1053"/>
      <c r="KK444" s="1051" t="s">
        <v>471</v>
      </c>
      <c r="KL444" s="1052"/>
      <c r="KM444" s="1052"/>
      <c r="KN444" s="1051" t="s">
        <v>469</v>
      </c>
      <c r="KO444" s="1052"/>
      <c r="KP444" s="1053"/>
      <c r="KQ444" s="1051" t="s">
        <v>470</v>
      </c>
      <c r="KR444" s="1052"/>
      <c r="KS444" s="1053"/>
      <c r="KT444" s="1051" t="s">
        <v>471</v>
      </c>
      <c r="KU444" s="1052"/>
      <c r="KV444" s="1052"/>
      <c r="KW444" s="1051" t="s">
        <v>469</v>
      </c>
      <c r="KX444" s="1052"/>
      <c r="KY444" s="1053"/>
      <c r="KZ444" s="1051" t="s">
        <v>470</v>
      </c>
      <c r="LA444" s="1052"/>
      <c r="LB444" s="1053"/>
      <c r="LC444" s="1051" t="s">
        <v>471</v>
      </c>
      <c r="LD444" s="1052"/>
      <c r="LE444" s="1052"/>
      <c r="LF444" s="1051" t="s">
        <v>469</v>
      </c>
      <c r="LG444" s="1052"/>
      <c r="LH444" s="1053"/>
      <c r="LI444" s="1051" t="s">
        <v>470</v>
      </c>
      <c r="LJ444" s="1052"/>
      <c r="LK444" s="1053"/>
      <c r="LL444" s="1051" t="s">
        <v>471</v>
      </c>
      <c r="LM444" s="1052"/>
      <c r="LN444" s="1052"/>
      <c r="LO444" s="1051" t="s">
        <v>469</v>
      </c>
      <c r="LP444" s="1052"/>
      <c r="LQ444" s="1053"/>
      <c r="LR444" s="1051" t="s">
        <v>470</v>
      </c>
      <c r="LS444" s="1052"/>
      <c r="LT444" s="1053"/>
      <c r="LU444" s="1051" t="s">
        <v>471</v>
      </c>
      <c r="LV444" s="1052"/>
      <c r="LW444" s="1052"/>
      <c r="LX444" s="1051" t="s">
        <v>469</v>
      </c>
      <c r="LY444" s="1052"/>
      <c r="LZ444" s="1053"/>
      <c r="MA444" s="1051" t="s">
        <v>470</v>
      </c>
      <c r="MB444" s="1052"/>
      <c r="MC444" s="1053"/>
      <c r="MD444" s="1051" t="s">
        <v>471</v>
      </c>
      <c r="ME444" s="1052"/>
      <c r="MF444" s="1052"/>
      <c r="MG444" s="1051" t="s">
        <v>469</v>
      </c>
      <c r="MH444" s="1052"/>
      <c r="MI444" s="1053"/>
      <c r="MJ444" s="1051" t="s">
        <v>470</v>
      </c>
      <c r="MK444" s="1052"/>
      <c r="ML444" s="1053"/>
      <c r="MM444" s="1051" t="s">
        <v>471</v>
      </c>
      <c r="MN444" s="1052"/>
      <c r="MO444" s="1052"/>
      <c r="MP444" s="1051" t="s">
        <v>469</v>
      </c>
      <c r="MQ444" s="1052"/>
      <c r="MR444" s="1053"/>
      <c r="MS444" s="1051" t="s">
        <v>470</v>
      </c>
      <c r="MT444" s="1052"/>
      <c r="MU444" s="1053"/>
      <c r="MV444" s="1051" t="s">
        <v>471</v>
      </c>
      <c r="MW444" s="1052"/>
      <c r="MX444" s="1052"/>
      <c r="MY444" s="1051" t="s">
        <v>469</v>
      </c>
      <c r="MZ444" s="1052"/>
      <c r="NA444" s="1053"/>
      <c r="NB444" s="1051" t="s">
        <v>470</v>
      </c>
      <c r="NC444" s="1052"/>
      <c r="ND444" s="1053"/>
      <c r="NE444" s="1051" t="s">
        <v>471</v>
      </c>
      <c r="NF444" s="1052"/>
      <c r="NG444" s="1052"/>
      <c r="NH444" s="1051" t="s">
        <v>469</v>
      </c>
      <c r="NI444" s="1052"/>
      <c r="NJ444" s="1053"/>
      <c r="NK444" s="1051" t="s">
        <v>470</v>
      </c>
      <c r="NL444" s="1052"/>
      <c r="NM444" s="1053"/>
      <c r="NN444" s="1051" t="s">
        <v>471</v>
      </c>
      <c r="NO444" s="1052"/>
      <c r="NP444" s="1052"/>
      <c r="NQ444" s="1051" t="s">
        <v>469</v>
      </c>
      <c r="NR444" s="1052"/>
      <c r="NS444" s="1053"/>
      <c r="NT444" s="1051" t="s">
        <v>470</v>
      </c>
      <c r="NU444" s="1052"/>
      <c r="NV444" s="1053"/>
      <c r="NW444" s="1051" t="s">
        <v>471</v>
      </c>
      <c r="NX444" s="1052"/>
      <c r="NY444" s="1052"/>
      <c r="NZ444" s="1051" t="s">
        <v>469</v>
      </c>
      <c r="OA444" s="1052"/>
      <c r="OB444" s="1053"/>
      <c r="OC444" s="1051" t="s">
        <v>470</v>
      </c>
      <c r="OD444" s="1052"/>
      <c r="OE444" s="1053"/>
      <c r="OF444" s="1051" t="s">
        <v>471</v>
      </c>
      <c r="OG444" s="1052"/>
      <c r="OH444" s="1052"/>
      <c r="OI444" s="1051" t="s">
        <v>469</v>
      </c>
      <c r="OJ444" s="1052"/>
      <c r="OK444" s="1053"/>
      <c r="OL444" s="1051" t="s">
        <v>470</v>
      </c>
      <c r="OM444" s="1052"/>
      <c r="ON444" s="1053"/>
      <c r="OO444" s="1051" t="s">
        <v>471</v>
      </c>
      <c r="OP444" s="1052"/>
      <c r="OQ444" s="1052"/>
      <c r="OR444" s="1051" t="s">
        <v>469</v>
      </c>
      <c r="OS444" s="1052"/>
      <c r="OT444" s="1053"/>
      <c r="OU444" s="1051" t="s">
        <v>470</v>
      </c>
      <c r="OV444" s="1052"/>
      <c r="OW444" s="1053"/>
      <c r="OX444" s="1051" t="s">
        <v>471</v>
      </c>
      <c r="OY444" s="1052"/>
      <c r="OZ444" s="1052"/>
      <c r="PA444" s="1051" t="s">
        <v>469</v>
      </c>
      <c r="PB444" s="1052"/>
      <c r="PC444" s="1053"/>
      <c r="PD444" s="1051" t="s">
        <v>470</v>
      </c>
      <c r="PE444" s="1052"/>
      <c r="PF444" s="1053"/>
      <c r="PG444" s="1051" t="s">
        <v>471</v>
      </c>
      <c r="PH444" s="1052"/>
      <c r="PI444" s="1052"/>
      <c r="PJ444" s="1051" t="s">
        <v>469</v>
      </c>
      <c r="PK444" s="1052"/>
      <c r="PL444" s="1053"/>
      <c r="PM444" s="1051" t="s">
        <v>470</v>
      </c>
      <c r="PN444" s="1052"/>
      <c r="PO444" s="1053"/>
      <c r="PP444" s="1051" t="s">
        <v>471</v>
      </c>
      <c r="PQ444" s="1052"/>
      <c r="PR444" s="1052"/>
      <c r="PS444" s="1051" t="s">
        <v>469</v>
      </c>
      <c r="PT444" s="1052"/>
      <c r="PU444" s="1053"/>
      <c r="PV444" s="1051" t="s">
        <v>470</v>
      </c>
      <c r="PW444" s="1052"/>
      <c r="PX444" s="1053"/>
      <c r="PY444" s="1051" t="s">
        <v>471</v>
      </c>
      <c r="PZ444" s="1052"/>
      <c r="QA444" s="1052"/>
      <c r="QB444" s="1051" t="s">
        <v>469</v>
      </c>
      <c r="QC444" s="1052"/>
      <c r="QD444" s="1053"/>
      <c r="QE444" s="1051" t="s">
        <v>470</v>
      </c>
      <c r="QF444" s="1052"/>
      <c r="QG444" s="1053"/>
      <c r="QH444" s="1051" t="s">
        <v>471</v>
      </c>
      <c r="QI444" s="1052"/>
      <c r="QJ444" s="1052"/>
      <c r="QK444" s="1051" t="s">
        <v>469</v>
      </c>
      <c r="QL444" s="1052"/>
      <c r="QM444" s="1053"/>
      <c r="QN444" s="1051" t="s">
        <v>470</v>
      </c>
      <c r="QO444" s="1052"/>
      <c r="QP444" s="1053"/>
      <c r="QQ444" s="1051" t="s">
        <v>471</v>
      </c>
      <c r="QR444" s="1052"/>
      <c r="QS444" s="1052"/>
      <c r="QT444" s="1051" t="s">
        <v>469</v>
      </c>
      <c r="QU444" s="1052"/>
      <c r="QV444" s="1053"/>
      <c r="QW444" s="1051" t="s">
        <v>470</v>
      </c>
      <c r="QX444" s="1052"/>
      <c r="QY444" s="1053"/>
      <c r="QZ444" s="1051" t="s">
        <v>471</v>
      </c>
      <c r="RA444" s="1052"/>
      <c r="RB444" s="1052"/>
      <c r="RC444" s="1051" t="s">
        <v>469</v>
      </c>
      <c r="RD444" s="1052"/>
      <c r="RE444" s="1053"/>
      <c r="RF444" s="1051" t="s">
        <v>470</v>
      </c>
      <c r="RG444" s="1052"/>
      <c r="RH444" s="1053"/>
      <c r="RI444" s="1051" t="s">
        <v>471</v>
      </c>
      <c r="RJ444" s="1052"/>
      <c r="RK444" s="1052"/>
      <c r="RL444" s="1051" t="s">
        <v>469</v>
      </c>
      <c r="RM444" s="1052"/>
      <c r="RN444" s="1053"/>
      <c r="RO444" s="1051" t="s">
        <v>470</v>
      </c>
      <c r="RP444" s="1052"/>
      <c r="RQ444" s="1053"/>
      <c r="RR444" s="1051" t="s">
        <v>471</v>
      </c>
      <c r="RS444" s="1052"/>
      <c r="RT444" s="1052"/>
      <c r="RU444" s="1051" t="s">
        <v>469</v>
      </c>
      <c r="RV444" s="1052"/>
      <c r="RW444" s="1053"/>
      <c r="RX444" s="1051" t="s">
        <v>470</v>
      </c>
      <c r="RY444" s="1052"/>
      <c r="RZ444" s="1053"/>
      <c r="SA444" s="1051" t="s">
        <v>471</v>
      </c>
      <c r="SB444" s="1052"/>
      <c r="SC444" s="1052"/>
      <c r="SD444" s="1051" t="s">
        <v>469</v>
      </c>
      <c r="SE444" s="1052"/>
      <c r="SF444" s="1053"/>
      <c r="SG444" s="1051" t="s">
        <v>470</v>
      </c>
      <c r="SH444" s="1052"/>
      <c r="SI444" s="1053"/>
      <c r="SJ444" s="1051" t="s">
        <v>471</v>
      </c>
      <c r="SK444" s="1052"/>
      <c r="SL444" s="1052"/>
      <c r="SM444" s="1051" t="s">
        <v>469</v>
      </c>
      <c r="SN444" s="1052"/>
      <c r="SO444" s="1053"/>
      <c r="SP444" s="1051" t="s">
        <v>470</v>
      </c>
      <c r="SQ444" s="1052"/>
      <c r="SR444" s="1053"/>
      <c r="SS444" s="1051" t="s">
        <v>471</v>
      </c>
      <c r="ST444" s="1052"/>
      <c r="SU444" s="1052"/>
      <c r="SV444" s="1051" t="s">
        <v>469</v>
      </c>
      <c r="SW444" s="1052"/>
      <c r="SX444" s="1053"/>
      <c r="SY444" s="1051" t="s">
        <v>470</v>
      </c>
      <c r="SZ444" s="1052"/>
      <c r="TA444" s="1053"/>
      <c r="TB444" s="1051" t="s">
        <v>471</v>
      </c>
      <c r="TC444" s="1052"/>
      <c r="TD444" s="1052"/>
      <c r="TE444" s="1051" t="s">
        <v>469</v>
      </c>
      <c r="TF444" s="1052"/>
      <c r="TG444" s="1053"/>
      <c r="TH444" s="1051" t="s">
        <v>470</v>
      </c>
      <c r="TI444" s="1052"/>
      <c r="TJ444" s="1053"/>
      <c r="TK444" s="1051" t="s">
        <v>471</v>
      </c>
      <c r="TL444" s="1052"/>
      <c r="TM444" s="1052"/>
      <c r="TN444" s="1051" t="s">
        <v>469</v>
      </c>
      <c r="TO444" s="1052"/>
      <c r="TP444" s="1053"/>
      <c r="TQ444" s="1051" t="s">
        <v>470</v>
      </c>
      <c r="TR444" s="1052"/>
      <c r="TS444" s="1053"/>
      <c r="TT444" s="1051" t="s">
        <v>471</v>
      </c>
      <c r="TU444" s="1052"/>
      <c r="TV444" s="1052"/>
      <c r="TW444" s="1051" t="s">
        <v>469</v>
      </c>
      <c r="TX444" s="1052"/>
      <c r="TY444" s="1053"/>
      <c r="TZ444" s="1051" t="s">
        <v>470</v>
      </c>
      <c r="UA444" s="1052"/>
      <c r="UB444" s="1053"/>
      <c r="UC444" s="1051" t="s">
        <v>471</v>
      </c>
      <c r="UD444" s="1052"/>
      <c r="UE444" s="1052"/>
      <c r="UF444" s="1051" t="s">
        <v>469</v>
      </c>
      <c r="UG444" s="1052"/>
      <c r="UH444" s="1053"/>
      <c r="UI444" s="1051" t="s">
        <v>470</v>
      </c>
      <c r="UJ444" s="1052"/>
      <c r="UK444" s="1053"/>
      <c r="UL444" s="1051" t="s">
        <v>471</v>
      </c>
      <c r="UM444" s="1052"/>
      <c r="UN444" s="1052"/>
      <c r="UO444" s="1051" t="s">
        <v>469</v>
      </c>
      <c r="UP444" s="1052"/>
      <c r="UQ444" s="1053"/>
      <c r="UR444" s="1051" t="s">
        <v>470</v>
      </c>
      <c r="US444" s="1052"/>
      <c r="UT444" s="1053"/>
      <c r="UU444" s="1051" t="s">
        <v>471</v>
      </c>
      <c r="UV444" s="1052"/>
      <c r="UW444" s="1052"/>
      <c r="UX444" s="1051" t="s">
        <v>469</v>
      </c>
      <c r="UY444" s="1052"/>
      <c r="UZ444" s="1053"/>
      <c r="VA444" s="1051" t="s">
        <v>470</v>
      </c>
      <c r="VB444" s="1052"/>
      <c r="VC444" s="1053"/>
      <c r="VD444" s="1051" t="s">
        <v>471</v>
      </c>
      <c r="VE444" s="1052"/>
      <c r="VF444" s="1052"/>
      <c r="VG444" s="1051" t="s">
        <v>469</v>
      </c>
      <c r="VH444" s="1052"/>
      <c r="VI444" s="1053"/>
      <c r="VJ444" s="1051" t="s">
        <v>470</v>
      </c>
      <c r="VK444" s="1052"/>
      <c r="VL444" s="1053"/>
      <c r="VM444" s="1051" t="s">
        <v>471</v>
      </c>
      <c r="VN444" s="1052"/>
      <c r="VO444" s="1052"/>
      <c r="VP444" s="1051" t="s">
        <v>469</v>
      </c>
      <c r="VQ444" s="1052"/>
      <c r="VR444" s="1053"/>
      <c r="VS444" s="1051" t="s">
        <v>470</v>
      </c>
      <c r="VT444" s="1052"/>
      <c r="VU444" s="1053"/>
      <c r="VV444" s="1051" t="s">
        <v>471</v>
      </c>
      <c r="VW444" s="1052"/>
      <c r="VX444" s="1052"/>
      <c r="VY444" s="1051" t="s">
        <v>469</v>
      </c>
      <c r="VZ444" s="1052"/>
      <c r="WA444" s="1053"/>
      <c r="WB444" s="1051" t="s">
        <v>470</v>
      </c>
      <c r="WC444" s="1052"/>
      <c r="WD444" s="1053"/>
      <c r="WE444" s="1051" t="s">
        <v>471</v>
      </c>
      <c r="WF444" s="1052"/>
      <c r="WG444" s="1052"/>
      <c r="WH444" s="1051" t="s">
        <v>469</v>
      </c>
      <c r="WI444" s="1052"/>
      <c r="WJ444" s="1053"/>
      <c r="WK444" s="1051" t="s">
        <v>470</v>
      </c>
      <c r="WL444" s="1052"/>
      <c r="WM444" s="1053"/>
      <c r="WN444" s="1051" t="s">
        <v>471</v>
      </c>
      <c r="WO444" s="1052"/>
      <c r="WP444" s="1052"/>
      <c r="WQ444" s="1051" t="s">
        <v>469</v>
      </c>
      <c r="WR444" s="1052"/>
      <c r="WS444" s="1053"/>
      <c r="WT444" s="1051" t="s">
        <v>470</v>
      </c>
      <c r="WU444" s="1052"/>
      <c r="WV444" s="1053"/>
      <c r="WW444" s="1051" t="s">
        <v>471</v>
      </c>
      <c r="WX444" s="1052"/>
      <c r="WY444" s="1052"/>
      <c r="WZ444" s="1051" t="s">
        <v>469</v>
      </c>
      <c r="XA444" s="1052"/>
      <c r="XB444" s="1053"/>
      <c r="XC444" s="1051" t="s">
        <v>470</v>
      </c>
      <c r="XD444" s="1052"/>
      <c r="XE444" s="1053"/>
      <c r="XF444" s="1051" t="s">
        <v>471</v>
      </c>
      <c r="XG444" s="1052"/>
      <c r="XH444" s="1052"/>
      <c r="XI444" s="1051" t="s">
        <v>469</v>
      </c>
      <c r="XJ444" s="1052"/>
      <c r="XK444" s="1053"/>
      <c r="XL444" s="1051" t="s">
        <v>470</v>
      </c>
      <c r="XM444" s="1052"/>
      <c r="XN444" s="1053"/>
      <c r="XO444" s="1051" t="s">
        <v>471</v>
      </c>
      <c r="XP444" s="1052"/>
      <c r="XQ444" s="1052"/>
      <c r="XR444" s="1051" t="s">
        <v>469</v>
      </c>
      <c r="XS444" s="1052"/>
      <c r="XT444" s="1053"/>
      <c r="XU444" s="1051" t="s">
        <v>470</v>
      </c>
      <c r="XV444" s="1052"/>
      <c r="XW444" s="1053"/>
      <c r="XX444" s="1051" t="s">
        <v>471</v>
      </c>
      <c r="XY444" s="1052"/>
      <c r="XZ444" s="1052"/>
      <c r="YA444" s="1051" t="s">
        <v>469</v>
      </c>
      <c r="YB444" s="1052"/>
      <c r="YC444" s="1053"/>
      <c r="YD444" s="1051" t="s">
        <v>470</v>
      </c>
      <c r="YE444" s="1052"/>
      <c r="YF444" s="1053"/>
      <c r="YG444" s="1051" t="s">
        <v>471</v>
      </c>
      <c r="YH444" s="1052"/>
      <c r="YI444" s="1052"/>
      <c r="YJ444" s="1051" t="s">
        <v>469</v>
      </c>
      <c r="YK444" s="1052"/>
      <c r="YL444" s="1053"/>
      <c r="YM444" s="1051" t="s">
        <v>470</v>
      </c>
      <c r="YN444" s="1052"/>
      <c r="YO444" s="1053"/>
      <c r="YP444" s="1051" t="s">
        <v>471</v>
      </c>
      <c r="YQ444" s="1052"/>
      <c r="YR444" s="1052"/>
      <c r="YS444" s="1051" t="s">
        <v>469</v>
      </c>
      <c r="YT444" s="1052"/>
      <c r="YU444" s="1053"/>
      <c r="YV444" s="1051" t="s">
        <v>470</v>
      </c>
      <c r="YW444" s="1052"/>
      <c r="YX444" s="1053"/>
      <c r="YY444" s="1051" t="s">
        <v>471</v>
      </c>
      <c r="YZ444" s="1052"/>
      <c r="ZA444" s="1052"/>
      <c r="ZB444" s="1051" t="s">
        <v>469</v>
      </c>
      <c r="ZC444" s="1052"/>
      <c r="ZD444" s="1053"/>
      <c r="ZE444" s="1051" t="s">
        <v>470</v>
      </c>
      <c r="ZF444" s="1052"/>
      <c r="ZG444" s="1053"/>
      <c r="ZH444" s="1051" t="s">
        <v>471</v>
      </c>
      <c r="ZI444" s="1052"/>
      <c r="ZJ444" s="1052"/>
      <c r="ZK444" s="1051" t="s">
        <v>469</v>
      </c>
      <c r="ZL444" s="1052"/>
      <c r="ZM444" s="1053"/>
      <c r="ZN444" s="1051" t="s">
        <v>470</v>
      </c>
      <c r="ZO444" s="1052"/>
      <c r="ZP444" s="1053"/>
      <c r="ZQ444" s="1051" t="s">
        <v>471</v>
      </c>
      <c r="ZR444" s="1052"/>
      <c r="ZS444" s="1052"/>
      <c r="ZT444" s="1051" t="s">
        <v>469</v>
      </c>
      <c r="ZU444" s="1052"/>
      <c r="ZV444" s="1053"/>
      <c r="ZW444" s="1051" t="s">
        <v>470</v>
      </c>
      <c r="ZX444" s="1052"/>
      <c r="ZY444" s="1053"/>
      <c r="ZZ444" s="1051" t="s">
        <v>471</v>
      </c>
      <c r="AAA444" s="1052"/>
      <c r="AAB444" s="1052"/>
      <c r="AAC444" s="1051" t="s">
        <v>469</v>
      </c>
      <c r="AAD444" s="1052"/>
      <c r="AAE444" s="1053"/>
      <c r="AAF444" s="1051" t="s">
        <v>470</v>
      </c>
      <c r="AAG444" s="1052"/>
      <c r="AAH444" s="1053"/>
      <c r="AAI444" s="1051" t="s">
        <v>471</v>
      </c>
      <c r="AAJ444" s="1052"/>
      <c r="AAK444" s="1052"/>
      <c r="AAL444" s="1051" t="s">
        <v>469</v>
      </c>
      <c r="AAM444" s="1052"/>
      <c r="AAN444" s="1053"/>
      <c r="AAO444" s="1051" t="s">
        <v>470</v>
      </c>
      <c r="AAP444" s="1052"/>
      <c r="AAQ444" s="1053"/>
      <c r="AAR444" s="1051" t="s">
        <v>471</v>
      </c>
      <c r="AAS444" s="1052"/>
      <c r="AAT444" s="1052"/>
      <c r="AAU444" s="1051" t="s">
        <v>469</v>
      </c>
      <c r="AAV444" s="1052"/>
      <c r="AAW444" s="1053"/>
      <c r="AAX444" s="1051" t="s">
        <v>470</v>
      </c>
      <c r="AAY444" s="1052"/>
      <c r="AAZ444" s="1053"/>
      <c r="ABA444" s="1051" t="s">
        <v>471</v>
      </c>
      <c r="ABB444" s="1052"/>
      <c r="ABC444" s="1052"/>
      <c r="ABD444" s="1051" t="s">
        <v>469</v>
      </c>
      <c r="ABE444" s="1052"/>
      <c r="ABF444" s="1053"/>
      <c r="ABG444" s="1051" t="s">
        <v>470</v>
      </c>
      <c r="ABH444" s="1052"/>
      <c r="ABI444" s="1053"/>
      <c r="ABJ444" s="1051" t="s">
        <v>471</v>
      </c>
      <c r="ABK444" s="1052"/>
      <c r="ABL444" s="1052"/>
      <c r="ABM444" s="1051" t="s">
        <v>469</v>
      </c>
      <c r="ABN444" s="1052"/>
      <c r="ABO444" s="1053"/>
      <c r="ABP444" s="1051" t="s">
        <v>470</v>
      </c>
      <c r="ABQ444" s="1052"/>
      <c r="ABR444" s="1053"/>
      <c r="ABS444" s="1051" t="s">
        <v>471</v>
      </c>
      <c r="ABT444" s="1052"/>
      <c r="ABU444" s="1052"/>
      <c r="ABV444" s="1051" t="s">
        <v>469</v>
      </c>
      <c r="ABW444" s="1052"/>
      <c r="ABX444" s="1053"/>
      <c r="ABY444" s="1051" t="s">
        <v>470</v>
      </c>
      <c r="ABZ444" s="1052"/>
      <c r="ACA444" s="1053"/>
      <c r="ACB444" s="1051" t="s">
        <v>471</v>
      </c>
      <c r="ACC444" s="1052"/>
      <c r="ACD444" s="1052"/>
      <c r="ACE444" s="1051" t="s">
        <v>469</v>
      </c>
      <c r="ACF444" s="1052"/>
      <c r="ACG444" s="1053"/>
      <c r="ACH444" s="1051" t="s">
        <v>470</v>
      </c>
      <c r="ACI444" s="1052"/>
      <c r="ACJ444" s="1053"/>
      <c r="ACK444" s="1051" t="s">
        <v>471</v>
      </c>
      <c r="ACL444" s="1052"/>
      <c r="ACM444" s="1052"/>
      <c r="ACN444" s="1051" t="s">
        <v>469</v>
      </c>
      <c r="ACO444" s="1052"/>
      <c r="ACP444" s="1053"/>
      <c r="ACQ444" s="1051" t="s">
        <v>470</v>
      </c>
      <c r="ACR444" s="1052"/>
      <c r="ACS444" s="1053"/>
      <c r="ACT444" s="1051" t="s">
        <v>471</v>
      </c>
      <c r="ACU444" s="1052"/>
      <c r="ACV444" s="1052"/>
      <c r="ACW444" s="1051" t="s">
        <v>469</v>
      </c>
      <c r="ACX444" s="1052"/>
      <c r="ACY444" s="1053"/>
      <c r="ACZ444" s="1051" t="s">
        <v>470</v>
      </c>
      <c r="ADA444" s="1052"/>
      <c r="ADB444" s="1053"/>
      <c r="ADC444" s="1051" t="s">
        <v>471</v>
      </c>
      <c r="ADD444" s="1052"/>
      <c r="ADE444" s="1052"/>
      <c r="ADF444" s="1051" t="s">
        <v>469</v>
      </c>
      <c r="ADG444" s="1052"/>
      <c r="ADH444" s="1053"/>
      <c r="ADI444" s="1051" t="s">
        <v>470</v>
      </c>
      <c r="ADJ444" s="1052"/>
      <c r="ADK444" s="1053"/>
      <c r="ADL444" s="1051" t="s">
        <v>471</v>
      </c>
      <c r="ADM444" s="1052"/>
      <c r="ADN444" s="1052"/>
      <c r="ADO444" s="1051" t="s">
        <v>469</v>
      </c>
      <c r="ADP444" s="1052"/>
      <c r="ADQ444" s="1053"/>
      <c r="ADR444" s="1051" t="s">
        <v>470</v>
      </c>
      <c r="ADS444" s="1052"/>
      <c r="ADT444" s="1053"/>
      <c r="ADU444" s="1051" t="s">
        <v>471</v>
      </c>
      <c r="ADV444" s="1052"/>
      <c r="ADW444" s="1052"/>
      <c r="ADX444" s="1051" t="s">
        <v>469</v>
      </c>
      <c r="ADY444" s="1052"/>
      <c r="ADZ444" s="1053"/>
      <c r="AEA444" s="1051" t="s">
        <v>470</v>
      </c>
      <c r="AEB444" s="1052"/>
      <c r="AEC444" s="1053"/>
      <c r="AED444" s="1051" t="s">
        <v>471</v>
      </c>
      <c r="AEE444" s="1052"/>
      <c r="AEF444" s="1052"/>
      <c r="AEG444" s="1051" t="s">
        <v>469</v>
      </c>
      <c r="AEH444" s="1052"/>
      <c r="AEI444" s="1053"/>
      <c r="AEJ444" s="1051" t="s">
        <v>470</v>
      </c>
      <c r="AEK444" s="1052"/>
      <c r="AEL444" s="1053"/>
      <c r="AEM444" s="1051" t="s">
        <v>471</v>
      </c>
      <c r="AEN444" s="1052"/>
      <c r="AEO444" s="1052"/>
      <c r="AEP444" s="1051" t="s">
        <v>469</v>
      </c>
      <c r="AEQ444" s="1052"/>
      <c r="AER444" s="1053"/>
      <c r="AES444" s="1051" t="s">
        <v>470</v>
      </c>
      <c r="AET444" s="1052"/>
      <c r="AEU444" s="1053"/>
      <c r="AEV444" s="1051" t="s">
        <v>471</v>
      </c>
      <c r="AEW444" s="1052"/>
      <c r="AEX444" s="1052"/>
      <c r="AEY444" s="1051" t="s">
        <v>469</v>
      </c>
      <c r="AEZ444" s="1052"/>
      <c r="AFA444" s="1053"/>
      <c r="AFB444" s="1051" t="s">
        <v>470</v>
      </c>
      <c r="AFC444" s="1052"/>
      <c r="AFD444" s="1053"/>
      <c r="AFE444" s="1051" t="s">
        <v>471</v>
      </c>
      <c r="AFF444" s="1052"/>
      <c r="AFG444" s="1052"/>
      <c r="AFH444" s="1051" t="s">
        <v>469</v>
      </c>
      <c r="AFI444" s="1052"/>
      <c r="AFJ444" s="1053"/>
      <c r="AFK444" s="1051" t="s">
        <v>470</v>
      </c>
      <c r="AFL444" s="1052"/>
      <c r="AFM444" s="1053"/>
      <c r="AFN444" s="1051" t="s">
        <v>471</v>
      </c>
      <c r="AFO444" s="1052"/>
      <c r="AFP444" s="1052"/>
      <c r="AFQ444" s="1051" t="s">
        <v>469</v>
      </c>
      <c r="AFR444" s="1052"/>
      <c r="AFS444" s="1053"/>
      <c r="AFT444" s="1051" t="s">
        <v>470</v>
      </c>
      <c r="AFU444" s="1052"/>
      <c r="AFV444" s="1053"/>
      <c r="AFW444" s="1051" t="s">
        <v>471</v>
      </c>
      <c r="AFX444" s="1052"/>
      <c r="AFY444" s="1052"/>
      <c r="AFZ444" s="1051" t="s">
        <v>469</v>
      </c>
      <c r="AGA444" s="1052"/>
      <c r="AGB444" s="1053"/>
      <c r="AGC444" s="1051" t="s">
        <v>470</v>
      </c>
      <c r="AGD444" s="1052"/>
      <c r="AGE444" s="1053"/>
      <c r="AGF444" s="1051" t="s">
        <v>471</v>
      </c>
      <c r="AGG444" s="1052"/>
      <c r="AGH444" s="1052"/>
      <c r="AGI444" s="1051" t="s">
        <v>469</v>
      </c>
      <c r="AGJ444" s="1052"/>
      <c r="AGK444" s="1053"/>
      <c r="AGL444" s="1051" t="s">
        <v>470</v>
      </c>
      <c r="AGM444" s="1052"/>
      <c r="AGN444" s="1053"/>
      <c r="AGO444" s="1051" t="s">
        <v>471</v>
      </c>
      <c r="AGP444" s="1052"/>
      <c r="AGQ444" s="1052"/>
      <c r="AGR444" s="1051" t="s">
        <v>469</v>
      </c>
      <c r="AGS444" s="1052"/>
      <c r="AGT444" s="1053"/>
      <c r="AGU444" s="1051" t="s">
        <v>470</v>
      </c>
      <c r="AGV444" s="1052"/>
      <c r="AGW444" s="1053"/>
      <c r="AGX444" s="1051" t="s">
        <v>471</v>
      </c>
      <c r="AGY444" s="1052"/>
      <c r="AGZ444" s="1052"/>
      <c r="AHA444" s="1051" t="s">
        <v>469</v>
      </c>
      <c r="AHB444" s="1052"/>
      <c r="AHC444" s="1053"/>
      <c r="AHD444" s="1051" t="s">
        <v>470</v>
      </c>
      <c r="AHE444" s="1052"/>
      <c r="AHF444" s="1053"/>
      <c r="AHG444" s="1051" t="s">
        <v>471</v>
      </c>
      <c r="AHH444" s="1052"/>
      <c r="AHI444" s="1052"/>
      <c r="AHJ444" s="1051" t="s">
        <v>469</v>
      </c>
      <c r="AHK444" s="1052"/>
      <c r="AHL444" s="1053"/>
      <c r="AHM444" s="1051" t="s">
        <v>470</v>
      </c>
      <c r="AHN444" s="1052"/>
      <c r="AHO444" s="1053"/>
      <c r="AHP444" s="1051" t="s">
        <v>471</v>
      </c>
      <c r="AHQ444" s="1052"/>
      <c r="AHR444" s="1052"/>
      <c r="AHS444" s="1051" t="s">
        <v>469</v>
      </c>
      <c r="AHT444" s="1052"/>
      <c r="AHU444" s="1053"/>
      <c r="AHV444" s="1051" t="s">
        <v>470</v>
      </c>
      <c r="AHW444" s="1052"/>
      <c r="AHX444" s="1053"/>
      <c r="AHY444" s="1051" t="s">
        <v>471</v>
      </c>
      <c r="AHZ444" s="1052"/>
      <c r="AIA444" s="1052"/>
      <c r="AIB444" s="1051" t="s">
        <v>469</v>
      </c>
      <c r="AIC444" s="1052"/>
      <c r="AID444" s="1053"/>
      <c r="AIE444" s="1051" t="s">
        <v>470</v>
      </c>
      <c r="AIF444" s="1052"/>
      <c r="AIG444" s="1053"/>
      <c r="AIH444" s="1051" t="s">
        <v>471</v>
      </c>
      <c r="AII444" s="1052"/>
      <c r="AIJ444" s="1052"/>
      <c r="AIK444" s="1051" t="s">
        <v>469</v>
      </c>
      <c r="AIL444" s="1052"/>
      <c r="AIM444" s="1053"/>
      <c r="AIN444" s="1051" t="s">
        <v>470</v>
      </c>
      <c r="AIO444" s="1052"/>
      <c r="AIP444" s="1053"/>
      <c r="AIQ444" s="1051" t="s">
        <v>471</v>
      </c>
      <c r="AIR444" s="1052"/>
      <c r="AIS444" s="1052"/>
    </row>
    <row r="445" spans="1:1232" hidden="1">
      <c r="A445" s="254"/>
      <c r="B445"/>
      <c r="C445" s="255"/>
      <c r="D445" s="255"/>
      <c r="E445" s="255"/>
      <c r="F445" s="6"/>
      <c r="G445" s="6"/>
      <c r="H445" s="6"/>
      <c r="I445" s="6"/>
      <c r="J445" s="6"/>
      <c r="K445" s="6"/>
      <c r="L445" s="6"/>
      <c r="M445" s="6"/>
      <c r="N445" s="6"/>
      <c r="O445" s="6"/>
      <c r="Q445" s="238" t="s">
        <v>106</v>
      </c>
      <c r="R445" s="238" t="s">
        <v>463</v>
      </c>
      <c r="S445" s="238" t="s">
        <v>464</v>
      </c>
      <c r="T445" s="238" t="s">
        <v>106</v>
      </c>
      <c r="U445" s="238" t="s">
        <v>463</v>
      </c>
      <c r="V445" s="238" t="s">
        <v>464</v>
      </c>
      <c r="W445" s="238" t="s">
        <v>106</v>
      </c>
      <c r="X445" s="238" t="s">
        <v>463</v>
      </c>
      <c r="Y445" s="238"/>
      <c r="Z445" s="238"/>
      <c r="AA445" s="238"/>
      <c r="AB445" s="238" t="s">
        <v>464</v>
      </c>
      <c r="AC445" s="238" t="s">
        <v>106</v>
      </c>
      <c r="AD445" s="238" t="s">
        <v>463</v>
      </c>
      <c r="AE445" s="238" t="s">
        <v>464</v>
      </c>
      <c r="AF445" s="238" t="s">
        <v>106</v>
      </c>
      <c r="AG445" s="238" t="s">
        <v>463</v>
      </c>
      <c r="AH445" s="238"/>
      <c r="AI445" s="238" t="s">
        <v>464</v>
      </c>
      <c r="AJ445" s="238" t="s">
        <v>106</v>
      </c>
      <c r="AK445" s="238" t="s">
        <v>463</v>
      </c>
      <c r="AL445" s="238" t="s">
        <v>464</v>
      </c>
      <c r="AM445" s="238" t="s">
        <v>106</v>
      </c>
      <c r="AN445" s="238" t="s">
        <v>463</v>
      </c>
      <c r="AO445" s="238" t="s">
        <v>464</v>
      </c>
      <c r="AP445" s="238" t="s">
        <v>106</v>
      </c>
      <c r="AQ445" s="238" t="s">
        <v>463</v>
      </c>
      <c r="AR445" s="238" t="s">
        <v>464</v>
      </c>
      <c r="AS445" s="238" t="s">
        <v>106</v>
      </c>
      <c r="AT445" s="238" t="s">
        <v>463</v>
      </c>
      <c r="AU445" s="238" t="s">
        <v>464</v>
      </c>
      <c r="AV445" s="238" t="s">
        <v>106</v>
      </c>
      <c r="AW445" s="238" t="s">
        <v>463</v>
      </c>
      <c r="AX445" s="238" t="s">
        <v>464</v>
      </c>
      <c r="AY445" s="238" t="s">
        <v>106</v>
      </c>
      <c r="AZ445" s="238" t="s">
        <v>463</v>
      </c>
      <c r="BA445" s="238" t="s">
        <v>464</v>
      </c>
      <c r="BB445" s="238" t="s">
        <v>106</v>
      </c>
      <c r="BC445" s="238" t="s">
        <v>463</v>
      </c>
      <c r="BD445" s="238" t="s">
        <v>464</v>
      </c>
      <c r="BE445" s="238" t="s">
        <v>106</v>
      </c>
      <c r="BF445" s="238" t="s">
        <v>463</v>
      </c>
      <c r="BG445" s="238" t="s">
        <v>464</v>
      </c>
      <c r="BH445" s="238" t="s">
        <v>106</v>
      </c>
      <c r="BI445" s="238" t="s">
        <v>463</v>
      </c>
      <c r="BJ445" s="238" t="s">
        <v>464</v>
      </c>
      <c r="BK445" s="238" t="s">
        <v>106</v>
      </c>
      <c r="BL445" s="238" t="s">
        <v>463</v>
      </c>
      <c r="BM445" s="238" t="s">
        <v>464</v>
      </c>
      <c r="BN445" s="238" t="s">
        <v>106</v>
      </c>
      <c r="BO445" s="238" t="s">
        <v>463</v>
      </c>
      <c r="BP445" s="238" t="s">
        <v>464</v>
      </c>
      <c r="BQ445" s="238" t="s">
        <v>106</v>
      </c>
      <c r="BR445" s="238" t="s">
        <v>463</v>
      </c>
      <c r="BS445" s="238" t="s">
        <v>464</v>
      </c>
      <c r="BT445" s="238" t="s">
        <v>106</v>
      </c>
      <c r="BU445" s="238" t="s">
        <v>463</v>
      </c>
      <c r="BV445" s="238" t="s">
        <v>464</v>
      </c>
      <c r="BW445" s="238" t="s">
        <v>106</v>
      </c>
      <c r="BX445" s="238" t="s">
        <v>463</v>
      </c>
      <c r="BY445" s="238" t="s">
        <v>464</v>
      </c>
      <c r="BZ445" s="238" t="s">
        <v>106</v>
      </c>
      <c r="CA445" s="238" t="s">
        <v>463</v>
      </c>
      <c r="CB445" s="238" t="s">
        <v>464</v>
      </c>
      <c r="CC445" s="238" t="s">
        <v>106</v>
      </c>
      <c r="CD445" s="238" t="s">
        <v>463</v>
      </c>
      <c r="CE445" s="238" t="s">
        <v>464</v>
      </c>
      <c r="CF445" s="238" t="s">
        <v>106</v>
      </c>
      <c r="CG445" s="238" t="s">
        <v>463</v>
      </c>
      <c r="CH445" s="238" t="s">
        <v>464</v>
      </c>
      <c r="CI445" s="238" t="s">
        <v>106</v>
      </c>
      <c r="CJ445" s="238" t="s">
        <v>463</v>
      </c>
      <c r="CK445" s="238" t="s">
        <v>464</v>
      </c>
      <c r="CL445" s="238" t="s">
        <v>106</v>
      </c>
      <c r="CM445" s="238" t="s">
        <v>463</v>
      </c>
      <c r="CN445" s="238" t="s">
        <v>464</v>
      </c>
      <c r="CO445" s="238" t="s">
        <v>106</v>
      </c>
      <c r="CP445" s="238" t="s">
        <v>463</v>
      </c>
      <c r="CQ445" s="238" t="s">
        <v>464</v>
      </c>
      <c r="CR445" s="238" t="s">
        <v>106</v>
      </c>
      <c r="CS445" s="238" t="s">
        <v>463</v>
      </c>
      <c r="CT445" s="238" t="s">
        <v>464</v>
      </c>
      <c r="CU445" s="238" t="s">
        <v>106</v>
      </c>
      <c r="CV445" s="238" t="s">
        <v>463</v>
      </c>
      <c r="CW445" s="238" t="s">
        <v>464</v>
      </c>
      <c r="CX445" s="238" t="s">
        <v>106</v>
      </c>
      <c r="CY445" s="238" t="s">
        <v>463</v>
      </c>
      <c r="CZ445" s="238" t="s">
        <v>464</v>
      </c>
      <c r="DA445" s="238" t="s">
        <v>106</v>
      </c>
      <c r="DB445" s="238" t="s">
        <v>463</v>
      </c>
      <c r="DC445" s="238" t="s">
        <v>464</v>
      </c>
      <c r="DD445" s="238" t="s">
        <v>106</v>
      </c>
      <c r="DE445" s="238" t="s">
        <v>463</v>
      </c>
      <c r="DF445" s="238" t="s">
        <v>464</v>
      </c>
      <c r="DG445" s="238" t="s">
        <v>106</v>
      </c>
      <c r="DH445" s="238" t="s">
        <v>463</v>
      </c>
      <c r="DI445" s="238" t="s">
        <v>464</v>
      </c>
      <c r="DJ445" s="238" t="s">
        <v>106</v>
      </c>
      <c r="DK445" s="238" t="s">
        <v>463</v>
      </c>
      <c r="DL445" s="238" t="s">
        <v>464</v>
      </c>
      <c r="DM445" s="238" t="s">
        <v>106</v>
      </c>
      <c r="DN445" s="238" t="s">
        <v>463</v>
      </c>
      <c r="DO445" s="238" t="s">
        <v>464</v>
      </c>
      <c r="DP445" s="238" t="s">
        <v>106</v>
      </c>
      <c r="DQ445" s="238" t="s">
        <v>463</v>
      </c>
      <c r="DR445" s="238" t="s">
        <v>464</v>
      </c>
      <c r="DS445" s="238" t="s">
        <v>106</v>
      </c>
      <c r="DT445" s="238" t="s">
        <v>463</v>
      </c>
      <c r="DU445" s="238" t="s">
        <v>464</v>
      </c>
      <c r="DV445" s="238" t="s">
        <v>106</v>
      </c>
      <c r="DW445" s="238" t="s">
        <v>463</v>
      </c>
      <c r="DX445" s="238" t="s">
        <v>464</v>
      </c>
      <c r="DY445" s="238" t="s">
        <v>106</v>
      </c>
      <c r="DZ445" s="238" t="s">
        <v>463</v>
      </c>
      <c r="EA445" s="238" t="s">
        <v>464</v>
      </c>
      <c r="EB445" s="238" t="s">
        <v>106</v>
      </c>
      <c r="EC445" s="238" t="s">
        <v>463</v>
      </c>
      <c r="ED445" s="238" t="s">
        <v>464</v>
      </c>
      <c r="EE445" s="238" t="s">
        <v>106</v>
      </c>
      <c r="EF445" s="238" t="s">
        <v>463</v>
      </c>
      <c r="EG445" s="238" t="s">
        <v>464</v>
      </c>
      <c r="EH445" s="238" t="s">
        <v>106</v>
      </c>
      <c r="EI445" s="238" t="s">
        <v>463</v>
      </c>
      <c r="EJ445" s="238" t="s">
        <v>464</v>
      </c>
      <c r="EK445" s="238" t="s">
        <v>106</v>
      </c>
      <c r="EL445" s="238" t="s">
        <v>463</v>
      </c>
      <c r="EM445" s="238" t="s">
        <v>464</v>
      </c>
      <c r="EN445" s="238" t="s">
        <v>106</v>
      </c>
      <c r="EO445" s="238" t="s">
        <v>463</v>
      </c>
      <c r="EP445" s="238" t="s">
        <v>464</v>
      </c>
      <c r="EQ445" s="238" t="s">
        <v>106</v>
      </c>
      <c r="ER445" s="238" t="s">
        <v>463</v>
      </c>
      <c r="ES445" s="238" t="s">
        <v>464</v>
      </c>
      <c r="ET445" s="238" t="s">
        <v>106</v>
      </c>
      <c r="EU445" s="238" t="s">
        <v>463</v>
      </c>
      <c r="EV445" s="238" t="s">
        <v>464</v>
      </c>
      <c r="EW445" s="238" t="s">
        <v>106</v>
      </c>
      <c r="EX445" s="238" t="s">
        <v>463</v>
      </c>
      <c r="EY445" s="238" t="s">
        <v>464</v>
      </c>
      <c r="EZ445" s="238" t="s">
        <v>106</v>
      </c>
      <c r="FA445" s="238" t="s">
        <v>463</v>
      </c>
      <c r="FB445" s="238" t="s">
        <v>464</v>
      </c>
      <c r="FC445" s="238" t="s">
        <v>106</v>
      </c>
      <c r="FD445" s="238" t="s">
        <v>463</v>
      </c>
      <c r="FE445" s="238" t="s">
        <v>464</v>
      </c>
      <c r="FF445" s="238" t="s">
        <v>106</v>
      </c>
      <c r="FG445" s="238" t="s">
        <v>463</v>
      </c>
      <c r="FH445" s="238" t="s">
        <v>464</v>
      </c>
      <c r="FI445" s="238" t="s">
        <v>106</v>
      </c>
      <c r="FJ445" s="238" t="s">
        <v>463</v>
      </c>
      <c r="FK445" s="238" t="s">
        <v>464</v>
      </c>
      <c r="FL445" s="238" t="s">
        <v>106</v>
      </c>
      <c r="FM445" s="238" t="s">
        <v>463</v>
      </c>
      <c r="FN445" s="238" t="s">
        <v>464</v>
      </c>
      <c r="FO445" s="238" t="s">
        <v>106</v>
      </c>
      <c r="FP445" s="238" t="s">
        <v>463</v>
      </c>
      <c r="FQ445" s="238" t="s">
        <v>464</v>
      </c>
      <c r="FR445" s="238" t="s">
        <v>106</v>
      </c>
      <c r="FS445" s="238" t="s">
        <v>463</v>
      </c>
      <c r="FT445" s="238" t="s">
        <v>464</v>
      </c>
      <c r="FU445" s="238" t="s">
        <v>106</v>
      </c>
      <c r="FV445" s="238" t="s">
        <v>463</v>
      </c>
      <c r="FW445" s="238" t="s">
        <v>464</v>
      </c>
      <c r="FX445" s="238" t="s">
        <v>106</v>
      </c>
      <c r="FY445" s="238" t="s">
        <v>463</v>
      </c>
      <c r="FZ445" s="238" t="s">
        <v>464</v>
      </c>
      <c r="GA445" s="238" t="s">
        <v>106</v>
      </c>
      <c r="GB445" s="238" t="s">
        <v>463</v>
      </c>
      <c r="GC445" s="238" t="s">
        <v>464</v>
      </c>
      <c r="GD445" s="238" t="s">
        <v>106</v>
      </c>
      <c r="GE445" s="238" t="s">
        <v>463</v>
      </c>
      <c r="GF445" s="238" t="s">
        <v>464</v>
      </c>
      <c r="GG445" s="238" t="s">
        <v>106</v>
      </c>
      <c r="GH445" s="238" t="s">
        <v>463</v>
      </c>
      <c r="GI445" s="238" t="s">
        <v>464</v>
      </c>
      <c r="GJ445" s="238" t="s">
        <v>106</v>
      </c>
      <c r="GK445" s="238" t="s">
        <v>463</v>
      </c>
      <c r="GL445" s="238" t="s">
        <v>464</v>
      </c>
      <c r="GM445" s="238" t="s">
        <v>106</v>
      </c>
      <c r="GN445" s="238" t="s">
        <v>463</v>
      </c>
      <c r="GO445" s="238" t="s">
        <v>464</v>
      </c>
      <c r="GP445" s="238" t="s">
        <v>106</v>
      </c>
      <c r="GQ445" s="238" t="s">
        <v>463</v>
      </c>
      <c r="GR445" s="267" t="s">
        <v>464</v>
      </c>
      <c r="GS445" s="238" t="s">
        <v>106</v>
      </c>
      <c r="GT445" s="238" t="s">
        <v>463</v>
      </c>
      <c r="GU445" s="238" t="s">
        <v>464</v>
      </c>
      <c r="GV445" s="238" t="s">
        <v>106</v>
      </c>
      <c r="GW445" s="238" t="s">
        <v>463</v>
      </c>
      <c r="GX445" s="238" t="s">
        <v>464</v>
      </c>
      <c r="GY445" s="238" t="s">
        <v>106</v>
      </c>
      <c r="GZ445" s="238" t="s">
        <v>463</v>
      </c>
      <c r="HA445" s="267" t="s">
        <v>464</v>
      </c>
      <c r="HB445" s="238" t="s">
        <v>106</v>
      </c>
      <c r="HC445" s="238" t="s">
        <v>463</v>
      </c>
      <c r="HD445" s="238" t="s">
        <v>464</v>
      </c>
      <c r="HE445" s="238" t="s">
        <v>106</v>
      </c>
      <c r="HF445" s="238" t="s">
        <v>463</v>
      </c>
      <c r="HG445" s="238" t="s">
        <v>464</v>
      </c>
      <c r="HH445" s="238" t="s">
        <v>106</v>
      </c>
      <c r="HI445" s="238" t="s">
        <v>463</v>
      </c>
      <c r="HJ445" s="267" t="s">
        <v>464</v>
      </c>
      <c r="HK445" s="238" t="s">
        <v>106</v>
      </c>
      <c r="HL445" s="238" t="s">
        <v>463</v>
      </c>
      <c r="HM445" s="238" t="s">
        <v>464</v>
      </c>
      <c r="HN445" s="238" t="s">
        <v>106</v>
      </c>
      <c r="HO445" s="238" t="s">
        <v>463</v>
      </c>
      <c r="HP445" s="238" t="s">
        <v>464</v>
      </c>
      <c r="HQ445" s="238" t="s">
        <v>106</v>
      </c>
      <c r="HR445" s="238" t="s">
        <v>463</v>
      </c>
      <c r="HS445" s="267" t="s">
        <v>464</v>
      </c>
      <c r="HT445" s="238" t="s">
        <v>106</v>
      </c>
      <c r="HU445" s="238" t="s">
        <v>463</v>
      </c>
      <c r="HV445" s="238" t="s">
        <v>464</v>
      </c>
      <c r="HW445" s="238" t="s">
        <v>106</v>
      </c>
      <c r="HX445" s="238" t="s">
        <v>463</v>
      </c>
      <c r="HY445" s="238" t="s">
        <v>464</v>
      </c>
      <c r="HZ445" s="238" t="s">
        <v>106</v>
      </c>
      <c r="IA445" s="238" t="s">
        <v>463</v>
      </c>
      <c r="IB445" s="267" t="s">
        <v>464</v>
      </c>
      <c r="IC445" s="238" t="s">
        <v>106</v>
      </c>
      <c r="ID445" s="238" t="s">
        <v>463</v>
      </c>
      <c r="IE445" s="238" t="s">
        <v>464</v>
      </c>
      <c r="IF445" s="238" t="s">
        <v>106</v>
      </c>
      <c r="IG445" s="238" t="s">
        <v>463</v>
      </c>
      <c r="IH445" s="238" t="s">
        <v>464</v>
      </c>
      <c r="II445" s="238" t="s">
        <v>106</v>
      </c>
      <c r="IJ445" s="238" t="s">
        <v>463</v>
      </c>
      <c r="IK445" s="267" t="s">
        <v>464</v>
      </c>
      <c r="IL445" s="238" t="s">
        <v>106</v>
      </c>
      <c r="IM445" s="238" t="s">
        <v>463</v>
      </c>
      <c r="IN445" s="238" t="s">
        <v>464</v>
      </c>
      <c r="IO445" s="238" t="s">
        <v>106</v>
      </c>
      <c r="IP445" s="238" t="s">
        <v>463</v>
      </c>
      <c r="IQ445" s="238" t="s">
        <v>464</v>
      </c>
      <c r="IR445" s="238" t="s">
        <v>106</v>
      </c>
      <c r="IS445" s="238" t="s">
        <v>463</v>
      </c>
      <c r="IT445" s="267" t="s">
        <v>464</v>
      </c>
      <c r="IU445" s="238" t="s">
        <v>106</v>
      </c>
      <c r="IV445" s="238" t="s">
        <v>463</v>
      </c>
      <c r="IW445" s="238" t="s">
        <v>464</v>
      </c>
      <c r="IX445" s="238" t="s">
        <v>106</v>
      </c>
      <c r="IY445" s="238" t="s">
        <v>463</v>
      </c>
      <c r="IZ445" s="238" t="s">
        <v>464</v>
      </c>
      <c r="JA445" s="238" t="s">
        <v>106</v>
      </c>
      <c r="JB445" s="238" t="s">
        <v>463</v>
      </c>
      <c r="JC445" s="267" t="s">
        <v>464</v>
      </c>
      <c r="JD445" s="238" t="s">
        <v>106</v>
      </c>
      <c r="JE445" s="238" t="s">
        <v>463</v>
      </c>
      <c r="JF445" s="238" t="s">
        <v>464</v>
      </c>
      <c r="JG445" s="238" t="s">
        <v>106</v>
      </c>
      <c r="JH445" s="238" t="s">
        <v>463</v>
      </c>
      <c r="JI445" s="238" t="s">
        <v>464</v>
      </c>
      <c r="JJ445" s="238" t="s">
        <v>106</v>
      </c>
      <c r="JK445" s="238" t="s">
        <v>463</v>
      </c>
      <c r="JL445" s="267" t="s">
        <v>464</v>
      </c>
      <c r="JM445" s="238" t="s">
        <v>106</v>
      </c>
      <c r="JN445" s="238" t="s">
        <v>463</v>
      </c>
      <c r="JO445" s="238" t="s">
        <v>464</v>
      </c>
      <c r="JP445" s="238" t="s">
        <v>106</v>
      </c>
      <c r="JQ445" s="238" t="s">
        <v>463</v>
      </c>
      <c r="JR445" s="238" t="s">
        <v>464</v>
      </c>
      <c r="JS445" s="238" t="s">
        <v>106</v>
      </c>
      <c r="JT445" s="238" t="s">
        <v>463</v>
      </c>
      <c r="JU445" s="267" t="s">
        <v>464</v>
      </c>
      <c r="JV445" s="238" t="s">
        <v>106</v>
      </c>
      <c r="JW445" s="238" t="s">
        <v>463</v>
      </c>
      <c r="JX445" s="238" t="s">
        <v>464</v>
      </c>
      <c r="JY445" s="238" t="s">
        <v>106</v>
      </c>
      <c r="JZ445" s="238" t="s">
        <v>463</v>
      </c>
      <c r="KA445" s="238" t="s">
        <v>464</v>
      </c>
      <c r="KB445" s="238" t="s">
        <v>106</v>
      </c>
      <c r="KC445" s="238" t="s">
        <v>463</v>
      </c>
      <c r="KD445" s="267" t="s">
        <v>464</v>
      </c>
      <c r="KE445" s="238" t="s">
        <v>106</v>
      </c>
      <c r="KF445" s="238" t="s">
        <v>463</v>
      </c>
      <c r="KG445" s="238" t="s">
        <v>464</v>
      </c>
      <c r="KH445" s="238" t="s">
        <v>106</v>
      </c>
      <c r="KI445" s="238" t="s">
        <v>463</v>
      </c>
      <c r="KJ445" s="238" t="s">
        <v>464</v>
      </c>
      <c r="KK445" s="238" t="s">
        <v>106</v>
      </c>
      <c r="KL445" s="238" t="s">
        <v>463</v>
      </c>
      <c r="KM445" s="267" t="s">
        <v>464</v>
      </c>
      <c r="KN445" s="238" t="s">
        <v>106</v>
      </c>
      <c r="KO445" s="238" t="s">
        <v>463</v>
      </c>
      <c r="KP445" s="238" t="s">
        <v>464</v>
      </c>
      <c r="KQ445" s="238" t="s">
        <v>106</v>
      </c>
      <c r="KR445" s="238" t="s">
        <v>463</v>
      </c>
      <c r="KS445" s="238" t="s">
        <v>464</v>
      </c>
      <c r="KT445" s="238" t="s">
        <v>106</v>
      </c>
      <c r="KU445" s="238" t="s">
        <v>463</v>
      </c>
      <c r="KV445" s="267" t="s">
        <v>464</v>
      </c>
      <c r="KW445" s="238" t="s">
        <v>106</v>
      </c>
      <c r="KX445" s="238" t="s">
        <v>463</v>
      </c>
      <c r="KY445" s="238" t="s">
        <v>464</v>
      </c>
      <c r="KZ445" s="238" t="s">
        <v>106</v>
      </c>
      <c r="LA445" s="238" t="s">
        <v>463</v>
      </c>
      <c r="LB445" s="238" t="s">
        <v>464</v>
      </c>
      <c r="LC445" s="238" t="s">
        <v>106</v>
      </c>
      <c r="LD445" s="238" t="s">
        <v>463</v>
      </c>
      <c r="LE445" s="267" t="s">
        <v>464</v>
      </c>
      <c r="LF445" s="238" t="s">
        <v>106</v>
      </c>
      <c r="LG445" s="238" t="s">
        <v>463</v>
      </c>
      <c r="LH445" s="238" t="s">
        <v>464</v>
      </c>
      <c r="LI445" s="238" t="s">
        <v>106</v>
      </c>
      <c r="LJ445" s="238" t="s">
        <v>463</v>
      </c>
      <c r="LK445" s="238" t="s">
        <v>464</v>
      </c>
      <c r="LL445" s="238" t="s">
        <v>106</v>
      </c>
      <c r="LM445" s="238" t="s">
        <v>463</v>
      </c>
      <c r="LN445" s="267" t="s">
        <v>464</v>
      </c>
      <c r="LO445" s="238" t="s">
        <v>106</v>
      </c>
      <c r="LP445" s="238" t="s">
        <v>463</v>
      </c>
      <c r="LQ445" s="238" t="s">
        <v>464</v>
      </c>
      <c r="LR445" s="238" t="s">
        <v>106</v>
      </c>
      <c r="LS445" s="238" t="s">
        <v>463</v>
      </c>
      <c r="LT445" s="238" t="s">
        <v>464</v>
      </c>
      <c r="LU445" s="238" t="s">
        <v>106</v>
      </c>
      <c r="LV445" s="238" t="s">
        <v>463</v>
      </c>
      <c r="LW445" s="267" t="s">
        <v>464</v>
      </c>
      <c r="LX445" s="238" t="s">
        <v>106</v>
      </c>
      <c r="LY445" s="238" t="s">
        <v>463</v>
      </c>
      <c r="LZ445" s="238" t="s">
        <v>464</v>
      </c>
      <c r="MA445" s="238" t="s">
        <v>106</v>
      </c>
      <c r="MB445" s="238" t="s">
        <v>463</v>
      </c>
      <c r="MC445" s="238" t="s">
        <v>464</v>
      </c>
      <c r="MD445" s="238" t="s">
        <v>106</v>
      </c>
      <c r="ME445" s="238" t="s">
        <v>463</v>
      </c>
      <c r="MF445" s="267" t="s">
        <v>464</v>
      </c>
      <c r="MG445" s="238" t="s">
        <v>106</v>
      </c>
      <c r="MH445" s="238" t="s">
        <v>463</v>
      </c>
      <c r="MI445" s="238" t="s">
        <v>464</v>
      </c>
      <c r="MJ445" s="238" t="s">
        <v>106</v>
      </c>
      <c r="MK445" s="238" t="s">
        <v>463</v>
      </c>
      <c r="ML445" s="238" t="s">
        <v>464</v>
      </c>
      <c r="MM445" s="238" t="s">
        <v>106</v>
      </c>
      <c r="MN445" s="238" t="s">
        <v>463</v>
      </c>
      <c r="MO445" s="267" t="s">
        <v>464</v>
      </c>
      <c r="MP445" s="238" t="s">
        <v>106</v>
      </c>
      <c r="MQ445" s="238" t="s">
        <v>463</v>
      </c>
      <c r="MR445" s="238" t="s">
        <v>464</v>
      </c>
      <c r="MS445" s="238" t="s">
        <v>106</v>
      </c>
      <c r="MT445" s="238" t="s">
        <v>463</v>
      </c>
      <c r="MU445" s="238" t="s">
        <v>464</v>
      </c>
      <c r="MV445" s="238" t="s">
        <v>106</v>
      </c>
      <c r="MW445" s="238" t="s">
        <v>463</v>
      </c>
      <c r="MX445" s="267" t="s">
        <v>464</v>
      </c>
      <c r="MY445" s="238" t="s">
        <v>106</v>
      </c>
      <c r="MZ445" s="238" t="s">
        <v>463</v>
      </c>
      <c r="NA445" s="238" t="s">
        <v>464</v>
      </c>
      <c r="NB445" s="238" t="s">
        <v>106</v>
      </c>
      <c r="NC445" s="238" t="s">
        <v>463</v>
      </c>
      <c r="ND445" s="238" t="s">
        <v>464</v>
      </c>
      <c r="NE445" s="238" t="s">
        <v>106</v>
      </c>
      <c r="NF445" s="238" t="s">
        <v>463</v>
      </c>
      <c r="NG445" s="267" t="s">
        <v>464</v>
      </c>
      <c r="NH445" s="238" t="s">
        <v>106</v>
      </c>
      <c r="NI445" s="238" t="s">
        <v>463</v>
      </c>
      <c r="NJ445" s="238" t="s">
        <v>464</v>
      </c>
      <c r="NK445" s="238" t="s">
        <v>106</v>
      </c>
      <c r="NL445" s="238" t="s">
        <v>463</v>
      </c>
      <c r="NM445" s="238" t="s">
        <v>464</v>
      </c>
      <c r="NN445" s="238" t="s">
        <v>106</v>
      </c>
      <c r="NO445" s="238" t="s">
        <v>463</v>
      </c>
      <c r="NP445" s="267" t="s">
        <v>464</v>
      </c>
      <c r="NQ445" s="238" t="s">
        <v>106</v>
      </c>
      <c r="NR445" s="238" t="s">
        <v>463</v>
      </c>
      <c r="NS445" s="238" t="s">
        <v>464</v>
      </c>
      <c r="NT445" s="238" t="s">
        <v>106</v>
      </c>
      <c r="NU445" s="238" t="s">
        <v>463</v>
      </c>
      <c r="NV445" s="238" t="s">
        <v>464</v>
      </c>
      <c r="NW445" s="238" t="s">
        <v>106</v>
      </c>
      <c r="NX445" s="238" t="s">
        <v>463</v>
      </c>
      <c r="NY445" s="267" t="s">
        <v>464</v>
      </c>
      <c r="NZ445" s="238" t="s">
        <v>106</v>
      </c>
      <c r="OA445" s="238" t="s">
        <v>463</v>
      </c>
      <c r="OB445" s="238" t="s">
        <v>464</v>
      </c>
      <c r="OC445" s="238" t="s">
        <v>106</v>
      </c>
      <c r="OD445" s="238" t="s">
        <v>463</v>
      </c>
      <c r="OE445" s="238" t="s">
        <v>464</v>
      </c>
      <c r="OF445" s="238" t="s">
        <v>106</v>
      </c>
      <c r="OG445" s="238" t="s">
        <v>463</v>
      </c>
      <c r="OH445" s="267" t="s">
        <v>464</v>
      </c>
      <c r="OI445" s="238" t="s">
        <v>106</v>
      </c>
      <c r="OJ445" s="238" t="s">
        <v>463</v>
      </c>
      <c r="OK445" s="238" t="s">
        <v>464</v>
      </c>
      <c r="OL445" s="238" t="s">
        <v>106</v>
      </c>
      <c r="OM445" s="238" t="s">
        <v>463</v>
      </c>
      <c r="ON445" s="238" t="s">
        <v>464</v>
      </c>
      <c r="OO445" s="238" t="s">
        <v>106</v>
      </c>
      <c r="OP445" s="238" t="s">
        <v>463</v>
      </c>
      <c r="OQ445" s="267" t="s">
        <v>464</v>
      </c>
      <c r="OR445" s="238" t="s">
        <v>106</v>
      </c>
      <c r="OS445" s="238" t="s">
        <v>463</v>
      </c>
      <c r="OT445" s="238" t="s">
        <v>464</v>
      </c>
      <c r="OU445" s="238" t="s">
        <v>106</v>
      </c>
      <c r="OV445" s="238" t="s">
        <v>463</v>
      </c>
      <c r="OW445" s="238" t="s">
        <v>464</v>
      </c>
      <c r="OX445" s="238" t="s">
        <v>106</v>
      </c>
      <c r="OY445" s="238" t="s">
        <v>463</v>
      </c>
      <c r="OZ445" s="267" t="s">
        <v>464</v>
      </c>
      <c r="PA445" s="238" t="s">
        <v>106</v>
      </c>
      <c r="PB445" s="238" t="s">
        <v>463</v>
      </c>
      <c r="PC445" s="238" t="s">
        <v>464</v>
      </c>
      <c r="PD445" s="238" t="s">
        <v>106</v>
      </c>
      <c r="PE445" s="238" t="s">
        <v>463</v>
      </c>
      <c r="PF445" s="238" t="s">
        <v>464</v>
      </c>
      <c r="PG445" s="238" t="s">
        <v>106</v>
      </c>
      <c r="PH445" s="238" t="s">
        <v>463</v>
      </c>
      <c r="PI445" s="267" t="s">
        <v>464</v>
      </c>
      <c r="PJ445" s="238" t="s">
        <v>106</v>
      </c>
      <c r="PK445" s="238" t="s">
        <v>463</v>
      </c>
      <c r="PL445" s="238" t="s">
        <v>464</v>
      </c>
      <c r="PM445" s="238" t="s">
        <v>106</v>
      </c>
      <c r="PN445" s="238" t="s">
        <v>463</v>
      </c>
      <c r="PO445" s="238" t="s">
        <v>464</v>
      </c>
      <c r="PP445" s="238" t="s">
        <v>106</v>
      </c>
      <c r="PQ445" s="238" t="s">
        <v>463</v>
      </c>
      <c r="PR445" s="267" t="s">
        <v>464</v>
      </c>
      <c r="PS445" s="238" t="s">
        <v>106</v>
      </c>
      <c r="PT445" s="238" t="s">
        <v>463</v>
      </c>
      <c r="PU445" s="238" t="s">
        <v>464</v>
      </c>
      <c r="PV445" s="238" t="s">
        <v>106</v>
      </c>
      <c r="PW445" s="238" t="s">
        <v>463</v>
      </c>
      <c r="PX445" s="238" t="s">
        <v>464</v>
      </c>
      <c r="PY445" s="238" t="s">
        <v>106</v>
      </c>
      <c r="PZ445" s="238" t="s">
        <v>463</v>
      </c>
      <c r="QA445" s="267" t="s">
        <v>464</v>
      </c>
      <c r="QB445" s="238" t="s">
        <v>106</v>
      </c>
      <c r="QC445" s="238" t="s">
        <v>463</v>
      </c>
      <c r="QD445" s="238" t="s">
        <v>464</v>
      </c>
      <c r="QE445" s="238" t="s">
        <v>106</v>
      </c>
      <c r="QF445" s="238" t="s">
        <v>463</v>
      </c>
      <c r="QG445" s="238" t="s">
        <v>464</v>
      </c>
      <c r="QH445" s="238" t="s">
        <v>106</v>
      </c>
      <c r="QI445" s="238" t="s">
        <v>463</v>
      </c>
      <c r="QJ445" s="267" t="s">
        <v>464</v>
      </c>
      <c r="QK445" s="238" t="s">
        <v>106</v>
      </c>
      <c r="QL445" s="238" t="s">
        <v>463</v>
      </c>
      <c r="QM445" s="238" t="s">
        <v>464</v>
      </c>
      <c r="QN445" s="238" t="s">
        <v>106</v>
      </c>
      <c r="QO445" s="238" t="s">
        <v>463</v>
      </c>
      <c r="QP445" s="238" t="s">
        <v>464</v>
      </c>
      <c r="QQ445" s="238" t="s">
        <v>106</v>
      </c>
      <c r="QR445" s="238" t="s">
        <v>463</v>
      </c>
      <c r="QS445" s="267" t="s">
        <v>464</v>
      </c>
      <c r="QT445" s="238" t="s">
        <v>106</v>
      </c>
      <c r="QU445" s="238" t="s">
        <v>463</v>
      </c>
      <c r="QV445" s="238" t="s">
        <v>464</v>
      </c>
      <c r="QW445" s="238" t="s">
        <v>106</v>
      </c>
      <c r="QX445" s="238" t="s">
        <v>463</v>
      </c>
      <c r="QY445" s="238" t="s">
        <v>464</v>
      </c>
      <c r="QZ445" s="238" t="s">
        <v>106</v>
      </c>
      <c r="RA445" s="238" t="s">
        <v>463</v>
      </c>
      <c r="RB445" s="267" t="s">
        <v>464</v>
      </c>
      <c r="RC445" s="238" t="s">
        <v>106</v>
      </c>
      <c r="RD445" s="238" t="s">
        <v>463</v>
      </c>
      <c r="RE445" s="238" t="s">
        <v>464</v>
      </c>
      <c r="RF445" s="238" t="s">
        <v>106</v>
      </c>
      <c r="RG445" s="238" t="s">
        <v>463</v>
      </c>
      <c r="RH445" s="238" t="s">
        <v>464</v>
      </c>
      <c r="RI445" s="238" t="s">
        <v>106</v>
      </c>
      <c r="RJ445" s="238" t="s">
        <v>463</v>
      </c>
      <c r="RK445" s="267" t="s">
        <v>464</v>
      </c>
      <c r="RL445" s="238" t="s">
        <v>106</v>
      </c>
      <c r="RM445" s="238" t="s">
        <v>463</v>
      </c>
      <c r="RN445" s="238" t="s">
        <v>464</v>
      </c>
      <c r="RO445" s="238" t="s">
        <v>106</v>
      </c>
      <c r="RP445" s="238" t="s">
        <v>463</v>
      </c>
      <c r="RQ445" s="238" t="s">
        <v>464</v>
      </c>
      <c r="RR445" s="238" t="s">
        <v>106</v>
      </c>
      <c r="RS445" s="238" t="s">
        <v>463</v>
      </c>
      <c r="RT445" s="267" t="s">
        <v>464</v>
      </c>
      <c r="RU445" s="238" t="s">
        <v>106</v>
      </c>
      <c r="RV445" s="238" t="s">
        <v>463</v>
      </c>
      <c r="RW445" s="238" t="s">
        <v>464</v>
      </c>
      <c r="RX445" s="238" t="s">
        <v>106</v>
      </c>
      <c r="RY445" s="238" t="s">
        <v>463</v>
      </c>
      <c r="RZ445" s="238" t="s">
        <v>464</v>
      </c>
      <c r="SA445" s="238" t="s">
        <v>106</v>
      </c>
      <c r="SB445" s="238" t="s">
        <v>463</v>
      </c>
      <c r="SC445" s="267" t="s">
        <v>464</v>
      </c>
      <c r="SD445" s="238" t="s">
        <v>106</v>
      </c>
      <c r="SE445" s="238" t="s">
        <v>463</v>
      </c>
      <c r="SF445" s="238" t="s">
        <v>464</v>
      </c>
      <c r="SG445" s="238" t="s">
        <v>106</v>
      </c>
      <c r="SH445" s="238" t="s">
        <v>463</v>
      </c>
      <c r="SI445" s="238" t="s">
        <v>464</v>
      </c>
      <c r="SJ445" s="238" t="s">
        <v>106</v>
      </c>
      <c r="SK445" s="238" t="s">
        <v>463</v>
      </c>
      <c r="SL445" s="267" t="s">
        <v>464</v>
      </c>
      <c r="SM445" s="238" t="s">
        <v>106</v>
      </c>
      <c r="SN445" s="238" t="s">
        <v>463</v>
      </c>
      <c r="SO445" s="238" t="s">
        <v>464</v>
      </c>
      <c r="SP445" s="238" t="s">
        <v>106</v>
      </c>
      <c r="SQ445" s="238" t="s">
        <v>463</v>
      </c>
      <c r="SR445" s="238" t="s">
        <v>464</v>
      </c>
      <c r="SS445" s="238" t="s">
        <v>106</v>
      </c>
      <c r="ST445" s="238" t="s">
        <v>463</v>
      </c>
      <c r="SU445" s="267" t="s">
        <v>464</v>
      </c>
      <c r="SV445" s="238" t="s">
        <v>106</v>
      </c>
      <c r="SW445" s="238" t="s">
        <v>463</v>
      </c>
      <c r="SX445" s="238" t="s">
        <v>464</v>
      </c>
      <c r="SY445" s="238" t="s">
        <v>106</v>
      </c>
      <c r="SZ445" s="238" t="s">
        <v>463</v>
      </c>
      <c r="TA445" s="238" t="s">
        <v>464</v>
      </c>
      <c r="TB445" s="238" t="s">
        <v>106</v>
      </c>
      <c r="TC445" s="238" t="s">
        <v>463</v>
      </c>
      <c r="TD445" s="267" t="s">
        <v>464</v>
      </c>
      <c r="TE445" s="238" t="s">
        <v>106</v>
      </c>
      <c r="TF445" s="238" t="s">
        <v>463</v>
      </c>
      <c r="TG445" s="238" t="s">
        <v>464</v>
      </c>
      <c r="TH445" s="238" t="s">
        <v>106</v>
      </c>
      <c r="TI445" s="238" t="s">
        <v>463</v>
      </c>
      <c r="TJ445" s="238" t="s">
        <v>464</v>
      </c>
      <c r="TK445" s="238" t="s">
        <v>106</v>
      </c>
      <c r="TL445" s="238" t="s">
        <v>463</v>
      </c>
      <c r="TM445" s="267" t="s">
        <v>464</v>
      </c>
      <c r="TN445" s="238" t="s">
        <v>106</v>
      </c>
      <c r="TO445" s="238" t="s">
        <v>463</v>
      </c>
      <c r="TP445" s="238" t="s">
        <v>464</v>
      </c>
      <c r="TQ445" s="238" t="s">
        <v>106</v>
      </c>
      <c r="TR445" s="238" t="s">
        <v>463</v>
      </c>
      <c r="TS445" s="238" t="s">
        <v>464</v>
      </c>
      <c r="TT445" s="238" t="s">
        <v>106</v>
      </c>
      <c r="TU445" s="238" t="s">
        <v>463</v>
      </c>
      <c r="TV445" s="267" t="s">
        <v>464</v>
      </c>
      <c r="TW445" s="238" t="s">
        <v>106</v>
      </c>
      <c r="TX445" s="238" t="s">
        <v>463</v>
      </c>
      <c r="TY445" s="238" t="s">
        <v>464</v>
      </c>
      <c r="TZ445" s="238" t="s">
        <v>106</v>
      </c>
      <c r="UA445" s="238" t="s">
        <v>463</v>
      </c>
      <c r="UB445" s="238" t="s">
        <v>464</v>
      </c>
      <c r="UC445" s="238" t="s">
        <v>106</v>
      </c>
      <c r="UD445" s="238" t="s">
        <v>463</v>
      </c>
      <c r="UE445" s="267" t="s">
        <v>464</v>
      </c>
      <c r="UF445" s="238" t="s">
        <v>106</v>
      </c>
      <c r="UG445" s="238" t="s">
        <v>463</v>
      </c>
      <c r="UH445" s="238" t="s">
        <v>464</v>
      </c>
      <c r="UI445" s="238" t="s">
        <v>106</v>
      </c>
      <c r="UJ445" s="238" t="s">
        <v>463</v>
      </c>
      <c r="UK445" s="238" t="s">
        <v>464</v>
      </c>
      <c r="UL445" s="238" t="s">
        <v>106</v>
      </c>
      <c r="UM445" s="238" t="s">
        <v>463</v>
      </c>
      <c r="UN445" s="267" t="s">
        <v>464</v>
      </c>
      <c r="UO445" s="238" t="s">
        <v>106</v>
      </c>
      <c r="UP445" s="238" t="s">
        <v>463</v>
      </c>
      <c r="UQ445" s="238" t="s">
        <v>464</v>
      </c>
      <c r="UR445" s="238" t="s">
        <v>106</v>
      </c>
      <c r="US445" s="238" t="s">
        <v>463</v>
      </c>
      <c r="UT445" s="238" t="s">
        <v>464</v>
      </c>
      <c r="UU445" s="238" t="s">
        <v>106</v>
      </c>
      <c r="UV445" s="238" t="s">
        <v>463</v>
      </c>
      <c r="UW445" s="267" t="s">
        <v>464</v>
      </c>
      <c r="UX445" s="238" t="s">
        <v>106</v>
      </c>
      <c r="UY445" s="238" t="s">
        <v>463</v>
      </c>
      <c r="UZ445" s="238" t="s">
        <v>464</v>
      </c>
      <c r="VA445" s="238" t="s">
        <v>106</v>
      </c>
      <c r="VB445" s="238" t="s">
        <v>463</v>
      </c>
      <c r="VC445" s="238" t="s">
        <v>464</v>
      </c>
      <c r="VD445" s="238" t="s">
        <v>106</v>
      </c>
      <c r="VE445" s="238" t="s">
        <v>463</v>
      </c>
      <c r="VF445" s="267" t="s">
        <v>464</v>
      </c>
      <c r="VG445" s="238" t="s">
        <v>106</v>
      </c>
      <c r="VH445" s="238" t="s">
        <v>463</v>
      </c>
      <c r="VI445" s="238" t="s">
        <v>464</v>
      </c>
      <c r="VJ445" s="238" t="s">
        <v>106</v>
      </c>
      <c r="VK445" s="238" t="s">
        <v>463</v>
      </c>
      <c r="VL445" s="238" t="s">
        <v>464</v>
      </c>
      <c r="VM445" s="238" t="s">
        <v>106</v>
      </c>
      <c r="VN445" s="238" t="s">
        <v>463</v>
      </c>
      <c r="VO445" s="267" t="s">
        <v>464</v>
      </c>
      <c r="VP445" s="238" t="s">
        <v>106</v>
      </c>
      <c r="VQ445" s="238" t="s">
        <v>463</v>
      </c>
      <c r="VR445" s="238" t="s">
        <v>464</v>
      </c>
      <c r="VS445" s="238" t="s">
        <v>106</v>
      </c>
      <c r="VT445" s="238" t="s">
        <v>463</v>
      </c>
      <c r="VU445" s="238" t="s">
        <v>464</v>
      </c>
      <c r="VV445" s="238" t="s">
        <v>106</v>
      </c>
      <c r="VW445" s="238" t="s">
        <v>463</v>
      </c>
      <c r="VX445" s="267" t="s">
        <v>464</v>
      </c>
      <c r="VY445" s="238" t="s">
        <v>106</v>
      </c>
      <c r="VZ445" s="238" t="s">
        <v>463</v>
      </c>
      <c r="WA445" s="238" t="s">
        <v>464</v>
      </c>
      <c r="WB445" s="238" t="s">
        <v>106</v>
      </c>
      <c r="WC445" s="238" t="s">
        <v>463</v>
      </c>
      <c r="WD445" s="238" t="s">
        <v>464</v>
      </c>
      <c r="WE445" s="238" t="s">
        <v>106</v>
      </c>
      <c r="WF445" s="238" t="s">
        <v>463</v>
      </c>
      <c r="WG445" s="267" t="s">
        <v>464</v>
      </c>
      <c r="WH445" s="238" t="s">
        <v>106</v>
      </c>
      <c r="WI445" s="238" t="s">
        <v>463</v>
      </c>
      <c r="WJ445" s="238" t="s">
        <v>464</v>
      </c>
      <c r="WK445" s="238" t="s">
        <v>106</v>
      </c>
      <c r="WL445" s="238" t="s">
        <v>463</v>
      </c>
      <c r="WM445" s="238" t="s">
        <v>464</v>
      </c>
      <c r="WN445" s="238" t="s">
        <v>106</v>
      </c>
      <c r="WO445" s="238" t="s">
        <v>463</v>
      </c>
      <c r="WP445" s="267" t="s">
        <v>464</v>
      </c>
      <c r="WQ445" s="238" t="s">
        <v>106</v>
      </c>
      <c r="WR445" s="238" t="s">
        <v>463</v>
      </c>
      <c r="WS445" s="238" t="s">
        <v>464</v>
      </c>
      <c r="WT445" s="238" t="s">
        <v>106</v>
      </c>
      <c r="WU445" s="238" t="s">
        <v>463</v>
      </c>
      <c r="WV445" s="238" t="s">
        <v>464</v>
      </c>
      <c r="WW445" s="238" t="s">
        <v>106</v>
      </c>
      <c r="WX445" s="238" t="s">
        <v>463</v>
      </c>
      <c r="WY445" s="267" t="s">
        <v>464</v>
      </c>
      <c r="WZ445" s="238" t="s">
        <v>106</v>
      </c>
      <c r="XA445" s="238" t="s">
        <v>463</v>
      </c>
      <c r="XB445" s="238" t="s">
        <v>464</v>
      </c>
      <c r="XC445" s="238" t="s">
        <v>106</v>
      </c>
      <c r="XD445" s="238" t="s">
        <v>463</v>
      </c>
      <c r="XE445" s="238" t="s">
        <v>464</v>
      </c>
      <c r="XF445" s="238" t="s">
        <v>106</v>
      </c>
      <c r="XG445" s="238" t="s">
        <v>463</v>
      </c>
      <c r="XH445" s="267" t="s">
        <v>464</v>
      </c>
      <c r="XI445" s="238" t="s">
        <v>106</v>
      </c>
      <c r="XJ445" s="238" t="s">
        <v>463</v>
      </c>
      <c r="XK445" s="238" t="s">
        <v>464</v>
      </c>
      <c r="XL445" s="238" t="s">
        <v>106</v>
      </c>
      <c r="XM445" s="238" t="s">
        <v>463</v>
      </c>
      <c r="XN445" s="238" t="s">
        <v>464</v>
      </c>
      <c r="XO445" s="238" t="s">
        <v>106</v>
      </c>
      <c r="XP445" s="238" t="s">
        <v>463</v>
      </c>
      <c r="XQ445" s="267" t="s">
        <v>464</v>
      </c>
      <c r="XR445" s="238" t="s">
        <v>106</v>
      </c>
      <c r="XS445" s="238" t="s">
        <v>463</v>
      </c>
      <c r="XT445" s="238" t="s">
        <v>464</v>
      </c>
      <c r="XU445" s="238" t="s">
        <v>106</v>
      </c>
      <c r="XV445" s="238" t="s">
        <v>463</v>
      </c>
      <c r="XW445" s="238" t="s">
        <v>464</v>
      </c>
      <c r="XX445" s="238" t="s">
        <v>106</v>
      </c>
      <c r="XY445" s="238" t="s">
        <v>463</v>
      </c>
      <c r="XZ445" s="267" t="s">
        <v>464</v>
      </c>
      <c r="YA445" s="238" t="s">
        <v>106</v>
      </c>
      <c r="YB445" s="238" t="s">
        <v>463</v>
      </c>
      <c r="YC445" s="238" t="s">
        <v>464</v>
      </c>
      <c r="YD445" s="238" t="s">
        <v>106</v>
      </c>
      <c r="YE445" s="238" t="s">
        <v>463</v>
      </c>
      <c r="YF445" s="238" t="s">
        <v>464</v>
      </c>
      <c r="YG445" s="238" t="s">
        <v>106</v>
      </c>
      <c r="YH445" s="238" t="s">
        <v>463</v>
      </c>
      <c r="YI445" s="267" t="s">
        <v>464</v>
      </c>
      <c r="YJ445" s="238" t="s">
        <v>106</v>
      </c>
      <c r="YK445" s="238" t="s">
        <v>463</v>
      </c>
      <c r="YL445" s="238" t="s">
        <v>464</v>
      </c>
      <c r="YM445" s="238" t="s">
        <v>106</v>
      </c>
      <c r="YN445" s="238" t="s">
        <v>463</v>
      </c>
      <c r="YO445" s="238" t="s">
        <v>464</v>
      </c>
      <c r="YP445" s="238" t="s">
        <v>106</v>
      </c>
      <c r="YQ445" s="238" t="s">
        <v>463</v>
      </c>
      <c r="YR445" s="267" t="s">
        <v>464</v>
      </c>
      <c r="YS445" s="238" t="s">
        <v>106</v>
      </c>
      <c r="YT445" s="238" t="s">
        <v>463</v>
      </c>
      <c r="YU445" s="238" t="s">
        <v>464</v>
      </c>
      <c r="YV445" s="238" t="s">
        <v>106</v>
      </c>
      <c r="YW445" s="238" t="s">
        <v>463</v>
      </c>
      <c r="YX445" s="238" t="s">
        <v>464</v>
      </c>
      <c r="YY445" s="238" t="s">
        <v>106</v>
      </c>
      <c r="YZ445" s="238" t="s">
        <v>463</v>
      </c>
      <c r="ZA445" s="267" t="s">
        <v>464</v>
      </c>
      <c r="ZB445" s="238" t="s">
        <v>106</v>
      </c>
      <c r="ZC445" s="238" t="s">
        <v>463</v>
      </c>
      <c r="ZD445" s="238" t="s">
        <v>464</v>
      </c>
      <c r="ZE445" s="238" t="s">
        <v>106</v>
      </c>
      <c r="ZF445" s="238" t="s">
        <v>463</v>
      </c>
      <c r="ZG445" s="238" t="s">
        <v>464</v>
      </c>
      <c r="ZH445" s="238" t="s">
        <v>106</v>
      </c>
      <c r="ZI445" s="238" t="s">
        <v>463</v>
      </c>
      <c r="ZJ445" s="267" t="s">
        <v>464</v>
      </c>
      <c r="ZK445" s="238" t="s">
        <v>106</v>
      </c>
      <c r="ZL445" s="238" t="s">
        <v>463</v>
      </c>
      <c r="ZM445" s="238" t="s">
        <v>464</v>
      </c>
      <c r="ZN445" s="238" t="s">
        <v>106</v>
      </c>
      <c r="ZO445" s="238" t="s">
        <v>463</v>
      </c>
      <c r="ZP445" s="238" t="s">
        <v>464</v>
      </c>
      <c r="ZQ445" s="238" t="s">
        <v>106</v>
      </c>
      <c r="ZR445" s="238" t="s">
        <v>463</v>
      </c>
      <c r="ZS445" s="267" t="s">
        <v>464</v>
      </c>
      <c r="ZT445" s="238" t="s">
        <v>106</v>
      </c>
      <c r="ZU445" s="238" t="s">
        <v>463</v>
      </c>
      <c r="ZV445" s="238" t="s">
        <v>464</v>
      </c>
      <c r="ZW445" s="238" t="s">
        <v>106</v>
      </c>
      <c r="ZX445" s="238" t="s">
        <v>463</v>
      </c>
      <c r="ZY445" s="238" t="s">
        <v>464</v>
      </c>
      <c r="ZZ445" s="238" t="s">
        <v>106</v>
      </c>
      <c r="AAA445" s="238" t="s">
        <v>463</v>
      </c>
      <c r="AAB445" s="267" t="s">
        <v>464</v>
      </c>
      <c r="AAC445" s="238" t="s">
        <v>106</v>
      </c>
      <c r="AAD445" s="238" t="s">
        <v>463</v>
      </c>
      <c r="AAE445" s="238" t="s">
        <v>464</v>
      </c>
      <c r="AAF445" s="238" t="s">
        <v>106</v>
      </c>
      <c r="AAG445" s="238" t="s">
        <v>463</v>
      </c>
      <c r="AAH445" s="238" t="s">
        <v>464</v>
      </c>
      <c r="AAI445" s="238" t="s">
        <v>106</v>
      </c>
      <c r="AAJ445" s="238" t="s">
        <v>463</v>
      </c>
      <c r="AAK445" s="267" t="s">
        <v>464</v>
      </c>
      <c r="AAL445" s="238" t="s">
        <v>106</v>
      </c>
      <c r="AAM445" s="238" t="s">
        <v>463</v>
      </c>
      <c r="AAN445" s="238" t="s">
        <v>464</v>
      </c>
      <c r="AAO445" s="238" t="s">
        <v>106</v>
      </c>
      <c r="AAP445" s="238" t="s">
        <v>463</v>
      </c>
      <c r="AAQ445" s="238" t="s">
        <v>464</v>
      </c>
      <c r="AAR445" s="238" t="s">
        <v>106</v>
      </c>
      <c r="AAS445" s="238" t="s">
        <v>463</v>
      </c>
      <c r="AAT445" s="267" t="s">
        <v>464</v>
      </c>
      <c r="AAU445" s="238" t="s">
        <v>106</v>
      </c>
      <c r="AAV445" s="238" t="s">
        <v>463</v>
      </c>
      <c r="AAW445" s="238" t="s">
        <v>464</v>
      </c>
      <c r="AAX445" s="238" t="s">
        <v>106</v>
      </c>
      <c r="AAY445" s="238" t="s">
        <v>463</v>
      </c>
      <c r="AAZ445" s="238" t="s">
        <v>464</v>
      </c>
      <c r="ABA445" s="238" t="s">
        <v>106</v>
      </c>
      <c r="ABB445" s="238" t="s">
        <v>463</v>
      </c>
      <c r="ABC445" s="267" t="s">
        <v>464</v>
      </c>
      <c r="ABD445" s="238" t="s">
        <v>106</v>
      </c>
      <c r="ABE445" s="238" t="s">
        <v>463</v>
      </c>
      <c r="ABF445" s="238" t="s">
        <v>464</v>
      </c>
      <c r="ABG445" s="238" t="s">
        <v>106</v>
      </c>
      <c r="ABH445" s="238" t="s">
        <v>463</v>
      </c>
      <c r="ABI445" s="238" t="s">
        <v>464</v>
      </c>
      <c r="ABJ445" s="238" t="s">
        <v>106</v>
      </c>
      <c r="ABK445" s="238" t="s">
        <v>463</v>
      </c>
      <c r="ABL445" s="267" t="s">
        <v>464</v>
      </c>
      <c r="ABM445" s="238" t="s">
        <v>106</v>
      </c>
      <c r="ABN445" s="238" t="s">
        <v>463</v>
      </c>
      <c r="ABO445" s="238" t="s">
        <v>464</v>
      </c>
      <c r="ABP445" s="238" t="s">
        <v>106</v>
      </c>
      <c r="ABQ445" s="238" t="s">
        <v>463</v>
      </c>
      <c r="ABR445" s="238" t="s">
        <v>464</v>
      </c>
      <c r="ABS445" s="238" t="s">
        <v>106</v>
      </c>
      <c r="ABT445" s="238" t="s">
        <v>463</v>
      </c>
      <c r="ABU445" s="267" t="s">
        <v>464</v>
      </c>
      <c r="ABV445" s="238" t="s">
        <v>106</v>
      </c>
      <c r="ABW445" s="238" t="s">
        <v>463</v>
      </c>
      <c r="ABX445" s="238" t="s">
        <v>464</v>
      </c>
      <c r="ABY445" s="238" t="s">
        <v>106</v>
      </c>
      <c r="ABZ445" s="238" t="s">
        <v>463</v>
      </c>
      <c r="ACA445" s="238" t="s">
        <v>464</v>
      </c>
      <c r="ACB445" s="238" t="s">
        <v>106</v>
      </c>
      <c r="ACC445" s="238" t="s">
        <v>463</v>
      </c>
      <c r="ACD445" s="267" t="s">
        <v>464</v>
      </c>
      <c r="ACE445" s="238" t="s">
        <v>106</v>
      </c>
      <c r="ACF445" s="238" t="s">
        <v>463</v>
      </c>
      <c r="ACG445" s="238" t="s">
        <v>464</v>
      </c>
      <c r="ACH445" s="238" t="s">
        <v>106</v>
      </c>
      <c r="ACI445" s="238" t="s">
        <v>463</v>
      </c>
      <c r="ACJ445" s="238" t="s">
        <v>464</v>
      </c>
      <c r="ACK445" s="238" t="s">
        <v>106</v>
      </c>
      <c r="ACL445" s="238" t="s">
        <v>463</v>
      </c>
      <c r="ACM445" s="267" t="s">
        <v>464</v>
      </c>
      <c r="ACN445" s="238" t="s">
        <v>106</v>
      </c>
      <c r="ACO445" s="238" t="s">
        <v>463</v>
      </c>
      <c r="ACP445" s="238" t="s">
        <v>464</v>
      </c>
      <c r="ACQ445" s="238" t="s">
        <v>106</v>
      </c>
      <c r="ACR445" s="238" t="s">
        <v>463</v>
      </c>
      <c r="ACS445" s="238" t="s">
        <v>464</v>
      </c>
      <c r="ACT445" s="238" t="s">
        <v>106</v>
      </c>
      <c r="ACU445" s="238" t="s">
        <v>463</v>
      </c>
      <c r="ACV445" s="267" t="s">
        <v>464</v>
      </c>
      <c r="ACW445" s="238" t="s">
        <v>106</v>
      </c>
      <c r="ACX445" s="238" t="s">
        <v>463</v>
      </c>
      <c r="ACY445" s="238" t="s">
        <v>464</v>
      </c>
      <c r="ACZ445" s="238" t="s">
        <v>106</v>
      </c>
      <c r="ADA445" s="238" t="s">
        <v>463</v>
      </c>
      <c r="ADB445" s="238" t="s">
        <v>464</v>
      </c>
      <c r="ADC445" s="238" t="s">
        <v>106</v>
      </c>
      <c r="ADD445" s="238" t="s">
        <v>463</v>
      </c>
      <c r="ADE445" s="267" t="s">
        <v>464</v>
      </c>
      <c r="ADF445" s="238" t="s">
        <v>106</v>
      </c>
      <c r="ADG445" s="238" t="s">
        <v>463</v>
      </c>
      <c r="ADH445" s="238" t="s">
        <v>464</v>
      </c>
      <c r="ADI445" s="238" t="s">
        <v>106</v>
      </c>
      <c r="ADJ445" s="238" t="s">
        <v>463</v>
      </c>
      <c r="ADK445" s="238" t="s">
        <v>464</v>
      </c>
      <c r="ADL445" s="238" t="s">
        <v>106</v>
      </c>
      <c r="ADM445" s="238" t="s">
        <v>463</v>
      </c>
      <c r="ADN445" s="267" t="s">
        <v>464</v>
      </c>
      <c r="ADO445" s="238" t="s">
        <v>106</v>
      </c>
      <c r="ADP445" s="238" t="s">
        <v>463</v>
      </c>
      <c r="ADQ445" s="238" t="s">
        <v>464</v>
      </c>
      <c r="ADR445" s="238" t="s">
        <v>106</v>
      </c>
      <c r="ADS445" s="238" t="s">
        <v>463</v>
      </c>
      <c r="ADT445" s="238" t="s">
        <v>464</v>
      </c>
      <c r="ADU445" s="238" t="s">
        <v>106</v>
      </c>
      <c r="ADV445" s="238" t="s">
        <v>463</v>
      </c>
      <c r="ADW445" s="267" t="s">
        <v>464</v>
      </c>
      <c r="ADX445" s="238" t="s">
        <v>106</v>
      </c>
      <c r="ADY445" s="238" t="s">
        <v>463</v>
      </c>
      <c r="ADZ445" s="238" t="s">
        <v>464</v>
      </c>
      <c r="AEA445" s="238" t="s">
        <v>106</v>
      </c>
      <c r="AEB445" s="238" t="s">
        <v>463</v>
      </c>
      <c r="AEC445" s="238" t="s">
        <v>464</v>
      </c>
      <c r="AED445" s="238" t="s">
        <v>106</v>
      </c>
      <c r="AEE445" s="238" t="s">
        <v>463</v>
      </c>
      <c r="AEF445" s="267" t="s">
        <v>464</v>
      </c>
      <c r="AEG445" s="238" t="s">
        <v>106</v>
      </c>
      <c r="AEH445" s="238" t="s">
        <v>463</v>
      </c>
      <c r="AEI445" s="238" t="s">
        <v>464</v>
      </c>
      <c r="AEJ445" s="238" t="s">
        <v>106</v>
      </c>
      <c r="AEK445" s="238" t="s">
        <v>463</v>
      </c>
      <c r="AEL445" s="238" t="s">
        <v>464</v>
      </c>
      <c r="AEM445" s="238" t="s">
        <v>106</v>
      </c>
      <c r="AEN445" s="238" t="s">
        <v>463</v>
      </c>
      <c r="AEO445" s="267" t="s">
        <v>464</v>
      </c>
      <c r="AEP445" s="238" t="s">
        <v>106</v>
      </c>
      <c r="AEQ445" s="238" t="s">
        <v>463</v>
      </c>
      <c r="AER445" s="238" t="s">
        <v>464</v>
      </c>
      <c r="AES445" s="238" t="s">
        <v>106</v>
      </c>
      <c r="AET445" s="238" t="s">
        <v>463</v>
      </c>
      <c r="AEU445" s="238" t="s">
        <v>464</v>
      </c>
      <c r="AEV445" s="238" t="s">
        <v>106</v>
      </c>
      <c r="AEW445" s="238" t="s">
        <v>463</v>
      </c>
      <c r="AEX445" s="267" t="s">
        <v>464</v>
      </c>
      <c r="AEY445" s="238" t="s">
        <v>106</v>
      </c>
      <c r="AEZ445" s="238" t="s">
        <v>463</v>
      </c>
      <c r="AFA445" s="238" t="s">
        <v>464</v>
      </c>
      <c r="AFB445" s="238" t="s">
        <v>106</v>
      </c>
      <c r="AFC445" s="238" t="s">
        <v>463</v>
      </c>
      <c r="AFD445" s="238" t="s">
        <v>464</v>
      </c>
      <c r="AFE445" s="238" t="s">
        <v>106</v>
      </c>
      <c r="AFF445" s="238" t="s">
        <v>463</v>
      </c>
      <c r="AFG445" s="267" t="s">
        <v>464</v>
      </c>
      <c r="AFH445" s="238" t="s">
        <v>106</v>
      </c>
      <c r="AFI445" s="238" t="s">
        <v>463</v>
      </c>
      <c r="AFJ445" s="238" t="s">
        <v>464</v>
      </c>
      <c r="AFK445" s="238" t="s">
        <v>106</v>
      </c>
      <c r="AFL445" s="238" t="s">
        <v>463</v>
      </c>
      <c r="AFM445" s="238" t="s">
        <v>464</v>
      </c>
      <c r="AFN445" s="238" t="s">
        <v>106</v>
      </c>
      <c r="AFO445" s="238" t="s">
        <v>463</v>
      </c>
      <c r="AFP445" s="267" t="s">
        <v>464</v>
      </c>
      <c r="AFQ445" s="238" t="s">
        <v>106</v>
      </c>
      <c r="AFR445" s="238" t="s">
        <v>463</v>
      </c>
      <c r="AFS445" s="238" t="s">
        <v>464</v>
      </c>
      <c r="AFT445" s="238" t="s">
        <v>106</v>
      </c>
      <c r="AFU445" s="238" t="s">
        <v>463</v>
      </c>
      <c r="AFV445" s="238" t="s">
        <v>464</v>
      </c>
      <c r="AFW445" s="238" t="s">
        <v>106</v>
      </c>
      <c r="AFX445" s="238" t="s">
        <v>463</v>
      </c>
      <c r="AFY445" s="267" t="s">
        <v>464</v>
      </c>
      <c r="AFZ445" s="238" t="s">
        <v>106</v>
      </c>
      <c r="AGA445" s="238" t="s">
        <v>463</v>
      </c>
      <c r="AGB445" s="238" t="s">
        <v>464</v>
      </c>
      <c r="AGC445" s="238" t="s">
        <v>106</v>
      </c>
      <c r="AGD445" s="238" t="s">
        <v>463</v>
      </c>
      <c r="AGE445" s="238" t="s">
        <v>464</v>
      </c>
      <c r="AGF445" s="238" t="s">
        <v>106</v>
      </c>
      <c r="AGG445" s="238" t="s">
        <v>463</v>
      </c>
      <c r="AGH445" s="267" t="s">
        <v>464</v>
      </c>
      <c r="AGI445" s="238" t="s">
        <v>106</v>
      </c>
      <c r="AGJ445" s="238" t="s">
        <v>463</v>
      </c>
      <c r="AGK445" s="238" t="s">
        <v>464</v>
      </c>
      <c r="AGL445" s="238" t="s">
        <v>106</v>
      </c>
      <c r="AGM445" s="238" t="s">
        <v>463</v>
      </c>
      <c r="AGN445" s="238" t="s">
        <v>464</v>
      </c>
      <c r="AGO445" s="238" t="s">
        <v>106</v>
      </c>
      <c r="AGP445" s="238" t="s">
        <v>463</v>
      </c>
      <c r="AGQ445" s="267" t="s">
        <v>464</v>
      </c>
      <c r="AGR445" s="238" t="s">
        <v>106</v>
      </c>
      <c r="AGS445" s="238" t="s">
        <v>463</v>
      </c>
      <c r="AGT445" s="238" t="s">
        <v>464</v>
      </c>
      <c r="AGU445" s="238" t="s">
        <v>106</v>
      </c>
      <c r="AGV445" s="238" t="s">
        <v>463</v>
      </c>
      <c r="AGW445" s="238" t="s">
        <v>464</v>
      </c>
      <c r="AGX445" s="238" t="s">
        <v>106</v>
      </c>
      <c r="AGY445" s="238" t="s">
        <v>463</v>
      </c>
      <c r="AGZ445" s="267" t="s">
        <v>464</v>
      </c>
      <c r="AHA445" s="238" t="s">
        <v>106</v>
      </c>
      <c r="AHB445" s="238" t="s">
        <v>463</v>
      </c>
      <c r="AHC445" s="238" t="s">
        <v>464</v>
      </c>
      <c r="AHD445" s="238" t="s">
        <v>106</v>
      </c>
      <c r="AHE445" s="238" t="s">
        <v>463</v>
      </c>
      <c r="AHF445" s="238" t="s">
        <v>464</v>
      </c>
      <c r="AHG445" s="238" t="s">
        <v>106</v>
      </c>
      <c r="AHH445" s="238" t="s">
        <v>463</v>
      </c>
      <c r="AHI445" s="267" t="s">
        <v>464</v>
      </c>
      <c r="AHJ445" s="238" t="s">
        <v>106</v>
      </c>
      <c r="AHK445" s="238" t="s">
        <v>463</v>
      </c>
      <c r="AHL445" s="238" t="s">
        <v>464</v>
      </c>
      <c r="AHM445" s="238" t="s">
        <v>106</v>
      </c>
      <c r="AHN445" s="238" t="s">
        <v>463</v>
      </c>
      <c r="AHO445" s="238" t="s">
        <v>464</v>
      </c>
      <c r="AHP445" s="238" t="s">
        <v>106</v>
      </c>
      <c r="AHQ445" s="238" t="s">
        <v>463</v>
      </c>
      <c r="AHR445" s="267" t="s">
        <v>464</v>
      </c>
      <c r="AHS445" s="238" t="s">
        <v>106</v>
      </c>
      <c r="AHT445" s="238" t="s">
        <v>463</v>
      </c>
      <c r="AHU445" s="238" t="s">
        <v>464</v>
      </c>
      <c r="AHV445" s="238" t="s">
        <v>106</v>
      </c>
      <c r="AHW445" s="238" t="s">
        <v>463</v>
      </c>
      <c r="AHX445" s="238" t="s">
        <v>464</v>
      </c>
      <c r="AHY445" s="238" t="s">
        <v>106</v>
      </c>
      <c r="AHZ445" s="238" t="s">
        <v>463</v>
      </c>
      <c r="AIA445" s="267" t="s">
        <v>464</v>
      </c>
      <c r="AIB445" s="238" t="s">
        <v>106</v>
      </c>
      <c r="AIC445" s="238" t="s">
        <v>463</v>
      </c>
      <c r="AID445" s="238" t="s">
        <v>464</v>
      </c>
      <c r="AIE445" s="238" t="s">
        <v>106</v>
      </c>
      <c r="AIF445" s="238" t="s">
        <v>463</v>
      </c>
      <c r="AIG445" s="238" t="s">
        <v>464</v>
      </c>
      <c r="AIH445" s="238" t="s">
        <v>106</v>
      </c>
      <c r="AII445" s="238" t="s">
        <v>463</v>
      </c>
      <c r="AIJ445" s="267" t="s">
        <v>464</v>
      </c>
      <c r="AIK445" s="238" t="s">
        <v>106</v>
      </c>
      <c r="AIL445" s="238" t="s">
        <v>463</v>
      </c>
      <c r="AIM445" s="238" t="s">
        <v>464</v>
      </c>
      <c r="AIN445" s="238" t="s">
        <v>106</v>
      </c>
      <c r="AIO445" s="238" t="s">
        <v>463</v>
      </c>
      <c r="AIP445" s="238" t="s">
        <v>464</v>
      </c>
      <c r="AIQ445" s="238" t="s">
        <v>106</v>
      </c>
      <c r="AIR445" s="238" t="s">
        <v>463</v>
      </c>
      <c r="AIS445" s="267" t="s">
        <v>464</v>
      </c>
    </row>
    <row r="446" spans="1:1232" hidden="1">
      <c r="A446" s="257">
        <v>0</v>
      </c>
      <c r="B446" s="257">
        <v>0</v>
      </c>
      <c r="C446" s="266">
        <v>0</v>
      </c>
      <c r="D446" s="266">
        <v>0</v>
      </c>
      <c r="E446" s="266">
        <v>0</v>
      </c>
      <c r="F446" s="6"/>
      <c r="G446" s="6"/>
      <c r="H446" s="6"/>
      <c r="I446" s="6"/>
      <c r="J446" s="6"/>
      <c r="K446" s="6"/>
      <c r="L446" s="6"/>
      <c r="M446" s="6"/>
      <c r="N446" s="6"/>
      <c r="O446" s="6"/>
      <c r="Q446" s="268">
        <f t="shared" ref="Q446:X446" si="891">IF($C$367=0,0,"")</f>
        <v>0</v>
      </c>
      <c r="R446" s="268">
        <f t="shared" si="891"/>
        <v>0</v>
      </c>
      <c r="S446" s="268">
        <f t="shared" si="891"/>
        <v>0</v>
      </c>
      <c r="T446" s="268">
        <f t="shared" si="891"/>
        <v>0</v>
      </c>
      <c r="U446" s="268">
        <f t="shared" si="891"/>
        <v>0</v>
      </c>
      <c r="V446" s="268">
        <f t="shared" si="891"/>
        <v>0</v>
      </c>
      <c r="W446" s="268">
        <f t="shared" si="891"/>
        <v>0</v>
      </c>
      <c r="X446" s="268">
        <f t="shared" si="891"/>
        <v>0</v>
      </c>
      <c r="Y446" s="268"/>
      <c r="Z446" s="268"/>
      <c r="AA446" s="268"/>
      <c r="AB446" s="268">
        <f>IF($C$367=0,0,"")</f>
        <v>0</v>
      </c>
      <c r="AC446" s="268">
        <f>IF($D$367=0,0,"")</f>
        <v>0</v>
      </c>
      <c r="AD446" s="268">
        <f>IF($D$367=0,0,"")</f>
        <v>0</v>
      </c>
      <c r="AE446" s="268">
        <f>IF($D$367=0,0,"")</f>
        <v>0</v>
      </c>
      <c r="AF446" s="268">
        <f>IF($D$367=0,0,"")</f>
        <v>0</v>
      </c>
      <c r="AG446" s="268">
        <f>IF($D$367=0,0,"")</f>
        <v>0</v>
      </c>
      <c r="AH446" s="268"/>
      <c r="AI446" s="268">
        <f>IF($D$367=0,0,"")</f>
        <v>0</v>
      </c>
      <c r="AJ446" s="268">
        <f>IF($D$367=0,0,"")</f>
        <v>0</v>
      </c>
      <c r="AK446" s="268">
        <f>IF($D$367=0,0,"")</f>
        <v>0</v>
      </c>
      <c r="AL446" s="268">
        <f>IF($D$367=0,0,"")</f>
        <v>0</v>
      </c>
      <c r="AM446" s="268">
        <f t="shared" ref="AM446:AU446" si="892">IF($E$367=0,0,"")</f>
        <v>0</v>
      </c>
      <c r="AN446" s="268">
        <f t="shared" si="892"/>
        <v>0</v>
      </c>
      <c r="AO446" s="268">
        <f t="shared" si="892"/>
        <v>0</v>
      </c>
      <c r="AP446" s="268">
        <f t="shared" si="892"/>
        <v>0</v>
      </c>
      <c r="AQ446" s="268">
        <f t="shared" si="892"/>
        <v>0</v>
      </c>
      <c r="AR446" s="268">
        <f t="shared" si="892"/>
        <v>0</v>
      </c>
      <c r="AS446" s="268">
        <f t="shared" si="892"/>
        <v>0</v>
      </c>
      <c r="AT446" s="268">
        <f t="shared" si="892"/>
        <v>0</v>
      </c>
      <c r="AU446" s="268">
        <f t="shared" si="892"/>
        <v>0</v>
      </c>
      <c r="AV446" s="268">
        <f t="shared" ref="AV446:BD446" si="893">IF($F$367=0,0,"")</f>
        <v>0</v>
      </c>
      <c r="AW446" s="268">
        <f t="shared" si="893"/>
        <v>0</v>
      </c>
      <c r="AX446" s="268">
        <f t="shared" si="893"/>
        <v>0</v>
      </c>
      <c r="AY446" s="268">
        <f t="shared" si="893"/>
        <v>0</v>
      </c>
      <c r="AZ446" s="268">
        <f t="shared" si="893"/>
        <v>0</v>
      </c>
      <c r="BA446" s="268">
        <f t="shared" si="893"/>
        <v>0</v>
      </c>
      <c r="BB446" s="268">
        <f t="shared" si="893"/>
        <v>0</v>
      </c>
      <c r="BC446" s="268">
        <f t="shared" si="893"/>
        <v>0</v>
      </c>
      <c r="BD446" s="268">
        <f t="shared" si="893"/>
        <v>0</v>
      </c>
      <c r="BE446" s="268">
        <f t="shared" ref="BE446:BM446" si="894">IF($G$367=0,0,"")</f>
        <v>0</v>
      </c>
      <c r="BF446" s="268">
        <f t="shared" si="894"/>
        <v>0</v>
      </c>
      <c r="BG446" s="268">
        <f t="shared" si="894"/>
        <v>0</v>
      </c>
      <c r="BH446" s="268">
        <f t="shared" si="894"/>
        <v>0</v>
      </c>
      <c r="BI446" s="268">
        <f t="shared" si="894"/>
        <v>0</v>
      </c>
      <c r="BJ446" s="268">
        <f t="shared" si="894"/>
        <v>0</v>
      </c>
      <c r="BK446" s="268">
        <f t="shared" si="894"/>
        <v>0</v>
      </c>
      <c r="BL446" s="268">
        <f t="shared" si="894"/>
        <v>0</v>
      </c>
      <c r="BM446" s="268">
        <f t="shared" si="894"/>
        <v>0</v>
      </c>
      <c r="BN446" s="268">
        <f t="shared" ref="BN446:BV446" si="895">IF($H$367=0,0,"")</f>
        <v>0</v>
      </c>
      <c r="BO446" s="268">
        <f t="shared" si="895"/>
        <v>0</v>
      </c>
      <c r="BP446" s="268">
        <f t="shared" si="895"/>
        <v>0</v>
      </c>
      <c r="BQ446" s="268">
        <f t="shared" si="895"/>
        <v>0</v>
      </c>
      <c r="BR446" s="268">
        <f t="shared" si="895"/>
        <v>0</v>
      </c>
      <c r="BS446" s="268">
        <f t="shared" si="895"/>
        <v>0</v>
      </c>
      <c r="BT446" s="268">
        <f t="shared" si="895"/>
        <v>0</v>
      </c>
      <c r="BU446" s="268">
        <f t="shared" si="895"/>
        <v>0</v>
      </c>
      <c r="BV446" s="268">
        <f t="shared" si="895"/>
        <v>0</v>
      </c>
      <c r="BW446" s="268">
        <f t="shared" ref="BW446:CE446" si="896">IF($J$367=0,0,"")</f>
        <v>0</v>
      </c>
      <c r="BX446" s="268">
        <f t="shared" si="896"/>
        <v>0</v>
      </c>
      <c r="BY446" s="268">
        <f t="shared" si="896"/>
        <v>0</v>
      </c>
      <c r="BZ446" s="268">
        <f t="shared" si="896"/>
        <v>0</v>
      </c>
      <c r="CA446" s="268">
        <f t="shared" si="896"/>
        <v>0</v>
      </c>
      <c r="CB446" s="268">
        <f t="shared" si="896"/>
        <v>0</v>
      </c>
      <c r="CC446" s="268">
        <f t="shared" si="896"/>
        <v>0</v>
      </c>
      <c r="CD446" s="268">
        <f t="shared" si="896"/>
        <v>0</v>
      </c>
      <c r="CE446" s="268">
        <f t="shared" si="896"/>
        <v>0</v>
      </c>
      <c r="CF446" s="268">
        <f t="shared" ref="CF446:CN446" si="897">IF($K$367=0,0,"")</f>
        <v>0</v>
      </c>
      <c r="CG446" s="268">
        <f t="shared" si="897"/>
        <v>0</v>
      </c>
      <c r="CH446" s="268">
        <f t="shared" si="897"/>
        <v>0</v>
      </c>
      <c r="CI446" s="268">
        <f t="shared" si="897"/>
        <v>0</v>
      </c>
      <c r="CJ446" s="268">
        <f t="shared" si="897"/>
        <v>0</v>
      </c>
      <c r="CK446" s="268">
        <f t="shared" si="897"/>
        <v>0</v>
      </c>
      <c r="CL446" s="268">
        <f t="shared" si="897"/>
        <v>0</v>
      </c>
      <c r="CM446" s="268">
        <f t="shared" si="897"/>
        <v>0</v>
      </c>
      <c r="CN446" s="268">
        <f t="shared" si="897"/>
        <v>0</v>
      </c>
      <c r="CO446" s="268">
        <f t="shared" ref="CO446:CW446" si="898">IF($L$367=0,0,"")</f>
        <v>0</v>
      </c>
      <c r="CP446" s="268">
        <f t="shared" si="898"/>
        <v>0</v>
      </c>
      <c r="CQ446" s="268">
        <f t="shared" si="898"/>
        <v>0</v>
      </c>
      <c r="CR446" s="268">
        <f t="shared" si="898"/>
        <v>0</v>
      </c>
      <c r="CS446" s="268">
        <f t="shared" si="898"/>
        <v>0</v>
      </c>
      <c r="CT446" s="268">
        <f t="shared" si="898"/>
        <v>0</v>
      </c>
      <c r="CU446" s="268">
        <f t="shared" si="898"/>
        <v>0</v>
      </c>
      <c r="CV446" s="268">
        <f t="shared" si="898"/>
        <v>0</v>
      </c>
      <c r="CW446" s="268">
        <f t="shared" si="898"/>
        <v>0</v>
      </c>
      <c r="CX446" s="268">
        <f t="shared" ref="CX446:DF446" si="899">IF($M$367=0,0,"")</f>
        <v>0</v>
      </c>
      <c r="CY446" s="268">
        <f t="shared" si="899"/>
        <v>0</v>
      </c>
      <c r="CZ446" s="268">
        <f t="shared" si="899"/>
        <v>0</v>
      </c>
      <c r="DA446" s="268">
        <f t="shared" si="899"/>
        <v>0</v>
      </c>
      <c r="DB446" s="268">
        <f t="shared" si="899"/>
        <v>0</v>
      </c>
      <c r="DC446" s="268">
        <f t="shared" si="899"/>
        <v>0</v>
      </c>
      <c r="DD446" s="268">
        <f t="shared" si="899"/>
        <v>0</v>
      </c>
      <c r="DE446" s="268">
        <f t="shared" si="899"/>
        <v>0</v>
      </c>
      <c r="DF446" s="268">
        <f t="shared" si="899"/>
        <v>0</v>
      </c>
      <c r="DG446" s="268">
        <f t="shared" ref="DG446:DO446" si="900">IF($N$367=0,0,"")</f>
        <v>0</v>
      </c>
      <c r="DH446" s="268">
        <f t="shared" si="900"/>
        <v>0</v>
      </c>
      <c r="DI446" s="268">
        <f t="shared" si="900"/>
        <v>0</v>
      </c>
      <c r="DJ446" s="268">
        <f t="shared" si="900"/>
        <v>0</v>
      </c>
      <c r="DK446" s="268">
        <f t="shared" si="900"/>
        <v>0</v>
      </c>
      <c r="DL446" s="268">
        <f t="shared" si="900"/>
        <v>0</v>
      </c>
      <c r="DM446" s="268">
        <f t="shared" si="900"/>
        <v>0</v>
      </c>
      <c r="DN446" s="268">
        <f t="shared" si="900"/>
        <v>0</v>
      </c>
      <c r="DO446" s="268">
        <f t="shared" si="900"/>
        <v>0</v>
      </c>
      <c r="DP446" s="268">
        <f t="shared" ref="DP446:DX446" si="901">IF($O$367=0,0,"")</f>
        <v>0</v>
      </c>
      <c r="DQ446" s="268">
        <f t="shared" si="901"/>
        <v>0</v>
      </c>
      <c r="DR446" s="268">
        <f t="shared" si="901"/>
        <v>0</v>
      </c>
      <c r="DS446" s="268">
        <f t="shared" si="901"/>
        <v>0</v>
      </c>
      <c r="DT446" s="268">
        <f t="shared" si="901"/>
        <v>0</v>
      </c>
      <c r="DU446" s="268">
        <f t="shared" si="901"/>
        <v>0</v>
      </c>
      <c r="DV446" s="268">
        <f t="shared" si="901"/>
        <v>0</v>
      </c>
      <c r="DW446" s="268">
        <f t="shared" si="901"/>
        <v>0</v>
      </c>
      <c r="DX446" s="268">
        <f t="shared" si="901"/>
        <v>0</v>
      </c>
      <c r="DY446" s="268">
        <f t="shared" ref="DY446:EG446" si="902">IF($P$367=0,0,"")</f>
        <v>0</v>
      </c>
      <c r="DZ446" s="268">
        <f t="shared" si="902"/>
        <v>0</v>
      </c>
      <c r="EA446" s="268">
        <f t="shared" si="902"/>
        <v>0</v>
      </c>
      <c r="EB446" s="268">
        <f t="shared" si="902"/>
        <v>0</v>
      </c>
      <c r="EC446" s="268">
        <f t="shared" si="902"/>
        <v>0</v>
      </c>
      <c r="ED446" s="268">
        <f t="shared" si="902"/>
        <v>0</v>
      </c>
      <c r="EE446" s="268">
        <f t="shared" si="902"/>
        <v>0</v>
      </c>
      <c r="EF446" s="268">
        <f t="shared" si="902"/>
        <v>0</v>
      </c>
      <c r="EG446" s="268">
        <f t="shared" si="902"/>
        <v>0</v>
      </c>
      <c r="EH446" s="268">
        <f t="shared" ref="EH446:EP446" si="903">IF($Q$367=0,0,"")</f>
        <v>0</v>
      </c>
      <c r="EI446" s="268">
        <f t="shared" si="903"/>
        <v>0</v>
      </c>
      <c r="EJ446" s="268">
        <f t="shared" si="903"/>
        <v>0</v>
      </c>
      <c r="EK446" s="268">
        <f t="shared" si="903"/>
        <v>0</v>
      </c>
      <c r="EL446" s="268">
        <f t="shared" si="903"/>
        <v>0</v>
      </c>
      <c r="EM446" s="268">
        <f t="shared" si="903"/>
        <v>0</v>
      </c>
      <c r="EN446" s="268">
        <f t="shared" si="903"/>
        <v>0</v>
      </c>
      <c r="EO446" s="268">
        <f t="shared" si="903"/>
        <v>0</v>
      </c>
      <c r="EP446" s="268">
        <f t="shared" si="903"/>
        <v>0</v>
      </c>
      <c r="EQ446" s="268">
        <f t="shared" ref="EQ446:EY446" si="904">IF($R$367=0,0,"")</f>
        <v>0</v>
      </c>
      <c r="ER446" s="268">
        <f t="shared" si="904"/>
        <v>0</v>
      </c>
      <c r="ES446" s="268">
        <f t="shared" si="904"/>
        <v>0</v>
      </c>
      <c r="ET446" s="268">
        <f t="shared" si="904"/>
        <v>0</v>
      </c>
      <c r="EU446" s="268">
        <f t="shared" si="904"/>
        <v>0</v>
      </c>
      <c r="EV446" s="268">
        <f t="shared" si="904"/>
        <v>0</v>
      </c>
      <c r="EW446" s="268">
        <f t="shared" si="904"/>
        <v>0</v>
      </c>
      <c r="EX446" s="268">
        <f t="shared" si="904"/>
        <v>0</v>
      </c>
      <c r="EY446" s="268">
        <f t="shared" si="904"/>
        <v>0</v>
      </c>
      <c r="EZ446" s="268">
        <f t="shared" ref="EZ446:FH446" si="905">IF($S$367=0,0,"")</f>
        <v>0</v>
      </c>
      <c r="FA446" s="268">
        <f t="shared" si="905"/>
        <v>0</v>
      </c>
      <c r="FB446" s="268">
        <f t="shared" si="905"/>
        <v>0</v>
      </c>
      <c r="FC446" s="268">
        <f t="shared" si="905"/>
        <v>0</v>
      </c>
      <c r="FD446" s="268">
        <f t="shared" si="905"/>
        <v>0</v>
      </c>
      <c r="FE446" s="268">
        <f t="shared" si="905"/>
        <v>0</v>
      </c>
      <c r="FF446" s="268">
        <f t="shared" si="905"/>
        <v>0</v>
      </c>
      <c r="FG446" s="268">
        <f t="shared" si="905"/>
        <v>0</v>
      </c>
      <c r="FH446" s="268">
        <f t="shared" si="905"/>
        <v>0</v>
      </c>
      <c r="FI446" s="268">
        <f t="shared" ref="FI446:FQ446" si="906">IF($T$367=0,0,"")</f>
        <v>0</v>
      </c>
      <c r="FJ446" s="268">
        <f t="shared" si="906"/>
        <v>0</v>
      </c>
      <c r="FK446" s="268">
        <f t="shared" si="906"/>
        <v>0</v>
      </c>
      <c r="FL446" s="268">
        <f t="shared" si="906"/>
        <v>0</v>
      </c>
      <c r="FM446" s="268">
        <f t="shared" si="906"/>
        <v>0</v>
      </c>
      <c r="FN446" s="268">
        <f t="shared" si="906"/>
        <v>0</v>
      </c>
      <c r="FO446" s="268">
        <f t="shared" si="906"/>
        <v>0</v>
      </c>
      <c r="FP446" s="268">
        <f t="shared" si="906"/>
        <v>0</v>
      </c>
      <c r="FQ446" s="268">
        <f t="shared" si="906"/>
        <v>0</v>
      </c>
      <c r="FR446" s="268">
        <f t="shared" ref="FR446:FZ446" si="907">IF($U$367=0,0,"")</f>
        <v>0</v>
      </c>
      <c r="FS446" s="268">
        <f t="shared" si="907"/>
        <v>0</v>
      </c>
      <c r="FT446" s="268">
        <f t="shared" si="907"/>
        <v>0</v>
      </c>
      <c r="FU446" s="268">
        <f t="shared" si="907"/>
        <v>0</v>
      </c>
      <c r="FV446" s="268">
        <f t="shared" si="907"/>
        <v>0</v>
      </c>
      <c r="FW446" s="268">
        <f t="shared" si="907"/>
        <v>0</v>
      </c>
      <c r="FX446" s="268">
        <f t="shared" si="907"/>
        <v>0</v>
      </c>
      <c r="FY446" s="268">
        <f t="shared" si="907"/>
        <v>0</v>
      </c>
      <c r="FZ446" s="268">
        <f t="shared" si="907"/>
        <v>0</v>
      </c>
      <c r="GA446" s="268">
        <f t="shared" ref="GA446:GI446" si="908">IF($V$367=0,0,"")</f>
        <v>0</v>
      </c>
      <c r="GB446" s="268">
        <f t="shared" si="908"/>
        <v>0</v>
      </c>
      <c r="GC446" s="268">
        <f t="shared" si="908"/>
        <v>0</v>
      </c>
      <c r="GD446" s="268">
        <f t="shared" si="908"/>
        <v>0</v>
      </c>
      <c r="GE446" s="268">
        <f t="shared" si="908"/>
        <v>0</v>
      </c>
      <c r="GF446" s="268">
        <f t="shared" si="908"/>
        <v>0</v>
      </c>
      <c r="GG446" s="268">
        <f t="shared" si="908"/>
        <v>0</v>
      </c>
      <c r="GH446" s="268">
        <f t="shared" si="908"/>
        <v>0</v>
      </c>
      <c r="GI446" s="268">
        <f t="shared" si="908"/>
        <v>0</v>
      </c>
      <c r="GJ446" s="268">
        <f t="shared" ref="GJ446:GR446" si="909">IF($W$367=0,0,"")</f>
        <v>0</v>
      </c>
      <c r="GK446" s="268">
        <f t="shared" si="909"/>
        <v>0</v>
      </c>
      <c r="GL446" s="268">
        <f t="shared" si="909"/>
        <v>0</v>
      </c>
      <c r="GM446" s="268">
        <f t="shared" si="909"/>
        <v>0</v>
      </c>
      <c r="GN446" s="268">
        <f t="shared" si="909"/>
        <v>0</v>
      </c>
      <c r="GO446" s="268">
        <f t="shared" si="909"/>
        <v>0</v>
      </c>
      <c r="GP446" s="268">
        <f t="shared" si="909"/>
        <v>0</v>
      </c>
      <c r="GQ446" s="268">
        <f t="shared" si="909"/>
        <v>0</v>
      </c>
      <c r="GR446" s="236">
        <f t="shared" si="909"/>
        <v>0</v>
      </c>
      <c r="GS446" s="236">
        <f>IF($X$367=0,0,"")</f>
        <v>0</v>
      </c>
      <c r="GT446" s="236">
        <f t="shared" ref="GT446:HA446" si="910">IF($X$367=0,0,"")</f>
        <v>0</v>
      </c>
      <c r="GU446" s="236">
        <f t="shared" si="910"/>
        <v>0</v>
      </c>
      <c r="GV446" s="236">
        <f t="shared" si="910"/>
        <v>0</v>
      </c>
      <c r="GW446" s="236">
        <f t="shared" si="910"/>
        <v>0</v>
      </c>
      <c r="GX446" s="236">
        <f t="shared" si="910"/>
        <v>0</v>
      </c>
      <c r="GY446" s="236">
        <f t="shared" si="910"/>
        <v>0</v>
      </c>
      <c r="GZ446" s="236">
        <f t="shared" si="910"/>
        <v>0</v>
      </c>
      <c r="HA446" s="236">
        <f t="shared" si="910"/>
        <v>0</v>
      </c>
      <c r="HB446" s="236">
        <f t="shared" ref="HB446:HJ446" si="911">IF($Y$367=0,0,"")</f>
        <v>0</v>
      </c>
      <c r="HC446" s="236">
        <f t="shared" si="911"/>
        <v>0</v>
      </c>
      <c r="HD446" s="236">
        <f t="shared" si="911"/>
        <v>0</v>
      </c>
      <c r="HE446" s="236">
        <f t="shared" si="911"/>
        <v>0</v>
      </c>
      <c r="HF446" s="236">
        <f t="shared" si="911"/>
        <v>0</v>
      </c>
      <c r="HG446" s="236">
        <f t="shared" si="911"/>
        <v>0</v>
      </c>
      <c r="HH446" s="236">
        <f t="shared" si="911"/>
        <v>0</v>
      </c>
      <c r="HI446" s="236">
        <f t="shared" si="911"/>
        <v>0</v>
      </c>
      <c r="HJ446" s="236">
        <f t="shared" si="911"/>
        <v>0</v>
      </c>
      <c r="HK446" s="236">
        <f t="shared" ref="HK446:HS446" si="912">IF($Z$367=0,0,"")</f>
        <v>0</v>
      </c>
      <c r="HL446" s="236">
        <f t="shared" si="912"/>
        <v>0</v>
      </c>
      <c r="HM446" s="236">
        <f t="shared" si="912"/>
        <v>0</v>
      </c>
      <c r="HN446" s="236">
        <f t="shared" si="912"/>
        <v>0</v>
      </c>
      <c r="HO446" s="236">
        <f t="shared" si="912"/>
        <v>0</v>
      </c>
      <c r="HP446" s="236">
        <f t="shared" si="912"/>
        <v>0</v>
      </c>
      <c r="HQ446" s="236">
        <f t="shared" si="912"/>
        <v>0</v>
      </c>
      <c r="HR446" s="236">
        <f t="shared" si="912"/>
        <v>0</v>
      </c>
      <c r="HS446" s="236">
        <f t="shared" si="912"/>
        <v>0</v>
      </c>
      <c r="HT446" s="236">
        <f t="shared" ref="HT446:IB446" si="913">IF($AA$367=0,0,"")</f>
        <v>0</v>
      </c>
      <c r="HU446" s="236">
        <f t="shared" si="913"/>
        <v>0</v>
      </c>
      <c r="HV446" s="236">
        <f t="shared" si="913"/>
        <v>0</v>
      </c>
      <c r="HW446" s="236">
        <f t="shared" si="913"/>
        <v>0</v>
      </c>
      <c r="HX446" s="236">
        <f t="shared" si="913"/>
        <v>0</v>
      </c>
      <c r="HY446" s="236">
        <f t="shared" si="913"/>
        <v>0</v>
      </c>
      <c r="HZ446" s="236">
        <f t="shared" si="913"/>
        <v>0</v>
      </c>
      <c r="IA446" s="236">
        <f t="shared" si="913"/>
        <v>0</v>
      </c>
      <c r="IB446" s="236">
        <f t="shared" si="913"/>
        <v>0</v>
      </c>
      <c r="IC446" s="236">
        <f t="shared" ref="IC446:IK446" si="914">IF($AB$367=0,0,"")</f>
        <v>0</v>
      </c>
      <c r="ID446" s="236">
        <f t="shared" si="914"/>
        <v>0</v>
      </c>
      <c r="IE446" s="236">
        <f t="shared" si="914"/>
        <v>0</v>
      </c>
      <c r="IF446" s="236">
        <f t="shared" si="914"/>
        <v>0</v>
      </c>
      <c r="IG446" s="236">
        <f t="shared" si="914"/>
        <v>0</v>
      </c>
      <c r="IH446" s="236">
        <f t="shared" si="914"/>
        <v>0</v>
      </c>
      <c r="II446" s="236">
        <f t="shared" si="914"/>
        <v>0</v>
      </c>
      <c r="IJ446" s="236">
        <f t="shared" si="914"/>
        <v>0</v>
      </c>
      <c r="IK446" s="236">
        <f t="shared" si="914"/>
        <v>0</v>
      </c>
      <c r="IL446" s="236">
        <f t="shared" ref="IL446:IT446" si="915">IF($AC$367=0,0,"")</f>
        <v>0</v>
      </c>
      <c r="IM446" s="236">
        <f t="shared" si="915"/>
        <v>0</v>
      </c>
      <c r="IN446" s="236">
        <f t="shared" si="915"/>
        <v>0</v>
      </c>
      <c r="IO446" s="236">
        <f t="shared" si="915"/>
        <v>0</v>
      </c>
      <c r="IP446" s="236">
        <f t="shared" si="915"/>
        <v>0</v>
      </c>
      <c r="IQ446" s="236">
        <f t="shared" si="915"/>
        <v>0</v>
      </c>
      <c r="IR446" s="236">
        <f t="shared" si="915"/>
        <v>0</v>
      </c>
      <c r="IS446" s="236">
        <f t="shared" si="915"/>
        <v>0</v>
      </c>
      <c r="IT446" s="236">
        <f t="shared" si="915"/>
        <v>0</v>
      </c>
      <c r="IU446" s="236">
        <f t="shared" ref="IU446:JC446" si="916">IF($AD$367=0,0,"")</f>
        <v>0</v>
      </c>
      <c r="IV446" s="236">
        <f t="shared" si="916"/>
        <v>0</v>
      </c>
      <c r="IW446" s="236">
        <f t="shared" si="916"/>
        <v>0</v>
      </c>
      <c r="IX446" s="236">
        <f t="shared" si="916"/>
        <v>0</v>
      </c>
      <c r="IY446" s="236">
        <f t="shared" si="916"/>
        <v>0</v>
      </c>
      <c r="IZ446" s="236">
        <f t="shared" si="916"/>
        <v>0</v>
      </c>
      <c r="JA446" s="236">
        <f t="shared" si="916"/>
        <v>0</v>
      </c>
      <c r="JB446" s="236">
        <f t="shared" si="916"/>
        <v>0</v>
      </c>
      <c r="JC446" s="236">
        <f t="shared" si="916"/>
        <v>0</v>
      </c>
      <c r="JD446" s="236">
        <f t="shared" ref="JD446:JL446" si="917">IF($AE$367=0,0,"")</f>
        <v>0</v>
      </c>
      <c r="JE446" s="236">
        <f t="shared" si="917"/>
        <v>0</v>
      </c>
      <c r="JF446" s="236">
        <f t="shared" si="917"/>
        <v>0</v>
      </c>
      <c r="JG446" s="236">
        <f t="shared" si="917"/>
        <v>0</v>
      </c>
      <c r="JH446" s="236">
        <f t="shared" si="917"/>
        <v>0</v>
      </c>
      <c r="JI446" s="236">
        <f t="shared" si="917"/>
        <v>0</v>
      </c>
      <c r="JJ446" s="236">
        <f t="shared" si="917"/>
        <v>0</v>
      </c>
      <c r="JK446" s="236">
        <f t="shared" si="917"/>
        <v>0</v>
      </c>
      <c r="JL446" s="236">
        <f t="shared" si="917"/>
        <v>0</v>
      </c>
      <c r="JM446" s="236">
        <f t="shared" ref="JM446:JU446" si="918">IF($AF$367=0,0,"")</f>
        <v>0</v>
      </c>
      <c r="JN446" s="236">
        <f t="shared" si="918"/>
        <v>0</v>
      </c>
      <c r="JO446" s="236">
        <f t="shared" si="918"/>
        <v>0</v>
      </c>
      <c r="JP446" s="236">
        <f t="shared" si="918"/>
        <v>0</v>
      </c>
      <c r="JQ446" s="236">
        <f t="shared" si="918"/>
        <v>0</v>
      </c>
      <c r="JR446" s="236">
        <f t="shared" si="918"/>
        <v>0</v>
      </c>
      <c r="JS446" s="236">
        <f t="shared" si="918"/>
        <v>0</v>
      </c>
      <c r="JT446" s="236">
        <f t="shared" si="918"/>
        <v>0</v>
      </c>
      <c r="JU446" s="236">
        <f t="shared" si="918"/>
        <v>0</v>
      </c>
      <c r="JV446" s="236">
        <f t="shared" ref="JV446:KD446" si="919">IF($AG$367=0,0,"")</f>
        <v>0</v>
      </c>
      <c r="JW446" s="236">
        <f t="shared" si="919"/>
        <v>0</v>
      </c>
      <c r="JX446" s="236">
        <f t="shared" si="919"/>
        <v>0</v>
      </c>
      <c r="JY446" s="236">
        <f t="shared" si="919"/>
        <v>0</v>
      </c>
      <c r="JZ446" s="236">
        <f t="shared" si="919"/>
        <v>0</v>
      </c>
      <c r="KA446" s="236">
        <f t="shared" si="919"/>
        <v>0</v>
      </c>
      <c r="KB446" s="236">
        <f t="shared" si="919"/>
        <v>0</v>
      </c>
      <c r="KC446" s="236">
        <f t="shared" si="919"/>
        <v>0</v>
      </c>
      <c r="KD446" s="236">
        <f t="shared" si="919"/>
        <v>0</v>
      </c>
      <c r="KE446" s="236">
        <f t="shared" ref="KE446:KM446" si="920">IF($AH$367=0,0,"")</f>
        <v>0</v>
      </c>
      <c r="KF446" s="236">
        <f t="shared" si="920"/>
        <v>0</v>
      </c>
      <c r="KG446" s="236">
        <f t="shared" si="920"/>
        <v>0</v>
      </c>
      <c r="KH446" s="236">
        <f t="shared" si="920"/>
        <v>0</v>
      </c>
      <c r="KI446" s="236">
        <f t="shared" si="920"/>
        <v>0</v>
      </c>
      <c r="KJ446" s="236">
        <f t="shared" si="920"/>
        <v>0</v>
      </c>
      <c r="KK446" s="236">
        <f t="shared" si="920"/>
        <v>0</v>
      </c>
      <c r="KL446" s="236">
        <f t="shared" si="920"/>
        <v>0</v>
      </c>
      <c r="KM446" s="236">
        <f t="shared" si="920"/>
        <v>0</v>
      </c>
      <c r="KN446" s="236">
        <f>IF($AI$367=0,0,"")</f>
        <v>0</v>
      </c>
      <c r="KO446" s="236">
        <f t="shared" ref="KO446:KV446" si="921">IF($AI$367=0,0,"")</f>
        <v>0</v>
      </c>
      <c r="KP446" s="236">
        <f t="shared" si="921"/>
        <v>0</v>
      </c>
      <c r="KQ446" s="236">
        <f t="shared" si="921"/>
        <v>0</v>
      </c>
      <c r="KR446" s="236">
        <f t="shared" si="921"/>
        <v>0</v>
      </c>
      <c r="KS446" s="236">
        <f t="shared" si="921"/>
        <v>0</v>
      </c>
      <c r="KT446" s="236">
        <f t="shared" si="921"/>
        <v>0</v>
      </c>
      <c r="KU446" s="236">
        <f t="shared" si="921"/>
        <v>0</v>
      </c>
      <c r="KV446" s="236">
        <f t="shared" si="921"/>
        <v>0</v>
      </c>
      <c r="KW446" s="236">
        <f>IF($AJ$367=0,0,"")</f>
        <v>0</v>
      </c>
      <c r="KX446" s="236">
        <f t="shared" ref="KX446:LE446" si="922">IF($AJ$367=0,0,"")</f>
        <v>0</v>
      </c>
      <c r="KY446" s="236">
        <f t="shared" si="922"/>
        <v>0</v>
      </c>
      <c r="KZ446" s="236">
        <f t="shared" si="922"/>
        <v>0</v>
      </c>
      <c r="LA446" s="236">
        <f t="shared" si="922"/>
        <v>0</v>
      </c>
      <c r="LB446" s="236">
        <f t="shared" si="922"/>
        <v>0</v>
      </c>
      <c r="LC446" s="236">
        <f t="shared" si="922"/>
        <v>0</v>
      </c>
      <c r="LD446" s="236">
        <f t="shared" si="922"/>
        <v>0</v>
      </c>
      <c r="LE446" s="236">
        <f t="shared" si="922"/>
        <v>0</v>
      </c>
      <c r="LF446" s="236">
        <f>IF($AK$367=0,0,"")</f>
        <v>0</v>
      </c>
      <c r="LG446" s="236">
        <f t="shared" ref="LG446:LN446" si="923">IF($AK$367=0,0,"")</f>
        <v>0</v>
      </c>
      <c r="LH446" s="236">
        <f t="shared" si="923"/>
        <v>0</v>
      </c>
      <c r="LI446" s="236">
        <f t="shared" si="923"/>
        <v>0</v>
      </c>
      <c r="LJ446" s="236">
        <f t="shared" si="923"/>
        <v>0</v>
      </c>
      <c r="LK446" s="236">
        <f t="shared" si="923"/>
        <v>0</v>
      </c>
      <c r="LL446" s="236">
        <f t="shared" si="923"/>
        <v>0</v>
      </c>
      <c r="LM446" s="236">
        <f t="shared" si="923"/>
        <v>0</v>
      </c>
      <c r="LN446" s="236">
        <f t="shared" si="923"/>
        <v>0</v>
      </c>
      <c r="LO446" s="236">
        <f>IF($AL$367=0,0,"")</f>
        <v>0</v>
      </c>
      <c r="LP446" s="236">
        <f t="shared" ref="LP446:LW446" si="924">IF($AL$367=0,0,"")</f>
        <v>0</v>
      </c>
      <c r="LQ446" s="236">
        <f t="shared" si="924"/>
        <v>0</v>
      </c>
      <c r="LR446" s="236">
        <f t="shared" si="924"/>
        <v>0</v>
      </c>
      <c r="LS446" s="236">
        <f t="shared" si="924"/>
        <v>0</v>
      </c>
      <c r="LT446" s="236">
        <f t="shared" si="924"/>
        <v>0</v>
      </c>
      <c r="LU446" s="236">
        <f t="shared" si="924"/>
        <v>0</v>
      </c>
      <c r="LV446" s="236">
        <f t="shared" si="924"/>
        <v>0</v>
      </c>
      <c r="LW446" s="236">
        <f t="shared" si="924"/>
        <v>0</v>
      </c>
      <c r="LX446" s="236">
        <f>IF($AM$367=0,0,"")</f>
        <v>0</v>
      </c>
      <c r="LY446" s="236">
        <f t="shared" ref="LY446:MF446" si="925">IF($AM$367=0,0,"")</f>
        <v>0</v>
      </c>
      <c r="LZ446" s="236">
        <f t="shared" si="925"/>
        <v>0</v>
      </c>
      <c r="MA446" s="236">
        <f t="shared" si="925"/>
        <v>0</v>
      </c>
      <c r="MB446" s="236">
        <f t="shared" si="925"/>
        <v>0</v>
      </c>
      <c r="MC446" s="236">
        <f t="shared" si="925"/>
        <v>0</v>
      </c>
      <c r="MD446" s="236">
        <f t="shared" si="925"/>
        <v>0</v>
      </c>
      <c r="ME446" s="236">
        <f t="shared" si="925"/>
        <v>0</v>
      </c>
      <c r="MF446" s="236">
        <f t="shared" si="925"/>
        <v>0</v>
      </c>
      <c r="MG446" s="236">
        <f>IF($AN$367=0,0,"")</f>
        <v>0</v>
      </c>
      <c r="MH446" s="236">
        <f t="shared" ref="MH446:MO446" si="926">IF($AN$367=0,0,"")</f>
        <v>0</v>
      </c>
      <c r="MI446" s="236">
        <f t="shared" si="926"/>
        <v>0</v>
      </c>
      <c r="MJ446" s="236">
        <f t="shared" si="926"/>
        <v>0</v>
      </c>
      <c r="MK446" s="236">
        <f t="shared" si="926"/>
        <v>0</v>
      </c>
      <c r="ML446" s="236">
        <f t="shared" si="926"/>
        <v>0</v>
      </c>
      <c r="MM446" s="236">
        <f t="shared" si="926"/>
        <v>0</v>
      </c>
      <c r="MN446" s="236">
        <f t="shared" si="926"/>
        <v>0</v>
      </c>
      <c r="MO446" s="236">
        <f t="shared" si="926"/>
        <v>0</v>
      </c>
      <c r="MP446" s="236">
        <f>IF($AO$367=0,0,"")</f>
        <v>0</v>
      </c>
      <c r="MQ446" s="236">
        <f t="shared" ref="MQ446:MX446" si="927">IF($AO$367=0,0,"")</f>
        <v>0</v>
      </c>
      <c r="MR446" s="236">
        <f t="shared" si="927"/>
        <v>0</v>
      </c>
      <c r="MS446" s="236">
        <f t="shared" si="927"/>
        <v>0</v>
      </c>
      <c r="MT446" s="236">
        <f t="shared" si="927"/>
        <v>0</v>
      </c>
      <c r="MU446" s="236">
        <f t="shared" si="927"/>
        <v>0</v>
      </c>
      <c r="MV446" s="236">
        <f t="shared" si="927"/>
        <v>0</v>
      </c>
      <c r="MW446" s="236">
        <f t="shared" si="927"/>
        <v>0</v>
      </c>
      <c r="MX446" s="236">
        <f t="shared" si="927"/>
        <v>0</v>
      </c>
      <c r="MY446" s="236">
        <f>IF($AP$367=0,0,"")</f>
        <v>0</v>
      </c>
      <c r="MZ446" s="236">
        <f t="shared" ref="MZ446:NG446" si="928">IF($AP$367=0,0,"")</f>
        <v>0</v>
      </c>
      <c r="NA446" s="236">
        <f t="shared" si="928"/>
        <v>0</v>
      </c>
      <c r="NB446" s="236">
        <f t="shared" si="928"/>
        <v>0</v>
      </c>
      <c r="NC446" s="236">
        <f t="shared" si="928"/>
        <v>0</v>
      </c>
      <c r="ND446" s="236">
        <f t="shared" si="928"/>
        <v>0</v>
      </c>
      <c r="NE446" s="236">
        <f t="shared" si="928"/>
        <v>0</v>
      </c>
      <c r="NF446" s="236">
        <f t="shared" si="928"/>
        <v>0</v>
      </c>
      <c r="NG446" s="236">
        <f t="shared" si="928"/>
        <v>0</v>
      </c>
      <c r="NH446" s="236">
        <f>IF($AQ$367=0,0,"")</f>
        <v>0</v>
      </c>
      <c r="NI446" s="236">
        <f t="shared" ref="NI446:NP446" si="929">IF($AQ$367=0,0,"")</f>
        <v>0</v>
      </c>
      <c r="NJ446" s="236">
        <f t="shared" si="929"/>
        <v>0</v>
      </c>
      <c r="NK446" s="236">
        <f t="shared" si="929"/>
        <v>0</v>
      </c>
      <c r="NL446" s="236">
        <f t="shared" si="929"/>
        <v>0</v>
      </c>
      <c r="NM446" s="236">
        <f t="shared" si="929"/>
        <v>0</v>
      </c>
      <c r="NN446" s="236">
        <f t="shared" si="929"/>
        <v>0</v>
      </c>
      <c r="NO446" s="236">
        <f t="shared" si="929"/>
        <v>0</v>
      </c>
      <c r="NP446" s="236">
        <f t="shared" si="929"/>
        <v>0</v>
      </c>
      <c r="NQ446" s="236">
        <f>IF($AR$367=0,0,"")</f>
        <v>0</v>
      </c>
      <c r="NR446" s="236">
        <f t="shared" ref="NR446:NY446" si="930">IF($AR$367=0,0,"")</f>
        <v>0</v>
      </c>
      <c r="NS446" s="236">
        <f t="shared" si="930"/>
        <v>0</v>
      </c>
      <c r="NT446" s="236">
        <f t="shared" si="930"/>
        <v>0</v>
      </c>
      <c r="NU446" s="236">
        <f t="shared" si="930"/>
        <v>0</v>
      </c>
      <c r="NV446" s="236">
        <f t="shared" si="930"/>
        <v>0</v>
      </c>
      <c r="NW446" s="236">
        <f t="shared" si="930"/>
        <v>0</v>
      </c>
      <c r="NX446" s="236">
        <f t="shared" si="930"/>
        <v>0</v>
      </c>
      <c r="NY446" s="236">
        <f t="shared" si="930"/>
        <v>0</v>
      </c>
      <c r="NZ446" s="236">
        <f>IF($AS$367=0,0,"")</f>
        <v>0</v>
      </c>
      <c r="OA446" s="236">
        <f t="shared" ref="OA446:OH446" si="931">IF($AS$367=0,0,"")</f>
        <v>0</v>
      </c>
      <c r="OB446" s="236">
        <f t="shared" si="931"/>
        <v>0</v>
      </c>
      <c r="OC446" s="236">
        <f t="shared" si="931"/>
        <v>0</v>
      </c>
      <c r="OD446" s="236">
        <f t="shared" si="931"/>
        <v>0</v>
      </c>
      <c r="OE446" s="236">
        <f t="shared" si="931"/>
        <v>0</v>
      </c>
      <c r="OF446" s="236">
        <f t="shared" si="931"/>
        <v>0</v>
      </c>
      <c r="OG446" s="236">
        <f t="shared" si="931"/>
        <v>0</v>
      </c>
      <c r="OH446" s="236">
        <f t="shared" si="931"/>
        <v>0</v>
      </c>
      <c r="OI446" s="236">
        <f>IF($AT$367=0,0,"")</f>
        <v>0</v>
      </c>
      <c r="OJ446" s="236">
        <f t="shared" ref="OJ446:OQ446" si="932">IF($AT$367=0,0,"")</f>
        <v>0</v>
      </c>
      <c r="OK446" s="236">
        <f t="shared" si="932"/>
        <v>0</v>
      </c>
      <c r="OL446" s="236">
        <f t="shared" si="932"/>
        <v>0</v>
      </c>
      <c r="OM446" s="236">
        <f t="shared" si="932"/>
        <v>0</v>
      </c>
      <c r="ON446" s="236">
        <f t="shared" si="932"/>
        <v>0</v>
      </c>
      <c r="OO446" s="236">
        <f t="shared" si="932"/>
        <v>0</v>
      </c>
      <c r="OP446" s="236">
        <f t="shared" si="932"/>
        <v>0</v>
      </c>
      <c r="OQ446" s="236">
        <f t="shared" si="932"/>
        <v>0</v>
      </c>
      <c r="OR446" s="236">
        <f>IF($AU$367=0,0,"")</f>
        <v>0</v>
      </c>
      <c r="OS446" s="236">
        <f t="shared" ref="OS446:OZ446" si="933">IF($AU$367=0,0,"")</f>
        <v>0</v>
      </c>
      <c r="OT446" s="236">
        <f t="shared" si="933"/>
        <v>0</v>
      </c>
      <c r="OU446" s="236">
        <f t="shared" si="933"/>
        <v>0</v>
      </c>
      <c r="OV446" s="236">
        <f t="shared" si="933"/>
        <v>0</v>
      </c>
      <c r="OW446" s="236">
        <f t="shared" si="933"/>
        <v>0</v>
      </c>
      <c r="OX446" s="236">
        <f t="shared" si="933"/>
        <v>0</v>
      </c>
      <c r="OY446" s="236">
        <f t="shared" si="933"/>
        <v>0</v>
      </c>
      <c r="OZ446" s="236">
        <f t="shared" si="933"/>
        <v>0</v>
      </c>
      <c r="PA446" s="236">
        <f>IF($AV$367=0,0,"")</f>
        <v>0</v>
      </c>
      <c r="PB446" s="236">
        <f t="shared" ref="PB446:PI446" si="934">IF($AV$367=0,0,"")</f>
        <v>0</v>
      </c>
      <c r="PC446" s="236">
        <f t="shared" si="934"/>
        <v>0</v>
      </c>
      <c r="PD446" s="236">
        <f t="shared" si="934"/>
        <v>0</v>
      </c>
      <c r="PE446" s="236">
        <f t="shared" si="934"/>
        <v>0</v>
      </c>
      <c r="PF446" s="236">
        <f t="shared" si="934"/>
        <v>0</v>
      </c>
      <c r="PG446" s="236">
        <f t="shared" si="934"/>
        <v>0</v>
      </c>
      <c r="PH446" s="236">
        <f t="shared" si="934"/>
        <v>0</v>
      </c>
      <c r="PI446" s="236">
        <f t="shared" si="934"/>
        <v>0</v>
      </c>
      <c r="PJ446" s="236">
        <f>IF($AW$367=0,0,"")</f>
        <v>0</v>
      </c>
      <c r="PK446" s="236">
        <f t="shared" ref="PK446:PR446" si="935">IF($AW$367=0,0,"")</f>
        <v>0</v>
      </c>
      <c r="PL446" s="236">
        <f t="shared" si="935"/>
        <v>0</v>
      </c>
      <c r="PM446" s="236">
        <f t="shared" si="935"/>
        <v>0</v>
      </c>
      <c r="PN446" s="236">
        <f t="shared" si="935"/>
        <v>0</v>
      </c>
      <c r="PO446" s="236">
        <f t="shared" si="935"/>
        <v>0</v>
      </c>
      <c r="PP446" s="236">
        <f t="shared" si="935"/>
        <v>0</v>
      </c>
      <c r="PQ446" s="236">
        <f t="shared" si="935"/>
        <v>0</v>
      </c>
      <c r="PR446" s="236">
        <f t="shared" si="935"/>
        <v>0</v>
      </c>
      <c r="PS446" s="236">
        <f>IF($AX$367=0,0,"")</f>
        <v>0</v>
      </c>
      <c r="PT446" s="236">
        <f t="shared" ref="PT446:QA446" si="936">IF($AX$367=0,0,"")</f>
        <v>0</v>
      </c>
      <c r="PU446" s="236">
        <f t="shared" si="936"/>
        <v>0</v>
      </c>
      <c r="PV446" s="236">
        <f t="shared" si="936"/>
        <v>0</v>
      </c>
      <c r="PW446" s="236">
        <f t="shared" si="936"/>
        <v>0</v>
      </c>
      <c r="PX446" s="236">
        <f t="shared" si="936"/>
        <v>0</v>
      </c>
      <c r="PY446" s="236">
        <f t="shared" si="936"/>
        <v>0</v>
      </c>
      <c r="PZ446" s="236">
        <f t="shared" si="936"/>
        <v>0</v>
      </c>
      <c r="QA446" s="236">
        <f t="shared" si="936"/>
        <v>0</v>
      </c>
      <c r="QB446" s="236">
        <f>IF($AY$367=0,0,"")</f>
        <v>0</v>
      </c>
      <c r="QC446" s="236">
        <f t="shared" ref="QC446:QJ446" si="937">IF($AY$367=0,0,"")</f>
        <v>0</v>
      </c>
      <c r="QD446" s="236">
        <f t="shared" si="937"/>
        <v>0</v>
      </c>
      <c r="QE446" s="236">
        <f t="shared" si="937"/>
        <v>0</v>
      </c>
      <c r="QF446" s="236">
        <f t="shared" si="937"/>
        <v>0</v>
      </c>
      <c r="QG446" s="236">
        <f t="shared" si="937"/>
        <v>0</v>
      </c>
      <c r="QH446" s="236">
        <f t="shared" si="937"/>
        <v>0</v>
      </c>
      <c r="QI446" s="236">
        <f t="shared" si="937"/>
        <v>0</v>
      </c>
      <c r="QJ446" s="236">
        <f t="shared" si="937"/>
        <v>0</v>
      </c>
      <c r="QK446" s="236">
        <f>IF($AZ$367=0,0,"")</f>
        <v>0</v>
      </c>
      <c r="QL446" s="236">
        <f t="shared" ref="QL446:QS446" si="938">IF($AZ$367=0,0,"")</f>
        <v>0</v>
      </c>
      <c r="QM446" s="236">
        <f t="shared" si="938"/>
        <v>0</v>
      </c>
      <c r="QN446" s="236">
        <f t="shared" si="938"/>
        <v>0</v>
      </c>
      <c r="QO446" s="236">
        <f t="shared" si="938"/>
        <v>0</v>
      </c>
      <c r="QP446" s="236">
        <f t="shared" si="938"/>
        <v>0</v>
      </c>
      <c r="QQ446" s="236">
        <f t="shared" si="938"/>
        <v>0</v>
      </c>
      <c r="QR446" s="236">
        <f t="shared" si="938"/>
        <v>0</v>
      </c>
      <c r="QS446" s="236">
        <f t="shared" si="938"/>
        <v>0</v>
      </c>
      <c r="QT446" s="236">
        <f>IF($BA$367=0,0,"")</f>
        <v>0</v>
      </c>
      <c r="QU446" s="236">
        <f t="shared" ref="QU446:RB446" si="939">IF($BA$367=0,0,"")</f>
        <v>0</v>
      </c>
      <c r="QV446" s="236">
        <f t="shared" si="939"/>
        <v>0</v>
      </c>
      <c r="QW446" s="236">
        <f t="shared" si="939"/>
        <v>0</v>
      </c>
      <c r="QX446" s="236">
        <f t="shared" si="939"/>
        <v>0</v>
      </c>
      <c r="QY446" s="236">
        <f t="shared" si="939"/>
        <v>0</v>
      </c>
      <c r="QZ446" s="236">
        <f t="shared" si="939"/>
        <v>0</v>
      </c>
      <c r="RA446" s="236">
        <f t="shared" si="939"/>
        <v>0</v>
      </c>
      <c r="RB446" s="236">
        <f t="shared" si="939"/>
        <v>0</v>
      </c>
      <c r="RC446" s="236">
        <f>IF($BB$367=0,0,"")</f>
        <v>0</v>
      </c>
      <c r="RD446" s="236">
        <f t="shared" ref="RD446:RK446" si="940">IF($BB$367=0,0,"")</f>
        <v>0</v>
      </c>
      <c r="RE446" s="236">
        <f t="shared" si="940"/>
        <v>0</v>
      </c>
      <c r="RF446" s="236">
        <f t="shared" si="940"/>
        <v>0</v>
      </c>
      <c r="RG446" s="236">
        <f t="shared" si="940"/>
        <v>0</v>
      </c>
      <c r="RH446" s="236">
        <f t="shared" si="940"/>
        <v>0</v>
      </c>
      <c r="RI446" s="236">
        <f t="shared" si="940"/>
        <v>0</v>
      </c>
      <c r="RJ446" s="236">
        <f t="shared" si="940"/>
        <v>0</v>
      </c>
      <c r="RK446" s="236">
        <f t="shared" si="940"/>
        <v>0</v>
      </c>
      <c r="RL446" s="236">
        <f>IF($BC$367=0,0,"")</f>
        <v>0</v>
      </c>
      <c r="RM446" s="236">
        <f t="shared" ref="RM446:RT446" si="941">IF($BC$367=0,0,"")</f>
        <v>0</v>
      </c>
      <c r="RN446" s="236">
        <f t="shared" si="941"/>
        <v>0</v>
      </c>
      <c r="RO446" s="236">
        <f t="shared" si="941"/>
        <v>0</v>
      </c>
      <c r="RP446" s="236">
        <f t="shared" si="941"/>
        <v>0</v>
      </c>
      <c r="RQ446" s="236">
        <f t="shared" si="941"/>
        <v>0</v>
      </c>
      <c r="RR446" s="236">
        <f t="shared" si="941"/>
        <v>0</v>
      </c>
      <c r="RS446" s="236">
        <f t="shared" si="941"/>
        <v>0</v>
      </c>
      <c r="RT446" s="236">
        <f t="shared" si="941"/>
        <v>0</v>
      </c>
      <c r="RU446" s="236">
        <f>IF($BD$367=0,0,"")</f>
        <v>0</v>
      </c>
      <c r="RV446" s="236">
        <f t="shared" ref="RV446:SC446" si="942">IF($BD$367=0,0,"")</f>
        <v>0</v>
      </c>
      <c r="RW446" s="236">
        <f t="shared" si="942"/>
        <v>0</v>
      </c>
      <c r="RX446" s="236">
        <f t="shared" si="942"/>
        <v>0</v>
      </c>
      <c r="RY446" s="236">
        <f t="shared" si="942"/>
        <v>0</v>
      </c>
      <c r="RZ446" s="236">
        <f t="shared" si="942"/>
        <v>0</v>
      </c>
      <c r="SA446" s="236">
        <f t="shared" si="942"/>
        <v>0</v>
      </c>
      <c r="SB446" s="236">
        <f t="shared" si="942"/>
        <v>0</v>
      </c>
      <c r="SC446" s="236">
        <f t="shared" si="942"/>
        <v>0</v>
      </c>
      <c r="SD446" s="236">
        <f>IF($BE$367=0,0,"")</f>
        <v>0</v>
      </c>
      <c r="SE446" s="236">
        <f t="shared" ref="SE446:SL446" si="943">IF($BE$367=0,0,"")</f>
        <v>0</v>
      </c>
      <c r="SF446" s="236">
        <f t="shared" si="943"/>
        <v>0</v>
      </c>
      <c r="SG446" s="236">
        <f t="shared" si="943"/>
        <v>0</v>
      </c>
      <c r="SH446" s="236">
        <f t="shared" si="943"/>
        <v>0</v>
      </c>
      <c r="SI446" s="236">
        <f t="shared" si="943"/>
        <v>0</v>
      </c>
      <c r="SJ446" s="236">
        <f t="shared" si="943"/>
        <v>0</v>
      </c>
      <c r="SK446" s="236">
        <f t="shared" si="943"/>
        <v>0</v>
      </c>
      <c r="SL446" s="236">
        <f t="shared" si="943"/>
        <v>0</v>
      </c>
      <c r="SM446" s="236">
        <f>IF($BF$367=0,0,"")</f>
        <v>0</v>
      </c>
      <c r="SN446" s="236">
        <f t="shared" ref="SN446:SU446" si="944">IF($BF$367=0,0,"")</f>
        <v>0</v>
      </c>
      <c r="SO446" s="236">
        <f t="shared" si="944"/>
        <v>0</v>
      </c>
      <c r="SP446" s="236">
        <f t="shared" si="944"/>
        <v>0</v>
      </c>
      <c r="SQ446" s="236">
        <f t="shared" si="944"/>
        <v>0</v>
      </c>
      <c r="SR446" s="236">
        <f t="shared" si="944"/>
        <v>0</v>
      </c>
      <c r="SS446" s="236">
        <f t="shared" si="944"/>
        <v>0</v>
      </c>
      <c r="ST446" s="236">
        <f t="shared" si="944"/>
        <v>0</v>
      </c>
      <c r="SU446" s="236">
        <f t="shared" si="944"/>
        <v>0</v>
      </c>
      <c r="SV446" s="236">
        <f>IF($BG$367=0,0,"")</f>
        <v>0</v>
      </c>
      <c r="SW446" s="236">
        <f t="shared" ref="SW446:TD446" si="945">IF($BG$367=0,0,"")</f>
        <v>0</v>
      </c>
      <c r="SX446" s="236">
        <f t="shared" si="945"/>
        <v>0</v>
      </c>
      <c r="SY446" s="236">
        <f t="shared" si="945"/>
        <v>0</v>
      </c>
      <c r="SZ446" s="236">
        <f t="shared" si="945"/>
        <v>0</v>
      </c>
      <c r="TA446" s="236">
        <f t="shared" si="945"/>
        <v>0</v>
      </c>
      <c r="TB446" s="236">
        <f t="shared" si="945"/>
        <v>0</v>
      </c>
      <c r="TC446" s="236">
        <f t="shared" si="945"/>
        <v>0</v>
      </c>
      <c r="TD446" s="236">
        <f t="shared" si="945"/>
        <v>0</v>
      </c>
      <c r="TE446" s="236">
        <f>IF($BH$367=0,0,"")</f>
        <v>0</v>
      </c>
      <c r="TF446" s="236">
        <f t="shared" ref="TF446:TM446" si="946">IF($BH$367=0,0,"")</f>
        <v>0</v>
      </c>
      <c r="TG446" s="236">
        <f t="shared" si="946"/>
        <v>0</v>
      </c>
      <c r="TH446" s="236">
        <f t="shared" si="946"/>
        <v>0</v>
      </c>
      <c r="TI446" s="236">
        <f t="shared" si="946"/>
        <v>0</v>
      </c>
      <c r="TJ446" s="236">
        <f t="shared" si="946"/>
        <v>0</v>
      </c>
      <c r="TK446" s="236">
        <f t="shared" si="946"/>
        <v>0</v>
      </c>
      <c r="TL446" s="236">
        <f t="shared" si="946"/>
        <v>0</v>
      </c>
      <c r="TM446" s="236">
        <f t="shared" si="946"/>
        <v>0</v>
      </c>
      <c r="TN446" s="236">
        <f>IF($BI$367=0,0,"")</f>
        <v>0</v>
      </c>
      <c r="TO446" s="236">
        <f t="shared" ref="TO446:TV446" si="947">IF($BI$367=0,0,"")</f>
        <v>0</v>
      </c>
      <c r="TP446" s="236">
        <f t="shared" si="947"/>
        <v>0</v>
      </c>
      <c r="TQ446" s="236">
        <f t="shared" si="947"/>
        <v>0</v>
      </c>
      <c r="TR446" s="236">
        <f t="shared" si="947"/>
        <v>0</v>
      </c>
      <c r="TS446" s="236">
        <f t="shared" si="947"/>
        <v>0</v>
      </c>
      <c r="TT446" s="236">
        <f t="shared" si="947"/>
        <v>0</v>
      </c>
      <c r="TU446" s="236">
        <f t="shared" si="947"/>
        <v>0</v>
      </c>
      <c r="TV446" s="236">
        <f t="shared" si="947"/>
        <v>0</v>
      </c>
      <c r="TW446" s="236">
        <f>IF($BJ$367=0,0,"")</f>
        <v>0</v>
      </c>
      <c r="TX446" s="236">
        <f t="shared" ref="TX446:UE446" si="948">IF($BJ$367=0,0,"")</f>
        <v>0</v>
      </c>
      <c r="TY446" s="236">
        <f t="shared" si="948"/>
        <v>0</v>
      </c>
      <c r="TZ446" s="236">
        <f t="shared" si="948"/>
        <v>0</v>
      </c>
      <c r="UA446" s="236">
        <f t="shared" si="948"/>
        <v>0</v>
      </c>
      <c r="UB446" s="236">
        <f t="shared" si="948"/>
        <v>0</v>
      </c>
      <c r="UC446" s="236">
        <f t="shared" si="948"/>
        <v>0</v>
      </c>
      <c r="UD446" s="236">
        <f t="shared" si="948"/>
        <v>0</v>
      </c>
      <c r="UE446" s="236">
        <f t="shared" si="948"/>
        <v>0</v>
      </c>
      <c r="UF446" s="236">
        <f>IF($BK$367=0,0,"")</f>
        <v>0</v>
      </c>
      <c r="UG446" s="236">
        <f t="shared" ref="UG446:UN446" si="949">IF($BK$367=0,0,"")</f>
        <v>0</v>
      </c>
      <c r="UH446" s="236">
        <f t="shared" si="949"/>
        <v>0</v>
      </c>
      <c r="UI446" s="236">
        <f t="shared" si="949"/>
        <v>0</v>
      </c>
      <c r="UJ446" s="236">
        <f t="shared" si="949"/>
        <v>0</v>
      </c>
      <c r="UK446" s="236">
        <f t="shared" si="949"/>
        <v>0</v>
      </c>
      <c r="UL446" s="236">
        <f t="shared" si="949"/>
        <v>0</v>
      </c>
      <c r="UM446" s="236">
        <f t="shared" si="949"/>
        <v>0</v>
      </c>
      <c r="UN446" s="236">
        <f t="shared" si="949"/>
        <v>0</v>
      </c>
      <c r="UO446" s="236">
        <f>IF($BL$367=0,0,"")</f>
        <v>0</v>
      </c>
      <c r="UP446" s="236">
        <f t="shared" ref="UP446:UW446" si="950">IF($BL$367=0,0,"")</f>
        <v>0</v>
      </c>
      <c r="UQ446" s="236">
        <f t="shared" si="950"/>
        <v>0</v>
      </c>
      <c r="UR446" s="236">
        <f t="shared" si="950"/>
        <v>0</v>
      </c>
      <c r="US446" s="236">
        <f t="shared" si="950"/>
        <v>0</v>
      </c>
      <c r="UT446" s="236">
        <f t="shared" si="950"/>
        <v>0</v>
      </c>
      <c r="UU446" s="236">
        <f t="shared" si="950"/>
        <v>0</v>
      </c>
      <c r="UV446" s="236">
        <f t="shared" si="950"/>
        <v>0</v>
      </c>
      <c r="UW446" s="236">
        <f t="shared" si="950"/>
        <v>0</v>
      </c>
      <c r="UX446" s="236">
        <f>IF($BM$367=0,0,"")</f>
        <v>0</v>
      </c>
      <c r="UY446" s="236">
        <f t="shared" ref="UY446:VF446" si="951">IF($BM$367=0,0,"")</f>
        <v>0</v>
      </c>
      <c r="UZ446" s="236">
        <f t="shared" si="951"/>
        <v>0</v>
      </c>
      <c r="VA446" s="236">
        <f t="shared" si="951"/>
        <v>0</v>
      </c>
      <c r="VB446" s="236">
        <f t="shared" si="951"/>
        <v>0</v>
      </c>
      <c r="VC446" s="236">
        <f t="shared" si="951"/>
        <v>0</v>
      </c>
      <c r="VD446" s="236">
        <f t="shared" si="951"/>
        <v>0</v>
      </c>
      <c r="VE446" s="236">
        <f t="shared" si="951"/>
        <v>0</v>
      </c>
      <c r="VF446" s="236">
        <f t="shared" si="951"/>
        <v>0</v>
      </c>
      <c r="VG446" s="236">
        <f>IF($BN$367=0,0,"")</f>
        <v>0</v>
      </c>
      <c r="VH446" s="236">
        <f t="shared" ref="VH446:VO446" si="952">IF($BN$367=0,0,"")</f>
        <v>0</v>
      </c>
      <c r="VI446" s="236">
        <f t="shared" si="952"/>
        <v>0</v>
      </c>
      <c r="VJ446" s="236">
        <f t="shared" si="952"/>
        <v>0</v>
      </c>
      <c r="VK446" s="236">
        <f t="shared" si="952"/>
        <v>0</v>
      </c>
      <c r="VL446" s="236">
        <f t="shared" si="952"/>
        <v>0</v>
      </c>
      <c r="VM446" s="236">
        <f t="shared" si="952"/>
        <v>0</v>
      </c>
      <c r="VN446" s="236">
        <f t="shared" si="952"/>
        <v>0</v>
      </c>
      <c r="VO446" s="236">
        <f t="shared" si="952"/>
        <v>0</v>
      </c>
      <c r="VP446" s="236">
        <f>IF($BO$367=0,0,"")</f>
        <v>0</v>
      </c>
      <c r="VQ446" s="236">
        <f t="shared" ref="VQ446:VX446" si="953">IF($BO$367=0,0,"")</f>
        <v>0</v>
      </c>
      <c r="VR446" s="236">
        <f t="shared" si="953"/>
        <v>0</v>
      </c>
      <c r="VS446" s="236">
        <f t="shared" si="953"/>
        <v>0</v>
      </c>
      <c r="VT446" s="236">
        <f t="shared" si="953"/>
        <v>0</v>
      </c>
      <c r="VU446" s="236">
        <f t="shared" si="953"/>
        <v>0</v>
      </c>
      <c r="VV446" s="236">
        <f t="shared" si="953"/>
        <v>0</v>
      </c>
      <c r="VW446" s="236">
        <f t="shared" si="953"/>
        <v>0</v>
      </c>
      <c r="VX446" s="236">
        <f t="shared" si="953"/>
        <v>0</v>
      </c>
      <c r="VY446" s="236">
        <f>IF($BP$367=0,0,"")</f>
        <v>0</v>
      </c>
      <c r="VZ446" s="236">
        <f t="shared" ref="VZ446:WG446" si="954">IF($BP$367=0,0,"")</f>
        <v>0</v>
      </c>
      <c r="WA446" s="236">
        <f t="shared" si="954"/>
        <v>0</v>
      </c>
      <c r="WB446" s="236">
        <f t="shared" si="954"/>
        <v>0</v>
      </c>
      <c r="WC446" s="236">
        <f t="shared" si="954"/>
        <v>0</v>
      </c>
      <c r="WD446" s="236">
        <f t="shared" si="954"/>
        <v>0</v>
      </c>
      <c r="WE446" s="236">
        <f t="shared" si="954"/>
        <v>0</v>
      </c>
      <c r="WF446" s="236">
        <f t="shared" si="954"/>
        <v>0</v>
      </c>
      <c r="WG446" s="236">
        <f t="shared" si="954"/>
        <v>0</v>
      </c>
      <c r="WH446" s="236">
        <f>IF($BQ$367=0,0,"")</f>
        <v>0</v>
      </c>
      <c r="WI446" s="236">
        <f t="shared" ref="WI446:WP446" si="955">IF($BQ$367=0,0,"")</f>
        <v>0</v>
      </c>
      <c r="WJ446" s="236">
        <f t="shared" si="955"/>
        <v>0</v>
      </c>
      <c r="WK446" s="236">
        <f t="shared" si="955"/>
        <v>0</v>
      </c>
      <c r="WL446" s="236">
        <f t="shared" si="955"/>
        <v>0</v>
      </c>
      <c r="WM446" s="236">
        <f t="shared" si="955"/>
        <v>0</v>
      </c>
      <c r="WN446" s="236">
        <f t="shared" si="955"/>
        <v>0</v>
      </c>
      <c r="WO446" s="236">
        <f t="shared" si="955"/>
        <v>0</v>
      </c>
      <c r="WP446" s="236">
        <f t="shared" si="955"/>
        <v>0</v>
      </c>
      <c r="WQ446" s="236">
        <f>IF($BR$367=0,0,"")</f>
        <v>0</v>
      </c>
      <c r="WR446" s="236">
        <f t="shared" ref="WR446:WY446" si="956">IF($BR$367=0,0,"")</f>
        <v>0</v>
      </c>
      <c r="WS446" s="236">
        <f t="shared" si="956"/>
        <v>0</v>
      </c>
      <c r="WT446" s="236">
        <f t="shared" si="956"/>
        <v>0</v>
      </c>
      <c r="WU446" s="236">
        <f t="shared" si="956"/>
        <v>0</v>
      </c>
      <c r="WV446" s="236">
        <f t="shared" si="956"/>
        <v>0</v>
      </c>
      <c r="WW446" s="236">
        <f t="shared" si="956"/>
        <v>0</v>
      </c>
      <c r="WX446" s="236">
        <f t="shared" si="956"/>
        <v>0</v>
      </c>
      <c r="WY446" s="236">
        <f t="shared" si="956"/>
        <v>0</v>
      </c>
      <c r="WZ446" s="236">
        <f>IF($BS$367=0,0,"")</f>
        <v>0</v>
      </c>
      <c r="XA446" s="236">
        <f t="shared" ref="XA446:XH446" si="957">IF($BS$367=0,0,"")</f>
        <v>0</v>
      </c>
      <c r="XB446" s="236">
        <f t="shared" si="957"/>
        <v>0</v>
      </c>
      <c r="XC446" s="236">
        <f t="shared" si="957"/>
        <v>0</v>
      </c>
      <c r="XD446" s="236">
        <f t="shared" si="957"/>
        <v>0</v>
      </c>
      <c r="XE446" s="236">
        <f t="shared" si="957"/>
        <v>0</v>
      </c>
      <c r="XF446" s="236">
        <f t="shared" si="957"/>
        <v>0</v>
      </c>
      <c r="XG446" s="236">
        <f t="shared" si="957"/>
        <v>0</v>
      </c>
      <c r="XH446" s="236">
        <f t="shared" si="957"/>
        <v>0</v>
      </c>
      <c r="XI446" s="236">
        <f>IF($BT$367=0,0,"")</f>
        <v>0</v>
      </c>
      <c r="XJ446" s="236">
        <f t="shared" ref="XJ446:XQ446" si="958">IF($BT$367=0,0,"")</f>
        <v>0</v>
      </c>
      <c r="XK446" s="236">
        <f t="shared" si="958"/>
        <v>0</v>
      </c>
      <c r="XL446" s="236">
        <f t="shared" si="958"/>
        <v>0</v>
      </c>
      <c r="XM446" s="236">
        <f t="shared" si="958"/>
        <v>0</v>
      </c>
      <c r="XN446" s="236">
        <f t="shared" si="958"/>
        <v>0</v>
      </c>
      <c r="XO446" s="236">
        <f t="shared" si="958"/>
        <v>0</v>
      </c>
      <c r="XP446" s="236">
        <f t="shared" si="958"/>
        <v>0</v>
      </c>
      <c r="XQ446" s="236">
        <f t="shared" si="958"/>
        <v>0</v>
      </c>
      <c r="XR446" s="236">
        <f>IF($BU$367=0,0,"")</f>
        <v>0</v>
      </c>
      <c r="XS446" s="236">
        <f t="shared" ref="XS446:XZ446" si="959">IF($BU$367=0,0,"")</f>
        <v>0</v>
      </c>
      <c r="XT446" s="236">
        <f t="shared" si="959"/>
        <v>0</v>
      </c>
      <c r="XU446" s="236">
        <f t="shared" si="959"/>
        <v>0</v>
      </c>
      <c r="XV446" s="236">
        <f t="shared" si="959"/>
        <v>0</v>
      </c>
      <c r="XW446" s="236">
        <f t="shared" si="959"/>
        <v>0</v>
      </c>
      <c r="XX446" s="236">
        <f t="shared" si="959"/>
        <v>0</v>
      </c>
      <c r="XY446" s="236">
        <f t="shared" si="959"/>
        <v>0</v>
      </c>
      <c r="XZ446" s="236">
        <f t="shared" si="959"/>
        <v>0</v>
      </c>
      <c r="YA446" s="236">
        <f>IF($BV$367=0,0,"")</f>
        <v>0</v>
      </c>
      <c r="YB446" s="236">
        <f t="shared" ref="YB446:YI446" si="960">IF($BV$367=0,0,"")</f>
        <v>0</v>
      </c>
      <c r="YC446" s="236">
        <f t="shared" si="960"/>
        <v>0</v>
      </c>
      <c r="YD446" s="236">
        <f t="shared" si="960"/>
        <v>0</v>
      </c>
      <c r="YE446" s="236">
        <f t="shared" si="960"/>
        <v>0</v>
      </c>
      <c r="YF446" s="236">
        <f t="shared" si="960"/>
        <v>0</v>
      </c>
      <c r="YG446" s="236">
        <f t="shared" si="960"/>
        <v>0</v>
      </c>
      <c r="YH446" s="236">
        <f t="shared" si="960"/>
        <v>0</v>
      </c>
      <c r="YI446" s="236">
        <f t="shared" si="960"/>
        <v>0</v>
      </c>
      <c r="YJ446" s="236">
        <f>IF($BW$367=0,0,"")</f>
        <v>0</v>
      </c>
      <c r="YK446" s="236">
        <f t="shared" ref="YK446:YR446" si="961">IF($BW$367=0,0,"")</f>
        <v>0</v>
      </c>
      <c r="YL446" s="236">
        <f t="shared" si="961"/>
        <v>0</v>
      </c>
      <c r="YM446" s="236">
        <f t="shared" si="961"/>
        <v>0</v>
      </c>
      <c r="YN446" s="236">
        <f t="shared" si="961"/>
        <v>0</v>
      </c>
      <c r="YO446" s="236">
        <f t="shared" si="961"/>
        <v>0</v>
      </c>
      <c r="YP446" s="236">
        <f t="shared" si="961"/>
        <v>0</v>
      </c>
      <c r="YQ446" s="236">
        <f t="shared" si="961"/>
        <v>0</v>
      </c>
      <c r="YR446" s="236">
        <f t="shared" si="961"/>
        <v>0</v>
      </c>
      <c r="YS446" s="236">
        <f>IF($BX$367=0,0,"")</f>
        <v>0</v>
      </c>
      <c r="YT446" s="236">
        <f t="shared" ref="YT446:ZA446" si="962">IF($BX$367=0,0,"")</f>
        <v>0</v>
      </c>
      <c r="YU446" s="236">
        <f t="shared" si="962"/>
        <v>0</v>
      </c>
      <c r="YV446" s="236">
        <f t="shared" si="962"/>
        <v>0</v>
      </c>
      <c r="YW446" s="236">
        <f t="shared" si="962"/>
        <v>0</v>
      </c>
      <c r="YX446" s="236">
        <f t="shared" si="962"/>
        <v>0</v>
      </c>
      <c r="YY446" s="236">
        <f t="shared" si="962"/>
        <v>0</v>
      </c>
      <c r="YZ446" s="236">
        <f t="shared" si="962"/>
        <v>0</v>
      </c>
      <c r="ZA446" s="236">
        <f t="shared" si="962"/>
        <v>0</v>
      </c>
      <c r="ZB446" s="236">
        <f>IF($BY$367=0,0,"")</f>
        <v>0</v>
      </c>
      <c r="ZC446" s="236">
        <f t="shared" ref="ZC446:ZJ446" si="963">IF($BY$367=0,0,"")</f>
        <v>0</v>
      </c>
      <c r="ZD446" s="236">
        <f t="shared" si="963"/>
        <v>0</v>
      </c>
      <c r="ZE446" s="236">
        <f t="shared" si="963"/>
        <v>0</v>
      </c>
      <c r="ZF446" s="236">
        <f t="shared" si="963"/>
        <v>0</v>
      </c>
      <c r="ZG446" s="236">
        <f t="shared" si="963"/>
        <v>0</v>
      </c>
      <c r="ZH446" s="236">
        <f t="shared" si="963"/>
        <v>0</v>
      </c>
      <c r="ZI446" s="236">
        <f t="shared" si="963"/>
        <v>0</v>
      </c>
      <c r="ZJ446" s="236">
        <f t="shared" si="963"/>
        <v>0</v>
      </c>
      <c r="ZK446" s="236">
        <f>IF($BZ$367=0,0,"")</f>
        <v>0</v>
      </c>
      <c r="ZL446" s="236">
        <f t="shared" ref="ZL446:ZS446" si="964">IF($BZ$367=0,0,"")</f>
        <v>0</v>
      </c>
      <c r="ZM446" s="236">
        <f t="shared" si="964"/>
        <v>0</v>
      </c>
      <c r="ZN446" s="236">
        <f t="shared" si="964"/>
        <v>0</v>
      </c>
      <c r="ZO446" s="236">
        <f t="shared" si="964"/>
        <v>0</v>
      </c>
      <c r="ZP446" s="236">
        <f t="shared" si="964"/>
        <v>0</v>
      </c>
      <c r="ZQ446" s="236">
        <f t="shared" si="964"/>
        <v>0</v>
      </c>
      <c r="ZR446" s="236">
        <f t="shared" si="964"/>
        <v>0</v>
      </c>
      <c r="ZS446" s="236">
        <f t="shared" si="964"/>
        <v>0</v>
      </c>
      <c r="ZT446" s="236">
        <f>IF($CA$367=0,0,"")</f>
        <v>0</v>
      </c>
      <c r="ZU446" s="236">
        <f t="shared" ref="ZU446:AAB446" si="965">IF($CA$367=0,0,"")</f>
        <v>0</v>
      </c>
      <c r="ZV446" s="236">
        <f t="shared" si="965"/>
        <v>0</v>
      </c>
      <c r="ZW446" s="236">
        <f t="shared" si="965"/>
        <v>0</v>
      </c>
      <c r="ZX446" s="236">
        <f t="shared" si="965"/>
        <v>0</v>
      </c>
      <c r="ZY446" s="236">
        <f t="shared" si="965"/>
        <v>0</v>
      </c>
      <c r="ZZ446" s="236">
        <f t="shared" si="965"/>
        <v>0</v>
      </c>
      <c r="AAA446" s="236">
        <f t="shared" si="965"/>
        <v>0</v>
      </c>
      <c r="AAB446" s="236">
        <f t="shared" si="965"/>
        <v>0</v>
      </c>
      <c r="AAC446" s="236">
        <f>IF($CB$367=0,0,"")</f>
        <v>0</v>
      </c>
      <c r="AAD446" s="236">
        <f t="shared" ref="AAD446:AAK446" si="966">IF($CB$367=0,0,"")</f>
        <v>0</v>
      </c>
      <c r="AAE446" s="236">
        <f t="shared" si="966"/>
        <v>0</v>
      </c>
      <c r="AAF446" s="236">
        <f t="shared" si="966"/>
        <v>0</v>
      </c>
      <c r="AAG446" s="236">
        <f t="shared" si="966"/>
        <v>0</v>
      </c>
      <c r="AAH446" s="236">
        <f t="shared" si="966"/>
        <v>0</v>
      </c>
      <c r="AAI446" s="236">
        <f t="shared" si="966"/>
        <v>0</v>
      </c>
      <c r="AAJ446" s="236">
        <f t="shared" si="966"/>
        <v>0</v>
      </c>
      <c r="AAK446" s="236">
        <f t="shared" si="966"/>
        <v>0</v>
      </c>
      <c r="AAL446" s="236">
        <f>IF($CC$367=0,0,"")</f>
        <v>0</v>
      </c>
      <c r="AAM446" s="236">
        <f t="shared" ref="AAM446:AAT446" si="967">IF($CC$367=0,0,"")</f>
        <v>0</v>
      </c>
      <c r="AAN446" s="236">
        <f t="shared" si="967"/>
        <v>0</v>
      </c>
      <c r="AAO446" s="236">
        <f t="shared" si="967"/>
        <v>0</v>
      </c>
      <c r="AAP446" s="236">
        <f t="shared" si="967"/>
        <v>0</v>
      </c>
      <c r="AAQ446" s="236">
        <f t="shared" si="967"/>
        <v>0</v>
      </c>
      <c r="AAR446" s="236">
        <f t="shared" si="967"/>
        <v>0</v>
      </c>
      <c r="AAS446" s="236">
        <f t="shared" si="967"/>
        <v>0</v>
      </c>
      <c r="AAT446" s="236">
        <f t="shared" si="967"/>
        <v>0</v>
      </c>
      <c r="AAU446" s="236">
        <f>IF($CD$367=0,0,"")</f>
        <v>0</v>
      </c>
      <c r="AAV446" s="236">
        <f t="shared" ref="AAV446:ABC446" si="968">IF($CD$367=0,0,"")</f>
        <v>0</v>
      </c>
      <c r="AAW446" s="236">
        <f t="shared" si="968"/>
        <v>0</v>
      </c>
      <c r="AAX446" s="236">
        <f t="shared" si="968"/>
        <v>0</v>
      </c>
      <c r="AAY446" s="236">
        <f t="shared" si="968"/>
        <v>0</v>
      </c>
      <c r="AAZ446" s="236">
        <f t="shared" si="968"/>
        <v>0</v>
      </c>
      <c r="ABA446" s="236">
        <f t="shared" si="968"/>
        <v>0</v>
      </c>
      <c r="ABB446" s="236">
        <f t="shared" si="968"/>
        <v>0</v>
      </c>
      <c r="ABC446" s="236">
        <f t="shared" si="968"/>
        <v>0</v>
      </c>
      <c r="ABD446" s="236">
        <f>IF($CE$367=0,0,"")</f>
        <v>0</v>
      </c>
      <c r="ABE446" s="236">
        <f t="shared" ref="ABE446:ABL446" si="969">IF($CE$367=0,0,"")</f>
        <v>0</v>
      </c>
      <c r="ABF446" s="236">
        <f t="shared" si="969"/>
        <v>0</v>
      </c>
      <c r="ABG446" s="236">
        <f t="shared" si="969"/>
        <v>0</v>
      </c>
      <c r="ABH446" s="236">
        <f t="shared" si="969"/>
        <v>0</v>
      </c>
      <c r="ABI446" s="236">
        <f t="shared" si="969"/>
        <v>0</v>
      </c>
      <c r="ABJ446" s="236">
        <f t="shared" si="969"/>
        <v>0</v>
      </c>
      <c r="ABK446" s="236">
        <f t="shared" si="969"/>
        <v>0</v>
      </c>
      <c r="ABL446" s="236">
        <f t="shared" si="969"/>
        <v>0</v>
      </c>
      <c r="ABM446" s="236">
        <f>IF($CF$367=0,0,"")</f>
        <v>0</v>
      </c>
      <c r="ABN446" s="236">
        <f t="shared" ref="ABN446:ABU446" si="970">IF($CF$367=0,0,"")</f>
        <v>0</v>
      </c>
      <c r="ABO446" s="236">
        <f t="shared" si="970"/>
        <v>0</v>
      </c>
      <c r="ABP446" s="236">
        <f t="shared" si="970"/>
        <v>0</v>
      </c>
      <c r="ABQ446" s="236">
        <f t="shared" si="970"/>
        <v>0</v>
      </c>
      <c r="ABR446" s="236">
        <f t="shared" si="970"/>
        <v>0</v>
      </c>
      <c r="ABS446" s="236">
        <f t="shared" si="970"/>
        <v>0</v>
      </c>
      <c r="ABT446" s="236">
        <f t="shared" si="970"/>
        <v>0</v>
      </c>
      <c r="ABU446" s="236">
        <f t="shared" si="970"/>
        <v>0</v>
      </c>
      <c r="ABV446" s="236">
        <f>IF($CG$367=0,0,"")</f>
        <v>0</v>
      </c>
      <c r="ABW446" s="236">
        <f t="shared" ref="ABW446:ACD446" si="971">IF($CG$367=0,0,"")</f>
        <v>0</v>
      </c>
      <c r="ABX446" s="236">
        <f t="shared" si="971"/>
        <v>0</v>
      </c>
      <c r="ABY446" s="236">
        <f t="shared" si="971"/>
        <v>0</v>
      </c>
      <c r="ABZ446" s="236">
        <f t="shared" si="971"/>
        <v>0</v>
      </c>
      <c r="ACA446" s="236">
        <f t="shared" si="971"/>
        <v>0</v>
      </c>
      <c r="ACB446" s="236">
        <f t="shared" si="971"/>
        <v>0</v>
      </c>
      <c r="ACC446" s="236">
        <f t="shared" si="971"/>
        <v>0</v>
      </c>
      <c r="ACD446" s="236">
        <f t="shared" si="971"/>
        <v>0</v>
      </c>
      <c r="ACE446" s="236">
        <f>IF($CH$367=0,0,"")</f>
        <v>0</v>
      </c>
      <c r="ACF446" s="236">
        <f t="shared" ref="ACF446:ACM446" si="972">IF($CH$367=0,0,"")</f>
        <v>0</v>
      </c>
      <c r="ACG446" s="236">
        <f t="shared" si="972"/>
        <v>0</v>
      </c>
      <c r="ACH446" s="236">
        <f t="shared" si="972"/>
        <v>0</v>
      </c>
      <c r="ACI446" s="236">
        <f t="shared" si="972"/>
        <v>0</v>
      </c>
      <c r="ACJ446" s="236">
        <f t="shared" si="972"/>
        <v>0</v>
      </c>
      <c r="ACK446" s="236">
        <f t="shared" si="972"/>
        <v>0</v>
      </c>
      <c r="ACL446" s="236">
        <f t="shared" si="972"/>
        <v>0</v>
      </c>
      <c r="ACM446" s="236">
        <f t="shared" si="972"/>
        <v>0</v>
      </c>
      <c r="ACN446" s="236">
        <f>IF($CI$367=0,0,"")</f>
        <v>0</v>
      </c>
      <c r="ACO446" s="236">
        <f t="shared" ref="ACO446:ACV446" si="973">IF($CI$367=0,0,"")</f>
        <v>0</v>
      </c>
      <c r="ACP446" s="236">
        <f t="shared" si="973"/>
        <v>0</v>
      </c>
      <c r="ACQ446" s="236">
        <f t="shared" si="973"/>
        <v>0</v>
      </c>
      <c r="ACR446" s="236">
        <f t="shared" si="973"/>
        <v>0</v>
      </c>
      <c r="ACS446" s="236">
        <f t="shared" si="973"/>
        <v>0</v>
      </c>
      <c r="ACT446" s="236">
        <f t="shared" si="973"/>
        <v>0</v>
      </c>
      <c r="ACU446" s="236">
        <f t="shared" si="973"/>
        <v>0</v>
      </c>
      <c r="ACV446" s="236">
        <f t="shared" si="973"/>
        <v>0</v>
      </c>
      <c r="ACW446" s="236">
        <f>IF($CJ$367=0,0,"")</f>
        <v>0</v>
      </c>
      <c r="ACX446" s="236">
        <f t="shared" ref="ACX446:ADE446" si="974">IF($CJ$367=0,0,"")</f>
        <v>0</v>
      </c>
      <c r="ACY446" s="236">
        <f t="shared" si="974"/>
        <v>0</v>
      </c>
      <c r="ACZ446" s="236">
        <f t="shared" si="974"/>
        <v>0</v>
      </c>
      <c r="ADA446" s="236">
        <f t="shared" si="974"/>
        <v>0</v>
      </c>
      <c r="ADB446" s="236">
        <f t="shared" si="974"/>
        <v>0</v>
      </c>
      <c r="ADC446" s="236">
        <f t="shared" si="974"/>
        <v>0</v>
      </c>
      <c r="ADD446" s="236">
        <f t="shared" si="974"/>
        <v>0</v>
      </c>
      <c r="ADE446" s="236">
        <f t="shared" si="974"/>
        <v>0</v>
      </c>
      <c r="ADF446" s="236">
        <f>IF($CK$367=0,0,"")</f>
        <v>0</v>
      </c>
      <c r="ADG446" s="236">
        <f t="shared" ref="ADG446:ADN446" si="975">IF($CK$367=0,0,"")</f>
        <v>0</v>
      </c>
      <c r="ADH446" s="236">
        <f t="shared" si="975"/>
        <v>0</v>
      </c>
      <c r="ADI446" s="236">
        <f t="shared" si="975"/>
        <v>0</v>
      </c>
      <c r="ADJ446" s="236">
        <f t="shared" si="975"/>
        <v>0</v>
      </c>
      <c r="ADK446" s="236">
        <f t="shared" si="975"/>
        <v>0</v>
      </c>
      <c r="ADL446" s="236">
        <f t="shared" si="975"/>
        <v>0</v>
      </c>
      <c r="ADM446" s="236">
        <f t="shared" si="975"/>
        <v>0</v>
      </c>
      <c r="ADN446" s="236">
        <f t="shared" si="975"/>
        <v>0</v>
      </c>
      <c r="ADO446" s="236">
        <f>IF($CL$367=0,0,"")</f>
        <v>0</v>
      </c>
      <c r="ADP446" s="236">
        <f t="shared" ref="ADP446:ADW446" si="976">IF($CL$367=0,0,"")</f>
        <v>0</v>
      </c>
      <c r="ADQ446" s="236">
        <f t="shared" si="976"/>
        <v>0</v>
      </c>
      <c r="ADR446" s="236">
        <f t="shared" si="976"/>
        <v>0</v>
      </c>
      <c r="ADS446" s="236">
        <f t="shared" si="976"/>
        <v>0</v>
      </c>
      <c r="ADT446" s="236">
        <f t="shared" si="976"/>
        <v>0</v>
      </c>
      <c r="ADU446" s="236">
        <f t="shared" si="976"/>
        <v>0</v>
      </c>
      <c r="ADV446" s="236">
        <f t="shared" si="976"/>
        <v>0</v>
      </c>
      <c r="ADW446" s="236">
        <f t="shared" si="976"/>
        <v>0</v>
      </c>
      <c r="ADX446" s="236">
        <f>IF($CM$367=0,0,"")</f>
        <v>0</v>
      </c>
      <c r="ADY446" s="236">
        <f t="shared" ref="ADY446:AEF446" si="977">IF($CM$367=0,0,"")</f>
        <v>0</v>
      </c>
      <c r="ADZ446" s="236">
        <f t="shared" si="977"/>
        <v>0</v>
      </c>
      <c r="AEA446" s="236">
        <f t="shared" si="977"/>
        <v>0</v>
      </c>
      <c r="AEB446" s="236">
        <f t="shared" si="977"/>
        <v>0</v>
      </c>
      <c r="AEC446" s="236">
        <f t="shared" si="977"/>
        <v>0</v>
      </c>
      <c r="AED446" s="236">
        <f t="shared" si="977"/>
        <v>0</v>
      </c>
      <c r="AEE446" s="236">
        <f t="shared" si="977"/>
        <v>0</v>
      </c>
      <c r="AEF446" s="236">
        <f t="shared" si="977"/>
        <v>0</v>
      </c>
      <c r="AEG446" s="236">
        <f>IF($CN$367=0,0,"")</f>
        <v>0</v>
      </c>
      <c r="AEH446" s="236">
        <f t="shared" ref="AEH446:AEO446" si="978">IF($CN$367=0,0,"")</f>
        <v>0</v>
      </c>
      <c r="AEI446" s="236">
        <f t="shared" si="978"/>
        <v>0</v>
      </c>
      <c r="AEJ446" s="236">
        <f t="shared" si="978"/>
        <v>0</v>
      </c>
      <c r="AEK446" s="236">
        <f t="shared" si="978"/>
        <v>0</v>
      </c>
      <c r="AEL446" s="236">
        <f t="shared" si="978"/>
        <v>0</v>
      </c>
      <c r="AEM446" s="236">
        <f t="shared" si="978"/>
        <v>0</v>
      </c>
      <c r="AEN446" s="236">
        <f t="shared" si="978"/>
        <v>0</v>
      </c>
      <c r="AEO446" s="236">
        <f t="shared" si="978"/>
        <v>0</v>
      </c>
      <c r="AEP446" s="236">
        <f>IF($CO$367=0,0,"")</f>
        <v>0</v>
      </c>
      <c r="AEQ446" s="236">
        <f t="shared" ref="AEQ446:AEX446" si="979">IF($CO$367=0,0,"")</f>
        <v>0</v>
      </c>
      <c r="AER446" s="236">
        <f t="shared" si="979"/>
        <v>0</v>
      </c>
      <c r="AES446" s="236">
        <f t="shared" si="979"/>
        <v>0</v>
      </c>
      <c r="AET446" s="236">
        <f t="shared" si="979"/>
        <v>0</v>
      </c>
      <c r="AEU446" s="236">
        <f t="shared" si="979"/>
        <v>0</v>
      </c>
      <c r="AEV446" s="236">
        <f t="shared" si="979"/>
        <v>0</v>
      </c>
      <c r="AEW446" s="236">
        <f t="shared" si="979"/>
        <v>0</v>
      </c>
      <c r="AEX446" s="236">
        <f t="shared" si="979"/>
        <v>0</v>
      </c>
      <c r="AEY446" s="236">
        <f>IF($CP$367=0,0,"")</f>
        <v>0</v>
      </c>
      <c r="AEZ446" s="236">
        <f t="shared" ref="AEZ446:AFG446" si="980">IF($CP$367=0,0,"")</f>
        <v>0</v>
      </c>
      <c r="AFA446" s="236">
        <f t="shared" si="980"/>
        <v>0</v>
      </c>
      <c r="AFB446" s="236">
        <f t="shared" si="980"/>
        <v>0</v>
      </c>
      <c r="AFC446" s="236">
        <f t="shared" si="980"/>
        <v>0</v>
      </c>
      <c r="AFD446" s="236">
        <f t="shared" si="980"/>
        <v>0</v>
      </c>
      <c r="AFE446" s="236">
        <f t="shared" si="980"/>
        <v>0</v>
      </c>
      <c r="AFF446" s="236">
        <f t="shared" si="980"/>
        <v>0</v>
      </c>
      <c r="AFG446" s="236">
        <f t="shared" si="980"/>
        <v>0</v>
      </c>
      <c r="AFH446" s="236">
        <f>IF($CQ$367=0,0,"")</f>
        <v>0</v>
      </c>
      <c r="AFI446" s="236">
        <f t="shared" ref="AFI446:AFP446" si="981">IF($CQ$367=0,0,"")</f>
        <v>0</v>
      </c>
      <c r="AFJ446" s="236">
        <f t="shared" si="981"/>
        <v>0</v>
      </c>
      <c r="AFK446" s="236">
        <f t="shared" si="981"/>
        <v>0</v>
      </c>
      <c r="AFL446" s="236">
        <f t="shared" si="981"/>
        <v>0</v>
      </c>
      <c r="AFM446" s="236">
        <f t="shared" si="981"/>
        <v>0</v>
      </c>
      <c r="AFN446" s="236">
        <f t="shared" si="981"/>
        <v>0</v>
      </c>
      <c r="AFO446" s="236">
        <f t="shared" si="981"/>
        <v>0</v>
      </c>
      <c r="AFP446" s="236">
        <f t="shared" si="981"/>
        <v>0</v>
      </c>
      <c r="AFQ446" s="236">
        <f>IF($CR$367=0,0,"")</f>
        <v>0</v>
      </c>
      <c r="AFR446" s="236">
        <f t="shared" ref="AFR446:AFY446" si="982">IF($CR$367=0,0,"")</f>
        <v>0</v>
      </c>
      <c r="AFS446" s="236">
        <f t="shared" si="982"/>
        <v>0</v>
      </c>
      <c r="AFT446" s="236">
        <f t="shared" si="982"/>
        <v>0</v>
      </c>
      <c r="AFU446" s="236">
        <f t="shared" si="982"/>
        <v>0</v>
      </c>
      <c r="AFV446" s="236">
        <f t="shared" si="982"/>
        <v>0</v>
      </c>
      <c r="AFW446" s="236">
        <f t="shared" si="982"/>
        <v>0</v>
      </c>
      <c r="AFX446" s="236">
        <f t="shared" si="982"/>
        <v>0</v>
      </c>
      <c r="AFY446" s="236">
        <f t="shared" si="982"/>
        <v>0</v>
      </c>
      <c r="AFZ446" s="236">
        <f>IF($CS$367=0,0,"")</f>
        <v>0</v>
      </c>
      <c r="AGA446" s="236">
        <f t="shared" ref="AGA446:AGH446" si="983">IF($CS$367=0,0,"")</f>
        <v>0</v>
      </c>
      <c r="AGB446" s="236">
        <f t="shared" si="983"/>
        <v>0</v>
      </c>
      <c r="AGC446" s="236">
        <f t="shared" si="983"/>
        <v>0</v>
      </c>
      <c r="AGD446" s="236">
        <f t="shared" si="983"/>
        <v>0</v>
      </c>
      <c r="AGE446" s="236">
        <f t="shared" si="983"/>
        <v>0</v>
      </c>
      <c r="AGF446" s="236">
        <f t="shared" si="983"/>
        <v>0</v>
      </c>
      <c r="AGG446" s="236">
        <f t="shared" si="983"/>
        <v>0</v>
      </c>
      <c r="AGH446" s="236">
        <f t="shared" si="983"/>
        <v>0</v>
      </c>
      <c r="AGI446" s="236">
        <f>IF($CT$367=0,0,"")</f>
        <v>0</v>
      </c>
      <c r="AGJ446" s="236">
        <f t="shared" ref="AGJ446:AGQ446" si="984">IF($CT$367=0,0,"")</f>
        <v>0</v>
      </c>
      <c r="AGK446" s="236">
        <f t="shared" si="984"/>
        <v>0</v>
      </c>
      <c r="AGL446" s="236">
        <f t="shared" si="984"/>
        <v>0</v>
      </c>
      <c r="AGM446" s="236">
        <f t="shared" si="984"/>
        <v>0</v>
      </c>
      <c r="AGN446" s="236">
        <f t="shared" si="984"/>
        <v>0</v>
      </c>
      <c r="AGO446" s="236">
        <f t="shared" si="984"/>
        <v>0</v>
      </c>
      <c r="AGP446" s="236">
        <f t="shared" si="984"/>
        <v>0</v>
      </c>
      <c r="AGQ446" s="236">
        <f t="shared" si="984"/>
        <v>0</v>
      </c>
      <c r="AGR446" s="236">
        <f>IF($CU$367=0,0,"")</f>
        <v>0</v>
      </c>
      <c r="AGS446" s="236">
        <f t="shared" ref="AGS446:AGZ446" si="985">IF($CU$367=0,0,"")</f>
        <v>0</v>
      </c>
      <c r="AGT446" s="236">
        <f t="shared" si="985"/>
        <v>0</v>
      </c>
      <c r="AGU446" s="236">
        <f t="shared" si="985"/>
        <v>0</v>
      </c>
      <c r="AGV446" s="236">
        <f t="shared" si="985"/>
        <v>0</v>
      </c>
      <c r="AGW446" s="236">
        <f t="shared" si="985"/>
        <v>0</v>
      </c>
      <c r="AGX446" s="236">
        <f t="shared" si="985"/>
        <v>0</v>
      </c>
      <c r="AGY446" s="236">
        <f t="shared" si="985"/>
        <v>0</v>
      </c>
      <c r="AGZ446" s="236">
        <f t="shared" si="985"/>
        <v>0</v>
      </c>
      <c r="AHA446" s="236">
        <f>IF($CV$367=0,0,"")</f>
        <v>0</v>
      </c>
      <c r="AHB446" s="236">
        <f t="shared" ref="AHB446:AHI446" si="986">IF($CV$367=0,0,"")</f>
        <v>0</v>
      </c>
      <c r="AHC446" s="236">
        <f t="shared" si="986"/>
        <v>0</v>
      </c>
      <c r="AHD446" s="236">
        <f t="shared" si="986"/>
        <v>0</v>
      </c>
      <c r="AHE446" s="236">
        <f t="shared" si="986"/>
        <v>0</v>
      </c>
      <c r="AHF446" s="236">
        <f t="shared" si="986"/>
        <v>0</v>
      </c>
      <c r="AHG446" s="236">
        <f t="shared" si="986"/>
        <v>0</v>
      </c>
      <c r="AHH446" s="236">
        <f t="shared" si="986"/>
        <v>0</v>
      </c>
      <c r="AHI446" s="236">
        <f t="shared" si="986"/>
        <v>0</v>
      </c>
      <c r="AHJ446" s="236">
        <f>IF($CW$367=0,0,"")</f>
        <v>0</v>
      </c>
      <c r="AHK446" s="236">
        <f t="shared" ref="AHK446:AHR446" si="987">IF($CW$367=0,0,"")</f>
        <v>0</v>
      </c>
      <c r="AHL446" s="236">
        <f t="shared" si="987"/>
        <v>0</v>
      </c>
      <c r="AHM446" s="236">
        <f t="shared" si="987"/>
        <v>0</v>
      </c>
      <c r="AHN446" s="236">
        <f t="shared" si="987"/>
        <v>0</v>
      </c>
      <c r="AHO446" s="236">
        <f t="shared" si="987"/>
        <v>0</v>
      </c>
      <c r="AHP446" s="236">
        <f t="shared" si="987"/>
        <v>0</v>
      </c>
      <c r="AHQ446" s="236">
        <f t="shared" si="987"/>
        <v>0</v>
      </c>
      <c r="AHR446" s="236">
        <f t="shared" si="987"/>
        <v>0</v>
      </c>
      <c r="AHS446" s="236">
        <f>IF($CX$367=0,0,"")</f>
        <v>0</v>
      </c>
      <c r="AHT446" s="236">
        <f t="shared" ref="AHT446:AIA446" si="988">IF($CX$367=0,0,"")</f>
        <v>0</v>
      </c>
      <c r="AHU446" s="236">
        <f t="shared" si="988"/>
        <v>0</v>
      </c>
      <c r="AHV446" s="236">
        <f t="shared" si="988"/>
        <v>0</v>
      </c>
      <c r="AHW446" s="236">
        <f t="shared" si="988"/>
        <v>0</v>
      </c>
      <c r="AHX446" s="236">
        <f t="shared" si="988"/>
        <v>0</v>
      </c>
      <c r="AHY446" s="236">
        <f t="shared" si="988"/>
        <v>0</v>
      </c>
      <c r="AHZ446" s="236">
        <f t="shared" si="988"/>
        <v>0</v>
      </c>
      <c r="AIA446" s="236">
        <f t="shared" si="988"/>
        <v>0</v>
      </c>
      <c r="AIB446" s="236">
        <f>IF($CY$367=0,0,"")</f>
        <v>0</v>
      </c>
      <c r="AIC446" s="236">
        <f t="shared" ref="AIC446:AIJ446" si="989">IF($CY$367=0,0,"")</f>
        <v>0</v>
      </c>
      <c r="AID446" s="236">
        <f t="shared" si="989"/>
        <v>0</v>
      </c>
      <c r="AIE446" s="236">
        <f t="shared" si="989"/>
        <v>0</v>
      </c>
      <c r="AIF446" s="236">
        <f t="shared" si="989"/>
        <v>0</v>
      </c>
      <c r="AIG446" s="236">
        <f t="shared" si="989"/>
        <v>0</v>
      </c>
      <c r="AIH446" s="236">
        <f t="shared" si="989"/>
        <v>0</v>
      </c>
      <c r="AII446" s="236">
        <f t="shared" si="989"/>
        <v>0</v>
      </c>
      <c r="AIJ446" s="236">
        <f t="shared" si="989"/>
        <v>0</v>
      </c>
      <c r="AIK446" s="236">
        <f>IF($CZ$367=0,0,"")</f>
        <v>0</v>
      </c>
      <c r="AIL446" s="236">
        <f t="shared" ref="AIL446:AIS446" si="990">IF($CZ$367=0,0,"")</f>
        <v>0</v>
      </c>
      <c r="AIM446" s="236">
        <f t="shared" si="990"/>
        <v>0</v>
      </c>
      <c r="AIN446" s="236">
        <f t="shared" si="990"/>
        <v>0</v>
      </c>
      <c r="AIO446" s="236">
        <f t="shared" si="990"/>
        <v>0</v>
      </c>
      <c r="AIP446" s="236">
        <f t="shared" si="990"/>
        <v>0</v>
      </c>
      <c r="AIQ446" s="236">
        <f t="shared" si="990"/>
        <v>0</v>
      </c>
      <c r="AIR446" s="236">
        <f t="shared" si="990"/>
        <v>0</v>
      </c>
      <c r="AIS446" s="236">
        <f t="shared" si="990"/>
        <v>0</v>
      </c>
    </row>
    <row r="447" spans="1:1232" hidden="1">
      <c r="A447" s="257">
        <v>1</v>
      </c>
      <c r="B447" s="257">
        <v>5</v>
      </c>
      <c r="C447" s="266">
        <v>3</v>
      </c>
      <c r="D447" s="266">
        <v>2.5</v>
      </c>
      <c r="E447" s="266">
        <v>2.5</v>
      </c>
      <c r="F447" s="6"/>
      <c r="G447" s="6"/>
      <c r="H447" s="6"/>
      <c r="I447" s="6"/>
      <c r="J447" s="6"/>
      <c r="K447" s="6"/>
      <c r="L447" s="6"/>
      <c r="M447" s="6"/>
      <c r="N447" s="6"/>
      <c r="O447" s="6"/>
      <c r="Q447" s="269" t="str">
        <f t="shared" ref="Q447:Q469" si="991">IF(AND(A447&lt;=$C$367,$C$367&lt;=B447),C447,"")</f>
        <v/>
      </c>
      <c r="R447" s="269" t="str">
        <f t="shared" ref="R447:R469" si="992">IF(AND(A447&lt;=$C$367,$C$367&lt;=B447),((1/3)*C447),"")</f>
        <v/>
      </c>
      <c r="S447" s="269" t="str">
        <f t="shared" ref="S447:S469" si="993">IF(AND(A447&lt;=$C$367,$C$367&lt;=B447),((2/3)*C447),"")</f>
        <v/>
      </c>
      <c r="T447" s="269" t="str">
        <f t="shared" ref="T447:T469" si="994">IF(AND(A447&lt;=$C$367,$C$367&lt;=B447),D447,"")</f>
        <v/>
      </c>
      <c r="U447" s="269" t="str">
        <f t="shared" ref="U447:U469" si="995">IF(AND(A447&lt;=$C$367,$C$367&lt;=B447),((1/3)*D447),"")</f>
        <v/>
      </c>
      <c r="V447" s="269" t="str">
        <f t="shared" ref="V447:V469" si="996">IF(AND(A447&lt;=$C$367,$C$367&lt;=B447),((2/3)*D447),"")</f>
        <v/>
      </c>
      <c r="W447" s="269" t="str">
        <f t="shared" ref="W447:W469" si="997">IF(AND(A447&lt;=$C$367,$C$367&lt;=B447),E447,"")</f>
        <v/>
      </c>
      <c r="X447" s="269" t="str">
        <f t="shared" ref="X447:X469" si="998">IF(AND(A447&lt;=$C$367,$C$367&lt;=B447),((1/3)*E447),"")</f>
        <v/>
      </c>
      <c r="Y447" s="269"/>
      <c r="Z447" s="269"/>
      <c r="AA447" s="269"/>
      <c r="AB447" s="269" t="str">
        <f t="shared" ref="AB447:AB469" si="999">IF(AND(A447&lt;=$C$367,$C$367&lt;=B447),((2/3)*E447),"")</f>
        <v/>
      </c>
      <c r="AC447" s="269" t="str">
        <f t="shared" ref="AC447:AC469" si="1000">IF(AND(A447&lt;=$D$367,$D$367&lt;=B447),C447,"")</f>
        <v/>
      </c>
      <c r="AD447" s="269" t="str">
        <f t="shared" ref="AD447:AD469" si="1001">IF(AND(A447&lt;=$D$367,$D$367&lt;=B447),((1/3)*C447),"")</f>
        <v/>
      </c>
      <c r="AE447" s="269" t="str">
        <f t="shared" ref="AE447:AE469" si="1002">IF(AND(A447&lt;=$D$367,$D$367&lt;=B447),((2/3)*C447),"")</f>
        <v/>
      </c>
      <c r="AF447" s="269" t="str">
        <f t="shared" ref="AF447:AF469" si="1003">IF(AND(A447&lt;=$D$367,$D$367&lt;=B447),D447,"")</f>
        <v/>
      </c>
      <c r="AG447" s="269" t="str">
        <f t="shared" ref="AG447:AG469" si="1004">IF(AND(A447&lt;=$D$367,$D$367&lt;=B447),((1/3)*D447),"")</f>
        <v/>
      </c>
      <c r="AH447" s="269"/>
      <c r="AI447" s="269" t="str">
        <f t="shared" ref="AI447:AI469" si="1005">IF(AND(A447&lt;=$D$367,$D$367&lt;=B447),((2/3)*D447),"")</f>
        <v/>
      </c>
      <c r="AJ447" s="269" t="str">
        <f>IF(AND($A$447&lt;=$D$367,$D$367&lt;=$B$447),$E$447,"")</f>
        <v/>
      </c>
      <c r="AK447" s="269" t="str">
        <f>IF(AND($A$447&lt;=$D$367,$D$367&lt;=$B$447),((1/3)*$E$447),"")</f>
        <v/>
      </c>
      <c r="AL447" s="269" t="str">
        <f>IF(AND($A$447&lt;=$D$367,$D$367&lt;=$B$447),((2/3)*$E$447),"")</f>
        <v/>
      </c>
      <c r="AM447" s="269" t="str">
        <f t="shared" ref="AM447:AM469" si="1006">IF(AND(A447&lt;=$E$367,$E$367&lt;=B447),C447,"")</f>
        <v/>
      </c>
      <c r="AN447" s="269" t="str">
        <f t="shared" ref="AN447:AN469" si="1007">IF(AND(A447&lt;=$E$367,$E$367&lt;=B447),((1/3)*C447),"")</f>
        <v/>
      </c>
      <c r="AO447" s="269" t="str">
        <f t="shared" ref="AO447:AO469" si="1008">IF(AND(A447&lt;=$E$367,$E$367&lt;=B447),((2/3)*C447),"")</f>
        <v/>
      </c>
      <c r="AP447" s="269" t="str">
        <f t="shared" ref="AP447:AP469" si="1009">IF(AND(A447&lt;=$E$367,$E$367&lt;=B447),D447,"")</f>
        <v/>
      </c>
      <c r="AQ447" s="269" t="str">
        <f t="shared" ref="AQ447:AQ469" si="1010">IF(AND(A447&lt;=$E$367,$E$367&lt;=B447),((1/3)*D447),"")</f>
        <v/>
      </c>
      <c r="AR447" s="269" t="str">
        <f t="shared" ref="AR447:AR469" si="1011">IF(AND(A447&lt;=$E$367,$E$367&lt;=B447),((2/3)*D447),"")</f>
        <v/>
      </c>
      <c r="AS447" s="269" t="str">
        <f t="shared" ref="AS447:AS469" si="1012">IF(AND(A447&lt;=$E$367,$E$367&lt;=B447),E447,"")</f>
        <v/>
      </c>
      <c r="AT447" s="269" t="str">
        <f t="shared" ref="AT447:AT469" si="1013">IF(AND(A447&lt;=$E$367,$E$367&lt;=B447),((1/3)*E447),"")</f>
        <v/>
      </c>
      <c r="AU447" s="269" t="str">
        <f t="shared" ref="AU447:AU469" si="1014">IF(AND(A447&lt;=$E$367,$E$367&lt;=B447),((2/3)*E447),"")</f>
        <v/>
      </c>
      <c r="AV447" s="269" t="str">
        <f t="shared" ref="AV447:AV469" si="1015">IF(AND(A447&lt;=$F$367,$F$367&lt;=B447),C447,"")</f>
        <v/>
      </c>
      <c r="AW447" s="269" t="str">
        <f t="shared" ref="AW447:AW469" si="1016">IF(AND(A447&lt;=$F$367,$F$367&lt;=B447),((1/3)*C447),"")</f>
        <v/>
      </c>
      <c r="AX447" s="269" t="str">
        <f t="shared" ref="AX447:AX469" si="1017">IF(AND(A447&lt;=$F$367,$F$367&lt;=B447),((2/3)*C447),"")</f>
        <v/>
      </c>
      <c r="AY447" s="269" t="str">
        <f t="shared" ref="AY447:AY469" si="1018">IF(AND(A447&lt;=$F$367,$F$367&lt;=B447),D447,"")</f>
        <v/>
      </c>
      <c r="AZ447" s="269" t="str">
        <f t="shared" ref="AZ447:AZ469" si="1019">IF(AND(A447&lt;=$F$367,$F$367&lt;=B447),((1/3)*D447),"")</f>
        <v/>
      </c>
      <c r="BA447" s="269" t="str">
        <f t="shared" ref="BA447:BA469" si="1020">IF(AND(A447&lt;=$F$367,$F$367&lt;=B447),((2/3)*D447),"")</f>
        <v/>
      </c>
      <c r="BB447" s="269" t="str">
        <f t="shared" ref="BB447:BB469" si="1021">IF(AND(A447&lt;=$F$367,$F$367&lt;=B447),E447,"")</f>
        <v/>
      </c>
      <c r="BC447" s="269" t="str">
        <f t="shared" ref="BC447:BC469" si="1022">IF(AND(A447&lt;=$F$367,$F$367&lt;=B447),((1/3)*E447),"")</f>
        <v/>
      </c>
      <c r="BD447" s="269" t="str">
        <f t="shared" ref="BD447:BD469" si="1023">IF(AND(A447&lt;=$F$367,$F$367&lt;=B447),((2/3)*E447),"")</f>
        <v/>
      </c>
      <c r="BE447" s="269" t="str">
        <f t="shared" ref="BE447:BE469" si="1024">IF(AND(A447&lt;=$G$367,$G$367&lt;=B447),C447,"")</f>
        <v/>
      </c>
      <c r="BF447" s="269" t="str">
        <f t="shared" ref="BF447:BF469" si="1025">IF(AND(A447&lt;=$G$367,$G$367&lt;=B447),((1/3)*C447),"")</f>
        <v/>
      </c>
      <c r="BG447" s="269" t="str">
        <f t="shared" ref="BG447:BG469" si="1026">IF(AND(A447&lt;=$G$367,$G$367&lt;=B447),((2/3)*C447),"")</f>
        <v/>
      </c>
      <c r="BH447" s="269" t="str">
        <f t="shared" ref="BH447:BH469" si="1027">IF(AND(A447&lt;=$G$367,$G$367&lt;=B447),D447,"")</f>
        <v/>
      </c>
      <c r="BI447" s="269" t="str">
        <f t="shared" ref="BI447:BI469" si="1028">IF(AND(A447&lt;=$G$367,$G$367&lt;=B447),((1/3)*D447),"")</f>
        <v/>
      </c>
      <c r="BJ447" s="269" t="str">
        <f t="shared" ref="BJ447:BJ469" si="1029">IF(AND(A447&lt;=$G$367,$G$367&lt;=B447),((2/3)*D447),"")</f>
        <v/>
      </c>
      <c r="BK447" s="269" t="str">
        <f t="shared" ref="BK447:BK469" si="1030">IF(AND(A447&lt;=$G$367,$G$367&lt;=B447),E447,"")</f>
        <v/>
      </c>
      <c r="BL447" s="269" t="str">
        <f t="shared" ref="BL447:BL469" si="1031">IF(AND(A447&lt;=$G$367,$G$367&lt;=B447),((1/3)*E447),"")</f>
        <v/>
      </c>
      <c r="BM447" s="269" t="str">
        <f t="shared" ref="BM447:BM469" si="1032">IF(AND(A447&lt;=$G$367,$G$367&lt;=B447),((2/3)*E447),"")</f>
        <v/>
      </c>
      <c r="BN447" s="269" t="str">
        <f t="shared" ref="BN447:BN469" si="1033">IF(AND(A447&lt;=$H$367,$H$367&lt;=B447),C447,"")</f>
        <v/>
      </c>
      <c r="BO447" s="269" t="str">
        <f t="shared" ref="BO447:BO469" si="1034">IF(AND(A447&lt;=$H$367,$H$367&lt;=B447),((1/3)*C447),"")</f>
        <v/>
      </c>
      <c r="BP447" s="269" t="str">
        <f t="shared" ref="BP447:BP469" si="1035">IF(AND(A447&lt;=$H$367,$H$367&lt;=B447),((2/3)*C447),"")</f>
        <v/>
      </c>
      <c r="BQ447" s="269" t="str">
        <f t="shared" ref="BQ447:BQ469" si="1036">IF(AND(A447&lt;=$H$367,$H$367&lt;=B447),D447,"")</f>
        <v/>
      </c>
      <c r="BR447" s="269" t="str">
        <f t="shared" ref="BR447:BR469" si="1037">IF(AND(A447&lt;=$H$367,$H$367&lt;=B447),((1/3)*D447),"")</f>
        <v/>
      </c>
      <c r="BS447" s="269" t="str">
        <f t="shared" ref="BS447:BS469" si="1038">IF(AND(A447&lt;=$H$367,$H$367&lt;=B447),((2/3)*D447),"")</f>
        <v/>
      </c>
      <c r="BT447" s="269" t="str">
        <f t="shared" ref="BT447:BT469" si="1039">IF(AND(A447&lt;=$H$367,$H$367&lt;=B447),E447,"")</f>
        <v/>
      </c>
      <c r="BU447" s="269" t="str">
        <f t="shared" ref="BU447:BU469" si="1040">IF(AND(A447&lt;=$H$367,$H$367&lt;=B447),((1/3)*E447),"")</f>
        <v/>
      </c>
      <c r="BV447" s="269" t="str">
        <f t="shared" ref="BV447:BV469" si="1041">IF(AND(A447&lt;=$H$367,$H$367&lt;=B447),((2/3)*E447),"")</f>
        <v/>
      </c>
      <c r="BW447" s="269" t="str">
        <f t="shared" ref="BW447:BW469" si="1042">IF(AND(A447&lt;=$J$367,$J$367&lt;=B447),C447,"")</f>
        <v/>
      </c>
      <c r="BX447" s="269" t="str">
        <f t="shared" ref="BX447:BX469" si="1043">IF(AND(A447&lt;=$J$367,$J$367&lt;=B447),((1/3)*C447),"")</f>
        <v/>
      </c>
      <c r="BY447" s="269" t="str">
        <f t="shared" ref="BY447:BY469" si="1044">IF(AND(A447&lt;=$J$367,$J$367&lt;=B447),((2/3)*C447),"")</f>
        <v/>
      </c>
      <c r="BZ447" s="269" t="str">
        <f t="shared" ref="BZ447:BZ469" si="1045">IF(AND(A447&lt;=$J$367,$J$367&lt;=B447),D447,"")</f>
        <v/>
      </c>
      <c r="CA447" s="269" t="str">
        <f t="shared" ref="CA447:CA469" si="1046">IF(AND(A447&lt;=$J$367,$J$367&lt;=B447),((1/3)*D447),"")</f>
        <v/>
      </c>
      <c r="CB447" s="269" t="str">
        <f t="shared" ref="CB447:CB469" si="1047">IF(AND(A447&lt;=$J$367,$J$367&lt;=B447),((2/3)*D447),"")</f>
        <v/>
      </c>
      <c r="CC447" s="269" t="str">
        <f t="shared" ref="CC447:CC469" si="1048">IF(AND(A447&lt;=$J$367,$J$367&lt;=B447),E447,"")</f>
        <v/>
      </c>
      <c r="CD447" s="269" t="str">
        <f t="shared" ref="CD447:CD469" si="1049">IF(AND(A447&lt;=$J$367,$J$367&lt;=B447),((1/3)*E447),"")</f>
        <v/>
      </c>
      <c r="CE447" s="269" t="str">
        <f t="shared" ref="CE447:CE469" si="1050">IF(AND(A447&lt;=$J$367,$J$367&lt;=B447),((2/3)*E447),"")</f>
        <v/>
      </c>
      <c r="CF447" s="269" t="str">
        <f t="shared" ref="CF447:CF469" si="1051">IF(AND(A447&lt;=$K$367,$K$367&lt;=B447),C447,"")</f>
        <v/>
      </c>
      <c r="CG447" s="269" t="str">
        <f t="shared" ref="CG447:CG469" si="1052">IF(AND(A447&lt;=$K$367,$K$367&lt;=B447),((1/3)*C447),"")</f>
        <v/>
      </c>
      <c r="CH447" s="269" t="str">
        <f t="shared" ref="CH447:CH469" si="1053">IF(AND(A447&lt;=$K$367,$K$367&lt;=B447),((2/3)*C447),"")</f>
        <v/>
      </c>
      <c r="CI447" s="269" t="str">
        <f t="shared" ref="CI447:CI469" si="1054">IF(AND(A447&lt;=$K$367,$K$367&lt;=B447),D447,"")</f>
        <v/>
      </c>
      <c r="CJ447" s="269" t="str">
        <f t="shared" ref="CJ447:CJ469" si="1055">IF(AND(A447&lt;=$K$367,$K$367&lt;=B447),((1/3)*D447),"")</f>
        <v/>
      </c>
      <c r="CK447" s="269" t="str">
        <f t="shared" ref="CK447:CK469" si="1056">IF(AND(A447&lt;=$K$367,$K$367&lt;=B447),((2/3)*D447),"")</f>
        <v/>
      </c>
      <c r="CL447" s="269" t="str">
        <f t="shared" ref="CL447:CL469" si="1057">IF(AND(A447&lt;=$K$367,$K$367&lt;=B447),E447,"")</f>
        <v/>
      </c>
      <c r="CM447" s="269" t="str">
        <f t="shared" ref="CM447:CM469" si="1058">IF(AND(A447&lt;=$K$367,$K$367&lt;=B447),((1/3)*E447),"")</f>
        <v/>
      </c>
      <c r="CN447" s="269" t="str">
        <f t="shared" ref="CN447:CN469" si="1059">IF(AND(A447&lt;=$K$367,$K$367&lt;=B447),((2/3)*E447),"")</f>
        <v/>
      </c>
      <c r="CO447" s="269" t="str">
        <f t="shared" ref="CO447:CO469" si="1060">IF(AND(A447&lt;=$L$367,$L$367&lt;=B447),C447,"")</f>
        <v/>
      </c>
      <c r="CP447" s="269" t="str">
        <f t="shared" ref="CP447:CP469" si="1061">IF(AND(A447&lt;=$L$367,$L$367&lt;=B447),((1/3)*C447),"")</f>
        <v/>
      </c>
      <c r="CQ447" s="269" t="str">
        <f t="shared" ref="CQ447:CQ469" si="1062">IF(AND(A447&lt;=$L$367,$L$367&lt;=B447),((2/3)*C447),"")</f>
        <v/>
      </c>
      <c r="CR447" s="269" t="str">
        <f t="shared" ref="CR447:CR469" si="1063">IF(AND(A447&lt;=$L$367,$L$367&lt;=B447),D447,"")</f>
        <v/>
      </c>
      <c r="CS447" s="269" t="str">
        <f t="shared" ref="CS447:CS469" si="1064">IF(AND(A447&lt;=$L$367,$L$367&lt;=B447),((1/3)*D447),"")</f>
        <v/>
      </c>
      <c r="CT447" s="269" t="str">
        <f t="shared" ref="CT447:CT469" si="1065">IF(AND(A447&lt;=$L$367,$L$367&lt;=B447),((2/3)*D447),"")</f>
        <v/>
      </c>
      <c r="CU447" s="269" t="str">
        <f t="shared" ref="CU447:CU469" si="1066">IF(AND(A447&lt;=$L$367,$L$367&lt;=B447),E447,"")</f>
        <v/>
      </c>
      <c r="CV447" s="269" t="str">
        <f t="shared" ref="CV447:CV469" si="1067">IF(AND(A447&lt;=$L$367,$L$367&lt;=B447),((1/3)*E447),"")</f>
        <v/>
      </c>
      <c r="CW447" s="269" t="str">
        <f t="shared" ref="CW447:CW469" si="1068">IF(AND(A447&lt;=$L$367,$L$367&lt;=B447),((2/3)*E447),"")</f>
        <v/>
      </c>
      <c r="CX447" s="269" t="str">
        <f t="shared" ref="CX447:CX469" si="1069">IF(AND(A447&lt;=$M$367,$M$367&lt;=B447),C447,"")</f>
        <v/>
      </c>
      <c r="CY447" s="269" t="str">
        <f t="shared" ref="CY447:CY469" si="1070">IF(AND(A447&lt;=$M$367,$M$367&lt;=B447),((1/3)*C447),"")</f>
        <v/>
      </c>
      <c r="CZ447" s="269" t="str">
        <f t="shared" ref="CZ447:CZ469" si="1071">IF(AND(A447&lt;=$M$367,$M$367&lt;=B447),((2/3)*C447),"")</f>
        <v/>
      </c>
      <c r="DA447" s="269" t="str">
        <f t="shared" ref="DA447:DA469" si="1072">IF(AND(A447&lt;=$M$367,$M$367&lt;=B447),D447,"")</f>
        <v/>
      </c>
      <c r="DB447" s="269" t="str">
        <f t="shared" ref="DB447:DB469" si="1073">IF(AND(A447&lt;=$M$367,$M$367&lt;=B447),((1/3)*D447),"")</f>
        <v/>
      </c>
      <c r="DC447" s="269" t="str">
        <f t="shared" ref="DC447:DC469" si="1074">IF(AND(A447&lt;=$M$367,$M$367&lt;=B447),((2/3)*D447),"")</f>
        <v/>
      </c>
      <c r="DD447" s="269" t="str">
        <f t="shared" ref="DD447:DD469" si="1075">IF(AND(A447&lt;=$M$367,$M$367&lt;=B447),E447,"")</f>
        <v/>
      </c>
      <c r="DE447" s="269" t="str">
        <f t="shared" ref="DE447:DE469" si="1076">IF(AND(A447&lt;=$M$367,$M$367&lt;=B447),((1/3)*E447),"")</f>
        <v/>
      </c>
      <c r="DF447" s="269" t="str">
        <f t="shared" ref="DF447:DF469" si="1077">IF(AND(A447&lt;=$M$367,$M$367&lt;=B447),((2/3)*E447),"")</f>
        <v/>
      </c>
      <c r="DG447" s="269" t="str">
        <f t="shared" ref="DG447:DG469" si="1078">IF(AND(A447&lt;=$N$367,$N$367&lt;=B447),C447,"")</f>
        <v/>
      </c>
      <c r="DH447" s="269" t="str">
        <f t="shared" ref="DH447:DH469" si="1079">IF(AND(A447&lt;=$N$367,$N$367&lt;=B447),((1/3)*C447),"")</f>
        <v/>
      </c>
      <c r="DI447" s="269" t="str">
        <f t="shared" ref="DI447:DI469" si="1080">IF(AND(A447&lt;=$N$367,$N$367&lt;=B447),((2/3)*C447),"")</f>
        <v/>
      </c>
      <c r="DJ447" s="269" t="str">
        <f t="shared" ref="DJ447:DJ469" si="1081">IF(AND(A447&lt;=$N$367,$N$367&lt;=B447),D447,"")</f>
        <v/>
      </c>
      <c r="DK447" s="269" t="str">
        <f t="shared" ref="DK447:DK469" si="1082">IF(AND(A447&lt;=$N$367,$N$367&lt;=B447),((1/3)*D447),"")</f>
        <v/>
      </c>
      <c r="DL447" s="269" t="str">
        <f t="shared" ref="DL447:DL469" si="1083">IF(AND(A447&lt;=$N$367,$N$367&lt;=B447),((2/3)*D447),"")</f>
        <v/>
      </c>
      <c r="DM447" s="269" t="str">
        <f t="shared" ref="DM447:DM469" si="1084">IF(AND(A447&lt;=$N$367,$N$367&lt;=B447),E447,"")</f>
        <v/>
      </c>
      <c r="DN447" s="269" t="str">
        <f t="shared" ref="DN447:DN469" si="1085">IF(AND(A447&lt;=$N$367,$N$367&lt;=B447),((1/3)*E447),"")</f>
        <v/>
      </c>
      <c r="DO447" s="269" t="str">
        <f t="shared" ref="DO447:DO469" si="1086">IF(AND(A447&lt;=$N$367,$N$367&lt;=B447),((2/3)*E447),"")</f>
        <v/>
      </c>
      <c r="DP447" s="269" t="str">
        <f t="shared" ref="DP447:DP469" si="1087">IF(AND(A447&lt;=$O$367,$O$367&lt;=B447),C447,"")</f>
        <v/>
      </c>
      <c r="DQ447" s="269" t="str">
        <f t="shared" ref="DQ447:DQ469" si="1088">IF(AND(A447&lt;=$O$367,$O$367&lt;=B447),((1/3)*C447),"")</f>
        <v/>
      </c>
      <c r="DR447" s="269" t="str">
        <f t="shared" ref="DR447:DR469" si="1089">IF(AND(A447&lt;=$O$367,$O$367&lt;=B447),((2/3)*C447),"")</f>
        <v/>
      </c>
      <c r="DS447" s="269" t="str">
        <f t="shared" ref="DS447:DS469" si="1090">IF(AND(A447&lt;=$O$367,$O$367&lt;=B447),D447,"")</f>
        <v/>
      </c>
      <c r="DT447" s="269" t="str">
        <f t="shared" ref="DT447:DT469" si="1091">IF(AND(A447&lt;=$O$367,$O$367&lt;=B447),((1/3)*D447),"")</f>
        <v/>
      </c>
      <c r="DU447" s="269" t="str">
        <f t="shared" ref="DU447:DU469" si="1092">IF(AND(A447&lt;=$O$367,$O$367&lt;=B447),((2/3)*D447),"")</f>
        <v/>
      </c>
      <c r="DV447" s="269" t="str">
        <f t="shared" ref="DV447:DV469" si="1093">IF(AND(A447&lt;=$O$367,$O$367&lt;=B447),E447,"")</f>
        <v/>
      </c>
      <c r="DW447" s="269" t="str">
        <f t="shared" ref="DW447:DW469" si="1094">IF(AND(A447&lt;=$O$367,$O$367&lt;=B447),((1/3)*E447),"")</f>
        <v/>
      </c>
      <c r="DX447" s="269" t="str">
        <f t="shared" ref="DX447:DX469" si="1095">IF(AND(A447&lt;=$O$367,$O$367&lt;=B447),((2/3)*E447),"")</f>
        <v/>
      </c>
      <c r="DY447" s="269" t="str">
        <f t="shared" ref="DY447:DY469" si="1096">IF(AND(A447&lt;=$P$367,$P$367&lt;=B447),C447,"")</f>
        <v/>
      </c>
      <c r="DZ447" s="269" t="str">
        <f t="shared" ref="DZ447:DZ469" si="1097">IF(AND(A447&lt;=$P$367,$P$367&lt;=B447),((1/3)*C447),"")</f>
        <v/>
      </c>
      <c r="EA447" s="269" t="str">
        <f t="shared" ref="EA447:EA469" si="1098">IF(AND(A447&lt;=$P$367,$P$367&lt;=B447),((2/3)*C447),"")</f>
        <v/>
      </c>
      <c r="EB447" s="269" t="str">
        <f t="shared" ref="EB447:EB469" si="1099">IF(AND(A447&lt;=$P$367,$P$367&lt;=B447),D447,"")</f>
        <v/>
      </c>
      <c r="EC447" s="269" t="str">
        <f t="shared" ref="EC447:EC469" si="1100">IF(AND(A447&lt;=$P$367,$P$367&lt;=B447),((1/3)*D447),"")</f>
        <v/>
      </c>
      <c r="ED447" s="269" t="str">
        <f t="shared" ref="ED447:ED469" si="1101">IF(AND(A447&lt;=$P$367,$P$367&lt;=B447),((2/3)*D447),"")</f>
        <v/>
      </c>
      <c r="EE447" s="269" t="str">
        <f t="shared" ref="EE447:EE469" si="1102">IF(AND(A447&lt;=$P$367,$P$367&lt;=B447),E447,"")</f>
        <v/>
      </c>
      <c r="EF447" s="269" t="str">
        <f t="shared" ref="EF447:EF469" si="1103">IF(AND(A447&lt;=$P$367,$P$367&lt;=B447),((1/3)*E447),"")</f>
        <v/>
      </c>
      <c r="EG447" s="269" t="str">
        <f t="shared" ref="EG447:EG469" si="1104">IF(AND(A447&lt;=$P$367,$P$367&lt;=B447),((2/3)*E447),"")</f>
        <v/>
      </c>
      <c r="EH447" s="269" t="str">
        <f t="shared" ref="EH447:EH469" si="1105">IF(AND(A447&lt;=$Q$367,$Q$367&lt;=B447),C447,"")</f>
        <v/>
      </c>
      <c r="EI447" s="269" t="str">
        <f t="shared" ref="EI447:EI469" si="1106">IF(AND(A447&lt;=$Q$367,$Q$367&lt;=B447),((1/3)*C447),"")</f>
        <v/>
      </c>
      <c r="EJ447" s="269" t="str">
        <f t="shared" ref="EJ447:EJ469" si="1107">IF(AND(A447&lt;=$Q$367,$Q$367&lt;=B447),((2/3)*C447),"")</f>
        <v/>
      </c>
      <c r="EK447" s="269" t="str">
        <f t="shared" ref="EK447:EK469" si="1108">IF(AND(A447&lt;=$Q$367,$Q$367&lt;=B447),D447,"")</f>
        <v/>
      </c>
      <c r="EL447" s="269" t="str">
        <f t="shared" ref="EL447:EL469" si="1109">IF(AND(A447&lt;=$Q$367,$Q$367&lt;=B447),((1/3)*D447),"")</f>
        <v/>
      </c>
      <c r="EM447" s="269" t="str">
        <f t="shared" ref="EM447:EM469" si="1110">IF(AND(A447&lt;=$Q$367,$Q$367&lt;=B447),((2/3)*D447),"")</f>
        <v/>
      </c>
      <c r="EN447" s="269" t="str">
        <f t="shared" ref="EN447:EN469" si="1111">IF(AND(A447&lt;=$Q$367,$Q$367&lt;=B447),E447,"")</f>
        <v/>
      </c>
      <c r="EO447" s="269" t="str">
        <f t="shared" ref="EO447:EO469" si="1112">IF(AND(A447&lt;=$Q$367,$Q$367&lt;=B447),((1/3)*E447),"")</f>
        <v/>
      </c>
      <c r="EP447" s="269" t="str">
        <f t="shared" ref="EP447:EP469" si="1113">IF(AND(A447&lt;=$Q$367,$Q$367&lt;=B447),((2/3)*E447),"")</f>
        <v/>
      </c>
      <c r="EQ447" s="269" t="str">
        <f t="shared" ref="EQ447:EQ469" si="1114">IF(AND(A447&lt;=$R$367,$R$367&lt;=B447),C447,"")</f>
        <v/>
      </c>
      <c r="ER447" s="269" t="str">
        <f t="shared" ref="ER447:ER469" si="1115">IF(AND(A447&lt;=$R$367,$R$367&lt;=B447),((1/3)*C447),"")</f>
        <v/>
      </c>
      <c r="ES447" s="269" t="str">
        <f t="shared" ref="ES447:ES469" si="1116">IF(AND(A447&lt;=$R$367,$R$367&lt;=B447),((2/3)*C447),"")</f>
        <v/>
      </c>
      <c r="ET447" s="269" t="str">
        <f t="shared" ref="ET447:ET469" si="1117">IF(AND(A447&lt;=$R$367,$R$367&lt;=B447),D447,"")</f>
        <v/>
      </c>
      <c r="EU447" s="269" t="str">
        <f t="shared" ref="EU447:EU469" si="1118">IF(AND(A447&lt;=$R$367,$R$367&lt;=B447),((1/3)*D447),"")</f>
        <v/>
      </c>
      <c r="EV447" s="269" t="str">
        <f t="shared" ref="EV447:EV469" si="1119">IF(AND(A447&lt;=$R$367,$R$367&lt;=B447),((2/3)*D447),"")</f>
        <v/>
      </c>
      <c r="EW447" s="269" t="str">
        <f t="shared" ref="EW447:EW469" si="1120">IF(AND(A447&lt;=$R$367,$R$367&lt;=B447),E447,"")</f>
        <v/>
      </c>
      <c r="EX447" s="269" t="str">
        <f t="shared" ref="EX447:EX469" si="1121">IF(AND(A447&lt;=$R$367,$R$367&lt;=B447),((1/3)*E447),"")</f>
        <v/>
      </c>
      <c r="EY447" s="269" t="str">
        <f>IF(AND(A447&lt;=$R$367,$R$367&lt;=B447),((2/3)*E447),"")</f>
        <v/>
      </c>
      <c r="EZ447" s="269" t="str">
        <f t="shared" ref="EZ447:EZ469" si="1122">IF(AND(A447&lt;=$S$367,$S$367&lt;=B447),C447,"")</f>
        <v/>
      </c>
      <c r="FA447" s="269" t="str">
        <f t="shared" ref="FA447:FA469" si="1123">IF(AND(A447&lt;=$S$367,$S$367&lt;=B447),((1/3)*C447),"")</f>
        <v/>
      </c>
      <c r="FB447" s="269" t="str">
        <f t="shared" ref="FB447:FB469" si="1124">IF(AND(A447&lt;=$S$367,$S$367&lt;=B447),((2/3)*C447),"")</f>
        <v/>
      </c>
      <c r="FC447" s="269" t="str">
        <f t="shared" ref="FC447:FC469" si="1125">IF(AND(A447&lt;=$S$367,$S$367&lt;=B447),D447,"")</f>
        <v/>
      </c>
      <c r="FD447" s="269" t="str">
        <f t="shared" ref="FD447:FD469" si="1126">IF(AND(A447&lt;=$S$367,$S$367&lt;=B447),((1/3)*D447),"")</f>
        <v/>
      </c>
      <c r="FE447" s="269" t="str">
        <f t="shared" ref="FE447:FE469" si="1127">IF(AND(A447&lt;=$S$367,$S$367&lt;=B447),((2/3)*D447),"")</f>
        <v/>
      </c>
      <c r="FF447" s="269" t="str">
        <f t="shared" ref="FF447:FF469" si="1128">IF(AND(A447&lt;=$S$367,$S$367&lt;=B447),E447,"")</f>
        <v/>
      </c>
      <c r="FG447" s="269" t="str">
        <f t="shared" ref="FG447:FG469" si="1129">IF(AND(A447&lt;=$S$367,$S$367&lt;=B447),((1/3)*E447),"")</f>
        <v/>
      </c>
      <c r="FH447" s="269" t="str">
        <f t="shared" ref="FH447:FH469" si="1130">IF(AND(A447&lt;=$S$367,$S$367&lt;=B447),((2/3)*E447),"")</f>
        <v/>
      </c>
      <c r="FI447" s="269" t="str">
        <f t="shared" ref="FI447:FI469" si="1131">IF(AND(A447&lt;=$T$367,$T$367&lt;=B447),C447,"")</f>
        <v/>
      </c>
      <c r="FJ447" s="269" t="str">
        <f t="shared" ref="FJ447:FJ469" si="1132">IF(AND(A447&lt;=$T$367,$T$367&lt;=B447),((1/3)*C447),"")</f>
        <v/>
      </c>
      <c r="FK447" s="269" t="str">
        <f t="shared" ref="FK447:FK469" si="1133">IF(AND(A447&lt;=$T$367,$T$367&lt;=B447),((2/3)*C447),"")</f>
        <v/>
      </c>
      <c r="FL447" s="269" t="str">
        <f t="shared" ref="FL447:FL469" si="1134">IF(AND(A447&lt;=$T$367,$T$367&lt;=B447),D447,"")</f>
        <v/>
      </c>
      <c r="FM447" s="269" t="str">
        <f t="shared" ref="FM447:FM469" si="1135">IF(AND(A447&lt;=$T$367,$T$367&lt;=B447),((1/3)*D447),"")</f>
        <v/>
      </c>
      <c r="FN447" s="269" t="str">
        <f t="shared" ref="FN447:FN469" si="1136">IF(AND(A447&lt;=$T$367,$T$367&lt;=B447),((2/3)*D447),"")</f>
        <v/>
      </c>
      <c r="FO447" s="269" t="str">
        <f t="shared" ref="FO447:FO469" si="1137">IF(AND(A447&lt;=$T$367,$T$367&lt;=B447),E447,"")</f>
        <v/>
      </c>
      <c r="FP447" s="269" t="str">
        <f t="shared" ref="FP447:FP469" si="1138">IF(AND(A447&lt;=$T$367,$T$367&lt;=B447),((1/3)*E447),"")</f>
        <v/>
      </c>
      <c r="FQ447" s="269" t="str">
        <f t="shared" ref="FQ447:FQ469" si="1139">IF(AND(A447&lt;=$T$367,$T$367&lt;=B447),((2/3)*E447),"")</f>
        <v/>
      </c>
      <c r="FR447" s="269" t="str">
        <f>IF(AND(A447&lt;=$U367,$U$367&lt;=B447),C447,"")</f>
        <v/>
      </c>
      <c r="FS447" s="269" t="str">
        <f t="shared" ref="FS447:FS469" si="1140">IF(AND(A447&lt;=$U$367,$U$367&lt;=B447),((1/3)*C447),"")</f>
        <v/>
      </c>
      <c r="FT447" s="269" t="str">
        <f t="shared" ref="FT447:FT469" si="1141">IF(AND(A447&lt;=$U$367,$U$367&lt;=B447),((2/3)*C447),"")</f>
        <v/>
      </c>
      <c r="FU447" s="269" t="str">
        <f t="shared" ref="FU447:FU469" si="1142">IF(AND(A447&lt;=$U$367,$U$367&lt;=B447),D447,"")</f>
        <v/>
      </c>
      <c r="FV447" s="269" t="str">
        <f t="shared" ref="FV447:FV469" si="1143">IF(AND(A447&lt;=$U$367,$U$367&lt;=B447),((1/3)*D447),"")</f>
        <v/>
      </c>
      <c r="FW447" s="269" t="str">
        <f t="shared" ref="FW447:FW469" si="1144">IF(AND(A447&lt;=$U$367,$U$367&lt;=B447),((2/3)*D447),"")</f>
        <v/>
      </c>
      <c r="FX447" s="269" t="str">
        <f t="shared" ref="FX447:FX469" si="1145">IF(AND(A447&lt;=$U$367,$U$367&lt;=B447),E447,"")</f>
        <v/>
      </c>
      <c r="FY447" s="269" t="str">
        <f t="shared" ref="FY447:FY469" si="1146">IF(AND(A447&lt;=$U$367,$U$367&lt;=B447),((1/3)*E447),"")</f>
        <v/>
      </c>
      <c r="FZ447" s="269" t="str">
        <f t="shared" ref="FZ447:FZ469" si="1147">IF(AND(A447&lt;=$U$367,$U$367&lt;=B447),((2/3)*E447),"")</f>
        <v/>
      </c>
      <c r="GA447" s="269" t="str">
        <f>IF(AND($A$447&lt;=V$367,V$367&lt;=$B$447),$C$447,"")</f>
        <v/>
      </c>
      <c r="GB447" s="269" t="str">
        <f>IF(AND($A$447&lt;=V$367,V$367&lt;=$B$447),((1/3)*$C$447),"")</f>
        <v/>
      </c>
      <c r="GC447" s="269" t="str">
        <f>IF(AND($A$447&lt;=V$367,V$367&lt;=$B$447),((2/3)*$C$447),"")</f>
        <v/>
      </c>
      <c r="GD447" s="269" t="str">
        <f t="shared" ref="GD447:GD469" si="1148">IF(AND(A447&lt;=$V$367,$V$367&lt;=B447),D447,"")</f>
        <v/>
      </c>
      <c r="GE447" s="269" t="str">
        <f t="shared" ref="GE447:GE469" si="1149">IF(AND(A447&lt;=$V$367,$V$367&lt;=B447),((1/3)*D447),"")</f>
        <v/>
      </c>
      <c r="GF447" s="269" t="str">
        <f t="shared" ref="GF447:GF469" si="1150">IF(AND(A447&lt;=$V$367,$V$367&lt;=B447),((2/3)*D447),"")</f>
        <v/>
      </c>
      <c r="GG447" s="269" t="str">
        <f t="shared" ref="GG447:GG469" si="1151">IF(AND(A447&lt;=$V$367,$V$367&lt;=B447),E447,"")</f>
        <v/>
      </c>
      <c r="GH447" s="269" t="str">
        <f t="shared" ref="GH447:GH469" si="1152">IF(AND(A447&lt;=$V$367,$V$367&lt;=B447),((1/3)*E447),"")</f>
        <v/>
      </c>
      <c r="GI447" s="269" t="str">
        <f t="shared" ref="GI447:GI469" si="1153">IF(AND(A447&lt;=$V$367,$V$367&lt;=B447),((2/3)*E447),"")</f>
        <v/>
      </c>
      <c r="GJ447" s="269" t="str">
        <f t="shared" ref="GJ447:GJ469" si="1154">IF(AND(A447&lt;=$W$367,$W$367&lt;=B447),C447,"")</f>
        <v/>
      </c>
      <c r="GK447" s="269" t="str">
        <f t="shared" ref="GK447:GK469" si="1155">IF(AND(A447&lt;=$W$367,$W$367&lt;=B447),((1/3)*C447),"")</f>
        <v/>
      </c>
      <c r="GL447" s="269" t="str">
        <f t="shared" ref="GL447:GL469" si="1156">IF(AND(A447&lt;=$W$367,$W$367&lt;=B447),((2/3)*C447),"")</f>
        <v/>
      </c>
      <c r="GM447" s="269" t="str">
        <f t="shared" ref="GM447:GM469" si="1157">IF(AND(A447&lt;=$W$367,$W$367&lt;=B447),D447,"")</f>
        <v/>
      </c>
      <c r="GN447" s="269" t="str">
        <f t="shared" ref="GN447:GN469" si="1158">IF(AND(A447&lt;=$W$367,$W$367&lt;=B447),((1/3)*D447),"")</f>
        <v/>
      </c>
      <c r="GO447" s="269" t="str">
        <f t="shared" ref="GO447:GO469" si="1159">IF(AND(A447&lt;=$W$367,$W$367&lt;=B447),((2/3)*D447),"")</f>
        <v/>
      </c>
      <c r="GP447" s="269" t="str">
        <f t="shared" ref="GP447:GP469" si="1160">IF(AND(A447&lt;=$W$367,$W$367&lt;=B447),E447,"")</f>
        <v/>
      </c>
      <c r="GQ447" s="269" t="str">
        <f t="shared" ref="GQ447:GQ469" si="1161">IF(AND(A447&lt;=$W$367,$W$367&lt;=B447),((1/3)*E447),"")</f>
        <v/>
      </c>
      <c r="GR447" s="270" t="str">
        <f t="shared" ref="GR447:GR469" si="1162">IF(AND(A447&lt;=$W$367,$W$367&lt;=B447),((2/3)*E447),"")</f>
        <v/>
      </c>
      <c r="GS447" s="269" t="str">
        <f>IF(AND($A$447&lt;=X$367,X$367&lt;=$B$447),$C$447,"")</f>
        <v/>
      </c>
      <c r="GT447" s="269" t="str">
        <f>IF(AND($A$447&lt;=X$367,X$367&lt;=$B$447),((1/3)*$C$447),"")</f>
        <v/>
      </c>
      <c r="GU447" s="269" t="str">
        <f>IF(AND($A$447&lt;=X$367,X$367&lt;=$B$447),((2/3)*$C$447),"")</f>
        <v/>
      </c>
      <c r="GV447" s="269" t="str">
        <f>IF(AND($A$447&lt;=X$367,X$367&lt;=$B$447),$D$447,"")</f>
        <v/>
      </c>
      <c r="GW447" s="269" t="str">
        <f>IF(AND($A$447&lt;=X$367,X$367&lt;=$B$447),((1/3)*$D$447),"")</f>
        <v/>
      </c>
      <c r="GX447" s="269" t="str">
        <f>IF(AND($A$447&lt;=X$367,X$367&lt;=$B$447),((2/3)*$D$447),"")</f>
        <v/>
      </c>
      <c r="GY447" s="269" t="str">
        <f>IF(AND($A$447&lt;=X$367,X$367&lt;=$B$447),$E$447,"")</f>
        <v/>
      </c>
      <c r="GZ447" s="269" t="str">
        <f>IF(AND($A$447&lt;=X$367,X$367&lt;=$B$447),((1/3)*$E$447),"")</f>
        <v/>
      </c>
      <c r="HA447" s="269" t="str">
        <f>IF(AND($A$447&lt;=X$367,X$367&lt;=$B$447),((2/3)*E$447),"")</f>
        <v/>
      </c>
      <c r="HB447" s="269" t="str">
        <f>IF(AND($A$447&lt;=Y$367,Y$367&lt;=$B$447),$C$447,"")</f>
        <v/>
      </c>
      <c r="HC447" s="269" t="str">
        <f>IF(AND($A$447&lt;=Y$367,Y$367&lt;=$B$447),((1/3)*$C$447),"")</f>
        <v/>
      </c>
      <c r="HD447" s="269" t="str">
        <f>IF(AND($A$447&lt;=Y$367,Y$367&lt;=$B$447),((2/3)*$C$447),"")</f>
        <v/>
      </c>
      <c r="HE447" s="269" t="str">
        <f>IF(AND($A$447&lt;=Y$367,Y$367&lt;=$B$447),$D$447,"")</f>
        <v/>
      </c>
      <c r="HF447" s="269" t="str">
        <f>IF(AND($A$447&lt;=Y$367,Y$367&lt;=$B$447),((1/3)*$D$447),"")</f>
        <v/>
      </c>
      <c r="HG447" s="269" t="str">
        <f>IF(AND($A$447&lt;=Y$367,Y$367&lt;=$B$447),((2/3)*$D$447),"")</f>
        <v/>
      </c>
      <c r="HH447" s="269" t="str">
        <f>IF(AND($A$447&lt;=Y$367,Y$367&lt;=$B$447),$E$447,"")</f>
        <v/>
      </c>
      <c r="HI447" s="269" t="str">
        <f>IF(AND($A$447&lt;=Y$367,Y$367&lt;=$B$447),((1/3)*$E$447),"")</f>
        <v/>
      </c>
      <c r="HJ447" s="269" t="str">
        <f>IF(AND($A$447&lt;=Y$367,Y$367&lt;=$B$447),((2/3)*$E$447),"")</f>
        <v/>
      </c>
      <c r="HK447" s="269" t="str">
        <f>IF(AND($A$447&lt;=Z$367,Z$367&lt;=$B$447),$C$447,"")</f>
        <v/>
      </c>
      <c r="HL447" s="269" t="str">
        <f>IF(AND($A$447&lt;=Z$367,Z$367&lt;=$B$447),((1/3)*$C$447),"")</f>
        <v/>
      </c>
      <c r="HM447" s="269" t="str">
        <f>IF(AND($A$447&lt;=Z$367,Z$367&lt;=$B$447),((2/3)*$C$447),"")</f>
        <v/>
      </c>
      <c r="HN447" s="269" t="str">
        <f>IF(AND($A$447&lt;=Z$367,Z$367&lt;=$B$447),$D$447,"")</f>
        <v/>
      </c>
      <c r="HO447" s="269" t="str">
        <f>IF(AND($A$447&lt;=Z$367,Z$367&lt;=$B$447),((1/3)*$D$447),"")</f>
        <v/>
      </c>
      <c r="HP447" s="269" t="str">
        <f>IF(AND($A$447&lt;=Z$367,Z$367&lt;=$B$447),((2/3)*$D$447),"")</f>
        <v/>
      </c>
      <c r="HQ447" s="269" t="str">
        <f>IF(AND($A$447&lt;=Z$367,Z$367&lt;=$B$447),$E$447,"")</f>
        <v/>
      </c>
      <c r="HR447" s="269" t="str">
        <f>IF(AND($A$447&lt;=Z$367,Z$367&lt;=$B$447),((1/3)*$E$447),"")</f>
        <v/>
      </c>
      <c r="HS447" s="269" t="str">
        <f>IF(AND($A$447&lt;=Z$367,Z$367&lt;=$B$447),((2/3)*$E$447),"")</f>
        <v/>
      </c>
      <c r="HT447" s="269" t="str">
        <f>IF(AND($A$447&lt;=AA$367,AA$367&lt;=$B$447),$C$447,"")</f>
        <v/>
      </c>
      <c r="HU447" s="269" t="str">
        <f>IF(AND($A$447&lt;=AA$367,AA$367&lt;=$B$447),((1/3)*$C$447),"")</f>
        <v/>
      </c>
      <c r="HV447" s="269" t="str">
        <f>IF(AND($A$447&lt;=AA$367,AA$367&lt;=$B$447),((2/3)*$C$447),"")</f>
        <v/>
      </c>
      <c r="HW447" s="269" t="str">
        <f>IF(AND($A$447&lt;=AA$367,AA$367&lt;=$B$447),$D$447,"")</f>
        <v/>
      </c>
      <c r="HX447" s="269" t="str">
        <f>IF(AND($A$447&lt;=AA$367,AA$367&lt;=$B$447),((1/3)*$D$447),"")</f>
        <v/>
      </c>
      <c r="HY447" s="269" t="str">
        <f>IF(AND($A$447&lt;=AA$367,AA$367&lt;=$B$447),((2/3)*$D$447),"")</f>
        <v/>
      </c>
      <c r="HZ447" s="269" t="str">
        <f>IF(AND($A$447&lt;=AA$367,AA$367&lt;=$B$447),$E$447,"")</f>
        <v/>
      </c>
      <c r="IA447" s="269" t="str">
        <f>IF(AND($A$447&lt;=AA$367,AA$367&lt;=$B$447),((1/3)*$E$447),"")</f>
        <v/>
      </c>
      <c r="IB447" s="269" t="str">
        <f>IF(AND($A$447&lt;=AA$367,AA$367&lt;=$B$447),((2/3)*$E$447),"")</f>
        <v/>
      </c>
      <c r="IC447" s="269" t="str">
        <f>IF(AND($A$447&lt;=AB$367,AB$367&lt;=$B$447),$C$447,"")</f>
        <v/>
      </c>
      <c r="ID447" s="269" t="str">
        <f>IF(AND($A$447&lt;=AB$367,AB$367&lt;=$B$447),((1/3)*$C$447),"")</f>
        <v/>
      </c>
      <c r="IE447" s="269" t="str">
        <f>IF(AND($A$447&lt;=AB$367,AB$367&lt;=$B$447),((2/3)*$C$447),"")</f>
        <v/>
      </c>
      <c r="IF447" s="269" t="str">
        <f>IF(AND($A$447&lt;=AB$367,AB$367&lt;=$B$447),$D$447,"")</f>
        <v/>
      </c>
      <c r="IG447" s="269" t="str">
        <f>IF(AND($A$447&lt;=AB$367,AB$367&lt;=$B$447),((1/3)*$D$447),"")</f>
        <v/>
      </c>
      <c r="IH447" s="269" t="str">
        <f>IF(AND($A$447&lt;=AB$367,AB$367&lt;=$B$447),((2/3)*$D$447),"")</f>
        <v/>
      </c>
      <c r="II447" s="269" t="str">
        <f>IF(AND($A$447&lt;=AB$367,AB$367&lt;=$B$447),$E$447,"")</f>
        <v/>
      </c>
      <c r="IJ447" s="269" t="str">
        <f>IF(AND($A$447&lt;=AB$367,AB$367&lt;=$B$447),((1/3)*$E$447),"")</f>
        <v/>
      </c>
      <c r="IK447" s="269" t="str">
        <f>IF(AND($A$447&lt;=AB$367,AB$367&lt;=$B$447),((2/3)*$E$447),"")</f>
        <v/>
      </c>
      <c r="IL447" s="269" t="str">
        <f>IF(AND($A$447&lt;=AC$367,AC$367&lt;=$B$447),$C$447,"")</f>
        <v/>
      </c>
      <c r="IM447" s="269" t="str">
        <f>IF(AND($A$447&lt;=AC$367,AC$367&lt;=$B$447),((1/3)*$C$447),"")</f>
        <v/>
      </c>
      <c r="IN447" s="269" t="str">
        <f>IF(AND($A$447&lt;=AC$367,AC$367&lt;=$B$447),((2/3)*$C$447),"")</f>
        <v/>
      </c>
      <c r="IO447" s="269" t="str">
        <f>IF(AND($A$447&lt;=AC$367,AC$367&lt;=$B$447),$D$447,"")</f>
        <v/>
      </c>
      <c r="IP447" s="269" t="str">
        <f>IF(AND($A$447&lt;=AC$367,AC$367&lt;=$B$447),((1/3)*$D$447),"")</f>
        <v/>
      </c>
      <c r="IQ447" s="269" t="str">
        <f>IF(AND($A$447&lt;=AC$367,AC$367&lt;=$B$447),((2/3)*$D$447),"")</f>
        <v/>
      </c>
      <c r="IR447" s="269" t="str">
        <f>IF(AND($A$447&lt;=AC$367,AC$367&lt;=$B$447),$E$447,"")</f>
        <v/>
      </c>
      <c r="IS447" s="269" t="str">
        <f>IF(AND($A$447&lt;=AC$367,AC$367&lt;=$B$447),((1/3)*$E$447),"")</f>
        <v/>
      </c>
      <c r="IT447" s="269" t="str">
        <f>IF(AND($A$447&lt;=AC$367,AC$367&lt;=$B$447),((2/3)*$E$447),"")</f>
        <v/>
      </c>
      <c r="IU447" s="269" t="str">
        <f>IF(AND($A$447&lt;=AD$367,AD$367&lt;=$B$447),$C$447,"")</f>
        <v/>
      </c>
      <c r="IV447" s="269" t="str">
        <f>IF(AND($A$447&lt;=AD$367,AD$367&lt;=$B$447),((1/3)*$C$447),"")</f>
        <v/>
      </c>
      <c r="IW447" s="269" t="str">
        <f>IF(AND($A$447&lt;=AD$367,AD$367&lt;=$B$447),((2/3)*$C$447),"")</f>
        <v/>
      </c>
      <c r="IX447" s="269" t="str">
        <f>IF(AND($A$447&lt;=AD$367,AD$367&lt;=$B$447),$D$447,"")</f>
        <v/>
      </c>
      <c r="IY447" s="269" t="str">
        <f>IF(AND($A$447&lt;=AD$367,AD$367&lt;=$B$447),((1/3)*$D$447),"")</f>
        <v/>
      </c>
      <c r="IZ447" s="269" t="str">
        <f>IF(AND($A$447&lt;=AD$367,AD$367&lt;=$B$447),((2/3)*$D$447),"")</f>
        <v/>
      </c>
      <c r="JA447" s="269" t="str">
        <f>IF(AND($A$447&lt;=AD$367,AD$367&lt;=$B$447),$E$447,"")</f>
        <v/>
      </c>
      <c r="JB447" s="269" t="str">
        <f>IF(AND($A$447&lt;=AD$367,AD$367&lt;=$B$447),((1/3)*$E$447),"")</f>
        <v/>
      </c>
      <c r="JC447" s="269" t="str">
        <f>IF(AND($A$447&lt;=AD$367,AD$367&lt;=$B$447),((2/3)*$E$447),"")</f>
        <v/>
      </c>
      <c r="JD447" s="269" t="str">
        <f>IF(AND($A$447&lt;=AE$367,AE$367&lt;=$B$447),$C$447,"")</f>
        <v/>
      </c>
      <c r="JE447" s="269" t="str">
        <f>IF(AND($A$447&lt;=AE$367,AE$367&lt;=$B$447),((1/3)*$C$447),"")</f>
        <v/>
      </c>
      <c r="JF447" s="269" t="str">
        <f>IF(AND($A$447&lt;=AE$367,AE$367&lt;=$B$447),((2/3)*$C$447),"")</f>
        <v/>
      </c>
      <c r="JG447" s="269" t="str">
        <f>IF(AND($A$447&lt;=AE$367,AE$367&lt;=$B$447),$D$447,"")</f>
        <v/>
      </c>
      <c r="JH447" s="269" t="str">
        <f>IF(AND($A$447&lt;=AE$367,AE$367&lt;=$B$447),((1/3)*$D$447),"")</f>
        <v/>
      </c>
      <c r="JI447" s="269" t="str">
        <f>IF(AND($A$447&lt;=AE$367,AE$367&lt;=$B$447),((2/3)*$D$447),"")</f>
        <v/>
      </c>
      <c r="JJ447" s="269" t="str">
        <f>IF(AND($A$447&lt;=AE$367,AE$367&lt;=$B$447),$E$447,"")</f>
        <v/>
      </c>
      <c r="JK447" s="269" t="str">
        <f>IF(AND($A$447&lt;=AE$367,AE$367&lt;=$B$447),((1/3)*$E$447),"")</f>
        <v/>
      </c>
      <c r="JL447" s="269" t="str">
        <f>IF(AND($A$447&lt;=AE$367,AE$367&lt;=$B$447),((2/3)*$E$447),"")</f>
        <v/>
      </c>
      <c r="JM447" s="269" t="str">
        <f>IF(AND($A$447&lt;=AF$367,AF$367&lt;=$B$447),$C$447,"")</f>
        <v/>
      </c>
      <c r="JN447" s="269" t="str">
        <f>IF(AND($A$447&lt;=AF$367,AF$367&lt;=$B$447),((1/3)*$C$447),"")</f>
        <v/>
      </c>
      <c r="JO447" s="269" t="str">
        <f>IF(AND($A$447&lt;=AF$367,AF$367&lt;=$B$447),((2/3)*$C$447),"")</f>
        <v/>
      </c>
      <c r="JP447" s="269" t="str">
        <f>IF(AND($A$447&lt;=AF$367,AF$367&lt;=$B$447),$D$447,"")</f>
        <v/>
      </c>
      <c r="JQ447" s="269" t="str">
        <f>IF(AND($A$447&lt;=AF$367,AF$367&lt;=$B$447),((1/3)*$D$447),"")</f>
        <v/>
      </c>
      <c r="JR447" s="269" t="str">
        <f>IF(AND($A$447&lt;=AF$367,AF$367&lt;=$B$447),((2/3)*$D$447),"")</f>
        <v/>
      </c>
      <c r="JS447" s="269" t="str">
        <f>IF(AND($A$447&lt;=AF$367,AF$367&lt;=$B$447),$E$447,"")</f>
        <v/>
      </c>
      <c r="JT447" s="269" t="str">
        <f>IF(AND($A$447&lt;=AF$367,AF$367&lt;=$B$447),((1/3)*$E$447),"")</f>
        <v/>
      </c>
      <c r="JU447" s="269" t="str">
        <f>IF(AND($A$447&lt;=AF$367,AF$367&lt;=$B$447),((2/3)*$E$447),"")</f>
        <v/>
      </c>
      <c r="JV447" s="269" t="str">
        <f>IF(AND($A$447&lt;=AG$367,AG$367&lt;=$B$447),$C$447,"")</f>
        <v/>
      </c>
      <c r="JW447" s="269" t="str">
        <f>IF(AND($A$447&lt;=AG$367,AG$367&lt;=$B$447),((1/3)*$C$447),"")</f>
        <v/>
      </c>
      <c r="JX447" s="269" t="str">
        <f>IF(AND($A$447&lt;=AG$367,AG$367&lt;=$B$447),((2/3)*$C$447),"")</f>
        <v/>
      </c>
      <c r="JY447" s="269" t="str">
        <f>IF(AND($A$447&lt;=AG$367,AG$367&lt;=$B$447),$D$447,"")</f>
        <v/>
      </c>
      <c r="JZ447" s="269" t="str">
        <f>IF(AND($A$447&lt;=AG$367,AG$367&lt;=$B$447),((1/3)*$D$447),"")</f>
        <v/>
      </c>
      <c r="KA447" s="269" t="str">
        <f>IF(AND($A$447&lt;=AG$367,AG$367&lt;=$B$447),((2/3)*$D$447),"")</f>
        <v/>
      </c>
      <c r="KB447" s="269" t="str">
        <f>IF(AND($A$447&lt;=AG$367,AG$367&lt;=$B$447),$E$447,"")</f>
        <v/>
      </c>
      <c r="KC447" s="269" t="str">
        <f>IF(AND($A$447&lt;=AG$367,AG$367&lt;=$B$447),((1/3)*$E$447),"")</f>
        <v/>
      </c>
      <c r="KD447" s="269" t="str">
        <f>IF(AND($A$447&lt;=AG$367,AG$367&lt;=$B$447),((2/3)*$E$447),"")</f>
        <v/>
      </c>
      <c r="KE447" s="269" t="str">
        <f>IF(AND($A$447&lt;=AH$367,AH$367&lt;=$B$447),$C$447,"")</f>
        <v/>
      </c>
      <c r="KF447" s="269" t="str">
        <f>IF(AND($A$447&lt;=AH$367,AH$367&lt;=$B$447),((1/3)*$C$447),"")</f>
        <v/>
      </c>
      <c r="KG447" s="269" t="str">
        <f>IF(AND($A$447&lt;=AH$367,AH$367&lt;=$B$447),((2/3)*$C$447),"")</f>
        <v/>
      </c>
      <c r="KH447" s="269" t="str">
        <f>IF(AND($A$447&lt;=AH$367,AH$367&lt;=$B$447),$D$447,"")</f>
        <v/>
      </c>
      <c r="KI447" s="269" t="str">
        <f>IF(AND($A$447&lt;=AH$367,AH$367&lt;=$B$447),((1/3)*$D$447),"")</f>
        <v/>
      </c>
      <c r="KJ447" s="269" t="str">
        <f>IF(AND($A$447&lt;=AH$367,AH$367&lt;=$B$447),((2/3)*$D$447),"")</f>
        <v/>
      </c>
      <c r="KK447" s="269" t="str">
        <f>IF(AND($A$447&lt;=AH$367,AH$367&lt;=$B$447),$E$447,"")</f>
        <v/>
      </c>
      <c r="KL447" s="269" t="str">
        <f>IF(AND($A$447&lt;=AH$367,AH$367&lt;=$B$447),((1/3)*$E$447),"")</f>
        <v/>
      </c>
      <c r="KM447" s="269" t="str">
        <f>IF(AND($A$447&lt;=AH$367,AH$367&lt;=$B$447),((2/3)*$E$447),"")</f>
        <v/>
      </c>
      <c r="KN447" s="269" t="str">
        <f>IF(AND($A$447&lt;=AI$367,AI$367&lt;=$B$447),$C$447,"")</f>
        <v/>
      </c>
      <c r="KO447" s="269" t="str">
        <f>IF(AND($A$447&lt;=AI$367,AI$367&lt;=$B$447),((1/3)*$C$447),"")</f>
        <v/>
      </c>
      <c r="KP447" s="269" t="str">
        <f>IF(AND($A$447&lt;=AI$367,AI$367&lt;=$B$447),((2/3)*$C$447),"")</f>
        <v/>
      </c>
      <c r="KQ447" s="269" t="str">
        <f>IF(AND($A$447&lt;=AI$367,AI$367&lt;=$B$447),$D$447,"")</f>
        <v/>
      </c>
      <c r="KR447" s="269" t="str">
        <f>IF(AND($A$447&lt;=AI$367,AI$367&lt;=$B$447),((1/3)*$D$447),"")</f>
        <v/>
      </c>
      <c r="KS447" s="269" t="str">
        <f>IF(AND($A$447&lt;=AI$367,AI$367&lt;=$B$447),((2/3)*$D$447),"")</f>
        <v/>
      </c>
      <c r="KT447" s="269" t="str">
        <f>IF(AND($A$447&lt;=AI$367,AI$367&lt;=$B$447),$E$447,"")</f>
        <v/>
      </c>
      <c r="KU447" s="269" t="str">
        <f>IF(AND($A$447&lt;=AI$367,AI$367&lt;=$B$447),((1/3)*$E$447),"")</f>
        <v/>
      </c>
      <c r="KV447" s="269" t="str">
        <f>IF(AND($A$447&lt;=AI$367,AI$367&lt;=$B$447),((2/3)*$E$447),"")</f>
        <v/>
      </c>
      <c r="KW447" s="269" t="str">
        <f>IF(AND($A$447&lt;=AJ$367,AJ$367&lt;=$B$447),$C$447,"")</f>
        <v/>
      </c>
      <c r="KX447" s="269" t="str">
        <f>IF(AND($A$447&lt;=AJ$367,AJ$367&lt;=$B$447),((1/3)*$C$447),"")</f>
        <v/>
      </c>
      <c r="KY447" s="269" t="str">
        <f>IF(AND($A$447&lt;=AJ$367,AJ$367&lt;=$B$447),((2/3)*$C$447),"")</f>
        <v/>
      </c>
      <c r="KZ447" s="269" t="str">
        <f>IF(AND($A$447&lt;=AJ$367,AJ$367&lt;=$B$447),$D$447,"")</f>
        <v/>
      </c>
      <c r="LA447" s="269" t="str">
        <f>IF(AND($A$447&lt;=AJ$367,AJ$367&lt;=$B$447),((1/3)*$D$447),"")</f>
        <v/>
      </c>
      <c r="LB447" s="269" t="str">
        <f>IF(AND($A$447&lt;=AJ$367,AJ$367&lt;=$B$447),((2/3)*$D$447),"")</f>
        <v/>
      </c>
      <c r="LC447" s="269" t="str">
        <f>IF(AND($A$447&lt;=AJ$367,AJ$367&lt;=$B$447),$E$447,"")</f>
        <v/>
      </c>
      <c r="LD447" s="269" t="str">
        <f>IF(AND($A$447&lt;=AJ$367,AJ$367&lt;=$B$447),((1/3)*$E$447),"")</f>
        <v/>
      </c>
      <c r="LE447" s="269" t="str">
        <f>IF(AND($A$447&lt;=AJ$367,AJ$367&lt;=$B$447),((2/3)*$E$447),"")</f>
        <v/>
      </c>
      <c r="LF447" s="269" t="str">
        <f>IF(AND($A$447&lt;=AK$367,AK$367&lt;=$B$447),$C$447,"")</f>
        <v/>
      </c>
      <c r="LG447" s="269" t="str">
        <f>IF(AND($A$447&lt;=AK$367,AK$367&lt;=$B$447),((1/3)*$C$447),"")</f>
        <v/>
      </c>
      <c r="LH447" s="269" t="str">
        <f>IF(AND($A$447&lt;=AK$367,AK$367&lt;=$B$447),((2/3)*$C$447),"")</f>
        <v/>
      </c>
      <c r="LI447" s="269" t="str">
        <f>IF(AND($A$447&lt;=AK$367,AK$367&lt;=$B$447),$D$447,"")</f>
        <v/>
      </c>
      <c r="LJ447" s="269" t="str">
        <f>IF(AND($A$447&lt;=AK$367,AK$367&lt;=$B$447),((1/3)*$D$447),"")</f>
        <v/>
      </c>
      <c r="LK447" s="269" t="str">
        <f>IF(AND($A$447&lt;=AK$367,AK$367&lt;=$B$447),((2/3)*$D$447),"")</f>
        <v/>
      </c>
      <c r="LL447" s="269" t="str">
        <f>IF(AND($A$447&lt;=AK$367,AK$367&lt;=$B$447),$E$447,"")</f>
        <v/>
      </c>
      <c r="LM447" s="269" t="str">
        <f>IF(AND($A$447&lt;=AK$367,AK$367&lt;=$B$447),((1/3)*$E$447),"")</f>
        <v/>
      </c>
      <c r="LN447" s="269" t="str">
        <f>IF(AND($A$447&lt;=AK$367,AK$367&lt;=$B$447),((2/3)*$E$447),"")</f>
        <v/>
      </c>
      <c r="LO447" s="269" t="str">
        <f>IF(AND($A$447&lt;=AL$367,AL$367&lt;=$B$447),$C$447,"")</f>
        <v/>
      </c>
      <c r="LP447" s="269" t="str">
        <f>IF(AND($A$447&lt;=AL$367,AL$367&lt;=$B$447),((1/3)*$C$447),"")</f>
        <v/>
      </c>
      <c r="LQ447" s="269" t="str">
        <f>IF(AND($A$447&lt;=AL$367,AL$367&lt;=$B$447),((2/3)*$C$447),"")</f>
        <v/>
      </c>
      <c r="LR447" s="269" t="str">
        <f>IF(AND($A$447&lt;=AL$367,AL$367&lt;=$B$447),$D$447,"")</f>
        <v/>
      </c>
      <c r="LS447" s="269" t="str">
        <f>IF(AND($A$447&lt;=AL$367,AL$367&lt;=$B$447),((1/3)*$D$447),"")</f>
        <v/>
      </c>
      <c r="LT447" s="269" t="str">
        <f>IF(AND($A$447&lt;=AL$367,AL$367&lt;=$B$447),((2/3)*$D$447),"")</f>
        <v/>
      </c>
      <c r="LU447" s="269" t="str">
        <f>IF(AND($A$447&lt;=AL$367,AL$367&lt;=$B$447),$E$447,"")</f>
        <v/>
      </c>
      <c r="LV447" s="269" t="str">
        <f>IF(AND($A$447&lt;=AL$367,AL$367&lt;=$B$447),((1/3)*$E$447),"")</f>
        <v/>
      </c>
      <c r="LW447" s="269" t="str">
        <f>IF(AND($A$447&lt;=AL$367,AL$367&lt;=$B$447),((2/3)*$E$447),"")</f>
        <v/>
      </c>
      <c r="LX447" s="269" t="str">
        <f>IF(AND($A$447&lt;=AM$367,AM$367&lt;=$B$447),$C$447,"")</f>
        <v/>
      </c>
      <c r="LY447" s="269" t="str">
        <f>IF(AND($A$447&lt;=AM$367,AM$367&lt;=$B$447),((1/3)*$C$447),"")</f>
        <v/>
      </c>
      <c r="LZ447" s="269" t="str">
        <f>IF(AND($A$447&lt;=AM$367,AM$367&lt;=$B$447),((2/3)*$C$447),"")</f>
        <v/>
      </c>
      <c r="MA447" s="269" t="str">
        <f>IF(AND($A$447&lt;=AM$367,AM$367&lt;=$B$447),$D$447,"")</f>
        <v/>
      </c>
      <c r="MB447" s="269" t="str">
        <f>IF(AND($A$447&lt;=AM$367,AM$367&lt;=$B$447),((1/3)*$D$447),"")</f>
        <v/>
      </c>
      <c r="MC447" s="269" t="str">
        <f>IF(AND($A$447&lt;=AM$367,AM$367&lt;=$B$447),((2/3)*$D$447),"")</f>
        <v/>
      </c>
      <c r="MD447" s="269" t="str">
        <f>IF(AND($A$447&lt;=AM$367,AM$367&lt;=$B$447),$E$447,"")</f>
        <v/>
      </c>
      <c r="ME447" s="269" t="str">
        <f>IF(AND($A$447&lt;=AM$367,AM$367&lt;=$B$447),((1/3)*$E$447),"")</f>
        <v/>
      </c>
      <c r="MF447" s="269" t="str">
        <f>IF(AND($A$447&lt;=AM$367,AM$367&lt;=$B$447),((2/3)*$E$447),"")</f>
        <v/>
      </c>
      <c r="MG447" s="269" t="str">
        <f>IF(AND($A$447&lt;=AN$367,AN$367&lt;=$B$447),$C$447,"")</f>
        <v/>
      </c>
      <c r="MH447" s="269" t="str">
        <f>IF(AND($A$447&lt;=AN$367,AN$367&lt;=$B$447),((1/3)*$C$447),"")</f>
        <v/>
      </c>
      <c r="MI447" s="269" t="str">
        <f>IF(AND($A$447&lt;=AN$367,AN$367&lt;=$B$447),((2/3)*$C$447),"")</f>
        <v/>
      </c>
      <c r="MJ447" s="269" t="str">
        <f>IF(AND($A$447&lt;=AN$367,AN$367&lt;=$B$447),$D$447,"")</f>
        <v/>
      </c>
      <c r="MK447" s="269" t="str">
        <f>IF(AND($A$447&lt;=AN$367,AN$367&lt;=$B$447),((1/3)*$D$447),"")</f>
        <v/>
      </c>
      <c r="ML447" s="269" t="str">
        <f>IF(AND($A$447&lt;=AN$367,AN$367&lt;=$B$447),((2/3)*$D$447),"")</f>
        <v/>
      </c>
      <c r="MM447" s="269" t="str">
        <f>IF(AND($A$447&lt;=AN$367,AN$367&lt;=$B$447),$E$447,"")</f>
        <v/>
      </c>
      <c r="MN447" s="269" t="str">
        <f>IF(AND($A$447&lt;=AN$367,AN$367&lt;=$B$447),((1/3)*$E$447),"")</f>
        <v/>
      </c>
      <c r="MO447" s="269" t="str">
        <f>IF(AND($A$447&lt;=AN$367,AN$367&lt;=$B$447),((2/3)*$E$447),"")</f>
        <v/>
      </c>
      <c r="MP447" s="269" t="str">
        <f>IF(AND($A$447&lt;=AO$367,AO$367&lt;=$B$447),$C$447,"")</f>
        <v/>
      </c>
      <c r="MQ447" s="269" t="str">
        <f>IF(AND($A$447&lt;=AO$367,AO$367&lt;=$B$447),((1/3)*$C$447),"")</f>
        <v/>
      </c>
      <c r="MR447" s="269" t="str">
        <f>IF(AND($A$447&lt;=AO$367,AO$367&lt;=$B$447),((2/3)*$C$447),"")</f>
        <v/>
      </c>
      <c r="MS447" s="269" t="str">
        <f>IF(AND($A$447&lt;=AO$367,AO$367&lt;=$B$447),$D$447,"")</f>
        <v/>
      </c>
      <c r="MT447" s="269" t="str">
        <f>IF(AND($A$447&lt;=AO$367,AO$367&lt;=$B$447),((1/3)*$D$447),"")</f>
        <v/>
      </c>
      <c r="MU447" s="269" t="str">
        <f>IF(AND($A$447&lt;=AO$367,AO$367&lt;=$B$447),((2/3)*$D$447),"")</f>
        <v/>
      </c>
      <c r="MV447" s="269" t="str">
        <f>IF(AND($A$447&lt;=AO$367,AO$367&lt;=$B$447),$E$447,"")</f>
        <v/>
      </c>
      <c r="MW447" s="269" t="str">
        <f>IF(AND($A$447&lt;=AO$367,AO$367&lt;=$B$447),((1/3)*$E$447),"")</f>
        <v/>
      </c>
      <c r="MX447" s="269" t="str">
        <f>IF(AND($A$447&lt;=AO$367,AO$367&lt;=$B$447),((2/3)*$E$447),"")</f>
        <v/>
      </c>
      <c r="MY447" s="269" t="str">
        <f>IF(AND($A$447&lt;=AP$367,AP$367&lt;=$B$447),$C$447,"")</f>
        <v/>
      </c>
      <c r="MZ447" s="269" t="str">
        <f>IF(AND($A$447&lt;=AP$367,AP$367&lt;=$B$447),((1/3)*$C$447),"")</f>
        <v/>
      </c>
      <c r="NA447" s="269" t="str">
        <f>IF(AND($A$447&lt;=AP$367,AP$367&lt;=$B$447),((2/3)*$C$447),"")</f>
        <v/>
      </c>
      <c r="NB447" s="269" t="str">
        <f>IF(AND($A$447&lt;=AP$367,AP$367&lt;=$B$447),$D$447,"")</f>
        <v/>
      </c>
      <c r="NC447" s="269" t="str">
        <f>IF(AND($A$447&lt;=AP$367,AP$367&lt;=$B$447),((1/3)*$D$447),"")</f>
        <v/>
      </c>
      <c r="ND447" s="269" t="str">
        <f>IF(AND($A$447&lt;=AP$367,AP$367&lt;=$B$447),((2/3)*$D$447),"")</f>
        <v/>
      </c>
      <c r="NE447" s="269" t="str">
        <f>IF(AND($A$447&lt;=AP$367,AP$367&lt;=$B$447),$E$447,"")</f>
        <v/>
      </c>
      <c r="NF447" s="269" t="str">
        <f>IF(AND($A$447&lt;=AP$367,AP$367&lt;=$B$447),((1/3)*$E$447),"")</f>
        <v/>
      </c>
      <c r="NG447" s="269" t="str">
        <f>IF(AND($A$447&lt;=AP$367,AP$367&lt;=$B$447),((2/3)*$E$447),"")</f>
        <v/>
      </c>
      <c r="NH447" s="269" t="str">
        <f>IF(AND($A$447&lt;=AQ$367,AQ$367&lt;=$B$447),$C$447,"")</f>
        <v/>
      </c>
      <c r="NI447" s="269" t="str">
        <f>IF(AND($A$447&lt;=AQ$367,AQ$367&lt;=$B$447),((1/3)*$C$447),"")</f>
        <v/>
      </c>
      <c r="NJ447" s="269" t="str">
        <f>IF(AND($A$447&lt;=AQ$367,AQ$367&lt;=$B$447),((2/3)*$C$447),"")</f>
        <v/>
      </c>
      <c r="NK447" s="269" t="str">
        <f>IF(AND($A$447&lt;=AQ$367,AQ$367&lt;=$B$447),$D$447,"")</f>
        <v/>
      </c>
      <c r="NL447" s="269" t="str">
        <f>IF(AND($A$447&lt;=AQ$367,AQ$367&lt;=$B$447),((1/3)*$D$447),"")</f>
        <v/>
      </c>
      <c r="NM447" s="269" t="str">
        <f>IF(AND($A$447&lt;=AQ$367,AQ$367&lt;=$B$447),((2/3)*$D$447),"")</f>
        <v/>
      </c>
      <c r="NN447" s="269" t="str">
        <f>IF(AND($A$447&lt;=AQ$367,AQ$367&lt;=$B$447),$E$447,"")</f>
        <v/>
      </c>
      <c r="NO447" s="269" t="str">
        <f>IF(AND($A$447&lt;=AQ$367,AQ$367&lt;=$B$447),((1/3)*$E$447),"")</f>
        <v/>
      </c>
      <c r="NP447" s="269" t="str">
        <f>IF(AND($A$447&lt;=AQ$367,AQ$367&lt;=$B$447),((2/3)*$E$447),"")</f>
        <v/>
      </c>
      <c r="NQ447" s="269" t="str">
        <f>IF(AND($A$447&lt;=AR$367,AR$367&lt;=$B$447),$C$447,"")</f>
        <v/>
      </c>
      <c r="NR447" s="269" t="str">
        <f>IF(AND($A$447&lt;=AR$367,AR$367&lt;=$B$447),((1/3)*$C$447),"")</f>
        <v/>
      </c>
      <c r="NS447" s="269" t="str">
        <f>IF(AND($A$447&lt;=AR$367,AR$367&lt;=$B$447),((2/3)*$C$447),"")</f>
        <v/>
      </c>
      <c r="NT447" s="269" t="str">
        <f>IF(AND($A$447&lt;=AR$367,AR$367&lt;=$B$447),$D$447,"")</f>
        <v/>
      </c>
      <c r="NU447" s="269" t="str">
        <f>IF(AND($A$447&lt;=AR$367,AR$367&lt;=$B$447),((1/3)*$D$447),"")</f>
        <v/>
      </c>
      <c r="NV447" s="269" t="str">
        <f>IF(AND($A$447&lt;=AR$367,AR$367&lt;=$B$447),((2/3)*$D$447),"")</f>
        <v/>
      </c>
      <c r="NW447" s="269" t="str">
        <f>IF(AND($A$447&lt;=AR$367,AR$367&lt;=$B$447),$E$447,"")</f>
        <v/>
      </c>
      <c r="NX447" s="269" t="str">
        <f>IF(AND($A$447&lt;=AR$367,AR$367&lt;=$B$447),((1/3)*$E$447),"")</f>
        <v/>
      </c>
      <c r="NY447" s="269" t="str">
        <f>IF(AND($A$447&lt;=AR$367,AR$367&lt;=$B$447),((2/3)*$E$447),"")</f>
        <v/>
      </c>
      <c r="NZ447" s="269" t="str">
        <f>IF(AND($A$447&lt;=AS$367,AS$367&lt;=$B$447),$C$447,"")</f>
        <v/>
      </c>
      <c r="OA447" s="269" t="str">
        <f>IF(AND($A$447&lt;=AS$367,AS$367&lt;=$B$447),((1/3)*$C$447),"")</f>
        <v/>
      </c>
      <c r="OB447" s="269" t="str">
        <f>IF(AND($A$447&lt;=AS$367,AS$367&lt;=$B$447),((2/3)*$C$447),"")</f>
        <v/>
      </c>
      <c r="OC447" s="269" t="str">
        <f>IF(AND($A$447&lt;=AS$367,AS$367&lt;=$B$447),$D$447,"")</f>
        <v/>
      </c>
      <c r="OD447" s="269" t="str">
        <f>IF(AND($A$447&lt;=AS$367,AS$367&lt;=$B$447),((1/3)*$D$447),"")</f>
        <v/>
      </c>
      <c r="OE447" s="269" t="str">
        <f>IF(AND($A$447&lt;=AS$367,AS$367&lt;=$B$447),((2/3)*$D$447),"")</f>
        <v/>
      </c>
      <c r="OF447" s="269" t="str">
        <f>IF(AND($A$447&lt;=AS$367,AS$367&lt;=$B$447),$E$447,"")</f>
        <v/>
      </c>
      <c r="OG447" s="269" t="str">
        <f>IF(AND($A$447&lt;=AS$367,AS$367&lt;=$B$447),((1/3)*$E$447),"")</f>
        <v/>
      </c>
      <c r="OH447" s="269" t="str">
        <f>IF(AND($A$447&lt;=AS$367,AS$367&lt;=$B$447),((2/3)*$E$447),"")</f>
        <v/>
      </c>
      <c r="OI447" s="269" t="str">
        <f>IF(AND($A$447&lt;=AT$367,AT$367&lt;=$B$447),$C$447,"")</f>
        <v/>
      </c>
      <c r="OJ447" s="269" t="str">
        <f>IF(AND($A$447&lt;=AT$367,AT$367&lt;=$B$447),((1/3)*$C$447),"")</f>
        <v/>
      </c>
      <c r="OK447" s="269" t="str">
        <f>IF(AND($A$447&lt;=AT$367,AT$367&lt;=$B$447),((2/3)*$C$447),"")</f>
        <v/>
      </c>
      <c r="OL447" s="269" t="str">
        <f>IF(AND($A$447&lt;=AT$367,AT$367&lt;=$B$447),$D$447,"")</f>
        <v/>
      </c>
      <c r="OM447" s="269" t="str">
        <f>IF(AND($A$447&lt;=AT$367,AT$367&lt;=$B$447),((1/3)*$D$447),"")</f>
        <v/>
      </c>
      <c r="ON447" s="269" t="str">
        <f>IF(AND($A$447&lt;=AT$367,AT$367&lt;=$B$447),((2/3)*$D$447),"")</f>
        <v/>
      </c>
      <c r="OO447" s="269" t="str">
        <f>IF(AND($A$447&lt;=AT$367,AT$367&lt;=$B$447),$E$447,"")</f>
        <v/>
      </c>
      <c r="OP447" s="269" t="str">
        <f>IF(AND($A$447&lt;=AT$367,AT$367&lt;=$B$447),((1/3)*$E$447),"")</f>
        <v/>
      </c>
      <c r="OQ447" s="269" t="str">
        <f>IF(AND($A$447&lt;=AT$367,AT$367&lt;=$B$447),((2/3)*$E$447),"")</f>
        <v/>
      </c>
      <c r="OR447" s="269" t="str">
        <f>IF(AND($A$447&lt;=AU$367,AU$367&lt;=$B$447),$C$447,"")</f>
        <v/>
      </c>
      <c r="OS447" s="269" t="str">
        <f>IF(AND($A$447&lt;=AU$367,AU$367&lt;=$B$447),((1/3)*$C$447),"")</f>
        <v/>
      </c>
      <c r="OT447" s="269" t="str">
        <f>IF(AND($A$447&lt;=AU$367,AU$367&lt;=$B$447),((2/3)*$C$447),"")</f>
        <v/>
      </c>
      <c r="OU447" s="269" t="str">
        <f>IF(AND($A$447&lt;=AU$367,AU$367&lt;=$B$447),$D$447,"")</f>
        <v/>
      </c>
      <c r="OV447" s="269" t="str">
        <f>IF(AND($A$447&lt;=AU$367,AU$367&lt;=$B$447),((1/3)*$D$447),"")</f>
        <v/>
      </c>
      <c r="OW447" s="269" t="str">
        <f>IF(AND($A$447&lt;=AU$367,AU$367&lt;=$B$447),((2/3)*$D$447),"")</f>
        <v/>
      </c>
      <c r="OX447" s="269" t="str">
        <f>IF(AND($A$447&lt;=AU$367,AU$367&lt;=$B$447),$E$447,"")</f>
        <v/>
      </c>
      <c r="OY447" s="269" t="str">
        <f>IF(AND($A$447&lt;=AU$367,AU$367&lt;=$B$447),((1/3)*$E$447),"")</f>
        <v/>
      </c>
      <c r="OZ447" s="269" t="str">
        <f>IF(AND($A$447&lt;=AU$367,AU$367&lt;=$B$447),((2/3)*$E$447),"")</f>
        <v/>
      </c>
      <c r="PA447" s="269" t="str">
        <f>IF(AND($A$447&lt;=AV$367,AV$367&lt;=$B$447),$C$447,"")</f>
        <v/>
      </c>
      <c r="PB447" s="269" t="str">
        <f>IF(AND($A$447&lt;=AV$367,AV$367&lt;=$B$447),((1/3)*$C$447),"")</f>
        <v/>
      </c>
      <c r="PC447" s="269" t="str">
        <f>IF(AND($A$447&lt;=AV$367,AV$367&lt;=$B$447),((2/3)*$C$447),"")</f>
        <v/>
      </c>
      <c r="PD447" s="269" t="str">
        <f>IF(AND($A$447&lt;=AV$367,AV$367&lt;=$B$447),$D$447,"")</f>
        <v/>
      </c>
      <c r="PE447" s="269" t="str">
        <f>IF(AND($A$447&lt;=AV$367,AV$367&lt;=$B$447),((1/3)*$D$447),"")</f>
        <v/>
      </c>
      <c r="PF447" s="269" t="str">
        <f>IF(AND($A$447&lt;=AV$367,AV$367&lt;=$B$447),((2/3)*$D$447),"")</f>
        <v/>
      </c>
      <c r="PG447" s="269" t="str">
        <f>IF(AND($A$447&lt;=AV$367,AV$367&lt;=$B$447),$E$447,"")</f>
        <v/>
      </c>
      <c r="PH447" s="269" t="str">
        <f>IF(AND($A$447&lt;=AV$367,AV$367&lt;=$B$447),((1/3)*$E$447),"")</f>
        <v/>
      </c>
      <c r="PI447" s="269" t="str">
        <f>IF(AND($A$447&lt;=AV$367,AV$367&lt;=$B$447),((2/3)*$E$447),"")</f>
        <v/>
      </c>
      <c r="PJ447" s="269" t="str">
        <f>IF(AND($A$447&lt;=AW$367,AW$367&lt;=$B$447),$C$447,"")</f>
        <v/>
      </c>
      <c r="PK447" s="269" t="str">
        <f>IF(AND($A$447&lt;=AW$367,AW$367&lt;=$B$447),((1/3)*$C$447),"")</f>
        <v/>
      </c>
      <c r="PL447" s="269" t="str">
        <f>IF(AND($A$447&lt;=AW$367,AW$367&lt;=$B$447),((2/3)*$C$447),"")</f>
        <v/>
      </c>
      <c r="PM447" s="269" t="str">
        <f>IF(AND($A$447&lt;=AW$367,AW$367&lt;=$B$447),$D$447,"")</f>
        <v/>
      </c>
      <c r="PN447" s="269" t="str">
        <f>IF(AND($A$447&lt;=AW$367,AW$367&lt;=$B$447),((1/3)*$D$447),"")</f>
        <v/>
      </c>
      <c r="PO447" s="269" t="str">
        <f>IF(AND($A$447&lt;=AW$367,AW$367&lt;=$B$447),((2/3)*$D$447),"")</f>
        <v/>
      </c>
      <c r="PP447" s="269" t="str">
        <f>IF(AND($A$447&lt;=AW$367,AW$367&lt;=$B$447),$E$447,"")</f>
        <v/>
      </c>
      <c r="PQ447" s="269" t="str">
        <f>IF(AND($A$447&lt;=AW$367,AW$367&lt;=$B$447),((1/3)*$E$447),"")</f>
        <v/>
      </c>
      <c r="PR447" s="269" t="str">
        <f>IF(AND($A$447&lt;=AW$367,AW$367&lt;=$B$447),((2/3)*$E$447),"")</f>
        <v/>
      </c>
      <c r="PS447" s="269" t="str">
        <f>IF(AND($A$447&lt;=AX$367,AX$367&lt;=$B$447),$C$447,"")</f>
        <v/>
      </c>
      <c r="PT447" s="269" t="str">
        <f>IF(AND($A$447&lt;=AX$367,AX$367&lt;=$B$447),((1/3)*$C$447),"")</f>
        <v/>
      </c>
      <c r="PU447" s="269" t="str">
        <f>IF(AND($A$447&lt;=AX$367,AX$367&lt;=$B$447),((2/3)*$C$447),"")</f>
        <v/>
      </c>
      <c r="PV447" s="269" t="str">
        <f>IF(AND($A$447&lt;=AX$367,AX$367&lt;=$B$447),$D$447,"")</f>
        <v/>
      </c>
      <c r="PW447" s="269" t="str">
        <f>IF(AND($A$447&lt;=AX$367,AX$367&lt;=$B$447),((1/3)*$D$447),"")</f>
        <v/>
      </c>
      <c r="PX447" s="269" t="str">
        <f>IF(AND($A$447&lt;=AX$367,AX$367&lt;=$B$447),((2/3)*$D$447),"")</f>
        <v/>
      </c>
      <c r="PY447" s="269" t="str">
        <f>IF(AND($A$447&lt;=AX$367,AX$367&lt;=$B$447),$E$447,"")</f>
        <v/>
      </c>
      <c r="PZ447" s="269" t="str">
        <f>IF(AND($A$447&lt;=AX$367,AX$367&lt;=$B$447),((1/3)*$E$447),"")</f>
        <v/>
      </c>
      <c r="QA447" s="269" t="str">
        <f>IF(AND($A$447&lt;=AX$367,AX$367&lt;=$B$447),((2/3)*$E$447),"")</f>
        <v/>
      </c>
      <c r="QB447" s="269" t="str">
        <f>IF(AND($A$447&lt;=AY$367,AY$367&lt;=$B$447),$C$447,"")</f>
        <v/>
      </c>
      <c r="QC447" s="269" t="str">
        <f>IF(AND($A$447&lt;=AY$367,AY$367&lt;=$B$447),((1/3)*$C$447),"")</f>
        <v/>
      </c>
      <c r="QD447" s="269" t="str">
        <f>IF(AND($A$447&lt;=AY$367,AY$367&lt;=$B$447),((2/3)*$C$447),"")</f>
        <v/>
      </c>
      <c r="QE447" s="269" t="str">
        <f>IF(AND($A$447&lt;=AY$367,AY$367&lt;=$B$447),$D$447,"")</f>
        <v/>
      </c>
      <c r="QF447" s="269" t="str">
        <f>IF(AND($A$447&lt;=AY$367,AY$367&lt;=$B$447),((1/3)*$D$447),"")</f>
        <v/>
      </c>
      <c r="QG447" s="269" t="str">
        <f>IF(AND($A$447&lt;=AY$367,AY$367&lt;=$B$447),((2/3)*$D$447),"")</f>
        <v/>
      </c>
      <c r="QH447" s="269" t="str">
        <f>IF(AND($A$447&lt;=AY$367,AY$367&lt;=$B$447),$E$447,"")</f>
        <v/>
      </c>
      <c r="QI447" s="269" t="str">
        <f>IF(AND($A$447&lt;=AY$367,AY$367&lt;=$B$447),((1/3)*$E$447),"")</f>
        <v/>
      </c>
      <c r="QJ447" s="269" t="str">
        <f>IF(AND($A$447&lt;=AY$367,AY$367&lt;=$B$447),((2/3)*$E$447),"")</f>
        <v/>
      </c>
      <c r="QK447" s="269" t="str">
        <f>IF(AND($A$447&lt;=AZ$367,AZ$367&lt;=$B$447),$C$447,"")</f>
        <v/>
      </c>
      <c r="QL447" s="269" t="str">
        <f>IF(AND($A$447&lt;=AZ$367,AZ$367&lt;=$B$447),((1/3)*$C$447),"")</f>
        <v/>
      </c>
      <c r="QM447" s="269" t="str">
        <f>IF(AND($A$447&lt;=AZ$367,AZ$367&lt;=$B$447),((2/3)*$C$447),"")</f>
        <v/>
      </c>
      <c r="QN447" s="269" t="str">
        <f>IF(AND($A$447&lt;=AZ$367,AZ$367&lt;=$B$447),$D$447,"")</f>
        <v/>
      </c>
      <c r="QO447" s="269" t="str">
        <f>IF(AND($A$447&lt;=AZ$367,AZ$367&lt;=$B$447),((1/3)*$D$447),"")</f>
        <v/>
      </c>
      <c r="QP447" s="269" t="str">
        <f>IF(AND($A$447&lt;=AZ$367,AZ$367&lt;=$B$447),((2/3)*$D$447),"")</f>
        <v/>
      </c>
      <c r="QQ447" s="269" t="str">
        <f>IF(AND($A$447&lt;=AZ$367,AZ$367&lt;=$B$447),$E$447,"")</f>
        <v/>
      </c>
      <c r="QR447" s="269" t="str">
        <f>IF(AND($A$447&lt;=AZ$367,AZ$367&lt;=$B$447),((1/3)*$E$447),"")</f>
        <v/>
      </c>
      <c r="QS447" s="269" t="str">
        <f>IF(AND($A$447&lt;=AZ$367,AZ$367&lt;=$B$447),((2/3)*$E$447),"")</f>
        <v/>
      </c>
      <c r="QT447" s="269" t="str">
        <f>IF(AND($A$447&lt;=BA$367,BA$367&lt;=$B$447),$C$447,"")</f>
        <v/>
      </c>
      <c r="QU447" s="269" t="str">
        <f>IF(AND($A$447&lt;=BA$367,BA$367&lt;=$B$447),((1/3)*$C$447),"")</f>
        <v/>
      </c>
      <c r="QV447" s="269" t="str">
        <f>IF(AND($A$447&lt;=BA$367,BA$367&lt;=$B$447),((2/3)*$C$447),"")</f>
        <v/>
      </c>
      <c r="QW447" s="269" t="str">
        <f>IF(AND($A$447&lt;=BA$367,BA$367&lt;=$B$447),$D$447,"")</f>
        <v/>
      </c>
      <c r="QX447" s="269" t="str">
        <f>IF(AND($A$447&lt;=BA$367,BA$367&lt;=$B$447),((1/3)*$D$447),"")</f>
        <v/>
      </c>
      <c r="QY447" s="269" t="str">
        <f>IF(AND($A$447&lt;=BA$367,BA$367&lt;=$B$447),((2/3)*$D$447),"")</f>
        <v/>
      </c>
      <c r="QZ447" s="269" t="str">
        <f>IF(AND($A$447&lt;=BA$367,BA$367&lt;=$B$447),$E$447,"")</f>
        <v/>
      </c>
      <c r="RA447" s="269" t="str">
        <f>IF(AND($A$447&lt;=BA$367,BA$367&lt;=$B$447),((1/3)*$E$447),"")</f>
        <v/>
      </c>
      <c r="RB447" s="269" t="str">
        <f>IF(AND($A$447&lt;=BA$367,BA$367&lt;=$B$447),((2/3)*$E$447),"")</f>
        <v/>
      </c>
      <c r="RC447" s="269" t="str">
        <f>IF(AND($A$447&lt;=BB$367,BB$367&lt;=$B$447),$C$447,"")</f>
        <v/>
      </c>
      <c r="RD447" s="269" t="str">
        <f>IF(AND($A$447&lt;=BB$367,BB$367&lt;=$B$447),((1/3)*$C$447),"")</f>
        <v/>
      </c>
      <c r="RE447" s="269" t="str">
        <f>IF(AND($A$447&lt;=BB$367,BB$367&lt;=$B$447),((2/3)*$C$447),"")</f>
        <v/>
      </c>
      <c r="RF447" s="269" t="str">
        <f>IF(AND($A$447&lt;=BB$367,BB$367&lt;=$B$447),$D$447,"")</f>
        <v/>
      </c>
      <c r="RG447" s="269" t="str">
        <f>IF(AND($A$447&lt;=BB$367,BB$367&lt;=$B$447),((1/3)*$D$447),"")</f>
        <v/>
      </c>
      <c r="RH447" s="269" t="str">
        <f>IF(AND($A$447&lt;=BB$367,BB$367&lt;=$B$447),((2/3)*$D$447),"")</f>
        <v/>
      </c>
      <c r="RI447" s="269" t="str">
        <f>IF(AND($A$447&lt;=BB$367,BB$367&lt;=$B$447),$E$447,"")</f>
        <v/>
      </c>
      <c r="RJ447" s="269" t="str">
        <f>IF(AND($A$447&lt;=BB$367,BB$367&lt;=$B$447),((1/3)*$E$447),"")</f>
        <v/>
      </c>
      <c r="RK447" s="269" t="str">
        <f>IF(AND($A$447&lt;=BB$367,BB$367&lt;=$B$447),((2/3)*$E$447),"")</f>
        <v/>
      </c>
      <c r="RL447" s="269" t="str">
        <f>IF(AND($A$447&lt;=BC$367,BC$367&lt;=$B$447),$C$447,"")</f>
        <v/>
      </c>
      <c r="RM447" s="269" t="str">
        <f>IF(AND($A$447&lt;=BC$367,BC$367&lt;=$B$447),((1/3)*$C$447),"")</f>
        <v/>
      </c>
      <c r="RN447" s="269" t="str">
        <f>IF(AND($A$447&lt;=BC$367,BC$367&lt;=$B$447),((2/3)*$C$447),"")</f>
        <v/>
      </c>
      <c r="RO447" s="269" t="str">
        <f>IF(AND($A$447&lt;=BC$367,BC$367&lt;=$B$447),$D$447,"")</f>
        <v/>
      </c>
      <c r="RP447" s="269" t="str">
        <f>IF(AND($A$447&lt;=BC$367,BC$367&lt;=$B$447),((1/3)*$D$447),"")</f>
        <v/>
      </c>
      <c r="RQ447" s="269" t="str">
        <f>IF(AND($A$447&lt;=BC$367,BC$367&lt;=$B$447),((2/3)*$D$447),"")</f>
        <v/>
      </c>
      <c r="RR447" s="269" t="str">
        <f>IF(AND($A$447&lt;=BC$367,BC$367&lt;=$B$447),$E$447,"")</f>
        <v/>
      </c>
      <c r="RS447" s="269" t="str">
        <f>IF(AND($A$447&lt;=BC$367,BC$367&lt;=$B$447),((1/3)*$E$447),"")</f>
        <v/>
      </c>
      <c r="RT447" s="269" t="str">
        <f>IF(AND($A$447&lt;=BC$367,BC$367&lt;=$B$447),((2/3)*$E$447),"")</f>
        <v/>
      </c>
      <c r="RU447" s="269" t="str">
        <f>IF(AND($A$447&lt;=BD$367,BD$367&lt;=$B$447),$C$447,"")</f>
        <v/>
      </c>
      <c r="RV447" s="269" t="str">
        <f>IF(AND($A$447&lt;=BD$367,BD$367&lt;=$B$447),((1/3)*$C$447),"")</f>
        <v/>
      </c>
      <c r="RW447" s="269" t="str">
        <f>IF(AND($A$447&lt;=BD$367,BD$367&lt;=$B$447),((2/3)*$C$447),"")</f>
        <v/>
      </c>
      <c r="RX447" s="269" t="str">
        <f>IF(AND($A$447&lt;=BD$367,BD$367&lt;=$B$447),$D$447,"")</f>
        <v/>
      </c>
      <c r="RY447" s="269" t="str">
        <f>IF(AND($A$447&lt;=BD$367,BD$367&lt;=$B$447),((1/3)*$D$447),"")</f>
        <v/>
      </c>
      <c r="RZ447" s="269" t="str">
        <f>IF(AND($A$447&lt;=BD$367,BD$367&lt;=$B$447),((2/3)*$D$447),"")</f>
        <v/>
      </c>
      <c r="SA447" s="269" t="str">
        <f>IF(AND($A$447&lt;=BD$367,BD$367&lt;=$B$447),$E$447,"")</f>
        <v/>
      </c>
      <c r="SB447" s="269" t="str">
        <f>IF(AND($A$447&lt;=BD$367,BD$367&lt;=$B$447),((1/3)*$E$447),"")</f>
        <v/>
      </c>
      <c r="SC447" s="269" t="str">
        <f>IF(AND($A$447&lt;=BD$367,BD$367&lt;=$B$447),((2/3)*$E$447),"")</f>
        <v/>
      </c>
      <c r="SD447" s="269" t="str">
        <f>IF(AND($A$447&lt;=BE$367,BE$367&lt;=$B$447),$C$447,"")</f>
        <v/>
      </c>
      <c r="SE447" s="269" t="str">
        <f>IF(AND($A$447&lt;=BE$367,BE$367&lt;=$B$447),((1/3)*$C$447),"")</f>
        <v/>
      </c>
      <c r="SF447" s="269" t="str">
        <f>IF(AND($A$447&lt;=BE$367,BE$367&lt;=$B$447),((2/3)*$C$447),"")</f>
        <v/>
      </c>
      <c r="SG447" s="269" t="str">
        <f>IF(AND($A$447&lt;=BE$367,BE$367&lt;=$B$447),$D$447,"")</f>
        <v/>
      </c>
      <c r="SH447" s="269" t="str">
        <f>IF(AND($A$447&lt;=BE$367,BE$367&lt;=$B$447),((1/3)*$D$447),"")</f>
        <v/>
      </c>
      <c r="SI447" s="269" t="str">
        <f>IF(AND($A$447&lt;=BE$367,BE$367&lt;=$B$447),((2/3)*$D$447),"")</f>
        <v/>
      </c>
      <c r="SJ447" s="269" t="str">
        <f>IF(AND($A$447&lt;=BE$367,BE$367&lt;=$B$447),$E$447,"")</f>
        <v/>
      </c>
      <c r="SK447" s="269" t="str">
        <f>IF(AND($A$447&lt;=BE$367,BE$367&lt;=$B$447),((1/3)*$E$447),"")</f>
        <v/>
      </c>
      <c r="SL447" s="269" t="str">
        <f>IF(AND($A$447&lt;=BE$367,BE$367&lt;=$B$447),((2/3)*$E$447),"")</f>
        <v/>
      </c>
      <c r="SM447" s="269" t="str">
        <f>IF(AND($A$447&lt;=BF$367,BF$367&lt;=$B$447),$C$447,"")</f>
        <v/>
      </c>
      <c r="SN447" s="269" t="str">
        <f>IF(AND($A$447&lt;=BF$367,BF$367&lt;=$B$447),((1/3)*$C$447),"")</f>
        <v/>
      </c>
      <c r="SO447" s="269" t="str">
        <f>IF(AND($A$447&lt;=BF$367,BF$367&lt;=$B$447),((2/3)*$C$447),"")</f>
        <v/>
      </c>
      <c r="SP447" s="269" t="str">
        <f>IF(AND($A$447&lt;=BF$367,BF$367&lt;=$B$447),$D$447,"")</f>
        <v/>
      </c>
      <c r="SQ447" s="269" t="str">
        <f>IF(AND($A$447&lt;=BF$367,BF$367&lt;=$B$447),((1/3)*$D$447),"")</f>
        <v/>
      </c>
      <c r="SR447" s="269" t="str">
        <f>IF(AND($A$447&lt;=BF$367,BF$367&lt;=$B$447),((2/3)*$D$447),"")</f>
        <v/>
      </c>
      <c r="SS447" s="269" t="str">
        <f>IF(AND($A$447&lt;=BF$367,BF$367&lt;=$B$447),$E$447,"")</f>
        <v/>
      </c>
      <c r="ST447" s="269" t="str">
        <f>IF(AND($A$447&lt;=BF$367,BF$367&lt;=$B$447),((1/3)*$E$447),"")</f>
        <v/>
      </c>
      <c r="SU447" s="269" t="str">
        <f>IF(AND($A$447&lt;=BF$367,BF$367&lt;=$B$447),((2/3)*$E$447),"")</f>
        <v/>
      </c>
      <c r="SV447" s="269" t="str">
        <f>IF(AND($A$447&lt;=BG$367,BG$367&lt;=$B$447),$C$447,"")</f>
        <v/>
      </c>
      <c r="SW447" s="269" t="str">
        <f>IF(AND($A$447&lt;=BG$367,BG$367&lt;=$B$447),((1/3)*$C$447),"")</f>
        <v/>
      </c>
      <c r="SX447" s="269" t="str">
        <f>IF(AND($A$447&lt;=BG$367,BG$367&lt;=$B$447),((2/3)*$C$447),"")</f>
        <v/>
      </c>
      <c r="SY447" s="269" t="str">
        <f>IF(AND($A$447&lt;=BG$367,BG$367&lt;=$B$447),$D$447,"")</f>
        <v/>
      </c>
      <c r="SZ447" s="269" t="str">
        <f>IF(AND($A$447&lt;=BG$367,BG$367&lt;=$B$447),((1/3)*$D$447),"")</f>
        <v/>
      </c>
      <c r="TA447" s="269" t="str">
        <f>IF(AND($A$447&lt;=BG$367,BG$367&lt;=$B$447),((2/3)*$D$447),"")</f>
        <v/>
      </c>
      <c r="TB447" s="269" t="str">
        <f>IF(AND($A$447&lt;=BG$367,BG$367&lt;=$B$447),$E$447,"")</f>
        <v/>
      </c>
      <c r="TC447" s="269" t="str">
        <f>IF(AND($A$447&lt;=BG$367,BG$367&lt;=$B$447),((1/3)*$E$447),"")</f>
        <v/>
      </c>
      <c r="TD447" s="269" t="str">
        <f>IF(AND($A$447&lt;=BG$367,BG$367&lt;=$B$447),((2/3)*$E$447),"")</f>
        <v/>
      </c>
      <c r="TE447" s="269" t="str">
        <f>IF(AND($A$447&lt;=BH$367,BH$367&lt;=$B$447),$C$447,"")</f>
        <v/>
      </c>
      <c r="TF447" s="269" t="str">
        <f>IF(AND($A$447&lt;=BH$367,BH$367&lt;=$B$447),((1/3)*$C$447),"")</f>
        <v/>
      </c>
      <c r="TG447" s="269" t="str">
        <f>IF(AND($A$447&lt;=BH$367,BH$367&lt;=$B$447),((2/3)*$C$447),"")</f>
        <v/>
      </c>
      <c r="TH447" s="269" t="str">
        <f>IF(AND($A$447&lt;=BH$367,BH$367&lt;=$B$447),$D$447,"")</f>
        <v/>
      </c>
      <c r="TI447" s="269" t="str">
        <f>IF(AND($A$447&lt;=BH$367,BH$367&lt;=$B$447),((1/3)*$D$447),"")</f>
        <v/>
      </c>
      <c r="TJ447" s="269" t="str">
        <f>IF(AND($A$447&lt;=BH$367,BH$367&lt;=$B$447),((2/3)*$D$447),"")</f>
        <v/>
      </c>
      <c r="TK447" s="269" t="str">
        <f>IF(AND($A$447&lt;=BH$367,BH$367&lt;=$B$447),$E$447,"")</f>
        <v/>
      </c>
      <c r="TL447" s="269" t="str">
        <f>IF(AND($A$447&lt;=BH$367,BH$367&lt;=$B$447),((1/3)*$E$447),"")</f>
        <v/>
      </c>
      <c r="TM447" s="269" t="str">
        <f>IF(AND($A$447&lt;=BH$367,BH$367&lt;=$B$447),((2/3)*$E$447),"")</f>
        <v/>
      </c>
      <c r="TN447" s="269" t="str">
        <f>IF(AND($A$447&lt;=BI$367,BI$367&lt;=$B$447),$C$447,"")</f>
        <v/>
      </c>
      <c r="TO447" s="269" t="str">
        <f>IF(AND($A$447&lt;=BI$367,BI$367&lt;=$B$447),((1/3)*$C$447),"")</f>
        <v/>
      </c>
      <c r="TP447" s="269" t="str">
        <f>IF(AND($A$447&lt;=BI$367,BI$367&lt;=$B$447),((2/3)*$C$447),"")</f>
        <v/>
      </c>
      <c r="TQ447" s="269" t="str">
        <f>IF(AND($A$447&lt;=BI$367,BI$367&lt;=$B$447),$D$447,"")</f>
        <v/>
      </c>
      <c r="TR447" s="269" t="str">
        <f>IF(AND($A$447&lt;=BI$367,BI$367&lt;=$B$447),((1/3)*$D$447),"")</f>
        <v/>
      </c>
      <c r="TS447" s="269" t="str">
        <f>IF(AND($A$447&lt;=BI$367,BI$367&lt;=$B$447),((2/3)*$D$447),"")</f>
        <v/>
      </c>
      <c r="TT447" s="269" t="str">
        <f>IF(AND($A$447&lt;=BI$367,BI$367&lt;=$B$447),$E$447,"")</f>
        <v/>
      </c>
      <c r="TU447" s="269" t="str">
        <f>IF(AND($A$447&lt;=BI$367,BI$367&lt;=$B$447),((1/3)*$E$447),"")</f>
        <v/>
      </c>
      <c r="TV447" s="269" t="str">
        <f>IF(AND($A$447&lt;=BI$367,BI$367&lt;=$B$447),((2/3)*$E$447),"")</f>
        <v/>
      </c>
      <c r="TW447" s="269" t="str">
        <f>IF(AND($A$447&lt;=BJ$367,BJ$367&lt;=$B$447),$C$447,"")</f>
        <v/>
      </c>
      <c r="TX447" s="269" t="str">
        <f>IF(AND($A$447&lt;=BJ$367,BJ$367&lt;=$B$447),((1/3)*$C$447),"")</f>
        <v/>
      </c>
      <c r="TY447" s="269" t="str">
        <f>IF(AND($A$447&lt;=BJ$367,BJ$367&lt;=$B$447),((2/3)*$C$447),"")</f>
        <v/>
      </c>
      <c r="TZ447" s="269" t="str">
        <f>IF(AND($A$447&lt;=BJ$367,BJ$367&lt;=$B$447),$D$447,"")</f>
        <v/>
      </c>
      <c r="UA447" s="269" t="str">
        <f>IF(AND($A$447&lt;=BJ$367,BJ$367&lt;=$B$447),((1/3)*$D$447),"")</f>
        <v/>
      </c>
      <c r="UB447" s="269" t="str">
        <f>IF(AND($A$447&lt;=BJ$367,BJ$367&lt;=$B$447),((2/3)*$D$447),"")</f>
        <v/>
      </c>
      <c r="UC447" s="269" t="str">
        <f>IF(AND($A$447&lt;=BJ$367,BJ$367&lt;=$B$447),$E$447,"")</f>
        <v/>
      </c>
      <c r="UD447" s="269" t="str">
        <f>IF(AND($A$447&lt;=BJ$367,BJ$367&lt;=$B$447),((1/3)*$E$447),"")</f>
        <v/>
      </c>
      <c r="UE447" s="269" t="str">
        <f>IF(AND($A$447&lt;=BJ$367,BJ$367&lt;=$B$447),((2/3)*$E$447),"")</f>
        <v/>
      </c>
      <c r="UF447" s="269" t="str">
        <f>IF(AND($A$447&lt;=BK$367,BK$367&lt;=$B$447),$C$447,"")</f>
        <v/>
      </c>
      <c r="UG447" s="269" t="str">
        <f>IF(AND($A$447&lt;=BK$367,BK$367&lt;=$B$447),((1/3)*$C$447),"")</f>
        <v/>
      </c>
      <c r="UH447" s="269" t="str">
        <f>IF(AND($A$447&lt;=BK$367,BK$367&lt;=$B$447),((2/3)*$C$447),"")</f>
        <v/>
      </c>
      <c r="UI447" s="269" t="str">
        <f>IF(AND($A$447&lt;=BK$367,BK$367&lt;=$B$447),$D$447,"")</f>
        <v/>
      </c>
      <c r="UJ447" s="269" t="str">
        <f>IF(AND($A$447&lt;=BK$367,BK$367&lt;=$B$447),((1/3)*$D$447),"")</f>
        <v/>
      </c>
      <c r="UK447" s="269" t="str">
        <f>IF(AND($A$447&lt;=BK$367,BK$367&lt;=$B$447),((2/3)*$D$447),"")</f>
        <v/>
      </c>
      <c r="UL447" s="269" t="str">
        <f>IF(AND($A$447&lt;=BK$367,BK$367&lt;=$B$447),$E$447,"")</f>
        <v/>
      </c>
      <c r="UM447" s="269" t="str">
        <f>IF(AND($A$447&lt;=BK$367,BK$367&lt;=$B$447),((1/3)*$E$447),"")</f>
        <v/>
      </c>
      <c r="UN447" s="269" t="str">
        <f>IF(AND($A$447&lt;=BK$367,BK$367&lt;=$B$447),((2/3)*$E$447),"")</f>
        <v/>
      </c>
      <c r="UO447" s="269" t="str">
        <f>IF(AND($A$447&lt;=BL$367,BL$367&lt;=$B$447),$C$447,"")</f>
        <v/>
      </c>
      <c r="UP447" s="269" t="str">
        <f>IF(AND($A$447&lt;=BL$367,BL$367&lt;=$B$447),((1/3)*$C$447),"")</f>
        <v/>
      </c>
      <c r="UQ447" s="269" t="str">
        <f>IF(AND($A$447&lt;=BL$367,BL$367&lt;=$B$447),((2/3)*$C$447),"")</f>
        <v/>
      </c>
      <c r="UR447" s="269" t="str">
        <f>IF(AND($A$447&lt;=BL$367,BL$367&lt;=$B$447),$D$447,"")</f>
        <v/>
      </c>
      <c r="US447" s="269" t="str">
        <f>IF(AND($A$447&lt;=BL$367,BL$367&lt;=$B$447),((1/3)*$D$447),"")</f>
        <v/>
      </c>
      <c r="UT447" s="269" t="str">
        <f>IF(AND($A$447&lt;=BL$367,BL$367&lt;=$B$447),((2/3)*$D$447),"")</f>
        <v/>
      </c>
      <c r="UU447" s="269" t="str">
        <f>IF(AND($A$447&lt;=BL$367,BL$367&lt;=$B$447),$E$447,"")</f>
        <v/>
      </c>
      <c r="UV447" s="269" t="str">
        <f>IF(AND($A$447&lt;=BL$367,BL$367&lt;=$B$447),((1/3)*$E$447),"")</f>
        <v/>
      </c>
      <c r="UW447" s="269" t="str">
        <f>IF(AND($A$447&lt;=BL$367,BL$367&lt;=$B$447),((2/3)*$E$447),"")</f>
        <v/>
      </c>
      <c r="UX447" s="269" t="str">
        <f>IF(AND($A$447&lt;=BM$367,BM$367&lt;=$B$447),$C$447,"")</f>
        <v/>
      </c>
      <c r="UY447" s="269" t="str">
        <f>IF(AND($A$447&lt;=BM$367,BM$367&lt;=$B$447),((1/3)*$C$447),"")</f>
        <v/>
      </c>
      <c r="UZ447" s="269" t="str">
        <f>IF(AND($A$447&lt;=BM$367,BM$367&lt;=$B$447),((2/3)*$C$447),"")</f>
        <v/>
      </c>
      <c r="VA447" s="269" t="str">
        <f>IF(AND($A$447&lt;=BM$367,BM$367&lt;=$B$447),$D$447,"")</f>
        <v/>
      </c>
      <c r="VB447" s="269" t="str">
        <f>IF(AND($A$447&lt;=BM$367,BM$367&lt;=$B$447),((1/3)*$D$447),"")</f>
        <v/>
      </c>
      <c r="VC447" s="269" t="str">
        <f>IF(AND($A$447&lt;=BM$367,BM$367&lt;=$B$447),((2/3)*$D$447),"")</f>
        <v/>
      </c>
      <c r="VD447" s="269" t="str">
        <f>IF(AND($A$447&lt;=BM$367,BM$367&lt;=$B$447),$E$447,"")</f>
        <v/>
      </c>
      <c r="VE447" s="269" t="str">
        <f>IF(AND($A$447&lt;=BM$367,BM$367&lt;=$B$447),((1/3)*$E$447),"")</f>
        <v/>
      </c>
      <c r="VF447" s="269" t="str">
        <f>IF(AND($A$447&lt;=BM$367,BM$367&lt;=$B$447),((2/3)*$E$447),"")</f>
        <v/>
      </c>
      <c r="VG447" s="269" t="str">
        <f>IF(AND($A$447&lt;=BN$367,BN$367&lt;=$B$447),$C$447,"")</f>
        <v/>
      </c>
      <c r="VH447" s="269" t="str">
        <f>IF(AND($A$447&lt;=BN$367,BN$367&lt;=$B$447),((1/3)*$C$447),"")</f>
        <v/>
      </c>
      <c r="VI447" s="269" t="str">
        <f>IF(AND($A$447&lt;=BN$367,BN$367&lt;=$B$447),((2/3)*$C$447),"")</f>
        <v/>
      </c>
      <c r="VJ447" s="269" t="str">
        <f>IF(AND($A$447&lt;=BN$367,BN$367&lt;=$B$447),$D$447,"")</f>
        <v/>
      </c>
      <c r="VK447" s="269" t="str">
        <f>IF(AND($A$447&lt;=BN$367,BN$367&lt;=$B$447),((1/3)*$D$447),"")</f>
        <v/>
      </c>
      <c r="VL447" s="269" t="str">
        <f>IF(AND($A$447&lt;=BN$367,BN$367&lt;=$B$447),((2/3)*$D$447),"")</f>
        <v/>
      </c>
      <c r="VM447" s="269" t="str">
        <f>IF(AND($A$447&lt;=BN$367,BN$367&lt;=$B$447),$E$447,"")</f>
        <v/>
      </c>
      <c r="VN447" s="269" t="str">
        <f>IF(AND($A$447&lt;=BN$367,BN$367&lt;=$B$447),((1/3)*$E$447),"")</f>
        <v/>
      </c>
      <c r="VO447" s="269" t="str">
        <f>IF(AND($A$447&lt;=BN$367,BN$367&lt;=$B$447),((2/3)*$E$447),"")</f>
        <v/>
      </c>
      <c r="VP447" s="269" t="str">
        <f>IF(AND($A$447&lt;=BO$367,BO$367&lt;=$B$447),$C$447,"")</f>
        <v/>
      </c>
      <c r="VQ447" s="269" t="str">
        <f>IF(AND($A$447&lt;=BO$367,BO$367&lt;=$B$447),((1/3)*$C$447),"")</f>
        <v/>
      </c>
      <c r="VR447" s="269" t="str">
        <f>IF(AND($A$447&lt;=BO$367,BO$367&lt;=$B$447),((2/3)*$C$447),"")</f>
        <v/>
      </c>
      <c r="VS447" s="269" t="str">
        <f>IF(AND($A$447&lt;=BO$367,BO$367&lt;=$B$447),$D$447,"")</f>
        <v/>
      </c>
      <c r="VT447" s="269" t="str">
        <f>IF(AND($A$447&lt;=BO$367,BO$367&lt;=$B$447),((1/3)*$D$447),"")</f>
        <v/>
      </c>
      <c r="VU447" s="269" t="str">
        <f>IF(AND($A$447&lt;=BO$367,BO$367&lt;=$B$447),((2/3)*$D$447),"")</f>
        <v/>
      </c>
      <c r="VV447" s="269" t="str">
        <f>IF(AND($A$447&lt;=BO$367,BO$367&lt;=$B$447),$E$447,"")</f>
        <v/>
      </c>
      <c r="VW447" s="269" t="str">
        <f>IF(AND($A$447&lt;=BO$367,BO$367&lt;=$B$447),((1/3)*$E$447),"")</f>
        <v/>
      </c>
      <c r="VX447" s="269" t="str">
        <f>IF(AND($A$447&lt;=BO$367,BO$367&lt;=$B$447),((2/3)*$E$447),"")</f>
        <v/>
      </c>
      <c r="VY447" s="269" t="str">
        <f>IF(AND($A$447&lt;=BP$367,BP$367&lt;=$B$447),$C$447,"")</f>
        <v/>
      </c>
      <c r="VZ447" s="269" t="str">
        <f>IF(AND($A$447&lt;=BP$367,BP$367&lt;=$B$447),((1/3)*$C$447),"")</f>
        <v/>
      </c>
      <c r="WA447" s="269" t="str">
        <f>IF(AND($A$447&lt;=BP$367,BP$367&lt;=$B$447),((2/3)*$C$447),"")</f>
        <v/>
      </c>
      <c r="WB447" s="269" t="str">
        <f>IF(AND($A$447&lt;=BP$367,BP$367&lt;=$B$447),$D$447,"")</f>
        <v/>
      </c>
      <c r="WC447" s="269" t="str">
        <f>IF(AND($A$447&lt;=BP$367,BP$367&lt;=$B$447),((1/3)*$D$447),"")</f>
        <v/>
      </c>
      <c r="WD447" s="269" t="str">
        <f>IF(AND($A$447&lt;=BP$367,BP$367&lt;=$B$447),((2/3)*$D$447),"")</f>
        <v/>
      </c>
      <c r="WE447" s="269" t="str">
        <f>IF(AND($A$447&lt;=BP$367,BP$367&lt;=$B$447),$E$447,"")</f>
        <v/>
      </c>
      <c r="WF447" s="269" t="str">
        <f>IF(AND($A$447&lt;=BP$367,BP$367&lt;=$B$447),((1/3)*$E$447),"")</f>
        <v/>
      </c>
      <c r="WG447" s="269" t="str">
        <f>IF(AND($A$447&lt;=BP$367,BP$367&lt;=$B$447),((2/3)*$E$447),"")</f>
        <v/>
      </c>
      <c r="WH447" s="269" t="str">
        <f>IF(AND($A$447&lt;=BQ$367,BQ$367&lt;=$B$447),$C$447,"")</f>
        <v/>
      </c>
      <c r="WI447" s="269" t="str">
        <f>IF(AND($A$447&lt;=BQ$367,BQ$367&lt;=$B$447),((1/3)*$C$447),"")</f>
        <v/>
      </c>
      <c r="WJ447" s="269" t="str">
        <f>IF(AND($A$447&lt;=BQ$367,BQ$367&lt;=$B$447),((2/3)*$C$447),"")</f>
        <v/>
      </c>
      <c r="WK447" s="269" t="str">
        <f>IF(AND($A$447&lt;=BQ$367,BQ$367&lt;=$B$447),$D$447,"")</f>
        <v/>
      </c>
      <c r="WL447" s="269" t="str">
        <f>IF(AND($A$447&lt;=BQ$367,BQ$367&lt;=$B$447),((1/3)*$D$447),"")</f>
        <v/>
      </c>
      <c r="WM447" s="269" t="str">
        <f>IF(AND($A$447&lt;=BQ$367,BQ$367&lt;=$B$447),((2/3)*$D$447),"")</f>
        <v/>
      </c>
      <c r="WN447" s="269" t="str">
        <f>IF(AND($A$447&lt;=BQ$367,BQ$367&lt;=$B$447),$E$447,"")</f>
        <v/>
      </c>
      <c r="WO447" s="269" t="str">
        <f>IF(AND($A$447&lt;=BQ$367,BQ$367&lt;=$B$447),((1/3)*$E$447),"")</f>
        <v/>
      </c>
      <c r="WP447" s="269" t="str">
        <f>IF(AND($A$447&lt;=BQ$367,BQ$367&lt;=$B$447),((2/3)*$E$447),"")</f>
        <v/>
      </c>
      <c r="WQ447" s="269" t="str">
        <f>IF(AND($A$447&lt;=BR$367,BR$367&lt;=$B$447),$C$447,"")</f>
        <v/>
      </c>
      <c r="WR447" s="269" t="str">
        <f>IF(AND($A$447&lt;=BR$367,BR$367&lt;=$B$447),((1/3)*$C$447),"")</f>
        <v/>
      </c>
      <c r="WS447" s="269" t="str">
        <f>IF(AND($A$447&lt;=BR$367,BR$367&lt;=$B$447),((2/3)*$C$447),"")</f>
        <v/>
      </c>
      <c r="WT447" s="269" t="str">
        <f>IF(AND($A$447&lt;=BR$367,BR$367&lt;=$B$447),$D$447,"")</f>
        <v/>
      </c>
      <c r="WU447" s="269" t="str">
        <f>IF(AND($A$447&lt;=BR$367,BR$367&lt;=$B$447),((1/3)*$D$447),"")</f>
        <v/>
      </c>
      <c r="WV447" s="269" t="str">
        <f>IF(AND($A$447&lt;=BR$367,BR$367&lt;=$B$447),((2/3)*$D$447),"")</f>
        <v/>
      </c>
      <c r="WW447" s="269" t="str">
        <f>IF(AND($A$447&lt;=BR$367,BR$367&lt;=$B$447),$E$447,"")</f>
        <v/>
      </c>
      <c r="WX447" s="269" t="str">
        <f>IF(AND($A$447&lt;=BR$367,BR$367&lt;=$B$447),((1/3)*$E$447),"")</f>
        <v/>
      </c>
      <c r="WY447" s="269" t="str">
        <f>IF(AND($A$447&lt;=BR$367,BR$367&lt;=$B$447),((2/3)*$E$447),"")</f>
        <v/>
      </c>
      <c r="WZ447" s="269" t="str">
        <f>IF(AND($A$447&lt;=BS$367,BS$367&lt;=$B$447),$C$447,"")</f>
        <v/>
      </c>
      <c r="XA447" s="269" t="str">
        <f>IF(AND($A$447&lt;=BS$367,BS$367&lt;=$B$447),((1/3)*$C$447),"")</f>
        <v/>
      </c>
      <c r="XB447" s="269" t="str">
        <f>IF(AND($A$447&lt;=BS$367,BS$367&lt;=$B$447),((2/3)*$C$447),"")</f>
        <v/>
      </c>
      <c r="XC447" s="269" t="str">
        <f>IF(AND($A$447&lt;=BS$367,BS$367&lt;=$B$447),$D$447,"")</f>
        <v/>
      </c>
      <c r="XD447" s="269" t="str">
        <f>IF(AND($A$447&lt;=BS$367,BS$367&lt;=$B$447),((1/3)*$D$447),"")</f>
        <v/>
      </c>
      <c r="XE447" s="269" t="str">
        <f>IF(AND($A$447&lt;=BS$367,BS$367&lt;=$B$447),((2/3)*$D$447),"")</f>
        <v/>
      </c>
      <c r="XF447" s="269" t="str">
        <f>IF(AND($A$447&lt;=BS$367,BS$367&lt;=$B$447),$E$447,"")</f>
        <v/>
      </c>
      <c r="XG447" s="269" t="str">
        <f>IF(AND($A$447&lt;=BS$367,BS$367&lt;=$B$447),((1/3)*$E$447),"")</f>
        <v/>
      </c>
      <c r="XH447" s="269" t="str">
        <f>IF(AND($A$447&lt;=BS$367,BS$367&lt;=$B$447),((2/3)*$E$447),"")</f>
        <v/>
      </c>
      <c r="XI447" s="269" t="str">
        <f>IF(AND($A$447&lt;=BT$367,BT$367&lt;=$B$447),$C$447,"")</f>
        <v/>
      </c>
      <c r="XJ447" s="269" t="str">
        <f>IF(AND($A$447&lt;=BT$367,BT$367&lt;=$B$447),((1/3)*$C$447),"")</f>
        <v/>
      </c>
      <c r="XK447" s="269" t="str">
        <f>IF(AND($A$447&lt;=BT$367,BT$367&lt;=$B$447),((2/3)*$C$447),"")</f>
        <v/>
      </c>
      <c r="XL447" s="269" t="str">
        <f>IF(AND($A$447&lt;=BT$367,BT$367&lt;=$B$447),$D$447,"")</f>
        <v/>
      </c>
      <c r="XM447" s="269" t="str">
        <f>IF(AND($A$447&lt;=BT$367,BT$367&lt;=$B$447),((1/3)*$D$447),"")</f>
        <v/>
      </c>
      <c r="XN447" s="269" t="str">
        <f>IF(AND($A$447&lt;=BT$367,BT$367&lt;=$B$447),((2/3)*$D$447),"")</f>
        <v/>
      </c>
      <c r="XO447" s="269" t="str">
        <f>IF(AND($A$447&lt;=BT$367,BT$367&lt;=$B$447),$E$447,"")</f>
        <v/>
      </c>
      <c r="XP447" s="269" t="str">
        <f>IF(AND($A$447&lt;=BT$367,BT$367&lt;=$B$447),((1/3)*$E$447),"")</f>
        <v/>
      </c>
      <c r="XQ447" s="269" t="str">
        <f>IF(AND($A$447&lt;=BT$367,BT$367&lt;=$B$447),((2/3)*$E$447),"")</f>
        <v/>
      </c>
      <c r="XR447" s="269" t="str">
        <f>IF(AND($A$447&lt;=BU$367,BU$367&lt;=$B$447),$C$447,"")</f>
        <v/>
      </c>
      <c r="XS447" s="269" t="str">
        <f>IF(AND($A$447&lt;=BU$367,BU$367&lt;=$B$447),((1/3)*$C$447),"")</f>
        <v/>
      </c>
      <c r="XT447" s="269" t="str">
        <f>IF(AND($A$447&lt;=BU$367,BU$367&lt;=$B$447),((2/3)*$C$447),"")</f>
        <v/>
      </c>
      <c r="XU447" s="269" t="str">
        <f>IF(AND($A$447&lt;=BU$367,BU$367&lt;=$B$447),$D$447,"")</f>
        <v/>
      </c>
      <c r="XV447" s="269" t="str">
        <f>IF(AND($A$447&lt;=BU$367,BU$367&lt;=$B$447),((1/3)*$D$447),"")</f>
        <v/>
      </c>
      <c r="XW447" s="269" t="str">
        <f>IF(AND($A$447&lt;=BU$367,BU$367&lt;=$B$447),((2/3)*$D$447),"")</f>
        <v/>
      </c>
      <c r="XX447" s="269" t="str">
        <f>IF(AND($A$447&lt;=BU$367,BU$367&lt;=$B$447),$E$447,"")</f>
        <v/>
      </c>
      <c r="XY447" s="269" t="str">
        <f>IF(AND($A$447&lt;=BU$367,BU$367&lt;=$B$447),((1/3)*$E$447),"")</f>
        <v/>
      </c>
      <c r="XZ447" s="269" t="str">
        <f>IF(AND($A$447&lt;=BU$367,BU$367&lt;=$B$447),((2/3)*$E$447),"")</f>
        <v/>
      </c>
      <c r="YA447" s="269" t="str">
        <f>IF(AND($A$447&lt;=BV$367,BV$367&lt;=$B$447),$C$447,"")</f>
        <v/>
      </c>
      <c r="YB447" s="269" t="str">
        <f>IF(AND($A$447&lt;=BV$367,BV$367&lt;=$B$447),((1/3)*$C$447),"")</f>
        <v/>
      </c>
      <c r="YC447" s="269" t="str">
        <f>IF(AND($A$447&lt;=BV$367,BV$367&lt;=$B$447),((2/3)*$C$447),"")</f>
        <v/>
      </c>
      <c r="YD447" s="269" t="str">
        <f>IF(AND($A$447&lt;=BV$367,BV$367&lt;=$B$447),$D$447,"")</f>
        <v/>
      </c>
      <c r="YE447" s="269" t="str">
        <f>IF(AND($A$447&lt;=BV$367,BV$367&lt;=$B$447),((1/3)*$D$447),"")</f>
        <v/>
      </c>
      <c r="YF447" s="269" t="str">
        <f>IF(AND($A$447&lt;=BV$367,BV$367&lt;=$B$447),((2/3)*$D$447),"")</f>
        <v/>
      </c>
      <c r="YG447" s="269" t="str">
        <f>IF(AND($A$447&lt;=BV$367,BV$367&lt;=$B$447),$E$447,"")</f>
        <v/>
      </c>
      <c r="YH447" s="269" t="str">
        <f>IF(AND($A$447&lt;=BV$367,BV$367&lt;=$B$447),((1/3)*$E$447),"")</f>
        <v/>
      </c>
      <c r="YI447" s="269" t="str">
        <f>IF(AND($A$447&lt;=BV$367,BV$367&lt;=$B$447),((2/3)*$E$447),"")</f>
        <v/>
      </c>
      <c r="YJ447" s="269" t="str">
        <f>IF(AND($A$447&lt;=BW$367,BW$367&lt;=$B$447),$C$447,"")</f>
        <v/>
      </c>
      <c r="YK447" s="269" t="str">
        <f>IF(AND($A$447&lt;=BW$367,BW$367&lt;=$B$447),((1/3)*$C$447),"")</f>
        <v/>
      </c>
      <c r="YL447" s="269" t="str">
        <f>IF(AND($A$447&lt;=BW$367,BW$367&lt;=$B$447),((2/3)*$C$447),"")</f>
        <v/>
      </c>
      <c r="YM447" s="269" t="str">
        <f>IF(AND($A$447&lt;=BW$367,BW$367&lt;=$B$447),$D$447,"")</f>
        <v/>
      </c>
      <c r="YN447" s="269" t="str">
        <f>IF(AND($A$447&lt;=BW$367,BW$367&lt;=$B$447),((1/3)*$D$447),"")</f>
        <v/>
      </c>
      <c r="YO447" s="269" t="str">
        <f>IF(AND($A$447&lt;=BW$367,BW$367&lt;=$B$447),((2/3)*$D$447),"")</f>
        <v/>
      </c>
      <c r="YP447" s="269" t="str">
        <f>IF(AND($A$447&lt;=BW$367,BW$367&lt;=$B$447),$E$447,"")</f>
        <v/>
      </c>
      <c r="YQ447" s="269" t="str">
        <f>IF(AND($A$447&lt;=BW$367,BW$367&lt;=$B$447),((1/3)*$E$447),"")</f>
        <v/>
      </c>
      <c r="YR447" s="269" t="str">
        <f>IF(AND($A$447&lt;=BW$367,BW$367&lt;=$B$447),((2/3)*$E$447),"")</f>
        <v/>
      </c>
      <c r="YS447" s="269" t="str">
        <f>IF(AND($A$447&lt;=BX$367,BX$367&lt;=$B$447),$C$447,"")</f>
        <v/>
      </c>
      <c r="YT447" s="269" t="str">
        <f>IF(AND($A$447&lt;=BX$367,BX$367&lt;=$B$447),((1/3)*$C$447),"")</f>
        <v/>
      </c>
      <c r="YU447" s="269" t="str">
        <f>IF(AND($A$447&lt;=BX$367,BX$367&lt;=$B$447),((2/3)*$C$447),"")</f>
        <v/>
      </c>
      <c r="YV447" s="269" t="str">
        <f>IF(AND($A$447&lt;=BX$367,BX$367&lt;=$B$447),$D$447,"")</f>
        <v/>
      </c>
      <c r="YW447" s="269" t="str">
        <f>IF(AND($A$447&lt;=BX$367,BX$367&lt;=$B$447),((1/3)*$D$447),"")</f>
        <v/>
      </c>
      <c r="YX447" s="269" t="str">
        <f>IF(AND($A$447&lt;=BX$367,BX$367&lt;=$B$447),((2/3)*$D$447),"")</f>
        <v/>
      </c>
      <c r="YY447" s="269" t="str">
        <f>IF(AND($A$447&lt;=BX$367,BX$367&lt;=$B$447),$E$447,"")</f>
        <v/>
      </c>
      <c r="YZ447" s="269" t="str">
        <f>IF(AND($A$447&lt;=BX$367,BX$367&lt;=$B$447),((1/3)*$E$447),"")</f>
        <v/>
      </c>
      <c r="ZA447" s="269" t="str">
        <f>IF(AND($A$447&lt;=BX$367,BX$367&lt;=$B$447),((2/3)*$E$447),"")</f>
        <v/>
      </c>
      <c r="ZB447" s="269" t="str">
        <f>IF(AND($A$447&lt;=BY$367,BY$367&lt;=$B$447),$C$447,"")</f>
        <v/>
      </c>
      <c r="ZC447" s="269" t="str">
        <f>IF(AND($A$447&lt;=BY$367,BY$367&lt;=$B$447),((1/3)*$C$447),"")</f>
        <v/>
      </c>
      <c r="ZD447" s="269" t="str">
        <f>IF(AND($A$447&lt;=BY$367,BY$367&lt;=$B$447),((2/3)*$C$447),"")</f>
        <v/>
      </c>
      <c r="ZE447" s="269" t="str">
        <f>IF(AND($A$447&lt;=BY$367,BY$367&lt;=$B$447),$D$447,"")</f>
        <v/>
      </c>
      <c r="ZF447" s="269" t="str">
        <f>IF(AND($A$447&lt;=BY$367,BY$367&lt;=$B$447),((1/3)*$D$447),"")</f>
        <v/>
      </c>
      <c r="ZG447" s="269" t="str">
        <f>IF(AND($A$447&lt;=BY$367,BY$367&lt;=$B$447),((2/3)*$D$447),"")</f>
        <v/>
      </c>
      <c r="ZH447" s="269" t="str">
        <f>IF(AND($A$447&lt;=BY$367,BY$367&lt;=$B$447),$E$447,"")</f>
        <v/>
      </c>
      <c r="ZI447" s="269" t="str">
        <f>IF(AND($A$447&lt;=BY$367,BY$367&lt;=$B$447),((1/3)*$E$447),"")</f>
        <v/>
      </c>
      <c r="ZJ447" s="269" t="str">
        <f>IF(AND($A$447&lt;=BY$367,BY$367&lt;=$B$447),((2/3)*$E$447),"")</f>
        <v/>
      </c>
      <c r="ZK447" s="269" t="str">
        <f>IF(AND($A$447&lt;=BZ$367,BZ$367&lt;=$B$447),$C$447,"")</f>
        <v/>
      </c>
      <c r="ZL447" s="269" t="str">
        <f>IF(AND($A$447&lt;=BZ$367,BZ$367&lt;=$B$447),((1/3)*$C$447),"")</f>
        <v/>
      </c>
      <c r="ZM447" s="269" t="str">
        <f>IF(AND($A$447&lt;=BZ$367,BZ$367&lt;=$B$447),((2/3)*$C$447),"")</f>
        <v/>
      </c>
      <c r="ZN447" s="269" t="str">
        <f>IF(AND($A$447&lt;=BZ$367,BZ$367&lt;=$B$447),$D$447,"")</f>
        <v/>
      </c>
      <c r="ZO447" s="269" t="str">
        <f>IF(AND($A$447&lt;=BZ$367,BZ$367&lt;=$B$447),((1/3)*$D$447),"")</f>
        <v/>
      </c>
      <c r="ZP447" s="269" t="str">
        <f>IF(AND($A$447&lt;=BZ$367,BZ$367&lt;=$B$447),((2/3)*$D$447),"")</f>
        <v/>
      </c>
      <c r="ZQ447" s="269" t="str">
        <f>IF(AND($A$447&lt;=BZ$367,BZ$367&lt;=$B$447),$E$447,"")</f>
        <v/>
      </c>
      <c r="ZR447" s="269" t="str">
        <f>IF(AND($A$447&lt;=BZ$367,BZ$367&lt;=$B$447),((1/3)*$E$447),"")</f>
        <v/>
      </c>
      <c r="ZS447" s="269" t="str">
        <f>IF(AND($A$447&lt;=BZ$367,BZ$367&lt;=$B$447),((2/3)*$E$447),"")</f>
        <v/>
      </c>
      <c r="ZT447" s="269" t="str">
        <f>IF(AND($A$447&lt;=CA$367,CA$367&lt;=$B$447),$C$447,"")</f>
        <v/>
      </c>
      <c r="ZU447" s="269" t="str">
        <f>IF(AND($A$447&lt;=CA$367,CA$367&lt;=$B$447),((1/3)*$C$447),"")</f>
        <v/>
      </c>
      <c r="ZV447" s="269" t="str">
        <f>IF(AND($A$447&lt;=CA$367,CA$367&lt;=$B$447),((2/3)*$C$447),"")</f>
        <v/>
      </c>
      <c r="ZW447" s="269" t="str">
        <f>IF(AND($A$447&lt;=CA$367,CA$367&lt;=$B$447),$D$447,"")</f>
        <v/>
      </c>
      <c r="ZX447" s="269" t="str">
        <f>IF(AND($A$447&lt;=CA$367,CA$367&lt;=$B$447),((1/3)*$D$447),"")</f>
        <v/>
      </c>
      <c r="ZY447" s="269" t="str">
        <f>IF(AND($A$447&lt;=CA$367,CA$367&lt;=$B$447),((2/3)*$D$447),"")</f>
        <v/>
      </c>
      <c r="ZZ447" s="269" t="str">
        <f>IF(AND($A$447&lt;=CA$367,CA$367&lt;=$B$447),$E$447,"")</f>
        <v/>
      </c>
      <c r="AAA447" s="269" t="str">
        <f>IF(AND($A$447&lt;=CA$367,CA$367&lt;=$B$447),((1/3)*$E$447),"")</f>
        <v/>
      </c>
      <c r="AAB447" s="269" t="str">
        <f>IF(AND($A$447&lt;=CA$367,CA$367&lt;=$B$447),((2/3)*$E$447),"")</f>
        <v/>
      </c>
      <c r="AAC447" s="269" t="str">
        <f>IF(AND($A$447&lt;=CB$367,CB$367&lt;=$B$447),$C$447,"")</f>
        <v/>
      </c>
      <c r="AAD447" s="269" t="str">
        <f>IF(AND($A$447&lt;=CB$367,CB$367&lt;=$B$447),((1/3)*$C$447),"")</f>
        <v/>
      </c>
      <c r="AAE447" s="269" t="str">
        <f>IF(AND($A$447&lt;=CB$367,CB$367&lt;=$B$447),((2/3)*$C$447),"")</f>
        <v/>
      </c>
      <c r="AAF447" s="269" t="str">
        <f>IF(AND($A$447&lt;=CB$367,CB$367&lt;=$B$447),$D$447,"")</f>
        <v/>
      </c>
      <c r="AAG447" s="269" t="str">
        <f>IF(AND($A$447&lt;=CB$367,CB$367&lt;=$B$447),((1/3)*$D$447),"")</f>
        <v/>
      </c>
      <c r="AAH447" s="269" t="str">
        <f>IF(AND($A$447&lt;=CB$367,CB$367&lt;=$B$447),((2/3)*$D$447),"")</f>
        <v/>
      </c>
      <c r="AAI447" s="269" t="str">
        <f>IF(AND($A$447&lt;=CB$367,CB$367&lt;=$B$447),$E$447,"")</f>
        <v/>
      </c>
      <c r="AAJ447" s="269" t="str">
        <f>IF(AND($A$447&lt;=CB$367,CB$367&lt;=$B$447),((1/3)*$E$447),"")</f>
        <v/>
      </c>
      <c r="AAK447" s="269" t="str">
        <f>IF(AND($A$447&lt;=CB$367,CB$367&lt;=$B$447),((2/3)*$E$447),"")</f>
        <v/>
      </c>
      <c r="AAL447" s="269" t="str">
        <f>IF(AND($A$447&lt;=CC$367,CC$367&lt;=$B$447),$C$447,"")</f>
        <v/>
      </c>
      <c r="AAM447" s="269" t="str">
        <f>IF(AND($A$447&lt;=CC$367,CC$367&lt;=$B$447),((1/3)*$C$447),"")</f>
        <v/>
      </c>
      <c r="AAN447" s="269" t="str">
        <f>IF(AND($A$447&lt;=CC$367,CC$367&lt;=$B$447),((2/3)*$C$447),"")</f>
        <v/>
      </c>
      <c r="AAO447" s="269" t="str">
        <f>IF(AND($A$447&lt;=CC$367,CC$367&lt;=$B$447),$D$447,"")</f>
        <v/>
      </c>
      <c r="AAP447" s="269" t="str">
        <f>IF(AND($A$447&lt;=CC$367,CC$367&lt;=$B$447),((1/3)*$D$447),"")</f>
        <v/>
      </c>
      <c r="AAQ447" s="269" t="str">
        <f>IF(AND($A$447&lt;=CC$367,CC$367&lt;=$B$447),((2/3)*$D$447),"")</f>
        <v/>
      </c>
      <c r="AAR447" s="269" t="str">
        <f>IF(AND($A$447&lt;=CC$367,CC$367&lt;=$B$447),$E$447,"")</f>
        <v/>
      </c>
      <c r="AAS447" s="269" t="str">
        <f>IF(AND($A$447&lt;=CC$367,CC$367&lt;=$B$447),((1/3)*$E$447),"")</f>
        <v/>
      </c>
      <c r="AAT447" s="269" t="str">
        <f>IF(AND($A$447&lt;=CC$367,CC$367&lt;=$B$447),((2/3)*$E$447),"")</f>
        <v/>
      </c>
      <c r="AAU447" s="269" t="str">
        <f>IF(AND($A$447&lt;=CD$367,CD$367&lt;=$B$447),$C$447,"")</f>
        <v/>
      </c>
      <c r="AAV447" s="269" t="str">
        <f>IF(AND($A$447&lt;=CD$367,CD$367&lt;=$B$447),((1/3)*$C$447),"")</f>
        <v/>
      </c>
      <c r="AAW447" s="269" t="str">
        <f>IF(AND($A$447&lt;=CD$367,CD$367&lt;=$B$447),((2/3)*$C$447),"")</f>
        <v/>
      </c>
      <c r="AAX447" s="269" t="str">
        <f>IF(AND($A$447&lt;=CD$367,CD$367&lt;=$B$447),$D$447,"")</f>
        <v/>
      </c>
      <c r="AAY447" s="269" t="str">
        <f>IF(AND($A$447&lt;=CD$367,CD$367&lt;=$B$447),((1/3)*$D$447),"")</f>
        <v/>
      </c>
      <c r="AAZ447" s="269" t="str">
        <f>IF(AND($A$447&lt;=CD$367,CD$367&lt;=$B$447),((2/3)*$D$447),"")</f>
        <v/>
      </c>
      <c r="ABA447" s="269" t="str">
        <f>IF(AND($A$447&lt;=CD$367,CD$367&lt;=$B$447),$E$447,"")</f>
        <v/>
      </c>
      <c r="ABB447" s="269" t="str">
        <f>IF(AND($A$447&lt;=CD$367,CD$367&lt;=$B$447),((1/3)*$E$447),"")</f>
        <v/>
      </c>
      <c r="ABC447" s="269" t="str">
        <f>IF(AND($A$447&lt;=CD$367,CD$367&lt;=$B$447),((2/3)*$E$447),"")</f>
        <v/>
      </c>
      <c r="ABD447" s="269" t="str">
        <f>IF(AND($A$447&lt;=CE$367,CE$367&lt;=$B$447),$C$447,"")</f>
        <v/>
      </c>
      <c r="ABE447" s="269" t="str">
        <f>IF(AND($A$447&lt;=CE$367,CE$367&lt;=$B$447),((1/3)*$C$447),"")</f>
        <v/>
      </c>
      <c r="ABF447" s="269" t="str">
        <f>IF(AND($A$447&lt;=CE$367,CE$367&lt;=$B$447),((2/3)*$C$447),"")</f>
        <v/>
      </c>
      <c r="ABG447" s="269" t="str">
        <f>IF(AND($A$447&lt;=CE$367,CE$367&lt;=$B$447),$D$447,"")</f>
        <v/>
      </c>
      <c r="ABH447" s="269" t="str">
        <f>IF(AND($A$447&lt;=CE$367,CE$367&lt;=$B$447),((1/3)*$D$447),"")</f>
        <v/>
      </c>
      <c r="ABI447" s="269" t="str">
        <f>IF(AND($A$447&lt;=CE$367,CE$367&lt;=$B$447),((2/3)*$D$447),"")</f>
        <v/>
      </c>
      <c r="ABJ447" s="269" t="str">
        <f>IF(AND($A$447&lt;=CE$367,CE$367&lt;=$B$447),$E$447,"")</f>
        <v/>
      </c>
      <c r="ABK447" s="269" t="str">
        <f>IF(AND($A$447&lt;=CE$367,CE$367&lt;=$B$447),((1/3)*$E$447),"")</f>
        <v/>
      </c>
      <c r="ABL447" s="269" t="str">
        <f>IF(AND($A$447&lt;=CE$367,CE$367&lt;=$B$447),((2/3)*$E$447),"")</f>
        <v/>
      </c>
      <c r="ABM447" s="269" t="str">
        <f>IF(AND($A$447&lt;=CF$367,CF$367&lt;=$B$447),$C$447,"")</f>
        <v/>
      </c>
      <c r="ABN447" s="269" t="str">
        <f>IF(AND($A$447&lt;=CF$367,CF$367&lt;=$B$447),((1/3)*$C$447),"")</f>
        <v/>
      </c>
      <c r="ABO447" s="269" t="str">
        <f>IF(AND($A$447&lt;=CF$367,CF$367&lt;=$B$447),((2/3)*$C$447),"")</f>
        <v/>
      </c>
      <c r="ABP447" s="269" t="str">
        <f>IF(AND($A$447&lt;=CF$367,CF$367&lt;=$B$447),$D$447,"")</f>
        <v/>
      </c>
      <c r="ABQ447" s="269" t="str">
        <f>IF(AND($A$447&lt;=CF$367,CF$367&lt;=$B$447),((1/3)*$D$447),"")</f>
        <v/>
      </c>
      <c r="ABR447" s="269" t="str">
        <f>IF(AND($A$447&lt;=CF$367,CF$367&lt;=$B$447),((2/3)*$D$447),"")</f>
        <v/>
      </c>
      <c r="ABS447" s="269" t="str">
        <f>IF(AND($A$447&lt;=CF$367,CF$367&lt;=$B$447),$E$447,"")</f>
        <v/>
      </c>
      <c r="ABT447" s="269" t="str">
        <f>IF(AND($A$447&lt;=CF$367,CF$367&lt;=$B$447),((1/3)*$E$447),"")</f>
        <v/>
      </c>
      <c r="ABU447" s="269" t="str">
        <f>IF(AND($A$447&lt;=CF$367,CF$367&lt;=$B$447),((2/3)*$E$447),"")</f>
        <v/>
      </c>
      <c r="ABV447" s="269" t="str">
        <f>IF(AND($A$447&lt;=CG$367,CG$367&lt;=$B$447),$C$447,"")</f>
        <v/>
      </c>
      <c r="ABW447" s="269" t="str">
        <f>IF(AND($A$447&lt;=CG$367,CG$367&lt;=$B$447),((1/3)*$C$447),"")</f>
        <v/>
      </c>
      <c r="ABX447" s="269" t="str">
        <f>IF(AND($A$447&lt;=CG$367,CG$367&lt;=$B$447),((2/3)*$C$447),"")</f>
        <v/>
      </c>
      <c r="ABY447" s="269" t="str">
        <f>IF(AND($A$447&lt;=CG$367,CG$367&lt;=$B$447),$D$447,"")</f>
        <v/>
      </c>
      <c r="ABZ447" s="269" t="str">
        <f>IF(AND($A$447&lt;=CG$367,CG$367&lt;=$B$447),((1/3)*$D$447),"")</f>
        <v/>
      </c>
      <c r="ACA447" s="269" t="str">
        <f>IF(AND($A$447&lt;=CG$367,CG$367&lt;=$B$447),((2/3)*$D$447),"")</f>
        <v/>
      </c>
      <c r="ACB447" s="269" t="str">
        <f>IF(AND($A$447&lt;=CG$367,CG$367&lt;=$B$447),$E$447,"")</f>
        <v/>
      </c>
      <c r="ACC447" s="269" t="str">
        <f>IF(AND($A$447&lt;=CG$367,CG$367&lt;=$B$447),((1/3)*$E$447),"")</f>
        <v/>
      </c>
      <c r="ACD447" s="269" t="str">
        <f>IF(AND($A$447&lt;=CG$367,CG$367&lt;=$B$447),((2/3)*$E$447),"")</f>
        <v/>
      </c>
      <c r="ACE447" s="269" t="str">
        <f>IF(AND($A$447&lt;=CH$367,CH$367&lt;=$B$447),$C$447,"")</f>
        <v/>
      </c>
      <c r="ACF447" s="269" t="str">
        <f>IF(AND($A$447&lt;=CH$367,CH$367&lt;=$B$447),((1/3)*$C$447),"")</f>
        <v/>
      </c>
      <c r="ACG447" s="269" t="str">
        <f>IF(AND($A$447&lt;=CH$367,CH$367&lt;=$B$447),((2/3)*$C$447),"")</f>
        <v/>
      </c>
      <c r="ACH447" s="269" t="str">
        <f>IF(AND($A$447&lt;=CH$367,CH$367&lt;=$B$447),$D$447,"")</f>
        <v/>
      </c>
      <c r="ACI447" s="269" t="str">
        <f>IF(AND($A$447&lt;=CH$367,CH$367&lt;=$B$447),((1/3)*$D$447),"")</f>
        <v/>
      </c>
      <c r="ACJ447" s="269" t="str">
        <f>IF(AND($A$447&lt;=CH$367,CH$367&lt;=$B$447),((2/3)*$D$447),"")</f>
        <v/>
      </c>
      <c r="ACK447" s="269" t="str">
        <f>IF(AND($A$447&lt;=CH$367,CH$367&lt;=$B$447),$E$447,"")</f>
        <v/>
      </c>
      <c r="ACL447" s="269" t="str">
        <f>IF(AND($A$447&lt;=CH$367,CH$367&lt;=$B$447),((1/3)*$E$447),"")</f>
        <v/>
      </c>
      <c r="ACM447" s="269" t="str">
        <f>IF(AND($A$447&lt;=CH$367,CH$367&lt;=$B$447),((2/3)*$E$447),"")</f>
        <v/>
      </c>
      <c r="ACN447" s="269" t="str">
        <f>IF(AND($A$447&lt;=CI$367,CI$367&lt;=$B$447),$C$447,"")</f>
        <v/>
      </c>
      <c r="ACO447" s="269" t="str">
        <f>IF(AND($A$447&lt;=CI$367,CI$367&lt;=$B$447),((1/3)*$C$447),"")</f>
        <v/>
      </c>
      <c r="ACP447" s="269" t="str">
        <f>IF(AND($A$447&lt;=CI$367,CI$367&lt;=$B$447),((2/3)*$C$447),"")</f>
        <v/>
      </c>
      <c r="ACQ447" s="269" t="str">
        <f>IF(AND($A$447&lt;=CI$367,CI$367&lt;=$B$447),$D$447,"")</f>
        <v/>
      </c>
      <c r="ACR447" s="269" t="str">
        <f>IF(AND($A$447&lt;=CI$367,CI$367&lt;=$B$447),((1/3)*$D$447),"")</f>
        <v/>
      </c>
      <c r="ACS447" s="269" t="str">
        <f>IF(AND($A$447&lt;=CI$367,CI$367&lt;=$B$447),((2/3)*$D$447),"")</f>
        <v/>
      </c>
      <c r="ACT447" s="269" t="str">
        <f>IF(AND($A$447&lt;=CI$367,CI$367&lt;=$B$447),$E$447,"")</f>
        <v/>
      </c>
      <c r="ACU447" s="269" t="str">
        <f>IF(AND($A$447&lt;=CI$367,CI$367&lt;=$B$447),((1/3)*$E$447),"")</f>
        <v/>
      </c>
      <c r="ACV447" s="269" t="str">
        <f>IF(AND($A$447&lt;=CI$367,CI$367&lt;=$B$447),((2/3)*$E$447),"")</f>
        <v/>
      </c>
      <c r="ACW447" s="269" t="str">
        <f>IF(AND($A$447&lt;=CJ$367,CJ$367&lt;=$B$447),$C$447,"")</f>
        <v/>
      </c>
      <c r="ACX447" s="269" t="str">
        <f>IF(AND($A$447&lt;=CJ$367,CJ$367&lt;=$B$447),((1/3)*$C$447),"")</f>
        <v/>
      </c>
      <c r="ACY447" s="269" t="str">
        <f>IF(AND($A$447&lt;=CJ$367,CJ$367&lt;=$B$447),((2/3)*$C$447),"")</f>
        <v/>
      </c>
      <c r="ACZ447" s="269" t="str">
        <f>IF(AND($A$447&lt;=CJ$367,CJ$367&lt;=$B$447),$D$447,"")</f>
        <v/>
      </c>
      <c r="ADA447" s="269" t="str">
        <f>IF(AND($A$447&lt;=CJ$367,CJ$367&lt;=$B$447),((1/3)*$D$447),"")</f>
        <v/>
      </c>
      <c r="ADB447" s="269" t="str">
        <f>IF(AND($A$447&lt;=CJ$367,CJ$367&lt;=$B$447),((2/3)*$D$447),"")</f>
        <v/>
      </c>
      <c r="ADC447" s="269" t="str">
        <f>IF(AND($A$447&lt;=CJ$367,CJ$367&lt;=$B$447),$E$447,"")</f>
        <v/>
      </c>
      <c r="ADD447" s="269" t="str">
        <f>IF(AND($A$447&lt;=CJ$367,CJ$367&lt;=$B$447),((1/3)*$E$447),"")</f>
        <v/>
      </c>
      <c r="ADE447" s="269" t="str">
        <f>IF(AND($A$447&lt;=CJ$367,CJ$367&lt;=$B$447),((2/3)*$E$447),"")</f>
        <v/>
      </c>
      <c r="ADF447" s="269" t="str">
        <f>IF(AND($A$447&lt;=CK$367,CK$367&lt;=$B$447),$C$447,"")</f>
        <v/>
      </c>
      <c r="ADG447" s="269" t="str">
        <f>IF(AND($A$447&lt;=CK$367,CK$367&lt;=$B$447),((1/3)*$C$447),"")</f>
        <v/>
      </c>
      <c r="ADH447" s="269" t="str">
        <f>IF(AND($A$447&lt;=CK$367,CK$367&lt;=$B$447),((2/3)*$C$447),"")</f>
        <v/>
      </c>
      <c r="ADI447" s="269" t="str">
        <f>IF(AND($A$447&lt;=CK$367,CK$367&lt;=$B$447),$D$447,"")</f>
        <v/>
      </c>
      <c r="ADJ447" s="269" t="str">
        <f>IF(AND($A$447&lt;=CK$367,CK$367&lt;=$B$447),((1/3)*$D$447),"")</f>
        <v/>
      </c>
      <c r="ADK447" s="269" t="str">
        <f>IF(AND($A$447&lt;=CK$367,CK$367&lt;=$B$447),((2/3)*$D$447),"")</f>
        <v/>
      </c>
      <c r="ADL447" s="269" t="str">
        <f>IF(AND($A$447&lt;=CK$367,CK$367&lt;=$B$447),$E$447,"")</f>
        <v/>
      </c>
      <c r="ADM447" s="269" t="str">
        <f>IF(AND($A$447&lt;=CK$367,CK$367&lt;=$B$447),((1/3)*$E$447),"")</f>
        <v/>
      </c>
      <c r="ADN447" s="269" t="str">
        <f>IF(AND($A$447&lt;=CK$367,CK$367&lt;=$B$447),((2/3)*$E$447),"")</f>
        <v/>
      </c>
      <c r="ADO447" s="269" t="str">
        <f>IF(AND($A$447&lt;=CL$367,CL$367&lt;=$B$447),$C$447,"")</f>
        <v/>
      </c>
      <c r="ADP447" s="269" t="str">
        <f>IF(AND($A$447&lt;=CL$367,CL$367&lt;=$B$447),((1/3)*$C$447),"")</f>
        <v/>
      </c>
      <c r="ADQ447" s="269" t="str">
        <f>IF(AND($A$447&lt;=CL$367,CL$367&lt;=$B$447),((2/3)*$C$447),"")</f>
        <v/>
      </c>
      <c r="ADR447" s="269" t="str">
        <f>IF(AND($A$447&lt;=CL$367,CL$367&lt;=$B$447),$D$447,"")</f>
        <v/>
      </c>
      <c r="ADS447" s="269" t="str">
        <f>IF(AND($A$447&lt;=CL$367,CL$367&lt;=$B$447),((1/3)*$D$447),"")</f>
        <v/>
      </c>
      <c r="ADT447" s="269" t="str">
        <f>IF(AND($A$447&lt;=CL$367,CL$367&lt;=$B$447),((2/3)*$D$447),"")</f>
        <v/>
      </c>
      <c r="ADU447" s="269" t="str">
        <f>IF(AND($A$447&lt;=CL$367,CL$367&lt;=$B$447),$E$447,"")</f>
        <v/>
      </c>
      <c r="ADV447" s="269" t="str">
        <f>IF(AND($A$447&lt;=CL$367,CL$367&lt;=$B$447),((1/3)*$E$447),"")</f>
        <v/>
      </c>
      <c r="ADW447" s="269" t="str">
        <f>IF(AND($A$447&lt;=CL$367,CL$367&lt;=$B$447),((2/3)*$E$447),"")</f>
        <v/>
      </c>
      <c r="ADX447" s="269" t="str">
        <f>IF(AND($A$447&lt;=CM$367,CM$367&lt;=$B$447),$C$447,"")</f>
        <v/>
      </c>
      <c r="ADY447" s="269" t="str">
        <f>IF(AND($A$447&lt;=CM$367,CM$367&lt;=$B$447),((1/3)*$C$447),"")</f>
        <v/>
      </c>
      <c r="ADZ447" s="269" t="str">
        <f>IF(AND($A$447&lt;=CM$367,CM$367&lt;=$B$447),((2/3)*$C$447),"")</f>
        <v/>
      </c>
      <c r="AEA447" s="269" t="str">
        <f>IF(AND($A$447&lt;=CM$367,CM$367&lt;=$B$447),$D$447,"")</f>
        <v/>
      </c>
      <c r="AEB447" s="269" t="str">
        <f>IF(AND($A$447&lt;=CM$367,CM$367&lt;=$B$447),((1/3)*$D$447),"")</f>
        <v/>
      </c>
      <c r="AEC447" s="269" t="str">
        <f>IF(AND($A$447&lt;=CM$367,CM$367&lt;=$B$447),((2/3)*$D$447),"")</f>
        <v/>
      </c>
      <c r="AED447" s="269" t="str">
        <f>IF(AND($A$447&lt;=CM$367,CM$367&lt;=$B$447),$E$447,"")</f>
        <v/>
      </c>
      <c r="AEE447" s="269" t="str">
        <f>IF(AND($A$447&lt;=CM$367,CM$367&lt;=$B$447),((1/3)*$E$447),"")</f>
        <v/>
      </c>
      <c r="AEF447" s="269" t="str">
        <f>IF(AND($A$447&lt;=CM$367,CM$367&lt;=$B$447),((2/3)*$E$447),"")</f>
        <v/>
      </c>
      <c r="AEG447" s="269" t="str">
        <f>IF(AND($A$447&lt;=CN$367,CN$367&lt;=$B$447),$C$447,"")</f>
        <v/>
      </c>
      <c r="AEH447" s="269" t="str">
        <f>IF(AND($A$447&lt;=CN$367,CN$367&lt;=$B$447),((1/3)*$C$447),"")</f>
        <v/>
      </c>
      <c r="AEI447" s="269" t="str">
        <f>IF(AND($A$447&lt;=CN$367,CN$367&lt;=$B$447),((2/3)*$C$447),"")</f>
        <v/>
      </c>
      <c r="AEJ447" s="269" t="str">
        <f>IF(AND($A$447&lt;=CN$367,CN$367&lt;=$B$447),$D$447,"")</f>
        <v/>
      </c>
      <c r="AEK447" s="269" t="str">
        <f>IF(AND($A$447&lt;=CN$367,CN$367&lt;=$B$447),((1/3)*$D$447),"")</f>
        <v/>
      </c>
      <c r="AEL447" s="269" t="str">
        <f>IF(AND($A$447&lt;=CN$367,CN$367&lt;=$B$447),((2/3)*$D$447),"")</f>
        <v/>
      </c>
      <c r="AEM447" s="269" t="str">
        <f>IF(AND($A$447&lt;=CN$367,CN$367&lt;=$B$447),$E$447,"")</f>
        <v/>
      </c>
      <c r="AEN447" s="269" t="str">
        <f>IF(AND($A$447&lt;=CN$367,CN$367&lt;=$B$447),((1/3)*$E$447),"")</f>
        <v/>
      </c>
      <c r="AEO447" s="269" t="str">
        <f>IF(AND($A$447&lt;=CN$367,CN$367&lt;=$B$447),((2/3)*$E$447),"")</f>
        <v/>
      </c>
      <c r="AEP447" s="269" t="str">
        <f>IF(AND($A$447&lt;=CO$367,CO$367&lt;=$B$447),$C$447,"")</f>
        <v/>
      </c>
      <c r="AEQ447" s="269" t="str">
        <f>IF(AND($A$447&lt;=CO$367,CO$367&lt;=$B$447),((1/3)*$C$447),"")</f>
        <v/>
      </c>
      <c r="AER447" s="269" t="str">
        <f>IF(AND($A$447&lt;=CO$367,CO$367&lt;=$B$447),((2/3)*$C$447),"")</f>
        <v/>
      </c>
      <c r="AES447" s="269" t="str">
        <f>IF(AND($A$447&lt;=CO$367,CO$367&lt;=$B$447),$D$447,"")</f>
        <v/>
      </c>
      <c r="AET447" s="269" t="str">
        <f>IF(AND($A$447&lt;=CO$367,CO$367&lt;=$B$447),((1/3)*$D$447),"")</f>
        <v/>
      </c>
      <c r="AEU447" s="269" t="str">
        <f>IF(AND($A$447&lt;=CO$367,CO$367&lt;=$B$447),((2/3)*$D$447),"")</f>
        <v/>
      </c>
      <c r="AEV447" s="269" t="str">
        <f>IF(AND($A$447&lt;=CO$367,CO$367&lt;=$B$447),$E$447,"")</f>
        <v/>
      </c>
      <c r="AEW447" s="269" t="str">
        <f>IF(AND($A$447&lt;=CO$367,CO$367&lt;=$B$447),((1/3)*$E$447),"")</f>
        <v/>
      </c>
      <c r="AEX447" s="269" t="str">
        <f>IF(AND($A$447&lt;=CO$367,CO$367&lt;=$B$447),((2/3)*$E$447),"")</f>
        <v/>
      </c>
      <c r="AEY447" s="269" t="str">
        <f>IF(AND($A$447&lt;=CP$367,CP$367&lt;=$B$447),$C$447,"")</f>
        <v/>
      </c>
      <c r="AEZ447" s="269" t="str">
        <f>IF(AND($A$447&lt;=CP$367,CP$367&lt;=$B$447),((1/3)*$C$447),"")</f>
        <v/>
      </c>
      <c r="AFA447" s="269" t="str">
        <f>IF(AND($A$447&lt;=CP$367,CP$367&lt;=$B$447),((2/3)*$C$447),"")</f>
        <v/>
      </c>
      <c r="AFB447" s="269" t="str">
        <f>IF(AND($A$447&lt;=CP$367,CP$367&lt;=$B$447),$D$447,"")</f>
        <v/>
      </c>
      <c r="AFC447" s="269" t="str">
        <f>IF(AND($A$447&lt;=CP$367,CP$367&lt;=$B$447),((1/3)*$D$447),"")</f>
        <v/>
      </c>
      <c r="AFD447" s="269" t="str">
        <f>IF(AND($A$447&lt;=CP$367,CP$367&lt;=$B$447),((2/3)*$D$447),"")</f>
        <v/>
      </c>
      <c r="AFE447" s="269" t="str">
        <f>IF(AND($A$447&lt;=CP$367,CP$367&lt;=$B$447),$E$447,"")</f>
        <v/>
      </c>
      <c r="AFF447" s="269" t="str">
        <f>IF(AND($A$447&lt;=CP$367,CP$367&lt;=$B$447),((1/3)*$E$447),"")</f>
        <v/>
      </c>
      <c r="AFG447" s="269" t="str">
        <f>IF(AND($A$447&lt;=CP$367,CP$367&lt;=$B$447),((2/3)*$E$447),"")</f>
        <v/>
      </c>
      <c r="AFH447" s="269" t="str">
        <f>IF(AND($A$447&lt;=CQ$367,CQ$367&lt;=$B$447),$C$447,"")</f>
        <v/>
      </c>
      <c r="AFI447" s="269" t="str">
        <f>IF(AND($A$447&lt;=CQ$367,CQ$367&lt;=$B$447),((1/3)*$C$447),"")</f>
        <v/>
      </c>
      <c r="AFJ447" s="269" t="str">
        <f>IF(AND($A$447&lt;=CQ$367,CQ$367&lt;=$B$447),((2/3)*$C$447),"")</f>
        <v/>
      </c>
      <c r="AFK447" s="269" t="str">
        <f>IF(AND($A$447&lt;=CQ$367,CQ$367&lt;=$B$447),$D$447,"")</f>
        <v/>
      </c>
      <c r="AFL447" s="269" t="str">
        <f>IF(AND($A$447&lt;=CQ$367,CQ$367&lt;=$B$447),((1/3)*$D$447),"")</f>
        <v/>
      </c>
      <c r="AFM447" s="269" t="str">
        <f>IF(AND($A$447&lt;=CQ$367,CQ$367&lt;=$B$447),((2/3)*$D$447),"")</f>
        <v/>
      </c>
      <c r="AFN447" s="269" t="str">
        <f>IF(AND($A$447&lt;=CQ$367,CQ$367&lt;=$B$447),$E$447,"")</f>
        <v/>
      </c>
      <c r="AFO447" s="269" t="str">
        <f>IF(AND($A$447&lt;=CQ$367,CQ$367&lt;=$B$447),((1/3)*$E$447),"")</f>
        <v/>
      </c>
      <c r="AFP447" s="269" t="str">
        <f>IF(AND($A$447&lt;=CQ$367,CQ$367&lt;=$B$447),((2/3)*$E$447),"")</f>
        <v/>
      </c>
      <c r="AFQ447" s="269" t="str">
        <f>IF(AND($A$447&lt;=CR$367,CR$367&lt;=$B$447),$C$447,"")</f>
        <v/>
      </c>
      <c r="AFR447" s="269" t="str">
        <f>IF(AND($A$447&lt;=CR$367,CR$367&lt;=$B$447),((1/3)*$C$447),"")</f>
        <v/>
      </c>
      <c r="AFS447" s="269" t="str">
        <f>IF(AND($A$447&lt;=CR$367,CR$367&lt;=$B$447),((2/3)*$C$447),"")</f>
        <v/>
      </c>
      <c r="AFT447" s="269" t="str">
        <f>IF(AND($A$447&lt;=CR$367,CR$367&lt;=$B$447),$D$447,"")</f>
        <v/>
      </c>
      <c r="AFU447" s="269" t="str">
        <f>IF(AND($A$447&lt;=CR$367,CR$367&lt;=$B$447),((1/3)*$D$447),"")</f>
        <v/>
      </c>
      <c r="AFV447" s="269" t="str">
        <f>IF(AND($A$447&lt;=CR$367,CR$367&lt;=$B$447),((2/3)*$D$447),"")</f>
        <v/>
      </c>
      <c r="AFW447" s="269" t="str">
        <f>IF(AND($A$447&lt;=CR$367,CR$367&lt;=$B$447),$E$447,"")</f>
        <v/>
      </c>
      <c r="AFX447" s="269" t="str">
        <f>IF(AND($A$447&lt;=CR$367,CR$367&lt;=$B$447),((1/3)*$E$447),"")</f>
        <v/>
      </c>
      <c r="AFY447" s="269" t="str">
        <f>IF(AND($A$447&lt;=CR$367,CR$367&lt;=$B$447),((2/3)*$E$447),"")</f>
        <v/>
      </c>
      <c r="AFZ447" s="269" t="str">
        <f>IF(AND($A$447&lt;=CS$367,CS$367&lt;=$B$447),$C$447,"")</f>
        <v/>
      </c>
      <c r="AGA447" s="269" t="str">
        <f>IF(AND($A$447&lt;=CS$367,CS$367&lt;=$B$447),((1/3)*$C$447),"")</f>
        <v/>
      </c>
      <c r="AGB447" s="269" t="str">
        <f>IF(AND($A$447&lt;=CS$367,CS$367&lt;=$B$447),((2/3)*$C$447),"")</f>
        <v/>
      </c>
      <c r="AGC447" s="269" t="str">
        <f>IF(AND($A$447&lt;=CS$367,CS$367&lt;=$B$447),$D$447,"")</f>
        <v/>
      </c>
      <c r="AGD447" s="269" t="str">
        <f>IF(AND($A$447&lt;=CS$367,CS$367&lt;=$B$447),((1/3)*$D$447),"")</f>
        <v/>
      </c>
      <c r="AGE447" s="269" t="str">
        <f>IF(AND($A$447&lt;=CS$367,CS$367&lt;=$B$447),((2/3)*$D$447),"")</f>
        <v/>
      </c>
      <c r="AGF447" s="269" t="str">
        <f>IF(AND($A$447&lt;=CS$367,CS$367&lt;=$B$447),$E$447,"")</f>
        <v/>
      </c>
      <c r="AGG447" s="269" t="str">
        <f>IF(AND($A$447&lt;=CS$367,CS$367&lt;=$B$447),((1/3)*$E$447),"")</f>
        <v/>
      </c>
      <c r="AGH447" s="269" t="str">
        <f>IF(AND($A$447&lt;=CS$367,CS$367&lt;=$B$447),((2/3)*$E$447),"")</f>
        <v/>
      </c>
      <c r="AGI447" s="269" t="str">
        <f>IF(AND($A$447&lt;=CT$367,CT$367&lt;=$B$447),$C$447,"")</f>
        <v/>
      </c>
      <c r="AGJ447" s="269" t="str">
        <f>IF(AND($A$447&lt;=CT$367,CT$367&lt;=$B$447),((1/3)*$C$447),"")</f>
        <v/>
      </c>
      <c r="AGK447" s="269" t="str">
        <f>IF(AND($A$447&lt;=CT$367,CT$367&lt;=$B$447),((2/3)*$C$447),"")</f>
        <v/>
      </c>
      <c r="AGL447" s="269" t="str">
        <f>IF(AND($A$447&lt;=CT$367,CT$367&lt;=$B$447),$D$447,"")</f>
        <v/>
      </c>
      <c r="AGM447" s="269" t="str">
        <f>IF(AND($A$447&lt;=CT$367,CT$367&lt;=$B$447),((1/3)*$D$447),"")</f>
        <v/>
      </c>
      <c r="AGN447" s="269" t="str">
        <f>IF(AND($A$447&lt;=CT$367,CT$367&lt;=$B$447),((2/3)*$D$447),"")</f>
        <v/>
      </c>
      <c r="AGO447" s="269" t="str">
        <f>IF(AND($A$447&lt;=CT$367,CT$367&lt;=$B$447),$E$447,"")</f>
        <v/>
      </c>
      <c r="AGP447" s="269" t="str">
        <f>IF(AND($A$447&lt;=CT$367,CT$367&lt;=$B$447),((1/3)*$E$447),"")</f>
        <v/>
      </c>
      <c r="AGQ447" s="269" t="str">
        <f>IF(AND($A$447&lt;=CT$367,CT$367&lt;=$B$447),((2/3)*$E$447),"")</f>
        <v/>
      </c>
      <c r="AGR447" s="269" t="str">
        <f>IF(AND($A$447&lt;=CU$367,CU$367&lt;=$B$447),$C$447,"")</f>
        <v/>
      </c>
      <c r="AGS447" s="269" t="str">
        <f>IF(AND($A$447&lt;=CU$367,CU$367&lt;=$B$447),((1/3)*$C$447),"")</f>
        <v/>
      </c>
      <c r="AGT447" s="269" t="str">
        <f>IF(AND($A$447&lt;=CU$367,CU$367&lt;=$B$447),((2/3)*$C$447),"")</f>
        <v/>
      </c>
      <c r="AGU447" s="269" t="str">
        <f>IF(AND($A$447&lt;=CU$367,CU$367&lt;=$B$447),$D$447,"")</f>
        <v/>
      </c>
      <c r="AGV447" s="269" t="str">
        <f>IF(AND($A$447&lt;=CU$367,CU$367&lt;=$B$447),((1/3)*$D$447),"")</f>
        <v/>
      </c>
      <c r="AGW447" s="269" t="str">
        <f>IF(AND($A$447&lt;=CU$367,CU$367&lt;=$B$447),((2/3)*$D$447),"")</f>
        <v/>
      </c>
      <c r="AGX447" s="269" t="str">
        <f>IF(AND($A$447&lt;=CU$367,CU$367&lt;=$B$447),$E$447,"")</f>
        <v/>
      </c>
      <c r="AGY447" s="269" t="str">
        <f>IF(AND($A$447&lt;=CU$367,CU$367&lt;=$B$447),((1/3)*$E$447),"")</f>
        <v/>
      </c>
      <c r="AGZ447" s="269" t="str">
        <f>IF(AND($A$447&lt;=CU$367,CU$367&lt;=$B$447),((2/3)*$E$447),"")</f>
        <v/>
      </c>
      <c r="AHA447" s="269" t="str">
        <f>IF(AND($A$447&lt;=CV$367,CV$367&lt;=$B$447),$C$447,"")</f>
        <v/>
      </c>
      <c r="AHB447" s="269" t="str">
        <f>IF(AND($A$447&lt;=CV$367,CV$367&lt;=$B$447),((1/3)*$C$447),"")</f>
        <v/>
      </c>
      <c r="AHC447" s="269" t="str">
        <f>IF(AND($A$447&lt;=CV$367,CV$367&lt;=$B$447),((2/3)*$C$447),"")</f>
        <v/>
      </c>
      <c r="AHD447" s="269" t="str">
        <f>IF(AND($A$447&lt;=CV$367,CV$367&lt;=$B$447),$D$447,"")</f>
        <v/>
      </c>
      <c r="AHE447" s="269" t="str">
        <f>IF(AND($A$447&lt;=CV$367,CV$367&lt;=$B$447),((1/3)*$D$447),"")</f>
        <v/>
      </c>
      <c r="AHF447" s="269" t="str">
        <f>IF(AND($A$447&lt;=CV$367,CV$367&lt;=$B$447),((2/3)*$D$447),"")</f>
        <v/>
      </c>
      <c r="AHG447" s="269" t="str">
        <f>IF(AND($A$447&lt;=CV$367,CV$367&lt;=$B$447),$E$447,"")</f>
        <v/>
      </c>
      <c r="AHH447" s="269" t="str">
        <f>IF(AND($A$447&lt;=CV$367,CV$367&lt;=$B$447),((1/3)*$E$447),"")</f>
        <v/>
      </c>
      <c r="AHI447" s="269" t="str">
        <f>IF(AND($A$447&lt;=CV$367,CV$367&lt;=$B$447),((2/3)*$E$447),"")</f>
        <v/>
      </c>
      <c r="AHJ447" s="269" t="str">
        <f>IF(AND($A$447&lt;=CW$367,CW$367&lt;=$B$447),$C$447,"")</f>
        <v/>
      </c>
      <c r="AHK447" s="269" t="str">
        <f>IF(AND($A$447&lt;=CW$367,CW$367&lt;=$B$447),((1/3)*$C$447),"")</f>
        <v/>
      </c>
      <c r="AHL447" s="269" t="str">
        <f>IF(AND($A$447&lt;=CW$367,CW$367&lt;=$B$447),((2/3)*$C$447),"")</f>
        <v/>
      </c>
      <c r="AHM447" s="269" t="str">
        <f>IF(AND($A$447&lt;=CW$367,CW$367&lt;=$B$447),$D$447,"")</f>
        <v/>
      </c>
      <c r="AHN447" s="269" t="str">
        <f>IF(AND($A$447&lt;=CW$367,CW$367&lt;=$B$447),((1/3)*$D$447),"")</f>
        <v/>
      </c>
      <c r="AHO447" s="269" t="str">
        <f>IF(AND($A$447&lt;=CW$367,CW$367&lt;=$B$447),((2/3)*$D$447),"")</f>
        <v/>
      </c>
      <c r="AHP447" s="269" t="str">
        <f>IF(AND($A$447&lt;=CW$367,CW$367&lt;=$B$447),$E$447,"")</f>
        <v/>
      </c>
      <c r="AHQ447" s="269" t="str">
        <f>IF(AND($A$447&lt;=CW$367,CW$367&lt;=$B$447),((1/3)*$E$447),"")</f>
        <v/>
      </c>
      <c r="AHR447" s="269" t="str">
        <f>IF(AND($A$447&lt;=CW$367,CW$367&lt;=$B$447),((2/3)*$E$447),"")</f>
        <v/>
      </c>
      <c r="AHS447" s="269" t="str">
        <f>IF(AND($A$447&lt;=CX$367,CX$367&lt;=$B$447),$C$447,"")</f>
        <v/>
      </c>
      <c r="AHT447" s="269" t="str">
        <f>IF(AND($A$447&lt;=CX$367,CX$367&lt;=$B$447),((1/3)*$C$447),"")</f>
        <v/>
      </c>
      <c r="AHU447" s="269" t="str">
        <f>IF(AND($A$447&lt;=CX$367,CX$367&lt;=$B$447),((2/3)*$C$447),"")</f>
        <v/>
      </c>
      <c r="AHV447" s="269" t="str">
        <f>IF(AND($A$447&lt;=CX$367,CX$367&lt;=$B$447),$D$447,"")</f>
        <v/>
      </c>
      <c r="AHW447" s="269" t="str">
        <f>IF(AND($A$447&lt;=CX$367,CX$367&lt;=$B$447),((1/3)*$D$447),"")</f>
        <v/>
      </c>
      <c r="AHX447" s="269" t="str">
        <f>IF(AND($A$447&lt;=CX$367,CX$367&lt;=$B$447),((2/3)*$D$447),"")</f>
        <v/>
      </c>
      <c r="AHY447" s="269" t="str">
        <f>IF(AND($A$447&lt;=CX$367,CX$367&lt;=$B$447),$E$447,"")</f>
        <v/>
      </c>
      <c r="AHZ447" s="269" t="str">
        <f>IF(AND($A$447&lt;=CX$367,CX$367&lt;=$B$447),((1/3)*$E$447),"")</f>
        <v/>
      </c>
      <c r="AIA447" s="269" t="str">
        <f>IF(AND($A$447&lt;=CX$367,CX$367&lt;=$B$447),((2/3)*$E$447),"")</f>
        <v/>
      </c>
      <c r="AIB447" s="269" t="str">
        <f>IF(AND($A$447&lt;=CY$367,CY$367&lt;=$B$447),$C$447,"")</f>
        <v/>
      </c>
      <c r="AIC447" s="269" t="str">
        <f>IF(AND($A$447&lt;=CY$367,CY$367&lt;=$B$447),((1/3)*$C$447),"")</f>
        <v/>
      </c>
      <c r="AID447" s="269" t="str">
        <f>IF(AND($A$447&lt;=CY$367,CY$367&lt;=$B$447),((2/3)*$C$447),"")</f>
        <v/>
      </c>
      <c r="AIE447" s="269" t="str">
        <f>IF(AND($A$447&lt;=CY$367,CY$367&lt;=$B$447),$D$447,"")</f>
        <v/>
      </c>
      <c r="AIF447" s="269" t="str">
        <f>IF(AND($A$447&lt;=CY$367,CY$367&lt;=$B$447),((1/3)*$D$447),"")</f>
        <v/>
      </c>
      <c r="AIG447" s="269" t="str">
        <f>IF(AND($A$447&lt;=CY$367,CY$367&lt;=$B$447),((2/3)*$D$447),"")</f>
        <v/>
      </c>
      <c r="AIH447" s="269" t="str">
        <f>IF(AND($A$447&lt;=CY$367,CY$367&lt;=$B$447),$E$447,"")</f>
        <v/>
      </c>
      <c r="AII447" s="269" t="str">
        <f>IF(AND($A$447&lt;=CY$367,CY$367&lt;=$B$447),((1/3)*$E$447),"")</f>
        <v/>
      </c>
      <c r="AIJ447" s="269" t="str">
        <f>IF(AND($A$447&lt;=CY$367,CY$367&lt;=$B$447),((2/3)*$E$447),"")</f>
        <v/>
      </c>
      <c r="AIK447" s="269" t="str">
        <f>IF(AND($A$447&lt;=CZ$367,CZ$367&lt;=$B$447),$C$447,"")</f>
        <v/>
      </c>
      <c r="AIL447" s="269" t="str">
        <f>IF(AND($A$447&lt;=CZ$367,CZ$367&lt;=$B$447),((1/3)*$C$447),"")</f>
        <v/>
      </c>
      <c r="AIM447" s="269" t="str">
        <f>IF(AND($A$447&lt;=CZ$367,CZ$367&lt;=$B$447),((2/3)*$C$447),"")</f>
        <v/>
      </c>
      <c r="AIN447" s="269" t="str">
        <f>IF(AND($A$447&lt;=CZ$367,CZ$367&lt;=$B$447),$D$447,"")</f>
        <v/>
      </c>
      <c r="AIO447" s="269" t="str">
        <f>IF(AND($A$447&lt;=CZ$367,CZ$367&lt;=$B$447),((1/3)*$D$447),"")</f>
        <v/>
      </c>
      <c r="AIP447" s="269" t="str">
        <f>IF(AND($A$447&lt;=CZ$367,CZ$367&lt;=$B$447),((2/3)*$D$447),"")</f>
        <v/>
      </c>
      <c r="AIQ447" s="269" t="str">
        <f>IF(AND($A$447&lt;=CZ$367,CZ$367&lt;=$B$447),$E$447,"")</f>
        <v/>
      </c>
      <c r="AIR447" s="269" t="str">
        <f>IF(AND($A$447&lt;=CZ$367,CZ$367&lt;=$B$447),((1/3)*$E$447),"")</f>
        <v/>
      </c>
      <c r="AIS447" s="269" t="str">
        <f>IF(AND($A$447&lt;=CZ$367,CZ$367&lt;=$B$447),((2/3)*$E$447),"")</f>
        <v/>
      </c>
    </row>
    <row r="448" spans="1:1232" hidden="1">
      <c r="A448" s="257">
        <v>6</v>
      </c>
      <c r="B448" s="257">
        <v>10</v>
      </c>
      <c r="C448" s="266">
        <v>3.5</v>
      </c>
      <c r="D448" s="266">
        <v>3</v>
      </c>
      <c r="E448" s="266">
        <v>3</v>
      </c>
      <c r="F448" s="6"/>
      <c r="G448" s="6"/>
      <c r="H448" s="6"/>
      <c r="I448" s="6"/>
      <c r="J448" s="6"/>
      <c r="K448" s="6"/>
      <c r="L448" s="6"/>
      <c r="M448" s="6"/>
      <c r="N448" s="6"/>
      <c r="O448" s="6"/>
      <c r="Q448" s="269" t="str">
        <f t="shared" si="991"/>
        <v/>
      </c>
      <c r="R448" s="269" t="str">
        <f t="shared" si="992"/>
        <v/>
      </c>
      <c r="S448" s="269" t="str">
        <f t="shared" si="993"/>
        <v/>
      </c>
      <c r="T448" s="269" t="str">
        <f t="shared" si="994"/>
        <v/>
      </c>
      <c r="U448" s="269" t="str">
        <f t="shared" si="995"/>
        <v/>
      </c>
      <c r="V448" s="269" t="str">
        <f t="shared" si="996"/>
        <v/>
      </c>
      <c r="W448" s="269" t="str">
        <f t="shared" si="997"/>
        <v/>
      </c>
      <c r="X448" s="269" t="str">
        <f t="shared" si="998"/>
        <v/>
      </c>
      <c r="Y448" s="269"/>
      <c r="Z448" s="269"/>
      <c r="AA448" s="269"/>
      <c r="AB448" s="269" t="str">
        <f t="shared" si="999"/>
        <v/>
      </c>
      <c r="AC448" s="269" t="str">
        <f t="shared" si="1000"/>
        <v/>
      </c>
      <c r="AD448" s="269" t="str">
        <f t="shared" si="1001"/>
        <v/>
      </c>
      <c r="AE448" s="269" t="str">
        <f t="shared" si="1002"/>
        <v/>
      </c>
      <c r="AF448" s="269" t="str">
        <f t="shared" si="1003"/>
        <v/>
      </c>
      <c r="AG448" s="269" t="str">
        <f t="shared" si="1004"/>
        <v/>
      </c>
      <c r="AH448" s="269"/>
      <c r="AI448" s="269" t="str">
        <f t="shared" si="1005"/>
        <v/>
      </c>
      <c r="AJ448" s="269" t="str">
        <f t="shared" ref="AJ448:AJ469" si="1163">IF(AND(A448&lt;=$D$367,$D$367&lt;=B448),E448,"")</f>
        <v/>
      </c>
      <c r="AK448" s="269" t="str">
        <f t="shared" ref="AK448:AK469" si="1164">IF(AND(A448&lt;=$D$367,$D$367&lt;=B448),((1/3)*E448),"")</f>
        <v/>
      </c>
      <c r="AL448" s="269" t="str">
        <f t="shared" ref="AL448:AL469" si="1165">IF(AND(A448&lt;=$D$367,$D$367&lt;=B448),((2/3)*E448),"")</f>
        <v/>
      </c>
      <c r="AM448" s="269" t="str">
        <f t="shared" si="1006"/>
        <v/>
      </c>
      <c r="AN448" s="269" t="str">
        <f t="shared" si="1007"/>
        <v/>
      </c>
      <c r="AO448" s="269" t="str">
        <f t="shared" si="1008"/>
        <v/>
      </c>
      <c r="AP448" s="269" t="str">
        <f t="shared" si="1009"/>
        <v/>
      </c>
      <c r="AQ448" s="269" t="str">
        <f t="shared" si="1010"/>
        <v/>
      </c>
      <c r="AR448" s="269" t="str">
        <f t="shared" si="1011"/>
        <v/>
      </c>
      <c r="AS448" s="269" t="str">
        <f t="shared" si="1012"/>
        <v/>
      </c>
      <c r="AT448" s="269" t="str">
        <f t="shared" si="1013"/>
        <v/>
      </c>
      <c r="AU448" s="269" t="str">
        <f t="shared" si="1014"/>
        <v/>
      </c>
      <c r="AV448" s="269" t="str">
        <f t="shared" si="1015"/>
        <v/>
      </c>
      <c r="AW448" s="269" t="str">
        <f t="shared" si="1016"/>
        <v/>
      </c>
      <c r="AX448" s="269" t="str">
        <f t="shared" si="1017"/>
        <v/>
      </c>
      <c r="AY448" s="269" t="str">
        <f t="shared" si="1018"/>
        <v/>
      </c>
      <c r="AZ448" s="269" t="str">
        <f t="shared" si="1019"/>
        <v/>
      </c>
      <c r="BA448" s="269" t="str">
        <f t="shared" si="1020"/>
        <v/>
      </c>
      <c r="BB448" s="269" t="str">
        <f t="shared" si="1021"/>
        <v/>
      </c>
      <c r="BC448" s="269" t="str">
        <f t="shared" si="1022"/>
        <v/>
      </c>
      <c r="BD448" s="269" t="str">
        <f t="shared" si="1023"/>
        <v/>
      </c>
      <c r="BE448" s="269" t="str">
        <f t="shared" si="1024"/>
        <v/>
      </c>
      <c r="BF448" s="269" t="str">
        <f t="shared" si="1025"/>
        <v/>
      </c>
      <c r="BG448" s="269" t="str">
        <f t="shared" si="1026"/>
        <v/>
      </c>
      <c r="BH448" s="269" t="str">
        <f t="shared" si="1027"/>
        <v/>
      </c>
      <c r="BI448" s="269" t="str">
        <f t="shared" si="1028"/>
        <v/>
      </c>
      <c r="BJ448" s="269" t="str">
        <f t="shared" si="1029"/>
        <v/>
      </c>
      <c r="BK448" s="269" t="str">
        <f t="shared" si="1030"/>
        <v/>
      </c>
      <c r="BL448" s="269" t="str">
        <f t="shared" si="1031"/>
        <v/>
      </c>
      <c r="BM448" s="269" t="str">
        <f t="shared" si="1032"/>
        <v/>
      </c>
      <c r="BN448" s="269" t="str">
        <f t="shared" si="1033"/>
        <v/>
      </c>
      <c r="BO448" s="269" t="str">
        <f t="shared" si="1034"/>
        <v/>
      </c>
      <c r="BP448" s="269" t="str">
        <f t="shared" si="1035"/>
        <v/>
      </c>
      <c r="BQ448" s="269" t="str">
        <f t="shared" si="1036"/>
        <v/>
      </c>
      <c r="BR448" s="269" t="str">
        <f t="shared" si="1037"/>
        <v/>
      </c>
      <c r="BS448" s="269" t="str">
        <f t="shared" si="1038"/>
        <v/>
      </c>
      <c r="BT448" s="269" t="str">
        <f t="shared" si="1039"/>
        <v/>
      </c>
      <c r="BU448" s="269" t="str">
        <f t="shared" si="1040"/>
        <v/>
      </c>
      <c r="BV448" s="269" t="str">
        <f t="shared" si="1041"/>
        <v/>
      </c>
      <c r="BW448" s="269" t="str">
        <f t="shared" si="1042"/>
        <v/>
      </c>
      <c r="BX448" s="269" t="str">
        <f t="shared" si="1043"/>
        <v/>
      </c>
      <c r="BY448" s="269" t="str">
        <f t="shared" si="1044"/>
        <v/>
      </c>
      <c r="BZ448" s="269" t="str">
        <f t="shared" si="1045"/>
        <v/>
      </c>
      <c r="CA448" s="269" t="str">
        <f t="shared" si="1046"/>
        <v/>
      </c>
      <c r="CB448" s="269" t="str">
        <f t="shared" si="1047"/>
        <v/>
      </c>
      <c r="CC448" s="269" t="str">
        <f t="shared" si="1048"/>
        <v/>
      </c>
      <c r="CD448" s="269" t="str">
        <f t="shared" si="1049"/>
        <v/>
      </c>
      <c r="CE448" s="269" t="str">
        <f t="shared" si="1050"/>
        <v/>
      </c>
      <c r="CF448" s="269" t="str">
        <f t="shared" si="1051"/>
        <v/>
      </c>
      <c r="CG448" s="269" t="str">
        <f t="shared" si="1052"/>
        <v/>
      </c>
      <c r="CH448" s="269" t="str">
        <f t="shared" si="1053"/>
        <v/>
      </c>
      <c r="CI448" s="269" t="str">
        <f t="shared" si="1054"/>
        <v/>
      </c>
      <c r="CJ448" s="269" t="str">
        <f t="shared" si="1055"/>
        <v/>
      </c>
      <c r="CK448" s="269" t="str">
        <f t="shared" si="1056"/>
        <v/>
      </c>
      <c r="CL448" s="269" t="str">
        <f t="shared" si="1057"/>
        <v/>
      </c>
      <c r="CM448" s="269" t="str">
        <f t="shared" si="1058"/>
        <v/>
      </c>
      <c r="CN448" s="269" t="str">
        <f t="shared" si="1059"/>
        <v/>
      </c>
      <c r="CO448" s="269" t="str">
        <f t="shared" si="1060"/>
        <v/>
      </c>
      <c r="CP448" s="269" t="str">
        <f t="shared" si="1061"/>
        <v/>
      </c>
      <c r="CQ448" s="269" t="str">
        <f t="shared" si="1062"/>
        <v/>
      </c>
      <c r="CR448" s="269" t="str">
        <f t="shared" si="1063"/>
        <v/>
      </c>
      <c r="CS448" s="269" t="str">
        <f t="shared" si="1064"/>
        <v/>
      </c>
      <c r="CT448" s="269" t="str">
        <f t="shared" si="1065"/>
        <v/>
      </c>
      <c r="CU448" s="269" t="str">
        <f t="shared" si="1066"/>
        <v/>
      </c>
      <c r="CV448" s="269" t="str">
        <f t="shared" si="1067"/>
        <v/>
      </c>
      <c r="CW448" s="269" t="str">
        <f t="shared" si="1068"/>
        <v/>
      </c>
      <c r="CX448" s="269" t="str">
        <f t="shared" si="1069"/>
        <v/>
      </c>
      <c r="CY448" s="269" t="str">
        <f t="shared" si="1070"/>
        <v/>
      </c>
      <c r="CZ448" s="269" t="str">
        <f t="shared" si="1071"/>
        <v/>
      </c>
      <c r="DA448" s="269" t="str">
        <f t="shared" si="1072"/>
        <v/>
      </c>
      <c r="DB448" s="269" t="str">
        <f t="shared" si="1073"/>
        <v/>
      </c>
      <c r="DC448" s="269" t="str">
        <f t="shared" si="1074"/>
        <v/>
      </c>
      <c r="DD448" s="269" t="str">
        <f t="shared" si="1075"/>
        <v/>
      </c>
      <c r="DE448" s="269" t="str">
        <f t="shared" si="1076"/>
        <v/>
      </c>
      <c r="DF448" s="269" t="str">
        <f t="shared" si="1077"/>
        <v/>
      </c>
      <c r="DG448" s="269" t="str">
        <f t="shared" si="1078"/>
        <v/>
      </c>
      <c r="DH448" s="269" t="str">
        <f t="shared" si="1079"/>
        <v/>
      </c>
      <c r="DI448" s="269" t="str">
        <f t="shared" si="1080"/>
        <v/>
      </c>
      <c r="DJ448" s="269" t="str">
        <f t="shared" si="1081"/>
        <v/>
      </c>
      <c r="DK448" s="269" t="str">
        <f t="shared" si="1082"/>
        <v/>
      </c>
      <c r="DL448" s="269" t="str">
        <f t="shared" si="1083"/>
        <v/>
      </c>
      <c r="DM448" s="269" t="str">
        <f t="shared" si="1084"/>
        <v/>
      </c>
      <c r="DN448" s="269" t="str">
        <f t="shared" si="1085"/>
        <v/>
      </c>
      <c r="DO448" s="269" t="str">
        <f t="shared" si="1086"/>
        <v/>
      </c>
      <c r="DP448" s="269" t="str">
        <f t="shared" si="1087"/>
        <v/>
      </c>
      <c r="DQ448" s="269" t="str">
        <f t="shared" si="1088"/>
        <v/>
      </c>
      <c r="DR448" s="269" t="str">
        <f t="shared" si="1089"/>
        <v/>
      </c>
      <c r="DS448" s="269" t="str">
        <f t="shared" si="1090"/>
        <v/>
      </c>
      <c r="DT448" s="269" t="str">
        <f t="shared" si="1091"/>
        <v/>
      </c>
      <c r="DU448" s="269" t="str">
        <f t="shared" si="1092"/>
        <v/>
      </c>
      <c r="DV448" s="269" t="str">
        <f t="shared" si="1093"/>
        <v/>
      </c>
      <c r="DW448" s="269" t="str">
        <f t="shared" si="1094"/>
        <v/>
      </c>
      <c r="DX448" s="269" t="str">
        <f t="shared" si="1095"/>
        <v/>
      </c>
      <c r="DY448" s="269" t="str">
        <f t="shared" si="1096"/>
        <v/>
      </c>
      <c r="DZ448" s="269" t="str">
        <f t="shared" si="1097"/>
        <v/>
      </c>
      <c r="EA448" s="269" t="str">
        <f t="shared" si="1098"/>
        <v/>
      </c>
      <c r="EB448" s="269" t="str">
        <f t="shared" si="1099"/>
        <v/>
      </c>
      <c r="EC448" s="269" t="str">
        <f t="shared" si="1100"/>
        <v/>
      </c>
      <c r="ED448" s="269" t="str">
        <f t="shared" si="1101"/>
        <v/>
      </c>
      <c r="EE448" s="269" t="str">
        <f t="shared" si="1102"/>
        <v/>
      </c>
      <c r="EF448" s="269" t="str">
        <f t="shared" si="1103"/>
        <v/>
      </c>
      <c r="EG448" s="269" t="str">
        <f t="shared" si="1104"/>
        <v/>
      </c>
      <c r="EH448" s="269" t="str">
        <f t="shared" si="1105"/>
        <v/>
      </c>
      <c r="EI448" s="269" t="str">
        <f t="shared" si="1106"/>
        <v/>
      </c>
      <c r="EJ448" s="269" t="str">
        <f t="shared" si="1107"/>
        <v/>
      </c>
      <c r="EK448" s="269" t="str">
        <f t="shared" si="1108"/>
        <v/>
      </c>
      <c r="EL448" s="269" t="str">
        <f t="shared" si="1109"/>
        <v/>
      </c>
      <c r="EM448" s="269" t="str">
        <f t="shared" si="1110"/>
        <v/>
      </c>
      <c r="EN448" s="269" t="str">
        <f t="shared" si="1111"/>
        <v/>
      </c>
      <c r="EO448" s="269" t="str">
        <f t="shared" si="1112"/>
        <v/>
      </c>
      <c r="EP448" s="269" t="str">
        <f t="shared" si="1113"/>
        <v/>
      </c>
      <c r="EQ448" s="269" t="str">
        <f t="shared" si="1114"/>
        <v/>
      </c>
      <c r="ER448" s="269" t="str">
        <f t="shared" si="1115"/>
        <v/>
      </c>
      <c r="ES448" s="269" t="str">
        <f t="shared" si="1116"/>
        <v/>
      </c>
      <c r="ET448" s="269" t="str">
        <f t="shared" si="1117"/>
        <v/>
      </c>
      <c r="EU448" s="269" t="str">
        <f t="shared" si="1118"/>
        <v/>
      </c>
      <c r="EV448" s="269" t="str">
        <f t="shared" si="1119"/>
        <v/>
      </c>
      <c r="EW448" s="269" t="str">
        <f t="shared" si="1120"/>
        <v/>
      </c>
      <c r="EX448" s="269" t="str">
        <f t="shared" si="1121"/>
        <v/>
      </c>
      <c r="EY448" s="269" t="str">
        <f t="shared" ref="EY448:EY469" si="1166">IF(AND(A448&lt;=$R$367,$R$367&lt;=B448),((2/3)*E448),"")</f>
        <v/>
      </c>
      <c r="EZ448" s="269" t="str">
        <f t="shared" si="1122"/>
        <v/>
      </c>
      <c r="FA448" s="269" t="str">
        <f t="shared" si="1123"/>
        <v/>
      </c>
      <c r="FB448" s="269" t="str">
        <f t="shared" si="1124"/>
        <v/>
      </c>
      <c r="FC448" s="269" t="str">
        <f t="shared" si="1125"/>
        <v/>
      </c>
      <c r="FD448" s="269" t="str">
        <f t="shared" si="1126"/>
        <v/>
      </c>
      <c r="FE448" s="269" t="str">
        <f t="shared" si="1127"/>
        <v/>
      </c>
      <c r="FF448" s="269" t="str">
        <f t="shared" si="1128"/>
        <v/>
      </c>
      <c r="FG448" s="269" t="str">
        <f t="shared" si="1129"/>
        <v/>
      </c>
      <c r="FH448" s="269" t="str">
        <f t="shared" si="1130"/>
        <v/>
      </c>
      <c r="FI448" s="269" t="str">
        <f t="shared" si="1131"/>
        <v/>
      </c>
      <c r="FJ448" s="269" t="str">
        <f t="shared" si="1132"/>
        <v/>
      </c>
      <c r="FK448" s="269" t="str">
        <f t="shared" si="1133"/>
        <v/>
      </c>
      <c r="FL448" s="269" t="str">
        <f t="shared" si="1134"/>
        <v/>
      </c>
      <c r="FM448" s="269" t="str">
        <f t="shared" si="1135"/>
        <v/>
      </c>
      <c r="FN448" s="269" t="str">
        <f t="shared" si="1136"/>
        <v/>
      </c>
      <c r="FO448" s="269" t="str">
        <f t="shared" si="1137"/>
        <v/>
      </c>
      <c r="FP448" s="269" t="str">
        <f t="shared" si="1138"/>
        <v/>
      </c>
      <c r="FQ448" s="269" t="str">
        <f t="shared" si="1139"/>
        <v/>
      </c>
      <c r="FR448" s="269" t="str">
        <f t="shared" ref="FR448:FR469" si="1167">IF(AND(A448&lt;=$U$367,$U$367&lt;=B448),C448,"")</f>
        <v/>
      </c>
      <c r="FS448" s="269" t="str">
        <f t="shared" si="1140"/>
        <v/>
      </c>
      <c r="FT448" s="269" t="str">
        <f t="shared" si="1141"/>
        <v/>
      </c>
      <c r="FU448" s="269" t="str">
        <f t="shared" si="1142"/>
        <v/>
      </c>
      <c r="FV448" s="269" t="str">
        <f t="shared" si="1143"/>
        <v/>
      </c>
      <c r="FW448" s="269" t="str">
        <f t="shared" si="1144"/>
        <v/>
      </c>
      <c r="FX448" s="269" t="str">
        <f t="shared" si="1145"/>
        <v/>
      </c>
      <c r="FY448" s="269" t="str">
        <f t="shared" si="1146"/>
        <v/>
      </c>
      <c r="FZ448" s="269" t="str">
        <f t="shared" si="1147"/>
        <v/>
      </c>
      <c r="GA448" s="269" t="str">
        <f>IF(AND($A$448&lt;=V$367,V$367&lt;=$B$448),$C$448,"")</f>
        <v/>
      </c>
      <c r="GB448" s="269" t="str">
        <f>IF(AND($A$448&lt;=V$367,V$367&lt;=$B$448),((1/3)*$C$448),"")</f>
        <v/>
      </c>
      <c r="GC448" s="269" t="str">
        <f>IF(AND($A$448&lt;=V$367,V$367&lt;=$B$448),((2/3)*$C$448),"")</f>
        <v/>
      </c>
      <c r="GD448" s="269" t="str">
        <f t="shared" si="1148"/>
        <v/>
      </c>
      <c r="GE448" s="269" t="str">
        <f t="shared" si="1149"/>
        <v/>
      </c>
      <c r="GF448" s="269" t="str">
        <f t="shared" si="1150"/>
        <v/>
      </c>
      <c r="GG448" s="269" t="str">
        <f t="shared" si="1151"/>
        <v/>
      </c>
      <c r="GH448" s="269" t="str">
        <f t="shared" si="1152"/>
        <v/>
      </c>
      <c r="GI448" s="269" t="str">
        <f t="shared" si="1153"/>
        <v/>
      </c>
      <c r="GJ448" s="269" t="str">
        <f t="shared" si="1154"/>
        <v/>
      </c>
      <c r="GK448" s="269" t="str">
        <f t="shared" si="1155"/>
        <v/>
      </c>
      <c r="GL448" s="269" t="str">
        <f t="shared" si="1156"/>
        <v/>
      </c>
      <c r="GM448" s="269" t="str">
        <f t="shared" si="1157"/>
        <v/>
      </c>
      <c r="GN448" s="269" t="str">
        <f t="shared" si="1158"/>
        <v/>
      </c>
      <c r="GO448" s="269" t="str">
        <f t="shared" si="1159"/>
        <v/>
      </c>
      <c r="GP448" s="269" t="str">
        <f t="shared" si="1160"/>
        <v/>
      </c>
      <c r="GQ448" s="269" t="str">
        <f t="shared" si="1161"/>
        <v/>
      </c>
      <c r="GR448" s="270" t="str">
        <f t="shared" si="1162"/>
        <v/>
      </c>
      <c r="GS448" s="269" t="str">
        <f>IF(AND($A$448&lt;=X$367,X$367&lt;=$B$448),$C$448,"")</f>
        <v/>
      </c>
      <c r="GT448" s="269" t="str">
        <f>IF(AND($A$448&lt;=X$367,X$367&lt;=$B$448),((1/3)*$C$448),"")</f>
        <v/>
      </c>
      <c r="GU448" s="269" t="str">
        <f>IF(AND($A$448&lt;=X$367,X$367&lt;=$B$448),((2/3)*$C$448),"")</f>
        <v/>
      </c>
      <c r="GV448" s="269" t="str">
        <f>IF(AND($A$448&lt;=X$367,X$367&lt;=$B$448),$D$448,"")</f>
        <v/>
      </c>
      <c r="GW448" s="269" t="str">
        <f>IF(AND($A$448&lt;=X$367,X$367&lt;=$B$448),((1/3)*$D$448),"")</f>
        <v/>
      </c>
      <c r="GX448" s="269" t="str">
        <f>IF(AND($A$448&lt;=X$367,X$367&lt;=$B$448),((2/3)*$D$448),"")</f>
        <v/>
      </c>
      <c r="GY448" s="269" t="str">
        <f>IF(AND($A$448&lt;=X$367,X$367&lt;=$B$448),$E$448,"")</f>
        <v/>
      </c>
      <c r="GZ448" s="269" t="str">
        <f>IF(AND($A$448&lt;=X$367,X$367&lt;=$B$448),((1/3)*$E$448),"")</f>
        <v/>
      </c>
      <c r="HA448" s="269" t="str">
        <f>IF(AND($A$448&lt;=X$367,X$367&lt;=$B$448),((2/3)*$E$448),"")</f>
        <v/>
      </c>
      <c r="HB448" s="269" t="str">
        <f>IF(AND($A$448&lt;=Y$367,Y$367&lt;=$B$448),$C$448,"")</f>
        <v/>
      </c>
      <c r="HC448" s="269" t="str">
        <f>IF(AND($A$448&lt;=Y$367,Y$367&lt;=$B$448),((1/3)*$C$448),"")</f>
        <v/>
      </c>
      <c r="HD448" s="269" t="str">
        <f>IF(AND($A$448&lt;=Y$367,Y$367&lt;=$B$448),((2/3)*$C$448),"")</f>
        <v/>
      </c>
      <c r="HE448" s="269" t="str">
        <f>IF(AND($A$448&lt;=Y$367,Y$367&lt;=$B$448),$D$448,"")</f>
        <v/>
      </c>
      <c r="HF448" s="269" t="str">
        <f>IF(AND($A$448&lt;=Y$367,Y$367&lt;=$B$448),((1/3)*$D$448),"")</f>
        <v/>
      </c>
      <c r="HG448" s="269" t="str">
        <f>IF(AND($A$448&lt;=Y$367,Y$367&lt;=$B$448),((2/3)*$D$448),"")</f>
        <v/>
      </c>
      <c r="HH448" s="269" t="str">
        <f>IF(AND($A$448&lt;=Y$367,Y$367&lt;=$B$448),$E$448,"")</f>
        <v/>
      </c>
      <c r="HI448" s="269" t="str">
        <f>IF(AND($A$448&lt;=Y$367,Y$367&lt;=$B$448),((1/3)*$E$448),"")</f>
        <v/>
      </c>
      <c r="HJ448" s="269" t="str">
        <f>IF(AND($A$448&lt;=Y$367,Y$367&lt;=$B$448),((2/3)*$E$448),"")</f>
        <v/>
      </c>
      <c r="HK448" s="269" t="str">
        <f>IF(AND($A$448&lt;=Z$367,Z$367&lt;=$B$448),$C$448,"")</f>
        <v/>
      </c>
      <c r="HL448" s="269" t="str">
        <f>IF(AND($A$448&lt;=Z$367,Z$367&lt;=$B$448),((1/3)*$C$448),"")</f>
        <v/>
      </c>
      <c r="HM448" s="269" t="str">
        <f>IF(AND($A$448&lt;=Z$367,Z$367&lt;=$B$448),((2/3)*$C$448),"")</f>
        <v/>
      </c>
      <c r="HN448" s="269" t="str">
        <f>IF(AND($A$448&lt;=Z$367,Z$367&lt;=$B$448),$D$448,"")</f>
        <v/>
      </c>
      <c r="HO448" s="269" t="str">
        <f>IF(AND($A$448&lt;=Z$367,Z$367&lt;=$B$448),((1/3)*$D$448),"")</f>
        <v/>
      </c>
      <c r="HP448" s="269" t="str">
        <f>IF(AND($A$448&lt;=Z$367,Z$367&lt;=$B$448),((2/3)*$D$448),"")</f>
        <v/>
      </c>
      <c r="HQ448" s="269" t="str">
        <f>IF(AND($A$448&lt;=Z$367,Z$367&lt;=$B$448),$E$448,"")</f>
        <v/>
      </c>
      <c r="HR448" s="269" t="str">
        <f>IF(AND($A$448&lt;=Z$367,Z$367&lt;=$B$448),((1/3)*$E$448),"")</f>
        <v/>
      </c>
      <c r="HS448" s="269" t="str">
        <f>IF(AND($A$448&lt;=Z$367,Z$367&lt;=$B$448),((2/3)*$E$448),"")</f>
        <v/>
      </c>
      <c r="HT448" s="269" t="str">
        <f>IF(AND($A$448&lt;=AA$367,AA$367&lt;=$B$448),$C$448,"")</f>
        <v/>
      </c>
      <c r="HU448" s="269" t="str">
        <f>IF(AND($A$448&lt;=AA$367,AA$367&lt;=$B$448),((1/3)*$C$448),"")</f>
        <v/>
      </c>
      <c r="HV448" s="269" t="str">
        <f>IF(AND($A$448&lt;=AA$367,AA$367&lt;=$B$448),((2/3)*$C$448),"")</f>
        <v/>
      </c>
      <c r="HW448" s="269" t="str">
        <f>IF(AND($A$448&lt;=AA$367,AA$367&lt;=$B$448),$D$448,"")</f>
        <v/>
      </c>
      <c r="HX448" s="269" t="str">
        <f>IF(AND($A$448&lt;=AA$367,AA$367&lt;=$B$448),((1/3)*$D$448),"")</f>
        <v/>
      </c>
      <c r="HY448" s="269" t="str">
        <f>IF(AND($A$448&lt;=AA$367,AA$367&lt;=$B$448),((2/3)*$D$448),"")</f>
        <v/>
      </c>
      <c r="HZ448" s="269" t="str">
        <f>IF(AND($A$448&lt;=AA$367,AA$367&lt;=$B$448),$E$448,"")</f>
        <v/>
      </c>
      <c r="IA448" s="269" t="str">
        <f>IF(AND($A$448&lt;=AA$367,AA$367&lt;=$B$448),((1/3)*$E$448),"")</f>
        <v/>
      </c>
      <c r="IB448" s="269" t="str">
        <f>IF(AND($A$448&lt;=AA$367,AA$367&lt;=$B$448),((2/3)*$E$448),"")</f>
        <v/>
      </c>
      <c r="IC448" s="269" t="str">
        <f>IF(AND($A$448&lt;=AB$367,AB$367&lt;=$B$448),$C$448,"")</f>
        <v/>
      </c>
      <c r="ID448" s="269" t="str">
        <f>IF(AND($A$448&lt;=AB$367,AB$367&lt;=$B$448),((1/3)*$C$448),"")</f>
        <v/>
      </c>
      <c r="IE448" s="269" t="str">
        <f>IF(AND($A$448&lt;=AB$367,AB$367&lt;=$B$448),((2/3)*$C$448),"")</f>
        <v/>
      </c>
      <c r="IF448" s="269" t="str">
        <f>IF(AND($A$448&lt;=AB$367,AB$367&lt;=$B$448),$D$448,"")</f>
        <v/>
      </c>
      <c r="IG448" s="269" t="str">
        <f>IF(AND($A$448&lt;=AB$367,AB$367&lt;=$B$448),((1/3)*$D$448),"")</f>
        <v/>
      </c>
      <c r="IH448" s="269" t="str">
        <f>IF(AND($A$448&lt;=AB$367,AB$367&lt;=$B$448),((2/3)*$D$448),"")</f>
        <v/>
      </c>
      <c r="II448" s="269" t="str">
        <f>IF(AND($A$448&lt;=AB$367,AB$367&lt;=$B$448),$E$448,"")</f>
        <v/>
      </c>
      <c r="IJ448" s="269" t="str">
        <f>IF(AND($A$448&lt;=AB$367,AB$367&lt;=$B$448),((1/3)*$E$448),"")</f>
        <v/>
      </c>
      <c r="IK448" s="269" t="str">
        <f>IF(AND($A$448&lt;=AB$367,AB$367&lt;=$B$448),((2/3)*$E$448),"")</f>
        <v/>
      </c>
      <c r="IL448" s="269" t="str">
        <f>IF(AND($A$448&lt;=AC$367,AC$367&lt;=$B$448),$C$448,"")</f>
        <v/>
      </c>
      <c r="IM448" s="269" t="str">
        <f>IF(AND($A$448&lt;=AC$367,AC$367&lt;=$B$448),((1/3)*$C$448),"")</f>
        <v/>
      </c>
      <c r="IN448" s="269" t="str">
        <f>IF(AND($A$448&lt;=AC$367,AC$367&lt;=$B$448),((2/3)*$C$448),"")</f>
        <v/>
      </c>
      <c r="IO448" s="269" t="str">
        <f>IF(AND($A$448&lt;=AC$367,AC$367&lt;=$B$448),$D$448,"")</f>
        <v/>
      </c>
      <c r="IP448" s="269" t="str">
        <f>IF(AND($A$448&lt;=AC$367,AC$367&lt;=$B$448),((1/3)*$D$448),"")</f>
        <v/>
      </c>
      <c r="IQ448" s="269" t="str">
        <f>IF(AND($A$448&lt;=AC$367,AC$367&lt;=$B$448),((2/3)*$D$448),"")</f>
        <v/>
      </c>
      <c r="IR448" s="269" t="str">
        <f>IF(AND($A$448&lt;=AC$367,AC$367&lt;=$B$448),$E$448,"")</f>
        <v/>
      </c>
      <c r="IS448" s="269" t="str">
        <f>IF(AND($A$448&lt;=AC$367,AC$367&lt;=$B$448),((1/3)*$E$448),"")</f>
        <v/>
      </c>
      <c r="IT448" s="269" t="str">
        <f>IF(AND($A$448&lt;=AC$367,AC$367&lt;=$B$448),((2/3)*$E$448),"")</f>
        <v/>
      </c>
      <c r="IU448" s="269" t="str">
        <f>IF(AND($A$448&lt;=AD$367,AD$367&lt;=$B$448),$C$448,"")</f>
        <v/>
      </c>
      <c r="IV448" s="269" t="str">
        <f>IF(AND($A$448&lt;=AD$367,AD$367&lt;=$B$448),((1/3)*$C$448),"")</f>
        <v/>
      </c>
      <c r="IW448" s="269" t="str">
        <f>IF(AND($A$448&lt;=AD$367,AD$367&lt;=$B$448),((2/3)*$C$448),"")</f>
        <v/>
      </c>
      <c r="IX448" s="269" t="str">
        <f>IF(AND($A$448&lt;=AD$367,AD$367&lt;=$B$448),$D$448,"")</f>
        <v/>
      </c>
      <c r="IY448" s="269" t="str">
        <f>IF(AND($A$448&lt;=AD$367,AD$367&lt;=$B$448),((1/3)*$D$448),"")</f>
        <v/>
      </c>
      <c r="IZ448" s="269" t="str">
        <f>IF(AND($A$448&lt;=AD$367,AD$367&lt;=$B$448),((2/3)*$D$448),"")</f>
        <v/>
      </c>
      <c r="JA448" s="269" t="str">
        <f>IF(AND($A$448&lt;=AD$367,AD$367&lt;=$B$448),$E$448,"")</f>
        <v/>
      </c>
      <c r="JB448" s="269" t="str">
        <f>IF(AND($A$448&lt;=AD$367,AD$367&lt;=$B$448),((1/3)*$E$448),"")</f>
        <v/>
      </c>
      <c r="JC448" s="269" t="str">
        <f>IF(AND($A$448&lt;=AD$367,AD$367&lt;=$B$448),((2/3)*$E$448),"")</f>
        <v/>
      </c>
      <c r="JD448" s="269" t="str">
        <f>IF(AND($A$448&lt;=AE$367,AE$367&lt;=$B$448),$C$448,"")</f>
        <v/>
      </c>
      <c r="JE448" s="269" t="str">
        <f>IF(AND($A$448&lt;=AE$367,AE$367&lt;=$B$448),((1/3)*$C$448),"")</f>
        <v/>
      </c>
      <c r="JF448" s="269" t="str">
        <f>IF(AND($A$448&lt;=AE$367,AE$367&lt;=$B$448),((2/3)*$C$448),"")</f>
        <v/>
      </c>
      <c r="JG448" s="269" t="str">
        <f>IF(AND($A$448&lt;=AE$367,AE$367&lt;=$B$448),$D$448,"")</f>
        <v/>
      </c>
      <c r="JH448" s="269" t="str">
        <f>IF(AND($A$448&lt;=AE$367,AE$367&lt;=$B$448),((1/3)*$D$448),"")</f>
        <v/>
      </c>
      <c r="JI448" s="269" t="str">
        <f>IF(AND($A$448&lt;=AE$367,AE$367&lt;=$B$448),((2/3)*$D$448),"")</f>
        <v/>
      </c>
      <c r="JJ448" s="269" t="str">
        <f>IF(AND($A$448&lt;=AE$367,AE$367&lt;=$B$448),$E$448,"")</f>
        <v/>
      </c>
      <c r="JK448" s="269" t="str">
        <f>IF(AND($A$448&lt;=AE$367,AE$367&lt;=$B$448),((1/3)*$E$448),"")</f>
        <v/>
      </c>
      <c r="JL448" s="269" t="str">
        <f>IF(AND($A$448&lt;=AE$367,AE$367&lt;=$B$448),((2/3)*$E$448),"")</f>
        <v/>
      </c>
      <c r="JM448" s="269" t="str">
        <f>IF(AND($A$448&lt;=AF$367,AF$367&lt;=$B$448),$C$448,"")</f>
        <v/>
      </c>
      <c r="JN448" s="269" t="str">
        <f>IF(AND($A$448&lt;=AF$367,AF$367&lt;=$B$448),((1/3)*$C$448),"")</f>
        <v/>
      </c>
      <c r="JO448" s="269" t="str">
        <f>IF(AND($A$448&lt;=AF$367,AF$367&lt;=$B$448),((2/3)*$C$448),"")</f>
        <v/>
      </c>
      <c r="JP448" s="269" t="str">
        <f>IF(AND($A$448&lt;=AF$367,AF$367&lt;=$B$448),$D$448,"")</f>
        <v/>
      </c>
      <c r="JQ448" s="269" t="str">
        <f>IF(AND($A$448&lt;=AF$367,AF$367&lt;=$B$448),((1/3)*$D$448),"")</f>
        <v/>
      </c>
      <c r="JR448" s="269" t="str">
        <f>IF(AND($A$448&lt;=AF$367,AF$367&lt;=$B$448),((2/3)*$D$448),"")</f>
        <v/>
      </c>
      <c r="JS448" s="269" t="str">
        <f>IF(AND($A$448&lt;=AF$367,AF$367&lt;=$B$448),$E$448,"")</f>
        <v/>
      </c>
      <c r="JT448" s="269" t="str">
        <f>IF(AND($A$448&lt;=AF$367,AF$367&lt;=$B$448),((1/3)*$E$448),"")</f>
        <v/>
      </c>
      <c r="JU448" s="269" t="str">
        <f>IF(AND($A$448&lt;=AF$367,AF$367&lt;=$B$448),((2/3)*$E$448),"")</f>
        <v/>
      </c>
      <c r="JV448" s="269" t="str">
        <f>IF(AND($A$448&lt;=AG$367,AG$367&lt;=$B$448),$C$448,"")</f>
        <v/>
      </c>
      <c r="JW448" s="269" t="str">
        <f>IF(AND($A$448&lt;=AG$367,AG$367&lt;=$B$448),((1/3)*$C$448),"")</f>
        <v/>
      </c>
      <c r="JX448" s="269" t="str">
        <f>IF(AND($A$448&lt;=AG$367,AG$367&lt;=$B$448),((2/3)*$C$448),"")</f>
        <v/>
      </c>
      <c r="JY448" s="269" t="str">
        <f>IF(AND($A$448&lt;=AG$367,AG$367&lt;=$B$448),$D$448,"")</f>
        <v/>
      </c>
      <c r="JZ448" s="269" t="str">
        <f>IF(AND($A$448&lt;=AG$367,AG$367&lt;=$B$448),((1/3)*$D$448),"")</f>
        <v/>
      </c>
      <c r="KA448" s="269" t="str">
        <f>IF(AND($A$448&lt;=AG$367,AG$367&lt;=$B$448),((2/3)*$D$448),"")</f>
        <v/>
      </c>
      <c r="KB448" s="269" t="str">
        <f>IF(AND($A$448&lt;=AG$367,AG$367&lt;=$B$448),$E$448,"")</f>
        <v/>
      </c>
      <c r="KC448" s="269" t="str">
        <f>IF(AND($A$448&lt;=AG$367,AG$367&lt;=$B$448),((1/3)*$E$448),"")</f>
        <v/>
      </c>
      <c r="KD448" s="269" t="str">
        <f>IF(AND($A$448&lt;=AG$367,AG$367&lt;=$B$448),((2/3)*$E$448),"")</f>
        <v/>
      </c>
      <c r="KE448" s="269" t="str">
        <f>IF(AND($A$448&lt;=AH$367,AH$367&lt;=$B$448),$C$448,"")</f>
        <v/>
      </c>
      <c r="KF448" s="269" t="str">
        <f>IF(AND($A$448&lt;=AH$367,AH$367&lt;=$B$448),((1/3)*$C$448),"")</f>
        <v/>
      </c>
      <c r="KG448" s="269" t="str">
        <f>IF(AND($A$448&lt;=AH$367,AH$367&lt;=$B$448),((2/3)*$C$448),"")</f>
        <v/>
      </c>
      <c r="KH448" s="269" t="str">
        <f>IF(AND($A$448&lt;=AH$367,AH$367&lt;=$B$448),$D$448,"")</f>
        <v/>
      </c>
      <c r="KI448" s="269" t="str">
        <f>IF(AND($A$448&lt;=AH$367,AH$367&lt;=$B$448),((1/3)*$D$448),"")</f>
        <v/>
      </c>
      <c r="KJ448" s="269" t="str">
        <f>IF(AND($A$448&lt;=AH$367,AH$367&lt;=$B$448),((2/3)*$D$448),"")</f>
        <v/>
      </c>
      <c r="KK448" s="269" t="str">
        <f>IF(AND($A$448&lt;=AH$367,AH$367&lt;=$B$448),$E$448,"")</f>
        <v/>
      </c>
      <c r="KL448" s="269" t="str">
        <f>IF(AND($A$448&lt;=AH$367,AH$367&lt;=$B$448),((1/3)*$E$448),"")</f>
        <v/>
      </c>
      <c r="KM448" s="269" t="str">
        <f>IF(AND($A$448&lt;=AH$367,AH$367&lt;=$B$448),((2/3)*$E$448),"")</f>
        <v/>
      </c>
      <c r="KN448" s="269" t="str">
        <f>IF(AND($A$448&lt;=AI$367,AI$367&lt;=$B$448),$C$448,"")</f>
        <v/>
      </c>
      <c r="KO448" s="269" t="str">
        <f>IF(AND($A$448&lt;=AI$367,AI$367&lt;=$B$448),((1/3)*$C$448),"")</f>
        <v/>
      </c>
      <c r="KP448" s="269" t="str">
        <f>IF(AND($A$448&lt;=AI$367,AI$367&lt;=$B$448),((2/3)*$C$448),"")</f>
        <v/>
      </c>
      <c r="KQ448" s="269" t="str">
        <f>IF(AND($A$448&lt;=AI$367,AI$367&lt;=$B$448),$D$448,"")</f>
        <v/>
      </c>
      <c r="KR448" s="269" t="str">
        <f>IF(AND($A$448&lt;=AI$367,AI$367&lt;=$B$448),((1/3)*$D$448),"")</f>
        <v/>
      </c>
      <c r="KS448" s="269" t="str">
        <f>IF(AND($A$448&lt;=AI$367,AI$367&lt;=$B$448),((2/3)*$D$448),"")</f>
        <v/>
      </c>
      <c r="KT448" s="269" t="str">
        <f>IF(AND($A$448&lt;=AI$367,AI$367&lt;=$B$448),$E$448,"")</f>
        <v/>
      </c>
      <c r="KU448" s="269" t="str">
        <f>IF(AND($A$448&lt;=AI$367,AI$367&lt;=$B$448),((1/3)*$E$448),"")</f>
        <v/>
      </c>
      <c r="KV448" s="269" t="str">
        <f>IF(AND($A$448&lt;=AI$367,AI$367&lt;=$B$448),((2/3)*$E$448),"")</f>
        <v/>
      </c>
      <c r="KW448" s="269" t="str">
        <f>IF(AND($A$448&lt;=AJ$367,AJ$367&lt;=$B$448),$C$448,"")</f>
        <v/>
      </c>
      <c r="KX448" s="269" t="str">
        <f>IF(AND($A$448&lt;=AJ$367,AJ$367&lt;=$B$448),((1/3)*$C$448),"")</f>
        <v/>
      </c>
      <c r="KY448" s="269" t="str">
        <f>IF(AND($A$448&lt;=AJ$367,AJ$367&lt;=$B$448),((2/3)*$C$448),"")</f>
        <v/>
      </c>
      <c r="KZ448" s="269" t="str">
        <f>IF(AND($A$448&lt;=AJ$367,AJ$367&lt;=$B$448),$D$448,"")</f>
        <v/>
      </c>
      <c r="LA448" s="269" t="str">
        <f>IF(AND($A$448&lt;=AJ$367,AJ$367&lt;=$B$448),((1/3)*$D$448),"")</f>
        <v/>
      </c>
      <c r="LB448" s="269" t="str">
        <f>IF(AND($A$448&lt;=AJ$367,AJ$367&lt;=$B$448),((2/3)*$D$448),"")</f>
        <v/>
      </c>
      <c r="LC448" s="269" t="str">
        <f>IF(AND($A$448&lt;=AJ$367,AJ$367&lt;=$B$448),$E$448,"")</f>
        <v/>
      </c>
      <c r="LD448" s="269" t="str">
        <f>IF(AND($A$448&lt;=AJ$367,AJ$367&lt;=$B$448),((1/3)*$E$448),"")</f>
        <v/>
      </c>
      <c r="LE448" s="269" t="str">
        <f>IF(AND($A$448&lt;=AJ$367,AJ$367&lt;=$B$448),((2/3)*$E$448),"")</f>
        <v/>
      </c>
      <c r="LF448" s="269" t="str">
        <f>IF(AND($A$448&lt;=AK$367,AK$367&lt;=$B$448),$C$448,"")</f>
        <v/>
      </c>
      <c r="LG448" s="269" t="str">
        <f>IF(AND($A$448&lt;=AK$367,AK$367&lt;=$B$448),((1/3)*$C$448),"")</f>
        <v/>
      </c>
      <c r="LH448" s="269" t="str">
        <f>IF(AND($A$448&lt;=AK$367,AK$367&lt;=$B$448),((2/3)*$C$448),"")</f>
        <v/>
      </c>
      <c r="LI448" s="269" t="str">
        <f>IF(AND($A$448&lt;=AK$367,AK$367&lt;=$B$448),$D$448,"")</f>
        <v/>
      </c>
      <c r="LJ448" s="269" t="str">
        <f>IF(AND($A$448&lt;=AK$367,AK$367&lt;=$B$448),((1/3)*$D$448),"")</f>
        <v/>
      </c>
      <c r="LK448" s="269" t="str">
        <f>IF(AND($A$448&lt;=AK$367,AK$367&lt;=$B$448),((2/3)*$D$448),"")</f>
        <v/>
      </c>
      <c r="LL448" s="269" t="str">
        <f>IF(AND($A$448&lt;=AK$367,AK$367&lt;=$B$448),$E$448,"")</f>
        <v/>
      </c>
      <c r="LM448" s="269" t="str">
        <f>IF(AND($A$448&lt;=AK$367,AK$367&lt;=$B$448),((1/3)*$E$448),"")</f>
        <v/>
      </c>
      <c r="LN448" s="269" t="str">
        <f>IF(AND($A$448&lt;=AK$367,AK$367&lt;=$B$448),((2/3)*$E$448),"")</f>
        <v/>
      </c>
      <c r="LO448" s="269" t="str">
        <f>IF(AND($A$448&lt;=AL$367,AL$367&lt;=$B$448),$C$448,"")</f>
        <v/>
      </c>
      <c r="LP448" s="269" t="str">
        <f>IF(AND($A$448&lt;=AL$367,AL$367&lt;=$B$448),((1/3)*$C$448),"")</f>
        <v/>
      </c>
      <c r="LQ448" s="269" t="str">
        <f>IF(AND($A$448&lt;=AL$367,AL$367&lt;=$B$448),((2/3)*$C$448),"")</f>
        <v/>
      </c>
      <c r="LR448" s="269" t="str">
        <f>IF(AND($A$448&lt;=AL$367,AL$367&lt;=$B$448),$D$448,"")</f>
        <v/>
      </c>
      <c r="LS448" s="269" t="str">
        <f>IF(AND($A$448&lt;=AL$367,AL$367&lt;=$B$448),((1/3)*$D$448),"")</f>
        <v/>
      </c>
      <c r="LT448" s="269" t="str">
        <f>IF(AND($A$448&lt;=AL$367,AL$367&lt;=$B$448),((2/3)*$D$448),"")</f>
        <v/>
      </c>
      <c r="LU448" s="269" t="str">
        <f>IF(AND($A$448&lt;=AL$367,AL$367&lt;=$B$448),$E$448,"")</f>
        <v/>
      </c>
      <c r="LV448" s="269" t="str">
        <f>IF(AND($A$448&lt;=AL$367,AL$367&lt;=$B$448),((1/3)*$E$448),"")</f>
        <v/>
      </c>
      <c r="LW448" s="269" t="str">
        <f>IF(AND($A$448&lt;=AL$367,AL$367&lt;=$B$448),((2/3)*$E$448),"")</f>
        <v/>
      </c>
      <c r="LX448" s="269" t="str">
        <f>IF(AND($A$448&lt;=AM$367,AM$367&lt;=$B$448),$C$448,"")</f>
        <v/>
      </c>
      <c r="LY448" s="269" t="str">
        <f>IF(AND($A$448&lt;=AM$367,AM$367&lt;=$B$448),((1/3)*$C$448),"")</f>
        <v/>
      </c>
      <c r="LZ448" s="269" t="str">
        <f>IF(AND($A$448&lt;=AM$367,AM$367&lt;=$B$448),((2/3)*$C$448),"")</f>
        <v/>
      </c>
      <c r="MA448" s="269" t="str">
        <f>IF(AND($A$448&lt;=AM$367,AM$367&lt;=$B$448),$D$448,"")</f>
        <v/>
      </c>
      <c r="MB448" s="269" t="str">
        <f>IF(AND($A$448&lt;=AM$367,AM$367&lt;=$B$448),((1/3)*$D$448),"")</f>
        <v/>
      </c>
      <c r="MC448" s="269" t="str">
        <f>IF(AND($A$448&lt;=AM$367,AM$367&lt;=$B$448),((2/3)*$D$448),"")</f>
        <v/>
      </c>
      <c r="MD448" s="269" t="str">
        <f>IF(AND($A$448&lt;=AM$367,AM$367&lt;=$B$448),$E$448,"")</f>
        <v/>
      </c>
      <c r="ME448" s="269" t="str">
        <f>IF(AND($A$448&lt;=AM$367,AM$367&lt;=$B$448),((1/3)*$E$448),"")</f>
        <v/>
      </c>
      <c r="MF448" s="269" t="str">
        <f>IF(AND($A$448&lt;=AM$367,AM$367&lt;=$B$448),((2/3)*$E$448),"")</f>
        <v/>
      </c>
      <c r="MG448" s="269" t="str">
        <f>IF(AND($A$448&lt;=AN$367,AN$367&lt;=$B$448),$C$448,"")</f>
        <v/>
      </c>
      <c r="MH448" s="269" t="str">
        <f>IF(AND($A$448&lt;=AN$367,AN$367&lt;=$B$448),((1/3)*$C$448),"")</f>
        <v/>
      </c>
      <c r="MI448" s="269" t="str">
        <f>IF(AND($A$448&lt;=AN$367,AN$367&lt;=$B$448),((2/3)*$C$448),"")</f>
        <v/>
      </c>
      <c r="MJ448" s="269" t="str">
        <f>IF(AND($A$448&lt;=AN$367,AN$367&lt;=$B$448),$D$448,"")</f>
        <v/>
      </c>
      <c r="MK448" s="269" t="str">
        <f>IF(AND($A$448&lt;=AN$367,AN$367&lt;=$B$448),((1/3)*$D$448),"")</f>
        <v/>
      </c>
      <c r="ML448" s="269" t="str">
        <f>IF(AND($A$448&lt;=AN$367,AN$367&lt;=$B$448),((2/3)*$D$448),"")</f>
        <v/>
      </c>
      <c r="MM448" s="269" t="str">
        <f>IF(AND($A$448&lt;=AN$367,AN$367&lt;=$B$448),$E$448,"")</f>
        <v/>
      </c>
      <c r="MN448" s="269" t="str">
        <f>IF(AND($A$448&lt;=AN$367,AN$367&lt;=$B$448),((1/3)*$E$448),"")</f>
        <v/>
      </c>
      <c r="MO448" s="269" t="str">
        <f>IF(AND($A$448&lt;=AN$367,AN$367&lt;=$B$448),((2/3)*$E$448),"")</f>
        <v/>
      </c>
      <c r="MP448" s="269" t="str">
        <f>IF(AND($A$448&lt;=AO$367,AO$367&lt;=$B$448),$C$448,"")</f>
        <v/>
      </c>
      <c r="MQ448" s="269" t="str">
        <f>IF(AND($A$448&lt;=AO$367,AO$367&lt;=$B$448),((1/3)*$C$448),"")</f>
        <v/>
      </c>
      <c r="MR448" s="269" t="str">
        <f>IF(AND($A$448&lt;=AO$367,AO$367&lt;=$B$448),((2/3)*$C$448),"")</f>
        <v/>
      </c>
      <c r="MS448" s="269" t="str">
        <f>IF(AND($A$448&lt;=AO$367,AO$367&lt;=$B$448),$D$448,"")</f>
        <v/>
      </c>
      <c r="MT448" s="269" t="str">
        <f>IF(AND($A$448&lt;=AO$367,AO$367&lt;=$B$448),((1/3)*$D$448),"")</f>
        <v/>
      </c>
      <c r="MU448" s="269" t="str">
        <f>IF(AND($A$448&lt;=AO$367,AO$367&lt;=$B$448),((2/3)*$D$448),"")</f>
        <v/>
      </c>
      <c r="MV448" s="269" t="str">
        <f>IF(AND($A$448&lt;=AO$367,AO$367&lt;=$B$448),$E$448,"")</f>
        <v/>
      </c>
      <c r="MW448" s="269" t="str">
        <f>IF(AND($A$448&lt;=AO$367,AO$367&lt;=$B$448),((1/3)*$E$448),"")</f>
        <v/>
      </c>
      <c r="MX448" s="269" t="str">
        <f>IF(AND($A$448&lt;=AO$367,AO$367&lt;=$B$448),((2/3)*$E$448),"")</f>
        <v/>
      </c>
      <c r="MY448" s="269" t="str">
        <f>IF(AND($A$448&lt;=AP$367,AP$367&lt;=$B$448),$C$448,"")</f>
        <v/>
      </c>
      <c r="MZ448" s="269" t="str">
        <f>IF(AND($A$448&lt;=AP$367,AP$367&lt;=$B$448),((1/3)*$C$448),"")</f>
        <v/>
      </c>
      <c r="NA448" s="269" t="str">
        <f>IF(AND($A$448&lt;=AP$367,AP$367&lt;=$B$448),((2/3)*$C$448),"")</f>
        <v/>
      </c>
      <c r="NB448" s="269" t="str">
        <f>IF(AND($A$448&lt;=AP$367,AP$367&lt;=$B$448),$D$448,"")</f>
        <v/>
      </c>
      <c r="NC448" s="269" t="str">
        <f>IF(AND($A$448&lt;=AP$367,AP$367&lt;=$B$448),((1/3)*$D$448),"")</f>
        <v/>
      </c>
      <c r="ND448" s="269" t="str">
        <f>IF(AND($A$448&lt;=AP$367,AP$367&lt;=$B$448),((2/3)*$D$448),"")</f>
        <v/>
      </c>
      <c r="NE448" s="269" t="str">
        <f>IF(AND($A$448&lt;=AP$367,AP$367&lt;=$B$448),$E$448,"")</f>
        <v/>
      </c>
      <c r="NF448" s="269" t="str">
        <f>IF(AND($A$448&lt;=AP$367,AP$367&lt;=$B$448),((1/3)*$E$448),"")</f>
        <v/>
      </c>
      <c r="NG448" s="269" t="str">
        <f>IF(AND($A$448&lt;=AP$367,AP$367&lt;=$B$448),((2/3)*$E$448),"")</f>
        <v/>
      </c>
      <c r="NH448" s="269" t="str">
        <f>IF(AND($A$448&lt;=AQ$367,AQ$367&lt;=$B$448),$C$448,"")</f>
        <v/>
      </c>
      <c r="NI448" s="269" t="str">
        <f>IF(AND($A$448&lt;=AQ$367,AQ$367&lt;=$B$448),((1/3)*$C$448),"")</f>
        <v/>
      </c>
      <c r="NJ448" s="269" t="str">
        <f>IF(AND($A$448&lt;=AQ$367,AQ$367&lt;=$B$448),((2/3)*$C$448),"")</f>
        <v/>
      </c>
      <c r="NK448" s="269" t="str">
        <f>IF(AND($A$448&lt;=AQ$367,AQ$367&lt;=$B$448),$D$448,"")</f>
        <v/>
      </c>
      <c r="NL448" s="269" t="str">
        <f>IF(AND($A$448&lt;=AQ$367,AQ$367&lt;=$B$448),((1/3)*$D$448),"")</f>
        <v/>
      </c>
      <c r="NM448" s="269" t="str">
        <f>IF(AND($A$448&lt;=AQ$367,AQ$367&lt;=$B$448),((2/3)*$D$448),"")</f>
        <v/>
      </c>
      <c r="NN448" s="269" t="str">
        <f>IF(AND($A$448&lt;=AQ$367,AQ$367&lt;=$B$448),$E$448,"")</f>
        <v/>
      </c>
      <c r="NO448" s="269" t="str">
        <f>IF(AND($A$448&lt;=AQ$367,AQ$367&lt;=$B$448),((1/3)*$E$448),"")</f>
        <v/>
      </c>
      <c r="NP448" s="269" t="str">
        <f>IF(AND($A$448&lt;=AQ$367,AQ$367&lt;=$B$448),((2/3)*$E$448),"")</f>
        <v/>
      </c>
      <c r="NQ448" s="269" t="str">
        <f>IF(AND($A$448&lt;=AR$367,AR$367&lt;=$B$448),$C$448,"")</f>
        <v/>
      </c>
      <c r="NR448" s="269" t="str">
        <f>IF(AND($A$448&lt;=AR$367,AR$367&lt;=$B$448),((1/3)*$C$448),"")</f>
        <v/>
      </c>
      <c r="NS448" s="269" t="str">
        <f>IF(AND($A$448&lt;=AR$367,AR$367&lt;=$B$448),((2/3)*$C$448),"")</f>
        <v/>
      </c>
      <c r="NT448" s="269" t="str">
        <f>IF(AND($A$448&lt;=AR$367,AR$367&lt;=$B$448),$D$448,"")</f>
        <v/>
      </c>
      <c r="NU448" s="269" t="str">
        <f>IF(AND($A$448&lt;=AR$367,AR$367&lt;=$B$448),((1/3)*$D$448),"")</f>
        <v/>
      </c>
      <c r="NV448" s="269" t="str">
        <f>IF(AND($A$448&lt;=AR$367,AR$367&lt;=$B$448),((2/3)*$D$448),"")</f>
        <v/>
      </c>
      <c r="NW448" s="269" t="str">
        <f>IF(AND($A$448&lt;=AR$367,AR$367&lt;=$B$448),$E$448,"")</f>
        <v/>
      </c>
      <c r="NX448" s="269" t="str">
        <f>IF(AND($A$448&lt;=AR$367,AR$367&lt;=$B$448),((1/3)*$E$448),"")</f>
        <v/>
      </c>
      <c r="NY448" s="269" t="str">
        <f>IF(AND($A$448&lt;=AR$367,AR$367&lt;=$B$448),((2/3)*$E$448),"")</f>
        <v/>
      </c>
      <c r="NZ448" s="269" t="str">
        <f>IF(AND($A$448&lt;=AS$367,AS$367&lt;=$B$448),$C$448,"")</f>
        <v/>
      </c>
      <c r="OA448" s="269" t="str">
        <f>IF(AND($A$448&lt;=AS$367,AS$367&lt;=$B$448),((1/3)*$C$448),"")</f>
        <v/>
      </c>
      <c r="OB448" s="269" t="str">
        <f>IF(AND($A$448&lt;=AS$367,AS$367&lt;=$B$448),((2/3)*$C$448),"")</f>
        <v/>
      </c>
      <c r="OC448" s="269" t="str">
        <f>IF(AND($A$448&lt;=AS$367,AS$367&lt;=$B$448),$D$448,"")</f>
        <v/>
      </c>
      <c r="OD448" s="269" t="str">
        <f>IF(AND($A$448&lt;=AS$367,AS$367&lt;=$B$448),((1/3)*$D$448),"")</f>
        <v/>
      </c>
      <c r="OE448" s="269" t="str">
        <f>IF(AND($A$448&lt;=AS$367,AS$367&lt;=$B$448),((2/3)*$D$448),"")</f>
        <v/>
      </c>
      <c r="OF448" s="269" t="str">
        <f>IF(AND($A$448&lt;=AS$367,AS$367&lt;=$B$448),$E$448,"")</f>
        <v/>
      </c>
      <c r="OG448" s="269" t="str">
        <f>IF(AND($A$448&lt;=AS$367,AS$367&lt;=$B$448),((1/3)*$E$448),"")</f>
        <v/>
      </c>
      <c r="OH448" s="269" t="str">
        <f>IF(AND($A$448&lt;=AS$367,AS$367&lt;=$B$448),((2/3)*$E$448),"")</f>
        <v/>
      </c>
      <c r="OI448" s="269" t="str">
        <f>IF(AND($A$448&lt;=AT$367,AT$367&lt;=$B$448),$C$448,"")</f>
        <v/>
      </c>
      <c r="OJ448" s="269" t="str">
        <f>IF(AND($A$448&lt;=AT$367,AT$367&lt;=$B$448),((1/3)*$C$448),"")</f>
        <v/>
      </c>
      <c r="OK448" s="269" t="str">
        <f>IF(AND($A$448&lt;=AT$367,AT$367&lt;=$B$448),((2/3)*$C$448),"")</f>
        <v/>
      </c>
      <c r="OL448" s="269" t="str">
        <f>IF(AND($A$448&lt;=AT$367,AT$367&lt;=$B$448),$D$448,"")</f>
        <v/>
      </c>
      <c r="OM448" s="269" t="str">
        <f>IF(AND($A$448&lt;=AT$367,AT$367&lt;=$B$448),((1/3)*$D$448),"")</f>
        <v/>
      </c>
      <c r="ON448" s="269" t="str">
        <f>IF(AND($A$448&lt;=AT$367,AT$367&lt;=$B$448),((2/3)*$D$448),"")</f>
        <v/>
      </c>
      <c r="OO448" s="269" t="str">
        <f>IF(AND($A$448&lt;=AT$367,AT$367&lt;=$B$448),$E$448,"")</f>
        <v/>
      </c>
      <c r="OP448" s="269" t="str">
        <f>IF(AND($A$448&lt;=AT$367,AT$367&lt;=$B$448),((1/3)*$E$448),"")</f>
        <v/>
      </c>
      <c r="OQ448" s="269" t="str">
        <f>IF(AND($A$448&lt;=AT$367,AT$367&lt;=$B$448),((2/3)*$E$448),"")</f>
        <v/>
      </c>
      <c r="OR448" s="269" t="str">
        <f>IF(AND($A$448&lt;=AU$367,AU$367&lt;=$B$448),$C$448,"")</f>
        <v/>
      </c>
      <c r="OS448" s="269" t="str">
        <f>IF(AND($A$448&lt;=AU$367,AU$367&lt;=$B$448),((1/3)*$C$448),"")</f>
        <v/>
      </c>
      <c r="OT448" s="269" t="str">
        <f>IF(AND($A$448&lt;=AU$367,AU$367&lt;=$B$448),((2/3)*$C$448),"")</f>
        <v/>
      </c>
      <c r="OU448" s="269" t="str">
        <f>IF(AND($A$448&lt;=AU$367,AU$367&lt;=$B$448),$D$448,"")</f>
        <v/>
      </c>
      <c r="OV448" s="269" t="str">
        <f>IF(AND($A$448&lt;=AU$367,AU$367&lt;=$B$448),((1/3)*$D$448),"")</f>
        <v/>
      </c>
      <c r="OW448" s="269" t="str">
        <f>IF(AND($A$448&lt;=AU$367,AU$367&lt;=$B$448),((2/3)*$D$448),"")</f>
        <v/>
      </c>
      <c r="OX448" s="269" t="str">
        <f>IF(AND($A$448&lt;=AU$367,AU$367&lt;=$B$448),$E$448,"")</f>
        <v/>
      </c>
      <c r="OY448" s="269" t="str">
        <f>IF(AND($A$448&lt;=AU$367,AU$367&lt;=$B$448),((1/3)*$E$448),"")</f>
        <v/>
      </c>
      <c r="OZ448" s="269" t="str">
        <f>IF(AND($A$448&lt;=AU$367,AU$367&lt;=$B$448),((2/3)*$E$448),"")</f>
        <v/>
      </c>
      <c r="PA448" s="269" t="str">
        <f>IF(AND($A$448&lt;=AV$367,AV$367&lt;=$B$448),$C$448,"")</f>
        <v/>
      </c>
      <c r="PB448" s="269" t="str">
        <f>IF(AND($A$448&lt;=AV$367,AV$367&lt;=$B$448),((1/3)*$C$448),"")</f>
        <v/>
      </c>
      <c r="PC448" s="269" t="str">
        <f>IF(AND($A$448&lt;=AV$367,AV$367&lt;=$B$448),((2/3)*$C$448),"")</f>
        <v/>
      </c>
      <c r="PD448" s="269" t="str">
        <f>IF(AND($A$448&lt;=AV$367,AV$367&lt;=$B$448),$D$448,"")</f>
        <v/>
      </c>
      <c r="PE448" s="269" t="str">
        <f>IF(AND($A$448&lt;=AV$367,AV$367&lt;=$B$448),((1/3)*$D$448),"")</f>
        <v/>
      </c>
      <c r="PF448" s="269" t="str">
        <f>IF(AND($A$448&lt;=AV$367,AV$367&lt;=$B$448),((2/3)*$D$448),"")</f>
        <v/>
      </c>
      <c r="PG448" s="269" t="str">
        <f>IF(AND($A$448&lt;=AV$367,AV$367&lt;=$B$448),$E$448,"")</f>
        <v/>
      </c>
      <c r="PH448" s="269" t="str">
        <f>IF(AND($A$448&lt;=AV$367,AV$367&lt;=$B$448),((1/3)*$E$448),"")</f>
        <v/>
      </c>
      <c r="PI448" s="269" t="str">
        <f>IF(AND($A$448&lt;=AV$367,AV$367&lt;=$B$448),((2/3)*$E$448),"")</f>
        <v/>
      </c>
      <c r="PJ448" s="269" t="str">
        <f>IF(AND($A$448&lt;=AW$367,AW$367&lt;=$B$448),$C$448,"")</f>
        <v/>
      </c>
      <c r="PK448" s="269" t="str">
        <f>IF(AND($A$448&lt;=AW$367,AW$367&lt;=$B$448),((1/3)*$C$448),"")</f>
        <v/>
      </c>
      <c r="PL448" s="269" t="str">
        <f>IF(AND($A$448&lt;=AW$367,AW$367&lt;=$B$448),((2/3)*$C$448),"")</f>
        <v/>
      </c>
      <c r="PM448" s="269" t="str">
        <f>IF(AND($A$448&lt;=AW$367,AW$367&lt;=$B$448),$D$448,"")</f>
        <v/>
      </c>
      <c r="PN448" s="269" t="str">
        <f>IF(AND($A$448&lt;=AW$367,AW$367&lt;=$B$448),((1/3)*$D$448),"")</f>
        <v/>
      </c>
      <c r="PO448" s="269" t="str">
        <f>IF(AND($A$448&lt;=AW$367,AW$367&lt;=$B$448),((2/3)*$D$448),"")</f>
        <v/>
      </c>
      <c r="PP448" s="269" t="str">
        <f>IF(AND($A$448&lt;=AW$367,AW$367&lt;=$B$448),$E$448,"")</f>
        <v/>
      </c>
      <c r="PQ448" s="269" t="str">
        <f>IF(AND($A$448&lt;=AW$367,AW$367&lt;=$B$448),((1/3)*$E$448),"")</f>
        <v/>
      </c>
      <c r="PR448" s="269" t="str">
        <f>IF(AND($A$448&lt;=AW$367,AW$367&lt;=$B$448),((2/3)*$E$448),"")</f>
        <v/>
      </c>
      <c r="PS448" s="269" t="str">
        <f>IF(AND($A$448&lt;=AX$367,AX$367&lt;=$B$448),$C$448,"")</f>
        <v/>
      </c>
      <c r="PT448" s="269" t="str">
        <f>IF(AND($A$448&lt;=AX$367,AX$367&lt;=$B$448),((1/3)*$C$448),"")</f>
        <v/>
      </c>
      <c r="PU448" s="269" t="str">
        <f>IF(AND($A$448&lt;=AX$367,AX$367&lt;=$B$448),((2/3)*$C$448),"")</f>
        <v/>
      </c>
      <c r="PV448" s="269" t="str">
        <f>IF(AND($A$448&lt;=AX$367,AX$367&lt;=$B$448),$D$448,"")</f>
        <v/>
      </c>
      <c r="PW448" s="269" t="str">
        <f>IF(AND($A$448&lt;=AX$367,AX$367&lt;=$B$448),((1/3)*$D$448),"")</f>
        <v/>
      </c>
      <c r="PX448" s="269" t="str">
        <f>IF(AND($A$448&lt;=AX$367,AX$367&lt;=$B$448),((2/3)*$D$448),"")</f>
        <v/>
      </c>
      <c r="PY448" s="269" t="str">
        <f>IF(AND($A$448&lt;=AX$367,AX$367&lt;=$B$448),$E$448,"")</f>
        <v/>
      </c>
      <c r="PZ448" s="269" t="str">
        <f>IF(AND($A$448&lt;=AX$367,AX$367&lt;=$B$448),((1/3)*$E$448),"")</f>
        <v/>
      </c>
      <c r="QA448" s="269" t="str">
        <f>IF(AND($A$448&lt;=AX$367,AX$367&lt;=$B$448),((2/3)*$E$448),"")</f>
        <v/>
      </c>
      <c r="QB448" s="269" t="str">
        <f>IF(AND($A$448&lt;=AY$367,AY$367&lt;=$B$448),$C$448,"")</f>
        <v/>
      </c>
      <c r="QC448" s="269" t="str">
        <f>IF(AND($A$448&lt;=AY$367,AY$367&lt;=$B$448),((1/3)*$C$448),"")</f>
        <v/>
      </c>
      <c r="QD448" s="269" t="str">
        <f>IF(AND($A$448&lt;=AY$367,AY$367&lt;=$B$448),((2/3)*$C$448),"")</f>
        <v/>
      </c>
      <c r="QE448" s="269" t="str">
        <f>IF(AND($A$448&lt;=AY$367,AY$367&lt;=$B$448),$D$448,"")</f>
        <v/>
      </c>
      <c r="QF448" s="269" t="str">
        <f>IF(AND($A$448&lt;=AY$367,AY$367&lt;=$B$448),((1/3)*$D$448),"")</f>
        <v/>
      </c>
      <c r="QG448" s="269" t="str">
        <f>IF(AND($A$448&lt;=AY$367,AY$367&lt;=$B$448),((2/3)*$D$448),"")</f>
        <v/>
      </c>
      <c r="QH448" s="269" t="str">
        <f>IF(AND($A$448&lt;=AY$367,AY$367&lt;=$B$448),$E$448,"")</f>
        <v/>
      </c>
      <c r="QI448" s="269" t="str">
        <f>IF(AND($A$448&lt;=AY$367,AY$367&lt;=$B$448),((1/3)*$E$448),"")</f>
        <v/>
      </c>
      <c r="QJ448" s="269" t="str">
        <f>IF(AND($A$448&lt;=AY$367,AY$367&lt;=$B$448),((2/3)*$E$448),"")</f>
        <v/>
      </c>
      <c r="QK448" s="269" t="str">
        <f>IF(AND($A$448&lt;=AZ$367,AZ$367&lt;=$B$448),$C$448,"")</f>
        <v/>
      </c>
      <c r="QL448" s="269" t="str">
        <f>IF(AND($A$448&lt;=AZ$367,AZ$367&lt;=$B$448),((1/3)*$C$448),"")</f>
        <v/>
      </c>
      <c r="QM448" s="269" t="str">
        <f>IF(AND($A$448&lt;=AZ$367,AZ$367&lt;=$B$448),((2/3)*$C$448),"")</f>
        <v/>
      </c>
      <c r="QN448" s="269" t="str">
        <f>IF(AND($A$448&lt;=AZ$367,AZ$367&lt;=$B$448),$D$448,"")</f>
        <v/>
      </c>
      <c r="QO448" s="269" t="str">
        <f>IF(AND($A$448&lt;=AZ$367,AZ$367&lt;=$B$448),((1/3)*$D$448),"")</f>
        <v/>
      </c>
      <c r="QP448" s="269" t="str">
        <f>IF(AND($A$448&lt;=AZ$367,AZ$367&lt;=$B$448),((2/3)*$D$448),"")</f>
        <v/>
      </c>
      <c r="QQ448" s="269" t="str">
        <f>IF(AND($A$448&lt;=AZ$367,AZ$367&lt;=$B$448),$E$448,"")</f>
        <v/>
      </c>
      <c r="QR448" s="269" t="str">
        <f>IF(AND($A$448&lt;=AZ$367,AZ$367&lt;=$B$448),((1/3)*$E$448),"")</f>
        <v/>
      </c>
      <c r="QS448" s="269" t="str">
        <f>IF(AND($A$448&lt;=AZ$367,AZ$367&lt;=$B$448),((2/3)*$E$448),"")</f>
        <v/>
      </c>
      <c r="QT448" s="269" t="str">
        <f>IF(AND($A$448&lt;=BA$367,BA$367&lt;=$B$448),$C$448,"")</f>
        <v/>
      </c>
      <c r="QU448" s="269" t="str">
        <f>IF(AND($A$448&lt;=BA$367,BA$367&lt;=$B$448),((1/3)*$C$448),"")</f>
        <v/>
      </c>
      <c r="QV448" s="269" t="str">
        <f>IF(AND($A$448&lt;=BA$367,BA$367&lt;=$B$448),((2/3)*$C$448),"")</f>
        <v/>
      </c>
      <c r="QW448" s="269" t="str">
        <f>IF(AND($A$448&lt;=BA$367,BA$367&lt;=$B$448),$D$448,"")</f>
        <v/>
      </c>
      <c r="QX448" s="269" t="str">
        <f>IF(AND($A$448&lt;=BA$367,BA$367&lt;=$B$448),((1/3)*$D$448),"")</f>
        <v/>
      </c>
      <c r="QY448" s="269" t="str">
        <f>IF(AND($A$448&lt;=BA$367,BA$367&lt;=$B$448),((2/3)*$D$448),"")</f>
        <v/>
      </c>
      <c r="QZ448" s="269" t="str">
        <f>IF(AND($A$448&lt;=BA$367,BA$367&lt;=$B$448),$E$448,"")</f>
        <v/>
      </c>
      <c r="RA448" s="269" t="str">
        <f>IF(AND($A$448&lt;=BA$367,BA$367&lt;=$B$448),((1/3)*$E$448),"")</f>
        <v/>
      </c>
      <c r="RB448" s="269" t="str">
        <f>IF(AND($A$448&lt;=BA$367,BA$367&lt;=$B$448),((2/3)*$E$448),"")</f>
        <v/>
      </c>
      <c r="RC448" s="269" t="str">
        <f>IF(AND($A$448&lt;=BB$367,BB$367&lt;=$B$448),$C$448,"")</f>
        <v/>
      </c>
      <c r="RD448" s="269" t="str">
        <f>IF(AND($A$448&lt;=BB$367,BB$367&lt;=$B$448),((1/3)*$C$448),"")</f>
        <v/>
      </c>
      <c r="RE448" s="269" t="str">
        <f>IF(AND($A$448&lt;=BB$367,BB$367&lt;=$B$448),((2/3)*$C$448),"")</f>
        <v/>
      </c>
      <c r="RF448" s="269" t="str">
        <f>IF(AND($A$448&lt;=BB$367,BB$367&lt;=$B$448),$D$448,"")</f>
        <v/>
      </c>
      <c r="RG448" s="269" t="str">
        <f>IF(AND($A$448&lt;=BB$367,BB$367&lt;=$B$448),((1/3)*$D$448),"")</f>
        <v/>
      </c>
      <c r="RH448" s="269" t="str">
        <f>IF(AND($A$448&lt;=BB$367,BB$367&lt;=$B$448),((2/3)*$D$448),"")</f>
        <v/>
      </c>
      <c r="RI448" s="269" t="str">
        <f>IF(AND($A$448&lt;=BB$367,BB$367&lt;=$B$448),$E$448,"")</f>
        <v/>
      </c>
      <c r="RJ448" s="269" t="str">
        <f>IF(AND($A$448&lt;=BB$367,BB$367&lt;=$B$448),((1/3)*$E$448),"")</f>
        <v/>
      </c>
      <c r="RK448" s="269" t="str">
        <f>IF(AND($A$448&lt;=BB$367,BB$367&lt;=$B$448),((2/3)*$E$448),"")</f>
        <v/>
      </c>
      <c r="RL448" s="269" t="str">
        <f>IF(AND($A$448&lt;=BC$367,BC$367&lt;=$B$448),$C$448,"")</f>
        <v/>
      </c>
      <c r="RM448" s="269" t="str">
        <f>IF(AND($A$448&lt;=BC$367,BC$367&lt;=$B$448),((1/3)*$C$448),"")</f>
        <v/>
      </c>
      <c r="RN448" s="269" t="str">
        <f>IF(AND($A$448&lt;=BC$367,BC$367&lt;=$B$448),((2/3)*$C$448),"")</f>
        <v/>
      </c>
      <c r="RO448" s="269" t="str">
        <f>IF(AND($A$448&lt;=BC$367,BC$367&lt;=$B$448),$D$448,"")</f>
        <v/>
      </c>
      <c r="RP448" s="269" t="str">
        <f>IF(AND($A$448&lt;=BC$367,BC$367&lt;=$B$448),((1/3)*$D$448),"")</f>
        <v/>
      </c>
      <c r="RQ448" s="269" t="str">
        <f>IF(AND($A$448&lt;=BC$367,BC$367&lt;=$B$448),((2/3)*$D$448),"")</f>
        <v/>
      </c>
      <c r="RR448" s="269" t="str">
        <f>IF(AND($A$448&lt;=BC$367,BC$367&lt;=$B$448),$E$448,"")</f>
        <v/>
      </c>
      <c r="RS448" s="269" t="str">
        <f>IF(AND($A$448&lt;=BC$367,BC$367&lt;=$B$448),((1/3)*$E$448),"")</f>
        <v/>
      </c>
      <c r="RT448" s="269" t="str">
        <f>IF(AND($A$448&lt;=BC$367,BC$367&lt;=$B$448),((2/3)*$E$448),"")</f>
        <v/>
      </c>
      <c r="RU448" s="269" t="str">
        <f>IF(AND($A$448&lt;=BD$367,BD$367&lt;=$B$448),$C$448,"")</f>
        <v/>
      </c>
      <c r="RV448" s="269" t="str">
        <f>IF(AND($A$448&lt;=BD$367,BD$367&lt;=$B$448),((1/3)*$C$448),"")</f>
        <v/>
      </c>
      <c r="RW448" s="269" t="str">
        <f>IF(AND($A$448&lt;=BD$367,BD$367&lt;=$B$448),((2/3)*$C$448),"")</f>
        <v/>
      </c>
      <c r="RX448" s="269" t="str">
        <f>IF(AND($A$448&lt;=BD$367,BD$367&lt;=$B$448),$D$448,"")</f>
        <v/>
      </c>
      <c r="RY448" s="269" t="str">
        <f>IF(AND($A$448&lt;=BD$367,BD$367&lt;=$B$448),((1/3)*$D$448),"")</f>
        <v/>
      </c>
      <c r="RZ448" s="269" t="str">
        <f>IF(AND($A$448&lt;=BD$367,BD$367&lt;=$B$448),((2/3)*$D$448),"")</f>
        <v/>
      </c>
      <c r="SA448" s="269" t="str">
        <f>IF(AND($A$448&lt;=BD$367,BD$367&lt;=$B$448),$E$448,"")</f>
        <v/>
      </c>
      <c r="SB448" s="269" t="str">
        <f>IF(AND($A$448&lt;=BD$367,BD$367&lt;=$B$448),((1/3)*$E$448),"")</f>
        <v/>
      </c>
      <c r="SC448" s="269" t="str">
        <f>IF(AND($A$448&lt;=BD$367,BD$367&lt;=$B$448),((2/3)*$E$448),"")</f>
        <v/>
      </c>
      <c r="SD448" s="269" t="str">
        <f>IF(AND($A$448&lt;=BE$367,BE$367&lt;=$B$448),$C$448,"")</f>
        <v/>
      </c>
      <c r="SE448" s="269" t="str">
        <f>IF(AND($A$448&lt;=BE$367,BE$367&lt;=$B$448),((1/3)*$C$448),"")</f>
        <v/>
      </c>
      <c r="SF448" s="269" t="str">
        <f>IF(AND($A$448&lt;=BE$367,BE$367&lt;=$B$448),((2/3)*$C$448),"")</f>
        <v/>
      </c>
      <c r="SG448" s="269" t="str">
        <f>IF(AND($A$448&lt;=BE$367,BE$367&lt;=$B$448),$D$448,"")</f>
        <v/>
      </c>
      <c r="SH448" s="269" t="str">
        <f>IF(AND($A$448&lt;=BE$367,BE$367&lt;=$B$448),((1/3)*$D$448),"")</f>
        <v/>
      </c>
      <c r="SI448" s="269" t="str">
        <f>IF(AND($A$448&lt;=BE$367,BE$367&lt;=$B$448),((2/3)*$D$448),"")</f>
        <v/>
      </c>
      <c r="SJ448" s="269" t="str">
        <f>IF(AND($A$448&lt;=BE$367,BE$367&lt;=$B$448),$E$448,"")</f>
        <v/>
      </c>
      <c r="SK448" s="269" t="str">
        <f>IF(AND($A$448&lt;=BE$367,BE$367&lt;=$B$448),((1/3)*$E$448),"")</f>
        <v/>
      </c>
      <c r="SL448" s="269" t="str">
        <f>IF(AND($A$448&lt;=BE$367,BE$367&lt;=$B$448),((2/3)*$E$448),"")</f>
        <v/>
      </c>
      <c r="SM448" s="269" t="str">
        <f>IF(AND($A$448&lt;=BF$367,BF$367&lt;=$B$448),$C$448,"")</f>
        <v/>
      </c>
      <c r="SN448" s="269" t="str">
        <f>IF(AND($A$448&lt;=BF$367,BF$367&lt;=$B$448),((1/3)*$C$448),"")</f>
        <v/>
      </c>
      <c r="SO448" s="269" t="str">
        <f>IF(AND($A$448&lt;=BF$367,BF$367&lt;=$B$448),((2/3)*$C$448),"")</f>
        <v/>
      </c>
      <c r="SP448" s="269" t="str">
        <f>IF(AND($A$448&lt;=BF$367,BF$367&lt;=$B$448),$D$448,"")</f>
        <v/>
      </c>
      <c r="SQ448" s="269" t="str">
        <f>IF(AND($A$448&lt;=BF$367,BF$367&lt;=$B$448),((1/3)*$D$448),"")</f>
        <v/>
      </c>
      <c r="SR448" s="269" t="str">
        <f>IF(AND($A$448&lt;=BF$367,BF$367&lt;=$B$448),((2/3)*$D$448),"")</f>
        <v/>
      </c>
      <c r="SS448" s="269" t="str">
        <f>IF(AND($A$448&lt;=BF$367,BF$367&lt;=$B$448),$E$448,"")</f>
        <v/>
      </c>
      <c r="ST448" s="269" t="str">
        <f>IF(AND($A$448&lt;=BF$367,BF$367&lt;=$B$448),((1/3)*$E$448),"")</f>
        <v/>
      </c>
      <c r="SU448" s="269" t="str">
        <f>IF(AND($A$448&lt;=BF$367,BF$367&lt;=$B$448),((2/3)*$E$448),"")</f>
        <v/>
      </c>
      <c r="SV448" s="269" t="str">
        <f>IF(AND($A$448&lt;=BG$367,BG$367&lt;=$B$448),$C$448,"")</f>
        <v/>
      </c>
      <c r="SW448" s="269" t="str">
        <f>IF(AND($A$448&lt;=BG$367,BG$367&lt;=$B$448),((1/3)*$C$448),"")</f>
        <v/>
      </c>
      <c r="SX448" s="269" t="str">
        <f>IF(AND($A$448&lt;=BG$367,BG$367&lt;=$B$448),((2/3)*$C$448),"")</f>
        <v/>
      </c>
      <c r="SY448" s="269" t="str">
        <f>IF(AND($A$448&lt;=BG$367,BG$367&lt;=$B$448),$D$448,"")</f>
        <v/>
      </c>
      <c r="SZ448" s="269" t="str">
        <f>IF(AND($A$448&lt;=BG$367,BG$367&lt;=$B$448),((1/3)*$D$448),"")</f>
        <v/>
      </c>
      <c r="TA448" s="269" t="str">
        <f>IF(AND($A$448&lt;=BG$367,BG$367&lt;=$B$448),((2/3)*$D$448),"")</f>
        <v/>
      </c>
      <c r="TB448" s="269" t="str">
        <f>IF(AND($A$448&lt;=BG$367,BG$367&lt;=$B$448),$E$448,"")</f>
        <v/>
      </c>
      <c r="TC448" s="269" t="str">
        <f>IF(AND($A$448&lt;=BG$367,BG$367&lt;=$B$448),((1/3)*$E$448),"")</f>
        <v/>
      </c>
      <c r="TD448" s="269" t="str">
        <f>IF(AND($A$448&lt;=BG$367,BG$367&lt;=$B$448),((2/3)*$E$448),"")</f>
        <v/>
      </c>
      <c r="TE448" s="269" t="str">
        <f>IF(AND($A$448&lt;=BH$367,BH$367&lt;=$B$448),$C$448,"")</f>
        <v/>
      </c>
      <c r="TF448" s="269" t="str">
        <f>IF(AND($A$448&lt;=BH$367,BH$367&lt;=$B$448),((1/3)*$C$448),"")</f>
        <v/>
      </c>
      <c r="TG448" s="269" t="str">
        <f>IF(AND($A$448&lt;=BH$367,BH$367&lt;=$B$448),((2/3)*$C$448),"")</f>
        <v/>
      </c>
      <c r="TH448" s="269" t="str">
        <f>IF(AND($A$448&lt;=BH$367,BH$367&lt;=$B$448),$D$448,"")</f>
        <v/>
      </c>
      <c r="TI448" s="269" t="str">
        <f>IF(AND($A$448&lt;=BH$367,BH$367&lt;=$B$448),((1/3)*$D$448),"")</f>
        <v/>
      </c>
      <c r="TJ448" s="269" t="str">
        <f>IF(AND($A$448&lt;=BH$367,BH$367&lt;=$B$448),((2/3)*$D$448),"")</f>
        <v/>
      </c>
      <c r="TK448" s="269" t="str">
        <f>IF(AND($A$448&lt;=BH$367,BH$367&lt;=$B$448),$E$448,"")</f>
        <v/>
      </c>
      <c r="TL448" s="269" t="str">
        <f>IF(AND($A$448&lt;=BH$367,BH$367&lt;=$B$448),((1/3)*$E$448),"")</f>
        <v/>
      </c>
      <c r="TM448" s="269" t="str">
        <f>IF(AND($A$448&lt;=BH$367,BH$367&lt;=$B$448),((2/3)*$E$448),"")</f>
        <v/>
      </c>
      <c r="TN448" s="269" t="str">
        <f>IF(AND($A$448&lt;=BI$367,BI$367&lt;=$B$448),$C$448,"")</f>
        <v/>
      </c>
      <c r="TO448" s="269" t="str">
        <f>IF(AND($A$448&lt;=BI$367,BI$367&lt;=$B$448),((1/3)*$C$448),"")</f>
        <v/>
      </c>
      <c r="TP448" s="269" t="str">
        <f>IF(AND($A$448&lt;=BI$367,BI$367&lt;=$B$448),((2/3)*$C$448),"")</f>
        <v/>
      </c>
      <c r="TQ448" s="269" t="str">
        <f>IF(AND($A$448&lt;=BI$367,BI$367&lt;=$B$448),$D$448,"")</f>
        <v/>
      </c>
      <c r="TR448" s="269" t="str">
        <f>IF(AND($A$448&lt;=BI$367,BI$367&lt;=$B$448),((1/3)*$D$448),"")</f>
        <v/>
      </c>
      <c r="TS448" s="269" t="str">
        <f>IF(AND($A$448&lt;=BI$367,BI$367&lt;=$B$448),((2/3)*$D$448),"")</f>
        <v/>
      </c>
      <c r="TT448" s="269" t="str">
        <f>IF(AND($A$448&lt;=BI$367,BI$367&lt;=$B$448),$E$448,"")</f>
        <v/>
      </c>
      <c r="TU448" s="269" t="str">
        <f>IF(AND($A$448&lt;=BI$367,BI$367&lt;=$B$448),((1/3)*$E$448),"")</f>
        <v/>
      </c>
      <c r="TV448" s="269" t="str">
        <f>IF(AND($A$448&lt;=BI$367,BI$367&lt;=$B$448),((2/3)*$E$448),"")</f>
        <v/>
      </c>
      <c r="TW448" s="269" t="str">
        <f>IF(AND($A$448&lt;=BJ$367,BJ$367&lt;=$B$448),$C$448,"")</f>
        <v/>
      </c>
      <c r="TX448" s="269" t="str">
        <f>IF(AND($A$448&lt;=BJ$367,BJ$367&lt;=$B$448),((1/3)*$C$448),"")</f>
        <v/>
      </c>
      <c r="TY448" s="269" t="str">
        <f>IF(AND($A$448&lt;=BJ$367,BJ$367&lt;=$B$448),((2/3)*$C$448),"")</f>
        <v/>
      </c>
      <c r="TZ448" s="269" t="str">
        <f>IF(AND($A$448&lt;=BJ$367,BJ$367&lt;=$B$448),$D$448,"")</f>
        <v/>
      </c>
      <c r="UA448" s="269" t="str">
        <f>IF(AND($A$448&lt;=BJ$367,BJ$367&lt;=$B$448),((1/3)*$D$448),"")</f>
        <v/>
      </c>
      <c r="UB448" s="269" t="str">
        <f>IF(AND($A$448&lt;=BJ$367,BJ$367&lt;=$B$448),((2/3)*$D$448),"")</f>
        <v/>
      </c>
      <c r="UC448" s="269" t="str">
        <f>IF(AND($A$448&lt;=BJ$367,BJ$367&lt;=$B$448),$E$448,"")</f>
        <v/>
      </c>
      <c r="UD448" s="269" t="str">
        <f>IF(AND($A$448&lt;=BJ$367,BJ$367&lt;=$B$448),((1/3)*$E$448),"")</f>
        <v/>
      </c>
      <c r="UE448" s="269" t="str">
        <f>IF(AND($A$448&lt;=BJ$367,BJ$367&lt;=$B$448),((2/3)*$E$448),"")</f>
        <v/>
      </c>
      <c r="UF448" s="269" t="str">
        <f>IF(AND($A$448&lt;=BK$367,BK$367&lt;=$B$448),$C$448,"")</f>
        <v/>
      </c>
      <c r="UG448" s="269" t="str">
        <f>IF(AND($A$448&lt;=BK$367,BK$367&lt;=$B$448),((1/3)*$C$448),"")</f>
        <v/>
      </c>
      <c r="UH448" s="269" t="str">
        <f>IF(AND($A$448&lt;=BK$367,BK$367&lt;=$B$448),((2/3)*$C$448),"")</f>
        <v/>
      </c>
      <c r="UI448" s="269" t="str">
        <f>IF(AND($A$448&lt;=BK$367,BK$367&lt;=$B$448),$D$448,"")</f>
        <v/>
      </c>
      <c r="UJ448" s="269" t="str">
        <f>IF(AND($A$448&lt;=BK$367,BK$367&lt;=$B$448),((1/3)*$D$448),"")</f>
        <v/>
      </c>
      <c r="UK448" s="269" t="str">
        <f>IF(AND($A$448&lt;=BK$367,BK$367&lt;=$B$448),((2/3)*$D$448),"")</f>
        <v/>
      </c>
      <c r="UL448" s="269" t="str">
        <f>IF(AND($A$448&lt;=BK$367,BK$367&lt;=$B$448),$E$448,"")</f>
        <v/>
      </c>
      <c r="UM448" s="269" t="str">
        <f>IF(AND($A$448&lt;=BK$367,BK$367&lt;=$B$448),((1/3)*$E$448),"")</f>
        <v/>
      </c>
      <c r="UN448" s="269" t="str">
        <f>IF(AND($A$448&lt;=BK$367,BK$367&lt;=$B$448),((2/3)*$E$448),"")</f>
        <v/>
      </c>
      <c r="UO448" s="269" t="str">
        <f>IF(AND($A$448&lt;=BL$367,BL$367&lt;=$B$448),$C$448,"")</f>
        <v/>
      </c>
      <c r="UP448" s="269" t="str">
        <f>IF(AND($A$448&lt;=BL$367,BL$367&lt;=$B$448),((1/3)*$C$448),"")</f>
        <v/>
      </c>
      <c r="UQ448" s="269" t="str">
        <f>IF(AND($A$448&lt;=BL$367,BL$367&lt;=$B$448),((2/3)*$C$448),"")</f>
        <v/>
      </c>
      <c r="UR448" s="269" t="str">
        <f>IF(AND($A$448&lt;=BL$367,BL$367&lt;=$B$448),$D$448,"")</f>
        <v/>
      </c>
      <c r="US448" s="269" t="str">
        <f>IF(AND($A$448&lt;=BL$367,BL$367&lt;=$B$448),((1/3)*$D$448),"")</f>
        <v/>
      </c>
      <c r="UT448" s="269" t="str">
        <f>IF(AND($A$448&lt;=BL$367,BL$367&lt;=$B$448),((2/3)*$D$448),"")</f>
        <v/>
      </c>
      <c r="UU448" s="269" t="str">
        <f>IF(AND($A$448&lt;=BL$367,BL$367&lt;=$B$448),$E$448,"")</f>
        <v/>
      </c>
      <c r="UV448" s="269" t="str">
        <f>IF(AND($A$448&lt;=BL$367,BL$367&lt;=$B$448),((1/3)*$E$448),"")</f>
        <v/>
      </c>
      <c r="UW448" s="269" t="str">
        <f>IF(AND($A$448&lt;=BL$367,BL$367&lt;=$B$448),((2/3)*$E$448),"")</f>
        <v/>
      </c>
      <c r="UX448" s="269" t="str">
        <f>IF(AND($A$448&lt;=BM$367,BM$367&lt;=$B$448),$C$448,"")</f>
        <v/>
      </c>
      <c r="UY448" s="269" t="str">
        <f>IF(AND($A$448&lt;=BM$367,BM$367&lt;=$B$448),((1/3)*$C$448),"")</f>
        <v/>
      </c>
      <c r="UZ448" s="269" t="str">
        <f>IF(AND($A$448&lt;=BM$367,BM$367&lt;=$B$448),((2/3)*$C$448),"")</f>
        <v/>
      </c>
      <c r="VA448" s="269" t="str">
        <f>IF(AND($A$448&lt;=BM$367,BM$367&lt;=$B$448),$D$448,"")</f>
        <v/>
      </c>
      <c r="VB448" s="269" t="str">
        <f>IF(AND($A$448&lt;=BM$367,BM$367&lt;=$B$448),((1/3)*$D$448),"")</f>
        <v/>
      </c>
      <c r="VC448" s="269" t="str">
        <f>IF(AND($A$448&lt;=BM$367,BM$367&lt;=$B$448),((2/3)*$D$448),"")</f>
        <v/>
      </c>
      <c r="VD448" s="269" t="str">
        <f>IF(AND($A$448&lt;=BM$367,BM$367&lt;=$B$448),$E$448,"")</f>
        <v/>
      </c>
      <c r="VE448" s="269" t="str">
        <f>IF(AND($A$448&lt;=BM$367,BM$367&lt;=$B$448),((1/3)*$E$448),"")</f>
        <v/>
      </c>
      <c r="VF448" s="269" t="str">
        <f>IF(AND($A$448&lt;=BM$367,BM$367&lt;=$B$448),((2/3)*$E$448),"")</f>
        <v/>
      </c>
      <c r="VG448" s="269" t="str">
        <f>IF(AND($A$448&lt;=BN$367,BN$367&lt;=$B$448),$C$448,"")</f>
        <v/>
      </c>
      <c r="VH448" s="269" t="str">
        <f>IF(AND($A$448&lt;=BN$367,BN$367&lt;=$B$448),((1/3)*$C$448),"")</f>
        <v/>
      </c>
      <c r="VI448" s="269" t="str">
        <f>IF(AND($A$448&lt;=BN$367,BN$367&lt;=$B$448),((2/3)*$C$448),"")</f>
        <v/>
      </c>
      <c r="VJ448" s="269" t="str">
        <f>IF(AND($A$448&lt;=BN$367,BN$367&lt;=$B$448),$D$448,"")</f>
        <v/>
      </c>
      <c r="VK448" s="269" t="str">
        <f>IF(AND($A$448&lt;=BN$367,BN$367&lt;=$B$448),((1/3)*$D$448),"")</f>
        <v/>
      </c>
      <c r="VL448" s="269" t="str">
        <f>IF(AND($A$448&lt;=BN$367,BN$367&lt;=$B$448),((2/3)*$D$448),"")</f>
        <v/>
      </c>
      <c r="VM448" s="269" t="str">
        <f>IF(AND($A$448&lt;=BN$367,BN$367&lt;=$B$448),$E$448,"")</f>
        <v/>
      </c>
      <c r="VN448" s="269" t="str">
        <f>IF(AND($A$448&lt;=BN$367,BN$367&lt;=$B$448),((1/3)*$E$448),"")</f>
        <v/>
      </c>
      <c r="VO448" s="269" t="str">
        <f>IF(AND($A$448&lt;=BN$367,BN$367&lt;=$B$448),((2/3)*$E$448),"")</f>
        <v/>
      </c>
      <c r="VP448" s="269" t="str">
        <f>IF(AND($A$448&lt;=BO$367,BO$367&lt;=$B$448),$C$448,"")</f>
        <v/>
      </c>
      <c r="VQ448" s="269" t="str">
        <f>IF(AND($A$448&lt;=BO$367,BO$367&lt;=$B$448),((1/3)*$C$448),"")</f>
        <v/>
      </c>
      <c r="VR448" s="269" t="str">
        <f>IF(AND($A$448&lt;=BO$367,BO$367&lt;=$B$448),((2/3)*$C$448),"")</f>
        <v/>
      </c>
      <c r="VS448" s="269" t="str">
        <f>IF(AND($A$448&lt;=BO$367,BO$367&lt;=$B$448),$D$448,"")</f>
        <v/>
      </c>
      <c r="VT448" s="269" t="str">
        <f>IF(AND($A$448&lt;=BO$367,BO$367&lt;=$B$448),((1/3)*$D$448),"")</f>
        <v/>
      </c>
      <c r="VU448" s="269" t="str">
        <f>IF(AND($A$448&lt;=BO$367,BO$367&lt;=$B$448),((2/3)*$D$448),"")</f>
        <v/>
      </c>
      <c r="VV448" s="269" t="str">
        <f>IF(AND($A$448&lt;=BO$367,BO$367&lt;=$B$448),$E$448,"")</f>
        <v/>
      </c>
      <c r="VW448" s="269" t="str">
        <f>IF(AND($A$448&lt;=BO$367,BO$367&lt;=$B$448),((1/3)*$E$448),"")</f>
        <v/>
      </c>
      <c r="VX448" s="269" t="str">
        <f>IF(AND($A$448&lt;=BO$367,BO$367&lt;=$B$448),((2/3)*$E$448),"")</f>
        <v/>
      </c>
      <c r="VY448" s="269" t="str">
        <f>IF(AND($A$448&lt;=BP$367,BP$367&lt;=$B$448),$C$448,"")</f>
        <v/>
      </c>
      <c r="VZ448" s="269" t="str">
        <f>IF(AND($A$448&lt;=BP$367,BP$367&lt;=$B$448),((1/3)*$C$448),"")</f>
        <v/>
      </c>
      <c r="WA448" s="269" t="str">
        <f>IF(AND($A$448&lt;=BP$367,BP$367&lt;=$B$448),((2/3)*$C$448),"")</f>
        <v/>
      </c>
      <c r="WB448" s="269" t="str">
        <f>IF(AND($A$448&lt;=BP$367,BP$367&lt;=$B$448),$D$448,"")</f>
        <v/>
      </c>
      <c r="WC448" s="269" t="str">
        <f>IF(AND($A$448&lt;=BP$367,BP$367&lt;=$B$448),((1/3)*$D$448),"")</f>
        <v/>
      </c>
      <c r="WD448" s="269" t="str">
        <f>IF(AND($A$448&lt;=BP$367,BP$367&lt;=$B$448),((2/3)*$D$448),"")</f>
        <v/>
      </c>
      <c r="WE448" s="269" t="str">
        <f>IF(AND($A$448&lt;=BP$367,BP$367&lt;=$B$448),$E$448,"")</f>
        <v/>
      </c>
      <c r="WF448" s="269" t="str">
        <f>IF(AND($A$448&lt;=BP$367,BP$367&lt;=$B$448),((1/3)*$E$448),"")</f>
        <v/>
      </c>
      <c r="WG448" s="269" t="str">
        <f>IF(AND($A$448&lt;=BP$367,BP$367&lt;=$B$448),((2/3)*$E$448),"")</f>
        <v/>
      </c>
      <c r="WH448" s="269" t="str">
        <f>IF(AND($A$448&lt;=BQ$367,BQ$367&lt;=$B$448),$C$448,"")</f>
        <v/>
      </c>
      <c r="WI448" s="269" t="str">
        <f>IF(AND($A$448&lt;=BQ$367,BQ$367&lt;=$B$448),((1/3)*$C$448),"")</f>
        <v/>
      </c>
      <c r="WJ448" s="269" t="str">
        <f>IF(AND($A$448&lt;=BQ$367,BQ$367&lt;=$B$448),((2/3)*$C$448),"")</f>
        <v/>
      </c>
      <c r="WK448" s="269" t="str">
        <f>IF(AND($A$448&lt;=BQ$367,BQ$367&lt;=$B$448),$D$448,"")</f>
        <v/>
      </c>
      <c r="WL448" s="269" t="str">
        <f>IF(AND($A$448&lt;=BQ$367,BQ$367&lt;=$B$448),((1/3)*$D$448),"")</f>
        <v/>
      </c>
      <c r="WM448" s="269" t="str">
        <f>IF(AND($A$448&lt;=BQ$367,BQ$367&lt;=$B$448),((2/3)*$D$448),"")</f>
        <v/>
      </c>
      <c r="WN448" s="269" t="str">
        <f>IF(AND($A$448&lt;=BQ$367,BQ$367&lt;=$B$448),$E$448,"")</f>
        <v/>
      </c>
      <c r="WO448" s="269" t="str">
        <f>IF(AND($A$448&lt;=BQ$367,BQ$367&lt;=$B$448),((1/3)*$E$448),"")</f>
        <v/>
      </c>
      <c r="WP448" s="269" t="str">
        <f>IF(AND($A$448&lt;=BQ$367,BQ$367&lt;=$B$448),((2/3)*$E$448),"")</f>
        <v/>
      </c>
      <c r="WQ448" s="269" t="str">
        <f>IF(AND($A$448&lt;=BR$367,BR$367&lt;=$B$448),$C$448,"")</f>
        <v/>
      </c>
      <c r="WR448" s="269" t="str">
        <f>IF(AND($A$448&lt;=BR$367,BR$367&lt;=$B$448),((1/3)*$C$448),"")</f>
        <v/>
      </c>
      <c r="WS448" s="269" t="str">
        <f>IF(AND($A$448&lt;=BR$367,BR$367&lt;=$B$448),((2/3)*$C$448),"")</f>
        <v/>
      </c>
      <c r="WT448" s="269" t="str">
        <f>IF(AND($A$448&lt;=BR$367,BR$367&lt;=$B$448),$D$448,"")</f>
        <v/>
      </c>
      <c r="WU448" s="269" t="str">
        <f>IF(AND($A$448&lt;=BR$367,BR$367&lt;=$B$448),((1/3)*$D$448),"")</f>
        <v/>
      </c>
      <c r="WV448" s="269" t="str">
        <f>IF(AND($A$448&lt;=BR$367,BR$367&lt;=$B$448),((2/3)*$D$448),"")</f>
        <v/>
      </c>
      <c r="WW448" s="269" t="str">
        <f>IF(AND($A$448&lt;=BR$367,BR$367&lt;=$B$448),$E$448,"")</f>
        <v/>
      </c>
      <c r="WX448" s="269" t="str">
        <f>IF(AND($A$448&lt;=BR$367,BR$367&lt;=$B$448),((1/3)*$E$448),"")</f>
        <v/>
      </c>
      <c r="WY448" s="269" t="str">
        <f>IF(AND($A$448&lt;=BR$367,BR$367&lt;=$B$448),((2/3)*$E$448),"")</f>
        <v/>
      </c>
      <c r="WZ448" s="269" t="str">
        <f>IF(AND($A$448&lt;=BS$367,BS$367&lt;=$B$448),$C$448,"")</f>
        <v/>
      </c>
      <c r="XA448" s="269" t="str">
        <f>IF(AND($A$448&lt;=BS$367,BS$367&lt;=$B$448),((1/3)*$C$448),"")</f>
        <v/>
      </c>
      <c r="XB448" s="269" t="str">
        <f>IF(AND($A$448&lt;=BS$367,BS$367&lt;=$B$448),((2/3)*$C$448),"")</f>
        <v/>
      </c>
      <c r="XC448" s="269" t="str">
        <f>IF(AND($A$448&lt;=BS$367,BS$367&lt;=$B$448),$D$448,"")</f>
        <v/>
      </c>
      <c r="XD448" s="269" t="str">
        <f>IF(AND($A$448&lt;=BS$367,BS$367&lt;=$B$448),((1/3)*$D$448),"")</f>
        <v/>
      </c>
      <c r="XE448" s="269" t="str">
        <f>IF(AND($A$448&lt;=BS$367,BS$367&lt;=$B$448),((2/3)*$D$448),"")</f>
        <v/>
      </c>
      <c r="XF448" s="269" t="str">
        <f>IF(AND($A$448&lt;=BS$367,BS$367&lt;=$B$448),$E$448,"")</f>
        <v/>
      </c>
      <c r="XG448" s="269" t="str">
        <f>IF(AND($A$448&lt;=BS$367,BS$367&lt;=$B$448),((1/3)*$E$448),"")</f>
        <v/>
      </c>
      <c r="XH448" s="269" t="str">
        <f>IF(AND($A$448&lt;=BS$367,BS$367&lt;=$B$448),((2/3)*$E$448),"")</f>
        <v/>
      </c>
      <c r="XI448" s="269" t="str">
        <f>IF(AND($A$448&lt;=BT$367,BT$367&lt;=$B$448),$C$448,"")</f>
        <v/>
      </c>
      <c r="XJ448" s="269" t="str">
        <f>IF(AND($A$448&lt;=BT$367,BT$367&lt;=$B$448),((1/3)*$C$448),"")</f>
        <v/>
      </c>
      <c r="XK448" s="269" t="str">
        <f>IF(AND($A$448&lt;=BT$367,BT$367&lt;=$B$448),((2/3)*$C$448),"")</f>
        <v/>
      </c>
      <c r="XL448" s="269" t="str">
        <f>IF(AND($A$448&lt;=BT$367,BT$367&lt;=$B$448),$D$448,"")</f>
        <v/>
      </c>
      <c r="XM448" s="269" t="str">
        <f>IF(AND($A$448&lt;=BT$367,BT$367&lt;=$B$448),((1/3)*$D$448),"")</f>
        <v/>
      </c>
      <c r="XN448" s="269" t="str">
        <f>IF(AND($A$448&lt;=BT$367,BT$367&lt;=$B$448),((2/3)*$D$448),"")</f>
        <v/>
      </c>
      <c r="XO448" s="269" t="str">
        <f>IF(AND($A$448&lt;=BT$367,BT$367&lt;=$B$448),$E$448,"")</f>
        <v/>
      </c>
      <c r="XP448" s="269" t="str">
        <f>IF(AND($A$448&lt;=BT$367,BT$367&lt;=$B$448),((1/3)*$E$448),"")</f>
        <v/>
      </c>
      <c r="XQ448" s="269" t="str">
        <f>IF(AND($A$448&lt;=BT$367,BT$367&lt;=$B$448),((2/3)*$E$448),"")</f>
        <v/>
      </c>
      <c r="XR448" s="269" t="str">
        <f>IF(AND($A$448&lt;=BU$367,BU$367&lt;=$B$448),$C$448,"")</f>
        <v/>
      </c>
      <c r="XS448" s="269" t="str">
        <f>IF(AND($A$448&lt;=BU$367,BU$367&lt;=$B$448),((1/3)*$C$448),"")</f>
        <v/>
      </c>
      <c r="XT448" s="269" t="str">
        <f>IF(AND($A$448&lt;=BU$367,BU$367&lt;=$B$448),((2/3)*$C$448),"")</f>
        <v/>
      </c>
      <c r="XU448" s="269" t="str">
        <f>IF(AND($A$448&lt;=BU$367,BU$367&lt;=$B$448),$D$448,"")</f>
        <v/>
      </c>
      <c r="XV448" s="269" t="str">
        <f>IF(AND($A$448&lt;=BU$367,BU$367&lt;=$B$448),((1/3)*$D$448),"")</f>
        <v/>
      </c>
      <c r="XW448" s="269" t="str">
        <f>IF(AND($A$448&lt;=BU$367,BU$367&lt;=$B$448),((2/3)*$D$448),"")</f>
        <v/>
      </c>
      <c r="XX448" s="269" t="str">
        <f>IF(AND($A$448&lt;=BU$367,BU$367&lt;=$B$448),$E$448,"")</f>
        <v/>
      </c>
      <c r="XY448" s="269" t="str">
        <f>IF(AND($A$448&lt;=BU$367,BU$367&lt;=$B$448),((1/3)*$E$448),"")</f>
        <v/>
      </c>
      <c r="XZ448" s="269" t="str">
        <f>IF(AND($A$448&lt;=BU$367,BU$367&lt;=$B$448),((2/3)*$E$448),"")</f>
        <v/>
      </c>
      <c r="YA448" s="269" t="str">
        <f>IF(AND($A$448&lt;=BV$367,BV$367&lt;=$B$448),$C$448,"")</f>
        <v/>
      </c>
      <c r="YB448" s="269" t="str">
        <f>IF(AND($A$448&lt;=BV$367,BV$367&lt;=$B$448),((1/3)*$C$448),"")</f>
        <v/>
      </c>
      <c r="YC448" s="269" t="str">
        <f>IF(AND($A$448&lt;=BV$367,BV$367&lt;=$B$448),((2/3)*$C$448),"")</f>
        <v/>
      </c>
      <c r="YD448" s="269" t="str">
        <f>IF(AND($A$448&lt;=BV$367,BV$367&lt;=$B$448),$D$448,"")</f>
        <v/>
      </c>
      <c r="YE448" s="269" t="str">
        <f>IF(AND($A$448&lt;=BV$367,BV$367&lt;=$B$448),((1/3)*$D$448),"")</f>
        <v/>
      </c>
      <c r="YF448" s="269" t="str">
        <f>IF(AND($A$448&lt;=BV$367,BV$367&lt;=$B$448),((2/3)*$D$448),"")</f>
        <v/>
      </c>
      <c r="YG448" s="269" t="str">
        <f>IF(AND($A$448&lt;=BV$367,BV$367&lt;=$B$448),$E$448,"")</f>
        <v/>
      </c>
      <c r="YH448" s="269" t="str">
        <f>IF(AND($A$448&lt;=BV$367,BV$367&lt;=$B$448),((1/3)*$E$448),"")</f>
        <v/>
      </c>
      <c r="YI448" s="269" t="str">
        <f>IF(AND($A$448&lt;=BV$367,BV$367&lt;=$B$448),((2/3)*$E$448),"")</f>
        <v/>
      </c>
      <c r="YJ448" s="269" t="str">
        <f>IF(AND($A$448&lt;=BW$367,BW$367&lt;=$B$448),$C$448,"")</f>
        <v/>
      </c>
      <c r="YK448" s="269" t="str">
        <f>IF(AND($A$448&lt;=BW$367,BW$367&lt;=$B$448),((1/3)*$C$448),"")</f>
        <v/>
      </c>
      <c r="YL448" s="269" t="str">
        <f>IF(AND($A$448&lt;=BW$367,BW$367&lt;=$B$448),((2/3)*$C$448),"")</f>
        <v/>
      </c>
      <c r="YM448" s="269" t="str">
        <f>IF(AND($A$448&lt;=BW$367,BW$367&lt;=$B$448),$D$448,"")</f>
        <v/>
      </c>
      <c r="YN448" s="269" t="str">
        <f>IF(AND($A$448&lt;=BW$367,BW$367&lt;=$B$448),((1/3)*$D$448),"")</f>
        <v/>
      </c>
      <c r="YO448" s="269" t="str">
        <f>IF(AND($A$448&lt;=BW$367,BW$367&lt;=$B$448),((2/3)*$D$448),"")</f>
        <v/>
      </c>
      <c r="YP448" s="269" t="str">
        <f>IF(AND($A$448&lt;=BW$367,BW$367&lt;=$B$448),$E$448,"")</f>
        <v/>
      </c>
      <c r="YQ448" s="269" t="str">
        <f>IF(AND($A$448&lt;=BW$367,BW$367&lt;=$B$448),((1/3)*$E$448),"")</f>
        <v/>
      </c>
      <c r="YR448" s="269" t="str">
        <f>IF(AND($A$448&lt;=BW$367,BW$367&lt;=$B$448),((2/3)*$E$448),"")</f>
        <v/>
      </c>
      <c r="YS448" s="269" t="str">
        <f>IF(AND($A$448&lt;=BX$367,BX$367&lt;=$B$448),$C$448,"")</f>
        <v/>
      </c>
      <c r="YT448" s="269" t="str">
        <f>IF(AND($A$448&lt;=BX$367,BX$367&lt;=$B$448),((1/3)*$C$448),"")</f>
        <v/>
      </c>
      <c r="YU448" s="269" t="str">
        <f>IF(AND($A$448&lt;=BX$367,BX$367&lt;=$B$448),((2/3)*$C$448),"")</f>
        <v/>
      </c>
      <c r="YV448" s="269" t="str">
        <f>IF(AND($A$448&lt;=BX$367,BX$367&lt;=$B$448),$D$448,"")</f>
        <v/>
      </c>
      <c r="YW448" s="269" t="str">
        <f>IF(AND($A$448&lt;=BX$367,BX$367&lt;=$B$448),((1/3)*$D$448),"")</f>
        <v/>
      </c>
      <c r="YX448" s="269" t="str">
        <f>IF(AND($A$448&lt;=BX$367,BX$367&lt;=$B$448),((2/3)*$D$448),"")</f>
        <v/>
      </c>
      <c r="YY448" s="269" t="str">
        <f>IF(AND($A$448&lt;=BX$367,BX$367&lt;=$B$448),$E$448,"")</f>
        <v/>
      </c>
      <c r="YZ448" s="269" t="str">
        <f>IF(AND($A$448&lt;=BX$367,BX$367&lt;=$B$448),((1/3)*$E$448),"")</f>
        <v/>
      </c>
      <c r="ZA448" s="269" t="str">
        <f>IF(AND($A$448&lt;=BX$367,BX$367&lt;=$B$448),((2/3)*$E$448),"")</f>
        <v/>
      </c>
      <c r="ZB448" s="269" t="str">
        <f>IF(AND($A$448&lt;=BY$367,BY$367&lt;=$B$448),$C$448,"")</f>
        <v/>
      </c>
      <c r="ZC448" s="269" t="str">
        <f>IF(AND($A$448&lt;=BY$367,BY$367&lt;=$B$448),((1/3)*$C$448),"")</f>
        <v/>
      </c>
      <c r="ZD448" s="269" t="str">
        <f>IF(AND($A$448&lt;=BY$367,BY$367&lt;=$B$448),((2/3)*$C$448),"")</f>
        <v/>
      </c>
      <c r="ZE448" s="269" t="str">
        <f>IF(AND($A$448&lt;=BY$367,BY$367&lt;=$B$448),$D$448,"")</f>
        <v/>
      </c>
      <c r="ZF448" s="269" t="str">
        <f>IF(AND($A$448&lt;=BY$367,BY$367&lt;=$B$448),((1/3)*$D$448),"")</f>
        <v/>
      </c>
      <c r="ZG448" s="269" t="str">
        <f>IF(AND($A$448&lt;=BY$367,BY$367&lt;=$B$448),((2/3)*$D$448),"")</f>
        <v/>
      </c>
      <c r="ZH448" s="269" t="str">
        <f>IF(AND($A$448&lt;=BY$367,BY$367&lt;=$B$448),$E$448,"")</f>
        <v/>
      </c>
      <c r="ZI448" s="269" t="str">
        <f>IF(AND($A$448&lt;=BY$367,BY$367&lt;=$B$448),((1/3)*$E$448),"")</f>
        <v/>
      </c>
      <c r="ZJ448" s="269" t="str">
        <f>IF(AND($A$448&lt;=BY$367,BY$367&lt;=$B$448),((2/3)*$E$448),"")</f>
        <v/>
      </c>
      <c r="ZK448" s="269" t="str">
        <f>IF(AND($A$448&lt;=BZ$367,BZ$367&lt;=$B$448),$C$448,"")</f>
        <v/>
      </c>
      <c r="ZL448" s="269" t="str">
        <f>IF(AND($A$448&lt;=BZ$367,BZ$367&lt;=$B$448),((1/3)*$C$448),"")</f>
        <v/>
      </c>
      <c r="ZM448" s="269" t="str">
        <f>IF(AND($A$448&lt;=BZ$367,BZ$367&lt;=$B$448),((2/3)*$C$448),"")</f>
        <v/>
      </c>
      <c r="ZN448" s="269" t="str">
        <f>IF(AND($A$448&lt;=BZ$367,BZ$367&lt;=$B$448),$D$448,"")</f>
        <v/>
      </c>
      <c r="ZO448" s="269" t="str">
        <f>IF(AND($A$448&lt;=BZ$367,BZ$367&lt;=$B$448),((1/3)*$D$448),"")</f>
        <v/>
      </c>
      <c r="ZP448" s="269" t="str">
        <f>IF(AND($A$448&lt;=BZ$367,BZ$367&lt;=$B$448),((2/3)*$D$448),"")</f>
        <v/>
      </c>
      <c r="ZQ448" s="269" t="str">
        <f>IF(AND($A$448&lt;=BZ$367,BZ$367&lt;=$B$448),$E$448,"")</f>
        <v/>
      </c>
      <c r="ZR448" s="269" t="str">
        <f>IF(AND($A$448&lt;=BZ$367,BZ$367&lt;=$B$448),((1/3)*$E$448),"")</f>
        <v/>
      </c>
      <c r="ZS448" s="269" t="str">
        <f>IF(AND($A$448&lt;=BZ$367,BZ$367&lt;=$B$448),((2/3)*$E$448),"")</f>
        <v/>
      </c>
      <c r="ZT448" s="269" t="str">
        <f>IF(AND($A$448&lt;=CA$367,CA$367&lt;=$B$448),$C$448,"")</f>
        <v/>
      </c>
      <c r="ZU448" s="269" t="str">
        <f>IF(AND($A$448&lt;=CA$367,CA$367&lt;=$B$448),((1/3)*$C$448),"")</f>
        <v/>
      </c>
      <c r="ZV448" s="269" t="str">
        <f>IF(AND($A$448&lt;=CA$367,CA$367&lt;=$B$448),((2/3)*$C$448),"")</f>
        <v/>
      </c>
      <c r="ZW448" s="269" t="str">
        <f>IF(AND($A$448&lt;=CA$367,CA$367&lt;=$B$448),$D$448,"")</f>
        <v/>
      </c>
      <c r="ZX448" s="269" t="str">
        <f>IF(AND($A$448&lt;=CA$367,CA$367&lt;=$B$448),((1/3)*$D$448),"")</f>
        <v/>
      </c>
      <c r="ZY448" s="269" t="str">
        <f>IF(AND($A$448&lt;=CA$367,CA$367&lt;=$B$448),((2/3)*$D$448),"")</f>
        <v/>
      </c>
      <c r="ZZ448" s="269" t="str">
        <f>IF(AND($A$448&lt;=CA$367,CA$367&lt;=$B$448),$E$448,"")</f>
        <v/>
      </c>
      <c r="AAA448" s="269" t="str">
        <f>IF(AND($A$448&lt;=CA$367,CA$367&lt;=$B$448),((1/3)*$E$448),"")</f>
        <v/>
      </c>
      <c r="AAB448" s="269" t="str">
        <f>IF(AND($A$448&lt;=CA$367,CA$367&lt;=$B$448),((2/3)*$E$448),"")</f>
        <v/>
      </c>
      <c r="AAC448" s="269" t="str">
        <f>IF(AND($A$448&lt;=CB$367,CB$367&lt;=$B$448),$C$448,"")</f>
        <v/>
      </c>
      <c r="AAD448" s="269" t="str">
        <f>IF(AND($A$448&lt;=CB$367,CB$367&lt;=$B$448),((1/3)*$C$448),"")</f>
        <v/>
      </c>
      <c r="AAE448" s="269" t="str">
        <f>IF(AND($A$448&lt;=CB$367,CB$367&lt;=$B$448),((2/3)*$C$448),"")</f>
        <v/>
      </c>
      <c r="AAF448" s="269" t="str">
        <f>IF(AND($A$448&lt;=CB$367,CB$367&lt;=$B$448),$D$448,"")</f>
        <v/>
      </c>
      <c r="AAG448" s="269" t="str">
        <f>IF(AND($A$448&lt;=CB$367,CB$367&lt;=$B$448),((1/3)*$D$448),"")</f>
        <v/>
      </c>
      <c r="AAH448" s="269" t="str">
        <f>IF(AND($A$448&lt;=CB$367,CB$367&lt;=$B$448),((2/3)*$D$448),"")</f>
        <v/>
      </c>
      <c r="AAI448" s="269" t="str">
        <f>IF(AND($A$448&lt;=CB$367,CB$367&lt;=$B$448),$E$448,"")</f>
        <v/>
      </c>
      <c r="AAJ448" s="269" t="str">
        <f>IF(AND($A$448&lt;=CB$367,CB$367&lt;=$B$448),((1/3)*$E$448),"")</f>
        <v/>
      </c>
      <c r="AAK448" s="269" t="str">
        <f>IF(AND($A$448&lt;=CB$367,CB$367&lt;=$B$448),((2/3)*$E$448),"")</f>
        <v/>
      </c>
      <c r="AAL448" s="269" t="str">
        <f>IF(AND($A$448&lt;=CC$367,CC$367&lt;=$B$448),$C$448,"")</f>
        <v/>
      </c>
      <c r="AAM448" s="269" t="str">
        <f>IF(AND($A$448&lt;=CC$367,CC$367&lt;=$B$448),((1/3)*$C$448),"")</f>
        <v/>
      </c>
      <c r="AAN448" s="269" t="str">
        <f>IF(AND($A$448&lt;=CC$367,CC$367&lt;=$B$448),((2/3)*$C$448),"")</f>
        <v/>
      </c>
      <c r="AAO448" s="269" t="str">
        <f>IF(AND($A$448&lt;=CC$367,CC$367&lt;=$B$448),$D$448,"")</f>
        <v/>
      </c>
      <c r="AAP448" s="269" t="str">
        <f>IF(AND($A$448&lt;=CC$367,CC$367&lt;=$B$448),((1/3)*$D$448),"")</f>
        <v/>
      </c>
      <c r="AAQ448" s="269" t="str">
        <f>IF(AND($A$448&lt;=CC$367,CC$367&lt;=$B$448),((2/3)*$D$448),"")</f>
        <v/>
      </c>
      <c r="AAR448" s="269" t="str">
        <f>IF(AND($A$448&lt;=CC$367,CC$367&lt;=$B$448),$E$448,"")</f>
        <v/>
      </c>
      <c r="AAS448" s="269" t="str">
        <f>IF(AND($A$448&lt;=CC$367,CC$367&lt;=$B$448),((1/3)*$E$448),"")</f>
        <v/>
      </c>
      <c r="AAT448" s="269" t="str">
        <f>IF(AND($A$448&lt;=CC$367,CC$367&lt;=$B$448),((2/3)*$E$448),"")</f>
        <v/>
      </c>
      <c r="AAU448" s="269" t="str">
        <f>IF(AND($A$448&lt;=CD$367,CD$367&lt;=$B$448),$C$448,"")</f>
        <v/>
      </c>
      <c r="AAV448" s="269" t="str">
        <f>IF(AND($A$448&lt;=CD$367,CD$367&lt;=$B$448),((1/3)*$C$448),"")</f>
        <v/>
      </c>
      <c r="AAW448" s="269" t="str">
        <f>IF(AND($A$448&lt;=CD$367,CD$367&lt;=$B$448),((2/3)*$C$448),"")</f>
        <v/>
      </c>
      <c r="AAX448" s="269" t="str">
        <f>IF(AND($A$448&lt;=CD$367,CD$367&lt;=$B$448),$D$448,"")</f>
        <v/>
      </c>
      <c r="AAY448" s="269" t="str">
        <f>IF(AND($A$448&lt;=CD$367,CD$367&lt;=$B$448),((1/3)*$D$448),"")</f>
        <v/>
      </c>
      <c r="AAZ448" s="269" t="str">
        <f>IF(AND($A$448&lt;=CD$367,CD$367&lt;=$B$448),((2/3)*$D$448),"")</f>
        <v/>
      </c>
      <c r="ABA448" s="269" t="str">
        <f>IF(AND($A$448&lt;=CD$367,CD$367&lt;=$B$448),$E$448,"")</f>
        <v/>
      </c>
      <c r="ABB448" s="269" t="str">
        <f>IF(AND($A$448&lt;=CD$367,CD$367&lt;=$B$448),((1/3)*$E$448),"")</f>
        <v/>
      </c>
      <c r="ABC448" s="269" t="str">
        <f>IF(AND($A$448&lt;=CD$367,CD$367&lt;=$B$448),((2/3)*$E$448),"")</f>
        <v/>
      </c>
      <c r="ABD448" s="269" t="str">
        <f>IF(AND($A$448&lt;=CE$367,CE$367&lt;=$B$448),$C$448,"")</f>
        <v/>
      </c>
      <c r="ABE448" s="269" t="str">
        <f>IF(AND($A$448&lt;=CE$367,CE$367&lt;=$B$448),((1/3)*$C$448),"")</f>
        <v/>
      </c>
      <c r="ABF448" s="269" t="str">
        <f>IF(AND($A$448&lt;=CE$367,CE$367&lt;=$B$448),((2/3)*$C$448),"")</f>
        <v/>
      </c>
      <c r="ABG448" s="269" t="str">
        <f>IF(AND($A$448&lt;=CE$367,CE$367&lt;=$B$448),$D$448,"")</f>
        <v/>
      </c>
      <c r="ABH448" s="269" t="str">
        <f>IF(AND($A$448&lt;=CE$367,CE$367&lt;=$B$448),((1/3)*$D$448),"")</f>
        <v/>
      </c>
      <c r="ABI448" s="269" t="str">
        <f>IF(AND($A$448&lt;=CE$367,CE$367&lt;=$B$448),((2/3)*$D$448),"")</f>
        <v/>
      </c>
      <c r="ABJ448" s="269" t="str">
        <f>IF(AND($A$448&lt;=CE$367,CE$367&lt;=$B$448),$E$448,"")</f>
        <v/>
      </c>
      <c r="ABK448" s="269" t="str">
        <f>IF(AND($A$448&lt;=CE$367,CE$367&lt;=$B$448),((1/3)*$E$448),"")</f>
        <v/>
      </c>
      <c r="ABL448" s="269" t="str">
        <f>IF(AND($A$448&lt;=CE$367,CE$367&lt;=$B$448),((2/3)*$E$448),"")</f>
        <v/>
      </c>
      <c r="ABM448" s="269" t="str">
        <f>IF(AND($A$448&lt;=CF$367,CF$367&lt;=$B$448),$C$448,"")</f>
        <v/>
      </c>
      <c r="ABN448" s="269" t="str">
        <f>IF(AND($A$448&lt;=CF$367,CF$367&lt;=$B$448),((1/3)*$C$448),"")</f>
        <v/>
      </c>
      <c r="ABO448" s="269" t="str">
        <f>IF(AND($A$448&lt;=CF$367,CF$367&lt;=$B$448),((2/3)*$C$448),"")</f>
        <v/>
      </c>
      <c r="ABP448" s="269" t="str">
        <f>IF(AND($A$448&lt;=CF$367,CF$367&lt;=$B$448),$D$448,"")</f>
        <v/>
      </c>
      <c r="ABQ448" s="269" t="str">
        <f>IF(AND($A$448&lt;=CF$367,CF$367&lt;=$B$448),((1/3)*$D$448),"")</f>
        <v/>
      </c>
      <c r="ABR448" s="269" t="str">
        <f>IF(AND($A$448&lt;=CF$367,CF$367&lt;=$B$448),((2/3)*$D$448),"")</f>
        <v/>
      </c>
      <c r="ABS448" s="269" t="str">
        <f>IF(AND($A$448&lt;=CF$367,CF$367&lt;=$B$448),$E$448,"")</f>
        <v/>
      </c>
      <c r="ABT448" s="269" t="str">
        <f>IF(AND($A$448&lt;=CF$367,CF$367&lt;=$B$448),((1/3)*$E$448),"")</f>
        <v/>
      </c>
      <c r="ABU448" s="269" t="str">
        <f>IF(AND($A$448&lt;=CF$367,CF$367&lt;=$B$448),((2/3)*$E$448),"")</f>
        <v/>
      </c>
      <c r="ABV448" s="269" t="str">
        <f>IF(AND($A$448&lt;=CG$367,CG$367&lt;=$B$448),$C$448,"")</f>
        <v/>
      </c>
      <c r="ABW448" s="269" t="str">
        <f>IF(AND($A$448&lt;=CG$367,CG$367&lt;=$B$448),((1/3)*$C$448),"")</f>
        <v/>
      </c>
      <c r="ABX448" s="269" t="str">
        <f>IF(AND($A$448&lt;=CG$367,CG$367&lt;=$B$448),((2/3)*$C$448),"")</f>
        <v/>
      </c>
      <c r="ABY448" s="269" t="str">
        <f>IF(AND($A$448&lt;=CG$367,CG$367&lt;=$B$448),$D$448,"")</f>
        <v/>
      </c>
      <c r="ABZ448" s="269" t="str">
        <f>IF(AND($A$448&lt;=CG$367,CG$367&lt;=$B$448),((1/3)*$D$448),"")</f>
        <v/>
      </c>
      <c r="ACA448" s="269" t="str">
        <f>IF(AND($A$448&lt;=CG$367,CG$367&lt;=$B$448),((2/3)*$D$448),"")</f>
        <v/>
      </c>
      <c r="ACB448" s="269" t="str">
        <f>IF(AND($A$448&lt;=CG$367,CG$367&lt;=$B$448),$E$448,"")</f>
        <v/>
      </c>
      <c r="ACC448" s="269" t="str">
        <f>IF(AND($A$448&lt;=CG$367,CG$367&lt;=$B$448),((1/3)*$E$448),"")</f>
        <v/>
      </c>
      <c r="ACD448" s="269" t="str">
        <f>IF(AND($A$448&lt;=CG$367,CG$367&lt;=$B$448),((2/3)*$E$448),"")</f>
        <v/>
      </c>
      <c r="ACE448" s="269" t="str">
        <f>IF(AND($A$448&lt;=CH$367,CH$367&lt;=$B$448),$C$448,"")</f>
        <v/>
      </c>
      <c r="ACF448" s="269" t="str">
        <f>IF(AND($A$448&lt;=CH$367,CH$367&lt;=$B$448),((1/3)*$C$448),"")</f>
        <v/>
      </c>
      <c r="ACG448" s="269" t="str">
        <f>IF(AND($A$448&lt;=CH$367,CH$367&lt;=$B$448),((2/3)*$C$448),"")</f>
        <v/>
      </c>
      <c r="ACH448" s="269" t="str">
        <f>IF(AND($A$448&lt;=CH$367,CH$367&lt;=$B$448),$D$448,"")</f>
        <v/>
      </c>
      <c r="ACI448" s="269" t="str">
        <f>IF(AND($A$448&lt;=CH$367,CH$367&lt;=$B$448),((1/3)*$D$448),"")</f>
        <v/>
      </c>
      <c r="ACJ448" s="269" t="str">
        <f>IF(AND($A$448&lt;=CH$367,CH$367&lt;=$B$448),((2/3)*$D$448),"")</f>
        <v/>
      </c>
      <c r="ACK448" s="269" t="str">
        <f>IF(AND($A$448&lt;=CH$367,CH$367&lt;=$B$448),$E$448,"")</f>
        <v/>
      </c>
      <c r="ACL448" s="269" t="str">
        <f>IF(AND($A$448&lt;=CH$367,CH$367&lt;=$B$448),((1/3)*$E$448),"")</f>
        <v/>
      </c>
      <c r="ACM448" s="269" t="str">
        <f>IF(AND($A$448&lt;=CH$367,CH$367&lt;=$B$448),((2/3)*$E$448),"")</f>
        <v/>
      </c>
      <c r="ACN448" s="269" t="str">
        <f>IF(AND($A$448&lt;=CI$367,CI$367&lt;=$B$448),$C$448,"")</f>
        <v/>
      </c>
      <c r="ACO448" s="269" t="str">
        <f>IF(AND($A$448&lt;=CI$367,CI$367&lt;=$B$448),((1/3)*$C$448),"")</f>
        <v/>
      </c>
      <c r="ACP448" s="269" t="str">
        <f>IF(AND($A$448&lt;=CI$367,CI$367&lt;=$B$448),((2/3)*$C$448),"")</f>
        <v/>
      </c>
      <c r="ACQ448" s="269" t="str">
        <f>IF(AND($A$448&lt;=CI$367,CI$367&lt;=$B$448),$D$448,"")</f>
        <v/>
      </c>
      <c r="ACR448" s="269" t="str">
        <f>IF(AND($A$448&lt;=CI$367,CI$367&lt;=$B$448),((1/3)*$D$448),"")</f>
        <v/>
      </c>
      <c r="ACS448" s="269" t="str">
        <f>IF(AND($A$448&lt;=CI$367,CI$367&lt;=$B$448),((2/3)*$D$448),"")</f>
        <v/>
      </c>
      <c r="ACT448" s="269" t="str">
        <f>IF(AND($A$448&lt;=CI$367,CI$367&lt;=$B$448),$E$448,"")</f>
        <v/>
      </c>
      <c r="ACU448" s="269" t="str">
        <f>IF(AND($A$448&lt;=CI$367,CI$367&lt;=$B$448),((1/3)*$E$448),"")</f>
        <v/>
      </c>
      <c r="ACV448" s="269" t="str">
        <f>IF(AND($A$448&lt;=CI$367,CI$367&lt;=$B$448),((2/3)*$E$448),"")</f>
        <v/>
      </c>
      <c r="ACW448" s="269" t="str">
        <f>IF(AND($A$448&lt;=CJ$367,CJ$367&lt;=$B$448),$C$448,"")</f>
        <v/>
      </c>
      <c r="ACX448" s="269" t="str">
        <f>IF(AND($A$448&lt;=CJ$367,CJ$367&lt;=$B$448),((1/3)*$C$448),"")</f>
        <v/>
      </c>
      <c r="ACY448" s="269" t="str">
        <f>IF(AND($A$448&lt;=CJ$367,CJ$367&lt;=$B$448),((2/3)*$C$448),"")</f>
        <v/>
      </c>
      <c r="ACZ448" s="269" t="str">
        <f>IF(AND($A$448&lt;=CJ$367,CJ$367&lt;=$B$448),$D$448,"")</f>
        <v/>
      </c>
      <c r="ADA448" s="269" t="str">
        <f>IF(AND($A$448&lt;=CJ$367,CJ$367&lt;=$B$448),((1/3)*$D$448),"")</f>
        <v/>
      </c>
      <c r="ADB448" s="269" t="str">
        <f>IF(AND($A$448&lt;=CJ$367,CJ$367&lt;=$B$448),((2/3)*$D$448),"")</f>
        <v/>
      </c>
      <c r="ADC448" s="269" t="str">
        <f>IF(AND($A$448&lt;=CJ$367,CJ$367&lt;=$B$448),$E$448,"")</f>
        <v/>
      </c>
      <c r="ADD448" s="269" t="str">
        <f>IF(AND($A$448&lt;=CJ$367,CJ$367&lt;=$B$448),((1/3)*$E$448),"")</f>
        <v/>
      </c>
      <c r="ADE448" s="269" t="str">
        <f>IF(AND($A$448&lt;=CJ$367,CJ$367&lt;=$B$448),((2/3)*$E$448),"")</f>
        <v/>
      </c>
      <c r="ADF448" s="269" t="str">
        <f>IF(AND($A$448&lt;=CK$367,CK$367&lt;=$B$448),$C$448,"")</f>
        <v/>
      </c>
      <c r="ADG448" s="269" t="str">
        <f>IF(AND($A$448&lt;=CK$367,CK$367&lt;=$B$448),((1/3)*$C$448),"")</f>
        <v/>
      </c>
      <c r="ADH448" s="269" t="str">
        <f>IF(AND($A$448&lt;=CK$367,CK$367&lt;=$B$448),((2/3)*$C$448),"")</f>
        <v/>
      </c>
      <c r="ADI448" s="269" t="str">
        <f>IF(AND($A$448&lt;=CK$367,CK$367&lt;=$B$448),$D$448,"")</f>
        <v/>
      </c>
      <c r="ADJ448" s="269" t="str">
        <f>IF(AND($A$448&lt;=CK$367,CK$367&lt;=$B$448),((1/3)*$D$448),"")</f>
        <v/>
      </c>
      <c r="ADK448" s="269" t="str">
        <f>IF(AND($A$448&lt;=CK$367,CK$367&lt;=$B$448),((2/3)*$D$448),"")</f>
        <v/>
      </c>
      <c r="ADL448" s="269" t="str">
        <f>IF(AND($A$448&lt;=CK$367,CK$367&lt;=$B$448),$E$448,"")</f>
        <v/>
      </c>
      <c r="ADM448" s="269" t="str">
        <f>IF(AND($A$448&lt;=CK$367,CK$367&lt;=$B$448),((1/3)*$E$448),"")</f>
        <v/>
      </c>
      <c r="ADN448" s="269" t="str">
        <f>IF(AND($A$448&lt;=CK$367,CK$367&lt;=$B$448),((2/3)*$E$448),"")</f>
        <v/>
      </c>
      <c r="ADO448" s="269" t="str">
        <f>IF(AND($A$448&lt;=CL$367,CL$367&lt;=$B$448),$C$448,"")</f>
        <v/>
      </c>
      <c r="ADP448" s="269" t="str">
        <f>IF(AND($A$448&lt;=CL$367,CL$367&lt;=$B$448),((1/3)*$C$448),"")</f>
        <v/>
      </c>
      <c r="ADQ448" s="269" t="str">
        <f>IF(AND($A$448&lt;=CL$367,CL$367&lt;=$B$448),((2/3)*$C$448),"")</f>
        <v/>
      </c>
      <c r="ADR448" s="269" t="str">
        <f>IF(AND($A$448&lt;=CL$367,CL$367&lt;=$B$448),$D$448,"")</f>
        <v/>
      </c>
      <c r="ADS448" s="269" t="str">
        <f>IF(AND($A$448&lt;=CL$367,CL$367&lt;=$B$448),((1/3)*$D$448),"")</f>
        <v/>
      </c>
      <c r="ADT448" s="269" t="str">
        <f>IF(AND($A$448&lt;=CL$367,CL$367&lt;=$B$448),((2/3)*$D$448),"")</f>
        <v/>
      </c>
      <c r="ADU448" s="269" t="str">
        <f>IF(AND($A$448&lt;=CL$367,CL$367&lt;=$B$448),$E$448,"")</f>
        <v/>
      </c>
      <c r="ADV448" s="269" t="str">
        <f>IF(AND($A$448&lt;=CL$367,CL$367&lt;=$B$448),((1/3)*$E$448),"")</f>
        <v/>
      </c>
      <c r="ADW448" s="269" t="str">
        <f>IF(AND($A$448&lt;=CL$367,CL$367&lt;=$B$448),((2/3)*$E$448),"")</f>
        <v/>
      </c>
      <c r="ADX448" s="269" t="str">
        <f>IF(AND($A$448&lt;=CM$367,CM$367&lt;=$B$448),$C$448,"")</f>
        <v/>
      </c>
      <c r="ADY448" s="269" t="str">
        <f>IF(AND($A$448&lt;=CM$367,CM$367&lt;=$B$448),((1/3)*$C$448),"")</f>
        <v/>
      </c>
      <c r="ADZ448" s="269" t="str">
        <f>IF(AND($A$448&lt;=CM$367,CM$367&lt;=$B$448),((2/3)*$C$448),"")</f>
        <v/>
      </c>
      <c r="AEA448" s="269" t="str">
        <f>IF(AND($A$448&lt;=CM$367,CM$367&lt;=$B$448),$D$448,"")</f>
        <v/>
      </c>
      <c r="AEB448" s="269" t="str">
        <f>IF(AND($A$448&lt;=CM$367,CM$367&lt;=$B$448),((1/3)*$D$448),"")</f>
        <v/>
      </c>
      <c r="AEC448" s="269" t="str">
        <f>IF(AND($A$448&lt;=CM$367,CM$367&lt;=$B$448),((2/3)*$D$448),"")</f>
        <v/>
      </c>
      <c r="AED448" s="269" t="str">
        <f>IF(AND($A$448&lt;=CM$367,CM$367&lt;=$B$448),$E$448,"")</f>
        <v/>
      </c>
      <c r="AEE448" s="269" t="str">
        <f>IF(AND($A$448&lt;=CM$367,CM$367&lt;=$B$448),((1/3)*$E$448),"")</f>
        <v/>
      </c>
      <c r="AEF448" s="269" t="str">
        <f>IF(AND($A$448&lt;=CM$367,CM$367&lt;=$B$448),((2/3)*$E$448),"")</f>
        <v/>
      </c>
      <c r="AEG448" s="269" t="str">
        <f>IF(AND($A$448&lt;=CN$367,CN$367&lt;=$B$448),$C$448,"")</f>
        <v/>
      </c>
      <c r="AEH448" s="269" t="str">
        <f>IF(AND($A$448&lt;=CN$367,CN$367&lt;=$B$448),((1/3)*$C$448),"")</f>
        <v/>
      </c>
      <c r="AEI448" s="269" t="str">
        <f>IF(AND($A$448&lt;=CN$367,CN$367&lt;=$B$448),((2/3)*$C$448),"")</f>
        <v/>
      </c>
      <c r="AEJ448" s="269" t="str">
        <f>IF(AND($A$448&lt;=CN$367,CN$367&lt;=$B$448),$D$448,"")</f>
        <v/>
      </c>
      <c r="AEK448" s="269" t="str">
        <f>IF(AND($A$448&lt;=CN$367,CN$367&lt;=$B$448),((1/3)*$D$448),"")</f>
        <v/>
      </c>
      <c r="AEL448" s="269" t="str">
        <f>IF(AND($A$448&lt;=CN$367,CN$367&lt;=$B$448),((2/3)*$D$448),"")</f>
        <v/>
      </c>
      <c r="AEM448" s="269" t="str">
        <f>IF(AND($A$448&lt;=CN$367,CN$367&lt;=$B$448),$E$448,"")</f>
        <v/>
      </c>
      <c r="AEN448" s="269" t="str">
        <f>IF(AND($A$448&lt;=CN$367,CN$367&lt;=$B$448),((1/3)*$E$448),"")</f>
        <v/>
      </c>
      <c r="AEO448" s="269" t="str">
        <f>IF(AND($A$448&lt;=CN$367,CN$367&lt;=$B$448),((2/3)*$E$448),"")</f>
        <v/>
      </c>
      <c r="AEP448" s="269" t="str">
        <f>IF(AND($A$448&lt;=CO$367,CO$367&lt;=$B$448),$C$448,"")</f>
        <v/>
      </c>
      <c r="AEQ448" s="269" t="str">
        <f>IF(AND($A$448&lt;=CO$367,CO$367&lt;=$B$448),((1/3)*$C$448),"")</f>
        <v/>
      </c>
      <c r="AER448" s="269" t="str">
        <f>IF(AND($A$448&lt;=CO$367,CO$367&lt;=$B$448),((2/3)*$C$448),"")</f>
        <v/>
      </c>
      <c r="AES448" s="269" t="str">
        <f>IF(AND($A$448&lt;=CO$367,CO$367&lt;=$B$448),$D$448,"")</f>
        <v/>
      </c>
      <c r="AET448" s="269" t="str">
        <f>IF(AND($A$448&lt;=CO$367,CO$367&lt;=$B$448),((1/3)*$D$448),"")</f>
        <v/>
      </c>
      <c r="AEU448" s="269" t="str">
        <f>IF(AND($A$448&lt;=CO$367,CO$367&lt;=$B$448),((2/3)*$D$448),"")</f>
        <v/>
      </c>
      <c r="AEV448" s="269" t="str">
        <f>IF(AND($A$448&lt;=CO$367,CO$367&lt;=$B$448),$E$448,"")</f>
        <v/>
      </c>
      <c r="AEW448" s="269" t="str">
        <f>IF(AND($A$448&lt;=CO$367,CO$367&lt;=$B$448),((1/3)*$E$448),"")</f>
        <v/>
      </c>
      <c r="AEX448" s="269" t="str">
        <f>IF(AND($A$448&lt;=CO$367,CO$367&lt;=$B$448),((2/3)*$E$448),"")</f>
        <v/>
      </c>
      <c r="AEY448" s="269" t="str">
        <f>IF(AND($A$448&lt;=CP$367,CP$367&lt;=$B$448),$C$448,"")</f>
        <v/>
      </c>
      <c r="AEZ448" s="269" t="str">
        <f>IF(AND($A$448&lt;=CP$367,CP$367&lt;=$B$448),((1/3)*$C$448),"")</f>
        <v/>
      </c>
      <c r="AFA448" s="269" t="str">
        <f>IF(AND($A$448&lt;=CP$367,CP$367&lt;=$B$448),((2/3)*$C$448),"")</f>
        <v/>
      </c>
      <c r="AFB448" s="269" t="str">
        <f>IF(AND($A$448&lt;=CP$367,CP$367&lt;=$B$448),$D$448,"")</f>
        <v/>
      </c>
      <c r="AFC448" s="269" t="str">
        <f>IF(AND($A$448&lt;=CP$367,CP$367&lt;=$B$448),((1/3)*$D$448),"")</f>
        <v/>
      </c>
      <c r="AFD448" s="269" t="str">
        <f>IF(AND($A$448&lt;=CP$367,CP$367&lt;=$B$448),((2/3)*$D$448),"")</f>
        <v/>
      </c>
      <c r="AFE448" s="269" t="str">
        <f>IF(AND($A$448&lt;=CP$367,CP$367&lt;=$B$448),$E$448,"")</f>
        <v/>
      </c>
      <c r="AFF448" s="269" t="str">
        <f>IF(AND($A$448&lt;=CP$367,CP$367&lt;=$B$448),((1/3)*$E$448),"")</f>
        <v/>
      </c>
      <c r="AFG448" s="269" t="str">
        <f>IF(AND($A$448&lt;=CP$367,CP$367&lt;=$B$448),((2/3)*$E$448),"")</f>
        <v/>
      </c>
      <c r="AFH448" s="269" t="str">
        <f>IF(AND($A$448&lt;=CQ$367,CQ$367&lt;=$B$448),$C$448,"")</f>
        <v/>
      </c>
      <c r="AFI448" s="269" t="str">
        <f>IF(AND($A$448&lt;=CQ$367,CQ$367&lt;=$B$448),((1/3)*$C$448),"")</f>
        <v/>
      </c>
      <c r="AFJ448" s="269" t="str">
        <f>IF(AND($A$448&lt;=CQ$367,CQ$367&lt;=$B$448),((2/3)*$C$448),"")</f>
        <v/>
      </c>
      <c r="AFK448" s="269" t="str">
        <f>IF(AND($A$448&lt;=CQ$367,CQ$367&lt;=$B$448),$D$448,"")</f>
        <v/>
      </c>
      <c r="AFL448" s="269" t="str">
        <f>IF(AND($A$448&lt;=CQ$367,CQ$367&lt;=$B$448),((1/3)*$D$448),"")</f>
        <v/>
      </c>
      <c r="AFM448" s="269" t="str">
        <f>IF(AND($A$448&lt;=CQ$367,CQ$367&lt;=$B$448),((2/3)*$D$448),"")</f>
        <v/>
      </c>
      <c r="AFN448" s="269" t="str">
        <f>IF(AND($A$448&lt;=CQ$367,CQ$367&lt;=$B$448),$E$448,"")</f>
        <v/>
      </c>
      <c r="AFO448" s="269" t="str">
        <f>IF(AND($A$448&lt;=CQ$367,CQ$367&lt;=$B$448),((1/3)*$E$448),"")</f>
        <v/>
      </c>
      <c r="AFP448" s="269" t="str">
        <f>IF(AND($A$448&lt;=CQ$367,CQ$367&lt;=$B$448),((2/3)*$E$448),"")</f>
        <v/>
      </c>
      <c r="AFQ448" s="269" t="str">
        <f>IF(AND($A$448&lt;=CR$367,CR$367&lt;=$B$448),$C$448,"")</f>
        <v/>
      </c>
      <c r="AFR448" s="269" t="str">
        <f>IF(AND($A$448&lt;=CR$367,CR$367&lt;=$B$448),((1/3)*$C$448),"")</f>
        <v/>
      </c>
      <c r="AFS448" s="269" t="str">
        <f>IF(AND($A$448&lt;=CR$367,CR$367&lt;=$B$448),((2/3)*$C$448),"")</f>
        <v/>
      </c>
      <c r="AFT448" s="269" t="str">
        <f>IF(AND($A$448&lt;=CR$367,CR$367&lt;=$B$448),$D$448,"")</f>
        <v/>
      </c>
      <c r="AFU448" s="269" t="str">
        <f>IF(AND($A$448&lt;=CR$367,CR$367&lt;=$B$448),((1/3)*$D$448),"")</f>
        <v/>
      </c>
      <c r="AFV448" s="269" t="str">
        <f>IF(AND($A$448&lt;=CR$367,CR$367&lt;=$B$448),((2/3)*$D$448),"")</f>
        <v/>
      </c>
      <c r="AFW448" s="269" t="str">
        <f>IF(AND($A$448&lt;=CR$367,CR$367&lt;=$B$448),$E$448,"")</f>
        <v/>
      </c>
      <c r="AFX448" s="269" t="str">
        <f>IF(AND($A$448&lt;=CR$367,CR$367&lt;=$B$448),((1/3)*$E$448),"")</f>
        <v/>
      </c>
      <c r="AFY448" s="269" t="str">
        <f>IF(AND($A$448&lt;=CR$367,CR$367&lt;=$B$448),((2/3)*$E$448),"")</f>
        <v/>
      </c>
      <c r="AFZ448" s="269" t="str">
        <f>IF(AND($A$448&lt;=CS$367,CS$367&lt;=$B$448),$C$448,"")</f>
        <v/>
      </c>
      <c r="AGA448" s="269" t="str">
        <f>IF(AND($A$448&lt;=CS$367,CS$367&lt;=$B$448),((1/3)*$C$448),"")</f>
        <v/>
      </c>
      <c r="AGB448" s="269" t="str">
        <f>IF(AND($A$448&lt;=CS$367,CS$367&lt;=$B$448),((2/3)*$C$448),"")</f>
        <v/>
      </c>
      <c r="AGC448" s="269" t="str">
        <f>IF(AND($A$448&lt;=CS$367,CS$367&lt;=$B$448),$D$448,"")</f>
        <v/>
      </c>
      <c r="AGD448" s="269" t="str">
        <f>IF(AND($A$448&lt;=CS$367,CS$367&lt;=$B$448),((1/3)*$D$448),"")</f>
        <v/>
      </c>
      <c r="AGE448" s="269" t="str">
        <f>IF(AND($A$448&lt;=CS$367,CS$367&lt;=$B$448),((2/3)*$D$448),"")</f>
        <v/>
      </c>
      <c r="AGF448" s="269" t="str">
        <f>IF(AND($A$448&lt;=CS$367,CS$367&lt;=$B$448),$E$448,"")</f>
        <v/>
      </c>
      <c r="AGG448" s="269" t="str">
        <f>IF(AND($A$448&lt;=CS$367,CS$367&lt;=$B$448),((1/3)*$E$448),"")</f>
        <v/>
      </c>
      <c r="AGH448" s="269" t="str">
        <f>IF(AND($A$448&lt;=CS$367,CS$367&lt;=$B$448),((2/3)*$E$448),"")</f>
        <v/>
      </c>
      <c r="AGI448" s="269" t="str">
        <f>IF(AND($A$448&lt;=CT$367,CT$367&lt;=$B$448),$C$448,"")</f>
        <v/>
      </c>
      <c r="AGJ448" s="269" t="str">
        <f>IF(AND($A$448&lt;=CT$367,CT$367&lt;=$B$448),((1/3)*$C$448),"")</f>
        <v/>
      </c>
      <c r="AGK448" s="269" t="str">
        <f>IF(AND($A$448&lt;=CT$367,CT$367&lt;=$B$448),((2/3)*$C$448),"")</f>
        <v/>
      </c>
      <c r="AGL448" s="269" t="str">
        <f>IF(AND($A$448&lt;=CT$367,CT$367&lt;=$B$448),$D$448,"")</f>
        <v/>
      </c>
      <c r="AGM448" s="269" t="str">
        <f>IF(AND($A$448&lt;=CT$367,CT$367&lt;=$B$448),((1/3)*$D$448),"")</f>
        <v/>
      </c>
      <c r="AGN448" s="269" t="str">
        <f>IF(AND($A$448&lt;=CT$367,CT$367&lt;=$B$448),((2/3)*$D$448),"")</f>
        <v/>
      </c>
      <c r="AGO448" s="269" t="str">
        <f>IF(AND($A$448&lt;=CT$367,CT$367&lt;=$B$448),$E$448,"")</f>
        <v/>
      </c>
      <c r="AGP448" s="269" t="str">
        <f>IF(AND($A$448&lt;=CT$367,CT$367&lt;=$B$448),((1/3)*$E$448),"")</f>
        <v/>
      </c>
      <c r="AGQ448" s="269" t="str">
        <f>IF(AND($A$448&lt;=CT$367,CT$367&lt;=$B$448),((2/3)*$E$448),"")</f>
        <v/>
      </c>
      <c r="AGR448" s="269" t="str">
        <f>IF(AND($A$448&lt;=CU$367,CU$367&lt;=$B$448),$C$448,"")</f>
        <v/>
      </c>
      <c r="AGS448" s="269" t="str">
        <f>IF(AND($A$448&lt;=CU$367,CU$367&lt;=$B$448),((1/3)*$C$448),"")</f>
        <v/>
      </c>
      <c r="AGT448" s="269" t="str">
        <f>IF(AND($A$448&lt;=CU$367,CU$367&lt;=$B$448),((2/3)*$C$448),"")</f>
        <v/>
      </c>
      <c r="AGU448" s="269" t="str">
        <f>IF(AND($A$448&lt;=CU$367,CU$367&lt;=$B$448),$D$448,"")</f>
        <v/>
      </c>
      <c r="AGV448" s="269" t="str">
        <f>IF(AND($A$448&lt;=CU$367,CU$367&lt;=$B$448),((1/3)*$D$448),"")</f>
        <v/>
      </c>
      <c r="AGW448" s="269" t="str">
        <f>IF(AND($A$448&lt;=CU$367,CU$367&lt;=$B$448),((2/3)*$D$448),"")</f>
        <v/>
      </c>
      <c r="AGX448" s="269" t="str">
        <f>IF(AND($A$448&lt;=CU$367,CU$367&lt;=$B$448),$E$448,"")</f>
        <v/>
      </c>
      <c r="AGY448" s="269" t="str">
        <f>IF(AND($A$448&lt;=CU$367,CU$367&lt;=$B$448),((1/3)*$E$448),"")</f>
        <v/>
      </c>
      <c r="AGZ448" s="269" t="str">
        <f>IF(AND($A$448&lt;=CU$367,CU$367&lt;=$B$448),((2/3)*$E$448),"")</f>
        <v/>
      </c>
      <c r="AHA448" s="269" t="str">
        <f>IF(AND($A$448&lt;=CV$367,CV$367&lt;=$B$448),$C$448,"")</f>
        <v/>
      </c>
      <c r="AHB448" s="269" t="str">
        <f>IF(AND($A$448&lt;=CV$367,CV$367&lt;=$B$448),((1/3)*$C$448),"")</f>
        <v/>
      </c>
      <c r="AHC448" s="269" t="str">
        <f>IF(AND($A$448&lt;=CV$367,CV$367&lt;=$B$448),((2/3)*$C$448),"")</f>
        <v/>
      </c>
      <c r="AHD448" s="269" t="str">
        <f>IF(AND($A$448&lt;=CV$367,CV$367&lt;=$B$448),$D$448,"")</f>
        <v/>
      </c>
      <c r="AHE448" s="269" t="str">
        <f>IF(AND($A$448&lt;=CV$367,CV$367&lt;=$B$448),((1/3)*$D$448),"")</f>
        <v/>
      </c>
      <c r="AHF448" s="269" t="str">
        <f>IF(AND($A$448&lt;=CV$367,CV$367&lt;=$B$448),((2/3)*$D$448),"")</f>
        <v/>
      </c>
      <c r="AHG448" s="269" t="str">
        <f>IF(AND($A$448&lt;=CV$367,CV$367&lt;=$B$448),$E$448,"")</f>
        <v/>
      </c>
      <c r="AHH448" s="269" t="str">
        <f>IF(AND($A$448&lt;=CV$367,CV$367&lt;=$B$448),((1/3)*$E$448),"")</f>
        <v/>
      </c>
      <c r="AHI448" s="269" t="str">
        <f>IF(AND($A$448&lt;=CV$367,CV$367&lt;=$B$448),((2/3)*$E$448),"")</f>
        <v/>
      </c>
      <c r="AHJ448" s="269" t="str">
        <f>IF(AND($A$448&lt;=CW$367,CW$367&lt;=$B$448),$C$448,"")</f>
        <v/>
      </c>
      <c r="AHK448" s="269" t="str">
        <f>IF(AND($A$448&lt;=CW$367,CW$367&lt;=$B$448),((1/3)*$C$448),"")</f>
        <v/>
      </c>
      <c r="AHL448" s="269" t="str">
        <f>IF(AND($A$448&lt;=CW$367,CW$367&lt;=$B$448),((2/3)*$C$448),"")</f>
        <v/>
      </c>
      <c r="AHM448" s="269" t="str">
        <f>IF(AND($A$448&lt;=CW$367,CW$367&lt;=$B$448),$D$448,"")</f>
        <v/>
      </c>
      <c r="AHN448" s="269" t="str">
        <f>IF(AND($A$448&lt;=CW$367,CW$367&lt;=$B$448),((1/3)*$D$448),"")</f>
        <v/>
      </c>
      <c r="AHO448" s="269" t="str">
        <f>IF(AND($A$448&lt;=CW$367,CW$367&lt;=$B$448),((2/3)*$D$448),"")</f>
        <v/>
      </c>
      <c r="AHP448" s="269" t="str">
        <f>IF(AND($A$448&lt;=CW$367,CW$367&lt;=$B$448),$E$448,"")</f>
        <v/>
      </c>
      <c r="AHQ448" s="269" t="str">
        <f>IF(AND($A$448&lt;=CW$367,CW$367&lt;=$B$448),((1/3)*$E$448),"")</f>
        <v/>
      </c>
      <c r="AHR448" s="269" t="str">
        <f>IF(AND($A$448&lt;=CW$367,CW$367&lt;=$B$448),((2/3)*$E$448),"")</f>
        <v/>
      </c>
      <c r="AHS448" s="269" t="str">
        <f>IF(AND($A$448&lt;=CX$367,CX$367&lt;=$B$448),$C$448,"")</f>
        <v/>
      </c>
      <c r="AHT448" s="269" t="str">
        <f>IF(AND($A$448&lt;=CX$367,CX$367&lt;=$B$448),((1/3)*$C$448),"")</f>
        <v/>
      </c>
      <c r="AHU448" s="269" t="str">
        <f>IF(AND($A$448&lt;=CX$367,CX$367&lt;=$B$448),((2/3)*$C$448),"")</f>
        <v/>
      </c>
      <c r="AHV448" s="269" t="str">
        <f>IF(AND($A$448&lt;=CX$367,CX$367&lt;=$B$448),$D$448,"")</f>
        <v/>
      </c>
      <c r="AHW448" s="269" t="str">
        <f>IF(AND($A$448&lt;=CX$367,CX$367&lt;=$B$448),((1/3)*$D$448),"")</f>
        <v/>
      </c>
      <c r="AHX448" s="269" t="str">
        <f>IF(AND($A$448&lt;=CX$367,CX$367&lt;=$B$448),((2/3)*$D$448),"")</f>
        <v/>
      </c>
      <c r="AHY448" s="269" t="str">
        <f>IF(AND($A$448&lt;=CX$367,CX$367&lt;=$B$448),$E$448,"")</f>
        <v/>
      </c>
      <c r="AHZ448" s="269" t="str">
        <f>IF(AND($A$448&lt;=CX$367,CX$367&lt;=$B$448),((1/3)*$E$448),"")</f>
        <v/>
      </c>
      <c r="AIA448" s="269" t="str">
        <f>IF(AND($A$448&lt;=CX$367,CX$367&lt;=$B$448),((2/3)*$E$448),"")</f>
        <v/>
      </c>
      <c r="AIB448" s="269" t="str">
        <f>IF(AND($A$448&lt;=CY$367,CY$367&lt;=$B$448),$C$448,"")</f>
        <v/>
      </c>
      <c r="AIC448" s="269" t="str">
        <f>IF(AND($A$448&lt;=CY$367,CY$367&lt;=$B$448),((1/3)*$C$448),"")</f>
        <v/>
      </c>
      <c r="AID448" s="269" t="str">
        <f>IF(AND($A$448&lt;=CY$367,CY$367&lt;=$B$448),((2/3)*$C$448),"")</f>
        <v/>
      </c>
      <c r="AIE448" s="269" t="str">
        <f>IF(AND($A$448&lt;=CY$367,CY$367&lt;=$B$448),$D$448,"")</f>
        <v/>
      </c>
      <c r="AIF448" s="269" t="str">
        <f>IF(AND($A$448&lt;=CY$367,CY$367&lt;=$B$448),((1/3)*$D$448),"")</f>
        <v/>
      </c>
      <c r="AIG448" s="269" t="str">
        <f>IF(AND($A$448&lt;=CY$367,CY$367&lt;=$B$448),((2/3)*$D$448),"")</f>
        <v/>
      </c>
      <c r="AIH448" s="269" t="str">
        <f>IF(AND($A$448&lt;=CY$367,CY$367&lt;=$B$448),$E$448,"")</f>
        <v/>
      </c>
      <c r="AII448" s="269" t="str">
        <f>IF(AND($A$448&lt;=CY$367,CY$367&lt;=$B$448),((1/3)*$E$448),"")</f>
        <v/>
      </c>
      <c r="AIJ448" s="269" t="str">
        <f>IF(AND($A$448&lt;=CY$367,CY$367&lt;=$B$448),((2/3)*$E$448),"")</f>
        <v/>
      </c>
      <c r="AIK448" s="269" t="str">
        <f>IF(AND($A$448&lt;=CZ$367,CZ$367&lt;=$B$448),$C$448,"")</f>
        <v/>
      </c>
      <c r="AIL448" s="269" t="str">
        <f>IF(AND($A$448&lt;=CZ$367,CZ$367&lt;=$B$448),((1/3)*$C$448),"")</f>
        <v/>
      </c>
      <c r="AIM448" s="269" t="str">
        <f>IF(AND($A$448&lt;=CZ$367,CZ$367&lt;=$B$448),((2/3)*$C$448),"")</f>
        <v/>
      </c>
      <c r="AIN448" s="269" t="str">
        <f>IF(AND($A$448&lt;=CZ$367,CZ$367&lt;=$B$448),$D$448,"")</f>
        <v/>
      </c>
      <c r="AIO448" s="269" t="str">
        <f>IF(AND($A$448&lt;=CZ$367,CZ$367&lt;=$B$448),((1/3)*$D$448),"")</f>
        <v/>
      </c>
      <c r="AIP448" s="269" t="str">
        <f>IF(AND($A$448&lt;=CZ$367,CZ$367&lt;=$B$448),((2/3)*$D$448),"")</f>
        <v/>
      </c>
      <c r="AIQ448" s="269" t="str">
        <f>IF(AND($A$448&lt;=CZ$367,CZ$367&lt;=$B$448),$E$448,"")</f>
        <v/>
      </c>
      <c r="AIR448" s="269" t="str">
        <f>IF(AND($A$448&lt;=CZ$367,CZ$367&lt;=$B$448),((1/3)*$E$448),"")</f>
        <v/>
      </c>
      <c r="AIS448" s="269" t="str">
        <f>IF(AND($A$448&lt;=CZ$367,CZ$367&lt;=$B$448),((2/3)*$E$448),"")</f>
        <v/>
      </c>
    </row>
    <row r="449" spans="1:929" hidden="1">
      <c r="A449" s="257">
        <v>11</v>
      </c>
      <c r="B449" s="257">
        <v>15</v>
      </c>
      <c r="C449" s="266">
        <v>4.5</v>
      </c>
      <c r="D449" s="266">
        <v>3.5</v>
      </c>
      <c r="E449" s="266">
        <v>3</v>
      </c>
      <c r="F449" s="6"/>
      <c r="G449" s="6"/>
      <c r="H449" s="6"/>
      <c r="I449" s="6"/>
      <c r="J449" s="6"/>
      <c r="K449" s="6"/>
      <c r="L449" s="6"/>
      <c r="M449" s="6"/>
      <c r="N449" s="6"/>
      <c r="O449" s="6"/>
      <c r="Q449" s="269" t="str">
        <f t="shared" si="991"/>
        <v/>
      </c>
      <c r="R449" s="269" t="str">
        <f t="shared" si="992"/>
        <v/>
      </c>
      <c r="S449" s="269" t="str">
        <f t="shared" si="993"/>
        <v/>
      </c>
      <c r="T449" s="269" t="str">
        <f t="shared" si="994"/>
        <v/>
      </c>
      <c r="U449" s="269" t="str">
        <f t="shared" si="995"/>
        <v/>
      </c>
      <c r="V449" s="269" t="str">
        <f t="shared" si="996"/>
        <v/>
      </c>
      <c r="W449" s="269" t="str">
        <f t="shared" si="997"/>
        <v/>
      </c>
      <c r="X449" s="269" t="str">
        <f t="shared" si="998"/>
        <v/>
      </c>
      <c r="Y449" s="269"/>
      <c r="Z449" s="269"/>
      <c r="AA449" s="269"/>
      <c r="AB449" s="269" t="str">
        <f t="shared" si="999"/>
        <v/>
      </c>
      <c r="AC449" s="269" t="str">
        <f t="shared" si="1000"/>
        <v/>
      </c>
      <c r="AD449" s="269" t="str">
        <f t="shared" si="1001"/>
        <v/>
      </c>
      <c r="AE449" s="269" t="str">
        <f t="shared" si="1002"/>
        <v/>
      </c>
      <c r="AF449" s="269" t="str">
        <f t="shared" si="1003"/>
        <v/>
      </c>
      <c r="AG449" s="269" t="str">
        <f t="shared" si="1004"/>
        <v/>
      </c>
      <c r="AH449" s="269"/>
      <c r="AI449" s="269" t="str">
        <f t="shared" si="1005"/>
        <v/>
      </c>
      <c r="AJ449" s="269" t="str">
        <f t="shared" si="1163"/>
        <v/>
      </c>
      <c r="AK449" s="269" t="str">
        <f t="shared" si="1164"/>
        <v/>
      </c>
      <c r="AL449" s="269" t="str">
        <f t="shared" si="1165"/>
        <v/>
      </c>
      <c r="AM449" s="269" t="str">
        <f t="shared" si="1006"/>
        <v/>
      </c>
      <c r="AN449" s="269" t="str">
        <f t="shared" si="1007"/>
        <v/>
      </c>
      <c r="AO449" s="269" t="str">
        <f t="shared" si="1008"/>
        <v/>
      </c>
      <c r="AP449" s="269" t="str">
        <f t="shared" si="1009"/>
        <v/>
      </c>
      <c r="AQ449" s="269" t="str">
        <f t="shared" si="1010"/>
        <v/>
      </c>
      <c r="AR449" s="269" t="str">
        <f t="shared" si="1011"/>
        <v/>
      </c>
      <c r="AS449" s="269" t="str">
        <f t="shared" si="1012"/>
        <v/>
      </c>
      <c r="AT449" s="269" t="str">
        <f t="shared" si="1013"/>
        <v/>
      </c>
      <c r="AU449" s="269" t="str">
        <f t="shared" si="1014"/>
        <v/>
      </c>
      <c r="AV449" s="269" t="str">
        <f t="shared" si="1015"/>
        <v/>
      </c>
      <c r="AW449" s="269" t="str">
        <f t="shared" si="1016"/>
        <v/>
      </c>
      <c r="AX449" s="269" t="str">
        <f t="shared" si="1017"/>
        <v/>
      </c>
      <c r="AY449" s="269" t="str">
        <f t="shared" si="1018"/>
        <v/>
      </c>
      <c r="AZ449" s="269" t="str">
        <f t="shared" si="1019"/>
        <v/>
      </c>
      <c r="BA449" s="269" t="str">
        <f t="shared" si="1020"/>
        <v/>
      </c>
      <c r="BB449" s="269" t="str">
        <f t="shared" si="1021"/>
        <v/>
      </c>
      <c r="BC449" s="269" t="str">
        <f t="shared" si="1022"/>
        <v/>
      </c>
      <c r="BD449" s="269" t="str">
        <f t="shared" si="1023"/>
        <v/>
      </c>
      <c r="BE449" s="269" t="str">
        <f t="shared" si="1024"/>
        <v/>
      </c>
      <c r="BF449" s="269" t="str">
        <f t="shared" si="1025"/>
        <v/>
      </c>
      <c r="BG449" s="269" t="str">
        <f t="shared" si="1026"/>
        <v/>
      </c>
      <c r="BH449" s="269" t="str">
        <f t="shared" si="1027"/>
        <v/>
      </c>
      <c r="BI449" s="269" t="str">
        <f t="shared" si="1028"/>
        <v/>
      </c>
      <c r="BJ449" s="269" t="str">
        <f t="shared" si="1029"/>
        <v/>
      </c>
      <c r="BK449" s="269" t="str">
        <f t="shared" si="1030"/>
        <v/>
      </c>
      <c r="BL449" s="269" t="str">
        <f t="shared" si="1031"/>
        <v/>
      </c>
      <c r="BM449" s="269" t="str">
        <f t="shared" si="1032"/>
        <v/>
      </c>
      <c r="BN449" s="269" t="str">
        <f t="shared" si="1033"/>
        <v/>
      </c>
      <c r="BO449" s="269" t="str">
        <f t="shared" si="1034"/>
        <v/>
      </c>
      <c r="BP449" s="269" t="str">
        <f t="shared" si="1035"/>
        <v/>
      </c>
      <c r="BQ449" s="269" t="str">
        <f t="shared" si="1036"/>
        <v/>
      </c>
      <c r="BR449" s="269" t="str">
        <f t="shared" si="1037"/>
        <v/>
      </c>
      <c r="BS449" s="269" t="str">
        <f t="shared" si="1038"/>
        <v/>
      </c>
      <c r="BT449" s="269" t="str">
        <f t="shared" si="1039"/>
        <v/>
      </c>
      <c r="BU449" s="269" t="str">
        <f t="shared" si="1040"/>
        <v/>
      </c>
      <c r="BV449" s="269" t="str">
        <f t="shared" si="1041"/>
        <v/>
      </c>
      <c r="BW449" s="269" t="str">
        <f t="shared" si="1042"/>
        <v/>
      </c>
      <c r="BX449" s="269" t="str">
        <f t="shared" si="1043"/>
        <v/>
      </c>
      <c r="BY449" s="269" t="str">
        <f t="shared" si="1044"/>
        <v/>
      </c>
      <c r="BZ449" s="269" t="str">
        <f t="shared" si="1045"/>
        <v/>
      </c>
      <c r="CA449" s="269" t="str">
        <f t="shared" si="1046"/>
        <v/>
      </c>
      <c r="CB449" s="269" t="str">
        <f t="shared" si="1047"/>
        <v/>
      </c>
      <c r="CC449" s="269" t="str">
        <f t="shared" si="1048"/>
        <v/>
      </c>
      <c r="CD449" s="269" t="str">
        <f t="shared" si="1049"/>
        <v/>
      </c>
      <c r="CE449" s="269" t="str">
        <f t="shared" si="1050"/>
        <v/>
      </c>
      <c r="CF449" s="269" t="str">
        <f t="shared" si="1051"/>
        <v/>
      </c>
      <c r="CG449" s="269" t="str">
        <f t="shared" si="1052"/>
        <v/>
      </c>
      <c r="CH449" s="269" t="str">
        <f t="shared" si="1053"/>
        <v/>
      </c>
      <c r="CI449" s="269" t="str">
        <f t="shared" si="1054"/>
        <v/>
      </c>
      <c r="CJ449" s="269" t="str">
        <f t="shared" si="1055"/>
        <v/>
      </c>
      <c r="CK449" s="269" t="str">
        <f t="shared" si="1056"/>
        <v/>
      </c>
      <c r="CL449" s="269" t="str">
        <f t="shared" si="1057"/>
        <v/>
      </c>
      <c r="CM449" s="269" t="str">
        <f t="shared" si="1058"/>
        <v/>
      </c>
      <c r="CN449" s="269" t="str">
        <f t="shared" si="1059"/>
        <v/>
      </c>
      <c r="CO449" s="269" t="str">
        <f t="shared" si="1060"/>
        <v/>
      </c>
      <c r="CP449" s="269" t="str">
        <f t="shared" si="1061"/>
        <v/>
      </c>
      <c r="CQ449" s="269" t="str">
        <f t="shared" si="1062"/>
        <v/>
      </c>
      <c r="CR449" s="269" t="str">
        <f t="shared" si="1063"/>
        <v/>
      </c>
      <c r="CS449" s="269" t="str">
        <f t="shared" si="1064"/>
        <v/>
      </c>
      <c r="CT449" s="269" t="str">
        <f t="shared" si="1065"/>
        <v/>
      </c>
      <c r="CU449" s="269" t="str">
        <f t="shared" si="1066"/>
        <v/>
      </c>
      <c r="CV449" s="269" t="str">
        <f t="shared" si="1067"/>
        <v/>
      </c>
      <c r="CW449" s="269" t="str">
        <f t="shared" si="1068"/>
        <v/>
      </c>
      <c r="CX449" s="269" t="str">
        <f t="shared" si="1069"/>
        <v/>
      </c>
      <c r="CY449" s="269" t="str">
        <f t="shared" si="1070"/>
        <v/>
      </c>
      <c r="CZ449" s="269" t="str">
        <f t="shared" si="1071"/>
        <v/>
      </c>
      <c r="DA449" s="269" t="str">
        <f t="shared" si="1072"/>
        <v/>
      </c>
      <c r="DB449" s="269" t="str">
        <f t="shared" si="1073"/>
        <v/>
      </c>
      <c r="DC449" s="269" t="str">
        <f t="shared" si="1074"/>
        <v/>
      </c>
      <c r="DD449" s="269" t="str">
        <f t="shared" si="1075"/>
        <v/>
      </c>
      <c r="DE449" s="269" t="str">
        <f t="shared" si="1076"/>
        <v/>
      </c>
      <c r="DF449" s="269" t="str">
        <f t="shared" si="1077"/>
        <v/>
      </c>
      <c r="DG449" s="269" t="str">
        <f t="shared" si="1078"/>
        <v/>
      </c>
      <c r="DH449" s="269" t="str">
        <f t="shared" si="1079"/>
        <v/>
      </c>
      <c r="DI449" s="269" t="str">
        <f t="shared" si="1080"/>
        <v/>
      </c>
      <c r="DJ449" s="269" t="str">
        <f t="shared" si="1081"/>
        <v/>
      </c>
      <c r="DK449" s="269" t="str">
        <f t="shared" si="1082"/>
        <v/>
      </c>
      <c r="DL449" s="269" t="str">
        <f t="shared" si="1083"/>
        <v/>
      </c>
      <c r="DM449" s="269" t="str">
        <f t="shared" si="1084"/>
        <v/>
      </c>
      <c r="DN449" s="269" t="str">
        <f t="shared" si="1085"/>
        <v/>
      </c>
      <c r="DO449" s="269" t="str">
        <f t="shared" si="1086"/>
        <v/>
      </c>
      <c r="DP449" s="269" t="str">
        <f t="shared" si="1087"/>
        <v/>
      </c>
      <c r="DQ449" s="269" t="str">
        <f t="shared" si="1088"/>
        <v/>
      </c>
      <c r="DR449" s="269" t="str">
        <f t="shared" si="1089"/>
        <v/>
      </c>
      <c r="DS449" s="269" t="str">
        <f t="shared" si="1090"/>
        <v/>
      </c>
      <c r="DT449" s="269" t="str">
        <f t="shared" si="1091"/>
        <v/>
      </c>
      <c r="DU449" s="269" t="str">
        <f t="shared" si="1092"/>
        <v/>
      </c>
      <c r="DV449" s="269" t="str">
        <f t="shared" si="1093"/>
        <v/>
      </c>
      <c r="DW449" s="269" t="str">
        <f t="shared" si="1094"/>
        <v/>
      </c>
      <c r="DX449" s="269" t="str">
        <f t="shared" si="1095"/>
        <v/>
      </c>
      <c r="DY449" s="269" t="str">
        <f t="shared" si="1096"/>
        <v/>
      </c>
      <c r="DZ449" s="269" t="str">
        <f t="shared" si="1097"/>
        <v/>
      </c>
      <c r="EA449" s="269" t="str">
        <f t="shared" si="1098"/>
        <v/>
      </c>
      <c r="EB449" s="269" t="str">
        <f t="shared" si="1099"/>
        <v/>
      </c>
      <c r="EC449" s="269" t="str">
        <f t="shared" si="1100"/>
        <v/>
      </c>
      <c r="ED449" s="269" t="str">
        <f t="shared" si="1101"/>
        <v/>
      </c>
      <c r="EE449" s="269" t="str">
        <f t="shared" si="1102"/>
        <v/>
      </c>
      <c r="EF449" s="269" t="str">
        <f t="shared" si="1103"/>
        <v/>
      </c>
      <c r="EG449" s="269" t="str">
        <f t="shared" si="1104"/>
        <v/>
      </c>
      <c r="EH449" s="269" t="str">
        <f t="shared" si="1105"/>
        <v/>
      </c>
      <c r="EI449" s="269" t="str">
        <f t="shared" si="1106"/>
        <v/>
      </c>
      <c r="EJ449" s="269" t="str">
        <f t="shared" si="1107"/>
        <v/>
      </c>
      <c r="EK449" s="269" t="str">
        <f t="shared" si="1108"/>
        <v/>
      </c>
      <c r="EL449" s="269" t="str">
        <f t="shared" si="1109"/>
        <v/>
      </c>
      <c r="EM449" s="269" t="str">
        <f t="shared" si="1110"/>
        <v/>
      </c>
      <c r="EN449" s="269" t="str">
        <f t="shared" si="1111"/>
        <v/>
      </c>
      <c r="EO449" s="269" t="str">
        <f t="shared" si="1112"/>
        <v/>
      </c>
      <c r="EP449" s="269" t="str">
        <f t="shared" si="1113"/>
        <v/>
      </c>
      <c r="EQ449" s="269" t="str">
        <f t="shared" si="1114"/>
        <v/>
      </c>
      <c r="ER449" s="269" t="str">
        <f t="shared" si="1115"/>
        <v/>
      </c>
      <c r="ES449" s="269" t="str">
        <f t="shared" si="1116"/>
        <v/>
      </c>
      <c r="ET449" s="269" t="str">
        <f t="shared" si="1117"/>
        <v/>
      </c>
      <c r="EU449" s="269" t="str">
        <f t="shared" si="1118"/>
        <v/>
      </c>
      <c r="EV449" s="269" t="str">
        <f t="shared" si="1119"/>
        <v/>
      </c>
      <c r="EW449" s="269" t="str">
        <f t="shared" si="1120"/>
        <v/>
      </c>
      <c r="EX449" s="269" t="str">
        <f t="shared" si="1121"/>
        <v/>
      </c>
      <c r="EY449" s="269" t="str">
        <f t="shared" si="1166"/>
        <v/>
      </c>
      <c r="EZ449" s="269" t="str">
        <f t="shared" si="1122"/>
        <v/>
      </c>
      <c r="FA449" s="269" t="str">
        <f t="shared" si="1123"/>
        <v/>
      </c>
      <c r="FB449" s="269" t="str">
        <f t="shared" si="1124"/>
        <v/>
      </c>
      <c r="FC449" s="269" t="str">
        <f t="shared" si="1125"/>
        <v/>
      </c>
      <c r="FD449" s="269" t="str">
        <f t="shared" si="1126"/>
        <v/>
      </c>
      <c r="FE449" s="269" t="str">
        <f t="shared" si="1127"/>
        <v/>
      </c>
      <c r="FF449" s="269" t="str">
        <f t="shared" si="1128"/>
        <v/>
      </c>
      <c r="FG449" s="269" t="str">
        <f t="shared" si="1129"/>
        <v/>
      </c>
      <c r="FH449" s="269" t="str">
        <f t="shared" si="1130"/>
        <v/>
      </c>
      <c r="FI449" s="269" t="str">
        <f t="shared" si="1131"/>
        <v/>
      </c>
      <c r="FJ449" s="269" t="str">
        <f t="shared" si="1132"/>
        <v/>
      </c>
      <c r="FK449" s="269" t="str">
        <f t="shared" si="1133"/>
        <v/>
      </c>
      <c r="FL449" s="269" t="str">
        <f t="shared" si="1134"/>
        <v/>
      </c>
      <c r="FM449" s="269" t="str">
        <f t="shared" si="1135"/>
        <v/>
      </c>
      <c r="FN449" s="269" t="str">
        <f t="shared" si="1136"/>
        <v/>
      </c>
      <c r="FO449" s="269" t="str">
        <f t="shared" si="1137"/>
        <v/>
      </c>
      <c r="FP449" s="269" t="str">
        <f t="shared" si="1138"/>
        <v/>
      </c>
      <c r="FQ449" s="269" t="str">
        <f t="shared" si="1139"/>
        <v/>
      </c>
      <c r="FR449" s="269" t="str">
        <f t="shared" si="1167"/>
        <v/>
      </c>
      <c r="FS449" s="269" t="str">
        <f t="shared" si="1140"/>
        <v/>
      </c>
      <c r="FT449" s="269" t="str">
        <f t="shared" si="1141"/>
        <v/>
      </c>
      <c r="FU449" s="269" t="str">
        <f t="shared" si="1142"/>
        <v/>
      </c>
      <c r="FV449" s="269" t="str">
        <f t="shared" si="1143"/>
        <v/>
      </c>
      <c r="FW449" s="269" t="str">
        <f t="shared" si="1144"/>
        <v/>
      </c>
      <c r="FX449" s="269" t="str">
        <f t="shared" si="1145"/>
        <v/>
      </c>
      <c r="FY449" s="269" t="str">
        <f t="shared" si="1146"/>
        <v/>
      </c>
      <c r="FZ449" s="269" t="str">
        <f t="shared" si="1147"/>
        <v/>
      </c>
      <c r="GA449" s="269" t="str">
        <f>IF(AND($A$449&lt;=V$367,V$367&lt;=$B$449),$C$449,"")</f>
        <v/>
      </c>
      <c r="GB449" s="269" t="str">
        <f>IF(AND($A$449&lt;=V$367,V$367&lt;=$B$449),((1/3)*$C$449),"")</f>
        <v/>
      </c>
      <c r="GC449" s="269" t="str">
        <f>IF(AND($A$449&lt;=V$367,V$367&lt;=$B$449),((2/3)*$C$449),"")</f>
        <v/>
      </c>
      <c r="GD449" s="269" t="str">
        <f t="shared" si="1148"/>
        <v/>
      </c>
      <c r="GE449" s="269" t="str">
        <f t="shared" si="1149"/>
        <v/>
      </c>
      <c r="GF449" s="269" t="str">
        <f t="shared" si="1150"/>
        <v/>
      </c>
      <c r="GG449" s="269" t="str">
        <f t="shared" si="1151"/>
        <v/>
      </c>
      <c r="GH449" s="269" t="str">
        <f t="shared" si="1152"/>
        <v/>
      </c>
      <c r="GI449" s="269" t="str">
        <f t="shared" si="1153"/>
        <v/>
      </c>
      <c r="GJ449" s="269" t="str">
        <f t="shared" si="1154"/>
        <v/>
      </c>
      <c r="GK449" s="269" t="str">
        <f t="shared" si="1155"/>
        <v/>
      </c>
      <c r="GL449" s="269" t="str">
        <f t="shared" si="1156"/>
        <v/>
      </c>
      <c r="GM449" s="269" t="str">
        <f t="shared" si="1157"/>
        <v/>
      </c>
      <c r="GN449" s="269" t="str">
        <f t="shared" si="1158"/>
        <v/>
      </c>
      <c r="GO449" s="269" t="str">
        <f t="shared" si="1159"/>
        <v/>
      </c>
      <c r="GP449" s="269" t="str">
        <f t="shared" si="1160"/>
        <v/>
      </c>
      <c r="GQ449" s="269" t="str">
        <f t="shared" si="1161"/>
        <v/>
      </c>
      <c r="GR449" s="270" t="str">
        <f t="shared" si="1162"/>
        <v/>
      </c>
      <c r="GS449" s="269" t="str">
        <f>IF(AND($A$449&lt;=X$367,X$367&lt;=$B$449),$C$449,"")</f>
        <v/>
      </c>
      <c r="GT449" s="269" t="str">
        <f>IF(AND($A$449&lt;=X$367,X$367&lt;=$B$449),((1/3)*$C$449),"")</f>
        <v/>
      </c>
      <c r="GU449" s="269" t="str">
        <f>IF(AND($A$449&lt;=X$367,X$367&lt;=$B$449),((2/3)*$C$449),"")</f>
        <v/>
      </c>
      <c r="GV449" s="269" t="str">
        <f>IF(AND($A$449&lt;=X$367,X$367&lt;=$B$449),$D$449,"")</f>
        <v/>
      </c>
      <c r="GW449" s="269" t="str">
        <f>IF(AND($A$449&lt;=X$367,X$367&lt;=$B$449),((1/3)*$D$449),"")</f>
        <v/>
      </c>
      <c r="GX449" s="269" t="str">
        <f>IF(AND($A$449&lt;=X$367,X$367&lt;=$B$449),((2/3)*$D$449),"")</f>
        <v/>
      </c>
      <c r="GY449" s="269" t="str">
        <f>IF(AND($A$449&lt;=X$367,X$367&lt;=$B$449),$E$449,"")</f>
        <v/>
      </c>
      <c r="GZ449" s="269" t="str">
        <f>IF(AND($A$449&lt;=X$367,X$367&lt;=$B$449),((1/3)*$E$449),"")</f>
        <v/>
      </c>
      <c r="HA449" s="269" t="str">
        <f>IF(AND($A$449&lt;=X$367,X$367&lt;=$B$449),((2/3)*$E$449),"")</f>
        <v/>
      </c>
      <c r="HB449" s="269" t="str">
        <f>IF(AND($A$449&lt;=Y$367,Y$367&lt;=$B$449),$C$449,"")</f>
        <v/>
      </c>
      <c r="HC449" s="269" t="str">
        <f>IF(AND($A$449&lt;=Y$367,Y$367&lt;=$B$449),((1/3)*$C$449),"")</f>
        <v/>
      </c>
      <c r="HD449" s="269" t="str">
        <f>IF(AND($A$449&lt;=Y$367,Y$367&lt;=$B$449),((2/3)*$C$449),"")</f>
        <v/>
      </c>
      <c r="HE449" s="269" t="str">
        <f>IF(AND($A$449&lt;=Y$367,Y$367&lt;=$B$449),$D$449,"")</f>
        <v/>
      </c>
      <c r="HF449" s="269" t="str">
        <f>IF(AND($A$449&lt;=Y$367,Y$367&lt;=$B$449),((1/3)*$D$449),"")</f>
        <v/>
      </c>
      <c r="HG449" s="269" t="str">
        <f>IF(AND($A$449&lt;=Y$367,Y$367&lt;=$B$449),((2/3)*$D$449),"")</f>
        <v/>
      </c>
      <c r="HH449" s="269" t="str">
        <f>IF(AND($A$449&lt;=Y$367,Y$367&lt;=$B$449),$E$449,"")</f>
        <v/>
      </c>
      <c r="HI449" s="269" t="str">
        <f>IF(AND($A$449&lt;=Y$367,Y$367&lt;=$B$449),((1/3)*$E$449),"")</f>
        <v/>
      </c>
      <c r="HJ449" s="269" t="str">
        <f>IF(AND($A$449&lt;=Y$367,Y$367&lt;=$B$449),((2/3)*$E$449),"")</f>
        <v/>
      </c>
      <c r="HK449" s="269" t="str">
        <f>IF(AND($A$449&lt;=Z$367,Z$367&lt;=$B$449),$C$449,"")</f>
        <v/>
      </c>
      <c r="HL449" s="269" t="str">
        <f>IF(AND($A$449&lt;=Z$367,Z$367&lt;=$B$449),((1/3)*$C$449),"")</f>
        <v/>
      </c>
      <c r="HM449" s="269" t="str">
        <f>IF(AND($A$449&lt;=Z$367,Z$367&lt;=$B$449),((2/3)*$C$449),"")</f>
        <v/>
      </c>
      <c r="HN449" s="269" t="str">
        <f>IF(AND($A$449&lt;=Z$367,Z$367&lt;=$B$449),$D$449,"")</f>
        <v/>
      </c>
      <c r="HO449" s="269" t="str">
        <f>IF(AND($A$449&lt;=Z$367,Z$367&lt;=$B$449),((1/3)*$D$449),"")</f>
        <v/>
      </c>
      <c r="HP449" s="269" t="str">
        <f>IF(AND($A$449&lt;=Z$367,Z$367&lt;=$B$449),((2/3)*$D$449),"")</f>
        <v/>
      </c>
      <c r="HQ449" s="269" t="str">
        <f>IF(AND($A$449&lt;=Z$367,Z$367&lt;=$B$449),$E$449,"")</f>
        <v/>
      </c>
      <c r="HR449" s="269" t="str">
        <f>IF(AND($A$449&lt;=Z$367,Z$367&lt;=$B$449),((1/3)*$E$449),"")</f>
        <v/>
      </c>
      <c r="HS449" s="269" t="str">
        <f>IF(AND($A$449&lt;=Z$367,Z$367&lt;=$B$449),((2/3)*$E$449),"")</f>
        <v/>
      </c>
      <c r="HT449" s="269" t="str">
        <f>IF(AND($A$449&lt;=AA$367,AA$367&lt;=$B$449),$C$449,"")</f>
        <v/>
      </c>
      <c r="HU449" s="269" t="str">
        <f>IF(AND($A$449&lt;=AA$367,AA$367&lt;=$B$449),((1/3)*$C$449),"")</f>
        <v/>
      </c>
      <c r="HV449" s="269" t="str">
        <f>IF(AND($A$449&lt;=AA$367,AA$367&lt;=$B$449),((2/3)*$C$449),"")</f>
        <v/>
      </c>
      <c r="HW449" s="269" t="str">
        <f>IF(AND($A$449&lt;=AA$367,AA$367&lt;=$B$449),$D$449,"")</f>
        <v/>
      </c>
      <c r="HX449" s="269" t="str">
        <f>IF(AND($A$449&lt;=AA$367,AA$367&lt;=$B$449),((1/3)*$D$449),"")</f>
        <v/>
      </c>
      <c r="HY449" s="269" t="str">
        <f>IF(AND($A$449&lt;=AA$367,AA$367&lt;=$B$449),((2/3)*$D$449),"")</f>
        <v/>
      </c>
      <c r="HZ449" s="269" t="str">
        <f>IF(AND($A$449&lt;=AA$367,AA$367&lt;=$B$449),$E$449,"")</f>
        <v/>
      </c>
      <c r="IA449" s="269" t="str">
        <f>IF(AND($A$449&lt;=AA$367,AA$367&lt;=$B$449),((1/3)*$E$449),"")</f>
        <v/>
      </c>
      <c r="IB449" s="269" t="str">
        <f>IF(AND($A$449&lt;=AA$367,AA$367&lt;=$B$449),((2/3)*$E$449),"")</f>
        <v/>
      </c>
      <c r="IC449" s="269" t="str">
        <f>IF(AND($A$449&lt;=AB$367,AB$367&lt;=$B$449),$C$449,"")</f>
        <v/>
      </c>
      <c r="ID449" s="269" t="str">
        <f>IF(AND($A$449&lt;=AB$367,AB$367&lt;=$B$449),((1/3)*$C$449),"")</f>
        <v/>
      </c>
      <c r="IE449" s="269" t="str">
        <f>IF(AND($A$449&lt;=AB$367,AB$367&lt;=$B$449),((2/3)*$C$449),"")</f>
        <v/>
      </c>
      <c r="IF449" s="269" t="str">
        <f>IF(AND($A$449&lt;=AB$367,AB$367&lt;=$B$449),$D$449,"")</f>
        <v/>
      </c>
      <c r="IG449" s="269" t="str">
        <f>IF(AND($A$449&lt;=AB$367,AB$367&lt;=$B$449),((1/3)*$D$449),"")</f>
        <v/>
      </c>
      <c r="IH449" s="269" t="str">
        <f>IF(AND($A$449&lt;=AB$367,AB$367&lt;=$B$449),((2/3)*$D$449),"")</f>
        <v/>
      </c>
      <c r="II449" s="269" t="str">
        <f>IF(AND($A$449&lt;=AB$367,AB$367&lt;=$B$449),$E$449,"")</f>
        <v/>
      </c>
      <c r="IJ449" s="269" t="str">
        <f>IF(AND($A$449&lt;=AB$367,AB$367&lt;=$B$449),((1/3)*$E$449),"")</f>
        <v/>
      </c>
      <c r="IK449" s="269" t="str">
        <f>IF(AND($A$449&lt;=AB$367,AB$367&lt;=$B$449),((2/3)*$E$449),"")</f>
        <v/>
      </c>
      <c r="IL449" s="269" t="str">
        <f>IF(AND($A$449&lt;=AC$367,AC$367&lt;=$B$449),$C$449,"")</f>
        <v/>
      </c>
      <c r="IM449" s="269" t="str">
        <f>IF(AND($A$449&lt;=AC$367,AC$367&lt;=$B$449),((1/3)*$C$449),"")</f>
        <v/>
      </c>
      <c r="IN449" s="269" t="str">
        <f>IF(AND($A$449&lt;=AC$367,AC$367&lt;=$B$449),((2/3)*$C$449),"")</f>
        <v/>
      </c>
      <c r="IO449" s="269" t="str">
        <f>IF(AND($A$449&lt;=AC$367,AC$367&lt;=$B$449),$D$449,"")</f>
        <v/>
      </c>
      <c r="IP449" s="269" t="str">
        <f>IF(AND($A$449&lt;=AC$367,AC$367&lt;=$B$449),((1/3)*$D$449),"")</f>
        <v/>
      </c>
      <c r="IQ449" s="269" t="str">
        <f>IF(AND($A$449&lt;=AC$367,AC$367&lt;=$B$449),((2/3)*$D$449),"")</f>
        <v/>
      </c>
      <c r="IR449" s="269" t="str">
        <f>IF(AND($A$449&lt;=AC$367,AC$367&lt;=$B$449),$E$449,"")</f>
        <v/>
      </c>
      <c r="IS449" s="269" t="str">
        <f>IF(AND($A$449&lt;=AC$367,AC$367&lt;=$B$449),((1/3)*$E$449),"")</f>
        <v/>
      </c>
      <c r="IT449" s="269" t="str">
        <f>IF(AND($A$449&lt;=AC$367,AC$367&lt;=$B$449),((2/3)*$E$449),"")</f>
        <v/>
      </c>
      <c r="IU449" s="269" t="str">
        <f>IF(AND($A$449&lt;=AD$367,AD$367&lt;=$B$449),$C$449,"")</f>
        <v/>
      </c>
      <c r="IV449" s="269" t="str">
        <f>IF(AND($A$449&lt;=AD$367,AD$367&lt;=$B$449),((1/3)*$C$449),"")</f>
        <v/>
      </c>
      <c r="IW449" s="269" t="str">
        <f>IF(AND($A$449&lt;=AD$367,AD$367&lt;=$B$449),((2/3)*$C$449),"")</f>
        <v/>
      </c>
      <c r="IX449" s="269" t="str">
        <f>IF(AND($A$449&lt;=AD$367,AD$367&lt;=$B$449),$D$449,"")</f>
        <v/>
      </c>
      <c r="IY449" s="269" t="str">
        <f>IF(AND($A$449&lt;=AD$367,AD$367&lt;=$B$449),((1/3)*$D$449),"")</f>
        <v/>
      </c>
      <c r="IZ449" s="269" t="str">
        <f>IF(AND($A$449&lt;=AD$367,AD$367&lt;=$B$449),((2/3)*$D$449),"")</f>
        <v/>
      </c>
      <c r="JA449" s="269" t="str">
        <f>IF(AND($A$449&lt;=AD$367,AD$367&lt;=$B$449),$E$449,"")</f>
        <v/>
      </c>
      <c r="JB449" s="269" t="str">
        <f>IF(AND($A$449&lt;=AD$367,AD$367&lt;=$B$449),((1/3)*$E$449),"")</f>
        <v/>
      </c>
      <c r="JC449" s="269" t="str">
        <f>IF(AND($A$449&lt;=AD$367,AD$367&lt;=$B$449),((2/3)*$E$449),"")</f>
        <v/>
      </c>
      <c r="JD449" s="269" t="str">
        <f>IF(AND($A$449&lt;=AE$367,AE$367&lt;=$B$449),$C$449,"")</f>
        <v/>
      </c>
      <c r="JE449" s="269" t="str">
        <f>IF(AND($A$449&lt;=AE$367,AE$367&lt;=$B$449),((1/3)*$C$449),"")</f>
        <v/>
      </c>
      <c r="JF449" s="269" t="str">
        <f>IF(AND($A$449&lt;=AE$367,AE$367&lt;=$B$449),((2/3)*$C$449),"")</f>
        <v/>
      </c>
      <c r="JG449" s="269" t="str">
        <f>IF(AND($A$449&lt;=AE$367,AE$367&lt;=$B$449),$D$449,"")</f>
        <v/>
      </c>
      <c r="JH449" s="269" t="str">
        <f>IF(AND($A$449&lt;=AE$367,AE$367&lt;=$B$449),((1/3)*$D$449),"")</f>
        <v/>
      </c>
      <c r="JI449" s="269" t="str">
        <f>IF(AND($A$449&lt;=AE$367,AE$367&lt;=$B$449),((2/3)*$D$449),"")</f>
        <v/>
      </c>
      <c r="JJ449" s="269" t="str">
        <f>IF(AND($A$449&lt;=AE$367,AE$367&lt;=$B$449),$E$449,"")</f>
        <v/>
      </c>
      <c r="JK449" s="269" t="str">
        <f>IF(AND($A$449&lt;=AE$367,AE$367&lt;=$B$449),((1/3)*$E$449),"")</f>
        <v/>
      </c>
      <c r="JL449" s="269" t="str">
        <f>IF(AND($A$449&lt;=AE$367,AE$367&lt;=$B$449),((2/3)*$E$449),"")</f>
        <v/>
      </c>
      <c r="JM449" s="269" t="str">
        <f>IF(AND($A$449&lt;=AF$367,AF$367&lt;=$B$449),$C$449,"")</f>
        <v/>
      </c>
      <c r="JN449" s="269" t="str">
        <f>IF(AND($A$449&lt;=AF$367,AF$367&lt;=$B$449),((1/3)*$C$449),"")</f>
        <v/>
      </c>
      <c r="JO449" s="269" t="str">
        <f>IF(AND($A$449&lt;=AF$367,AF$367&lt;=$B$449),((2/3)*$C$449),"")</f>
        <v/>
      </c>
      <c r="JP449" s="269" t="str">
        <f>IF(AND($A$449&lt;=AF$367,AF$367&lt;=$B$449),$D$449,"")</f>
        <v/>
      </c>
      <c r="JQ449" s="269" t="str">
        <f>IF(AND($A$449&lt;=AF$367,AF$367&lt;=$B$449),((1/3)*$D$449),"")</f>
        <v/>
      </c>
      <c r="JR449" s="269" t="str">
        <f>IF(AND($A$449&lt;=AF$367,AF$367&lt;=$B$449),((2/3)*$D$449),"")</f>
        <v/>
      </c>
      <c r="JS449" s="269" t="str">
        <f>IF(AND($A$449&lt;=AF$367,AF$367&lt;=$B$449),$E$449,"")</f>
        <v/>
      </c>
      <c r="JT449" s="269" t="str">
        <f>IF(AND($A$449&lt;=AF$367,AF$367&lt;=$B$449),((1/3)*$E$449),"")</f>
        <v/>
      </c>
      <c r="JU449" s="269" t="str">
        <f>IF(AND($A$449&lt;=AF$367,AF$367&lt;=$B$449),((2/3)*$E$449),"")</f>
        <v/>
      </c>
      <c r="JV449" s="269" t="str">
        <f>IF(AND($A$449&lt;=AG$367,AG$367&lt;=$B$449),$C$449,"")</f>
        <v/>
      </c>
      <c r="JW449" s="269" t="str">
        <f>IF(AND($A$449&lt;=AG$367,AG$367&lt;=$B$449),((1/3)*$C$449),"")</f>
        <v/>
      </c>
      <c r="JX449" s="269" t="str">
        <f>IF(AND($A$449&lt;=AG$367,AG$367&lt;=$B$449),((2/3)*$C$449),"")</f>
        <v/>
      </c>
      <c r="JY449" s="269" t="str">
        <f>IF(AND($A$449&lt;=AG$367,AG$367&lt;=$B$449),$D$449,"")</f>
        <v/>
      </c>
      <c r="JZ449" s="269" t="str">
        <f>IF(AND($A$449&lt;=AG$367,AG$367&lt;=$B$449),((1/3)*$D$449),"")</f>
        <v/>
      </c>
      <c r="KA449" s="269" t="str">
        <f>IF(AND($A$449&lt;=AG$367,AG$367&lt;=$B$449),((2/3)*$D$449),"")</f>
        <v/>
      </c>
      <c r="KB449" s="269" t="str">
        <f>IF(AND($A$449&lt;=AG$367,AG$367&lt;=$B$449),$E$449,"")</f>
        <v/>
      </c>
      <c r="KC449" s="269" t="str">
        <f>IF(AND($A$449&lt;=AG$367,AG$367&lt;=$B$449),((1/3)*$E$449),"")</f>
        <v/>
      </c>
      <c r="KD449" s="269" t="str">
        <f>IF(AND($A$449&lt;=AG$367,AG$367&lt;=$B$449),((2/3)*$E$449),"")</f>
        <v/>
      </c>
      <c r="KE449" s="269" t="str">
        <f>IF(AND($A$449&lt;=AH$367,AH$367&lt;=$B$449),$C$449,"")</f>
        <v/>
      </c>
      <c r="KF449" s="269" t="str">
        <f>IF(AND($A$449&lt;=AH$367,AH$367&lt;=$B$449),((1/3)*$C$449),"")</f>
        <v/>
      </c>
      <c r="KG449" s="269" t="str">
        <f>IF(AND($A$449&lt;=AH$367,AH$367&lt;=$B$449),((2/3)*$C$449),"")</f>
        <v/>
      </c>
      <c r="KH449" s="269" t="str">
        <f>IF(AND($A$449&lt;=AH$367,AH$367&lt;=$B$449),$D$449,"")</f>
        <v/>
      </c>
      <c r="KI449" s="269" t="str">
        <f>IF(AND($A$449&lt;=AH$367,AH$367&lt;=$B$449),((1/3)*$D$449),"")</f>
        <v/>
      </c>
      <c r="KJ449" s="269" t="str">
        <f>IF(AND($A$449&lt;=AH$367,AH$367&lt;=$B$449),((2/3)*$D$449),"")</f>
        <v/>
      </c>
      <c r="KK449" s="269" t="str">
        <f>IF(AND($A$449&lt;=AH$367,AH$367&lt;=$B$449),$E$449,"")</f>
        <v/>
      </c>
      <c r="KL449" s="269" t="str">
        <f>IF(AND($A$449&lt;=AH$367,AH$367&lt;=$B$449),((1/3)*$E$449),"")</f>
        <v/>
      </c>
      <c r="KM449" s="269" t="str">
        <f>IF(AND($A$449&lt;=AH$367,AH$367&lt;=$B$449),((2/3)*$E$449),"")</f>
        <v/>
      </c>
      <c r="KN449" s="269" t="str">
        <f>IF(AND($A$449&lt;=AI$367,AI$367&lt;=$B$449),$C$449,"")</f>
        <v/>
      </c>
      <c r="KO449" s="269" t="str">
        <f>IF(AND($A$449&lt;=AI$367,AI$367&lt;=$B$449),((1/3)*$C$449),"")</f>
        <v/>
      </c>
      <c r="KP449" s="269" t="str">
        <f>IF(AND($A$449&lt;=AI$367,AI$367&lt;=$B$449),((2/3)*$C$449),"")</f>
        <v/>
      </c>
      <c r="KQ449" s="269" t="str">
        <f>IF(AND($A$449&lt;=AI$367,AI$367&lt;=$B$449),$D$449,"")</f>
        <v/>
      </c>
      <c r="KR449" s="269" t="str">
        <f>IF(AND($A$449&lt;=AI$367,AI$367&lt;=$B$449),((1/3)*$D$449),"")</f>
        <v/>
      </c>
      <c r="KS449" s="269" t="str">
        <f>IF(AND($A$449&lt;=AI$367,AI$367&lt;=$B$449),((2/3)*$D$449),"")</f>
        <v/>
      </c>
      <c r="KT449" s="269" t="str">
        <f>IF(AND($A$449&lt;=AI$367,AI$367&lt;=$B$449),$E$449,"")</f>
        <v/>
      </c>
      <c r="KU449" s="269" t="str">
        <f>IF(AND($A$449&lt;=AI$367,AI$367&lt;=$B$449),((1/3)*$E$449),"")</f>
        <v/>
      </c>
      <c r="KV449" s="269" t="str">
        <f>IF(AND($A$449&lt;=AI$367,AI$367&lt;=$B$449),((2/3)*$E$449),"")</f>
        <v/>
      </c>
      <c r="KW449" s="269" t="str">
        <f>IF(AND($A$449&lt;=AJ$367,AJ$367&lt;=$B$449),$C$449,"")</f>
        <v/>
      </c>
      <c r="KX449" s="269" t="str">
        <f>IF(AND($A$449&lt;=AJ$367,AJ$367&lt;=$B$449),((1/3)*$C$449),"")</f>
        <v/>
      </c>
      <c r="KY449" s="269" t="str">
        <f>IF(AND($A$449&lt;=AJ$367,AJ$367&lt;=$B$449),((2/3)*$C$449),"")</f>
        <v/>
      </c>
      <c r="KZ449" s="269" t="str">
        <f>IF(AND($A$449&lt;=AJ$367,AJ$367&lt;=$B$449),$D$449,"")</f>
        <v/>
      </c>
      <c r="LA449" s="269" t="str">
        <f>IF(AND($A$449&lt;=AJ$367,AJ$367&lt;=$B$449),((1/3)*$D$449),"")</f>
        <v/>
      </c>
      <c r="LB449" s="269" t="str">
        <f>IF(AND($A$449&lt;=AJ$367,AJ$367&lt;=$B$449),((2/3)*$D$449),"")</f>
        <v/>
      </c>
      <c r="LC449" s="269" t="str">
        <f>IF(AND($A$449&lt;=AJ$367,AJ$367&lt;=$B$449),$E$449,"")</f>
        <v/>
      </c>
      <c r="LD449" s="269" t="str">
        <f>IF(AND($A$449&lt;=AJ$367,AJ$367&lt;=$B$449),((1/3)*$E$449),"")</f>
        <v/>
      </c>
      <c r="LE449" s="269" t="str">
        <f>IF(AND($A$449&lt;=AJ$367,AJ$367&lt;=$B$449),((2/3)*$E$449),"")</f>
        <v/>
      </c>
      <c r="LF449" s="269" t="str">
        <f>IF(AND($A$449&lt;=AK$367,AK$367&lt;=$B$449),$C$449,"")</f>
        <v/>
      </c>
      <c r="LG449" s="269" t="str">
        <f>IF(AND($A$449&lt;=AK$367,AK$367&lt;=$B$449),((1/3)*$C$449),"")</f>
        <v/>
      </c>
      <c r="LH449" s="269" t="str">
        <f>IF(AND($A$449&lt;=AK$367,AK$367&lt;=$B$449),((2/3)*$C$449),"")</f>
        <v/>
      </c>
      <c r="LI449" s="269" t="str">
        <f>IF(AND($A$449&lt;=AK$367,AK$367&lt;=$B$449),$D$449,"")</f>
        <v/>
      </c>
      <c r="LJ449" s="269" t="str">
        <f>IF(AND($A$449&lt;=AK$367,AK$367&lt;=$B$449),((1/3)*$D$449),"")</f>
        <v/>
      </c>
      <c r="LK449" s="269" t="str">
        <f>IF(AND($A$449&lt;=AK$367,AK$367&lt;=$B$449),((2/3)*$D$449),"")</f>
        <v/>
      </c>
      <c r="LL449" s="269" t="str">
        <f>IF(AND($A$449&lt;=AK$367,AK$367&lt;=$B$449),$E$449,"")</f>
        <v/>
      </c>
      <c r="LM449" s="269" t="str">
        <f>IF(AND($A$449&lt;=AK$367,AK$367&lt;=$B$449),((1/3)*$E$449),"")</f>
        <v/>
      </c>
      <c r="LN449" s="269" t="str">
        <f>IF(AND($A$449&lt;=AK$367,AK$367&lt;=$B$449),((2/3)*$E$449),"")</f>
        <v/>
      </c>
      <c r="LO449" s="269" t="str">
        <f>IF(AND($A$449&lt;=AL$367,AL$367&lt;=$B$449),$C$449,"")</f>
        <v/>
      </c>
      <c r="LP449" s="269" t="str">
        <f>IF(AND($A$449&lt;=AL$367,AL$367&lt;=$B$449),((1/3)*$C$449),"")</f>
        <v/>
      </c>
      <c r="LQ449" s="269" t="str">
        <f>IF(AND($A$449&lt;=AL$367,AL$367&lt;=$B$449),((2/3)*$C$449),"")</f>
        <v/>
      </c>
      <c r="LR449" s="269" t="str">
        <f>IF(AND($A$449&lt;=AL$367,AL$367&lt;=$B$449),$D$449,"")</f>
        <v/>
      </c>
      <c r="LS449" s="269" t="str">
        <f>IF(AND($A$449&lt;=AL$367,AL$367&lt;=$B$449),((1/3)*$D$449),"")</f>
        <v/>
      </c>
      <c r="LT449" s="269" t="str">
        <f>IF(AND($A$449&lt;=AL$367,AL$367&lt;=$B$449),((2/3)*$D$449),"")</f>
        <v/>
      </c>
      <c r="LU449" s="269" t="str">
        <f>IF(AND($A$449&lt;=AL$367,AL$367&lt;=$B$449),$E$449,"")</f>
        <v/>
      </c>
      <c r="LV449" s="269" t="str">
        <f>IF(AND($A$449&lt;=AL$367,AL$367&lt;=$B$449),((1/3)*$E$449),"")</f>
        <v/>
      </c>
      <c r="LW449" s="269" t="str">
        <f>IF(AND($A$449&lt;=AL$367,AL$367&lt;=$B$449),((2/3)*$E$449),"")</f>
        <v/>
      </c>
      <c r="LX449" s="269" t="str">
        <f>IF(AND($A$449&lt;=AM$367,AM$367&lt;=$B$449),$C$449,"")</f>
        <v/>
      </c>
      <c r="LY449" s="269" t="str">
        <f>IF(AND($A$449&lt;=AM$367,AM$367&lt;=$B$449),((1/3)*$C$449),"")</f>
        <v/>
      </c>
      <c r="LZ449" s="269" t="str">
        <f>IF(AND($A$449&lt;=AM$367,AM$367&lt;=$B$449),((2/3)*$C$449),"")</f>
        <v/>
      </c>
      <c r="MA449" s="269" t="str">
        <f>IF(AND($A$449&lt;=AM$367,AM$367&lt;=$B$449),$D$449,"")</f>
        <v/>
      </c>
      <c r="MB449" s="269" t="str">
        <f>IF(AND($A$449&lt;=AM$367,AM$367&lt;=$B$449),((1/3)*$D$449),"")</f>
        <v/>
      </c>
      <c r="MC449" s="269" t="str">
        <f>IF(AND($A$449&lt;=AM$367,AM$367&lt;=$B$449),((2/3)*$D$449),"")</f>
        <v/>
      </c>
      <c r="MD449" s="269" t="str">
        <f>IF(AND($A$449&lt;=AM$367,AM$367&lt;=$B$449),$E$449,"")</f>
        <v/>
      </c>
      <c r="ME449" s="269" t="str">
        <f>IF(AND($A$449&lt;=AM$367,AM$367&lt;=$B$449),((1/3)*$E$449),"")</f>
        <v/>
      </c>
      <c r="MF449" s="269" t="str">
        <f>IF(AND($A$449&lt;=AM$367,AM$367&lt;=$B$449),((2/3)*$E$449),"")</f>
        <v/>
      </c>
      <c r="MG449" s="269" t="str">
        <f>IF(AND($A$449&lt;=AN$367,AN$367&lt;=$B$449),$C$449,"")</f>
        <v/>
      </c>
      <c r="MH449" s="269" t="str">
        <f>IF(AND($A$449&lt;=AN$367,AN$367&lt;=$B$449),((1/3)*$C$449),"")</f>
        <v/>
      </c>
      <c r="MI449" s="269" t="str">
        <f>IF(AND($A$449&lt;=AN$367,AN$367&lt;=$B$449),((2/3)*$C$449),"")</f>
        <v/>
      </c>
      <c r="MJ449" s="269" t="str">
        <f>IF(AND($A$449&lt;=AN$367,AN$367&lt;=$B$449),$D$449,"")</f>
        <v/>
      </c>
      <c r="MK449" s="269" t="str">
        <f>IF(AND($A$449&lt;=AN$367,AN$367&lt;=$B$449),((1/3)*$D$449),"")</f>
        <v/>
      </c>
      <c r="ML449" s="269" t="str">
        <f>IF(AND($A$449&lt;=AN$367,AN$367&lt;=$B$449),((2/3)*$D$449),"")</f>
        <v/>
      </c>
      <c r="MM449" s="269" t="str">
        <f>IF(AND($A$449&lt;=AN$367,AN$367&lt;=$B$449),$E$449,"")</f>
        <v/>
      </c>
      <c r="MN449" s="269" t="str">
        <f>IF(AND($A$449&lt;=AN$367,AN$367&lt;=$B$449),((1/3)*$E$449),"")</f>
        <v/>
      </c>
      <c r="MO449" s="269" t="str">
        <f>IF(AND($A$449&lt;=AN$367,AN$367&lt;=$B$449),((2/3)*$E$449),"")</f>
        <v/>
      </c>
      <c r="MP449" s="269" t="str">
        <f>IF(AND($A$449&lt;=AO$367,AO$367&lt;=$B$449),$C$449,"")</f>
        <v/>
      </c>
      <c r="MQ449" s="269" t="str">
        <f>IF(AND($A$449&lt;=AO$367,AO$367&lt;=$B$449),((1/3)*$C$449),"")</f>
        <v/>
      </c>
      <c r="MR449" s="269" t="str">
        <f>IF(AND($A$449&lt;=AO$367,AO$367&lt;=$B$449),((2/3)*$C$449),"")</f>
        <v/>
      </c>
      <c r="MS449" s="269" t="str">
        <f>IF(AND($A$449&lt;=AO$367,AO$367&lt;=$B$449),$D$449,"")</f>
        <v/>
      </c>
      <c r="MT449" s="269" t="str">
        <f>IF(AND($A$449&lt;=AO$367,AO$367&lt;=$B$449),((1/3)*$D$449),"")</f>
        <v/>
      </c>
      <c r="MU449" s="269" t="str">
        <f>IF(AND($A$449&lt;=AO$367,AO$367&lt;=$B$449),((2/3)*$D$449),"")</f>
        <v/>
      </c>
      <c r="MV449" s="269" t="str">
        <f>IF(AND($A$449&lt;=AO$367,AO$367&lt;=$B$449),$E$449,"")</f>
        <v/>
      </c>
      <c r="MW449" s="269" t="str">
        <f>IF(AND($A$449&lt;=AO$367,AO$367&lt;=$B$449),((1/3)*$E$449),"")</f>
        <v/>
      </c>
      <c r="MX449" s="269" t="str">
        <f>IF(AND($A$449&lt;=AO$367,AO$367&lt;=$B$449),((2/3)*$E$449),"")</f>
        <v/>
      </c>
      <c r="MY449" s="269" t="str">
        <f>IF(AND($A$449&lt;=AP$367,AP$367&lt;=$B$449),$C$449,"")</f>
        <v/>
      </c>
      <c r="MZ449" s="269" t="str">
        <f>IF(AND($A$449&lt;=AP$367,AP$367&lt;=$B$449),((1/3)*$C$449),"")</f>
        <v/>
      </c>
      <c r="NA449" s="269" t="str">
        <f>IF(AND($A$449&lt;=AP$367,AP$367&lt;=$B$449),((2/3)*$C$449),"")</f>
        <v/>
      </c>
      <c r="NB449" s="269" t="str">
        <f>IF(AND($A$449&lt;=AP$367,AP$367&lt;=$B$449),$D$449,"")</f>
        <v/>
      </c>
      <c r="NC449" s="269" t="str">
        <f>IF(AND($A$449&lt;=AP$367,AP$367&lt;=$B$449),((1/3)*$D$449),"")</f>
        <v/>
      </c>
      <c r="ND449" s="269" t="str">
        <f>IF(AND($A$449&lt;=AP$367,AP$367&lt;=$B$449),((2/3)*$D$449),"")</f>
        <v/>
      </c>
      <c r="NE449" s="269" t="str">
        <f>IF(AND($A$449&lt;=AP$367,AP$367&lt;=$B$449),$E$449,"")</f>
        <v/>
      </c>
      <c r="NF449" s="269" t="str">
        <f>IF(AND($A$449&lt;=AP$367,AP$367&lt;=$B$449),((1/3)*$E$449),"")</f>
        <v/>
      </c>
      <c r="NG449" s="269" t="str">
        <f>IF(AND($A$449&lt;=AP$367,AP$367&lt;=$B$449),((2/3)*$E$449),"")</f>
        <v/>
      </c>
      <c r="NH449" s="269" t="str">
        <f>IF(AND($A$449&lt;=AQ$367,AQ$367&lt;=$B$449),$C$449,"")</f>
        <v/>
      </c>
      <c r="NI449" s="269" t="str">
        <f>IF(AND($A$449&lt;=AQ$367,AQ$367&lt;=$B$449),((1/3)*$C$449),"")</f>
        <v/>
      </c>
      <c r="NJ449" s="269" t="str">
        <f>IF(AND($A$449&lt;=AQ$367,AQ$367&lt;=$B$449),((2/3)*$C$449),"")</f>
        <v/>
      </c>
      <c r="NK449" s="269" t="str">
        <f>IF(AND($A$449&lt;=AQ$367,AQ$367&lt;=$B$449),$D$449,"")</f>
        <v/>
      </c>
      <c r="NL449" s="269" t="str">
        <f>IF(AND($A$449&lt;=AQ$367,AQ$367&lt;=$B$449),((1/3)*$D$449),"")</f>
        <v/>
      </c>
      <c r="NM449" s="269" t="str">
        <f>IF(AND($A$449&lt;=AQ$367,AQ$367&lt;=$B$449),((2/3)*$D$449),"")</f>
        <v/>
      </c>
      <c r="NN449" s="269" t="str">
        <f>IF(AND($A$449&lt;=AQ$367,AQ$367&lt;=$B$449),$E$449,"")</f>
        <v/>
      </c>
      <c r="NO449" s="269" t="str">
        <f>IF(AND($A$449&lt;=AQ$367,AQ$367&lt;=$B$449),((1/3)*$E$449),"")</f>
        <v/>
      </c>
      <c r="NP449" s="269" t="str">
        <f>IF(AND($A$449&lt;=AQ$367,AQ$367&lt;=$B$449),((2/3)*$E$449),"")</f>
        <v/>
      </c>
      <c r="NQ449" s="269" t="str">
        <f>IF(AND($A$449&lt;=AR$367,AR$367&lt;=$B$449),$C$449,"")</f>
        <v/>
      </c>
      <c r="NR449" s="269" t="str">
        <f>IF(AND($A$449&lt;=AR$367,AR$367&lt;=$B$449),((1/3)*$C$449),"")</f>
        <v/>
      </c>
      <c r="NS449" s="269" t="str">
        <f>IF(AND($A$449&lt;=AR$367,AR$367&lt;=$B$449),((2/3)*$C$449),"")</f>
        <v/>
      </c>
      <c r="NT449" s="269" t="str">
        <f>IF(AND($A$449&lt;=AR$367,AR$367&lt;=$B$449),$D$449,"")</f>
        <v/>
      </c>
      <c r="NU449" s="269" t="str">
        <f>IF(AND($A$449&lt;=AR$367,AR$367&lt;=$B$449),((1/3)*$D$449),"")</f>
        <v/>
      </c>
      <c r="NV449" s="269" t="str">
        <f>IF(AND($A$449&lt;=AR$367,AR$367&lt;=$B$449),((2/3)*$D$449),"")</f>
        <v/>
      </c>
      <c r="NW449" s="269" t="str">
        <f>IF(AND($A$449&lt;=AR$367,AR$367&lt;=$B$449),$E$449,"")</f>
        <v/>
      </c>
      <c r="NX449" s="269" t="str">
        <f>IF(AND($A$449&lt;=AR$367,AR$367&lt;=$B$449),((1/3)*$E$449),"")</f>
        <v/>
      </c>
      <c r="NY449" s="269" t="str">
        <f>IF(AND($A$449&lt;=AR$367,AR$367&lt;=$B$449),((2/3)*$E$449),"")</f>
        <v/>
      </c>
      <c r="NZ449" s="269" t="str">
        <f>IF(AND($A$449&lt;=AS$367,AS$367&lt;=$B$449),$C$449,"")</f>
        <v/>
      </c>
      <c r="OA449" s="269" t="str">
        <f>IF(AND($A$449&lt;=AS$367,AS$367&lt;=$B$449),((1/3)*$C$449),"")</f>
        <v/>
      </c>
      <c r="OB449" s="269" t="str">
        <f>IF(AND($A$449&lt;=AS$367,AS$367&lt;=$B$449),((2/3)*$C$449),"")</f>
        <v/>
      </c>
      <c r="OC449" s="269" t="str">
        <f>IF(AND($A$449&lt;=AS$367,AS$367&lt;=$B$449),$D$449,"")</f>
        <v/>
      </c>
      <c r="OD449" s="269" t="str">
        <f>IF(AND($A$449&lt;=AS$367,AS$367&lt;=$B$449),((1/3)*$D$449),"")</f>
        <v/>
      </c>
      <c r="OE449" s="269" t="str">
        <f>IF(AND($A$449&lt;=AS$367,AS$367&lt;=$B$449),((2/3)*$D$449),"")</f>
        <v/>
      </c>
      <c r="OF449" s="269" t="str">
        <f>IF(AND($A$449&lt;=AS$367,AS$367&lt;=$B$449),$E$449,"")</f>
        <v/>
      </c>
      <c r="OG449" s="269" t="str">
        <f>IF(AND($A$449&lt;=AS$367,AS$367&lt;=$B$449),((1/3)*$E$449),"")</f>
        <v/>
      </c>
      <c r="OH449" s="269" t="str">
        <f>IF(AND($A$449&lt;=AS$367,AS$367&lt;=$B$449),((2/3)*$E$449),"")</f>
        <v/>
      </c>
      <c r="OI449" s="269" t="str">
        <f>IF(AND($A$449&lt;=AT$367,AT$367&lt;=$B$449),$C$449,"")</f>
        <v/>
      </c>
      <c r="OJ449" s="269" t="str">
        <f>IF(AND($A$449&lt;=AT$367,AT$367&lt;=$B$449),((1/3)*$C$449),"")</f>
        <v/>
      </c>
      <c r="OK449" s="269" t="str">
        <f>IF(AND($A$449&lt;=AT$367,AT$367&lt;=$B$449),((2/3)*$C$449),"")</f>
        <v/>
      </c>
      <c r="OL449" s="269" t="str">
        <f>IF(AND($A$449&lt;=AT$367,AT$367&lt;=$B$449),$D$449,"")</f>
        <v/>
      </c>
      <c r="OM449" s="269" t="str">
        <f>IF(AND($A$449&lt;=AT$367,AT$367&lt;=$B$449),((1/3)*$D$449),"")</f>
        <v/>
      </c>
      <c r="ON449" s="269" t="str">
        <f>IF(AND($A$449&lt;=AT$367,AT$367&lt;=$B$449),((2/3)*$D$449),"")</f>
        <v/>
      </c>
      <c r="OO449" s="269" t="str">
        <f>IF(AND($A$449&lt;=AT$367,AT$367&lt;=$B$449),$E$449,"")</f>
        <v/>
      </c>
      <c r="OP449" s="269" t="str">
        <f>IF(AND($A$449&lt;=AT$367,AT$367&lt;=$B$449),((1/3)*$E$449),"")</f>
        <v/>
      </c>
      <c r="OQ449" s="269" t="str">
        <f>IF(AND($A$449&lt;=AT$367,AT$367&lt;=$B$449),((2/3)*$E$449),"")</f>
        <v/>
      </c>
      <c r="OR449" s="269" t="str">
        <f>IF(AND($A$449&lt;=AU$367,AU$367&lt;=$B$449),$C$449,"")</f>
        <v/>
      </c>
      <c r="OS449" s="269" t="str">
        <f>IF(AND($A$449&lt;=AU$367,AU$367&lt;=$B$449),((1/3)*$C$449),"")</f>
        <v/>
      </c>
      <c r="OT449" s="269" t="str">
        <f>IF(AND($A$449&lt;=AU$367,AU$367&lt;=$B$449),((2/3)*$C$449),"")</f>
        <v/>
      </c>
      <c r="OU449" s="269" t="str">
        <f>IF(AND($A$449&lt;=AU$367,AU$367&lt;=$B$449),$D$449,"")</f>
        <v/>
      </c>
      <c r="OV449" s="269" t="str">
        <f>IF(AND($A$449&lt;=AU$367,AU$367&lt;=$B$449),((1/3)*$D$449),"")</f>
        <v/>
      </c>
      <c r="OW449" s="269" t="str">
        <f>IF(AND($A$449&lt;=AU$367,AU$367&lt;=$B$449),((2/3)*$D$449),"")</f>
        <v/>
      </c>
      <c r="OX449" s="269" t="str">
        <f>IF(AND($A$449&lt;=AU$367,AU$367&lt;=$B$449),$E$449,"")</f>
        <v/>
      </c>
      <c r="OY449" s="269" t="str">
        <f>IF(AND($A$449&lt;=AU$367,AU$367&lt;=$B$449),((1/3)*$E$449),"")</f>
        <v/>
      </c>
      <c r="OZ449" s="269" t="str">
        <f>IF(AND($A$449&lt;=AU$367,AU$367&lt;=$B$449),((2/3)*$E$449),"")</f>
        <v/>
      </c>
      <c r="PA449" s="269" t="str">
        <f>IF(AND($A$449&lt;=AV$367,AV$367&lt;=$B$449),$C$449,"")</f>
        <v/>
      </c>
      <c r="PB449" s="269" t="str">
        <f>IF(AND($A$449&lt;=AV$367,AV$367&lt;=$B$449),((1/3)*$C$449),"")</f>
        <v/>
      </c>
      <c r="PC449" s="269" t="str">
        <f>IF(AND($A$449&lt;=AV$367,AV$367&lt;=$B$449),((2/3)*$C$449),"")</f>
        <v/>
      </c>
      <c r="PD449" s="269" t="str">
        <f>IF(AND($A$449&lt;=AV$367,AV$367&lt;=$B$449),$D$449,"")</f>
        <v/>
      </c>
      <c r="PE449" s="269" t="str">
        <f>IF(AND($A$449&lt;=AV$367,AV$367&lt;=$B$449),((1/3)*$D$449),"")</f>
        <v/>
      </c>
      <c r="PF449" s="269" t="str">
        <f>IF(AND($A$449&lt;=AV$367,AV$367&lt;=$B$449),((2/3)*$D$449),"")</f>
        <v/>
      </c>
      <c r="PG449" s="269" t="str">
        <f>IF(AND($A$449&lt;=AV$367,AV$367&lt;=$B$449),$E$449,"")</f>
        <v/>
      </c>
      <c r="PH449" s="269" t="str">
        <f>IF(AND($A$449&lt;=AV$367,AV$367&lt;=$B$449),((1/3)*$E$449),"")</f>
        <v/>
      </c>
      <c r="PI449" s="269" t="str">
        <f>IF(AND($A$449&lt;=AV$367,AV$367&lt;=$B$449),((2/3)*$E$449),"")</f>
        <v/>
      </c>
      <c r="PJ449" s="269" t="str">
        <f>IF(AND($A$449&lt;=AW$367,AW$367&lt;=$B$449),$C$449,"")</f>
        <v/>
      </c>
      <c r="PK449" s="269" t="str">
        <f>IF(AND($A$449&lt;=AW$367,AW$367&lt;=$B$449),((1/3)*$C$449),"")</f>
        <v/>
      </c>
      <c r="PL449" s="269" t="str">
        <f>IF(AND($A$449&lt;=AW$367,AW$367&lt;=$B$449),((2/3)*$C$449),"")</f>
        <v/>
      </c>
      <c r="PM449" s="269" t="str">
        <f>IF(AND($A$449&lt;=AW$367,AW$367&lt;=$B$449),$D$449,"")</f>
        <v/>
      </c>
      <c r="PN449" s="269" t="str">
        <f>IF(AND($A$449&lt;=AW$367,AW$367&lt;=$B$449),((1/3)*$D$449),"")</f>
        <v/>
      </c>
      <c r="PO449" s="269" t="str">
        <f>IF(AND($A$449&lt;=AW$367,AW$367&lt;=$B$449),((2/3)*$D$449),"")</f>
        <v/>
      </c>
      <c r="PP449" s="269" t="str">
        <f>IF(AND($A$449&lt;=AW$367,AW$367&lt;=$B$449),$E$449,"")</f>
        <v/>
      </c>
      <c r="PQ449" s="269" t="str">
        <f>IF(AND($A$449&lt;=AW$367,AW$367&lt;=$B$449),((1/3)*$E$449),"")</f>
        <v/>
      </c>
      <c r="PR449" s="269" t="str">
        <f>IF(AND($A$449&lt;=AW$367,AW$367&lt;=$B$449),((2/3)*$E$449),"")</f>
        <v/>
      </c>
      <c r="PS449" s="269" t="str">
        <f>IF(AND($A$449&lt;=AX$367,AX$367&lt;=$B$449),$C$449,"")</f>
        <v/>
      </c>
      <c r="PT449" s="269" t="str">
        <f>IF(AND($A$449&lt;=AX$367,AX$367&lt;=$B$449),((1/3)*$C$449),"")</f>
        <v/>
      </c>
      <c r="PU449" s="269" t="str">
        <f>IF(AND($A$449&lt;=AX$367,AX$367&lt;=$B$449),((2/3)*$C$449),"")</f>
        <v/>
      </c>
      <c r="PV449" s="269" t="str">
        <f>IF(AND($A$449&lt;=AX$367,AX$367&lt;=$B$449),$D$449,"")</f>
        <v/>
      </c>
      <c r="PW449" s="269" t="str">
        <f>IF(AND($A$449&lt;=AX$367,AX$367&lt;=$B$449),((1/3)*$D$449),"")</f>
        <v/>
      </c>
      <c r="PX449" s="269" t="str">
        <f>IF(AND($A$449&lt;=AX$367,AX$367&lt;=$B$449),((2/3)*$D$449),"")</f>
        <v/>
      </c>
      <c r="PY449" s="269" t="str">
        <f>IF(AND($A$449&lt;=AX$367,AX$367&lt;=$B$449),$E$449,"")</f>
        <v/>
      </c>
      <c r="PZ449" s="269" t="str">
        <f>IF(AND($A$449&lt;=AX$367,AX$367&lt;=$B$449),((1/3)*$E$449),"")</f>
        <v/>
      </c>
      <c r="QA449" s="269" t="str">
        <f>IF(AND($A$449&lt;=AX$367,AX$367&lt;=$B$449),((2/3)*$E$449),"")</f>
        <v/>
      </c>
      <c r="QB449" s="269" t="str">
        <f>IF(AND($A$449&lt;=AY$367,AY$367&lt;=$B$449),$C$449,"")</f>
        <v/>
      </c>
      <c r="QC449" s="269" t="str">
        <f>IF(AND($A$449&lt;=AY$367,AY$367&lt;=$B$449),((1/3)*$C$449),"")</f>
        <v/>
      </c>
      <c r="QD449" s="269" t="str">
        <f>IF(AND($A$449&lt;=AY$367,AY$367&lt;=$B$449),((2/3)*$C$449),"")</f>
        <v/>
      </c>
      <c r="QE449" s="269" t="str">
        <f>IF(AND($A$449&lt;=AY$367,AY$367&lt;=$B$449),$D$449,"")</f>
        <v/>
      </c>
      <c r="QF449" s="269" t="str">
        <f>IF(AND($A$449&lt;=AY$367,AY$367&lt;=$B$449),((1/3)*$D$449),"")</f>
        <v/>
      </c>
      <c r="QG449" s="269" t="str">
        <f>IF(AND($A$449&lt;=AY$367,AY$367&lt;=$B$449),((2/3)*$D$449),"")</f>
        <v/>
      </c>
      <c r="QH449" s="269" t="str">
        <f>IF(AND($A$449&lt;=AY$367,AY$367&lt;=$B$449),$E$449,"")</f>
        <v/>
      </c>
      <c r="QI449" s="269" t="str">
        <f>IF(AND($A$449&lt;=AY$367,AY$367&lt;=$B$449),((1/3)*$E$449),"")</f>
        <v/>
      </c>
      <c r="QJ449" s="269" t="str">
        <f>IF(AND($A$449&lt;=AY$367,AY$367&lt;=$B$449),((2/3)*$E$449),"")</f>
        <v/>
      </c>
      <c r="QK449" s="269" t="str">
        <f>IF(AND($A$449&lt;=AZ$367,AZ$367&lt;=$B$449),$C$449,"")</f>
        <v/>
      </c>
      <c r="QL449" s="269" t="str">
        <f>IF(AND($A$449&lt;=AZ$367,AZ$367&lt;=$B$449),((1/3)*$C$449),"")</f>
        <v/>
      </c>
      <c r="QM449" s="269" t="str">
        <f>IF(AND($A$449&lt;=AZ$367,AZ$367&lt;=$B$449),((2/3)*$C$449),"")</f>
        <v/>
      </c>
      <c r="QN449" s="269" t="str">
        <f>IF(AND($A$449&lt;=AZ$367,AZ$367&lt;=$B$449),$D$449,"")</f>
        <v/>
      </c>
      <c r="QO449" s="269" t="str">
        <f>IF(AND($A$449&lt;=AZ$367,AZ$367&lt;=$B$449),((1/3)*$D$449),"")</f>
        <v/>
      </c>
      <c r="QP449" s="269" t="str">
        <f>IF(AND($A$449&lt;=AZ$367,AZ$367&lt;=$B$449),((2/3)*$D$449),"")</f>
        <v/>
      </c>
      <c r="QQ449" s="269" t="str">
        <f>IF(AND($A$449&lt;=AZ$367,AZ$367&lt;=$B$449),$E$449,"")</f>
        <v/>
      </c>
      <c r="QR449" s="269" t="str">
        <f>IF(AND($A$449&lt;=AZ$367,AZ$367&lt;=$B$449),((1/3)*$E$449),"")</f>
        <v/>
      </c>
      <c r="QS449" s="269" t="str">
        <f>IF(AND($A$449&lt;=AZ$367,AZ$367&lt;=$B$449),((2/3)*$E$449),"")</f>
        <v/>
      </c>
      <c r="QT449" s="269" t="str">
        <f>IF(AND($A$449&lt;=BA$367,BA$367&lt;=$B$449),$C$449,"")</f>
        <v/>
      </c>
      <c r="QU449" s="269" t="str">
        <f>IF(AND($A$449&lt;=BA$367,BA$367&lt;=$B$449),((1/3)*$C$449),"")</f>
        <v/>
      </c>
      <c r="QV449" s="269" t="str">
        <f>IF(AND($A$449&lt;=BA$367,BA$367&lt;=$B$449),((2/3)*$C$449),"")</f>
        <v/>
      </c>
      <c r="QW449" s="269" t="str">
        <f>IF(AND($A$449&lt;=BA$367,BA$367&lt;=$B$449),$D$449,"")</f>
        <v/>
      </c>
      <c r="QX449" s="269" t="str">
        <f>IF(AND($A$449&lt;=BA$367,BA$367&lt;=$B$449),((1/3)*$D$449),"")</f>
        <v/>
      </c>
      <c r="QY449" s="269" t="str">
        <f>IF(AND($A$449&lt;=BA$367,BA$367&lt;=$B$449),((2/3)*$D$449),"")</f>
        <v/>
      </c>
      <c r="QZ449" s="269" t="str">
        <f>IF(AND($A$449&lt;=BA$367,BA$367&lt;=$B$449),$E$449,"")</f>
        <v/>
      </c>
      <c r="RA449" s="269" t="str">
        <f>IF(AND($A$449&lt;=BA$367,BA$367&lt;=$B$449),((1/3)*$E$449),"")</f>
        <v/>
      </c>
      <c r="RB449" s="269" t="str">
        <f>IF(AND($A$449&lt;=BA$367,BA$367&lt;=$B$449),((2/3)*$E$449),"")</f>
        <v/>
      </c>
      <c r="RC449" s="269" t="str">
        <f>IF(AND($A$449&lt;=BB$367,BB$367&lt;=$B$449),$C$449,"")</f>
        <v/>
      </c>
      <c r="RD449" s="269" t="str">
        <f>IF(AND($A$449&lt;=BB$367,BB$367&lt;=$B$449),((1/3)*$C$449),"")</f>
        <v/>
      </c>
      <c r="RE449" s="269" t="str">
        <f>IF(AND($A$449&lt;=BB$367,BB$367&lt;=$B$449),((2/3)*$C$449),"")</f>
        <v/>
      </c>
      <c r="RF449" s="269" t="str">
        <f>IF(AND($A$449&lt;=BB$367,BB$367&lt;=$B$449),$D$449,"")</f>
        <v/>
      </c>
      <c r="RG449" s="269" t="str">
        <f>IF(AND($A$449&lt;=BB$367,BB$367&lt;=$B$449),((1/3)*$D$449),"")</f>
        <v/>
      </c>
      <c r="RH449" s="269" t="str">
        <f>IF(AND($A$449&lt;=BB$367,BB$367&lt;=$B$449),((2/3)*$D$449),"")</f>
        <v/>
      </c>
      <c r="RI449" s="269" t="str">
        <f>IF(AND($A$449&lt;=BB$367,BB$367&lt;=$B$449),$E$449,"")</f>
        <v/>
      </c>
      <c r="RJ449" s="269" t="str">
        <f>IF(AND($A$449&lt;=BB$367,BB$367&lt;=$B$449),((1/3)*$E$449),"")</f>
        <v/>
      </c>
      <c r="RK449" s="269" t="str">
        <f>IF(AND($A$449&lt;=BB$367,BB$367&lt;=$B$449),((2/3)*$E$449),"")</f>
        <v/>
      </c>
      <c r="RL449" s="269" t="str">
        <f>IF(AND($A$449&lt;=BC$367,BC$367&lt;=$B$449),$C$449,"")</f>
        <v/>
      </c>
      <c r="RM449" s="269" t="str">
        <f>IF(AND($A$449&lt;=BC$367,BC$367&lt;=$B$449),((1/3)*$C$449),"")</f>
        <v/>
      </c>
      <c r="RN449" s="269" t="str">
        <f>IF(AND($A$449&lt;=BC$367,BC$367&lt;=$B$449),((2/3)*$C$449),"")</f>
        <v/>
      </c>
      <c r="RO449" s="269" t="str">
        <f>IF(AND($A$449&lt;=BC$367,BC$367&lt;=$B$449),$D$449,"")</f>
        <v/>
      </c>
      <c r="RP449" s="269" t="str">
        <f>IF(AND($A$449&lt;=BC$367,BC$367&lt;=$B$449),((1/3)*$D$449),"")</f>
        <v/>
      </c>
      <c r="RQ449" s="269" t="str">
        <f>IF(AND($A$449&lt;=BC$367,BC$367&lt;=$B$449),((2/3)*$D$449),"")</f>
        <v/>
      </c>
      <c r="RR449" s="269" t="str">
        <f>IF(AND($A$449&lt;=BC$367,BC$367&lt;=$B$449),$E$449,"")</f>
        <v/>
      </c>
      <c r="RS449" s="269" t="str">
        <f>IF(AND($A$449&lt;=BC$367,BC$367&lt;=$B$449),((1/3)*$E$449),"")</f>
        <v/>
      </c>
      <c r="RT449" s="269" t="str">
        <f>IF(AND($A$449&lt;=BC$367,BC$367&lt;=$B$449),((2/3)*$E$449),"")</f>
        <v/>
      </c>
      <c r="RU449" s="269" t="str">
        <f>IF(AND($A$449&lt;=BD$367,BD$367&lt;=$B$449),$C$449,"")</f>
        <v/>
      </c>
      <c r="RV449" s="269" t="str">
        <f>IF(AND($A$449&lt;=BD$367,BD$367&lt;=$B$449),((1/3)*$C$449),"")</f>
        <v/>
      </c>
      <c r="RW449" s="269" t="str">
        <f>IF(AND($A$449&lt;=BD$367,BD$367&lt;=$B$449),((2/3)*$C$449),"")</f>
        <v/>
      </c>
      <c r="RX449" s="269" t="str">
        <f>IF(AND($A$449&lt;=BD$367,BD$367&lt;=$B$449),$D$449,"")</f>
        <v/>
      </c>
      <c r="RY449" s="269" t="str">
        <f>IF(AND($A$449&lt;=BD$367,BD$367&lt;=$B$449),((1/3)*$D$449),"")</f>
        <v/>
      </c>
      <c r="RZ449" s="269" t="str">
        <f>IF(AND($A$449&lt;=BD$367,BD$367&lt;=$B$449),((2/3)*$D$449),"")</f>
        <v/>
      </c>
      <c r="SA449" s="269" t="str">
        <f>IF(AND($A$449&lt;=BD$367,BD$367&lt;=$B$449),$E$449,"")</f>
        <v/>
      </c>
      <c r="SB449" s="269" t="str">
        <f>IF(AND($A$449&lt;=BD$367,BD$367&lt;=$B$449),((1/3)*$E$449),"")</f>
        <v/>
      </c>
      <c r="SC449" s="269" t="str">
        <f>IF(AND($A$449&lt;=BD$367,BD$367&lt;=$B$449),((2/3)*$E$449),"")</f>
        <v/>
      </c>
      <c r="SD449" s="269" t="str">
        <f>IF(AND($A$449&lt;=BE$367,BE$367&lt;=$B$449),$C$449,"")</f>
        <v/>
      </c>
      <c r="SE449" s="269" t="str">
        <f>IF(AND($A$449&lt;=BE$367,BE$367&lt;=$B$449),((1/3)*$C$449),"")</f>
        <v/>
      </c>
      <c r="SF449" s="269" t="str">
        <f>IF(AND($A$449&lt;=BE$367,BE$367&lt;=$B$449),((2/3)*$C$449),"")</f>
        <v/>
      </c>
      <c r="SG449" s="269" t="str">
        <f>IF(AND($A$449&lt;=BE$367,BE$367&lt;=$B$449),$D$449,"")</f>
        <v/>
      </c>
      <c r="SH449" s="269" t="str">
        <f>IF(AND($A$449&lt;=BE$367,BE$367&lt;=$B$449),((1/3)*$D$449),"")</f>
        <v/>
      </c>
      <c r="SI449" s="269" t="str">
        <f>IF(AND($A$449&lt;=BE$367,BE$367&lt;=$B$449),((2/3)*$D$449),"")</f>
        <v/>
      </c>
      <c r="SJ449" s="269" t="str">
        <f>IF(AND($A$449&lt;=BE$367,BE$367&lt;=$B$449),$E$449,"")</f>
        <v/>
      </c>
      <c r="SK449" s="269" t="str">
        <f>IF(AND($A$449&lt;=BE$367,BE$367&lt;=$B$449),((1/3)*$E$449),"")</f>
        <v/>
      </c>
      <c r="SL449" s="269" t="str">
        <f>IF(AND($A$449&lt;=BE$367,BE$367&lt;=$B$449),((2/3)*$E$449),"")</f>
        <v/>
      </c>
      <c r="SM449" s="269" t="str">
        <f>IF(AND($A$449&lt;=BF$367,BF$367&lt;=$B$449),$C$449,"")</f>
        <v/>
      </c>
      <c r="SN449" s="269" t="str">
        <f>IF(AND($A$449&lt;=BF$367,BF$367&lt;=$B$449),((1/3)*$C$449),"")</f>
        <v/>
      </c>
      <c r="SO449" s="269" t="str">
        <f>IF(AND($A$449&lt;=BF$367,BF$367&lt;=$B$449),((2/3)*$C$449),"")</f>
        <v/>
      </c>
      <c r="SP449" s="269" t="str">
        <f>IF(AND($A$449&lt;=BF$367,BF$367&lt;=$B$449),$D$449,"")</f>
        <v/>
      </c>
      <c r="SQ449" s="269" t="str">
        <f>IF(AND($A$449&lt;=BF$367,BF$367&lt;=$B$449),((1/3)*$D$449),"")</f>
        <v/>
      </c>
      <c r="SR449" s="269" t="str">
        <f>IF(AND($A$449&lt;=BF$367,BF$367&lt;=$B$449),((2/3)*$D$449),"")</f>
        <v/>
      </c>
      <c r="SS449" s="269" t="str">
        <f>IF(AND($A$449&lt;=BF$367,BF$367&lt;=$B$449),$E$449,"")</f>
        <v/>
      </c>
      <c r="ST449" s="269" t="str">
        <f>IF(AND($A$449&lt;=BF$367,BF$367&lt;=$B$449),((1/3)*$E$449),"")</f>
        <v/>
      </c>
      <c r="SU449" s="269" t="str">
        <f>IF(AND($A$449&lt;=BF$367,BF$367&lt;=$B$449),((2/3)*$E$449),"")</f>
        <v/>
      </c>
      <c r="SV449" s="269" t="str">
        <f>IF(AND($A$449&lt;=BG$367,BG$367&lt;=$B$449),$C$449,"")</f>
        <v/>
      </c>
      <c r="SW449" s="269" t="str">
        <f>IF(AND($A$449&lt;=BG$367,BG$367&lt;=$B$449),((1/3)*$C$449),"")</f>
        <v/>
      </c>
      <c r="SX449" s="269" t="str">
        <f>IF(AND($A$449&lt;=BG$367,BG$367&lt;=$B$449),((2/3)*$C$449),"")</f>
        <v/>
      </c>
      <c r="SY449" s="269" t="str">
        <f>IF(AND($A$449&lt;=BG$367,BG$367&lt;=$B$449),$D$449,"")</f>
        <v/>
      </c>
      <c r="SZ449" s="269" t="str">
        <f>IF(AND($A$449&lt;=BG$367,BG$367&lt;=$B$449),((1/3)*$D$449),"")</f>
        <v/>
      </c>
      <c r="TA449" s="269" t="str">
        <f>IF(AND($A$449&lt;=BG$367,BG$367&lt;=$B$449),((2/3)*$D$449),"")</f>
        <v/>
      </c>
      <c r="TB449" s="269" t="str">
        <f>IF(AND($A$449&lt;=BG$367,BG$367&lt;=$B$449),$E$449,"")</f>
        <v/>
      </c>
      <c r="TC449" s="269" t="str">
        <f>IF(AND($A$449&lt;=BG$367,BG$367&lt;=$B$449),((1/3)*$E$449),"")</f>
        <v/>
      </c>
      <c r="TD449" s="269" t="str">
        <f>IF(AND($A$449&lt;=BG$367,BG$367&lt;=$B$449),((2/3)*$E$449),"")</f>
        <v/>
      </c>
      <c r="TE449" s="269" t="str">
        <f>IF(AND($A$449&lt;=BH$367,BH$367&lt;=$B$449),$C$449,"")</f>
        <v/>
      </c>
      <c r="TF449" s="269" t="str">
        <f>IF(AND($A$449&lt;=BH$367,BH$367&lt;=$B$449),((1/3)*$C$449),"")</f>
        <v/>
      </c>
      <c r="TG449" s="269" t="str">
        <f>IF(AND($A$449&lt;=BH$367,BH$367&lt;=$B$449),((2/3)*$C$449),"")</f>
        <v/>
      </c>
      <c r="TH449" s="269" t="str">
        <f>IF(AND($A$449&lt;=BH$367,BH$367&lt;=$B$449),$D$449,"")</f>
        <v/>
      </c>
      <c r="TI449" s="269" t="str">
        <f>IF(AND($A$449&lt;=BH$367,BH$367&lt;=$B$449),((1/3)*$D$449),"")</f>
        <v/>
      </c>
      <c r="TJ449" s="269" t="str">
        <f>IF(AND($A$449&lt;=BH$367,BH$367&lt;=$B$449),((2/3)*$D$449),"")</f>
        <v/>
      </c>
      <c r="TK449" s="269" t="str">
        <f>IF(AND($A$449&lt;=BH$367,BH$367&lt;=$B$449),$E$449,"")</f>
        <v/>
      </c>
      <c r="TL449" s="269" t="str">
        <f>IF(AND($A$449&lt;=BH$367,BH$367&lt;=$B$449),((1/3)*$E$449),"")</f>
        <v/>
      </c>
      <c r="TM449" s="269" t="str">
        <f>IF(AND($A$449&lt;=BH$367,BH$367&lt;=$B$449),((2/3)*$E$449),"")</f>
        <v/>
      </c>
      <c r="TN449" s="269" t="str">
        <f>IF(AND($A$449&lt;=BI$367,BI$367&lt;=$B$449),$C$449,"")</f>
        <v/>
      </c>
      <c r="TO449" s="269" t="str">
        <f>IF(AND($A$449&lt;=BI$367,BI$367&lt;=$B$449),((1/3)*$C$449),"")</f>
        <v/>
      </c>
      <c r="TP449" s="269" t="str">
        <f>IF(AND($A$449&lt;=BI$367,BI$367&lt;=$B$449),((2/3)*$C$449),"")</f>
        <v/>
      </c>
      <c r="TQ449" s="269" t="str">
        <f>IF(AND($A$449&lt;=BI$367,BI$367&lt;=$B$449),$D$449,"")</f>
        <v/>
      </c>
      <c r="TR449" s="269" t="str">
        <f>IF(AND($A$449&lt;=BI$367,BI$367&lt;=$B$449),((1/3)*$D$449),"")</f>
        <v/>
      </c>
      <c r="TS449" s="269" t="str">
        <f>IF(AND($A$449&lt;=BI$367,BI$367&lt;=$B$449),((2/3)*$D$449),"")</f>
        <v/>
      </c>
      <c r="TT449" s="269" t="str">
        <f>IF(AND($A$449&lt;=BI$367,BI$367&lt;=$B$449),$E$449,"")</f>
        <v/>
      </c>
      <c r="TU449" s="269" t="str">
        <f>IF(AND($A$449&lt;=BI$367,BI$367&lt;=$B$449),((1/3)*$E$449),"")</f>
        <v/>
      </c>
      <c r="TV449" s="269" t="str">
        <f>IF(AND($A$449&lt;=BI$367,BI$367&lt;=$B$449),((2/3)*$E$449),"")</f>
        <v/>
      </c>
      <c r="TW449" s="269" t="str">
        <f>IF(AND($A$449&lt;=BJ$367,BJ$367&lt;=$B$449),$C$449,"")</f>
        <v/>
      </c>
      <c r="TX449" s="269" t="str">
        <f>IF(AND($A$449&lt;=BJ$367,BJ$367&lt;=$B$449),((1/3)*$C$449),"")</f>
        <v/>
      </c>
      <c r="TY449" s="269" t="str">
        <f>IF(AND($A$449&lt;=BJ$367,BJ$367&lt;=$B$449),((2/3)*$C$449),"")</f>
        <v/>
      </c>
      <c r="TZ449" s="269" t="str">
        <f>IF(AND($A$449&lt;=BJ$367,BJ$367&lt;=$B$449),$D$449,"")</f>
        <v/>
      </c>
      <c r="UA449" s="269" t="str">
        <f>IF(AND($A$449&lt;=BJ$367,BJ$367&lt;=$B$449),((1/3)*$D$449),"")</f>
        <v/>
      </c>
      <c r="UB449" s="269" t="str">
        <f>IF(AND($A$449&lt;=BJ$367,BJ$367&lt;=$B$449),((2/3)*$D$449),"")</f>
        <v/>
      </c>
      <c r="UC449" s="269" t="str">
        <f>IF(AND($A$449&lt;=BJ$367,BJ$367&lt;=$B$449),$E$449,"")</f>
        <v/>
      </c>
      <c r="UD449" s="269" t="str">
        <f>IF(AND($A$449&lt;=BJ$367,BJ$367&lt;=$B$449),((1/3)*$E$449),"")</f>
        <v/>
      </c>
      <c r="UE449" s="269" t="str">
        <f>IF(AND($A$449&lt;=BJ$367,BJ$367&lt;=$B$449),((2/3)*$E$449),"")</f>
        <v/>
      </c>
      <c r="UF449" s="269" t="str">
        <f>IF(AND($A$449&lt;=BK$367,BK$367&lt;=$B$449),$C$449,"")</f>
        <v/>
      </c>
      <c r="UG449" s="269" t="str">
        <f>IF(AND($A$449&lt;=BK$367,BK$367&lt;=$B$449),((1/3)*$C$449),"")</f>
        <v/>
      </c>
      <c r="UH449" s="269" t="str">
        <f>IF(AND($A$449&lt;=BK$367,BK$367&lt;=$B$449),((2/3)*$C$449),"")</f>
        <v/>
      </c>
      <c r="UI449" s="269" t="str">
        <f>IF(AND($A$449&lt;=BK$367,BK$367&lt;=$B$449),$D$449,"")</f>
        <v/>
      </c>
      <c r="UJ449" s="269" t="str">
        <f>IF(AND($A$449&lt;=BK$367,BK$367&lt;=$B$449),((1/3)*$D$449),"")</f>
        <v/>
      </c>
      <c r="UK449" s="269" t="str">
        <f>IF(AND($A$449&lt;=BK$367,BK$367&lt;=$B$449),((2/3)*$D$449),"")</f>
        <v/>
      </c>
      <c r="UL449" s="269" t="str">
        <f>IF(AND($A$449&lt;=BK$367,BK$367&lt;=$B$449),$E$449,"")</f>
        <v/>
      </c>
      <c r="UM449" s="269" t="str">
        <f>IF(AND($A$449&lt;=BK$367,BK$367&lt;=$B$449),((1/3)*$E$449),"")</f>
        <v/>
      </c>
      <c r="UN449" s="269" t="str">
        <f>IF(AND($A$449&lt;=BK$367,BK$367&lt;=$B$449),((2/3)*$E$449),"")</f>
        <v/>
      </c>
      <c r="UO449" s="269" t="str">
        <f>IF(AND($A$449&lt;=BL$367,BL$367&lt;=$B$449),$C$449,"")</f>
        <v/>
      </c>
      <c r="UP449" s="269" t="str">
        <f>IF(AND($A$449&lt;=BL$367,BL$367&lt;=$B$449),((1/3)*$C$449),"")</f>
        <v/>
      </c>
      <c r="UQ449" s="269" t="str">
        <f>IF(AND($A$449&lt;=BL$367,BL$367&lt;=$B$449),((2/3)*$C$449),"")</f>
        <v/>
      </c>
      <c r="UR449" s="269" t="str">
        <f>IF(AND($A$449&lt;=BL$367,BL$367&lt;=$B$449),$D$449,"")</f>
        <v/>
      </c>
      <c r="US449" s="269" t="str">
        <f>IF(AND($A$449&lt;=BL$367,BL$367&lt;=$B$449),((1/3)*$D$449),"")</f>
        <v/>
      </c>
      <c r="UT449" s="269" t="str">
        <f>IF(AND($A$449&lt;=BL$367,BL$367&lt;=$B$449),((2/3)*$D$449),"")</f>
        <v/>
      </c>
      <c r="UU449" s="269" t="str">
        <f>IF(AND($A$449&lt;=BL$367,BL$367&lt;=$B$449),$E$449,"")</f>
        <v/>
      </c>
      <c r="UV449" s="269" t="str">
        <f>IF(AND($A$449&lt;=BL$367,BL$367&lt;=$B$449),((1/3)*$E$449),"")</f>
        <v/>
      </c>
      <c r="UW449" s="269" t="str">
        <f>IF(AND($A$449&lt;=BL$367,BL$367&lt;=$B$449),((2/3)*$E$449),"")</f>
        <v/>
      </c>
      <c r="UX449" s="269" t="str">
        <f>IF(AND($A$449&lt;=BM$367,BM$367&lt;=$B$449),$C$449,"")</f>
        <v/>
      </c>
      <c r="UY449" s="269" t="str">
        <f>IF(AND($A$449&lt;=BM$367,BM$367&lt;=$B$449),((1/3)*$C$449),"")</f>
        <v/>
      </c>
      <c r="UZ449" s="269" t="str">
        <f>IF(AND($A$449&lt;=BM$367,BM$367&lt;=$B$449),((2/3)*$C$449),"")</f>
        <v/>
      </c>
      <c r="VA449" s="269" t="str">
        <f>IF(AND($A$449&lt;=BM$367,BM$367&lt;=$B$449),$D$449,"")</f>
        <v/>
      </c>
      <c r="VB449" s="269" t="str">
        <f>IF(AND($A$449&lt;=BM$367,BM$367&lt;=$B$449),((1/3)*$D$449),"")</f>
        <v/>
      </c>
      <c r="VC449" s="269" t="str">
        <f>IF(AND($A$449&lt;=BM$367,BM$367&lt;=$B$449),((2/3)*$D$449),"")</f>
        <v/>
      </c>
      <c r="VD449" s="269" t="str">
        <f>IF(AND($A$449&lt;=BM$367,BM$367&lt;=$B$449),$E$449,"")</f>
        <v/>
      </c>
      <c r="VE449" s="269" t="str">
        <f>IF(AND($A$449&lt;=BM$367,BM$367&lt;=$B$449),((1/3)*$E$449),"")</f>
        <v/>
      </c>
      <c r="VF449" s="269" t="str">
        <f>IF(AND($A$449&lt;=BM$367,BM$367&lt;=$B$449),((2/3)*$E$449),"")</f>
        <v/>
      </c>
      <c r="VG449" s="269" t="str">
        <f>IF(AND($A$449&lt;=BN$367,BN$367&lt;=$B$449),$C$449,"")</f>
        <v/>
      </c>
      <c r="VH449" s="269" t="str">
        <f>IF(AND($A$449&lt;=BN$367,BN$367&lt;=$B$449),((1/3)*$C$449),"")</f>
        <v/>
      </c>
      <c r="VI449" s="269" t="str">
        <f>IF(AND($A$449&lt;=BN$367,BN$367&lt;=$B$449),((2/3)*$C$449),"")</f>
        <v/>
      </c>
      <c r="VJ449" s="269" t="str">
        <f>IF(AND($A$449&lt;=BN$367,BN$367&lt;=$B$449),$D$449,"")</f>
        <v/>
      </c>
      <c r="VK449" s="269" t="str">
        <f>IF(AND($A$449&lt;=BN$367,BN$367&lt;=$B$449),((1/3)*$D$449),"")</f>
        <v/>
      </c>
      <c r="VL449" s="269" t="str">
        <f>IF(AND($A$449&lt;=BN$367,BN$367&lt;=$B$449),((2/3)*$D$449),"")</f>
        <v/>
      </c>
      <c r="VM449" s="269" t="str">
        <f>IF(AND($A$449&lt;=BN$367,BN$367&lt;=$B$449),$E$449,"")</f>
        <v/>
      </c>
      <c r="VN449" s="269" t="str">
        <f>IF(AND($A$449&lt;=BN$367,BN$367&lt;=$B$449),((1/3)*$E$449),"")</f>
        <v/>
      </c>
      <c r="VO449" s="269" t="str">
        <f>IF(AND($A$449&lt;=BN$367,BN$367&lt;=$B$449),((2/3)*$E$449),"")</f>
        <v/>
      </c>
      <c r="VP449" s="269" t="str">
        <f>IF(AND($A$449&lt;=BO$367,BO$367&lt;=$B$449),$C$449,"")</f>
        <v/>
      </c>
      <c r="VQ449" s="269" t="str">
        <f>IF(AND($A$449&lt;=BO$367,BO$367&lt;=$B$449),((1/3)*$C$449),"")</f>
        <v/>
      </c>
      <c r="VR449" s="269" t="str">
        <f>IF(AND($A$449&lt;=BO$367,BO$367&lt;=$B$449),((2/3)*$C$449),"")</f>
        <v/>
      </c>
      <c r="VS449" s="269" t="str">
        <f>IF(AND($A$449&lt;=BO$367,BO$367&lt;=$B$449),$D$449,"")</f>
        <v/>
      </c>
      <c r="VT449" s="269" t="str">
        <f>IF(AND($A$449&lt;=BO$367,BO$367&lt;=$B$449),((1/3)*$D$449),"")</f>
        <v/>
      </c>
      <c r="VU449" s="269" t="str">
        <f>IF(AND($A$449&lt;=BO$367,BO$367&lt;=$B$449),((2/3)*$D$449),"")</f>
        <v/>
      </c>
      <c r="VV449" s="269" t="str">
        <f>IF(AND($A$449&lt;=BO$367,BO$367&lt;=$B$449),$E$449,"")</f>
        <v/>
      </c>
      <c r="VW449" s="269" t="str">
        <f>IF(AND($A$449&lt;=BO$367,BO$367&lt;=$B$449),((1/3)*$E$449),"")</f>
        <v/>
      </c>
      <c r="VX449" s="269" t="str">
        <f>IF(AND($A$449&lt;=BO$367,BO$367&lt;=$B$449),((2/3)*$E$449),"")</f>
        <v/>
      </c>
      <c r="VY449" s="269" t="str">
        <f>IF(AND($A$449&lt;=BP$367,BP$367&lt;=$B$449),$C$449,"")</f>
        <v/>
      </c>
      <c r="VZ449" s="269" t="str">
        <f>IF(AND($A$449&lt;=BP$367,BP$367&lt;=$B$449),((1/3)*$C$449),"")</f>
        <v/>
      </c>
      <c r="WA449" s="269" t="str">
        <f>IF(AND($A$449&lt;=BP$367,BP$367&lt;=$B$449),((2/3)*$C$449),"")</f>
        <v/>
      </c>
      <c r="WB449" s="269" t="str">
        <f>IF(AND($A$449&lt;=BP$367,BP$367&lt;=$B$449),$D$449,"")</f>
        <v/>
      </c>
      <c r="WC449" s="269" t="str">
        <f>IF(AND($A$449&lt;=BP$367,BP$367&lt;=$B$449),((1/3)*$D$449),"")</f>
        <v/>
      </c>
      <c r="WD449" s="269" t="str">
        <f>IF(AND($A$449&lt;=BP$367,BP$367&lt;=$B$449),((2/3)*$D$449),"")</f>
        <v/>
      </c>
      <c r="WE449" s="269" t="str">
        <f>IF(AND($A$449&lt;=BP$367,BP$367&lt;=$B$449),$E$449,"")</f>
        <v/>
      </c>
      <c r="WF449" s="269" t="str">
        <f>IF(AND($A$449&lt;=BP$367,BP$367&lt;=$B$449),((1/3)*$E$449),"")</f>
        <v/>
      </c>
      <c r="WG449" s="269" t="str">
        <f>IF(AND($A$449&lt;=BP$367,BP$367&lt;=$B$449),((2/3)*$E$449),"")</f>
        <v/>
      </c>
      <c r="WH449" s="269" t="str">
        <f>IF(AND($A$449&lt;=BQ$367,BQ$367&lt;=$B$449),$C$449,"")</f>
        <v/>
      </c>
      <c r="WI449" s="269" t="str">
        <f>IF(AND($A$449&lt;=BQ$367,BQ$367&lt;=$B$449),((1/3)*$C$449),"")</f>
        <v/>
      </c>
      <c r="WJ449" s="269" t="str">
        <f>IF(AND($A$449&lt;=BQ$367,BQ$367&lt;=$B$449),((2/3)*$C$449),"")</f>
        <v/>
      </c>
      <c r="WK449" s="269" t="str">
        <f>IF(AND($A$449&lt;=BQ$367,BQ$367&lt;=$B$449),$D$449,"")</f>
        <v/>
      </c>
      <c r="WL449" s="269" t="str">
        <f>IF(AND($A$449&lt;=BQ$367,BQ$367&lt;=$B$449),((1/3)*$D$449),"")</f>
        <v/>
      </c>
      <c r="WM449" s="269" t="str">
        <f>IF(AND($A$449&lt;=BQ$367,BQ$367&lt;=$B$449),((2/3)*$D$449),"")</f>
        <v/>
      </c>
      <c r="WN449" s="269" t="str">
        <f>IF(AND($A$449&lt;=BQ$367,BQ$367&lt;=$B$449),$E$449,"")</f>
        <v/>
      </c>
      <c r="WO449" s="269" t="str">
        <f>IF(AND($A$449&lt;=BQ$367,BQ$367&lt;=$B$449),((1/3)*$E$449),"")</f>
        <v/>
      </c>
      <c r="WP449" s="269" t="str">
        <f>IF(AND($A$449&lt;=BQ$367,BQ$367&lt;=$B$449),((2/3)*$E$449),"")</f>
        <v/>
      </c>
      <c r="WQ449" s="269" t="str">
        <f>IF(AND($A$449&lt;=BR$367,BR$367&lt;=$B$449),$C$449,"")</f>
        <v/>
      </c>
      <c r="WR449" s="269" t="str">
        <f>IF(AND($A$449&lt;=BR$367,BR$367&lt;=$B$449),((1/3)*$C$449),"")</f>
        <v/>
      </c>
      <c r="WS449" s="269" t="str">
        <f>IF(AND($A$449&lt;=BR$367,BR$367&lt;=$B$449),((2/3)*$C$449),"")</f>
        <v/>
      </c>
      <c r="WT449" s="269" t="str">
        <f>IF(AND($A$449&lt;=BR$367,BR$367&lt;=$B$449),$D$449,"")</f>
        <v/>
      </c>
      <c r="WU449" s="269" t="str">
        <f>IF(AND($A$449&lt;=BR$367,BR$367&lt;=$B$449),((1/3)*$D$449),"")</f>
        <v/>
      </c>
      <c r="WV449" s="269" t="str">
        <f>IF(AND($A$449&lt;=BR$367,BR$367&lt;=$B$449),((2/3)*$D$449),"")</f>
        <v/>
      </c>
      <c r="WW449" s="269" t="str">
        <f>IF(AND($A$449&lt;=BR$367,BR$367&lt;=$B$449),$E$449,"")</f>
        <v/>
      </c>
      <c r="WX449" s="269" t="str">
        <f>IF(AND($A$449&lt;=BR$367,BR$367&lt;=$B$449),((1/3)*$E$449),"")</f>
        <v/>
      </c>
      <c r="WY449" s="269" t="str">
        <f>IF(AND($A$449&lt;=BR$367,BR$367&lt;=$B$449),((2/3)*$E$449),"")</f>
        <v/>
      </c>
      <c r="WZ449" s="269" t="str">
        <f>IF(AND($A$449&lt;=BS$367,BS$367&lt;=$B$449),$C$449,"")</f>
        <v/>
      </c>
      <c r="XA449" s="269" t="str">
        <f>IF(AND($A$449&lt;=BS$367,BS$367&lt;=$B$449),((1/3)*$C$449),"")</f>
        <v/>
      </c>
      <c r="XB449" s="269" t="str">
        <f>IF(AND($A$449&lt;=BS$367,BS$367&lt;=$B$449),((2/3)*$C$449),"")</f>
        <v/>
      </c>
      <c r="XC449" s="269" t="str">
        <f>IF(AND($A$449&lt;=BS$367,BS$367&lt;=$B$449),$D$449,"")</f>
        <v/>
      </c>
      <c r="XD449" s="269" t="str">
        <f>IF(AND($A$449&lt;=BS$367,BS$367&lt;=$B$449),((1/3)*$D$449),"")</f>
        <v/>
      </c>
      <c r="XE449" s="269" t="str">
        <f>IF(AND($A$449&lt;=BS$367,BS$367&lt;=$B$449),((2/3)*$D$449),"")</f>
        <v/>
      </c>
      <c r="XF449" s="269" t="str">
        <f>IF(AND($A$449&lt;=BS$367,BS$367&lt;=$B$449),$E$449,"")</f>
        <v/>
      </c>
      <c r="XG449" s="269" t="str">
        <f>IF(AND($A$449&lt;=BS$367,BS$367&lt;=$B$449),((1/3)*$E$449),"")</f>
        <v/>
      </c>
      <c r="XH449" s="269" t="str">
        <f>IF(AND($A$449&lt;=BS$367,BS$367&lt;=$B$449),((2/3)*$E$449),"")</f>
        <v/>
      </c>
      <c r="XI449" s="269" t="str">
        <f>IF(AND($A$449&lt;=BT$367,BT$367&lt;=$B$449),$C$449,"")</f>
        <v/>
      </c>
      <c r="XJ449" s="269" t="str">
        <f>IF(AND($A$449&lt;=BT$367,BT$367&lt;=$B$449),((1/3)*$C$449),"")</f>
        <v/>
      </c>
      <c r="XK449" s="269" t="str">
        <f>IF(AND($A$449&lt;=BT$367,BT$367&lt;=$B$449),((2/3)*$C$449),"")</f>
        <v/>
      </c>
      <c r="XL449" s="269" t="str">
        <f>IF(AND($A$449&lt;=BT$367,BT$367&lt;=$B$449),$D$449,"")</f>
        <v/>
      </c>
      <c r="XM449" s="269" t="str">
        <f>IF(AND($A$449&lt;=BT$367,BT$367&lt;=$B$449),((1/3)*$D$449),"")</f>
        <v/>
      </c>
      <c r="XN449" s="269" t="str">
        <f>IF(AND($A$449&lt;=BT$367,BT$367&lt;=$B$449),((2/3)*$D$449),"")</f>
        <v/>
      </c>
      <c r="XO449" s="269" t="str">
        <f>IF(AND($A$449&lt;=BT$367,BT$367&lt;=$B$449),$E$449,"")</f>
        <v/>
      </c>
      <c r="XP449" s="269" t="str">
        <f>IF(AND($A$449&lt;=BT$367,BT$367&lt;=$B$449),((1/3)*$E$449),"")</f>
        <v/>
      </c>
      <c r="XQ449" s="269" t="str">
        <f>IF(AND($A$449&lt;=BT$367,BT$367&lt;=$B$449),((2/3)*$E$449),"")</f>
        <v/>
      </c>
      <c r="XR449" s="269" t="str">
        <f>IF(AND($A$449&lt;=BU$367,BU$367&lt;=$B$449),$C$449,"")</f>
        <v/>
      </c>
      <c r="XS449" s="269" t="str">
        <f>IF(AND($A$449&lt;=BU$367,BU$367&lt;=$B$449),((1/3)*$C$449),"")</f>
        <v/>
      </c>
      <c r="XT449" s="269" t="str">
        <f>IF(AND($A$449&lt;=BU$367,BU$367&lt;=$B$449),((2/3)*$C$449),"")</f>
        <v/>
      </c>
      <c r="XU449" s="269" t="str">
        <f>IF(AND($A$449&lt;=BU$367,BU$367&lt;=$B$449),$D$449,"")</f>
        <v/>
      </c>
      <c r="XV449" s="269" t="str">
        <f>IF(AND($A$449&lt;=BU$367,BU$367&lt;=$B$449),((1/3)*$D$449),"")</f>
        <v/>
      </c>
      <c r="XW449" s="269" t="str">
        <f>IF(AND($A$449&lt;=BU$367,BU$367&lt;=$B$449),((2/3)*$D$449),"")</f>
        <v/>
      </c>
      <c r="XX449" s="269" t="str">
        <f>IF(AND($A$449&lt;=BU$367,BU$367&lt;=$B$449),$E$449,"")</f>
        <v/>
      </c>
      <c r="XY449" s="269" t="str">
        <f>IF(AND($A$449&lt;=BU$367,BU$367&lt;=$B$449),((1/3)*$E$449),"")</f>
        <v/>
      </c>
      <c r="XZ449" s="269" t="str">
        <f>IF(AND($A$449&lt;=BU$367,BU$367&lt;=$B$449),((2/3)*$E$449),"")</f>
        <v/>
      </c>
      <c r="YA449" s="269" t="str">
        <f>IF(AND($A$449&lt;=BV$367,BV$367&lt;=$B$449),$C$449,"")</f>
        <v/>
      </c>
      <c r="YB449" s="269" t="str">
        <f>IF(AND($A$449&lt;=BV$367,BV$367&lt;=$B$449),((1/3)*$C$449),"")</f>
        <v/>
      </c>
      <c r="YC449" s="269" t="str">
        <f>IF(AND($A$449&lt;=BV$367,BV$367&lt;=$B$449),((2/3)*$C$449),"")</f>
        <v/>
      </c>
      <c r="YD449" s="269" t="str">
        <f>IF(AND($A$449&lt;=BV$367,BV$367&lt;=$B$449),$D$449,"")</f>
        <v/>
      </c>
      <c r="YE449" s="269" t="str">
        <f>IF(AND($A$449&lt;=BV$367,BV$367&lt;=$B$449),((1/3)*$D$449),"")</f>
        <v/>
      </c>
      <c r="YF449" s="269" t="str">
        <f>IF(AND($A$449&lt;=BV$367,BV$367&lt;=$B$449),((2/3)*$D$449),"")</f>
        <v/>
      </c>
      <c r="YG449" s="269" t="str">
        <f>IF(AND($A$449&lt;=BV$367,BV$367&lt;=$B$449),$E$449,"")</f>
        <v/>
      </c>
      <c r="YH449" s="269" t="str">
        <f>IF(AND($A$449&lt;=BV$367,BV$367&lt;=$B$449),((1/3)*$E$449),"")</f>
        <v/>
      </c>
      <c r="YI449" s="269" t="str">
        <f>IF(AND($A$449&lt;=BV$367,BV$367&lt;=$B$449),((2/3)*$E$449),"")</f>
        <v/>
      </c>
      <c r="YJ449" s="269" t="str">
        <f>IF(AND($A$449&lt;=BW$367,BW$367&lt;=$B$449),$C$449,"")</f>
        <v/>
      </c>
      <c r="YK449" s="269" t="str">
        <f>IF(AND($A$449&lt;=BW$367,BW$367&lt;=$B$449),((1/3)*$C$449),"")</f>
        <v/>
      </c>
      <c r="YL449" s="269" t="str">
        <f>IF(AND($A$449&lt;=BW$367,BW$367&lt;=$B$449),((2/3)*$C$449),"")</f>
        <v/>
      </c>
      <c r="YM449" s="269" t="str">
        <f>IF(AND($A$449&lt;=BW$367,BW$367&lt;=$B$449),$D$449,"")</f>
        <v/>
      </c>
      <c r="YN449" s="269" t="str">
        <f>IF(AND($A$449&lt;=BW$367,BW$367&lt;=$B$449),((1/3)*$D$449),"")</f>
        <v/>
      </c>
      <c r="YO449" s="269" t="str">
        <f>IF(AND($A$449&lt;=BW$367,BW$367&lt;=$B$449),((2/3)*$D$449),"")</f>
        <v/>
      </c>
      <c r="YP449" s="269" t="str">
        <f>IF(AND($A$449&lt;=BW$367,BW$367&lt;=$B$449),$E$449,"")</f>
        <v/>
      </c>
      <c r="YQ449" s="269" t="str">
        <f>IF(AND($A$449&lt;=BW$367,BW$367&lt;=$B$449),((1/3)*$E$449),"")</f>
        <v/>
      </c>
      <c r="YR449" s="269" t="str">
        <f>IF(AND($A$449&lt;=BW$367,BW$367&lt;=$B$449),((2/3)*$E$449),"")</f>
        <v/>
      </c>
      <c r="YS449" s="269" t="str">
        <f>IF(AND($A$449&lt;=BX$367,BX$367&lt;=$B$449),$C$449,"")</f>
        <v/>
      </c>
      <c r="YT449" s="269" t="str">
        <f>IF(AND($A$449&lt;=BX$367,BX$367&lt;=$B$449),((1/3)*$C$449),"")</f>
        <v/>
      </c>
      <c r="YU449" s="269" t="str">
        <f>IF(AND($A$449&lt;=BX$367,BX$367&lt;=$B$449),((2/3)*$C$449),"")</f>
        <v/>
      </c>
      <c r="YV449" s="269" t="str">
        <f>IF(AND($A$449&lt;=BX$367,BX$367&lt;=$B$449),$D$449,"")</f>
        <v/>
      </c>
      <c r="YW449" s="269" t="str">
        <f>IF(AND($A$449&lt;=BX$367,BX$367&lt;=$B$449),((1/3)*$D$449),"")</f>
        <v/>
      </c>
      <c r="YX449" s="269" t="str">
        <f>IF(AND($A$449&lt;=BX$367,BX$367&lt;=$B$449),((2/3)*$D$449),"")</f>
        <v/>
      </c>
      <c r="YY449" s="269" t="str">
        <f>IF(AND($A$449&lt;=BX$367,BX$367&lt;=$B$449),$E$449,"")</f>
        <v/>
      </c>
      <c r="YZ449" s="269" t="str">
        <f>IF(AND($A$449&lt;=BX$367,BX$367&lt;=$B$449),((1/3)*$E$449),"")</f>
        <v/>
      </c>
      <c r="ZA449" s="269" t="str">
        <f>IF(AND($A$449&lt;=BX$367,BX$367&lt;=$B$449),((2/3)*$E$449),"")</f>
        <v/>
      </c>
      <c r="ZB449" s="269" t="str">
        <f>IF(AND($A$449&lt;=BY$367,BY$367&lt;=$B$449),$C$449,"")</f>
        <v/>
      </c>
      <c r="ZC449" s="269" t="str">
        <f>IF(AND($A$449&lt;=BY$367,BY$367&lt;=$B$449),((1/3)*$C$449),"")</f>
        <v/>
      </c>
      <c r="ZD449" s="269" t="str">
        <f>IF(AND($A$449&lt;=BY$367,BY$367&lt;=$B$449),((2/3)*$C$449),"")</f>
        <v/>
      </c>
      <c r="ZE449" s="269" t="str">
        <f>IF(AND($A$449&lt;=BY$367,BY$367&lt;=$B$449),$D$449,"")</f>
        <v/>
      </c>
      <c r="ZF449" s="269" t="str">
        <f>IF(AND($A$449&lt;=BY$367,BY$367&lt;=$B$449),((1/3)*$D$449),"")</f>
        <v/>
      </c>
      <c r="ZG449" s="269" t="str">
        <f>IF(AND($A$449&lt;=BY$367,BY$367&lt;=$B$449),((2/3)*$D$449),"")</f>
        <v/>
      </c>
      <c r="ZH449" s="269" t="str">
        <f>IF(AND($A$449&lt;=BY$367,BY$367&lt;=$B$449),$E$449,"")</f>
        <v/>
      </c>
      <c r="ZI449" s="269" t="str">
        <f>IF(AND($A$449&lt;=BY$367,BY$367&lt;=$B$449),((1/3)*$E$449),"")</f>
        <v/>
      </c>
      <c r="ZJ449" s="269" t="str">
        <f>IF(AND($A$449&lt;=BY$367,BY$367&lt;=$B$449),((2/3)*$E$449),"")</f>
        <v/>
      </c>
      <c r="ZK449" s="269" t="str">
        <f>IF(AND($A$449&lt;=BZ$367,BZ$367&lt;=$B$449),$C$449,"")</f>
        <v/>
      </c>
      <c r="ZL449" s="269" t="str">
        <f>IF(AND($A$449&lt;=BZ$367,BZ$367&lt;=$B$449),((1/3)*$C$449),"")</f>
        <v/>
      </c>
      <c r="ZM449" s="269" t="str">
        <f>IF(AND($A$449&lt;=BZ$367,BZ$367&lt;=$B$449),((2/3)*$C$449),"")</f>
        <v/>
      </c>
      <c r="ZN449" s="269" t="str">
        <f>IF(AND($A$449&lt;=BZ$367,BZ$367&lt;=$B$449),$D$449,"")</f>
        <v/>
      </c>
      <c r="ZO449" s="269" t="str">
        <f>IF(AND($A$449&lt;=BZ$367,BZ$367&lt;=$B$449),((1/3)*$D$449),"")</f>
        <v/>
      </c>
      <c r="ZP449" s="269" t="str">
        <f>IF(AND($A$449&lt;=BZ$367,BZ$367&lt;=$B$449),((2/3)*$D$449),"")</f>
        <v/>
      </c>
      <c r="ZQ449" s="269" t="str">
        <f>IF(AND($A$449&lt;=BZ$367,BZ$367&lt;=$B$449),$E$449,"")</f>
        <v/>
      </c>
      <c r="ZR449" s="269" t="str">
        <f>IF(AND($A$449&lt;=BZ$367,BZ$367&lt;=$B$449),((1/3)*$E$449),"")</f>
        <v/>
      </c>
      <c r="ZS449" s="269" t="str">
        <f>IF(AND($A$449&lt;=BZ$367,BZ$367&lt;=$B$449),((2/3)*$E$449),"")</f>
        <v/>
      </c>
      <c r="ZT449" s="269" t="str">
        <f>IF(AND($A$449&lt;=CA$367,CA$367&lt;=$B$449),$C$449,"")</f>
        <v/>
      </c>
      <c r="ZU449" s="269" t="str">
        <f>IF(AND($A$449&lt;=CA$367,CA$367&lt;=$B$449),((1/3)*$C$449),"")</f>
        <v/>
      </c>
      <c r="ZV449" s="269" t="str">
        <f>IF(AND($A$449&lt;=CA$367,CA$367&lt;=$B$449),((2/3)*$C$449),"")</f>
        <v/>
      </c>
      <c r="ZW449" s="269" t="str">
        <f>IF(AND($A$449&lt;=CA$367,CA$367&lt;=$B$449),$D$449,"")</f>
        <v/>
      </c>
      <c r="ZX449" s="269" t="str">
        <f>IF(AND($A$449&lt;=CA$367,CA$367&lt;=$B$449),((1/3)*$D$449),"")</f>
        <v/>
      </c>
      <c r="ZY449" s="269" t="str">
        <f>IF(AND($A$449&lt;=CA$367,CA$367&lt;=$B$449),((2/3)*$D$449),"")</f>
        <v/>
      </c>
      <c r="ZZ449" s="269" t="str">
        <f>IF(AND($A$449&lt;=CA$367,CA$367&lt;=$B$449),$E$449,"")</f>
        <v/>
      </c>
      <c r="AAA449" s="269" t="str">
        <f>IF(AND($A$449&lt;=CA$367,CA$367&lt;=$B$449),((1/3)*$E$449),"")</f>
        <v/>
      </c>
      <c r="AAB449" s="269" t="str">
        <f>IF(AND($A$449&lt;=CA$367,CA$367&lt;=$B$449),((2/3)*$E$449),"")</f>
        <v/>
      </c>
      <c r="AAC449" s="269" t="str">
        <f>IF(AND($A$449&lt;=CB$367,CB$367&lt;=$B$449),$C$449,"")</f>
        <v/>
      </c>
      <c r="AAD449" s="269" t="str">
        <f>IF(AND($A$449&lt;=CB$367,CB$367&lt;=$B$449),((1/3)*$C$449),"")</f>
        <v/>
      </c>
      <c r="AAE449" s="269" t="str">
        <f>IF(AND($A$449&lt;=CB$367,CB$367&lt;=$B$449),((2/3)*$C$449),"")</f>
        <v/>
      </c>
      <c r="AAF449" s="269" t="str">
        <f>IF(AND($A$449&lt;=CB$367,CB$367&lt;=$B$449),$D$449,"")</f>
        <v/>
      </c>
      <c r="AAG449" s="269" t="str">
        <f>IF(AND($A$449&lt;=CB$367,CB$367&lt;=$B$449),((1/3)*$D$449),"")</f>
        <v/>
      </c>
      <c r="AAH449" s="269" t="str">
        <f>IF(AND($A$449&lt;=CB$367,CB$367&lt;=$B$449),((2/3)*$D$449),"")</f>
        <v/>
      </c>
      <c r="AAI449" s="269" t="str">
        <f>IF(AND($A$449&lt;=CB$367,CB$367&lt;=$B$449),$E$449,"")</f>
        <v/>
      </c>
      <c r="AAJ449" s="269" t="str">
        <f>IF(AND($A$449&lt;=CB$367,CB$367&lt;=$B$449),((1/3)*$E$449),"")</f>
        <v/>
      </c>
      <c r="AAK449" s="269" t="str">
        <f>IF(AND($A$449&lt;=CB$367,CB$367&lt;=$B$449),((2/3)*$E$449),"")</f>
        <v/>
      </c>
      <c r="AAL449" s="269" t="str">
        <f>IF(AND($A$449&lt;=CC$367,CC$367&lt;=$B$449),$C$449,"")</f>
        <v/>
      </c>
      <c r="AAM449" s="269" t="str">
        <f>IF(AND($A$449&lt;=CC$367,CC$367&lt;=$B$449),((1/3)*$C$449),"")</f>
        <v/>
      </c>
      <c r="AAN449" s="269" t="str">
        <f>IF(AND($A$449&lt;=CC$367,CC$367&lt;=$B$449),((2/3)*$C$449),"")</f>
        <v/>
      </c>
      <c r="AAO449" s="269" t="str">
        <f>IF(AND($A$449&lt;=CC$367,CC$367&lt;=$B$449),$D$449,"")</f>
        <v/>
      </c>
      <c r="AAP449" s="269" t="str">
        <f>IF(AND($A$449&lt;=CC$367,CC$367&lt;=$B$449),((1/3)*$D$449),"")</f>
        <v/>
      </c>
      <c r="AAQ449" s="269" t="str">
        <f>IF(AND($A$449&lt;=CC$367,CC$367&lt;=$B$449),((2/3)*$D$449),"")</f>
        <v/>
      </c>
      <c r="AAR449" s="269" t="str">
        <f>IF(AND($A$449&lt;=CC$367,CC$367&lt;=$B$449),$E$449,"")</f>
        <v/>
      </c>
      <c r="AAS449" s="269" t="str">
        <f>IF(AND($A$449&lt;=CC$367,CC$367&lt;=$B$449),((1/3)*$E$449),"")</f>
        <v/>
      </c>
      <c r="AAT449" s="269" t="str">
        <f>IF(AND($A$449&lt;=CC$367,CC$367&lt;=$B$449),((2/3)*$E$449),"")</f>
        <v/>
      </c>
      <c r="AAU449" s="269" t="str">
        <f>IF(AND($A$449&lt;=CD$367,CD$367&lt;=$B$449),$C$449,"")</f>
        <v/>
      </c>
      <c r="AAV449" s="269" t="str">
        <f>IF(AND($A$449&lt;=CD$367,CD$367&lt;=$B$449),((1/3)*$C$449),"")</f>
        <v/>
      </c>
      <c r="AAW449" s="269" t="str">
        <f>IF(AND($A$449&lt;=CD$367,CD$367&lt;=$B$449),((2/3)*$C$449),"")</f>
        <v/>
      </c>
      <c r="AAX449" s="269" t="str">
        <f>IF(AND($A$449&lt;=CD$367,CD$367&lt;=$B$449),$D$449,"")</f>
        <v/>
      </c>
      <c r="AAY449" s="269" t="str">
        <f>IF(AND($A$449&lt;=CD$367,CD$367&lt;=$B$449),((1/3)*$D$449),"")</f>
        <v/>
      </c>
      <c r="AAZ449" s="269" t="str">
        <f>IF(AND($A$449&lt;=CD$367,CD$367&lt;=$B$449),((2/3)*$D$449),"")</f>
        <v/>
      </c>
      <c r="ABA449" s="269" t="str">
        <f>IF(AND($A$449&lt;=CD$367,CD$367&lt;=$B$449),$E$449,"")</f>
        <v/>
      </c>
      <c r="ABB449" s="269" t="str">
        <f>IF(AND($A$449&lt;=CD$367,CD$367&lt;=$B$449),((1/3)*$E$449),"")</f>
        <v/>
      </c>
      <c r="ABC449" s="269" t="str">
        <f>IF(AND($A$449&lt;=CD$367,CD$367&lt;=$B$449),((2/3)*$E$449),"")</f>
        <v/>
      </c>
      <c r="ABD449" s="269" t="str">
        <f>IF(AND($A$449&lt;=CE$367,CE$367&lt;=$B$449),$C$449,"")</f>
        <v/>
      </c>
      <c r="ABE449" s="269" t="str">
        <f>IF(AND($A$449&lt;=CE$367,CE$367&lt;=$B$449),((1/3)*$C$449),"")</f>
        <v/>
      </c>
      <c r="ABF449" s="269" t="str">
        <f>IF(AND($A$449&lt;=CE$367,CE$367&lt;=$B$449),((2/3)*$C$449),"")</f>
        <v/>
      </c>
      <c r="ABG449" s="269" t="str">
        <f>IF(AND($A$449&lt;=CE$367,CE$367&lt;=$B$449),$D$449,"")</f>
        <v/>
      </c>
      <c r="ABH449" s="269" t="str">
        <f>IF(AND($A$449&lt;=CE$367,CE$367&lt;=$B$449),((1/3)*$D$449),"")</f>
        <v/>
      </c>
      <c r="ABI449" s="269" t="str">
        <f>IF(AND($A$449&lt;=CE$367,CE$367&lt;=$B$449),((2/3)*$D$449),"")</f>
        <v/>
      </c>
      <c r="ABJ449" s="269" t="str">
        <f>IF(AND($A$449&lt;=CE$367,CE$367&lt;=$B$449),$E$449,"")</f>
        <v/>
      </c>
      <c r="ABK449" s="269" t="str">
        <f>IF(AND($A$449&lt;=CE$367,CE$367&lt;=$B$449),((1/3)*$E$449),"")</f>
        <v/>
      </c>
      <c r="ABL449" s="269" t="str">
        <f>IF(AND($A$449&lt;=CE$367,CE$367&lt;=$B$449),((2/3)*$E$449),"")</f>
        <v/>
      </c>
      <c r="ABM449" s="269" t="str">
        <f>IF(AND($A$449&lt;=CF$367,CF$367&lt;=$B$449),$C$449,"")</f>
        <v/>
      </c>
      <c r="ABN449" s="269" t="str">
        <f>IF(AND($A$449&lt;=CF$367,CF$367&lt;=$B$449),((1/3)*$C$449),"")</f>
        <v/>
      </c>
      <c r="ABO449" s="269" t="str">
        <f>IF(AND($A$449&lt;=CF$367,CF$367&lt;=$B$449),((2/3)*$C$449),"")</f>
        <v/>
      </c>
      <c r="ABP449" s="269" t="str">
        <f>IF(AND($A$449&lt;=CF$367,CF$367&lt;=$B$449),$D$449,"")</f>
        <v/>
      </c>
      <c r="ABQ449" s="269" t="str">
        <f>IF(AND($A$449&lt;=CF$367,CF$367&lt;=$B$449),((1/3)*$D$449),"")</f>
        <v/>
      </c>
      <c r="ABR449" s="269" t="str">
        <f>IF(AND($A$449&lt;=CF$367,CF$367&lt;=$B$449),((2/3)*$D$449),"")</f>
        <v/>
      </c>
      <c r="ABS449" s="269" t="str">
        <f>IF(AND($A$449&lt;=CF$367,CF$367&lt;=$B$449),$E$449,"")</f>
        <v/>
      </c>
      <c r="ABT449" s="269" t="str">
        <f>IF(AND($A$449&lt;=CF$367,CF$367&lt;=$B$449),((1/3)*$E$449),"")</f>
        <v/>
      </c>
      <c r="ABU449" s="269" t="str">
        <f>IF(AND($A$449&lt;=CF$367,CF$367&lt;=$B$449),((2/3)*$E$449),"")</f>
        <v/>
      </c>
      <c r="ABV449" s="269" t="str">
        <f>IF(AND($A$449&lt;=CG$367,CG$367&lt;=$B$449),$C$449,"")</f>
        <v/>
      </c>
      <c r="ABW449" s="269" t="str">
        <f>IF(AND($A$449&lt;=CG$367,CG$367&lt;=$B$449),((1/3)*$C$449),"")</f>
        <v/>
      </c>
      <c r="ABX449" s="269" t="str">
        <f>IF(AND($A$449&lt;=CG$367,CG$367&lt;=$B$449),((2/3)*$C$449),"")</f>
        <v/>
      </c>
      <c r="ABY449" s="269" t="str">
        <f>IF(AND($A$449&lt;=CG$367,CG$367&lt;=$B$449),$D$449,"")</f>
        <v/>
      </c>
      <c r="ABZ449" s="269" t="str">
        <f>IF(AND($A$449&lt;=CG$367,CG$367&lt;=$B$449),((1/3)*$D$449),"")</f>
        <v/>
      </c>
      <c r="ACA449" s="269" t="str">
        <f>IF(AND($A$449&lt;=CG$367,CG$367&lt;=$B$449),((2/3)*$D$449),"")</f>
        <v/>
      </c>
      <c r="ACB449" s="269" t="str">
        <f>IF(AND($A$449&lt;=CG$367,CG$367&lt;=$B$449),$E$449,"")</f>
        <v/>
      </c>
      <c r="ACC449" s="269" t="str">
        <f>IF(AND($A$449&lt;=CG$367,CG$367&lt;=$B$449),((1/3)*$E$449),"")</f>
        <v/>
      </c>
      <c r="ACD449" s="269" t="str">
        <f>IF(AND($A$449&lt;=CG$367,CG$367&lt;=$B$449),((2/3)*$E$449),"")</f>
        <v/>
      </c>
      <c r="ACE449" s="269" t="str">
        <f>IF(AND($A$449&lt;=CH$367,CH$367&lt;=$B$449),$C$449,"")</f>
        <v/>
      </c>
      <c r="ACF449" s="269" t="str">
        <f>IF(AND($A$449&lt;=CH$367,CH$367&lt;=$B$449),((1/3)*$C$449),"")</f>
        <v/>
      </c>
      <c r="ACG449" s="269" t="str">
        <f>IF(AND($A$449&lt;=CH$367,CH$367&lt;=$B$449),((2/3)*$C$449),"")</f>
        <v/>
      </c>
      <c r="ACH449" s="269" t="str">
        <f>IF(AND($A$449&lt;=CH$367,CH$367&lt;=$B$449),$D$449,"")</f>
        <v/>
      </c>
      <c r="ACI449" s="269" t="str">
        <f>IF(AND($A$449&lt;=CH$367,CH$367&lt;=$B$449),((1/3)*$D$449),"")</f>
        <v/>
      </c>
      <c r="ACJ449" s="269" t="str">
        <f>IF(AND($A$449&lt;=CH$367,CH$367&lt;=$B$449),((2/3)*$D$449),"")</f>
        <v/>
      </c>
      <c r="ACK449" s="269" t="str">
        <f>IF(AND($A$449&lt;=CH$367,CH$367&lt;=$B$449),$E$449,"")</f>
        <v/>
      </c>
      <c r="ACL449" s="269" t="str">
        <f>IF(AND($A$449&lt;=CH$367,CH$367&lt;=$B$449),((1/3)*$E$449),"")</f>
        <v/>
      </c>
      <c r="ACM449" s="269" t="str">
        <f>IF(AND($A$449&lt;=CH$367,CH$367&lt;=$B$449),((2/3)*$E$449),"")</f>
        <v/>
      </c>
      <c r="ACN449" s="269" t="str">
        <f>IF(AND($A$449&lt;=CI$367,CI$367&lt;=$B$449),$C$449,"")</f>
        <v/>
      </c>
      <c r="ACO449" s="269" t="str">
        <f>IF(AND($A$449&lt;=CI$367,CI$367&lt;=$B$449),((1/3)*$C$449),"")</f>
        <v/>
      </c>
      <c r="ACP449" s="269" t="str">
        <f>IF(AND($A$449&lt;=CI$367,CI$367&lt;=$B$449),((2/3)*$C$449),"")</f>
        <v/>
      </c>
      <c r="ACQ449" s="269" t="str">
        <f>IF(AND($A$449&lt;=CI$367,CI$367&lt;=$B$449),$D$449,"")</f>
        <v/>
      </c>
      <c r="ACR449" s="269" t="str">
        <f>IF(AND($A$449&lt;=CI$367,CI$367&lt;=$B$449),((1/3)*$D$449),"")</f>
        <v/>
      </c>
      <c r="ACS449" s="269" t="str">
        <f>IF(AND($A$449&lt;=CI$367,CI$367&lt;=$B$449),((2/3)*$D$449),"")</f>
        <v/>
      </c>
      <c r="ACT449" s="269" t="str">
        <f>IF(AND($A$449&lt;=CI$367,CI$367&lt;=$B$449),$E$449,"")</f>
        <v/>
      </c>
      <c r="ACU449" s="269" t="str">
        <f>IF(AND($A$449&lt;=CI$367,CI$367&lt;=$B$449),((1/3)*$E$449),"")</f>
        <v/>
      </c>
      <c r="ACV449" s="269" t="str">
        <f>IF(AND($A$449&lt;=CI$367,CI$367&lt;=$B$449),((2/3)*$E$449),"")</f>
        <v/>
      </c>
      <c r="ACW449" s="269" t="str">
        <f>IF(AND($A$449&lt;=CJ$367,CJ$367&lt;=$B$449),$C$449,"")</f>
        <v/>
      </c>
      <c r="ACX449" s="269" t="str">
        <f>IF(AND($A$449&lt;=CJ$367,CJ$367&lt;=$B$449),((1/3)*$C$449),"")</f>
        <v/>
      </c>
      <c r="ACY449" s="269" t="str">
        <f>IF(AND($A$449&lt;=CJ$367,CJ$367&lt;=$B$449),((2/3)*$C$449),"")</f>
        <v/>
      </c>
      <c r="ACZ449" s="269" t="str">
        <f>IF(AND($A$449&lt;=CJ$367,CJ$367&lt;=$B$449),$D$449,"")</f>
        <v/>
      </c>
      <c r="ADA449" s="269" t="str">
        <f>IF(AND($A$449&lt;=CJ$367,CJ$367&lt;=$B$449),((1/3)*$D$449),"")</f>
        <v/>
      </c>
      <c r="ADB449" s="269" t="str">
        <f>IF(AND($A$449&lt;=CJ$367,CJ$367&lt;=$B$449),((2/3)*$D$449),"")</f>
        <v/>
      </c>
      <c r="ADC449" s="269" t="str">
        <f>IF(AND($A$449&lt;=CJ$367,CJ$367&lt;=$B$449),$E$449,"")</f>
        <v/>
      </c>
      <c r="ADD449" s="269" t="str">
        <f>IF(AND($A$449&lt;=CJ$367,CJ$367&lt;=$B$449),((1/3)*$E$449),"")</f>
        <v/>
      </c>
      <c r="ADE449" s="269" t="str">
        <f>IF(AND($A$449&lt;=CJ$367,CJ$367&lt;=$B$449),((2/3)*$E$449),"")</f>
        <v/>
      </c>
      <c r="ADF449" s="269" t="str">
        <f>IF(AND($A$449&lt;=CK$367,CK$367&lt;=$B$449),$C$449,"")</f>
        <v/>
      </c>
      <c r="ADG449" s="269" t="str">
        <f>IF(AND($A$449&lt;=CK$367,CK$367&lt;=$B$449),((1/3)*$C$449),"")</f>
        <v/>
      </c>
      <c r="ADH449" s="269" t="str">
        <f>IF(AND($A$449&lt;=CK$367,CK$367&lt;=$B$449),((2/3)*$C$449),"")</f>
        <v/>
      </c>
      <c r="ADI449" s="269" t="str">
        <f>IF(AND($A$449&lt;=CK$367,CK$367&lt;=$B$449),$D$449,"")</f>
        <v/>
      </c>
      <c r="ADJ449" s="269" t="str">
        <f>IF(AND($A$449&lt;=CK$367,CK$367&lt;=$B$449),((1/3)*$D$449),"")</f>
        <v/>
      </c>
      <c r="ADK449" s="269" t="str">
        <f>IF(AND($A$449&lt;=CK$367,CK$367&lt;=$B$449),((2/3)*$D$449),"")</f>
        <v/>
      </c>
      <c r="ADL449" s="269" t="str">
        <f>IF(AND($A$449&lt;=CK$367,CK$367&lt;=$B$449),$E$449,"")</f>
        <v/>
      </c>
      <c r="ADM449" s="269" t="str">
        <f>IF(AND($A$449&lt;=CK$367,CK$367&lt;=$B$449),((1/3)*$E$449),"")</f>
        <v/>
      </c>
      <c r="ADN449" s="269" t="str">
        <f>IF(AND($A$449&lt;=CK$367,CK$367&lt;=$B$449),((2/3)*$E$449),"")</f>
        <v/>
      </c>
      <c r="ADO449" s="269" t="str">
        <f>IF(AND($A$449&lt;=CL$367,CL$367&lt;=$B$449),$C$449,"")</f>
        <v/>
      </c>
      <c r="ADP449" s="269" t="str">
        <f>IF(AND($A$449&lt;=CL$367,CL$367&lt;=$B$449),((1/3)*$C$449),"")</f>
        <v/>
      </c>
      <c r="ADQ449" s="269" t="str">
        <f>IF(AND($A$449&lt;=CL$367,CL$367&lt;=$B$449),((2/3)*$C$449),"")</f>
        <v/>
      </c>
      <c r="ADR449" s="269" t="str">
        <f>IF(AND($A$449&lt;=CL$367,CL$367&lt;=$B$449),$D$449,"")</f>
        <v/>
      </c>
      <c r="ADS449" s="269" t="str">
        <f>IF(AND($A$449&lt;=CL$367,CL$367&lt;=$B$449),((1/3)*$D$449),"")</f>
        <v/>
      </c>
      <c r="ADT449" s="269" t="str">
        <f>IF(AND($A$449&lt;=CL$367,CL$367&lt;=$B$449),((2/3)*$D$449),"")</f>
        <v/>
      </c>
      <c r="ADU449" s="269" t="str">
        <f>IF(AND($A$449&lt;=CL$367,CL$367&lt;=$B$449),$E$449,"")</f>
        <v/>
      </c>
      <c r="ADV449" s="269" t="str">
        <f>IF(AND($A$449&lt;=CL$367,CL$367&lt;=$B$449),((1/3)*$E$449),"")</f>
        <v/>
      </c>
      <c r="ADW449" s="269" t="str">
        <f>IF(AND($A$449&lt;=CL$367,CL$367&lt;=$B$449),((2/3)*$E$449),"")</f>
        <v/>
      </c>
      <c r="ADX449" s="269" t="str">
        <f>IF(AND($A$449&lt;=CM$367,CM$367&lt;=$B$449),$C$449,"")</f>
        <v/>
      </c>
      <c r="ADY449" s="269" t="str">
        <f>IF(AND($A$449&lt;=CM$367,CM$367&lt;=$B$449),((1/3)*$C$449),"")</f>
        <v/>
      </c>
      <c r="ADZ449" s="269" t="str">
        <f>IF(AND($A$449&lt;=CM$367,CM$367&lt;=$B$449),((2/3)*$C$449),"")</f>
        <v/>
      </c>
      <c r="AEA449" s="269" t="str">
        <f>IF(AND($A$449&lt;=CM$367,CM$367&lt;=$B$449),$D$449,"")</f>
        <v/>
      </c>
      <c r="AEB449" s="269" t="str">
        <f>IF(AND($A$449&lt;=CM$367,CM$367&lt;=$B$449),((1/3)*$D$449),"")</f>
        <v/>
      </c>
      <c r="AEC449" s="269" t="str">
        <f>IF(AND($A$449&lt;=CM$367,CM$367&lt;=$B$449),((2/3)*$D$449),"")</f>
        <v/>
      </c>
      <c r="AED449" s="269" t="str">
        <f>IF(AND($A$449&lt;=CM$367,CM$367&lt;=$B$449),$E$449,"")</f>
        <v/>
      </c>
      <c r="AEE449" s="269" t="str">
        <f>IF(AND($A$449&lt;=CM$367,CM$367&lt;=$B$449),((1/3)*$E$449),"")</f>
        <v/>
      </c>
      <c r="AEF449" s="269" t="str">
        <f>IF(AND($A$449&lt;=CM$367,CM$367&lt;=$B$449),((2/3)*$E$449),"")</f>
        <v/>
      </c>
      <c r="AEG449" s="269" t="str">
        <f>IF(AND($A$449&lt;=CN$367,CN$367&lt;=$B$449),$C$449,"")</f>
        <v/>
      </c>
      <c r="AEH449" s="269" t="str">
        <f>IF(AND($A$449&lt;=CN$367,CN$367&lt;=$B$449),((1/3)*$C$449),"")</f>
        <v/>
      </c>
      <c r="AEI449" s="269" t="str">
        <f>IF(AND($A$449&lt;=CN$367,CN$367&lt;=$B$449),((2/3)*$C$449),"")</f>
        <v/>
      </c>
      <c r="AEJ449" s="269" t="str">
        <f>IF(AND($A$449&lt;=CN$367,CN$367&lt;=$B$449),$D$449,"")</f>
        <v/>
      </c>
      <c r="AEK449" s="269" t="str">
        <f>IF(AND($A$449&lt;=CN$367,CN$367&lt;=$B$449),((1/3)*$D$449),"")</f>
        <v/>
      </c>
      <c r="AEL449" s="269" t="str">
        <f>IF(AND($A$449&lt;=CN$367,CN$367&lt;=$B$449),((2/3)*$D$449),"")</f>
        <v/>
      </c>
      <c r="AEM449" s="269" t="str">
        <f>IF(AND($A$449&lt;=CN$367,CN$367&lt;=$B$449),$E$449,"")</f>
        <v/>
      </c>
      <c r="AEN449" s="269" t="str">
        <f>IF(AND($A$449&lt;=CN$367,CN$367&lt;=$B$449),((1/3)*$E$449),"")</f>
        <v/>
      </c>
      <c r="AEO449" s="269" t="str">
        <f>IF(AND($A$449&lt;=CN$367,CN$367&lt;=$B$449),((2/3)*$E$449),"")</f>
        <v/>
      </c>
      <c r="AEP449" s="269" t="str">
        <f>IF(AND($A$449&lt;=CO$367,CO$367&lt;=$B$449),$C$449,"")</f>
        <v/>
      </c>
      <c r="AEQ449" s="269" t="str">
        <f>IF(AND($A$449&lt;=CO$367,CO$367&lt;=$B$449),((1/3)*$C$449),"")</f>
        <v/>
      </c>
      <c r="AER449" s="269" t="str">
        <f>IF(AND($A$449&lt;=CO$367,CO$367&lt;=$B$449),((2/3)*$C$449),"")</f>
        <v/>
      </c>
      <c r="AES449" s="269" t="str">
        <f>IF(AND($A$449&lt;=CO$367,CO$367&lt;=$B$449),$D$449,"")</f>
        <v/>
      </c>
      <c r="AET449" s="269" t="str">
        <f>IF(AND($A$449&lt;=CO$367,CO$367&lt;=$B$449),((1/3)*$D$449),"")</f>
        <v/>
      </c>
      <c r="AEU449" s="269" t="str">
        <f>IF(AND($A$449&lt;=CO$367,CO$367&lt;=$B$449),((2/3)*$D$449),"")</f>
        <v/>
      </c>
      <c r="AEV449" s="269" t="str">
        <f>IF(AND($A$449&lt;=CO$367,CO$367&lt;=$B$449),$E$449,"")</f>
        <v/>
      </c>
      <c r="AEW449" s="269" t="str">
        <f>IF(AND($A$449&lt;=CO$367,CO$367&lt;=$B$449),((1/3)*$E$449),"")</f>
        <v/>
      </c>
      <c r="AEX449" s="269" t="str">
        <f>IF(AND($A$449&lt;=CO$367,CO$367&lt;=$B$449),((2/3)*$E$449),"")</f>
        <v/>
      </c>
      <c r="AEY449" s="269" t="str">
        <f>IF(AND($A$449&lt;=CP$367,CP$367&lt;=$B$449),$C$449,"")</f>
        <v/>
      </c>
      <c r="AEZ449" s="269" t="str">
        <f>IF(AND($A$449&lt;=CP$367,CP$367&lt;=$B$449),((1/3)*$C$449),"")</f>
        <v/>
      </c>
      <c r="AFA449" s="269" t="str">
        <f>IF(AND($A$449&lt;=CP$367,CP$367&lt;=$B$449),((2/3)*$C$449),"")</f>
        <v/>
      </c>
      <c r="AFB449" s="269" t="str">
        <f>IF(AND($A$449&lt;=CP$367,CP$367&lt;=$B$449),$D$449,"")</f>
        <v/>
      </c>
      <c r="AFC449" s="269" t="str">
        <f>IF(AND($A$449&lt;=CP$367,CP$367&lt;=$B$449),((1/3)*$D$449),"")</f>
        <v/>
      </c>
      <c r="AFD449" s="269" t="str">
        <f>IF(AND($A$449&lt;=CP$367,CP$367&lt;=$B$449),((2/3)*$D$449),"")</f>
        <v/>
      </c>
      <c r="AFE449" s="269" t="str">
        <f>IF(AND($A$449&lt;=CP$367,CP$367&lt;=$B$449),$E$449,"")</f>
        <v/>
      </c>
      <c r="AFF449" s="269" t="str">
        <f>IF(AND($A$449&lt;=CP$367,CP$367&lt;=$B$449),((1/3)*$E$449),"")</f>
        <v/>
      </c>
      <c r="AFG449" s="269" t="str">
        <f>IF(AND($A$449&lt;=CP$367,CP$367&lt;=$B$449),((2/3)*$E$449),"")</f>
        <v/>
      </c>
      <c r="AFH449" s="269" t="str">
        <f>IF(AND($A$449&lt;=CQ$367,CQ$367&lt;=$B$449),$C$449,"")</f>
        <v/>
      </c>
      <c r="AFI449" s="269" t="str">
        <f>IF(AND($A$449&lt;=CQ$367,CQ$367&lt;=$B$449),((1/3)*$C$449),"")</f>
        <v/>
      </c>
      <c r="AFJ449" s="269" t="str">
        <f>IF(AND($A$449&lt;=CQ$367,CQ$367&lt;=$B$449),((2/3)*$C$449),"")</f>
        <v/>
      </c>
      <c r="AFK449" s="269" t="str">
        <f>IF(AND($A$449&lt;=CQ$367,CQ$367&lt;=$B$449),$D$449,"")</f>
        <v/>
      </c>
      <c r="AFL449" s="269" t="str">
        <f>IF(AND($A$449&lt;=CQ$367,CQ$367&lt;=$B$449),((1/3)*$D$449),"")</f>
        <v/>
      </c>
      <c r="AFM449" s="269" t="str">
        <f>IF(AND($A$449&lt;=CQ$367,CQ$367&lt;=$B$449),((2/3)*$D$449),"")</f>
        <v/>
      </c>
      <c r="AFN449" s="269" t="str">
        <f>IF(AND($A$449&lt;=CQ$367,CQ$367&lt;=$B$449),$E$449,"")</f>
        <v/>
      </c>
      <c r="AFO449" s="269" t="str">
        <f>IF(AND($A$449&lt;=CQ$367,CQ$367&lt;=$B$449),((1/3)*$E$449),"")</f>
        <v/>
      </c>
      <c r="AFP449" s="269" t="str">
        <f>IF(AND($A$449&lt;=CQ$367,CQ$367&lt;=$B$449),((2/3)*$E$449),"")</f>
        <v/>
      </c>
      <c r="AFQ449" s="269" t="str">
        <f>IF(AND($A$449&lt;=CR$367,CR$367&lt;=$B$449),$C$449,"")</f>
        <v/>
      </c>
      <c r="AFR449" s="269" t="str">
        <f>IF(AND($A$449&lt;=CR$367,CR$367&lt;=$B$449),((1/3)*$C$449),"")</f>
        <v/>
      </c>
      <c r="AFS449" s="269" t="str">
        <f>IF(AND($A$449&lt;=CR$367,CR$367&lt;=$B$449),((2/3)*$C$449),"")</f>
        <v/>
      </c>
      <c r="AFT449" s="269" t="str">
        <f>IF(AND($A$449&lt;=CR$367,CR$367&lt;=$B$449),$D$449,"")</f>
        <v/>
      </c>
      <c r="AFU449" s="269" t="str">
        <f>IF(AND($A$449&lt;=CR$367,CR$367&lt;=$B$449),((1/3)*$D$449),"")</f>
        <v/>
      </c>
      <c r="AFV449" s="269" t="str">
        <f>IF(AND($A$449&lt;=CR$367,CR$367&lt;=$B$449),((2/3)*$D$449),"")</f>
        <v/>
      </c>
      <c r="AFW449" s="269" t="str">
        <f>IF(AND($A$449&lt;=CR$367,CR$367&lt;=$B$449),$E$449,"")</f>
        <v/>
      </c>
      <c r="AFX449" s="269" t="str">
        <f>IF(AND($A$449&lt;=CR$367,CR$367&lt;=$B$449),((1/3)*$E$449),"")</f>
        <v/>
      </c>
      <c r="AFY449" s="269" t="str">
        <f>IF(AND($A$449&lt;=CR$367,CR$367&lt;=$B$449),((2/3)*$E$449),"")</f>
        <v/>
      </c>
      <c r="AFZ449" s="269" t="str">
        <f>IF(AND($A$449&lt;=CS$367,CS$367&lt;=$B$449),$C$449,"")</f>
        <v/>
      </c>
      <c r="AGA449" s="269" t="str">
        <f>IF(AND($A$449&lt;=CS$367,CS$367&lt;=$B$449),((1/3)*$C$449),"")</f>
        <v/>
      </c>
      <c r="AGB449" s="269" t="str">
        <f>IF(AND($A$449&lt;=CS$367,CS$367&lt;=$B$449),((2/3)*$C$449),"")</f>
        <v/>
      </c>
      <c r="AGC449" s="269" t="str">
        <f>IF(AND($A$449&lt;=CS$367,CS$367&lt;=$B$449),$D$449,"")</f>
        <v/>
      </c>
      <c r="AGD449" s="269" t="str">
        <f>IF(AND($A$449&lt;=CS$367,CS$367&lt;=$B$449),((1/3)*$D$449),"")</f>
        <v/>
      </c>
      <c r="AGE449" s="269" t="str">
        <f>IF(AND($A$449&lt;=CS$367,CS$367&lt;=$B$449),((2/3)*$D$449),"")</f>
        <v/>
      </c>
      <c r="AGF449" s="269" t="str">
        <f>IF(AND($A$449&lt;=CS$367,CS$367&lt;=$B$449),$E$449,"")</f>
        <v/>
      </c>
      <c r="AGG449" s="269" t="str">
        <f>IF(AND($A$449&lt;=CS$367,CS$367&lt;=$B$449),((1/3)*$E$449),"")</f>
        <v/>
      </c>
      <c r="AGH449" s="269" t="str">
        <f>IF(AND($A$449&lt;=CS$367,CS$367&lt;=$B$449),((2/3)*$E$449),"")</f>
        <v/>
      </c>
      <c r="AGI449" s="269" t="str">
        <f>IF(AND($A$449&lt;=CT$367,CT$367&lt;=$B$449),$C$449,"")</f>
        <v/>
      </c>
      <c r="AGJ449" s="269" t="str">
        <f>IF(AND($A$449&lt;=CT$367,CT$367&lt;=$B$449),((1/3)*$C$449),"")</f>
        <v/>
      </c>
      <c r="AGK449" s="269" t="str">
        <f>IF(AND($A$449&lt;=CT$367,CT$367&lt;=$B$449),((2/3)*$C$449),"")</f>
        <v/>
      </c>
      <c r="AGL449" s="269" t="str">
        <f>IF(AND($A$449&lt;=CT$367,CT$367&lt;=$B$449),$D$449,"")</f>
        <v/>
      </c>
      <c r="AGM449" s="269" t="str">
        <f>IF(AND($A$449&lt;=CT$367,CT$367&lt;=$B$449),((1/3)*$D$449),"")</f>
        <v/>
      </c>
      <c r="AGN449" s="269" t="str">
        <f>IF(AND($A$449&lt;=CT$367,CT$367&lt;=$B$449),((2/3)*$D$449),"")</f>
        <v/>
      </c>
      <c r="AGO449" s="269" t="str">
        <f>IF(AND($A$449&lt;=CT$367,CT$367&lt;=$B$449),$E$449,"")</f>
        <v/>
      </c>
      <c r="AGP449" s="269" t="str">
        <f>IF(AND($A$449&lt;=CT$367,CT$367&lt;=$B$449),((1/3)*$E$449),"")</f>
        <v/>
      </c>
      <c r="AGQ449" s="269" t="str">
        <f>IF(AND($A$449&lt;=CT$367,CT$367&lt;=$B$449),((2/3)*$E$449),"")</f>
        <v/>
      </c>
      <c r="AGR449" s="269" t="str">
        <f>IF(AND($A$449&lt;=CU$367,CU$367&lt;=$B$449),$C$449,"")</f>
        <v/>
      </c>
      <c r="AGS449" s="269" t="str">
        <f>IF(AND($A$449&lt;=CU$367,CU$367&lt;=$B$449),((1/3)*$C$449),"")</f>
        <v/>
      </c>
      <c r="AGT449" s="269" t="str">
        <f>IF(AND($A$449&lt;=CU$367,CU$367&lt;=$B$449),((2/3)*$C$449),"")</f>
        <v/>
      </c>
      <c r="AGU449" s="269" t="str">
        <f>IF(AND($A$449&lt;=CU$367,CU$367&lt;=$B$449),$D$449,"")</f>
        <v/>
      </c>
      <c r="AGV449" s="269" t="str">
        <f>IF(AND($A$449&lt;=CU$367,CU$367&lt;=$B$449),((1/3)*$D$449),"")</f>
        <v/>
      </c>
      <c r="AGW449" s="269" t="str">
        <f>IF(AND($A$449&lt;=CU$367,CU$367&lt;=$B$449),((2/3)*$D$449),"")</f>
        <v/>
      </c>
      <c r="AGX449" s="269" t="str">
        <f>IF(AND($A$449&lt;=CU$367,CU$367&lt;=$B$449),$E$449,"")</f>
        <v/>
      </c>
      <c r="AGY449" s="269" t="str">
        <f>IF(AND($A$449&lt;=CU$367,CU$367&lt;=$B$449),((1/3)*$E$449),"")</f>
        <v/>
      </c>
      <c r="AGZ449" s="269" t="str">
        <f>IF(AND($A$449&lt;=CU$367,CU$367&lt;=$B$449),((2/3)*$E$449),"")</f>
        <v/>
      </c>
      <c r="AHA449" s="269" t="str">
        <f>IF(AND($A$449&lt;=CV$367,CV$367&lt;=$B$449),$C$449,"")</f>
        <v/>
      </c>
      <c r="AHB449" s="269" t="str">
        <f>IF(AND($A$449&lt;=CV$367,CV$367&lt;=$B$449),((1/3)*$C$449),"")</f>
        <v/>
      </c>
      <c r="AHC449" s="269" t="str">
        <f>IF(AND($A$449&lt;=CV$367,CV$367&lt;=$B$449),((2/3)*$C$449),"")</f>
        <v/>
      </c>
      <c r="AHD449" s="269" t="str">
        <f>IF(AND($A$449&lt;=CV$367,CV$367&lt;=$B$449),$D$449,"")</f>
        <v/>
      </c>
      <c r="AHE449" s="269" t="str">
        <f>IF(AND($A$449&lt;=CV$367,CV$367&lt;=$B$449),((1/3)*$D$449),"")</f>
        <v/>
      </c>
      <c r="AHF449" s="269" t="str">
        <f>IF(AND($A$449&lt;=CV$367,CV$367&lt;=$B$449),((2/3)*$D$449),"")</f>
        <v/>
      </c>
      <c r="AHG449" s="269" t="str">
        <f>IF(AND($A$449&lt;=CV$367,CV$367&lt;=$B$449),$E$449,"")</f>
        <v/>
      </c>
      <c r="AHH449" s="269" t="str">
        <f>IF(AND($A$449&lt;=CV$367,CV$367&lt;=$B$449),((1/3)*$E$449),"")</f>
        <v/>
      </c>
      <c r="AHI449" s="269" t="str">
        <f>IF(AND($A$449&lt;=CV$367,CV$367&lt;=$B$449),((2/3)*$E$449),"")</f>
        <v/>
      </c>
      <c r="AHJ449" s="269" t="str">
        <f>IF(AND($A$449&lt;=CW$367,CW$367&lt;=$B$449),$C$449,"")</f>
        <v/>
      </c>
      <c r="AHK449" s="269" t="str">
        <f>IF(AND($A$449&lt;=CW$367,CW$367&lt;=$B$449),((1/3)*$C$449),"")</f>
        <v/>
      </c>
      <c r="AHL449" s="269" t="str">
        <f>IF(AND($A$449&lt;=CW$367,CW$367&lt;=$B$449),((2/3)*$C$449),"")</f>
        <v/>
      </c>
      <c r="AHM449" s="269" t="str">
        <f>IF(AND($A$449&lt;=CW$367,CW$367&lt;=$B$449),$D$449,"")</f>
        <v/>
      </c>
      <c r="AHN449" s="269" t="str">
        <f>IF(AND($A$449&lt;=CW$367,CW$367&lt;=$B$449),((1/3)*$D$449),"")</f>
        <v/>
      </c>
      <c r="AHO449" s="269" t="str">
        <f>IF(AND($A$449&lt;=CW$367,CW$367&lt;=$B$449),((2/3)*$D$449),"")</f>
        <v/>
      </c>
      <c r="AHP449" s="269" t="str">
        <f>IF(AND($A$449&lt;=CW$367,CW$367&lt;=$B$449),$E$449,"")</f>
        <v/>
      </c>
      <c r="AHQ449" s="269" t="str">
        <f>IF(AND($A$449&lt;=CW$367,CW$367&lt;=$B$449),((1/3)*$E$449),"")</f>
        <v/>
      </c>
      <c r="AHR449" s="269" t="str">
        <f>IF(AND($A$449&lt;=CW$367,CW$367&lt;=$B$449),((2/3)*$E$449),"")</f>
        <v/>
      </c>
      <c r="AHS449" s="269" t="str">
        <f>IF(AND($A$449&lt;=CX$367,CX$367&lt;=$B$449),$C$449,"")</f>
        <v/>
      </c>
      <c r="AHT449" s="269" t="str">
        <f>IF(AND($A$449&lt;=CX$367,CX$367&lt;=$B$449),((1/3)*$C$449),"")</f>
        <v/>
      </c>
      <c r="AHU449" s="269" t="str">
        <f>IF(AND($A$449&lt;=CX$367,CX$367&lt;=$B$449),((2/3)*$C$449),"")</f>
        <v/>
      </c>
      <c r="AHV449" s="269" t="str">
        <f>IF(AND($A$449&lt;=CX$367,CX$367&lt;=$B$449),$D$449,"")</f>
        <v/>
      </c>
      <c r="AHW449" s="269" t="str">
        <f>IF(AND($A$449&lt;=CX$367,CX$367&lt;=$B$449),((1/3)*$D$449),"")</f>
        <v/>
      </c>
      <c r="AHX449" s="269" t="str">
        <f>IF(AND($A$449&lt;=CX$367,CX$367&lt;=$B$449),((2/3)*$D$449),"")</f>
        <v/>
      </c>
      <c r="AHY449" s="269" t="str">
        <f>IF(AND($A$449&lt;=CX$367,CX$367&lt;=$B$449),$E$449,"")</f>
        <v/>
      </c>
      <c r="AHZ449" s="269" t="str">
        <f>IF(AND($A$449&lt;=CX$367,CX$367&lt;=$B$449),((1/3)*$E$449),"")</f>
        <v/>
      </c>
      <c r="AIA449" s="269" t="str">
        <f>IF(AND($A$449&lt;=CX$367,CX$367&lt;=$B$449),((2/3)*$E$449),"")</f>
        <v/>
      </c>
      <c r="AIB449" s="269" t="str">
        <f>IF(AND($A$449&lt;=CY$367,CY$367&lt;=$B$449),$C$449,"")</f>
        <v/>
      </c>
      <c r="AIC449" s="269" t="str">
        <f>IF(AND($A$449&lt;=CY$367,CY$367&lt;=$B$449),((1/3)*$C$449),"")</f>
        <v/>
      </c>
      <c r="AID449" s="269" t="str">
        <f>IF(AND($A$449&lt;=CY$367,CY$367&lt;=$B$449),((2/3)*$C$449),"")</f>
        <v/>
      </c>
      <c r="AIE449" s="269" t="str">
        <f>IF(AND($A$449&lt;=CY$367,CY$367&lt;=$B$449),$D$449,"")</f>
        <v/>
      </c>
      <c r="AIF449" s="269" t="str">
        <f>IF(AND($A$449&lt;=CY$367,CY$367&lt;=$B$449),((1/3)*$D$449),"")</f>
        <v/>
      </c>
      <c r="AIG449" s="269" t="str">
        <f>IF(AND($A$449&lt;=CY$367,CY$367&lt;=$B$449),((2/3)*$D$449),"")</f>
        <v/>
      </c>
      <c r="AIH449" s="269" t="str">
        <f>IF(AND($A$449&lt;=CY$367,CY$367&lt;=$B$449),$E$449,"")</f>
        <v/>
      </c>
      <c r="AII449" s="269" t="str">
        <f>IF(AND($A$449&lt;=CY$367,CY$367&lt;=$B$449),((1/3)*$E$449),"")</f>
        <v/>
      </c>
      <c r="AIJ449" s="269" t="str">
        <f>IF(AND($A$449&lt;=CY$367,CY$367&lt;=$B$449),((2/3)*$E$449),"")</f>
        <v/>
      </c>
      <c r="AIK449" s="269" t="str">
        <f>IF(AND($A$449&lt;=CZ$367,CZ$367&lt;=$B$449),$C$449,"")</f>
        <v/>
      </c>
      <c r="AIL449" s="269" t="str">
        <f>IF(AND($A$449&lt;=CZ$367,CZ$367&lt;=$B$449),((1/3)*$C$449),"")</f>
        <v/>
      </c>
      <c r="AIM449" s="269" t="str">
        <f>IF(AND($A$449&lt;=CZ$367,CZ$367&lt;=$B$449),((2/3)*$C$449),"")</f>
        <v/>
      </c>
      <c r="AIN449" s="269" t="str">
        <f>IF(AND($A$449&lt;=CZ$367,CZ$367&lt;=$B$449),$D$449,"")</f>
        <v/>
      </c>
      <c r="AIO449" s="269" t="str">
        <f>IF(AND($A$449&lt;=CZ$367,CZ$367&lt;=$B$449),((1/3)*$D$449),"")</f>
        <v/>
      </c>
      <c r="AIP449" s="269" t="str">
        <f>IF(AND($A$449&lt;=CZ$367,CZ$367&lt;=$B$449),((2/3)*$D$449),"")</f>
        <v/>
      </c>
      <c r="AIQ449" s="269" t="str">
        <f>IF(AND($A$449&lt;=CZ$367,CZ$367&lt;=$B$449),$E$449,"")</f>
        <v/>
      </c>
      <c r="AIR449" s="269" t="str">
        <f>IF(AND($A$449&lt;=CZ$367,CZ$367&lt;=$B$449),((1/3)*$E$449),"")</f>
        <v/>
      </c>
      <c r="AIS449" s="269" t="str">
        <f>IF(AND($A$449&lt;=CZ$367,CZ$367&lt;=$B$449),((2/3)*$E$449),"")</f>
        <v/>
      </c>
    </row>
    <row r="450" spans="1:929" hidden="1">
      <c r="A450" s="257">
        <v>16</v>
      </c>
      <c r="B450" s="257">
        <v>25</v>
      </c>
      <c r="C450" s="266">
        <v>5.5</v>
      </c>
      <c r="D450" s="266">
        <v>4.5</v>
      </c>
      <c r="E450" s="266">
        <v>3.5</v>
      </c>
      <c r="F450" s="6"/>
      <c r="G450" s="6"/>
      <c r="H450" s="6"/>
      <c r="I450" s="6"/>
      <c r="J450" s="6"/>
      <c r="K450" s="6"/>
      <c r="L450" s="6"/>
      <c r="M450" s="6"/>
      <c r="N450" s="6"/>
      <c r="O450" s="6"/>
      <c r="Q450" s="269" t="str">
        <f t="shared" si="991"/>
        <v/>
      </c>
      <c r="R450" s="269" t="str">
        <f t="shared" si="992"/>
        <v/>
      </c>
      <c r="S450" s="269" t="str">
        <f t="shared" si="993"/>
        <v/>
      </c>
      <c r="T450" s="269" t="str">
        <f t="shared" si="994"/>
        <v/>
      </c>
      <c r="U450" s="269" t="str">
        <f t="shared" si="995"/>
        <v/>
      </c>
      <c r="V450" s="269" t="str">
        <f t="shared" si="996"/>
        <v/>
      </c>
      <c r="W450" s="269" t="str">
        <f t="shared" si="997"/>
        <v/>
      </c>
      <c r="X450" s="269" t="str">
        <f t="shared" si="998"/>
        <v/>
      </c>
      <c r="Y450" s="269"/>
      <c r="Z450" s="269"/>
      <c r="AA450" s="269"/>
      <c r="AB450" s="269" t="str">
        <f t="shared" si="999"/>
        <v/>
      </c>
      <c r="AC450" s="269" t="str">
        <f t="shared" si="1000"/>
        <v/>
      </c>
      <c r="AD450" s="269" t="str">
        <f t="shared" si="1001"/>
        <v/>
      </c>
      <c r="AE450" s="269" t="str">
        <f t="shared" si="1002"/>
        <v/>
      </c>
      <c r="AF450" s="269" t="str">
        <f t="shared" si="1003"/>
        <v/>
      </c>
      <c r="AG450" s="269" t="str">
        <f t="shared" si="1004"/>
        <v/>
      </c>
      <c r="AH450" s="269"/>
      <c r="AI450" s="269" t="str">
        <f t="shared" si="1005"/>
        <v/>
      </c>
      <c r="AJ450" s="269" t="str">
        <f t="shared" si="1163"/>
        <v/>
      </c>
      <c r="AK450" s="269" t="str">
        <f t="shared" si="1164"/>
        <v/>
      </c>
      <c r="AL450" s="269" t="str">
        <f t="shared" si="1165"/>
        <v/>
      </c>
      <c r="AM450" s="269" t="str">
        <f t="shared" si="1006"/>
        <v/>
      </c>
      <c r="AN450" s="269" t="str">
        <f t="shared" si="1007"/>
        <v/>
      </c>
      <c r="AO450" s="269" t="str">
        <f t="shared" si="1008"/>
        <v/>
      </c>
      <c r="AP450" s="269" t="str">
        <f t="shared" si="1009"/>
        <v/>
      </c>
      <c r="AQ450" s="269" t="str">
        <f t="shared" si="1010"/>
        <v/>
      </c>
      <c r="AR450" s="269" t="str">
        <f t="shared" si="1011"/>
        <v/>
      </c>
      <c r="AS450" s="269" t="str">
        <f t="shared" si="1012"/>
        <v/>
      </c>
      <c r="AT450" s="269" t="str">
        <f t="shared" si="1013"/>
        <v/>
      </c>
      <c r="AU450" s="269" t="str">
        <f t="shared" si="1014"/>
        <v/>
      </c>
      <c r="AV450" s="269" t="str">
        <f t="shared" si="1015"/>
        <v/>
      </c>
      <c r="AW450" s="269" t="str">
        <f t="shared" si="1016"/>
        <v/>
      </c>
      <c r="AX450" s="269" t="str">
        <f t="shared" si="1017"/>
        <v/>
      </c>
      <c r="AY450" s="269" t="str">
        <f t="shared" si="1018"/>
        <v/>
      </c>
      <c r="AZ450" s="269" t="str">
        <f t="shared" si="1019"/>
        <v/>
      </c>
      <c r="BA450" s="269" t="str">
        <f t="shared" si="1020"/>
        <v/>
      </c>
      <c r="BB450" s="269" t="str">
        <f t="shared" si="1021"/>
        <v/>
      </c>
      <c r="BC450" s="269" t="str">
        <f t="shared" si="1022"/>
        <v/>
      </c>
      <c r="BD450" s="269" t="str">
        <f t="shared" si="1023"/>
        <v/>
      </c>
      <c r="BE450" s="269" t="str">
        <f t="shared" si="1024"/>
        <v/>
      </c>
      <c r="BF450" s="269" t="str">
        <f t="shared" si="1025"/>
        <v/>
      </c>
      <c r="BG450" s="269" t="str">
        <f t="shared" si="1026"/>
        <v/>
      </c>
      <c r="BH450" s="269" t="str">
        <f t="shared" si="1027"/>
        <v/>
      </c>
      <c r="BI450" s="269" t="str">
        <f t="shared" si="1028"/>
        <v/>
      </c>
      <c r="BJ450" s="269" t="str">
        <f t="shared" si="1029"/>
        <v/>
      </c>
      <c r="BK450" s="269" t="str">
        <f t="shared" si="1030"/>
        <v/>
      </c>
      <c r="BL450" s="269" t="str">
        <f t="shared" si="1031"/>
        <v/>
      </c>
      <c r="BM450" s="269" t="str">
        <f t="shared" si="1032"/>
        <v/>
      </c>
      <c r="BN450" s="269" t="str">
        <f t="shared" si="1033"/>
        <v/>
      </c>
      <c r="BO450" s="269" t="str">
        <f t="shared" si="1034"/>
        <v/>
      </c>
      <c r="BP450" s="269" t="str">
        <f t="shared" si="1035"/>
        <v/>
      </c>
      <c r="BQ450" s="269" t="str">
        <f t="shared" si="1036"/>
        <v/>
      </c>
      <c r="BR450" s="269" t="str">
        <f t="shared" si="1037"/>
        <v/>
      </c>
      <c r="BS450" s="269" t="str">
        <f t="shared" si="1038"/>
        <v/>
      </c>
      <c r="BT450" s="269" t="str">
        <f t="shared" si="1039"/>
        <v/>
      </c>
      <c r="BU450" s="269" t="str">
        <f t="shared" si="1040"/>
        <v/>
      </c>
      <c r="BV450" s="269" t="str">
        <f t="shared" si="1041"/>
        <v/>
      </c>
      <c r="BW450" s="269" t="str">
        <f t="shared" si="1042"/>
        <v/>
      </c>
      <c r="BX450" s="269" t="str">
        <f t="shared" si="1043"/>
        <v/>
      </c>
      <c r="BY450" s="269" t="str">
        <f t="shared" si="1044"/>
        <v/>
      </c>
      <c r="BZ450" s="269" t="str">
        <f t="shared" si="1045"/>
        <v/>
      </c>
      <c r="CA450" s="269" t="str">
        <f t="shared" si="1046"/>
        <v/>
      </c>
      <c r="CB450" s="269" t="str">
        <f t="shared" si="1047"/>
        <v/>
      </c>
      <c r="CC450" s="269" t="str">
        <f t="shared" si="1048"/>
        <v/>
      </c>
      <c r="CD450" s="269" t="str">
        <f t="shared" si="1049"/>
        <v/>
      </c>
      <c r="CE450" s="269" t="str">
        <f t="shared" si="1050"/>
        <v/>
      </c>
      <c r="CF450" s="269" t="str">
        <f t="shared" si="1051"/>
        <v/>
      </c>
      <c r="CG450" s="269" t="str">
        <f t="shared" si="1052"/>
        <v/>
      </c>
      <c r="CH450" s="269" t="str">
        <f t="shared" si="1053"/>
        <v/>
      </c>
      <c r="CI450" s="269" t="str">
        <f t="shared" si="1054"/>
        <v/>
      </c>
      <c r="CJ450" s="269" t="str">
        <f t="shared" si="1055"/>
        <v/>
      </c>
      <c r="CK450" s="269" t="str">
        <f t="shared" si="1056"/>
        <v/>
      </c>
      <c r="CL450" s="269" t="str">
        <f t="shared" si="1057"/>
        <v/>
      </c>
      <c r="CM450" s="269" t="str">
        <f t="shared" si="1058"/>
        <v/>
      </c>
      <c r="CN450" s="269" t="str">
        <f t="shared" si="1059"/>
        <v/>
      </c>
      <c r="CO450" s="269" t="str">
        <f t="shared" si="1060"/>
        <v/>
      </c>
      <c r="CP450" s="269" t="str">
        <f t="shared" si="1061"/>
        <v/>
      </c>
      <c r="CQ450" s="269" t="str">
        <f t="shared" si="1062"/>
        <v/>
      </c>
      <c r="CR450" s="269" t="str">
        <f t="shared" si="1063"/>
        <v/>
      </c>
      <c r="CS450" s="269" t="str">
        <f t="shared" si="1064"/>
        <v/>
      </c>
      <c r="CT450" s="269" t="str">
        <f t="shared" si="1065"/>
        <v/>
      </c>
      <c r="CU450" s="269" t="str">
        <f t="shared" si="1066"/>
        <v/>
      </c>
      <c r="CV450" s="269" t="str">
        <f t="shared" si="1067"/>
        <v/>
      </c>
      <c r="CW450" s="269" t="str">
        <f t="shared" si="1068"/>
        <v/>
      </c>
      <c r="CX450" s="269" t="str">
        <f t="shared" si="1069"/>
        <v/>
      </c>
      <c r="CY450" s="269" t="str">
        <f t="shared" si="1070"/>
        <v/>
      </c>
      <c r="CZ450" s="269" t="str">
        <f t="shared" si="1071"/>
        <v/>
      </c>
      <c r="DA450" s="269" t="str">
        <f t="shared" si="1072"/>
        <v/>
      </c>
      <c r="DB450" s="269" t="str">
        <f t="shared" si="1073"/>
        <v/>
      </c>
      <c r="DC450" s="269" t="str">
        <f t="shared" si="1074"/>
        <v/>
      </c>
      <c r="DD450" s="269" t="str">
        <f t="shared" si="1075"/>
        <v/>
      </c>
      <c r="DE450" s="269" t="str">
        <f t="shared" si="1076"/>
        <v/>
      </c>
      <c r="DF450" s="269" t="str">
        <f t="shared" si="1077"/>
        <v/>
      </c>
      <c r="DG450" s="269" t="str">
        <f t="shared" si="1078"/>
        <v/>
      </c>
      <c r="DH450" s="269" t="str">
        <f t="shared" si="1079"/>
        <v/>
      </c>
      <c r="DI450" s="269" t="str">
        <f t="shared" si="1080"/>
        <v/>
      </c>
      <c r="DJ450" s="269" t="str">
        <f t="shared" si="1081"/>
        <v/>
      </c>
      <c r="DK450" s="269" t="str">
        <f t="shared" si="1082"/>
        <v/>
      </c>
      <c r="DL450" s="269" t="str">
        <f t="shared" si="1083"/>
        <v/>
      </c>
      <c r="DM450" s="269" t="str">
        <f t="shared" si="1084"/>
        <v/>
      </c>
      <c r="DN450" s="269" t="str">
        <f t="shared" si="1085"/>
        <v/>
      </c>
      <c r="DO450" s="269" t="str">
        <f t="shared" si="1086"/>
        <v/>
      </c>
      <c r="DP450" s="269" t="str">
        <f t="shared" si="1087"/>
        <v/>
      </c>
      <c r="DQ450" s="269" t="str">
        <f t="shared" si="1088"/>
        <v/>
      </c>
      <c r="DR450" s="269" t="str">
        <f t="shared" si="1089"/>
        <v/>
      </c>
      <c r="DS450" s="269" t="str">
        <f t="shared" si="1090"/>
        <v/>
      </c>
      <c r="DT450" s="269" t="str">
        <f t="shared" si="1091"/>
        <v/>
      </c>
      <c r="DU450" s="269" t="str">
        <f t="shared" si="1092"/>
        <v/>
      </c>
      <c r="DV450" s="269" t="str">
        <f t="shared" si="1093"/>
        <v/>
      </c>
      <c r="DW450" s="269" t="str">
        <f t="shared" si="1094"/>
        <v/>
      </c>
      <c r="DX450" s="269" t="str">
        <f t="shared" si="1095"/>
        <v/>
      </c>
      <c r="DY450" s="269" t="str">
        <f t="shared" si="1096"/>
        <v/>
      </c>
      <c r="DZ450" s="269" t="str">
        <f t="shared" si="1097"/>
        <v/>
      </c>
      <c r="EA450" s="269" t="str">
        <f t="shared" si="1098"/>
        <v/>
      </c>
      <c r="EB450" s="269" t="str">
        <f t="shared" si="1099"/>
        <v/>
      </c>
      <c r="EC450" s="269" t="str">
        <f t="shared" si="1100"/>
        <v/>
      </c>
      <c r="ED450" s="269" t="str">
        <f t="shared" si="1101"/>
        <v/>
      </c>
      <c r="EE450" s="269" t="str">
        <f t="shared" si="1102"/>
        <v/>
      </c>
      <c r="EF450" s="269" t="str">
        <f t="shared" si="1103"/>
        <v/>
      </c>
      <c r="EG450" s="269" t="str">
        <f t="shared" si="1104"/>
        <v/>
      </c>
      <c r="EH450" s="269" t="str">
        <f t="shared" si="1105"/>
        <v/>
      </c>
      <c r="EI450" s="269" t="str">
        <f t="shared" si="1106"/>
        <v/>
      </c>
      <c r="EJ450" s="269" t="str">
        <f t="shared" si="1107"/>
        <v/>
      </c>
      <c r="EK450" s="269" t="str">
        <f t="shared" si="1108"/>
        <v/>
      </c>
      <c r="EL450" s="269" t="str">
        <f t="shared" si="1109"/>
        <v/>
      </c>
      <c r="EM450" s="269" t="str">
        <f t="shared" si="1110"/>
        <v/>
      </c>
      <c r="EN450" s="269" t="str">
        <f t="shared" si="1111"/>
        <v/>
      </c>
      <c r="EO450" s="269" t="str">
        <f t="shared" si="1112"/>
        <v/>
      </c>
      <c r="EP450" s="269" t="str">
        <f t="shared" si="1113"/>
        <v/>
      </c>
      <c r="EQ450" s="269" t="str">
        <f t="shared" si="1114"/>
        <v/>
      </c>
      <c r="ER450" s="269" t="str">
        <f t="shared" si="1115"/>
        <v/>
      </c>
      <c r="ES450" s="269" t="str">
        <f t="shared" si="1116"/>
        <v/>
      </c>
      <c r="ET450" s="269" t="str">
        <f t="shared" si="1117"/>
        <v/>
      </c>
      <c r="EU450" s="269" t="str">
        <f t="shared" si="1118"/>
        <v/>
      </c>
      <c r="EV450" s="269" t="str">
        <f t="shared" si="1119"/>
        <v/>
      </c>
      <c r="EW450" s="269" t="str">
        <f t="shared" si="1120"/>
        <v/>
      </c>
      <c r="EX450" s="269" t="str">
        <f t="shared" si="1121"/>
        <v/>
      </c>
      <c r="EY450" s="269" t="str">
        <f t="shared" si="1166"/>
        <v/>
      </c>
      <c r="EZ450" s="269" t="str">
        <f t="shared" si="1122"/>
        <v/>
      </c>
      <c r="FA450" s="269" t="str">
        <f t="shared" si="1123"/>
        <v/>
      </c>
      <c r="FB450" s="269" t="str">
        <f t="shared" si="1124"/>
        <v/>
      </c>
      <c r="FC450" s="269" t="str">
        <f t="shared" si="1125"/>
        <v/>
      </c>
      <c r="FD450" s="269" t="str">
        <f t="shared" si="1126"/>
        <v/>
      </c>
      <c r="FE450" s="269" t="str">
        <f t="shared" si="1127"/>
        <v/>
      </c>
      <c r="FF450" s="269" t="str">
        <f t="shared" si="1128"/>
        <v/>
      </c>
      <c r="FG450" s="269" t="str">
        <f t="shared" si="1129"/>
        <v/>
      </c>
      <c r="FH450" s="269" t="str">
        <f t="shared" si="1130"/>
        <v/>
      </c>
      <c r="FI450" s="269" t="str">
        <f t="shared" si="1131"/>
        <v/>
      </c>
      <c r="FJ450" s="269" t="str">
        <f t="shared" si="1132"/>
        <v/>
      </c>
      <c r="FK450" s="269" t="str">
        <f t="shared" si="1133"/>
        <v/>
      </c>
      <c r="FL450" s="269" t="str">
        <f t="shared" si="1134"/>
        <v/>
      </c>
      <c r="FM450" s="269" t="str">
        <f t="shared" si="1135"/>
        <v/>
      </c>
      <c r="FN450" s="269" t="str">
        <f t="shared" si="1136"/>
        <v/>
      </c>
      <c r="FO450" s="269" t="str">
        <f t="shared" si="1137"/>
        <v/>
      </c>
      <c r="FP450" s="269" t="str">
        <f t="shared" si="1138"/>
        <v/>
      </c>
      <c r="FQ450" s="269" t="str">
        <f t="shared" si="1139"/>
        <v/>
      </c>
      <c r="FR450" s="269" t="str">
        <f t="shared" si="1167"/>
        <v/>
      </c>
      <c r="FS450" s="269" t="str">
        <f t="shared" si="1140"/>
        <v/>
      </c>
      <c r="FT450" s="269" t="str">
        <f t="shared" si="1141"/>
        <v/>
      </c>
      <c r="FU450" s="269" t="str">
        <f t="shared" si="1142"/>
        <v/>
      </c>
      <c r="FV450" s="269" t="str">
        <f t="shared" si="1143"/>
        <v/>
      </c>
      <c r="FW450" s="269" t="str">
        <f t="shared" si="1144"/>
        <v/>
      </c>
      <c r="FX450" s="269" t="str">
        <f t="shared" si="1145"/>
        <v/>
      </c>
      <c r="FY450" s="269" t="str">
        <f t="shared" si="1146"/>
        <v/>
      </c>
      <c r="FZ450" s="269" t="str">
        <f t="shared" si="1147"/>
        <v/>
      </c>
      <c r="GA450" s="269" t="str">
        <f>IF(AND($A$450&lt;=V$367,V$367&lt;=$B$450),$C$450,"")</f>
        <v/>
      </c>
      <c r="GB450" s="269" t="str">
        <f>IF(AND($A$450&lt;=V$367,V$367&lt;=$B$450),((1/3)*$C$450),"")</f>
        <v/>
      </c>
      <c r="GC450" s="269" t="str">
        <f>IF(AND($A$450&lt;=V$367,V$367&lt;=$B$450),((2/3)*$C$450),"")</f>
        <v/>
      </c>
      <c r="GD450" s="269" t="str">
        <f t="shared" si="1148"/>
        <v/>
      </c>
      <c r="GE450" s="269" t="str">
        <f t="shared" si="1149"/>
        <v/>
      </c>
      <c r="GF450" s="269" t="str">
        <f t="shared" si="1150"/>
        <v/>
      </c>
      <c r="GG450" s="269" t="str">
        <f t="shared" si="1151"/>
        <v/>
      </c>
      <c r="GH450" s="269" t="str">
        <f t="shared" si="1152"/>
        <v/>
      </c>
      <c r="GI450" s="269" t="str">
        <f t="shared" si="1153"/>
        <v/>
      </c>
      <c r="GJ450" s="269" t="str">
        <f t="shared" si="1154"/>
        <v/>
      </c>
      <c r="GK450" s="269" t="str">
        <f t="shared" si="1155"/>
        <v/>
      </c>
      <c r="GL450" s="269" t="str">
        <f t="shared" si="1156"/>
        <v/>
      </c>
      <c r="GM450" s="269" t="str">
        <f t="shared" si="1157"/>
        <v/>
      </c>
      <c r="GN450" s="269" t="str">
        <f t="shared" si="1158"/>
        <v/>
      </c>
      <c r="GO450" s="269" t="str">
        <f t="shared" si="1159"/>
        <v/>
      </c>
      <c r="GP450" s="269" t="str">
        <f t="shared" si="1160"/>
        <v/>
      </c>
      <c r="GQ450" s="269" t="str">
        <f t="shared" si="1161"/>
        <v/>
      </c>
      <c r="GR450" s="270" t="str">
        <f t="shared" si="1162"/>
        <v/>
      </c>
      <c r="GS450" s="269" t="str">
        <f>IF(AND($A$450&lt;=X$367,X$367&lt;=$B$450),$C$450,"")</f>
        <v/>
      </c>
      <c r="GT450" s="269" t="str">
        <f>IF(AND($A$450&lt;=X$367,X$367&lt;=$B$450),((1/3)*$C$450),"")</f>
        <v/>
      </c>
      <c r="GU450" s="269" t="str">
        <f>IF(AND($A$450&lt;=X$367,X$367&lt;=$B$450),((2/3)*$C$450),"")</f>
        <v/>
      </c>
      <c r="GV450" s="269" t="str">
        <f>IF(AND($A$450&lt;=X$367,X$367&lt;=$B$450),$D$450,"")</f>
        <v/>
      </c>
      <c r="GW450" s="269" t="str">
        <f>IF(AND($A$450&lt;=X$367,X$367&lt;=$B$450),((1/3)*$D$450),"")</f>
        <v/>
      </c>
      <c r="GX450" s="269" t="str">
        <f>IF(AND($A$450&lt;=X$367,X$367&lt;=$B$450),((2/3)*$D$450),"")</f>
        <v/>
      </c>
      <c r="GY450" s="269" t="str">
        <f>IF(AND($A$450&lt;=X$367,X$367&lt;=$B$450),$E$450,"")</f>
        <v/>
      </c>
      <c r="GZ450" s="269" t="str">
        <f>IF(AND($A$450&lt;=X$367,X$367&lt;=$B$450),((1/3)*$E$450),"")</f>
        <v/>
      </c>
      <c r="HA450" s="269" t="str">
        <f>IF(AND($A$450&lt;=X$367,X$367&lt;=$B$450),((2/3)*$E$450),"")</f>
        <v/>
      </c>
      <c r="HB450" s="269" t="str">
        <f>IF(AND($A$450&lt;=Y$367,Y$367&lt;=$B$450),$C$450,"")</f>
        <v/>
      </c>
      <c r="HC450" s="269" t="str">
        <f>IF(AND($A$450&lt;=Y$367,Y$367&lt;=$B$450),((1/3)*$C$450),"")</f>
        <v/>
      </c>
      <c r="HD450" s="269" t="str">
        <f>IF(AND($A$450&lt;=Y$367,Y$367&lt;=$B$450),((2/3)*$C$450),"")</f>
        <v/>
      </c>
      <c r="HE450" s="269" t="str">
        <f>IF(AND($A$450&lt;=Y$367,Y$367&lt;=$B$450),$D$450,"")</f>
        <v/>
      </c>
      <c r="HF450" s="269" t="str">
        <f>IF(AND($A$450&lt;=Y$367,Y$367&lt;=$B$450),((1/3)*$D$450),"")</f>
        <v/>
      </c>
      <c r="HG450" s="269" t="str">
        <f>IF(AND($A$450&lt;=Y$367,Y$367&lt;=$B$450),((2/3)*$D$450),"")</f>
        <v/>
      </c>
      <c r="HH450" s="269" t="str">
        <f>IF(AND($A$450&lt;=Y$367,Y$367&lt;=$B$450),$E$450,"")</f>
        <v/>
      </c>
      <c r="HI450" s="269" t="str">
        <f>IF(AND($A$450&lt;=Y$367,Y$367&lt;=$B$450),((1/3)*$E$450),"")</f>
        <v/>
      </c>
      <c r="HJ450" s="269" t="str">
        <f>IF(AND($A$450&lt;=Y$367,Y$367&lt;=$B$450),((2/3)*$E$450),"")</f>
        <v/>
      </c>
      <c r="HK450" s="269" t="str">
        <f>IF(AND($A$450&lt;=Z$367,Z$367&lt;=$B$450),$C$450,"")</f>
        <v/>
      </c>
      <c r="HL450" s="269" t="str">
        <f>IF(AND($A$450&lt;=Z$367,Z$367&lt;=$B$450),((1/3)*$C$450),"")</f>
        <v/>
      </c>
      <c r="HM450" s="269" t="str">
        <f>IF(AND($A$450&lt;=Z$367,Z$367&lt;=$B$450),((2/3)*$C$450),"")</f>
        <v/>
      </c>
      <c r="HN450" s="269" t="str">
        <f>IF(AND($A$450&lt;=Z$367,Z$367&lt;=$B$450),$D$450,"")</f>
        <v/>
      </c>
      <c r="HO450" s="269" t="str">
        <f>IF(AND($A$450&lt;=Z$367,Z$367&lt;=$B$450),((1/3)*$D$450),"")</f>
        <v/>
      </c>
      <c r="HP450" s="269" t="str">
        <f>IF(AND($A$450&lt;=Z$367,Z$367&lt;=$B$450),((2/3)*$D$450),"")</f>
        <v/>
      </c>
      <c r="HQ450" s="269" t="str">
        <f>IF(AND($A$450&lt;=Z$367,Z$367&lt;=$B$450),$E$450,"")</f>
        <v/>
      </c>
      <c r="HR450" s="269" t="str">
        <f>IF(AND($A$450&lt;=Z$367,Z$367&lt;=$B$450),((1/3)*$E$450),"")</f>
        <v/>
      </c>
      <c r="HS450" s="269" t="str">
        <f>IF(AND($A$450&lt;=Z$367,Z$367&lt;=$B$450),((2/3)*$E$450),"")</f>
        <v/>
      </c>
      <c r="HT450" s="269" t="str">
        <f>IF(AND($A$450&lt;=AA$367,AA$367&lt;=$B$450),$C$450,"")</f>
        <v/>
      </c>
      <c r="HU450" s="269" t="str">
        <f>IF(AND($A$450&lt;=AA$367,AA$367&lt;=$B$450),((1/3)*$C$450),"")</f>
        <v/>
      </c>
      <c r="HV450" s="269" t="str">
        <f>IF(AND($A$450&lt;=AA$367,AA$367&lt;=$B$450),((2/3)*$C$450),"")</f>
        <v/>
      </c>
      <c r="HW450" s="269" t="str">
        <f>IF(AND($A$450&lt;=AA$367,AA$367&lt;=$B$450),$D$450,"")</f>
        <v/>
      </c>
      <c r="HX450" s="269" t="str">
        <f>IF(AND($A$450&lt;=AA$367,AA$367&lt;=$B$450),((1/3)*$D$450),"")</f>
        <v/>
      </c>
      <c r="HY450" s="269" t="str">
        <f>IF(AND($A$450&lt;=AA$367,AA$367&lt;=$B$450),((2/3)*$D$450),"")</f>
        <v/>
      </c>
      <c r="HZ450" s="269" t="str">
        <f>IF(AND($A$450&lt;=AA$367,AA$367&lt;=$B$450),$E$450,"")</f>
        <v/>
      </c>
      <c r="IA450" s="269" t="str">
        <f>IF(AND($A$450&lt;=AA$367,AA$367&lt;=$B$450),((1/3)*$E$450),"")</f>
        <v/>
      </c>
      <c r="IB450" s="269" t="str">
        <f>IF(AND($A$450&lt;=AA$367,AA$367&lt;=$B$450),((2/3)*$E$450),"")</f>
        <v/>
      </c>
      <c r="IC450" s="269" t="str">
        <f>IF(AND($A$450&lt;=AB$367,AB$367&lt;=$B$450),$C$450,"")</f>
        <v/>
      </c>
      <c r="ID450" s="269" t="str">
        <f>IF(AND($A$450&lt;=AB$367,AB$367&lt;=$B$450),((1/3)*$C$450),"")</f>
        <v/>
      </c>
      <c r="IE450" s="269" t="str">
        <f>IF(AND($A$450&lt;=AB$367,AB$367&lt;=$B$450),((2/3)*$C$450),"")</f>
        <v/>
      </c>
      <c r="IF450" s="269" t="str">
        <f>IF(AND($A$450&lt;=AB$367,AB$367&lt;=$B$450),$D$450,"")</f>
        <v/>
      </c>
      <c r="IG450" s="269" t="str">
        <f>IF(AND($A$450&lt;=AB$367,AB$367&lt;=$B$450),((1/3)*$D$450),"")</f>
        <v/>
      </c>
      <c r="IH450" s="269" t="str">
        <f>IF(AND($A$450&lt;=AB$367,AB$367&lt;=$B$450),((2/3)*$D$450),"")</f>
        <v/>
      </c>
      <c r="II450" s="269" t="str">
        <f>IF(AND($A$450&lt;=AB$367,AB$367&lt;=$B$450),$E$450,"")</f>
        <v/>
      </c>
      <c r="IJ450" s="269" t="str">
        <f>IF(AND($A$450&lt;=AB$367,AB$367&lt;=$B$450),((1/3)*$E$450),"")</f>
        <v/>
      </c>
      <c r="IK450" s="269" t="str">
        <f>IF(AND($A$450&lt;=AB$367,AB$367&lt;=$B$450),((2/3)*$E$450),"")</f>
        <v/>
      </c>
      <c r="IL450" s="269" t="str">
        <f>IF(AND($A$450&lt;=AC$367,AC$367&lt;=$B$450),$C$450,"")</f>
        <v/>
      </c>
      <c r="IM450" s="269" t="str">
        <f>IF(AND($A$450&lt;=AC$367,AC$367&lt;=$B$450),((1/3)*$C$450),"")</f>
        <v/>
      </c>
      <c r="IN450" s="269" t="str">
        <f>IF(AND($A$450&lt;=AC$367,AC$367&lt;=$B$450),((2/3)*$C$450),"")</f>
        <v/>
      </c>
      <c r="IO450" s="269" t="str">
        <f>IF(AND($A$450&lt;=AC$367,AC$367&lt;=$B$450),$D$450,"")</f>
        <v/>
      </c>
      <c r="IP450" s="269" t="str">
        <f>IF(AND($A$450&lt;=AC$367,AC$367&lt;=$B$450),((1/3)*$D$450),"")</f>
        <v/>
      </c>
      <c r="IQ450" s="269" t="str">
        <f>IF(AND($A$450&lt;=AC$367,AC$367&lt;=$B$450),((2/3)*$D$450),"")</f>
        <v/>
      </c>
      <c r="IR450" s="269" t="str">
        <f>IF(AND($A$450&lt;=AC$367,AC$367&lt;=$B$450),$E$450,"")</f>
        <v/>
      </c>
      <c r="IS450" s="269" t="str">
        <f>IF(AND($A$450&lt;=AC$367,AC$367&lt;=$B$450),((1/3)*$E$450),"")</f>
        <v/>
      </c>
      <c r="IT450" s="269" t="str">
        <f>IF(AND($A$450&lt;=AC$367,AC$367&lt;=$B$450),((2/3)*$E$450),"")</f>
        <v/>
      </c>
      <c r="IU450" s="269" t="str">
        <f>IF(AND($A$450&lt;=AD$367,AD$367&lt;=$B$450),$C$450,"")</f>
        <v/>
      </c>
      <c r="IV450" s="269" t="str">
        <f>IF(AND($A$450&lt;=AD$367,AD$367&lt;=$B$450),((1/3)*$C$450),"")</f>
        <v/>
      </c>
      <c r="IW450" s="269" t="str">
        <f>IF(AND($A$450&lt;=AD$367,AD$367&lt;=$B$450),((2/3)*$C$450),"")</f>
        <v/>
      </c>
      <c r="IX450" s="269" t="str">
        <f>IF(AND($A$450&lt;=AD$367,AD$367&lt;=$B$450),$D$450,"")</f>
        <v/>
      </c>
      <c r="IY450" s="269" t="str">
        <f>IF(AND($A$450&lt;=AD$367,AD$367&lt;=$B$450),((1/3)*$D$450),"")</f>
        <v/>
      </c>
      <c r="IZ450" s="269" t="str">
        <f>IF(AND($A$450&lt;=AD$367,AD$367&lt;=$B$450),((2/3)*$D$450),"")</f>
        <v/>
      </c>
      <c r="JA450" s="269" t="str">
        <f>IF(AND($A$450&lt;=AD$367,AD$367&lt;=$B$450),$E$450,"")</f>
        <v/>
      </c>
      <c r="JB450" s="269" t="str">
        <f>IF(AND($A$450&lt;=AD$367,AD$367&lt;=$B$450),((1/3)*$E$450),"")</f>
        <v/>
      </c>
      <c r="JC450" s="269" t="str">
        <f>IF(AND($A$450&lt;=AD$367,AD$367&lt;=$B$450),((2/3)*$E$450),"")</f>
        <v/>
      </c>
      <c r="JD450" s="269" t="str">
        <f>IF(AND($A$450&lt;=AE$367,AE$367&lt;=$B$450),$C$450,"")</f>
        <v/>
      </c>
      <c r="JE450" s="269" t="str">
        <f>IF(AND($A$450&lt;=AE$367,AE$367&lt;=$B$450),((1/3)*$C$450),"")</f>
        <v/>
      </c>
      <c r="JF450" s="269" t="str">
        <f>IF(AND($A$450&lt;=AE$367,AE$367&lt;=$B$450),((2/3)*$C$450),"")</f>
        <v/>
      </c>
      <c r="JG450" s="269" t="str">
        <f>IF(AND($A$450&lt;=AE$367,AE$367&lt;=$B$450),$D$450,"")</f>
        <v/>
      </c>
      <c r="JH450" s="269" t="str">
        <f>IF(AND($A$450&lt;=AE$367,AE$367&lt;=$B$450),((1/3)*$D$450),"")</f>
        <v/>
      </c>
      <c r="JI450" s="269" t="str">
        <f>IF(AND($A$450&lt;=AE$367,AE$367&lt;=$B$450),((2/3)*$D$450),"")</f>
        <v/>
      </c>
      <c r="JJ450" s="269" t="str">
        <f>IF(AND($A$450&lt;=AE$367,AE$367&lt;=$B$450),$E$450,"")</f>
        <v/>
      </c>
      <c r="JK450" s="269" t="str">
        <f>IF(AND($A$450&lt;=AE$367,AE$367&lt;=$B$450),((1/3)*$E$450),"")</f>
        <v/>
      </c>
      <c r="JL450" s="269" t="str">
        <f>IF(AND($A$450&lt;=AE$367,AE$367&lt;=$B$450),((2/3)*$E$450),"")</f>
        <v/>
      </c>
      <c r="JM450" s="269" t="str">
        <f>IF(AND($A$450&lt;=AF$367,AF$367&lt;=$B$450),$C$450,"")</f>
        <v/>
      </c>
      <c r="JN450" s="269" t="str">
        <f>IF(AND($A$450&lt;=AF$367,AF$367&lt;=$B$450),((1/3)*$C$450),"")</f>
        <v/>
      </c>
      <c r="JO450" s="269" t="str">
        <f>IF(AND($A$450&lt;=AF$367,AF$367&lt;=$B$450),((2/3)*$C$450),"")</f>
        <v/>
      </c>
      <c r="JP450" s="269" t="str">
        <f>IF(AND($A$450&lt;=AF$367,AF$367&lt;=$B$450),$D$450,"")</f>
        <v/>
      </c>
      <c r="JQ450" s="269" t="str">
        <f>IF(AND($A$450&lt;=AF$367,AF$367&lt;=$B$450),((1/3)*$D$450),"")</f>
        <v/>
      </c>
      <c r="JR450" s="269" t="str">
        <f>IF(AND($A$450&lt;=AF$367,AF$367&lt;=$B$450),((2/3)*$D$450),"")</f>
        <v/>
      </c>
      <c r="JS450" s="269" t="str">
        <f>IF(AND($A$450&lt;=AF$367,AF$367&lt;=$B$450),$E$450,"")</f>
        <v/>
      </c>
      <c r="JT450" s="269" t="str">
        <f>IF(AND($A$450&lt;=AF$367,AF$367&lt;=$B$450),((1/3)*$E$450),"")</f>
        <v/>
      </c>
      <c r="JU450" s="269" t="str">
        <f>IF(AND($A$450&lt;=AF$367,AF$367&lt;=$B$450),((2/3)*$E$450),"")</f>
        <v/>
      </c>
      <c r="JV450" s="269" t="str">
        <f>IF(AND($A$450&lt;=AG$367,AG$367&lt;=$B$450),$C$450,"")</f>
        <v/>
      </c>
      <c r="JW450" s="269" t="str">
        <f>IF(AND($A$450&lt;=AG$367,AG$367&lt;=$B$450),((1/3)*$C$450),"")</f>
        <v/>
      </c>
      <c r="JX450" s="269" t="str">
        <f>IF(AND($A$450&lt;=AG$367,AG$367&lt;=$B$450),((2/3)*$C$450),"")</f>
        <v/>
      </c>
      <c r="JY450" s="269" t="str">
        <f>IF(AND($A$450&lt;=AG$367,AG$367&lt;=$B$450),$D$450,"")</f>
        <v/>
      </c>
      <c r="JZ450" s="269" t="str">
        <f>IF(AND($A$450&lt;=AG$367,AG$367&lt;=$B$450),((1/3)*$D$450),"")</f>
        <v/>
      </c>
      <c r="KA450" s="269" t="str">
        <f>IF(AND($A$450&lt;=AG$367,AG$367&lt;=$B$450),((2/3)*$D$450),"")</f>
        <v/>
      </c>
      <c r="KB450" s="269" t="str">
        <f>IF(AND($A$450&lt;=AG$367,AG$367&lt;=$B$450),$E$450,"")</f>
        <v/>
      </c>
      <c r="KC450" s="269" t="str">
        <f>IF(AND($A$450&lt;=AG$367,AG$367&lt;=$B$450),((1/3)*$E$450),"")</f>
        <v/>
      </c>
      <c r="KD450" s="269" t="str">
        <f>IF(AND($A$450&lt;=AG$367,AG$367&lt;=$B$450),((2/3)*$E$450),"")</f>
        <v/>
      </c>
      <c r="KE450" s="269" t="str">
        <f>IF(AND($A$450&lt;=AH$367,AH$367&lt;=$B$450),$C$450,"")</f>
        <v/>
      </c>
      <c r="KF450" s="269" t="str">
        <f>IF(AND($A$450&lt;=AH$367,AH$367&lt;=$B$450),((1/3)*$C$450),"")</f>
        <v/>
      </c>
      <c r="KG450" s="269" t="str">
        <f>IF(AND($A$450&lt;=AH$367,AH$367&lt;=$B$450),((2/3)*$C$450),"")</f>
        <v/>
      </c>
      <c r="KH450" s="269" t="str">
        <f>IF(AND($A$450&lt;=AH$367,AH$367&lt;=$B$450),$D$450,"")</f>
        <v/>
      </c>
      <c r="KI450" s="269" t="str">
        <f>IF(AND($A$450&lt;=AH$367,AH$367&lt;=$B$450),((1/3)*$D$450),"")</f>
        <v/>
      </c>
      <c r="KJ450" s="269" t="str">
        <f>IF(AND($A$450&lt;=AH$367,AH$367&lt;=$B$450),((2/3)*$D$450),"")</f>
        <v/>
      </c>
      <c r="KK450" s="269" t="str">
        <f>IF(AND($A$450&lt;=AH$367,AH$367&lt;=$B$450),$E$450,"")</f>
        <v/>
      </c>
      <c r="KL450" s="269" t="str">
        <f>IF(AND($A$450&lt;=AH$367,AH$367&lt;=$B$450),((1/3)*$E$450),"")</f>
        <v/>
      </c>
      <c r="KM450" s="269" t="str">
        <f>IF(AND($A$450&lt;=AH$367,AH$367&lt;=$B$450),((2/3)*$E$450),"")</f>
        <v/>
      </c>
      <c r="KN450" s="269" t="str">
        <f>IF(AND($A$450&lt;=AI$367,AI$367&lt;=$B$450),$C$450,"")</f>
        <v/>
      </c>
      <c r="KO450" s="269" t="str">
        <f>IF(AND($A$450&lt;=AI$367,AI$367&lt;=$B$450),((1/3)*$C$450),"")</f>
        <v/>
      </c>
      <c r="KP450" s="269" t="str">
        <f>IF(AND($A$450&lt;=AI$367,AI$367&lt;=$B$450),((2/3)*$C$450),"")</f>
        <v/>
      </c>
      <c r="KQ450" s="269" t="str">
        <f>IF(AND($A$450&lt;=AI$367,AI$367&lt;=$B$450),$D$450,"")</f>
        <v/>
      </c>
      <c r="KR450" s="269" t="str">
        <f>IF(AND($A$450&lt;=AI$367,AI$367&lt;=$B$450),((1/3)*$D$450),"")</f>
        <v/>
      </c>
      <c r="KS450" s="269" t="str">
        <f>IF(AND($A$450&lt;=AI$367,AI$367&lt;=$B$450),((2/3)*$D$450),"")</f>
        <v/>
      </c>
      <c r="KT450" s="269" t="str">
        <f>IF(AND($A$450&lt;=AI$367,AI$367&lt;=$B$450),$E$450,"")</f>
        <v/>
      </c>
      <c r="KU450" s="269" t="str">
        <f>IF(AND($A$450&lt;=AI$367,AI$367&lt;=$B$450),((1/3)*$E$450),"")</f>
        <v/>
      </c>
      <c r="KV450" s="269" t="str">
        <f>IF(AND($A$450&lt;=AI$367,AI$367&lt;=$B$450),((2/3)*$E$450),"")</f>
        <v/>
      </c>
      <c r="KW450" s="269" t="str">
        <f>IF(AND($A$450&lt;=AJ$367,AJ$367&lt;=$B$450),$C$450,"")</f>
        <v/>
      </c>
      <c r="KX450" s="269" t="str">
        <f>IF(AND($A$450&lt;=AJ$367,AJ$367&lt;=$B$450),((1/3)*$C$450),"")</f>
        <v/>
      </c>
      <c r="KY450" s="269" t="str">
        <f>IF(AND($A$450&lt;=AJ$367,AJ$367&lt;=$B$450),((2/3)*$C$450),"")</f>
        <v/>
      </c>
      <c r="KZ450" s="269" t="str">
        <f>IF(AND($A$450&lt;=AJ$367,AJ$367&lt;=$B$450),$D$450,"")</f>
        <v/>
      </c>
      <c r="LA450" s="269" t="str">
        <f>IF(AND($A$450&lt;=AJ$367,AJ$367&lt;=$B$450),((1/3)*$D$450),"")</f>
        <v/>
      </c>
      <c r="LB450" s="269" t="str">
        <f>IF(AND($A$450&lt;=AJ$367,AJ$367&lt;=$B$450),((2/3)*$D$450),"")</f>
        <v/>
      </c>
      <c r="LC450" s="269" t="str">
        <f>IF(AND($A$450&lt;=AJ$367,AJ$367&lt;=$B$450),$E$450,"")</f>
        <v/>
      </c>
      <c r="LD450" s="269" t="str">
        <f>IF(AND($A$450&lt;=AJ$367,AJ$367&lt;=$B$450),((1/3)*$E$450),"")</f>
        <v/>
      </c>
      <c r="LE450" s="269" t="str">
        <f>IF(AND($A$450&lt;=AJ$367,AJ$367&lt;=$B$450),((2/3)*$E$450),"")</f>
        <v/>
      </c>
      <c r="LF450" s="269" t="str">
        <f>IF(AND($A$450&lt;=AK$367,AK$367&lt;=$B$450),$C$450,"")</f>
        <v/>
      </c>
      <c r="LG450" s="269" t="str">
        <f>IF(AND($A$450&lt;=AK$367,AK$367&lt;=$B$450),((1/3)*$C$450),"")</f>
        <v/>
      </c>
      <c r="LH450" s="269" t="str">
        <f>IF(AND($A$450&lt;=AK$367,AK$367&lt;=$B$450),((2/3)*$C$450),"")</f>
        <v/>
      </c>
      <c r="LI450" s="269" t="str">
        <f>IF(AND($A$450&lt;=AK$367,AK$367&lt;=$B$450),$D$450,"")</f>
        <v/>
      </c>
      <c r="LJ450" s="269" t="str">
        <f>IF(AND($A$450&lt;=AK$367,AK$367&lt;=$B$450),((1/3)*$D$450),"")</f>
        <v/>
      </c>
      <c r="LK450" s="269" t="str">
        <f>IF(AND($A$450&lt;=AK$367,AK$367&lt;=$B$450),((2/3)*$D$450),"")</f>
        <v/>
      </c>
      <c r="LL450" s="269" t="str">
        <f>IF(AND($A$450&lt;=AK$367,AK$367&lt;=$B$450),$E$450,"")</f>
        <v/>
      </c>
      <c r="LM450" s="269" t="str">
        <f>IF(AND($A$450&lt;=AK$367,AK$367&lt;=$B$450),((1/3)*$E$450),"")</f>
        <v/>
      </c>
      <c r="LN450" s="269" t="str">
        <f>IF(AND($A$450&lt;=AK$367,AK$367&lt;=$B$450),((2/3)*$E$450),"")</f>
        <v/>
      </c>
      <c r="LO450" s="269" t="str">
        <f>IF(AND($A$450&lt;=AL$367,AL$367&lt;=$B$450),$C$450,"")</f>
        <v/>
      </c>
      <c r="LP450" s="269" t="str">
        <f>IF(AND($A$450&lt;=AL$367,AL$367&lt;=$B$450),((1/3)*$C$450),"")</f>
        <v/>
      </c>
      <c r="LQ450" s="269" t="str">
        <f>IF(AND($A$450&lt;=AL$367,AL$367&lt;=$B$450),((2/3)*$C$450),"")</f>
        <v/>
      </c>
      <c r="LR450" s="269" t="str">
        <f>IF(AND($A$450&lt;=AL$367,AL$367&lt;=$B$450),$D$450,"")</f>
        <v/>
      </c>
      <c r="LS450" s="269" t="str">
        <f>IF(AND($A$450&lt;=AL$367,AL$367&lt;=$B$450),((1/3)*$D$450),"")</f>
        <v/>
      </c>
      <c r="LT450" s="269" t="str">
        <f>IF(AND($A$450&lt;=AL$367,AL$367&lt;=$B$450),((2/3)*$D$450),"")</f>
        <v/>
      </c>
      <c r="LU450" s="269" t="str">
        <f>IF(AND($A$450&lt;=AL$367,AL$367&lt;=$B$450),$E$450,"")</f>
        <v/>
      </c>
      <c r="LV450" s="269" t="str">
        <f>IF(AND($A$450&lt;=AL$367,AL$367&lt;=$B$450),((1/3)*$E$450),"")</f>
        <v/>
      </c>
      <c r="LW450" s="269" t="str">
        <f>IF(AND($A$450&lt;=AL$367,AL$367&lt;=$B$450),((2/3)*$E$450),"")</f>
        <v/>
      </c>
      <c r="LX450" s="269" t="str">
        <f>IF(AND($A$450&lt;=AM$367,AM$367&lt;=$B$450),$C$450,"")</f>
        <v/>
      </c>
      <c r="LY450" s="269" t="str">
        <f>IF(AND($A$450&lt;=AM$367,AM$367&lt;=$B$450),((1/3)*$C$450),"")</f>
        <v/>
      </c>
      <c r="LZ450" s="269" t="str">
        <f>IF(AND($A$450&lt;=AM$367,AM$367&lt;=$B$450),((2/3)*$C$450),"")</f>
        <v/>
      </c>
      <c r="MA450" s="269" t="str">
        <f>IF(AND($A$450&lt;=AM$367,AM$367&lt;=$B$450),$D$450,"")</f>
        <v/>
      </c>
      <c r="MB450" s="269" t="str">
        <f>IF(AND($A$450&lt;=AM$367,AM$367&lt;=$B$450),((1/3)*$D$450),"")</f>
        <v/>
      </c>
      <c r="MC450" s="269" t="str">
        <f>IF(AND($A$450&lt;=AM$367,AM$367&lt;=$B$450),((2/3)*$D$450),"")</f>
        <v/>
      </c>
      <c r="MD450" s="269" t="str">
        <f>IF(AND($A$450&lt;=AM$367,AM$367&lt;=$B$450),$E$450,"")</f>
        <v/>
      </c>
      <c r="ME450" s="269" t="str">
        <f>IF(AND($A$450&lt;=AM$367,AM$367&lt;=$B$450),((1/3)*$E$450),"")</f>
        <v/>
      </c>
      <c r="MF450" s="269" t="str">
        <f>IF(AND($A$450&lt;=AM$367,AM$367&lt;=$B$450),((2/3)*$E$450),"")</f>
        <v/>
      </c>
      <c r="MG450" s="269" t="str">
        <f>IF(AND($A$450&lt;=AN$367,AN$367&lt;=$B$450),$C$450,"")</f>
        <v/>
      </c>
      <c r="MH450" s="269" t="str">
        <f>IF(AND($A$450&lt;=AN$367,AN$367&lt;=$B$450),((1/3)*$C$450),"")</f>
        <v/>
      </c>
      <c r="MI450" s="269" t="str">
        <f>IF(AND($A$450&lt;=AN$367,AN$367&lt;=$B$450),((2/3)*$C$450),"")</f>
        <v/>
      </c>
      <c r="MJ450" s="269" t="str">
        <f>IF(AND($A$450&lt;=AN$367,AN$367&lt;=$B$450),$D$450,"")</f>
        <v/>
      </c>
      <c r="MK450" s="269" t="str">
        <f>IF(AND($A$450&lt;=AN$367,AN$367&lt;=$B$450),((1/3)*$D$450),"")</f>
        <v/>
      </c>
      <c r="ML450" s="269" t="str">
        <f>IF(AND($A$450&lt;=AN$367,AN$367&lt;=$B$450),((2/3)*$D$450),"")</f>
        <v/>
      </c>
      <c r="MM450" s="269" t="str">
        <f>IF(AND($A$450&lt;=AN$367,AN$367&lt;=$B$450),$E$450,"")</f>
        <v/>
      </c>
      <c r="MN450" s="269" t="str">
        <f>IF(AND($A$450&lt;=AN$367,AN$367&lt;=$B$450),((1/3)*$E$450),"")</f>
        <v/>
      </c>
      <c r="MO450" s="269" t="str">
        <f>IF(AND($A$450&lt;=AN$367,AN$367&lt;=$B$450),((2/3)*$E$450),"")</f>
        <v/>
      </c>
      <c r="MP450" s="269" t="str">
        <f>IF(AND($A$450&lt;=AO$367,AO$367&lt;=$B$450),$C$450,"")</f>
        <v/>
      </c>
      <c r="MQ450" s="269" t="str">
        <f>IF(AND($A$450&lt;=AO$367,AO$367&lt;=$B$450),((1/3)*$C$450),"")</f>
        <v/>
      </c>
      <c r="MR450" s="269" t="str">
        <f>IF(AND($A$450&lt;=AO$367,AO$367&lt;=$B$450),((2/3)*$C$450),"")</f>
        <v/>
      </c>
      <c r="MS450" s="269" t="str">
        <f>IF(AND($A$450&lt;=AO$367,AO$367&lt;=$B$450),$D$450,"")</f>
        <v/>
      </c>
      <c r="MT450" s="269" t="str">
        <f>IF(AND($A$450&lt;=AO$367,AO$367&lt;=$B$450),((1/3)*$D$450),"")</f>
        <v/>
      </c>
      <c r="MU450" s="269" t="str">
        <f>IF(AND($A$450&lt;=AO$367,AO$367&lt;=$B$450),((2/3)*$D$450),"")</f>
        <v/>
      </c>
      <c r="MV450" s="269" t="str">
        <f>IF(AND($A$450&lt;=AO$367,AO$367&lt;=$B$450),$E$450,"")</f>
        <v/>
      </c>
      <c r="MW450" s="269" t="str">
        <f>IF(AND($A$450&lt;=AO$367,AO$367&lt;=$B$450),((1/3)*$E$450),"")</f>
        <v/>
      </c>
      <c r="MX450" s="269" t="str">
        <f>IF(AND($A$450&lt;=AO$367,AO$367&lt;=$B$450),((2/3)*$E$450),"")</f>
        <v/>
      </c>
      <c r="MY450" s="269" t="str">
        <f>IF(AND($A$450&lt;=AP$367,AP$367&lt;=$B$450),$C$450,"")</f>
        <v/>
      </c>
      <c r="MZ450" s="269" t="str">
        <f>IF(AND($A$450&lt;=AP$367,AP$367&lt;=$B$450),((1/3)*$C$450),"")</f>
        <v/>
      </c>
      <c r="NA450" s="269" t="str">
        <f>IF(AND($A$450&lt;=AP$367,AP$367&lt;=$B$450),((2/3)*$C$450),"")</f>
        <v/>
      </c>
      <c r="NB450" s="269" t="str">
        <f>IF(AND($A$450&lt;=AP$367,AP$367&lt;=$B$450),$D$450,"")</f>
        <v/>
      </c>
      <c r="NC450" s="269" t="str">
        <f>IF(AND($A$450&lt;=AP$367,AP$367&lt;=$B$450),((1/3)*$D$450),"")</f>
        <v/>
      </c>
      <c r="ND450" s="269" t="str">
        <f>IF(AND($A$450&lt;=AP$367,AP$367&lt;=$B$450),((2/3)*$D$450),"")</f>
        <v/>
      </c>
      <c r="NE450" s="269" t="str">
        <f>IF(AND($A$450&lt;=AP$367,AP$367&lt;=$B$450),$E$450,"")</f>
        <v/>
      </c>
      <c r="NF450" s="269" t="str">
        <f>IF(AND($A$450&lt;=AP$367,AP$367&lt;=$B$450),((1/3)*$E$450),"")</f>
        <v/>
      </c>
      <c r="NG450" s="269" t="str">
        <f>IF(AND($A$450&lt;=AP$367,AP$367&lt;=$B$450),((2/3)*$E$450),"")</f>
        <v/>
      </c>
      <c r="NH450" s="269" t="str">
        <f>IF(AND($A$450&lt;=AQ$367,AQ$367&lt;=$B$450),$C$450,"")</f>
        <v/>
      </c>
      <c r="NI450" s="269" t="str">
        <f>IF(AND($A$450&lt;=AQ$367,AQ$367&lt;=$B$450),((1/3)*$C$450),"")</f>
        <v/>
      </c>
      <c r="NJ450" s="269" t="str">
        <f>IF(AND($A$450&lt;=AQ$367,AQ$367&lt;=$B$450),((2/3)*$C$450),"")</f>
        <v/>
      </c>
      <c r="NK450" s="269" t="str">
        <f>IF(AND($A$450&lt;=AQ$367,AQ$367&lt;=$B$450),$D$450,"")</f>
        <v/>
      </c>
      <c r="NL450" s="269" t="str">
        <f>IF(AND($A$450&lt;=AQ$367,AQ$367&lt;=$B$450),((1/3)*$D$450),"")</f>
        <v/>
      </c>
      <c r="NM450" s="269" t="str">
        <f>IF(AND($A$450&lt;=AQ$367,AQ$367&lt;=$B$450),((2/3)*$D$450),"")</f>
        <v/>
      </c>
      <c r="NN450" s="269" t="str">
        <f>IF(AND($A$450&lt;=AQ$367,AQ$367&lt;=$B$450),$E$450,"")</f>
        <v/>
      </c>
      <c r="NO450" s="269" t="str">
        <f>IF(AND($A$450&lt;=AQ$367,AQ$367&lt;=$B$450),((1/3)*$E$450),"")</f>
        <v/>
      </c>
      <c r="NP450" s="269" t="str">
        <f>IF(AND($A$450&lt;=AQ$367,AQ$367&lt;=$B$450),((2/3)*$E$450),"")</f>
        <v/>
      </c>
      <c r="NQ450" s="269" t="str">
        <f>IF(AND($A$450&lt;=AR$367,AR$367&lt;=$B$450),$C$450,"")</f>
        <v/>
      </c>
      <c r="NR450" s="269" t="str">
        <f>IF(AND($A$450&lt;=AR$367,AR$367&lt;=$B$450),((1/3)*$C$450),"")</f>
        <v/>
      </c>
      <c r="NS450" s="269" t="str">
        <f>IF(AND($A$450&lt;=AR$367,AR$367&lt;=$B$450),((2/3)*$C$450),"")</f>
        <v/>
      </c>
      <c r="NT450" s="269" t="str">
        <f>IF(AND($A$450&lt;=AR$367,AR$367&lt;=$B$450),$D$450,"")</f>
        <v/>
      </c>
      <c r="NU450" s="269" t="str">
        <f>IF(AND($A$450&lt;=AR$367,AR$367&lt;=$B$450),((1/3)*$D$450),"")</f>
        <v/>
      </c>
      <c r="NV450" s="269" t="str">
        <f>IF(AND($A$450&lt;=AR$367,AR$367&lt;=$B$450),((2/3)*$D$450),"")</f>
        <v/>
      </c>
      <c r="NW450" s="269" t="str">
        <f>IF(AND($A$450&lt;=AR$367,AR$367&lt;=$B$450),$E$450,"")</f>
        <v/>
      </c>
      <c r="NX450" s="269" t="str">
        <f>IF(AND($A$450&lt;=AR$367,AR$367&lt;=$B$450),((1/3)*$E$450),"")</f>
        <v/>
      </c>
      <c r="NY450" s="269" t="str">
        <f>IF(AND($A$450&lt;=AR$367,AR$367&lt;=$B$450),((2/3)*$E$450),"")</f>
        <v/>
      </c>
      <c r="NZ450" s="269" t="str">
        <f>IF(AND($A$450&lt;=AS$367,AS$367&lt;=$B$450),$C$450,"")</f>
        <v/>
      </c>
      <c r="OA450" s="269" t="str">
        <f>IF(AND($A$450&lt;=AS$367,AS$367&lt;=$B$450),((1/3)*$C$450),"")</f>
        <v/>
      </c>
      <c r="OB450" s="269" t="str">
        <f>IF(AND($A$450&lt;=AS$367,AS$367&lt;=$B$450),((2/3)*$C$450),"")</f>
        <v/>
      </c>
      <c r="OC450" s="269" t="str">
        <f>IF(AND($A$450&lt;=AS$367,AS$367&lt;=$B$450),$D$450,"")</f>
        <v/>
      </c>
      <c r="OD450" s="269" t="str">
        <f>IF(AND($A$450&lt;=AS$367,AS$367&lt;=$B$450),((1/3)*$D$450),"")</f>
        <v/>
      </c>
      <c r="OE450" s="269" t="str">
        <f>IF(AND($A$450&lt;=AS$367,AS$367&lt;=$B$450),((2/3)*$D$450),"")</f>
        <v/>
      </c>
      <c r="OF450" s="269" t="str">
        <f>IF(AND($A$450&lt;=AS$367,AS$367&lt;=$B$450),$E$450,"")</f>
        <v/>
      </c>
      <c r="OG450" s="269" t="str">
        <f>IF(AND($A$450&lt;=AS$367,AS$367&lt;=$B$450),((1/3)*$E$450),"")</f>
        <v/>
      </c>
      <c r="OH450" s="269" t="str">
        <f>IF(AND($A$450&lt;=AS$367,AS$367&lt;=$B$450),((2/3)*$E$450),"")</f>
        <v/>
      </c>
      <c r="OI450" s="269" t="str">
        <f>IF(AND($A$450&lt;=AT$367,AT$367&lt;=$B$450),$C$450,"")</f>
        <v/>
      </c>
      <c r="OJ450" s="269" t="str">
        <f>IF(AND($A$450&lt;=AT$367,AT$367&lt;=$B$450),((1/3)*$C$450),"")</f>
        <v/>
      </c>
      <c r="OK450" s="269" t="str">
        <f>IF(AND($A$450&lt;=AT$367,AT$367&lt;=$B$450),((2/3)*$C$450),"")</f>
        <v/>
      </c>
      <c r="OL450" s="269" t="str">
        <f>IF(AND($A$450&lt;=AT$367,AT$367&lt;=$B$450),$D$450,"")</f>
        <v/>
      </c>
      <c r="OM450" s="269" t="str">
        <f>IF(AND($A$450&lt;=AT$367,AT$367&lt;=$B$450),((1/3)*$D$450),"")</f>
        <v/>
      </c>
      <c r="ON450" s="269" t="str">
        <f>IF(AND($A$450&lt;=AT$367,AT$367&lt;=$B$450),((2/3)*$D$450),"")</f>
        <v/>
      </c>
      <c r="OO450" s="269" t="str">
        <f>IF(AND($A$450&lt;=AT$367,AT$367&lt;=$B$450),$E$450,"")</f>
        <v/>
      </c>
      <c r="OP450" s="269" t="str">
        <f>IF(AND($A$450&lt;=AT$367,AT$367&lt;=$B$450),((1/3)*$E$450),"")</f>
        <v/>
      </c>
      <c r="OQ450" s="269" t="str">
        <f>IF(AND($A$450&lt;=AT$367,AT$367&lt;=$B$450),((2/3)*$E$450),"")</f>
        <v/>
      </c>
      <c r="OR450" s="269" t="str">
        <f>IF(AND($A$450&lt;=AU$367,AU$367&lt;=$B$450),$C$450,"")</f>
        <v/>
      </c>
      <c r="OS450" s="269" t="str">
        <f>IF(AND($A$450&lt;=AU$367,AU$367&lt;=$B$450),((1/3)*$C$450),"")</f>
        <v/>
      </c>
      <c r="OT450" s="269" t="str">
        <f>IF(AND($A$450&lt;=AU$367,AU$367&lt;=$B$450),((2/3)*$C$450),"")</f>
        <v/>
      </c>
      <c r="OU450" s="269" t="str">
        <f>IF(AND($A$450&lt;=AU$367,AU$367&lt;=$B$450),$D$450,"")</f>
        <v/>
      </c>
      <c r="OV450" s="269" t="str">
        <f>IF(AND($A$450&lt;=AU$367,AU$367&lt;=$B$450),((1/3)*$D$450),"")</f>
        <v/>
      </c>
      <c r="OW450" s="269" t="str">
        <f>IF(AND($A$450&lt;=AU$367,AU$367&lt;=$B$450),((2/3)*$D$450),"")</f>
        <v/>
      </c>
      <c r="OX450" s="269" t="str">
        <f>IF(AND($A$450&lt;=AU$367,AU$367&lt;=$B$450),$E$450,"")</f>
        <v/>
      </c>
      <c r="OY450" s="269" t="str">
        <f>IF(AND($A$450&lt;=AU$367,AU$367&lt;=$B$450),((1/3)*$E$450),"")</f>
        <v/>
      </c>
      <c r="OZ450" s="269" t="str">
        <f>IF(AND($A$450&lt;=AU$367,AU$367&lt;=$B$450),((2/3)*$E$450),"")</f>
        <v/>
      </c>
      <c r="PA450" s="269" t="str">
        <f>IF(AND($A$450&lt;=AV$367,AV$367&lt;=$B$450),$C$450,"")</f>
        <v/>
      </c>
      <c r="PB450" s="269" t="str">
        <f>IF(AND($A$450&lt;=AV$367,AV$367&lt;=$B$450),((1/3)*$C$450),"")</f>
        <v/>
      </c>
      <c r="PC450" s="269" t="str">
        <f>IF(AND($A$450&lt;=AV$367,AV$367&lt;=$B$450),((2/3)*$C$450),"")</f>
        <v/>
      </c>
      <c r="PD450" s="269" t="str">
        <f>IF(AND($A$450&lt;=AV$367,AV$367&lt;=$B$450),$D$450,"")</f>
        <v/>
      </c>
      <c r="PE450" s="269" t="str">
        <f>IF(AND($A$450&lt;=AV$367,AV$367&lt;=$B$450),((1/3)*$D$450),"")</f>
        <v/>
      </c>
      <c r="PF450" s="269" t="str">
        <f>IF(AND($A$450&lt;=AV$367,AV$367&lt;=$B$450),((2/3)*$D$450),"")</f>
        <v/>
      </c>
      <c r="PG450" s="269" t="str">
        <f>IF(AND($A$450&lt;=AV$367,AV$367&lt;=$B$450),$E$450,"")</f>
        <v/>
      </c>
      <c r="PH450" s="269" t="str">
        <f>IF(AND($A$450&lt;=AV$367,AV$367&lt;=$B$450),((1/3)*$E$450),"")</f>
        <v/>
      </c>
      <c r="PI450" s="269" t="str">
        <f>IF(AND($A$450&lt;=AV$367,AV$367&lt;=$B$450),((2/3)*$E$450),"")</f>
        <v/>
      </c>
      <c r="PJ450" s="269" t="str">
        <f>IF(AND($A$450&lt;=AW$367,AW$367&lt;=$B$450),$C$450,"")</f>
        <v/>
      </c>
      <c r="PK450" s="269" t="str">
        <f>IF(AND($A$450&lt;=AW$367,AW$367&lt;=$B$450),((1/3)*$C$450),"")</f>
        <v/>
      </c>
      <c r="PL450" s="269" t="str">
        <f>IF(AND($A$450&lt;=AW$367,AW$367&lt;=$B$450),((2/3)*$C$450),"")</f>
        <v/>
      </c>
      <c r="PM450" s="269" t="str">
        <f>IF(AND($A$450&lt;=AW$367,AW$367&lt;=$B$450),$D$450,"")</f>
        <v/>
      </c>
      <c r="PN450" s="269" t="str">
        <f>IF(AND($A$450&lt;=AW$367,AW$367&lt;=$B$450),((1/3)*$D$450),"")</f>
        <v/>
      </c>
      <c r="PO450" s="269" t="str">
        <f>IF(AND($A$450&lt;=AW$367,AW$367&lt;=$B$450),((2/3)*$D$450),"")</f>
        <v/>
      </c>
      <c r="PP450" s="269" t="str">
        <f>IF(AND($A$450&lt;=AW$367,AW$367&lt;=$B$450),$E$450,"")</f>
        <v/>
      </c>
      <c r="PQ450" s="269" t="str">
        <f>IF(AND($A$450&lt;=AW$367,AW$367&lt;=$B$450),((1/3)*$E$450),"")</f>
        <v/>
      </c>
      <c r="PR450" s="269" t="str">
        <f>IF(AND($A$450&lt;=AW$367,AW$367&lt;=$B$450),((2/3)*$E$450),"")</f>
        <v/>
      </c>
      <c r="PS450" s="269" t="str">
        <f>IF(AND($A$450&lt;=AX$367,AX$367&lt;=$B$450),$C$450,"")</f>
        <v/>
      </c>
      <c r="PT450" s="269" t="str">
        <f>IF(AND($A$450&lt;=AX$367,AX$367&lt;=$B$450),((1/3)*$C$450),"")</f>
        <v/>
      </c>
      <c r="PU450" s="269" t="str">
        <f>IF(AND($A$450&lt;=AX$367,AX$367&lt;=$B$450),((2/3)*$C$450),"")</f>
        <v/>
      </c>
      <c r="PV450" s="269" t="str">
        <f>IF(AND($A$450&lt;=AX$367,AX$367&lt;=$B$450),$D$450,"")</f>
        <v/>
      </c>
      <c r="PW450" s="269" t="str">
        <f>IF(AND($A$450&lt;=AX$367,AX$367&lt;=$B$450),((1/3)*$D$450),"")</f>
        <v/>
      </c>
      <c r="PX450" s="269" t="str">
        <f>IF(AND($A$450&lt;=AX$367,AX$367&lt;=$B$450),((2/3)*$D$450),"")</f>
        <v/>
      </c>
      <c r="PY450" s="269" t="str">
        <f>IF(AND($A$450&lt;=AX$367,AX$367&lt;=$B$450),$E$450,"")</f>
        <v/>
      </c>
      <c r="PZ450" s="269" t="str">
        <f>IF(AND($A$450&lt;=AX$367,AX$367&lt;=$B$450),((1/3)*$E$450),"")</f>
        <v/>
      </c>
      <c r="QA450" s="269" t="str">
        <f>IF(AND($A$450&lt;=AX$367,AX$367&lt;=$B$450),((2/3)*$E$450),"")</f>
        <v/>
      </c>
      <c r="QB450" s="269" t="str">
        <f>IF(AND($A$450&lt;=AY$367,AY$367&lt;=$B$450),$C$450,"")</f>
        <v/>
      </c>
      <c r="QC450" s="269" t="str">
        <f>IF(AND($A$450&lt;=AY$367,AY$367&lt;=$B$450),((1/3)*$C$450),"")</f>
        <v/>
      </c>
      <c r="QD450" s="269" t="str">
        <f>IF(AND($A$450&lt;=AY$367,AY$367&lt;=$B$450),((2/3)*$C$450),"")</f>
        <v/>
      </c>
      <c r="QE450" s="269" t="str">
        <f>IF(AND($A$450&lt;=AY$367,AY$367&lt;=$B$450),$D$450,"")</f>
        <v/>
      </c>
      <c r="QF450" s="269" t="str">
        <f>IF(AND($A$450&lt;=AY$367,AY$367&lt;=$B$450),((1/3)*$D$450),"")</f>
        <v/>
      </c>
      <c r="QG450" s="269" t="str">
        <f>IF(AND($A$450&lt;=AY$367,AY$367&lt;=$B$450),((2/3)*$D$450),"")</f>
        <v/>
      </c>
      <c r="QH450" s="269" t="str">
        <f>IF(AND($A$450&lt;=AY$367,AY$367&lt;=$B$450),$E$450,"")</f>
        <v/>
      </c>
      <c r="QI450" s="269" t="str">
        <f>IF(AND($A$450&lt;=AY$367,AY$367&lt;=$B$450),((1/3)*$E$450),"")</f>
        <v/>
      </c>
      <c r="QJ450" s="269" t="str">
        <f>IF(AND($A$450&lt;=AY$367,AY$367&lt;=$B$450),((2/3)*$E$450),"")</f>
        <v/>
      </c>
      <c r="QK450" s="269" t="str">
        <f>IF(AND($A$450&lt;=AZ$367,AZ$367&lt;=$B$450),$C$450,"")</f>
        <v/>
      </c>
      <c r="QL450" s="269" t="str">
        <f>IF(AND($A$450&lt;=AZ$367,AZ$367&lt;=$B$450),((1/3)*$C$450),"")</f>
        <v/>
      </c>
      <c r="QM450" s="269" t="str">
        <f>IF(AND($A$450&lt;=AZ$367,AZ$367&lt;=$B$450),((2/3)*$C$450),"")</f>
        <v/>
      </c>
      <c r="QN450" s="269" t="str">
        <f>IF(AND($A$450&lt;=AZ$367,AZ$367&lt;=$B$450),$D$450,"")</f>
        <v/>
      </c>
      <c r="QO450" s="269" t="str">
        <f>IF(AND($A$450&lt;=AZ$367,AZ$367&lt;=$B$450),((1/3)*$D$450),"")</f>
        <v/>
      </c>
      <c r="QP450" s="269" t="str">
        <f>IF(AND($A$450&lt;=AZ$367,AZ$367&lt;=$B$450),((2/3)*$D$450),"")</f>
        <v/>
      </c>
      <c r="QQ450" s="269" t="str">
        <f>IF(AND($A$450&lt;=AZ$367,AZ$367&lt;=$B$450),$E$450,"")</f>
        <v/>
      </c>
      <c r="QR450" s="269" t="str">
        <f>IF(AND($A$450&lt;=AZ$367,AZ$367&lt;=$B$450),((1/3)*$E$450),"")</f>
        <v/>
      </c>
      <c r="QS450" s="269" t="str">
        <f>IF(AND($A$450&lt;=AZ$367,AZ$367&lt;=$B$450),((2/3)*$E$450),"")</f>
        <v/>
      </c>
      <c r="QT450" s="269" t="str">
        <f>IF(AND($A$450&lt;=BA$367,BA$367&lt;=$B$450),$C$450,"")</f>
        <v/>
      </c>
      <c r="QU450" s="269" t="str">
        <f>IF(AND($A$450&lt;=BA$367,BA$367&lt;=$B$450),((1/3)*$C$450),"")</f>
        <v/>
      </c>
      <c r="QV450" s="269" t="str">
        <f>IF(AND($A$450&lt;=BA$367,BA$367&lt;=$B$450),((2/3)*$C$450),"")</f>
        <v/>
      </c>
      <c r="QW450" s="269" t="str">
        <f>IF(AND($A$450&lt;=BA$367,BA$367&lt;=$B$450),$D$450,"")</f>
        <v/>
      </c>
      <c r="QX450" s="269" t="str">
        <f>IF(AND($A$450&lt;=BA$367,BA$367&lt;=$B$450),((1/3)*$D$450),"")</f>
        <v/>
      </c>
      <c r="QY450" s="269" t="str">
        <f>IF(AND($A$450&lt;=BA$367,BA$367&lt;=$B$450),((2/3)*$D$450),"")</f>
        <v/>
      </c>
      <c r="QZ450" s="269" t="str">
        <f>IF(AND($A$450&lt;=BA$367,BA$367&lt;=$B$450),$E$450,"")</f>
        <v/>
      </c>
      <c r="RA450" s="269" t="str">
        <f>IF(AND($A$450&lt;=BA$367,BA$367&lt;=$B$450),((1/3)*$E$450),"")</f>
        <v/>
      </c>
      <c r="RB450" s="269" t="str">
        <f>IF(AND($A$450&lt;=BA$367,BA$367&lt;=$B$450),((2/3)*$E$450),"")</f>
        <v/>
      </c>
      <c r="RC450" s="269" t="str">
        <f>IF(AND($A$450&lt;=BB$367,BB$367&lt;=$B$450),$C$450,"")</f>
        <v/>
      </c>
      <c r="RD450" s="269" t="str">
        <f>IF(AND($A$450&lt;=BB$367,BB$367&lt;=$B$450),((1/3)*$C$450),"")</f>
        <v/>
      </c>
      <c r="RE450" s="269" t="str">
        <f>IF(AND($A$450&lt;=BB$367,BB$367&lt;=$B$450),((2/3)*$C$450),"")</f>
        <v/>
      </c>
      <c r="RF450" s="269" t="str">
        <f>IF(AND($A$450&lt;=BB$367,BB$367&lt;=$B$450),$D$450,"")</f>
        <v/>
      </c>
      <c r="RG450" s="269" t="str">
        <f>IF(AND($A$450&lt;=BB$367,BB$367&lt;=$B$450),((1/3)*$D$450),"")</f>
        <v/>
      </c>
      <c r="RH450" s="269" t="str">
        <f>IF(AND($A$450&lt;=BB$367,BB$367&lt;=$B$450),((2/3)*$D$450),"")</f>
        <v/>
      </c>
      <c r="RI450" s="269" t="str">
        <f>IF(AND($A$450&lt;=BB$367,BB$367&lt;=$B$450),$E$450,"")</f>
        <v/>
      </c>
      <c r="RJ450" s="269" t="str">
        <f>IF(AND($A$450&lt;=BB$367,BB$367&lt;=$B$450),((1/3)*$E$450),"")</f>
        <v/>
      </c>
      <c r="RK450" s="269" t="str">
        <f>IF(AND($A$450&lt;=BB$367,BB$367&lt;=$B$450),((2/3)*$E$450),"")</f>
        <v/>
      </c>
      <c r="RL450" s="269" t="str">
        <f>IF(AND($A$450&lt;=BC$367,BC$367&lt;=$B$450),$C$450,"")</f>
        <v/>
      </c>
      <c r="RM450" s="269" t="str">
        <f>IF(AND($A$450&lt;=BC$367,BC$367&lt;=$B$450),((1/3)*$C$450),"")</f>
        <v/>
      </c>
      <c r="RN450" s="269" t="str">
        <f>IF(AND($A$450&lt;=BC$367,BC$367&lt;=$B$450),((2/3)*$C$450),"")</f>
        <v/>
      </c>
      <c r="RO450" s="269" t="str">
        <f>IF(AND($A$450&lt;=BC$367,BC$367&lt;=$B$450),$D$450,"")</f>
        <v/>
      </c>
      <c r="RP450" s="269" t="str">
        <f>IF(AND($A$450&lt;=BC$367,BC$367&lt;=$B$450),((1/3)*$D$450),"")</f>
        <v/>
      </c>
      <c r="RQ450" s="269" t="str">
        <f>IF(AND($A$450&lt;=BC$367,BC$367&lt;=$B$450),((2/3)*$D$450),"")</f>
        <v/>
      </c>
      <c r="RR450" s="269" t="str">
        <f>IF(AND($A$450&lt;=BC$367,BC$367&lt;=$B$450),$E$450,"")</f>
        <v/>
      </c>
      <c r="RS450" s="269" t="str">
        <f>IF(AND($A$450&lt;=BC$367,BC$367&lt;=$B$450),((1/3)*$E$450),"")</f>
        <v/>
      </c>
      <c r="RT450" s="269" t="str">
        <f>IF(AND($A$450&lt;=BC$367,BC$367&lt;=$B$450),((2/3)*$E$450),"")</f>
        <v/>
      </c>
      <c r="RU450" s="269" t="str">
        <f>IF(AND($A$450&lt;=BD$367,BD$367&lt;=$B$450),$C$450,"")</f>
        <v/>
      </c>
      <c r="RV450" s="269" t="str">
        <f>IF(AND($A$450&lt;=BD$367,BD$367&lt;=$B$450),((1/3)*$C$450),"")</f>
        <v/>
      </c>
      <c r="RW450" s="269" t="str">
        <f>IF(AND($A$450&lt;=BD$367,BD$367&lt;=$B$450),((2/3)*$C$450),"")</f>
        <v/>
      </c>
      <c r="RX450" s="269" t="str">
        <f>IF(AND($A$450&lt;=BD$367,BD$367&lt;=$B$450),$D$450,"")</f>
        <v/>
      </c>
      <c r="RY450" s="269" t="str">
        <f>IF(AND($A$450&lt;=BD$367,BD$367&lt;=$B$450),((1/3)*$D$450),"")</f>
        <v/>
      </c>
      <c r="RZ450" s="269" t="str">
        <f>IF(AND($A$450&lt;=BD$367,BD$367&lt;=$B$450),((2/3)*$D$450),"")</f>
        <v/>
      </c>
      <c r="SA450" s="269" t="str">
        <f>IF(AND($A$450&lt;=BD$367,BD$367&lt;=$B$450),$E$450,"")</f>
        <v/>
      </c>
      <c r="SB450" s="269" t="str">
        <f>IF(AND($A$450&lt;=BD$367,BD$367&lt;=$B$450),((1/3)*$E$450),"")</f>
        <v/>
      </c>
      <c r="SC450" s="269" t="str">
        <f>IF(AND($A$450&lt;=BD$367,BD$367&lt;=$B$450),((2/3)*$E$450),"")</f>
        <v/>
      </c>
      <c r="SD450" s="269" t="str">
        <f>IF(AND($A$450&lt;=BE$367,BE$367&lt;=$B$450),$C$450,"")</f>
        <v/>
      </c>
      <c r="SE450" s="269" t="str">
        <f>IF(AND($A$450&lt;=BE$367,BE$367&lt;=$B$450),((1/3)*$C$450),"")</f>
        <v/>
      </c>
      <c r="SF450" s="269" t="str">
        <f>IF(AND($A$450&lt;=BE$367,BE$367&lt;=$B$450),((2/3)*$C$450),"")</f>
        <v/>
      </c>
      <c r="SG450" s="269" t="str">
        <f>IF(AND($A$450&lt;=BE$367,BE$367&lt;=$B$450),$D$450,"")</f>
        <v/>
      </c>
      <c r="SH450" s="269" t="str">
        <f>IF(AND($A$450&lt;=BE$367,BE$367&lt;=$B$450),((1/3)*$D$450),"")</f>
        <v/>
      </c>
      <c r="SI450" s="269" t="str">
        <f>IF(AND($A$450&lt;=BE$367,BE$367&lt;=$B$450),((2/3)*$D$450),"")</f>
        <v/>
      </c>
      <c r="SJ450" s="269" t="str">
        <f>IF(AND($A$450&lt;=BE$367,BE$367&lt;=$B$450),$E$450,"")</f>
        <v/>
      </c>
      <c r="SK450" s="269" t="str">
        <f>IF(AND($A$450&lt;=BE$367,BE$367&lt;=$B$450),((1/3)*$E$450),"")</f>
        <v/>
      </c>
      <c r="SL450" s="269" t="str">
        <f>IF(AND($A$450&lt;=BE$367,BE$367&lt;=$B$450),((2/3)*$E$450),"")</f>
        <v/>
      </c>
      <c r="SM450" s="269" t="str">
        <f>IF(AND($A$450&lt;=BF$367,BF$367&lt;=$B$450),$C$450,"")</f>
        <v/>
      </c>
      <c r="SN450" s="269" t="str">
        <f>IF(AND($A$450&lt;=BF$367,BF$367&lt;=$B$450),((1/3)*$C$450),"")</f>
        <v/>
      </c>
      <c r="SO450" s="269" t="str">
        <f>IF(AND($A$450&lt;=BF$367,BF$367&lt;=$B$450),((2/3)*$C$450),"")</f>
        <v/>
      </c>
      <c r="SP450" s="269" t="str">
        <f>IF(AND($A$450&lt;=BF$367,BF$367&lt;=$B$450),$D$450,"")</f>
        <v/>
      </c>
      <c r="SQ450" s="269" t="str">
        <f>IF(AND($A$450&lt;=BF$367,BF$367&lt;=$B$450),((1/3)*$D$450),"")</f>
        <v/>
      </c>
      <c r="SR450" s="269" t="str">
        <f>IF(AND($A$450&lt;=BF$367,BF$367&lt;=$B$450),((2/3)*$D$450),"")</f>
        <v/>
      </c>
      <c r="SS450" s="269" t="str">
        <f>IF(AND($A$450&lt;=BF$367,BF$367&lt;=$B$450),$E$450,"")</f>
        <v/>
      </c>
      <c r="ST450" s="269" t="str">
        <f>IF(AND($A$450&lt;=BF$367,BF$367&lt;=$B$450),((1/3)*$E$450),"")</f>
        <v/>
      </c>
      <c r="SU450" s="269" t="str">
        <f>IF(AND($A$450&lt;=BF$367,BF$367&lt;=$B$450),((2/3)*$E$450),"")</f>
        <v/>
      </c>
      <c r="SV450" s="269" t="str">
        <f>IF(AND($A$450&lt;=BG$367,BG$367&lt;=$B$450),$C$450,"")</f>
        <v/>
      </c>
      <c r="SW450" s="269" t="str">
        <f>IF(AND($A$450&lt;=BG$367,BG$367&lt;=$B$450),((1/3)*$C$450),"")</f>
        <v/>
      </c>
      <c r="SX450" s="269" t="str">
        <f>IF(AND($A$450&lt;=BG$367,BG$367&lt;=$B$450),((2/3)*$C$450),"")</f>
        <v/>
      </c>
      <c r="SY450" s="269" t="str">
        <f>IF(AND($A$450&lt;=BG$367,BG$367&lt;=$B$450),$D$450,"")</f>
        <v/>
      </c>
      <c r="SZ450" s="269" t="str">
        <f>IF(AND($A$450&lt;=BG$367,BG$367&lt;=$B$450),((1/3)*$D$450),"")</f>
        <v/>
      </c>
      <c r="TA450" s="269" t="str">
        <f>IF(AND($A$450&lt;=BG$367,BG$367&lt;=$B$450),((2/3)*$D$450),"")</f>
        <v/>
      </c>
      <c r="TB450" s="269" t="str">
        <f>IF(AND($A$450&lt;=BG$367,BG$367&lt;=$B$450),$E$450,"")</f>
        <v/>
      </c>
      <c r="TC450" s="269" t="str">
        <f>IF(AND($A$450&lt;=BG$367,BG$367&lt;=$B$450),((1/3)*$E$450),"")</f>
        <v/>
      </c>
      <c r="TD450" s="269" t="str">
        <f>IF(AND($A$450&lt;=BG$367,BG$367&lt;=$B$450),((2/3)*$E$450),"")</f>
        <v/>
      </c>
      <c r="TE450" s="269" t="str">
        <f>IF(AND($A$450&lt;=BH$367,BH$367&lt;=$B$450),$C$450,"")</f>
        <v/>
      </c>
      <c r="TF450" s="269" t="str">
        <f>IF(AND($A$450&lt;=BH$367,BH$367&lt;=$B$450),((1/3)*$C$450),"")</f>
        <v/>
      </c>
      <c r="TG450" s="269" t="str">
        <f>IF(AND($A$450&lt;=BH$367,BH$367&lt;=$B$450),((2/3)*$C$450),"")</f>
        <v/>
      </c>
      <c r="TH450" s="269" t="str">
        <f>IF(AND($A$450&lt;=BH$367,BH$367&lt;=$B$450),$D$450,"")</f>
        <v/>
      </c>
      <c r="TI450" s="269" t="str">
        <f>IF(AND($A$450&lt;=BH$367,BH$367&lt;=$B$450),((1/3)*$D$450),"")</f>
        <v/>
      </c>
      <c r="TJ450" s="269" t="str">
        <f>IF(AND($A$450&lt;=BH$367,BH$367&lt;=$B$450),((2/3)*$D$450),"")</f>
        <v/>
      </c>
      <c r="TK450" s="269" t="str">
        <f>IF(AND($A$450&lt;=BH$367,BH$367&lt;=$B$450),$E$450,"")</f>
        <v/>
      </c>
      <c r="TL450" s="269" t="str">
        <f>IF(AND($A$450&lt;=BH$367,BH$367&lt;=$B$450),((1/3)*$E$450),"")</f>
        <v/>
      </c>
      <c r="TM450" s="269" t="str">
        <f>IF(AND($A$450&lt;=BH$367,BH$367&lt;=$B$450),((2/3)*$E$450),"")</f>
        <v/>
      </c>
      <c r="TN450" s="269" t="str">
        <f>IF(AND($A$450&lt;=BI$367,BI$367&lt;=$B$450),$C$450,"")</f>
        <v/>
      </c>
      <c r="TO450" s="269" t="str">
        <f>IF(AND($A$450&lt;=BI$367,BI$367&lt;=$B$450),((1/3)*$C$450),"")</f>
        <v/>
      </c>
      <c r="TP450" s="269" t="str">
        <f>IF(AND($A$450&lt;=BI$367,BI$367&lt;=$B$450),((2/3)*$C$450),"")</f>
        <v/>
      </c>
      <c r="TQ450" s="269" t="str">
        <f>IF(AND($A$450&lt;=BI$367,BI$367&lt;=$B$450),$D$450,"")</f>
        <v/>
      </c>
      <c r="TR450" s="269" t="str">
        <f>IF(AND($A$450&lt;=BI$367,BI$367&lt;=$B$450),((1/3)*$D$450),"")</f>
        <v/>
      </c>
      <c r="TS450" s="269" t="str">
        <f>IF(AND($A$450&lt;=BI$367,BI$367&lt;=$B$450),((2/3)*$D$450),"")</f>
        <v/>
      </c>
      <c r="TT450" s="269" t="str">
        <f>IF(AND($A$450&lt;=BI$367,BI$367&lt;=$B$450),$E$450,"")</f>
        <v/>
      </c>
      <c r="TU450" s="269" t="str">
        <f>IF(AND($A$450&lt;=BI$367,BI$367&lt;=$B$450),((1/3)*$E$450),"")</f>
        <v/>
      </c>
      <c r="TV450" s="269" t="str">
        <f>IF(AND($A$450&lt;=BI$367,BI$367&lt;=$B$450),((2/3)*$E$450),"")</f>
        <v/>
      </c>
      <c r="TW450" s="269" t="str">
        <f>IF(AND($A$450&lt;=BJ$367,BJ$367&lt;=$B$450),$C$450,"")</f>
        <v/>
      </c>
      <c r="TX450" s="269" t="str">
        <f>IF(AND($A$450&lt;=BJ$367,BJ$367&lt;=$B$450),((1/3)*$C$450),"")</f>
        <v/>
      </c>
      <c r="TY450" s="269" t="str">
        <f>IF(AND($A$450&lt;=BJ$367,BJ$367&lt;=$B$450),((2/3)*$C$450),"")</f>
        <v/>
      </c>
      <c r="TZ450" s="269" t="str">
        <f>IF(AND($A$450&lt;=BJ$367,BJ$367&lt;=$B$450),$D$450,"")</f>
        <v/>
      </c>
      <c r="UA450" s="269" t="str">
        <f>IF(AND($A$450&lt;=BJ$367,BJ$367&lt;=$B$450),((1/3)*$D$450),"")</f>
        <v/>
      </c>
      <c r="UB450" s="269" t="str">
        <f>IF(AND($A$450&lt;=BJ$367,BJ$367&lt;=$B$450),((2/3)*$D$450),"")</f>
        <v/>
      </c>
      <c r="UC450" s="269" t="str">
        <f>IF(AND($A$450&lt;=BJ$367,BJ$367&lt;=$B$450),$E$450,"")</f>
        <v/>
      </c>
      <c r="UD450" s="269" t="str">
        <f>IF(AND($A$450&lt;=BJ$367,BJ$367&lt;=$B$450),((1/3)*$E$450),"")</f>
        <v/>
      </c>
      <c r="UE450" s="269" t="str">
        <f>IF(AND($A$450&lt;=BJ$367,BJ$367&lt;=$B$450),((2/3)*$E$450),"")</f>
        <v/>
      </c>
      <c r="UF450" s="269" t="str">
        <f>IF(AND($A$450&lt;=BK$367,BK$367&lt;=$B$450),$C$450,"")</f>
        <v/>
      </c>
      <c r="UG450" s="269" t="str">
        <f>IF(AND($A$450&lt;=BK$367,BK$367&lt;=$B$450),((1/3)*$C$450),"")</f>
        <v/>
      </c>
      <c r="UH450" s="269" t="str">
        <f>IF(AND($A$450&lt;=BK$367,BK$367&lt;=$B$450),((2/3)*$C$450),"")</f>
        <v/>
      </c>
      <c r="UI450" s="269" t="str">
        <f>IF(AND($A$450&lt;=BK$367,BK$367&lt;=$B$450),$D$450,"")</f>
        <v/>
      </c>
      <c r="UJ450" s="269" t="str">
        <f>IF(AND($A$450&lt;=BK$367,BK$367&lt;=$B$450),((1/3)*$D$450),"")</f>
        <v/>
      </c>
      <c r="UK450" s="269" t="str">
        <f>IF(AND($A$450&lt;=BK$367,BK$367&lt;=$B$450),((2/3)*$D$450),"")</f>
        <v/>
      </c>
      <c r="UL450" s="269" t="str">
        <f>IF(AND($A$450&lt;=BK$367,BK$367&lt;=$B$450),$E$450,"")</f>
        <v/>
      </c>
      <c r="UM450" s="269" t="str">
        <f>IF(AND($A$450&lt;=BK$367,BK$367&lt;=$B$450),((1/3)*$E$450),"")</f>
        <v/>
      </c>
      <c r="UN450" s="269" t="str">
        <f>IF(AND($A$450&lt;=BK$367,BK$367&lt;=$B$450),((2/3)*$E$450),"")</f>
        <v/>
      </c>
      <c r="UO450" s="269" t="str">
        <f>IF(AND($A$450&lt;=BL$367,BL$367&lt;=$B$450),$C$450,"")</f>
        <v/>
      </c>
      <c r="UP450" s="269" t="str">
        <f>IF(AND($A$450&lt;=BL$367,BL$367&lt;=$B$450),((1/3)*$C$450),"")</f>
        <v/>
      </c>
      <c r="UQ450" s="269" t="str">
        <f>IF(AND($A$450&lt;=BL$367,BL$367&lt;=$B$450),((2/3)*$C$450),"")</f>
        <v/>
      </c>
      <c r="UR450" s="269" t="str">
        <f>IF(AND($A$450&lt;=BL$367,BL$367&lt;=$B$450),$D$450,"")</f>
        <v/>
      </c>
      <c r="US450" s="269" t="str">
        <f>IF(AND($A$450&lt;=BL$367,BL$367&lt;=$B$450),((1/3)*$D$450),"")</f>
        <v/>
      </c>
      <c r="UT450" s="269" t="str">
        <f>IF(AND($A$450&lt;=BL$367,BL$367&lt;=$B$450),((2/3)*$D$450),"")</f>
        <v/>
      </c>
      <c r="UU450" s="269" t="str">
        <f>IF(AND($A$450&lt;=BL$367,BL$367&lt;=$B$450),$E$450,"")</f>
        <v/>
      </c>
      <c r="UV450" s="269" t="str">
        <f>IF(AND($A$450&lt;=BL$367,BL$367&lt;=$B$450),((1/3)*$E$450),"")</f>
        <v/>
      </c>
      <c r="UW450" s="269" t="str">
        <f>IF(AND($A$450&lt;=BL$367,BL$367&lt;=$B$450),((2/3)*$E$450),"")</f>
        <v/>
      </c>
      <c r="UX450" s="269" t="str">
        <f>IF(AND($A$450&lt;=BM$367,BM$367&lt;=$B$450),$C$450,"")</f>
        <v/>
      </c>
      <c r="UY450" s="269" t="str">
        <f>IF(AND($A$450&lt;=BM$367,BM$367&lt;=$B$450),((1/3)*$C$450),"")</f>
        <v/>
      </c>
      <c r="UZ450" s="269" t="str">
        <f>IF(AND($A$450&lt;=BM$367,BM$367&lt;=$B$450),((2/3)*$C$450),"")</f>
        <v/>
      </c>
      <c r="VA450" s="269" t="str">
        <f>IF(AND($A$450&lt;=BM$367,BM$367&lt;=$B$450),$D$450,"")</f>
        <v/>
      </c>
      <c r="VB450" s="269" t="str">
        <f>IF(AND($A$450&lt;=BM$367,BM$367&lt;=$B$450),((1/3)*$D$450),"")</f>
        <v/>
      </c>
      <c r="VC450" s="269" t="str">
        <f>IF(AND($A$450&lt;=BM$367,BM$367&lt;=$B$450),((2/3)*$D$450),"")</f>
        <v/>
      </c>
      <c r="VD450" s="269" t="str">
        <f>IF(AND($A$450&lt;=BM$367,BM$367&lt;=$B$450),$E$450,"")</f>
        <v/>
      </c>
      <c r="VE450" s="269" t="str">
        <f>IF(AND($A$450&lt;=BM$367,BM$367&lt;=$B$450),((1/3)*$E$450),"")</f>
        <v/>
      </c>
      <c r="VF450" s="269" t="str">
        <f>IF(AND($A$450&lt;=BM$367,BM$367&lt;=$B$450),((2/3)*$E$450),"")</f>
        <v/>
      </c>
      <c r="VG450" s="269" t="str">
        <f>IF(AND($A$450&lt;=BN$367,BN$367&lt;=$B$450),$C$450,"")</f>
        <v/>
      </c>
      <c r="VH450" s="269" t="str">
        <f>IF(AND($A$450&lt;=BN$367,BN$367&lt;=$B$450),((1/3)*$C$450),"")</f>
        <v/>
      </c>
      <c r="VI450" s="269" t="str">
        <f>IF(AND($A$450&lt;=BN$367,BN$367&lt;=$B$450),((2/3)*$C$450),"")</f>
        <v/>
      </c>
      <c r="VJ450" s="269" t="str">
        <f>IF(AND($A$450&lt;=BN$367,BN$367&lt;=$B$450),$D$450,"")</f>
        <v/>
      </c>
      <c r="VK450" s="269" t="str">
        <f>IF(AND($A$450&lt;=BN$367,BN$367&lt;=$B$450),((1/3)*$D$450),"")</f>
        <v/>
      </c>
      <c r="VL450" s="269" t="str">
        <f>IF(AND($A$450&lt;=BN$367,BN$367&lt;=$B$450),((2/3)*$D$450),"")</f>
        <v/>
      </c>
      <c r="VM450" s="269" t="str">
        <f>IF(AND($A$450&lt;=BN$367,BN$367&lt;=$B$450),$E$450,"")</f>
        <v/>
      </c>
      <c r="VN450" s="269" t="str">
        <f>IF(AND($A$450&lt;=BN$367,BN$367&lt;=$B$450),((1/3)*$E$450),"")</f>
        <v/>
      </c>
      <c r="VO450" s="269" t="str">
        <f>IF(AND($A$450&lt;=BN$367,BN$367&lt;=$B$450),((2/3)*$E$450),"")</f>
        <v/>
      </c>
      <c r="VP450" s="269" t="str">
        <f>IF(AND($A$450&lt;=BO$367,BO$367&lt;=$B$450),$C$450,"")</f>
        <v/>
      </c>
      <c r="VQ450" s="269" t="str">
        <f>IF(AND($A$450&lt;=BO$367,BO$367&lt;=$B$450),((1/3)*$C$450),"")</f>
        <v/>
      </c>
      <c r="VR450" s="269" t="str">
        <f>IF(AND($A$450&lt;=BO$367,BO$367&lt;=$B$450),((2/3)*$C$450),"")</f>
        <v/>
      </c>
      <c r="VS450" s="269" t="str">
        <f>IF(AND($A$450&lt;=BO$367,BO$367&lt;=$B$450),$D$450,"")</f>
        <v/>
      </c>
      <c r="VT450" s="269" t="str">
        <f>IF(AND($A$450&lt;=BO$367,BO$367&lt;=$B$450),((1/3)*$D$450),"")</f>
        <v/>
      </c>
      <c r="VU450" s="269" t="str">
        <f>IF(AND($A$450&lt;=BO$367,BO$367&lt;=$B$450),((2/3)*$D$450),"")</f>
        <v/>
      </c>
      <c r="VV450" s="269" t="str">
        <f>IF(AND($A$450&lt;=BO$367,BO$367&lt;=$B$450),$E$450,"")</f>
        <v/>
      </c>
      <c r="VW450" s="269" t="str">
        <f>IF(AND($A$450&lt;=BO$367,BO$367&lt;=$B$450),((1/3)*$E$450),"")</f>
        <v/>
      </c>
      <c r="VX450" s="269" t="str">
        <f>IF(AND($A$450&lt;=BO$367,BO$367&lt;=$B$450),((2/3)*$E$450),"")</f>
        <v/>
      </c>
      <c r="VY450" s="269" t="str">
        <f>IF(AND($A$450&lt;=BP$367,BP$367&lt;=$B$450),$C$450,"")</f>
        <v/>
      </c>
      <c r="VZ450" s="269" t="str">
        <f>IF(AND($A$450&lt;=BP$367,BP$367&lt;=$B$450),((1/3)*$C$450),"")</f>
        <v/>
      </c>
      <c r="WA450" s="269" t="str">
        <f>IF(AND($A$450&lt;=BP$367,BP$367&lt;=$B$450),((2/3)*$C$450),"")</f>
        <v/>
      </c>
      <c r="WB450" s="269" t="str">
        <f>IF(AND($A$450&lt;=BP$367,BP$367&lt;=$B$450),$D$450,"")</f>
        <v/>
      </c>
      <c r="WC450" s="269" t="str">
        <f>IF(AND($A$450&lt;=BP$367,BP$367&lt;=$B$450),((1/3)*$D$450),"")</f>
        <v/>
      </c>
      <c r="WD450" s="269" t="str">
        <f>IF(AND($A$450&lt;=BP$367,BP$367&lt;=$B$450),((2/3)*$D$450),"")</f>
        <v/>
      </c>
      <c r="WE450" s="269" t="str">
        <f>IF(AND($A$450&lt;=BP$367,BP$367&lt;=$B$450),$E$450,"")</f>
        <v/>
      </c>
      <c r="WF450" s="269" t="str">
        <f>IF(AND($A$450&lt;=BP$367,BP$367&lt;=$B$450),((1/3)*$E$450),"")</f>
        <v/>
      </c>
      <c r="WG450" s="269" t="str">
        <f>IF(AND($A$450&lt;=BP$367,BP$367&lt;=$B$450),((2/3)*$E$450),"")</f>
        <v/>
      </c>
      <c r="WH450" s="269" t="str">
        <f>IF(AND($A$450&lt;=BQ$367,BQ$367&lt;=$B$450),$C$450,"")</f>
        <v/>
      </c>
      <c r="WI450" s="269" t="str">
        <f>IF(AND($A$450&lt;=BQ$367,BQ$367&lt;=$B$450),((1/3)*$C$450),"")</f>
        <v/>
      </c>
      <c r="WJ450" s="269" t="str">
        <f>IF(AND($A$450&lt;=BQ$367,BQ$367&lt;=$B$450),((2/3)*$C$450),"")</f>
        <v/>
      </c>
      <c r="WK450" s="269" t="str">
        <f>IF(AND($A$450&lt;=BQ$367,BQ$367&lt;=$B$450),$D$450,"")</f>
        <v/>
      </c>
      <c r="WL450" s="269" t="str">
        <f>IF(AND($A$450&lt;=BQ$367,BQ$367&lt;=$B$450),((1/3)*$D$450),"")</f>
        <v/>
      </c>
      <c r="WM450" s="269" t="str">
        <f>IF(AND($A$450&lt;=BQ$367,BQ$367&lt;=$B$450),((2/3)*$D$450),"")</f>
        <v/>
      </c>
      <c r="WN450" s="269" t="str">
        <f>IF(AND($A$450&lt;=BQ$367,BQ$367&lt;=$B$450),$E$450,"")</f>
        <v/>
      </c>
      <c r="WO450" s="269" t="str">
        <f>IF(AND($A$450&lt;=BQ$367,BQ$367&lt;=$B$450),((1/3)*$E$450),"")</f>
        <v/>
      </c>
      <c r="WP450" s="269" t="str">
        <f>IF(AND($A$450&lt;=BQ$367,BQ$367&lt;=$B$450),((2/3)*$E$450),"")</f>
        <v/>
      </c>
      <c r="WQ450" s="269" t="str">
        <f>IF(AND($A$450&lt;=BR$367,BR$367&lt;=$B$450),$C$450,"")</f>
        <v/>
      </c>
      <c r="WR450" s="269" t="str">
        <f>IF(AND($A$450&lt;=BR$367,BR$367&lt;=$B$450),((1/3)*$C$450),"")</f>
        <v/>
      </c>
      <c r="WS450" s="269" t="str">
        <f>IF(AND($A$450&lt;=BR$367,BR$367&lt;=$B$450),((2/3)*$C$450),"")</f>
        <v/>
      </c>
      <c r="WT450" s="269" t="str">
        <f>IF(AND($A$450&lt;=BR$367,BR$367&lt;=$B$450),$D$450,"")</f>
        <v/>
      </c>
      <c r="WU450" s="269" t="str">
        <f>IF(AND($A$450&lt;=BR$367,BR$367&lt;=$B$450),((1/3)*$D$450),"")</f>
        <v/>
      </c>
      <c r="WV450" s="269" t="str">
        <f>IF(AND($A$450&lt;=BR$367,BR$367&lt;=$B$450),((2/3)*$D$450),"")</f>
        <v/>
      </c>
      <c r="WW450" s="269" t="str">
        <f>IF(AND($A$450&lt;=BR$367,BR$367&lt;=$B$450),$E$450,"")</f>
        <v/>
      </c>
      <c r="WX450" s="269" t="str">
        <f>IF(AND($A$450&lt;=BR$367,BR$367&lt;=$B$450),((1/3)*$E$450),"")</f>
        <v/>
      </c>
      <c r="WY450" s="269" t="str">
        <f>IF(AND($A$450&lt;=BR$367,BR$367&lt;=$B$450),((2/3)*$E$450),"")</f>
        <v/>
      </c>
      <c r="WZ450" s="269" t="str">
        <f>IF(AND($A$450&lt;=BS$367,BS$367&lt;=$B$450),$C$450,"")</f>
        <v/>
      </c>
      <c r="XA450" s="269" t="str">
        <f>IF(AND($A$450&lt;=BS$367,BS$367&lt;=$B$450),((1/3)*$C$450),"")</f>
        <v/>
      </c>
      <c r="XB450" s="269" t="str">
        <f>IF(AND($A$450&lt;=BS$367,BS$367&lt;=$B$450),((2/3)*$C$450),"")</f>
        <v/>
      </c>
      <c r="XC450" s="269" t="str">
        <f>IF(AND($A$450&lt;=BS$367,BS$367&lt;=$B$450),$D$450,"")</f>
        <v/>
      </c>
      <c r="XD450" s="269" t="str">
        <f>IF(AND($A$450&lt;=BS$367,BS$367&lt;=$B$450),((1/3)*$D$450),"")</f>
        <v/>
      </c>
      <c r="XE450" s="269" t="str">
        <f>IF(AND($A$450&lt;=BS$367,BS$367&lt;=$B$450),((2/3)*$D$450),"")</f>
        <v/>
      </c>
      <c r="XF450" s="269" t="str">
        <f>IF(AND($A$450&lt;=BS$367,BS$367&lt;=$B$450),$E$450,"")</f>
        <v/>
      </c>
      <c r="XG450" s="269" t="str">
        <f>IF(AND($A$450&lt;=BS$367,BS$367&lt;=$B$450),((1/3)*$E$450),"")</f>
        <v/>
      </c>
      <c r="XH450" s="269" t="str">
        <f>IF(AND($A$450&lt;=BS$367,BS$367&lt;=$B$450),((2/3)*$E$450),"")</f>
        <v/>
      </c>
      <c r="XI450" s="269" t="str">
        <f>IF(AND($A$450&lt;=BT$367,BT$367&lt;=$B$450),$C$450,"")</f>
        <v/>
      </c>
      <c r="XJ450" s="269" t="str">
        <f>IF(AND($A$450&lt;=BT$367,BT$367&lt;=$B$450),((1/3)*$C$450),"")</f>
        <v/>
      </c>
      <c r="XK450" s="269" t="str">
        <f>IF(AND($A$450&lt;=BT$367,BT$367&lt;=$B$450),((2/3)*$C$450),"")</f>
        <v/>
      </c>
      <c r="XL450" s="269" t="str">
        <f>IF(AND($A$450&lt;=BT$367,BT$367&lt;=$B$450),$D$450,"")</f>
        <v/>
      </c>
      <c r="XM450" s="269" t="str">
        <f>IF(AND($A$450&lt;=BT$367,BT$367&lt;=$B$450),((1/3)*$D$450),"")</f>
        <v/>
      </c>
      <c r="XN450" s="269" t="str">
        <f>IF(AND($A$450&lt;=BT$367,BT$367&lt;=$B$450),((2/3)*$D$450),"")</f>
        <v/>
      </c>
      <c r="XO450" s="269" t="str">
        <f>IF(AND($A$450&lt;=BT$367,BT$367&lt;=$B$450),$E$450,"")</f>
        <v/>
      </c>
      <c r="XP450" s="269" t="str">
        <f>IF(AND($A$450&lt;=BT$367,BT$367&lt;=$B$450),((1/3)*$E$450),"")</f>
        <v/>
      </c>
      <c r="XQ450" s="269" t="str">
        <f>IF(AND($A$450&lt;=BT$367,BT$367&lt;=$B$450),((2/3)*$E$450),"")</f>
        <v/>
      </c>
      <c r="XR450" s="269" t="str">
        <f>IF(AND($A$450&lt;=BU$367,BU$367&lt;=$B$450),$C$450,"")</f>
        <v/>
      </c>
      <c r="XS450" s="269" t="str">
        <f>IF(AND($A$450&lt;=BU$367,BU$367&lt;=$B$450),((1/3)*$C$450),"")</f>
        <v/>
      </c>
      <c r="XT450" s="269" t="str">
        <f>IF(AND($A$450&lt;=BU$367,BU$367&lt;=$B$450),((2/3)*$C$450),"")</f>
        <v/>
      </c>
      <c r="XU450" s="269" t="str">
        <f>IF(AND($A$450&lt;=BU$367,BU$367&lt;=$B$450),$D$450,"")</f>
        <v/>
      </c>
      <c r="XV450" s="269" t="str">
        <f>IF(AND($A$450&lt;=BU$367,BU$367&lt;=$B$450),((1/3)*$D$450),"")</f>
        <v/>
      </c>
      <c r="XW450" s="269" t="str">
        <f>IF(AND($A$450&lt;=BU$367,BU$367&lt;=$B$450),((2/3)*$D$450),"")</f>
        <v/>
      </c>
      <c r="XX450" s="269" t="str">
        <f>IF(AND($A$450&lt;=BU$367,BU$367&lt;=$B$450),$E$450,"")</f>
        <v/>
      </c>
      <c r="XY450" s="269" t="str">
        <f>IF(AND($A$450&lt;=BU$367,BU$367&lt;=$B$450),((1/3)*$E$450),"")</f>
        <v/>
      </c>
      <c r="XZ450" s="269" t="str">
        <f>IF(AND($A$450&lt;=BU$367,BU$367&lt;=$B$450),((2/3)*$E$450),"")</f>
        <v/>
      </c>
      <c r="YA450" s="269" t="str">
        <f>IF(AND($A$450&lt;=BV$367,BV$367&lt;=$B$450),$C$450,"")</f>
        <v/>
      </c>
      <c r="YB450" s="269" t="str">
        <f>IF(AND($A$450&lt;=BV$367,BV$367&lt;=$B$450),((1/3)*$C$450),"")</f>
        <v/>
      </c>
      <c r="YC450" s="269" t="str">
        <f>IF(AND($A$450&lt;=BV$367,BV$367&lt;=$B$450),((2/3)*$C$450),"")</f>
        <v/>
      </c>
      <c r="YD450" s="269" t="str">
        <f>IF(AND($A$450&lt;=BV$367,BV$367&lt;=$B$450),$D$450,"")</f>
        <v/>
      </c>
      <c r="YE450" s="269" t="str">
        <f>IF(AND($A$450&lt;=BV$367,BV$367&lt;=$B$450),((1/3)*$D$450),"")</f>
        <v/>
      </c>
      <c r="YF450" s="269" t="str">
        <f>IF(AND($A$450&lt;=BV$367,BV$367&lt;=$B$450),((2/3)*$D$450),"")</f>
        <v/>
      </c>
      <c r="YG450" s="269" t="str">
        <f>IF(AND($A$450&lt;=BV$367,BV$367&lt;=$B$450),$E$450,"")</f>
        <v/>
      </c>
      <c r="YH450" s="269" t="str">
        <f>IF(AND($A$450&lt;=BV$367,BV$367&lt;=$B$450),((1/3)*$E$450),"")</f>
        <v/>
      </c>
      <c r="YI450" s="269" t="str">
        <f>IF(AND($A$450&lt;=BV$367,BV$367&lt;=$B$450),((2/3)*$E$450),"")</f>
        <v/>
      </c>
      <c r="YJ450" s="269" t="str">
        <f>IF(AND($A$450&lt;=BW$367,BW$367&lt;=$B$450),$C$450,"")</f>
        <v/>
      </c>
      <c r="YK450" s="269" t="str">
        <f>IF(AND($A$450&lt;=BW$367,BW$367&lt;=$B$450),((1/3)*$C$450),"")</f>
        <v/>
      </c>
      <c r="YL450" s="269" t="str">
        <f>IF(AND($A$450&lt;=BW$367,BW$367&lt;=$B$450),((2/3)*$C$450),"")</f>
        <v/>
      </c>
      <c r="YM450" s="269" t="str">
        <f>IF(AND($A$450&lt;=BW$367,BW$367&lt;=$B$450),$D$450,"")</f>
        <v/>
      </c>
      <c r="YN450" s="269" t="str">
        <f>IF(AND($A$450&lt;=BW$367,BW$367&lt;=$B$450),((1/3)*$D$450),"")</f>
        <v/>
      </c>
      <c r="YO450" s="269" t="str">
        <f>IF(AND($A$450&lt;=BW$367,BW$367&lt;=$B$450),((2/3)*$D$450),"")</f>
        <v/>
      </c>
      <c r="YP450" s="269" t="str">
        <f>IF(AND($A$450&lt;=BW$367,BW$367&lt;=$B$450),$E$450,"")</f>
        <v/>
      </c>
      <c r="YQ450" s="269" t="str">
        <f>IF(AND($A$450&lt;=BW$367,BW$367&lt;=$B$450),((1/3)*$E$450),"")</f>
        <v/>
      </c>
      <c r="YR450" s="269" t="str">
        <f>IF(AND($A$450&lt;=BW$367,BW$367&lt;=$B$450),((2/3)*$E$450),"")</f>
        <v/>
      </c>
      <c r="YS450" s="269" t="str">
        <f>IF(AND($A$450&lt;=BX$367,BX$367&lt;=$B$450),$C$450,"")</f>
        <v/>
      </c>
      <c r="YT450" s="269" t="str">
        <f>IF(AND($A$450&lt;=BX$367,BX$367&lt;=$B$450),((1/3)*$C$450),"")</f>
        <v/>
      </c>
      <c r="YU450" s="269" t="str">
        <f>IF(AND($A$450&lt;=BX$367,BX$367&lt;=$B$450),((2/3)*$C$450),"")</f>
        <v/>
      </c>
      <c r="YV450" s="269" t="str">
        <f>IF(AND($A$450&lt;=BX$367,BX$367&lt;=$B$450),$D$450,"")</f>
        <v/>
      </c>
      <c r="YW450" s="269" t="str">
        <f>IF(AND($A$450&lt;=BX$367,BX$367&lt;=$B$450),((1/3)*$D$450),"")</f>
        <v/>
      </c>
      <c r="YX450" s="269" t="str">
        <f>IF(AND($A$450&lt;=BX$367,BX$367&lt;=$B$450),((2/3)*$D$450),"")</f>
        <v/>
      </c>
      <c r="YY450" s="269" t="str">
        <f>IF(AND($A$450&lt;=BX$367,BX$367&lt;=$B$450),$E$450,"")</f>
        <v/>
      </c>
      <c r="YZ450" s="269" t="str">
        <f>IF(AND($A$450&lt;=BX$367,BX$367&lt;=$B$450),((1/3)*$E$450),"")</f>
        <v/>
      </c>
      <c r="ZA450" s="269" t="str">
        <f>IF(AND($A$450&lt;=BX$367,BX$367&lt;=$B$450),((2/3)*$E$450),"")</f>
        <v/>
      </c>
      <c r="ZB450" s="269" t="str">
        <f>IF(AND($A$450&lt;=BY$367,BY$367&lt;=$B$450),$C$450,"")</f>
        <v/>
      </c>
      <c r="ZC450" s="269" t="str">
        <f>IF(AND($A$450&lt;=BY$367,BY$367&lt;=$B$450),((1/3)*$C$450),"")</f>
        <v/>
      </c>
      <c r="ZD450" s="269" t="str">
        <f>IF(AND($A$450&lt;=BY$367,BY$367&lt;=$B$450),((2/3)*$C$450),"")</f>
        <v/>
      </c>
      <c r="ZE450" s="269" t="str">
        <f>IF(AND($A$450&lt;=BY$367,BY$367&lt;=$B$450),$D$450,"")</f>
        <v/>
      </c>
      <c r="ZF450" s="269" t="str">
        <f>IF(AND($A$450&lt;=BY$367,BY$367&lt;=$B$450),((1/3)*$D$450),"")</f>
        <v/>
      </c>
      <c r="ZG450" s="269" t="str">
        <f>IF(AND($A$450&lt;=BY$367,BY$367&lt;=$B$450),((2/3)*$D$450),"")</f>
        <v/>
      </c>
      <c r="ZH450" s="269" t="str">
        <f>IF(AND($A$450&lt;=BY$367,BY$367&lt;=$B$450),$E$450,"")</f>
        <v/>
      </c>
      <c r="ZI450" s="269" t="str">
        <f>IF(AND($A$450&lt;=BY$367,BY$367&lt;=$B$450),((1/3)*$E$450),"")</f>
        <v/>
      </c>
      <c r="ZJ450" s="269" t="str">
        <f>IF(AND($A$450&lt;=BY$367,BY$367&lt;=$B$450),((2/3)*$E$450),"")</f>
        <v/>
      </c>
      <c r="ZK450" s="269" t="str">
        <f>IF(AND($A$450&lt;=BZ$367,BZ$367&lt;=$B$450),$C$450,"")</f>
        <v/>
      </c>
      <c r="ZL450" s="269" t="str">
        <f>IF(AND($A$450&lt;=BZ$367,BZ$367&lt;=$B$450),((1/3)*$C$450),"")</f>
        <v/>
      </c>
      <c r="ZM450" s="269" t="str">
        <f>IF(AND($A$450&lt;=BZ$367,BZ$367&lt;=$B$450),((2/3)*$C$450),"")</f>
        <v/>
      </c>
      <c r="ZN450" s="269" t="str">
        <f>IF(AND($A$450&lt;=BZ$367,BZ$367&lt;=$B$450),$D$450,"")</f>
        <v/>
      </c>
      <c r="ZO450" s="269" t="str">
        <f>IF(AND($A$450&lt;=BZ$367,BZ$367&lt;=$B$450),((1/3)*$D$450),"")</f>
        <v/>
      </c>
      <c r="ZP450" s="269" t="str">
        <f>IF(AND($A$450&lt;=BZ$367,BZ$367&lt;=$B$450),((2/3)*$D$450),"")</f>
        <v/>
      </c>
      <c r="ZQ450" s="269" t="str">
        <f>IF(AND($A$450&lt;=BZ$367,BZ$367&lt;=$B$450),$E$450,"")</f>
        <v/>
      </c>
      <c r="ZR450" s="269" t="str">
        <f>IF(AND($A$450&lt;=BZ$367,BZ$367&lt;=$B$450),((1/3)*$E$450),"")</f>
        <v/>
      </c>
      <c r="ZS450" s="269" t="str">
        <f>IF(AND($A$450&lt;=BZ$367,BZ$367&lt;=$B$450),((2/3)*$E$450),"")</f>
        <v/>
      </c>
      <c r="ZT450" s="269" t="str">
        <f>IF(AND($A$450&lt;=CA$367,CA$367&lt;=$B$450),$C$450,"")</f>
        <v/>
      </c>
      <c r="ZU450" s="269" t="str">
        <f>IF(AND($A$450&lt;=CA$367,CA$367&lt;=$B$450),((1/3)*$C$450),"")</f>
        <v/>
      </c>
      <c r="ZV450" s="269" t="str">
        <f>IF(AND($A$450&lt;=CA$367,CA$367&lt;=$B$450),((2/3)*$C$450),"")</f>
        <v/>
      </c>
      <c r="ZW450" s="269" t="str">
        <f>IF(AND($A$450&lt;=CA$367,CA$367&lt;=$B$450),$D$450,"")</f>
        <v/>
      </c>
      <c r="ZX450" s="269" t="str">
        <f>IF(AND($A$450&lt;=CA$367,CA$367&lt;=$B$450),((1/3)*$D$450),"")</f>
        <v/>
      </c>
      <c r="ZY450" s="269" t="str">
        <f>IF(AND($A$450&lt;=CA$367,CA$367&lt;=$B$450),((2/3)*$D$450),"")</f>
        <v/>
      </c>
      <c r="ZZ450" s="269" t="str">
        <f>IF(AND($A$450&lt;=CA$367,CA$367&lt;=$B$450),$E$450,"")</f>
        <v/>
      </c>
      <c r="AAA450" s="269" t="str">
        <f>IF(AND($A$450&lt;=CA$367,CA$367&lt;=$B$450),((1/3)*$E$450),"")</f>
        <v/>
      </c>
      <c r="AAB450" s="269" t="str">
        <f>IF(AND($A$450&lt;=CA$367,CA$367&lt;=$B$450),((2/3)*$E$450),"")</f>
        <v/>
      </c>
      <c r="AAC450" s="269" t="str">
        <f>IF(AND($A$450&lt;=CB$367,CB$367&lt;=$B$450),$C$450,"")</f>
        <v/>
      </c>
      <c r="AAD450" s="269" t="str">
        <f>IF(AND($A$450&lt;=CB$367,CB$367&lt;=$B$450),((1/3)*$C$450),"")</f>
        <v/>
      </c>
      <c r="AAE450" s="269" t="str">
        <f>IF(AND($A$450&lt;=CB$367,CB$367&lt;=$B$450),((2/3)*$C$450),"")</f>
        <v/>
      </c>
      <c r="AAF450" s="269" t="str">
        <f>IF(AND($A$450&lt;=CB$367,CB$367&lt;=$B$450),$D$450,"")</f>
        <v/>
      </c>
      <c r="AAG450" s="269" t="str">
        <f>IF(AND($A$450&lt;=CB$367,CB$367&lt;=$B$450),((1/3)*$D$450),"")</f>
        <v/>
      </c>
      <c r="AAH450" s="269" t="str">
        <f>IF(AND($A$450&lt;=CB$367,CB$367&lt;=$B$450),((2/3)*$D$450),"")</f>
        <v/>
      </c>
      <c r="AAI450" s="269" t="str">
        <f>IF(AND($A$450&lt;=CB$367,CB$367&lt;=$B$450),$E$450,"")</f>
        <v/>
      </c>
      <c r="AAJ450" s="269" t="str">
        <f>IF(AND($A$450&lt;=CB$367,CB$367&lt;=$B$450),((1/3)*$E$450),"")</f>
        <v/>
      </c>
      <c r="AAK450" s="269" t="str">
        <f>IF(AND($A$450&lt;=CB$367,CB$367&lt;=$B$450),((2/3)*$E$450),"")</f>
        <v/>
      </c>
      <c r="AAL450" s="269" t="str">
        <f>IF(AND($A$450&lt;=CC$367,CC$367&lt;=$B$450),$C$450,"")</f>
        <v/>
      </c>
      <c r="AAM450" s="269" t="str">
        <f>IF(AND($A$450&lt;=CC$367,CC$367&lt;=$B$450),((1/3)*$C$450),"")</f>
        <v/>
      </c>
      <c r="AAN450" s="269" t="str">
        <f>IF(AND($A$450&lt;=CC$367,CC$367&lt;=$B$450),((2/3)*$C$450),"")</f>
        <v/>
      </c>
      <c r="AAO450" s="269" t="str">
        <f>IF(AND($A$450&lt;=CC$367,CC$367&lt;=$B$450),$D$450,"")</f>
        <v/>
      </c>
      <c r="AAP450" s="269" t="str">
        <f>IF(AND($A$450&lt;=CC$367,CC$367&lt;=$B$450),((1/3)*$D$450),"")</f>
        <v/>
      </c>
      <c r="AAQ450" s="269" t="str">
        <f>IF(AND($A$450&lt;=CC$367,CC$367&lt;=$B$450),((2/3)*$D$450),"")</f>
        <v/>
      </c>
      <c r="AAR450" s="269" t="str">
        <f>IF(AND($A$450&lt;=CC$367,CC$367&lt;=$B$450),$E$450,"")</f>
        <v/>
      </c>
      <c r="AAS450" s="269" t="str">
        <f>IF(AND($A$450&lt;=CC$367,CC$367&lt;=$B$450),((1/3)*$E$450),"")</f>
        <v/>
      </c>
      <c r="AAT450" s="269" t="str">
        <f>IF(AND($A$450&lt;=CC$367,CC$367&lt;=$B$450),((2/3)*$E$450),"")</f>
        <v/>
      </c>
      <c r="AAU450" s="269" t="str">
        <f>IF(AND($A$450&lt;=CD$367,CD$367&lt;=$B$450),$C$450,"")</f>
        <v/>
      </c>
      <c r="AAV450" s="269" t="str">
        <f>IF(AND($A$450&lt;=CD$367,CD$367&lt;=$B$450),((1/3)*$C$450),"")</f>
        <v/>
      </c>
      <c r="AAW450" s="269" t="str">
        <f>IF(AND($A$450&lt;=CD$367,CD$367&lt;=$B$450),((2/3)*$C$450),"")</f>
        <v/>
      </c>
      <c r="AAX450" s="269" t="str">
        <f>IF(AND($A$450&lt;=CD$367,CD$367&lt;=$B$450),$D$450,"")</f>
        <v/>
      </c>
      <c r="AAY450" s="269" t="str">
        <f>IF(AND($A$450&lt;=CD$367,CD$367&lt;=$B$450),((1/3)*$D$450),"")</f>
        <v/>
      </c>
      <c r="AAZ450" s="269" t="str">
        <f>IF(AND($A$450&lt;=CD$367,CD$367&lt;=$B$450),((2/3)*$D$450),"")</f>
        <v/>
      </c>
      <c r="ABA450" s="269" t="str">
        <f>IF(AND($A$450&lt;=CD$367,CD$367&lt;=$B$450),$E$450,"")</f>
        <v/>
      </c>
      <c r="ABB450" s="269" t="str">
        <f>IF(AND($A$450&lt;=CD$367,CD$367&lt;=$B$450),((1/3)*$E$450),"")</f>
        <v/>
      </c>
      <c r="ABC450" s="269" t="str">
        <f>IF(AND($A$450&lt;=CD$367,CD$367&lt;=$B$450),((2/3)*$E$450),"")</f>
        <v/>
      </c>
      <c r="ABD450" s="269" t="str">
        <f>IF(AND($A$450&lt;=CE$367,CE$367&lt;=$B$450),$C$450,"")</f>
        <v/>
      </c>
      <c r="ABE450" s="269" t="str">
        <f>IF(AND($A$450&lt;=CE$367,CE$367&lt;=$B$450),((1/3)*$C$450),"")</f>
        <v/>
      </c>
      <c r="ABF450" s="269" t="str">
        <f>IF(AND($A$450&lt;=CE$367,CE$367&lt;=$B$450),((2/3)*$C$450),"")</f>
        <v/>
      </c>
      <c r="ABG450" s="269" t="str">
        <f>IF(AND($A$450&lt;=CE$367,CE$367&lt;=$B$450),$D$450,"")</f>
        <v/>
      </c>
      <c r="ABH450" s="269" t="str">
        <f>IF(AND($A$450&lt;=CE$367,CE$367&lt;=$B$450),((1/3)*$D$450),"")</f>
        <v/>
      </c>
      <c r="ABI450" s="269" t="str">
        <f>IF(AND($A$450&lt;=CE$367,CE$367&lt;=$B$450),((2/3)*$D$450),"")</f>
        <v/>
      </c>
      <c r="ABJ450" s="269" t="str">
        <f>IF(AND($A$450&lt;=CE$367,CE$367&lt;=$B$450),$E$450,"")</f>
        <v/>
      </c>
      <c r="ABK450" s="269" t="str">
        <f>IF(AND($A$450&lt;=CE$367,CE$367&lt;=$B$450),((1/3)*$E$450),"")</f>
        <v/>
      </c>
      <c r="ABL450" s="269" t="str">
        <f>IF(AND($A$450&lt;=CE$367,CE$367&lt;=$B$450),((2/3)*$E$450),"")</f>
        <v/>
      </c>
      <c r="ABM450" s="269" t="str">
        <f>IF(AND($A$450&lt;=CF$367,CF$367&lt;=$B$450),$C$450,"")</f>
        <v/>
      </c>
      <c r="ABN450" s="269" t="str">
        <f>IF(AND($A$450&lt;=CF$367,CF$367&lt;=$B$450),((1/3)*$C$450),"")</f>
        <v/>
      </c>
      <c r="ABO450" s="269" t="str">
        <f>IF(AND($A$450&lt;=CF$367,CF$367&lt;=$B$450),((2/3)*$C$450),"")</f>
        <v/>
      </c>
      <c r="ABP450" s="269" t="str">
        <f>IF(AND($A$450&lt;=CF$367,CF$367&lt;=$B$450),$D$450,"")</f>
        <v/>
      </c>
      <c r="ABQ450" s="269" t="str">
        <f>IF(AND($A$450&lt;=CF$367,CF$367&lt;=$B$450),((1/3)*$D$450),"")</f>
        <v/>
      </c>
      <c r="ABR450" s="269" t="str">
        <f>IF(AND($A$450&lt;=CF$367,CF$367&lt;=$B$450),((2/3)*$D$450),"")</f>
        <v/>
      </c>
      <c r="ABS450" s="269" t="str">
        <f>IF(AND($A$450&lt;=CF$367,CF$367&lt;=$B$450),$E$450,"")</f>
        <v/>
      </c>
      <c r="ABT450" s="269" t="str">
        <f>IF(AND($A$450&lt;=CF$367,CF$367&lt;=$B$450),((1/3)*$E$450),"")</f>
        <v/>
      </c>
      <c r="ABU450" s="269" t="str">
        <f>IF(AND($A$450&lt;=CF$367,CF$367&lt;=$B$450),((2/3)*$E$450),"")</f>
        <v/>
      </c>
      <c r="ABV450" s="269" t="str">
        <f>IF(AND($A$450&lt;=CG$367,CG$367&lt;=$B$450),$C$450,"")</f>
        <v/>
      </c>
      <c r="ABW450" s="269" t="str">
        <f>IF(AND($A$450&lt;=CG$367,CG$367&lt;=$B$450),((1/3)*$C$450),"")</f>
        <v/>
      </c>
      <c r="ABX450" s="269" t="str">
        <f>IF(AND($A$450&lt;=CG$367,CG$367&lt;=$B$450),((2/3)*$C$450),"")</f>
        <v/>
      </c>
      <c r="ABY450" s="269" t="str">
        <f>IF(AND($A$450&lt;=CG$367,CG$367&lt;=$B$450),$D$450,"")</f>
        <v/>
      </c>
      <c r="ABZ450" s="269" t="str">
        <f>IF(AND($A$450&lt;=CG$367,CG$367&lt;=$B$450),((1/3)*$D$450),"")</f>
        <v/>
      </c>
      <c r="ACA450" s="269" t="str">
        <f>IF(AND($A$450&lt;=CG$367,CG$367&lt;=$B$450),((2/3)*$D$450),"")</f>
        <v/>
      </c>
      <c r="ACB450" s="269" t="str">
        <f>IF(AND($A$450&lt;=CG$367,CG$367&lt;=$B$450),$E$450,"")</f>
        <v/>
      </c>
      <c r="ACC450" s="269" t="str">
        <f>IF(AND($A$450&lt;=CG$367,CG$367&lt;=$B$450),((1/3)*$E$450),"")</f>
        <v/>
      </c>
      <c r="ACD450" s="269" t="str">
        <f>IF(AND($A$450&lt;=CG$367,CG$367&lt;=$B$450),((2/3)*$E$450),"")</f>
        <v/>
      </c>
      <c r="ACE450" s="269" t="str">
        <f>IF(AND($A$450&lt;=CH$367,CH$367&lt;=$B$450),$C$450,"")</f>
        <v/>
      </c>
      <c r="ACF450" s="269" t="str">
        <f>IF(AND($A$450&lt;=CH$367,CH$367&lt;=$B$450),((1/3)*$C$450),"")</f>
        <v/>
      </c>
      <c r="ACG450" s="269" t="str">
        <f>IF(AND($A$450&lt;=CH$367,CH$367&lt;=$B$450),((2/3)*$C$450),"")</f>
        <v/>
      </c>
      <c r="ACH450" s="269" t="str">
        <f>IF(AND($A$450&lt;=CH$367,CH$367&lt;=$B$450),$D$450,"")</f>
        <v/>
      </c>
      <c r="ACI450" s="269" t="str">
        <f>IF(AND($A$450&lt;=CH$367,CH$367&lt;=$B$450),((1/3)*$D$450),"")</f>
        <v/>
      </c>
      <c r="ACJ450" s="269" t="str">
        <f>IF(AND($A$450&lt;=CH$367,CH$367&lt;=$B$450),((2/3)*$D$450),"")</f>
        <v/>
      </c>
      <c r="ACK450" s="269" t="str">
        <f>IF(AND($A$450&lt;=CH$367,CH$367&lt;=$B$450),$E$450,"")</f>
        <v/>
      </c>
      <c r="ACL450" s="269" t="str">
        <f>IF(AND($A$450&lt;=CH$367,CH$367&lt;=$B$450),((1/3)*$E$450),"")</f>
        <v/>
      </c>
      <c r="ACM450" s="269" t="str">
        <f>IF(AND($A$450&lt;=CH$367,CH$367&lt;=$B$450),((2/3)*$E$450),"")</f>
        <v/>
      </c>
      <c r="ACN450" s="269" t="str">
        <f>IF(AND($A$450&lt;=CI$367,CI$367&lt;=$B$450),$C$450,"")</f>
        <v/>
      </c>
      <c r="ACO450" s="269" t="str">
        <f>IF(AND($A$450&lt;=CI$367,CI$367&lt;=$B$450),((1/3)*$C$450),"")</f>
        <v/>
      </c>
      <c r="ACP450" s="269" t="str">
        <f>IF(AND($A$450&lt;=CI$367,CI$367&lt;=$B$450),((2/3)*$C$450),"")</f>
        <v/>
      </c>
      <c r="ACQ450" s="269" t="str">
        <f>IF(AND($A$450&lt;=CI$367,CI$367&lt;=$B$450),$D$450,"")</f>
        <v/>
      </c>
      <c r="ACR450" s="269" t="str">
        <f>IF(AND($A$450&lt;=CI$367,CI$367&lt;=$B$450),((1/3)*$D$450),"")</f>
        <v/>
      </c>
      <c r="ACS450" s="269" t="str">
        <f>IF(AND($A$450&lt;=CI$367,CI$367&lt;=$B$450),((2/3)*$D$450),"")</f>
        <v/>
      </c>
      <c r="ACT450" s="269" t="str">
        <f>IF(AND($A$450&lt;=CI$367,CI$367&lt;=$B$450),$E$450,"")</f>
        <v/>
      </c>
      <c r="ACU450" s="269" t="str">
        <f>IF(AND($A$450&lt;=CI$367,CI$367&lt;=$B$450),((1/3)*$E$450),"")</f>
        <v/>
      </c>
      <c r="ACV450" s="269" t="str">
        <f>IF(AND($A$450&lt;=CI$367,CI$367&lt;=$B$450),((2/3)*$E$450),"")</f>
        <v/>
      </c>
      <c r="ACW450" s="269" t="str">
        <f>IF(AND($A$450&lt;=CJ$367,CJ$367&lt;=$B$450),$C$450,"")</f>
        <v/>
      </c>
      <c r="ACX450" s="269" t="str">
        <f>IF(AND($A$450&lt;=CJ$367,CJ$367&lt;=$B$450),((1/3)*$C$450),"")</f>
        <v/>
      </c>
      <c r="ACY450" s="269" t="str">
        <f>IF(AND($A$450&lt;=CJ$367,CJ$367&lt;=$B$450),((2/3)*$C$450),"")</f>
        <v/>
      </c>
      <c r="ACZ450" s="269" t="str">
        <f>IF(AND($A$450&lt;=CJ$367,CJ$367&lt;=$B$450),$D$450,"")</f>
        <v/>
      </c>
      <c r="ADA450" s="269" t="str">
        <f>IF(AND($A$450&lt;=CJ$367,CJ$367&lt;=$B$450),((1/3)*$D$450),"")</f>
        <v/>
      </c>
      <c r="ADB450" s="269" t="str">
        <f>IF(AND($A$450&lt;=CJ$367,CJ$367&lt;=$B$450),((2/3)*$D$450),"")</f>
        <v/>
      </c>
      <c r="ADC450" s="269" t="str">
        <f>IF(AND($A$450&lt;=CJ$367,CJ$367&lt;=$B$450),$E$450,"")</f>
        <v/>
      </c>
      <c r="ADD450" s="269" t="str">
        <f>IF(AND($A$450&lt;=CJ$367,CJ$367&lt;=$B$450),((1/3)*$E$450),"")</f>
        <v/>
      </c>
      <c r="ADE450" s="269" t="str">
        <f>IF(AND($A$450&lt;=CJ$367,CJ$367&lt;=$B$450),((2/3)*$E$450),"")</f>
        <v/>
      </c>
      <c r="ADF450" s="269" t="str">
        <f>IF(AND($A$450&lt;=CK$367,CK$367&lt;=$B$450),$C$450,"")</f>
        <v/>
      </c>
      <c r="ADG450" s="269" t="str">
        <f>IF(AND($A$450&lt;=CK$367,CK$367&lt;=$B$450),((1/3)*$C$450),"")</f>
        <v/>
      </c>
      <c r="ADH450" s="269" t="str">
        <f>IF(AND($A$450&lt;=CK$367,CK$367&lt;=$B$450),((2/3)*$C$450),"")</f>
        <v/>
      </c>
      <c r="ADI450" s="269" t="str">
        <f>IF(AND($A$450&lt;=CK$367,CK$367&lt;=$B$450),$D$450,"")</f>
        <v/>
      </c>
      <c r="ADJ450" s="269" t="str">
        <f>IF(AND($A$450&lt;=CK$367,CK$367&lt;=$B$450),((1/3)*$D$450),"")</f>
        <v/>
      </c>
      <c r="ADK450" s="269" t="str">
        <f>IF(AND($A$450&lt;=CK$367,CK$367&lt;=$B$450),((2/3)*$D$450),"")</f>
        <v/>
      </c>
      <c r="ADL450" s="269" t="str">
        <f>IF(AND($A$450&lt;=CK$367,CK$367&lt;=$B$450),$E$450,"")</f>
        <v/>
      </c>
      <c r="ADM450" s="269" t="str">
        <f>IF(AND($A$450&lt;=CK$367,CK$367&lt;=$B$450),((1/3)*$E$450),"")</f>
        <v/>
      </c>
      <c r="ADN450" s="269" t="str">
        <f>IF(AND($A$450&lt;=CK$367,CK$367&lt;=$B$450),((2/3)*$E$450),"")</f>
        <v/>
      </c>
      <c r="ADO450" s="269" t="str">
        <f>IF(AND($A$450&lt;=CL$367,CL$367&lt;=$B$450),$C$450,"")</f>
        <v/>
      </c>
      <c r="ADP450" s="269" t="str">
        <f>IF(AND($A$450&lt;=CL$367,CL$367&lt;=$B$450),((1/3)*$C$450),"")</f>
        <v/>
      </c>
      <c r="ADQ450" s="269" t="str">
        <f>IF(AND($A$450&lt;=CL$367,CL$367&lt;=$B$450),((2/3)*$C$450),"")</f>
        <v/>
      </c>
      <c r="ADR450" s="269" t="str">
        <f>IF(AND($A$450&lt;=CL$367,CL$367&lt;=$B$450),$D$450,"")</f>
        <v/>
      </c>
      <c r="ADS450" s="269" t="str">
        <f>IF(AND($A$450&lt;=CL$367,CL$367&lt;=$B$450),((1/3)*$D$450),"")</f>
        <v/>
      </c>
      <c r="ADT450" s="269" t="str">
        <f>IF(AND($A$450&lt;=CL$367,CL$367&lt;=$B$450),((2/3)*$D$450),"")</f>
        <v/>
      </c>
      <c r="ADU450" s="269" t="str">
        <f>IF(AND($A$450&lt;=CL$367,CL$367&lt;=$B$450),$E$450,"")</f>
        <v/>
      </c>
      <c r="ADV450" s="269" t="str">
        <f>IF(AND($A$450&lt;=CL$367,CL$367&lt;=$B$450),((1/3)*$E$450),"")</f>
        <v/>
      </c>
      <c r="ADW450" s="269" t="str">
        <f>IF(AND($A$450&lt;=CL$367,CL$367&lt;=$B$450),((2/3)*$E$450),"")</f>
        <v/>
      </c>
      <c r="ADX450" s="269" t="str">
        <f>IF(AND($A$450&lt;=CM$367,CM$367&lt;=$B$450),$C$450,"")</f>
        <v/>
      </c>
      <c r="ADY450" s="269" t="str">
        <f>IF(AND($A$450&lt;=CM$367,CM$367&lt;=$B$450),((1/3)*$C$450),"")</f>
        <v/>
      </c>
      <c r="ADZ450" s="269" t="str">
        <f>IF(AND($A$450&lt;=CM$367,CM$367&lt;=$B$450),((2/3)*$C$450),"")</f>
        <v/>
      </c>
      <c r="AEA450" s="269" t="str">
        <f>IF(AND($A$450&lt;=CM$367,CM$367&lt;=$B$450),$D$450,"")</f>
        <v/>
      </c>
      <c r="AEB450" s="269" t="str">
        <f>IF(AND($A$450&lt;=CM$367,CM$367&lt;=$B$450),((1/3)*$D$450),"")</f>
        <v/>
      </c>
      <c r="AEC450" s="269" t="str">
        <f>IF(AND($A$450&lt;=CM$367,CM$367&lt;=$B$450),((2/3)*$D$450),"")</f>
        <v/>
      </c>
      <c r="AED450" s="269" t="str">
        <f>IF(AND($A$450&lt;=CM$367,CM$367&lt;=$B$450),$E$450,"")</f>
        <v/>
      </c>
      <c r="AEE450" s="269" t="str">
        <f>IF(AND($A$450&lt;=CM$367,CM$367&lt;=$B$450),((1/3)*$E$450),"")</f>
        <v/>
      </c>
      <c r="AEF450" s="269" t="str">
        <f>IF(AND($A$450&lt;=CM$367,CM$367&lt;=$B$450),((2/3)*$E$450),"")</f>
        <v/>
      </c>
      <c r="AEG450" s="269" t="str">
        <f>IF(AND($A$450&lt;=CN$367,CN$367&lt;=$B$450),$C$450,"")</f>
        <v/>
      </c>
      <c r="AEH450" s="269" t="str">
        <f>IF(AND($A$450&lt;=CN$367,CN$367&lt;=$B$450),((1/3)*$C$450),"")</f>
        <v/>
      </c>
      <c r="AEI450" s="269" t="str">
        <f>IF(AND($A$450&lt;=CN$367,CN$367&lt;=$B$450),((2/3)*$C$450),"")</f>
        <v/>
      </c>
      <c r="AEJ450" s="269" t="str">
        <f>IF(AND($A$450&lt;=CN$367,CN$367&lt;=$B$450),$D$450,"")</f>
        <v/>
      </c>
      <c r="AEK450" s="269" t="str">
        <f>IF(AND($A$450&lt;=CN$367,CN$367&lt;=$B$450),((1/3)*$D$450),"")</f>
        <v/>
      </c>
      <c r="AEL450" s="269" t="str">
        <f>IF(AND($A$450&lt;=CN$367,CN$367&lt;=$B$450),((2/3)*$D$450),"")</f>
        <v/>
      </c>
      <c r="AEM450" s="269" t="str">
        <f>IF(AND($A$450&lt;=CN$367,CN$367&lt;=$B$450),$E$450,"")</f>
        <v/>
      </c>
      <c r="AEN450" s="269" t="str">
        <f>IF(AND($A$450&lt;=CN$367,CN$367&lt;=$B$450),((1/3)*$E$450),"")</f>
        <v/>
      </c>
      <c r="AEO450" s="269" t="str">
        <f>IF(AND($A$450&lt;=CN$367,CN$367&lt;=$B$450),((2/3)*$E$450),"")</f>
        <v/>
      </c>
      <c r="AEP450" s="269" t="str">
        <f>IF(AND($A$450&lt;=CO$367,CO$367&lt;=$B$450),$C$450,"")</f>
        <v/>
      </c>
      <c r="AEQ450" s="269" t="str">
        <f>IF(AND($A$450&lt;=CO$367,CO$367&lt;=$B$450),((1/3)*$C$450),"")</f>
        <v/>
      </c>
      <c r="AER450" s="269" t="str">
        <f>IF(AND($A$450&lt;=CO$367,CO$367&lt;=$B$450),((2/3)*$C$450),"")</f>
        <v/>
      </c>
      <c r="AES450" s="269" t="str">
        <f>IF(AND($A$450&lt;=CO$367,CO$367&lt;=$B$450),$D$450,"")</f>
        <v/>
      </c>
      <c r="AET450" s="269" t="str">
        <f>IF(AND($A$450&lt;=CO$367,CO$367&lt;=$B$450),((1/3)*$D$450),"")</f>
        <v/>
      </c>
      <c r="AEU450" s="269" t="str">
        <f>IF(AND($A$450&lt;=CO$367,CO$367&lt;=$B$450),((2/3)*$D$450),"")</f>
        <v/>
      </c>
      <c r="AEV450" s="269" t="str">
        <f>IF(AND($A$450&lt;=CO$367,CO$367&lt;=$B$450),$E$450,"")</f>
        <v/>
      </c>
      <c r="AEW450" s="269" t="str">
        <f>IF(AND($A$450&lt;=CO$367,CO$367&lt;=$B$450),((1/3)*$E$450),"")</f>
        <v/>
      </c>
      <c r="AEX450" s="269" t="str">
        <f>IF(AND($A$450&lt;=CO$367,CO$367&lt;=$B$450),((2/3)*$E$450),"")</f>
        <v/>
      </c>
      <c r="AEY450" s="269" t="str">
        <f>IF(AND($A$450&lt;=CP$367,CP$367&lt;=$B$450),$C$450,"")</f>
        <v/>
      </c>
      <c r="AEZ450" s="269" t="str">
        <f>IF(AND($A$450&lt;=CP$367,CP$367&lt;=$B$450),((1/3)*$C$450),"")</f>
        <v/>
      </c>
      <c r="AFA450" s="269" t="str">
        <f>IF(AND($A$450&lt;=CP$367,CP$367&lt;=$B$450),((2/3)*$C$450),"")</f>
        <v/>
      </c>
      <c r="AFB450" s="269" t="str">
        <f>IF(AND($A$450&lt;=CP$367,CP$367&lt;=$B$450),$D$450,"")</f>
        <v/>
      </c>
      <c r="AFC450" s="269" t="str">
        <f>IF(AND($A$450&lt;=CP$367,CP$367&lt;=$B$450),((1/3)*$D$450),"")</f>
        <v/>
      </c>
      <c r="AFD450" s="269" t="str">
        <f>IF(AND($A$450&lt;=CP$367,CP$367&lt;=$B$450),((2/3)*$D$450),"")</f>
        <v/>
      </c>
      <c r="AFE450" s="269" t="str">
        <f>IF(AND($A$450&lt;=CP$367,CP$367&lt;=$B$450),$E$450,"")</f>
        <v/>
      </c>
      <c r="AFF450" s="269" t="str">
        <f>IF(AND($A$450&lt;=CP$367,CP$367&lt;=$B$450),((1/3)*$E$450),"")</f>
        <v/>
      </c>
      <c r="AFG450" s="269" t="str">
        <f>IF(AND($A$450&lt;=CP$367,CP$367&lt;=$B$450),((2/3)*$E$450),"")</f>
        <v/>
      </c>
      <c r="AFH450" s="269" t="str">
        <f>IF(AND($A$450&lt;=CQ$367,CQ$367&lt;=$B$450),$C$450,"")</f>
        <v/>
      </c>
      <c r="AFI450" s="269" t="str">
        <f>IF(AND($A$450&lt;=CQ$367,CQ$367&lt;=$B$450),((1/3)*$C$450),"")</f>
        <v/>
      </c>
      <c r="AFJ450" s="269" t="str">
        <f>IF(AND($A$450&lt;=CQ$367,CQ$367&lt;=$B$450),((2/3)*$C$450),"")</f>
        <v/>
      </c>
      <c r="AFK450" s="269" t="str">
        <f>IF(AND($A$450&lt;=CQ$367,CQ$367&lt;=$B$450),$D$450,"")</f>
        <v/>
      </c>
      <c r="AFL450" s="269" t="str">
        <f>IF(AND($A$450&lt;=CQ$367,CQ$367&lt;=$B$450),((1/3)*$D$450),"")</f>
        <v/>
      </c>
      <c r="AFM450" s="269" t="str">
        <f>IF(AND($A$450&lt;=CQ$367,CQ$367&lt;=$B$450),((2/3)*$D$450),"")</f>
        <v/>
      </c>
      <c r="AFN450" s="269" t="str">
        <f>IF(AND($A$450&lt;=CQ$367,CQ$367&lt;=$B$450),$E$450,"")</f>
        <v/>
      </c>
      <c r="AFO450" s="269" t="str">
        <f>IF(AND($A$450&lt;=CQ$367,CQ$367&lt;=$B$450),((1/3)*$E$450),"")</f>
        <v/>
      </c>
      <c r="AFP450" s="269" t="str">
        <f>IF(AND($A$450&lt;=CQ$367,CQ$367&lt;=$B$450),((2/3)*$E$450),"")</f>
        <v/>
      </c>
      <c r="AFQ450" s="269" t="str">
        <f>IF(AND($A$450&lt;=CR$367,CR$367&lt;=$B$450),$C$450,"")</f>
        <v/>
      </c>
      <c r="AFR450" s="269" t="str">
        <f>IF(AND($A$450&lt;=CR$367,CR$367&lt;=$B$450),((1/3)*$C$450),"")</f>
        <v/>
      </c>
      <c r="AFS450" s="269" t="str">
        <f>IF(AND($A$450&lt;=CR$367,CR$367&lt;=$B$450),((2/3)*$C$450),"")</f>
        <v/>
      </c>
      <c r="AFT450" s="269" t="str">
        <f>IF(AND($A$450&lt;=CR$367,CR$367&lt;=$B$450),$D$450,"")</f>
        <v/>
      </c>
      <c r="AFU450" s="269" t="str">
        <f>IF(AND($A$450&lt;=CR$367,CR$367&lt;=$B$450),((1/3)*$D$450),"")</f>
        <v/>
      </c>
      <c r="AFV450" s="269" t="str">
        <f>IF(AND($A$450&lt;=CR$367,CR$367&lt;=$B$450),((2/3)*$D$450),"")</f>
        <v/>
      </c>
      <c r="AFW450" s="269" t="str">
        <f>IF(AND($A$450&lt;=CR$367,CR$367&lt;=$B$450),$E$450,"")</f>
        <v/>
      </c>
      <c r="AFX450" s="269" t="str">
        <f>IF(AND($A$450&lt;=CR$367,CR$367&lt;=$B$450),((1/3)*$E$450),"")</f>
        <v/>
      </c>
      <c r="AFY450" s="269" t="str">
        <f>IF(AND($A$450&lt;=CR$367,CR$367&lt;=$B$450),((2/3)*$E$450),"")</f>
        <v/>
      </c>
      <c r="AFZ450" s="269" t="str">
        <f>IF(AND($A$450&lt;=CS$367,CS$367&lt;=$B$450),$C$450,"")</f>
        <v/>
      </c>
      <c r="AGA450" s="269" t="str">
        <f>IF(AND($A$450&lt;=CS$367,CS$367&lt;=$B$450),((1/3)*$C$450),"")</f>
        <v/>
      </c>
      <c r="AGB450" s="269" t="str">
        <f>IF(AND($A$450&lt;=CS$367,CS$367&lt;=$B$450),((2/3)*$C$450),"")</f>
        <v/>
      </c>
      <c r="AGC450" s="269" t="str">
        <f>IF(AND($A$450&lt;=CS$367,CS$367&lt;=$B$450),$D$450,"")</f>
        <v/>
      </c>
      <c r="AGD450" s="269" t="str">
        <f>IF(AND($A$450&lt;=CS$367,CS$367&lt;=$B$450),((1/3)*$D$450),"")</f>
        <v/>
      </c>
      <c r="AGE450" s="269" t="str">
        <f>IF(AND($A$450&lt;=CS$367,CS$367&lt;=$B$450),((2/3)*$D$450),"")</f>
        <v/>
      </c>
      <c r="AGF450" s="269" t="str">
        <f>IF(AND($A$450&lt;=CS$367,CS$367&lt;=$B$450),$E$450,"")</f>
        <v/>
      </c>
      <c r="AGG450" s="269" t="str">
        <f>IF(AND($A$450&lt;=CS$367,CS$367&lt;=$B$450),((1/3)*$E$450),"")</f>
        <v/>
      </c>
      <c r="AGH450" s="269" t="str">
        <f>IF(AND($A$450&lt;=CS$367,CS$367&lt;=$B$450),((2/3)*$E$450),"")</f>
        <v/>
      </c>
      <c r="AGI450" s="269" t="str">
        <f>IF(AND($A$450&lt;=CT$367,CT$367&lt;=$B$450),$C$450,"")</f>
        <v/>
      </c>
      <c r="AGJ450" s="269" t="str">
        <f>IF(AND($A$450&lt;=CT$367,CT$367&lt;=$B$450),((1/3)*$C$450),"")</f>
        <v/>
      </c>
      <c r="AGK450" s="269" t="str">
        <f>IF(AND($A$450&lt;=CT$367,CT$367&lt;=$B$450),((2/3)*$C$450),"")</f>
        <v/>
      </c>
      <c r="AGL450" s="269" t="str">
        <f>IF(AND($A$450&lt;=CT$367,CT$367&lt;=$B$450),$D$450,"")</f>
        <v/>
      </c>
      <c r="AGM450" s="269" t="str">
        <f>IF(AND($A$450&lt;=CT$367,CT$367&lt;=$B$450),((1/3)*$D$450),"")</f>
        <v/>
      </c>
      <c r="AGN450" s="269" t="str">
        <f>IF(AND($A$450&lt;=CT$367,CT$367&lt;=$B$450),((2/3)*$D$450),"")</f>
        <v/>
      </c>
      <c r="AGO450" s="269" t="str">
        <f>IF(AND($A$450&lt;=CT$367,CT$367&lt;=$B$450),$E$450,"")</f>
        <v/>
      </c>
      <c r="AGP450" s="269" t="str">
        <f>IF(AND($A$450&lt;=CT$367,CT$367&lt;=$B$450),((1/3)*$E$450),"")</f>
        <v/>
      </c>
      <c r="AGQ450" s="269" t="str">
        <f>IF(AND($A$450&lt;=CT$367,CT$367&lt;=$B$450),((2/3)*$E$450),"")</f>
        <v/>
      </c>
      <c r="AGR450" s="269" t="str">
        <f>IF(AND($A$450&lt;=CU$367,CU$367&lt;=$B$450),$C$450,"")</f>
        <v/>
      </c>
      <c r="AGS450" s="269" t="str">
        <f>IF(AND($A$450&lt;=CU$367,CU$367&lt;=$B$450),((1/3)*$C$450),"")</f>
        <v/>
      </c>
      <c r="AGT450" s="269" t="str">
        <f>IF(AND($A$450&lt;=CU$367,CU$367&lt;=$B$450),((2/3)*$C$450),"")</f>
        <v/>
      </c>
      <c r="AGU450" s="269" t="str">
        <f>IF(AND($A$450&lt;=CU$367,CU$367&lt;=$B$450),$D$450,"")</f>
        <v/>
      </c>
      <c r="AGV450" s="269" t="str">
        <f>IF(AND($A$450&lt;=CU$367,CU$367&lt;=$B$450),((1/3)*$D$450),"")</f>
        <v/>
      </c>
      <c r="AGW450" s="269" t="str">
        <f>IF(AND($A$450&lt;=CU$367,CU$367&lt;=$B$450),((2/3)*$D$450),"")</f>
        <v/>
      </c>
      <c r="AGX450" s="269" t="str">
        <f>IF(AND($A$450&lt;=CU$367,CU$367&lt;=$B$450),$E$450,"")</f>
        <v/>
      </c>
      <c r="AGY450" s="269" t="str">
        <f>IF(AND($A$450&lt;=CU$367,CU$367&lt;=$B$450),((1/3)*$E$450),"")</f>
        <v/>
      </c>
      <c r="AGZ450" s="269" t="str">
        <f>IF(AND($A$450&lt;=CU$367,CU$367&lt;=$B$450),((2/3)*$E$450),"")</f>
        <v/>
      </c>
      <c r="AHA450" s="269" t="str">
        <f>IF(AND($A$450&lt;=CV$367,CV$367&lt;=$B$450),$C$450,"")</f>
        <v/>
      </c>
      <c r="AHB450" s="269" t="str">
        <f>IF(AND($A$450&lt;=CV$367,CV$367&lt;=$B$450),((1/3)*$C$450),"")</f>
        <v/>
      </c>
      <c r="AHC450" s="269" t="str">
        <f>IF(AND($A$450&lt;=CV$367,CV$367&lt;=$B$450),((2/3)*$C$450),"")</f>
        <v/>
      </c>
      <c r="AHD450" s="269" t="str">
        <f>IF(AND($A$450&lt;=CV$367,CV$367&lt;=$B$450),$D$450,"")</f>
        <v/>
      </c>
      <c r="AHE450" s="269" t="str">
        <f>IF(AND($A$450&lt;=CV$367,CV$367&lt;=$B$450),((1/3)*$D$450),"")</f>
        <v/>
      </c>
      <c r="AHF450" s="269" t="str">
        <f>IF(AND($A$450&lt;=CV$367,CV$367&lt;=$B$450),((2/3)*$D$450),"")</f>
        <v/>
      </c>
      <c r="AHG450" s="269" t="str">
        <f>IF(AND($A$450&lt;=CV$367,CV$367&lt;=$B$450),$E$450,"")</f>
        <v/>
      </c>
      <c r="AHH450" s="269" t="str">
        <f>IF(AND($A$450&lt;=CV$367,CV$367&lt;=$B$450),((1/3)*$E$450),"")</f>
        <v/>
      </c>
      <c r="AHI450" s="269" t="str">
        <f>IF(AND($A$450&lt;=CV$367,CV$367&lt;=$B$450),((2/3)*$E$450),"")</f>
        <v/>
      </c>
      <c r="AHJ450" s="269" t="str">
        <f>IF(AND($A$450&lt;=CW$367,CW$367&lt;=$B$450),$C$450,"")</f>
        <v/>
      </c>
      <c r="AHK450" s="269" t="str">
        <f>IF(AND($A$450&lt;=CW$367,CW$367&lt;=$B$450),((1/3)*$C$450),"")</f>
        <v/>
      </c>
      <c r="AHL450" s="269" t="str">
        <f>IF(AND($A$450&lt;=CW$367,CW$367&lt;=$B$450),((2/3)*$C$450),"")</f>
        <v/>
      </c>
      <c r="AHM450" s="269" t="str">
        <f>IF(AND($A$450&lt;=CW$367,CW$367&lt;=$B$450),$D$450,"")</f>
        <v/>
      </c>
      <c r="AHN450" s="269" t="str">
        <f>IF(AND($A$450&lt;=CW$367,CW$367&lt;=$B$450),((1/3)*$D$450),"")</f>
        <v/>
      </c>
      <c r="AHO450" s="269" t="str">
        <f>IF(AND($A$450&lt;=CW$367,CW$367&lt;=$B$450),((2/3)*$D$450),"")</f>
        <v/>
      </c>
      <c r="AHP450" s="269" t="str">
        <f>IF(AND($A$450&lt;=CW$367,CW$367&lt;=$B$450),$E$450,"")</f>
        <v/>
      </c>
      <c r="AHQ450" s="269" t="str">
        <f>IF(AND($A$450&lt;=CW$367,CW$367&lt;=$B$450),((1/3)*$E$450),"")</f>
        <v/>
      </c>
      <c r="AHR450" s="269" t="str">
        <f>IF(AND($A$450&lt;=CW$367,CW$367&lt;=$B$450),((2/3)*$E$450),"")</f>
        <v/>
      </c>
      <c r="AHS450" s="269" t="str">
        <f>IF(AND($A$450&lt;=CX$367,CX$367&lt;=$B$450),$C$450,"")</f>
        <v/>
      </c>
      <c r="AHT450" s="269" t="str">
        <f>IF(AND($A$450&lt;=CX$367,CX$367&lt;=$B$450),((1/3)*$C$450),"")</f>
        <v/>
      </c>
      <c r="AHU450" s="269" t="str">
        <f>IF(AND($A$450&lt;=CX$367,CX$367&lt;=$B$450),((2/3)*$C$450),"")</f>
        <v/>
      </c>
      <c r="AHV450" s="269" t="str">
        <f>IF(AND($A$450&lt;=CX$367,CX$367&lt;=$B$450),$D$450,"")</f>
        <v/>
      </c>
      <c r="AHW450" s="269" t="str">
        <f>IF(AND($A$450&lt;=CX$367,CX$367&lt;=$B$450),((1/3)*$D$450),"")</f>
        <v/>
      </c>
      <c r="AHX450" s="269" t="str">
        <f>IF(AND($A$450&lt;=CX$367,CX$367&lt;=$B$450),((2/3)*$D$450),"")</f>
        <v/>
      </c>
      <c r="AHY450" s="269" t="str">
        <f>IF(AND($A$450&lt;=CX$367,CX$367&lt;=$B$450),$E$450,"")</f>
        <v/>
      </c>
      <c r="AHZ450" s="269" t="str">
        <f>IF(AND($A$450&lt;=CX$367,CX$367&lt;=$B$450),((1/3)*$E$450),"")</f>
        <v/>
      </c>
      <c r="AIA450" s="269" t="str">
        <f>IF(AND($A$450&lt;=CX$367,CX$367&lt;=$B$450),((2/3)*$E$450),"")</f>
        <v/>
      </c>
      <c r="AIB450" s="269" t="str">
        <f>IF(AND($A$450&lt;=CY$367,CY$367&lt;=$B$450),$C$450,"")</f>
        <v/>
      </c>
      <c r="AIC450" s="269" t="str">
        <f>IF(AND($A$450&lt;=CY$367,CY$367&lt;=$B$450),((1/3)*$C$450),"")</f>
        <v/>
      </c>
      <c r="AID450" s="269" t="str">
        <f>IF(AND($A$450&lt;=CY$367,CY$367&lt;=$B$450),((2/3)*$C$450),"")</f>
        <v/>
      </c>
      <c r="AIE450" s="269" t="str">
        <f>IF(AND($A$450&lt;=CY$367,CY$367&lt;=$B$450),$D$450,"")</f>
        <v/>
      </c>
      <c r="AIF450" s="269" t="str">
        <f>IF(AND($A$450&lt;=CY$367,CY$367&lt;=$B$450),((1/3)*$D$450),"")</f>
        <v/>
      </c>
      <c r="AIG450" s="269" t="str">
        <f>IF(AND($A$450&lt;=CY$367,CY$367&lt;=$B$450),((2/3)*$D$450),"")</f>
        <v/>
      </c>
      <c r="AIH450" s="269" t="str">
        <f>IF(AND($A$450&lt;=CY$367,CY$367&lt;=$B$450),$E$450,"")</f>
        <v/>
      </c>
      <c r="AII450" s="269" t="str">
        <f>IF(AND($A$450&lt;=CY$367,CY$367&lt;=$B$450),((1/3)*$E$450),"")</f>
        <v/>
      </c>
      <c r="AIJ450" s="269" t="str">
        <f>IF(AND($A$450&lt;=CY$367,CY$367&lt;=$B$450),((2/3)*$E$450),"")</f>
        <v/>
      </c>
      <c r="AIK450" s="269" t="str">
        <f>IF(AND($A$450&lt;=CZ$367,CZ$367&lt;=$B$450),$C$450,"")</f>
        <v/>
      </c>
      <c r="AIL450" s="269" t="str">
        <f>IF(AND($A$450&lt;=CZ$367,CZ$367&lt;=$B$450),((1/3)*$C$450),"")</f>
        <v/>
      </c>
      <c r="AIM450" s="269" t="str">
        <f>IF(AND($A$450&lt;=CZ$367,CZ$367&lt;=$B$450),((2/3)*$C$450),"")</f>
        <v/>
      </c>
      <c r="AIN450" s="269" t="str">
        <f>IF(AND($A$450&lt;=CZ$367,CZ$367&lt;=$B$450),$D$450,"")</f>
        <v/>
      </c>
      <c r="AIO450" s="269" t="str">
        <f>IF(AND($A$450&lt;=CZ$367,CZ$367&lt;=$B$450),((1/3)*$D$450),"")</f>
        <v/>
      </c>
      <c r="AIP450" s="269" t="str">
        <f>IF(AND($A$450&lt;=CZ$367,CZ$367&lt;=$B$450),((2/3)*$D$450),"")</f>
        <v/>
      </c>
      <c r="AIQ450" s="269" t="str">
        <f>IF(AND($A$450&lt;=CZ$367,CZ$367&lt;=$B$450),$E$450,"")</f>
        <v/>
      </c>
      <c r="AIR450" s="269" t="str">
        <f>IF(AND($A$450&lt;=CZ$367,CZ$367&lt;=$B$450),((1/3)*$E$450),"")</f>
        <v/>
      </c>
      <c r="AIS450" s="269" t="str">
        <f>IF(AND($A$450&lt;=CZ$367,CZ$367&lt;=$B$450),((2/3)*$E$450),"")</f>
        <v/>
      </c>
    </row>
    <row r="451" spans="1:929" hidden="1">
      <c r="A451" s="257">
        <v>26</v>
      </c>
      <c r="B451" s="257">
        <v>45</v>
      </c>
      <c r="C451" s="266">
        <v>7</v>
      </c>
      <c r="D451" s="266">
        <v>5.5</v>
      </c>
      <c r="E451" s="266">
        <v>4</v>
      </c>
      <c r="F451" s="6"/>
      <c r="G451" s="6"/>
      <c r="H451" s="6"/>
      <c r="I451" s="6"/>
      <c r="J451" s="6"/>
      <c r="K451" s="6"/>
      <c r="L451" s="6"/>
      <c r="M451" s="6"/>
      <c r="N451" s="6"/>
      <c r="O451" s="6"/>
      <c r="Q451" s="269" t="str">
        <f t="shared" si="991"/>
        <v/>
      </c>
      <c r="R451" s="269" t="str">
        <f t="shared" si="992"/>
        <v/>
      </c>
      <c r="S451" s="269" t="str">
        <f t="shared" si="993"/>
        <v/>
      </c>
      <c r="T451" s="269" t="str">
        <f t="shared" si="994"/>
        <v/>
      </c>
      <c r="U451" s="269" t="str">
        <f t="shared" si="995"/>
        <v/>
      </c>
      <c r="V451" s="269" t="str">
        <f t="shared" si="996"/>
        <v/>
      </c>
      <c r="W451" s="269" t="str">
        <f t="shared" si="997"/>
        <v/>
      </c>
      <c r="X451" s="269" t="str">
        <f t="shared" si="998"/>
        <v/>
      </c>
      <c r="Y451" s="269"/>
      <c r="Z451" s="269"/>
      <c r="AA451" s="269"/>
      <c r="AB451" s="269" t="str">
        <f t="shared" si="999"/>
        <v/>
      </c>
      <c r="AC451" s="269" t="str">
        <f t="shared" si="1000"/>
        <v/>
      </c>
      <c r="AD451" s="269" t="str">
        <f t="shared" si="1001"/>
        <v/>
      </c>
      <c r="AE451" s="269" t="str">
        <f t="shared" si="1002"/>
        <v/>
      </c>
      <c r="AF451" s="269" t="str">
        <f t="shared" si="1003"/>
        <v/>
      </c>
      <c r="AG451" s="269" t="str">
        <f t="shared" si="1004"/>
        <v/>
      </c>
      <c r="AH451" s="269"/>
      <c r="AI451" s="269" t="str">
        <f t="shared" si="1005"/>
        <v/>
      </c>
      <c r="AJ451" s="269" t="str">
        <f t="shared" si="1163"/>
        <v/>
      </c>
      <c r="AK451" s="269" t="str">
        <f t="shared" si="1164"/>
        <v/>
      </c>
      <c r="AL451" s="269" t="str">
        <f t="shared" si="1165"/>
        <v/>
      </c>
      <c r="AM451" s="269" t="str">
        <f t="shared" si="1006"/>
        <v/>
      </c>
      <c r="AN451" s="269" t="str">
        <f t="shared" si="1007"/>
        <v/>
      </c>
      <c r="AO451" s="269" t="str">
        <f t="shared" si="1008"/>
        <v/>
      </c>
      <c r="AP451" s="269" t="str">
        <f t="shared" si="1009"/>
        <v/>
      </c>
      <c r="AQ451" s="269" t="str">
        <f t="shared" si="1010"/>
        <v/>
      </c>
      <c r="AR451" s="269" t="str">
        <f t="shared" si="1011"/>
        <v/>
      </c>
      <c r="AS451" s="269" t="str">
        <f t="shared" si="1012"/>
        <v/>
      </c>
      <c r="AT451" s="269" t="str">
        <f t="shared" si="1013"/>
        <v/>
      </c>
      <c r="AU451" s="269" t="str">
        <f t="shared" si="1014"/>
        <v/>
      </c>
      <c r="AV451" s="269" t="str">
        <f t="shared" si="1015"/>
        <v/>
      </c>
      <c r="AW451" s="269" t="str">
        <f t="shared" si="1016"/>
        <v/>
      </c>
      <c r="AX451" s="269" t="str">
        <f t="shared" si="1017"/>
        <v/>
      </c>
      <c r="AY451" s="269" t="str">
        <f t="shared" si="1018"/>
        <v/>
      </c>
      <c r="AZ451" s="269" t="str">
        <f t="shared" si="1019"/>
        <v/>
      </c>
      <c r="BA451" s="269" t="str">
        <f t="shared" si="1020"/>
        <v/>
      </c>
      <c r="BB451" s="269" t="str">
        <f t="shared" si="1021"/>
        <v/>
      </c>
      <c r="BC451" s="269" t="str">
        <f t="shared" si="1022"/>
        <v/>
      </c>
      <c r="BD451" s="269" t="str">
        <f t="shared" si="1023"/>
        <v/>
      </c>
      <c r="BE451" s="269" t="str">
        <f t="shared" si="1024"/>
        <v/>
      </c>
      <c r="BF451" s="269" t="str">
        <f t="shared" si="1025"/>
        <v/>
      </c>
      <c r="BG451" s="269" t="str">
        <f t="shared" si="1026"/>
        <v/>
      </c>
      <c r="BH451" s="269" t="str">
        <f t="shared" si="1027"/>
        <v/>
      </c>
      <c r="BI451" s="269" t="str">
        <f t="shared" si="1028"/>
        <v/>
      </c>
      <c r="BJ451" s="269" t="str">
        <f t="shared" si="1029"/>
        <v/>
      </c>
      <c r="BK451" s="269" t="str">
        <f t="shared" si="1030"/>
        <v/>
      </c>
      <c r="BL451" s="269" t="str">
        <f t="shared" si="1031"/>
        <v/>
      </c>
      <c r="BM451" s="269" t="str">
        <f t="shared" si="1032"/>
        <v/>
      </c>
      <c r="BN451" s="269" t="str">
        <f t="shared" si="1033"/>
        <v/>
      </c>
      <c r="BO451" s="269" t="str">
        <f t="shared" si="1034"/>
        <v/>
      </c>
      <c r="BP451" s="269" t="str">
        <f t="shared" si="1035"/>
        <v/>
      </c>
      <c r="BQ451" s="269" t="str">
        <f t="shared" si="1036"/>
        <v/>
      </c>
      <c r="BR451" s="269" t="str">
        <f t="shared" si="1037"/>
        <v/>
      </c>
      <c r="BS451" s="269" t="str">
        <f t="shared" si="1038"/>
        <v/>
      </c>
      <c r="BT451" s="269" t="str">
        <f t="shared" si="1039"/>
        <v/>
      </c>
      <c r="BU451" s="269" t="str">
        <f t="shared" si="1040"/>
        <v/>
      </c>
      <c r="BV451" s="269" t="str">
        <f t="shared" si="1041"/>
        <v/>
      </c>
      <c r="BW451" s="269" t="str">
        <f t="shared" si="1042"/>
        <v/>
      </c>
      <c r="BX451" s="269" t="str">
        <f t="shared" si="1043"/>
        <v/>
      </c>
      <c r="BY451" s="269" t="str">
        <f t="shared" si="1044"/>
        <v/>
      </c>
      <c r="BZ451" s="269" t="str">
        <f t="shared" si="1045"/>
        <v/>
      </c>
      <c r="CA451" s="269" t="str">
        <f t="shared" si="1046"/>
        <v/>
      </c>
      <c r="CB451" s="269" t="str">
        <f t="shared" si="1047"/>
        <v/>
      </c>
      <c r="CC451" s="269" t="str">
        <f t="shared" si="1048"/>
        <v/>
      </c>
      <c r="CD451" s="269" t="str">
        <f t="shared" si="1049"/>
        <v/>
      </c>
      <c r="CE451" s="269" t="str">
        <f t="shared" si="1050"/>
        <v/>
      </c>
      <c r="CF451" s="269" t="str">
        <f t="shared" si="1051"/>
        <v/>
      </c>
      <c r="CG451" s="269" t="str">
        <f t="shared" si="1052"/>
        <v/>
      </c>
      <c r="CH451" s="269" t="str">
        <f t="shared" si="1053"/>
        <v/>
      </c>
      <c r="CI451" s="269" t="str">
        <f t="shared" si="1054"/>
        <v/>
      </c>
      <c r="CJ451" s="269" t="str">
        <f t="shared" si="1055"/>
        <v/>
      </c>
      <c r="CK451" s="269" t="str">
        <f t="shared" si="1056"/>
        <v/>
      </c>
      <c r="CL451" s="269" t="str">
        <f t="shared" si="1057"/>
        <v/>
      </c>
      <c r="CM451" s="269" t="str">
        <f t="shared" si="1058"/>
        <v/>
      </c>
      <c r="CN451" s="269" t="str">
        <f t="shared" si="1059"/>
        <v/>
      </c>
      <c r="CO451" s="269" t="str">
        <f t="shared" si="1060"/>
        <v/>
      </c>
      <c r="CP451" s="269" t="str">
        <f t="shared" si="1061"/>
        <v/>
      </c>
      <c r="CQ451" s="269" t="str">
        <f t="shared" si="1062"/>
        <v/>
      </c>
      <c r="CR451" s="269" t="str">
        <f t="shared" si="1063"/>
        <v/>
      </c>
      <c r="CS451" s="269" t="str">
        <f t="shared" si="1064"/>
        <v/>
      </c>
      <c r="CT451" s="269" t="str">
        <f t="shared" si="1065"/>
        <v/>
      </c>
      <c r="CU451" s="269" t="str">
        <f t="shared" si="1066"/>
        <v/>
      </c>
      <c r="CV451" s="269" t="str">
        <f t="shared" si="1067"/>
        <v/>
      </c>
      <c r="CW451" s="269" t="str">
        <f t="shared" si="1068"/>
        <v/>
      </c>
      <c r="CX451" s="269" t="str">
        <f t="shared" si="1069"/>
        <v/>
      </c>
      <c r="CY451" s="269" t="str">
        <f t="shared" si="1070"/>
        <v/>
      </c>
      <c r="CZ451" s="269" t="str">
        <f t="shared" si="1071"/>
        <v/>
      </c>
      <c r="DA451" s="269" t="str">
        <f t="shared" si="1072"/>
        <v/>
      </c>
      <c r="DB451" s="269" t="str">
        <f t="shared" si="1073"/>
        <v/>
      </c>
      <c r="DC451" s="269" t="str">
        <f t="shared" si="1074"/>
        <v/>
      </c>
      <c r="DD451" s="269" t="str">
        <f t="shared" si="1075"/>
        <v/>
      </c>
      <c r="DE451" s="269" t="str">
        <f t="shared" si="1076"/>
        <v/>
      </c>
      <c r="DF451" s="269" t="str">
        <f t="shared" si="1077"/>
        <v/>
      </c>
      <c r="DG451" s="269" t="str">
        <f t="shared" si="1078"/>
        <v/>
      </c>
      <c r="DH451" s="269" t="str">
        <f t="shared" si="1079"/>
        <v/>
      </c>
      <c r="DI451" s="269" t="str">
        <f t="shared" si="1080"/>
        <v/>
      </c>
      <c r="DJ451" s="269" t="str">
        <f t="shared" si="1081"/>
        <v/>
      </c>
      <c r="DK451" s="269" t="str">
        <f t="shared" si="1082"/>
        <v/>
      </c>
      <c r="DL451" s="269" t="str">
        <f t="shared" si="1083"/>
        <v/>
      </c>
      <c r="DM451" s="269" t="str">
        <f t="shared" si="1084"/>
        <v/>
      </c>
      <c r="DN451" s="269" t="str">
        <f t="shared" si="1085"/>
        <v/>
      </c>
      <c r="DO451" s="269" t="str">
        <f t="shared" si="1086"/>
        <v/>
      </c>
      <c r="DP451" s="269" t="str">
        <f t="shared" si="1087"/>
        <v/>
      </c>
      <c r="DQ451" s="269" t="str">
        <f t="shared" si="1088"/>
        <v/>
      </c>
      <c r="DR451" s="269" t="str">
        <f t="shared" si="1089"/>
        <v/>
      </c>
      <c r="DS451" s="269" t="str">
        <f t="shared" si="1090"/>
        <v/>
      </c>
      <c r="DT451" s="269" t="str">
        <f t="shared" si="1091"/>
        <v/>
      </c>
      <c r="DU451" s="269" t="str">
        <f t="shared" si="1092"/>
        <v/>
      </c>
      <c r="DV451" s="269" t="str">
        <f t="shared" si="1093"/>
        <v/>
      </c>
      <c r="DW451" s="269" t="str">
        <f t="shared" si="1094"/>
        <v/>
      </c>
      <c r="DX451" s="269" t="str">
        <f t="shared" si="1095"/>
        <v/>
      </c>
      <c r="DY451" s="269" t="str">
        <f t="shared" si="1096"/>
        <v/>
      </c>
      <c r="DZ451" s="269" t="str">
        <f t="shared" si="1097"/>
        <v/>
      </c>
      <c r="EA451" s="269" t="str">
        <f t="shared" si="1098"/>
        <v/>
      </c>
      <c r="EB451" s="269" t="str">
        <f t="shared" si="1099"/>
        <v/>
      </c>
      <c r="EC451" s="269" t="str">
        <f t="shared" si="1100"/>
        <v/>
      </c>
      <c r="ED451" s="269" t="str">
        <f t="shared" si="1101"/>
        <v/>
      </c>
      <c r="EE451" s="269" t="str">
        <f t="shared" si="1102"/>
        <v/>
      </c>
      <c r="EF451" s="269" t="str">
        <f t="shared" si="1103"/>
        <v/>
      </c>
      <c r="EG451" s="269" t="str">
        <f t="shared" si="1104"/>
        <v/>
      </c>
      <c r="EH451" s="269" t="str">
        <f t="shared" si="1105"/>
        <v/>
      </c>
      <c r="EI451" s="269" t="str">
        <f t="shared" si="1106"/>
        <v/>
      </c>
      <c r="EJ451" s="269" t="str">
        <f t="shared" si="1107"/>
        <v/>
      </c>
      <c r="EK451" s="269" t="str">
        <f t="shared" si="1108"/>
        <v/>
      </c>
      <c r="EL451" s="269" t="str">
        <f t="shared" si="1109"/>
        <v/>
      </c>
      <c r="EM451" s="269" t="str">
        <f t="shared" si="1110"/>
        <v/>
      </c>
      <c r="EN451" s="269" t="str">
        <f t="shared" si="1111"/>
        <v/>
      </c>
      <c r="EO451" s="269" t="str">
        <f t="shared" si="1112"/>
        <v/>
      </c>
      <c r="EP451" s="269" t="str">
        <f t="shared" si="1113"/>
        <v/>
      </c>
      <c r="EQ451" s="269" t="str">
        <f t="shared" si="1114"/>
        <v/>
      </c>
      <c r="ER451" s="269" t="str">
        <f t="shared" si="1115"/>
        <v/>
      </c>
      <c r="ES451" s="269" t="str">
        <f t="shared" si="1116"/>
        <v/>
      </c>
      <c r="ET451" s="269" t="str">
        <f t="shared" si="1117"/>
        <v/>
      </c>
      <c r="EU451" s="269" t="str">
        <f t="shared" si="1118"/>
        <v/>
      </c>
      <c r="EV451" s="269" t="str">
        <f t="shared" si="1119"/>
        <v/>
      </c>
      <c r="EW451" s="269" t="str">
        <f t="shared" si="1120"/>
        <v/>
      </c>
      <c r="EX451" s="269" t="str">
        <f t="shared" si="1121"/>
        <v/>
      </c>
      <c r="EY451" s="269" t="str">
        <f t="shared" si="1166"/>
        <v/>
      </c>
      <c r="EZ451" s="269" t="str">
        <f t="shared" si="1122"/>
        <v/>
      </c>
      <c r="FA451" s="269" t="str">
        <f t="shared" si="1123"/>
        <v/>
      </c>
      <c r="FB451" s="269" t="str">
        <f t="shared" si="1124"/>
        <v/>
      </c>
      <c r="FC451" s="269" t="str">
        <f t="shared" si="1125"/>
        <v/>
      </c>
      <c r="FD451" s="269" t="str">
        <f t="shared" si="1126"/>
        <v/>
      </c>
      <c r="FE451" s="269" t="str">
        <f t="shared" si="1127"/>
        <v/>
      </c>
      <c r="FF451" s="269" t="str">
        <f t="shared" si="1128"/>
        <v/>
      </c>
      <c r="FG451" s="269" t="str">
        <f t="shared" si="1129"/>
        <v/>
      </c>
      <c r="FH451" s="269" t="str">
        <f t="shared" si="1130"/>
        <v/>
      </c>
      <c r="FI451" s="269" t="str">
        <f t="shared" si="1131"/>
        <v/>
      </c>
      <c r="FJ451" s="269" t="str">
        <f t="shared" si="1132"/>
        <v/>
      </c>
      <c r="FK451" s="269" t="str">
        <f t="shared" si="1133"/>
        <v/>
      </c>
      <c r="FL451" s="269" t="str">
        <f t="shared" si="1134"/>
        <v/>
      </c>
      <c r="FM451" s="269" t="str">
        <f t="shared" si="1135"/>
        <v/>
      </c>
      <c r="FN451" s="269" t="str">
        <f t="shared" si="1136"/>
        <v/>
      </c>
      <c r="FO451" s="269" t="str">
        <f t="shared" si="1137"/>
        <v/>
      </c>
      <c r="FP451" s="269" t="str">
        <f t="shared" si="1138"/>
        <v/>
      </c>
      <c r="FQ451" s="269" t="str">
        <f t="shared" si="1139"/>
        <v/>
      </c>
      <c r="FR451" s="269" t="str">
        <f t="shared" si="1167"/>
        <v/>
      </c>
      <c r="FS451" s="269" t="str">
        <f t="shared" si="1140"/>
        <v/>
      </c>
      <c r="FT451" s="269" t="str">
        <f t="shared" si="1141"/>
        <v/>
      </c>
      <c r="FU451" s="269" t="str">
        <f t="shared" si="1142"/>
        <v/>
      </c>
      <c r="FV451" s="269" t="str">
        <f t="shared" si="1143"/>
        <v/>
      </c>
      <c r="FW451" s="269" t="str">
        <f t="shared" si="1144"/>
        <v/>
      </c>
      <c r="FX451" s="269" t="str">
        <f t="shared" si="1145"/>
        <v/>
      </c>
      <c r="FY451" s="269" t="str">
        <f t="shared" si="1146"/>
        <v/>
      </c>
      <c r="FZ451" s="269" t="str">
        <f t="shared" si="1147"/>
        <v/>
      </c>
      <c r="GA451" s="269" t="str">
        <f>IF(AND($A$451&lt;=V$367,V$367&lt;=$B$451),$C$451,"")</f>
        <v/>
      </c>
      <c r="GB451" s="269" t="str">
        <f>IF(AND($A$451&lt;=V$367,V$367&lt;=$B$451),((1/3)*$C$451),"")</f>
        <v/>
      </c>
      <c r="GC451" s="269" t="str">
        <f>IF(AND($A$451&lt;=V$367,V$367&lt;=$B$451),((2/3)*$C$451),"")</f>
        <v/>
      </c>
      <c r="GD451" s="269" t="str">
        <f t="shared" si="1148"/>
        <v/>
      </c>
      <c r="GE451" s="269" t="str">
        <f t="shared" si="1149"/>
        <v/>
      </c>
      <c r="GF451" s="269" t="str">
        <f t="shared" si="1150"/>
        <v/>
      </c>
      <c r="GG451" s="269" t="str">
        <f t="shared" si="1151"/>
        <v/>
      </c>
      <c r="GH451" s="269" t="str">
        <f t="shared" si="1152"/>
        <v/>
      </c>
      <c r="GI451" s="269" t="str">
        <f t="shared" si="1153"/>
        <v/>
      </c>
      <c r="GJ451" s="269" t="str">
        <f t="shared" si="1154"/>
        <v/>
      </c>
      <c r="GK451" s="269" t="str">
        <f t="shared" si="1155"/>
        <v/>
      </c>
      <c r="GL451" s="269" t="str">
        <f t="shared" si="1156"/>
        <v/>
      </c>
      <c r="GM451" s="269" t="str">
        <f t="shared" si="1157"/>
        <v/>
      </c>
      <c r="GN451" s="269" t="str">
        <f t="shared" si="1158"/>
        <v/>
      </c>
      <c r="GO451" s="269" t="str">
        <f t="shared" si="1159"/>
        <v/>
      </c>
      <c r="GP451" s="269" t="str">
        <f t="shared" si="1160"/>
        <v/>
      </c>
      <c r="GQ451" s="269" t="str">
        <f t="shared" si="1161"/>
        <v/>
      </c>
      <c r="GR451" s="270" t="str">
        <f t="shared" si="1162"/>
        <v/>
      </c>
      <c r="GS451" s="269" t="str">
        <f>IF(AND($A$451&lt;=X$367,X$367&lt;=$B$451),$C$451,"")</f>
        <v/>
      </c>
      <c r="GT451" s="269" t="str">
        <f>IF(AND($A$451&lt;=X$367,X$367&lt;=$B$451),((1/3)*$C$451),"")</f>
        <v/>
      </c>
      <c r="GU451" s="269" t="str">
        <f>IF(AND($A$451&lt;=X$367,X$367&lt;=$B$451),((2/3)*$C$451),"")</f>
        <v/>
      </c>
      <c r="GV451" s="269" t="str">
        <f>IF(AND($A$451&lt;=X$367,X$367&lt;=$B$451),$D$451,"")</f>
        <v/>
      </c>
      <c r="GW451" s="269" t="str">
        <f>IF(AND($A$451&lt;=X$367,X$367&lt;=$B$451),((1/3)*$D$451),"")</f>
        <v/>
      </c>
      <c r="GX451" s="269" t="str">
        <f>IF(AND($A$451&lt;=X$367,X$367&lt;=$B$451),((2/3)*$D$451),"")</f>
        <v/>
      </c>
      <c r="GY451" s="269" t="str">
        <f>IF(AND($A$451&lt;=X$367,X$367&lt;=$B$451),$E$451,"")</f>
        <v/>
      </c>
      <c r="GZ451" s="269" t="str">
        <f>IF(AND($A$451&lt;=X$367,X$367&lt;=$B$451),((1/3)*$E$451),"")</f>
        <v/>
      </c>
      <c r="HA451" s="269" t="str">
        <f>IF(AND($A$451&lt;=X$367,X$367&lt;=$B$451),((2/3)*$E$451),"")</f>
        <v/>
      </c>
      <c r="HB451" s="269" t="str">
        <f>IF(AND($A$451&lt;=Y$367,Y$367&lt;=$B$451),$C$451,"")</f>
        <v/>
      </c>
      <c r="HC451" s="269" t="str">
        <f>IF(AND($A$451&lt;=Y$367,Y$367&lt;=$B$451),((1/3)*$C$451),"")</f>
        <v/>
      </c>
      <c r="HD451" s="269" t="str">
        <f>IF(AND($A$451&lt;=Y$367,Y$367&lt;=$B$451),((2/3)*$C$451),"")</f>
        <v/>
      </c>
      <c r="HE451" s="269" t="str">
        <f>IF(AND($A$451&lt;=Y$367,Y$367&lt;=$B$451),$D$451,"")</f>
        <v/>
      </c>
      <c r="HF451" s="269" t="str">
        <f>IF(AND($A$451&lt;=Y$367,Y$367&lt;=$B$451),((1/3)*$D$451),"")</f>
        <v/>
      </c>
      <c r="HG451" s="269" t="str">
        <f>IF(AND($A$451&lt;=Y$367,Y$367&lt;=$B$451),((2/3)*$D$451),"")</f>
        <v/>
      </c>
      <c r="HH451" s="269" t="str">
        <f>IF(AND($A$451&lt;=Y$367,Y$367&lt;=$B$451),$E$451,"")</f>
        <v/>
      </c>
      <c r="HI451" s="269" t="str">
        <f>IF(AND($A$451&lt;=Y$367,Y$367&lt;=$B$451),((1/3)*$E$451),"")</f>
        <v/>
      </c>
      <c r="HJ451" s="269" t="str">
        <f>IF(AND($A$451&lt;=Y$367,Y$367&lt;=$B$451),((2/3)*$E$451),"")</f>
        <v/>
      </c>
      <c r="HK451" s="269" t="str">
        <f>IF(AND($A$451&lt;=Z$367,Z$367&lt;=$B$451),$C$451,"")</f>
        <v/>
      </c>
      <c r="HL451" s="269" t="str">
        <f>IF(AND($A$451&lt;=Z$367,Z$367&lt;=$B$451),((1/3)*$C$451),"")</f>
        <v/>
      </c>
      <c r="HM451" s="269" t="str">
        <f>IF(AND($A$451&lt;=Z$367,Z$367&lt;=$B$451),((2/3)*$C$451),"")</f>
        <v/>
      </c>
      <c r="HN451" s="269" t="str">
        <f>IF(AND($A$451&lt;=Z$367,Z$367&lt;=$B$451),$D$451,"")</f>
        <v/>
      </c>
      <c r="HO451" s="269" t="str">
        <f>IF(AND($A$451&lt;=Z$367,Z$367&lt;=$B$451),((1/3)*$D$451),"")</f>
        <v/>
      </c>
      <c r="HP451" s="269" t="str">
        <f>IF(AND($A$451&lt;=Z$367,Z$367&lt;=$B$451),((2/3)*$D$451),"")</f>
        <v/>
      </c>
      <c r="HQ451" s="269" t="str">
        <f>IF(AND($A$451&lt;=Z$367,Z$367&lt;=$B$451),$E$451,"")</f>
        <v/>
      </c>
      <c r="HR451" s="269" t="str">
        <f>IF(AND($A$451&lt;=Z$367,Z$367&lt;=$B$451),((1/3)*$E$451),"")</f>
        <v/>
      </c>
      <c r="HS451" s="269" t="str">
        <f>IF(AND($A$451&lt;=Z$367,Z$367&lt;=$B$451),((2/3)*$E$451),"")</f>
        <v/>
      </c>
      <c r="HT451" s="269" t="str">
        <f>IF(AND($A$451&lt;=AA$367,AA$367&lt;=$B$451),$C$451,"")</f>
        <v/>
      </c>
      <c r="HU451" s="269" t="str">
        <f>IF(AND($A$451&lt;=AA$367,AA$367&lt;=$B$451),((1/3)*$C$451),"")</f>
        <v/>
      </c>
      <c r="HV451" s="269" t="str">
        <f>IF(AND($A$451&lt;=AA$367,AA$367&lt;=$B$451),((2/3)*$C$451),"")</f>
        <v/>
      </c>
      <c r="HW451" s="269" t="str">
        <f>IF(AND($A$451&lt;=AA$367,AA$367&lt;=$B$451),$D$451,"")</f>
        <v/>
      </c>
      <c r="HX451" s="269" t="str">
        <f>IF(AND($A$451&lt;=AA$367,AA$367&lt;=$B$451),((1/3)*$D$451),"")</f>
        <v/>
      </c>
      <c r="HY451" s="269" t="str">
        <f>IF(AND($A$451&lt;=AA$367,AA$367&lt;=$B$451),((2/3)*$D$451),"")</f>
        <v/>
      </c>
      <c r="HZ451" s="269" t="str">
        <f>IF(AND($A$451&lt;=AA$367,AA$367&lt;=$B$451),$E$451,"")</f>
        <v/>
      </c>
      <c r="IA451" s="269" t="str">
        <f>IF(AND($A$451&lt;=AA$367,AA$367&lt;=$B$451),((1/3)*$E$451),"")</f>
        <v/>
      </c>
      <c r="IB451" s="269" t="str">
        <f>IF(AND($A$451&lt;=AA$367,AA$367&lt;=$B$451),((2/3)*$E$451),"")</f>
        <v/>
      </c>
      <c r="IC451" s="269" t="str">
        <f>IF(AND($A$451&lt;=AB$367,AB$367&lt;=$B$451),$C$451,"")</f>
        <v/>
      </c>
      <c r="ID451" s="269" t="str">
        <f>IF(AND($A$451&lt;=AB$367,AB$367&lt;=$B$451),((1/3)*$C$451),"")</f>
        <v/>
      </c>
      <c r="IE451" s="269" t="str">
        <f>IF(AND($A$451&lt;=AB$367,AB$367&lt;=$B$451),((2/3)*$C$451),"")</f>
        <v/>
      </c>
      <c r="IF451" s="269" t="str">
        <f>IF(AND($A$451&lt;=AB$367,AB$367&lt;=$B$451),$D$451,"")</f>
        <v/>
      </c>
      <c r="IG451" s="269" t="str">
        <f>IF(AND($A$451&lt;=AB$367,AB$367&lt;=$B$451),((1/3)*$D$451),"")</f>
        <v/>
      </c>
      <c r="IH451" s="269" t="str">
        <f>IF(AND($A$451&lt;=AB$367,AB$367&lt;=$B$451),((2/3)*$D$451),"")</f>
        <v/>
      </c>
      <c r="II451" s="269" t="str">
        <f>IF(AND($A$451&lt;=AB$367,AB$367&lt;=$B$451),$E$451,"")</f>
        <v/>
      </c>
      <c r="IJ451" s="269" t="str">
        <f>IF(AND($A$451&lt;=AB$367,AB$367&lt;=$B$451),((1/3)*$E$451),"")</f>
        <v/>
      </c>
      <c r="IK451" s="269" t="str">
        <f>IF(AND($A$451&lt;=AB$367,AB$367&lt;=$B$451),((2/3)*$E$451),"")</f>
        <v/>
      </c>
      <c r="IL451" s="269" t="str">
        <f>IF(AND($A$451&lt;=AC$367,AC$367&lt;=$B$451),$C$451,"")</f>
        <v/>
      </c>
      <c r="IM451" s="269" t="str">
        <f>IF(AND($A$451&lt;=AC$367,AC$367&lt;=$B$451),((1/3)*$C$451),"")</f>
        <v/>
      </c>
      <c r="IN451" s="269" t="str">
        <f>IF(AND($A$451&lt;=AC$367,AC$367&lt;=$B$451),((2/3)*$C$451),"")</f>
        <v/>
      </c>
      <c r="IO451" s="269" t="str">
        <f>IF(AND($A$451&lt;=AC$367,AC$367&lt;=$B$451),$D$451,"")</f>
        <v/>
      </c>
      <c r="IP451" s="269" t="str">
        <f>IF(AND($A$451&lt;=AC$367,AC$367&lt;=$B$451),((1/3)*$D$451),"")</f>
        <v/>
      </c>
      <c r="IQ451" s="269" t="str">
        <f>IF(AND($A$451&lt;=AC$367,AC$367&lt;=$B$451),((2/3)*$D$451),"")</f>
        <v/>
      </c>
      <c r="IR451" s="269" t="str">
        <f>IF(AND($A$451&lt;=AC$367,AC$367&lt;=$B$451),$E$451,"")</f>
        <v/>
      </c>
      <c r="IS451" s="269" t="str">
        <f>IF(AND($A$451&lt;=AC$367,AC$367&lt;=$B$451),((1/3)*$E$451),"")</f>
        <v/>
      </c>
      <c r="IT451" s="269" t="str">
        <f>IF(AND($A$451&lt;=AC$367,AC$367&lt;=$B$451),((2/3)*$E$451),"")</f>
        <v/>
      </c>
      <c r="IU451" s="269" t="str">
        <f>IF(AND($A$451&lt;=AD$367,AD$367&lt;=$B$451),$C$451,"")</f>
        <v/>
      </c>
      <c r="IV451" s="269" t="str">
        <f>IF(AND($A$451&lt;=AD$367,AD$367&lt;=$B$451),((1/3)*$C$451),"")</f>
        <v/>
      </c>
      <c r="IW451" s="269" t="str">
        <f>IF(AND($A$451&lt;=AD$367,AD$367&lt;=$B$451),((2/3)*$C$451),"")</f>
        <v/>
      </c>
      <c r="IX451" s="269" t="str">
        <f>IF(AND($A$451&lt;=AD$367,AD$367&lt;=$B$451),$D$451,"")</f>
        <v/>
      </c>
      <c r="IY451" s="269" t="str">
        <f>IF(AND($A$451&lt;=AD$367,AD$367&lt;=$B$451),((1/3)*$D$451),"")</f>
        <v/>
      </c>
      <c r="IZ451" s="269" t="str">
        <f>IF(AND($A$451&lt;=AD$367,AD$367&lt;=$B$451),((2/3)*$D$451),"")</f>
        <v/>
      </c>
      <c r="JA451" s="269" t="str">
        <f>IF(AND($A$451&lt;=AD$367,AD$367&lt;=$B$451),$E$451,"")</f>
        <v/>
      </c>
      <c r="JB451" s="269" t="str">
        <f>IF(AND($A$451&lt;=AD$367,AD$367&lt;=$B$451),((1/3)*$E$451),"")</f>
        <v/>
      </c>
      <c r="JC451" s="269" t="str">
        <f>IF(AND($A$451&lt;=AD$367,AD$367&lt;=$B$451),((2/3)*$E$451),"")</f>
        <v/>
      </c>
      <c r="JD451" s="269" t="str">
        <f>IF(AND($A$451&lt;=AE$367,AE$367&lt;=$B$451),$C$451,"")</f>
        <v/>
      </c>
      <c r="JE451" s="269" t="str">
        <f>IF(AND($A$451&lt;=AE$367,AE$367&lt;=$B$451),((1/3)*$C$451),"")</f>
        <v/>
      </c>
      <c r="JF451" s="269" t="str">
        <f>IF(AND($A$451&lt;=AE$367,AE$367&lt;=$B$451),((2/3)*$C$451),"")</f>
        <v/>
      </c>
      <c r="JG451" s="269" t="str">
        <f>IF(AND($A$451&lt;=AE$367,AE$367&lt;=$B$451),$D$451,"")</f>
        <v/>
      </c>
      <c r="JH451" s="269" t="str">
        <f>IF(AND($A$451&lt;=AE$367,AE$367&lt;=$B$451),((1/3)*$D$451),"")</f>
        <v/>
      </c>
      <c r="JI451" s="269" t="str">
        <f>IF(AND($A$451&lt;=AE$367,AE$367&lt;=$B$451),((2/3)*$D$451),"")</f>
        <v/>
      </c>
      <c r="JJ451" s="269" t="str">
        <f>IF(AND($A$451&lt;=AE$367,AE$367&lt;=$B$451),$E$451,"")</f>
        <v/>
      </c>
      <c r="JK451" s="269" t="str">
        <f>IF(AND($A$451&lt;=AE$367,AE$367&lt;=$B$451),((1/3)*$E$451),"")</f>
        <v/>
      </c>
      <c r="JL451" s="269" t="str">
        <f>IF(AND($A$451&lt;=AE$367,AE$367&lt;=$B$451),((2/3)*$E$451),"")</f>
        <v/>
      </c>
      <c r="JM451" s="269" t="str">
        <f>IF(AND($A$451&lt;=AF$367,AF$367&lt;=$B$451),$C$451,"")</f>
        <v/>
      </c>
      <c r="JN451" s="269" t="str">
        <f>IF(AND($A$451&lt;=AF$367,AF$367&lt;=$B$451),((1/3)*$C$451),"")</f>
        <v/>
      </c>
      <c r="JO451" s="269" t="str">
        <f>IF(AND($A$451&lt;=AF$367,AF$367&lt;=$B$451),((2/3)*$C$451),"")</f>
        <v/>
      </c>
      <c r="JP451" s="269" t="str">
        <f>IF(AND($A$451&lt;=AF$367,AF$367&lt;=$B$451),$D$451,"")</f>
        <v/>
      </c>
      <c r="JQ451" s="269" t="str">
        <f>IF(AND($A$451&lt;=AF$367,AF$367&lt;=$B$451),((1/3)*$D$451),"")</f>
        <v/>
      </c>
      <c r="JR451" s="269" t="str">
        <f>IF(AND($A$451&lt;=AF$367,AF$367&lt;=$B$451),((2/3)*$D$451),"")</f>
        <v/>
      </c>
      <c r="JS451" s="269" t="str">
        <f>IF(AND($A$451&lt;=AF$367,AF$367&lt;=$B$451),$E$451,"")</f>
        <v/>
      </c>
      <c r="JT451" s="269" t="str">
        <f>IF(AND($A$451&lt;=AF$367,AF$367&lt;=$B$451),((1/3)*$E$451),"")</f>
        <v/>
      </c>
      <c r="JU451" s="269" t="str">
        <f>IF(AND($A$451&lt;=AF$367,AF$367&lt;=$B$451),((2/3)*$E$451),"")</f>
        <v/>
      </c>
      <c r="JV451" s="269" t="str">
        <f>IF(AND($A$451&lt;=AG$367,AG$367&lt;=$B$451),$C$451,"")</f>
        <v/>
      </c>
      <c r="JW451" s="269" t="str">
        <f>IF(AND($A$451&lt;=AG$367,AG$367&lt;=$B$451),((1/3)*$C$451),"")</f>
        <v/>
      </c>
      <c r="JX451" s="269" t="str">
        <f>IF(AND($A$451&lt;=AG$367,AG$367&lt;=$B$451),((2/3)*$C$451),"")</f>
        <v/>
      </c>
      <c r="JY451" s="269" t="str">
        <f>IF(AND($A$451&lt;=AG$367,AG$367&lt;=$B$451),$D$451,"")</f>
        <v/>
      </c>
      <c r="JZ451" s="269" t="str">
        <f>IF(AND($A$451&lt;=AG$367,AG$367&lt;=$B$451),((1/3)*$D$451),"")</f>
        <v/>
      </c>
      <c r="KA451" s="269" t="str">
        <f>IF(AND($A$451&lt;=AG$367,AG$367&lt;=$B$451),((2/3)*$D$451),"")</f>
        <v/>
      </c>
      <c r="KB451" s="269" t="str">
        <f>IF(AND($A$451&lt;=AG$367,AG$367&lt;=$B$451),$E$451,"")</f>
        <v/>
      </c>
      <c r="KC451" s="269" t="str">
        <f>IF(AND($A$451&lt;=AG$367,AG$367&lt;=$B$451),((1/3)*$E$451),"")</f>
        <v/>
      </c>
      <c r="KD451" s="269" t="str">
        <f>IF(AND($A$451&lt;=AG$367,AG$367&lt;=$B$451),((2/3)*$E$451),"")</f>
        <v/>
      </c>
      <c r="KE451" s="269" t="str">
        <f>IF(AND($A$451&lt;=AH$367,AH$367&lt;=$B$451),$C$451,"")</f>
        <v/>
      </c>
      <c r="KF451" s="269" t="str">
        <f>IF(AND($A$451&lt;=AH$367,AH$367&lt;=$B$451),((1/3)*$C$451),"")</f>
        <v/>
      </c>
      <c r="KG451" s="269" t="str">
        <f>IF(AND($A$451&lt;=AH$367,AH$367&lt;=$B$451),((2/3)*$C$451),"")</f>
        <v/>
      </c>
      <c r="KH451" s="269" t="str">
        <f>IF(AND($A$451&lt;=AH$367,AH$367&lt;=$B$451),$D$451,"")</f>
        <v/>
      </c>
      <c r="KI451" s="269" t="str">
        <f>IF(AND($A$451&lt;=AH$367,AH$367&lt;=$B$451),((1/3)*$D$451),"")</f>
        <v/>
      </c>
      <c r="KJ451" s="269" t="str">
        <f>IF(AND($A$451&lt;=AH$367,AH$367&lt;=$B$451),((2/3)*$D$451),"")</f>
        <v/>
      </c>
      <c r="KK451" s="269" t="str">
        <f>IF(AND($A$451&lt;=AH$367,AH$367&lt;=$B$451),$E$451,"")</f>
        <v/>
      </c>
      <c r="KL451" s="269" t="str">
        <f>IF(AND($A$451&lt;=AH$367,AH$367&lt;=$B$451),((1/3)*$E$451),"")</f>
        <v/>
      </c>
      <c r="KM451" s="269" t="str">
        <f>IF(AND($A$451&lt;=AH$367,AH$367&lt;=$B$451),((2/3)*$E$451),"")</f>
        <v/>
      </c>
      <c r="KN451" s="269" t="str">
        <f>IF(AND($A$451&lt;=AI$367,AI$367&lt;=$B$451),$C$451,"")</f>
        <v/>
      </c>
      <c r="KO451" s="269" t="str">
        <f>IF(AND($A$451&lt;=AI$367,AI$367&lt;=$B$451),((1/3)*$C$451),"")</f>
        <v/>
      </c>
      <c r="KP451" s="269" t="str">
        <f>IF(AND($A$451&lt;=AI$367,AI$367&lt;=$B$451),((2/3)*$C$451),"")</f>
        <v/>
      </c>
      <c r="KQ451" s="269" t="str">
        <f>IF(AND($A$451&lt;=AI$367,AI$367&lt;=$B$451),$D$451,"")</f>
        <v/>
      </c>
      <c r="KR451" s="269" t="str">
        <f>IF(AND($A$451&lt;=AI$367,AI$367&lt;=$B$451),((1/3)*$D$451),"")</f>
        <v/>
      </c>
      <c r="KS451" s="269" t="str">
        <f>IF(AND($A$451&lt;=AI$367,AI$367&lt;=$B$451),((2/3)*$D$451),"")</f>
        <v/>
      </c>
      <c r="KT451" s="269" t="str">
        <f>IF(AND($A$451&lt;=AI$367,AI$367&lt;=$B$451),$E$451,"")</f>
        <v/>
      </c>
      <c r="KU451" s="269" t="str">
        <f>IF(AND($A$451&lt;=AI$367,AI$367&lt;=$B$451),((1/3)*$E$451),"")</f>
        <v/>
      </c>
      <c r="KV451" s="269" t="str">
        <f>IF(AND($A$451&lt;=AI$367,AI$367&lt;=$B$451),((2/3)*$E$451),"")</f>
        <v/>
      </c>
      <c r="KW451" s="269" t="str">
        <f>IF(AND($A$451&lt;=AJ$367,AJ$367&lt;=$B$451),$C$451,"")</f>
        <v/>
      </c>
      <c r="KX451" s="269" t="str">
        <f>IF(AND($A$451&lt;=AJ$367,AJ$367&lt;=$B$451),((1/3)*$C$451),"")</f>
        <v/>
      </c>
      <c r="KY451" s="269" t="str">
        <f>IF(AND($A$451&lt;=AJ$367,AJ$367&lt;=$B$451),((2/3)*$C$451),"")</f>
        <v/>
      </c>
      <c r="KZ451" s="269" t="str">
        <f>IF(AND($A$451&lt;=AJ$367,AJ$367&lt;=$B$451),$D$451,"")</f>
        <v/>
      </c>
      <c r="LA451" s="269" t="str">
        <f>IF(AND($A$451&lt;=AJ$367,AJ$367&lt;=$B$451),((1/3)*$D$451),"")</f>
        <v/>
      </c>
      <c r="LB451" s="269" t="str">
        <f>IF(AND($A$451&lt;=AJ$367,AJ$367&lt;=$B$451),((2/3)*$D$451),"")</f>
        <v/>
      </c>
      <c r="LC451" s="269" t="str">
        <f>IF(AND($A$451&lt;=AJ$367,AJ$367&lt;=$B$451),$E$451,"")</f>
        <v/>
      </c>
      <c r="LD451" s="269" t="str">
        <f>IF(AND($A$451&lt;=AJ$367,AJ$367&lt;=$B$451),((1/3)*$E$451),"")</f>
        <v/>
      </c>
      <c r="LE451" s="269" t="str">
        <f>IF(AND($A$451&lt;=AJ$367,AJ$367&lt;=$B$451),((2/3)*$E$451),"")</f>
        <v/>
      </c>
      <c r="LF451" s="269" t="str">
        <f>IF(AND($A$451&lt;=AK$367,AK$367&lt;=$B$451),$C$451,"")</f>
        <v/>
      </c>
      <c r="LG451" s="269" t="str">
        <f>IF(AND($A$451&lt;=AK$367,AK$367&lt;=$B$451),((1/3)*$C$451),"")</f>
        <v/>
      </c>
      <c r="LH451" s="269" t="str">
        <f>IF(AND($A$451&lt;=AK$367,AK$367&lt;=$B$451),((2/3)*$C$451),"")</f>
        <v/>
      </c>
      <c r="LI451" s="269" t="str">
        <f>IF(AND($A$451&lt;=AK$367,AK$367&lt;=$B$451),$D$451,"")</f>
        <v/>
      </c>
      <c r="LJ451" s="269" t="str">
        <f>IF(AND($A$451&lt;=AK$367,AK$367&lt;=$B$451),((1/3)*$D$451),"")</f>
        <v/>
      </c>
      <c r="LK451" s="269" t="str">
        <f>IF(AND($A$451&lt;=AK$367,AK$367&lt;=$B$451),((2/3)*$D$451),"")</f>
        <v/>
      </c>
      <c r="LL451" s="269" t="str">
        <f>IF(AND($A$451&lt;=AK$367,AK$367&lt;=$B$451),$E$451,"")</f>
        <v/>
      </c>
      <c r="LM451" s="269" t="str">
        <f>IF(AND($A$451&lt;=AK$367,AK$367&lt;=$B$451),((1/3)*$E$451),"")</f>
        <v/>
      </c>
      <c r="LN451" s="269" t="str">
        <f>IF(AND($A$451&lt;=AK$367,AK$367&lt;=$B$451),((2/3)*$E$451),"")</f>
        <v/>
      </c>
      <c r="LO451" s="269" t="str">
        <f>IF(AND($A$451&lt;=AL$367,AL$367&lt;=$B$451),$C$451,"")</f>
        <v/>
      </c>
      <c r="LP451" s="269" t="str">
        <f>IF(AND($A$451&lt;=AL$367,AL$367&lt;=$B$451),((1/3)*$C$451),"")</f>
        <v/>
      </c>
      <c r="LQ451" s="269" t="str">
        <f>IF(AND($A$451&lt;=AL$367,AL$367&lt;=$B$451),((2/3)*$C$451),"")</f>
        <v/>
      </c>
      <c r="LR451" s="269" t="str">
        <f>IF(AND($A$451&lt;=AL$367,AL$367&lt;=$B$451),$D$451,"")</f>
        <v/>
      </c>
      <c r="LS451" s="269" t="str">
        <f>IF(AND($A$451&lt;=AL$367,AL$367&lt;=$B$451),((1/3)*$D$451),"")</f>
        <v/>
      </c>
      <c r="LT451" s="269" t="str">
        <f>IF(AND($A$451&lt;=AL$367,AL$367&lt;=$B$451),((2/3)*$D$451),"")</f>
        <v/>
      </c>
      <c r="LU451" s="269" t="str">
        <f>IF(AND($A$451&lt;=AL$367,AL$367&lt;=$B$451),$E$451,"")</f>
        <v/>
      </c>
      <c r="LV451" s="269" t="str">
        <f>IF(AND($A$451&lt;=AL$367,AL$367&lt;=$B$451),((1/3)*$E$451),"")</f>
        <v/>
      </c>
      <c r="LW451" s="269" t="str">
        <f>IF(AND($A$451&lt;=AL$367,AL$367&lt;=$B$451),((2/3)*$E$451),"")</f>
        <v/>
      </c>
      <c r="LX451" s="269" t="str">
        <f>IF(AND($A$451&lt;=AM$367,AM$367&lt;=$B$451),$C$451,"")</f>
        <v/>
      </c>
      <c r="LY451" s="269" t="str">
        <f>IF(AND($A$451&lt;=AM$367,AM$367&lt;=$B$451),((1/3)*$C$451),"")</f>
        <v/>
      </c>
      <c r="LZ451" s="269" t="str">
        <f>IF(AND($A$451&lt;=AM$367,AM$367&lt;=$B$451),((2/3)*$C$451),"")</f>
        <v/>
      </c>
      <c r="MA451" s="269" t="str">
        <f>IF(AND($A$451&lt;=AM$367,AM$367&lt;=$B$451),$D$451,"")</f>
        <v/>
      </c>
      <c r="MB451" s="269" t="str">
        <f>IF(AND($A$451&lt;=AM$367,AM$367&lt;=$B$451),((1/3)*$D$451),"")</f>
        <v/>
      </c>
      <c r="MC451" s="269" t="str">
        <f>IF(AND($A$451&lt;=AM$367,AM$367&lt;=$B$451),((2/3)*$D$451),"")</f>
        <v/>
      </c>
      <c r="MD451" s="269" t="str">
        <f>IF(AND($A$451&lt;=AM$367,AM$367&lt;=$B$451),$E$451,"")</f>
        <v/>
      </c>
      <c r="ME451" s="269" t="str">
        <f>IF(AND($A$451&lt;=AM$367,AM$367&lt;=$B$451),((1/3)*$E$451),"")</f>
        <v/>
      </c>
      <c r="MF451" s="269" t="str">
        <f>IF(AND($A$451&lt;=AM$367,AM$367&lt;=$B$451),((2/3)*$E$451),"")</f>
        <v/>
      </c>
      <c r="MG451" s="269" t="str">
        <f>IF(AND($A$451&lt;=AN$367,AN$367&lt;=$B$451),$C$451,"")</f>
        <v/>
      </c>
      <c r="MH451" s="269" t="str">
        <f>IF(AND($A$451&lt;=AN$367,AN$367&lt;=$B$451),((1/3)*$C$451),"")</f>
        <v/>
      </c>
      <c r="MI451" s="269" t="str">
        <f>IF(AND($A$451&lt;=AN$367,AN$367&lt;=$B$451),((2/3)*$C$451),"")</f>
        <v/>
      </c>
      <c r="MJ451" s="269" t="str">
        <f>IF(AND($A$451&lt;=AN$367,AN$367&lt;=$B$451),$D$451,"")</f>
        <v/>
      </c>
      <c r="MK451" s="269" t="str">
        <f>IF(AND($A$451&lt;=AN$367,AN$367&lt;=$B$451),((1/3)*$D$451),"")</f>
        <v/>
      </c>
      <c r="ML451" s="269" t="str">
        <f>IF(AND($A$451&lt;=AN$367,AN$367&lt;=$B$451),((2/3)*$D$451),"")</f>
        <v/>
      </c>
      <c r="MM451" s="269" t="str">
        <f>IF(AND($A$451&lt;=AN$367,AN$367&lt;=$B$451),$E$451,"")</f>
        <v/>
      </c>
      <c r="MN451" s="269" t="str">
        <f>IF(AND($A$451&lt;=AN$367,AN$367&lt;=$B$451),((1/3)*$E$451),"")</f>
        <v/>
      </c>
      <c r="MO451" s="269" t="str">
        <f>IF(AND($A$451&lt;=AN$367,AN$367&lt;=$B$451),((2/3)*$E$451),"")</f>
        <v/>
      </c>
      <c r="MP451" s="269" t="str">
        <f>IF(AND($A$451&lt;=AO$367,AO$367&lt;=$B$451),$C$451,"")</f>
        <v/>
      </c>
      <c r="MQ451" s="269" t="str">
        <f>IF(AND($A$451&lt;=AO$367,AO$367&lt;=$B$451),((1/3)*$C$451),"")</f>
        <v/>
      </c>
      <c r="MR451" s="269" t="str">
        <f>IF(AND($A$451&lt;=AO$367,AO$367&lt;=$B$451),((2/3)*$C$451),"")</f>
        <v/>
      </c>
      <c r="MS451" s="269" t="str">
        <f>IF(AND($A$451&lt;=AO$367,AO$367&lt;=$B$451),$D$451,"")</f>
        <v/>
      </c>
      <c r="MT451" s="269" t="str">
        <f>IF(AND($A$451&lt;=AO$367,AO$367&lt;=$B$451),((1/3)*$D$451),"")</f>
        <v/>
      </c>
      <c r="MU451" s="269" t="str">
        <f>IF(AND($A$451&lt;=AO$367,AO$367&lt;=$B$451),((2/3)*$D$451),"")</f>
        <v/>
      </c>
      <c r="MV451" s="269" t="str">
        <f>IF(AND($A$451&lt;=AO$367,AO$367&lt;=$B$451),$E$451,"")</f>
        <v/>
      </c>
      <c r="MW451" s="269" t="str">
        <f>IF(AND($A$451&lt;=AO$367,AO$367&lt;=$B$451),((1/3)*$E$451),"")</f>
        <v/>
      </c>
      <c r="MX451" s="269" t="str">
        <f>IF(AND($A$451&lt;=AO$367,AO$367&lt;=$B$451),((2/3)*$E$451),"")</f>
        <v/>
      </c>
      <c r="MY451" s="269" t="str">
        <f>IF(AND($A$451&lt;=AP$367,AP$367&lt;=$B$451),$C$451,"")</f>
        <v/>
      </c>
      <c r="MZ451" s="269" t="str">
        <f>IF(AND($A$451&lt;=AP$367,AP$367&lt;=$B$451),((1/3)*$C$451),"")</f>
        <v/>
      </c>
      <c r="NA451" s="269" t="str">
        <f>IF(AND($A$451&lt;=AP$367,AP$367&lt;=$B$451),((2/3)*$C$451),"")</f>
        <v/>
      </c>
      <c r="NB451" s="269" t="str">
        <f>IF(AND($A$451&lt;=AP$367,AP$367&lt;=$B$451),$D$451,"")</f>
        <v/>
      </c>
      <c r="NC451" s="269" t="str">
        <f>IF(AND($A$451&lt;=AP$367,AP$367&lt;=$B$451),((1/3)*$D$451),"")</f>
        <v/>
      </c>
      <c r="ND451" s="269" t="str">
        <f>IF(AND($A$451&lt;=AP$367,AP$367&lt;=$B$451),((2/3)*$D$451),"")</f>
        <v/>
      </c>
      <c r="NE451" s="269" t="str">
        <f>IF(AND($A$451&lt;=AP$367,AP$367&lt;=$B$451),$E$451,"")</f>
        <v/>
      </c>
      <c r="NF451" s="269" t="str">
        <f>IF(AND($A$451&lt;=AP$367,AP$367&lt;=$B$451),((1/3)*$E$451),"")</f>
        <v/>
      </c>
      <c r="NG451" s="269" t="str">
        <f>IF(AND($A$451&lt;=AP$367,AP$367&lt;=$B$451),((2/3)*$E$451),"")</f>
        <v/>
      </c>
      <c r="NH451" s="269" t="str">
        <f>IF(AND($A$451&lt;=AQ$367,AQ$367&lt;=$B$451),$C$451,"")</f>
        <v/>
      </c>
      <c r="NI451" s="269" t="str">
        <f>IF(AND($A$451&lt;=AQ$367,AQ$367&lt;=$B$451),((1/3)*$C$451),"")</f>
        <v/>
      </c>
      <c r="NJ451" s="269" t="str">
        <f>IF(AND($A$451&lt;=AQ$367,AQ$367&lt;=$B$451),((2/3)*$C$451),"")</f>
        <v/>
      </c>
      <c r="NK451" s="269" t="str">
        <f>IF(AND($A$451&lt;=AQ$367,AQ$367&lt;=$B$451),$D$451,"")</f>
        <v/>
      </c>
      <c r="NL451" s="269" t="str">
        <f>IF(AND($A$451&lt;=AQ$367,AQ$367&lt;=$B$451),((1/3)*$D$451),"")</f>
        <v/>
      </c>
      <c r="NM451" s="269" t="str">
        <f>IF(AND($A$451&lt;=AQ$367,AQ$367&lt;=$B$451),((2/3)*$D$451),"")</f>
        <v/>
      </c>
      <c r="NN451" s="269" t="str">
        <f>IF(AND($A$451&lt;=AQ$367,AQ$367&lt;=$B$451),$E$451,"")</f>
        <v/>
      </c>
      <c r="NO451" s="269" t="str">
        <f>IF(AND($A$451&lt;=AQ$367,AQ$367&lt;=$B$451),((1/3)*$E$451),"")</f>
        <v/>
      </c>
      <c r="NP451" s="269" t="str">
        <f>IF(AND($A$451&lt;=AQ$367,AQ$367&lt;=$B$451),((2/3)*$E$451),"")</f>
        <v/>
      </c>
      <c r="NQ451" s="269" t="str">
        <f>IF(AND($A$451&lt;=AR$367,AR$367&lt;=$B$451),$C$451,"")</f>
        <v/>
      </c>
      <c r="NR451" s="269" t="str">
        <f>IF(AND($A$451&lt;=AR$367,AR$367&lt;=$B$451),((1/3)*$C$451),"")</f>
        <v/>
      </c>
      <c r="NS451" s="269" t="str">
        <f>IF(AND($A$451&lt;=AR$367,AR$367&lt;=$B$451),((2/3)*$C$451),"")</f>
        <v/>
      </c>
      <c r="NT451" s="269" t="str">
        <f>IF(AND($A$451&lt;=AR$367,AR$367&lt;=$B$451),$D$451,"")</f>
        <v/>
      </c>
      <c r="NU451" s="269" t="str">
        <f>IF(AND($A$451&lt;=AR$367,AR$367&lt;=$B$451),((1/3)*$D$451),"")</f>
        <v/>
      </c>
      <c r="NV451" s="269" t="str">
        <f>IF(AND($A$451&lt;=AR$367,AR$367&lt;=$B$451),((2/3)*$D$451),"")</f>
        <v/>
      </c>
      <c r="NW451" s="269" t="str">
        <f>IF(AND($A$451&lt;=AR$367,AR$367&lt;=$B$451),$E$451,"")</f>
        <v/>
      </c>
      <c r="NX451" s="269" t="str">
        <f>IF(AND($A$451&lt;=AR$367,AR$367&lt;=$B$451),((1/3)*$E$451),"")</f>
        <v/>
      </c>
      <c r="NY451" s="269" t="str">
        <f>IF(AND($A$451&lt;=AR$367,AR$367&lt;=$B$451),((2/3)*$E$451),"")</f>
        <v/>
      </c>
      <c r="NZ451" s="269" t="str">
        <f>IF(AND($A$451&lt;=AS$367,AS$367&lt;=$B$451),$C$451,"")</f>
        <v/>
      </c>
      <c r="OA451" s="269" t="str">
        <f>IF(AND($A$451&lt;=AS$367,AS$367&lt;=$B$451),((1/3)*$C$451),"")</f>
        <v/>
      </c>
      <c r="OB451" s="269" t="str">
        <f>IF(AND($A$451&lt;=AS$367,AS$367&lt;=$B$451),((2/3)*$C$451),"")</f>
        <v/>
      </c>
      <c r="OC451" s="269" t="str">
        <f>IF(AND($A$451&lt;=AS$367,AS$367&lt;=$B$451),$D$451,"")</f>
        <v/>
      </c>
      <c r="OD451" s="269" t="str">
        <f>IF(AND($A$451&lt;=AS$367,AS$367&lt;=$B$451),((1/3)*$D$451),"")</f>
        <v/>
      </c>
      <c r="OE451" s="269" t="str">
        <f>IF(AND($A$451&lt;=AS$367,AS$367&lt;=$B$451),((2/3)*$D$451),"")</f>
        <v/>
      </c>
      <c r="OF451" s="269" t="str">
        <f>IF(AND($A$451&lt;=AS$367,AS$367&lt;=$B$451),$E$451,"")</f>
        <v/>
      </c>
      <c r="OG451" s="269" t="str">
        <f>IF(AND($A$451&lt;=AS$367,AS$367&lt;=$B$451),((1/3)*$E$451),"")</f>
        <v/>
      </c>
      <c r="OH451" s="269" t="str">
        <f>IF(AND($A$451&lt;=AS$367,AS$367&lt;=$B$451),((2/3)*$E$451),"")</f>
        <v/>
      </c>
      <c r="OI451" s="269" t="str">
        <f>IF(AND($A$451&lt;=AT$367,AT$367&lt;=$B$451),$C$451,"")</f>
        <v/>
      </c>
      <c r="OJ451" s="269" t="str">
        <f>IF(AND($A$451&lt;=AT$367,AT$367&lt;=$B$451),((1/3)*$C$451),"")</f>
        <v/>
      </c>
      <c r="OK451" s="269" t="str">
        <f>IF(AND($A$451&lt;=AT$367,AT$367&lt;=$B$451),((2/3)*$C$451),"")</f>
        <v/>
      </c>
      <c r="OL451" s="269" t="str">
        <f>IF(AND($A$451&lt;=AT$367,AT$367&lt;=$B$451),$D$451,"")</f>
        <v/>
      </c>
      <c r="OM451" s="269" t="str">
        <f>IF(AND($A$451&lt;=AT$367,AT$367&lt;=$B$451),((1/3)*$D$451),"")</f>
        <v/>
      </c>
      <c r="ON451" s="269" t="str">
        <f>IF(AND($A$451&lt;=AT$367,AT$367&lt;=$B$451),((2/3)*$D$451),"")</f>
        <v/>
      </c>
      <c r="OO451" s="269" t="str">
        <f>IF(AND($A$451&lt;=AT$367,AT$367&lt;=$B$451),$E$451,"")</f>
        <v/>
      </c>
      <c r="OP451" s="269" t="str">
        <f>IF(AND($A$451&lt;=AT$367,AT$367&lt;=$B$451),((1/3)*$E$451),"")</f>
        <v/>
      </c>
      <c r="OQ451" s="269" t="str">
        <f>IF(AND($A$451&lt;=AT$367,AT$367&lt;=$B$451),((2/3)*$E$451),"")</f>
        <v/>
      </c>
      <c r="OR451" s="269" t="str">
        <f>IF(AND($A$451&lt;=AU$367,AU$367&lt;=$B$451),$C$451,"")</f>
        <v/>
      </c>
      <c r="OS451" s="269" t="str">
        <f>IF(AND($A$451&lt;=AU$367,AU$367&lt;=$B$451),((1/3)*$C$451),"")</f>
        <v/>
      </c>
      <c r="OT451" s="269" t="str">
        <f>IF(AND($A$451&lt;=AU$367,AU$367&lt;=$B$451),((2/3)*$C$451),"")</f>
        <v/>
      </c>
      <c r="OU451" s="269" t="str">
        <f>IF(AND($A$451&lt;=AU$367,AU$367&lt;=$B$451),$D$451,"")</f>
        <v/>
      </c>
      <c r="OV451" s="269" t="str">
        <f>IF(AND($A$451&lt;=AU$367,AU$367&lt;=$B$451),((1/3)*$D$451),"")</f>
        <v/>
      </c>
      <c r="OW451" s="269" t="str">
        <f>IF(AND($A$451&lt;=AU$367,AU$367&lt;=$B$451),((2/3)*$D$451),"")</f>
        <v/>
      </c>
      <c r="OX451" s="269" t="str">
        <f>IF(AND($A$451&lt;=AU$367,AU$367&lt;=$B$451),$E$451,"")</f>
        <v/>
      </c>
      <c r="OY451" s="269" t="str">
        <f>IF(AND($A$451&lt;=AU$367,AU$367&lt;=$B$451),((1/3)*$E$451),"")</f>
        <v/>
      </c>
      <c r="OZ451" s="269" t="str">
        <f>IF(AND($A$451&lt;=AU$367,AU$367&lt;=$B$451),((2/3)*$E$451),"")</f>
        <v/>
      </c>
      <c r="PA451" s="269" t="str">
        <f>IF(AND($A$451&lt;=AV$367,AV$367&lt;=$B$451),$C$451,"")</f>
        <v/>
      </c>
      <c r="PB451" s="269" t="str">
        <f>IF(AND($A$451&lt;=AV$367,AV$367&lt;=$B$451),((1/3)*$C$451),"")</f>
        <v/>
      </c>
      <c r="PC451" s="269" t="str">
        <f>IF(AND($A$451&lt;=AV$367,AV$367&lt;=$B$451),((2/3)*$C$451),"")</f>
        <v/>
      </c>
      <c r="PD451" s="269" t="str">
        <f>IF(AND($A$451&lt;=AV$367,AV$367&lt;=$B$451),$D$451,"")</f>
        <v/>
      </c>
      <c r="PE451" s="269" t="str">
        <f>IF(AND($A$451&lt;=AV$367,AV$367&lt;=$B$451),((1/3)*$D$451),"")</f>
        <v/>
      </c>
      <c r="PF451" s="269" t="str">
        <f>IF(AND($A$451&lt;=AV$367,AV$367&lt;=$B$451),((2/3)*$D$451),"")</f>
        <v/>
      </c>
      <c r="PG451" s="269" t="str">
        <f>IF(AND($A$451&lt;=AV$367,AV$367&lt;=$B$451),$E$451,"")</f>
        <v/>
      </c>
      <c r="PH451" s="269" t="str">
        <f>IF(AND($A$451&lt;=AV$367,AV$367&lt;=$B$451),((1/3)*$E$451),"")</f>
        <v/>
      </c>
      <c r="PI451" s="269" t="str">
        <f>IF(AND($A$451&lt;=AV$367,AV$367&lt;=$B$451),((2/3)*$E$451),"")</f>
        <v/>
      </c>
      <c r="PJ451" s="269" t="str">
        <f>IF(AND($A$451&lt;=AW$367,AW$367&lt;=$B$451),$C$451,"")</f>
        <v/>
      </c>
      <c r="PK451" s="269" t="str">
        <f>IF(AND($A$451&lt;=AW$367,AW$367&lt;=$B$451),((1/3)*$C$451),"")</f>
        <v/>
      </c>
      <c r="PL451" s="269" t="str">
        <f>IF(AND($A$451&lt;=AW$367,AW$367&lt;=$B$451),((2/3)*$C$451),"")</f>
        <v/>
      </c>
      <c r="PM451" s="269" t="str">
        <f>IF(AND($A$451&lt;=AW$367,AW$367&lt;=$B$451),$D$451,"")</f>
        <v/>
      </c>
      <c r="PN451" s="269" t="str">
        <f>IF(AND($A$451&lt;=AW$367,AW$367&lt;=$B$451),((1/3)*$D$451),"")</f>
        <v/>
      </c>
      <c r="PO451" s="269" t="str">
        <f>IF(AND($A$451&lt;=AW$367,AW$367&lt;=$B$451),((2/3)*$D$451),"")</f>
        <v/>
      </c>
      <c r="PP451" s="269" t="str">
        <f>IF(AND($A$451&lt;=AW$367,AW$367&lt;=$B$451),$E$451,"")</f>
        <v/>
      </c>
      <c r="PQ451" s="269" t="str">
        <f>IF(AND($A$451&lt;=AW$367,AW$367&lt;=$B$451),((1/3)*$E$451),"")</f>
        <v/>
      </c>
      <c r="PR451" s="269" t="str">
        <f>IF(AND($A$451&lt;=AW$367,AW$367&lt;=$B$451),((2/3)*$E$451),"")</f>
        <v/>
      </c>
      <c r="PS451" s="269" t="str">
        <f>IF(AND($A$451&lt;=AX$367,AX$367&lt;=$B$451),$C$451,"")</f>
        <v/>
      </c>
      <c r="PT451" s="269" t="str">
        <f>IF(AND($A$451&lt;=AX$367,AX$367&lt;=$B$451),((1/3)*$C$451),"")</f>
        <v/>
      </c>
      <c r="PU451" s="269" t="str">
        <f>IF(AND($A$451&lt;=AX$367,AX$367&lt;=$B$451),((2/3)*$C$451),"")</f>
        <v/>
      </c>
      <c r="PV451" s="269" t="str">
        <f>IF(AND($A$451&lt;=AX$367,AX$367&lt;=$B$451),$D$451,"")</f>
        <v/>
      </c>
      <c r="PW451" s="269" t="str">
        <f>IF(AND($A$451&lt;=AX$367,AX$367&lt;=$B$451),((1/3)*$D$451),"")</f>
        <v/>
      </c>
      <c r="PX451" s="269" t="str">
        <f>IF(AND($A$451&lt;=AX$367,AX$367&lt;=$B$451),((2/3)*$D$451),"")</f>
        <v/>
      </c>
      <c r="PY451" s="269" t="str">
        <f>IF(AND($A$451&lt;=AX$367,AX$367&lt;=$B$451),$E$451,"")</f>
        <v/>
      </c>
      <c r="PZ451" s="269" t="str">
        <f>IF(AND($A$451&lt;=AX$367,AX$367&lt;=$B$451),((1/3)*$E$451),"")</f>
        <v/>
      </c>
      <c r="QA451" s="269" t="str">
        <f>IF(AND($A$451&lt;=AX$367,AX$367&lt;=$B$451),((2/3)*$E$451),"")</f>
        <v/>
      </c>
      <c r="QB451" s="269" t="str">
        <f>IF(AND($A$451&lt;=AY$367,AY$367&lt;=$B$451),$C$451,"")</f>
        <v/>
      </c>
      <c r="QC451" s="269" t="str">
        <f>IF(AND($A$451&lt;=AY$367,AY$367&lt;=$B$451),((1/3)*$C$451),"")</f>
        <v/>
      </c>
      <c r="QD451" s="269" t="str">
        <f>IF(AND($A$451&lt;=AY$367,AY$367&lt;=$B$451),((2/3)*$C$451),"")</f>
        <v/>
      </c>
      <c r="QE451" s="269" t="str">
        <f>IF(AND($A$451&lt;=AY$367,AY$367&lt;=$B$451),$D$451,"")</f>
        <v/>
      </c>
      <c r="QF451" s="269" t="str">
        <f>IF(AND($A$451&lt;=AY$367,AY$367&lt;=$B$451),((1/3)*$D$451),"")</f>
        <v/>
      </c>
      <c r="QG451" s="269" t="str">
        <f>IF(AND($A$451&lt;=AY$367,AY$367&lt;=$B$451),((2/3)*$D$451),"")</f>
        <v/>
      </c>
      <c r="QH451" s="269" t="str">
        <f>IF(AND($A$451&lt;=AY$367,AY$367&lt;=$B$451),$E$451,"")</f>
        <v/>
      </c>
      <c r="QI451" s="269" t="str">
        <f>IF(AND($A$451&lt;=AY$367,AY$367&lt;=$B$451),((1/3)*$E$451),"")</f>
        <v/>
      </c>
      <c r="QJ451" s="269" t="str">
        <f>IF(AND($A$451&lt;=AY$367,AY$367&lt;=$B$451),((2/3)*$E$451),"")</f>
        <v/>
      </c>
      <c r="QK451" s="269" t="str">
        <f>IF(AND($A$451&lt;=AZ$367,AZ$367&lt;=$B$451),$C$451,"")</f>
        <v/>
      </c>
      <c r="QL451" s="269" t="str">
        <f>IF(AND($A$451&lt;=AZ$367,AZ$367&lt;=$B$451),((1/3)*$C$451),"")</f>
        <v/>
      </c>
      <c r="QM451" s="269" t="str">
        <f>IF(AND($A$451&lt;=AZ$367,AZ$367&lt;=$B$451),((2/3)*$C$451),"")</f>
        <v/>
      </c>
      <c r="QN451" s="269" t="str">
        <f>IF(AND($A$451&lt;=AZ$367,AZ$367&lt;=$B$451),$D$451,"")</f>
        <v/>
      </c>
      <c r="QO451" s="269" t="str">
        <f>IF(AND($A$451&lt;=AZ$367,AZ$367&lt;=$B$451),((1/3)*$D$451),"")</f>
        <v/>
      </c>
      <c r="QP451" s="269" t="str">
        <f>IF(AND($A$451&lt;=AZ$367,AZ$367&lt;=$B$451),((2/3)*$D$451),"")</f>
        <v/>
      </c>
      <c r="QQ451" s="269" t="str">
        <f>IF(AND($A$451&lt;=AZ$367,AZ$367&lt;=$B$451),$E$451,"")</f>
        <v/>
      </c>
      <c r="QR451" s="269" t="str">
        <f>IF(AND($A$451&lt;=AZ$367,AZ$367&lt;=$B$451),((1/3)*$E$451),"")</f>
        <v/>
      </c>
      <c r="QS451" s="269" t="str">
        <f>IF(AND($A$451&lt;=AZ$367,AZ$367&lt;=$B$451),((2/3)*$E$451),"")</f>
        <v/>
      </c>
      <c r="QT451" s="269" t="str">
        <f>IF(AND($A$451&lt;=BA$367,BA$367&lt;=$B$451),$C$451,"")</f>
        <v/>
      </c>
      <c r="QU451" s="269" t="str">
        <f>IF(AND($A$451&lt;=BA$367,BA$367&lt;=$B$451),((1/3)*$C$451),"")</f>
        <v/>
      </c>
      <c r="QV451" s="269" t="str">
        <f>IF(AND($A$451&lt;=BA$367,BA$367&lt;=$B$451),((2/3)*$C$451),"")</f>
        <v/>
      </c>
      <c r="QW451" s="269" t="str">
        <f>IF(AND($A$451&lt;=BA$367,BA$367&lt;=$B$451),$D$451,"")</f>
        <v/>
      </c>
      <c r="QX451" s="269" t="str">
        <f>IF(AND($A$451&lt;=BA$367,BA$367&lt;=$B$451),((1/3)*$D$451),"")</f>
        <v/>
      </c>
      <c r="QY451" s="269" t="str">
        <f>IF(AND($A$451&lt;=BA$367,BA$367&lt;=$B$451),((2/3)*$D$451),"")</f>
        <v/>
      </c>
      <c r="QZ451" s="269" t="str">
        <f>IF(AND($A$451&lt;=BA$367,BA$367&lt;=$B$451),$E$451,"")</f>
        <v/>
      </c>
      <c r="RA451" s="269" t="str">
        <f>IF(AND($A$451&lt;=BA$367,BA$367&lt;=$B$451),((1/3)*$E$451),"")</f>
        <v/>
      </c>
      <c r="RB451" s="269" t="str">
        <f>IF(AND($A$451&lt;=BA$367,BA$367&lt;=$B$451),((2/3)*$E$451),"")</f>
        <v/>
      </c>
      <c r="RC451" s="269" t="str">
        <f>IF(AND($A$451&lt;=BB$367,BB$367&lt;=$B$451),$C$451,"")</f>
        <v/>
      </c>
      <c r="RD451" s="269" t="str">
        <f>IF(AND($A$451&lt;=BB$367,BB$367&lt;=$B$451),((1/3)*$C$451),"")</f>
        <v/>
      </c>
      <c r="RE451" s="269" t="str">
        <f>IF(AND($A$451&lt;=BB$367,BB$367&lt;=$B$451),((2/3)*$C$451),"")</f>
        <v/>
      </c>
      <c r="RF451" s="269" t="str">
        <f>IF(AND($A$451&lt;=BB$367,BB$367&lt;=$B$451),$D$451,"")</f>
        <v/>
      </c>
      <c r="RG451" s="269" t="str">
        <f>IF(AND($A$451&lt;=BB$367,BB$367&lt;=$B$451),((1/3)*$D$451),"")</f>
        <v/>
      </c>
      <c r="RH451" s="269" t="str">
        <f>IF(AND($A$451&lt;=BB$367,BB$367&lt;=$B$451),((2/3)*$D$451),"")</f>
        <v/>
      </c>
      <c r="RI451" s="269" t="str">
        <f>IF(AND($A$451&lt;=BB$367,BB$367&lt;=$B$451),$E$451,"")</f>
        <v/>
      </c>
      <c r="RJ451" s="269" t="str">
        <f>IF(AND($A$451&lt;=BB$367,BB$367&lt;=$B$451),((1/3)*$E$451),"")</f>
        <v/>
      </c>
      <c r="RK451" s="269" t="str">
        <f>IF(AND($A$451&lt;=BB$367,BB$367&lt;=$B$451),((2/3)*$E$451),"")</f>
        <v/>
      </c>
      <c r="RL451" s="269" t="str">
        <f>IF(AND($A$451&lt;=BC$367,BC$367&lt;=$B$451),$C$451,"")</f>
        <v/>
      </c>
      <c r="RM451" s="269" t="str">
        <f>IF(AND($A$451&lt;=BC$367,BC$367&lt;=$B$451),((1/3)*$C$451),"")</f>
        <v/>
      </c>
      <c r="RN451" s="269" t="str">
        <f>IF(AND($A$451&lt;=BC$367,BC$367&lt;=$B$451),((2/3)*$C$451),"")</f>
        <v/>
      </c>
      <c r="RO451" s="269" t="str">
        <f>IF(AND($A$451&lt;=BC$367,BC$367&lt;=$B$451),$D$451,"")</f>
        <v/>
      </c>
      <c r="RP451" s="269" t="str">
        <f>IF(AND($A$451&lt;=BC$367,BC$367&lt;=$B$451),((1/3)*$D$451),"")</f>
        <v/>
      </c>
      <c r="RQ451" s="269" t="str">
        <f>IF(AND($A$451&lt;=BC$367,BC$367&lt;=$B$451),((2/3)*$D$451),"")</f>
        <v/>
      </c>
      <c r="RR451" s="269" t="str">
        <f>IF(AND($A$451&lt;=BC$367,BC$367&lt;=$B$451),$E$451,"")</f>
        <v/>
      </c>
      <c r="RS451" s="269" t="str">
        <f>IF(AND($A$451&lt;=BC$367,BC$367&lt;=$B$451),((1/3)*$E$451),"")</f>
        <v/>
      </c>
      <c r="RT451" s="269" t="str">
        <f>IF(AND($A$451&lt;=BC$367,BC$367&lt;=$B$451),((2/3)*$E$451),"")</f>
        <v/>
      </c>
      <c r="RU451" s="269" t="str">
        <f>IF(AND($A$451&lt;=BD$367,BD$367&lt;=$B$451),$C$451,"")</f>
        <v/>
      </c>
      <c r="RV451" s="269" t="str">
        <f>IF(AND($A$451&lt;=BD$367,BD$367&lt;=$B$451),((1/3)*$C$451),"")</f>
        <v/>
      </c>
      <c r="RW451" s="269" t="str">
        <f>IF(AND($A$451&lt;=BD$367,BD$367&lt;=$B$451),((2/3)*$C$451),"")</f>
        <v/>
      </c>
      <c r="RX451" s="269" t="str">
        <f>IF(AND($A$451&lt;=BD$367,BD$367&lt;=$B$451),$D$451,"")</f>
        <v/>
      </c>
      <c r="RY451" s="269" t="str">
        <f>IF(AND($A$451&lt;=BD$367,BD$367&lt;=$B$451),((1/3)*$D$451),"")</f>
        <v/>
      </c>
      <c r="RZ451" s="269" t="str">
        <f>IF(AND($A$451&lt;=BD$367,BD$367&lt;=$B$451),((2/3)*$D$451),"")</f>
        <v/>
      </c>
      <c r="SA451" s="269" t="str">
        <f>IF(AND($A$451&lt;=BD$367,BD$367&lt;=$B$451),$E$451,"")</f>
        <v/>
      </c>
      <c r="SB451" s="269" t="str">
        <f>IF(AND($A$451&lt;=BD$367,BD$367&lt;=$B$451),((1/3)*$E$451),"")</f>
        <v/>
      </c>
      <c r="SC451" s="269" t="str">
        <f>IF(AND($A$451&lt;=BD$367,BD$367&lt;=$B$451),((2/3)*$E$451),"")</f>
        <v/>
      </c>
      <c r="SD451" s="269" t="str">
        <f>IF(AND($A$451&lt;=BE$367,BE$367&lt;=$B$451),$C$451,"")</f>
        <v/>
      </c>
      <c r="SE451" s="269" t="str">
        <f>IF(AND($A$451&lt;=BE$367,BE$367&lt;=$B$451),((1/3)*$C$451),"")</f>
        <v/>
      </c>
      <c r="SF451" s="269" t="str">
        <f>IF(AND($A$451&lt;=BE$367,BE$367&lt;=$B$451),((2/3)*$C$451),"")</f>
        <v/>
      </c>
      <c r="SG451" s="269" t="str">
        <f>IF(AND($A$451&lt;=BE$367,BE$367&lt;=$B$451),$D$451,"")</f>
        <v/>
      </c>
      <c r="SH451" s="269" t="str">
        <f>IF(AND($A$451&lt;=BE$367,BE$367&lt;=$B$451),((1/3)*$D$451),"")</f>
        <v/>
      </c>
      <c r="SI451" s="269" t="str">
        <f>IF(AND($A$451&lt;=BE$367,BE$367&lt;=$B$451),((2/3)*$D$451),"")</f>
        <v/>
      </c>
      <c r="SJ451" s="269" t="str">
        <f>IF(AND($A$451&lt;=BE$367,BE$367&lt;=$B$451),$E$451,"")</f>
        <v/>
      </c>
      <c r="SK451" s="269" t="str">
        <f>IF(AND($A$451&lt;=BE$367,BE$367&lt;=$B$451),((1/3)*$E$451),"")</f>
        <v/>
      </c>
      <c r="SL451" s="269" t="str">
        <f>IF(AND($A$451&lt;=BE$367,BE$367&lt;=$B$451),((2/3)*$E$451),"")</f>
        <v/>
      </c>
      <c r="SM451" s="269" t="str">
        <f>IF(AND($A$451&lt;=BF$367,BF$367&lt;=$B$451),$C$451,"")</f>
        <v/>
      </c>
      <c r="SN451" s="269" t="str">
        <f>IF(AND($A$451&lt;=BF$367,BF$367&lt;=$B$451),((1/3)*$C$451),"")</f>
        <v/>
      </c>
      <c r="SO451" s="269" t="str">
        <f>IF(AND($A$451&lt;=BF$367,BF$367&lt;=$B$451),((2/3)*$C$451),"")</f>
        <v/>
      </c>
      <c r="SP451" s="269" t="str">
        <f>IF(AND($A$451&lt;=BF$367,BF$367&lt;=$B$451),$D$451,"")</f>
        <v/>
      </c>
      <c r="SQ451" s="269" t="str">
        <f>IF(AND($A$451&lt;=BF$367,BF$367&lt;=$B$451),((1/3)*$D$451),"")</f>
        <v/>
      </c>
      <c r="SR451" s="269" t="str">
        <f>IF(AND($A$451&lt;=BF$367,BF$367&lt;=$B$451),((2/3)*$D$451),"")</f>
        <v/>
      </c>
      <c r="SS451" s="269" t="str">
        <f>IF(AND($A$451&lt;=BF$367,BF$367&lt;=$B$451),$E$451,"")</f>
        <v/>
      </c>
      <c r="ST451" s="269" t="str">
        <f>IF(AND($A$451&lt;=BF$367,BF$367&lt;=$B$451),((1/3)*$E$451),"")</f>
        <v/>
      </c>
      <c r="SU451" s="269" t="str">
        <f>IF(AND($A$451&lt;=BF$367,BF$367&lt;=$B$451),((2/3)*$E$451),"")</f>
        <v/>
      </c>
      <c r="SV451" s="269" t="str">
        <f>IF(AND($A$451&lt;=BG$367,BG$367&lt;=$B$451),$C$451,"")</f>
        <v/>
      </c>
      <c r="SW451" s="269" t="str">
        <f>IF(AND($A$451&lt;=BG$367,BG$367&lt;=$B$451),((1/3)*$C$451),"")</f>
        <v/>
      </c>
      <c r="SX451" s="269" t="str">
        <f>IF(AND($A$451&lt;=BG$367,BG$367&lt;=$B$451),((2/3)*$C$451),"")</f>
        <v/>
      </c>
      <c r="SY451" s="269" t="str">
        <f>IF(AND($A$451&lt;=BG$367,BG$367&lt;=$B$451),$D$451,"")</f>
        <v/>
      </c>
      <c r="SZ451" s="269" t="str">
        <f>IF(AND($A$451&lt;=BG$367,BG$367&lt;=$B$451),((1/3)*$D$451),"")</f>
        <v/>
      </c>
      <c r="TA451" s="269" t="str">
        <f>IF(AND($A$451&lt;=BG$367,BG$367&lt;=$B$451),((2/3)*$D$451),"")</f>
        <v/>
      </c>
      <c r="TB451" s="269" t="str">
        <f>IF(AND($A$451&lt;=BG$367,BG$367&lt;=$B$451),$E$451,"")</f>
        <v/>
      </c>
      <c r="TC451" s="269" t="str">
        <f>IF(AND($A$451&lt;=BG$367,BG$367&lt;=$B$451),((1/3)*$E$451),"")</f>
        <v/>
      </c>
      <c r="TD451" s="269" t="str">
        <f>IF(AND($A$451&lt;=BG$367,BG$367&lt;=$B$451),((2/3)*$E$451),"")</f>
        <v/>
      </c>
      <c r="TE451" s="269" t="str">
        <f>IF(AND($A$451&lt;=BH$367,BH$367&lt;=$B$451),$C$451,"")</f>
        <v/>
      </c>
      <c r="TF451" s="269" t="str">
        <f>IF(AND($A$451&lt;=BH$367,BH$367&lt;=$B$451),((1/3)*$C$451),"")</f>
        <v/>
      </c>
      <c r="TG451" s="269" t="str">
        <f>IF(AND($A$451&lt;=BH$367,BH$367&lt;=$B$451),((2/3)*$C$451),"")</f>
        <v/>
      </c>
      <c r="TH451" s="269" t="str">
        <f>IF(AND($A$451&lt;=BH$367,BH$367&lt;=$B$451),$D$451,"")</f>
        <v/>
      </c>
      <c r="TI451" s="269" t="str">
        <f>IF(AND($A$451&lt;=BH$367,BH$367&lt;=$B$451),((1/3)*$D$451),"")</f>
        <v/>
      </c>
      <c r="TJ451" s="269" t="str">
        <f>IF(AND($A$451&lt;=BH$367,BH$367&lt;=$B$451),((2/3)*$D$451),"")</f>
        <v/>
      </c>
      <c r="TK451" s="269" t="str">
        <f>IF(AND($A$451&lt;=BH$367,BH$367&lt;=$B$451),$E$451,"")</f>
        <v/>
      </c>
      <c r="TL451" s="269" t="str">
        <f>IF(AND($A$451&lt;=BH$367,BH$367&lt;=$B$451),((1/3)*$E$451),"")</f>
        <v/>
      </c>
      <c r="TM451" s="269" t="str">
        <f>IF(AND($A$451&lt;=BH$367,BH$367&lt;=$B$451),((2/3)*$E$451),"")</f>
        <v/>
      </c>
      <c r="TN451" s="269" t="str">
        <f>IF(AND($A$451&lt;=BI$367,BI$367&lt;=$B$451),$C$451,"")</f>
        <v/>
      </c>
      <c r="TO451" s="269" t="str">
        <f>IF(AND($A$451&lt;=BI$367,BI$367&lt;=$B$451),((1/3)*$C$451),"")</f>
        <v/>
      </c>
      <c r="TP451" s="269" t="str">
        <f>IF(AND($A$451&lt;=BI$367,BI$367&lt;=$B$451),((2/3)*$C$451),"")</f>
        <v/>
      </c>
      <c r="TQ451" s="269" t="str">
        <f>IF(AND($A$451&lt;=BI$367,BI$367&lt;=$B$451),$D$451,"")</f>
        <v/>
      </c>
      <c r="TR451" s="269" t="str">
        <f>IF(AND($A$451&lt;=BI$367,BI$367&lt;=$B$451),((1/3)*$D$451),"")</f>
        <v/>
      </c>
      <c r="TS451" s="269" t="str">
        <f>IF(AND($A$451&lt;=BI$367,BI$367&lt;=$B$451),((2/3)*$D$451),"")</f>
        <v/>
      </c>
      <c r="TT451" s="269" t="str">
        <f>IF(AND($A$451&lt;=BI$367,BI$367&lt;=$B$451),$E$451,"")</f>
        <v/>
      </c>
      <c r="TU451" s="269" t="str">
        <f>IF(AND($A$451&lt;=BI$367,BI$367&lt;=$B$451),((1/3)*$E$451),"")</f>
        <v/>
      </c>
      <c r="TV451" s="269" t="str">
        <f>IF(AND($A$451&lt;=BI$367,BI$367&lt;=$B$451),((2/3)*$E$451),"")</f>
        <v/>
      </c>
      <c r="TW451" s="269" t="str">
        <f>IF(AND($A$451&lt;=BJ$367,BJ$367&lt;=$B$451),$C$451,"")</f>
        <v/>
      </c>
      <c r="TX451" s="269" t="str">
        <f>IF(AND($A$451&lt;=BJ$367,BJ$367&lt;=$B$451),((1/3)*$C$451),"")</f>
        <v/>
      </c>
      <c r="TY451" s="269" t="str">
        <f>IF(AND($A$451&lt;=BJ$367,BJ$367&lt;=$B$451),((2/3)*$C$451),"")</f>
        <v/>
      </c>
      <c r="TZ451" s="269" t="str">
        <f>IF(AND($A$451&lt;=BJ$367,BJ$367&lt;=$B$451),$D$451,"")</f>
        <v/>
      </c>
      <c r="UA451" s="269" t="str">
        <f>IF(AND($A$451&lt;=BJ$367,BJ$367&lt;=$B$451),((1/3)*$D$451),"")</f>
        <v/>
      </c>
      <c r="UB451" s="269" t="str">
        <f>IF(AND($A$451&lt;=BJ$367,BJ$367&lt;=$B$451),((2/3)*$D$451),"")</f>
        <v/>
      </c>
      <c r="UC451" s="269" t="str">
        <f>IF(AND($A$451&lt;=BJ$367,BJ$367&lt;=$B$451),$E$451,"")</f>
        <v/>
      </c>
      <c r="UD451" s="269" t="str">
        <f>IF(AND($A$451&lt;=BJ$367,BJ$367&lt;=$B$451),((1/3)*$E$451),"")</f>
        <v/>
      </c>
      <c r="UE451" s="269" t="str">
        <f>IF(AND($A$451&lt;=BJ$367,BJ$367&lt;=$B$451),((2/3)*$E$451),"")</f>
        <v/>
      </c>
      <c r="UF451" s="269" t="str">
        <f>IF(AND($A$451&lt;=BK$367,BK$367&lt;=$B$451),$C$451,"")</f>
        <v/>
      </c>
      <c r="UG451" s="269" t="str">
        <f>IF(AND($A$451&lt;=BK$367,BK$367&lt;=$B$451),((1/3)*$C$451),"")</f>
        <v/>
      </c>
      <c r="UH451" s="269" t="str">
        <f>IF(AND($A$451&lt;=BK$367,BK$367&lt;=$B$451),((2/3)*$C$451),"")</f>
        <v/>
      </c>
      <c r="UI451" s="269" t="str">
        <f>IF(AND($A$451&lt;=BK$367,BK$367&lt;=$B$451),$D$451,"")</f>
        <v/>
      </c>
      <c r="UJ451" s="269" t="str">
        <f>IF(AND($A$451&lt;=BK$367,BK$367&lt;=$B$451),((1/3)*$D$451),"")</f>
        <v/>
      </c>
      <c r="UK451" s="269" t="str">
        <f>IF(AND($A$451&lt;=BK$367,BK$367&lt;=$B$451),((2/3)*$D$451),"")</f>
        <v/>
      </c>
      <c r="UL451" s="269" t="str">
        <f>IF(AND($A$451&lt;=BK$367,BK$367&lt;=$B$451),$E$451,"")</f>
        <v/>
      </c>
      <c r="UM451" s="269" t="str">
        <f>IF(AND($A$451&lt;=BK$367,BK$367&lt;=$B$451),((1/3)*$E$451),"")</f>
        <v/>
      </c>
      <c r="UN451" s="269" t="str">
        <f>IF(AND($A$451&lt;=BK$367,BK$367&lt;=$B$451),((2/3)*$E$451),"")</f>
        <v/>
      </c>
      <c r="UO451" s="269" t="str">
        <f>IF(AND($A$451&lt;=BL$367,BL$367&lt;=$B$451),$C$451,"")</f>
        <v/>
      </c>
      <c r="UP451" s="269" t="str">
        <f>IF(AND($A$451&lt;=BL$367,BL$367&lt;=$B$451),((1/3)*$C$451),"")</f>
        <v/>
      </c>
      <c r="UQ451" s="269" t="str">
        <f>IF(AND($A$451&lt;=BL$367,BL$367&lt;=$B$451),((2/3)*$C$451),"")</f>
        <v/>
      </c>
      <c r="UR451" s="269" t="str">
        <f>IF(AND($A$451&lt;=BL$367,BL$367&lt;=$B$451),$D$451,"")</f>
        <v/>
      </c>
      <c r="US451" s="269" t="str">
        <f>IF(AND($A$451&lt;=BL$367,BL$367&lt;=$B$451),((1/3)*$D$451),"")</f>
        <v/>
      </c>
      <c r="UT451" s="269" t="str">
        <f>IF(AND($A$451&lt;=BL$367,BL$367&lt;=$B$451),((2/3)*$D$451),"")</f>
        <v/>
      </c>
      <c r="UU451" s="269" t="str">
        <f>IF(AND($A$451&lt;=BL$367,BL$367&lt;=$B$451),$E$451,"")</f>
        <v/>
      </c>
      <c r="UV451" s="269" t="str">
        <f>IF(AND($A$451&lt;=BL$367,BL$367&lt;=$B$451),((1/3)*$E$451),"")</f>
        <v/>
      </c>
      <c r="UW451" s="269" t="str">
        <f>IF(AND($A$451&lt;=BL$367,BL$367&lt;=$B$451),((2/3)*$E$451),"")</f>
        <v/>
      </c>
      <c r="UX451" s="269" t="str">
        <f>IF(AND($A$451&lt;=BM$367,BM$367&lt;=$B$451),$C$451,"")</f>
        <v/>
      </c>
      <c r="UY451" s="269" t="str">
        <f>IF(AND($A$451&lt;=BM$367,BM$367&lt;=$B$451),((1/3)*$C$451),"")</f>
        <v/>
      </c>
      <c r="UZ451" s="269" t="str">
        <f>IF(AND($A$451&lt;=BM$367,BM$367&lt;=$B$451),((2/3)*$C$451),"")</f>
        <v/>
      </c>
      <c r="VA451" s="269" t="str">
        <f>IF(AND($A$451&lt;=BM$367,BM$367&lt;=$B$451),$D$451,"")</f>
        <v/>
      </c>
      <c r="VB451" s="269" t="str">
        <f>IF(AND($A$451&lt;=BM$367,BM$367&lt;=$B$451),((1/3)*$D$451),"")</f>
        <v/>
      </c>
      <c r="VC451" s="269" t="str">
        <f>IF(AND($A$451&lt;=BM$367,BM$367&lt;=$B$451),((2/3)*$D$451),"")</f>
        <v/>
      </c>
      <c r="VD451" s="269" t="str">
        <f>IF(AND($A$451&lt;=BM$367,BM$367&lt;=$B$451),$E$451,"")</f>
        <v/>
      </c>
      <c r="VE451" s="269" t="str">
        <f>IF(AND($A$451&lt;=BM$367,BM$367&lt;=$B$451),((1/3)*$E$451),"")</f>
        <v/>
      </c>
      <c r="VF451" s="269" t="str">
        <f>IF(AND($A$451&lt;=BM$367,BM$367&lt;=$B$451),((2/3)*$E$451),"")</f>
        <v/>
      </c>
      <c r="VG451" s="269" t="str">
        <f>IF(AND($A$451&lt;=BN$367,BN$367&lt;=$B$451),$C$451,"")</f>
        <v/>
      </c>
      <c r="VH451" s="269" t="str">
        <f>IF(AND($A$451&lt;=BN$367,BN$367&lt;=$B$451),((1/3)*$C$451),"")</f>
        <v/>
      </c>
      <c r="VI451" s="269" t="str">
        <f>IF(AND($A$451&lt;=BN$367,BN$367&lt;=$B$451),((2/3)*$C$451),"")</f>
        <v/>
      </c>
      <c r="VJ451" s="269" t="str">
        <f>IF(AND($A$451&lt;=BN$367,BN$367&lt;=$B$451),$D$451,"")</f>
        <v/>
      </c>
      <c r="VK451" s="269" t="str">
        <f>IF(AND($A$451&lt;=BN$367,BN$367&lt;=$B$451),((1/3)*$D$451),"")</f>
        <v/>
      </c>
      <c r="VL451" s="269" t="str">
        <f>IF(AND($A$451&lt;=BN$367,BN$367&lt;=$B$451),((2/3)*$D$451),"")</f>
        <v/>
      </c>
      <c r="VM451" s="269" t="str">
        <f>IF(AND($A$451&lt;=BN$367,BN$367&lt;=$B$451),$E$451,"")</f>
        <v/>
      </c>
      <c r="VN451" s="269" t="str">
        <f>IF(AND($A$451&lt;=BN$367,BN$367&lt;=$B$451),((1/3)*$E$451),"")</f>
        <v/>
      </c>
      <c r="VO451" s="269" t="str">
        <f>IF(AND($A$451&lt;=BN$367,BN$367&lt;=$B$451),((2/3)*$E$451),"")</f>
        <v/>
      </c>
      <c r="VP451" s="269" t="str">
        <f>IF(AND($A$451&lt;=BO$367,BO$367&lt;=$B$451),$C$451,"")</f>
        <v/>
      </c>
      <c r="VQ451" s="269" t="str">
        <f>IF(AND($A$451&lt;=BO$367,BO$367&lt;=$B$451),((1/3)*$C$451),"")</f>
        <v/>
      </c>
      <c r="VR451" s="269" t="str">
        <f>IF(AND($A$451&lt;=BO$367,BO$367&lt;=$B$451),((2/3)*$C$451),"")</f>
        <v/>
      </c>
      <c r="VS451" s="269" t="str">
        <f>IF(AND($A$451&lt;=BO$367,BO$367&lt;=$B$451),$D$451,"")</f>
        <v/>
      </c>
      <c r="VT451" s="269" t="str">
        <f>IF(AND($A$451&lt;=BO$367,BO$367&lt;=$B$451),((1/3)*$D$451),"")</f>
        <v/>
      </c>
      <c r="VU451" s="269" t="str">
        <f>IF(AND($A$451&lt;=BO$367,BO$367&lt;=$B$451),((2/3)*$D$451),"")</f>
        <v/>
      </c>
      <c r="VV451" s="269" t="str">
        <f>IF(AND($A$451&lt;=BO$367,BO$367&lt;=$B$451),$E$451,"")</f>
        <v/>
      </c>
      <c r="VW451" s="269" t="str">
        <f>IF(AND($A$451&lt;=BO$367,BO$367&lt;=$B$451),((1/3)*$E$451),"")</f>
        <v/>
      </c>
      <c r="VX451" s="269" t="str">
        <f>IF(AND($A$451&lt;=BO$367,BO$367&lt;=$B$451),((2/3)*$E$451),"")</f>
        <v/>
      </c>
      <c r="VY451" s="269" t="str">
        <f>IF(AND($A$451&lt;=BP$367,BP$367&lt;=$B$451),$C$451,"")</f>
        <v/>
      </c>
      <c r="VZ451" s="269" t="str">
        <f>IF(AND($A$451&lt;=BP$367,BP$367&lt;=$B$451),((1/3)*$C$451),"")</f>
        <v/>
      </c>
      <c r="WA451" s="269" t="str">
        <f>IF(AND($A$451&lt;=BP$367,BP$367&lt;=$B$451),((2/3)*$C$451),"")</f>
        <v/>
      </c>
      <c r="WB451" s="269" t="str">
        <f>IF(AND($A$451&lt;=BP$367,BP$367&lt;=$B$451),$D$451,"")</f>
        <v/>
      </c>
      <c r="WC451" s="269" t="str">
        <f>IF(AND($A$451&lt;=BP$367,BP$367&lt;=$B$451),((1/3)*$D$451),"")</f>
        <v/>
      </c>
      <c r="WD451" s="269" t="str">
        <f>IF(AND($A$451&lt;=BP$367,BP$367&lt;=$B$451),((2/3)*$D$451),"")</f>
        <v/>
      </c>
      <c r="WE451" s="269" t="str">
        <f>IF(AND($A$451&lt;=BP$367,BP$367&lt;=$B$451),$E$451,"")</f>
        <v/>
      </c>
      <c r="WF451" s="269" t="str">
        <f>IF(AND($A$451&lt;=BP$367,BP$367&lt;=$B$451),((1/3)*$E$451),"")</f>
        <v/>
      </c>
      <c r="WG451" s="269" t="str">
        <f>IF(AND($A$451&lt;=BP$367,BP$367&lt;=$B$451),((2/3)*$E$451),"")</f>
        <v/>
      </c>
      <c r="WH451" s="269" t="str">
        <f>IF(AND($A$451&lt;=BQ$367,BQ$367&lt;=$B$451),$C$451,"")</f>
        <v/>
      </c>
      <c r="WI451" s="269" t="str">
        <f>IF(AND($A$451&lt;=BQ$367,BQ$367&lt;=$B$451),((1/3)*$C$451),"")</f>
        <v/>
      </c>
      <c r="WJ451" s="269" t="str">
        <f>IF(AND($A$451&lt;=BQ$367,BQ$367&lt;=$B$451),((2/3)*$C$451),"")</f>
        <v/>
      </c>
      <c r="WK451" s="269" t="str">
        <f>IF(AND($A$451&lt;=BQ$367,BQ$367&lt;=$B$451),$D$451,"")</f>
        <v/>
      </c>
      <c r="WL451" s="269" t="str">
        <f>IF(AND($A$451&lt;=BQ$367,BQ$367&lt;=$B$451),((1/3)*$D$451),"")</f>
        <v/>
      </c>
      <c r="WM451" s="269" t="str">
        <f>IF(AND($A$451&lt;=BQ$367,BQ$367&lt;=$B$451),((2/3)*$D$451),"")</f>
        <v/>
      </c>
      <c r="WN451" s="269" t="str">
        <f>IF(AND($A$451&lt;=BQ$367,BQ$367&lt;=$B$451),$E$451,"")</f>
        <v/>
      </c>
      <c r="WO451" s="269" t="str">
        <f>IF(AND($A$451&lt;=BQ$367,BQ$367&lt;=$B$451),((1/3)*$E$451),"")</f>
        <v/>
      </c>
      <c r="WP451" s="269" t="str">
        <f>IF(AND($A$451&lt;=BQ$367,BQ$367&lt;=$B$451),((2/3)*$E$451),"")</f>
        <v/>
      </c>
      <c r="WQ451" s="269" t="str">
        <f>IF(AND($A$451&lt;=BR$367,BR$367&lt;=$B$451),$C$451,"")</f>
        <v/>
      </c>
      <c r="WR451" s="269" t="str">
        <f>IF(AND($A$451&lt;=BR$367,BR$367&lt;=$B$451),((1/3)*$C$451),"")</f>
        <v/>
      </c>
      <c r="WS451" s="269" t="str">
        <f>IF(AND($A$451&lt;=BR$367,BR$367&lt;=$B$451),((2/3)*$C$451),"")</f>
        <v/>
      </c>
      <c r="WT451" s="269" t="str">
        <f>IF(AND($A$451&lt;=BR$367,BR$367&lt;=$B$451),$D$451,"")</f>
        <v/>
      </c>
      <c r="WU451" s="269" t="str">
        <f>IF(AND($A$451&lt;=BR$367,BR$367&lt;=$B$451),((1/3)*$D$451),"")</f>
        <v/>
      </c>
      <c r="WV451" s="269" t="str">
        <f>IF(AND($A$451&lt;=BR$367,BR$367&lt;=$B$451),((2/3)*$D$451),"")</f>
        <v/>
      </c>
      <c r="WW451" s="269" t="str">
        <f>IF(AND($A$451&lt;=BR$367,BR$367&lt;=$B$451),$E$451,"")</f>
        <v/>
      </c>
      <c r="WX451" s="269" t="str">
        <f>IF(AND($A$451&lt;=BR$367,BR$367&lt;=$B$451),((1/3)*$E$451),"")</f>
        <v/>
      </c>
      <c r="WY451" s="269" t="str">
        <f>IF(AND($A$451&lt;=BR$367,BR$367&lt;=$B$451),((2/3)*$E$451),"")</f>
        <v/>
      </c>
      <c r="WZ451" s="269" t="str">
        <f>IF(AND($A$451&lt;=BS$367,BS$367&lt;=$B$451),$C$451,"")</f>
        <v/>
      </c>
      <c r="XA451" s="269" t="str">
        <f>IF(AND($A$451&lt;=BS$367,BS$367&lt;=$B$451),((1/3)*$C$451),"")</f>
        <v/>
      </c>
      <c r="XB451" s="269" t="str">
        <f>IF(AND($A$451&lt;=BS$367,BS$367&lt;=$B$451),((2/3)*$C$451),"")</f>
        <v/>
      </c>
      <c r="XC451" s="269" t="str">
        <f>IF(AND($A$451&lt;=BS$367,BS$367&lt;=$B$451),$D$451,"")</f>
        <v/>
      </c>
      <c r="XD451" s="269" t="str">
        <f>IF(AND($A$451&lt;=BS$367,BS$367&lt;=$B$451),((1/3)*$D$451),"")</f>
        <v/>
      </c>
      <c r="XE451" s="269" t="str">
        <f>IF(AND($A$451&lt;=BS$367,BS$367&lt;=$B$451),((2/3)*$D$451),"")</f>
        <v/>
      </c>
      <c r="XF451" s="269" t="str">
        <f>IF(AND($A$451&lt;=BS$367,BS$367&lt;=$B$451),$E$451,"")</f>
        <v/>
      </c>
      <c r="XG451" s="269" t="str">
        <f>IF(AND($A$451&lt;=BS$367,BS$367&lt;=$B$451),((1/3)*$E$451),"")</f>
        <v/>
      </c>
      <c r="XH451" s="269" t="str">
        <f>IF(AND($A$451&lt;=BS$367,BS$367&lt;=$B$451),((2/3)*$E$451),"")</f>
        <v/>
      </c>
      <c r="XI451" s="269" t="str">
        <f>IF(AND($A$451&lt;=BT$367,BT$367&lt;=$B$451),$C$451,"")</f>
        <v/>
      </c>
      <c r="XJ451" s="269" t="str">
        <f>IF(AND($A$451&lt;=BT$367,BT$367&lt;=$B$451),((1/3)*$C$451),"")</f>
        <v/>
      </c>
      <c r="XK451" s="269" t="str">
        <f>IF(AND($A$451&lt;=BT$367,BT$367&lt;=$B$451),((2/3)*$C$451),"")</f>
        <v/>
      </c>
      <c r="XL451" s="269" t="str">
        <f>IF(AND($A$451&lt;=BT$367,BT$367&lt;=$B$451),$D$451,"")</f>
        <v/>
      </c>
      <c r="XM451" s="269" t="str">
        <f>IF(AND($A$451&lt;=BT$367,BT$367&lt;=$B$451),((1/3)*$D$451),"")</f>
        <v/>
      </c>
      <c r="XN451" s="269" t="str">
        <f>IF(AND($A$451&lt;=BT$367,BT$367&lt;=$B$451),((2/3)*$D$451),"")</f>
        <v/>
      </c>
      <c r="XO451" s="269" t="str">
        <f>IF(AND($A$451&lt;=BT$367,BT$367&lt;=$B$451),$E$451,"")</f>
        <v/>
      </c>
      <c r="XP451" s="269" t="str">
        <f>IF(AND($A$451&lt;=BT$367,BT$367&lt;=$B$451),((1/3)*$E$451),"")</f>
        <v/>
      </c>
      <c r="XQ451" s="269" t="str">
        <f>IF(AND($A$451&lt;=BT$367,BT$367&lt;=$B$451),((2/3)*$E$451),"")</f>
        <v/>
      </c>
      <c r="XR451" s="269" t="str">
        <f>IF(AND($A$451&lt;=BU$367,BU$367&lt;=$B$451),$C$451,"")</f>
        <v/>
      </c>
      <c r="XS451" s="269" t="str">
        <f>IF(AND($A$451&lt;=BU$367,BU$367&lt;=$B$451),((1/3)*$C$451),"")</f>
        <v/>
      </c>
      <c r="XT451" s="269" t="str">
        <f>IF(AND($A$451&lt;=BU$367,BU$367&lt;=$B$451),((2/3)*$C$451),"")</f>
        <v/>
      </c>
      <c r="XU451" s="269" t="str">
        <f>IF(AND($A$451&lt;=BU$367,BU$367&lt;=$B$451),$D$451,"")</f>
        <v/>
      </c>
      <c r="XV451" s="269" t="str">
        <f>IF(AND($A$451&lt;=BU$367,BU$367&lt;=$B$451),((1/3)*$D$451),"")</f>
        <v/>
      </c>
      <c r="XW451" s="269" t="str">
        <f>IF(AND($A$451&lt;=BU$367,BU$367&lt;=$B$451),((2/3)*$D$451),"")</f>
        <v/>
      </c>
      <c r="XX451" s="269" t="str">
        <f>IF(AND($A$451&lt;=BU$367,BU$367&lt;=$B$451),$E$451,"")</f>
        <v/>
      </c>
      <c r="XY451" s="269" t="str">
        <f>IF(AND($A$451&lt;=BU$367,BU$367&lt;=$B$451),((1/3)*$E$451),"")</f>
        <v/>
      </c>
      <c r="XZ451" s="269" t="str">
        <f>IF(AND($A$451&lt;=BU$367,BU$367&lt;=$B$451),((2/3)*$E$451),"")</f>
        <v/>
      </c>
      <c r="YA451" s="269" t="str">
        <f>IF(AND($A$451&lt;=BV$367,BV$367&lt;=$B$451),$C$451,"")</f>
        <v/>
      </c>
      <c r="YB451" s="269" t="str">
        <f>IF(AND($A$451&lt;=BV$367,BV$367&lt;=$B$451),((1/3)*$C$451),"")</f>
        <v/>
      </c>
      <c r="YC451" s="269" t="str">
        <f>IF(AND($A$451&lt;=BV$367,BV$367&lt;=$B$451),((2/3)*$C$451),"")</f>
        <v/>
      </c>
      <c r="YD451" s="269" t="str">
        <f>IF(AND($A$451&lt;=BV$367,BV$367&lt;=$B$451),$D$451,"")</f>
        <v/>
      </c>
      <c r="YE451" s="269" t="str">
        <f>IF(AND($A$451&lt;=BV$367,BV$367&lt;=$B$451),((1/3)*$D$451),"")</f>
        <v/>
      </c>
      <c r="YF451" s="269" t="str">
        <f>IF(AND($A$451&lt;=BV$367,BV$367&lt;=$B$451),((2/3)*$D$451),"")</f>
        <v/>
      </c>
      <c r="YG451" s="269" t="str">
        <f>IF(AND($A$451&lt;=BV$367,BV$367&lt;=$B$451),$E$451,"")</f>
        <v/>
      </c>
      <c r="YH451" s="269" t="str">
        <f>IF(AND($A$451&lt;=BV$367,BV$367&lt;=$B$451),((1/3)*$E$451),"")</f>
        <v/>
      </c>
      <c r="YI451" s="269" t="str">
        <f>IF(AND($A$451&lt;=BV$367,BV$367&lt;=$B$451),((2/3)*$E$451),"")</f>
        <v/>
      </c>
      <c r="YJ451" s="269" t="str">
        <f>IF(AND($A$451&lt;=BW$367,BW$367&lt;=$B$451),$C$451,"")</f>
        <v/>
      </c>
      <c r="YK451" s="269" t="str">
        <f>IF(AND($A$451&lt;=BW$367,BW$367&lt;=$B$451),((1/3)*$C$451),"")</f>
        <v/>
      </c>
      <c r="YL451" s="269" t="str">
        <f>IF(AND($A$451&lt;=BW$367,BW$367&lt;=$B$451),((2/3)*$C$451),"")</f>
        <v/>
      </c>
      <c r="YM451" s="269" t="str">
        <f>IF(AND($A$451&lt;=BW$367,BW$367&lt;=$B$451),$D$451,"")</f>
        <v/>
      </c>
      <c r="YN451" s="269" t="str">
        <f>IF(AND($A$451&lt;=BW$367,BW$367&lt;=$B$451),((1/3)*$D$451),"")</f>
        <v/>
      </c>
      <c r="YO451" s="269" t="str">
        <f>IF(AND($A$451&lt;=BW$367,BW$367&lt;=$B$451),((2/3)*$D$451),"")</f>
        <v/>
      </c>
      <c r="YP451" s="269" t="str">
        <f>IF(AND($A$451&lt;=BW$367,BW$367&lt;=$B$451),$E$451,"")</f>
        <v/>
      </c>
      <c r="YQ451" s="269" t="str">
        <f>IF(AND($A$451&lt;=BW$367,BW$367&lt;=$B$451),((1/3)*$E$451),"")</f>
        <v/>
      </c>
      <c r="YR451" s="269" t="str">
        <f>IF(AND($A$451&lt;=BW$367,BW$367&lt;=$B$451),((2/3)*$E$451),"")</f>
        <v/>
      </c>
      <c r="YS451" s="269" t="str">
        <f>IF(AND($A$451&lt;=BX$367,BX$367&lt;=$B$451),$C$451,"")</f>
        <v/>
      </c>
      <c r="YT451" s="269" t="str">
        <f>IF(AND($A$451&lt;=BX$367,BX$367&lt;=$B$451),((1/3)*$C$451),"")</f>
        <v/>
      </c>
      <c r="YU451" s="269" t="str">
        <f>IF(AND($A$451&lt;=BX$367,BX$367&lt;=$B$451),((2/3)*$C$451),"")</f>
        <v/>
      </c>
      <c r="YV451" s="269" t="str">
        <f>IF(AND($A$451&lt;=BX$367,BX$367&lt;=$B$451),$D$451,"")</f>
        <v/>
      </c>
      <c r="YW451" s="269" t="str">
        <f>IF(AND($A$451&lt;=BX$367,BX$367&lt;=$B$451),((1/3)*$D$451),"")</f>
        <v/>
      </c>
      <c r="YX451" s="269" t="str">
        <f>IF(AND($A$451&lt;=BX$367,BX$367&lt;=$B$451),((2/3)*$D$451),"")</f>
        <v/>
      </c>
      <c r="YY451" s="269" t="str">
        <f>IF(AND($A$451&lt;=BX$367,BX$367&lt;=$B$451),$E$451,"")</f>
        <v/>
      </c>
      <c r="YZ451" s="269" t="str">
        <f>IF(AND($A$451&lt;=BX$367,BX$367&lt;=$B$451),((1/3)*$E$451),"")</f>
        <v/>
      </c>
      <c r="ZA451" s="269" t="str">
        <f>IF(AND($A$451&lt;=BX$367,BX$367&lt;=$B$451),((2/3)*$E$451),"")</f>
        <v/>
      </c>
      <c r="ZB451" s="269" t="str">
        <f>IF(AND($A$451&lt;=BY$367,BY$367&lt;=$B$451),$C$451,"")</f>
        <v/>
      </c>
      <c r="ZC451" s="269" t="str">
        <f>IF(AND($A$451&lt;=BY$367,BY$367&lt;=$B$451),((1/3)*$C$451),"")</f>
        <v/>
      </c>
      <c r="ZD451" s="269" t="str">
        <f>IF(AND($A$451&lt;=BY$367,BY$367&lt;=$B$451),((2/3)*$C$451),"")</f>
        <v/>
      </c>
      <c r="ZE451" s="269" t="str">
        <f>IF(AND($A$451&lt;=BY$367,BY$367&lt;=$B$451),$D$451,"")</f>
        <v/>
      </c>
      <c r="ZF451" s="269" t="str">
        <f>IF(AND($A$451&lt;=BY$367,BY$367&lt;=$B$451),((1/3)*$D$451),"")</f>
        <v/>
      </c>
      <c r="ZG451" s="269" t="str">
        <f>IF(AND($A$451&lt;=BY$367,BY$367&lt;=$B$451),((2/3)*$D$451),"")</f>
        <v/>
      </c>
      <c r="ZH451" s="269" t="str">
        <f>IF(AND($A$451&lt;=BY$367,BY$367&lt;=$B$451),$E$451,"")</f>
        <v/>
      </c>
      <c r="ZI451" s="269" t="str">
        <f>IF(AND($A$451&lt;=BY$367,BY$367&lt;=$B$451),((1/3)*$E$451),"")</f>
        <v/>
      </c>
      <c r="ZJ451" s="269" t="str">
        <f>IF(AND($A$451&lt;=BY$367,BY$367&lt;=$B$451),((2/3)*$E$451),"")</f>
        <v/>
      </c>
      <c r="ZK451" s="269" t="str">
        <f>IF(AND($A$451&lt;=BZ$367,BZ$367&lt;=$B$451),$C$451,"")</f>
        <v/>
      </c>
      <c r="ZL451" s="269" t="str">
        <f>IF(AND($A$451&lt;=BZ$367,BZ$367&lt;=$B$451),((1/3)*$C$451),"")</f>
        <v/>
      </c>
      <c r="ZM451" s="269" t="str">
        <f>IF(AND($A$451&lt;=BZ$367,BZ$367&lt;=$B$451),((2/3)*$C$451),"")</f>
        <v/>
      </c>
      <c r="ZN451" s="269" t="str">
        <f>IF(AND($A$451&lt;=BZ$367,BZ$367&lt;=$B$451),$D$451,"")</f>
        <v/>
      </c>
      <c r="ZO451" s="269" t="str">
        <f>IF(AND($A$451&lt;=BZ$367,BZ$367&lt;=$B$451),((1/3)*$D$451),"")</f>
        <v/>
      </c>
      <c r="ZP451" s="269" t="str">
        <f>IF(AND($A$451&lt;=BZ$367,BZ$367&lt;=$B$451),((2/3)*$D$451),"")</f>
        <v/>
      </c>
      <c r="ZQ451" s="269" t="str">
        <f>IF(AND($A$451&lt;=BZ$367,BZ$367&lt;=$B$451),$E$451,"")</f>
        <v/>
      </c>
      <c r="ZR451" s="269" t="str">
        <f>IF(AND($A$451&lt;=BZ$367,BZ$367&lt;=$B$451),((1/3)*$E$451),"")</f>
        <v/>
      </c>
      <c r="ZS451" s="269" t="str">
        <f>IF(AND($A$451&lt;=BZ$367,BZ$367&lt;=$B$451),((2/3)*$E$451),"")</f>
        <v/>
      </c>
      <c r="ZT451" s="269" t="str">
        <f>IF(AND($A$451&lt;=CA$367,CA$367&lt;=$B$451),$C$451,"")</f>
        <v/>
      </c>
      <c r="ZU451" s="269" t="str">
        <f>IF(AND($A$451&lt;=CA$367,CA$367&lt;=$B$451),((1/3)*$C$451),"")</f>
        <v/>
      </c>
      <c r="ZV451" s="269" t="str">
        <f>IF(AND($A$451&lt;=CA$367,CA$367&lt;=$B$451),((2/3)*$C$451),"")</f>
        <v/>
      </c>
      <c r="ZW451" s="269" t="str">
        <f>IF(AND($A$451&lt;=CA$367,CA$367&lt;=$B$451),$D$451,"")</f>
        <v/>
      </c>
      <c r="ZX451" s="269" t="str">
        <f>IF(AND($A$451&lt;=CA$367,CA$367&lt;=$B$451),((1/3)*$D$451),"")</f>
        <v/>
      </c>
      <c r="ZY451" s="269" t="str">
        <f>IF(AND($A$451&lt;=CA$367,CA$367&lt;=$B$451),((2/3)*$D$451),"")</f>
        <v/>
      </c>
      <c r="ZZ451" s="269" t="str">
        <f>IF(AND($A$451&lt;=CA$367,CA$367&lt;=$B$451),$E$451,"")</f>
        <v/>
      </c>
      <c r="AAA451" s="269" t="str">
        <f>IF(AND($A$451&lt;=CA$367,CA$367&lt;=$B$451),((1/3)*$E$451),"")</f>
        <v/>
      </c>
      <c r="AAB451" s="269" t="str">
        <f>IF(AND($A$451&lt;=CA$367,CA$367&lt;=$B$451),((2/3)*$E$451),"")</f>
        <v/>
      </c>
      <c r="AAC451" s="269" t="str">
        <f>IF(AND($A$451&lt;=CB$367,CB$367&lt;=$B$451),$C$451,"")</f>
        <v/>
      </c>
      <c r="AAD451" s="269" t="str">
        <f>IF(AND($A$451&lt;=CB$367,CB$367&lt;=$B$451),((1/3)*$C$451),"")</f>
        <v/>
      </c>
      <c r="AAE451" s="269" t="str">
        <f>IF(AND($A$451&lt;=CB$367,CB$367&lt;=$B$451),((2/3)*$C$451),"")</f>
        <v/>
      </c>
      <c r="AAF451" s="269" t="str">
        <f>IF(AND($A$451&lt;=CB$367,CB$367&lt;=$B$451),$D$451,"")</f>
        <v/>
      </c>
      <c r="AAG451" s="269" t="str">
        <f>IF(AND($A$451&lt;=CB$367,CB$367&lt;=$B$451),((1/3)*$D$451),"")</f>
        <v/>
      </c>
      <c r="AAH451" s="269" t="str">
        <f>IF(AND($A$451&lt;=CB$367,CB$367&lt;=$B$451),((2/3)*$D$451),"")</f>
        <v/>
      </c>
      <c r="AAI451" s="269" t="str">
        <f>IF(AND($A$451&lt;=CB$367,CB$367&lt;=$B$451),$E$451,"")</f>
        <v/>
      </c>
      <c r="AAJ451" s="269" t="str">
        <f>IF(AND($A$451&lt;=CB$367,CB$367&lt;=$B$451),((1/3)*$E$451),"")</f>
        <v/>
      </c>
      <c r="AAK451" s="269" t="str">
        <f>IF(AND($A$451&lt;=CB$367,CB$367&lt;=$B$451),((2/3)*$E$451),"")</f>
        <v/>
      </c>
      <c r="AAL451" s="269" t="str">
        <f>IF(AND($A$451&lt;=CC$367,CC$367&lt;=$B$451),$C$451,"")</f>
        <v/>
      </c>
      <c r="AAM451" s="269" t="str">
        <f>IF(AND($A$451&lt;=CC$367,CC$367&lt;=$B$451),((1/3)*$C$451),"")</f>
        <v/>
      </c>
      <c r="AAN451" s="269" t="str">
        <f>IF(AND($A$451&lt;=CC$367,CC$367&lt;=$B$451),((2/3)*$C$451),"")</f>
        <v/>
      </c>
      <c r="AAO451" s="269" t="str">
        <f>IF(AND($A$451&lt;=CC$367,CC$367&lt;=$B$451),$D$451,"")</f>
        <v/>
      </c>
      <c r="AAP451" s="269" t="str">
        <f>IF(AND($A$451&lt;=CC$367,CC$367&lt;=$B$451),((1/3)*$D$451),"")</f>
        <v/>
      </c>
      <c r="AAQ451" s="269" t="str">
        <f>IF(AND($A$451&lt;=CC$367,CC$367&lt;=$B$451),((2/3)*$D$451),"")</f>
        <v/>
      </c>
      <c r="AAR451" s="269" t="str">
        <f>IF(AND($A$451&lt;=CC$367,CC$367&lt;=$B$451),$E$451,"")</f>
        <v/>
      </c>
      <c r="AAS451" s="269" t="str">
        <f>IF(AND($A$451&lt;=CC$367,CC$367&lt;=$B$451),((1/3)*$E$451),"")</f>
        <v/>
      </c>
      <c r="AAT451" s="269" t="str">
        <f>IF(AND($A$451&lt;=CC$367,CC$367&lt;=$B$451),((2/3)*$E$451),"")</f>
        <v/>
      </c>
      <c r="AAU451" s="269" t="str">
        <f>IF(AND($A$451&lt;=CD$367,CD$367&lt;=$B$451),$C$451,"")</f>
        <v/>
      </c>
      <c r="AAV451" s="269" t="str">
        <f>IF(AND($A$451&lt;=CD$367,CD$367&lt;=$B$451),((1/3)*$C$451),"")</f>
        <v/>
      </c>
      <c r="AAW451" s="269" t="str">
        <f>IF(AND($A$451&lt;=CD$367,CD$367&lt;=$B$451),((2/3)*$C$451),"")</f>
        <v/>
      </c>
      <c r="AAX451" s="269" t="str">
        <f>IF(AND($A$451&lt;=CD$367,CD$367&lt;=$B$451),$D$451,"")</f>
        <v/>
      </c>
      <c r="AAY451" s="269" t="str">
        <f>IF(AND($A$451&lt;=CD$367,CD$367&lt;=$B$451),((1/3)*$D$451),"")</f>
        <v/>
      </c>
      <c r="AAZ451" s="269" t="str">
        <f>IF(AND($A$451&lt;=CD$367,CD$367&lt;=$B$451),((2/3)*$D$451),"")</f>
        <v/>
      </c>
      <c r="ABA451" s="269" t="str">
        <f>IF(AND($A$451&lt;=CD$367,CD$367&lt;=$B$451),$E$451,"")</f>
        <v/>
      </c>
      <c r="ABB451" s="269" t="str">
        <f>IF(AND($A$451&lt;=CD$367,CD$367&lt;=$B$451),((1/3)*$E$451),"")</f>
        <v/>
      </c>
      <c r="ABC451" s="269" t="str">
        <f>IF(AND($A$451&lt;=CD$367,CD$367&lt;=$B$451),((2/3)*$E$451),"")</f>
        <v/>
      </c>
      <c r="ABD451" s="269" t="str">
        <f>IF(AND($A$451&lt;=CE$367,CE$367&lt;=$B$451),$C$451,"")</f>
        <v/>
      </c>
      <c r="ABE451" s="269" t="str">
        <f>IF(AND($A$451&lt;=CE$367,CE$367&lt;=$B$451),((1/3)*$C$451),"")</f>
        <v/>
      </c>
      <c r="ABF451" s="269" t="str">
        <f>IF(AND($A$451&lt;=CE$367,CE$367&lt;=$B$451),((2/3)*$C$451),"")</f>
        <v/>
      </c>
      <c r="ABG451" s="269" t="str">
        <f>IF(AND($A$451&lt;=CE$367,CE$367&lt;=$B$451),$D$451,"")</f>
        <v/>
      </c>
      <c r="ABH451" s="269" t="str">
        <f>IF(AND($A$451&lt;=CE$367,CE$367&lt;=$B$451),((1/3)*$D$451),"")</f>
        <v/>
      </c>
      <c r="ABI451" s="269" t="str">
        <f>IF(AND($A$451&lt;=CE$367,CE$367&lt;=$B$451),((2/3)*$D$451),"")</f>
        <v/>
      </c>
      <c r="ABJ451" s="269" t="str">
        <f>IF(AND($A$451&lt;=CE$367,CE$367&lt;=$B$451),$E$451,"")</f>
        <v/>
      </c>
      <c r="ABK451" s="269" t="str">
        <f>IF(AND($A$451&lt;=CE$367,CE$367&lt;=$B$451),((1/3)*$E$451),"")</f>
        <v/>
      </c>
      <c r="ABL451" s="269" t="str">
        <f>IF(AND($A$451&lt;=CE$367,CE$367&lt;=$B$451),((2/3)*$E$451),"")</f>
        <v/>
      </c>
      <c r="ABM451" s="269" t="str">
        <f>IF(AND($A$451&lt;=CF$367,CF$367&lt;=$B$451),$C$451,"")</f>
        <v/>
      </c>
      <c r="ABN451" s="269" t="str">
        <f>IF(AND($A$451&lt;=CF$367,CF$367&lt;=$B$451),((1/3)*$C$451),"")</f>
        <v/>
      </c>
      <c r="ABO451" s="269" t="str">
        <f>IF(AND($A$451&lt;=CF$367,CF$367&lt;=$B$451),((2/3)*$C$451),"")</f>
        <v/>
      </c>
      <c r="ABP451" s="269" t="str">
        <f>IF(AND($A$451&lt;=CF$367,CF$367&lt;=$B$451),$D$451,"")</f>
        <v/>
      </c>
      <c r="ABQ451" s="269" t="str">
        <f>IF(AND($A$451&lt;=CF$367,CF$367&lt;=$B$451),((1/3)*$D$451),"")</f>
        <v/>
      </c>
      <c r="ABR451" s="269" t="str">
        <f>IF(AND($A$451&lt;=CF$367,CF$367&lt;=$B$451),((2/3)*$D$451),"")</f>
        <v/>
      </c>
      <c r="ABS451" s="269" t="str">
        <f>IF(AND($A$451&lt;=CF$367,CF$367&lt;=$B$451),$E$451,"")</f>
        <v/>
      </c>
      <c r="ABT451" s="269" t="str">
        <f>IF(AND($A$451&lt;=CF$367,CF$367&lt;=$B$451),((1/3)*$E$451),"")</f>
        <v/>
      </c>
      <c r="ABU451" s="269" t="str">
        <f>IF(AND($A$451&lt;=CF$367,CF$367&lt;=$B$451),((2/3)*$E$451),"")</f>
        <v/>
      </c>
      <c r="ABV451" s="269" t="str">
        <f>IF(AND($A$451&lt;=CG$367,CG$367&lt;=$B$451),$C$451,"")</f>
        <v/>
      </c>
      <c r="ABW451" s="269" t="str">
        <f>IF(AND($A$451&lt;=CG$367,CG$367&lt;=$B$451),((1/3)*$C$451),"")</f>
        <v/>
      </c>
      <c r="ABX451" s="269" t="str">
        <f>IF(AND($A$451&lt;=CG$367,CG$367&lt;=$B$451),((2/3)*$C$451),"")</f>
        <v/>
      </c>
      <c r="ABY451" s="269" t="str">
        <f>IF(AND($A$451&lt;=CG$367,CG$367&lt;=$B$451),$D$451,"")</f>
        <v/>
      </c>
      <c r="ABZ451" s="269" t="str">
        <f>IF(AND($A$451&lt;=CG$367,CG$367&lt;=$B$451),((1/3)*$D$451),"")</f>
        <v/>
      </c>
      <c r="ACA451" s="269" t="str">
        <f>IF(AND($A$451&lt;=CG$367,CG$367&lt;=$B$451),((2/3)*$D$451),"")</f>
        <v/>
      </c>
      <c r="ACB451" s="269" t="str">
        <f>IF(AND($A$451&lt;=CG$367,CG$367&lt;=$B$451),$E$451,"")</f>
        <v/>
      </c>
      <c r="ACC451" s="269" t="str">
        <f>IF(AND($A$451&lt;=CG$367,CG$367&lt;=$B$451),((1/3)*$E$451),"")</f>
        <v/>
      </c>
      <c r="ACD451" s="269" t="str">
        <f>IF(AND($A$451&lt;=CG$367,CG$367&lt;=$B$451),((2/3)*$E$451),"")</f>
        <v/>
      </c>
      <c r="ACE451" s="269" t="str">
        <f>IF(AND($A$451&lt;=CH$367,CH$367&lt;=$B$451),$C$451,"")</f>
        <v/>
      </c>
      <c r="ACF451" s="269" t="str">
        <f>IF(AND($A$451&lt;=CH$367,CH$367&lt;=$B$451),((1/3)*$C$451),"")</f>
        <v/>
      </c>
      <c r="ACG451" s="269" t="str">
        <f>IF(AND($A$451&lt;=CH$367,CH$367&lt;=$B$451),((2/3)*$C$451),"")</f>
        <v/>
      </c>
      <c r="ACH451" s="269" t="str">
        <f>IF(AND($A$451&lt;=CH$367,CH$367&lt;=$B$451),$D$451,"")</f>
        <v/>
      </c>
      <c r="ACI451" s="269" t="str">
        <f>IF(AND($A$451&lt;=CH$367,CH$367&lt;=$B$451),((1/3)*$D$451),"")</f>
        <v/>
      </c>
      <c r="ACJ451" s="269" t="str">
        <f>IF(AND($A$451&lt;=CH$367,CH$367&lt;=$B$451),((2/3)*$D$451),"")</f>
        <v/>
      </c>
      <c r="ACK451" s="269" t="str">
        <f>IF(AND($A$451&lt;=CH$367,CH$367&lt;=$B$451),$E$451,"")</f>
        <v/>
      </c>
      <c r="ACL451" s="269" t="str">
        <f>IF(AND($A$451&lt;=CH$367,CH$367&lt;=$B$451),((1/3)*$E$451),"")</f>
        <v/>
      </c>
      <c r="ACM451" s="269" t="str">
        <f>IF(AND($A$451&lt;=CH$367,CH$367&lt;=$B$451),((2/3)*$E$451),"")</f>
        <v/>
      </c>
      <c r="ACN451" s="269" t="str">
        <f>IF(AND($A$451&lt;=CI$367,CI$367&lt;=$B$451),$C$451,"")</f>
        <v/>
      </c>
      <c r="ACO451" s="269" t="str">
        <f>IF(AND($A$451&lt;=CI$367,CI$367&lt;=$B$451),((1/3)*$C$451),"")</f>
        <v/>
      </c>
      <c r="ACP451" s="269" t="str">
        <f>IF(AND($A$451&lt;=CI$367,CI$367&lt;=$B$451),((2/3)*$C$451),"")</f>
        <v/>
      </c>
      <c r="ACQ451" s="269" t="str">
        <f>IF(AND($A$451&lt;=CI$367,CI$367&lt;=$B$451),$D$451,"")</f>
        <v/>
      </c>
      <c r="ACR451" s="269" t="str">
        <f>IF(AND($A$451&lt;=CI$367,CI$367&lt;=$B$451),((1/3)*$D$451),"")</f>
        <v/>
      </c>
      <c r="ACS451" s="269" t="str">
        <f>IF(AND($A$451&lt;=CI$367,CI$367&lt;=$B$451),((2/3)*$D$451),"")</f>
        <v/>
      </c>
      <c r="ACT451" s="269" t="str">
        <f>IF(AND($A$451&lt;=CI$367,CI$367&lt;=$B$451),$E$451,"")</f>
        <v/>
      </c>
      <c r="ACU451" s="269" t="str">
        <f>IF(AND($A$451&lt;=CI$367,CI$367&lt;=$B$451),((1/3)*$E$451),"")</f>
        <v/>
      </c>
      <c r="ACV451" s="269" t="str">
        <f>IF(AND($A$451&lt;=CI$367,CI$367&lt;=$B$451),((2/3)*$E$451),"")</f>
        <v/>
      </c>
      <c r="ACW451" s="269" t="str">
        <f>IF(AND($A$451&lt;=CJ$367,CJ$367&lt;=$B$451),$C$451,"")</f>
        <v/>
      </c>
      <c r="ACX451" s="269" t="str">
        <f>IF(AND($A$451&lt;=CJ$367,CJ$367&lt;=$B$451),((1/3)*$C$451),"")</f>
        <v/>
      </c>
      <c r="ACY451" s="269" t="str">
        <f>IF(AND($A$451&lt;=CJ$367,CJ$367&lt;=$B$451),((2/3)*$C$451),"")</f>
        <v/>
      </c>
      <c r="ACZ451" s="269" t="str">
        <f>IF(AND($A$451&lt;=CJ$367,CJ$367&lt;=$B$451),$D$451,"")</f>
        <v/>
      </c>
      <c r="ADA451" s="269" t="str">
        <f>IF(AND($A$451&lt;=CJ$367,CJ$367&lt;=$B$451),((1/3)*$D$451),"")</f>
        <v/>
      </c>
      <c r="ADB451" s="269" t="str">
        <f>IF(AND($A$451&lt;=CJ$367,CJ$367&lt;=$B$451),((2/3)*$D$451),"")</f>
        <v/>
      </c>
      <c r="ADC451" s="269" t="str">
        <f>IF(AND($A$451&lt;=CJ$367,CJ$367&lt;=$B$451),$E$451,"")</f>
        <v/>
      </c>
      <c r="ADD451" s="269" t="str">
        <f>IF(AND($A$451&lt;=CJ$367,CJ$367&lt;=$B$451),((1/3)*$E$451),"")</f>
        <v/>
      </c>
      <c r="ADE451" s="269" t="str">
        <f>IF(AND($A$451&lt;=CJ$367,CJ$367&lt;=$B$451),((2/3)*$E$451),"")</f>
        <v/>
      </c>
      <c r="ADF451" s="269" t="str">
        <f>IF(AND($A$451&lt;=CK$367,CK$367&lt;=$B$451),$C$451,"")</f>
        <v/>
      </c>
      <c r="ADG451" s="269" t="str">
        <f>IF(AND($A$451&lt;=CK$367,CK$367&lt;=$B$451),((1/3)*$C$451),"")</f>
        <v/>
      </c>
      <c r="ADH451" s="269" t="str">
        <f>IF(AND($A$451&lt;=CK$367,CK$367&lt;=$B$451),((2/3)*$C$451),"")</f>
        <v/>
      </c>
      <c r="ADI451" s="269" t="str">
        <f>IF(AND($A$451&lt;=CK$367,CK$367&lt;=$B$451),$D$451,"")</f>
        <v/>
      </c>
      <c r="ADJ451" s="269" t="str">
        <f>IF(AND($A$451&lt;=CK$367,CK$367&lt;=$B$451),((1/3)*$D$451),"")</f>
        <v/>
      </c>
      <c r="ADK451" s="269" t="str">
        <f>IF(AND($A$451&lt;=CK$367,CK$367&lt;=$B$451),((2/3)*$D$451),"")</f>
        <v/>
      </c>
      <c r="ADL451" s="269" t="str">
        <f>IF(AND($A$451&lt;=CK$367,CK$367&lt;=$B$451),$E$451,"")</f>
        <v/>
      </c>
      <c r="ADM451" s="269" t="str">
        <f>IF(AND($A$451&lt;=CK$367,CK$367&lt;=$B$451),((1/3)*$E$451),"")</f>
        <v/>
      </c>
      <c r="ADN451" s="269" t="str">
        <f>IF(AND($A$451&lt;=CK$367,CK$367&lt;=$B$451),((2/3)*$E$451),"")</f>
        <v/>
      </c>
      <c r="ADO451" s="269" t="str">
        <f>IF(AND($A$451&lt;=CL$367,CL$367&lt;=$B$451),$C$451,"")</f>
        <v/>
      </c>
      <c r="ADP451" s="269" t="str">
        <f>IF(AND($A$451&lt;=CL$367,CL$367&lt;=$B$451),((1/3)*$C$451),"")</f>
        <v/>
      </c>
      <c r="ADQ451" s="269" t="str">
        <f>IF(AND($A$451&lt;=CL$367,CL$367&lt;=$B$451),((2/3)*$C$451),"")</f>
        <v/>
      </c>
      <c r="ADR451" s="269" t="str">
        <f>IF(AND($A$451&lt;=CL$367,CL$367&lt;=$B$451),$D$451,"")</f>
        <v/>
      </c>
      <c r="ADS451" s="269" t="str">
        <f>IF(AND($A$451&lt;=CL$367,CL$367&lt;=$B$451),((1/3)*$D$451),"")</f>
        <v/>
      </c>
      <c r="ADT451" s="269" t="str">
        <f>IF(AND($A$451&lt;=CL$367,CL$367&lt;=$B$451),((2/3)*$D$451),"")</f>
        <v/>
      </c>
      <c r="ADU451" s="269" t="str">
        <f>IF(AND($A$451&lt;=CL$367,CL$367&lt;=$B$451),$E$451,"")</f>
        <v/>
      </c>
      <c r="ADV451" s="269" t="str">
        <f>IF(AND($A$451&lt;=CL$367,CL$367&lt;=$B$451),((1/3)*$E$451),"")</f>
        <v/>
      </c>
      <c r="ADW451" s="269" t="str">
        <f>IF(AND($A$451&lt;=CL$367,CL$367&lt;=$B$451),((2/3)*$E$451),"")</f>
        <v/>
      </c>
      <c r="ADX451" s="269" t="str">
        <f>IF(AND($A$451&lt;=CM$367,CM$367&lt;=$B$451),$C$451,"")</f>
        <v/>
      </c>
      <c r="ADY451" s="269" t="str">
        <f>IF(AND($A$451&lt;=CM$367,CM$367&lt;=$B$451),((1/3)*$C$451),"")</f>
        <v/>
      </c>
      <c r="ADZ451" s="269" t="str">
        <f>IF(AND($A$451&lt;=CM$367,CM$367&lt;=$B$451),((2/3)*$C$451),"")</f>
        <v/>
      </c>
      <c r="AEA451" s="269" t="str">
        <f>IF(AND($A$451&lt;=CM$367,CM$367&lt;=$B$451),$D$451,"")</f>
        <v/>
      </c>
      <c r="AEB451" s="269" t="str">
        <f>IF(AND($A$451&lt;=CM$367,CM$367&lt;=$B$451),((1/3)*$D$451),"")</f>
        <v/>
      </c>
      <c r="AEC451" s="269" t="str">
        <f>IF(AND($A$451&lt;=CM$367,CM$367&lt;=$B$451),((2/3)*$D$451),"")</f>
        <v/>
      </c>
      <c r="AED451" s="269" t="str">
        <f>IF(AND($A$451&lt;=CM$367,CM$367&lt;=$B$451),$E$451,"")</f>
        <v/>
      </c>
      <c r="AEE451" s="269" t="str">
        <f>IF(AND($A$451&lt;=CM$367,CM$367&lt;=$B$451),((1/3)*$E$451),"")</f>
        <v/>
      </c>
      <c r="AEF451" s="269" t="str">
        <f>IF(AND($A$451&lt;=CM$367,CM$367&lt;=$B$451),((2/3)*$E$451),"")</f>
        <v/>
      </c>
      <c r="AEG451" s="269" t="str">
        <f>IF(AND($A$451&lt;=CN$367,CN$367&lt;=$B$451),$C$451,"")</f>
        <v/>
      </c>
      <c r="AEH451" s="269" t="str">
        <f>IF(AND($A$451&lt;=CN$367,CN$367&lt;=$B$451),((1/3)*$C$451),"")</f>
        <v/>
      </c>
      <c r="AEI451" s="269" t="str">
        <f>IF(AND($A$451&lt;=CN$367,CN$367&lt;=$B$451),((2/3)*$C$451),"")</f>
        <v/>
      </c>
      <c r="AEJ451" s="269" t="str">
        <f>IF(AND($A$451&lt;=CN$367,CN$367&lt;=$B$451),$D$451,"")</f>
        <v/>
      </c>
      <c r="AEK451" s="269" t="str">
        <f>IF(AND($A$451&lt;=CN$367,CN$367&lt;=$B$451),((1/3)*$D$451),"")</f>
        <v/>
      </c>
      <c r="AEL451" s="269" t="str">
        <f>IF(AND($A$451&lt;=CN$367,CN$367&lt;=$B$451),((2/3)*$D$451),"")</f>
        <v/>
      </c>
      <c r="AEM451" s="269" t="str">
        <f>IF(AND($A$451&lt;=CN$367,CN$367&lt;=$B$451),$E$451,"")</f>
        <v/>
      </c>
      <c r="AEN451" s="269" t="str">
        <f>IF(AND($A$451&lt;=CN$367,CN$367&lt;=$B$451),((1/3)*$E$451),"")</f>
        <v/>
      </c>
      <c r="AEO451" s="269" t="str">
        <f>IF(AND($A$451&lt;=CN$367,CN$367&lt;=$B$451),((2/3)*$E$451),"")</f>
        <v/>
      </c>
      <c r="AEP451" s="269" t="str">
        <f>IF(AND($A$451&lt;=CO$367,CO$367&lt;=$B$451),$C$451,"")</f>
        <v/>
      </c>
      <c r="AEQ451" s="269" t="str">
        <f>IF(AND($A$451&lt;=CO$367,CO$367&lt;=$B$451),((1/3)*$C$451),"")</f>
        <v/>
      </c>
      <c r="AER451" s="269" t="str">
        <f>IF(AND($A$451&lt;=CO$367,CO$367&lt;=$B$451),((2/3)*$C$451),"")</f>
        <v/>
      </c>
      <c r="AES451" s="269" t="str">
        <f>IF(AND($A$451&lt;=CO$367,CO$367&lt;=$B$451),$D$451,"")</f>
        <v/>
      </c>
      <c r="AET451" s="269" t="str">
        <f>IF(AND($A$451&lt;=CO$367,CO$367&lt;=$B$451),((1/3)*$D$451),"")</f>
        <v/>
      </c>
      <c r="AEU451" s="269" t="str">
        <f>IF(AND($A$451&lt;=CO$367,CO$367&lt;=$B$451),((2/3)*$D$451),"")</f>
        <v/>
      </c>
      <c r="AEV451" s="269" t="str">
        <f>IF(AND($A$451&lt;=CO$367,CO$367&lt;=$B$451),$E$451,"")</f>
        <v/>
      </c>
      <c r="AEW451" s="269" t="str">
        <f>IF(AND($A$451&lt;=CO$367,CO$367&lt;=$B$451),((1/3)*$E$451),"")</f>
        <v/>
      </c>
      <c r="AEX451" s="269" t="str">
        <f>IF(AND($A$451&lt;=CO$367,CO$367&lt;=$B$451),((2/3)*$E$451),"")</f>
        <v/>
      </c>
      <c r="AEY451" s="269" t="str">
        <f>IF(AND($A$451&lt;=CP$367,CP$367&lt;=$B$451),$C$451,"")</f>
        <v/>
      </c>
      <c r="AEZ451" s="269" t="str">
        <f>IF(AND($A$451&lt;=CP$367,CP$367&lt;=$B$451),((1/3)*$C$451),"")</f>
        <v/>
      </c>
      <c r="AFA451" s="269" t="str">
        <f>IF(AND($A$451&lt;=CP$367,CP$367&lt;=$B$451),((2/3)*$C$451),"")</f>
        <v/>
      </c>
      <c r="AFB451" s="269" t="str">
        <f>IF(AND($A$451&lt;=CP$367,CP$367&lt;=$B$451),$D$451,"")</f>
        <v/>
      </c>
      <c r="AFC451" s="269" t="str">
        <f>IF(AND($A$451&lt;=CP$367,CP$367&lt;=$B$451),((1/3)*$D$451),"")</f>
        <v/>
      </c>
      <c r="AFD451" s="269" t="str">
        <f>IF(AND($A$451&lt;=CP$367,CP$367&lt;=$B$451),((2/3)*$D$451),"")</f>
        <v/>
      </c>
      <c r="AFE451" s="269" t="str">
        <f>IF(AND($A$451&lt;=CP$367,CP$367&lt;=$B$451),$E$451,"")</f>
        <v/>
      </c>
      <c r="AFF451" s="269" t="str">
        <f>IF(AND($A$451&lt;=CP$367,CP$367&lt;=$B$451),((1/3)*$E$451),"")</f>
        <v/>
      </c>
      <c r="AFG451" s="269" t="str">
        <f>IF(AND($A$451&lt;=CP$367,CP$367&lt;=$B$451),((2/3)*$E$451),"")</f>
        <v/>
      </c>
      <c r="AFH451" s="269" t="str">
        <f>IF(AND($A$451&lt;=CQ$367,CQ$367&lt;=$B$451),$C$451,"")</f>
        <v/>
      </c>
      <c r="AFI451" s="269" t="str">
        <f>IF(AND($A$451&lt;=CQ$367,CQ$367&lt;=$B$451),((1/3)*$C$451),"")</f>
        <v/>
      </c>
      <c r="AFJ451" s="269" t="str">
        <f>IF(AND($A$451&lt;=CQ$367,CQ$367&lt;=$B$451),((2/3)*$C$451),"")</f>
        <v/>
      </c>
      <c r="AFK451" s="269" t="str">
        <f>IF(AND($A$451&lt;=CQ$367,CQ$367&lt;=$B$451),$D$451,"")</f>
        <v/>
      </c>
      <c r="AFL451" s="269" t="str">
        <f>IF(AND($A$451&lt;=CQ$367,CQ$367&lt;=$B$451),((1/3)*$D$451),"")</f>
        <v/>
      </c>
      <c r="AFM451" s="269" t="str">
        <f>IF(AND($A$451&lt;=CQ$367,CQ$367&lt;=$B$451),((2/3)*$D$451),"")</f>
        <v/>
      </c>
      <c r="AFN451" s="269" t="str">
        <f>IF(AND($A$451&lt;=CQ$367,CQ$367&lt;=$B$451),$E$451,"")</f>
        <v/>
      </c>
      <c r="AFO451" s="269" t="str">
        <f>IF(AND($A$451&lt;=CQ$367,CQ$367&lt;=$B$451),((1/3)*$E$451),"")</f>
        <v/>
      </c>
      <c r="AFP451" s="269" t="str">
        <f>IF(AND($A$451&lt;=CQ$367,CQ$367&lt;=$B$451),((2/3)*$E$451),"")</f>
        <v/>
      </c>
      <c r="AFQ451" s="269" t="str">
        <f>IF(AND($A$451&lt;=CR$367,CR$367&lt;=$B$451),$C$451,"")</f>
        <v/>
      </c>
      <c r="AFR451" s="269" t="str">
        <f>IF(AND($A$451&lt;=CR$367,CR$367&lt;=$B$451),((1/3)*$C$451),"")</f>
        <v/>
      </c>
      <c r="AFS451" s="269" t="str">
        <f>IF(AND($A$451&lt;=CR$367,CR$367&lt;=$B$451),((2/3)*$C$451),"")</f>
        <v/>
      </c>
      <c r="AFT451" s="269" t="str">
        <f>IF(AND($A$451&lt;=CR$367,CR$367&lt;=$B$451),$D$451,"")</f>
        <v/>
      </c>
      <c r="AFU451" s="269" t="str">
        <f>IF(AND($A$451&lt;=CR$367,CR$367&lt;=$B$451),((1/3)*$D$451),"")</f>
        <v/>
      </c>
      <c r="AFV451" s="269" t="str">
        <f>IF(AND($A$451&lt;=CR$367,CR$367&lt;=$B$451),((2/3)*$D$451),"")</f>
        <v/>
      </c>
      <c r="AFW451" s="269" t="str">
        <f>IF(AND($A$451&lt;=CR$367,CR$367&lt;=$B$451),$E$451,"")</f>
        <v/>
      </c>
      <c r="AFX451" s="269" t="str">
        <f>IF(AND($A$451&lt;=CR$367,CR$367&lt;=$B$451),((1/3)*$E$451),"")</f>
        <v/>
      </c>
      <c r="AFY451" s="269" t="str">
        <f>IF(AND($A$451&lt;=CR$367,CR$367&lt;=$B$451),((2/3)*$E$451),"")</f>
        <v/>
      </c>
      <c r="AFZ451" s="269" t="str">
        <f>IF(AND($A$451&lt;=CS$367,CS$367&lt;=$B$451),$C$451,"")</f>
        <v/>
      </c>
      <c r="AGA451" s="269" t="str">
        <f>IF(AND($A$451&lt;=CS$367,CS$367&lt;=$B$451),((1/3)*$C$451),"")</f>
        <v/>
      </c>
      <c r="AGB451" s="269" t="str">
        <f>IF(AND($A$451&lt;=CS$367,CS$367&lt;=$B$451),((2/3)*$C$451),"")</f>
        <v/>
      </c>
      <c r="AGC451" s="269" t="str">
        <f>IF(AND($A$451&lt;=CS$367,CS$367&lt;=$B$451),$D$451,"")</f>
        <v/>
      </c>
      <c r="AGD451" s="269" t="str">
        <f>IF(AND($A$451&lt;=CS$367,CS$367&lt;=$B$451),((1/3)*$D$451),"")</f>
        <v/>
      </c>
      <c r="AGE451" s="269" t="str">
        <f>IF(AND($A$451&lt;=CS$367,CS$367&lt;=$B$451),((2/3)*$D$451),"")</f>
        <v/>
      </c>
      <c r="AGF451" s="269" t="str">
        <f>IF(AND($A$451&lt;=CS$367,CS$367&lt;=$B$451),$E$451,"")</f>
        <v/>
      </c>
      <c r="AGG451" s="269" t="str">
        <f>IF(AND($A$451&lt;=CS$367,CS$367&lt;=$B$451),((1/3)*$E$451),"")</f>
        <v/>
      </c>
      <c r="AGH451" s="269" t="str">
        <f>IF(AND($A$451&lt;=CS$367,CS$367&lt;=$B$451),((2/3)*$E$451),"")</f>
        <v/>
      </c>
      <c r="AGI451" s="269" t="str">
        <f>IF(AND($A$451&lt;=CT$367,CT$367&lt;=$B$451),$C$451,"")</f>
        <v/>
      </c>
      <c r="AGJ451" s="269" t="str">
        <f>IF(AND($A$451&lt;=CT$367,CT$367&lt;=$B$451),((1/3)*$C$451),"")</f>
        <v/>
      </c>
      <c r="AGK451" s="269" t="str">
        <f>IF(AND($A$451&lt;=CT$367,CT$367&lt;=$B$451),((2/3)*$C$451),"")</f>
        <v/>
      </c>
      <c r="AGL451" s="269" t="str">
        <f>IF(AND($A$451&lt;=CT$367,CT$367&lt;=$B$451),$D$451,"")</f>
        <v/>
      </c>
      <c r="AGM451" s="269" t="str">
        <f>IF(AND($A$451&lt;=CT$367,CT$367&lt;=$B$451),((1/3)*$D$451),"")</f>
        <v/>
      </c>
      <c r="AGN451" s="269" t="str">
        <f>IF(AND($A$451&lt;=CT$367,CT$367&lt;=$B$451),((2/3)*$D$451),"")</f>
        <v/>
      </c>
      <c r="AGO451" s="269" t="str">
        <f>IF(AND($A$451&lt;=CT$367,CT$367&lt;=$B$451),$E$451,"")</f>
        <v/>
      </c>
      <c r="AGP451" s="269" t="str">
        <f>IF(AND($A$451&lt;=CT$367,CT$367&lt;=$B$451),((1/3)*$E$451),"")</f>
        <v/>
      </c>
      <c r="AGQ451" s="269" t="str">
        <f>IF(AND($A$451&lt;=CT$367,CT$367&lt;=$B$451),((2/3)*$E$451),"")</f>
        <v/>
      </c>
      <c r="AGR451" s="269" t="str">
        <f>IF(AND($A$451&lt;=CU$367,CU$367&lt;=$B$451),$C$451,"")</f>
        <v/>
      </c>
      <c r="AGS451" s="269" t="str">
        <f>IF(AND($A$451&lt;=CU$367,CU$367&lt;=$B$451),((1/3)*$C$451),"")</f>
        <v/>
      </c>
      <c r="AGT451" s="269" t="str">
        <f>IF(AND($A$451&lt;=CU$367,CU$367&lt;=$B$451),((2/3)*$C$451),"")</f>
        <v/>
      </c>
      <c r="AGU451" s="269" t="str">
        <f>IF(AND($A$451&lt;=CU$367,CU$367&lt;=$B$451),$D$451,"")</f>
        <v/>
      </c>
      <c r="AGV451" s="269" t="str">
        <f>IF(AND($A$451&lt;=CU$367,CU$367&lt;=$B$451),((1/3)*$D$451),"")</f>
        <v/>
      </c>
      <c r="AGW451" s="269" t="str">
        <f>IF(AND($A$451&lt;=CU$367,CU$367&lt;=$B$451),((2/3)*$D$451),"")</f>
        <v/>
      </c>
      <c r="AGX451" s="269" t="str">
        <f>IF(AND($A$451&lt;=CU$367,CU$367&lt;=$B$451),$E$451,"")</f>
        <v/>
      </c>
      <c r="AGY451" s="269" t="str">
        <f>IF(AND($A$451&lt;=CU$367,CU$367&lt;=$B$451),((1/3)*$E$451),"")</f>
        <v/>
      </c>
      <c r="AGZ451" s="269" t="str">
        <f>IF(AND($A$451&lt;=CU$367,CU$367&lt;=$B$451),((2/3)*$E$451),"")</f>
        <v/>
      </c>
      <c r="AHA451" s="269" t="str">
        <f>IF(AND($A$451&lt;=CV$367,CV$367&lt;=$B$451),$C$451,"")</f>
        <v/>
      </c>
      <c r="AHB451" s="269" t="str">
        <f>IF(AND($A$451&lt;=CV$367,CV$367&lt;=$B$451),((1/3)*$C$451),"")</f>
        <v/>
      </c>
      <c r="AHC451" s="269" t="str">
        <f>IF(AND($A$451&lt;=CV$367,CV$367&lt;=$B$451),((2/3)*$C$451),"")</f>
        <v/>
      </c>
      <c r="AHD451" s="269" t="str">
        <f>IF(AND($A$451&lt;=CV$367,CV$367&lt;=$B$451),$D$451,"")</f>
        <v/>
      </c>
      <c r="AHE451" s="269" t="str">
        <f>IF(AND($A$451&lt;=CV$367,CV$367&lt;=$B$451),((1/3)*$D$451),"")</f>
        <v/>
      </c>
      <c r="AHF451" s="269" t="str">
        <f>IF(AND($A$451&lt;=CV$367,CV$367&lt;=$B$451),((2/3)*$D$451),"")</f>
        <v/>
      </c>
      <c r="AHG451" s="269" t="str">
        <f>IF(AND($A$451&lt;=CV$367,CV$367&lt;=$B$451),$E$451,"")</f>
        <v/>
      </c>
      <c r="AHH451" s="269" t="str">
        <f>IF(AND($A$451&lt;=CV$367,CV$367&lt;=$B$451),((1/3)*$E$451),"")</f>
        <v/>
      </c>
      <c r="AHI451" s="269" t="str">
        <f>IF(AND($A$451&lt;=CV$367,CV$367&lt;=$B$451),((2/3)*$E$451),"")</f>
        <v/>
      </c>
      <c r="AHJ451" s="269" t="str">
        <f>IF(AND($A$451&lt;=CW$367,CW$367&lt;=$B$451),$C$451,"")</f>
        <v/>
      </c>
      <c r="AHK451" s="269" t="str">
        <f>IF(AND($A$451&lt;=CW$367,CW$367&lt;=$B$451),((1/3)*$C$451),"")</f>
        <v/>
      </c>
      <c r="AHL451" s="269" t="str">
        <f>IF(AND($A$451&lt;=CW$367,CW$367&lt;=$B$451),((2/3)*$C$451),"")</f>
        <v/>
      </c>
      <c r="AHM451" s="269" t="str">
        <f>IF(AND($A$451&lt;=CW$367,CW$367&lt;=$B$451),$D$451,"")</f>
        <v/>
      </c>
      <c r="AHN451" s="269" t="str">
        <f>IF(AND($A$451&lt;=CW$367,CW$367&lt;=$B$451),((1/3)*$D$451),"")</f>
        <v/>
      </c>
      <c r="AHO451" s="269" t="str">
        <f>IF(AND($A$451&lt;=CW$367,CW$367&lt;=$B$451),((2/3)*$D$451),"")</f>
        <v/>
      </c>
      <c r="AHP451" s="269" t="str">
        <f>IF(AND($A$451&lt;=CW$367,CW$367&lt;=$B$451),$E$451,"")</f>
        <v/>
      </c>
      <c r="AHQ451" s="269" t="str">
        <f>IF(AND($A$451&lt;=CW$367,CW$367&lt;=$B$451),((1/3)*$E$451),"")</f>
        <v/>
      </c>
      <c r="AHR451" s="269" t="str">
        <f>IF(AND($A$451&lt;=CW$367,CW$367&lt;=$B$451),((2/3)*$E$451),"")</f>
        <v/>
      </c>
      <c r="AHS451" s="269" t="str">
        <f>IF(AND($A$451&lt;=CX$367,CX$367&lt;=$B$451),$C$451,"")</f>
        <v/>
      </c>
      <c r="AHT451" s="269" t="str">
        <f>IF(AND($A$451&lt;=CX$367,CX$367&lt;=$B$451),((1/3)*$C$451),"")</f>
        <v/>
      </c>
      <c r="AHU451" s="269" t="str">
        <f>IF(AND($A$451&lt;=CX$367,CX$367&lt;=$B$451),((2/3)*$C$451),"")</f>
        <v/>
      </c>
      <c r="AHV451" s="269" t="str">
        <f>IF(AND($A$451&lt;=CX$367,CX$367&lt;=$B$451),$D$451,"")</f>
        <v/>
      </c>
      <c r="AHW451" s="269" t="str">
        <f>IF(AND($A$451&lt;=CX$367,CX$367&lt;=$B$451),((1/3)*$D$451),"")</f>
        <v/>
      </c>
      <c r="AHX451" s="269" t="str">
        <f>IF(AND($A$451&lt;=CX$367,CX$367&lt;=$B$451),((2/3)*$D$451),"")</f>
        <v/>
      </c>
      <c r="AHY451" s="269" t="str">
        <f>IF(AND($A$451&lt;=CX$367,CX$367&lt;=$B$451),$E$451,"")</f>
        <v/>
      </c>
      <c r="AHZ451" s="269" t="str">
        <f>IF(AND($A$451&lt;=CX$367,CX$367&lt;=$B$451),((1/3)*$E$451),"")</f>
        <v/>
      </c>
      <c r="AIA451" s="269" t="str">
        <f>IF(AND($A$451&lt;=CX$367,CX$367&lt;=$B$451),((2/3)*$E$451),"")</f>
        <v/>
      </c>
      <c r="AIB451" s="269" t="str">
        <f>IF(AND($A$451&lt;=CY$367,CY$367&lt;=$B$451),$C$451,"")</f>
        <v/>
      </c>
      <c r="AIC451" s="269" t="str">
        <f>IF(AND($A$451&lt;=CY$367,CY$367&lt;=$B$451),((1/3)*$C$451),"")</f>
        <v/>
      </c>
      <c r="AID451" s="269" t="str">
        <f>IF(AND($A$451&lt;=CY$367,CY$367&lt;=$B$451),((2/3)*$C$451),"")</f>
        <v/>
      </c>
      <c r="AIE451" s="269" t="str">
        <f>IF(AND($A$451&lt;=CY$367,CY$367&lt;=$B$451),$D$451,"")</f>
        <v/>
      </c>
      <c r="AIF451" s="269" t="str">
        <f>IF(AND($A$451&lt;=CY$367,CY$367&lt;=$B$451),((1/3)*$D$451),"")</f>
        <v/>
      </c>
      <c r="AIG451" s="269" t="str">
        <f>IF(AND($A$451&lt;=CY$367,CY$367&lt;=$B$451),((2/3)*$D$451),"")</f>
        <v/>
      </c>
      <c r="AIH451" s="269" t="str">
        <f>IF(AND($A$451&lt;=CY$367,CY$367&lt;=$B$451),$E$451,"")</f>
        <v/>
      </c>
      <c r="AII451" s="269" t="str">
        <f>IF(AND($A$451&lt;=CY$367,CY$367&lt;=$B$451),((1/3)*$E$451),"")</f>
        <v/>
      </c>
      <c r="AIJ451" s="269" t="str">
        <f>IF(AND($A$451&lt;=CY$367,CY$367&lt;=$B$451),((2/3)*$E$451),"")</f>
        <v/>
      </c>
      <c r="AIK451" s="269" t="str">
        <f>IF(AND($A$451&lt;=CZ$367,CZ$367&lt;=$B$451),$C$451,"")</f>
        <v/>
      </c>
      <c r="AIL451" s="269" t="str">
        <f>IF(AND($A$451&lt;=CZ$367,CZ$367&lt;=$B$451),((1/3)*$C$451),"")</f>
        <v/>
      </c>
      <c r="AIM451" s="269" t="str">
        <f>IF(AND($A$451&lt;=CZ$367,CZ$367&lt;=$B$451),((2/3)*$C$451),"")</f>
        <v/>
      </c>
      <c r="AIN451" s="269" t="str">
        <f>IF(AND($A$451&lt;=CZ$367,CZ$367&lt;=$B$451),$D$451,"")</f>
        <v/>
      </c>
      <c r="AIO451" s="269" t="str">
        <f>IF(AND($A$451&lt;=CZ$367,CZ$367&lt;=$B$451),((1/3)*$D$451),"")</f>
        <v/>
      </c>
      <c r="AIP451" s="269" t="str">
        <f>IF(AND($A$451&lt;=CZ$367,CZ$367&lt;=$B$451),((2/3)*$D$451),"")</f>
        <v/>
      </c>
      <c r="AIQ451" s="269" t="str">
        <f>IF(AND($A$451&lt;=CZ$367,CZ$367&lt;=$B$451),$E$451,"")</f>
        <v/>
      </c>
      <c r="AIR451" s="269" t="str">
        <f>IF(AND($A$451&lt;=CZ$367,CZ$367&lt;=$B$451),((1/3)*$E$451),"")</f>
        <v/>
      </c>
      <c r="AIS451" s="269" t="str">
        <f>IF(AND($A$451&lt;=CZ$367,CZ$367&lt;=$B$451),((2/3)*$E$451),"")</f>
        <v/>
      </c>
    </row>
    <row r="452" spans="1:929" hidden="1">
      <c r="A452" s="257">
        <v>46</v>
      </c>
      <c r="B452" s="257">
        <v>65</v>
      </c>
      <c r="C452" s="266">
        <v>8</v>
      </c>
      <c r="D452" s="266">
        <v>6</v>
      </c>
      <c r="E452" s="266">
        <v>4.5</v>
      </c>
      <c r="F452" s="6"/>
      <c r="G452" s="6"/>
      <c r="H452" s="6"/>
      <c r="I452" s="6"/>
      <c r="J452" s="6"/>
      <c r="K452" s="6"/>
      <c r="L452" s="6"/>
      <c r="M452" s="6"/>
      <c r="N452" s="6"/>
      <c r="O452" s="6"/>
      <c r="Q452" s="269" t="str">
        <f t="shared" si="991"/>
        <v/>
      </c>
      <c r="R452" s="269" t="str">
        <f t="shared" si="992"/>
        <v/>
      </c>
      <c r="S452" s="269" t="str">
        <f t="shared" si="993"/>
        <v/>
      </c>
      <c r="T452" s="269" t="str">
        <f t="shared" si="994"/>
        <v/>
      </c>
      <c r="U452" s="269" t="str">
        <f t="shared" si="995"/>
        <v/>
      </c>
      <c r="V452" s="269" t="str">
        <f t="shared" si="996"/>
        <v/>
      </c>
      <c r="W452" s="269" t="str">
        <f t="shared" si="997"/>
        <v/>
      </c>
      <c r="X452" s="269" t="str">
        <f t="shared" si="998"/>
        <v/>
      </c>
      <c r="Y452" s="269"/>
      <c r="Z452" s="269"/>
      <c r="AA452" s="269"/>
      <c r="AB452" s="269" t="str">
        <f t="shared" si="999"/>
        <v/>
      </c>
      <c r="AC452" s="269" t="str">
        <f t="shared" si="1000"/>
        <v/>
      </c>
      <c r="AD452" s="269" t="str">
        <f t="shared" si="1001"/>
        <v/>
      </c>
      <c r="AE452" s="269" t="str">
        <f t="shared" si="1002"/>
        <v/>
      </c>
      <c r="AF452" s="269" t="str">
        <f t="shared" si="1003"/>
        <v/>
      </c>
      <c r="AG452" s="269" t="str">
        <f t="shared" si="1004"/>
        <v/>
      </c>
      <c r="AH452" s="269"/>
      <c r="AI452" s="269" t="str">
        <f t="shared" si="1005"/>
        <v/>
      </c>
      <c r="AJ452" s="269" t="str">
        <f t="shared" si="1163"/>
        <v/>
      </c>
      <c r="AK452" s="269" t="str">
        <f t="shared" si="1164"/>
        <v/>
      </c>
      <c r="AL452" s="269" t="str">
        <f t="shared" si="1165"/>
        <v/>
      </c>
      <c r="AM452" s="269" t="str">
        <f t="shared" si="1006"/>
        <v/>
      </c>
      <c r="AN452" s="269" t="str">
        <f t="shared" si="1007"/>
        <v/>
      </c>
      <c r="AO452" s="269" t="str">
        <f t="shared" si="1008"/>
        <v/>
      </c>
      <c r="AP452" s="269" t="str">
        <f t="shared" si="1009"/>
        <v/>
      </c>
      <c r="AQ452" s="269" t="str">
        <f t="shared" si="1010"/>
        <v/>
      </c>
      <c r="AR452" s="269" t="str">
        <f t="shared" si="1011"/>
        <v/>
      </c>
      <c r="AS452" s="269" t="str">
        <f t="shared" si="1012"/>
        <v/>
      </c>
      <c r="AT452" s="269" t="str">
        <f t="shared" si="1013"/>
        <v/>
      </c>
      <c r="AU452" s="269" t="str">
        <f t="shared" si="1014"/>
        <v/>
      </c>
      <c r="AV452" s="269" t="str">
        <f t="shared" si="1015"/>
        <v/>
      </c>
      <c r="AW452" s="269" t="str">
        <f t="shared" si="1016"/>
        <v/>
      </c>
      <c r="AX452" s="269" t="str">
        <f t="shared" si="1017"/>
        <v/>
      </c>
      <c r="AY452" s="269" t="str">
        <f t="shared" si="1018"/>
        <v/>
      </c>
      <c r="AZ452" s="269" t="str">
        <f t="shared" si="1019"/>
        <v/>
      </c>
      <c r="BA452" s="269" t="str">
        <f t="shared" si="1020"/>
        <v/>
      </c>
      <c r="BB452" s="269" t="str">
        <f t="shared" si="1021"/>
        <v/>
      </c>
      <c r="BC452" s="269" t="str">
        <f t="shared" si="1022"/>
        <v/>
      </c>
      <c r="BD452" s="269" t="str">
        <f t="shared" si="1023"/>
        <v/>
      </c>
      <c r="BE452" s="269" t="str">
        <f t="shared" si="1024"/>
        <v/>
      </c>
      <c r="BF452" s="269" t="str">
        <f t="shared" si="1025"/>
        <v/>
      </c>
      <c r="BG452" s="269" t="str">
        <f t="shared" si="1026"/>
        <v/>
      </c>
      <c r="BH452" s="269" t="str">
        <f t="shared" si="1027"/>
        <v/>
      </c>
      <c r="BI452" s="269" t="str">
        <f t="shared" si="1028"/>
        <v/>
      </c>
      <c r="BJ452" s="269" t="str">
        <f t="shared" si="1029"/>
        <v/>
      </c>
      <c r="BK452" s="269" t="str">
        <f t="shared" si="1030"/>
        <v/>
      </c>
      <c r="BL452" s="269" t="str">
        <f t="shared" si="1031"/>
        <v/>
      </c>
      <c r="BM452" s="269" t="str">
        <f t="shared" si="1032"/>
        <v/>
      </c>
      <c r="BN452" s="269" t="str">
        <f t="shared" si="1033"/>
        <v/>
      </c>
      <c r="BO452" s="269" t="str">
        <f t="shared" si="1034"/>
        <v/>
      </c>
      <c r="BP452" s="269" t="str">
        <f t="shared" si="1035"/>
        <v/>
      </c>
      <c r="BQ452" s="269" t="str">
        <f t="shared" si="1036"/>
        <v/>
      </c>
      <c r="BR452" s="269" t="str">
        <f t="shared" si="1037"/>
        <v/>
      </c>
      <c r="BS452" s="269" t="str">
        <f t="shared" si="1038"/>
        <v/>
      </c>
      <c r="BT452" s="269" t="str">
        <f t="shared" si="1039"/>
        <v/>
      </c>
      <c r="BU452" s="269" t="str">
        <f t="shared" si="1040"/>
        <v/>
      </c>
      <c r="BV452" s="269" t="str">
        <f t="shared" si="1041"/>
        <v/>
      </c>
      <c r="BW452" s="269" t="str">
        <f t="shared" si="1042"/>
        <v/>
      </c>
      <c r="BX452" s="269" t="str">
        <f t="shared" si="1043"/>
        <v/>
      </c>
      <c r="BY452" s="269" t="str">
        <f t="shared" si="1044"/>
        <v/>
      </c>
      <c r="BZ452" s="269" t="str">
        <f t="shared" si="1045"/>
        <v/>
      </c>
      <c r="CA452" s="269" t="str">
        <f t="shared" si="1046"/>
        <v/>
      </c>
      <c r="CB452" s="269" t="str">
        <f t="shared" si="1047"/>
        <v/>
      </c>
      <c r="CC452" s="269" t="str">
        <f t="shared" si="1048"/>
        <v/>
      </c>
      <c r="CD452" s="269" t="str">
        <f t="shared" si="1049"/>
        <v/>
      </c>
      <c r="CE452" s="269" t="str">
        <f t="shared" si="1050"/>
        <v/>
      </c>
      <c r="CF452" s="269" t="str">
        <f t="shared" si="1051"/>
        <v/>
      </c>
      <c r="CG452" s="269" t="str">
        <f t="shared" si="1052"/>
        <v/>
      </c>
      <c r="CH452" s="269" t="str">
        <f t="shared" si="1053"/>
        <v/>
      </c>
      <c r="CI452" s="269" t="str">
        <f t="shared" si="1054"/>
        <v/>
      </c>
      <c r="CJ452" s="269" t="str">
        <f t="shared" si="1055"/>
        <v/>
      </c>
      <c r="CK452" s="269" t="str">
        <f t="shared" si="1056"/>
        <v/>
      </c>
      <c r="CL452" s="269" t="str">
        <f t="shared" si="1057"/>
        <v/>
      </c>
      <c r="CM452" s="269" t="str">
        <f t="shared" si="1058"/>
        <v/>
      </c>
      <c r="CN452" s="269" t="str">
        <f t="shared" si="1059"/>
        <v/>
      </c>
      <c r="CO452" s="269" t="str">
        <f t="shared" si="1060"/>
        <v/>
      </c>
      <c r="CP452" s="269" t="str">
        <f t="shared" si="1061"/>
        <v/>
      </c>
      <c r="CQ452" s="269" t="str">
        <f t="shared" si="1062"/>
        <v/>
      </c>
      <c r="CR452" s="269" t="str">
        <f t="shared" si="1063"/>
        <v/>
      </c>
      <c r="CS452" s="269" t="str">
        <f t="shared" si="1064"/>
        <v/>
      </c>
      <c r="CT452" s="269" t="str">
        <f t="shared" si="1065"/>
        <v/>
      </c>
      <c r="CU452" s="269" t="str">
        <f t="shared" si="1066"/>
        <v/>
      </c>
      <c r="CV452" s="269" t="str">
        <f t="shared" si="1067"/>
        <v/>
      </c>
      <c r="CW452" s="269" t="str">
        <f t="shared" si="1068"/>
        <v/>
      </c>
      <c r="CX452" s="269" t="str">
        <f t="shared" si="1069"/>
        <v/>
      </c>
      <c r="CY452" s="269" t="str">
        <f t="shared" si="1070"/>
        <v/>
      </c>
      <c r="CZ452" s="269" t="str">
        <f t="shared" si="1071"/>
        <v/>
      </c>
      <c r="DA452" s="269" t="str">
        <f t="shared" si="1072"/>
        <v/>
      </c>
      <c r="DB452" s="269" t="str">
        <f t="shared" si="1073"/>
        <v/>
      </c>
      <c r="DC452" s="269" t="str">
        <f t="shared" si="1074"/>
        <v/>
      </c>
      <c r="DD452" s="269" t="str">
        <f t="shared" si="1075"/>
        <v/>
      </c>
      <c r="DE452" s="269" t="str">
        <f t="shared" si="1076"/>
        <v/>
      </c>
      <c r="DF452" s="269" t="str">
        <f t="shared" si="1077"/>
        <v/>
      </c>
      <c r="DG452" s="269" t="str">
        <f t="shared" si="1078"/>
        <v/>
      </c>
      <c r="DH452" s="269" t="str">
        <f t="shared" si="1079"/>
        <v/>
      </c>
      <c r="DI452" s="269" t="str">
        <f t="shared" si="1080"/>
        <v/>
      </c>
      <c r="DJ452" s="269" t="str">
        <f t="shared" si="1081"/>
        <v/>
      </c>
      <c r="DK452" s="269" t="str">
        <f t="shared" si="1082"/>
        <v/>
      </c>
      <c r="DL452" s="269" t="str">
        <f t="shared" si="1083"/>
        <v/>
      </c>
      <c r="DM452" s="269" t="str">
        <f t="shared" si="1084"/>
        <v/>
      </c>
      <c r="DN452" s="269" t="str">
        <f t="shared" si="1085"/>
        <v/>
      </c>
      <c r="DO452" s="269" t="str">
        <f t="shared" si="1086"/>
        <v/>
      </c>
      <c r="DP452" s="269" t="str">
        <f t="shared" si="1087"/>
        <v/>
      </c>
      <c r="DQ452" s="269" t="str">
        <f t="shared" si="1088"/>
        <v/>
      </c>
      <c r="DR452" s="269" t="str">
        <f t="shared" si="1089"/>
        <v/>
      </c>
      <c r="DS452" s="269" t="str">
        <f t="shared" si="1090"/>
        <v/>
      </c>
      <c r="DT452" s="269" t="str">
        <f t="shared" si="1091"/>
        <v/>
      </c>
      <c r="DU452" s="269" t="str">
        <f t="shared" si="1092"/>
        <v/>
      </c>
      <c r="DV452" s="269" t="str">
        <f t="shared" si="1093"/>
        <v/>
      </c>
      <c r="DW452" s="269" t="str">
        <f t="shared" si="1094"/>
        <v/>
      </c>
      <c r="DX452" s="269" t="str">
        <f t="shared" si="1095"/>
        <v/>
      </c>
      <c r="DY452" s="269" t="str">
        <f t="shared" si="1096"/>
        <v/>
      </c>
      <c r="DZ452" s="269" t="str">
        <f t="shared" si="1097"/>
        <v/>
      </c>
      <c r="EA452" s="269" t="str">
        <f t="shared" si="1098"/>
        <v/>
      </c>
      <c r="EB452" s="269" t="str">
        <f t="shared" si="1099"/>
        <v/>
      </c>
      <c r="EC452" s="269" t="str">
        <f t="shared" si="1100"/>
        <v/>
      </c>
      <c r="ED452" s="269" t="str">
        <f t="shared" si="1101"/>
        <v/>
      </c>
      <c r="EE452" s="269" t="str">
        <f t="shared" si="1102"/>
        <v/>
      </c>
      <c r="EF452" s="269" t="str">
        <f t="shared" si="1103"/>
        <v/>
      </c>
      <c r="EG452" s="269" t="str">
        <f t="shared" si="1104"/>
        <v/>
      </c>
      <c r="EH452" s="269" t="str">
        <f t="shared" si="1105"/>
        <v/>
      </c>
      <c r="EI452" s="269" t="str">
        <f t="shared" si="1106"/>
        <v/>
      </c>
      <c r="EJ452" s="269" t="str">
        <f t="shared" si="1107"/>
        <v/>
      </c>
      <c r="EK452" s="269" t="str">
        <f t="shared" si="1108"/>
        <v/>
      </c>
      <c r="EL452" s="269" t="str">
        <f t="shared" si="1109"/>
        <v/>
      </c>
      <c r="EM452" s="269" t="str">
        <f t="shared" si="1110"/>
        <v/>
      </c>
      <c r="EN452" s="269" t="str">
        <f t="shared" si="1111"/>
        <v/>
      </c>
      <c r="EO452" s="269" t="str">
        <f t="shared" si="1112"/>
        <v/>
      </c>
      <c r="EP452" s="269" t="str">
        <f t="shared" si="1113"/>
        <v/>
      </c>
      <c r="EQ452" s="269" t="str">
        <f t="shared" si="1114"/>
        <v/>
      </c>
      <c r="ER452" s="269" t="str">
        <f t="shared" si="1115"/>
        <v/>
      </c>
      <c r="ES452" s="269" t="str">
        <f t="shared" si="1116"/>
        <v/>
      </c>
      <c r="ET452" s="269" t="str">
        <f t="shared" si="1117"/>
        <v/>
      </c>
      <c r="EU452" s="269" t="str">
        <f t="shared" si="1118"/>
        <v/>
      </c>
      <c r="EV452" s="269" t="str">
        <f t="shared" si="1119"/>
        <v/>
      </c>
      <c r="EW452" s="269" t="str">
        <f t="shared" si="1120"/>
        <v/>
      </c>
      <c r="EX452" s="269" t="str">
        <f t="shared" si="1121"/>
        <v/>
      </c>
      <c r="EY452" s="269" t="str">
        <f t="shared" si="1166"/>
        <v/>
      </c>
      <c r="EZ452" s="269" t="str">
        <f t="shared" si="1122"/>
        <v/>
      </c>
      <c r="FA452" s="269" t="str">
        <f t="shared" si="1123"/>
        <v/>
      </c>
      <c r="FB452" s="269" t="str">
        <f t="shared" si="1124"/>
        <v/>
      </c>
      <c r="FC452" s="269" t="str">
        <f t="shared" si="1125"/>
        <v/>
      </c>
      <c r="FD452" s="269" t="str">
        <f t="shared" si="1126"/>
        <v/>
      </c>
      <c r="FE452" s="269" t="str">
        <f t="shared" si="1127"/>
        <v/>
      </c>
      <c r="FF452" s="269" t="str">
        <f t="shared" si="1128"/>
        <v/>
      </c>
      <c r="FG452" s="269" t="str">
        <f t="shared" si="1129"/>
        <v/>
      </c>
      <c r="FH452" s="269" t="str">
        <f t="shared" si="1130"/>
        <v/>
      </c>
      <c r="FI452" s="269" t="str">
        <f t="shared" si="1131"/>
        <v/>
      </c>
      <c r="FJ452" s="269" t="str">
        <f t="shared" si="1132"/>
        <v/>
      </c>
      <c r="FK452" s="269" t="str">
        <f t="shared" si="1133"/>
        <v/>
      </c>
      <c r="FL452" s="269" t="str">
        <f t="shared" si="1134"/>
        <v/>
      </c>
      <c r="FM452" s="269" t="str">
        <f t="shared" si="1135"/>
        <v/>
      </c>
      <c r="FN452" s="269" t="str">
        <f t="shared" si="1136"/>
        <v/>
      </c>
      <c r="FO452" s="269" t="str">
        <f t="shared" si="1137"/>
        <v/>
      </c>
      <c r="FP452" s="269" t="str">
        <f t="shared" si="1138"/>
        <v/>
      </c>
      <c r="FQ452" s="269" t="str">
        <f t="shared" si="1139"/>
        <v/>
      </c>
      <c r="FR452" s="269" t="str">
        <f t="shared" si="1167"/>
        <v/>
      </c>
      <c r="FS452" s="269" t="str">
        <f t="shared" si="1140"/>
        <v/>
      </c>
      <c r="FT452" s="269" t="str">
        <f t="shared" si="1141"/>
        <v/>
      </c>
      <c r="FU452" s="269" t="str">
        <f t="shared" si="1142"/>
        <v/>
      </c>
      <c r="FV452" s="269" t="str">
        <f t="shared" si="1143"/>
        <v/>
      </c>
      <c r="FW452" s="269" t="str">
        <f t="shared" si="1144"/>
        <v/>
      </c>
      <c r="FX452" s="269" t="str">
        <f t="shared" si="1145"/>
        <v/>
      </c>
      <c r="FY452" s="269" t="str">
        <f t="shared" si="1146"/>
        <v/>
      </c>
      <c r="FZ452" s="269" t="str">
        <f t="shared" si="1147"/>
        <v/>
      </c>
      <c r="GA452" s="269" t="str">
        <f>IF(AND($A$452&lt;=V$367,V$367&lt;=$B$452),$C$452,"")</f>
        <v/>
      </c>
      <c r="GB452" s="269" t="str">
        <f>IF(AND($A$452&lt;=V$367,V$367&lt;=$B$452),((1/3)*$C$452),"")</f>
        <v/>
      </c>
      <c r="GC452" s="269" t="str">
        <f>IF(AND($A$452&lt;=V$367,V$367&lt;=$B$452),((2/3)*$C$452),"")</f>
        <v/>
      </c>
      <c r="GD452" s="269" t="str">
        <f t="shared" si="1148"/>
        <v/>
      </c>
      <c r="GE452" s="269" t="str">
        <f t="shared" si="1149"/>
        <v/>
      </c>
      <c r="GF452" s="269" t="str">
        <f t="shared" si="1150"/>
        <v/>
      </c>
      <c r="GG452" s="269" t="str">
        <f t="shared" si="1151"/>
        <v/>
      </c>
      <c r="GH452" s="269" t="str">
        <f t="shared" si="1152"/>
        <v/>
      </c>
      <c r="GI452" s="269" t="str">
        <f t="shared" si="1153"/>
        <v/>
      </c>
      <c r="GJ452" s="269" t="str">
        <f t="shared" si="1154"/>
        <v/>
      </c>
      <c r="GK452" s="269" t="str">
        <f t="shared" si="1155"/>
        <v/>
      </c>
      <c r="GL452" s="269" t="str">
        <f t="shared" si="1156"/>
        <v/>
      </c>
      <c r="GM452" s="269" t="str">
        <f t="shared" si="1157"/>
        <v/>
      </c>
      <c r="GN452" s="269" t="str">
        <f t="shared" si="1158"/>
        <v/>
      </c>
      <c r="GO452" s="269" t="str">
        <f t="shared" si="1159"/>
        <v/>
      </c>
      <c r="GP452" s="269" t="str">
        <f t="shared" si="1160"/>
        <v/>
      </c>
      <c r="GQ452" s="269" t="str">
        <f t="shared" si="1161"/>
        <v/>
      </c>
      <c r="GR452" s="270" t="str">
        <f t="shared" si="1162"/>
        <v/>
      </c>
      <c r="GS452" s="269" t="str">
        <f>IF(AND($A$452&lt;=X$367,X$367&lt;=$B$452),$C$452,"")</f>
        <v/>
      </c>
      <c r="GT452" s="269" t="str">
        <f>IF(AND($A$452&lt;=X$367,X$367&lt;=$B$452),((1/3)*$C$452),"")</f>
        <v/>
      </c>
      <c r="GU452" s="269" t="str">
        <f>IF(AND($A$452&lt;=X$367,X$367&lt;=$B$452),((2/3)*$C$452),"")</f>
        <v/>
      </c>
      <c r="GV452" s="269" t="str">
        <f>IF(AND($A$452&lt;=X$367,X$367&lt;=$B$452),$D$452,"")</f>
        <v/>
      </c>
      <c r="GW452" s="269" t="str">
        <f>IF(AND($A$452&lt;=X$367,X$367&lt;=$B$452),((1/3)*$D$452),"")</f>
        <v/>
      </c>
      <c r="GX452" s="269" t="str">
        <f>IF(AND($A$452&lt;=X$367,X$367&lt;=$B$452),((2/3)*$D$452),"")</f>
        <v/>
      </c>
      <c r="GY452" s="269" t="str">
        <f>IF(AND($A$452&lt;=X$367,X$367&lt;=$B$452),$E$452,"")</f>
        <v/>
      </c>
      <c r="GZ452" s="269" t="str">
        <f>IF(AND($A$452&lt;=X$367,X$367&lt;=$B$452),((1/3)*$E$452),"")</f>
        <v/>
      </c>
      <c r="HA452" s="269" t="str">
        <f>IF(AND($A$452&lt;=X$367,X$367&lt;=$B$452),((2/3)*$E$452),"")</f>
        <v/>
      </c>
      <c r="HB452" s="269" t="str">
        <f>IF(AND($A$452&lt;=Y$367,Y$367&lt;=$B$452),$C$452,"")</f>
        <v/>
      </c>
      <c r="HC452" s="269" t="str">
        <f>IF(AND($A$452&lt;=Y$367,Y$367&lt;=$B$452),((1/3)*$C$452),"")</f>
        <v/>
      </c>
      <c r="HD452" s="269" t="str">
        <f>IF(AND($A$452&lt;=Y$367,Y$367&lt;=$B$452),((2/3)*$C$452),"")</f>
        <v/>
      </c>
      <c r="HE452" s="269" t="str">
        <f>IF(AND($A$452&lt;=Y$367,Y$367&lt;=$B$452),$D$452,"")</f>
        <v/>
      </c>
      <c r="HF452" s="269" t="str">
        <f>IF(AND($A$452&lt;=Y$367,Y$367&lt;=$B$452),((1/3)*$D$452),"")</f>
        <v/>
      </c>
      <c r="HG452" s="269" t="str">
        <f>IF(AND($A$452&lt;=Y$367,Y$367&lt;=$B$452),((2/3)*$D$452),"")</f>
        <v/>
      </c>
      <c r="HH452" s="269" t="str">
        <f>IF(AND($A$452&lt;=Y$367,Y$367&lt;=$B$452),$E$452,"")</f>
        <v/>
      </c>
      <c r="HI452" s="269" t="str">
        <f>IF(AND($A$452&lt;=Y$367,Y$367&lt;=$B$452),((1/3)*$E$452),"")</f>
        <v/>
      </c>
      <c r="HJ452" s="269" t="str">
        <f>IF(AND($A$452&lt;=Y$367,Y$367&lt;=$B$452),((2/3)*$E$452),"")</f>
        <v/>
      </c>
      <c r="HK452" s="269" t="str">
        <f>IF(AND($A$452&lt;=Z$367,Z$367&lt;=$B$452),$C$452,"")</f>
        <v/>
      </c>
      <c r="HL452" s="269" t="str">
        <f>IF(AND($A$452&lt;=Z$367,Z$367&lt;=$B$452),((1/3)*$C$452),"")</f>
        <v/>
      </c>
      <c r="HM452" s="269" t="str">
        <f>IF(AND($A$452&lt;=Z$367,Z$367&lt;=$B$452),((2/3)*$C$452),"")</f>
        <v/>
      </c>
      <c r="HN452" s="269" t="str">
        <f>IF(AND($A$452&lt;=Z$367,Z$367&lt;=$B$452),$D$452,"")</f>
        <v/>
      </c>
      <c r="HO452" s="269" t="str">
        <f>IF(AND($A$452&lt;=Z$367,Z$367&lt;=$B$452),((1/3)*$D$452),"")</f>
        <v/>
      </c>
      <c r="HP452" s="269" t="str">
        <f>IF(AND($A$452&lt;=Z$367,Z$367&lt;=$B$452),((2/3)*$D$452),"")</f>
        <v/>
      </c>
      <c r="HQ452" s="269" t="str">
        <f>IF(AND($A$452&lt;=Z$367,Z$367&lt;=$B$452),$E$452,"")</f>
        <v/>
      </c>
      <c r="HR452" s="269" t="str">
        <f>IF(AND($A$452&lt;=Z$367,Z$367&lt;=$B$452),((1/3)*$E$452),"")</f>
        <v/>
      </c>
      <c r="HS452" s="269" t="str">
        <f>IF(AND($A$452&lt;=Z$367,Z$367&lt;=$B$452),((2/3)*$E$452),"")</f>
        <v/>
      </c>
      <c r="HT452" s="269" t="str">
        <f>IF(AND($A$452&lt;=AA$367,AA$367&lt;=$B$452),$C$452,"")</f>
        <v/>
      </c>
      <c r="HU452" s="269" t="str">
        <f>IF(AND($A$452&lt;=AA$367,AA$367&lt;=$B$452),((1/3)*$C$452),"")</f>
        <v/>
      </c>
      <c r="HV452" s="269" t="str">
        <f>IF(AND($A$452&lt;=AA$367,AA$367&lt;=$B$452),((2/3)*$C$452),"")</f>
        <v/>
      </c>
      <c r="HW452" s="269" t="str">
        <f>IF(AND($A$452&lt;=AA$367,AA$367&lt;=$B$452),$D$452,"")</f>
        <v/>
      </c>
      <c r="HX452" s="269" t="str">
        <f>IF(AND($A$452&lt;=AA$367,AA$367&lt;=$B$452),((1/3)*$D$452),"")</f>
        <v/>
      </c>
      <c r="HY452" s="269" t="str">
        <f>IF(AND($A$452&lt;=AA$367,AA$367&lt;=$B$452),((2/3)*$D$452),"")</f>
        <v/>
      </c>
      <c r="HZ452" s="269" t="str">
        <f>IF(AND($A$452&lt;=AA$367,AA$367&lt;=$B$452),$E$452,"")</f>
        <v/>
      </c>
      <c r="IA452" s="269" t="str">
        <f>IF(AND($A$452&lt;=AA$367,AA$367&lt;=$B$452),((1/3)*$E$452),"")</f>
        <v/>
      </c>
      <c r="IB452" s="269" t="str">
        <f>IF(AND($A$452&lt;=AA$367,AA$367&lt;=$B$452),((2/3)*$E$452),"")</f>
        <v/>
      </c>
      <c r="IC452" s="269" t="str">
        <f>IF(AND($A$452&lt;=AB$367,AB$367&lt;=$B$452),$C$452,"")</f>
        <v/>
      </c>
      <c r="ID452" s="269" t="str">
        <f>IF(AND($A$452&lt;=AB$367,AB$367&lt;=$B$452),((1/3)*$C$452),"")</f>
        <v/>
      </c>
      <c r="IE452" s="269" t="str">
        <f>IF(AND($A$452&lt;=AB$367,AB$367&lt;=$B$452),((2/3)*$C$452),"")</f>
        <v/>
      </c>
      <c r="IF452" s="269" t="str">
        <f>IF(AND($A$452&lt;=AB$367,AB$367&lt;=$B$452),$D$452,"")</f>
        <v/>
      </c>
      <c r="IG452" s="269" t="str">
        <f>IF(AND($A$452&lt;=AB$367,AB$367&lt;=$B$452),((1/3)*$D$452),"")</f>
        <v/>
      </c>
      <c r="IH452" s="269" t="str">
        <f>IF(AND($A$452&lt;=AB$367,AB$367&lt;=$B$452),((2/3)*$D$452),"")</f>
        <v/>
      </c>
      <c r="II452" s="269" t="str">
        <f>IF(AND($A$452&lt;=AB$367,AB$367&lt;=$B$452),$E$452,"")</f>
        <v/>
      </c>
      <c r="IJ452" s="269" t="str">
        <f>IF(AND($A$452&lt;=AB$367,AB$367&lt;=$B$452),((1/3)*$E$452),"")</f>
        <v/>
      </c>
      <c r="IK452" s="269" t="str">
        <f>IF(AND($A$452&lt;=AB$367,AB$367&lt;=$B$452),((2/3)*$E$452),"")</f>
        <v/>
      </c>
      <c r="IL452" s="269" t="str">
        <f>IF(AND($A$452&lt;=AC$367,AC$367&lt;=$B$452),$C$452,"")</f>
        <v/>
      </c>
      <c r="IM452" s="269" t="str">
        <f>IF(AND($A$452&lt;=AC$367,AC$367&lt;=$B$452),((1/3)*$C$452),"")</f>
        <v/>
      </c>
      <c r="IN452" s="269" t="str">
        <f>IF(AND($A$452&lt;=AC$367,AC$367&lt;=$B$452),((2/3)*$C$452),"")</f>
        <v/>
      </c>
      <c r="IO452" s="269" t="str">
        <f>IF(AND($A$452&lt;=AC$367,AC$367&lt;=$B$452),$D$452,"")</f>
        <v/>
      </c>
      <c r="IP452" s="269" t="str">
        <f>IF(AND($A$452&lt;=AC$367,AC$367&lt;=$B$452),((1/3)*$D$452),"")</f>
        <v/>
      </c>
      <c r="IQ452" s="269" t="str">
        <f>IF(AND($A$452&lt;=AC$367,AC$367&lt;=$B$452),((2/3)*$D$452),"")</f>
        <v/>
      </c>
      <c r="IR452" s="269" t="str">
        <f>IF(AND($A$452&lt;=AC$367,AC$367&lt;=$B$452),$E$452,"")</f>
        <v/>
      </c>
      <c r="IS452" s="269" t="str">
        <f>IF(AND($A$452&lt;=AC$367,AC$367&lt;=$B$452),((1/3)*$E$452),"")</f>
        <v/>
      </c>
      <c r="IT452" s="269" t="str">
        <f>IF(AND($A$452&lt;=AC$367,AC$367&lt;=$B$452),((2/3)*$E$452),"")</f>
        <v/>
      </c>
      <c r="IU452" s="269" t="str">
        <f>IF(AND($A$452&lt;=AD$367,AD$367&lt;=$B$452),$C$452,"")</f>
        <v/>
      </c>
      <c r="IV452" s="269" t="str">
        <f>IF(AND($A$452&lt;=AD$367,AD$367&lt;=$B$452),((1/3)*$C$452),"")</f>
        <v/>
      </c>
      <c r="IW452" s="269" t="str">
        <f>IF(AND($A$452&lt;=AD$367,AD$367&lt;=$B$452),((2/3)*$C$452),"")</f>
        <v/>
      </c>
      <c r="IX452" s="269" t="str">
        <f>IF(AND($A$452&lt;=AD$367,AD$367&lt;=$B$452),$D$452,"")</f>
        <v/>
      </c>
      <c r="IY452" s="269" t="str">
        <f>IF(AND($A$452&lt;=AD$367,AD$367&lt;=$B$452),((1/3)*$D$452),"")</f>
        <v/>
      </c>
      <c r="IZ452" s="269" t="str">
        <f>IF(AND($A$452&lt;=AD$367,AD$367&lt;=$B$452),((2/3)*$D$452),"")</f>
        <v/>
      </c>
      <c r="JA452" s="269" t="str">
        <f>IF(AND($A$452&lt;=AD$367,AD$367&lt;=$B$452),$E$452,"")</f>
        <v/>
      </c>
      <c r="JB452" s="269" t="str">
        <f>IF(AND($A$452&lt;=AD$367,AD$367&lt;=$B$452),((1/3)*$E$452),"")</f>
        <v/>
      </c>
      <c r="JC452" s="269" t="str">
        <f>IF(AND($A$452&lt;=AD$367,AD$367&lt;=$B$452),((2/3)*$E$452),"")</f>
        <v/>
      </c>
      <c r="JD452" s="269" t="str">
        <f>IF(AND($A$452&lt;=AE$367,AE$367&lt;=$B$452),$C$452,"")</f>
        <v/>
      </c>
      <c r="JE452" s="269" t="str">
        <f>IF(AND($A$452&lt;=AE$367,AE$367&lt;=$B$452),((1/3)*$C$452),"")</f>
        <v/>
      </c>
      <c r="JF452" s="269" t="str">
        <f>IF(AND($A$452&lt;=AE$367,AE$367&lt;=$B$452),((2/3)*$C$452),"")</f>
        <v/>
      </c>
      <c r="JG452" s="269" t="str">
        <f>IF(AND($A$452&lt;=AE$367,AE$367&lt;=$B$452),$D$452,"")</f>
        <v/>
      </c>
      <c r="JH452" s="269" t="str">
        <f>IF(AND($A$452&lt;=AE$367,AE$367&lt;=$B$452),((1/3)*$D$452),"")</f>
        <v/>
      </c>
      <c r="JI452" s="269" t="str">
        <f>IF(AND($A$452&lt;=AE$367,AE$367&lt;=$B$452),((2/3)*$D$452),"")</f>
        <v/>
      </c>
      <c r="JJ452" s="269" t="str">
        <f>IF(AND($A$452&lt;=AE$367,AE$367&lt;=$B$452),$E$452,"")</f>
        <v/>
      </c>
      <c r="JK452" s="269" t="str">
        <f>IF(AND($A$452&lt;=AE$367,AE$367&lt;=$B$452),((1/3)*$E$452),"")</f>
        <v/>
      </c>
      <c r="JL452" s="269" t="str">
        <f>IF(AND($A$452&lt;=AE$367,AE$367&lt;=$B$452),((2/3)*$E$452),"")</f>
        <v/>
      </c>
      <c r="JM452" s="269" t="str">
        <f>IF(AND($A$452&lt;=AF$367,AF$367&lt;=$B$452),$C$452,"")</f>
        <v/>
      </c>
      <c r="JN452" s="269" t="str">
        <f>IF(AND($A$452&lt;=AF$367,AF$367&lt;=$B$452),((1/3)*$C$452),"")</f>
        <v/>
      </c>
      <c r="JO452" s="269" t="str">
        <f>IF(AND($A$452&lt;=AF$367,AF$367&lt;=$B$452),((2/3)*$C$452),"")</f>
        <v/>
      </c>
      <c r="JP452" s="269" t="str">
        <f>IF(AND($A$452&lt;=AF$367,AF$367&lt;=$B$452),$D$452,"")</f>
        <v/>
      </c>
      <c r="JQ452" s="269" t="str">
        <f>IF(AND($A$452&lt;=AF$367,AF$367&lt;=$B$452),((1/3)*$D$452),"")</f>
        <v/>
      </c>
      <c r="JR452" s="269" t="str">
        <f>IF(AND($A$452&lt;=AF$367,AF$367&lt;=$B$452),((2/3)*$D$452),"")</f>
        <v/>
      </c>
      <c r="JS452" s="269" t="str">
        <f>IF(AND($A$452&lt;=AF$367,AF$367&lt;=$B$452),$E$452,"")</f>
        <v/>
      </c>
      <c r="JT452" s="269" t="str">
        <f>IF(AND($A$452&lt;=AF$367,AF$367&lt;=$B$452),((1/3)*$E$452),"")</f>
        <v/>
      </c>
      <c r="JU452" s="269" t="str">
        <f>IF(AND($A$452&lt;=AF$367,AF$367&lt;=$B$452),((2/3)*$E$452),"")</f>
        <v/>
      </c>
      <c r="JV452" s="269" t="str">
        <f>IF(AND($A$452&lt;=AG$367,AG$367&lt;=$B$452),$C$452,"")</f>
        <v/>
      </c>
      <c r="JW452" s="269" t="str">
        <f>IF(AND($A$452&lt;=AG$367,AG$367&lt;=$B$452),((1/3)*$C$452),"")</f>
        <v/>
      </c>
      <c r="JX452" s="269" t="str">
        <f>IF(AND($A$452&lt;=AG$367,AG$367&lt;=$B$452),((2/3)*$C$452),"")</f>
        <v/>
      </c>
      <c r="JY452" s="269" t="str">
        <f>IF(AND($A$452&lt;=AG$367,AG$367&lt;=$B$452),$D$452,"")</f>
        <v/>
      </c>
      <c r="JZ452" s="269" t="str">
        <f>IF(AND($A$452&lt;=AG$367,AG$367&lt;=$B$452),((1/3)*$D$452),"")</f>
        <v/>
      </c>
      <c r="KA452" s="269" t="str">
        <f>IF(AND($A$452&lt;=AG$367,AG$367&lt;=$B$452),((2/3)*$D$452),"")</f>
        <v/>
      </c>
      <c r="KB452" s="269" t="str">
        <f>IF(AND($A$452&lt;=AG$367,AG$367&lt;=$B$452),$E$452,"")</f>
        <v/>
      </c>
      <c r="KC452" s="269" t="str">
        <f>IF(AND($A$452&lt;=AG$367,AG$367&lt;=$B$452),((1/3)*$E$452),"")</f>
        <v/>
      </c>
      <c r="KD452" s="269" t="str">
        <f>IF(AND($A$452&lt;=AG$367,AG$367&lt;=$B$452),((2/3)*$E$452),"")</f>
        <v/>
      </c>
      <c r="KE452" s="269" t="str">
        <f>IF(AND($A$452&lt;=AH$367,AH$367&lt;=$B$452),$C$452,"")</f>
        <v/>
      </c>
      <c r="KF452" s="269" t="str">
        <f>IF(AND($A$452&lt;=AH$367,AH$367&lt;=$B$452),((1/3)*$C$452),"")</f>
        <v/>
      </c>
      <c r="KG452" s="269" t="str">
        <f>IF(AND($A$452&lt;=AH$367,AH$367&lt;=$B$452),((2/3)*$C$452),"")</f>
        <v/>
      </c>
      <c r="KH452" s="269" t="str">
        <f>IF(AND($A$452&lt;=AH$367,AH$367&lt;=$B$452),$D$452,"")</f>
        <v/>
      </c>
      <c r="KI452" s="269" t="str">
        <f>IF(AND($A$452&lt;=AH$367,AH$367&lt;=$B$452),((1/3)*$D$452),"")</f>
        <v/>
      </c>
      <c r="KJ452" s="269" t="str">
        <f>IF(AND($A$452&lt;=AH$367,AH$367&lt;=$B$452),((2/3)*$D$452),"")</f>
        <v/>
      </c>
      <c r="KK452" s="269" t="str">
        <f>IF(AND($A$452&lt;=AH$367,AH$367&lt;=$B$452),$E$452,"")</f>
        <v/>
      </c>
      <c r="KL452" s="269" t="str">
        <f>IF(AND($A$452&lt;=AH$367,AH$367&lt;=$B$452),((1/3)*$E$452),"")</f>
        <v/>
      </c>
      <c r="KM452" s="269" t="str">
        <f>IF(AND($A$452&lt;=AH$367,AH$367&lt;=$B$452),((2/3)*$E$452),"")</f>
        <v/>
      </c>
      <c r="KN452" s="269" t="str">
        <f>IF(AND($A$452&lt;=AI$367,AI$367&lt;=$B$452),$C$452,"")</f>
        <v/>
      </c>
      <c r="KO452" s="269" t="str">
        <f>IF(AND($A$452&lt;=AI$367,AI$367&lt;=$B$452),((1/3)*$C$452),"")</f>
        <v/>
      </c>
      <c r="KP452" s="269" t="str">
        <f>IF(AND($A$452&lt;=AI$367,AI$367&lt;=$B$452),((2/3)*$C$452),"")</f>
        <v/>
      </c>
      <c r="KQ452" s="269" t="str">
        <f>IF(AND($A$452&lt;=AI$367,AI$367&lt;=$B$452),$D$452,"")</f>
        <v/>
      </c>
      <c r="KR452" s="269" t="str">
        <f>IF(AND($A$452&lt;=AI$367,AI$367&lt;=$B$452),((1/3)*$D$452),"")</f>
        <v/>
      </c>
      <c r="KS452" s="269" t="str">
        <f>IF(AND($A$452&lt;=AI$367,AI$367&lt;=$B$452),((2/3)*$D$452),"")</f>
        <v/>
      </c>
      <c r="KT452" s="269" t="str">
        <f>IF(AND($A$452&lt;=AI$367,AI$367&lt;=$B$452),$E$452,"")</f>
        <v/>
      </c>
      <c r="KU452" s="269" t="str">
        <f>IF(AND($A$452&lt;=AI$367,AI$367&lt;=$B$452),((1/3)*$E$452),"")</f>
        <v/>
      </c>
      <c r="KV452" s="269" t="str">
        <f>IF(AND($A$452&lt;=AI$367,AI$367&lt;=$B$452),((2/3)*$E$452),"")</f>
        <v/>
      </c>
      <c r="KW452" s="269" t="str">
        <f>IF(AND($A$452&lt;=AJ$367,AJ$367&lt;=$B$452),$C$452,"")</f>
        <v/>
      </c>
      <c r="KX452" s="269" t="str">
        <f>IF(AND($A$452&lt;=AJ$367,AJ$367&lt;=$B$452),((1/3)*$C$452),"")</f>
        <v/>
      </c>
      <c r="KY452" s="269" t="str">
        <f>IF(AND($A$452&lt;=AJ$367,AJ$367&lt;=$B$452),((2/3)*$C$452),"")</f>
        <v/>
      </c>
      <c r="KZ452" s="269" t="str">
        <f>IF(AND($A$452&lt;=AJ$367,AJ$367&lt;=$B$452),$D$452,"")</f>
        <v/>
      </c>
      <c r="LA452" s="269" t="str">
        <f>IF(AND($A$452&lt;=AJ$367,AJ$367&lt;=$B$452),((1/3)*$D$452),"")</f>
        <v/>
      </c>
      <c r="LB452" s="269" t="str">
        <f>IF(AND($A$452&lt;=AJ$367,AJ$367&lt;=$B$452),((2/3)*$D$452),"")</f>
        <v/>
      </c>
      <c r="LC452" s="269" t="str">
        <f>IF(AND($A$452&lt;=AJ$367,AJ$367&lt;=$B$452),$E$452,"")</f>
        <v/>
      </c>
      <c r="LD452" s="269" t="str">
        <f>IF(AND($A$452&lt;=AJ$367,AJ$367&lt;=$B$452),((1/3)*$E$452),"")</f>
        <v/>
      </c>
      <c r="LE452" s="269" t="str">
        <f>IF(AND($A$452&lt;=AJ$367,AJ$367&lt;=$B$452),((2/3)*$E$452),"")</f>
        <v/>
      </c>
      <c r="LF452" s="269" t="str">
        <f>IF(AND($A$452&lt;=AK$367,AK$367&lt;=$B$452),$C$452,"")</f>
        <v/>
      </c>
      <c r="LG452" s="269" t="str">
        <f>IF(AND($A$452&lt;=AK$367,AK$367&lt;=$B$452),((1/3)*$C$452),"")</f>
        <v/>
      </c>
      <c r="LH452" s="269" t="str">
        <f>IF(AND($A$452&lt;=AK$367,AK$367&lt;=$B$452),((2/3)*$C$452),"")</f>
        <v/>
      </c>
      <c r="LI452" s="269" t="str">
        <f>IF(AND($A$452&lt;=AK$367,AK$367&lt;=$B$452),$D$452,"")</f>
        <v/>
      </c>
      <c r="LJ452" s="269" t="str">
        <f>IF(AND($A$452&lt;=AK$367,AK$367&lt;=$B$452),((1/3)*$D$452),"")</f>
        <v/>
      </c>
      <c r="LK452" s="269" t="str">
        <f>IF(AND($A$452&lt;=AK$367,AK$367&lt;=$B$452),((2/3)*$D$452),"")</f>
        <v/>
      </c>
      <c r="LL452" s="269" t="str">
        <f>IF(AND($A$452&lt;=AK$367,AK$367&lt;=$B$452),$E$452,"")</f>
        <v/>
      </c>
      <c r="LM452" s="269" t="str">
        <f>IF(AND($A$452&lt;=AK$367,AK$367&lt;=$B$452),((1/3)*$E$452),"")</f>
        <v/>
      </c>
      <c r="LN452" s="269" t="str">
        <f>IF(AND($A$452&lt;=AK$367,AK$367&lt;=$B$452),((2/3)*$E$452),"")</f>
        <v/>
      </c>
      <c r="LO452" s="269" t="str">
        <f>IF(AND($A$452&lt;=AL$367,AL$367&lt;=$B$452),$C$452,"")</f>
        <v/>
      </c>
      <c r="LP452" s="269" t="str">
        <f>IF(AND($A$452&lt;=AL$367,AL$367&lt;=$B$452),((1/3)*$C$452),"")</f>
        <v/>
      </c>
      <c r="LQ452" s="269" t="str">
        <f>IF(AND($A$452&lt;=AL$367,AL$367&lt;=$B$452),((2/3)*$C$452),"")</f>
        <v/>
      </c>
      <c r="LR452" s="269" t="str">
        <f>IF(AND($A$452&lt;=AL$367,AL$367&lt;=$B$452),$D$452,"")</f>
        <v/>
      </c>
      <c r="LS452" s="269" t="str">
        <f>IF(AND($A$452&lt;=AL$367,AL$367&lt;=$B$452),((1/3)*$D$452),"")</f>
        <v/>
      </c>
      <c r="LT452" s="269" t="str">
        <f>IF(AND($A$452&lt;=AL$367,AL$367&lt;=$B$452),((2/3)*$D$452),"")</f>
        <v/>
      </c>
      <c r="LU452" s="269" t="str">
        <f>IF(AND($A$452&lt;=AL$367,AL$367&lt;=$B$452),$E$452,"")</f>
        <v/>
      </c>
      <c r="LV452" s="269" t="str">
        <f>IF(AND($A$452&lt;=AL$367,AL$367&lt;=$B$452),((1/3)*$E$452),"")</f>
        <v/>
      </c>
      <c r="LW452" s="269" t="str">
        <f>IF(AND($A$452&lt;=AL$367,AL$367&lt;=$B$452),((2/3)*$E$452),"")</f>
        <v/>
      </c>
      <c r="LX452" s="269" t="str">
        <f>IF(AND($A$452&lt;=AM$367,AM$367&lt;=$B$452),$C$452,"")</f>
        <v/>
      </c>
      <c r="LY452" s="269" t="str">
        <f>IF(AND($A$452&lt;=AM$367,AM$367&lt;=$B$452),((1/3)*$C$452),"")</f>
        <v/>
      </c>
      <c r="LZ452" s="269" t="str">
        <f>IF(AND($A$452&lt;=AM$367,AM$367&lt;=$B$452),((2/3)*$C$452),"")</f>
        <v/>
      </c>
      <c r="MA452" s="269" t="str">
        <f>IF(AND($A$452&lt;=AM$367,AM$367&lt;=$B$452),$D$452,"")</f>
        <v/>
      </c>
      <c r="MB452" s="269" t="str">
        <f>IF(AND($A$452&lt;=AM$367,AM$367&lt;=$B$452),((1/3)*$D$452),"")</f>
        <v/>
      </c>
      <c r="MC452" s="269" t="str">
        <f>IF(AND($A$452&lt;=AM$367,AM$367&lt;=$B$452),((2/3)*$D$452),"")</f>
        <v/>
      </c>
      <c r="MD452" s="269" t="str">
        <f>IF(AND($A$452&lt;=AM$367,AM$367&lt;=$B$452),$E$452,"")</f>
        <v/>
      </c>
      <c r="ME452" s="269" t="str">
        <f>IF(AND($A$452&lt;=AM$367,AM$367&lt;=$B$452),((1/3)*$E$452),"")</f>
        <v/>
      </c>
      <c r="MF452" s="269" t="str">
        <f>IF(AND($A$452&lt;=AM$367,AM$367&lt;=$B$452),((2/3)*$E$452),"")</f>
        <v/>
      </c>
      <c r="MG452" s="269" t="str">
        <f>IF(AND($A$452&lt;=AN$367,AN$367&lt;=$B$452),$C$452,"")</f>
        <v/>
      </c>
      <c r="MH452" s="269" t="str">
        <f>IF(AND($A$452&lt;=AN$367,AN$367&lt;=$B$452),((1/3)*$C$452),"")</f>
        <v/>
      </c>
      <c r="MI452" s="269" t="str">
        <f>IF(AND($A$452&lt;=AN$367,AN$367&lt;=$B$452),((2/3)*$C$452),"")</f>
        <v/>
      </c>
      <c r="MJ452" s="269" t="str">
        <f>IF(AND($A$452&lt;=AN$367,AN$367&lt;=$B$452),$D$452,"")</f>
        <v/>
      </c>
      <c r="MK452" s="269" t="str">
        <f>IF(AND($A$452&lt;=AN$367,AN$367&lt;=$B$452),((1/3)*$D$452),"")</f>
        <v/>
      </c>
      <c r="ML452" s="269" t="str">
        <f>IF(AND($A$452&lt;=AN$367,AN$367&lt;=$B$452),((2/3)*$D$452),"")</f>
        <v/>
      </c>
      <c r="MM452" s="269" t="str">
        <f>IF(AND($A$452&lt;=AN$367,AN$367&lt;=$B$452),$E$452,"")</f>
        <v/>
      </c>
      <c r="MN452" s="269" t="str">
        <f>IF(AND($A$452&lt;=AN$367,AN$367&lt;=$B$452),((1/3)*$E$452),"")</f>
        <v/>
      </c>
      <c r="MO452" s="269" t="str">
        <f>IF(AND($A$452&lt;=AN$367,AN$367&lt;=$B$452),((2/3)*$E$452),"")</f>
        <v/>
      </c>
      <c r="MP452" s="269" t="str">
        <f>IF(AND($A$452&lt;=AO$367,AO$367&lt;=$B$452),$C$452,"")</f>
        <v/>
      </c>
      <c r="MQ452" s="269" t="str">
        <f>IF(AND($A$452&lt;=AO$367,AO$367&lt;=$B$452),((1/3)*$C$452),"")</f>
        <v/>
      </c>
      <c r="MR452" s="269" t="str">
        <f>IF(AND($A$452&lt;=AO$367,AO$367&lt;=$B$452),((2/3)*$C$452),"")</f>
        <v/>
      </c>
      <c r="MS452" s="269" t="str">
        <f>IF(AND($A$452&lt;=AO$367,AO$367&lt;=$B$452),$D$452,"")</f>
        <v/>
      </c>
      <c r="MT452" s="269" t="str">
        <f>IF(AND($A$452&lt;=AO$367,AO$367&lt;=$B$452),((1/3)*$D$452),"")</f>
        <v/>
      </c>
      <c r="MU452" s="269" t="str">
        <f>IF(AND($A$452&lt;=AO$367,AO$367&lt;=$B$452),((2/3)*$D$452),"")</f>
        <v/>
      </c>
      <c r="MV452" s="269" t="str">
        <f>IF(AND($A$452&lt;=AO$367,AO$367&lt;=$B$452),$E$452,"")</f>
        <v/>
      </c>
      <c r="MW452" s="269" t="str">
        <f>IF(AND($A$452&lt;=AO$367,AO$367&lt;=$B$452),((1/3)*$E$452),"")</f>
        <v/>
      </c>
      <c r="MX452" s="269" t="str">
        <f>IF(AND($A$452&lt;=AO$367,AO$367&lt;=$B$452),((2/3)*$E$452),"")</f>
        <v/>
      </c>
      <c r="MY452" s="269" t="str">
        <f>IF(AND($A$452&lt;=AP$367,AP$367&lt;=$B$452),$C$452,"")</f>
        <v/>
      </c>
      <c r="MZ452" s="269" t="str">
        <f>IF(AND($A$452&lt;=AP$367,AP$367&lt;=$B$452),((1/3)*$C$452),"")</f>
        <v/>
      </c>
      <c r="NA452" s="269" t="str">
        <f>IF(AND($A$452&lt;=AP$367,AP$367&lt;=$B$452),((2/3)*$C$452),"")</f>
        <v/>
      </c>
      <c r="NB452" s="269" t="str">
        <f>IF(AND($A$452&lt;=AP$367,AP$367&lt;=$B$452),$D$452,"")</f>
        <v/>
      </c>
      <c r="NC452" s="269" t="str">
        <f>IF(AND($A$452&lt;=AP$367,AP$367&lt;=$B$452),((1/3)*$D$452),"")</f>
        <v/>
      </c>
      <c r="ND452" s="269" t="str">
        <f>IF(AND($A$452&lt;=AP$367,AP$367&lt;=$B$452),((2/3)*$D$452),"")</f>
        <v/>
      </c>
      <c r="NE452" s="269" t="str">
        <f>IF(AND($A$452&lt;=AP$367,AP$367&lt;=$B$452),$E$452,"")</f>
        <v/>
      </c>
      <c r="NF452" s="269" t="str">
        <f>IF(AND($A$452&lt;=AP$367,AP$367&lt;=$B$452),((1/3)*$E$452),"")</f>
        <v/>
      </c>
      <c r="NG452" s="269" t="str">
        <f>IF(AND($A$452&lt;=AP$367,AP$367&lt;=$B$452),((2/3)*$E$452),"")</f>
        <v/>
      </c>
      <c r="NH452" s="269" t="str">
        <f>IF(AND($A$452&lt;=AQ$367,AQ$367&lt;=$B$452),$C$452,"")</f>
        <v/>
      </c>
      <c r="NI452" s="269" t="str">
        <f>IF(AND($A$452&lt;=AQ$367,AQ$367&lt;=$B$452),((1/3)*$C$452),"")</f>
        <v/>
      </c>
      <c r="NJ452" s="269" t="str">
        <f>IF(AND($A$452&lt;=AQ$367,AQ$367&lt;=$B$452),((2/3)*$C$452),"")</f>
        <v/>
      </c>
      <c r="NK452" s="269" t="str">
        <f>IF(AND($A$452&lt;=AQ$367,AQ$367&lt;=$B$452),$D$452,"")</f>
        <v/>
      </c>
      <c r="NL452" s="269" t="str">
        <f>IF(AND($A$452&lt;=AQ$367,AQ$367&lt;=$B$452),((1/3)*$D$452),"")</f>
        <v/>
      </c>
      <c r="NM452" s="269" t="str">
        <f>IF(AND($A$452&lt;=AQ$367,AQ$367&lt;=$B$452),((2/3)*$D$452),"")</f>
        <v/>
      </c>
      <c r="NN452" s="269" t="str">
        <f>IF(AND($A$452&lt;=AQ$367,AQ$367&lt;=$B$452),$E$452,"")</f>
        <v/>
      </c>
      <c r="NO452" s="269" t="str">
        <f>IF(AND($A$452&lt;=AQ$367,AQ$367&lt;=$B$452),((1/3)*$E$452),"")</f>
        <v/>
      </c>
      <c r="NP452" s="269" t="str">
        <f>IF(AND($A$452&lt;=AQ$367,AQ$367&lt;=$B$452),((2/3)*$E$452),"")</f>
        <v/>
      </c>
      <c r="NQ452" s="269" t="str">
        <f>IF(AND($A$452&lt;=AR$367,AR$367&lt;=$B$452),$C$452,"")</f>
        <v/>
      </c>
      <c r="NR452" s="269" t="str">
        <f>IF(AND($A$452&lt;=AR$367,AR$367&lt;=$B$452),((1/3)*$C$452),"")</f>
        <v/>
      </c>
      <c r="NS452" s="269" t="str">
        <f>IF(AND($A$452&lt;=AR$367,AR$367&lt;=$B$452),((2/3)*$C$452),"")</f>
        <v/>
      </c>
      <c r="NT452" s="269" t="str">
        <f>IF(AND($A$452&lt;=AR$367,AR$367&lt;=$B$452),$D$452,"")</f>
        <v/>
      </c>
      <c r="NU452" s="269" t="str">
        <f>IF(AND($A$452&lt;=AR$367,AR$367&lt;=$B$452),((1/3)*$D$452),"")</f>
        <v/>
      </c>
      <c r="NV452" s="269" t="str">
        <f>IF(AND($A$452&lt;=AR$367,AR$367&lt;=$B$452),((2/3)*$D$452),"")</f>
        <v/>
      </c>
      <c r="NW452" s="269" t="str">
        <f>IF(AND($A$452&lt;=AR$367,AR$367&lt;=$B$452),$E$452,"")</f>
        <v/>
      </c>
      <c r="NX452" s="269" t="str">
        <f>IF(AND($A$452&lt;=AR$367,AR$367&lt;=$B$452),((1/3)*$E$452),"")</f>
        <v/>
      </c>
      <c r="NY452" s="269" t="str">
        <f>IF(AND($A$452&lt;=AR$367,AR$367&lt;=$B$452),((2/3)*$E$452),"")</f>
        <v/>
      </c>
      <c r="NZ452" s="269" t="str">
        <f>IF(AND($A$452&lt;=AS$367,AS$367&lt;=$B$452),$C$452,"")</f>
        <v/>
      </c>
      <c r="OA452" s="269" t="str">
        <f>IF(AND($A$452&lt;=AS$367,AS$367&lt;=$B$452),((1/3)*$C$452),"")</f>
        <v/>
      </c>
      <c r="OB452" s="269" t="str">
        <f>IF(AND($A$452&lt;=AS$367,AS$367&lt;=$B$452),((2/3)*$C$452),"")</f>
        <v/>
      </c>
      <c r="OC452" s="269" t="str">
        <f>IF(AND($A$452&lt;=AS$367,AS$367&lt;=$B$452),$D$452,"")</f>
        <v/>
      </c>
      <c r="OD452" s="269" t="str">
        <f>IF(AND($A$452&lt;=AS$367,AS$367&lt;=$B$452),((1/3)*$D$452),"")</f>
        <v/>
      </c>
      <c r="OE452" s="269" t="str">
        <f>IF(AND($A$452&lt;=AS$367,AS$367&lt;=$B$452),((2/3)*$D$452),"")</f>
        <v/>
      </c>
      <c r="OF452" s="269" t="str">
        <f>IF(AND($A$452&lt;=AS$367,AS$367&lt;=$B$452),$E$452,"")</f>
        <v/>
      </c>
      <c r="OG452" s="269" t="str">
        <f>IF(AND($A$452&lt;=AS$367,AS$367&lt;=$B$452),((1/3)*$E$452),"")</f>
        <v/>
      </c>
      <c r="OH452" s="269" t="str">
        <f>IF(AND($A$452&lt;=AS$367,AS$367&lt;=$B$452),((2/3)*$E$452),"")</f>
        <v/>
      </c>
      <c r="OI452" s="269" t="str">
        <f>IF(AND($A$452&lt;=AT$367,AT$367&lt;=$B$452),$C$452,"")</f>
        <v/>
      </c>
      <c r="OJ452" s="269" t="str">
        <f>IF(AND($A$452&lt;=AT$367,AT$367&lt;=$B$452),((1/3)*$C$452),"")</f>
        <v/>
      </c>
      <c r="OK452" s="269" t="str">
        <f>IF(AND($A$452&lt;=AT$367,AT$367&lt;=$B$452),((2/3)*$C$452),"")</f>
        <v/>
      </c>
      <c r="OL452" s="269" t="str">
        <f>IF(AND($A$452&lt;=AT$367,AT$367&lt;=$B$452),$D$452,"")</f>
        <v/>
      </c>
      <c r="OM452" s="269" t="str">
        <f>IF(AND($A$452&lt;=AT$367,AT$367&lt;=$B$452),((1/3)*$D$452),"")</f>
        <v/>
      </c>
      <c r="ON452" s="269" t="str">
        <f>IF(AND($A$452&lt;=AT$367,AT$367&lt;=$B$452),((2/3)*$D$452),"")</f>
        <v/>
      </c>
      <c r="OO452" s="269" t="str">
        <f>IF(AND($A$452&lt;=AT$367,AT$367&lt;=$B$452),$E$452,"")</f>
        <v/>
      </c>
      <c r="OP452" s="269" t="str">
        <f>IF(AND($A$452&lt;=AT$367,AT$367&lt;=$B$452),((1/3)*$E$452),"")</f>
        <v/>
      </c>
      <c r="OQ452" s="269" t="str">
        <f>IF(AND($A$452&lt;=AT$367,AT$367&lt;=$B$452),((2/3)*$E$452),"")</f>
        <v/>
      </c>
      <c r="OR452" s="269" t="str">
        <f>IF(AND($A$452&lt;=AU$367,AU$367&lt;=$B$452),$C$452,"")</f>
        <v/>
      </c>
      <c r="OS452" s="269" t="str">
        <f>IF(AND($A$452&lt;=AU$367,AU$367&lt;=$B$452),((1/3)*$C$452),"")</f>
        <v/>
      </c>
      <c r="OT452" s="269" t="str">
        <f>IF(AND($A$452&lt;=AU$367,AU$367&lt;=$B$452),((2/3)*$C$452),"")</f>
        <v/>
      </c>
      <c r="OU452" s="269" t="str">
        <f>IF(AND($A$452&lt;=AU$367,AU$367&lt;=$B$452),$D$452,"")</f>
        <v/>
      </c>
      <c r="OV452" s="269" t="str">
        <f>IF(AND($A$452&lt;=AU$367,AU$367&lt;=$B$452),((1/3)*$D$452),"")</f>
        <v/>
      </c>
      <c r="OW452" s="269" t="str">
        <f>IF(AND($A$452&lt;=AU$367,AU$367&lt;=$B$452),((2/3)*$D$452),"")</f>
        <v/>
      </c>
      <c r="OX452" s="269" t="str">
        <f>IF(AND($A$452&lt;=AU$367,AU$367&lt;=$B$452),$E$452,"")</f>
        <v/>
      </c>
      <c r="OY452" s="269" t="str">
        <f>IF(AND($A$452&lt;=AU$367,AU$367&lt;=$B$452),((1/3)*$E$452),"")</f>
        <v/>
      </c>
      <c r="OZ452" s="269" t="str">
        <f>IF(AND($A$452&lt;=AU$367,AU$367&lt;=$B$452),((2/3)*$E$452),"")</f>
        <v/>
      </c>
      <c r="PA452" s="269" t="str">
        <f>IF(AND($A$452&lt;=AV$367,AV$367&lt;=$B$452),$C$452,"")</f>
        <v/>
      </c>
      <c r="PB452" s="269" t="str">
        <f>IF(AND($A$452&lt;=AV$367,AV$367&lt;=$B$452),((1/3)*$C$452),"")</f>
        <v/>
      </c>
      <c r="PC452" s="269" t="str">
        <f>IF(AND($A$452&lt;=AV$367,AV$367&lt;=$B$452),((2/3)*$C$452),"")</f>
        <v/>
      </c>
      <c r="PD452" s="269" t="str">
        <f>IF(AND($A$452&lt;=AV$367,AV$367&lt;=$B$452),$D$452,"")</f>
        <v/>
      </c>
      <c r="PE452" s="269" t="str">
        <f>IF(AND($A$452&lt;=AV$367,AV$367&lt;=$B$452),((1/3)*$D$452),"")</f>
        <v/>
      </c>
      <c r="PF452" s="269" t="str">
        <f>IF(AND($A$452&lt;=AV$367,AV$367&lt;=$B$452),((2/3)*$D$452),"")</f>
        <v/>
      </c>
      <c r="PG452" s="269" t="str">
        <f>IF(AND($A$452&lt;=AV$367,AV$367&lt;=$B$452),$E$452,"")</f>
        <v/>
      </c>
      <c r="PH452" s="269" t="str">
        <f>IF(AND($A$452&lt;=AV$367,AV$367&lt;=$B$452),((1/3)*$E$452),"")</f>
        <v/>
      </c>
      <c r="PI452" s="269" t="str">
        <f>IF(AND($A$452&lt;=AV$367,AV$367&lt;=$B$452),((2/3)*$E$452),"")</f>
        <v/>
      </c>
      <c r="PJ452" s="269" t="str">
        <f>IF(AND($A$452&lt;=AW$367,AW$367&lt;=$B$452),$C$452,"")</f>
        <v/>
      </c>
      <c r="PK452" s="269" t="str">
        <f>IF(AND($A$452&lt;=AW$367,AW$367&lt;=$B$452),((1/3)*$C$452),"")</f>
        <v/>
      </c>
      <c r="PL452" s="269" t="str">
        <f>IF(AND($A$452&lt;=AW$367,AW$367&lt;=$B$452),((2/3)*$C$452),"")</f>
        <v/>
      </c>
      <c r="PM452" s="269" t="str">
        <f>IF(AND($A$452&lt;=AW$367,AW$367&lt;=$B$452),$D$452,"")</f>
        <v/>
      </c>
      <c r="PN452" s="269" t="str">
        <f>IF(AND($A$452&lt;=AW$367,AW$367&lt;=$B$452),((1/3)*$D$452),"")</f>
        <v/>
      </c>
      <c r="PO452" s="269" t="str">
        <f>IF(AND($A$452&lt;=AW$367,AW$367&lt;=$B$452),((2/3)*$D$452),"")</f>
        <v/>
      </c>
      <c r="PP452" s="269" t="str">
        <f>IF(AND($A$452&lt;=AW$367,AW$367&lt;=$B$452),$E$452,"")</f>
        <v/>
      </c>
      <c r="PQ452" s="269" t="str">
        <f>IF(AND($A$452&lt;=AW$367,AW$367&lt;=$B$452),((1/3)*$E$452),"")</f>
        <v/>
      </c>
      <c r="PR452" s="269" t="str">
        <f>IF(AND($A$452&lt;=AW$367,AW$367&lt;=$B$452),((2/3)*$E$452),"")</f>
        <v/>
      </c>
      <c r="PS452" s="269" t="str">
        <f>IF(AND($A$452&lt;=AX$367,AX$367&lt;=$B$452),$C$452,"")</f>
        <v/>
      </c>
      <c r="PT452" s="269" t="str">
        <f>IF(AND($A$452&lt;=AX$367,AX$367&lt;=$B$452),((1/3)*$C$452),"")</f>
        <v/>
      </c>
      <c r="PU452" s="269" t="str">
        <f>IF(AND($A$452&lt;=AX$367,AX$367&lt;=$B$452),((2/3)*$C$452),"")</f>
        <v/>
      </c>
      <c r="PV452" s="269" t="str">
        <f>IF(AND($A$452&lt;=AX$367,AX$367&lt;=$B$452),$D$452,"")</f>
        <v/>
      </c>
      <c r="PW452" s="269" t="str">
        <f>IF(AND($A$452&lt;=AX$367,AX$367&lt;=$B$452),((1/3)*$D$452),"")</f>
        <v/>
      </c>
      <c r="PX452" s="269" t="str">
        <f>IF(AND($A$452&lt;=AX$367,AX$367&lt;=$B$452),((2/3)*$D$452),"")</f>
        <v/>
      </c>
      <c r="PY452" s="269" t="str">
        <f>IF(AND($A$452&lt;=AX$367,AX$367&lt;=$B$452),$E$452,"")</f>
        <v/>
      </c>
      <c r="PZ452" s="269" t="str">
        <f>IF(AND($A$452&lt;=AX$367,AX$367&lt;=$B$452),((1/3)*$E$452),"")</f>
        <v/>
      </c>
      <c r="QA452" s="269" t="str">
        <f>IF(AND($A$452&lt;=AX$367,AX$367&lt;=$B$452),((2/3)*$E$452),"")</f>
        <v/>
      </c>
      <c r="QB452" s="269" t="str">
        <f>IF(AND($A$452&lt;=AY$367,AY$367&lt;=$B$452),$C$452,"")</f>
        <v/>
      </c>
      <c r="QC452" s="269" t="str">
        <f>IF(AND($A$452&lt;=AY$367,AY$367&lt;=$B$452),((1/3)*$C$452),"")</f>
        <v/>
      </c>
      <c r="QD452" s="269" t="str">
        <f>IF(AND($A$452&lt;=AY$367,AY$367&lt;=$B$452),((2/3)*$C$452),"")</f>
        <v/>
      </c>
      <c r="QE452" s="269" t="str">
        <f>IF(AND($A$452&lt;=AY$367,AY$367&lt;=$B$452),$D$452,"")</f>
        <v/>
      </c>
      <c r="QF452" s="269" t="str">
        <f>IF(AND($A$452&lt;=AY$367,AY$367&lt;=$B$452),((1/3)*$D$452),"")</f>
        <v/>
      </c>
      <c r="QG452" s="269" t="str">
        <f>IF(AND($A$452&lt;=AY$367,AY$367&lt;=$B$452),((2/3)*$D$452),"")</f>
        <v/>
      </c>
      <c r="QH452" s="269" t="str">
        <f>IF(AND($A$452&lt;=AY$367,AY$367&lt;=$B$452),$E$452,"")</f>
        <v/>
      </c>
      <c r="QI452" s="269" t="str">
        <f>IF(AND($A$452&lt;=AY$367,AY$367&lt;=$B$452),((1/3)*$E$452),"")</f>
        <v/>
      </c>
      <c r="QJ452" s="269" t="str">
        <f>IF(AND($A$452&lt;=AY$367,AY$367&lt;=$B$452),((2/3)*$E$452),"")</f>
        <v/>
      </c>
      <c r="QK452" s="269" t="str">
        <f>IF(AND($A$452&lt;=AZ$367,AZ$367&lt;=$B$452),$C$452,"")</f>
        <v/>
      </c>
      <c r="QL452" s="269" t="str">
        <f>IF(AND($A$452&lt;=AZ$367,AZ$367&lt;=$B$452),((1/3)*$C$452),"")</f>
        <v/>
      </c>
      <c r="QM452" s="269" t="str">
        <f>IF(AND($A$452&lt;=AZ$367,AZ$367&lt;=$B$452),((2/3)*$C$452),"")</f>
        <v/>
      </c>
      <c r="QN452" s="269" t="str">
        <f>IF(AND($A$452&lt;=AZ$367,AZ$367&lt;=$B$452),$D$452,"")</f>
        <v/>
      </c>
      <c r="QO452" s="269" t="str">
        <f>IF(AND($A$452&lt;=AZ$367,AZ$367&lt;=$B$452),((1/3)*$D$452),"")</f>
        <v/>
      </c>
      <c r="QP452" s="269" t="str">
        <f>IF(AND($A$452&lt;=AZ$367,AZ$367&lt;=$B$452),((2/3)*$D$452),"")</f>
        <v/>
      </c>
      <c r="QQ452" s="269" t="str">
        <f>IF(AND($A$452&lt;=AZ$367,AZ$367&lt;=$B$452),$E$452,"")</f>
        <v/>
      </c>
      <c r="QR452" s="269" t="str">
        <f>IF(AND($A$452&lt;=AZ$367,AZ$367&lt;=$B$452),((1/3)*$E$452),"")</f>
        <v/>
      </c>
      <c r="QS452" s="269" t="str">
        <f>IF(AND($A$452&lt;=AZ$367,AZ$367&lt;=$B$452),((2/3)*$E$452),"")</f>
        <v/>
      </c>
      <c r="QT452" s="269" t="str">
        <f>IF(AND($A$452&lt;=BA$367,BA$367&lt;=$B$452),$C$452,"")</f>
        <v/>
      </c>
      <c r="QU452" s="269" t="str">
        <f>IF(AND($A$452&lt;=BA$367,BA$367&lt;=$B$452),((1/3)*$C$452),"")</f>
        <v/>
      </c>
      <c r="QV452" s="269" t="str">
        <f>IF(AND($A$452&lt;=BA$367,BA$367&lt;=$B$452),((2/3)*$C$452),"")</f>
        <v/>
      </c>
      <c r="QW452" s="269" t="str">
        <f>IF(AND($A$452&lt;=BA$367,BA$367&lt;=$B$452),$D$452,"")</f>
        <v/>
      </c>
      <c r="QX452" s="269" t="str">
        <f>IF(AND($A$452&lt;=BA$367,BA$367&lt;=$B$452),((1/3)*$D$452),"")</f>
        <v/>
      </c>
      <c r="QY452" s="269" t="str">
        <f>IF(AND($A$452&lt;=BA$367,BA$367&lt;=$B$452),((2/3)*$D$452),"")</f>
        <v/>
      </c>
      <c r="QZ452" s="269" t="str">
        <f>IF(AND($A$452&lt;=BA$367,BA$367&lt;=$B$452),$E$452,"")</f>
        <v/>
      </c>
      <c r="RA452" s="269" t="str">
        <f>IF(AND($A$452&lt;=BA$367,BA$367&lt;=$B$452),((1/3)*$E$452),"")</f>
        <v/>
      </c>
      <c r="RB452" s="269" t="str">
        <f>IF(AND($A$452&lt;=BA$367,BA$367&lt;=$B$452),((2/3)*$E$452),"")</f>
        <v/>
      </c>
      <c r="RC452" s="269" t="str">
        <f>IF(AND($A$452&lt;=BB$367,BB$367&lt;=$B$452),$C$452,"")</f>
        <v/>
      </c>
      <c r="RD452" s="269" t="str">
        <f>IF(AND($A$452&lt;=BB$367,BB$367&lt;=$B$452),((1/3)*$C$452),"")</f>
        <v/>
      </c>
      <c r="RE452" s="269" t="str">
        <f>IF(AND($A$452&lt;=BB$367,BB$367&lt;=$B$452),((2/3)*$C$452),"")</f>
        <v/>
      </c>
      <c r="RF452" s="269" t="str">
        <f>IF(AND($A$452&lt;=BB$367,BB$367&lt;=$B$452),$D$452,"")</f>
        <v/>
      </c>
      <c r="RG452" s="269" t="str">
        <f>IF(AND($A$452&lt;=BB$367,BB$367&lt;=$B$452),((1/3)*$D$452),"")</f>
        <v/>
      </c>
      <c r="RH452" s="269" t="str">
        <f>IF(AND($A$452&lt;=BB$367,BB$367&lt;=$B$452),((2/3)*$D$452),"")</f>
        <v/>
      </c>
      <c r="RI452" s="269" t="str">
        <f>IF(AND($A$452&lt;=BB$367,BB$367&lt;=$B$452),$E$452,"")</f>
        <v/>
      </c>
      <c r="RJ452" s="269" t="str">
        <f>IF(AND($A$452&lt;=BB$367,BB$367&lt;=$B$452),((1/3)*$E$452),"")</f>
        <v/>
      </c>
      <c r="RK452" s="269" t="str">
        <f>IF(AND($A$452&lt;=BB$367,BB$367&lt;=$B$452),((2/3)*$E$452),"")</f>
        <v/>
      </c>
      <c r="RL452" s="269" t="str">
        <f>IF(AND($A$452&lt;=BC$367,BC$367&lt;=$B$452),$C$452,"")</f>
        <v/>
      </c>
      <c r="RM452" s="269" t="str">
        <f>IF(AND($A$452&lt;=BC$367,BC$367&lt;=$B$452),((1/3)*$C$452),"")</f>
        <v/>
      </c>
      <c r="RN452" s="269" t="str">
        <f>IF(AND($A$452&lt;=BC$367,BC$367&lt;=$B$452),((2/3)*$C$452),"")</f>
        <v/>
      </c>
      <c r="RO452" s="269" t="str">
        <f>IF(AND($A$452&lt;=BC$367,BC$367&lt;=$B$452),$D$452,"")</f>
        <v/>
      </c>
      <c r="RP452" s="269" t="str">
        <f>IF(AND($A$452&lt;=BC$367,BC$367&lt;=$B$452),((1/3)*$D$452),"")</f>
        <v/>
      </c>
      <c r="RQ452" s="269" t="str">
        <f>IF(AND($A$452&lt;=BC$367,BC$367&lt;=$B$452),((2/3)*$D$452),"")</f>
        <v/>
      </c>
      <c r="RR452" s="269" t="str">
        <f>IF(AND($A$452&lt;=BC$367,BC$367&lt;=$B$452),$E$452,"")</f>
        <v/>
      </c>
      <c r="RS452" s="269" t="str">
        <f>IF(AND($A$452&lt;=BC$367,BC$367&lt;=$B$452),((1/3)*$E$452),"")</f>
        <v/>
      </c>
      <c r="RT452" s="269" t="str">
        <f>IF(AND($A$452&lt;=BC$367,BC$367&lt;=$B$452),((2/3)*$E$452),"")</f>
        <v/>
      </c>
      <c r="RU452" s="269" t="str">
        <f>IF(AND($A$452&lt;=BD$367,BD$367&lt;=$B$452),$C$452,"")</f>
        <v/>
      </c>
      <c r="RV452" s="269" t="str">
        <f>IF(AND($A$452&lt;=BD$367,BD$367&lt;=$B$452),((1/3)*$C$452),"")</f>
        <v/>
      </c>
      <c r="RW452" s="269" t="str">
        <f>IF(AND($A$452&lt;=BD$367,BD$367&lt;=$B$452),((2/3)*$C$452),"")</f>
        <v/>
      </c>
      <c r="RX452" s="269" t="str">
        <f>IF(AND($A$452&lt;=BD$367,BD$367&lt;=$B$452),$D$452,"")</f>
        <v/>
      </c>
      <c r="RY452" s="269" t="str">
        <f>IF(AND($A$452&lt;=BD$367,BD$367&lt;=$B$452),((1/3)*$D$452),"")</f>
        <v/>
      </c>
      <c r="RZ452" s="269" t="str">
        <f>IF(AND($A$452&lt;=BD$367,BD$367&lt;=$B$452),((2/3)*$D$452),"")</f>
        <v/>
      </c>
      <c r="SA452" s="269" t="str">
        <f>IF(AND($A$452&lt;=BD$367,BD$367&lt;=$B$452),$E$452,"")</f>
        <v/>
      </c>
      <c r="SB452" s="269" t="str">
        <f>IF(AND($A$452&lt;=BD$367,BD$367&lt;=$B$452),((1/3)*$E$452),"")</f>
        <v/>
      </c>
      <c r="SC452" s="269" t="str">
        <f>IF(AND($A$452&lt;=BD$367,BD$367&lt;=$B$452),((2/3)*$E$452),"")</f>
        <v/>
      </c>
      <c r="SD452" s="269" t="str">
        <f>IF(AND($A$452&lt;=BE$367,BE$367&lt;=$B$452),$C$452,"")</f>
        <v/>
      </c>
      <c r="SE452" s="269" t="str">
        <f>IF(AND($A$452&lt;=BE$367,BE$367&lt;=$B$452),((1/3)*$C$452),"")</f>
        <v/>
      </c>
      <c r="SF452" s="269" t="str">
        <f>IF(AND($A$452&lt;=BE$367,BE$367&lt;=$B$452),((2/3)*$C$452),"")</f>
        <v/>
      </c>
      <c r="SG452" s="269" t="str">
        <f>IF(AND($A$452&lt;=BE$367,BE$367&lt;=$B$452),$D$452,"")</f>
        <v/>
      </c>
      <c r="SH452" s="269" t="str">
        <f>IF(AND($A$452&lt;=BE$367,BE$367&lt;=$B$452),((1/3)*$D$452),"")</f>
        <v/>
      </c>
      <c r="SI452" s="269" t="str">
        <f>IF(AND($A$452&lt;=BE$367,BE$367&lt;=$B$452),((2/3)*$D$452),"")</f>
        <v/>
      </c>
      <c r="SJ452" s="269" t="str">
        <f>IF(AND($A$452&lt;=BE$367,BE$367&lt;=$B$452),$E$452,"")</f>
        <v/>
      </c>
      <c r="SK452" s="269" t="str">
        <f>IF(AND($A$452&lt;=BE$367,BE$367&lt;=$B$452),((1/3)*$E$452),"")</f>
        <v/>
      </c>
      <c r="SL452" s="269" t="str">
        <f>IF(AND($A$452&lt;=BE$367,BE$367&lt;=$B$452),((2/3)*$E$452),"")</f>
        <v/>
      </c>
      <c r="SM452" s="269" t="str">
        <f>IF(AND($A$452&lt;=BF$367,BF$367&lt;=$B$452),$C$452,"")</f>
        <v/>
      </c>
      <c r="SN452" s="269" t="str">
        <f>IF(AND($A$452&lt;=BF$367,BF$367&lt;=$B$452),((1/3)*$C$452),"")</f>
        <v/>
      </c>
      <c r="SO452" s="269" t="str">
        <f>IF(AND($A$452&lt;=BF$367,BF$367&lt;=$B$452),((2/3)*$C$452),"")</f>
        <v/>
      </c>
      <c r="SP452" s="269" t="str">
        <f>IF(AND($A$452&lt;=BF$367,BF$367&lt;=$B$452),$D$452,"")</f>
        <v/>
      </c>
      <c r="SQ452" s="269" t="str">
        <f>IF(AND($A$452&lt;=BF$367,BF$367&lt;=$B$452),((1/3)*$D$452),"")</f>
        <v/>
      </c>
      <c r="SR452" s="269" t="str">
        <f>IF(AND($A$452&lt;=BF$367,BF$367&lt;=$B$452),((2/3)*$D$452),"")</f>
        <v/>
      </c>
      <c r="SS452" s="269" t="str">
        <f>IF(AND($A$452&lt;=BF$367,BF$367&lt;=$B$452),$E$452,"")</f>
        <v/>
      </c>
      <c r="ST452" s="269" t="str">
        <f>IF(AND($A$452&lt;=BF$367,BF$367&lt;=$B$452),((1/3)*$E$452),"")</f>
        <v/>
      </c>
      <c r="SU452" s="269" t="str">
        <f>IF(AND($A$452&lt;=BF$367,BF$367&lt;=$B$452),((2/3)*$E$452),"")</f>
        <v/>
      </c>
      <c r="SV452" s="269" t="str">
        <f>IF(AND($A$452&lt;=BG$367,BG$367&lt;=$B$452),$C$452,"")</f>
        <v/>
      </c>
      <c r="SW452" s="269" t="str">
        <f>IF(AND($A$452&lt;=BG$367,BG$367&lt;=$B$452),((1/3)*$C$452),"")</f>
        <v/>
      </c>
      <c r="SX452" s="269" t="str">
        <f>IF(AND($A$452&lt;=BG$367,BG$367&lt;=$B$452),((2/3)*$C$452),"")</f>
        <v/>
      </c>
      <c r="SY452" s="269" t="str">
        <f>IF(AND($A$452&lt;=BG$367,BG$367&lt;=$B$452),$D$452,"")</f>
        <v/>
      </c>
      <c r="SZ452" s="269" t="str">
        <f>IF(AND($A$452&lt;=BG$367,BG$367&lt;=$B$452),((1/3)*$D$452),"")</f>
        <v/>
      </c>
      <c r="TA452" s="269" t="str">
        <f>IF(AND($A$452&lt;=BG$367,BG$367&lt;=$B$452),((2/3)*$D$452),"")</f>
        <v/>
      </c>
      <c r="TB452" s="269" t="str">
        <f>IF(AND($A$452&lt;=BG$367,BG$367&lt;=$B$452),$E$452,"")</f>
        <v/>
      </c>
      <c r="TC452" s="269" t="str">
        <f>IF(AND($A$452&lt;=BG$367,BG$367&lt;=$B$452),((1/3)*$E$452),"")</f>
        <v/>
      </c>
      <c r="TD452" s="269" t="str">
        <f>IF(AND($A$452&lt;=BG$367,BG$367&lt;=$B$452),((2/3)*$E$452),"")</f>
        <v/>
      </c>
      <c r="TE452" s="269" t="str">
        <f>IF(AND($A$452&lt;=BH$367,BH$367&lt;=$B$452),$C$452,"")</f>
        <v/>
      </c>
      <c r="TF452" s="269" t="str">
        <f>IF(AND($A$452&lt;=BH$367,BH$367&lt;=$B$452),((1/3)*$C$452),"")</f>
        <v/>
      </c>
      <c r="TG452" s="269" t="str">
        <f>IF(AND($A$452&lt;=BH$367,BH$367&lt;=$B$452),((2/3)*$C$452),"")</f>
        <v/>
      </c>
      <c r="TH452" s="269" t="str">
        <f>IF(AND($A$452&lt;=BH$367,BH$367&lt;=$B$452),$D$452,"")</f>
        <v/>
      </c>
      <c r="TI452" s="269" t="str">
        <f>IF(AND($A$452&lt;=BH$367,BH$367&lt;=$B$452),((1/3)*$D$452),"")</f>
        <v/>
      </c>
      <c r="TJ452" s="269" t="str">
        <f>IF(AND($A$452&lt;=BH$367,BH$367&lt;=$B$452),((2/3)*$D$452),"")</f>
        <v/>
      </c>
      <c r="TK452" s="269" t="str">
        <f>IF(AND($A$452&lt;=BH$367,BH$367&lt;=$B$452),$E$452,"")</f>
        <v/>
      </c>
      <c r="TL452" s="269" t="str">
        <f>IF(AND($A$452&lt;=BH$367,BH$367&lt;=$B$452),((1/3)*$E$452),"")</f>
        <v/>
      </c>
      <c r="TM452" s="269" t="str">
        <f>IF(AND($A$452&lt;=BH$367,BH$367&lt;=$B$452),((2/3)*$E$452),"")</f>
        <v/>
      </c>
      <c r="TN452" s="269" t="str">
        <f>IF(AND($A$452&lt;=BI$367,BI$367&lt;=$B$452),$C$452,"")</f>
        <v/>
      </c>
      <c r="TO452" s="269" t="str">
        <f>IF(AND($A$452&lt;=BI$367,BI$367&lt;=$B$452),((1/3)*$C$452),"")</f>
        <v/>
      </c>
      <c r="TP452" s="269" t="str">
        <f>IF(AND($A$452&lt;=BI$367,BI$367&lt;=$B$452),((2/3)*$C$452),"")</f>
        <v/>
      </c>
      <c r="TQ452" s="269" t="str">
        <f>IF(AND($A$452&lt;=BI$367,BI$367&lt;=$B$452),$D$452,"")</f>
        <v/>
      </c>
      <c r="TR452" s="269" t="str">
        <f>IF(AND($A$452&lt;=BI$367,BI$367&lt;=$B$452),((1/3)*$D$452),"")</f>
        <v/>
      </c>
      <c r="TS452" s="269" t="str">
        <f>IF(AND($A$452&lt;=BI$367,BI$367&lt;=$B$452),((2/3)*$D$452),"")</f>
        <v/>
      </c>
      <c r="TT452" s="269" t="str">
        <f>IF(AND($A$452&lt;=BI$367,BI$367&lt;=$B$452),$E$452,"")</f>
        <v/>
      </c>
      <c r="TU452" s="269" t="str">
        <f>IF(AND($A$452&lt;=BI$367,BI$367&lt;=$B$452),((1/3)*$E$452),"")</f>
        <v/>
      </c>
      <c r="TV452" s="269" t="str">
        <f>IF(AND($A$452&lt;=BI$367,BI$367&lt;=$B$452),((2/3)*$E$452),"")</f>
        <v/>
      </c>
      <c r="TW452" s="269" t="str">
        <f>IF(AND($A$452&lt;=BJ$367,BJ$367&lt;=$B$452),$C$452,"")</f>
        <v/>
      </c>
      <c r="TX452" s="269" t="str">
        <f>IF(AND($A$452&lt;=BJ$367,BJ$367&lt;=$B$452),((1/3)*$C$452),"")</f>
        <v/>
      </c>
      <c r="TY452" s="269" t="str">
        <f>IF(AND($A$452&lt;=BJ$367,BJ$367&lt;=$B$452),((2/3)*$C$452),"")</f>
        <v/>
      </c>
      <c r="TZ452" s="269" t="str">
        <f>IF(AND($A$452&lt;=BJ$367,BJ$367&lt;=$B$452),$D$452,"")</f>
        <v/>
      </c>
      <c r="UA452" s="269" t="str">
        <f>IF(AND($A$452&lt;=BJ$367,BJ$367&lt;=$B$452),((1/3)*$D$452),"")</f>
        <v/>
      </c>
      <c r="UB452" s="269" t="str">
        <f>IF(AND($A$452&lt;=BJ$367,BJ$367&lt;=$B$452),((2/3)*$D$452),"")</f>
        <v/>
      </c>
      <c r="UC452" s="269" t="str">
        <f>IF(AND($A$452&lt;=BJ$367,BJ$367&lt;=$B$452),$E$452,"")</f>
        <v/>
      </c>
      <c r="UD452" s="269" t="str">
        <f>IF(AND($A$452&lt;=BJ$367,BJ$367&lt;=$B$452),((1/3)*$E$452),"")</f>
        <v/>
      </c>
      <c r="UE452" s="269" t="str">
        <f>IF(AND($A$452&lt;=BJ$367,BJ$367&lt;=$B$452),((2/3)*$E$452),"")</f>
        <v/>
      </c>
      <c r="UF452" s="269" t="str">
        <f>IF(AND($A$452&lt;=BK$367,BK$367&lt;=$B$452),$C$452,"")</f>
        <v/>
      </c>
      <c r="UG452" s="269" t="str">
        <f>IF(AND($A$452&lt;=BK$367,BK$367&lt;=$B$452),((1/3)*$C$452),"")</f>
        <v/>
      </c>
      <c r="UH452" s="269" t="str">
        <f>IF(AND($A$452&lt;=BK$367,BK$367&lt;=$B$452),((2/3)*$C$452),"")</f>
        <v/>
      </c>
      <c r="UI452" s="269" t="str">
        <f>IF(AND($A$452&lt;=BK$367,BK$367&lt;=$B$452),$D$452,"")</f>
        <v/>
      </c>
      <c r="UJ452" s="269" t="str">
        <f>IF(AND($A$452&lt;=BK$367,BK$367&lt;=$B$452),((1/3)*$D$452),"")</f>
        <v/>
      </c>
      <c r="UK452" s="269" t="str">
        <f>IF(AND($A$452&lt;=BK$367,BK$367&lt;=$B$452),((2/3)*$D$452),"")</f>
        <v/>
      </c>
      <c r="UL452" s="269" t="str">
        <f>IF(AND($A$452&lt;=BK$367,BK$367&lt;=$B$452),$E$452,"")</f>
        <v/>
      </c>
      <c r="UM452" s="269" t="str">
        <f>IF(AND($A$452&lt;=BK$367,BK$367&lt;=$B$452),((1/3)*$E$452),"")</f>
        <v/>
      </c>
      <c r="UN452" s="269" t="str">
        <f>IF(AND($A$452&lt;=BK$367,BK$367&lt;=$B$452),((2/3)*$E$452),"")</f>
        <v/>
      </c>
      <c r="UO452" s="269" t="str">
        <f>IF(AND($A$452&lt;=BL$367,BL$367&lt;=$B$452),$C$452,"")</f>
        <v/>
      </c>
      <c r="UP452" s="269" t="str">
        <f>IF(AND($A$452&lt;=BL$367,BL$367&lt;=$B$452),((1/3)*$C$452),"")</f>
        <v/>
      </c>
      <c r="UQ452" s="269" t="str">
        <f>IF(AND($A$452&lt;=BL$367,BL$367&lt;=$B$452),((2/3)*$C$452),"")</f>
        <v/>
      </c>
      <c r="UR452" s="269" t="str">
        <f>IF(AND($A$452&lt;=BL$367,BL$367&lt;=$B$452),$D$452,"")</f>
        <v/>
      </c>
      <c r="US452" s="269" t="str">
        <f>IF(AND($A$452&lt;=BL$367,BL$367&lt;=$B$452),((1/3)*$D$452),"")</f>
        <v/>
      </c>
      <c r="UT452" s="269" t="str">
        <f>IF(AND($A$452&lt;=BL$367,BL$367&lt;=$B$452),((2/3)*$D$452),"")</f>
        <v/>
      </c>
      <c r="UU452" s="269" t="str">
        <f>IF(AND($A$452&lt;=BL$367,BL$367&lt;=$B$452),$E$452,"")</f>
        <v/>
      </c>
      <c r="UV452" s="269" t="str">
        <f>IF(AND($A$452&lt;=BL$367,BL$367&lt;=$B$452),((1/3)*$E$452),"")</f>
        <v/>
      </c>
      <c r="UW452" s="269" t="str">
        <f>IF(AND($A$452&lt;=BL$367,BL$367&lt;=$B$452),((2/3)*$E$452),"")</f>
        <v/>
      </c>
      <c r="UX452" s="269" t="str">
        <f>IF(AND($A$452&lt;=BM$367,BM$367&lt;=$B$452),$C$452,"")</f>
        <v/>
      </c>
      <c r="UY452" s="269" t="str">
        <f>IF(AND($A$452&lt;=BM$367,BM$367&lt;=$B$452),((1/3)*$C$452),"")</f>
        <v/>
      </c>
      <c r="UZ452" s="269" t="str">
        <f>IF(AND($A$452&lt;=BM$367,BM$367&lt;=$B$452),((2/3)*$C$452),"")</f>
        <v/>
      </c>
      <c r="VA452" s="269" t="str">
        <f>IF(AND($A$452&lt;=BM$367,BM$367&lt;=$B$452),$D$452,"")</f>
        <v/>
      </c>
      <c r="VB452" s="269" t="str">
        <f>IF(AND($A$452&lt;=BM$367,BM$367&lt;=$B$452),((1/3)*$D$452),"")</f>
        <v/>
      </c>
      <c r="VC452" s="269" t="str">
        <f>IF(AND($A$452&lt;=BM$367,BM$367&lt;=$B$452),((2/3)*$D$452),"")</f>
        <v/>
      </c>
      <c r="VD452" s="269" t="str">
        <f>IF(AND($A$452&lt;=BM$367,BM$367&lt;=$B$452),$E$452,"")</f>
        <v/>
      </c>
      <c r="VE452" s="269" t="str">
        <f>IF(AND($A$452&lt;=BM$367,BM$367&lt;=$B$452),((1/3)*$E$452),"")</f>
        <v/>
      </c>
      <c r="VF452" s="269" t="str">
        <f>IF(AND($A$452&lt;=BM$367,BM$367&lt;=$B$452),((2/3)*$E$452),"")</f>
        <v/>
      </c>
      <c r="VG452" s="269" t="str">
        <f>IF(AND($A$452&lt;=BN$367,BN$367&lt;=$B$452),$C$452,"")</f>
        <v/>
      </c>
      <c r="VH452" s="269" t="str">
        <f>IF(AND($A$452&lt;=BN$367,BN$367&lt;=$B$452),((1/3)*$C$452),"")</f>
        <v/>
      </c>
      <c r="VI452" s="269" t="str">
        <f>IF(AND($A$452&lt;=BN$367,BN$367&lt;=$B$452),((2/3)*$C$452),"")</f>
        <v/>
      </c>
      <c r="VJ452" s="269" t="str">
        <f>IF(AND($A$452&lt;=BN$367,BN$367&lt;=$B$452),$D$452,"")</f>
        <v/>
      </c>
      <c r="VK452" s="269" t="str">
        <f>IF(AND($A$452&lt;=BN$367,BN$367&lt;=$B$452),((1/3)*$D$452),"")</f>
        <v/>
      </c>
      <c r="VL452" s="269" t="str">
        <f>IF(AND($A$452&lt;=BN$367,BN$367&lt;=$B$452),((2/3)*$D$452),"")</f>
        <v/>
      </c>
      <c r="VM452" s="269" t="str">
        <f>IF(AND($A$452&lt;=BN$367,BN$367&lt;=$B$452),$E$452,"")</f>
        <v/>
      </c>
      <c r="VN452" s="269" t="str">
        <f>IF(AND($A$452&lt;=BN$367,BN$367&lt;=$B$452),((1/3)*$E$452),"")</f>
        <v/>
      </c>
      <c r="VO452" s="269" t="str">
        <f>IF(AND($A$452&lt;=BN$367,BN$367&lt;=$B$452),((2/3)*$E$452),"")</f>
        <v/>
      </c>
      <c r="VP452" s="269" t="str">
        <f>IF(AND($A$452&lt;=BO$367,BO$367&lt;=$B$452),$C$452,"")</f>
        <v/>
      </c>
      <c r="VQ452" s="269" t="str">
        <f>IF(AND($A$452&lt;=BO$367,BO$367&lt;=$B$452),((1/3)*$C$452),"")</f>
        <v/>
      </c>
      <c r="VR452" s="269" t="str">
        <f>IF(AND($A$452&lt;=BO$367,BO$367&lt;=$B$452),((2/3)*$C$452),"")</f>
        <v/>
      </c>
      <c r="VS452" s="269" t="str">
        <f>IF(AND($A$452&lt;=BO$367,BO$367&lt;=$B$452),$D$452,"")</f>
        <v/>
      </c>
      <c r="VT452" s="269" t="str">
        <f>IF(AND($A$452&lt;=BO$367,BO$367&lt;=$B$452),((1/3)*$D$452),"")</f>
        <v/>
      </c>
      <c r="VU452" s="269" t="str">
        <f>IF(AND($A$452&lt;=BO$367,BO$367&lt;=$B$452),((2/3)*$D$452),"")</f>
        <v/>
      </c>
      <c r="VV452" s="269" t="str">
        <f>IF(AND($A$452&lt;=BO$367,BO$367&lt;=$B$452),$E$452,"")</f>
        <v/>
      </c>
      <c r="VW452" s="269" t="str">
        <f>IF(AND($A$452&lt;=BO$367,BO$367&lt;=$B$452),((1/3)*$E$452),"")</f>
        <v/>
      </c>
      <c r="VX452" s="269" t="str">
        <f>IF(AND($A$452&lt;=BO$367,BO$367&lt;=$B$452),((2/3)*$E$452),"")</f>
        <v/>
      </c>
      <c r="VY452" s="269" t="str">
        <f>IF(AND($A$452&lt;=BP$367,BP$367&lt;=$B$452),$C$452,"")</f>
        <v/>
      </c>
      <c r="VZ452" s="269" t="str">
        <f>IF(AND($A$452&lt;=BP$367,BP$367&lt;=$B$452),((1/3)*$C$452),"")</f>
        <v/>
      </c>
      <c r="WA452" s="269" t="str">
        <f>IF(AND($A$452&lt;=BP$367,BP$367&lt;=$B$452),((2/3)*$C$452),"")</f>
        <v/>
      </c>
      <c r="WB452" s="269" t="str">
        <f>IF(AND($A$452&lt;=BP$367,BP$367&lt;=$B$452),$D$452,"")</f>
        <v/>
      </c>
      <c r="WC452" s="269" t="str">
        <f>IF(AND($A$452&lt;=BP$367,BP$367&lt;=$B$452),((1/3)*$D$452),"")</f>
        <v/>
      </c>
      <c r="WD452" s="269" t="str">
        <f>IF(AND($A$452&lt;=BP$367,BP$367&lt;=$B$452),((2/3)*$D$452),"")</f>
        <v/>
      </c>
      <c r="WE452" s="269" t="str">
        <f>IF(AND($A$452&lt;=BP$367,BP$367&lt;=$B$452),$E$452,"")</f>
        <v/>
      </c>
      <c r="WF452" s="269" t="str">
        <f>IF(AND($A$452&lt;=BP$367,BP$367&lt;=$B$452),((1/3)*$E$452),"")</f>
        <v/>
      </c>
      <c r="WG452" s="269" t="str">
        <f>IF(AND($A$452&lt;=BP$367,BP$367&lt;=$B$452),((2/3)*$E$452),"")</f>
        <v/>
      </c>
      <c r="WH452" s="269" t="str">
        <f>IF(AND($A$452&lt;=BQ$367,BQ$367&lt;=$B$452),$C$452,"")</f>
        <v/>
      </c>
      <c r="WI452" s="269" t="str">
        <f>IF(AND($A$452&lt;=BQ$367,BQ$367&lt;=$B$452),((1/3)*$C$452),"")</f>
        <v/>
      </c>
      <c r="WJ452" s="269" t="str">
        <f>IF(AND($A$452&lt;=BQ$367,BQ$367&lt;=$B$452),((2/3)*$C$452),"")</f>
        <v/>
      </c>
      <c r="WK452" s="269" t="str">
        <f>IF(AND($A$452&lt;=BQ$367,BQ$367&lt;=$B$452),$D$452,"")</f>
        <v/>
      </c>
      <c r="WL452" s="269" t="str">
        <f>IF(AND($A$452&lt;=BQ$367,BQ$367&lt;=$B$452),((1/3)*$D$452),"")</f>
        <v/>
      </c>
      <c r="WM452" s="269" t="str">
        <f>IF(AND($A$452&lt;=BQ$367,BQ$367&lt;=$B$452),((2/3)*$D$452),"")</f>
        <v/>
      </c>
      <c r="WN452" s="269" t="str">
        <f>IF(AND($A$452&lt;=BQ$367,BQ$367&lt;=$B$452),$E$452,"")</f>
        <v/>
      </c>
      <c r="WO452" s="269" t="str">
        <f>IF(AND($A$452&lt;=BQ$367,BQ$367&lt;=$B$452),((1/3)*$E$452),"")</f>
        <v/>
      </c>
      <c r="WP452" s="269" t="str">
        <f>IF(AND($A$452&lt;=BQ$367,BQ$367&lt;=$B$452),((2/3)*$E$452),"")</f>
        <v/>
      </c>
      <c r="WQ452" s="269" t="str">
        <f>IF(AND($A$452&lt;=BR$367,BR$367&lt;=$B$452),$C$452,"")</f>
        <v/>
      </c>
      <c r="WR452" s="269" t="str">
        <f>IF(AND($A$452&lt;=BR$367,BR$367&lt;=$B$452),((1/3)*$C$452),"")</f>
        <v/>
      </c>
      <c r="WS452" s="269" t="str">
        <f>IF(AND($A$452&lt;=BR$367,BR$367&lt;=$B$452),((2/3)*$C$452),"")</f>
        <v/>
      </c>
      <c r="WT452" s="269" t="str">
        <f>IF(AND($A$452&lt;=BR$367,BR$367&lt;=$B$452),$D$452,"")</f>
        <v/>
      </c>
      <c r="WU452" s="269" t="str">
        <f>IF(AND($A$452&lt;=BR$367,BR$367&lt;=$B$452),((1/3)*$D$452),"")</f>
        <v/>
      </c>
      <c r="WV452" s="269" t="str">
        <f>IF(AND($A$452&lt;=BR$367,BR$367&lt;=$B$452),((2/3)*$D$452),"")</f>
        <v/>
      </c>
      <c r="WW452" s="269" t="str">
        <f>IF(AND($A$452&lt;=BR$367,BR$367&lt;=$B$452),$E$452,"")</f>
        <v/>
      </c>
      <c r="WX452" s="269" t="str">
        <f>IF(AND($A$452&lt;=BR$367,BR$367&lt;=$B$452),((1/3)*$E$452),"")</f>
        <v/>
      </c>
      <c r="WY452" s="269" t="str">
        <f>IF(AND($A$452&lt;=BR$367,BR$367&lt;=$B$452),((2/3)*$E$452),"")</f>
        <v/>
      </c>
      <c r="WZ452" s="269" t="str">
        <f>IF(AND($A$452&lt;=BS$367,BS$367&lt;=$B$452),$C$452,"")</f>
        <v/>
      </c>
      <c r="XA452" s="269" t="str">
        <f>IF(AND($A$452&lt;=BS$367,BS$367&lt;=$B$452),((1/3)*$C$452),"")</f>
        <v/>
      </c>
      <c r="XB452" s="269" t="str">
        <f>IF(AND($A$452&lt;=BS$367,BS$367&lt;=$B$452),((2/3)*$C$452),"")</f>
        <v/>
      </c>
      <c r="XC452" s="269" t="str">
        <f>IF(AND($A$452&lt;=BS$367,BS$367&lt;=$B$452),$D$452,"")</f>
        <v/>
      </c>
      <c r="XD452" s="269" t="str">
        <f>IF(AND($A$452&lt;=BS$367,BS$367&lt;=$B$452),((1/3)*$D$452),"")</f>
        <v/>
      </c>
      <c r="XE452" s="269" t="str">
        <f>IF(AND($A$452&lt;=BS$367,BS$367&lt;=$B$452),((2/3)*$D$452),"")</f>
        <v/>
      </c>
      <c r="XF452" s="269" t="str">
        <f>IF(AND($A$452&lt;=BS$367,BS$367&lt;=$B$452),$E$452,"")</f>
        <v/>
      </c>
      <c r="XG452" s="269" t="str">
        <f>IF(AND($A$452&lt;=BS$367,BS$367&lt;=$B$452),((1/3)*$E$452),"")</f>
        <v/>
      </c>
      <c r="XH452" s="269" t="str">
        <f>IF(AND($A$452&lt;=BS$367,BS$367&lt;=$B$452),((2/3)*$E$452),"")</f>
        <v/>
      </c>
      <c r="XI452" s="269" t="str">
        <f>IF(AND($A$452&lt;=BT$367,BT$367&lt;=$B$452),$C$452,"")</f>
        <v/>
      </c>
      <c r="XJ452" s="269" t="str">
        <f>IF(AND($A$452&lt;=BT$367,BT$367&lt;=$B$452),((1/3)*$C$452),"")</f>
        <v/>
      </c>
      <c r="XK452" s="269" t="str">
        <f>IF(AND($A$452&lt;=BT$367,BT$367&lt;=$B$452),((2/3)*$C$452),"")</f>
        <v/>
      </c>
      <c r="XL452" s="269" t="str">
        <f>IF(AND($A$452&lt;=BT$367,BT$367&lt;=$B$452),$D$452,"")</f>
        <v/>
      </c>
      <c r="XM452" s="269" t="str">
        <f>IF(AND($A$452&lt;=BT$367,BT$367&lt;=$B$452),((1/3)*$D$452),"")</f>
        <v/>
      </c>
      <c r="XN452" s="269" t="str">
        <f>IF(AND($A$452&lt;=BT$367,BT$367&lt;=$B$452),((2/3)*$D$452),"")</f>
        <v/>
      </c>
      <c r="XO452" s="269" t="str">
        <f>IF(AND($A$452&lt;=BT$367,BT$367&lt;=$B$452),$E$452,"")</f>
        <v/>
      </c>
      <c r="XP452" s="269" t="str">
        <f>IF(AND($A$452&lt;=BT$367,BT$367&lt;=$B$452),((1/3)*$E$452),"")</f>
        <v/>
      </c>
      <c r="XQ452" s="269" t="str">
        <f>IF(AND($A$452&lt;=BT$367,BT$367&lt;=$B$452),((2/3)*$E$452),"")</f>
        <v/>
      </c>
      <c r="XR452" s="269" t="str">
        <f>IF(AND($A$452&lt;=BU$367,BU$367&lt;=$B$452),$C$452,"")</f>
        <v/>
      </c>
      <c r="XS452" s="269" t="str">
        <f>IF(AND($A$452&lt;=BU$367,BU$367&lt;=$B$452),((1/3)*$C$452),"")</f>
        <v/>
      </c>
      <c r="XT452" s="269" t="str">
        <f>IF(AND($A$452&lt;=BU$367,BU$367&lt;=$B$452),((2/3)*$C$452),"")</f>
        <v/>
      </c>
      <c r="XU452" s="269" t="str">
        <f>IF(AND($A$452&lt;=BU$367,BU$367&lt;=$B$452),$D$452,"")</f>
        <v/>
      </c>
      <c r="XV452" s="269" t="str">
        <f>IF(AND($A$452&lt;=BU$367,BU$367&lt;=$B$452),((1/3)*$D$452),"")</f>
        <v/>
      </c>
      <c r="XW452" s="269" t="str">
        <f>IF(AND($A$452&lt;=BU$367,BU$367&lt;=$B$452),((2/3)*$D$452),"")</f>
        <v/>
      </c>
      <c r="XX452" s="269" t="str">
        <f>IF(AND($A$452&lt;=BU$367,BU$367&lt;=$B$452),$E$452,"")</f>
        <v/>
      </c>
      <c r="XY452" s="269" t="str">
        <f>IF(AND($A$452&lt;=BU$367,BU$367&lt;=$B$452),((1/3)*$E$452),"")</f>
        <v/>
      </c>
      <c r="XZ452" s="269" t="str">
        <f>IF(AND($A$452&lt;=BU$367,BU$367&lt;=$B$452),((2/3)*$E$452),"")</f>
        <v/>
      </c>
      <c r="YA452" s="269" t="str">
        <f>IF(AND($A$452&lt;=BV$367,BV$367&lt;=$B$452),$C$452,"")</f>
        <v/>
      </c>
      <c r="YB452" s="269" t="str">
        <f>IF(AND($A$452&lt;=BV$367,BV$367&lt;=$B$452),((1/3)*$C$452),"")</f>
        <v/>
      </c>
      <c r="YC452" s="269" t="str">
        <f>IF(AND($A$452&lt;=BV$367,BV$367&lt;=$B$452),((2/3)*$C$452),"")</f>
        <v/>
      </c>
      <c r="YD452" s="269" t="str">
        <f>IF(AND($A$452&lt;=BV$367,BV$367&lt;=$B$452),$D$452,"")</f>
        <v/>
      </c>
      <c r="YE452" s="269" t="str">
        <f>IF(AND($A$452&lt;=BV$367,BV$367&lt;=$B$452),((1/3)*$D$452),"")</f>
        <v/>
      </c>
      <c r="YF452" s="269" t="str">
        <f>IF(AND($A$452&lt;=BV$367,BV$367&lt;=$B$452),((2/3)*$D$452),"")</f>
        <v/>
      </c>
      <c r="YG452" s="269" t="str">
        <f>IF(AND($A$452&lt;=BV$367,BV$367&lt;=$B$452),$E$452,"")</f>
        <v/>
      </c>
      <c r="YH452" s="269" t="str">
        <f>IF(AND($A$452&lt;=BV$367,BV$367&lt;=$B$452),((1/3)*$E$452),"")</f>
        <v/>
      </c>
      <c r="YI452" s="269" t="str">
        <f>IF(AND($A$452&lt;=BV$367,BV$367&lt;=$B$452),((2/3)*$E$452),"")</f>
        <v/>
      </c>
      <c r="YJ452" s="269" t="str">
        <f>IF(AND($A$452&lt;=BW$367,BW$367&lt;=$B$452),$C$452,"")</f>
        <v/>
      </c>
      <c r="YK452" s="269" t="str">
        <f>IF(AND($A$452&lt;=BW$367,BW$367&lt;=$B$452),((1/3)*$C$452),"")</f>
        <v/>
      </c>
      <c r="YL452" s="269" t="str">
        <f>IF(AND($A$452&lt;=BW$367,BW$367&lt;=$B$452),((2/3)*$C$452),"")</f>
        <v/>
      </c>
      <c r="YM452" s="269" t="str">
        <f>IF(AND($A$452&lt;=BW$367,BW$367&lt;=$B$452),$D$452,"")</f>
        <v/>
      </c>
      <c r="YN452" s="269" t="str">
        <f>IF(AND($A$452&lt;=BW$367,BW$367&lt;=$B$452),((1/3)*$D$452),"")</f>
        <v/>
      </c>
      <c r="YO452" s="269" t="str">
        <f>IF(AND($A$452&lt;=BW$367,BW$367&lt;=$B$452),((2/3)*$D$452),"")</f>
        <v/>
      </c>
      <c r="YP452" s="269" t="str">
        <f>IF(AND($A$452&lt;=BW$367,BW$367&lt;=$B$452),$E$452,"")</f>
        <v/>
      </c>
      <c r="YQ452" s="269" t="str">
        <f>IF(AND($A$452&lt;=BW$367,BW$367&lt;=$B$452),((1/3)*$E$452),"")</f>
        <v/>
      </c>
      <c r="YR452" s="269" t="str">
        <f>IF(AND($A$452&lt;=BW$367,BW$367&lt;=$B$452),((2/3)*$E$452),"")</f>
        <v/>
      </c>
      <c r="YS452" s="269" t="str">
        <f>IF(AND($A$452&lt;=BX$367,BX$367&lt;=$B$452),$C$452,"")</f>
        <v/>
      </c>
      <c r="YT452" s="269" t="str">
        <f>IF(AND($A$452&lt;=BX$367,BX$367&lt;=$B$452),((1/3)*$C$452),"")</f>
        <v/>
      </c>
      <c r="YU452" s="269" t="str">
        <f>IF(AND($A$452&lt;=BX$367,BX$367&lt;=$B$452),((2/3)*$C$452),"")</f>
        <v/>
      </c>
      <c r="YV452" s="269" t="str">
        <f>IF(AND($A$452&lt;=BX$367,BX$367&lt;=$B$452),$D$452,"")</f>
        <v/>
      </c>
      <c r="YW452" s="269" t="str">
        <f>IF(AND($A$452&lt;=BX$367,BX$367&lt;=$B$452),((1/3)*$D$452),"")</f>
        <v/>
      </c>
      <c r="YX452" s="269" t="str">
        <f>IF(AND($A$452&lt;=BX$367,BX$367&lt;=$B$452),((2/3)*$D$452),"")</f>
        <v/>
      </c>
      <c r="YY452" s="269" t="str">
        <f>IF(AND($A$452&lt;=BX$367,BX$367&lt;=$B$452),$E$452,"")</f>
        <v/>
      </c>
      <c r="YZ452" s="269" t="str">
        <f>IF(AND($A$452&lt;=BX$367,BX$367&lt;=$B$452),((1/3)*$E$452),"")</f>
        <v/>
      </c>
      <c r="ZA452" s="269" t="str">
        <f>IF(AND($A$452&lt;=BX$367,BX$367&lt;=$B$452),((2/3)*$E$452),"")</f>
        <v/>
      </c>
      <c r="ZB452" s="269" t="str">
        <f>IF(AND($A$452&lt;=BY$367,BY$367&lt;=$B$452),$C$452,"")</f>
        <v/>
      </c>
      <c r="ZC452" s="269" t="str">
        <f>IF(AND($A$452&lt;=BY$367,BY$367&lt;=$B$452),((1/3)*$C$452),"")</f>
        <v/>
      </c>
      <c r="ZD452" s="269" t="str">
        <f>IF(AND($A$452&lt;=BY$367,BY$367&lt;=$B$452),((2/3)*$C$452),"")</f>
        <v/>
      </c>
      <c r="ZE452" s="269" t="str">
        <f>IF(AND($A$452&lt;=BY$367,BY$367&lt;=$B$452),$D$452,"")</f>
        <v/>
      </c>
      <c r="ZF452" s="269" t="str">
        <f>IF(AND($A$452&lt;=BY$367,BY$367&lt;=$B$452),((1/3)*$D$452),"")</f>
        <v/>
      </c>
      <c r="ZG452" s="269" t="str">
        <f>IF(AND($A$452&lt;=BY$367,BY$367&lt;=$B$452),((2/3)*$D$452),"")</f>
        <v/>
      </c>
      <c r="ZH452" s="269" t="str">
        <f>IF(AND($A$452&lt;=BY$367,BY$367&lt;=$B$452),$E$452,"")</f>
        <v/>
      </c>
      <c r="ZI452" s="269" t="str">
        <f>IF(AND($A$452&lt;=BY$367,BY$367&lt;=$B$452),((1/3)*$E$452),"")</f>
        <v/>
      </c>
      <c r="ZJ452" s="269" t="str">
        <f>IF(AND($A$452&lt;=BY$367,BY$367&lt;=$B$452),((2/3)*$E$452),"")</f>
        <v/>
      </c>
      <c r="ZK452" s="269" t="str">
        <f>IF(AND($A$452&lt;=BZ$367,BZ$367&lt;=$B$452),$C$452,"")</f>
        <v/>
      </c>
      <c r="ZL452" s="269" t="str">
        <f>IF(AND($A$452&lt;=BZ$367,BZ$367&lt;=$B$452),((1/3)*$C$452),"")</f>
        <v/>
      </c>
      <c r="ZM452" s="269" t="str">
        <f>IF(AND($A$452&lt;=BZ$367,BZ$367&lt;=$B$452),((2/3)*$C$452),"")</f>
        <v/>
      </c>
      <c r="ZN452" s="269" t="str">
        <f>IF(AND($A$452&lt;=BZ$367,BZ$367&lt;=$B$452),$D$452,"")</f>
        <v/>
      </c>
      <c r="ZO452" s="269" t="str">
        <f>IF(AND($A$452&lt;=BZ$367,BZ$367&lt;=$B$452),((1/3)*$D$452),"")</f>
        <v/>
      </c>
      <c r="ZP452" s="269" t="str">
        <f>IF(AND($A$452&lt;=BZ$367,BZ$367&lt;=$B$452),((2/3)*$D$452),"")</f>
        <v/>
      </c>
      <c r="ZQ452" s="269" t="str">
        <f>IF(AND($A$452&lt;=BZ$367,BZ$367&lt;=$B$452),$E$452,"")</f>
        <v/>
      </c>
      <c r="ZR452" s="269" t="str">
        <f>IF(AND($A$452&lt;=BZ$367,BZ$367&lt;=$B$452),((1/3)*$E$452),"")</f>
        <v/>
      </c>
      <c r="ZS452" s="269" t="str">
        <f>IF(AND($A$452&lt;=BZ$367,BZ$367&lt;=$B$452),((2/3)*$E$452),"")</f>
        <v/>
      </c>
      <c r="ZT452" s="269" t="str">
        <f>IF(AND($A$452&lt;=CA$367,CA$367&lt;=$B$452),$C$452,"")</f>
        <v/>
      </c>
      <c r="ZU452" s="269" t="str">
        <f>IF(AND($A$452&lt;=CA$367,CA$367&lt;=$B$452),((1/3)*$C$452),"")</f>
        <v/>
      </c>
      <c r="ZV452" s="269" t="str">
        <f>IF(AND($A$452&lt;=CA$367,CA$367&lt;=$B$452),((2/3)*$C$452),"")</f>
        <v/>
      </c>
      <c r="ZW452" s="269" t="str">
        <f>IF(AND($A$452&lt;=CA$367,CA$367&lt;=$B$452),$D$452,"")</f>
        <v/>
      </c>
      <c r="ZX452" s="269" t="str">
        <f>IF(AND($A$452&lt;=CA$367,CA$367&lt;=$B$452),((1/3)*$D$452),"")</f>
        <v/>
      </c>
      <c r="ZY452" s="269" t="str">
        <f>IF(AND($A$452&lt;=CA$367,CA$367&lt;=$B$452),((2/3)*$D$452),"")</f>
        <v/>
      </c>
      <c r="ZZ452" s="269" t="str">
        <f>IF(AND($A$452&lt;=CA$367,CA$367&lt;=$B$452),$E$452,"")</f>
        <v/>
      </c>
      <c r="AAA452" s="269" t="str">
        <f>IF(AND($A$452&lt;=CA$367,CA$367&lt;=$B$452),((1/3)*$E$452),"")</f>
        <v/>
      </c>
      <c r="AAB452" s="269" t="str">
        <f>IF(AND($A$452&lt;=CA$367,CA$367&lt;=$B$452),((2/3)*$E$452),"")</f>
        <v/>
      </c>
      <c r="AAC452" s="269" t="str">
        <f>IF(AND($A$452&lt;=CB$367,CB$367&lt;=$B$452),$C$452,"")</f>
        <v/>
      </c>
      <c r="AAD452" s="269" t="str">
        <f>IF(AND($A$452&lt;=CB$367,CB$367&lt;=$B$452),((1/3)*$C$452),"")</f>
        <v/>
      </c>
      <c r="AAE452" s="269" t="str">
        <f>IF(AND($A$452&lt;=CB$367,CB$367&lt;=$B$452),((2/3)*$C$452),"")</f>
        <v/>
      </c>
      <c r="AAF452" s="269" t="str">
        <f>IF(AND($A$452&lt;=CB$367,CB$367&lt;=$B$452),$D$452,"")</f>
        <v/>
      </c>
      <c r="AAG452" s="269" t="str">
        <f>IF(AND($A$452&lt;=CB$367,CB$367&lt;=$B$452),((1/3)*$D$452),"")</f>
        <v/>
      </c>
      <c r="AAH452" s="269" t="str">
        <f>IF(AND($A$452&lt;=CB$367,CB$367&lt;=$B$452),((2/3)*$D$452),"")</f>
        <v/>
      </c>
      <c r="AAI452" s="269" t="str">
        <f>IF(AND($A$452&lt;=CB$367,CB$367&lt;=$B$452),$E$452,"")</f>
        <v/>
      </c>
      <c r="AAJ452" s="269" t="str">
        <f>IF(AND($A$452&lt;=CB$367,CB$367&lt;=$B$452),((1/3)*$E$452),"")</f>
        <v/>
      </c>
      <c r="AAK452" s="269" t="str">
        <f>IF(AND($A$452&lt;=CB$367,CB$367&lt;=$B$452),((2/3)*$E$452),"")</f>
        <v/>
      </c>
      <c r="AAL452" s="269" t="str">
        <f>IF(AND($A$452&lt;=CC$367,CC$367&lt;=$B$452),$C$452,"")</f>
        <v/>
      </c>
      <c r="AAM452" s="269" t="str">
        <f>IF(AND($A$452&lt;=CC$367,CC$367&lt;=$B$452),((1/3)*$C$452),"")</f>
        <v/>
      </c>
      <c r="AAN452" s="269" t="str">
        <f>IF(AND($A$452&lt;=CC$367,CC$367&lt;=$B$452),((2/3)*$C$452),"")</f>
        <v/>
      </c>
      <c r="AAO452" s="269" t="str">
        <f>IF(AND($A$452&lt;=CC$367,CC$367&lt;=$B$452),$D$452,"")</f>
        <v/>
      </c>
      <c r="AAP452" s="269" t="str">
        <f>IF(AND($A$452&lt;=CC$367,CC$367&lt;=$B$452),((1/3)*$D$452),"")</f>
        <v/>
      </c>
      <c r="AAQ452" s="269" t="str">
        <f>IF(AND($A$452&lt;=CC$367,CC$367&lt;=$B$452),((2/3)*$D$452),"")</f>
        <v/>
      </c>
      <c r="AAR452" s="269" t="str">
        <f>IF(AND($A$452&lt;=CC$367,CC$367&lt;=$B$452),$E$452,"")</f>
        <v/>
      </c>
      <c r="AAS452" s="269" t="str">
        <f>IF(AND($A$452&lt;=CC$367,CC$367&lt;=$B$452),((1/3)*$E$452),"")</f>
        <v/>
      </c>
      <c r="AAT452" s="269" t="str">
        <f>IF(AND($A$452&lt;=CC$367,CC$367&lt;=$B$452),((2/3)*$E$452),"")</f>
        <v/>
      </c>
      <c r="AAU452" s="269" t="str">
        <f>IF(AND($A$452&lt;=CD$367,CD$367&lt;=$B$452),$C$452,"")</f>
        <v/>
      </c>
      <c r="AAV452" s="269" t="str">
        <f>IF(AND($A$452&lt;=CD$367,CD$367&lt;=$B$452),((1/3)*$C$452),"")</f>
        <v/>
      </c>
      <c r="AAW452" s="269" t="str">
        <f>IF(AND($A$452&lt;=CD$367,CD$367&lt;=$B$452),((2/3)*$C$452),"")</f>
        <v/>
      </c>
      <c r="AAX452" s="269" t="str">
        <f>IF(AND($A$452&lt;=CD$367,CD$367&lt;=$B$452),$D$452,"")</f>
        <v/>
      </c>
      <c r="AAY452" s="269" t="str">
        <f>IF(AND($A$452&lt;=CD$367,CD$367&lt;=$B$452),((1/3)*$D$452),"")</f>
        <v/>
      </c>
      <c r="AAZ452" s="269" t="str">
        <f>IF(AND($A$452&lt;=CD$367,CD$367&lt;=$B$452),((2/3)*$D$452),"")</f>
        <v/>
      </c>
      <c r="ABA452" s="269" t="str">
        <f>IF(AND($A$452&lt;=CD$367,CD$367&lt;=$B$452),$E$452,"")</f>
        <v/>
      </c>
      <c r="ABB452" s="269" t="str">
        <f>IF(AND($A$452&lt;=CD$367,CD$367&lt;=$B$452),((1/3)*$E$452),"")</f>
        <v/>
      </c>
      <c r="ABC452" s="269" t="str">
        <f>IF(AND($A$452&lt;=CD$367,CD$367&lt;=$B$452),((2/3)*$E$452),"")</f>
        <v/>
      </c>
      <c r="ABD452" s="269" t="str">
        <f>IF(AND($A$452&lt;=CE$367,CE$367&lt;=$B$452),$C$452,"")</f>
        <v/>
      </c>
      <c r="ABE452" s="269" t="str">
        <f>IF(AND($A$452&lt;=CE$367,CE$367&lt;=$B$452),((1/3)*$C$452),"")</f>
        <v/>
      </c>
      <c r="ABF452" s="269" t="str">
        <f>IF(AND($A$452&lt;=CE$367,CE$367&lt;=$B$452),((2/3)*$C$452),"")</f>
        <v/>
      </c>
      <c r="ABG452" s="269" t="str">
        <f>IF(AND($A$452&lt;=CE$367,CE$367&lt;=$B$452),$D$452,"")</f>
        <v/>
      </c>
      <c r="ABH452" s="269" t="str">
        <f>IF(AND($A$452&lt;=CE$367,CE$367&lt;=$B$452),((1/3)*$D$452),"")</f>
        <v/>
      </c>
      <c r="ABI452" s="269" t="str">
        <f>IF(AND($A$452&lt;=CE$367,CE$367&lt;=$B$452),((2/3)*$D$452),"")</f>
        <v/>
      </c>
      <c r="ABJ452" s="269" t="str">
        <f>IF(AND($A$452&lt;=CE$367,CE$367&lt;=$B$452),$E$452,"")</f>
        <v/>
      </c>
      <c r="ABK452" s="269" t="str">
        <f>IF(AND($A$452&lt;=CE$367,CE$367&lt;=$B$452),((1/3)*$E$452),"")</f>
        <v/>
      </c>
      <c r="ABL452" s="269" t="str">
        <f>IF(AND($A$452&lt;=CE$367,CE$367&lt;=$B$452),((2/3)*$E$452),"")</f>
        <v/>
      </c>
      <c r="ABM452" s="269" t="str">
        <f>IF(AND($A$452&lt;=CF$367,CF$367&lt;=$B$452),$C$452,"")</f>
        <v/>
      </c>
      <c r="ABN452" s="269" t="str">
        <f>IF(AND($A$452&lt;=CF$367,CF$367&lt;=$B$452),((1/3)*$C$452),"")</f>
        <v/>
      </c>
      <c r="ABO452" s="269" t="str">
        <f>IF(AND($A$452&lt;=CF$367,CF$367&lt;=$B$452),((2/3)*$C$452),"")</f>
        <v/>
      </c>
      <c r="ABP452" s="269" t="str">
        <f>IF(AND($A$452&lt;=CF$367,CF$367&lt;=$B$452),$D$452,"")</f>
        <v/>
      </c>
      <c r="ABQ452" s="269" t="str">
        <f>IF(AND($A$452&lt;=CF$367,CF$367&lt;=$B$452),((1/3)*$D$452),"")</f>
        <v/>
      </c>
      <c r="ABR452" s="269" t="str">
        <f>IF(AND($A$452&lt;=CF$367,CF$367&lt;=$B$452),((2/3)*$D$452),"")</f>
        <v/>
      </c>
      <c r="ABS452" s="269" t="str">
        <f>IF(AND($A$452&lt;=CF$367,CF$367&lt;=$B$452),$E$452,"")</f>
        <v/>
      </c>
      <c r="ABT452" s="269" t="str">
        <f>IF(AND($A$452&lt;=CF$367,CF$367&lt;=$B$452),((1/3)*$E$452),"")</f>
        <v/>
      </c>
      <c r="ABU452" s="269" t="str">
        <f>IF(AND($A$452&lt;=CF$367,CF$367&lt;=$B$452),((2/3)*$E$452),"")</f>
        <v/>
      </c>
      <c r="ABV452" s="269" t="str">
        <f>IF(AND($A$452&lt;=CG$367,CG$367&lt;=$B$452),$C$452,"")</f>
        <v/>
      </c>
      <c r="ABW452" s="269" t="str">
        <f>IF(AND($A$452&lt;=CG$367,CG$367&lt;=$B$452),((1/3)*$C$452),"")</f>
        <v/>
      </c>
      <c r="ABX452" s="269" t="str">
        <f>IF(AND($A$452&lt;=CG$367,CG$367&lt;=$B$452),((2/3)*$C$452),"")</f>
        <v/>
      </c>
      <c r="ABY452" s="269" t="str">
        <f>IF(AND($A$452&lt;=CG$367,CG$367&lt;=$B$452),$D$452,"")</f>
        <v/>
      </c>
      <c r="ABZ452" s="269" t="str">
        <f>IF(AND($A$452&lt;=CG$367,CG$367&lt;=$B$452),((1/3)*$D$452),"")</f>
        <v/>
      </c>
      <c r="ACA452" s="269" t="str">
        <f>IF(AND($A$452&lt;=CG$367,CG$367&lt;=$B$452),((2/3)*$D$452),"")</f>
        <v/>
      </c>
      <c r="ACB452" s="269" t="str">
        <f>IF(AND($A$452&lt;=CG$367,CG$367&lt;=$B$452),$E$452,"")</f>
        <v/>
      </c>
      <c r="ACC452" s="269" t="str">
        <f>IF(AND($A$452&lt;=CG$367,CG$367&lt;=$B$452),((1/3)*$E$452),"")</f>
        <v/>
      </c>
      <c r="ACD452" s="269" t="str">
        <f>IF(AND($A$452&lt;=CG$367,CG$367&lt;=$B$452),((2/3)*$E$452),"")</f>
        <v/>
      </c>
      <c r="ACE452" s="269" t="str">
        <f>IF(AND($A$452&lt;=CH$367,CH$367&lt;=$B$452),$C$452,"")</f>
        <v/>
      </c>
      <c r="ACF452" s="269" t="str">
        <f>IF(AND($A$452&lt;=CH$367,CH$367&lt;=$B$452),((1/3)*$C$452),"")</f>
        <v/>
      </c>
      <c r="ACG452" s="269" t="str">
        <f>IF(AND($A$452&lt;=CH$367,CH$367&lt;=$B$452),((2/3)*$C$452),"")</f>
        <v/>
      </c>
      <c r="ACH452" s="269" t="str">
        <f>IF(AND($A$452&lt;=CH$367,CH$367&lt;=$B$452),$D$452,"")</f>
        <v/>
      </c>
      <c r="ACI452" s="269" t="str">
        <f>IF(AND($A$452&lt;=CH$367,CH$367&lt;=$B$452),((1/3)*$D$452),"")</f>
        <v/>
      </c>
      <c r="ACJ452" s="269" t="str">
        <f>IF(AND($A$452&lt;=CH$367,CH$367&lt;=$B$452),((2/3)*$D$452),"")</f>
        <v/>
      </c>
      <c r="ACK452" s="269" t="str">
        <f>IF(AND($A$452&lt;=CH$367,CH$367&lt;=$B$452),$E$452,"")</f>
        <v/>
      </c>
      <c r="ACL452" s="269" t="str">
        <f>IF(AND($A$452&lt;=CH$367,CH$367&lt;=$B$452),((1/3)*$E$452),"")</f>
        <v/>
      </c>
      <c r="ACM452" s="269" t="str">
        <f>IF(AND($A$452&lt;=CH$367,CH$367&lt;=$B$452),((2/3)*$E$452),"")</f>
        <v/>
      </c>
      <c r="ACN452" s="269" t="str">
        <f>IF(AND($A$452&lt;=CI$367,CI$367&lt;=$B$452),$C$452,"")</f>
        <v/>
      </c>
      <c r="ACO452" s="269" t="str">
        <f>IF(AND($A$452&lt;=CI$367,CI$367&lt;=$B$452),((1/3)*$C$452),"")</f>
        <v/>
      </c>
      <c r="ACP452" s="269" t="str">
        <f>IF(AND($A$452&lt;=CI$367,CI$367&lt;=$B$452),((2/3)*$C$452),"")</f>
        <v/>
      </c>
      <c r="ACQ452" s="269" t="str">
        <f>IF(AND($A$452&lt;=CI$367,CI$367&lt;=$B$452),$D$452,"")</f>
        <v/>
      </c>
      <c r="ACR452" s="269" t="str">
        <f>IF(AND($A$452&lt;=CI$367,CI$367&lt;=$B$452),((1/3)*$D$452),"")</f>
        <v/>
      </c>
      <c r="ACS452" s="269" t="str">
        <f>IF(AND($A$452&lt;=CI$367,CI$367&lt;=$B$452),((2/3)*$D$452),"")</f>
        <v/>
      </c>
      <c r="ACT452" s="269" t="str">
        <f>IF(AND($A$452&lt;=CI$367,CI$367&lt;=$B$452),$E$452,"")</f>
        <v/>
      </c>
      <c r="ACU452" s="269" t="str">
        <f>IF(AND($A$452&lt;=CI$367,CI$367&lt;=$B$452),((1/3)*$E$452),"")</f>
        <v/>
      </c>
      <c r="ACV452" s="269" t="str">
        <f>IF(AND($A$452&lt;=CI$367,CI$367&lt;=$B$452),((2/3)*$E$452),"")</f>
        <v/>
      </c>
      <c r="ACW452" s="269" t="str">
        <f>IF(AND($A$452&lt;=CJ$367,CJ$367&lt;=$B$452),$C$452,"")</f>
        <v/>
      </c>
      <c r="ACX452" s="269" t="str">
        <f>IF(AND($A$452&lt;=CJ$367,CJ$367&lt;=$B$452),((1/3)*$C$452),"")</f>
        <v/>
      </c>
      <c r="ACY452" s="269" t="str">
        <f>IF(AND($A$452&lt;=CJ$367,CJ$367&lt;=$B$452),((2/3)*$C$452),"")</f>
        <v/>
      </c>
      <c r="ACZ452" s="269" t="str">
        <f>IF(AND($A$452&lt;=CJ$367,CJ$367&lt;=$B$452),$D$452,"")</f>
        <v/>
      </c>
      <c r="ADA452" s="269" t="str">
        <f>IF(AND($A$452&lt;=CJ$367,CJ$367&lt;=$B$452),((1/3)*$D$452),"")</f>
        <v/>
      </c>
      <c r="ADB452" s="269" t="str">
        <f>IF(AND($A$452&lt;=CJ$367,CJ$367&lt;=$B$452),((2/3)*$D$452),"")</f>
        <v/>
      </c>
      <c r="ADC452" s="269" t="str">
        <f>IF(AND($A$452&lt;=CJ$367,CJ$367&lt;=$B$452),$E$452,"")</f>
        <v/>
      </c>
      <c r="ADD452" s="269" t="str">
        <f>IF(AND($A$452&lt;=CJ$367,CJ$367&lt;=$B$452),((1/3)*$E$452),"")</f>
        <v/>
      </c>
      <c r="ADE452" s="269" t="str">
        <f>IF(AND($A$452&lt;=CJ$367,CJ$367&lt;=$B$452),((2/3)*$E$452),"")</f>
        <v/>
      </c>
      <c r="ADF452" s="269" t="str">
        <f>IF(AND($A$452&lt;=CK$367,CK$367&lt;=$B$452),$C$452,"")</f>
        <v/>
      </c>
      <c r="ADG452" s="269" t="str">
        <f>IF(AND($A$452&lt;=CK$367,CK$367&lt;=$B$452),((1/3)*$C$452),"")</f>
        <v/>
      </c>
      <c r="ADH452" s="269" t="str">
        <f>IF(AND($A$452&lt;=CK$367,CK$367&lt;=$B$452),((2/3)*$C$452),"")</f>
        <v/>
      </c>
      <c r="ADI452" s="269" t="str">
        <f>IF(AND($A$452&lt;=CK$367,CK$367&lt;=$B$452),$D$452,"")</f>
        <v/>
      </c>
      <c r="ADJ452" s="269" t="str">
        <f>IF(AND($A$452&lt;=CK$367,CK$367&lt;=$B$452),((1/3)*$D$452),"")</f>
        <v/>
      </c>
      <c r="ADK452" s="269" t="str">
        <f>IF(AND($A$452&lt;=CK$367,CK$367&lt;=$B$452),((2/3)*$D$452),"")</f>
        <v/>
      </c>
      <c r="ADL452" s="269" t="str">
        <f>IF(AND($A$452&lt;=CK$367,CK$367&lt;=$B$452),$E$452,"")</f>
        <v/>
      </c>
      <c r="ADM452" s="269" t="str">
        <f>IF(AND($A$452&lt;=CK$367,CK$367&lt;=$B$452),((1/3)*$E$452),"")</f>
        <v/>
      </c>
      <c r="ADN452" s="269" t="str">
        <f>IF(AND($A$452&lt;=CK$367,CK$367&lt;=$B$452),((2/3)*$E$452),"")</f>
        <v/>
      </c>
      <c r="ADO452" s="269" t="str">
        <f>IF(AND($A$452&lt;=CL$367,CL$367&lt;=$B$452),$C$452,"")</f>
        <v/>
      </c>
      <c r="ADP452" s="269" t="str">
        <f>IF(AND($A$452&lt;=CL$367,CL$367&lt;=$B$452),((1/3)*$C$452),"")</f>
        <v/>
      </c>
      <c r="ADQ452" s="269" t="str">
        <f>IF(AND($A$452&lt;=CL$367,CL$367&lt;=$B$452),((2/3)*$C$452),"")</f>
        <v/>
      </c>
      <c r="ADR452" s="269" t="str">
        <f>IF(AND($A$452&lt;=CL$367,CL$367&lt;=$B$452),$D$452,"")</f>
        <v/>
      </c>
      <c r="ADS452" s="269" t="str">
        <f>IF(AND($A$452&lt;=CL$367,CL$367&lt;=$B$452),((1/3)*$D$452),"")</f>
        <v/>
      </c>
      <c r="ADT452" s="269" t="str">
        <f>IF(AND($A$452&lt;=CL$367,CL$367&lt;=$B$452),((2/3)*$D$452),"")</f>
        <v/>
      </c>
      <c r="ADU452" s="269" t="str">
        <f>IF(AND($A$452&lt;=CL$367,CL$367&lt;=$B$452),$E$452,"")</f>
        <v/>
      </c>
      <c r="ADV452" s="269" t="str">
        <f>IF(AND($A$452&lt;=CL$367,CL$367&lt;=$B$452),((1/3)*$E$452),"")</f>
        <v/>
      </c>
      <c r="ADW452" s="269" t="str">
        <f>IF(AND($A$452&lt;=CL$367,CL$367&lt;=$B$452),((2/3)*$E$452),"")</f>
        <v/>
      </c>
      <c r="ADX452" s="269" t="str">
        <f>IF(AND($A$452&lt;=CM$367,CM$367&lt;=$B$452),$C$452,"")</f>
        <v/>
      </c>
      <c r="ADY452" s="269" t="str">
        <f>IF(AND($A$452&lt;=CM$367,CM$367&lt;=$B$452),((1/3)*$C$452),"")</f>
        <v/>
      </c>
      <c r="ADZ452" s="269" t="str">
        <f>IF(AND($A$452&lt;=CM$367,CM$367&lt;=$B$452),((2/3)*$C$452),"")</f>
        <v/>
      </c>
      <c r="AEA452" s="269" t="str">
        <f>IF(AND($A$452&lt;=CM$367,CM$367&lt;=$B$452),$D$452,"")</f>
        <v/>
      </c>
      <c r="AEB452" s="269" t="str">
        <f>IF(AND($A$452&lt;=CM$367,CM$367&lt;=$B$452),((1/3)*$D$452),"")</f>
        <v/>
      </c>
      <c r="AEC452" s="269" t="str">
        <f>IF(AND($A$452&lt;=CM$367,CM$367&lt;=$B$452),((2/3)*$D$452),"")</f>
        <v/>
      </c>
      <c r="AED452" s="269" t="str">
        <f>IF(AND($A$452&lt;=CM$367,CM$367&lt;=$B$452),$E$452,"")</f>
        <v/>
      </c>
      <c r="AEE452" s="269" t="str">
        <f>IF(AND($A$452&lt;=CM$367,CM$367&lt;=$B$452),((1/3)*$E$452),"")</f>
        <v/>
      </c>
      <c r="AEF452" s="269" t="str">
        <f>IF(AND($A$452&lt;=CM$367,CM$367&lt;=$B$452),((2/3)*$E$452),"")</f>
        <v/>
      </c>
      <c r="AEG452" s="269" t="str">
        <f>IF(AND($A$452&lt;=CN$367,CN$367&lt;=$B$452),$C$452,"")</f>
        <v/>
      </c>
      <c r="AEH452" s="269" t="str">
        <f>IF(AND($A$452&lt;=CN$367,CN$367&lt;=$B$452),((1/3)*$C$452),"")</f>
        <v/>
      </c>
      <c r="AEI452" s="269" t="str">
        <f>IF(AND($A$452&lt;=CN$367,CN$367&lt;=$B$452),((2/3)*$C$452),"")</f>
        <v/>
      </c>
      <c r="AEJ452" s="269" t="str">
        <f>IF(AND($A$452&lt;=CN$367,CN$367&lt;=$B$452),$D$452,"")</f>
        <v/>
      </c>
      <c r="AEK452" s="269" t="str">
        <f>IF(AND($A$452&lt;=CN$367,CN$367&lt;=$B$452),((1/3)*$D$452),"")</f>
        <v/>
      </c>
      <c r="AEL452" s="269" t="str">
        <f>IF(AND($A$452&lt;=CN$367,CN$367&lt;=$B$452),((2/3)*$D$452),"")</f>
        <v/>
      </c>
      <c r="AEM452" s="269" t="str">
        <f>IF(AND($A$452&lt;=CN$367,CN$367&lt;=$B$452),$E$452,"")</f>
        <v/>
      </c>
      <c r="AEN452" s="269" t="str">
        <f>IF(AND($A$452&lt;=CN$367,CN$367&lt;=$B$452),((1/3)*$E$452),"")</f>
        <v/>
      </c>
      <c r="AEO452" s="269" t="str">
        <f>IF(AND($A$452&lt;=CN$367,CN$367&lt;=$B$452),((2/3)*$E$452),"")</f>
        <v/>
      </c>
      <c r="AEP452" s="269" t="str">
        <f>IF(AND($A$452&lt;=CO$367,CO$367&lt;=$B$452),$C$452,"")</f>
        <v/>
      </c>
      <c r="AEQ452" s="269" t="str">
        <f>IF(AND($A$452&lt;=CO$367,CO$367&lt;=$B$452),((1/3)*$C$452),"")</f>
        <v/>
      </c>
      <c r="AER452" s="269" t="str">
        <f>IF(AND($A$452&lt;=CO$367,CO$367&lt;=$B$452),((2/3)*$C$452),"")</f>
        <v/>
      </c>
      <c r="AES452" s="269" t="str">
        <f>IF(AND($A$452&lt;=CO$367,CO$367&lt;=$B$452),$D$452,"")</f>
        <v/>
      </c>
      <c r="AET452" s="269" t="str">
        <f>IF(AND($A$452&lt;=CO$367,CO$367&lt;=$B$452),((1/3)*$D$452),"")</f>
        <v/>
      </c>
      <c r="AEU452" s="269" t="str">
        <f>IF(AND($A$452&lt;=CO$367,CO$367&lt;=$B$452),((2/3)*$D$452),"")</f>
        <v/>
      </c>
      <c r="AEV452" s="269" t="str">
        <f>IF(AND($A$452&lt;=CO$367,CO$367&lt;=$B$452),$E$452,"")</f>
        <v/>
      </c>
      <c r="AEW452" s="269" t="str">
        <f>IF(AND($A$452&lt;=CO$367,CO$367&lt;=$B$452),((1/3)*$E$452),"")</f>
        <v/>
      </c>
      <c r="AEX452" s="269" t="str">
        <f>IF(AND($A$452&lt;=CO$367,CO$367&lt;=$B$452),((2/3)*$E$452),"")</f>
        <v/>
      </c>
      <c r="AEY452" s="269" t="str">
        <f>IF(AND($A$452&lt;=CP$367,CP$367&lt;=$B$452),$C$452,"")</f>
        <v/>
      </c>
      <c r="AEZ452" s="269" t="str">
        <f>IF(AND($A$452&lt;=CP$367,CP$367&lt;=$B$452),((1/3)*$C$452),"")</f>
        <v/>
      </c>
      <c r="AFA452" s="269" t="str">
        <f>IF(AND($A$452&lt;=CP$367,CP$367&lt;=$B$452),((2/3)*$C$452),"")</f>
        <v/>
      </c>
      <c r="AFB452" s="269" t="str">
        <f>IF(AND($A$452&lt;=CP$367,CP$367&lt;=$B$452),$D$452,"")</f>
        <v/>
      </c>
      <c r="AFC452" s="269" t="str">
        <f>IF(AND($A$452&lt;=CP$367,CP$367&lt;=$B$452),((1/3)*$D$452),"")</f>
        <v/>
      </c>
      <c r="AFD452" s="269" t="str">
        <f>IF(AND($A$452&lt;=CP$367,CP$367&lt;=$B$452),((2/3)*$D$452),"")</f>
        <v/>
      </c>
      <c r="AFE452" s="269" t="str">
        <f>IF(AND($A$452&lt;=CP$367,CP$367&lt;=$B$452),$E$452,"")</f>
        <v/>
      </c>
      <c r="AFF452" s="269" t="str">
        <f>IF(AND($A$452&lt;=CP$367,CP$367&lt;=$B$452),((1/3)*$E$452),"")</f>
        <v/>
      </c>
      <c r="AFG452" s="269" t="str">
        <f>IF(AND($A$452&lt;=CP$367,CP$367&lt;=$B$452),((2/3)*$E$452),"")</f>
        <v/>
      </c>
      <c r="AFH452" s="269" t="str">
        <f>IF(AND($A$452&lt;=CQ$367,CQ$367&lt;=$B$452),$C$452,"")</f>
        <v/>
      </c>
      <c r="AFI452" s="269" t="str">
        <f>IF(AND($A$452&lt;=CQ$367,CQ$367&lt;=$B$452),((1/3)*$C$452),"")</f>
        <v/>
      </c>
      <c r="AFJ452" s="269" t="str">
        <f>IF(AND($A$452&lt;=CQ$367,CQ$367&lt;=$B$452),((2/3)*$C$452),"")</f>
        <v/>
      </c>
      <c r="AFK452" s="269" t="str">
        <f>IF(AND($A$452&lt;=CQ$367,CQ$367&lt;=$B$452),$D$452,"")</f>
        <v/>
      </c>
      <c r="AFL452" s="269" t="str">
        <f>IF(AND($A$452&lt;=CQ$367,CQ$367&lt;=$B$452),((1/3)*$D$452),"")</f>
        <v/>
      </c>
      <c r="AFM452" s="269" t="str">
        <f>IF(AND($A$452&lt;=CQ$367,CQ$367&lt;=$B$452),((2/3)*$D$452),"")</f>
        <v/>
      </c>
      <c r="AFN452" s="269" t="str">
        <f>IF(AND($A$452&lt;=CQ$367,CQ$367&lt;=$B$452),$E$452,"")</f>
        <v/>
      </c>
      <c r="AFO452" s="269" t="str">
        <f>IF(AND($A$452&lt;=CQ$367,CQ$367&lt;=$B$452),((1/3)*$E$452),"")</f>
        <v/>
      </c>
      <c r="AFP452" s="269" t="str">
        <f>IF(AND($A$452&lt;=CQ$367,CQ$367&lt;=$B$452),((2/3)*$E$452),"")</f>
        <v/>
      </c>
      <c r="AFQ452" s="269" t="str">
        <f>IF(AND($A$452&lt;=CR$367,CR$367&lt;=$B$452),$C$452,"")</f>
        <v/>
      </c>
      <c r="AFR452" s="269" t="str">
        <f>IF(AND($A$452&lt;=CR$367,CR$367&lt;=$B$452),((1/3)*$C$452),"")</f>
        <v/>
      </c>
      <c r="AFS452" s="269" t="str">
        <f>IF(AND($A$452&lt;=CR$367,CR$367&lt;=$B$452),((2/3)*$C$452),"")</f>
        <v/>
      </c>
      <c r="AFT452" s="269" t="str">
        <f>IF(AND($A$452&lt;=CR$367,CR$367&lt;=$B$452),$D$452,"")</f>
        <v/>
      </c>
      <c r="AFU452" s="269" t="str">
        <f>IF(AND($A$452&lt;=CR$367,CR$367&lt;=$B$452),((1/3)*$D$452),"")</f>
        <v/>
      </c>
      <c r="AFV452" s="269" t="str">
        <f>IF(AND($A$452&lt;=CR$367,CR$367&lt;=$B$452),((2/3)*$D$452),"")</f>
        <v/>
      </c>
      <c r="AFW452" s="269" t="str">
        <f>IF(AND($A$452&lt;=CR$367,CR$367&lt;=$B$452),$E$452,"")</f>
        <v/>
      </c>
      <c r="AFX452" s="269" t="str">
        <f>IF(AND($A$452&lt;=CR$367,CR$367&lt;=$B$452),((1/3)*$E$452),"")</f>
        <v/>
      </c>
      <c r="AFY452" s="269" t="str">
        <f>IF(AND($A$452&lt;=CR$367,CR$367&lt;=$B$452),((2/3)*$E$452),"")</f>
        <v/>
      </c>
      <c r="AFZ452" s="269" t="str">
        <f>IF(AND($A$452&lt;=CS$367,CS$367&lt;=$B$452),$C$452,"")</f>
        <v/>
      </c>
      <c r="AGA452" s="269" t="str">
        <f>IF(AND($A$452&lt;=CS$367,CS$367&lt;=$B$452),((1/3)*$C$452),"")</f>
        <v/>
      </c>
      <c r="AGB452" s="269" t="str">
        <f>IF(AND($A$452&lt;=CS$367,CS$367&lt;=$B$452),((2/3)*$C$452),"")</f>
        <v/>
      </c>
      <c r="AGC452" s="269" t="str">
        <f>IF(AND($A$452&lt;=CS$367,CS$367&lt;=$B$452),$D$452,"")</f>
        <v/>
      </c>
      <c r="AGD452" s="269" t="str">
        <f>IF(AND($A$452&lt;=CS$367,CS$367&lt;=$B$452),((1/3)*$D$452),"")</f>
        <v/>
      </c>
      <c r="AGE452" s="269" t="str">
        <f>IF(AND($A$452&lt;=CS$367,CS$367&lt;=$B$452),((2/3)*$D$452),"")</f>
        <v/>
      </c>
      <c r="AGF452" s="269" t="str">
        <f>IF(AND($A$452&lt;=CS$367,CS$367&lt;=$B$452),$E$452,"")</f>
        <v/>
      </c>
      <c r="AGG452" s="269" t="str">
        <f>IF(AND($A$452&lt;=CS$367,CS$367&lt;=$B$452),((1/3)*$E$452),"")</f>
        <v/>
      </c>
      <c r="AGH452" s="269" t="str">
        <f>IF(AND($A$452&lt;=CS$367,CS$367&lt;=$B$452),((2/3)*$E$452),"")</f>
        <v/>
      </c>
      <c r="AGI452" s="269" t="str">
        <f>IF(AND($A$452&lt;=CT$367,CT$367&lt;=$B$452),$C$452,"")</f>
        <v/>
      </c>
      <c r="AGJ452" s="269" t="str">
        <f>IF(AND($A$452&lt;=CT$367,CT$367&lt;=$B$452),((1/3)*$C$452),"")</f>
        <v/>
      </c>
      <c r="AGK452" s="269" t="str">
        <f>IF(AND($A$452&lt;=CT$367,CT$367&lt;=$B$452),((2/3)*$C$452),"")</f>
        <v/>
      </c>
      <c r="AGL452" s="269" t="str">
        <f>IF(AND($A$452&lt;=CT$367,CT$367&lt;=$B$452),$D$452,"")</f>
        <v/>
      </c>
      <c r="AGM452" s="269" t="str">
        <f>IF(AND($A$452&lt;=CT$367,CT$367&lt;=$B$452),((1/3)*$D$452),"")</f>
        <v/>
      </c>
      <c r="AGN452" s="269" t="str">
        <f>IF(AND($A$452&lt;=CT$367,CT$367&lt;=$B$452),((2/3)*$D$452),"")</f>
        <v/>
      </c>
      <c r="AGO452" s="269" t="str">
        <f>IF(AND($A$452&lt;=CT$367,CT$367&lt;=$B$452),$E$452,"")</f>
        <v/>
      </c>
      <c r="AGP452" s="269" t="str">
        <f>IF(AND($A$452&lt;=CT$367,CT$367&lt;=$B$452),((1/3)*$E$452),"")</f>
        <v/>
      </c>
      <c r="AGQ452" s="269" t="str">
        <f>IF(AND($A$452&lt;=CT$367,CT$367&lt;=$B$452),((2/3)*$E$452),"")</f>
        <v/>
      </c>
      <c r="AGR452" s="269" t="str">
        <f>IF(AND($A$452&lt;=CU$367,CU$367&lt;=$B$452),$C$452,"")</f>
        <v/>
      </c>
      <c r="AGS452" s="269" t="str">
        <f>IF(AND($A$452&lt;=CU$367,CU$367&lt;=$B$452),((1/3)*$C$452),"")</f>
        <v/>
      </c>
      <c r="AGT452" s="269" t="str">
        <f>IF(AND($A$452&lt;=CU$367,CU$367&lt;=$B$452),((2/3)*$C$452),"")</f>
        <v/>
      </c>
      <c r="AGU452" s="269" t="str">
        <f>IF(AND($A$452&lt;=CU$367,CU$367&lt;=$B$452),$D$452,"")</f>
        <v/>
      </c>
      <c r="AGV452" s="269" t="str">
        <f>IF(AND($A$452&lt;=CU$367,CU$367&lt;=$B$452),((1/3)*$D$452),"")</f>
        <v/>
      </c>
      <c r="AGW452" s="269" t="str">
        <f>IF(AND($A$452&lt;=CU$367,CU$367&lt;=$B$452),((2/3)*$D$452),"")</f>
        <v/>
      </c>
      <c r="AGX452" s="269" t="str">
        <f>IF(AND($A$452&lt;=CU$367,CU$367&lt;=$B$452),$E$452,"")</f>
        <v/>
      </c>
      <c r="AGY452" s="269" t="str">
        <f>IF(AND($A$452&lt;=CU$367,CU$367&lt;=$B$452),((1/3)*$E$452),"")</f>
        <v/>
      </c>
      <c r="AGZ452" s="269" t="str">
        <f>IF(AND($A$452&lt;=CU$367,CU$367&lt;=$B$452),((2/3)*$E$452),"")</f>
        <v/>
      </c>
      <c r="AHA452" s="269" t="str">
        <f>IF(AND($A$452&lt;=CV$367,CV$367&lt;=$B$452),$C$452,"")</f>
        <v/>
      </c>
      <c r="AHB452" s="269" t="str">
        <f>IF(AND($A$452&lt;=CV$367,CV$367&lt;=$B$452),((1/3)*$C$452),"")</f>
        <v/>
      </c>
      <c r="AHC452" s="269" t="str">
        <f>IF(AND($A$452&lt;=CV$367,CV$367&lt;=$B$452),((2/3)*$C$452),"")</f>
        <v/>
      </c>
      <c r="AHD452" s="269" t="str">
        <f>IF(AND($A$452&lt;=CV$367,CV$367&lt;=$B$452),$D$452,"")</f>
        <v/>
      </c>
      <c r="AHE452" s="269" t="str">
        <f>IF(AND($A$452&lt;=CV$367,CV$367&lt;=$B$452),((1/3)*$D$452),"")</f>
        <v/>
      </c>
      <c r="AHF452" s="269" t="str">
        <f>IF(AND($A$452&lt;=CV$367,CV$367&lt;=$B$452),((2/3)*$D$452),"")</f>
        <v/>
      </c>
      <c r="AHG452" s="269" t="str">
        <f>IF(AND($A$452&lt;=CV$367,CV$367&lt;=$B$452),$E$452,"")</f>
        <v/>
      </c>
      <c r="AHH452" s="269" t="str">
        <f>IF(AND($A$452&lt;=CV$367,CV$367&lt;=$B$452),((1/3)*$E$452),"")</f>
        <v/>
      </c>
      <c r="AHI452" s="269" t="str">
        <f>IF(AND($A$452&lt;=CV$367,CV$367&lt;=$B$452),((2/3)*$E$452),"")</f>
        <v/>
      </c>
      <c r="AHJ452" s="269" t="str">
        <f>IF(AND($A$452&lt;=CW$367,CW$367&lt;=$B$452),$C$452,"")</f>
        <v/>
      </c>
      <c r="AHK452" s="269" t="str">
        <f>IF(AND($A$452&lt;=CW$367,CW$367&lt;=$B$452),((1/3)*$C$452),"")</f>
        <v/>
      </c>
      <c r="AHL452" s="269" t="str">
        <f>IF(AND($A$452&lt;=CW$367,CW$367&lt;=$B$452),((2/3)*$C$452),"")</f>
        <v/>
      </c>
      <c r="AHM452" s="269" t="str">
        <f>IF(AND($A$452&lt;=CW$367,CW$367&lt;=$B$452),$D$452,"")</f>
        <v/>
      </c>
      <c r="AHN452" s="269" t="str">
        <f>IF(AND($A$452&lt;=CW$367,CW$367&lt;=$B$452),((1/3)*$D$452),"")</f>
        <v/>
      </c>
      <c r="AHO452" s="269" t="str">
        <f>IF(AND($A$452&lt;=CW$367,CW$367&lt;=$B$452),((2/3)*$D$452),"")</f>
        <v/>
      </c>
      <c r="AHP452" s="269" t="str">
        <f>IF(AND($A$452&lt;=CW$367,CW$367&lt;=$B$452),$E$452,"")</f>
        <v/>
      </c>
      <c r="AHQ452" s="269" t="str">
        <f>IF(AND($A$452&lt;=CW$367,CW$367&lt;=$B$452),((1/3)*$E$452),"")</f>
        <v/>
      </c>
      <c r="AHR452" s="269" t="str">
        <f>IF(AND($A$452&lt;=CW$367,CW$367&lt;=$B$452),((2/3)*$E$452),"")</f>
        <v/>
      </c>
      <c r="AHS452" s="269" t="str">
        <f>IF(AND($A$452&lt;=CX$367,CX$367&lt;=$B$452),$C$452,"")</f>
        <v/>
      </c>
      <c r="AHT452" s="269" t="str">
        <f>IF(AND($A$452&lt;=CX$367,CX$367&lt;=$B$452),((1/3)*$C$452),"")</f>
        <v/>
      </c>
      <c r="AHU452" s="269" t="str">
        <f>IF(AND($A$452&lt;=CX$367,CX$367&lt;=$B$452),((2/3)*$C$452),"")</f>
        <v/>
      </c>
      <c r="AHV452" s="269" t="str">
        <f>IF(AND($A$452&lt;=CX$367,CX$367&lt;=$B$452),$D$452,"")</f>
        <v/>
      </c>
      <c r="AHW452" s="269" t="str">
        <f>IF(AND($A$452&lt;=CX$367,CX$367&lt;=$B$452),((1/3)*$D$452),"")</f>
        <v/>
      </c>
      <c r="AHX452" s="269" t="str">
        <f>IF(AND($A$452&lt;=CX$367,CX$367&lt;=$B$452),((2/3)*$D$452),"")</f>
        <v/>
      </c>
      <c r="AHY452" s="269" t="str">
        <f>IF(AND($A$452&lt;=CX$367,CX$367&lt;=$B$452),$E$452,"")</f>
        <v/>
      </c>
      <c r="AHZ452" s="269" t="str">
        <f>IF(AND($A$452&lt;=CX$367,CX$367&lt;=$B$452),((1/3)*$E$452),"")</f>
        <v/>
      </c>
      <c r="AIA452" s="269" t="str">
        <f>IF(AND($A$452&lt;=CX$367,CX$367&lt;=$B$452),((2/3)*$E$452),"")</f>
        <v/>
      </c>
      <c r="AIB452" s="269" t="str">
        <f>IF(AND($A$452&lt;=CY$367,CY$367&lt;=$B$452),$C$452,"")</f>
        <v/>
      </c>
      <c r="AIC452" s="269" t="str">
        <f>IF(AND($A$452&lt;=CY$367,CY$367&lt;=$B$452),((1/3)*$C$452),"")</f>
        <v/>
      </c>
      <c r="AID452" s="269" t="str">
        <f>IF(AND($A$452&lt;=CY$367,CY$367&lt;=$B$452),((2/3)*$C$452),"")</f>
        <v/>
      </c>
      <c r="AIE452" s="269" t="str">
        <f>IF(AND($A$452&lt;=CY$367,CY$367&lt;=$B$452),$D$452,"")</f>
        <v/>
      </c>
      <c r="AIF452" s="269" t="str">
        <f>IF(AND($A$452&lt;=CY$367,CY$367&lt;=$B$452),((1/3)*$D$452),"")</f>
        <v/>
      </c>
      <c r="AIG452" s="269" t="str">
        <f>IF(AND($A$452&lt;=CY$367,CY$367&lt;=$B$452),((2/3)*$D$452),"")</f>
        <v/>
      </c>
      <c r="AIH452" s="269" t="str">
        <f>IF(AND($A$452&lt;=CY$367,CY$367&lt;=$B$452),$E$452,"")</f>
        <v/>
      </c>
      <c r="AII452" s="269" t="str">
        <f>IF(AND($A$452&lt;=CY$367,CY$367&lt;=$B$452),((1/3)*$E$452),"")</f>
        <v/>
      </c>
      <c r="AIJ452" s="269" t="str">
        <f>IF(AND($A$452&lt;=CY$367,CY$367&lt;=$B$452),((2/3)*$E$452),"")</f>
        <v/>
      </c>
      <c r="AIK452" s="269" t="str">
        <f>IF(AND($A$452&lt;=CZ$367,CZ$367&lt;=$B$452),$C$452,"")</f>
        <v/>
      </c>
      <c r="AIL452" s="269" t="str">
        <f>IF(AND($A$452&lt;=CZ$367,CZ$367&lt;=$B$452),((1/3)*$C$452),"")</f>
        <v/>
      </c>
      <c r="AIM452" s="269" t="str">
        <f>IF(AND($A$452&lt;=CZ$367,CZ$367&lt;=$B$452),((2/3)*$C$452),"")</f>
        <v/>
      </c>
      <c r="AIN452" s="269" t="str">
        <f>IF(AND($A$452&lt;=CZ$367,CZ$367&lt;=$B$452),$D$452,"")</f>
        <v/>
      </c>
      <c r="AIO452" s="269" t="str">
        <f>IF(AND($A$452&lt;=CZ$367,CZ$367&lt;=$B$452),((1/3)*$D$452),"")</f>
        <v/>
      </c>
      <c r="AIP452" s="269" t="str">
        <f>IF(AND($A$452&lt;=CZ$367,CZ$367&lt;=$B$452),((2/3)*$D$452),"")</f>
        <v/>
      </c>
      <c r="AIQ452" s="269" t="str">
        <f>IF(AND($A$452&lt;=CZ$367,CZ$367&lt;=$B$452),$E$452,"")</f>
        <v/>
      </c>
      <c r="AIR452" s="269" t="str">
        <f>IF(AND($A$452&lt;=CZ$367,CZ$367&lt;=$B$452),((1/3)*$E$452),"")</f>
        <v/>
      </c>
      <c r="AIS452" s="269" t="str">
        <f>IF(AND($A$452&lt;=CZ$367,CZ$367&lt;=$B$452),((2/3)*$E$452),"")</f>
        <v/>
      </c>
    </row>
    <row r="453" spans="1:929" hidden="1">
      <c r="A453" s="257">
        <v>66</v>
      </c>
      <c r="B453" s="257">
        <v>85</v>
      </c>
      <c r="C453" s="266">
        <v>9</v>
      </c>
      <c r="D453" s="266">
        <v>7</v>
      </c>
      <c r="E453" s="266">
        <v>5</v>
      </c>
      <c r="F453" s="6"/>
      <c r="G453" s="6"/>
      <c r="H453" s="6"/>
      <c r="I453" s="6"/>
      <c r="J453" s="6"/>
      <c r="K453" s="6"/>
      <c r="L453" s="6"/>
      <c r="M453" s="6"/>
      <c r="N453" s="6"/>
      <c r="O453" s="6"/>
      <c r="Q453" s="269" t="str">
        <f t="shared" si="991"/>
        <v/>
      </c>
      <c r="R453" s="269" t="str">
        <f t="shared" si="992"/>
        <v/>
      </c>
      <c r="S453" s="269" t="str">
        <f t="shared" si="993"/>
        <v/>
      </c>
      <c r="T453" s="269" t="str">
        <f t="shared" si="994"/>
        <v/>
      </c>
      <c r="U453" s="269" t="str">
        <f t="shared" si="995"/>
        <v/>
      </c>
      <c r="V453" s="269" t="str">
        <f t="shared" si="996"/>
        <v/>
      </c>
      <c r="W453" s="269" t="str">
        <f t="shared" si="997"/>
        <v/>
      </c>
      <c r="X453" s="269" t="str">
        <f t="shared" si="998"/>
        <v/>
      </c>
      <c r="Y453" s="269"/>
      <c r="Z453" s="269"/>
      <c r="AA453" s="269"/>
      <c r="AB453" s="269" t="str">
        <f t="shared" si="999"/>
        <v/>
      </c>
      <c r="AC453" s="269" t="str">
        <f t="shared" si="1000"/>
        <v/>
      </c>
      <c r="AD453" s="269" t="str">
        <f t="shared" si="1001"/>
        <v/>
      </c>
      <c r="AE453" s="269" t="str">
        <f t="shared" si="1002"/>
        <v/>
      </c>
      <c r="AF453" s="269" t="str">
        <f t="shared" si="1003"/>
        <v/>
      </c>
      <c r="AG453" s="269" t="str">
        <f t="shared" si="1004"/>
        <v/>
      </c>
      <c r="AH453" s="269"/>
      <c r="AI453" s="269" t="str">
        <f t="shared" si="1005"/>
        <v/>
      </c>
      <c r="AJ453" s="269" t="str">
        <f t="shared" si="1163"/>
        <v/>
      </c>
      <c r="AK453" s="269" t="str">
        <f t="shared" si="1164"/>
        <v/>
      </c>
      <c r="AL453" s="269" t="str">
        <f t="shared" si="1165"/>
        <v/>
      </c>
      <c r="AM453" s="269" t="str">
        <f t="shared" si="1006"/>
        <v/>
      </c>
      <c r="AN453" s="269" t="str">
        <f t="shared" si="1007"/>
        <v/>
      </c>
      <c r="AO453" s="269" t="str">
        <f t="shared" si="1008"/>
        <v/>
      </c>
      <c r="AP453" s="269" t="str">
        <f t="shared" si="1009"/>
        <v/>
      </c>
      <c r="AQ453" s="269" t="str">
        <f t="shared" si="1010"/>
        <v/>
      </c>
      <c r="AR453" s="269" t="str">
        <f t="shared" si="1011"/>
        <v/>
      </c>
      <c r="AS453" s="269" t="str">
        <f t="shared" si="1012"/>
        <v/>
      </c>
      <c r="AT453" s="269" t="str">
        <f t="shared" si="1013"/>
        <v/>
      </c>
      <c r="AU453" s="269" t="str">
        <f t="shared" si="1014"/>
        <v/>
      </c>
      <c r="AV453" s="269" t="str">
        <f t="shared" si="1015"/>
        <v/>
      </c>
      <c r="AW453" s="269" t="str">
        <f t="shared" si="1016"/>
        <v/>
      </c>
      <c r="AX453" s="269" t="str">
        <f t="shared" si="1017"/>
        <v/>
      </c>
      <c r="AY453" s="269" t="str">
        <f t="shared" si="1018"/>
        <v/>
      </c>
      <c r="AZ453" s="269" t="str">
        <f t="shared" si="1019"/>
        <v/>
      </c>
      <c r="BA453" s="269" t="str">
        <f t="shared" si="1020"/>
        <v/>
      </c>
      <c r="BB453" s="269" t="str">
        <f t="shared" si="1021"/>
        <v/>
      </c>
      <c r="BC453" s="269" t="str">
        <f t="shared" si="1022"/>
        <v/>
      </c>
      <c r="BD453" s="269" t="str">
        <f t="shared" si="1023"/>
        <v/>
      </c>
      <c r="BE453" s="269" t="str">
        <f t="shared" si="1024"/>
        <v/>
      </c>
      <c r="BF453" s="269" t="str">
        <f t="shared" si="1025"/>
        <v/>
      </c>
      <c r="BG453" s="269" t="str">
        <f t="shared" si="1026"/>
        <v/>
      </c>
      <c r="BH453" s="269" t="str">
        <f t="shared" si="1027"/>
        <v/>
      </c>
      <c r="BI453" s="269" t="str">
        <f t="shared" si="1028"/>
        <v/>
      </c>
      <c r="BJ453" s="269" t="str">
        <f t="shared" si="1029"/>
        <v/>
      </c>
      <c r="BK453" s="269" t="str">
        <f t="shared" si="1030"/>
        <v/>
      </c>
      <c r="BL453" s="269" t="str">
        <f t="shared" si="1031"/>
        <v/>
      </c>
      <c r="BM453" s="269" t="str">
        <f t="shared" si="1032"/>
        <v/>
      </c>
      <c r="BN453" s="269" t="str">
        <f t="shared" si="1033"/>
        <v/>
      </c>
      <c r="BO453" s="269" t="str">
        <f t="shared" si="1034"/>
        <v/>
      </c>
      <c r="BP453" s="269" t="str">
        <f t="shared" si="1035"/>
        <v/>
      </c>
      <c r="BQ453" s="269" t="str">
        <f t="shared" si="1036"/>
        <v/>
      </c>
      <c r="BR453" s="269" t="str">
        <f t="shared" si="1037"/>
        <v/>
      </c>
      <c r="BS453" s="269" t="str">
        <f t="shared" si="1038"/>
        <v/>
      </c>
      <c r="BT453" s="269" t="str">
        <f t="shared" si="1039"/>
        <v/>
      </c>
      <c r="BU453" s="269" t="str">
        <f t="shared" si="1040"/>
        <v/>
      </c>
      <c r="BV453" s="269" t="str">
        <f t="shared" si="1041"/>
        <v/>
      </c>
      <c r="BW453" s="269" t="str">
        <f t="shared" si="1042"/>
        <v/>
      </c>
      <c r="BX453" s="269" t="str">
        <f t="shared" si="1043"/>
        <v/>
      </c>
      <c r="BY453" s="269" t="str">
        <f t="shared" si="1044"/>
        <v/>
      </c>
      <c r="BZ453" s="269" t="str">
        <f t="shared" si="1045"/>
        <v/>
      </c>
      <c r="CA453" s="269" t="str">
        <f t="shared" si="1046"/>
        <v/>
      </c>
      <c r="CB453" s="269" t="str">
        <f t="shared" si="1047"/>
        <v/>
      </c>
      <c r="CC453" s="269" t="str">
        <f t="shared" si="1048"/>
        <v/>
      </c>
      <c r="CD453" s="269" t="str">
        <f t="shared" si="1049"/>
        <v/>
      </c>
      <c r="CE453" s="269" t="str">
        <f t="shared" si="1050"/>
        <v/>
      </c>
      <c r="CF453" s="269" t="str">
        <f t="shared" si="1051"/>
        <v/>
      </c>
      <c r="CG453" s="269" t="str">
        <f t="shared" si="1052"/>
        <v/>
      </c>
      <c r="CH453" s="269" t="str">
        <f t="shared" si="1053"/>
        <v/>
      </c>
      <c r="CI453" s="269" t="str">
        <f t="shared" si="1054"/>
        <v/>
      </c>
      <c r="CJ453" s="269" t="str">
        <f t="shared" si="1055"/>
        <v/>
      </c>
      <c r="CK453" s="269" t="str">
        <f t="shared" si="1056"/>
        <v/>
      </c>
      <c r="CL453" s="269" t="str">
        <f t="shared" si="1057"/>
        <v/>
      </c>
      <c r="CM453" s="269" t="str">
        <f t="shared" si="1058"/>
        <v/>
      </c>
      <c r="CN453" s="269" t="str">
        <f t="shared" si="1059"/>
        <v/>
      </c>
      <c r="CO453" s="269" t="str">
        <f t="shared" si="1060"/>
        <v/>
      </c>
      <c r="CP453" s="269" t="str">
        <f t="shared" si="1061"/>
        <v/>
      </c>
      <c r="CQ453" s="269" t="str">
        <f t="shared" si="1062"/>
        <v/>
      </c>
      <c r="CR453" s="269" t="str">
        <f t="shared" si="1063"/>
        <v/>
      </c>
      <c r="CS453" s="269" t="str">
        <f t="shared" si="1064"/>
        <v/>
      </c>
      <c r="CT453" s="269" t="str">
        <f t="shared" si="1065"/>
        <v/>
      </c>
      <c r="CU453" s="269" t="str">
        <f t="shared" si="1066"/>
        <v/>
      </c>
      <c r="CV453" s="269" t="str">
        <f t="shared" si="1067"/>
        <v/>
      </c>
      <c r="CW453" s="269" t="str">
        <f t="shared" si="1068"/>
        <v/>
      </c>
      <c r="CX453" s="269" t="str">
        <f t="shared" si="1069"/>
        <v/>
      </c>
      <c r="CY453" s="269" t="str">
        <f t="shared" si="1070"/>
        <v/>
      </c>
      <c r="CZ453" s="269" t="str">
        <f t="shared" si="1071"/>
        <v/>
      </c>
      <c r="DA453" s="269" t="str">
        <f t="shared" si="1072"/>
        <v/>
      </c>
      <c r="DB453" s="269" t="str">
        <f t="shared" si="1073"/>
        <v/>
      </c>
      <c r="DC453" s="269" t="str">
        <f t="shared" si="1074"/>
        <v/>
      </c>
      <c r="DD453" s="269" t="str">
        <f t="shared" si="1075"/>
        <v/>
      </c>
      <c r="DE453" s="269" t="str">
        <f t="shared" si="1076"/>
        <v/>
      </c>
      <c r="DF453" s="269" t="str">
        <f t="shared" si="1077"/>
        <v/>
      </c>
      <c r="DG453" s="269" t="str">
        <f t="shared" si="1078"/>
        <v/>
      </c>
      <c r="DH453" s="269" t="str">
        <f t="shared" si="1079"/>
        <v/>
      </c>
      <c r="DI453" s="269" t="str">
        <f t="shared" si="1080"/>
        <v/>
      </c>
      <c r="DJ453" s="269" t="str">
        <f t="shared" si="1081"/>
        <v/>
      </c>
      <c r="DK453" s="269" t="str">
        <f t="shared" si="1082"/>
        <v/>
      </c>
      <c r="DL453" s="269" t="str">
        <f t="shared" si="1083"/>
        <v/>
      </c>
      <c r="DM453" s="269" t="str">
        <f t="shared" si="1084"/>
        <v/>
      </c>
      <c r="DN453" s="269" t="str">
        <f t="shared" si="1085"/>
        <v/>
      </c>
      <c r="DO453" s="269" t="str">
        <f t="shared" si="1086"/>
        <v/>
      </c>
      <c r="DP453" s="269" t="str">
        <f t="shared" si="1087"/>
        <v/>
      </c>
      <c r="DQ453" s="269" t="str">
        <f t="shared" si="1088"/>
        <v/>
      </c>
      <c r="DR453" s="269" t="str">
        <f t="shared" si="1089"/>
        <v/>
      </c>
      <c r="DS453" s="269" t="str">
        <f t="shared" si="1090"/>
        <v/>
      </c>
      <c r="DT453" s="269" t="str">
        <f t="shared" si="1091"/>
        <v/>
      </c>
      <c r="DU453" s="269" t="str">
        <f t="shared" si="1092"/>
        <v/>
      </c>
      <c r="DV453" s="269" t="str">
        <f t="shared" si="1093"/>
        <v/>
      </c>
      <c r="DW453" s="269" t="str">
        <f t="shared" si="1094"/>
        <v/>
      </c>
      <c r="DX453" s="269" t="str">
        <f t="shared" si="1095"/>
        <v/>
      </c>
      <c r="DY453" s="269" t="str">
        <f t="shared" si="1096"/>
        <v/>
      </c>
      <c r="DZ453" s="269" t="str">
        <f t="shared" si="1097"/>
        <v/>
      </c>
      <c r="EA453" s="269" t="str">
        <f t="shared" si="1098"/>
        <v/>
      </c>
      <c r="EB453" s="269" t="str">
        <f t="shared" si="1099"/>
        <v/>
      </c>
      <c r="EC453" s="269" t="str">
        <f t="shared" si="1100"/>
        <v/>
      </c>
      <c r="ED453" s="269" t="str">
        <f t="shared" si="1101"/>
        <v/>
      </c>
      <c r="EE453" s="269" t="str">
        <f t="shared" si="1102"/>
        <v/>
      </c>
      <c r="EF453" s="269" t="str">
        <f t="shared" si="1103"/>
        <v/>
      </c>
      <c r="EG453" s="269" t="str">
        <f t="shared" si="1104"/>
        <v/>
      </c>
      <c r="EH453" s="269" t="str">
        <f t="shared" si="1105"/>
        <v/>
      </c>
      <c r="EI453" s="269" t="str">
        <f t="shared" si="1106"/>
        <v/>
      </c>
      <c r="EJ453" s="269" t="str">
        <f t="shared" si="1107"/>
        <v/>
      </c>
      <c r="EK453" s="269" t="str">
        <f t="shared" si="1108"/>
        <v/>
      </c>
      <c r="EL453" s="269" t="str">
        <f t="shared" si="1109"/>
        <v/>
      </c>
      <c r="EM453" s="269" t="str">
        <f t="shared" si="1110"/>
        <v/>
      </c>
      <c r="EN453" s="269" t="str">
        <f t="shared" si="1111"/>
        <v/>
      </c>
      <c r="EO453" s="269" t="str">
        <f t="shared" si="1112"/>
        <v/>
      </c>
      <c r="EP453" s="269" t="str">
        <f t="shared" si="1113"/>
        <v/>
      </c>
      <c r="EQ453" s="269" t="str">
        <f t="shared" si="1114"/>
        <v/>
      </c>
      <c r="ER453" s="269" t="str">
        <f t="shared" si="1115"/>
        <v/>
      </c>
      <c r="ES453" s="269" t="str">
        <f t="shared" si="1116"/>
        <v/>
      </c>
      <c r="ET453" s="269" t="str">
        <f t="shared" si="1117"/>
        <v/>
      </c>
      <c r="EU453" s="269" t="str">
        <f t="shared" si="1118"/>
        <v/>
      </c>
      <c r="EV453" s="269" t="str">
        <f t="shared" si="1119"/>
        <v/>
      </c>
      <c r="EW453" s="269" t="str">
        <f t="shared" si="1120"/>
        <v/>
      </c>
      <c r="EX453" s="269" t="str">
        <f t="shared" si="1121"/>
        <v/>
      </c>
      <c r="EY453" s="269" t="str">
        <f t="shared" si="1166"/>
        <v/>
      </c>
      <c r="EZ453" s="269" t="str">
        <f t="shared" si="1122"/>
        <v/>
      </c>
      <c r="FA453" s="269" t="str">
        <f t="shared" si="1123"/>
        <v/>
      </c>
      <c r="FB453" s="269" t="str">
        <f t="shared" si="1124"/>
        <v/>
      </c>
      <c r="FC453" s="269" t="str">
        <f t="shared" si="1125"/>
        <v/>
      </c>
      <c r="FD453" s="269" t="str">
        <f t="shared" si="1126"/>
        <v/>
      </c>
      <c r="FE453" s="269" t="str">
        <f t="shared" si="1127"/>
        <v/>
      </c>
      <c r="FF453" s="269" t="str">
        <f t="shared" si="1128"/>
        <v/>
      </c>
      <c r="FG453" s="269" t="str">
        <f t="shared" si="1129"/>
        <v/>
      </c>
      <c r="FH453" s="269" t="str">
        <f t="shared" si="1130"/>
        <v/>
      </c>
      <c r="FI453" s="269" t="str">
        <f t="shared" si="1131"/>
        <v/>
      </c>
      <c r="FJ453" s="269" t="str">
        <f t="shared" si="1132"/>
        <v/>
      </c>
      <c r="FK453" s="269" t="str">
        <f t="shared" si="1133"/>
        <v/>
      </c>
      <c r="FL453" s="269" t="str">
        <f t="shared" si="1134"/>
        <v/>
      </c>
      <c r="FM453" s="269" t="str">
        <f t="shared" si="1135"/>
        <v/>
      </c>
      <c r="FN453" s="269" t="str">
        <f t="shared" si="1136"/>
        <v/>
      </c>
      <c r="FO453" s="269" t="str">
        <f t="shared" si="1137"/>
        <v/>
      </c>
      <c r="FP453" s="269" t="str">
        <f t="shared" si="1138"/>
        <v/>
      </c>
      <c r="FQ453" s="269" t="str">
        <f t="shared" si="1139"/>
        <v/>
      </c>
      <c r="FR453" s="269" t="str">
        <f t="shared" si="1167"/>
        <v/>
      </c>
      <c r="FS453" s="269" t="str">
        <f t="shared" si="1140"/>
        <v/>
      </c>
      <c r="FT453" s="269" t="str">
        <f t="shared" si="1141"/>
        <v/>
      </c>
      <c r="FU453" s="269" t="str">
        <f t="shared" si="1142"/>
        <v/>
      </c>
      <c r="FV453" s="269" t="str">
        <f t="shared" si="1143"/>
        <v/>
      </c>
      <c r="FW453" s="269" t="str">
        <f t="shared" si="1144"/>
        <v/>
      </c>
      <c r="FX453" s="269" t="str">
        <f t="shared" si="1145"/>
        <v/>
      </c>
      <c r="FY453" s="269" t="str">
        <f t="shared" si="1146"/>
        <v/>
      </c>
      <c r="FZ453" s="269" t="str">
        <f t="shared" si="1147"/>
        <v/>
      </c>
      <c r="GA453" s="269" t="str">
        <f>IF(AND($A$453&lt;=V$367,V$367&lt;=$B$453),$C$453,"")</f>
        <v/>
      </c>
      <c r="GB453" s="269" t="str">
        <f>IF(AND($A$453&lt;=V$367,V$367&lt;=$B$453),((1/3)*$C$453),"")</f>
        <v/>
      </c>
      <c r="GC453" s="269" t="str">
        <f>IF(AND($A$453&lt;=V$367,V$367&lt;=$B$453),((2/3)*$C$453),"")</f>
        <v/>
      </c>
      <c r="GD453" s="269" t="str">
        <f t="shared" si="1148"/>
        <v/>
      </c>
      <c r="GE453" s="269" t="str">
        <f t="shared" si="1149"/>
        <v/>
      </c>
      <c r="GF453" s="269" t="str">
        <f t="shared" si="1150"/>
        <v/>
      </c>
      <c r="GG453" s="269" t="str">
        <f t="shared" si="1151"/>
        <v/>
      </c>
      <c r="GH453" s="269" t="str">
        <f t="shared" si="1152"/>
        <v/>
      </c>
      <c r="GI453" s="269" t="str">
        <f t="shared" si="1153"/>
        <v/>
      </c>
      <c r="GJ453" s="269" t="str">
        <f t="shared" si="1154"/>
        <v/>
      </c>
      <c r="GK453" s="269" t="str">
        <f t="shared" si="1155"/>
        <v/>
      </c>
      <c r="GL453" s="269" t="str">
        <f t="shared" si="1156"/>
        <v/>
      </c>
      <c r="GM453" s="269" t="str">
        <f t="shared" si="1157"/>
        <v/>
      </c>
      <c r="GN453" s="269" t="str">
        <f t="shared" si="1158"/>
        <v/>
      </c>
      <c r="GO453" s="269" t="str">
        <f t="shared" si="1159"/>
        <v/>
      </c>
      <c r="GP453" s="269" t="str">
        <f t="shared" si="1160"/>
        <v/>
      </c>
      <c r="GQ453" s="269" t="str">
        <f t="shared" si="1161"/>
        <v/>
      </c>
      <c r="GR453" s="270" t="str">
        <f t="shared" si="1162"/>
        <v/>
      </c>
      <c r="GS453" s="269" t="str">
        <f>IF(AND($A$453&lt;=X$367,X$367&lt;=$B$453),$C$453,"")</f>
        <v/>
      </c>
      <c r="GT453" s="269" t="str">
        <f>IF(AND($A$453&lt;=X$367,X$367&lt;=$B$453),((1/3)*$C$453),"")</f>
        <v/>
      </c>
      <c r="GU453" s="269" t="str">
        <f>IF(AND($A$453&lt;=X$367,X$367&lt;=$B$453),((2/3)*$C$453),"")</f>
        <v/>
      </c>
      <c r="GV453" s="269" t="str">
        <f>IF(AND($A$453&lt;=X$367,X$367&lt;=$B$453),$D$453,"")</f>
        <v/>
      </c>
      <c r="GW453" s="269" t="str">
        <f>IF(AND($A$453&lt;=X$367,X$367&lt;=$B$453),((1/3)*$D$453),"")</f>
        <v/>
      </c>
      <c r="GX453" s="269" t="str">
        <f>IF(AND($A$453&lt;=X$367,X$367&lt;=$B$453),((2/3)*$D$453),"")</f>
        <v/>
      </c>
      <c r="GY453" s="269" t="str">
        <f>IF(AND($A$453&lt;=X$367,X$367&lt;=$B$453),$E$453,"")</f>
        <v/>
      </c>
      <c r="GZ453" s="269" t="str">
        <f>IF(AND($A$453&lt;=X$367,X$367&lt;=$B$453),((1/3)*$E$453),"")</f>
        <v/>
      </c>
      <c r="HA453" s="269" t="str">
        <f>IF(AND($A$453&lt;=X$367,X$367&lt;=$B$453),((2/3)*$E$453),"")</f>
        <v/>
      </c>
      <c r="HB453" s="269" t="str">
        <f>IF(AND($A$453&lt;=Y$367,Y$367&lt;=$B$453),$C$453,"")</f>
        <v/>
      </c>
      <c r="HC453" s="269" t="str">
        <f>IF(AND($A$453&lt;=Y$367,Y$367&lt;=$B$453),((1/3)*$C$453),"")</f>
        <v/>
      </c>
      <c r="HD453" s="269" t="str">
        <f>IF(AND($A$453&lt;=Y$367,Y$367&lt;=$B$453),((2/3)*$C$453),"")</f>
        <v/>
      </c>
      <c r="HE453" s="269" t="str">
        <f>IF(AND($A$453&lt;=Y$367,Y$367&lt;=$B$453),$D$453,"")</f>
        <v/>
      </c>
      <c r="HF453" s="269" t="str">
        <f>IF(AND($A$453&lt;=Y$367,Y$367&lt;=$B$453),((1/3)*$D$453),"")</f>
        <v/>
      </c>
      <c r="HG453" s="269" t="str">
        <f>IF(AND($A$453&lt;=Y$367,Y$367&lt;=$B$453),((2/3)*$D$453),"")</f>
        <v/>
      </c>
      <c r="HH453" s="269" t="str">
        <f>IF(AND($A$453&lt;=Y$367,Y$367&lt;=$B$453),$E$453,"")</f>
        <v/>
      </c>
      <c r="HI453" s="269" t="str">
        <f>IF(AND($A$453&lt;=Y$367,Y$367&lt;=$B$453),((1/3)*$E$453),"")</f>
        <v/>
      </c>
      <c r="HJ453" s="269" t="str">
        <f>IF(AND($A$453&lt;=Y$367,Y$367&lt;=$B$453),((2/3)*$E$453),"")</f>
        <v/>
      </c>
      <c r="HK453" s="269" t="str">
        <f>IF(AND($A$453&lt;=Z$367,Z$367&lt;=$B$453),$C$453,"")</f>
        <v/>
      </c>
      <c r="HL453" s="269" t="str">
        <f>IF(AND($A$453&lt;=Z$367,Z$367&lt;=$B$453),((1/3)*$C$453),"")</f>
        <v/>
      </c>
      <c r="HM453" s="269" t="str">
        <f>IF(AND($A$453&lt;=Z$367,Z$367&lt;=$B$453),((2/3)*$C$453),"")</f>
        <v/>
      </c>
      <c r="HN453" s="269" t="str">
        <f>IF(AND($A$453&lt;=Z$367,Z$367&lt;=$B$453),$D$453,"")</f>
        <v/>
      </c>
      <c r="HO453" s="269" t="str">
        <f>IF(AND($A$453&lt;=Z$367,Z$367&lt;=$B$453),((1/3)*$D$453),"")</f>
        <v/>
      </c>
      <c r="HP453" s="269" t="str">
        <f>IF(AND($A$453&lt;=Z$367,Z$367&lt;=$B$453),((2/3)*$D$453),"")</f>
        <v/>
      </c>
      <c r="HQ453" s="269" t="str">
        <f>IF(AND($A$453&lt;=Z$367,Z$367&lt;=$B$453),$E$453,"")</f>
        <v/>
      </c>
      <c r="HR453" s="269" t="str">
        <f>IF(AND($A$453&lt;=Z$367,Z$367&lt;=$B$453),((1/3)*$E$453),"")</f>
        <v/>
      </c>
      <c r="HS453" s="269" t="str">
        <f>IF(AND($A$453&lt;=Z$367,Z$367&lt;=$B$453),((2/3)*$E$453),"")</f>
        <v/>
      </c>
      <c r="HT453" s="269" t="str">
        <f>IF(AND($A$453&lt;=AA$367,AA$367&lt;=$B$453),$C$453,"")</f>
        <v/>
      </c>
      <c r="HU453" s="269" t="str">
        <f>IF(AND($A$453&lt;=AA$367,AA$367&lt;=$B$453),((1/3)*$C$453),"")</f>
        <v/>
      </c>
      <c r="HV453" s="269" t="str">
        <f>IF(AND($A$453&lt;=AA$367,AA$367&lt;=$B$453),((2/3)*$C$453),"")</f>
        <v/>
      </c>
      <c r="HW453" s="269" t="str">
        <f>IF(AND($A$453&lt;=AA$367,AA$367&lt;=$B$453),$D$453,"")</f>
        <v/>
      </c>
      <c r="HX453" s="269" t="str">
        <f>IF(AND($A$453&lt;=AA$367,AA$367&lt;=$B$453),((1/3)*$D$453),"")</f>
        <v/>
      </c>
      <c r="HY453" s="269" t="str">
        <f>IF(AND($A$453&lt;=AA$367,AA$367&lt;=$B$453),((2/3)*$D$453),"")</f>
        <v/>
      </c>
      <c r="HZ453" s="269" t="str">
        <f>IF(AND($A$453&lt;=AA$367,AA$367&lt;=$B$453),$E$453,"")</f>
        <v/>
      </c>
      <c r="IA453" s="269" t="str">
        <f>IF(AND($A$453&lt;=AA$367,AA$367&lt;=$B$453),((1/3)*$E$453),"")</f>
        <v/>
      </c>
      <c r="IB453" s="269" t="str">
        <f>IF(AND($A$453&lt;=AA$367,AA$367&lt;=$B$453),((2/3)*$E$453),"")</f>
        <v/>
      </c>
      <c r="IC453" s="269" t="str">
        <f>IF(AND($A$453&lt;=AB$367,AB$367&lt;=$B$453),$C$453,"")</f>
        <v/>
      </c>
      <c r="ID453" s="269" t="str">
        <f>IF(AND($A$453&lt;=AB$367,AB$367&lt;=$B$453),((1/3)*$C$453),"")</f>
        <v/>
      </c>
      <c r="IE453" s="269" t="str">
        <f>IF(AND($A$453&lt;=AB$367,AB$367&lt;=$B$453),((2/3)*$C$453),"")</f>
        <v/>
      </c>
      <c r="IF453" s="269" t="str">
        <f>IF(AND($A$453&lt;=AB$367,AB$367&lt;=$B$453),$D$453,"")</f>
        <v/>
      </c>
      <c r="IG453" s="269" t="str">
        <f>IF(AND($A$453&lt;=AB$367,AB$367&lt;=$B$453),((1/3)*$D$453),"")</f>
        <v/>
      </c>
      <c r="IH453" s="269" t="str">
        <f>IF(AND($A$453&lt;=AB$367,AB$367&lt;=$B$453),((2/3)*$D$453),"")</f>
        <v/>
      </c>
      <c r="II453" s="269" t="str">
        <f>IF(AND($A$453&lt;=AB$367,AB$367&lt;=$B$453),$E$453,"")</f>
        <v/>
      </c>
      <c r="IJ453" s="269" t="str">
        <f>IF(AND($A$453&lt;=AB$367,AB$367&lt;=$B$453),((1/3)*$E$453),"")</f>
        <v/>
      </c>
      <c r="IK453" s="269" t="str">
        <f>IF(AND($A$453&lt;=AB$367,AB$367&lt;=$B$453),((2/3)*$E$453),"")</f>
        <v/>
      </c>
      <c r="IL453" s="269" t="str">
        <f>IF(AND($A$453&lt;=AC$367,AC$367&lt;=$B$453),$C$453,"")</f>
        <v/>
      </c>
      <c r="IM453" s="269" t="str">
        <f>IF(AND($A$453&lt;=AC$367,AC$367&lt;=$B$453),((1/3)*$C$453),"")</f>
        <v/>
      </c>
      <c r="IN453" s="269" t="str">
        <f>IF(AND($A$453&lt;=AC$367,AC$367&lt;=$B$453),((2/3)*$C$453),"")</f>
        <v/>
      </c>
      <c r="IO453" s="269" t="str">
        <f>IF(AND($A$453&lt;=AC$367,AC$367&lt;=$B$453),$D$453,"")</f>
        <v/>
      </c>
      <c r="IP453" s="269" t="str">
        <f>IF(AND($A$453&lt;=AC$367,AC$367&lt;=$B$453),((1/3)*$D$453),"")</f>
        <v/>
      </c>
      <c r="IQ453" s="269" t="str">
        <f>IF(AND($A$453&lt;=AC$367,AC$367&lt;=$B$453),((2/3)*$D$453),"")</f>
        <v/>
      </c>
      <c r="IR453" s="269" t="str">
        <f>IF(AND($A$453&lt;=AC$367,AC$367&lt;=$B$453),$E$453,"")</f>
        <v/>
      </c>
      <c r="IS453" s="269" t="str">
        <f>IF(AND($A$453&lt;=AC$367,AC$367&lt;=$B$453),((1/3)*$E$453),"")</f>
        <v/>
      </c>
      <c r="IT453" s="269" t="str">
        <f>IF(AND($A$453&lt;=AC$367,AC$367&lt;=$B$453),((2/3)*$E$453),"")</f>
        <v/>
      </c>
      <c r="IU453" s="269" t="str">
        <f>IF(AND($A$453&lt;=AD$367,AD$367&lt;=$B$453),$C$453,"")</f>
        <v/>
      </c>
      <c r="IV453" s="269" t="str">
        <f>IF(AND($A$453&lt;=AD$367,AD$367&lt;=$B$453),((1/3)*$C$453),"")</f>
        <v/>
      </c>
      <c r="IW453" s="269" t="str">
        <f>IF(AND($A$453&lt;=AD$367,AD$367&lt;=$B$453),((2/3)*$C$453),"")</f>
        <v/>
      </c>
      <c r="IX453" s="269" t="str">
        <f>IF(AND($A$453&lt;=AD$367,AD$367&lt;=$B$453),$D$453,"")</f>
        <v/>
      </c>
      <c r="IY453" s="269" t="str">
        <f>IF(AND($A$453&lt;=AD$367,AD$367&lt;=$B$453),((1/3)*$D$453),"")</f>
        <v/>
      </c>
      <c r="IZ453" s="269" t="str">
        <f>IF(AND($A$453&lt;=AD$367,AD$367&lt;=$B$453),((2/3)*$D$453),"")</f>
        <v/>
      </c>
      <c r="JA453" s="269" t="str">
        <f>IF(AND($A$453&lt;=AD$367,AD$367&lt;=$B$453),$E$453,"")</f>
        <v/>
      </c>
      <c r="JB453" s="269" t="str">
        <f>IF(AND($A$453&lt;=AD$367,AD$367&lt;=$B$453),((1/3)*$E$453),"")</f>
        <v/>
      </c>
      <c r="JC453" s="269" t="str">
        <f>IF(AND($A$453&lt;=AD$367,AD$367&lt;=$B$453),((2/3)*$E$453),"")</f>
        <v/>
      </c>
      <c r="JD453" s="269" t="str">
        <f>IF(AND($A$453&lt;=AE$367,AE$367&lt;=$B$453),$C$453,"")</f>
        <v/>
      </c>
      <c r="JE453" s="269" t="str">
        <f>IF(AND($A$453&lt;=AE$367,AE$367&lt;=$B$453),((1/3)*$C$453),"")</f>
        <v/>
      </c>
      <c r="JF453" s="269" t="str">
        <f>IF(AND($A$453&lt;=AE$367,AE$367&lt;=$B$453),((2/3)*$C$453),"")</f>
        <v/>
      </c>
      <c r="JG453" s="269" t="str">
        <f>IF(AND($A$453&lt;=AE$367,AE$367&lt;=$B$453),$D$453,"")</f>
        <v/>
      </c>
      <c r="JH453" s="269" t="str">
        <f>IF(AND($A$453&lt;=AE$367,AE$367&lt;=$B$453),((1/3)*$D$453),"")</f>
        <v/>
      </c>
      <c r="JI453" s="269" t="str">
        <f>IF(AND($A$453&lt;=AE$367,AE$367&lt;=$B$453),((2/3)*$D$453),"")</f>
        <v/>
      </c>
      <c r="JJ453" s="269" t="str">
        <f>IF(AND($A$453&lt;=AE$367,AE$367&lt;=$B$453),$E$453,"")</f>
        <v/>
      </c>
      <c r="JK453" s="269" t="str">
        <f>IF(AND($A$453&lt;=AE$367,AE$367&lt;=$B$453),((1/3)*$E$453),"")</f>
        <v/>
      </c>
      <c r="JL453" s="269" t="str">
        <f>IF(AND($A$453&lt;=AE$367,AE$367&lt;=$B$453),((2/3)*$E$453),"")</f>
        <v/>
      </c>
      <c r="JM453" s="269" t="str">
        <f>IF(AND($A$453&lt;=AF$367,AF$367&lt;=$B$453),$C$453,"")</f>
        <v/>
      </c>
      <c r="JN453" s="269" t="str">
        <f>IF(AND($A$453&lt;=AF$367,AF$367&lt;=$B$453),((1/3)*$C$453),"")</f>
        <v/>
      </c>
      <c r="JO453" s="269" t="str">
        <f>IF(AND($A$453&lt;=AF$367,AF$367&lt;=$B$453),((2/3)*$C$453),"")</f>
        <v/>
      </c>
      <c r="JP453" s="269" t="str">
        <f>IF(AND($A$453&lt;=AF$367,AF$367&lt;=$B$453),$D$453,"")</f>
        <v/>
      </c>
      <c r="JQ453" s="269" t="str">
        <f>IF(AND($A$453&lt;=AF$367,AF$367&lt;=$B$453),((1/3)*$D$453),"")</f>
        <v/>
      </c>
      <c r="JR453" s="269" t="str">
        <f>IF(AND($A$453&lt;=AF$367,AF$367&lt;=$B$453),((2/3)*$D$453),"")</f>
        <v/>
      </c>
      <c r="JS453" s="269" t="str">
        <f>IF(AND($A$453&lt;=AF$367,AF$367&lt;=$B$453),$E$453,"")</f>
        <v/>
      </c>
      <c r="JT453" s="269" t="str">
        <f>IF(AND($A$453&lt;=AF$367,AF$367&lt;=$B$453),((1/3)*$E$453),"")</f>
        <v/>
      </c>
      <c r="JU453" s="269" t="str">
        <f>IF(AND($A$453&lt;=AF$367,AF$367&lt;=$B$453),((2/3)*$E$453),"")</f>
        <v/>
      </c>
      <c r="JV453" s="269" t="str">
        <f>IF(AND($A$453&lt;=AG$367,AG$367&lt;=$B$453),$C$453,"")</f>
        <v/>
      </c>
      <c r="JW453" s="269" t="str">
        <f>IF(AND($A$453&lt;=AG$367,AG$367&lt;=$B$453),((1/3)*$C$453),"")</f>
        <v/>
      </c>
      <c r="JX453" s="269" t="str">
        <f>IF(AND($A$453&lt;=AG$367,AG$367&lt;=$B$453),((2/3)*$C$453),"")</f>
        <v/>
      </c>
      <c r="JY453" s="269" t="str">
        <f>IF(AND($A$453&lt;=AG$367,AG$367&lt;=$B$453),$D$453,"")</f>
        <v/>
      </c>
      <c r="JZ453" s="269" t="str">
        <f>IF(AND($A$453&lt;=AG$367,AG$367&lt;=$B$453),((1/3)*$D$453),"")</f>
        <v/>
      </c>
      <c r="KA453" s="269" t="str">
        <f>IF(AND($A$453&lt;=AG$367,AG$367&lt;=$B$453),((2/3)*$D$453),"")</f>
        <v/>
      </c>
      <c r="KB453" s="269" t="str">
        <f>IF(AND($A$453&lt;=AG$367,AG$367&lt;=$B$453),$E$453,"")</f>
        <v/>
      </c>
      <c r="KC453" s="269" t="str">
        <f>IF(AND($A$453&lt;=AG$367,AG$367&lt;=$B$453),((1/3)*$E$453),"")</f>
        <v/>
      </c>
      <c r="KD453" s="269" t="str">
        <f>IF(AND($A$453&lt;=AG$367,AG$367&lt;=$B$453),((2/3)*$E$453),"")</f>
        <v/>
      </c>
      <c r="KE453" s="269" t="str">
        <f>IF(AND($A$453&lt;=AH$367,AH$367&lt;=$B$453),$C$453,"")</f>
        <v/>
      </c>
      <c r="KF453" s="269" t="str">
        <f>IF(AND($A$453&lt;=AH$367,AH$367&lt;=$B$453),((1/3)*$C$453),"")</f>
        <v/>
      </c>
      <c r="KG453" s="269" t="str">
        <f>IF(AND($A$453&lt;=AH$367,AH$367&lt;=$B$453),((2/3)*$C$453),"")</f>
        <v/>
      </c>
      <c r="KH453" s="269" t="str">
        <f>IF(AND($A$453&lt;=AH$367,AH$367&lt;=$B$453),$D$453,"")</f>
        <v/>
      </c>
      <c r="KI453" s="269" t="str">
        <f>IF(AND($A$453&lt;=AH$367,AH$367&lt;=$B$453),((1/3)*$D$453),"")</f>
        <v/>
      </c>
      <c r="KJ453" s="269" t="str">
        <f>IF(AND($A$453&lt;=AH$367,AH$367&lt;=$B$453),((2/3)*$D$453),"")</f>
        <v/>
      </c>
      <c r="KK453" s="269" t="str">
        <f>IF(AND($A$453&lt;=AH$367,AH$367&lt;=$B$453),$E$453,"")</f>
        <v/>
      </c>
      <c r="KL453" s="269" t="str">
        <f>IF(AND($A$453&lt;=AH$367,AH$367&lt;=$B$453),((1/3)*$E$453),"")</f>
        <v/>
      </c>
      <c r="KM453" s="269" t="str">
        <f>IF(AND($A$453&lt;=AH$367,AH$367&lt;=$B$453),((2/3)*$E$453),"")</f>
        <v/>
      </c>
      <c r="KN453" s="269" t="str">
        <f>IF(AND($A$453&lt;=AI$367,AI$367&lt;=$B$453),$C$453,"")</f>
        <v/>
      </c>
      <c r="KO453" s="269" t="str">
        <f>IF(AND($A$453&lt;=AI$367,AI$367&lt;=$B$453),((1/3)*$C$453),"")</f>
        <v/>
      </c>
      <c r="KP453" s="269" t="str">
        <f>IF(AND($A$453&lt;=AI$367,AI$367&lt;=$B$453),((2/3)*$C$453),"")</f>
        <v/>
      </c>
      <c r="KQ453" s="269" t="str">
        <f>IF(AND($A$453&lt;=AI$367,AI$367&lt;=$B$453),$D$453,"")</f>
        <v/>
      </c>
      <c r="KR453" s="269" t="str">
        <f>IF(AND($A$453&lt;=AI$367,AI$367&lt;=$B$453),((1/3)*$D$453),"")</f>
        <v/>
      </c>
      <c r="KS453" s="269" t="str">
        <f>IF(AND($A$453&lt;=AI$367,AI$367&lt;=$B$453),((2/3)*$D$453),"")</f>
        <v/>
      </c>
      <c r="KT453" s="269" t="str">
        <f>IF(AND($A$453&lt;=AI$367,AI$367&lt;=$B$453),$E$453,"")</f>
        <v/>
      </c>
      <c r="KU453" s="269" t="str">
        <f>IF(AND($A$453&lt;=AI$367,AI$367&lt;=$B$453),((1/3)*$E$453),"")</f>
        <v/>
      </c>
      <c r="KV453" s="269" t="str">
        <f>IF(AND($A$453&lt;=AI$367,AI$367&lt;=$B$453),((2/3)*$E$453),"")</f>
        <v/>
      </c>
      <c r="KW453" s="269" t="str">
        <f>IF(AND($A$453&lt;=AJ$367,AJ$367&lt;=$B$453),$C$453,"")</f>
        <v/>
      </c>
      <c r="KX453" s="269" t="str">
        <f>IF(AND($A$453&lt;=AJ$367,AJ$367&lt;=$B$453),((1/3)*$C$453),"")</f>
        <v/>
      </c>
      <c r="KY453" s="269" t="str">
        <f>IF(AND($A$453&lt;=AJ$367,AJ$367&lt;=$B$453),((2/3)*$C$453),"")</f>
        <v/>
      </c>
      <c r="KZ453" s="269" t="str">
        <f>IF(AND($A$453&lt;=AJ$367,AJ$367&lt;=$B$453),$D$453,"")</f>
        <v/>
      </c>
      <c r="LA453" s="269" t="str">
        <f>IF(AND($A$453&lt;=AJ$367,AJ$367&lt;=$B$453),((1/3)*$D$453),"")</f>
        <v/>
      </c>
      <c r="LB453" s="269" t="str">
        <f>IF(AND($A$453&lt;=AJ$367,AJ$367&lt;=$B$453),((2/3)*$D$453),"")</f>
        <v/>
      </c>
      <c r="LC453" s="269" t="str">
        <f>IF(AND($A$453&lt;=AJ$367,AJ$367&lt;=$B$453),$E$453,"")</f>
        <v/>
      </c>
      <c r="LD453" s="269" t="str">
        <f>IF(AND($A$453&lt;=AJ$367,AJ$367&lt;=$B$453),((1/3)*$E$453),"")</f>
        <v/>
      </c>
      <c r="LE453" s="269" t="str">
        <f>IF(AND($A$453&lt;=AJ$367,AJ$367&lt;=$B$453),((2/3)*$E$453),"")</f>
        <v/>
      </c>
      <c r="LF453" s="269" t="str">
        <f>IF(AND($A$453&lt;=AK$367,AK$367&lt;=$B$453),$C$453,"")</f>
        <v/>
      </c>
      <c r="LG453" s="269" t="str">
        <f>IF(AND($A$453&lt;=AK$367,AK$367&lt;=$B$453),((1/3)*$C$453),"")</f>
        <v/>
      </c>
      <c r="LH453" s="269" t="str">
        <f>IF(AND($A$453&lt;=AK$367,AK$367&lt;=$B$453),((2/3)*$C$453),"")</f>
        <v/>
      </c>
      <c r="LI453" s="269" t="str">
        <f>IF(AND($A$453&lt;=AK$367,AK$367&lt;=$B$453),$D$453,"")</f>
        <v/>
      </c>
      <c r="LJ453" s="269" t="str">
        <f>IF(AND($A$453&lt;=AK$367,AK$367&lt;=$B$453),((1/3)*$D$453),"")</f>
        <v/>
      </c>
      <c r="LK453" s="269" t="str">
        <f>IF(AND($A$453&lt;=AK$367,AK$367&lt;=$B$453),((2/3)*$D$453),"")</f>
        <v/>
      </c>
      <c r="LL453" s="269" t="str">
        <f>IF(AND($A$453&lt;=AK$367,AK$367&lt;=$B$453),$E$453,"")</f>
        <v/>
      </c>
      <c r="LM453" s="269" t="str">
        <f>IF(AND($A$453&lt;=AK$367,AK$367&lt;=$B$453),((1/3)*$E$453),"")</f>
        <v/>
      </c>
      <c r="LN453" s="269" t="str">
        <f>IF(AND($A$453&lt;=AK$367,AK$367&lt;=$B$453),((2/3)*$E$453),"")</f>
        <v/>
      </c>
      <c r="LO453" s="269" t="str">
        <f>IF(AND($A$453&lt;=AL$367,AL$367&lt;=$B$453),$C$453,"")</f>
        <v/>
      </c>
      <c r="LP453" s="269" t="str">
        <f>IF(AND($A$453&lt;=AL$367,AL$367&lt;=$B$453),((1/3)*$C$453),"")</f>
        <v/>
      </c>
      <c r="LQ453" s="269" t="str">
        <f>IF(AND($A$453&lt;=AL$367,AL$367&lt;=$B$453),((2/3)*$C$453),"")</f>
        <v/>
      </c>
      <c r="LR453" s="269" t="str">
        <f>IF(AND($A$453&lt;=AL$367,AL$367&lt;=$B$453),$D$453,"")</f>
        <v/>
      </c>
      <c r="LS453" s="269" t="str">
        <f>IF(AND($A$453&lt;=AL$367,AL$367&lt;=$B$453),((1/3)*$D$453),"")</f>
        <v/>
      </c>
      <c r="LT453" s="269" t="str">
        <f>IF(AND($A$453&lt;=AL$367,AL$367&lt;=$B$453),((2/3)*$D$453),"")</f>
        <v/>
      </c>
      <c r="LU453" s="269" t="str">
        <f>IF(AND($A$453&lt;=AL$367,AL$367&lt;=$B$453),$E$453,"")</f>
        <v/>
      </c>
      <c r="LV453" s="269" t="str">
        <f>IF(AND($A$453&lt;=AL$367,AL$367&lt;=$B$453),((1/3)*$E$453),"")</f>
        <v/>
      </c>
      <c r="LW453" s="269" t="str">
        <f>IF(AND($A$453&lt;=AL$367,AL$367&lt;=$B$453),((2/3)*$E$453),"")</f>
        <v/>
      </c>
      <c r="LX453" s="269" t="str">
        <f>IF(AND($A$453&lt;=AM$367,AM$367&lt;=$B$453),$C$453,"")</f>
        <v/>
      </c>
      <c r="LY453" s="269" t="str">
        <f>IF(AND($A$453&lt;=AM$367,AM$367&lt;=$B$453),((1/3)*$C$453),"")</f>
        <v/>
      </c>
      <c r="LZ453" s="269" t="str">
        <f>IF(AND($A$453&lt;=AM$367,AM$367&lt;=$B$453),((2/3)*$C$453),"")</f>
        <v/>
      </c>
      <c r="MA453" s="269" t="str">
        <f>IF(AND($A$453&lt;=AM$367,AM$367&lt;=$B$453),$D$453,"")</f>
        <v/>
      </c>
      <c r="MB453" s="269" t="str">
        <f>IF(AND($A$453&lt;=AM$367,AM$367&lt;=$B$453),((1/3)*$D$453),"")</f>
        <v/>
      </c>
      <c r="MC453" s="269" t="str">
        <f>IF(AND($A$453&lt;=AM$367,AM$367&lt;=$B$453),((2/3)*$D$453),"")</f>
        <v/>
      </c>
      <c r="MD453" s="269" t="str">
        <f>IF(AND($A$453&lt;=AM$367,AM$367&lt;=$B$453),$E$453,"")</f>
        <v/>
      </c>
      <c r="ME453" s="269" t="str">
        <f>IF(AND($A$453&lt;=AM$367,AM$367&lt;=$B$453),((1/3)*$E$453),"")</f>
        <v/>
      </c>
      <c r="MF453" s="269" t="str">
        <f>IF(AND($A$453&lt;=AM$367,AM$367&lt;=$B$453),((2/3)*$E$453),"")</f>
        <v/>
      </c>
      <c r="MG453" s="269" t="str">
        <f>IF(AND($A$453&lt;=AN$367,AN$367&lt;=$B$453),$C$453,"")</f>
        <v/>
      </c>
      <c r="MH453" s="269" t="str">
        <f>IF(AND($A$453&lt;=AN$367,AN$367&lt;=$B$453),((1/3)*$C$453),"")</f>
        <v/>
      </c>
      <c r="MI453" s="269" t="str">
        <f>IF(AND($A$453&lt;=AN$367,AN$367&lt;=$B$453),((2/3)*$C$453),"")</f>
        <v/>
      </c>
      <c r="MJ453" s="269" t="str">
        <f>IF(AND($A$453&lt;=AN$367,AN$367&lt;=$B$453),$D$453,"")</f>
        <v/>
      </c>
      <c r="MK453" s="269" t="str">
        <f>IF(AND($A$453&lt;=AN$367,AN$367&lt;=$B$453),((1/3)*$D$453),"")</f>
        <v/>
      </c>
      <c r="ML453" s="269" t="str">
        <f>IF(AND($A$453&lt;=AN$367,AN$367&lt;=$B$453),((2/3)*$D$453),"")</f>
        <v/>
      </c>
      <c r="MM453" s="269" t="str">
        <f>IF(AND($A$453&lt;=AN$367,AN$367&lt;=$B$453),$E$453,"")</f>
        <v/>
      </c>
      <c r="MN453" s="269" t="str">
        <f>IF(AND($A$453&lt;=AN$367,AN$367&lt;=$B$453),((1/3)*$E$453),"")</f>
        <v/>
      </c>
      <c r="MO453" s="269" t="str">
        <f>IF(AND($A$453&lt;=AN$367,AN$367&lt;=$B$453),((2/3)*$E$453),"")</f>
        <v/>
      </c>
      <c r="MP453" s="269" t="str">
        <f>IF(AND($A$453&lt;=AO$367,AO$367&lt;=$B$453),$C$453,"")</f>
        <v/>
      </c>
      <c r="MQ453" s="269" t="str">
        <f>IF(AND($A$453&lt;=AO$367,AO$367&lt;=$B$453),((1/3)*$C$453),"")</f>
        <v/>
      </c>
      <c r="MR453" s="269" t="str">
        <f>IF(AND($A$453&lt;=AO$367,AO$367&lt;=$B$453),((2/3)*$C$453),"")</f>
        <v/>
      </c>
      <c r="MS453" s="269" t="str">
        <f>IF(AND($A$453&lt;=AO$367,AO$367&lt;=$B$453),$D$453,"")</f>
        <v/>
      </c>
      <c r="MT453" s="269" t="str">
        <f>IF(AND($A$453&lt;=AO$367,AO$367&lt;=$B$453),((1/3)*$D$453),"")</f>
        <v/>
      </c>
      <c r="MU453" s="269" t="str">
        <f>IF(AND($A$453&lt;=AO$367,AO$367&lt;=$B$453),((2/3)*$D$453),"")</f>
        <v/>
      </c>
      <c r="MV453" s="269" t="str">
        <f>IF(AND($A$453&lt;=AO$367,AO$367&lt;=$B$453),$E$453,"")</f>
        <v/>
      </c>
      <c r="MW453" s="269" t="str">
        <f>IF(AND($A$453&lt;=AO$367,AO$367&lt;=$B$453),((1/3)*$E$453),"")</f>
        <v/>
      </c>
      <c r="MX453" s="269" t="str">
        <f>IF(AND($A$453&lt;=AO$367,AO$367&lt;=$B$453),((2/3)*$E$453),"")</f>
        <v/>
      </c>
      <c r="MY453" s="269" t="str">
        <f>IF(AND($A$453&lt;=AP$367,AP$367&lt;=$B$453),$C$453,"")</f>
        <v/>
      </c>
      <c r="MZ453" s="269" t="str">
        <f>IF(AND($A$453&lt;=AP$367,AP$367&lt;=$B$453),((1/3)*$C$453),"")</f>
        <v/>
      </c>
      <c r="NA453" s="269" t="str">
        <f>IF(AND($A$453&lt;=AP$367,AP$367&lt;=$B$453),((2/3)*$C$453),"")</f>
        <v/>
      </c>
      <c r="NB453" s="269" t="str">
        <f>IF(AND($A$453&lt;=AP$367,AP$367&lt;=$B$453),$D$453,"")</f>
        <v/>
      </c>
      <c r="NC453" s="269" t="str">
        <f>IF(AND($A$453&lt;=AP$367,AP$367&lt;=$B$453),((1/3)*$D$453),"")</f>
        <v/>
      </c>
      <c r="ND453" s="269" t="str">
        <f>IF(AND($A$453&lt;=AP$367,AP$367&lt;=$B$453),((2/3)*$D$453),"")</f>
        <v/>
      </c>
      <c r="NE453" s="269" t="str">
        <f>IF(AND($A$453&lt;=AP$367,AP$367&lt;=$B$453),$E$453,"")</f>
        <v/>
      </c>
      <c r="NF453" s="269" t="str">
        <f>IF(AND($A$453&lt;=AP$367,AP$367&lt;=$B$453),((1/3)*$E$453),"")</f>
        <v/>
      </c>
      <c r="NG453" s="269" t="str">
        <f>IF(AND($A$453&lt;=AP$367,AP$367&lt;=$B$453),((2/3)*$E$453),"")</f>
        <v/>
      </c>
      <c r="NH453" s="269" t="str">
        <f>IF(AND($A$453&lt;=AQ$367,AQ$367&lt;=$B$453),$C$453,"")</f>
        <v/>
      </c>
      <c r="NI453" s="269" t="str">
        <f>IF(AND($A$453&lt;=AQ$367,AQ$367&lt;=$B$453),((1/3)*$C$453),"")</f>
        <v/>
      </c>
      <c r="NJ453" s="269" t="str">
        <f>IF(AND($A$453&lt;=AQ$367,AQ$367&lt;=$B$453),((2/3)*$C$453),"")</f>
        <v/>
      </c>
      <c r="NK453" s="269" t="str">
        <f>IF(AND($A$453&lt;=AQ$367,AQ$367&lt;=$B$453),$D$453,"")</f>
        <v/>
      </c>
      <c r="NL453" s="269" t="str">
        <f>IF(AND($A$453&lt;=AQ$367,AQ$367&lt;=$B$453),((1/3)*$D$453),"")</f>
        <v/>
      </c>
      <c r="NM453" s="269" t="str">
        <f>IF(AND($A$453&lt;=AQ$367,AQ$367&lt;=$B$453),((2/3)*$D$453),"")</f>
        <v/>
      </c>
      <c r="NN453" s="269" t="str">
        <f>IF(AND($A$453&lt;=AQ$367,AQ$367&lt;=$B$453),$E$453,"")</f>
        <v/>
      </c>
      <c r="NO453" s="269" t="str">
        <f>IF(AND($A$453&lt;=AQ$367,AQ$367&lt;=$B$453),((1/3)*$E$453),"")</f>
        <v/>
      </c>
      <c r="NP453" s="269" t="str">
        <f>IF(AND($A$453&lt;=AQ$367,AQ$367&lt;=$B$453),((2/3)*$E$453),"")</f>
        <v/>
      </c>
      <c r="NQ453" s="269" t="str">
        <f>IF(AND($A$453&lt;=AR$367,AR$367&lt;=$B$453),$C$453,"")</f>
        <v/>
      </c>
      <c r="NR453" s="269" t="str">
        <f>IF(AND($A$453&lt;=AR$367,AR$367&lt;=$B$453),((1/3)*$C$453),"")</f>
        <v/>
      </c>
      <c r="NS453" s="269" t="str">
        <f>IF(AND($A$453&lt;=AR$367,AR$367&lt;=$B$453),((2/3)*$C$453),"")</f>
        <v/>
      </c>
      <c r="NT453" s="269" t="str">
        <f>IF(AND($A$453&lt;=AR$367,AR$367&lt;=$B$453),$D$453,"")</f>
        <v/>
      </c>
      <c r="NU453" s="269" t="str">
        <f>IF(AND($A$453&lt;=AR$367,AR$367&lt;=$B$453),((1/3)*$D$453),"")</f>
        <v/>
      </c>
      <c r="NV453" s="269" t="str">
        <f>IF(AND($A$453&lt;=AR$367,AR$367&lt;=$B$453),((2/3)*$D$453),"")</f>
        <v/>
      </c>
      <c r="NW453" s="269" t="str">
        <f>IF(AND($A$453&lt;=AR$367,AR$367&lt;=$B$453),$E$453,"")</f>
        <v/>
      </c>
      <c r="NX453" s="269" t="str">
        <f>IF(AND($A$453&lt;=AR$367,AR$367&lt;=$B$453),((1/3)*$E$453),"")</f>
        <v/>
      </c>
      <c r="NY453" s="269" t="str">
        <f>IF(AND($A$453&lt;=AR$367,AR$367&lt;=$B$453),((2/3)*$E$453),"")</f>
        <v/>
      </c>
      <c r="NZ453" s="269" t="str">
        <f>IF(AND($A$453&lt;=AS$367,AS$367&lt;=$B$453),$C$453,"")</f>
        <v/>
      </c>
      <c r="OA453" s="269" t="str">
        <f>IF(AND($A$453&lt;=AS$367,AS$367&lt;=$B$453),((1/3)*$C$453),"")</f>
        <v/>
      </c>
      <c r="OB453" s="269" t="str">
        <f>IF(AND($A$453&lt;=AS$367,AS$367&lt;=$B$453),((2/3)*$C$453),"")</f>
        <v/>
      </c>
      <c r="OC453" s="269" t="str">
        <f>IF(AND($A$453&lt;=AS$367,AS$367&lt;=$B$453),$D$453,"")</f>
        <v/>
      </c>
      <c r="OD453" s="269" t="str">
        <f>IF(AND($A$453&lt;=AS$367,AS$367&lt;=$B$453),((1/3)*$D$453),"")</f>
        <v/>
      </c>
      <c r="OE453" s="269" t="str">
        <f>IF(AND($A$453&lt;=AS$367,AS$367&lt;=$B$453),((2/3)*$D$453),"")</f>
        <v/>
      </c>
      <c r="OF453" s="269" t="str">
        <f>IF(AND($A$453&lt;=AS$367,AS$367&lt;=$B$453),$E$453,"")</f>
        <v/>
      </c>
      <c r="OG453" s="269" t="str">
        <f>IF(AND($A$453&lt;=AS$367,AS$367&lt;=$B$453),((1/3)*$E$453),"")</f>
        <v/>
      </c>
      <c r="OH453" s="269" t="str">
        <f>IF(AND($A$453&lt;=AS$367,AS$367&lt;=$B$453),((2/3)*$E$453),"")</f>
        <v/>
      </c>
      <c r="OI453" s="269" t="str">
        <f>IF(AND($A$453&lt;=AT$367,AT$367&lt;=$B$453),$C$453,"")</f>
        <v/>
      </c>
      <c r="OJ453" s="269" t="str">
        <f>IF(AND($A$453&lt;=AT$367,AT$367&lt;=$B$453),((1/3)*$C$453),"")</f>
        <v/>
      </c>
      <c r="OK453" s="269" t="str">
        <f>IF(AND($A$453&lt;=AT$367,AT$367&lt;=$B$453),((2/3)*$C$453),"")</f>
        <v/>
      </c>
      <c r="OL453" s="269" t="str">
        <f>IF(AND($A$453&lt;=AT$367,AT$367&lt;=$B$453),$D$453,"")</f>
        <v/>
      </c>
      <c r="OM453" s="269" t="str">
        <f>IF(AND($A$453&lt;=AT$367,AT$367&lt;=$B$453),((1/3)*$D$453),"")</f>
        <v/>
      </c>
      <c r="ON453" s="269" t="str">
        <f>IF(AND($A$453&lt;=AT$367,AT$367&lt;=$B$453),((2/3)*$D$453),"")</f>
        <v/>
      </c>
      <c r="OO453" s="269" t="str">
        <f>IF(AND($A$453&lt;=AT$367,AT$367&lt;=$B$453),$E$453,"")</f>
        <v/>
      </c>
      <c r="OP453" s="269" t="str">
        <f>IF(AND($A$453&lt;=AT$367,AT$367&lt;=$B$453),((1/3)*$E$453),"")</f>
        <v/>
      </c>
      <c r="OQ453" s="269" t="str">
        <f>IF(AND($A$453&lt;=AT$367,AT$367&lt;=$B$453),((2/3)*$E$453),"")</f>
        <v/>
      </c>
      <c r="OR453" s="269" t="str">
        <f>IF(AND($A$453&lt;=AU$367,AU$367&lt;=$B$453),$C$453,"")</f>
        <v/>
      </c>
      <c r="OS453" s="269" t="str">
        <f>IF(AND($A$453&lt;=AU$367,AU$367&lt;=$B$453),((1/3)*$C$453),"")</f>
        <v/>
      </c>
      <c r="OT453" s="269" t="str">
        <f>IF(AND($A$453&lt;=AU$367,AU$367&lt;=$B$453),((2/3)*$C$453),"")</f>
        <v/>
      </c>
      <c r="OU453" s="269" t="str">
        <f>IF(AND($A$453&lt;=AU$367,AU$367&lt;=$B$453),$D$453,"")</f>
        <v/>
      </c>
      <c r="OV453" s="269" t="str">
        <f>IF(AND($A$453&lt;=AU$367,AU$367&lt;=$B$453),((1/3)*$D$453),"")</f>
        <v/>
      </c>
      <c r="OW453" s="269" t="str">
        <f>IF(AND($A$453&lt;=AU$367,AU$367&lt;=$B$453),((2/3)*$D$453),"")</f>
        <v/>
      </c>
      <c r="OX453" s="269" t="str">
        <f>IF(AND($A$453&lt;=AU$367,AU$367&lt;=$B$453),$E$453,"")</f>
        <v/>
      </c>
      <c r="OY453" s="269" t="str">
        <f>IF(AND($A$453&lt;=AU$367,AU$367&lt;=$B$453),((1/3)*$E$453),"")</f>
        <v/>
      </c>
      <c r="OZ453" s="269" t="str">
        <f>IF(AND($A$453&lt;=AU$367,AU$367&lt;=$B$453),((2/3)*$E$453),"")</f>
        <v/>
      </c>
      <c r="PA453" s="269" t="str">
        <f>IF(AND($A$453&lt;=AV$367,AV$367&lt;=$B$453),$C$453,"")</f>
        <v/>
      </c>
      <c r="PB453" s="269" t="str">
        <f>IF(AND($A$453&lt;=AV$367,AV$367&lt;=$B$453),((1/3)*$C$453),"")</f>
        <v/>
      </c>
      <c r="PC453" s="269" t="str">
        <f>IF(AND($A$453&lt;=AV$367,AV$367&lt;=$B$453),((2/3)*$C$453),"")</f>
        <v/>
      </c>
      <c r="PD453" s="269" t="str">
        <f>IF(AND($A$453&lt;=AV$367,AV$367&lt;=$B$453),$D$453,"")</f>
        <v/>
      </c>
      <c r="PE453" s="269" t="str">
        <f>IF(AND($A$453&lt;=AV$367,AV$367&lt;=$B$453),((1/3)*$D$453),"")</f>
        <v/>
      </c>
      <c r="PF453" s="269" t="str">
        <f>IF(AND($A$453&lt;=AV$367,AV$367&lt;=$B$453),((2/3)*$D$453),"")</f>
        <v/>
      </c>
      <c r="PG453" s="269" t="str">
        <f>IF(AND($A$453&lt;=AV$367,AV$367&lt;=$B$453),$E$453,"")</f>
        <v/>
      </c>
      <c r="PH453" s="269" t="str">
        <f>IF(AND($A$453&lt;=AV$367,AV$367&lt;=$B$453),((1/3)*$E$453),"")</f>
        <v/>
      </c>
      <c r="PI453" s="269" t="str">
        <f>IF(AND($A$453&lt;=AV$367,AV$367&lt;=$B$453),((2/3)*$E$453),"")</f>
        <v/>
      </c>
      <c r="PJ453" s="269" t="str">
        <f>IF(AND($A$453&lt;=AW$367,AW$367&lt;=$B$453),$C$453,"")</f>
        <v/>
      </c>
      <c r="PK453" s="269" t="str">
        <f>IF(AND($A$453&lt;=AW$367,AW$367&lt;=$B$453),((1/3)*$C$453),"")</f>
        <v/>
      </c>
      <c r="PL453" s="269" t="str">
        <f>IF(AND($A$453&lt;=AW$367,AW$367&lt;=$B$453),((2/3)*$C$453),"")</f>
        <v/>
      </c>
      <c r="PM453" s="269" t="str">
        <f>IF(AND($A$453&lt;=AW$367,AW$367&lt;=$B$453),$D$453,"")</f>
        <v/>
      </c>
      <c r="PN453" s="269" t="str">
        <f>IF(AND($A$453&lt;=AW$367,AW$367&lt;=$B$453),((1/3)*$D$453),"")</f>
        <v/>
      </c>
      <c r="PO453" s="269" t="str">
        <f>IF(AND($A$453&lt;=AW$367,AW$367&lt;=$B$453),((2/3)*$D$453),"")</f>
        <v/>
      </c>
      <c r="PP453" s="269" t="str">
        <f>IF(AND($A$453&lt;=AW$367,AW$367&lt;=$B$453),$E$453,"")</f>
        <v/>
      </c>
      <c r="PQ453" s="269" t="str">
        <f>IF(AND($A$453&lt;=AW$367,AW$367&lt;=$B$453),((1/3)*$E$453),"")</f>
        <v/>
      </c>
      <c r="PR453" s="269" t="str">
        <f>IF(AND($A$453&lt;=AW$367,AW$367&lt;=$B$453),((2/3)*$E$453),"")</f>
        <v/>
      </c>
      <c r="PS453" s="269" t="str">
        <f>IF(AND($A$453&lt;=AX$367,AX$367&lt;=$B$453),$C$453,"")</f>
        <v/>
      </c>
      <c r="PT453" s="269" t="str">
        <f>IF(AND($A$453&lt;=AX$367,AX$367&lt;=$B$453),((1/3)*$C$453),"")</f>
        <v/>
      </c>
      <c r="PU453" s="269" t="str">
        <f>IF(AND($A$453&lt;=AX$367,AX$367&lt;=$B$453),((2/3)*$C$453),"")</f>
        <v/>
      </c>
      <c r="PV453" s="269" t="str">
        <f>IF(AND($A$453&lt;=AX$367,AX$367&lt;=$B$453),$D$453,"")</f>
        <v/>
      </c>
      <c r="PW453" s="269" t="str">
        <f>IF(AND($A$453&lt;=AX$367,AX$367&lt;=$B$453),((1/3)*$D$453),"")</f>
        <v/>
      </c>
      <c r="PX453" s="269" t="str">
        <f>IF(AND($A$453&lt;=AX$367,AX$367&lt;=$B$453),((2/3)*$D$453),"")</f>
        <v/>
      </c>
      <c r="PY453" s="269" t="str">
        <f>IF(AND($A$453&lt;=AX$367,AX$367&lt;=$B$453),$E$453,"")</f>
        <v/>
      </c>
      <c r="PZ453" s="269" t="str">
        <f>IF(AND($A$453&lt;=AX$367,AX$367&lt;=$B$453),((1/3)*$E$453),"")</f>
        <v/>
      </c>
      <c r="QA453" s="269" t="str">
        <f>IF(AND($A$453&lt;=AX$367,AX$367&lt;=$B$453),((2/3)*$E$453),"")</f>
        <v/>
      </c>
      <c r="QB453" s="269" t="str">
        <f>IF(AND($A$453&lt;=AY$367,AY$367&lt;=$B$453),$C$453,"")</f>
        <v/>
      </c>
      <c r="QC453" s="269" t="str">
        <f>IF(AND($A$453&lt;=AY$367,AY$367&lt;=$B$453),((1/3)*$C$453),"")</f>
        <v/>
      </c>
      <c r="QD453" s="269" t="str">
        <f>IF(AND($A$453&lt;=AY$367,AY$367&lt;=$B$453),((2/3)*$C$453),"")</f>
        <v/>
      </c>
      <c r="QE453" s="269" t="str">
        <f>IF(AND($A$453&lt;=AY$367,AY$367&lt;=$B$453),$D$453,"")</f>
        <v/>
      </c>
      <c r="QF453" s="269" t="str">
        <f>IF(AND($A$453&lt;=AY$367,AY$367&lt;=$B$453),((1/3)*$D$453),"")</f>
        <v/>
      </c>
      <c r="QG453" s="269" t="str">
        <f>IF(AND($A$453&lt;=AY$367,AY$367&lt;=$B$453),((2/3)*$D$453),"")</f>
        <v/>
      </c>
      <c r="QH453" s="269" t="str">
        <f>IF(AND($A$453&lt;=AY$367,AY$367&lt;=$B$453),$E$453,"")</f>
        <v/>
      </c>
      <c r="QI453" s="269" t="str">
        <f>IF(AND($A$453&lt;=AY$367,AY$367&lt;=$B$453),((1/3)*$E$453),"")</f>
        <v/>
      </c>
      <c r="QJ453" s="269" t="str">
        <f>IF(AND($A$453&lt;=AY$367,AY$367&lt;=$B$453),((2/3)*$E$453),"")</f>
        <v/>
      </c>
      <c r="QK453" s="269" t="str">
        <f>IF(AND($A$453&lt;=AZ$367,AZ$367&lt;=$B$453),$C$453,"")</f>
        <v/>
      </c>
      <c r="QL453" s="269" t="str">
        <f>IF(AND($A$453&lt;=AZ$367,AZ$367&lt;=$B$453),((1/3)*$C$453),"")</f>
        <v/>
      </c>
      <c r="QM453" s="269" t="str">
        <f>IF(AND($A$453&lt;=AZ$367,AZ$367&lt;=$B$453),((2/3)*$C$453),"")</f>
        <v/>
      </c>
      <c r="QN453" s="269" t="str">
        <f>IF(AND($A$453&lt;=AZ$367,AZ$367&lt;=$B$453),$D$453,"")</f>
        <v/>
      </c>
      <c r="QO453" s="269" t="str">
        <f>IF(AND($A$453&lt;=AZ$367,AZ$367&lt;=$B$453),((1/3)*$D$453),"")</f>
        <v/>
      </c>
      <c r="QP453" s="269" t="str">
        <f>IF(AND($A$453&lt;=AZ$367,AZ$367&lt;=$B$453),((2/3)*$D$453),"")</f>
        <v/>
      </c>
      <c r="QQ453" s="269" t="str">
        <f>IF(AND($A$453&lt;=AZ$367,AZ$367&lt;=$B$453),$E$453,"")</f>
        <v/>
      </c>
      <c r="QR453" s="269" t="str">
        <f>IF(AND($A$453&lt;=AZ$367,AZ$367&lt;=$B$453),((1/3)*$E$453),"")</f>
        <v/>
      </c>
      <c r="QS453" s="269" t="str">
        <f>IF(AND($A$453&lt;=AZ$367,AZ$367&lt;=$B$453),((2/3)*$E$453),"")</f>
        <v/>
      </c>
      <c r="QT453" s="269" t="str">
        <f>IF(AND($A$453&lt;=BA$367,BA$367&lt;=$B$453),$C$453,"")</f>
        <v/>
      </c>
      <c r="QU453" s="269" t="str">
        <f>IF(AND($A$453&lt;=BA$367,BA$367&lt;=$B$453),((1/3)*$C$453),"")</f>
        <v/>
      </c>
      <c r="QV453" s="269" t="str">
        <f>IF(AND($A$453&lt;=BA$367,BA$367&lt;=$B$453),((2/3)*$C$453),"")</f>
        <v/>
      </c>
      <c r="QW453" s="269" t="str">
        <f>IF(AND($A$453&lt;=BA$367,BA$367&lt;=$B$453),$D$453,"")</f>
        <v/>
      </c>
      <c r="QX453" s="269" t="str">
        <f>IF(AND($A$453&lt;=BA$367,BA$367&lt;=$B$453),((1/3)*$D$453),"")</f>
        <v/>
      </c>
      <c r="QY453" s="269" t="str">
        <f>IF(AND($A$453&lt;=BA$367,BA$367&lt;=$B$453),((2/3)*$D$453),"")</f>
        <v/>
      </c>
      <c r="QZ453" s="269" t="str">
        <f>IF(AND($A$453&lt;=BA$367,BA$367&lt;=$B$453),$E$453,"")</f>
        <v/>
      </c>
      <c r="RA453" s="269" t="str">
        <f>IF(AND($A$453&lt;=BA$367,BA$367&lt;=$B$453),((1/3)*$E$453),"")</f>
        <v/>
      </c>
      <c r="RB453" s="269" t="str">
        <f>IF(AND($A$453&lt;=BA$367,BA$367&lt;=$B$453),((2/3)*$E$453),"")</f>
        <v/>
      </c>
      <c r="RC453" s="269" t="str">
        <f>IF(AND($A$453&lt;=BB$367,BB$367&lt;=$B$453),$C$453,"")</f>
        <v/>
      </c>
      <c r="RD453" s="269" t="str">
        <f>IF(AND($A$453&lt;=BB$367,BB$367&lt;=$B$453),((1/3)*$C$453),"")</f>
        <v/>
      </c>
      <c r="RE453" s="269" t="str">
        <f>IF(AND($A$453&lt;=BB$367,BB$367&lt;=$B$453),((2/3)*$C$453),"")</f>
        <v/>
      </c>
      <c r="RF453" s="269" t="str">
        <f>IF(AND($A$453&lt;=BB$367,BB$367&lt;=$B$453),$D$453,"")</f>
        <v/>
      </c>
      <c r="RG453" s="269" t="str">
        <f>IF(AND($A$453&lt;=BB$367,BB$367&lt;=$B$453),((1/3)*$D$453),"")</f>
        <v/>
      </c>
      <c r="RH453" s="269" t="str">
        <f>IF(AND($A$453&lt;=BB$367,BB$367&lt;=$B$453),((2/3)*$D$453),"")</f>
        <v/>
      </c>
      <c r="RI453" s="269" t="str">
        <f>IF(AND($A$453&lt;=BB$367,BB$367&lt;=$B$453),$E$453,"")</f>
        <v/>
      </c>
      <c r="RJ453" s="269" t="str">
        <f>IF(AND($A$453&lt;=BB$367,BB$367&lt;=$B$453),((1/3)*$E$453),"")</f>
        <v/>
      </c>
      <c r="RK453" s="269" t="str">
        <f>IF(AND($A$453&lt;=BB$367,BB$367&lt;=$B$453),((2/3)*$E$453),"")</f>
        <v/>
      </c>
      <c r="RL453" s="269" t="str">
        <f>IF(AND($A$453&lt;=BC$367,BC$367&lt;=$B$453),$C$453,"")</f>
        <v/>
      </c>
      <c r="RM453" s="269" t="str">
        <f>IF(AND($A$453&lt;=BC$367,BC$367&lt;=$B$453),((1/3)*$C$453),"")</f>
        <v/>
      </c>
      <c r="RN453" s="269" t="str">
        <f>IF(AND($A$453&lt;=BC$367,BC$367&lt;=$B$453),((2/3)*$C$453),"")</f>
        <v/>
      </c>
      <c r="RO453" s="269" t="str">
        <f>IF(AND($A$453&lt;=BC$367,BC$367&lt;=$B$453),$D$453,"")</f>
        <v/>
      </c>
      <c r="RP453" s="269" t="str">
        <f>IF(AND($A$453&lt;=BC$367,BC$367&lt;=$B$453),((1/3)*$D$453),"")</f>
        <v/>
      </c>
      <c r="RQ453" s="269" t="str">
        <f>IF(AND($A$453&lt;=BC$367,BC$367&lt;=$B$453),((2/3)*$D$453),"")</f>
        <v/>
      </c>
      <c r="RR453" s="269" t="str">
        <f>IF(AND($A$453&lt;=BC$367,BC$367&lt;=$B$453),$E$453,"")</f>
        <v/>
      </c>
      <c r="RS453" s="269" t="str">
        <f>IF(AND($A$453&lt;=BC$367,BC$367&lt;=$B$453),((1/3)*$E$453),"")</f>
        <v/>
      </c>
      <c r="RT453" s="269" t="str">
        <f>IF(AND($A$453&lt;=BC$367,BC$367&lt;=$B$453),((2/3)*$E$453),"")</f>
        <v/>
      </c>
      <c r="RU453" s="269" t="str">
        <f>IF(AND($A$453&lt;=BD$367,BD$367&lt;=$B$453),$C$453,"")</f>
        <v/>
      </c>
      <c r="RV453" s="269" t="str">
        <f>IF(AND($A$453&lt;=BD$367,BD$367&lt;=$B$453),((1/3)*$C$453),"")</f>
        <v/>
      </c>
      <c r="RW453" s="269" t="str">
        <f>IF(AND($A$453&lt;=BD$367,BD$367&lt;=$B$453),((2/3)*$C$453),"")</f>
        <v/>
      </c>
      <c r="RX453" s="269" t="str">
        <f>IF(AND($A$453&lt;=BD$367,BD$367&lt;=$B$453),$D$453,"")</f>
        <v/>
      </c>
      <c r="RY453" s="269" t="str">
        <f>IF(AND($A$453&lt;=BD$367,BD$367&lt;=$B$453),((1/3)*$D$453),"")</f>
        <v/>
      </c>
      <c r="RZ453" s="269" t="str">
        <f>IF(AND($A$453&lt;=BD$367,BD$367&lt;=$B$453),((2/3)*$D$453),"")</f>
        <v/>
      </c>
      <c r="SA453" s="269" t="str">
        <f>IF(AND($A$453&lt;=BD$367,BD$367&lt;=$B$453),$E$453,"")</f>
        <v/>
      </c>
      <c r="SB453" s="269" t="str">
        <f>IF(AND($A$453&lt;=BD$367,BD$367&lt;=$B$453),((1/3)*$E$453),"")</f>
        <v/>
      </c>
      <c r="SC453" s="269" t="str">
        <f>IF(AND($A$453&lt;=BD$367,BD$367&lt;=$B$453),((2/3)*$E$453),"")</f>
        <v/>
      </c>
      <c r="SD453" s="269" t="str">
        <f>IF(AND($A$453&lt;=BE$367,BE$367&lt;=$B$453),$C$453,"")</f>
        <v/>
      </c>
      <c r="SE453" s="269" t="str">
        <f>IF(AND($A$453&lt;=BE$367,BE$367&lt;=$B$453),((1/3)*$C$453),"")</f>
        <v/>
      </c>
      <c r="SF453" s="269" t="str">
        <f>IF(AND($A$453&lt;=BE$367,BE$367&lt;=$B$453),((2/3)*$C$453),"")</f>
        <v/>
      </c>
      <c r="SG453" s="269" t="str">
        <f>IF(AND($A$453&lt;=BE$367,BE$367&lt;=$B$453),$D$453,"")</f>
        <v/>
      </c>
      <c r="SH453" s="269" t="str">
        <f>IF(AND($A$453&lt;=BE$367,BE$367&lt;=$B$453),((1/3)*$D$453),"")</f>
        <v/>
      </c>
      <c r="SI453" s="269" t="str">
        <f>IF(AND($A$453&lt;=BE$367,BE$367&lt;=$B$453),((2/3)*$D$453),"")</f>
        <v/>
      </c>
      <c r="SJ453" s="269" t="str">
        <f>IF(AND($A$453&lt;=BE$367,BE$367&lt;=$B$453),$E$453,"")</f>
        <v/>
      </c>
      <c r="SK453" s="269" t="str">
        <f>IF(AND($A$453&lt;=BE$367,BE$367&lt;=$B$453),((1/3)*$E$453),"")</f>
        <v/>
      </c>
      <c r="SL453" s="269" t="str">
        <f>IF(AND($A$453&lt;=BE$367,BE$367&lt;=$B$453),((2/3)*$E$453),"")</f>
        <v/>
      </c>
      <c r="SM453" s="269" t="str">
        <f>IF(AND($A$453&lt;=BF$367,BF$367&lt;=$B$453),$C$453,"")</f>
        <v/>
      </c>
      <c r="SN453" s="269" t="str">
        <f>IF(AND($A$453&lt;=BF$367,BF$367&lt;=$B$453),((1/3)*$C$453),"")</f>
        <v/>
      </c>
      <c r="SO453" s="269" t="str">
        <f>IF(AND($A$453&lt;=BF$367,BF$367&lt;=$B$453),((2/3)*$C$453),"")</f>
        <v/>
      </c>
      <c r="SP453" s="269" t="str">
        <f>IF(AND($A$453&lt;=BF$367,BF$367&lt;=$B$453),$D$453,"")</f>
        <v/>
      </c>
      <c r="SQ453" s="269" t="str">
        <f>IF(AND($A$453&lt;=BF$367,BF$367&lt;=$B$453),((1/3)*$D$453),"")</f>
        <v/>
      </c>
      <c r="SR453" s="269" t="str">
        <f>IF(AND($A$453&lt;=BF$367,BF$367&lt;=$B$453),((2/3)*$D$453),"")</f>
        <v/>
      </c>
      <c r="SS453" s="269" t="str">
        <f>IF(AND($A$453&lt;=BF$367,BF$367&lt;=$B$453),$E$453,"")</f>
        <v/>
      </c>
      <c r="ST453" s="269" t="str">
        <f>IF(AND($A$453&lt;=BF$367,BF$367&lt;=$B$453),((1/3)*$E$453),"")</f>
        <v/>
      </c>
      <c r="SU453" s="269" t="str">
        <f>IF(AND($A$453&lt;=BF$367,BF$367&lt;=$B$453),((2/3)*$E$453),"")</f>
        <v/>
      </c>
      <c r="SV453" s="269" t="str">
        <f>IF(AND($A$453&lt;=BG$367,BG$367&lt;=$B$453),$C$453,"")</f>
        <v/>
      </c>
      <c r="SW453" s="269" t="str">
        <f>IF(AND($A$453&lt;=BG$367,BG$367&lt;=$B$453),((1/3)*$C$453),"")</f>
        <v/>
      </c>
      <c r="SX453" s="269" t="str">
        <f>IF(AND($A$453&lt;=BG$367,BG$367&lt;=$B$453),((2/3)*$C$453),"")</f>
        <v/>
      </c>
      <c r="SY453" s="269" t="str">
        <f>IF(AND($A$453&lt;=BG$367,BG$367&lt;=$B$453),$D$453,"")</f>
        <v/>
      </c>
      <c r="SZ453" s="269" t="str">
        <f>IF(AND($A$453&lt;=BG$367,BG$367&lt;=$B$453),((1/3)*$D$453),"")</f>
        <v/>
      </c>
      <c r="TA453" s="269" t="str">
        <f>IF(AND($A$453&lt;=BG$367,BG$367&lt;=$B$453),((2/3)*$D$453),"")</f>
        <v/>
      </c>
      <c r="TB453" s="269" t="str">
        <f>IF(AND($A$453&lt;=BG$367,BG$367&lt;=$B$453),$E$453,"")</f>
        <v/>
      </c>
      <c r="TC453" s="269" t="str">
        <f>IF(AND($A$453&lt;=BG$367,BG$367&lt;=$B$453),((1/3)*$E$453),"")</f>
        <v/>
      </c>
      <c r="TD453" s="269" t="str">
        <f>IF(AND($A$453&lt;=BG$367,BG$367&lt;=$B$453),((2/3)*$E$453),"")</f>
        <v/>
      </c>
      <c r="TE453" s="269" t="str">
        <f>IF(AND($A$453&lt;=BH$367,BH$367&lt;=$B$453),$C$453,"")</f>
        <v/>
      </c>
      <c r="TF453" s="269" t="str">
        <f>IF(AND($A$453&lt;=BH$367,BH$367&lt;=$B$453),((1/3)*$C$453),"")</f>
        <v/>
      </c>
      <c r="TG453" s="269" t="str">
        <f>IF(AND($A$453&lt;=BH$367,BH$367&lt;=$B$453),((2/3)*$C$453),"")</f>
        <v/>
      </c>
      <c r="TH453" s="269" t="str">
        <f>IF(AND($A$453&lt;=BH$367,BH$367&lt;=$B$453),$D$453,"")</f>
        <v/>
      </c>
      <c r="TI453" s="269" t="str">
        <f>IF(AND($A$453&lt;=BH$367,BH$367&lt;=$B$453),((1/3)*$D$453),"")</f>
        <v/>
      </c>
      <c r="TJ453" s="269" t="str">
        <f>IF(AND($A$453&lt;=BH$367,BH$367&lt;=$B$453),((2/3)*$D$453),"")</f>
        <v/>
      </c>
      <c r="TK453" s="269" t="str">
        <f>IF(AND($A$453&lt;=BH$367,BH$367&lt;=$B$453),$E$453,"")</f>
        <v/>
      </c>
      <c r="TL453" s="269" t="str">
        <f>IF(AND($A$453&lt;=BH$367,BH$367&lt;=$B$453),((1/3)*$E$453),"")</f>
        <v/>
      </c>
      <c r="TM453" s="269" t="str">
        <f>IF(AND($A$453&lt;=BH$367,BH$367&lt;=$B$453),((2/3)*$E$453),"")</f>
        <v/>
      </c>
      <c r="TN453" s="269" t="str">
        <f>IF(AND($A$453&lt;=BI$367,BI$367&lt;=$B$453),$C$453,"")</f>
        <v/>
      </c>
      <c r="TO453" s="269" t="str">
        <f>IF(AND($A$453&lt;=BI$367,BI$367&lt;=$B$453),((1/3)*$C$453),"")</f>
        <v/>
      </c>
      <c r="TP453" s="269" t="str">
        <f>IF(AND($A$453&lt;=BI$367,BI$367&lt;=$B$453),((2/3)*$C$453),"")</f>
        <v/>
      </c>
      <c r="TQ453" s="269" t="str">
        <f>IF(AND($A$453&lt;=BI$367,BI$367&lt;=$B$453),$D$453,"")</f>
        <v/>
      </c>
      <c r="TR453" s="269" t="str">
        <f>IF(AND($A$453&lt;=BI$367,BI$367&lt;=$B$453),((1/3)*$D$453),"")</f>
        <v/>
      </c>
      <c r="TS453" s="269" t="str">
        <f>IF(AND($A$453&lt;=BI$367,BI$367&lt;=$B$453),((2/3)*$D$453),"")</f>
        <v/>
      </c>
      <c r="TT453" s="269" t="str">
        <f>IF(AND($A$453&lt;=BI$367,BI$367&lt;=$B$453),$E$453,"")</f>
        <v/>
      </c>
      <c r="TU453" s="269" t="str">
        <f>IF(AND($A$453&lt;=BI$367,BI$367&lt;=$B$453),((1/3)*$E$453),"")</f>
        <v/>
      </c>
      <c r="TV453" s="269" t="str">
        <f>IF(AND($A$453&lt;=BI$367,BI$367&lt;=$B$453),((2/3)*$E$453),"")</f>
        <v/>
      </c>
      <c r="TW453" s="269" t="str">
        <f>IF(AND($A$453&lt;=BJ$367,BJ$367&lt;=$B$453),$C$453,"")</f>
        <v/>
      </c>
      <c r="TX453" s="269" t="str">
        <f>IF(AND($A$453&lt;=BJ$367,BJ$367&lt;=$B$453),((1/3)*$C$453),"")</f>
        <v/>
      </c>
      <c r="TY453" s="269" t="str">
        <f>IF(AND($A$453&lt;=BJ$367,BJ$367&lt;=$B$453),((2/3)*$C$453),"")</f>
        <v/>
      </c>
      <c r="TZ453" s="269" t="str">
        <f>IF(AND($A$453&lt;=BJ$367,BJ$367&lt;=$B$453),$D$453,"")</f>
        <v/>
      </c>
      <c r="UA453" s="269" t="str">
        <f>IF(AND($A$453&lt;=BJ$367,BJ$367&lt;=$B$453),((1/3)*$D$453),"")</f>
        <v/>
      </c>
      <c r="UB453" s="269" t="str">
        <f>IF(AND($A$453&lt;=BJ$367,BJ$367&lt;=$B$453),((2/3)*$D$453),"")</f>
        <v/>
      </c>
      <c r="UC453" s="269" t="str">
        <f>IF(AND($A$453&lt;=BJ$367,BJ$367&lt;=$B$453),$E$453,"")</f>
        <v/>
      </c>
      <c r="UD453" s="269" t="str">
        <f>IF(AND($A$453&lt;=BJ$367,BJ$367&lt;=$B$453),((1/3)*$E$453),"")</f>
        <v/>
      </c>
      <c r="UE453" s="269" t="str">
        <f>IF(AND($A$453&lt;=BJ$367,BJ$367&lt;=$B$453),((2/3)*$E$453),"")</f>
        <v/>
      </c>
      <c r="UF453" s="269" t="str">
        <f>IF(AND($A$453&lt;=BK$367,BK$367&lt;=$B$453),$C$453,"")</f>
        <v/>
      </c>
      <c r="UG453" s="269" t="str">
        <f>IF(AND($A$453&lt;=BK$367,BK$367&lt;=$B$453),((1/3)*$C$453),"")</f>
        <v/>
      </c>
      <c r="UH453" s="269" t="str">
        <f>IF(AND($A$453&lt;=BK$367,BK$367&lt;=$B$453),((2/3)*$C$453),"")</f>
        <v/>
      </c>
      <c r="UI453" s="269" t="str">
        <f>IF(AND($A$453&lt;=BK$367,BK$367&lt;=$B$453),$D$453,"")</f>
        <v/>
      </c>
      <c r="UJ453" s="269" t="str">
        <f>IF(AND($A$453&lt;=BK$367,BK$367&lt;=$B$453),((1/3)*$D$453),"")</f>
        <v/>
      </c>
      <c r="UK453" s="269" t="str">
        <f>IF(AND($A$453&lt;=BK$367,BK$367&lt;=$B$453),((2/3)*$D$453),"")</f>
        <v/>
      </c>
      <c r="UL453" s="269" t="str">
        <f>IF(AND($A$453&lt;=BK$367,BK$367&lt;=$B$453),$E$453,"")</f>
        <v/>
      </c>
      <c r="UM453" s="269" t="str">
        <f>IF(AND($A$453&lt;=BK$367,BK$367&lt;=$B$453),((1/3)*$E$453),"")</f>
        <v/>
      </c>
      <c r="UN453" s="269" t="str">
        <f>IF(AND($A$453&lt;=BK$367,BK$367&lt;=$B$453),((2/3)*$E$453),"")</f>
        <v/>
      </c>
      <c r="UO453" s="269" t="str">
        <f>IF(AND($A$453&lt;=BL$367,BL$367&lt;=$B$453),$C$453,"")</f>
        <v/>
      </c>
      <c r="UP453" s="269" t="str">
        <f>IF(AND($A$453&lt;=BL$367,BL$367&lt;=$B$453),((1/3)*$C$453),"")</f>
        <v/>
      </c>
      <c r="UQ453" s="269" t="str">
        <f>IF(AND($A$453&lt;=BL$367,BL$367&lt;=$B$453),((2/3)*$C$453),"")</f>
        <v/>
      </c>
      <c r="UR453" s="269" t="str">
        <f>IF(AND($A$453&lt;=BL$367,BL$367&lt;=$B$453),$D$453,"")</f>
        <v/>
      </c>
      <c r="US453" s="269" t="str">
        <f>IF(AND($A$453&lt;=BL$367,BL$367&lt;=$B$453),((1/3)*$D$453),"")</f>
        <v/>
      </c>
      <c r="UT453" s="269" t="str">
        <f>IF(AND($A$453&lt;=BL$367,BL$367&lt;=$B$453),((2/3)*$D$453),"")</f>
        <v/>
      </c>
      <c r="UU453" s="269" t="str">
        <f>IF(AND($A$453&lt;=BL$367,BL$367&lt;=$B$453),$E$453,"")</f>
        <v/>
      </c>
      <c r="UV453" s="269" t="str">
        <f>IF(AND($A$453&lt;=BL$367,BL$367&lt;=$B$453),((1/3)*$E$453),"")</f>
        <v/>
      </c>
      <c r="UW453" s="269" t="str">
        <f>IF(AND($A$453&lt;=BL$367,BL$367&lt;=$B$453),((2/3)*$E$453),"")</f>
        <v/>
      </c>
      <c r="UX453" s="269" t="str">
        <f>IF(AND($A$453&lt;=BM$367,BM$367&lt;=$B$453),$C$453,"")</f>
        <v/>
      </c>
      <c r="UY453" s="269" t="str">
        <f>IF(AND($A$453&lt;=BM$367,BM$367&lt;=$B$453),((1/3)*$C$453),"")</f>
        <v/>
      </c>
      <c r="UZ453" s="269" t="str">
        <f>IF(AND($A$453&lt;=BM$367,BM$367&lt;=$B$453),((2/3)*$C$453),"")</f>
        <v/>
      </c>
      <c r="VA453" s="269" t="str">
        <f>IF(AND($A$453&lt;=BM$367,BM$367&lt;=$B$453),$D$453,"")</f>
        <v/>
      </c>
      <c r="VB453" s="269" t="str">
        <f>IF(AND($A$453&lt;=BM$367,BM$367&lt;=$B$453),((1/3)*$D$453),"")</f>
        <v/>
      </c>
      <c r="VC453" s="269" t="str">
        <f>IF(AND($A$453&lt;=BM$367,BM$367&lt;=$B$453),((2/3)*$D$453),"")</f>
        <v/>
      </c>
      <c r="VD453" s="269" t="str">
        <f>IF(AND($A$453&lt;=BM$367,BM$367&lt;=$B$453),$E$453,"")</f>
        <v/>
      </c>
      <c r="VE453" s="269" t="str">
        <f>IF(AND($A$453&lt;=BM$367,BM$367&lt;=$B$453),((1/3)*$E$453),"")</f>
        <v/>
      </c>
      <c r="VF453" s="269" t="str">
        <f>IF(AND($A$453&lt;=BM$367,BM$367&lt;=$B$453),((2/3)*$E$453),"")</f>
        <v/>
      </c>
      <c r="VG453" s="269" t="str">
        <f>IF(AND($A$453&lt;=BN$367,BN$367&lt;=$B$453),$C$453,"")</f>
        <v/>
      </c>
      <c r="VH453" s="269" t="str">
        <f>IF(AND($A$453&lt;=BN$367,BN$367&lt;=$B$453),((1/3)*$C$453),"")</f>
        <v/>
      </c>
      <c r="VI453" s="269" t="str">
        <f>IF(AND($A$453&lt;=BN$367,BN$367&lt;=$B$453),((2/3)*$C$453),"")</f>
        <v/>
      </c>
      <c r="VJ453" s="269" t="str">
        <f>IF(AND($A$453&lt;=BN$367,BN$367&lt;=$B$453),$D$453,"")</f>
        <v/>
      </c>
      <c r="VK453" s="269" t="str">
        <f>IF(AND($A$453&lt;=BN$367,BN$367&lt;=$B$453),((1/3)*$D$453),"")</f>
        <v/>
      </c>
      <c r="VL453" s="269" t="str">
        <f>IF(AND($A$453&lt;=BN$367,BN$367&lt;=$B$453),((2/3)*$D$453),"")</f>
        <v/>
      </c>
      <c r="VM453" s="269" t="str">
        <f>IF(AND($A$453&lt;=BN$367,BN$367&lt;=$B$453),$E$453,"")</f>
        <v/>
      </c>
      <c r="VN453" s="269" t="str">
        <f>IF(AND($A$453&lt;=BN$367,BN$367&lt;=$B$453),((1/3)*$E$453),"")</f>
        <v/>
      </c>
      <c r="VO453" s="269" t="str">
        <f>IF(AND($A$453&lt;=BN$367,BN$367&lt;=$B$453),((2/3)*$E$453),"")</f>
        <v/>
      </c>
      <c r="VP453" s="269" t="str">
        <f>IF(AND($A$453&lt;=BO$367,BO$367&lt;=$B$453),$C$453,"")</f>
        <v/>
      </c>
      <c r="VQ453" s="269" t="str">
        <f>IF(AND($A$453&lt;=BO$367,BO$367&lt;=$B$453),((1/3)*$C$453),"")</f>
        <v/>
      </c>
      <c r="VR453" s="269" t="str">
        <f>IF(AND($A$453&lt;=BO$367,BO$367&lt;=$B$453),((2/3)*$C$453),"")</f>
        <v/>
      </c>
      <c r="VS453" s="269" t="str">
        <f>IF(AND($A$453&lt;=BO$367,BO$367&lt;=$B$453),$D$453,"")</f>
        <v/>
      </c>
      <c r="VT453" s="269" t="str">
        <f>IF(AND($A$453&lt;=BO$367,BO$367&lt;=$B$453),((1/3)*$D$453),"")</f>
        <v/>
      </c>
      <c r="VU453" s="269" t="str">
        <f>IF(AND($A$453&lt;=BO$367,BO$367&lt;=$B$453),((2/3)*$D$453),"")</f>
        <v/>
      </c>
      <c r="VV453" s="269" t="str">
        <f>IF(AND($A$453&lt;=BO$367,BO$367&lt;=$B$453),$E$453,"")</f>
        <v/>
      </c>
      <c r="VW453" s="269" t="str">
        <f>IF(AND($A$453&lt;=BO$367,BO$367&lt;=$B$453),((1/3)*$E$453),"")</f>
        <v/>
      </c>
      <c r="VX453" s="269" t="str">
        <f>IF(AND($A$453&lt;=BO$367,BO$367&lt;=$B$453),((2/3)*$E$453),"")</f>
        <v/>
      </c>
      <c r="VY453" s="269" t="str">
        <f>IF(AND($A$453&lt;=BP$367,BP$367&lt;=$B$453),$C$453,"")</f>
        <v/>
      </c>
      <c r="VZ453" s="269" t="str">
        <f>IF(AND($A$453&lt;=BP$367,BP$367&lt;=$B$453),((1/3)*$C$453),"")</f>
        <v/>
      </c>
      <c r="WA453" s="269" t="str">
        <f>IF(AND($A$453&lt;=BP$367,BP$367&lt;=$B$453),((2/3)*$C$453),"")</f>
        <v/>
      </c>
      <c r="WB453" s="269" t="str">
        <f>IF(AND($A$453&lt;=BP$367,BP$367&lt;=$B$453),$D$453,"")</f>
        <v/>
      </c>
      <c r="WC453" s="269" t="str">
        <f>IF(AND($A$453&lt;=BP$367,BP$367&lt;=$B$453),((1/3)*$D$453),"")</f>
        <v/>
      </c>
      <c r="WD453" s="269" t="str">
        <f>IF(AND($A$453&lt;=BP$367,BP$367&lt;=$B$453),((2/3)*$D$453),"")</f>
        <v/>
      </c>
      <c r="WE453" s="269" t="str">
        <f>IF(AND($A$453&lt;=BP$367,BP$367&lt;=$B$453),$E$453,"")</f>
        <v/>
      </c>
      <c r="WF453" s="269" t="str">
        <f>IF(AND($A$453&lt;=BP$367,BP$367&lt;=$B$453),((1/3)*$E$453),"")</f>
        <v/>
      </c>
      <c r="WG453" s="269" t="str">
        <f>IF(AND($A$453&lt;=BP$367,BP$367&lt;=$B$453),((2/3)*$E$453),"")</f>
        <v/>
      </c>
      <c r="WH453" s="269" t="str">
        <f>IF(AND($A$453&lt;=BQ$367,BQ$367&lt;=$B$453),$C$453,"")</f>
        <v/>
      </c>
      <c r="WI453" s="269" t="str">
        <f>IF(AND($A$453&lt;=BQ$367,BQ$367&lt;=$B$453),((1/3)*$C$453),"")</f>
        <v/>
      </c>
      <c r="WJ453" s="269" t="str">
        <f>IF(AND($A$453&lt;=BQ$367,BQ$367&lt;=$B$453),((2/3)*$C$453),"")</f>
        <v/>
      </c>
      <c r="WK453" s="269" t="str">
        <f>IF(AND($A$453&lt;=BQ$367,BQ$367&lt;=$B$453),$D$453,"")</f>
        <v/>
      </c>
      <c r="WL453" s="269" t="str">
        <f>IF(AND($A$453&lt;=BQ$367,BQ$367&lt;=$B$453),((1/3)*$D$453),"")</f>
        <v/>
      </c>
      <c r="WM453" s="269" t="str">
        <f>IF(AND($A$453&lt;=BQ$367,BQ$367&lt;=$B$453),((2/3)*$D$453),"")</f>
        <v/>
      </c>
      <c r="WN453" s="269" t="str">
        <f>IF(AND($A$453&lt;=BQ$367,BQ$367&lt;=$B$453),$E$453,"")</f>
        <v/>
      </c>
      <c r="WO453" s="269" t="str">
        <f>IF(AND($A$453&lt;=BQ$367,BQ$367&lt;=$B$453),((1/3)*$E$453),"")</f>
        <v/>
      </c>
      <c r="WP453" s="269" t="str">
        <f>IF(AND($A$453&lt;=BQ$367,BQ$367&lt;=$B$453),((2/3)*$E$453),"")</f>
        <v/>
      </c>
      <c r="WQ453" s="269" t="str">
        <f>IF(AND($A$453&lt;=BR$367,BR$367&lt;=$B$453),$C$453,"")</f>
        <v/>
      </c>
      <c r="WR453" s="269" t="str">
        <f>IF(AND($A$453&lt;=BR$367,BR$367&lt;=$B$453),((1/3)*$C$453),"")</f>
        <v/>
      </c>
      <c r="WS453" s="269" t="str">
        <f>IF(AND($A$453&lt;=BR$367,BR$367&lt;=$B$453),((2/3)*$C$453),"")</f>
        <v/>
      </c>
      <c r="WT453" s="269" t="str">
        <f>IF(AND($A$453&lt;=BR$367,BR$367&lt;=$B$453),$D$453,"")</f>
        <v/>
      </c>
      <c r="WU453" s="269" t="str">
        <f>IF(AND($A$453&lt;=BR$367,BR$367&lt;=$B$453),((1/3)*$D$453),"")</f>
        <v/>
      </c>
      <c r="WV453" s="269" t="str">
        <f>IF(AND($A$453&lt;=BR$367,BR$367&lt;=$B$453),((2/3)*$D$453),"")</f>
        <v/>
      </c>
      <c r="WW453" s="269" t="str">
        <f>IF(AND($A$453&lt;=BR$367,BR$367&lt;=$B$453),$E$453,"")</f>
        <v/>
      </c>
      <c r="WX453" s="269" t="str">
        <f>IF(AND($A$453&lt;=BR$367,BR$367&lt;=$B$453),((1/3)*$E$453),"")</f>
        <v/>
      </c>
      <c r="WY453" s="269" t="str">
        <f>IF(AND($A$453&lt;=BR$367,BR$367&lt;=$B$453),((2/3)*$E$453),"")</f>
        <v/>
      </c>
      <c r="WZ453" s="269" t="str">
        <f>IF(AND($A$453&lt;=BS$367,BS$367&lt;=$B$453),$C$453,"")</f>
        <v/>
      </c>
      <c r="XA453" s="269" t="str">
        <f>IF(AND($A$453&lt;=BS$367,BS$367&lt;=$B$453),((1/3)*$C$453),"")</f>
        <v/>
      </c>
      <c r="XB453" s="269" t="str">
        <f>IF(AND($A$453&lt;=BS$367,BS$367&lt;=$B$453),((2/3)*$C$453),"")</f>
        <v/>
      </c>
      <c r="XC453" s="269" t="str">
        <f>IF(AND($A$453&lt;=BS$367,BS$367&lt;=$B$453),$D$453,"")</f>
        <v/>
      </c>
      <c r="XD453" s="269" t="str">
        <f>IF(AND($A$453&lt;=BS$367,BS$367&lt;=$B$453),((1/3)*$D$453),"")</f>
        <v/>
      </c>
      <c r="XE453" s="269" t="str">
        <f>IF(AND($A$453&lt;=BS$367,BS$367&lt;=$B$453),((2/3)*$D$453),"")</f>
        <v/>
      </c>
      <c r="XF453" s="269" t="str">
        <f>IF(AND($A$453&lt;=BS$367,BS$367&lt;=$B$453),$E$453,"")</f>
        <v/>
      </c>
      <c r="XG453" s="269" t="str">
        <f>IF(AND($A$453&lt;=BS$367,BS$367&lt;=$B$453),((1/3)*$E$453),"")</f>
        <v/>
      </c>
      <c r="XH453" s="269" t="str">
        <f>IF(AND($A$453&lt;=BS$367,BS$367&lt;=$B$453),((2/3)*$E$453),"")</f>
        <v/>
      </c>
      <c r="XI453" s="269" t="str">
        <f>IF(AND($A$453&lt;=BT$367,BT$367&lt;=$B$453),$C$453,"")</f>
        <v/>
      </c>
      <c r="XJ453" s="269" t="str">
        <f>IF(AND($A$453&lt;=BT$367,BT$367&lt;=$B$453),((1/3)*$C$453),"")</f>
        <v/>
      </c>
      <c r="XK453" s="269" t="str">
        <f>IF(AND($A$453&lt;=BT$367,BT$367&lt;=$B$453),((2/3)*$C$453),"")</f>
        <v/>
      </c>
      <c r="XL453" s="269" t="str">
        <f>IF(AND($A$453&lt;=BT$367,BT$367&lt;=$B$453),$D$453,"")</f>
        <v/>
      </c>
      <c r="XM453" s="269" t="str">
        <f>IF(AND($A$453&lt;=BT$367,BT$367&lt;=$B$453),((1/3)*$D$453),"")</f>
        <v/>
      </c>
      <c r="XN453" s="269" t="str">
        <f>IF(AND($A$453&lt;=BT$367,BT$367&lt;=$B$453),((2/3)*$D$453),"")</f>
        <v/>
      </c>
      <c r="XO453" s="269" t="str">
        <f>IF(AND($A$453&lt;=BT$367,BT$367&lt;=$B$453),$E$453,"")</f>
        <v/>
      </c>
      <c r="XP453" s="269" t="str">
        <f>IF(AND($A$453&lt;=BT$367,BT$367&lt;=$B$453),((1/3)*$E$453),"")</f>
        <v/>
      </c>
      <c r="XQ453" s="269" t="str">
        <f>IF(AND($A$453&lt;=BT$367,BT$367&lt;=$B$453),((2/3)*$E$453),"")</f>
        <v/>
      </c>
      <c r="XR453" s="269" t="str">
        <f>IF(AND($A$453&lt;=BU$367,BU$367&lt;=$B$453),$C$453,"")</f>
        <v/>
      </c>
      <c r="XS453" s="269" t="str">
        <f>IF(AND($A$453&lt;=BU$367,BU$367&lt;=$B$453),((1/3)*$C$453),"")</f>
        <v/>
      </c>
      <c r="XT453" s="269" t="str">
        <f>IF(AND($A$453&lt;=BU$367,BU$367&lt;=$B$453),((2/3)*$C$453),"")</f>
        <v/>
      </c>
      <c r="XU453" s="269" t="str">
        <f>IF(AND($A$453&lt;=BU$367,BU$367&lt;=$B$453),$D$453,"")</f>
        <v/>
      </c>
      <c r="XV453" s="269" t="str">
        <f>IF(AND($A$453&lt;=BU$367,BU$367&lt;=$B$453),((1/3)*$D$453),"")</f>
        <v/>
      </c>
      <c r="XW453" s="269" t="str">
        <f>IF(AND($A$453&lt;=BU$367,BU$367&lt;=$B$453),((2/3)*$D$453),"")</f>
        <v/>
      </c>
      <c r="XX453" s="269" t="str">
        <f>IF(AND($A$453&lt;=BU$367,BU$367&lt;=$B$453),$E$453,"")</f>
        <v/>
      </c>
      <c r="XY453" s="269" t="str">
        <f>IF(AND($A$453&lt;=BU$367,BU$367&lt;=$B$453),((1/3)*$E$453),"")</f>
        <v/>
      </c>
      <c r="XZ453" s="269" t="str">
        <f>IF(AND($A$453&lt;=BU$367,BU$367&lt;=$B$453),((2/3)*$E$453),"")</f>
        <v/>
      </c>
      <c r="YA453" s="269" t="str">
        <f>IF(AND($A$453&lt;=BV$367,BV$367&lt;=$B$453),$C$453,"")</f>
        <v/>
      </c>
      <c r="YB453" s="269" t="str">
        <f>IF(AND($A$453&lt;=BV$367,BV$367&lt;=$B$453),((1/3)*$C$453),"")</f>
        <v/>
      </c>
      <c r="YC453" s="269" t="str">
        <f>IF(AND($A$453&lt;=BV$367,BV$367&lt;=$B$453),((2/3)*$C$453),"")</f>
        <v/>
      </c>
      <c r="YD453" s="269" t="str">
        <f>IF(AND($A$453&lt;=BV$367,BV$367&lt;=$B$453),$D$453,"")</f>
        <v/>
      </c>
      <c r="YE453" s="269" t="str">
        <f>IF(AND($A$453&lt;=BV$367,BV$367&lt;=$B$453),((1/3)*$D$453),"")</f>
        <v/>
      </c>
      <c r="YF453" s="269" t="str">
        <f>IF(AND($A$453&lt;=BV$367,BV$367&lt;=$B$453),((2/3)*$D$453),"")</f>
        <v/>
      </c>
      <c r="YG453" s="269" t="str">
        <f>IF(AND($A$453&lt;=BV$367,BV$367&lt;=$B$453),$E$453,"")</f>
        <v/>
      </c>
      <c r="YH453" s="269" t="str">
        <f>IF(AND($A$453&lt;=BV$367,BV$367&lt;=$B$453),((1/3)*$E$453),"")</f>
        <v/>
      </c>
      <c r="YI453" s="269" t="str">
        <f>IF(AND($A$453&lt;=BV$367,BV$367&lt;=$B$453),((2/3)*$E$453),"")</f>
        <v/>
      </c>
      <c r="YJ453" s="269" t="str">
        <f>IF(AND($A$453&lt;=BW$367,BW$367&lt;=$B$453),$C$453,"")</f>
        <v/>
      </c>
      <c r="YK453" s="269" t="str">
        <f>IF(AND($A$453&lt;=BW$367,BW$367&lt;=$B$453),((1/3)*$C$453),"")</f>
        <v/>
      </c>
      <c r="YL453" s="269" t="str">
        <f>IF(AND($A$453&lt;=BW$367,BW$367&lt;=$B$453),((2/3)*$C$453),"")</f>
        <v/>
      </c>
      <c r="YM453" s="269" t="str">
        <f>IF(AND($A$453&lt;=BW$367,BW$367&lt;=$B$453),$D$453,"")</f>
        <v/>
      </c>
      <c r="YN453" s="269" t="str">
        <f>IF(AND($A$453&lt;=BW$367,BW$367&lt;=$B$453),((1/3)*$D$453),"")</f>
        <v/>
      </c>
      <c r="YO453" s="269" t="str">
        <f>IF(AND($A$453&lt;=BW$367,BW$367&lt;=$B$453),((2/3)*$D$453),"")</f>
        <v/>
      </c>
      <c r="YP453" s="269" t="str">
        <f>IF(AND($A$453&lt;=BW$367,BW$367&lt;=$B$453),$E$453,"")</f>
        <v/>
      </c>
      <c r="YQ453" s="269" t="str">
        <f>IF(AND($A$453&lt;=BW$367,BW$367&lt;=$B$453),((1/3)*$E$453),"")</f>
        <v/>
      </c>
      <c r="YR453" s="269" t="str">
        <f>IF(AND($A$453&lt;=BW$367,BW$367&lt;=$B$453),((2/3)*$E$453),"")</f>
        <v/>
      </c>
      <c r="YS453" s="269" t="str">
        <f>IF(AND($A$453&lt;=BX$367,BX$367&lt;=$B$453),$C$453,"")</f>
        <v/>
      </c>
      <c r="YT453" s="269" t="str">
        <f>IF(AND($A$453&lt;=BX$367,BX$367&lt;=$B$453),((1/3)*$C$453),"")</f>
        <v/>
      </c>
      <c r="YU453" s="269" t="str">
        <f>IF(AND($A$453&lt;=BX$367,BX$367&lt;=$B$453),((2/3)*$C$453),"")</f>
        <v/>
      </c>
      <c r="YV453" s="269" t="str">
        <f>IF(AND($A$453&lt;=BX$367,BX$367&lt;=$B$453),$D$453,"")</f>
        <v/>
      </c>
      <c r="YW453" s="269" t="str">
        <f>IF(AND($A$453&lt;=BX$367,BX$367&lt;=$B$453),((1/3)*$D$453),"")</f>
        <v/>
      </c>
      <c r="YX453" s="269" t="str">
        <f>IF(AND($A$453&lt;=BX$367,BX$367&lt;=$B$453),((2/3)*$D$453),"")</f>
        <v/>
      </c>
      <c r="YY453" s="269" t="str">
        <f>IF(AND($A$453&lt;=BX$367,BX$367&lt;=$B$453),$E$453,"")</f>
        <v/>
      </c>
      <c r="YZ453" s="269" t="str">
        <f>IF(AND($A$453&lt;=BX$367,BX$367&lt;=$B$453),((1/3)*$E$453),"")</f>
        <v/>
      </c>
      <c r="ZA453" s="269" t="str">
        <f>IF(AND($A$453&lt;=BX$367,BX$367&lt;=$B$453),((2/3)*$E$453),"")</f>
        <v/>
      </c>
      <c r="ZB453" s="269" t="str">
        <f>IF(AND($A$453&lt;=BY$367,BY$367&lt;=$B$453),$C$453,"")</f>
        <v/>
      </c>
      <c r="ZC453" s="269" t="str">
        <f>IF(AND($A$453&lt;=BY$367,BY$367&lt;=$B$453),((1/3)*$C$453),"")</f>
        <v/>
      </c>
      <c r="ZD453" s="269" t="str">
        <f>IF(AND($A$453&lt;=BY$367,BY$367&lt;=$B$453),((2/3)*$C$453),"")</f>
        <v/>
      </c>
      <c r="ZE453" s="269" t="str">
        <f>IF(AND($A$453&lt;=BY$367,BY$367&lt;=$B$453),$D$453,"")</f>
        <v/>
      </c>
      <c r="ZF453" s="269" t="str">
        <f>IF(AND($A$453&lt;=BY$367,BY$367&lt;=$B$453),((1/3)*$D$453),"")</f>
        <v/>
      </c>
      <c r="ZG453" s="269" t="str">
        <f>IF(AND($A$453&lt;=BY$367,BY$367&lt;=$B$453),((2/3)*$D$453),"")</f>
        <v/>
      </c>
      <c r="ZH453" s="269" t="str">
        <f>IF(AND($A$453&lt;=BY$367,BY$367&lt;=$B$453),$E$453,"")</f>
        <v/>
      </c>
      <c r="ZI453" s="269" t="str">
        <f>IF(AND($A$453&lt;=BY$367,BY$367&lt;=$B$453),((1/3)*$E$453),"")</f>
        <v/>
      </c>
      <c r="ZJ453" s="269" t="str">
        <f>IF(AND($A$453&lt;=BY$367,BY$367&lt;=$B$453),((2/3)*$E$453),"")</f>
        <v/>
      </c>
      <c r="ZK453" s="269" t="str">
        <f>IF(AND($A$453&lt;=BZ$367,BZ$367&lt;=$B$453),$C$453,"")</f>
        <v/>
      </c>
      <c r="ZL453" s="269" t="str">
        <f>IF(AND($A$453&lt;=BZ$367,BZ$367&lt;=$B$453),((1/3)*$C$453),"")</f>
        <v/>
      </c>
      <c r="ZM453" s="269" t="str">
        <f>IF(AND($A$453&lt;=BZ$367,BZ$367&lt;=$B$453),((2/3)*$C$453),"")</f>
        <v/>
      </c>
      <c r="ZN453" s="269" t="str">
        <f>IF(AND($A$453&lt;=BZ$367,BZ$367&lt;=$B$453),$D$453,"")</f>
        <v/>
      </c>
      <c r="ZO453" s="269" t="str">
        <f>IF(AND($A$453&lt;=BZ$367,BZ$367&lt;=$B$453),((1/3)*$D$453),"")</f>
        <v/>
      </c>
      <c r="ZP453" s="269" t="str">
        <f>IF(AND($A$453&lt;=BZ$367,BZ$367&lt;=$B$453),((2/3)*$D$453),"")</f>
        <v/>
      </c>
      <c r="ZQ453" s="269" t="str">
        <f>IF(AND($A$453&lt;=BZ$367,BZ$367&lt;=$B$453),$E$453,"")</f>
        <v/>
      </c>
      <c r="ZR453" s="269" t="str">
        <f>IF(AND($A$453&lt;=BZ$367,BZ$367&lt;=$B$453),((1/3)*$E$453),"")</f>
        <v/>
      </c>
      <c r="ZS453" s="269" t="str">
        <f>IF(AND($A$453&lt;=BZ$367,BZ$367&lt;=$B$453),((2/3)*$E$453),"")</f>
        <v/>
      </c>
      <c r="ZT453" s="269" t="str">
        <f>IF(AND($A$453&lt;=CA$367,CA$367&lt;=$B$453),$C$453,"")</f>
        <v/>
      </c>
      <c r="ZU453" s="269" t="str">
        <f>IF(AND($A$453&lt;=CA$367,CA$367&lt;=$B$453),((1/3)*$C$453),"")</f>
        <v/>
      </c>
      <c r="ZV453" s="269" t="str">
        <f>IF(AND($A$453&lt;=CA$367,CA$367&lt;=$B$453),((2/3)*$C$453),"")</f>
        <v/>
      </c>
      <c r="ZW453" s="269" t="str">
        <f>IF(AND($A$453&lt;=CA$367,CA$367&lt;=$B$453),$D$453,"")</f>
        <v/>
      </c>
      <c r="ZX453" s="269" t="str">
        <f>IF(AND($A$453&lt;=CA$367,CA$367&lt;=$B$453),((1/3)*$D$453),"")</f>
        <v/>
      </c>
      <c r="ZY453" s="269" t="str">
        <f>IF(AND($A$453&lt;=CA$367,CA$367&lt;=$B$453),((2/3)*$D$453),"")</f>
        <v/>
      </c>
      <c r="ZZ453" s="269" t="str">
        <f>IF(AND($A$453&lt;=CA$367,CA$367&lt;=$B$453),$E$453,"")</f>
        <v/>
      </c>
      <c r="AAA453" s="269" t="str">
        <f>IF(AND($A$453&lt;=CA$367,CA$367&lt;=$B$453),((1/3)*$E$453),"")</f>
        <v/>
      </c>
      <c r="AAB453" s="269" t="str">
        <f>IF(AND($A$453&lt;=CA$367,CA$367&lt;=$B$453),((2/3)*$E$453),"")</f>
        <v/>
      </c>
      <c r="AAC453" s="269" t="str">
        <f>IF(AND($A$453&lt;=CB$367,CB$367&lt;=$B$453),$C$453,"")</f>
        <v/>
      </c>
      <c r="AAD453" s="269" t="str">
        <f>IF(AND($A$453&lt;=CB$367,CB$367&lt;=$B$453),((1/3)*$C$453),"")</f>
        <v/>
      </c>
      <c r="AAE453" s="269" t="str">
        <f>IF(AND($A$453&lt;=CB$367,CB$367&lt;=$B$453),((2/3)*$C$453),"")</f>
        <v/>
      </c>
      <c r="AAF453" s="269" t="str">
        <f>IF(AND($A$453&lt;=CB$367,CB$367&lt;=$B$453),$D$453,"")</f>
        <v/>
      </c>
      <c r="AAG453" s="269" t="str">
        <f>IF(AND($A$453&lt;=CB$367,CB$367&lt;=$B$453),((1/3)*$D$453),"")</f>
        <v/>
      </c>
      <c r="AAH453" s="269" t="str">
        <f>IF(AND($A$453&lt;=CB$367,CB$367&lt;=$B$453),((2/3)*$D$453),"")</f>
        <v/>
      </c>
      <c r="AAI453" s="269" t="str">
        <f>IF(AND($A$453&lt;=CB$367,CB$367&lt;=$B$453),$E$453,"")</f>
        <v/>
      </c>
      <c r="AAJ453" s="269" t="str">
        <f>IF(AND($A$453&lt;=CB$367,CB$367&lt;=$B$453),((1/3)*$E$453),"")</f>
        <v/>
      </c>
      <c r="AAK453" s="269" t="str">
        <f>IF(AND($A$453&lt;=CB$367,CB$367&lt;=$B$453),((2/3)*$E$453),"")</f>
        <v/>
      </c>
      <c r="AAL453" s="269" t="str">
        <f>IF(AND($A$453&lt;=CC$367,CC$367&lt;=$B$453),$C$453,"")</f>
        <v/>
      </c>
      <c r="AAM453" s="269" t="str">
        <f>IF(AND($A$453&lt;=CC$367,CC$367&lt;=$B$453),((1/3)*$C$453),"")</f>
        <v/>
      </c>
      <c r="AAN453" s="269" t="str">
        <f>IF(AND($A$453&lt;=CC$367,CC$367&lt;=$B$453),((2/3)*$C$453),"")</f>
        <v/>
      </c>
      <c r="AAO453" s="269" t="str">
        <f>IF(AND($A$453&lt;=CC$367,CC$367&lt;=$B$453),$D$453,"")</f>
        <v/>
      </c>
      <c r="AAP453" s="269" t="str">
        <f>IF(AND($A$453&lt;=CC$367,CC$367&lt;=$B$453),((1/3)*$D$453),"")</f>
        <v/>
      </c>
      <c r="AAQ453" s="269" t="str">
        <f>IF(AND($A$453&lt;=CC$367,CC$367&lt;=$B$453),((2/3)*$D$453),"")</f>
        <v/>
      </c>
      <c r="AAR453" s="269" t="str">
        <f>IF(AND($A$453&lt;=CC$367,CC$367&lt;=$B$453),$E$453,"")</f>
        <v/>
      </c>
      <c r="AAS453" s="269" t="str">
        <f>IF(AND($A$453&lt;=CC$367,CC$367&lt;=$B$453),((1/3)*$E$453),"")</f>
        <v/>
      </c>
      <c r="AAT453" s="269" t="str">
        <f>IF(AND($A$453&lt;=CC$367,CC$367&lt;=$B$453),((2/3)*$E$453),"")</f>
        <v/>
      </c>
      <c r="AAU453" s="269" t="str">
        <f>IF(AND($A$453&lt;=CD$367,CD$367&lt;=$B$453),$C$453,"")</f>
        <v/>
      </c>
      <c r="AAV453" s="269" t="str">
        <f>IF(AND($A$453&lt;=CD$367,CD$367&lt;=$B$453),((1/3)*$C$453),"")</f>
        <v/>
      </c>
      <c r="AAW453" s="269" t="str">
        <f>IF(AND($A$453&lt;=CD$367,CD$367&lt;=$B$453),((2/3)*$C$453),"")</f>
        <v/>
      </c>
      <c r="AAX453" s="269" t="str">
        <f>IF(AND($A$453&lt;=CD$367,CD$367&lt;=$B$453),$D$453,"")</f>
        <v/>
      </c>
      <c r="AAY453" s="269" t="str">
        <f>IF(AND($A$453&lt;=CD$367,CD$367&lt;=$B$453),((1/3)*$D$453),"")</f>
        <v/>
      </c>
      <c r="AAZ453" s="269" t="str">
        <f>IF(AND($A$453&lt;=CD$367,CD$367&lt;=$B$453),((2/3)*$D$453),"")</f>
        <v/>
      </c>
      <c r="ABA453" s="269" t="str">
        <f>IF(AND($A$453&lt;=CD$367,CD$367&lt;=$B$453),$E$453,"")</f>
        <v/>
      </c>
      <c r="ABB453" s="269" t="str">
        <f>IF(AND($A$453&lt;=CD$367,CD$367&lt;=$B$453),((1/3)*$E$453),"")</f>
        <v/>
      </c>
      <c r="ABC453" s="269" t="str">
        <f>IF(AND($A$453&lt;=CD$367,CD$367&lt;=$B$453),((2/3)*$E$453),"")</f>
        <v/>
      </c>
      <c r="ABD453" s="269" t="str">
        <f>IF(AND($A$453&lt;=CE$367,CE$367&lt;=$B$453),$C$453,"")</f>
        <v/>
      </c>
      <c r="ABE453" s="269" t="str">
        <f>IF(AND($A$453&lt;=CE$367,CE$367&lt;=$B$453),((1/3)*$C$453),"")</f>
        <v/>
      </c>
      <c r="ABF453" s="269" t="str">
        <f>IF(AND($A$453&lt;=CE$367,CE$367&lt;=$B$453),((2/3)*$C$453),"")</f>
        <v/>
      </c>
      <c r="ABG453" s="269" t="str">
        <f>IF(AND($A$453&lt;=CE$367,CE$367&lt;=$B$453),$D$453,"")</f>
        <v/>
      </c>
      <c r="ABH453" s="269" t="str">
        <f>IF(AND($A$453&lt;=CE$367,CE$367&lt;=$B$453),((1/3)*$D$453),"")</f>
        <v/>
      </c>
      <c r="ABI453" s="269" t="str">
        <f>IF(AND($A$453&lt;=CE$367,CE$367&lt;=$B$453),((2/3)*$D$453),"")</f>
        <v/>
      </c>
      <c r="ABJ453" s="269" t="str">
        <f>IF(AND($A$453&lt;=CE$367,CE$367&lt;=$B$453),$E$453,"")</f>
        <v/>
      </c>
      <c r="ABK453" s="269" t="str">
        <f>IF(AND($A$453&lt;=CE$367,CE$367&lt;=$B$453),((1/3)*$E$453),"")</f>
        <v/>
      </c>
      <c r="ABL453" s="269" t="str">
        <f>IF(AND($A$453&lt;=CE$367,CE$367&lt;=$B$453),((2/3)*$E$453),"")</f>
        <v/>
      </c>
      <c r="ABM453" s="269" t="str">
        <f>IF(AND($A$453&lt;=CF$367,CF$367&lt;=$B$453),$C$453,"")</f>
        <v/>
      </c>
      <c r="ABN453" s="269" t="str">
        <f>IF(AND($A$453&lt;=CF$367,CF$367&lt;=$B$453),((1/3)*$C$453),"")</f>
        <v/>
      </c>
      <c r="ABO453" s="269" t="str">
        <f>IF(AND($A$453&lt;=CF$367,CF$367&lt;=$B$453),((2/3)*$C$453),"")</f>
        <v/>
      </c>
      <c r="ABP453" s="269" t="str">
        <f>IF(AND($A$453&lt;=CF$367,CF$367&lt;=$B$453),$D$453,"")</f>
        <v/>
      </c>
      <c r="ABQ453" s="269" t="str">
        <f>IF(AND($A$453&lt;=CF$367,CF$367&lt;=$B$453),((1/3)*$D$453),"")</f>
        <v/>
      </c>
      <c r="ABR453" s="269" t="str">
        <f>IF(AND($A$453&lt;=CF$367,CF$367&lt;=$B$453),((2/3)*$D$453),"")</f>
        <v/>
      </c>
      <c r="ABS453" s="269" t="str">
        <f>IF(AND($A$453&lt;=CF$367,CF$367&lt;=$B$453),$E$453,"")</f>
        <v/>
      </c>
      <c r="ABT453" s="269" t="str">
        <f>IF(AND($A$453&lt;=CF$367,CF$367&lt;=$B$453),((1/3)*$E$453),"")</f>
        <v/>
      </c>
      <c r="ABU453" s="269" t="str">
        <f>IF(AND($A$453&lt;=CF$367,CF$367&lt;=$B$453),((2/3)*$E$453),"")</f>
        <v/>
      </c>
      <c r="ABV453" s="269" t="str">
        <f>IF(AND($A$453&lt;=CG$367,CG$367&lt;=$B$453),$C$453,"")</f>
        <v/>
      </c>
      <c r="ABW453" s="269" t="str">
        <f>IF(AND($A$453&lt;=CG$367,CG$367&lt;=$B$453),((1/3)*$C$453),"")</f>
        <v/>
      </c>
      <c r="ABX453" s="269" t="str">
        <f>IF(AND($A$453&lt;=CG$367,CG$367&lt;=$B$453),((2/3)*$C$453),"")</f>
        <v/>
      </c>
      <c r="ABY453" s="269" t="str">
        <f>IF(AND($A$453&lt;=CG$367,CG$367&lt;=$B$453),$D$453,"")</f>
        <v/>
      </c>
      <c r="ABZ453" s="269" t="str">
        <f>IF(AND($A$453&lt;=CG$367,CG$367&lt;=$B$453),((1/3)*$D$453),"")</f>
        <v/>
      </c>
      <c r="ACA453" s="269" t="str">
        <f>IF(AND($A$453&lt;=CG$367,CG$367&lt;=$B$453),((2/3)*$D$453),"")</f>
        <v/>
      </c>
      <c r="ACB453" s="269" t="str">
        <f>IF(AND($A$453&lt;=CG$367,CG$367&lt;=$B$453),$E$453,"")</f>
        <v/>
      </c>
      <c r="ACC453" s="269" t="str">
        <f>IF(AND($A$453&lt;=CG$367,CG$367&lt;=$B$453),((1/3)*$E$453),"")</f>
        <v/>
      </c>
      <c r="ACD453" s="269" t="str">
        <f>IF(AND($A$453&lt;=CG$367,CG$367&lt;=$B$453),((2/3)*$E$453),"")</f>
        <v/>
      </c>
      <c r="ACE453" s="269" t="str">
        <f>IF(AND($A$453&lt;=CH$367,CH$367&lt;=$B$453),$C$453,"")</f>
        <v/>
      </c>
      <c r="ACF453" s="269" t="str">
        <f>IF(AND($A$453&lt;=CH$367,CH$367&lt;=$B$453),((1/3)*$C$453),"")</f>
        <v/>
      </c>
      <c r="ACG453" s="269" t="str">
        <f>IF(AND($A$453&lt;=CH$367,CH$367&lt;=$B$453),((2/3)*$C$453),"")</f>
        <v/>
      </c>
      <c r="ACH453" s="269" t="str">
        <f>IF(AND($A$453&lt;=CH$367,CH$367&lt;=$B$453),$D$453,"")</f>
        <v/>
      </c>
      <c r="ACI453" s="269" t="str">
        <f>IF(AND($A$453&lt;=CH$367,CH$367&lt;=$B$453),((1/3)*$D$453),"")</f>
        <v/>
      </c>
      <c r="ACJ453" s="269" t="str">
        <f>IF(AND($A$453&lt;=CH$367,CH$367&lt;=$B$453),((2/3)*$D$453),"")</f>
        <v/>
      </c>
      <c r="ACK453" s="269" t="str">
        <f>IF(AND($A$453&lt;=CH$367,CH$367&lt;=$B$453),$E$453,"")</f>
        <v/>
      </c>
      <c r="ACL453" s="269" t="str">
        <f>IF(AND($A$453&lt;=CH$367,CH$367&lt;=$B$453),((1/3)*$E$453),"")</f>
        <v/>
      </c>
      <c r="ACM453" s="269" t="str">
        <f>IF(AND($A$453&lt;=CH$367,CH$367&lt;=$B$453),((2/3)*$E$453),"")</f>
        <v/>
      </c>
      <c r="ACN453" s="269" t="str">
        <f>IF(AND($A$453&lt;=CI$367,CI$367&lt;=$B$453),$C$453,"")</f>
        <v/>
      </c>
      <c r="ACO453" s="269" t="str">
        <f>IF(AND($A$453&lt;=CI$367,CI$367&lt;=$B$453),((1/3)*$C$453),"")</f>
        <v/>
      </c>
      <c r="ACP453" s="269" t="str">
        <f>IF(AND($A$453&lt;=CI$367,CI$367&lt;=$B$453),((2/3)*$C$453),"")</f>
        <v/>
      </c>
      <c r="ACQ453" s="269" t="str">
        <f>IF(AND($A$453&lt;=CI$367,CI$367&lt;=$B$453),$D$453,"")</f>
        <v/>
      </c>
      <c r="ACR453" s="269" t="str">
        <f>IF(AND($A$453&lt;=CI$367,CI$367&lt;=$B$453),((1/3)*$D$453),"")</f>
        <v/>
      </c>
      <c r="ACS453" s="269" t="str">
        <f>IF(AND($A$453&lt;=CI$367,CI$367&lt;=$B$453),((2/3)*$D$453),"")</f>
        <v/>
      </c>
      <c r="ACT453" s="269" t="str">
        <f>IF(AND($A$453&lt;=CI$367,CI$367&lt;=$B$453),$E$453,"")</f>
        <v/>
      </c>
      <c r="ACU453" s="269" t="str">
        <f>IF(AND($A$453&lt;=CI$367,CI$367&lt;=$B$453),((1/3)*$E$453),"")</f>
        <v/>
      </c>
      <c r="ACV453" s="269" t="str">
        <f>IF(AND($A$453&lt;=CI$367,CI$367&lt;=$B$453),((2/3)*$E$453),"")</f>
        <v/>
      </c>
      <c r="ACW453" s="269" t="str">
        <f>IF(AND($A$453&lt;=CJ$367,CJ$367&lt;=$B$453),$C$453,"")</f>
        <v/>
      </c>
      <c r="ACX453" s="269" t="str">
        <f>IF(AND($A$453&lt;=CJ$367,CJ$367&lt;=$B$453),((1/3)*$C$453),"")</f>
        <v/>
      </c>
      <c r="ACY453" s="269" t="str">
        <f>IF(AND($A$453&lt;=CJ$367,CJ$367&lt;=$B$453),((2/3)*$C$453),"")</f>
        <v/>
      </c>
      <c r="ACZ453" s="269" t="str">
        <f>IF(AND($A$453&lt;=CJ$367,CJ$367&lt;=$B$453),$D$453,"")</f>
        <v/>
      </c>
      <c r="ADA453" s="269" t="str">
        <f>IF(AND($A$453&lt;=CJ$367,CJ$367&lt;=$B$453),((1/3)*$D$453),"")</f>
        <v/>
      </c>
      <c r="ADB453" s="269" t="str">
        <f>IF(AND($A$453&lt;=CJ$367,CJ$367&lt;=$B$453),((2/3)*$D$453),"")</f>
        <v/>
      </c>
      <c r="ADC453" s="269" t="str">
        <f>IF(AND($A$453&lt;=CJ$367,CJ$367&lt;=$B$453),$E$453,"")</f>
        <v/>
      </c>
      <c r="ADD453" s="269" t="str">
        <f>IF(AND($A$453&lt;=CJ$367,CJ$367&lt;=$B$453),((1/3)*$E$453),"")</f>
        <v/>
      </c>
      <c r="ADE453" s="269" t="str">
        <f>IF(AND($A$453&lt;=CJ$367,CJ$367&lt;=$B$453),((2/3)*$E$453),"")</f>
        <v/>
      </c>
      <c r="ADF453" s="269" t="str">
        <f>IF(AND($A$453&lt;=CK$367,CK$367&lt;=$B$453),$C$453,"")</f>
        <v/>
      </c>
      <c r="ADG453" s="269" t="str">
        <f>IF(AND($A$453&lt;=CK$367,CK$367&lt;=$B$453),((1/3)*$C$453),"")</f>
        <v/>
      </c>
      <c r="ADH453" s="269" t="str">
        <f>IF(AND($A$453&lt;=CK$367,CK$367&lt;=$B$453),((2/3)*$C$453),"")</f>
        <v/>
      </c>
      <c r="ADI453" s="269" t="str">
        <f>IF(AND($A$453&lt;=CK$367,CK$367&lt;=$B$453),$D$453,"")</f>
        <v/>
      </c>
      <c r="ADJ453" s="269" t="str">
        <f>IF(AND($A$453&lt;=CK$367,CK$367&lt;=$B$453),((1/3)*$D$453),"")</f>
        <v/>
      </c>
      <c r="ADK453" s="269" t="str">
        <f>IF(AND($A$453&lt;=CK$367,CK$367&lt;=$B$453),((2/3)*$D$453),"")</f>
        <v/>
      </c>
      <c r="ADL453" s="269" t="str">
        <f>IF(AND($A$453&lt;=CK$367,CK$367&lt;=$B$453),$E$453,"")</f>
        <v/>
      </c>
      <c r="ADM453" s="269" t="str">
        <f>IF(AND($A$453&lt;=CK$367,CK$367&lt;=$B$453),((1/3)*$E$453),"")</f>
        <v/>
      </c>
      <c r="ADN453" s="269" t="str">
        <f>IF(AND($A$453&lt;=CK$367,CK$367&lt;=$B$453),((2/3)*$E$453),"")</f>
        <v/>
      </c>
      <c r="ADO453" s="269" t="str">
        <f>IF(AND($A$453&lt;=CL$367,CL$367&lt;=$B$453),$C$453,"")</f>
        <v/>
      </c>
      <c r="ADP453" s="269" t="str">
        <f>IF(AND($A$453&lt;=CL$367,CL$367&lt;=$B$453),((1/3)*$C$453),"")</f>
        <v/>
      </c>
      <c r="ADQ453" s="269" t="str">
        <f>IF(AND($A$453&lt;=CL$367,CL$367&lt;=$B$453),((2/3)*$C$453),"")</f>
        <v/>
      </c>
      <c r="ADR453" s="269" t="str">
        <f>IF(AND($A$453&lt;=CL$367,CL$367&lt;=$B$453),$D$453,"")</f>
        <v/>
      </c>
      <c r="ADS453" s="269" t="str">
        <f>IF(AND($A$453&lt;=CL$367,CL$367&lt;=$B$453),((1/3)*$D$453),"")</f>
        <v/>
      </c>
      <c r="ADT453" s="269" t="str">
        <f>IF(AND($A$453&lt;=CL$367,CL$367&lt;=$B$453),((2/3)*$D$453),"")</f>
        <v/>
      </c>
      <c r="ADU453" s="269" t="str">
        <f>IF(AND($A$453&lt;=CL$367,CL$367&lt;=$B$453),$E$453,"")</f>
        <v/>
      </c>
      <c r="ADV453" s="269" t="str">
        <f>IF(AND($A$453&lt;=CL$367,CL$367&lt;=$B$453),((1/3)*$E$453),"")</f>
        <v/>
      </c>
      <c r="ADW453" s="269" t="str">
        <f>IF(AND($A$453&lt;=CL$367,CL$367&lt;=$B$453),((2/3)*$E$453),"")</f>
        <v/>
      </c>
      <c r="ADX453" s="269" t="str">
        <f>IF(AND($A$453&lt;=CM$367,CM$367&lt;=$B$453),$C$453,"")</f>
        <v/>
      </c>
      <c r="ADY453" s="269" t="str">
        <f>IF(AND($A$453&lt;=CM$367,CM$367&lt;=$B$453),((1/3)*$C$453),"")</f>
        <v/>
      </c>
      <c r="ADZ453" s="269" t="str">
        <f>IF(AND($A$453&lt;=CM$367,CM$367&lt;=$B$453),((2/3)*$C$453),"")</f>
        <v/>
      </c>
      <c r="AEA453" s="269" t="str">
        <f>IF(AND($A$453&lt;=CM$367,CM$367&lt;=$B$453),$D$453,"")</f>
        <v/>
      </c>
      <c r="AEB453" s="269" t="str">
        <f>IF(AND($A$453&lt;=CM$367,CM$367&lt;=$B$453),((1/3)*$D$453),"")</f>
        <v/>
      </c>
      <c r="AEC453" s="269" t="str">
        <f>IF(AND($A$453&lt;=CM$367,CM$367&lt;=$B$453),((2/3)*$D$453),"")</f>
        <v/>
      </c>
      <c r="AED453" s="269" t="str">
        <f>IF(AND($A$453&lt;=CM$367,CM$367&lt;=$B$453),$E$453,"")</f>
        <v/>
      </c>
      <c r="AEE453" s="269" t="str">
        <f>IF(AND($A$453&lt;=CM$367,CM$367&lt;=$B$453),((1/3)*$E$453),"")</f>
        <v/>
      </c>
      <c r="AEF453" s="269" t="str">
        <f>IF(AND($A$453&lt;=CM$367,CM$367&lt;=$B$453),((2/3)*$E$453),"")</f>
        <v/>
      </c>
      <c r="AEG453" s="269" t="str">
        <f>IF(AND($A$453&lt;=CN$367,CN$367&lt;=$B$453),$C$453,"")</f>
        <v/>
      </c>
      <c r="AEH453" s="269" t="str">
        <f>IF(AND($A$453&lt;=CN$367,CN$367&lt;=$B$453),((1/3)*$C$453),"")</f>
        <v/>
      </c>
      <c r="AEI453" s="269" t="str">
        <f>IF(AND($A$453&lt;=CN$367,CN$367&lt;=$B$453),((2/3)*$C$453),"")</f>
        <v/>
      </c>
      <c r="AEJ453" s="269" t="str">
        <f>IF(AND($A$453&lt;=CN$367,CN$367&lt;=$B$453),$D$453,"")</f>
        <v/>
      </c>
      <c r="AEK453" s="269" t="str">
        <f>IF(AND($A$453&lt;=CN$367,CN$367&lt;=$B$453),((1/3)*$D$453),"")</f>
        <v/>
      </c>
      <c r="AEL453" s="269" t="str">
        <f>IF(AND($A$453&lt;=CN$367,CN$367&lt;=$B$453),((2/3)*$D$453),"")</f>
        <v/>
      </c>
      <c r="AEM453" s="269" t="str">
        <f>IF(AND($A$453&lt;=CN$367,CN$367&lt;=$B$453),$E$453,"")</f>
        <v/>
      </c>
      <c r="AEN453" s="269" t="str">
        <f>IF(AND($A$453&lt;=CN$367,CN$367&lt;=$B$453),((1/3)*$E$453),"")</f>
        <v/>
      </c>
      <c r="AEO453" s="269" t="str">
        <f>IF(AND($A$453&lt;=CN$367,CN$367&lt;=$B$453),((2/3)*$E$453),"")</f>
        <v/>
      </c>
      <c r="AEP453" s="269" t="str">
        <f>IF(AND($A$453&lt;=CO$367,CO$367&lt;=$B$453),$C$453,"")</f>
        <v/>
      </c>
      <c r="AEQ453" s="269" t="str">
        <f>IF(AND($A$453&lt;=CO$367,CO$367&lt;=$B$453),((1/3)*$C$453),"")</f>
        <v/>
      </c>
      <c r="AER453" s="269" t="str">
        <f>IF(AND($A$453&lt;=CO$367,CO$367&lt;=$B$453),((2/3)*$C$453),"")</f>
        <v/>
      </c>
      <c r="AES453" s="269" t="str">
        <f>IF(AND($A$453&lt;=CO$367,CO$367&lt;=$B$453),$D$453,"")</f>
        <v/>
      </c>
      <c r="AET453" s="269" t="str">
        <f>IF(AND($A$453&lt;=CO$367,CO$367&lt;=$B$453),((1/3)*$D$453),"")</f>
        <v/>
      </c>
      <c r="AEU453" s="269" t="str">
        <f>IF(AND($A$453&lt;=CO$367,CO$367&lt;=$B$453),((2/3)*$D$453),"")</f>
        <v/>
      </c>
      <c r="AEV453" s="269" t="str">
        <f>IF(AND($A$453&lt;=CO$367,CO$367&lt;=$B$453),$E$453,"")</f>
        <v/>
      </c>
      <c r="AEW453" s="269" t="str">
        <f>IF(AND($A$453&lt;=CO$367,CO$367&lt;=$B$453),((1/3)*$E$453),"")</f>
        <v/>
      </c>
      <c r="AEX453" s="269" t="str">
        <f>IF(AND($A$453&lt;=CO$367,CO$367&lt;=$B$453),((2/3)*$E$453),"")</f>
        <v/>
      </c>
      <c r="AEY453" s="269" t="str">
        <f>IF(AND($A$453&lt;=CP$367,CP$367&lt;=$B$453),$C$453,"")</f>
        <v/>
      </c>
      <c r="AEZ453" s="269" t="str">
        <f>IF(AND($A$453&lt;=CP$367,CP$367&lt;=$B$453),((1/3)*$C$453),"")</f>
        <v/>
      </c>
      <c r="AFA453" s="269" t="str">
        <f>IF(AND($A$453&lt;=CP$367,CP$367&lt;=$B$453),((2/3)*$C$453),"")</f>
        <v/>
      </c>
      <c r="AFB453" s="269" t="str">
        <f>IF(AND($A$453&lt;=CP$367,CP$367&lt;=$B$453),$D$453,"")</f>
        <v/>
      </c>
      <c r="AFC453" s="269" t="str">
        <f>IF(AND($A$453&lt;=CP$367,CP$367&lt;=$B$453),((1/3)*$D$453),"")</f>
        <v/>
      </c>
      <c r="AFD453" s="269" t="str">
        <f>IF(AND($A$453&lt;=CP$367,CP$367&lt;=$B$453),((2/3)*$D$453),"")</f>
        <v/>
      </c>
      <c r="AFE453" s="269" t="str">
        <f>IF(AND($A$453&lt;=CP$367,CP$367&lt;=$B$453),$E$453,"")</f>
        <v/>
      </c>
      <c r="AFF453" s="269" t="str">
        <f>IF(AND($A$453&lt;=CP$367,CP$367&lt;=$B$453),((1/3)*$E$453),"")</f>
        <v/>
      </c>
      <c r="AFG453" s="269" t="str">
        <f>IF(AND($A$453&lt;=CP$367,CP$367&lt;=$B$453),((2/3)*$E$453),"")</f>
        <v/>
      </c>
      <c r="AFH453" s="269" t="str">
        <f>IF(AND($A$453&lt;=CQ$367,CQ$367&lt;=$B$453),$C$453,"")</f>
        <v/>
      </c>
      <c r="AFI453" s="269" t="str">
        <f>IF(AND($A$453&lt;=CQ$367,CQ$367&lt;=$B$453),((1/3)*$C$453),"")</f>
        <v/>
      </c>
      <c r="AFJ453" s="269" t="str">
        <f>IF(AND($A$453&lt;=CQ$367,CQ$367&lt;=$B$453),((2/3)*$C$453),"")</f>
        <v/>
      </c>
      <c r="AFK453" s="269" t="str">
        <f>IF(AND($A$453&lt;=CQ$367,CQ$367&lt;=$B$453),$D$453,"")</f>
        <v/>
      </c>
      <c r="AFL453" s="269" t="str">
        <f>IF(AND($A$453&lt;=CQ$367,CQ$367&lt;=$B$453),((1/3)*$D$453),"")</f>
        <v/>
      </c>
      <c r="AFM453" s="269" t="str">
        <f>IF(AND($A$453&lt;=CQ$367,CQ$367&lt;=$B$453),((2/3)*$D$453),"")</f>
        <v/>
      </c>
      <c r="AFN453" s="269" t="str">
        <f>IF(AND($A$453&lt;=CQ$367,CQ$367&lt;=$B$453),$E$453,"")</f>
        <v/>
      </c>
      <c r="AFO453" s="269" t="str">
        <f>IF(AND($A$453&lt;=CQ$367,CQ$367&lt;=$B$453),((1/3)*$E$453),"")</f>
        <v/>
      </c>
      <c r="AFP453" s="269" t="str">
        <f>IF(AND($A$453&lt;=CQ$367,CQ$367&lt;=$B$453),((2/3)*$E$453),"")</f>
        <v/>
      </c>
      <c r="AFQ453" s="269" t="str">
        <f>IF(AND($A$453&lt;=CR$367,CR$367&lt;=$B$453),$C$453,"")</f>
        <v/>
      </c>
      <c r="AFR453" s="269" t="str">
        <f>IF(AND($A$453&lt;=CR$367,CR$367&lt;=$B$453),((1/3)*$C$453),"")</f>
        <v/>
      </c>
      <c r="AFS453" s="269" t="str">
        <f>IF(AND($A$453&lt;=CR$367,CR$367&lt;=$B$453),((2/3)*$C$453),"")</f>
        <v/>
      </c>
      <c r="AFT453" s="269" t="str">
        <f>IF(AND($A$453&lt;=CR$367,CR$367&lt;=$B$453),$D$453,"")</f>
        <v/>
      </c>
      <c r="AFU453" s="269" t="str">
        <f>IF(AND($A$453&lt;=CR$367,CR$367&lt;=$B$453),((1/3)*$D$453),"")</f>
        <v/>
      </c>
      <c r="AFV453" s="269" t="str">
        <f>IF(AND($A$453&lt;=CR$367,CR$367&lt;=$B$453),((2/3)*$D$453),"")</f>
        <v/>
      </c>
      <c r="AFW453" s="269" t="str">
        <f>IF(AND($A$453&lt;=CR$367,CR$367&lt;=$B$453),$E$453,"")</f>
        <v/>
      </c>
      <c r="AFX453" s="269" t="str">
        <f>IF(AND($A$453&lt;=CR$367,CR$367&lt;=$B$453),((1/3)*$E$453),"")</f>
        <v/>
      </c>
      <c r="AFY453" s="269" t="str">
        <f>IF(AND($A$453&lt;=CR$367,CR$367&lt;=$B$453),((2/3)*$E$453),"")</f>
        <v/>
      </c>
      <c r="AFZ453" s="269" t="str">
        <f>IF(AND($A$453&lt;=CS$367,CS$367&lt;=$B$453),$C$453,"")</f>
        <v/>
      </c>
      <c r="AGA453" s="269" t="str">
        <f>IF(AND($A$453&lt;=CS$367,CS$367&lt;=$B$453),((1/3)*$C$453),"")</f>
        <v/>
      </c>
      <c r="AGB453" s="269" t="str">
        <f>IF(AND($A$453&lt;=CS$367,CS$367&lt;=$B$453),((2/3)*$C$453),"")</f>
        <v/>
      </c>
      <c r="AGC453" s="269" t="str">
        <f>IF(AND($A$453&lt;=CS$367,CS$367&lt;=$B$453),$D$453,"")</f>
        <v/>
      </c>
      <c r="AGD453" s="269" t="str">
        <f>IF(AND($A$453&lt;=CS$367,CS$367&lt;=$B$453),((1/3)*$D$453),"")</f>
        <v/>
      </c>
      <c r="AGE453" s="269" t="str">
        <f>IF(AND($A$453&lt;=CS$367,CS$367&lt;=$B$453),((2/3)*$D$453),"")</f>
        <v/>
      </c>
      <c r="AGF453" s="269" t="str">
        <f>IF(AND($A$453&lt;=CS$367,CS$367&lt;=$B$453),$E$453,"")</f>
        <v/>
      </c>
      <c r="AGG453" s="269" t="str">
        <f>IF(AND($A$453&lt;=CS$367,CS$367&lt;=$B$453),((1/3)*$E$453),"")</f>
        <v/>
      </c>
      <c r="AGH453" s="269" t="str">
        <f>IF(AND($A$453&lt;=CS$367,CS$367&lt;=$B$453),((2/3)*$E$453),"")</f>
        <v/>
      </c>
      <c r="AGI453" s="269" t="str">
        <f>IF(AND($A$453&lt;=CT$367,CT$367&lt;=$B$453),$C$453,"")</f>
        <v/>
      </c>
      <c r="AGJ453" s="269" t="str">
        <f>IF(AND($A$453&lt;=CT$367,CT$367&lt;=$B$453),((1/3)*$C$453),"")</f>
        <v/>
      </c>
      <c r="AGK453" s="269" t="str">
        <f>IF(AND($A$453&lt;=CT$367,CT$367&lt;=$B$453),((2/3)*$C$453),"")</f>
        <v/>
      </c>
      <c r="AGL453" s="269" t="str">
        <f>IF(AND($A$453&lt;=CT$367,CT$367&lt;=$B$453),$D$453,"")</f>
        <v/>
      </c>
      <c r="AGM453" s="269" t="str">
        <f>IF(AND($A$453&lt;=CT$367,CT$367&lt;=$B$453),((1/3)*$D$453),"")</f>
        <v/>
      </c>
      <c r="AGN453" s="269" t="str">
        <f>IF(AND($A$453&lt;=CT$367,CT$367&lt;=$B$453),((2/3)*$D$453),"")</f>
        <v/>
      </c>
      <c r="AGO453" s="269" t="str">
        <f>IF(AND($A$453&lt;=CT$367,CT$367&lt;=$B$453),$E$453,"")</f>
        <v/>
      </c>
      <c r="AGP453" s="269" t="str">
        <f>IF(AND($A$453&lt;=CT$367,CT$367&lt;=$B$453),((1/3)*$E$453),"")</f>
        <v/>
      </c>
      <c r="AGQ453" s="269" t="str">
        <f>IF(AND($A$453&lt;=CT$367,CT$367&lt;=$B$453),((2/3)*$E$453),"")</f>
        <v/>
      </c>
      <c r="AGR453" s="269" t="str">
        <f>IF(AND($A$453&lt;=CU$367,CU$367&lt;=$B$453),$C$453,"")</f>
        <v/>
      </c>
      <c r="AGS453" s="269" t="str">
        <f>IF(AND($A$453&lt;=CU$367,CU$367&lt;=$B$453),((1/3)*$C$453),"")</f>
        <v/>
      </c>
      <c r="AGT453" s="269" t="str">
        <f>IF(AND($A$453&lt;=CU$367,CU$367&lt;=$B$453),((2/3)*$C$453),"")</f>
        <v/>
      </c>
      <c r="AGU453" s="269" t="str">
        <f>IF(AND($A$453&lt;=CU$367,CU$367&lt;=$B$453),$D$453,"")</f>
        <v/>
      </c>
      <c r="AGV453" s="269" t="str">
        <f>IF(AND($A$453&lt;=CU$367,CU$367&lt;=$B$453),((1/3)*$D$453),"")</f>
        <v/>
      </c>
      <c r="AGW453" s="269" t="str">
        <f>IF(AND($A$453&lt;=CU$367,CU$367&lt;=$B$453),((2/3)*$D$453),"")</f>
        <v/>
      </c>
      <c r="AGX453" s="269" t="str">
        <f>IF(AND($A$453&lt;=CU$367,CU$367&lt;=$B$453),$E$453,"")</f>
        <v/>
      </c>
      <c r="AGY453" s="269" t="str">
        <f>IF(AND($A$453&lt;=CU$367,CU$367&lt;=$B$453),((1/3)*$E$453),"")</f>
        <v/>
      </c>
      <c r="AGZ453" s="269" t="str">
        <f>IF(AND($A$453&lt;=CU$367,CU$367&lt;=$B$453),((2/3)*$E$453),"")</f>
        <v/>
      </c>
      <c r="AHA453" s="269" t="str">
        <f>IF(AND($A$453&lt;=CV$367,CV$367&lt;=$B$453),$C$453,"")</f>
        <v/>
      </c>
      <c r="AHB453" s="269" t="str">
        <f>IF(AND($A$453&lt;=CV$367,CV$367&lt;=$B$453),((1/3)*$C$453),"")</f>
        <v/>
      </c>
      <c r="AHC453" s="269" t="str">
        <f>IF(AND($A$453&lt;=CV$367,CV$367&lt;=$B$453),((2/3)*$C$453),"")</f>
        <v/>
      </c>
      <c r="AHD453" s="269" t="str">
        <f>IF(AND($A$453&lt;=CV$367,CV$367&lt;=$B$453),$D$453,"")</f>
        <v/>
      </c>
      <c r="AHE453" s="269" t="str">
        <f>IF(AND($A$453&lt;=CV$367,CV$367&lt;=$B$453),((1/3)*$D$453),"")</f>
        <v/>
      </c>
      <c r="AHF453" s="269" t="str">
        <f>IF(AND($A$453&lt;=CV$367,CV$367&lt;=$B$453),((2/3)*$D$453),"")</f>
        <v/>
      </c>
      <c r="AHG453" s="269" t="str">
        <f>IF(AND($A$453&lt;=CV$367,CV$367&lt;=$B$453),$E$453,"")</f>
        <v/>
      </c>
      <c r="AHH453" s="269" t="str">
        <f>IF(AND($A$453&lt;=CV$367,CV$367&lt;=$B$453),((1/3)*$E$453),"")</f>
        <v/>
      </c>
      <c r="AHI453" s="269" t="str">
        <f>IF(AND($A$453&lt;=CV$367,CV$367&lt;=$B$453),((2/3)*$E$453),"")</f>
        <v/>
      </c>
      <c r="AHJ453" s="269" t="str">
        <f>IF(AND($A$453&lt;=CW$367,CW$367&lt;=$B$453),$C$453,"")</f>
        <v/>
      </c>
      <c r="AHK453" s="269" t="str">
        <f>IF(AND($A$453&lt;=CW$367,CW$367&lt;=$B$453),((1/3)*$C$453),"")</f>
        <v/>
      </c>
      <c r="AHL453" s="269" t="str">
        <f>IF(AND($A$453&lt;=CW$367,CW$367&lt;=$B$453),((2/3)*$C$453),"")</f>
        <v/>
      </c>
      <c r="AHM453" s="269" t="str">
        <f>IF(AND($A$453&lt;=CW$367,CW$367&lt;=$B$453),$D$453,"")</f>
        <v/>
      </c>
      <c r="AHN453" s="269" t="str">
        <f>IF(AND($A$453&lt;=CW$367,CW$367&lt;=$B$453),((1/3)*$D$453),"")</f>
        <v/>
      </c>
      <c r="AHO453" s="269" t="str">
        <f>IF(AND($A$453&lt;=CW$367,CW$367&lt;=$B$453),((2/3)*$D$453),"")</f>
        <v/>
      </c>
      <c r="AHP453" s="269" t="str">
        <f>IF(AND($A$453&lt;=CW$367,CW$367&lt;=$B$453),$E$453,"")</f>
        <v/>
      </c>
      <c r="AHQ453" s="269" t="str">
        <f>IF(AND($A$453&lt;=CW$367,CW$367&lt;=$B$453),((1/3)*$E$453),"")</f>
        <v/>
      </c>
      <c r="AHR453" s="269" t="str">
        <f>IF(AND($A$453&lt;=CW$367,CW$367&lt;=$B$453),((2/3)*$E$453),"")</f>
        <v/>
      </c>
      <c r="AHS453" s="269" t="str">
        <f>IF(AND($A$453&lt;=CX$367,CX$367&lt;=$B$453),$C$453,"")</f>
        <v/>
      </c>
      <c r="AHT453" s="269" t="str">
        <f>IF(AND($A$453&lt;=CX$367,CX$367&lt;=$B$453),((1/3)*$C$453),"")</f>
        <v/>
      </c>
      <c r="AHU453" s="269" t="str">
        <f>IF(AND($A$453&lt;=CX$367,CX$367&lt;=$B$453),((2/3)*$C$453),"")</f>
        <v/>
      </c>
      <c r="AHV453" s="269" t="str">
        <f>IF(AND($A$453&lt;=CX$367,CX$367&lt;=$B$453),$D$453,"")</f>
        <v/>
      </c>
      <c r="AHW453" s="269" t="str">
        <f>IF(AND($A$453&lt;=CX$367,CX$367&lt;=$B$453),((1/3)*$D$453),"")</f>
        <v/>
      </c>
      <c r="AHX453" s="269" t="str">
        <f>IF(AND($A$453&lt;=CX$367,CX$367&lt;=$B$453),((2/3)*$D$453),"")</f>
        <v/>
      </c>
      <c r="AHY453" s="269" t="str">
        <f>IF(AND($A$453&lt;=CX$367,CX$367&lt;=$B$453),$E$453,"")</f>
        <v/>
      </c>
      <c r="AHZ453" s="269" t="str">
        <f>IF(AND($A$453&lt;=CX$367,CX$367&lt;=$B$453),((1/3)*$E$453),"")</f>
        <v/>
      </c>
      <c r="AIA453" s="269" t="str">
        <f>IF(AND($A$453&lt;=CX$367,CX$367&lt;=$B$453),((2/3)*$E$453),"")</f>
        <v/>
      </c>
      <c r="AIB453" s="269" t="str">
        <f>IF(AND($A$453&lt;=CY$367,CY$367&lt;=$B$453),$C$453,"")</f>
        <v/>
      </c>
      <c r="AIC453" s="269" t="str">
        <f>IF(AND($A$453&lt;=CY$367,CY$367&lt;=$B$453),((1/3)*$C$453),"")</f>
        <v/>
      </c>
      <c r="AID453" s="269" t="str">
        <f>IF(AND($A$453&lt;=CY$367,CY$367&lt;=$B$453),((2/3)*$C$453),"")</f>
        <v/>
      </c>
      <c r="AIE453" s="269" t="str">
        <f>IF(AND($A$453&lt;=CY$367,CY$367&lt;=$B$453),$D$453,"")</f>
        <v/>
      </c>
      <c r="AIF453" s="269" t="str">
        <f>IF(AND($A$453&lt;=CY$367,CY$367&lt;=$B$453),((1/3)*$D$453),"")</f>
        <v/>
      </c>
      <c r="AIG453" s="269" t="str">
        <f>IF(AND($A$453&lt;=CY$367,CY$367&lt;=$B$453),((2/3)*$D$453),"")</f>
        <v/>
      </c>
      <c r="AIH453" s="269" t="str">
        <f>IF(AND($A$453&lt;=CY$367,CY$367&lt;=$B$453),$E$453,"")</f>
        <v/>
      </c>
      <c r="AII453" s="269" t="str">
        <f>IF(AND($A$453&lt;=CY$367,CY$367&lt;=$B$453),((1/3)*$E$453),"")</f>
        <v/>
      </c>
      <c r="AIJ453" s="269" t="str">
        <f>IF(AND($A$453&lt;=CY$367,CY$367&lt;=$B$453),((2/3)*$E$453),"")</f>
        <v/>
      </c>
      <c r="AIK453" s="269" t="str">
        <f>IF(AND($A$453&lt;=CZ$367,CZ$367&lt;=$B$453),$C$453,"")</f>
        <v/>
      </c>
      <c r="AIL453" s="269" t="str">
        <f>IF(AND($A$453&lt;=CZ$367,CZ$367&lt;=$B$453),((1/3)*$C$453),"")</f>
        <v/>
      </c>
      <c r="AIM453" s="269" t="str">
        <f>IF(AND($A$453&lt;=CZ$367,CZ$367&lt;=$B$453),((2/3)*$C$453),"")</f>
        <v/>
      </c>
      <c r="AIN453" s="269" t="str">
        <f>IF(AND($A$453&lt;=CZ$367,CZ$367&lt;=$B$453),$D$453,"")</f>
        <v/>
      </c>
      <c r="AIO453" s="269" t="str">
        <f>IF(AND($A$453&lt;=CZ$367,CZ$367&lt;=$B$453),((1/3)*$D$453),"")</f>
        <v/>
      </c>
      <c r="AIP453" s="269" t="str">
        <f>IF(AND($A$453&lt;=CZ$367,CZ$367&lt;=$B$453),((2/3)*$D$453),"")</f>
        <v/>
      </c>
      <c r="AIQ453" s="269" t="str">
        <f>IF(AND($A$453&lt;=CZ$367,CZ$367&lt;=$B$453),$E$453,"")</f>
        <v/>
      </c>
      <c r="AIR453" s="269" t="str">
        <f>IF(AND($A$453&lt;=CZ$367,CZ$367&lt;=$B$453),((1/3)*$E$453),"")</f>
        <v/>
      </c>
      <c r="AIS453" s="269" t="str">
        <f>IF(AND($A$453&lt;=CZ$367,CZ$367&lt;=$B$453),((2/3)*$E$453),"")</f>
        <v/>
      </c>
    </row>
    <row r="454" spans="1:929" hidden="1">
      <c r="A454" s="257">
        <v>86</v>
      </c>
      <c r="B454" s="257">
        <v>125</v>
      </c>
      <c r="C454" s="266">
        <v>11</v>
      </c>
      <c r="D454" s="266">
        <v>8</v>
      </c>
      <c r="E454" s="266">
        <v>5.5</v>
      </c>
      <c r="F454" s="6"/>
      <c r="G454" s="6"/>
      <c r="H454" s="6"/>
      <c r="I454" s="6"/>
      <c r="J454" s="6"/>
      <c r="K454" s="6"/>
      <c r="L454" s="6"/>
      <c r="M454" s="6"/>
      <c r="N454" s="6"/>
      <c r="O454" s="6"/>
      <c r="Q454" s="269" t="str">
        <f t="shared" si="991"/>
        <v/>
      </c>
      <c r="R454" s="269" t="str">
        <f t="shared" si="992"/>
        <v/>
      </c>
      <c r="S454" s="269" t="str">
        <f t="shared" si="993"/>
        <v/>
      </c>
      <c r="T454" s="269" t="str">
        <f t="shared" si="994"/>
        <v/>
      </c>
      <c r="U454" s="269" t="str">
        <f t="shared" si="995"/>
        <v/>
      </c>
      <c r="V454" s="269" t="str">
        <f t="shared" si="996"/>
        <v/>
      </c>
      <c r="W454" s="269" t="str">
        <f t="shared" si="997"/>
        <v/>
      </c>
      <c r="X454" s="269" t="str">
        <f t="shared" si="998"/>
        <v/>
      </c>
      <c r="Y454" s="269"/>
      <c r="Z454" s="269"/>
      <c r="AA454" s="269"/>
      <c r="AB454" s="269" t="str">
        <f t="shared" si="999"/>
        <v/>
      </c>
      <c r="AC454" s="269" t="str">
        <f t="shared" si="1000"/>
        <v/>
      </c>
      <c r="AD454" s="269" t="str">
        <f t="shared" si="1001"/>
        <v/>
      </c>
      <c r="AE454" s="269" t="str">
        <f t="shared" si="1002"/>
        <v/>
      </c>
      <c r="AF454" s="269" t="str">
        <f t="shared" si="1003"/>
        <v/>
      </c>
      <c r="AG454" s="269" t="str">
        <f t="shared" si="1004"/>
        <v/>
      </c>
      <c r="AH454" s="269"/>
      <c r="AI454" s="269" t="str">
        <f t="shared" si="1005"/>
        <v/>
      </c>
      <c r="AJ454" s="269" t="str">
        <f t="shared" si="1163"/>
        <v/>
      </c>
      <c r="AK454" s="269" t="str">
        <f t="shared" si="1164"/>
        <v/>
      </c>
      <c r="AL454" s="269" t="str">
        <f t="shared" si="1165"/>
        <v/>
      </c>
      <c r="AM454" s="269" t="str">
        <f t="shared" si="1006"/>
        <v/>
      </c>
      <c r="AN454" s="269" t="str">
        <f t="shared" si="1007"/>
        <v/>
      </c>
      <c r="AO454" s="269" t="str">
        <f t="shared" si="1008"/>
        <v/>
      </c>
      <c r="AP454" s="269" t="str">
        <f t="shared" si="1009"/>
        <v/>
      </c>
      <c r="AQ454" s="269" t="str">
        <f t="shared" si="1010"/>
        <v/>
      </c>
      <c r="AR454" s="269" t="str">
        <f t="shared" si="1011"/>
        <v/>
      </c>
      <c r="AS454" s="269" t="str">
        <f t="shared" si="1012"/>
        <v/>
      </c>
      <c r="AT454" s="269" t="str">
        <f t="shared" si="1013"/>
        <v/>
      </c>
      <c r="AU454" s="269" t="str">
        <f t="shared" si="1014"/>
        <v/>
      </c>
      <c r="AV454" s="269" t="str">
        <f t="shared" si="1015"/>
        <v/>
      </c>
      <c r="AW454" s="269" t="str">
        <f t="shared" si="1016"/>
        <v/>
      </c>
      <c r="AX454" s="269" t="str">
        <f t="shared" si="1017"/>
        <v/>
      </c>
      <c r="AY454" s="269" t="str">
        <f t="shared" si="1018"/>
        <v/>
      </c>
      <c r="AZ454" s="269" t="str">
        <f t="shared" si="1019"/>
        <v/>
      </c>
      <c r="BA454" s="269" t="str">
        <f t="shared" si="1020"/>
        <v/>
      </c>
      <c r="BB454" s="269" t="str">
        <f t="shared" si="1021"/>
        <v/>
      </c>
      <c r="BC454" s="269" t="str">
        <f t="shared" si="1022"/>
        <v/>
      </c>
      <c r="BD454" s="269" t="str">
        <f t="shared" si="1023"/>
        <v/>
      </c>
      <c r="BE454" s="269" t="str">
        <f t="shared" si="1024"/>
        <v/>
      </c>
      <c r="BF454" s="269" t="str">
        <f t="shared" si="1025"/>
        <v/>
      </c>
      <c r="BG454" s="269" t="str">
        <f t="shared" si="1026"/>
        <v/>
      </c>
      <c r="BH454" s="269" t="str">
        <f t="shared" si="1027"/>
        <v/>
      </c>
      <c r="BI454" s="269" t="str">
        <f t="shared" si="1028"/>
        <v/>
      </c>
      <c r="BJ454" s="269" t="str">
        <f t="shared" si="1029"/>
        <v/>
      </c>
      <c r="BK454" s="269" t="str">
        <f t="shared" si="1030"/>
        <v/>
      </c>
      <c r="BL454" s="269" t="str">
        <f t="shared" si="1031"/>
        <v/>
      </c>
      <c r="BM454" s="269" t="str">
        <f t="shared" si="1032"/>
        <v/>
      </c>
      <c r="BN454" s="269" t="str">
        <f t="shared" si="1033"/>
        <v/>
      </c>
      <c r="BO454" s="269" t="str">
        <f t="shared" si="1034"/>
        <v/>
      </c>
      <c r="BP454" s="269" t="str">
        <f t="shared" si="1035"/>
        <v/>
      </c>
      <c r="BQ454" s="269" t="str">
        <f t="shared" si="1036"/>
        <v/>
      </c>
      <c r="BR454" s="269" t="str">
        <f t="shared" si="1037"/>
        <v/>
      </c>
      <c r="BS454" s="269" t="str">
        <f t="shared" si="1038"/>
        <v/>
      </c>
      <c r="BT454" s="269" t="str">
        <f t="shared" si="1039"/>
        <v/>
      </c>
      <c r="BU454" s="269" t="str">
        <f t="shared" si="1040"/>
        <v/>
      </c>
      <c r="BV454" s="269" t="str">
        <f t="shared" si="1041"/>
        <v/>
      </c>
      <c r="BW454" s="269" t="str">
        <f t="shared" si="1042"/>
        <v/>
      </c>
      <c r="BX454" s="269" t="str">
        <f t="shared" si="1043"/>
        <v/>
      </c>
      <c r="BY454" s="269" t="str">
        <f t="shared" si="1044"/>
        <v/>
      </c>
      <c r="BZ454" s="269" t="str">
        <f t="shared" si="1045"/>
        <v/>
      </c>
      <c r="CA454" s="269" t="str">
        <f t="shared" si="1046"/>
        <v/>
      </c>
      <c r="CB454" s="269" t="str">
        <f t="shared" si="1047"/>
        <v/>
      </c>
      <c r="CC454" s="269" t="str">
        <f t="shared" si="1048"/>
        <v/>
      </c>
      <c r="CD454" s="269" t="str">
        <f t="shared" si="1049"/>
        <v/>
      </c>
      <c r="CE454" s="269" t="str">
        <f t="shared" si="1050"/>
        <v/>
      </c>
      <c r="CF454" s="269" t="str">
        <f t="shared" si="1051"/>
        <v/>
      </c>
      <c r="CG454" s="269" t="str">
        <f t="shared" si="1052"/>
        <v/>
      </c>
      <c r="CH454" s="269" t="str">
        <f t="shared" si="1053"/>
        <v/>
      </c>
      <c r="CI454" s="269" t="str">
        <f t="shared" si="1054"/>
        <v/>
      </c>
      <c r="CJ454" s="269" t="str">
        <f t="shared" si="1055"/>
        <v/>
      </c>
      <c r="CK454" s="269" t="str">
        <f t="shared" si="1056"/>
        <v/>
      </c>
      <c r="CL454" s="269" t="str">
        <f t="shared" si="1057"/>
        <v/>
      </c>
      <c r="CM454" s="269" t="str">
        <f t="shared" si="1058"/>
        <v/>
      </c>
      <c r="CN454" s="269" t="str">
        <f t="shared" si="1059"/>
        <v/>
      </c>
      <c r="CO454" s="269" t="str">
        <f t="shared" si="1060"/>
        <v/>
      </c>
      <c r="CP454" s="269" t="str">
        <f t="shared" si="1061"/>
        <v/>
      </c>
      <c r="CQ454" s="269" t="str">
        <f t="shared" si="1062"/>
        <v/>
      </c>
      <c r="CR454" s="269" t="str">
        <f t="shared" si="1063"/>
        <v/>
      </c>
      <c r="CS454" s="269" t="str">
        <f t="shared" si="1064"/>
        <v/>
      </c>
      <c r="CT454" s="269" t="str">
        <f t="shared" si="1065"/>
        <v/>
      </c>
      <c r="CU454" s="269" t="str">
        <f t="shared" si="1066"/>
        <v/>
      </c>
      <c r="CV454" s="269" t="str">
        <f t="shared" si="1067"/>
        <v/>
      </c>
      <c r="CW454" s="269" t="str">
        <f t="shared" si="1068"/>
        <v/>
      </c>
      <c r="CX454" s="269" t="str">
        <f t="shared" si="1069"/>
        <v/>
      </c>
      <c r="CY454" s="269" t="str">
        <f t="shared" si="1070"/>
        <v/>
      </c>
      <c r="CZ454" s="269" t="str">
        <f t="shared" si="1071"/>
        <v/>
      </c>
      <c r="DA454" s="269" t="str">
        <f t="shared" si="1072"/>
        <v/>
      </c>
      <c r="DB454" s="269" t="str">
        <f t="shared" si="1073"/>
        <v/>
      </c>
      <c r="DC454" s="269" t="str">
        <f t="shared" si="1074"/>
        <v/>
      </c>
      <c r="DD454" s="269" t="str">
        <f t="shared" si="1075"/>
        <v/>
      </c>
      <c r="DE454" s="269" t="str">
        <f t="shared" si="1076"/>
        <v/>
      </c>
      <c r="DF454" s="269" t="str">
        <f t="shared" si="1077"/>
        <v/>
      </c>
      <c r="DG454" s="269" t="str">
        <f t="shared" si="1078"/>
        <v/>
      </c>
      <c r="DH454" s="269" t="str">
        <f t="shared" si="1079"/>
        <v/>
      </c>
      <c r="DI454" s="269" t="str">
        <f t="shared" si="1080"/>
        <v/>
      </c>
      <c r="DJ454" s="269" t="str">
        <f t="shared" si="1081"/>
        <v/>
      </c>
      <c r="DK454" s="269" t="str">
        <f>IF(AND(A454&lt;=$N$367,$N$367&lt;=B454),((1/3)*D454),"")</f>
        <v/>
      </c>
      <c r="DL454" s="269" t="str">
        <f t="shared" si="1083"/>
        <v/>
      </c>
      <c r="DM454" s="269" t="str">
        <f t="shared" si="1084"/>
        <v/>
      </c>
      <c r="DN454" s="269" t="str">
        <f t="shared" si="1085"/>
        <v/>
      </c>
      <c r="DO454" s="269" t="str">
        <f t="shared" si="1086"/>
        <v/>
      </c>
      <c r="DP454" s="269" t="str">
        <f t="shared" si="1087"/>
        <v/>
      </c>
      <c r="DQ454" s="269" t="str">
        <f t="shared" si="1088"/>
        <v/>
      </c>
      <c r="DR454" s="269" t="str">
        <f t="shared" si="1089"/>
        <v/>
      </c>
      <c r="DS454" s="269" t="str">
        <f t="shared" si="1090"/>
        <v/>
      </c>
      <c r="DT454" s="269" t="str">
        <f t="shared" si="1091"/>
        <v/>
      </c>
      <c r="DU454" s="269" t="str">
        <f t="shared" si="1092"/>
        <v/>
      </c>
      <c r="DV454" s="269" t="str">
        <f t="shared" si="1093"/>
        <v/>
      </c>
      <c r="DW454" s="269" t="str">
        <f t="shared" si="1094"/>
        <v/>
      </c>
      <c r="DX454" s="269" t="str">
        <f t="shared" si="1095"/>
        <v/>
      </c>
      <c r="DY454" s="269" t="str">
        <f t="shared" si="1096"/>
        <v/>
      </c>
      <c r="DZ454" s="269" t="str">
        <f t="shared" si="1097"/>
        <v/>
      </c>
      <c r="EA454" s="269" t="str">
        <f t="shared" si="1098"/>
        <v/>
      </c>
      <c r="EB454" s="269" t="str">
        <f t="shared" si="1099"/>
        <v/>
      </c>
      <c r="EC454" s="269" t="str">
        <f t="shared" si="1100"/>
        <v/>
      </c>
      <c r="ED454" s="269" t="str">
        <f t="shared" si="1101"/>
        <v/>
      </c>
      <c r="EE454" s="269" t="str">
        <f t="shared" si="1102"/>
        <v/>
      </c>
      <c r="EF454" s="269" t="str">
        <f t="shared" si="1103"/>
        <v/>
      </c>
      <c r="EG454" s="269" t="str">
        <f t="shared" si="1104"/>
        <v/>
      </c>
      <c r="EH454" s="269" t="str">
        <f t="shared" si="1105"/>
        <v/>
      </c>
      <c r="EI454" s="269" t="str">
        <f t="shared" si="1106"/>
        <v/>
      </c>
      <c r="EJ454" s="269" t="str">
        <f t="shared" si="1107"/>
        <v/>
      </c>
      <c r="EK454" s="269" t="str">
        <f t="shared" si="1108"/>
        <v/>
      </c>
      <c r="EL454" s="269" t="str">
        <f t="shared" si="1109"/>
        <v/>
      </c>
      <c r="EM454" s="269" t="str">
        <f t="shared" si="1110"/>
        <v/>
      </c>
      <c r="EN454" s="269" t="str">
        <f t="shared" si="1111"/>
        <v/>
      </c>
      <c r="EO454" s="269" t="str">
        <f t="shared" si="1112"/>
        <v/>
      </c>
      <c r="EP454" s="269" t="str">
        <f t="shared" si="1113"/>
        <v/>
      </c>
      <c r="EQ454" s="269" t="str">
        <f t="shared" si="1114"/>
        <v/>
      </c>
      <c r="ER454" s="269" t="str">
        <f t="shared" si="1115"/>
        <v/>
      </c>
      <c r="ES454" s="269" t="str">
        <f t="shared" si="1116"/>
        <v/>
      </c>
      <c r="ET454" s="269" t="str">
        <f t="shared" si="1117"/>
        <v/>
      </c>
      <c r="EU454" s="269" t="str">
        <f t="shared" si="1118"/>
        <v/>
      </c>
      <c r="EV454" s="269" t="str">
        <f t="shared" si="1119"/>
        <v/>
      </c>
      <c r="EW454" s="269" t="str">
        <f t="shared" si="1120"/>
        <v/>
      </c>
      <c r="EX454" s="269" t="str">
        <f t="shared" si="1121"/>
        <v/>
      </c>
      <c r="EY454" s="269" t="str">
        <f t="shared" si="1166"/>
        <v/>
      </c>
      <c r="EZ454" s="269" t="str">
        <f t="shared" si="1122"/>
        <v/>
      </c>
      <c r="FA454" s="269" t="str">
        <f t="shared" si="1123"/>
        <v/>
      </c>
      <c r="FB454" s="269" t="str">
        <f t="shared" si="1124"/>
        <v/>
      </c>
      <c r="FC454" s="269" t="str">
        <f t="shared" si="1125"/>
        <v/>
      </c>
      <c r="FD454" s="269" t="str">
        <f t="shared" si="1126"/>
        <v/>
      </c>
      <c r="FE454" s="269" t="str">
        <f t="shared" si="1127"/>
        <v/>
      </c>
      <c r="FF454" s="269" t="str">
        <f t="shared" si="1128"/>
        <v/>
      </c>
      <c r="FG454" s="269" t="str">
        <f t="shared" si="1129"/>
        <v/>
      </c>
      <c r="FH454" s="269" t="str">
        <f t="shared" si="1130"/>
        <v/>
      </c>
      <c r="FI454" s="269" t="str">
        <f t="shared" si="1131"/>
        <v/>
      </c>
      <c r="FJ454" s="269" t="str">
        <f t="shared" si="1132"/>
        <v/>
      </c>
      <c r="FK454" s="269" t="str">
        <f t="shared" si="1133"/>
        <v/>
      </c>
      <c r="FL454" s="269" t="str">
        <f t="shared" si="1134"/>
        <v/>
      </c>
      <c r="FM454" s="269" t="str">
        <f t="shared" si="1135"/>
        <v/>
      </c>
      <c r="FN454" s="269" t="str">
        <f t="shared" si="1136"/>
        <v/>
      </c>
      <c r="FO454" s="269" t="str">
        <f t="shared" si="1137"/>
        <v/>
      </c>
      <c r="FP454" s="269" t="str">
        <f t="shared" si="1138"/>
        <v/>
      </c>
      <c r="FQ454" s="269" t="str">
        <f t="shared" si="1139"/>
        <v/>
      </c>
      <c r="FR454" s="269" t="str">
        <f t="shared" si="1167"/>
        <v/>
      </c>
      <c r="FS454" s="269" t="str">
        <f t="shared" si="1140"/>
        <v/>
      </c>
      <c r="FT454" s="269" t="str">
        <f t="shared" si="1141"/>
        <v/>
      </c>
      <c r="FU454" s="269" t="str">
        <f t="shared" si="1142"/>
        <v/>
      </c>
      <c r="FV454" s="269" t="str">
        <f t="shared" si="1143"/>
        <v/>
      </c>
      <c r="FW454" s="269" t="str">
        <f t="shared" si="1144"/>
        <v/>
      </c>
      <c r="FX454" s="269" t="str">
        <f t="shared" si="1145"/>
        <v/>
      </c>
      <c r="FY454" s="269" t="str">
        <f t="shared" si="1146"/>
        <v/>
      </c>
      <c r="FZ454" s="269" t="str">
        <f t="shared" si="1147"/>
        <v/>
      </c>
      <c r="GA454" s="269" t="str">
        <f>IF(AND($A$454&lt;=V$367,V$367&lt;=$B$454),$C$454,"")</f>
        <v/>
      </c>
      <c r="GB454" s="269" t="str">
        <f>IF(AND($A$454&lt;=V$367,V$367&lt;=$B$454),((1/3)*$C$454),"")</f>
        <v/>
      </c>
      <c r="GC454" s="269" t="str">
        <f>IF(AND($A$454&lt;=V$367,V$367&lt;=$B$454),((2/3)*$C$454),"")</f>
        <v/>
      </c>
      <c r="GD454" s="269" t="str">
        <f t="shared" si="1148"/>
        <v/>
      </c>
      <c r="GE454" s="269" t="str">
        <f t="shared" si="1149"/>
        <v/>
      </c>
      <c r="GF454" s="269" t="str">
        <f t="shared" si="1150"/>
        <v/>
      </c>
      <c r="GG454" s="269" t="str">
        <f t="shared" si="1151"/>
        <v/>
      </c>
      <c r="GH454" s="269" t="str">
        <f t="shared" si="1152"/>
        <v/>
      </c>
      <c r="GI454" s="269" t="str">
        <f t="shared" si="1153"/>
        <v/>
      </c>
      <c r="GJ454" s="269" t="str">
        <f t="shared" si="1154"/>
        <v/>
      </c>
      <c r="GK454" s="269" t="str">
        <f t="shared" si="1155"/>
        <v/>
      </c>
      <c r="GL454" s="269" t="str">
        <f t="shared" si="1156"/>
        <v/>
      </c>
      <c r="GM454" s="269" t="str">
        <f t="shared" si="1157"/>
        <v/>
      </c>
      <c r="GN454" s="269" t="str">
        <f t="shared" si="1158"/>
        <v/>
      </c>
      <c r="GO454" s="269" t="str">
        <f t="shared" si="1159"/>
        <v/>
      </c>
      <c r="GP454" s="269" t="str">
        <f t="shared" si="1160"/>
        <v/>
      </c>
      <c r="GQ454" s="269" t="str">
        <f t="shared" si="1161"/>
        <v/>
      </c>
      <c r="GR454" s="270" t="str">
        <f t="shared" si="1162"/>
        <v/>
      </c>
      <c r="GS454" s="269" t="str">
        <f>IF(AND($A$454&lt;=X$367,X$367&lt;=$B$454),$C$454,"")</f>
        <v/>
      </c>
      <c r="GT454" s="269" t="str">
        <f>IF(AND($A$454&lt;=X$367,X$367&lt;=$B$454),((1/3)*$C$454),"")</f>
        <v/>
      </c>
      <c r="GU454" s="269" t="str">
        <f>IF(AND($A$454&lt;=X$367,X$367&lt;=$B$454),((2/3)*$C$454),"")</f>
        <v/>
      </c>
      <c r="GV454" s="269" t="str">
        <f>IF(AND($A$454&lt;=X$367,X$367&lt;=$B$454),$D$454,"")</f>
        <v/>
      </c>
      <c r="GW454" s="269" t="str">
        <f>IF(AND($A$454&lt;=X$367,X$367&lt;=$B$454),((1/3)*$D$454),"")</f>
        <v/>
      </c>
      <c r="GX454" s="269" t="str">
        <f>IF(AND($A$454&lt;=X$367,X$367&lt;=$B$454),((2/3)*$D$454),"")</f>
        <v/>
      </c>
      <c r="GY454" s="269" t="str">
        <f>IF(AND($A$454&lt;=X$367,X$367&lt;=$B$454),$E$454,"")</f>
        <v/>
      </c>
      <c r="GZ454" s="269" t="str">
        <f>IF(AND($A$454&lt;=X$367,X$367&lt;=$B$454),((1/3)*$E$454),"")</f>
        <v/>
      </c>
      <c r="HA454" s="269" t="str">
        <f>IF(AND($A$454&lt;=X$367,X$367&lt;=$B$454),((2/3)*$E$454),"")</f>
        <v/>
      </c>
      <c r="HB454" s="269" t="str">
        <f>IF(AND($A$454&lt;=Y$367,Y$367&lt;=$B$454),$C$454,"")</f>
        <v/>
      </c>
      <c r="HC454" s="269" t="str">
        <f>IF(AND($A$454&lt;=Y$367,Y$367&lt;=$B$454),((1/3)*$C$454),"")</f>
        <v/>
      </c>
      <c r="HD454" s="269" t="str">
        <f>IF(AND($A$454&lt;=Y$367,Y$367&lt;=$B$454),((2/3)*$C$454),"")</f>
        <v/>
      </c>
      <c r="HE454" s="269" t="str">
        <f>IF(AND($A$454&lt;=Y$367,Y$367&lt;=$B$454),$D$454,"")</f>
        <v/>
      </c>
      <c r="HF454" s="269" t="str">
        <f>IF(AND($A$454&lt;=Y$367,Y$367&lt;=$B$454),((1/3)*$D$454),"")</f>
        <v/>
      </c>
      <c r="HG454" s="269" t="str">
        <f>IF(AND($A$454&lt;=Y$367,Y$367&lt;=$B$454),((2/3)*$D$454),"")</f>
        <v/>
      </c>
      <c r="HH454" s="269" t="str">
        <f>IF(AND($A$454&lt;=Y$367,Y$367&lt;=$B$454),$E$454,"")</f>
        <v/>
      </c>
      <c r="HI454" s="269" t="str">
        <f>IF(AND($A$454&lt;=Y$367,Y$367&lt;=$B$454),((1/3)*$E$454),"")</f>
        <v/>
      </c>
      <c r="HJ454" s="269" t="str">
        <f>IF(AND($A$454&lt;=Y$367,Y$367&lt;=$B$454),((2/3)*$E$454),"")</f>
        <v/>
      </c>
      <c r="HK454" s="269" t="str">
        <f>IF(AND($A$454&lt;=Z$367,Z$367&lt;=$B$454),$C$454,"")</f>
        <v/>
      </c>
      <c r="HL454" s="269" t="str">
        <f>IF(AND($A$454&lt;=Z$367,Z$367&lt;=$B$454),((1/3)*$C$454),"")</f>
        <v/>
      </c>
      <c r="HM454" s="269" t="str">
        <f>IF(AND($A$454&lt;=Z$367,Z$367&lt;=$B$454),((2/3)*$C$454),"")</f>
        <v/>
      </c>
      <c r="HN454" s="269" t="str">
        <f>IF(AND($A$454&lt;=Z$367,Z$367&lt;=$B$454),$D$454,"")</f>
        <v/>
      </c>
      <c r="HO454" s="269" t="str">
        <f>IF(AND($A$454&lt;=Z$367,Z$367&lt;=$B$454),((1/3)*$D$454),"")</f>
        <v/>
      </c>
      <c r="HP454" s="269" t="str">
        <f>IF(AND($A$454&lt;=Z$367,Z$367&lt;=$B$454),((2/3)*$D$454),"")</f>
        <v/>
      </c>
      <c r="HQ454" s="269" t="str">
        <f>IF(AND($A$454&lt;=Z$367,Z$367&lt;=$B$454),$E$454,"")</f>
        <v/>
      </c>
      <c r="HR454" s="269" t="str">
        <f>IF(AND($A$454&lt;=Z$367,Z$367&lt;=$B$454),((1/3)*$E$454),"")</f>
        <v/>
      </c>
      <c r="HS454" s="269" t="str">
        <f>IF(AND($A$454&lt;=Z$367,Z$367&lt;=$B$454),((2/3)*$E$454),"")</f>
        <v/>
      </c>
      <c r="HT454" s="269" t="str">
        <f>IF(AND($A$454&lt;=AA$367,AA$367&lt;=$B$454),$C$454,"")</f>
        <v/>
      </c>
      <c r="HU454" s="269" t="str">
        <f>IF(AND($A$454&lt;=AA$367,AA$367&lt;=$B$454),((1/3)*$C$454),"")</f>
        <v/>
      </c>
      <c r="HV454" s="269" t="str">
        <f>IF(AND($A$454&lt;=AA$367,AA$367&lt;=$B$454),((2/3)*$C$454),"")</f>
        <v/>
      </c>
      <c r="HW454" s="269" t="str">
        <f>IF(AND($A$454&lt;=AA$367,AA$367&lt;=$B$454),$D$454,"")</f>
        <v/>
      </c>
      <c r="HX454" s="269" t="str">
        <f>IF(AND($A$454&lt;=AA$367,AA$367&lt;=$B$454),((1/3)*$D$454),"")</f>
        <v/>
      </c>
      <c r="HY454" s="269" t="str">
        <f>IF(AND($A$454&lt;=AA$367,AA$367&lt;=$B$454),((2/3)*$D$454),"")</f>
        <v/>
      </c>
      <c r="HZ454" s="269" t="str">
        <f>IF(AND($A$454&lt;=AA$367,AA$367&lt;=$B$454),$E$454,"")</f>
        <v/>
      </c>
      <c r="IA454" s="269" t="str">
        <f>IF(AND($A$454&lt;=AA$367,AA$367&lt;=$B$454),((1/3)*$E$454),"")</f>
        <v/>
      </c>
      <c r="IB454" s="269" t="str">
        <f>IF(AND($A$454&lt;=AA$367,AA$367&lt;=$B$454),((2/3)*$E$454),"")</f>
        <v/>
      </c>
      <c r="IC454" s="269" t="str">
        <f>IF(AND($A$454&lt;=AB$367,AB$367&lt;=$B$454),$C$454,"")</f>
        <v/>
      </c>
      <c r="ID454" s="269" t="str">
        <f>IF(AND($A$454&lt;=AB$367,AB$367&lt;=$B$454),((1/3)*$C$454),"")</f>
        <v/>
      </c>
      <c r="IE454" s="269" t="str">
        <f>IF(AND($A$454&lt;=AB$367,AB$367&lt;=$B$454),((2/3)*$C$454),"")</f>
        <v/>
      </c>
      <c r="IF454" s="269" t="str">
        <f>IF(AND($A$454&lt;=AB$367,AB$367&lt;=$B$454),$D$454,"")</f>
        <v/>
      </c>
      <c r="IG454" s="269" t="str">
        <f>IF(AND($A$454&lt;=AB$367,AB$367&lt;=$B$454),((1/3)*$D$454),"")</f>
        <v/>
      </c>
      <c r="IH454" s="269" t="str">
        <f>IF(AND($A$454&lt;=AB$367,AB$367&lt;=$B$454),((2/3)*$D$454),"")</f>
        <v/>
      </c>
      <c r="II454" s="269" t="str">
        <f>IF(AND($A$454&lt;=AB$367,AB$367&lt;=$B$454),$E$454,"")</f>
        <v/>
      </c>
      <c r="IJ454" s="269" t="str">
        <f>IF(AND($A$454&lt;=AB$367,AB$367&lt;=$B$454),((1/3)*$E$454),"")</f>
        <v/>
      </c>
      <c r="IK454" s="269" t="str">
        <f>IF(AND($A$454&lt;=AB$367,AB$367&lt;=$B$454),((2/3)*$E$454),"")</f>
        <v/>
      </c>
      <c r="IL454" s="269" t="str">
        <f>IF(AND($A$454&lt;=AC$367,AC$367&lt;=$B$454),$C$454,"")</f>
        <v/>
      </c>
      <c r="IM454" s="269" t="str">
        <f>IF(AND($A$454&lt;=AC$367,AC$367&lt;=$B$454),((1/3)*$C$454),"")</f>
        <v/>
      </c>
      <c r="IN454" s="269" t="str">
        <f>IF(AND($A$454&lt;=AC$367,AC$367&lt;=$B$454),((2/3)*$C$454),"")</f>
        <v/>
      </c>
      <c r="IO454" s="269" t="str">
        <f>IF(AND($A$454&lt;=AC$367,AC$367&lt;=$B$454),$D$454,"")</f>
        <v/>
      </c>
      <c r="IP454" s="269" t="str">
        <f>IF(AND($A$454&lt;=AC$367,AC$367&lt;=$B$454),((1/3)*$D$454),"")</f>
        <v/>
      </c>
      <c r="IQ454" s="269" t="str">
        <f>IF(AND($A$454&lt;=AC$367,AC$367&lt;=$B$454),((2/3)*$D$454),"")</f>
        <v/>
      </c>
      <c r="IR454" s="269" t="str">
        <f>IF(AND($A$454&lt;=AC$367,AC$367&lt;=$B$454),$E$454,"")</f>
        <v/>
      </c>
      <c r="IS454" s="269" t="str">
        <f>IF(AND($A$454&lt;=AC$367,AC$367&lt;=$B$454),((1/3)*$E$454),"")</f>
        <v/>
      </c>
      <c r="IT454" s="269" t="str">
        <f>IF(AND($A$454&lt;=AC$367,AC$367&lt;=$B$454),((2/3)*$E$454),"")</f>
        <v/>
      </c>
      <c r="IU454" s="269" t="str">
        <f>IF(AND($A$454&lt;=AD$367,AD$367&lt;=$B$454),$C$454,"")</f>
        <v/>
      </c>
      <c r="IV454" s="269" t="str">
        <f>IF(AND($A$454&lt;=AD$367,AD$367&lt;=$B$454),((1/3)*$C$454),"")</f>
        <v/>
      </c>
      <c r="IW454" s="269" t="str">
        <f>IF(AND($A$454&lt;=AD$367,AD$367&lt;=$B$454),((2/3)*$C$454),"")</f>
        <v/>
      </c>
      <c r="IX454" s="269" t="str">
        <f>IF(AND($A$454&lt;=AD$367,AD$367&lt;=$B$454),$D$454,"")</f>
        <v/>
      </c>
      <c r="IY454" s="269" t="str">
        <f>IF(AND($A$454&lt;=AD$367,AD$367&lt;=$B$454),((1/3)*$D$454),"")</f>
        <v/>
      </c>
      <c r="IZ454" s="269" t="str">
        <f>IF(AND($A$454&lt;=AD$367,AD$367&lt;=$B$454),((2/3)*$D$454),"")</f>
        <v/>
      </c>
      <c r="JA454" s="269" t="str">
        <f>IF(AND($A$454&lt;=AD$367,AD$367&lt;=$B$454),$E$454,"")</f>
        <v/>
      </c>
      <c r="JB454" s="269" t="str">
        <f>IF(AND($A$454&lt;=AD$367,AD$367&lt;=$B$454),((1/3)*$E$454),"")</f>
        <v/>
      </c>
      <c r="JC454" s="269" t="str">
        <f>IF(AND($A$454&lt;=AD$367,AD$367&lt;=$B$454),((2/3)*$E$454),"")</f>
        <v/>
      </c>
      <c r="JD454" s="269" t="str">
        <f>IF(AND($A$454&lt;=AE$367,AE$367&lt;=$B$454),$C$454,"")</f>
        <v/>
      </c>
      <c r="JE454" s="269" t="str">
        <f>IF(AND($A$454&lt;=AE$367,AE$367&lt;=$B$454),((1/3)*$C$454),"")</f>
        <v/>
      </c>
      <c r="JF454" s="269" t="str">
        <f>IF(AND($A$454&lt;=AE$367,AE$367&lt;=$B$454),((2/3)*$C$454),"")</f>
        <v/>
      </c>
      <c r="JG454" s="269" t="str">
        <f>IF(AND($A$454&lt;=AE$367,AE$367&lt;=$B$454),$D$454,"")</f>
        <v/>
      </c>
      <c r="JH454" s="269" t="str">
        <f>IF(AND($A$454&lt;=AE$367,AE$367&lt;=$B$454),((1/3)*$D$454),"")</f>
        <v/>
      </c>
      <c r="JI454" s="269" t="str">
        <f>IF(AND($A$454&lt;=AE$367,AE$367&lt;=$B$454),((2/3)*$D$454),"")</f>
        <v/>
      </c>
      <c r="JJ454" s="269" t="str">
        <f>IF(AND($A$454&lt;=AE$367,AE$367&lt;=$B$454),$E$454,"")</f>
        <v/>
      </c>
      <c r="JK454" s="269" t="str">
        <f>IF(AND($A$454&lt;=AE$367,AE$367&lt;=$B$454),((1/3)*$E$454),"")</f>
        <v/>
      </c>
      <c r="JL454" s="269" t="str">
        <f>IF(AND($A$454&lt;=AE$367,AE$367&lt;=$B$454),((2/3)*$E$454),"")</f>
        <v/>
      </c>
      <c r="JM454" s="269" t="str">
        <f>IF(AND($A$454&lt;=AF$367,AF$367&lt;=$B$454),$C$454,"")</f>
        <v/>
      </c>
      <c r="JN454" s="269" t="str">
        <f>IF(AND($A$454&lt;=AF$367,AF$367&lt;=$B$454),((1/3)*$C$454),"")</f>
        <v/>
      </c>
      <c r="JO454" s="269" t="str">
        <f>IF(AND($A$454&lt;=AF$367,AF$367&lt;=$B$454),((2/3)*$C$454),"")</f>
        <v/>
      </c>
      <c r="JP454" s="269" t="str">
        <f>IF(AND($A$454&lt;=AF$367,AF$367&lt;=$B$454),$D$454,"")</f>
        <v/>
      </c>
      <c r="JQ454" s="269" t="str">
        <f>IF(AND($A$454&lt;=AF$367,AF$367&lt;=$B$454),((1/3)*$D$454),"")</f>
        <v/>
      </c>
      <c r="JR454" s="269" t="str">
        <f>IF(AND($A$454&lt;=AF$367,AF$367&lt;=$B$454),((2/3)*$D$454),"")</f>
        <v/>
      </c>
      <c r="JS454" s="269" t="str">
        <f>IF(AND($A$454&lt;=AF$367,AF$367&lt;=$B$454),$E$454,"")</f>
        <v/>
      </c>
      <c r="JT454" s="269" t="str">
        <f>IF(AND($A$454&lt;=AF$367,AF$367&lt;=$B$454),((1/3)*$E$454),"")</f>
        <v/>
      </c>
      <c r="JU454" s="269" t="str">
        <f>IF(AND($A$454&lt;=AF$367,AF$367&lt;=$B$454),((2/3)*$E$454),"")</f>
        <v/>
      </c>
      <c r="JV454" s="269" t="str">
        <f>IF(AND($A$454&lt;=AG$367,AG$367&lt;=$B$454),$C$454,"")</f>
        <v/>
      </c>
      <c r="JW454" s="269" t="str">
        <f>IF(AND($A$454&lt;=AG$367,AG$367&lt;=$B$454),((1/3)*$C$454),"")</f>
        <v/>
      </c>
      <c r="JX454" s="269" t="str">
        <f>IF(AND($A$454&lt;=AG$367,AG$367&lt;=$B$454),((2/3)*$C$454),"")</f>
        <v/>
      </c>
      <c r="JY454" s="269" t="str">
        <f>IF(AND($A$454&lt;=AG$367,AG$367&lt;=$B$454),$D$454,"")</f>
        <v/>
      </c>
      <c r="JZ454" s="269" t="str">
        <f>IF(AND($A$454&lt;=AG$367,AG$367&lt;=$B$454),((1/3)*$D$454),"")</f>
        <v/>
      </c>
      <c r="KA454" s="269" t="str">
        <f>IF(AND($A$454&lt;=AG$367,AG$367&lt;=$B$454),((2/3)*$D$454),"")</f>
        <v/>
      </c>
      <c r="KB454" s="269" t="str">
        <f>IF(AND($A$454&lt;=AG$367,AG$367&lt;=$B$454),$E$454,"")</f>
        <v/>
      </c>
      <c r="KC454" s="269" t="str">
        <f>IF(AND($A$454&lt;=AG$367,AG$367&lt;=$B$454),((1/3)*$E$454),"")</f>
        <v/>
      </c>
      <c r="KD454" s="269" t="str">
        <f>IF(AND($A$454&lt;=AG$367,AG$367&lt;=$B$454),((2/3)*$E$454),"")</f>
        <v/>
      </c>
      <c r="KE454" s="269" t="str">
        <f>IF(AND($A$454&lt;=AH$367,AH$367&lt;=$B$454),$C$454,"")</f>
        <v/>
      </c>
      <c r="KF454" s="269" t="str">
        <f>IF(AND($A$454&lt;=AH$367,AH$367&lt;=$B$454),((1/3)*$C$454),"")</f>
        <v/>
      </c>
      <c r="KG454" s="269" t="str">
        <f>IF(AND($A$454&lt;=AH$367,AH$367&lt;=$B$454),((2/3)*$C$454),"")</f>
        <v/>
      </c>
      <c r="KH454" s="269" t="str">
        <f>IF(AND($A$454&lt;=AH$367,AH$367&lt;=$B$454),$D$454,"")</f>
        <v/>
      </c>
      <c r="KI454" s="269" t="str">
        <f>IF(AND($A$454&lt;=AH$367,AH$367&lt;=$B$454),((1/3)*$D$454),"")</f>
        <v/>
      </c>
      <c r="KJ454" s="269" t="str">
        <f>IF(AND($A$454&lt;=AH$367,AH$367&lt;=$B$454),((2/3)*$D$454),"")</f>
        <v/>
      </c>
      <c r="KK454" s="269" t="str">
        <f>IF(AND($A$454&lt;=AH$367,AH$367&lt;=$B$454),$E$454,"")</f>
        <v/>
      </c>
      <c r="KL454" s="269" t="str">
        <f>IF(AND($A$454&lt;=AH$367,AH$367&lt;=$B$454),((1/3)*$E$454),"")</f>
        <v/>
      </c>
      <c r="KM454" s="269" t="str">
        <f>IF(AND($A$454&lt;=AH$367,AH$367&lt;=$B$454),((2/3)*$E$454),"")</f>
        <v/>
      </c>
      <c r="KN454" s="269" t="str">
        <f>IF(AND($A$454&lt;=AI$367,AI$367&lt;=$B$454),$C$454,"")</f>
        <v/>
      </c>
      <c r="KO454" s="269" t="str">
        <f>IF(AND($A$454&lt;=AI$367,AI$367&lt;=$B$454),((1/3)*$C$454),"")</f>
        <v/>
      </c>
      <c r="KP454" s="269" t="str">
        <f>IF(AND($A$454&lt;=AI$367,AI$367&lt;=$B$454),((2/3)*$C$454),"")</f>
        <v/>
      </c>
      <c r="KQ454" s="269" t="str">
        <f>IF(AND($A$454&lt;=AI$367,AI$367&lt;=$B$454),$D$454,"")</f>
        <v/>
      </c>
      <c r="KR454" s="269" t="str">
        <f>IF(AND($A$454&lt;=AI$367,AI$367&lt;=$B$454),((1/3)*$D$454),"")</f>
        <v/>
      </c>
      <c r="KS454" s="269" t="str">
        <f>IF(AND($A$454&lt;=AI$367,AI$367&lt;=$B$454),((2/3)*$D$454),"")</f>
        <v/>
      </c>
      <c r="KT454" s="269" t="str">
        <f>IF(AND($A$454&lt;=AI$367,AI$367&lt;=$B$454),$E$454,"")</f>
        <v/>
      </c>
      <c r="KU454" s="269" t="str">
        <f>IF(AND($A$454&lt;=AI$367,AI$367&lt;=$B$454),((1/3)*$E$454),"")</f>
        <v/>
      </c>
      <c r="KV454" s="269" t="str">
        <f>IF(AND($A$454&lt;=AI$367,AI$367&lt;=$B$454),((2/3)*$E$454),"")</f>
        <v/>
      </c>
      <c r="KW454" s="269" t="str">
        <f>IF(AND($A$454&lt;=AJ$367,AJ$367&lt;=$B$454),$C$454,"")</f>
        <v/>
      </c>
      <c r="KX454" s="269" t="str">
        <f>IF(AND($A$454&lt;=AJ$367,AJ$367&lt;=$B$454),((1/3)*$C$454),"")</f>
        <v/>
      </c>
      <c r="KY454" s="269" t="str">
        <f>IF(AND($A$454&lt;=AJ$367,AJ$367&lt;=$B$454),((2/3)*$C$454),"")</f>
        <v/>
      </c>
      <c r="KZ454" s="269" t="str">
        <f>IF(AND($A$454&lt;=AJ$367,AJ$367&lt;=$B$454),$D$454,"")</f>
        <v/>
      </c>
      <c r="LA454" s="269" t="str">
        <f>IF(AND($A$454&lt;=AJ$367,AJ$367&lt;=$B$454),((1/3)*$D$454),"")</f>
        <v/>
      </c>
      <c r="LB454" s="269" t="str">
        <f>IF(AND($A$454&lt;=AJ$367,AJ$367&lt;=$B$454),((2/3)*$D$454),"")</f>
        <v/>
      </c>
      <c r="LC454" s="269" t="str">
        <f>IF(AND($A$454&lt;=AJ$367,AJ$367&lt;=$B$454),$E$454,"")</f>
        <v/>
      </c>
      <c r="LD454" s="269" t="str">
        <f>IF(AND($A$454&lt;=AJ$367,AJ$367&lt;=$B$454),((1/3)*$E$454),"")</f>
        <v/>
      </c>
      <c r="LE454" s="269" t="str">
        <f>IF(AND($A$454&lt;=AJ$367,AJ$367&lt;=$B$454),((2/3)*$E$454),"")</f>
        <v/>
      </c>
      <c r="LF454" s="269" t="str">
        <f>IF(AND($A$454&lt;=AK$367,AK$367&lt;=$B$454),$C$454,"")</f>
        <v/>
      </c>
      <c r="LG454" s="269" t="str">
        <f>IF(AND($A$454&lt;=AK$367,AK$367&lt;=$B$454),((1/3)*$C$454),"")</f>
        <v/>
      </c>
      <c r="LH454" s="269" t="str">
        <f>IF(AND($A$454&lt;=AK$367,AK$367&lt;=$B$454),((2/3)*$C$454),"")</f>
        <v/>
      </c>
      <c r="LI454" s="269" t="str">
        <f>IF(AND($A$454&lt;=AK$367,AK$367&lt;=$B$454),$D$454,"")</f>
        <v/>
      </c>
      <c r="LJ454" s="269" t="str">
        <f>IF(AND($A$454&lt;=AK$367,AK$367&lt;=$B$454),((1/3)*$D$454),"")</f>
        <v/>
      </c>
      <c r="LK454" s="269" t="str">
        <f>IF(AND($A$454&lt;=AK$367,AK$367&lt;=$B$454),((2/3)*$D$454),"")</f>
        <v/>
      </c>
      <c r="LL454" s="269" t="str">
        <f>IF(AND($A$454&lt;=AK$367,AK$367&lt;=$B$454),$E$454,"")</f>
        <v/>
      </c>
      <c r="LM454" s="269" t="str">
        <f>IF(AND($A$454&lt;=AK$367,AK$367&lt;=$B$454),((1/3)*$E$454),"")</f>
        <v/>
      </c>
      <c r="LN454" s="269" t="str">
        <f>IF(AND($A$454&lt;=AK$367,AK$367&lt;=$B$454),((2/3)*$E$454),"")</f>
        <v/>
      </c>
      <c r="LO454" s="269" t="str">
        <f>IF(AND($A$454&lt;=AL$367,AL$367&lt;=$B$454),$C$454,"")</f>
        <v/>
      </c>
      <c r="LP454" s="269" t="str">
        <f>IF(AND($A$454&lt;=AL$367,AL$367&lt;=$B$454),((1/3)*$C$454),"")</f>
        <v/>
      </c>
      <c r="LQ454" s="269" t="str">
        <f>IF(AND($A$454&lt;=AL$367,AL$367&lt;=$B$454),((2/3)*$C$454),"")</f>
        <v/>
      </c>
      <c r="LR454" s="269" t="str">
        <f>IF(AND($A$454&lt;=AL$367,AL$367&lt;=$B$454),$D$454,"")</f>
        <v/>
      </c>
      <c r="LS454" s="269" t="str">
        <f>IF(AND($A$454&lt;=AL$367,AL$367&lt;=$B$454),((1/3)*$D$454),"")</f>
        <v/>
      </c>
      <c r="LT454" s="269" t="str">
        <f>IF(AND($A$454&lt;=AL$367,AL$367&lt;=$B$454),((2/3)*$D$454),"")</f>
        <v/>
      </c>
      <c r="LU454" s="269" t="str">
        <f>IF(AND($A$454&lt;=AL$367,AL$367&lt;=$B$454),$E$454,"")</f>
        <v/>
      </c>
      <c r="LV454" s="269" t="str">
        <f>IF(AND($A$454&lt;=AL$367,AL$367&lt;=$B$454),((1/3)*$E$454),"")</f>
        <v/>
      </c>
      <c r="LW454" s="269" t="str">
        <f>IF(AND($A$454&lt;=AL$367,AL$367&lt;=$B$454),((2/3)*$E$454),"")</f>
        <v/>
      </c>
      <c r="LX454" s="269" t="str">
        <f>IF(AND($A$454&lt;=AM$367,AM$367&lt;=$B$454),$C$454,"")</f>
        <v/>
      </c>
      <c r="LY454" s="269" t="str">
        <f>IF(AND($A$454&lt;=AM$367,AM$367&lt;=$B$454),((1/3)*$C$454),"")</f>
        <v/>
      </c>
      <c r="LZ454" s="269" t="str">
        <f>IF(AND($A$454&lt;=AM$367,AM$367&lt;=$B$454),((2/3)*$C$454),"")</f>
        <v/>
      </c>
      <c r="MA454" s="269" t="str">
        <f>IF(AND($A$454&lt;=AM$367,AM$367&lt;=$B$454),$D$454,"")</f>
        <v/>
      </c>
      <c r="MB454" s="269" t="str">
        <f>IF(AND($A$454&lt;=AM$367,AM$367&lt;=$B$454),((1/3)*$D$454),"")</f>
        <v/>
      </c>
      <c r="MC454" s="269" t="str">
        <f>IF(AND($A$454&lt;=AM$367,AM$367&lt;=$B$454),((2/3)*$D$454),"")</f>
        <v/>
      </c>
      <c r="MD454" s="269" t="str">
        <f>IF(AND($A$454&lt;=AM$367,AM$367&lt;=$B$454),$E$454,"")</f>
        <v/>
      </c>
      <c r="ME454" s="269" t="str">
        <f>IF(AND($A$454&lt;=AM$367,AM$367&lt;=$B$454),((1/3)*$E$454),"")</f>
        <v/>
      </c>
      <c r="MF454" s="269" t="str">
        <f>IF(AND($A$454&lt;=AM$367,AM$367&lt;=$B$454),((2/3)*$E$454),"")</f>
        <v/>
      </c>
      <c r="MG454" s="269" t="str">
        <f>IF(AND($A$454&lt;=AN$367,AN$367&lt;=$B$454),$C$454,"")</f>
        <v/>
      </c>
      <c r="MH454" s="269" t="str">
        <f>IF(AND($A$454&lt;=AN$367,AN$367&lt;=$B$454),((1/3)*$C$454),"")</f>
        <v/>
      </c>
      <c r="MI454" s="269" t="str">
        <f>IF(AND($A$454&lt;=AN$367,AN$367&lt;=$B$454),((2/3)*$C$454),"")</f>
        <v/>
      </c>
      <c r="MJ454" s="269" t="str">
        <f>IF(AND($A$454&lt;=AN$367,AN$367&lt;=$B$454),$D$454,"")</f>
        <v/>
      </c>
      <c r="MK454" s="269" t="str">
        <f>IF(AND($A$454&lt;=AN$367,AN$367&lt;=$B$454),((1/3)*$D$454),"")</f>
        <v/>
      </c>
      <c r="ML454" s="269" t="str">
        <f>IF(AND($A$454&lt;=AN$367,AN$367&lt;=$B$454),((2/3)*$D$454),"")</f>
        <v/>
      </c>
      <c r="MM454" s="269" t="str">
        <f>IF(AND($A$454&lt;=AN$367,AN$367&lt;=$B$454),$E$454,"")</f>
        <v/>
      </c>
      <c r="MN454" s="269" t="str">
        <f>IF(AND($A$454&lt;=AN$367,AN$367&lt;=$B$454),((1/3)*$E$454),"")</f>
        <v/>
      </c>
      <c r="MO454" s="269" t="str">
        <f>IF(AND($A$454&lt;=AN$367,AN$367&lt;=$B$454),((2/3)*$E$454),"")</f>
        <v/>
      </c>
      <c r="MP454" s="269" t="str">
        <f>IF(AND($A$454&lt;=AO$367,AO$367&lt;=$B$454),$C$454,"")</f>
        <v/>
      </c>
      <c r="MQ454" s="269" t="str">
        <f>IF(AND($A$454&lt;=AO$367,AO$367&lt;=$B$454),((1/3)*$C$454),"")</f>
        <v/>
      </c>
      <c r="MR454" s="269" t="str">
        <f>IF(AND($A$454&lt;=AO$367,AO$367&lt;=$B$454),((2/3)*$C$454),"")</f>
        <v/>
      </c>
      <c r="MS454" s="269" t="str">
        <f>IF(AND($A$454&lt;=AO$367,AO$367&lt;=$B$454),$D$454,"")</f>
        <v/>
      </c>
      <c r="MT454" s="269" t="str">
        <f>IF(AND($A$454&lt;=AO$367,AO$367&lt;=$B$454),((1/3)*$D$454),"")</f>
        <v/>
      </c>
      <c r="MU454" s="269" t="str">
        <f>IF(AND($A$454&lt;=AO$367,AO$367&lt;=$B$454),((2/3)*$D$454),"")</f>
        <v/>
      </c>
      <c r="MV454" s="269" t="str">
        <f>IF(AND($A$454&lt;=AO$367,AO$367&lt;=$B$454),$E$454,"")</f>
        <v/>
      </c>
      <c r="MW454" s="269" t="str">
        <f>IF(AND($A$454&lt;=AO$367,AO$367&lt;=$B$454),((1/3)*$E$454),"")</f>
        <v/>
      </c>
      <c r="MX454" s="269" t="str">
        <f>IF(AND($A$454&lt;=AO$367,AO$367&lt;=$B$454),((2/3)*$E$454),"")</f>
        <v/>
      </c>
      <c r="MY454" s="269" t="str">
        <f>IF(AND($A$454&lt;=AP$367,AP$367&lt;=$B$454),$C$454,"")</f>
        <v/>
      </c>
      <c r="MZ454" s="269" t="str">
        <f>IF(AND($A$454&lt;=AP$367,AP$367&lt;=$B$454),((1/3)*$C$454),"")</f>
        <v/>
      </c>
      <c r="NA454" s="269" t="str">
        <f>IF(AND($A$454&lt;=AP$367,AP$367&lt;=$B$454),((2/3)*$C$454),"")</f>
        <v/>
      </c>
      <c r="NB454" s="269" t="str">
        <f>IF(AND($A$454&lt;=AP$367,AP$367&lt;=$B$454),$D$454,"")</f>
        <v/>
      </c>
      <c r="NC454" s="269" t="str">
        <f>IF(AND($A$454&lt;=AP$367,AP$367&lt;=$B$454),((1/3)*$D$454),"")</f>
        <v/>
      </c>
      <c r="ND454" s="269" t="str">
        <f>IF(AND($A$454&lt;=AP$367,AP$367&lt;=$B$454),((2/3)*$D$454),"")</f>
        <v/>
      </c>
      <c r="NE454" s="269" t="str">
        <f>IF(AND($A$454&lt;=AP$367,AP$367&lt;=$B$454),$E$454,"")</f>
        <v/>
      </c>
      <c r="NF454" s="269" t="str">
        <f>IF(AND($A$454&lt;=AP$367,AP$367&lt;=$B$454),((1/3)*$E$454),"")</f>
        <v/>
      </c>
      <c r="NG454" s="269" t="str">
        <f>IF(AND($A$454&lt;=AP$367,AP$367&lt;=$B$454),((2/3)*$E$454),"")</f>
        <v/>
      </c>
      <c r="NH454" s="269" t="str">
        <f>IF(AND($A$454&lt;=AQ$367,AQ$367&lt;=$B$454),$C$454,"")</f>
        <v/>
      </c>
      <c r="NI454" s="269" t="str">
        <f>IF(AND($A$454&lt;=AQ$367,AQ$367&lt;=$B$454),((1/3)*$C$454),"")</f>
        <v/>
      </c>
      <c r="NJ454" s="269" t="str">
        <f>IF(AND($A$454&lt;=AQ$367,AQ$367&lt;=$B$454),((2/3)*$C$454),"")</f>
        <v/>
      </c>
      <c r="NK454" s="269" t="str">
        <f>IF(AND($A$454&lt;=AQ$367,AQ$367&lt;=$B$454),$D$454,"")</f>
        <v/>
      </c>
      <c r="NL454" s="269" t="str">
        <f>IF(AND($A$454&lt;=AQ$367,AQ$367&lt;=$B$454),((1/3)*$D$454),"")</f>
        <v/>
      </c>
      <c r="NM454" s="269" t="str">
        <f>IF(AND($A$454&lt;=AQ$367,AQ$367&lt;=$B$454),((2/3)*$D$454),"")</f>
        <v/>
      </c>
      <c r="NN454" s="269" t="str">
        <f>IF(AND($A$454&lt;=AQ$367,AQ$367&lt;=$B$454),$E$454,"")</f>
        <v/>
      </c>
      <c r="NO454" s="269" t="str">
        <f>IF(AND($A$454&lt;=AQ$367,AQ$367&lt;=$B$454),((1/3)*$E$454),"")</f>
        <v/>
      </c>
      <c r="NP454" s="269" t="str">
        <f>IF(AND($A$454&lt;=AQ$367,AQ$367&lt;=$B$454),((2/3)*$E$454),"")</f>
        <v/>
      </c>
      <c r="NQ454" s="269" t="str">
        <f>IF(AND($A$454&lt;=AR$367,AR$367&lt;=$B$454),$C$454,"")</f>
        <v/>
      </c>
      <c r="NR454" s="269" t="str">
        <f>IF(AND($A$454&lt;=AR$367,AR$367&lt;=$B$454),((1/3)*$C$454),"")</f>
        <v/>
      </c>
      <c r="NS454" s="269" t="str">
        <f>IF(AND($A$454&lt;=AR$367,AR$367&lt;=$B$454),((2/3)*$C$454),"")</f>
        <v/>
      </c>
      <c r="NT454" s="269" t="str">
        <f>IF(AND($A$454&lt;=AR$367,AR$367&lt;=$B$454),$D$454,"")</f>
        <v/>
      </c>
      <c r="NU454" s="269" t="str">
        <f>IF(AND($A$454&lt;=AR$367,AR$367&lt;=$B$454),((1/3)*$D$454),"")</f>
        <v/>
      </c>
      <c r="NV454" s="269" t="str">
        <f>IF(AND($A$454&lt;=AR$367,AR$367&lt;=$B$454),((2/3)*$D$454),"")</f>
        <v/>
      </c>
      <c r="NW454" s="269" t="str">
        <f>IF(AND($A$454&lt;=AR$367,AR$367&lt;=$B$454),$E$454,"")</f>
        <v/>
      </c>
      <c r="NX454" s="269" t="str">
        <f>IF(AND($A$454&lt;=AR$367,AR$367&lt;=$B$454),((1/3)*$E$454),"")</f>
        <v/>
      </c>
      <c r="NY454" s="269" t="str">
        <f>IF(AND($A$454&lt;=AR$367,AR$367&lt;=$B$454),((2/3)*$E$454),"")</f>
        <v/>
      </c>
      <c r="NZ454" s="269" t="str">
        <f>IF(AND($A$454&lt;=AS$367,AS$367&lt;=$B$454),$C$454,"")</f>
        <v/>
      </c>
      <c r="OA454" s="269" t="str">
        <f>IF(AND($A$454&lt;=AS$367,AS$367&lt;=$B$454),((1/3)*$C$454),"")</f>
        <v/>
      </c>
      <c r="OB454" s="269" t="str">
        <f>IF(AND($A$454&lt;=AS$367,AS$367&lt;=$B$454),((2/3)*$C$454),"")</f>
        <v/>
      </c>
      <c r="OC454" s="269" t="str">
        <f>IF(AND($A$454&lt;=AS$367,AS$367&lt;=$B$454),$D$454,"")</f>
        <v/>
      </c>
      <c r="OD454" s="269" t="str">
        <f>IF(AND($A$454&lt;=AS$367,AS$367&lt;=$B$454),((1/3)*$D$454),"")</f>
        <v/>
      </c>
      <c r="OE454" s="269" t="str">
        <f>IF(AND($A$454&lt;=AS$367,AS$367&lt;=$B$454),((2/3)*$D$454),"")</f>
        <v/>
      </c>
      <c r="OF454" s="269" t="str">
        <f>IF(AND($A$454&lt;=AS$367,AS$367&lt;=$B$454),$E$454,"")</f>
        <v/>
      </c>
      <c r="OG454" s="269" t="str">
        <f>IF(AND($A$454&lt;=AS$367,AS$367&lt;=$B$454),((1/3)*$E$454),"")</f>
        <v/>
      </c>
      <c r="OH454" s="269" t="str">
        <f>IF(AND($A$454&lt;=AS$367,AS$367&lt;=$B$454),((2/3)*$E$454),"")</f>
        <v/>
      </c>
      <c r="OI454" s="269" t="str">
        <f>IF(AND($A$454&lt;=AT$367,AT$367&lt;=$B$454),$C$454,"")</f>
        <v/>
      </c>
      <c r="OJ454" s="269" t="str">
        <f>IF(AND($A$454&lt;=AT$367,AT$367&lt;=$B$454),((1/3)*$C$454),"")</f>
        <v/>
      </c>
      <c r="OK454" s="269" t="str">
        <f>IF(AND($A$454&lt;=AT$367,AT$367&lt;=$B$454),((2/3)*$C$454),"")</f>
        <v/>
      </c>
      <c r="OL454" s="269" t="str">
        <f>IF(AND($A$454&lt;=AT$367,AT$367&lt;=$B$454),$D$454,"")</f>
        <v/>
      </c>
      <c r="OM454" s="269" t="str">
        <f>IF(AND($A$454&lt;=AT$367,AT$367&lt;=$B$454),((1/3)*$D$454),"")</f>
        <v/>
      </c>
      <c r="ON454" s="269" t="str">
        <f>IF(AND($A$454&lt;=AT$367,AT$367&lt;=$B$454),((2/3)*$D$454),"")</f>
        <v/>
      </c>
      <c r="OO454" s="269" t="str">
        <f>IF(AND($A$454&lt;=AT$367,AT$367&lt;=$B$454),$E$454,"")</f>
        <v/>
      </c>
      <c r="OP454" s="269" t="str">
        <f>IF(AND($A$454&lt;=AT$367,AT$367&lt;=$B$454),((1/3)*$E$454),"")</f>
        <v/>
      </c>
      <c r="OQ454" s="269" t="str">
        <f>IF(AND($A$454&lt;=AT$367,AT$367&lt;=$B$454),((2/3)*$E$454),"")</f>
        <v/>
      </c>
      <c r="OR454" s="269" t="str">
        <f>IF(AND($A$454&lt;=AU$367,AU$367&lt;=$B$454),$C$454,"")</f>
        <v/>
      </c>
      <c r="OS454" s="269" t="str">
        <f>IF(AND($A$454&lt;=AU$367,AU$367&lt;=$B$454),((1/3)*$C$454),"")</f>
        <v/>
      </c>
      <c r="OT454" s="269" t="str">
        <f>IF(AND($A$454&lt;=AU$367,AU$367&lt;=$B$454),((2/3)*$C$454),"")</f>
        <v/>
      </c>
      <c r="OU454" s="269" t="str">
        <f>IF(AND($A$454&lt;=AU$367,AU$367&lt;=$B$454),$D$454,"")</f>
        <v/>
      </c>
      <c r="OV454" s="269" t="str">
        <f>IF(AND($A$454&lt;=AU$367,AU$367&lt;=$B$454),((1/3)*$D$454),"")</f>
        <v/>
      </c>
      <c r="OW454" s="269" t="str">
        <f>IF(AND($A$454&lt;=AU$367,AU$367&lt;=$B$454),((2/3)*$D$454),"")</f>
        <v/>
      </c>
      <c r="OX454" s="269" t="str">
        <f>IF(AND($A$454&lt;=AU$367,AU$367&lt;=$B$454),$E$454,"")</f>
        <v/>
      </c>
      <c r="OY454" s="269" t="str">
        <f>IF(AND($A$454&lt;=AU$367,AU$367&lt;=$B$454),((1/3)*$E$454),"")</f>
        <v/>
      </c>
      <c r="OZ454" s="269" t="str">
        <f>IF(AND($A$454&lt;=AU$367,AU$367&lt;=$B$454),((2/3)*$E$454),"")</f>
        <v/>
      </c>
      <c r="PA454" s="269" t="str">
        <f>IF(AND($A$454&lt;=AV$367,AV$367&lt;=$B$454),$C$454,"")</f>
        <v/>
      </c>
      <c r="PB454" s="269" t="str">
        <f>IF(AND($A$454&lt;=AV$367,AV$367&lt;=$B$454),((1/3)*$C$454),"")</f>
        <v/>
      </c>
      <c r="PC454" s="269" t="str">
        <f>IF(AND($A$454&lt;=AV$367,AV$367&lt;=$B$454),((2/3)*$C$454),"")</f>
        <v/>
      </c>
      <c r="PD454" s="269" t="str">
        <f>IF(AND($A$454&lt;=AV$367,AV$367&lt;=$B$454),$D$454,"")</f>
        <v/>
      </c>
      <c r="PE454" s="269" t="str">
        <f>IF(AND($A$454&lt;=AV$367,AV$367&lt;=$B$454),((1/3)*$D$454),"")</f>
        <v/>
      </c>
      <c r="PF454" s="269" t="str">
        <f>IF(AND($A$454&lt;=AV$367,AV$367&lt;=$B$454),((2/3)*$D$454),"")</f>
        <v/>
      </c>
      <c r="PG454" s="269" t="str">
        <f>IF(AND($A$454&lt;=AV$367,AV$367&lt;=$B$454),$E$454,"")</f>
        <v/>
      </c>
      <c r="PH454" s="269" t="str">
        <f>IF(AND($A$454&lt;=AV$367,AV$367&lt;=$B$454),((1/3)*$E$454),"")</f>
        <v/>
      </c>
      <c r="PI454" s="269" t="str">
        <f>IF(AND($A$454&lt;=AV$367,AV$367&lt;=$B$454),((2/3)*$E$454),"")</f>
        <v/>
      </c>
      <c r="PJ454" s="269" t="str">
        <f>IF(AND($A$454&lt;=AW$367,AW$367&lt;=$B$454),$C$454,"")</f>
        <v/>
      </c>
      <c r="PK454" s="269" t="str">
        <f>IF(AND($A$454&lt;=AW$367,AW$367&lt;=$B$454),((1/3)*$C$454),"")</f>
        <v/>
      </c>
      <c r="PL454" s="269" t="str">
        <f>IF(AND($A$454&lt;=AW$367,AW$367&lt;=$B$454),((2/3)*$C$454),"")</f>
        <v/>
      </c>
      <c r="PM454" s="269" t="str">
        <f>IF(AND($A$454&lt;=AW$367,AW$367&lt;=$B$454),$D$454,"")</f>
        <v/>
      </c>
      <c r="PN454" s="269" t="str">
        <f>IF(AND($A$454&lt;=AW$367,AW$367&lt;=$B$454),((1/3)*$D$454),"")</f>
        <v/>
      </c>
      <c r="PO454" s="269" t="str">
        <f>IF(AND($A$454&lt;=AW$367,AW$367&lt;=$B$454),((2/3)*$D$454),"")</f>
        <v/>
      </c>
      <c r="PP454" s="269" t="str">
        <f>IF(AND($A$454&lt;=AW$367,AW$367&lt;=$B$454),$E$454,"")</f>
        <v/>
      </c>
      <c r="PQ454" s="269" t="str">
        <f>IF(AND($A$454&lt;=AW$367,AW$367&lt;=$B$454),((1/3)*$E$454),"")</f>
        <v/>
      </c>
      <c r="PR454" s="269" t="str">
        <f>IF(AND($A$454&lt;=AW$367,AW$367&lt;=$B$454),((2/3)*$E$454),"")</f>
        <v/>
      </c>
      <c r="PS454" s="269" t="str">
        <f>IF(AND($A$454&lt;=AX$367,AX$367&lt;=$B$454),$C$454,"")</f>
        <v/>
      </c>
      <c r="PT454" s="269" t="str">
        <f>IF(AND($A$454&lt;=AX$367,AX$367&lt;=$B$454),((1/3)*$C$454),"")</f>
        <v/>
      </c>
      <c r="PU454" s="269" t="str">
        <f>IF(AND($A$454&lt;=AX$367,AX$367&lt;=$B$454),((2/3)*$C$454),"")</f>
        <v/>
      </c>
      <c r="PV454" s="269" t="str">
        <f>IF(AND($A$454&lt;=AX$367,AX$367&lt;=$B$454),$D$454,"")</f>
        <v/>
      </c>
      <c r="PW454" s="269" t="str">
        <f>IF(AND($A$454&lt;=AX$367,AX$367&lt;=$B$454),((1/3)*$D$454),"")</f>
        <v/>
      </c>
      <c r="PX454" s="269" t="str">
        <f>IF(AND($A$454&lt;=AX$367,AX$367&lt;=$B$454),((2/3)*$D$454),"")</f>
        <v/>
      </c>
      <c r="PY454" s="269" t="str">
        <f>IF(AND($A$454&lt;=AX$367,AX$367&lt;=$B$454),$E$454,"")</f>
        <v/>
      </c>
      <c r="PZ454" s="269" t="str">
        <f>IF(AND($A$454&lt;=AX$367,AX$367&lt;=$B$454),((1/3)*$E$454),"")</f>
        <v/>
      </c>
      <c r="QA454" s="269" t="str">
        <f>IF(AND($A$454&lt;=AX$367,AX$367&lt;=$B$454),((2/3)*$E$454),"")</f>
        <v/>
      </c>
      <c r="QB454" s="269" t="str">
        <f>IF(AND($A$454&lt;=AY$367,AY$367&lt;=$B$454),$C$454,"")</f>
        <v/>
      </c>
      <c r="QC454" s="269" t="str">
        <f>IF(AND($A$454&lt;=AY$367,AY$367&lt;=$B$454),((1/3)*$C$454),"")</f>
        <v/>
      </c>
      <c r="QD454" s="269" t="str">
        <f>IF(AND($A$454&lt;=AY$367,AY$367&lt;=$B$454),((2/3)*$C$454),"")</f>
        <v/>
      </c>
      <c r="QE454" s="269" t="str">
        <f>IF(AND($A$454&lt;=AY$367,AY$367&lt;=$B$454),$D$454,"")</f>
        <v/>
      </c>
      <c r="QF454" s="269" t="str">
        <f>IF(AND($A$454&lt;=AY$367,AY$367&lt;=$B$454),((1/3)*$D$454),"")</f>
        <v/>
      </c>
      <c r="QG454" s="269" t="str">
        <f>IF(AND($A$454&lt;=AY$367,AY$367&lt;=$B$454),((2/3)*$D$454),"")</f>
        <v/>
      </c>
      <c r="QH454" s="269" t="str">
        <f>IF(AND($A$454&lt;=AY$367,AY$367&lt;=$B$454),$E$454,"")</f>
        <v/>
      </c>
      <c r="QI454" s="269" t="str">
        <f>IF(AND($A$454&lt;=AY$367,AY$367&lt;=$B$454),((1/3)*$E$454),"")</f>
        <v/>
      </c>
      <c r="QJ454" s="269" t="str">
        <f>IF(AND($A$454&lt;=AY$367,AY$367&lt;=$B$454),((2/3)*$E$454),"")</f>
        <v/>
      </c>
      <c r="QK454" s="269" t="str">
        <f>IF(AND($A$454&lt;=AZ$367,AZ$367&lt;=$B$454),$C$454,"")</f>
        <v/>
      </c>
      <c r="QL454" s="269" t="str">
        <f>IF(AND($A$454&lt;=AZ$367,AZ$367&lt;=$B$454),((1/3)*$C$454),"")</f>
        <v/>
      </c>
      <c r="QM454" s="269" t="str">
        <f>IF(AND($A$454&lt;=AZ$367,AZ$367&lt;=$B$454),((2/3)*$C$454),"")</f>
        <v/>
      </c>
      <c r="QN454" s="269" t="str">
        <f>IF(AND($A$454&lt;=AZ$367,AZ$367&lt;=$B$454),$D$454,"")</f>
        <v/>
      </c>
      <c r="QO454" s="269" t="str">
        <f>IF(AND($A$454&lt;=AZ$367,AZ$367&lt;=$B$454),((1/3)*$D$454),"")</f>
        <v/>
      </c>
      <c r="QP454" s="269" t="str">
        <f>IF(AND($A$454&lt;=AZ$367,AZ$367&lt;=$B$454),((2/3)*$D$454),"")</f>
        <v/>
      </c>
      <c r="QQ454" s="269" t="str">
        <f>IF(AND($A$454&lt;=AZ$367,AZ$367&lt;=$B$454),$E$454,"")</f>
        <v/>
      </c>
      <c r="QR454" s="269" t="str">
        <f>IF(AND($A$454&lt;=AZ$367,AZ$367&lt;=$B$454),((1/3)*$E$454),"")</f>
        <v/>
      </c>
      <c r="QS454" s="269" t="str">
        <f>IF(AND($A$454&lt;=AZ$367,AZ$367&lt;=$B$454),((2/3)*$E$454),"")</f>
        <v/>
      </c>
      <c r="QT454" s="269" t="str">
        <f>IF(AND($A$454&lt;=BA$367,BA$367&lt;=$B$454),$C$454,"")</f>
        <v/>
      </c>
      <c r="QU454" s="269" t="str">
        <f>IF(AND($A$454&lt;=BA$367,BA$367&lt;=$B$454),((1/3)*$C$454),"")</f>
        <v/>
      </c>
      <c r="QV454" s="269" t="str">
        <f>IF(AND($A$454&lt;=BA$367,BA$367&lt;=$B$454),((2/3)*$C$454),"")</f>
        <v/>
      </c>
      <c r="QW454" s="269" t="str">
        <f>IF(AND($A$454&lt;=BA$367,BA$367&lt;=$B$454),$D$454,"")</f>
        <v/>
      </c>
      <c r="QX454" s="269" t="str">
        <f>IF(AND($A$454&lt;=BA$367,BA$367&lt;=$B$454),((1/3)*$D$454),"")</f>
        <v/>
      </c>
      <c r="QY454" s="269" t="str">
        <f>IF(AND($A$454&lt;=BA$367,BA$367&lt;=$B$454),((2/3)*$D$454),"")</f>
        <v/>
      </c>
      <c r="QZ454" s="269" t="str">
        <f>IF(AND($A$454&lt;=BA$367,BA$367&lt;=$B$454),$E$454,"")</f>
        <v/>
      </c>
      <c r="RA454" s="269" t="str">
        <f>IF(AND($A$454&lt;=BA$367,BA$367&lt;=$B$454),((1/3)*$E$454),"")</f>
        <v/>
      </c>
      <c r="RB454" s="269" t="str">
        <f>IF(AND($A$454&lt;=BA$367,BA$367&lt;=$B$454),((2/3)*$E$454),"")</f>
        <v/>
      </c>
      <c r="RC454" s="269" t="str">
        <f>IF(AND($A$454&lt;=BB$367,BB$367&lt;=$B$454),$C$454,"")</f>
        <v/>
      </c>
      <c r="RD454" s="269" t="str">
        <f>IF(AND($A$454&lt;=BB$367,BB$367&lt;=$B$454),((1/3)*$C$454),"")</f>
        <v/>
      </c>
      <c r="RE454" s="269" t="str">
        <f>IF(AND($A$454&lt;=BB$367,BB$367&lt;=$B$454),((2/3)*$C$454),"")</f>
        <v/>
      </c>
      <c r="RF454" s="269" t="str">
        <f>IF(AND($A$454&lt;=BB$367,BB$367&lt;=$B$454),$D$454,"")</f>
        <v/>
      </c>
      <c r="RG454" s="269" t="str">
        <f>IF(AND($A$454&lt;=BB$367,BB$367&lt;=$B$454),((1/3)*$D$454),"")</f>
        <v/>
      </c>
      <c r="RH454" s="269" t="str">
        <f>IF(AND($A$454&lt;=BB$367,BB$367&lt;=$B$454),((2/3)*$D$454),"")</f>
        <v/>
      </c>
      <c r="RI454" s="269" t="str">
        <f>IF(AND($A$454&lt;=BB$367,BB$367&lt;=$B$454),$E$454,"")</f>
        <v/>
      </c>
      <c r="RJ454" s="269" t="str">
        <f>IF(AND($A$454&lt;=BB$367,BB$367&lt;=$B$454),((1/3)*$E$454),"")</f>
        <v/>
      </c>
      <c r="RK454" s="269" t="str">
        <f>IF(AND($A$454&lt;=BB$367,BB$367&lt;=$B$454),((2/3)*$E$454),"")</f>
        <v/>
      </c>
      <c r="RL454" s="269" t="str">
        <f>IF(AND($A$454&lt;=BC$367,BC$367&lt;=$B$454),$C$454,"")</f>
        <v/>
      </c>
      <c r="RM454" s="269" t="str">
        <f>IF(AND($A$454&lt;=BC$367,BC$367&lt;=$B$454),((1/3)*$C$454),"")</f>
        <v/>
      </c>
      <c r="RN454" s="269" t="str">
        <f>IF(AND($A$454&lt;=BC$367,BC$367&lt;=$B$454),((2/3)*$C$454),"")</f>
        <v/>
      </c>
      <c r="RO454" s="269" t="str">
        <f>IF(AND($A$454&lt;=BC$367,BC$367&lt;=$B$454),$D$454,"")</f>
        <v/>
      </c>
      <c r="RP454" s="269" t="str">
        <f>IF(AND($A$454&lt;=BC$367,BC$367&lt;=$B$454),((1/3)*$D$454),"")</f>
        <v/>
      </c>
      <c r="RQ454" s="269" t="str">
        <f>IF(AND($A$454&lt;=BC$367,BC$367&lt;=$B$454),((2/3)*$D$454),"")</f>
        <v/>
      </c>
      <c r="RR454" s="269" t="str">
        <f>IF(AND($A$454&lt;=BC$367,BC$367&lt;=$B$454),$E$454,"")</f>
        <v/>
      </c>
      <c r="RS454" s="269" t="str">
        <f>IF(AND($A$454&lt;=BC$367,BC$367&lt;=$B$454),((1/3)*$E$454),"")</f>
        <v/>
      </c>
      <c r="RT454" s="269" t="str">
        <f>IF(AND($A$454&lt;=BC$367,BC$367&lt;=$B$454),((2/3)*$E$454),"")</f>
        <v/>
      </c>
      <c r="RU454" s="269" t="str">
        <f>IF(AND($A$454&lt;=BD$367,BD$367&lt;=$B$454),$C$454,"")</f>
        <v/>
      </c>
      <c r="RV454" s="269" t="str">
        <f>IF(AND($A$454&lt;=BD$367,BD$367&lt;=$B$454),((1/3)*$C$454),"")</f>
        <v/>
      </c>
      <c r="RW454" s="269" t="str">
        <f>IF(AND($A$454&lt;=BD$367,BD$367&lt;=$B$454),((2/3)*$C$454),"")</f>
        <v/>
      </c>
      <c r="RX454" s="269" t="str">
        <f>IF(AND($A$454&lt;=BD$367,BD$367&lt;=$B$454),$D$454,"")</f>
        <v/>
      </c>
      <c r="RY454" s="269" t="str">
        <f>IF(AND($A$454&lt;=BD$367,BD$367&lt;=$B$454),((1/3)*$D$454),"")</f>
        <v/>
      </c>
      <c r="RZ454" s="269" t="str">
        <f>IF(AND($A$454&lt;=BD$367,BD$367&lt;=$B$454),((2/3)*$D$454),"")</f>
        <v/>
      </c>
      <c r="SA454" s="269" t="str">
        <f>IF(AND($A$454&lt;=BD$367,BD$367&lt;=$B$454),$E$454,"")</f>
        <v/>
      </c>
      <c r="SB454" s="269" t="str">
        <f>IF(AND($A$454&lt;=BD$367,BD$367&lt;=$B$454),((1/3)*$E$454),"")</f>
        <v/>
      </c>
      <c r="SC454" s="269" t="str">
        <f>IF(AND($A$454&lt;=BD$367,BD$367&lt;=$B$454),((2/3)*$E$454),"")</f>
        <v/>
      </c>
      <c r="SD454" s="269" t="str">
        <f>IF(AND($A$454&lt;=BE$367,BE$367&lt;=$B$454),$C$454,"")</f>
        <v/>
      </c>
      <c r="SE454" s="269" t="str">
        <f>IF(AND($A$454&lt;=BE$367,BE$367&lt;=$B$454),((1/3)*$C$454),"")</f>
        <v/>
      </c>
      <c r="SF454" s="269" t="str">
        <f>IF(AND($A$454&lt;=BE$367,BE$367&lt;=$B$454),((2/3)*$C$454),"")</f>
        <v/>
      </c>
      <c r="SG454" s="269" t="str">
        <f>IF(AND($A$454&lt;=BE$367,BE$367&lt;=$B$454),$D$454,"")</f>
        <v/>
      </c>
      <c r="SH454" s="269" t="str">
        <f>IF(AND($A$454&lt;=BE$367,BE$367&lt;=$B$454),((1/3)*$D$454),"")</f>
        <v/>
      </c>
      <c r="SI454" s="269" t="str">
        <f>IF(AND($A$454&lt;=BE$367,BE$367&lt;=$B$454),((2/3)*$D$454),"")</f>
        <v/>
      </c>
      <c r="SJ454" s="269" t="str">
        <f>IF(AND($A$454&lt;=BE$367,BE$367&lt;=$B$454),$E$454,"")</f>
        <v/>
      </c>
      <c r="SK454" s="269" t="str">
        <f>IF(AND($A$454&lt;=BE$367,BE$367&lt;=$B$454),((1/3)*$E$454),"")</f>
        <v/>
      </c>
      <c r="SL454" s="269" t="str">
        <f>IF(AND($A$454&lt;=BE$367,BE$367&lt;=$B$454),((2/3)*$E$454),"")</f>
        <v/>
      </c>
      <c r="SM454" s="269" t="str">
        <f>IF(AND($A$454&lt;=BF$367,BF$367&lt;=$B$454),$C$454,"")</f>
        <v/>
      </c>
      <c r="SN454" s="269" t="str">
        <f>IF(AND($A$454&lt;=BF$367,BF$367&lt;=$B$454),((1/3)*$C$454),"")</f>
        <v/>
      </c>
      <c r="SO454" s="269" t="str">
        <f>IF(AND($A$454&lt;=BF$367,BF$367&lt;=$B$454),((2/3)*$C$454),"")</f>
        <v/>
      </c>
      <c r="SP454" s="269" t="str">
        <f>IF(AND($A$454&lt;=BF$367,BF$367&lt;=$B$454),$D$454,"")</f>
        <v/>
      </c>
      <c r="SQ454" s="269" t="str">
        <f>IF(AND($A$454&lt;=BF$367,BF$367&lt;=$B$454),((1/3)*$D$454),"")</f>
        <v/>
      </c>
      <c r="SR454" s="269" t="str">
        <f>IF(AND($A$454&lt;=BF$367,BF$367&lt;=$B$454),((2/3)*$D$454),"")</f>
        <v/>
      </c>
      <c r="SS454" s="269" t="str">
        <f>IF(AND($A$454&lt;=BF$367,BF$367&lt;=$B$454),$E$454,"")</f>
        <v/>
      </c>
      <c r="ST454" s="269" t="str">
        <f>IF(AND($A$454&lt;=BF$367,BF$367&lt;=$B$454),((1/3)*$E$454),"")</f>
        <v/>
      </c>
      <c r="SU454" s="269" t="str">
        <f>IF(AND($A$454&lt;=BF$367,BF$367&lt;=$B$454),((2/3)*$E$454),"")</f>
        <v/>
      </c>
      <c r="SV454" s="269" t="str">
        <f>IF(AND($A$454&lt;=BG$367,BG$367&lt;=$B$454),$C$454,"")</f>
        <v/>
      </c>
      <c r="SW454" s="269" t="str">
        <f>IF(AND($A$454&lt;=BG$367,BG$367&lt;=$B$454),((1/3)*$C$454),"")</f>
        <v/>
      </c>
      <c r="SX454" s="269" t="str">
        <f>IF(AND($A$454&lt;=BG$367,BG$367&lt;=$B$454),((2/3)*$C$454),"")</f>
        <v/>
      </c>
      <c r="SY454" s="269" t="str">
        <f>IF(AND($A$454&lt;=BG$367,BG$367&lt;=$B$454),$D$454,"")</f>
        <v/>
      </c>
      <c r="SZ454" s="269" t="str">
        <f>IF(AND($A$454&lt;=BG$367,BG$367&lt;=$B$454),((1/3)*$D$454),"")</f>
        <v/>
      </c>
      <c r="TA454" s="269" t="str">
        <f>IF(AND($A$454&lt;=BG$367,BG$367&lt;=$B$454),((2/3)*$D$454),"")</f>
        <v/>
      </c>
      <c r="TB454" s="269" t="str">
        <f>IF(AND($A$454&lt;=BG$367,BG$367&lt;=$B$454),$E$454,"")</f>
        <v/>
      </c>
      <c r="TC454" s="269" t="str">
        <f>IF(AND($A$454&lt;=BG$367,BG$367&lt;=$B$454),((1/3)*$E$454),"")</f>
        <v/>
      </c>
      <c r="TD454" s="269" t="str">
        <f>IF(AND($A$454&lt;=BG$367,BG$367&lt;=$B$454),((2/3)*$E$454),"")</f>
        <v/>
      </c>
      <c r="TE454" s="269" t="str">
        <f>IF(AND($A$454&lt;=BH$367,BH$367&lt;=$B$454),$C$454,"")</f>
        <v/>
      </c>
      <c r="TF454" s="269" t="str">
        <f>IF(AND($A$454&lt;=BH$367,BH$367&lt;=$B$454),((1/3)*$C$454),"")</f>
        <v/>
      </c>
      <c r="TG454" s="269" t="str">
        <f>IF(AND($A$454&lt;=BH$367,BH$367&lt;=$B$454),((2/3)*$C$454),"")</f>
        <v/>
      </c>
      <c r="TH454" s="269" t="str">
        <f>IF(AND($A$454&lt;=BH$367,BH$367&lt;=$B$454),$D$454,"")</f>
        <v/>
      </c>
      <c r="TI454" s="269" t="str">
        <f>IF(AND($A$454&lt;=BH$367,BH$367&lt;=$B$454),((1/3)*$D$454),"")</f>
        <v/>
      </c>
      <c r="TJ454" s="269" t="str">
        <f>IF(AND($A$454&lt;=BH$367,BH$367&lt;=$B$454),((2/3)*$D$454),"")</f>
        <v/>
      </c>
      <c r="TK454" s="269" t="str">
        <f>IF(AND($A$454&lt;=BH$367,BH$367&lt;=$B$454),$E$454,"")</f>
        <v/>
      </c>
      <c r="TL454" s="269" t="str">
        <f>IF(AND($A$454&lt;=BH$367,BH$367&lt;=$B$454),((1/3)*$E$454),"")</f>
        <v/>
      </c>
      <c r="TM454" s="269" t="str">
        <f>IF(AND($A$454&lt;=BH$367,BH$367&lt;=$B$454),((2/3)*$E$454),"")</f>
        <v/>
      </c>
      <c r="TN454" s="269" t="str">
        <f>IF(AND($A$454&lt;=BI$367,BI$367&lt;=$B$454),$C$454,"")</f>
        <v/>
      </c>
      <c r="TO454" s="269" t="str">
        <f>IF(AND($A$454&lt;=BI$367,BI$367&lt;=$B$454),((1/3)*$C$454),"")</f>
        <v/>
      </c>
      <c r="TP454" s="269" t="str">
        <f>IF(AND($A$454&lt;=BI$367,BI$367&lt;=$B$454),((2/3)*$C$454),"")</f>
        <v/>
      </c>
      <c r="TQ454" s="269" t="str">
        <f>IF(AND($A$454&lt;=BI$367,BI$367&lt;=$B$454),$D$454,"")</f>
        <v/>
      </c>
      <c r="TR454" s="269" t="str">
        <f>IF(AND($A$454&lt;=BI$367,BI$367&lt;=$B$454),((1/3)*$D$454),"")</f>
        <v/>
      </c>
      <c r="TS454" s="269" t="str">
        <f>IF(AND($A$454&lt;=BI$367,BI$367&lt;=$B$454),((2/3)*$D$454),"")</f>
        <v/>
      </c>
      <c r="TT454" s="269" t="str">
        <f>IF(AND($A$454&lt;=BI$367,BI$367&lt;=$B$454),$E$454,"")</f>
        <v/>
      </c>
      <c r="TU454" s="269" t="str">
        <f>IF(AND($A$454&lt;=BI$367,BI$367&lt;=$B$454),((1/3)*$E$454),"")</f>
        <v/>
      </c>
      <c r="TV454" s="269" t="str">
        <f>IF(AND($A$454&lt;=BI$367,BI$367&lt;=$B$454),((2/3)*$E$454),"")</f>
        <v/>
      </c>
      <c r="TW454" s="269" t="str">
        <f>IF(AND($A$454&lt;=BJ$367,BJ$367&lt;=$B$454),$C$454,"")</f>
        <v/>
      </c>
      <c r="TX454" s="269" t="str">
        <f>IF(AND($A$454&lt;=BJ$367,BJ$367&lt;=$B$454),((1/3)*$C$454),"")</f>
        <v/>
      </c>
      <c r="TY454" s="269" t="str">
        <f>IF(AND($A$454&lt;=BJ$367,BJ$367&lt;=$B$454),((2/3)*$C$454),"")</f>
        <v/>
      </c>
      <c r="TZ454" s="269" t="str">
        <f>IF(AND($A$454&lt;=BJ$367,BJ$367&lt;=$B$454),$D$454,"")</f>
        <v/>
      </c>
      <c r="UA454" s="269" t="str">
        <f>IF(AND($A$454&lt;=BJ$367,BJ$367&lt;=$B$454),((1/3)*$D$454),"")</f>
        <v/>
      </c>
      <c r="UB454" s="269" t="str">
        <f>IF(AND($A$454&lt;=BJ$367,BJ$367&lt;=$B$454),((2/3)*$D$454),"")</f>
        <v/>
      </c>
      <c r="UC454" s="269" t="str">
        <f>IF(AND($A$454&lt;=BJ$367,BJ$367&lt;=$B$454),$E$454,"")</f>
        <v/>
      </c>
      <c r="UD454" s="269" t="str">
        <f>IF(AND($A$454&lt;=BJ$367,BJ$367&lt;=$B$454),((1/3)*$E$454),"")</f>
        <v/>
      </c>
      <c r="UE454" s="269" t="str">
        <f>IF(AND($A$454&lt;=BJ$367,BJ$367&lt;=$B$454),((2/3)*$E$454),"")</f>
        <v/>
      </c>
      <c r="UF454" s="269" t="str">
        <f>IF(AND($A$454&lt;=BK$367,BK$367&lt;=$B$454),$C$454,"")</f>
        <v/>
      </c>
      <c r="UG454" s="269" t="str">
        <f>IF(AND($A$454&lt;=BK$367,BK$367&lt;=$B$454),((1/3)*$C$454),"")</f>
        <v/>
      </c>
      <c r="UH454" s="269" t="str">
        <f>IF(AND($A$454&lt;=BK$367,BK$367&lt;=$B$454),((2/3)*$C$454),"")</f>
        <v/>
      </c>
      <c r="UI454" s="269" t="str">
        <f>IF(AND($A$454&lt;=BK$367,BK$367&lt;=$B$454),$D$454,"")</f>
        <v/>
      </c>
      <c r="UJ454" s="269" t="str">
        <f>IF(AND($A$454&lt;=BK$367,BK$367&lt;=$B$454),((1/3)*$D$454),"")</f>
        <v/>
      </c>
      <c r="UK454" s="269" t="str">
        <f>IF(AND($A$454&lt;=BK$367,BK$367&lt;=$B$454),((2/3)*$D$454),"")</f>
        <v/>
      </c>
      <c r="UL454" s="269" t="str">
        <f>IF(AND($A$454&lt;=BK$367,BK$367&lt;=$B$454),$E$454,"")</f>
        <v/>
      </c>
      <c r="UM454" s="269" t="str">
        <f>IF(AND($A$454&lt;=BK$367,BK$367&lt;=$B$454),((1/3)*$E$454),"")</f>
        <v/>
      </c>
      <c r="UN454" s="269" t="str">
        <f>IF(AND($A$454&lt;=BK$367,BK$367&lt;=$B$454),((2/3)*$E$454),"")</f>
        <v/>
      </c>
      <c r="UO454" s="269" t="str">
        <f>IF(AND($A$454&lt;=BL$367,BL$367&lt;=$B$454),$C$454,"")</f>
        <v/>
      </c>
      <c r="UP454" s="269" t="str">
        <f>IF(AND($A$454&lt;=BL$367,BL$367&lt;=$B$454),((1/3)*$C$454),"")</f>
        <v/>
      </c>
      <c r="UQ454" s="269" t="str">
        <f>IF(AND($A$454&lt;=BL$367,BL$367&lt;=$B$454),((2/3)*$C$454),"")</f>
        <v/>
      </c>
      <c r="UR454" s="269" t="str">
        <f>IF(AND($A$454&lt;=BL$367,BL$367&lt;=$B$454),$D$454,"")</f>
        <v/>
      </c>
      <c r="US454" s="269" t="str">
        <f>IF(AND($A$454&lt;=BL$367,BL$367&lt;=$B$454),((1/3)*$D$454),"")</f>
        <v/>
      </c>
      <c r="UT454" s="269" t="str">
        <f>IF(AND($A$454&lt;=BL$367,BL$367&lt;=$B$454),((2/3)*$D$454),"")</f>
        <v/>
      </c>
      <c r="UU454" s="269" t="str">
        <f>IF(AND($A$454&lt;=BL$367,BL$367&lt;=$B$454),$E$454,"")</f>
        <v/>
      </c>
      <c r="UV454" s="269" t="str">
        <f>IF(AND($A$454&lt;=BL$367,BL$367&lt;=$B$454),((1/3)*$E$454),"")</f>
        <v/>
      </c>
      <c r="UW454" s="269" t="str">
        <f>IF(AND($A$454&lt;=BL$367,BL$367&lt;=$B$454),((2/3)*$E$454),"")</f>
        <v/>
      </c>
      <c r="UX454" s="269" t="str">
        <f>IF(AND($A$454&lt;=BM$367,BM$367&lt;=$B$454),$C$454,"")</f>
        <v/>
      </c>
      <c r="UY454" s="269" t="str">
        <f>IF(AND($A$454&lt;=BM$367,BM$367&lt;=$B$454),((1/3)*$C$454),"")</f>
        <v/>
      </c>
      <c r="UZ454" s="269" t="str">
        <f>IF(AND($A$454&lt;=BM$367,BM$367&lt;=$B$454),((2/3)*$C$454),"")</f>
        <v/>
      </c>
      <c r="VA454" s="269" t="str">
        <f>IF(AND($A$454&lt;=BM$367,BM$367&lt;=$B$454),$D$454,"")</f>
        <v/>
      </c>
      <c r="VB454" s="269" t="str">
        <f>IF(AND($A$454&lt;=BM$367,BM$367&lt;=$B$454),((1/3)*$D$454),"")</f>
        <v/>
      </c>
      <c r="VC454" s="269" t="str">
        <f>IF(AND($A$454&lt;=BM$367,BM$367&lt;=$B$454),((2/3)*$D$454),"")</f>
        <v/>
      </c>
      <c r="VD454" s="269" t="str">
        <f>IF(AND($A$454&lt;=BM$367,BM$367&lt;=$B$454),$E$454,"")</f>
        <v/>
      </c>
      <c r="VE454" s="269" t="str">
        <f>IF(AND($A$454&lt;=BM$367,BM$367&lt;=$B$454),((1/3)*$E$454),"")</f>
        <v/>
      </c>
      <c r="VF454" s="269" t="str">
        <f>IF(AND($A$454&lt;=BM$367,BM$367&lt;=$B$454),((2/3)*$E$454),"")</f>
        <v/>
      </c>
      <c r="VG454" s="269" t="str">
        <f>IF(AND($A$454&lt;=BN$367,BN$367&lt;=$B$454),$C$454,"")</f>
        <v/>
      </c>
      <c r="VH454" s="269" t="str">
        <f>IF(AND($A$454&lt;=BN$367,BN$367&lt;=$B$454),((1/3)*$C$454),"")</f>
        <v/>
      </c>
      <c r="VI454" s="269" t="str">
        <f>IF(AND($A$454&lt;=BN$367,BN$367&lt;=$B$454),((2/3)*$C$454),"")</f>
        <v/>
      </c>
      <c r="VJ454" s="269" t="str">
        <f>IF(AND($A$454&lt;=BN$367,BN$367&lt;=$B$454),$D$454,"")</f>
        <v/>
      </c>
      <c r="VK454" s="269" t="str">
        <f>IF(AND($A$454&lt;=BN$367,BN$367&lt;=$B$454),((1/3)*$D$454),"")</f>
        <v/>
      </c>
      <c r="VL454" s="269" t="str">
        <f>IF(AND($A$454&lt;=BN$367,BN$367&lt;=$B$454),((2/3)*$D$454),"")</f>
        <v/>
      </c>
      <c r="VM454" s="269" t="str">
        <f>IF(AND($A$454&lt;=BN$367,BN$367&lt;=$B$454),$E$454,"")</f>
        <v/>
      </c>
      <c r="VN454" s="269" t="str">
        <f>IF(AND($A$454&lt;=BN$367,BN$367&lt;=$B$454),((1/3)*$E$454),"")</f>
        <v/>
      </c>
      <c r="VO454" s="269" t="str">
        <f>IF(AND($A$454&lt;=BN$367,BN$367&lt;=$B$454),((2/3)*$E$454),"")</f>
        <v/>
      </c>
      <c r="VP454" s="269" t="str">
        <f>IF(AND($A$454&lt;=BO$367,BO$367&lt;=$B$454),$C$454,"")</f>
        <v/>
      </c>
      <c r="VQ454" s="269" t="str">
        <f>IF(AND($A$454&lt;=BO$367,BO$367&lt;=$B$454),((1/3)*$C$454),"")</f>
        <v/>
      </c>
      <c r="VR454" s="269" t="str">
        <f>IF(AND($A$454&lt;=BO$367,BO$367&lt;=$B$454),((2/3)*$C$454),"")</f>
        <v/>
      </c>
      <c r="VS454" s="269" t="str">
        <f>IF(AND($A$454&lt;=BO$367,BO$367&lt;=$B$454),$D$454,"")</f>
        <v/>
      </c>
      <c r="VT454" s="269" t="str">
        <f>IF(AND($A$454&lt;=BO$367,BO$367&lt;=$B$454),((1/3)*$D$454),"")</f>
        <v/>
      </c>
      <c r="VU454" s="269" t="str">
        <f>IF(AND($A$454&lt;=BO$367,BO$367&lt;=$B$454),((2/3)*$D$454),"")</f>
        <v/>
      </c>
      <c r="VV454" s="269" t="str">
        <f>IF(AND($A$454&lt;=BO$367,BO$367&lt;=$B$454),$E$454,"")</f>
        <v/>
      </c>
      <c r="VW454" s="269" t="str">
        <f>IF(AND($A$454&lt;=BO$367,BO$367&lt;=$B$454),((1/3)*$E$454),"")</f>
        <v/>
      </c>
      <c r="VX454" s="269" t="str">
        <f>IF(AND($A$454&lt;=BO$367,BO$367&lt;=$B$454),((2/3)*$E$454),"")</f>
        <v/>
      </c>
      <c r="VY454" s="269" t="str">
        <f>IF(AND($A$454&lt;=BP$367,BP$367&lt;=$B$454),$C$454,"")</f>
        <v/>
      </c>
      <c r="VZ454" s="269" t="str">
        <f>IF(AND($A$454&lt;=BP$367,BP$367&lt;=$B$454),((1/3)*$C$454),"")</f>
        <v/>
      </c>
      <c r="WA454" s="269" t="str">
        <f>IF(AND($A$454&lt;=BP$367,BP$367&lt;=$B$454),((2/3)*$C$454),"")</f>
        <v/>
      </c>
      <c r="WB454" s="269" t="str">
        <f>IF(AND($A$454&lt;=BP$367,BP$367&lt;=$B$454),$D$454,"")</f>
        <v/>
      </c>
      <c r="WC454" s="269" t="str">
        <f>IF(AND($A$454&lt;=BP$367,BP$367&lt;=$B$454),((1/3)*$D$454),"")</f>
        <v/>
      </c>
      <c r="WD454" s="269" t="str">
        <f>IF(AND($A$454&lt;=BP$367,BP$367&lt;=$B$454),((2/3)*$D$454),"")</f>
        <v/>
      </c>
      <c r="WE454" s="269" t="str">
        <f>IF(AND($A$454&lt;=BP$367,BP$367&lt;=$B$454),$E$454,"")</f>
        <v/>
      </c>
      <c r="WF454" s="269" t="str">
        <f>IF(AND($A$454&lt;=BP$367,BP$367&lt;=$B$454),((1/3)*$E$454),"")</f>
        <v/>
      </c>
      <c r="WG454" s="269" t="str">
        <f>IF(AND($A$454&lt;=BP$367,BP$367&lt;=$B$454),((2/3)*$E$454),"")</f>
        <v/>
      </c>
      <c r="WH454" s="269" t="str">
        <f>IF(AND($A$454&lt;=BQ$367,BQ$367&lt;=$B$454),$C$454,"")</f>
        <v/>
      </c>
      <c r="WI454" s="269" t="str">
        <f>IF(AND($A$454&lt;=BQ$367,BQ$367&lt;=$B$454),((1/3)*$C$454),"")</f>
        <v/>
      </c>
      <c r="WJ454" s="269" t="str">
        <f>IF(AND($A$454&lt;=BQ$367,BQ$367&lt;=$B$454),((2/3)*$C$454),"")</f>
        <v/>
      </c>
      <c r="WK454" s="269" t="str">
        <f>IF(AND($A$454&lt;=BQ$367,BQ$367&lt;=$B$454),$D$454,"")</f>
        <v/>
      </c>
      <c r="WL454" s="269" t="str">
        <f>IF(AND($A$454&lt;=BQ$367,BQ$367&lt;=$B$454),((1/3)*$D$454),"")</f>
        <v/>
      </c>
      <c r="WM454" s="269" t="str">
        <f>IF(AND($A$454&lt;=BQ$367,BQ$367&lt;=$B$454),((2/3)*$D$454),"")</f>
        <v/>
      </c>
      <c r="WN454" s="269" t="str">
        <f>IF(AND($A$454&lt;=BQ$367,BQ$367&lt;=$B$454),$E$454,"")</f>
        <v/>
      </c>
      <c r="WO454" s="269" t="str">
        <f>IF(AND($A$454&lt;=BQ$367,BQ$367&lt;=$B$454),((1/3)*$E$454),"")</f>
        <v/>
      </c>
      <c r="WP454" s="269" t="str">
        <f>IF(AND($A$454&lt;=BQ$367,BQ$367&lt;=$B$454),((2/3)*$E$454),"")</f>
        <v/>
      </c>
      <c r="WQ454" s="269" t="str">
        <f>IF(AND($A$454&lt;=BR$367,BR$367&lt;=$B$454),$C$454,"")</f>
        <v/>
      </c>
      <c r="WR454" s="269" t="str">
        <f>IF(AND($A$454&lt;=BR$367,BR$367&lt;=$B$454),((1/3)*$C$454),"")</f>
        <v/>
      </c>
      <c r="WS454" s="269" t="str">
        <f>IF(AND($A$454&lt;=BR$367,BR$367&lt;=$B$454),((2/3)*$C$454),"")</f>
        <v/>
      </c>
      <c r="WT454" s="269" t="str">
        <f>IF(AND($A$454&lt;=BR$367,BR$367&lt;=$B$454),$D$454,"")</f>
        <v/>
      </c>
      <c r="WU454" s="269" t="str">
        <f>IF(AND($A$454&lt;=BR$367,BR$367&lt;=$B$454),((1/3)*$D$454),"")</f>
        <v/>
      </c>
      <c r="WV454" s="269" t="str">
        <f>IF(AND($A$454&lt;=BR$367,BR$367&lt;=$B$454),((2/3)*$D$454),"")</f>
        <v/>
      </c>
      <c r="WW454" s="269" t="str">
        <f>IF(AND($A$454&lt;=BR$367,BR$367&lt;=$B$454),$E$454,"")</f>
        <v/>
      </c>
      <c r="WX454" s="269" t="str">
        <f>IF(AND($A$454&lt;=BR$367,BR$367&lt;=$B$454),((1/3)*$E$454),"")</f>
        <v/>
      </c>
      <c r="WY454" s="269" t="str">
        <f>IF(AND($A$454&lt;=BR$367,BR$367&lt;=$B$454),((2/3)*$E$454),"")</f>
        <v/>
      </c>
      <c r="WZ454" s="269" t="str">
        <f>IF(AND($A$454&lt;=BS$367,BS$367&lt;=$B$454),$C$454,"")</f>
        <v/>
      </c>
      <c r="XA454" s="269" t="str">
        <f>IF(AND($A$454&lt;=BS$367,BS$367&lt;=$B$454),((1/3)*$C$454),"")</f>
        <v/>
      </c>
      <c r="XB454" s="269" t="str">
        <f>IF(AND($A$454&lt;=BS$367,BS$367&lt;=$B$454),((2/3)*$C$454),"")</f>
        <v/>
      </c>
      <c r="XC454" s="269" t="str">
        <f>IF(AND($A$454&lt;=BS$367,BS$367&lt;=$B$454),$D$454,"")</f>
        <v/>
      </c>
      <c r="XD454" s="269" t="str">
        <f>IF(AND($A$454&lt;=BS$367,BS$367&lt;=$B$454),((1/3)*$D$454),"")</f>
        <v/>
      </c>
      <c r="XE454" s="269" t="str">
        <f>IF(AND($A$454&lt;=BS$367,BS$367&lt;=$B$454),((2/3)*$D$454),"")</f>
        <v/>
      </c>
      <c r="XF454" s="269" t="str">
        <f>IF(AND($A$454&lt;=BS$367,BS$367&lt;=$B$454),$E$454,"")</f>
        <v/>
      </c>
      <c r="XG454" s="269" t="str">
        <f>IF(AND($A$454&lt;=BS$367,BS$367&lt;=$B$454),((1/3)*$E$454),"")</f>
        <v/>
      </c>
      <c r="XH454" s="269" t="str">
        <f>IF(AND($A$454&lt;=BS$367,BS$367&lt;=$B$454),((2/3)*$E$454),"")</f>
        <v/>
      </c>
      <c r="XI454" s="269" t="str">
        <f>IF(AND($A$454&lt;=BT$367,BT$367&lt;=$B$454),$C$454,"")</f>
        <v/>
      </c>
      <c r="XJ454" s="269" t="str">
        <f>IF(AND($A$454&lt;=BT$367,BT$367&lt;=$B$454),((1/3)*$C$454),"")</f>
        <v/>
      </c>
      <c r="XK454" s="269" t="str">
        <f>IF(AND($A$454&lt;=BT$367,BT$367&lt;=$B$454),((2/3)*$C$454),"")</f>
        <v/>
      </c>
      <c r="XL454" s="269" t="str">
        <f>IF(AND($A$454&lt;=BT$367,BT$367&lt;=$B$454),$D$454,"")</f>
        <v/>
      </c>
      <c r="XM454" s="269" t="str">
        <f>IF(AND($A$454&lt;=BT$367,BT$367&lt;=$B$454),((1/3)*$D$454),"")</f>
        <v/>
      </c>
      <c r="XN454" s="269" t="str">
        <f>IF(AND($A$454&lt;=BT$367,BT$367&lt;=$B$454),((2/3)*$D$454),"")</f>
        <v/>
      </c>
      <c r="XO454" s="269" t="str">
        <f>IF(AND($A$454&lt;=BT$367,BT$367&lt;=$B$454),$E$454,"")</f>
        <v/>
      </c>
      <c r="XP454" s="269" t="str">
        <f>IF(AND($A$454&lt;=BT$367,BT$367&lt;=$B$454),((1/3)*$E$454),"")</f>
        <v/>
      </c>
      <c r="XQ454" s="269" t="str">
        <f>IF(AND($A$454&lt;=BT$367,BT$367&lt;=$B$454),((2/3)*$E$454),"")</f>
        <v/>
      </c>
      <c r="XR454" s="269" t="str">
        <f>IF(AND($A$454&lt;=BU$367,BU$367&lt;=$B$454),$C$454,"")</f>
        <v/>
      </c>
      <c r="XS454" s="269" t="str">
        <f>IF(AND($A$454&lt;=BU$367,BU$367&lt;=$B$454),((1/3)*$C$454),"")</f>
        <v/>
      </c>
      <c r="XT454" s="269" t="str">
        <f>IF(AND($A$454&lt;=BU$367,BU$367&lt;=$B$454),((2/3)*$C$454),"")</f>
        <v/>
      </c>
      <c r="XU454" s="269" t="str">
        <f>IF(AND($A$454&lt;=BU$367,BU$367&lt;=$B$454),$D$454,"")</f>
        <v/>
      </c>
      <c r="XV454" s="269" t="str">
        <f>IF(AND($A$454&lt;=BU$367,BU$367&lt;=$B$454),((1/3)*$D$454),"")</f>
        <v/>
      </c>
      <c r="XW454" s="269" t="str">
        <f>IF(AND($A$454&lt;=BU$367,BU$367&lt;=$B$454),((2/3)*$D$454),"")</f>
        <v/>
      </c>
      <c r="XX454" s="269" t="str">
        <f>IF(AND($A$454&lt;=BU$367,BU$367&lt;=$B$454),$E$454,"")</f>
        <v/>
      </c>
      <c r="XY454" s="269" t="str">
        <f>IF(AND($A$454&lt;=BU$367,BU$367&lt;=$B$454),((1/3)*$E$454),"")</f>
        <v/>
      </c>
      <c r="XZ454" s="269" t="str">
        <f>IF(AND($A$454&lt;=BU$367,BU$367&lt;=$B$454),((2/3)*$E$454),"")</f>
        <v/>
      </c>
      <c r="YA454" s="269" t="str">
        <f>IF(AND($A$454&lt;=BV$367,BV$367&lt;=$B$454),$C$454,"")</f>
        <v/>
      </c>
      <c r="YB454" s="269" t="str">
        <f>IF(AND($A$454&lt;=BV$367,BV$367&lt;=$B$454),((1/3)*$C$454),"")</f>
        <v/>
      </c>
      <c r="YC454" s="269" t="str">
        <f>IF(AND($A$454&lt;=BV$367,BV$367&lt;=$B$454),((2/3)*$C$454),"")</f>
        <v/>
      </c>
      <c r="YD454" s="269" t="str">
        <f>IF(AND($A$454&lt;=BV$367,BV$367&lt;=$B$454),$D$454,"")</f>
        <v/>
      </c>
      <c r="YE454" s="269" t="str">
        <f>IF(AND($A$454&lt;=BV$367,BV$367&lt;=$B$454),((1/3)*$D$454),"")</f>
        <v/>
      </c>
      <c r="YF454" s="269" t="str">
        <f>IF(AND($A$454&lt;=BV$367,BV$367&lt;=$B$454),((2/3)*$D$454),"")</f>
        <v/>
      </c>
      <c r="YG454" s="269" t="str">
        <f>IF(AND($A$454&lt;=BV$367,BV$367&lt;=$B$454),$E$454,"")</f>
        <v/>
      </c>
      <c r="YH454" s="269" t="str">
        <f>IF(AND($A$454&lt;=BV$367,BV$367&lt;=$B$454),((1/3)*$E$454),"")</f>
        <v/>
      </c>
      <c r="YI454" s="269" t="str">
        <f>IF(AND($A$454&lt;=BV$367,BV$367&lt;=$B$454),((2/3)*$E$454),"")</f>
        <v/>
      </c>
      <c r="YJ454" s="269" t="str">
        <f>IF(AND($A$454&lt;=BW$367,BW$367&lt;=$B$454),$C$454,"")</f>
        <v/>
      </c>
      <c r="YK454" s="269" t="str">
        <f>IF(AND($A$454&lt;=BW$367,BW$367&lt;=$B$454),((1/3)*$C$454),"")</f>
        <v/>
      </c>
      <c r="YL454" s="269" t="str">
        <f>IF(AND($A$454&lt;=BW$367,BW$367&lt;=$B$454),((2/3)*$C$454),"")</f>
        <v/>
      </c>
      <c r="YM454" s="269" t="str">
        <f>IF(AND($A$454&lt;=BW$367,BW$367&lt;=$B$454),$D$454,"")</f>
        <v/>
      </c>
      <c r="YN454" s="269" t="str">
        <f>IF(AND($A$454&lt;=BW$367,BW$367&lt;=$B$454),((1/3)*$D$454),"")</f>
        <v/>
      </c>
      <c r="YO454" s="269" t="str">
        <f>IF(AND($A$454&lt;=BW$367,BW$367&lt;=$B$454),((2/3)*$D$454),"")</f>
        <v/>
      </c>
      <c r="YP454" s="269" t="str">
        <f>IF(AND($A$454&lt;=BW$367,BW$367&lt;=$B$454),$E$454,"")</f>
        <v/>
      </c>
      <c r="YQ454" s="269" t="str">
        <f>IF(AND($A$454&lt;=BW$367,BW$367&lt;=$B$454),((1/3)*$E$454),"")</f>
        <v/>
      </c>
      <c r="YR454" s="269" t="str">
        <f>IF(AND($A$454&lt;=BW$367,BW$367&lt;=$B$454),((2/3)*$E$454),"")</f>
        <v/>
      </c>
      <c r="YS454" s="269" t="str">
        <f>IF(AND($A$454&lt;=BX$367,BX$367&lt;=$B$454),$C$454,"")</f>
        <v/>
      </c>
      <c r="YT454" s="269" t="str">
        <f>IF(AND($A$454&lt;=BX$367,BX$367&lt;=$B$454),((1/3)*$C$454),"")</f>
        <v/>
      </c>
      <c r="YU454" s="269" t="str">
        <f>IF(AND($A$454&lt;=BX$367,BX$367&lt;=$B$454),((2/3)*$C$454),"")</f>
        <v/>
      </c>
      <c r="YV454" s="269" t="str">
        <f>IF(AND($A$454&lt;=BX$367,BX$367&lt;=$B$454),$D$454,"")</f>
        <v/>
      </c>
      <c r="YW454" s="269" t="str">
        <f>IF(AND($A$454&lt;=BX$367,BX$367&lt;=$B$454),((1/3)*$D$454),"")</f>
        <v/>
      </c>
      <c r="YX454" s="269" t="str">
        <f>IF(AND($A$454&lt;=BX$367,BX$367&lt;=$B$454),((2/3)*$D$454),"")</f>
        <v/>
      </c>
      <c r="YY454" s="269" t="str">
        <f>IF(AND($A$454&lt;=BX$367,BX$367&lt;=$B$454),$E$454,"")</f>
        <v/>
      </c>
      <c r="YZ454" s="269" t="str">
        <f>IF(AND($A$454&lt;=BX$367,BX$367&lt;=$B$454),((1/3)*$E$454),"")</f>
        <v/>
      </c>
      <c r="ZA454" s="269" t="str">
        <f>IF(AND($A$454&lt;=BX$367,BX$367&lt;=$B$454),((2/3)*$E$454),"")</f>
        <v/>
      </c>
      <c r="ZB454" s="269" t="str">
        <f>IF(AND($A$454&lt;=BY$367,BY$367&lt;=$B$454),$C$454,"")</f>
        <v/>
      </c>
      <c r="ZC454" s="269" t="str">
        <f>IF(AND($A$454&lt;=BY$367,BY$367&lt;=$B$454),((1/3)*$C$454),"")</f>
        <v/>
      </c>
      <c r="ZD454" s="269" t="str">
        <f>IF(AND($A$454&lt;=BY$367,BY$367&lt;=$B$454),((2/3)*$C$454),"")</f>
        <v/>
      </c>
      <c r="ZE454" s="269" t="str">
        <f>IF(AND($A$454&lt;=BY$367,BY$367&lt;=$B$454),$D$454,"")</f>
        <v/>
      </c>
      <c r="ZF454" s="269" t="str">
        <f>IF(AND($A$454&lt;=BY$367,BY$367&lt;=$B$454),((1/3)*$D$454),"")</f>
        <v/>
      </c>
      <c r="ZG454" s="269" t="str">
        <f>IF(AND($A$454&lt;=BY$367,BY$367&lt;=$B$454),((2/3)*$D$454),"")</f>
        <v/>
      </c>
      <c r="ZH454" s="269" t="str">
        <f>IF(AND($A$454&lt;=BY$367,BY$367&lt;=$B$454),$E$454,"")</f>
        <v/>
      </c>
      <c r="ZI454" s="269" t="str">
        <f>IF(AND($A$454&lt;=BY$367,BY$367&lt;=$B$454),((1/3)*$E$454),"")</f>
        <v/>
      </c>
      <c r="ZJ454" s="269" t="str">
        <f>IF(AND($A$454&lt;=BY$367,BY$367&lt;=$B$454),((2/3)*$E$454),"")</f>
        <v/>
      </c>
      <c r="ZK454" s="269" t="str">
        <f>IF(AND($A$454&lt;=BZ$367,BZ$367&lt;=$B$454),$C$454,"")</f>
        <v/>
      </c>
      <c r="ZL454" s="269" t="str">
        <f>IF(AND($A$454&lt;=BZ$367,BZ$367&lt;=$B$454),((1/3)*$C$454),"")</f>
        <v/>
      </c>
      <c r="ZM454" s="269" t="str">
        <f>IF(AND($A$454&lt;=BZ$367,BZ$367&lt;=$B$454),((2/3)*$C$454),"")</f>
        <v/>
      </c>
      <c r="ZN454" s="269" t="str">
        <f>IF(AND($A$454&lt;=BZ$367,BZ$367&lt;=$B$454),$D$454,"")</f>
        <v/>
      </c>
      <c r="ZO454" s="269" t="str">
        <f>IF(AND($A$454&lt;=BZ$367,BZ$367&lt;=$B$454),((1/3)*$D$454),"")</f>
        <v/>
      </c>
      <c r="ZP454" s="269" t="str">
        <f>IF(AND($A$454&lt;=BZ$367,BZ$367&lt;=$B$454),((2/3)*$D$454),"")</f>
        <v/>
      </c>
      <c r="ZQ454" s="269" t="str">
        <f>IF(AND($A$454&lt;=BZ$367,BZ$367&lt;=$B$454),$E$454,"")</f>
        <v/>
      </c>
      <c r="ZR454" s="269" t="str">
        <f>IF(AND($A$454&lt;=BZ$367,BZ$367&lt;=$B$454),((1/3)*$E$454),"")</f>
        <v/>
      </c>
      <c r="ZS454" s="269" t="str">
        <f>IF(AND($A$454&lt;=BZ$367,BZ$367&lt;=$B$454),((2/3)*$E$454),"")</f>
        <v/>
      </c>
      <c r="ZT454" s="269" t="str">
        <f>IF(AND($A$454&lt;=CA$367,CA$367&lt;=$B$454),$C$454,"")</f>
        <v/>
      </c>
      <c r="ZU454" s="269" t="str">
        <f>IF(AND($A$454&lt;=CA$367,CA$367&lt;=$B$454),((1/3)*$C$454),"")</f>
        <v/>
      </c>
      <c r="ZV454" s="269" t="str">
        <f>IF(AND($A$454&lt;=CA$367,CA$367&lt;=$B$454),((2/3)*$C$454),"")</f>
        <v/>
      </c>
      <c r="ZW454" s="269" t="str">
        <f>IF(AND($A$454&lt;=CA$367,CA$367&lt;=$B$454),$D$454,"")</f>
        <v/>
      </c>
      <c r="ZX454" s="269" t="str">
        <f>IF(AND($A$454&lt;=CA$367,CA$367&lt;=$B$454),((1/3)*$D$454),"")</f>
        <v/>
      </c>
      <c r="ZY454" s="269" t="str">
        <f>IF(AND($A$454&lt;=CA$367,CA$367&lt;=$B$454),((2/3)*$D$454),"")</f>
        <v/>
      </c>
      <c r="ZZ454" s="269" t="str">
        <f>IF(AND($A$454&lt;=CA$367,CA$367&lt;=$B$454),$E$454,"")</f>
        <v/>
      </c>
      <c r="AAA454" s="269" t="str">
        <f>IF(AND($A$454&lt;=CA$367,CA$367&lt;=$B$454),((1/3)*$E$454),"")</f>
        <v/>
      </c>
      <c r="AAB454" s="269" t="str">
        <f>IF(AND($A$454&lt;=CA$367,CA$367&lt;=$B$454),((2/3)*$E$454),"")</f>
        <v/>
      </c>
      <c r="AAC454" s="269" t="str">
        <f>IF(AND($A$454&lt;=CB$367,CB$367&lt;=$B$454),$C$454,"")</f>
        <v/>
      </c>
      <c r="AAD454" s="269" t="str">
        <f>IF(AND($A$454&lt;=CB$367,CB$367&lt;=$B$454),((1/3)*$C$454),"")</f>
        <v/>
      </c>
      <c r="AAE454" s="269" t="str">
        <f>IF(AND($A$454&lt;=CB$367,CB$367&lt;=$B$454),((2/3)*$C$454),"")</f>
        <v/>
      </c>
      <c r="AAF454" s="269" t="str">
        <f>IF(AND($A$454&lt;=CB$367,CB$367&lt;=$B$454),$D$454,"")</f>
        <v/>
      </c>
      <c r="AAG454" s="269" t="str">
        <f>IF(AND($A$454&lt;=CB$367,CB$367&lt;=$B$454),((1/3)*$D$454),"")</f>
        <v/>
      </c>
      <c r="AAH454" s="269" t="str">
        <f>IF(AND($A$454&lt;=CB$367,CB$367&lt;=$B$454),((2/3)*$D$454),"")</f>
        <v/>
      </c>
      <c r="AAI454" s="269" t="str">
        <f>IF(AND($A$454&lt;=CB$367,CB$367&lt;=$B$454),$E$454,"")</f>
        <v/>
      </c>
      <c r="AAJ454" s="269" t="str">
        <f>IF(AND($A$454&lt;=CB$367,CB$367&lt;=$B$454),((1/3)*$E$454),"")</f>
        <v/>
      </c>
      <c r="AAK454" s="269" t="str">
        <f>IF(AND($A$454&lt;=CB$367,CB$367&lt;=$B$454),((2/3)*$E$454),"")</f>
        <v/>
      </c>
      <c r="AAL454" s="269" t="str">
        <f>IF(AND($A$454&lt;=CC$367,CC$367&lt;=$B$454),$C$454,"")</f>
        <v/>
      </c>
      <c r="AAM454" s="269" t="str">
        <f>IF(AND($A$454&lt;=CC$367,CC$367&lt;=$B$454),((1/3)*$C$454),"")</f>
        <v/>
      </c>
      <c r="AAN454" s="269" t="str">
        <f>IF(AND($A$454&lt;=CC$367,CC$367&lt;=$B$454),((2/3)*$C$454),"")</f>
        <v/>
      </c>
      <c r="AAO454" s="269" t="str">
        <f>IF(AND($A$454&lt;=CC$367,CC$367&lt;=$B$454),$D$454,"")</f>
        <v/>
      </c>
      <c r="AAP454" s="269" t="str">
        <f>IF(AND($A$454&lt;=CC$367,CC$367&lt;=$B$454),((1/3)*$D$454),"")</f>
        <v/>
      </c>
      <c r="AAQ454" s="269" t="str">
        <f>IF(AND($A$454&lt;=CC$367,CC$367&lt;=$B$454),((2/3)*$D$454),"")</f>
        <v/>
      </c>
      <c r="AAR454" s="269" t="str">
        <f>IF(AND($A$454&lt;=CC$367,CC$367&lt;=$B$454),$E$454,"")</f>
        <v/>
      </c>
      <c r="AAS454" s="269" t="str">
        <f>IF(AND($A$454&lt;=CC$367,CC$367&lt;=$B$454),((1/3)*$E$454),"")</f>
        <v/>
      </c>
      <c r="AAT454" s="269" t="str">
        <f>IF(AND($A$454&lt;=CC$367,CC$367&lt;=$B$454),((2/3)*$E$454),"")</f>
        <v/>
      </c>
      <c r="AAU454" s="269" t="str">
        <f>IF(AND($A$454&lt;=CD$367,CD$367&lt;=$B$454),$C$454,"")</f>
        <v/>
      </c>
      <c r="AAV454" s="269" t="str">
        <f>IF(AND($A$454&lt;=CD$367,CD$367&lt;=$B$454),((1/3)*$C$454),"")</f>
        <v/>
      </c>
      <c r="AAW454" s="269" t="str">
        <f>IF(AND($A$454&lt;=CD$367,CD$367&lt;=$B$454),((2/3)*$C$454),"")</f>
        <v/>
      </c>
      <c r="AAX454" s="269" t="str">
        <f>IF(AND($A$454&lt;=CD$367,CD$367&lt;=$B$454),$D$454,"")</f>
        <v/>
      </c>
      <c r="AAY454" s="269" t="str">
        <f>IF(AND($A$454&lt;=CD$367,CD$367&lt;=$B$454),((1/3)*$D$454),"")</f>
        <v/>
      </c>
      <c r="AAZ454" s="269" t="str">
        <f>IF(AND($A$454&lt;=CD$367,CD$367&lt;=$B$454),((2/3)*$D$454),"")</f>
        <v/>
      </c>
      <c r="ABA454" s="269" t="str">
        <f>IF(AND($A$454&lt;=CD$367,CD$367&lt;=$B$454),$E$454,"")</f>
        <v/>
      </c>
      <c r="ABB454" s="269" t="str">
        <f>IF(AND($A$454&lt;=CD$367,CD$367&lt;=$B$454),((1/3)*$E$454),"")</f>
        <v/>
      </c>
      <c r="ABC454" s="269" t="str">
        <f>IF(AND($A$454&lt;=CD$367,CD$367&lt;=$B$454),((2/3)*$E$454),"")</f>
        <v/>
      </c>
      <c r="ABD454" s="269" t="str">
        <f>IF(AND($A$454&lt;=CE$367,CE$367&lt;=$B$454),$C$454,"")</f>
        <v/>
      </c>
      <c r="ABE454" s="269" t="str">
        <f>IF(AND($A$454&lt;=CE$367,CE$367&lt;=$B$454),((1/3)*$C$454),"")</f>
        <v/>
      </c>
      <c r="ABF454" s="269" t="str">
        <f>IF(AND($A$454&lt;=CE$367,CE$367&lt;=$B$454),((2/3)*$C$454),"")</f>
        <v/>
      </c>
      <c r="ABG454" s="269" t="str">
        <f>IF(AND($A$454&lt;=CE$367,CE$367&lt;=$B$454),$D$454,"")</f>
        <v/>
      </c>
      <c r="ABH454" s="269" t="str">
        <f>IF(AND($A$454&lt;=CE$367,CE$367&lt;=$B$454),((1/3)*$D$454),"")</f>
        <v/>
      </c>
      <c r="ABI454" s="269" t="str">
        <f>IF(AND($A$454&lt;=CE$367,CE$367&lt;=$B$454),((2/3)*$D$454),"")</f>
        <v/>
      </c>
      <c r="ABJ454" s="269" t="str">
        <f>IF(AND($A$454&lt;=CE$367,CE$367&lt;=$B$454),$E$454,"")</f>
        <v/>
      </c>
      <c r="ABK454" s="269" t="str">
        <f>IF(AND($A$454&lt;=CE$367,CE$367&lt;=$B$454),((1/3)*$E$454),"")</f>
        <v/>
      </c>
      <c r="ABL454" s="269" t="str">
        <f>IF(AND($A$454&lt;=CE$367,CE$367&lt;=$B$454),((2/3)*$E$454),"")</f>
        <v/>
      </c>
      <c r="ABM454" s="269" t="str">
        <f>IF(AND($A$454&lt;=CF$367,CF$367&lt;=$B$454),$C$454,"")</f>
        <v/>
      </c>
      <c r="ABN454" s="269" t="str">
        <f>IF(AND($A$454&lt;=CF$367,CF$367&lt;=$B$454),((1/3)*$C$454),"")</f>
        <v/>
      </c>
      <c r="ABO454" s="269" t="str">
        <f>IF(AND($A$454&lt;=CF$367,CF$367&lt;=$B$454),((2/3)*$C$454),"")</f>
        <v/>
      </c>
      <c r="ABP454" s="269" t="str">
        <f>IF(AND($A$454&lt;=CF$367,CF$367&lt;=$B$454),$D$454,"")</f>
        <v/>
      </c>
      <c r="ABQ454" s="269" t="str">
        <f>IF(AND($A$454&lt;=CF$367,CF$367&lt;=$B$454),((1/3)*$D$454),"")</f>
        <v/>
      </c>
      <c r="ABR454" s="269" t="str">
        <f>IF(AND($A$454&lt;=CF$367,CF$367&lt;=$B$454),((2/3)*$D$454),"")</f>
        <v/>
      </c>
      <c r="ABS454" s="269" t="str">
        <f>IF(AND($A$454&lt;=CF$367,CF$367&lt;=$B$454),$E$454,"")</f>
        <v/>
      </c>
      <c r="ABT454" s="269" t="str">
        <f>IF(AND($A$454&lt;=CF$367,CF$367&lt;=$B$454),((1/3)*$E$454),"")</f>
        <v/>
      </c>
      <c r="ABU454" s="269" t="str">
        <f>IF(AND($A$454&lt;=CF$367,CF$367&lt;=$B$454),((2/3)*$E$454),"")</f>
        <v/>
      </c>
      <c r="ABV454" s="269" t="str">
        <f>IF(AND($A$454&lt;=CG$367,CG$367&lt;=$B$454),$C$454,"")</f>
        <v/>
      </c>
      <c r="ABW454" s="269" t="str">
        <f>IF(AND($A$454&lt;=CG$367,CG$367&lt;=$B$454),((1/3)*$C$454),"")</f>
        <v/>
      </c>
      <c r="ABX454" s="269" t="str">
        <f>IF(AND($A$454&lt;=CG$367,CG$367&lt;=$B$454),((2/3)*$C$454),"")</f>
        <v/>
      </c>
      <c r="ABY454" s="269" t="str">
        <f>IF(AND($A$454&lt;=CG$367,CG$367&lt;=$B$454),$D$454,"")</f>
        <v/>
      </c>
      <c r="ABZ454" s="269" t="str">
        <f>IF(AND($A$454&lt;=CG$367,CG$367&lt;=$B$454),((1/3)*$D$454),"")</f>
        <v/>
      </c>
      <c r="ACA454" s="269" t="str">
        <f>IF(AND($A$454&lt;=CG$367,CG$367&lt;=$B$454),((2/3)*$D$454),"")</f>
        <v/>
      </c>
      <c r="ACB454" s="269" t="str">
        <f>IF(AND($A$454&lt;=CG$367,CG$367&lt;=$B$454),$E$454,"")</f>
        <v/>
      </c>
      <c r="ACC454" s="269" t="str">
        <f>IF(AND($A$454&lt;=CG$367,CG$367&lt;=$B$454),((1/3)*$E$454),"")</f>
        <v/>
      </c>
      <c r="ACD454" s="269" t="str">
        <f>IF(AND($A$454&lt;=CG$367,CG$367&lt;=$B$454),((2/3)*$E$454),"")</f>
        <v/>
      </c>
      <c r="ACE454" s="269" t="str">
        <f>IF(AND($A$454&lt;=CH$367,CH$367&lt;=$B$454),$C$454,"")</f>
        <v/>
      </c>
      <c r="ACF454" s="269" t="str">
        <f>IF(AND($A$454&lt;=CH$367,CH$367&lt;=$B$454),((1/3)*$C$454),"")</f>
        <v/>
      </c>
      <c r="ACG454" s="269" t="str">
        <f>IF(AND($A$454&lt;=CH$367,CH$367&lt;=$B$454),((2/3)*$C$454),"")</f>
        <v/>
      </c>
      <c r="ACH454" s="269" t="str">
        <f>IF(AND($A$454&lt;=CH$367,CH$367&lt;=$B$454),$D$454,"")</f>
        <v/>
      </c>
      <c r="ACI454" s="269" t="str">
        <f>IF(AND($A$454&lt;=CH$367,CH$367&lt;=$B$454),((1/3)*$D$454),"")</f>
        <v/>
      </c>
      <c r="ACJ454" s="269" t="str">
        <f>IF(AND($A$454&lt;=CH$367,CH$367&lt;=$B$454),((2/3)*$D$454),"")</f>
        <v/>
      </c>
      <c r="ACK454" s="269" t="str">
        <f>IF(AND($A$454&lt;=CH$367,CH$367&lt;=$B$454),$E$454,"")</f>
        <v/>
      </c>
      <c r="ACL454" s="269" t="str">
        <f>IF(AND($A$454&lt;=CH$367,CH$367&lt;=$B$454),((1/3)*$E$454),"")</f>
        <v/>
      </c>
      <c r="ACM454" s="269" t="str">
        <f>IF(AND($A$454&lt;=CH$367,CH$367&lt;=$B$454),((2/3)*$E$454),"")</f>
        <v/>
      </c>
      <c r="ACN454" s="269" t="str">
        <f>IF(AND($A$454&lt;=CI$367,CI$367&lt;=$B$454),$C$454,"")</f>
        <v/>
      </c>
      <c r="ACO454" s="269" t="str">
        <f>IF(AND($A$454&lt;=CI$367,CI$367&lt;=$B$454),((1/3)*$C$454),"")</f>
        <v/>
      </c>
      <c r="ACP454" s="269" t="str">
        <f>IF(AND($A$454&lt;=CI$367,CI$367&lt;=$B$454),((2/3)*$C$454),"")</f>
        <v/>
      </c>
      <c r="ACQ454" s="269" t="str">
        <f>IF(AND($A$454&lt;=CI$367,CI$367&lt;=$B$454),$D$454,"")</f>
        <v/>
      </c>
      <c r="ACR454" s="269" t="str">
        <f>IF(AND($A$454&lt;=CI$367,CI$367&lt;=$B$454),((1/3)*$D$454),"")</f>
        <v/>
      </c>
      <c r="ACS454" s="269" t="str">
        <f>IF(AND($A$454&lt;=CI$367,CI$367&lt;=$B$454),((2/3)*$D$454),"")</f>
        <v/>
      </c>
      <c r="ACT454" s="269" t="str">
        <f>IF(AND($A$454&lt;=CI$367,CI$367&lt;=$B$454),$E$454,"")</f>
        <v/>
      </c>
      <c r="ACU454" s="269" t="str">
        <f>IF(AND($A$454&lt;=CI$367,CI$367&lt;=$B$454),((1/3)*$E$454),"")</f>
        <v/>
      </c>
      <c r="ACV454" s="269" t="str">
        <f>IF(AND($A$454&lt;=CI$367,CI$367&lt;=$B$454),((2/3)*$E$454),"")</f>
        <v/>
      </c>
      <c r="ACW454" s="269" t="str">
        <f>IF(AND($A$454&lt;=CJ$367,CJ$367&lt;=$B$454),$C$454,"")</f>
        <v/>
      </c>
      <c r="ACX454" s="269" t="str">
        <f>IF(AND($A$454&lt;=CJ$367,CJ$367&lt;=$B$454),((1/3)*$C$454),"")</f>
        <v/>
      </c>
      <c r="ACY454" s="269" t="str">
        <f>IF(AND($A$454&lt;=CJ$367,CJ$367&lt;=$B$454),((2/3)*$C$454),"")</f>
        <v/>
      </c>
      <c r="ACZ454" s="269" t="str">
        <f>IF(AND($A$454&lt;=CJ$367,CJ$367&lt;=$B$454),$D$454,"")</f>
        <v/>
      </c>
      <c r="ADA454" s="269" t="str">
        <f>IF(AND($A$454&lt;=CJ$367,CJ$367&lt;=$B$454),((1/3)*$D$454),"")</f>
        <v/>
      </c>
      <c r="ADB454" s="269" t="str">
        <f>IF(AND($A$454&lt;=CJ$367,CJ$367&lt;=$B$454),((2/3)*$D$454),"")</f>
        <v/>
      </c>
      <c r="ADC454" s="269" t="str">
        <f>IF(AND($A$454&lt;=CJ$367,CJ$367&lt;=$B$454),$E$454,"")</f>
        <v/>
      </c>
      <c r="ADD454" s="269" t="str">
        <f>IF(AND($A$454&lt;=CJ$367,CJ$367&lt;=$B$454),((1/3)*$E$454),"")</f>
        <v/>
      </c>
      <c r="ADE454" s="269" t="str">
        <f>IF(AND($A$454&lt;=CJ$367,CJ$367&lt;=$B$454),((2/3)*$E$454),"")</f>
        <v/>
      </c>
      <c r="ADF454" s="269" t="str">
        <f>IF(AND($A$454&lt;=CK$367,CK$367&lt;=$B$454),$C$454,"")</f>
        <v/>
      </c>
      <c r="ADG454" s="269" t="str">
        <f>IF(AND($A$454&lt;=CK$367,CK$367&lt;=$B$454),((1/3)*$C$454),"")</f>
        <v/>
      </c>
      <c r="ADH454" s="269" t="str">
        <f>IF(AND($A$454&lt;=CK$367,CK$367&lt;=$B$454),((2/3)*$C$454),"")</f>
        <v/>
      </c>
      <c r="ADI454" s="269" t="str">
        <f>IF(AND($A$454&lt;=CK$367,CK$367&lt;=$B$454),$D$454,"")</f>
        <v/>
      </c>
      <c r="ADJ454" s="269" t="str">
        <f>IF(AND($A$454&lt;=CK$367,CK$367&lt;=$B$454),((1/3)*$D$454),"")</f>
        <v/>
      </c>
      <c r="ADK454" s="269" t="str">
        <f>IF(AND($A$454&lt;=CK$367,CK$367&lt;=$B$454),((2/3)*$D$454),"")</f>
        <v/>
      </c>
      <c r="ADL454" s="269" t="str">
        <f>IF(AND($A$454&lt;=CK$367,CK$367&lt;=$B$454),$E$454,"")</f>
        <v/>
      </c>
      <c r="ADM454" s="269" t="str">
        <f>IF(AND($A$454&lt;=CK$367,CK$367&lt;=$B$454),((1/3)*$E$454),"")</f>
        <v/>
      </c>
      <c r="ADN454" s="269" t="str">
        <f>IF(AND($A$454&lt;=CK$367,CK$367&lt;=$B$454),((2/3)*$E$454),"")</f>
        <v/>
      </c>
      <c r="ADO454" s="269" t="str">
        <f>IF(AND($A$454&lt;=CL$367,CL$367&lt;=$B$454),$C$454,"")</f>
        <v/>
      </c>
      <c r="ADP454" s="269" t="str">
        <f>IF(AND($A$454&lt;=CL$367,CL$367&lt;=$B$454),((1/3)*$C$454),"")</f>
        <v/>
      </c>
      <c r="ADQ454" s="269" t="str">
        <f>IF(AND($A$454&lt;=CL$367,CL$367&lt;=$B$454),((2/3)*$C$454),"")</f>
        <v/>
      </c>
      <c r="ADR454" s="269" t="str">
        <f>IF(AND($A$454&lt;=CL$367,CL$367&lt;=$B$454),$D$454,"")</f>
        <v/>
      </c>
      <c r="ADS454" s="269" t="str">
        <f>IF(AND($A$454&lt;=CL$367,CL$367&lt;=$B$454),((1/3)*$D$454),"")</f>
        <v/>
      </c>
      <c r="ADT454" s="269" t="str">
        <f>IF(AND($A$454&lt;=CL$367,CL$367&lt;=$B$454),((2/3)*$D$454),"")</f>
        <v/>
      </c>
      <c r="ADU454" s="269" t="str">
        <f>IF(AND($A$454&lt;=CL$367,CL$367&lt;=$B$454),$E$454,"")</f>
        <v/>
      </c>
      <c r="ADV454" s="269" t="str">
        <f>IF(AND($A$454&lt;=CL$367,CL$367&lt;=$B$454),((1/3)*$E$454),"")</f>
        <v/>
      </c>
      <c r="ADW454" s="269" t="str">
        <f>IF(AND($A$454&lt;=CL$367,CL$367&lt;=$B$454),((2/3)*$E$454),"")</f>
        <v/>
      </c>
      <c r="ADX454" s="269" t="str">
        <f>IF(AND($A$454&lt;=CM$367,CM$367&lt;=$B$454),$C$454,"")</f>
        <v/>
      </c>
      <c r="ADY454" s="269" t="str">
        <f>IF(AND($A$454&lt;=CM$367,CM$367&lt;=$B$454),((1/3)*$C$454),"")</f>
        <v/>
      </c>
      <c r="ADZ454" s="269" t="str">
        <f>IF(AND($A$454&lt;=CM$367,CM$367&lt;=$B$454),((2/3)*$C$454),"")</f>
        <v/>
      </c>
      <c r="AEA454" s="269" t="str">
        <f>IF(AND($A$454&lt;=CM$367,CM$367&lt;=$B$454),$D$454,"")</f>
        <v/>
      </c>
      <c r="AEB454" s="269" t="str">
        <f>IF(AND($A$454&lt;=CM$367,CM$367&lt;=$B$454),((1/3)*$D$454),"")</f>
        <v/>
      </c>
      <c r="AEC454" s="269" t="str">
        <f>IF(AND($A$454&lt;=CM$367,CM$367&lt;=$B$454),((2/3)*$D$454),"")</f>
        <v/>
      </c>
      <c r="AED454" s="269" t="str">
        <f>IF(AND($A$454&lt;=CM$367,CM$367&lt;=$B$454),$E$454,"")</f>
        <v/>
      </c>
      <c r="AEE454" s="269" t="str">
        <f>IF(AND($A$454&lt;=CM$367,CM$367&lt;=$B$454),((1/3)*$E$454),"")</f>
        <v/>
      </c>
      <c r="AEF454" s="269" t="str">
        <f>IF(AND($A$454&lt;=CM$367,CM$367&lt;=$B$454),((2/3)*$E$454),"")</f>
        <v/>
      </c>
      <c r="AEG454" s="269" t="str">
        <f>IF(AND($A$454&lt;=CN$367,CN$367&lt;=$B$454),$C$454,"")</f>
        <v/>
      </c>
      <c r="AEH454" s="269" t="str">
        <f>IF(AND($A$454&lt;=CN$367,CN$367&lt;=$B$454),((1/3)*$C$454),"")</f>
        <v/>
      </c>
      <c r="AEI454" s="269" t="str">
        <f>IF(AND($A$454&lt;=CN$367,CN$367&lt;=$B$454),((2/3)*$C$454),"")</f>
        <v/>
      </c>
      <c r="AEJ454" s="269" t="str">
        <f>IF(AND($A$454&lt;=CN$367,CN$367&lt;=$B$454),$D$454,"")</f>
        <v/>
      </c>
      <c r="AEK454" s="269" t="str">
        <f>IF(AND($A$454&lt;=CN$367,CN$367&lt;=$B$454),((1/3)*$D$454),"")</f>
        <v/>
      </c>
      <c r="AEL454" s="269" t="str">
        <f>IF(AND($A$454&lt;=CN$367,CN$367&lt;=$B$454),((2/3)*$D$454),"")</f>
        <v/>
      </c>
      <c r="AEM454" s="269" t="str">
        <f>IF(AND($A$454&lt;=CN$367,CN$367&lt;=$B$454),$E$454,"")</f>
        <v/>
      </c>
      <c r="AEN454" s="269" t="str">
        <f>IF(AND($A$454&lt;=CN$367,CN$367&lt;=$B$454),((1/3)*$E$454),"")</f>
        <v/>
      </c>
      <c r="AEO454" s="269" t="str">
        <f>IF(AND($A$454&lt;=CN$367,CN$367&lt;=$B$454),((2/3)*$E$454),"")</f>
        <v/>
      </c>
      <c r="AEP454" s="269" t="str">
        <f>IF(AND($A$454&lt;=CO$367,CO$367&lt;=$B$454),$C$454,"")</f>
        <v/>
      </c>
      <c r="AEQ454" s="269" t="str">
        <f>IF(AND($A$454&lt;=CO$367,CO$367&lt;=$B$454),((1/3)*$C$454),"")</f>
        <v/>
      </c>
      <c r="AER454" s="269" t="str">
        <f>IF(AND($A$454&lt;=CO$367,CO$367&lt;=$B$454),((2/3)*$C$454),"")</f>
        <v/>
      </c>
      <c r="AES454" s="269" t="str">
        <f>IF(AND($A$454&lt;=CO$367,CO$367&lt;=$B$454),$D$454,"")</f>
        <v/>
      </c>
      <c r="AET454" s="269" t="str">
        <f>IF(AND($A$454&lt;=CO$367,CO$367&lt;=$B$454),((1/3)*$D$454),"")</f>
        <v/>
      </c>
      <c r="AEU454" s="269" t="str">
        <f>IF(AND($A$454&lt;=CO$367,CO$367&lt;=$B$454),((2/3)*$D$454),"")</f>
        <v/>
      </c>
      <c r="AEV454" s="269" t="str">
        <f>IF(AND($A$454&lt;=CO$367,CO$367&lt;=$B$454),$E$454,"")</f>
        <v/>
      </c>
      <c r="AEW454" s="269" t="str">
        <f>IF(AND($A$454&lt;=CO$367,CO$367&lt;=$B$454),((1/3)*$E$454),"")</f>
        <v/>
      </c>
      <c r="AEX454" s="269" t="str">
        <f>IF(AND($A$454&lt;=CO$367,CO$367&lt;=$B$454),((2/3)*$E$454),"")</f>
        <v/>
      </c>
      <c r="AEY454" s="269" t="str">
        <f>IF(AND($A$454&lt;=CP$367,CP$367&lt;=$B$454),$C$454,"")</f>
        <v/>
      </c>
      <c r="AEZ454" s="269" t="str">
        <f>IF(AND($A$454&lt;=CP$367,CP$367&lt;=$B$454),((1/3)*$C$454),"")</f>
        <v/>
      </c>
      <c r="AFA454" s="269" t="str">
        <f>IF(AND($A$454&lt;=CP$367,CP$367&lt;=$B$454),((2/3)*$C$454),"")</f>
        <v/>
      </c>
      <c r="AFB454" s="269" t="str">
        <f>IF(AND($A$454&lt;=CP$367,CP$367&lt;=$B$454),$D$454,"")</f>
        <v/>
      </c>
      <c r="AFC454" s="269" t="str">
        <f>IF(AND($A$454&lt;=CP$367,CP$367&lt;=$B$454),((1/3)*$D$454),"")</f>
        <v/>
      </c>
      <c r="AFD454" s="269" t="str">
        <f>IF(AND($A$454&lt;=CP$367,CP$367&lt;=$B$454),((2/3)*$D$454),"")</f>
        <v/>
      </c>
      <c r="AFE454" s="269" t="str">
        <f>IF(AND($A$454&lt;=CP$367,CP$367&lt;=$B$454),$E$454,"")</f>
        <v/>
      </c>
      <c r="AFF454" s="269" t="str">
        <f>IF(AND($A$454&lt;=CP$367,CP$367&lt;=$B$454),((1/3)*$E$454),"")</f>
        <v/>
      </c>
      <c r="AFG454" s="269" t="str">
        <f>IF(AND($A$454&lt;=CP$367,CP$367&lt;=$B$454),((2/3)*$E$454),"")</f>
        <v/>
      </c>
      <c r="AFH454" s="269" t="str">
        <f>IF(AND($A$454&lt;=CQ$367,CQ$367&lt;=$B$454),$C$454,"")</f>
        <v/>
      </c>
      <c r="AFI454" s="269" t="str">
        <f>IF(AND($A$454&lt;=CQ$367,CQ$367&lt;=$B$454),((1/3)*$C$454),"")</f>
        <v/>
      </c>
      <c r="AFJ454" s="269" t="str">
        <f>IF(AND($A$454&lt;=CQ$367,CQ$367&lt;=$B$454),((2/3)*$C$454),"")</f>
        <v/>
      </c>
      <c r="AFK454" s="269" t="str">
        <f>IF(AND($A$454&lt;=CQ$367,CQ$367&lt;=$B$454),$D$454,"")</f>
        <v/>
      </c>
      <c r="AFL454" s="269" t="str">
        <f>IF(AND($A$454&lt;=CQ$367,CQ$367&lt;=$B$454),((1/3)*$D$454),"")</f>
        <v/>
      </c>
      <c r="AFM454" s="269" t="str">
        <f>IF(AND($A$454&lt;=CQ$367,CQ$367&lt;=$B$454),((2/3)*$D$454),"")</f>
        <v/>
      </c>
      <c r="AFN454" s="269" t="str">
        <f>IF(AND($A$454&lt;=CQ$367,CQ$367&lt;=$B$454),$E$454,"")</f>
        <v/>
      </c>
      <c r="AFO454" s="269" t="str">
        <f>IF(AND($A$454&lt;=CQ$367,CQ$367&lt;=$B$454),((1/3)*$E$454),"")</f>
        <v/>
      </c>
      <c r="AFP454" s="269" t="str">
        <f>IF(AND($A$454&lt;=CQ$367,CQ$367&lt;=$B$454),((2/3)*$E$454),"")</f>
        <v/>
      </c>
      <c r="AFQ454" s="269" t="str">
        <f>IF(AND($A$454&lt;=CR$367,CR$367&lt;=$B$454),$C$454,"")</f>
        <v/>
      </c>
      <c r="AFR454" s="269" t="str">
        <f>IF(AND($A$454&lt;=CR$367,CR$367&lt;=$B$454),((1/3)*$C$454),"")</f>
        <v/>
      </c>
      <c r="AFS454" s="269" t="str">
        <f>IF(AND($A$454&lt;=CR$367,CR$367&lt;=$B$454),((2/3)*$C$454),"")</f>
        <v/>
      </c>
      <c r="AFT454" s="269" t="str">
        <f>IF(AND($A$454&lt;=CR$367,CR$367&lt;=$B$454),$D$454,"")</f>
        <v/>
      </c>
      <c r="AFU454" s="269" t="str">
        <f>IF(AND($A$454&lt;=CR$367,CR$367&lt;=$B$454),((1/3)*$D$454),"")</f>
        <v/>
      </c>
      <c r="AFV454" s="269" t="str">
        <f>IF(AND($A$454&lt;=CR$367,CR$367&lt;=$B$454),((2/3)*$D$454),"")</f>
        <v/>
      </c>
      <c r="AFW454" s="269" t="str">
        <f>IF(AND($A$454&lt;=CR$367,CR$367&lt;=$B$454),$E$454,"")</f>
        <v/>
      </c>
      <c r="AFX454" s="269" t="str">
        <f>IF(AND($A$454&lt;=CR$367,CR$367&lt;=$B$454),((1/3)*$E$454),"")</f>
        <v/>
      </c>
      <c r="AFY454" s="269" t="str">
        <f>IF(AND($A$454&lt;=CR$367,CR$367&lt;=$B$454),((2/3)*$E$454),"")</f>
        <v/>
      </c>
      <c r="AFZ454" s="269" t="str">
        <f>IF(AND($A$454&lt;=CS$367,CS$367&lt;=$B$454),$C$454,"")</f>
        <v/>
      </c>
      <c r="AGA454" s="269" t="str">
        <f>IF(AND($A$454&lt;=CS$367,CS$367&lt;=$B$454),((1/3)*$C$454),"")</f>
        <v/>
      </c>
      <c r="AGB454" s="269" t="str">
        <f>IF(AND($A$454&lt;=CS$367,CS$367&lt;=$B$454),((2/3)*$C$454),"")</f>
        <v/>
      </c>
      <c r="AGC454" s="269" t="str">
        <f>IF(AND($A$454&lt;=CS$367,CS$367&lt;=$B$454),$D$454,"")</f>
        <v/>
      </c>
      <c r="AGD454" s="269" t="str">
        <f>IF(AND($A$454&lt;=CS$367,CS$367&lt;=$B$454),((1/3)*$D$454),"")</f>
        <v/>
      </c>
      <c r="AGE454" s="269" t="str">
        <f>IF(AND($A$454&lt;=CS$367,CS$367&lt;=$B$454),((2/3)*$D$454),"")</f>
        <v/>
      </c>
      <c r="AGF454" s="269" t="str">
        <f>IF(AND($A$454&lt;=CS$367,CS$367&lt;=$B$454),$E$454,"")</f>
        <v/>
      </c>
      <c r="AGG454" s="269" t="str">
        <f>IF(AND($A$454&lt;=CS$367,CS$367&lt;=$B$454),((1/3)*$E$454),"")</f>
        <v/>
      </c>
      <c r="AGH454" s="269" t="str">
        <f>IF(AND($A$454&lt;=CS$367,CS$367&lt;=$B$454),((2/3)*$E$454),"")</f>
        <v/>
      </c>
      <c r="AGI454" s="269" t="str">
        <f>IF(AND($A$454&lt;=CT$367,CT$367&lt;=$B$454),$C$454,"")</f>
        <v/>
      </c>
      <c r="AGJ454" s="269" t="str">
        <f>IF(AND($A$454&lt;=CT$367,CT$367&lt;=$B$454),((1/3)*$C$454),"")</f>
        <v/>
      </c>
      <c r="AGK454" s="269" t="str">
        <f>IF(AND($A$454&lt;=CT$367,CT$367&lt;=$B$454),((2/3)*$C$454),"")</f>
        <v/>
      </c>
      <c r="AGL454" s="269" t="str">
        <f>IF(AND($A$454&lt;=CT$367,CT$367&lt;=$B$454),$D$454,"")</f>
        <v/>
      </c>
      <c r="AGM454" s="269" t="str">
        <f>IF(AND($A$454&lt;=CT$367,CT$367&lt;=$B$454),((1/3)*$D$454),"")</f>
        <v/>
      </c>
      <c r="AGN454" s="269" t="str">
        <f>IF(AND($A$454&lt;=CT$367,CT$367&lt;=$B$454),((2/3)*$D$454),"")</f>
        <v/>
      </c>
      <c r="AGO454" s="269" t="str">
        <f>IF(AND($A$454&lt;=CT$367,CT$367&lt;=$B$454),$E$454,"")</f>
        <v/>
      </c>
      <c r="AGP454" s="269" t="str">
        <f>IF(AND($A$454&lt;=CT$367,CT$367&lt;=$B$454),((1/3)*$E$454),"")</f>
        <v/>
      </c>
      <c r="AGQ454" s="269" t="str">
        <f>IF(AND($A$454&lt;=CT$367,CT$367&lt;=$B$454),((2/3)*$E$454),"")</f>
        <v/>
      </c>
      <c r="AGR454" s="269" t="str">
        <f>IF(AND($A$454&lt;=CU$367,CU$367&lt;=$B$454),$C$454,"")</f>
        <v/>
      </c>
      <c r="AGS454" s="269" t="str">
        <f>IF(AND($A$454&lt;=CU$367,CU$367&lt;=$B$454),((1/3)*$C$454),"")</f>
        <v/>
      </c>
      <c r="AGT454" s="269" t="str">
        <f>IF(AND($A$454&lt;=CU$367,CU$367&lt;=$B$454),((2/3)*$C$454),"")</f>
        <v/>
      </c>
      <c r="AGU454" s="269" t="str">
        <f>IF(AND($A$454&lt;=CU$367,CU$367&lt;=$B$454),$D$454,"")</f>
        <v/>
      </c>
      <c r="AGV454" s="269" t="str">
        <f>IF(AND($A$454&lt;=CU$367,CU$367&lt;=$B$454),((1/3)*$D$454),"")</f>
        <v/>
      </c>
      <c r="AGW454" s="269" t="str">
        <f>IF(AND($A$454&lt;=CU$367,CU$367&lt;=$B$454),((2/3)*$D$454),"")</f>
        <v/>
      </c>
      <c r="AGX454" s="269" t="str">
        <f>IF(AND($A$454&lt;=CU$367,CU$367&lt;=$B$454),$E$454,"")</f>
        <v/>
      </c>
      <c r="AGY454" s="269" t="str">
        <f>IF(AND($A$454&lt;=CU$367,CU$367&lt;=$B$454),((1/3)*$E$454),"")</f>
        <v/>
      </c>
      <c r="AGZ454" s="269" t="str">
        <f>IF(AND($A$454&lt;=CU$367,CU$367&lt;=$B$454),((2/3)*$E$454),"")</f>
        <v/>
      </c>
      <c r="AHA454" s="269" t="str">
        <f>IF(AND($A$454&lt;=CV$367,CV$367&lt;=$B$454),$C$454,"")</f>
        <v/>
      </c>
      <c r="AHB454" s="269" t="str">
        <f>IF(AND($A$454&lt;=CV$367,CV$367&lt;=$B$454),((1/3)*$C$454),"")</f>
        <v/>
      </c>
      <c r="AHC454" s="269" t="str">
        <f>IF(AND($A$454&lt;=CV$367,CV$367&lt;=$B$454),((2/3)*$C$454),"")</f>
        <v/>
      </c>
      <c r="AHD454" s="269" t="str">
        <f>IF(AND($A$454&lt;=CV$367,CV$367&lt;=$B$454),$D$454,"")</f>
        <v/>
      </c>
      <c r="AHE454" s="269" t="str">
        <f>IF(AND($A$454&lt;=CV$367,CV$367&lt;=$B$454),((1/3)*$D$454),"")</f>
        <v/>
      </c>
      <c r="AHF454" s="269" t="str">
        <f>IF(AND($A$454&lt;=CV$367,CV$367&lt;=$B$454),((2/3)*$D$454),"")</f>
        <v/>
      </c>
      <c r="AHG454" s="269" t="str">
        <f>IF(AND($A$454&lt;=CV$367,CV$367&lt;=$B$454),$E$454,"")</f>
        <v/>
      </c>
      <c r="AHH454" s="269" t="str">
        <f>IF(AND($A$454&lt;=CV$367,CV$367&lt;=$B$454),((1/3)*$E$454),"")</f>
        <v/>
      </c>
      <c r="AHI454" s="269" t="str">
        <f>IF(AND($A$454&lt;=CV$367,CV$367&lt;=$B$454),((2/3)*$E$454),"")</f>
        <v/>
      </c>
      <c r="AHJ454" s="269" t="str">
        <f>IF(AND($A$454&lt;=CW$367,CW$367&lt;=$B$454),$C$454,"")</f>
        <v/>
      </c>
      <c r="AHK454" s="269" t="str">
        <f>IF(AND($A$454&lt;=CW$367,CW$367&lt;=$B$454),((1/3)*$C$454),"")</f>
        <v/>
      </c>
      <c r="AHL454" s="269" t="str">
        <f>IF(AND($A$454&lt;=CW$367,CW$367&lt;=$B$454),((2/3)*$C$454),"")</f>
        <v/>
      </c>
      <c r="AHM454" s="269" t="str">
        <f>IF(AND($A$454&lt;=CW$367,CW$367&lt;=$B$454),$D$454,"")</f>
        <v/>
      </c>
      <c r="AHN454" s="269" t="str">
        <f>IF(AND($A$454&lt;=CW$367,CW$367&lt;=$B$454),((1/3)*$D$454),"")</f>
        <v/>
      </c>
      <c r="AHO454" s="269" t="str">
        <f>IF(AND($A$454&lt;=CW$367,CW$367&lt;=$B$454),((2/3)*$D$454),"")</f>
        <v/>
      </c>
      <c r="AHP454" s="269" t="str">
        <f>IF(AND($A$454&lt;=CW$367,CW$367&lt;=$B$454),$E$454,"")</f>
        <v/>
      </c>
      <c r="AHQ454" s="269" t="str">
        <f>IF(AND($A$454&lt;=CW$367,CW$367&lt;=$B$454),((1/3)*$E$454),"")</f>
        <v/>
      </c>
      <c r="AHR454" s="269" t="str">
        <f>IF(AND($A$454&lt;=CW$367,CW$367&lt;=$B$454),((2/3)*$E$454),"")</f>
        <v/>
      </c>
      <c r="AHS454" s="269" t="str">
        <f>IF(AND($A$454&lt;=CX$367,CX$367&lt;=$B$454),$C$454,"")</f>
        <v/>
      </c>
      <c r="AHT454" s="269" t="str">
        <f>IF(AND($A$454&lt;=CX$367,CX$367&lt;=$B$454),((1/3)*$C$454),"")</f>
        <v/>
      </c>
      <c r="AHU454" s="269" t="str">
        <f>IF(AND($A$454&lt;=CX$367,CX$367&lt;=$B$454),((2/3)*$C$454),"")</f>
        <v/>
      </c>
      <c r="AHV454" s="269" t="str">
        <f>IF(AND($A$454&lt;=CX$367,CX$367&lt;=$B$454),$D$454,"")</f>
        <v/>
      </c>
      <c r="AHW454" s="269" t="str">
        <f>IF(AND($A$454&lt;=CX$367,CX$367&lt;=$B$454),((1/3)*$D$454),"")</f>
        <v/>
      </c>
      <c r="AHX454" s="269" t="str">
        <f>IF(AND($A$454&lt;=CX$367,CX$367&lt;=$B$454),((2/3)*$D$454),"")</f>
        <v/>
      </c>
      <c r="AHY454" s="269" t="str">
        <f>IF(AND($A$454&lt;=CX$367,CX$367&lt;=$B$454),$E$454,"")</f>
        <v/>
      </c>
      <c r="AHZ454" s="269" t="str">
        <f>IF(AND($A$454&lt;=CX$367,CX$367&lt;=$B$454),((1/3)*$E$454),"")</f>
        <v/>
      </c>
      <c r="AIA454" s="269" t="str">
        <f>IF(AND($A$454&lt;=CX$367,CX$367&lt;=$B$454),((2/3)*$E$454),"")</f>
        <v/>
      </c>
      <c r="AIB454" s="269" t="str">
        <f>IF(AND($A$454&lt;=CY$367,CY$367&lt;=$B$454),$C$454,"")</f>
        <v/>
      </c>
      <c r="AIC454" s="269" t="str">
        <f>IF(AND($A$454&lt;=CY$367,CY$367&lt;=$B$454),((1/3)*$C$454),"")</f>
        <v/>
      </c>
      <c r="AID454" s="269" t="str">
        <f>IF(AND($A$454&lt;=CY$367,CY$367&lt;=$B$454),((2/3)*$C$454),"")</f>
        <v/>
      </c>
      <c r="AIE454" s="269" t="str">
        <f>IF(AND($A$454&lt;=CY$367,CY$367&lt;=$B$454),$D$454,"")</f>
        <v/>
      </c>
      <c r="AIF454" s="269" t="str">
        <f>IF(AND($A$454&lt;=CY$367,CY$367&lt;=$B$454),((1/3)*$D$454),"")</f>
        <v/>
      </c>
      <c r="AIG454" s="269" t="str">
        <f>IF(AND($A$454&lt;=CY$367,CY$367&lt;=$B$454),((2/3)*$D$454),"")</f>
        <v/>
      </c>
      <c r="AIH454" s="269" t="str">
        <f>IF(AND($A$454&lt;=CY$367,CY$367&lt;=$B$454),$E$454,"")</f>
        <v/>
      </c>
      <c r="AII454" s="269" t="str">
        <f>IF(AND($A$454&lt;=CY$367,CY$367&lt;=$B$454),((1/3)*$E$454),"")</f>
        <v/>
      </c>
      <c r="AIJ454" s="269" t="str">
        <f>IF(AND($A$454&lt;=CY$367,CY$367&lt;=$B$454),((2/3)*$E$454),"")</f>
        <v/>
      </c>
      <c r="AIK454" s="269" t="str">
        <f>IF(AND($A$454&lt;=CZ$367,CZ$367&lt;=$B$454),$C$454,"")</f>
        <v/>
      </c>
      <c r="AIL454" s="269" t="str">
        <f>IF(AND($A$454&lt;=CZ$367,CZ$367&lt;=$B$454),((1/3)*$C$454),"")</f>
        <v/>
      </c>
      <c r="AIM454" s="269" t="str">
        <f>IF(AND($A$454&lt;=CZ$367,CZ$367&lt;=$B$454),((2/3)*$C$454),"")</f>
        <v/>
      </c>
      <c r="AIN454" s="269" t="str">
        <f>IF(AND($A$454&lt;=CZ$367,CZ$367&lt;=$B$454),$D$454,"")</f>
        <v/>
      </c>
      <c r="AIO454" s="269" t="str">
        <f>IF(AND($A$454&lt;=CZ$367,CZ$367&lt;=$B$454),((1/3)*$D$454),"")</f>
        <v/>
      </c>
      <c r="AIP454" s="269" t="str">
        <f>IF(AND($A$454&lt;=CZ$367,CZ$367&lt;=$B$454),((2/3)*$D$454),"")</f>
        <v/>
      </c>
      <c r="AIQ454" s="269" t="str">
        <f>IF(AND($A$454&lt;=CZ$367,CZ$367&lt;=$B$454),$E$454,"")</f>
        <v/>
      </c>
      <c r="AIR454" s="269" t="str">
        <f>IF(AND($A$454&lt;=CZ$367,CZ$367&lt;=$B$454),((1/3)*$E$454),"")</f>
        <v/>
      </c>
      <c r="AIS454" s="269" t="str">
        <f>IF(AND($A$454&lt;=CZ$367,CZ$367&lt;=$B$454),((2/3)*$E$454),"")</f>
        <v/>
      </c>
    </row>
    <row r="455" spans="1:929" hidden="1">
      <c r="A455" s="257">
        <v>126</v>
      </c>
      <c r="B455" s="257">
        <v>175</v>
      </c>
      <c r="C455" s="266">
        <v>12</v>
      </c>
      <c r="D455" s="266">
        <v>9</v>
      </c>
      <c r="E455" s="266">
        <v>6</v>
      </c>
      <c r="F455" s="6"/>
      <c r="G455" s="6"/>
      <c r="H455" s="6"/>
      <c r="I455" s="6"/>
      <c r="J455" s="6"/>
      <c r="K455" s="6"/>
      <c r="L455" s="6"/>
      <c r="M455" s="6"/>
      <c r="N455" s="6"/>
      <c r="O455" s="6"/>
      <c r="Q455" s="269" t="str">
        <f t="shared" si="991"/>
        <v/>
      </c>
      <c r="R455" s="269" t="str">
        <f t="shared" si="992"/>
        <v/>
      </c>
      <c r="S455" s="269" t="str">
        <f t="shared" si="993"/>
        <v/>
      </c>
      <c r="T455" s="269" t="str">
        <f t="shared" si="994"/>
        <v/>
      </c>
      <c r="U455" s="269" t="str">
        <f t="shared" si="995"/>
        <v/>
      </c>
      <c r="V455" s="269" t="str">
        <f t="shared" si="996"/>
        <v/>
      </c>
      <c r="W455" s="269" t="str">
        <f t="shared" si="997"/>
        <v/>
      </c>
      <c r="X455" s="269" t="str">
        <f t="shared" si="998"/>
        <v/>
      </c>
      <c r="Y455" s="269"/>
      <c r="Z455" s="269"/>
      <c r="AA455" s="269"/>
      <c r="AB455" s="269" t="str">
        <f t="shared" si="999"/>
        <v/>
      </c>
      <c r="AC455" s="269" t="str">
        <f t="shared" si="1000"/>
        <v/>
      </c>
      <c r="AD455" s="269" t="str">
        <f t="shared" si="1001"/>
        <v/>
      </c>
      <c r="AE455" s="269" t="str">
        <f t="shared" si="1002"/>
        <v/>
      </c>
      <c r="AF455" s="269" t="str">
        <f t="shared" si="1003"/>
        <v/>
      </c>
      <c r="AG455" s="269" t="str">
        <f t="shared" si="1004"/>
        <v/>
      </c>
      <c r="AH455" s="269"/>
      <c r="AI455" s="269" t="str">
        <f t="shared" si="1005"/>
        <v/>
      </c>
      <c r="AJ455" s="269" t="str">
        <f t="shared" si="1163"/>
        <v/>
      </c>
      <c r="AK455" s="269" t="str">
        <f t="shared" si="1164"/>
        <v/>
      </c>
      <c r="AL455" s="269" t="str">
        <f t="shared" si="1165"/>
        <v/>
      </c>
      <c r="AM455" s="269" t="str">
        <f t="shared" si="1006"/>
        <v/>
      </c>
      <c r="AN455" s="269" t="str">
        <f t="shared" si="1007"/>
        <v/>
      </c>
      <c r="AO455" s="269" t="str">
        <f t="shared" si="1008"/>
        <v/>
      </c>
      <c r="AP455" s="269" t="str">
        <f t="shared" si="1009"/>
        <v/>
      </c>
      <c r="AQ455" s="269" t="str">
        <f t="shared" si="1010"/>
        <v/>
      </c>
      <c r="AR455" s="269" t="str">
        <f t="shared" si="1011"/>
        <v/>
      </c>
      <c r="AS455" s="269" t="str">
        <f t="shared" si="1012"/>
        <v/>
      </c>
      <c r="AT455" s="269" t="str">
        <f t="shared" si="1013"/>
        <v/>
      </c>
      <c r="AU455" s="269" t="str">
        <f t="shared" si="1014"/>
        <v/>
      </c>
      <c r="AV455" s="269" t="str">
        <f t="shared" si="1015"/>
        <v/>
      </c>
      <c r="AW455" s="269" t="str">
        <f t="shared" si="1016"/>
        <v/>
      </c>
      <c r="AX455" s="269" t="str">
        <f t="shared" si="1017"/>
        <v/>
      </c>
      <c r="AY455" s="269" t="str">
        <f t="shared" si="1018"/>
        <v/>
      </c>
      <c r="AZ455" s="269" t="str">
        <f t="shared" si="1019"/>
        <v/>
      </c>
      <c r="BA455" s="269" t="str">
        <f t="shared" si="1020"/>
        <v/>
      </c>
      <c r="BB455" s="269" t="str">
        <f t="shared" si="1021"/>
        <v/>
      </c>
      <c r="BC455" s="269" t="str">
        <f t="shared" si="1022"/>
        <v/>
      </c>
      <c r="BD455" s="269" t="str">
        <f t="shared" si="1023"/>
        <v/>
      </c>
      <c r="BE455" s="269" t="str">
        <f t="shared" si="1024"/>
        <v/>
      </c>
      <c r="BF455" s="269" t="str">
        <f t="shared" si="1025"/>
        <v/>
      </c>
      <c r="BG455" s="269" t="str">
        <f t="shared" si="1026"/>
        <v/>
      </c>
      <c r="BH455" s="269" t="str">
        <f t="shared" si="1027"/>
        <v/>
      </c>
      <c r="BI455" s="269" t="str">
        <f t="shared" si="1028"/>
        <v/>
      </c>
      <c r="BJ455" s="269" t="str">
        <f t="shared" si="1029"/>
        <v/>
      </c>
      <c r="BK455" s="269" t="str">
        <f t="shared" si="1030"/>
        <v/>
      </c>
      <c r="BL455" s="269" t="str">
        <f t="shared" si="1031"/>
        <v/>
      </c>
      <c r="BM455" s="269" t="str">
        <f t="shared" si="1032"/>
        <v/>
      </c>
      <c r="BN455" s="269" t="str">
        <f t="shared" si="1033"/>
        <v/>
      </c>
      <c r="BO455" s="269" t="str">
        <f t="shared" si="1034"/>
        <v/>
      </c>
      <c r="BP455" s="269" t="str">
        <f t="shared" si="1035"/>
        <v/>
      </c>
      <c r="BQ455" s="269" t="str">
        <f t="shared" si="1036"/>
        <v/>
      </c>
      <c r="BR455" s="269" t="str">
        <f t="shared" si="1037"/>
        <v/>
      </c>
      <c r="BS455" s="269" t="str">
        <f t="shared" si="1038"/>
        <v/>
      </c>
      <c r="BT455" s="269" t="str">
        <f t="shared" si="1039"/>
        <v/>
      </c>
      <c r="BU455" s="269" t="str">
        <f t="shared" si="1040"/>
        <v/>
      </c>
      <c r="BV455" s="269" t="str">
        <f t="shared" si="1041"/>
        <v/>
      </c>
      <c r="BW455" s="269" t="str">
        <f t="shared" si="1042"/>
        <v/>
      </c>
      <c r="BX455" s="269" t="str">
        <f t="shared" si="1043"/>
        <v/>
      </c>
      <c r="BY455" s="269" t="str">
        <f t="shared" si="1044"/>
        <v/>
      </c>
      <c r="BZ455" s="269" t="str">
        <f t="shared" si="1045"/>
        <v/>
      </c>
      <c r="CA455" s="269" t="str">
        <f t="shared" si="1046"/>
        <v/>
      </c>
      <c r="CB455" s="269" t="str">
        <f t="shared" si="1047"/>
        <v/>
      </c>
      <c r="CC455" s="269" t="str">
        <f t="shared" si="1048"/>
        <v/>
      </c>
      <c r="CD455" s="269" t="str">
        <f t="shared" si="1049"/>
        <v/>
      </c>
      <c r="CE455" s="269" t="str">
        <f t="shared" si="1050"/>
        <v/>
      </c>
      <c r="CF455" s="269" t="str">
        <f t="shared" si="1051"/>
        <v/>
      </c>
      <c r="CG455" s="269" t="str">
        <f t="shared" si="1052"/>
        <v/>
      </c>
      <c r="CH455" s="269" t="str">
        <f t="shared" si="1053"/>
        <v/>
      </c>
      <c r="CI455" s="269" t="str">
        <f t="shared" si="1054"/>
        <v/>
      </c>
      <c r="CJ455" s="269" t="str">
        <f t="shared" si="1055"/>
        <v/>
      </c>
      <c r="CK455" s="269" t="str">
        <f t="shared" si="1056"/>
        <v/>
      </c>
      <c r="CL455" s="269" t="str">
        <f t="shared" si="1057"/>
        <v/>
      </c>
      <c r="CM455" s="269" t="str">
        <f t="shared" si="1058"/>
        <v/>
      </c>
      <c r="CN455" s="269" t="str">
        <f t="shared" si="1059"/>
        <v/>
      </c>
      <c r="CO455" s="269" t="str">
        <f t="shared" si="1060"/>
        <v/>
      </c>
      <c r="CP455" s="269" t="str">
        <f t="shared" si="1061"/>
        <v/>
      </c>
      <c r="CQ455" s="269" t="str">
        <f t="shared" si="1062"/>
        <v/>
      </c>
      <c r="CR455" s="269" t="str">
        <f t="shared" si="1063"/>
        <v/>
      </c>
      <c r="CS455" s="269" t="str">
        <f t="shared" si="1064"/>
        <v/>
      </c>
      <c r="CT455" s="269" t="str">
        <f t="shared" si="1065"/>
        <v/>
      </c>
      <c r="CU455" s="269" t="str">
        <f t="shared" si="1066"/>
        <v/>
      </c>
      <c r="CV455" s="269" t="str">
        <f t="shared" si="1067"/>
        <v/>
      </c>
      <c r="CW455" s="269" t="str">
        <f t="shared" si="1068"/>
        <v/>
      </c>
      <c r="CX455" s="269" t="str">
        <f t="shared" si="1069"/>
        <v/>
      </c>
      <c r="CY455" s="269" t="str">
        <f t="shared" si="1070"/>
        <v/>
      </c>
      <c r="CZ455" s="269" t="str">
        <f t="shared" si="1071"/>
        <v/>
      </c>
      <c r="DA455" s="269" t="str">
        <f t="shared" si="1072"/>
        <v/>
      </c>
      <c r="DB455" s="269" t="str">
        <f t="shared" si="1073"/>
        <v/>
      </c>
      <c r="DC455" s="269" t="str">
        <f t="shared" si="1074"/>
        <v/>
      </c>
      <c r="DD455" s="269" t="str">
        <f t="shared" si="1075"/>
        <v/>
      </c>
      <c r="DE455" s="269" t="str">
        <f t="shared" si="1076"/>
        <v/>
      </c>
      <c r="DF455" s="269" t="str">
        <f t="shared" si="1077"/>
        <v/>
      </c>
      <c r="DG455" s="269" t="str">
        <f t="shared" si="1078"/>
        <v/>
      </c>
      <c r="DH455" s="269" t="str">
        <f t="shared" si="1079"/>
        <v/>
      </c>
      <c r="DI455" s="269" t="str">
        <f t="shared" si="1080"/>
        <v/>
      </c>
      <c r="DJ455" s="269" t="str">
        <f t="shared" si="1081"/>
        <v/>
      </c>
      <c r="DK455" s="269" t="str">
        <f t="shared" si="1082"/>
        <v/>
      </c>
      <c r="DL455" s="269" t="str">
        <f t="shared" si="1083"/>
        <v/>
      </c>
      <c r="DM455" s="269" t="str">
        <f t="shared" si="1084"/>
        <v/>
      </c>
      <c r="DN455" s="269" t="str">
        <f t="shared" si="1085"/>
        <v/>
      </c>
      <c r="DO455" s="269" t="str">
        <f t="shared" si="1086"/>
        <v/>
      </c>
      <c r="DP455" s="269" t="str">
        <f t="shared" si="1087"/>
        <v/>
      </c>
      <c r="DQ455" s="269" t="str">
        <f t="shared" si="1088"/>
        <v/>
      </c>
      <c r="DR455" s="269" t="str">
        <f t="shared" si="1089"/>
        <v/>
      </c>
      <c r="DS455" s="269" t="str">
        <f t="shared" si="1090"/>
        <v/>
      </c>
      <c r="DT455" s="269" t="str">
        <f t="shared" si="1091"/>
        <v/>
      </c>
      <c r="DU455" s="269" t="str">
        <f t="shared" si="1092"/>
        <v/>
      </c>
      <c r="DV455" s="269" t="str">
        <f t="shared" si="1093"/>
        <v/>
      </c>
      <c r="DW455" s="269" t="str">
        <f t="shared" si="1094"/>
        <v/>
      </c>
      <c r="DX455" s="269" t="str">
        <f t="shared" si="1095"/>
        <v/>
      </c>
      <c r="DY455" s="269" t="str">
        <f t="shared" si="1096"/>
        <v/>
      </c>
      <c r="DZ455" s="269" t="str">
        <f t="shared" si="1097"/>
        <v/>
      </c>
      <c r="EA455" s="269" t="str">
        <f t="shared" si="1098"/>
        <v/>
      </c>
      <c r="EB455" s="269" t="str">
        <f t="shared" si="1099"/>
        <v/>
      </c>
      <c r="EC455" s="269" t="str">
        <f t="shared" si="1100"/>
        <v/>
      </c>
      <c r="ED455" s="269" t="str">
        <f t="shared" si="1101"/>
        <v/>
      </c>
      <c r="EE455" s="269" t="str">
        <f t="shared" si="1102"/>
        <v/>
      </c>
      <c r="EF455" s="269" t="str">
        <f t="shared" si="1103"/>
        <v/>
      </c>
      <c r="EG455" s="269" t="str">
        <f t="shared" si="1104"/>
        <v/>
      </c>
      <c r="EH455" s="269" t="str">
        <f t="shared" si="1105"/>
        <v/>
      </c>
      <c r="EI455" s="269" t="str">
        <f t="shared" si="1106"/>
        <v/>
      </c>
      <c r="EJ455" s="269" t="str">
        <f t="shared" si="1107"/>
        <v/>
      </c>
      <c r="EK455" s="269" t="str">
        <f t="shared" si="1108"/>
        <v/>
      </c>
      <c r="EL455" s="269" t="str">
        <f t="shared" si="1109"/>
        <v/>
      </c>
      <c r="EM455" s="269" t="str">
        <f t="shared" si="1110"/>
        <v/>
      </c>
      <c r="EN455" s="269" t="str">
        <f t="shared" si="1111"/>
        <v/>
      </c>
      <c r="EO455" s="269" t="str">
        <f t="shared" si="1112"/>
        <v/>
      </c>
      <c r="EP455" s="269" t="str">
        <f t="shared" si="1113"/>
        <v/>
      </c>
      <c r="EQ455" s="269" t="str">
        <f t="shared" si="1114"/>
        <v/>
      </c>
      <c r="ER455" s="269" t="str">
        <f t="shared" si="1115"/>
        <v/>
      </c>
      <c r="ES455" s="269" t="str">
        <f t="shared" si="1116"/>
        <v/>
      </c>
      <c r="ET455" s="269" t="str">
        <f t="shared" si="1117"/>
        <v/>
      </c>
      <c r="EU455" s="269" t="str">
        <f t="shared" si="1118"/>
        <v/>
      </c>
      <c r="EV455" s="269" t="str">
        <f t="shared" si="1119"/>
        <v/>
      </c>
      <c r="EW455" s="269" t="str">
        <f t="shared" si="1120"/>
        <v/>
      </c>
      <c r="EX455" s="269" t="str">
        <f t="shared" si="1121"/>
        <v/>
      </c>
      <c r="EY455" s="269" t="str">
        <f t="shared" si="1166"/>
        <v/>
      </c>
      <c r="EZ455" s="269" t="str">
        <f t="shared" si="1122"/>
        <v/>
      </c>
      <c r="FA455" s="269" t="str">
        <f t="shared" si="1123"/>
        <v/>
      </c>
      <c r="FB455" s="269" t="str">
        <f t="shared" si="1124"/>
        <v/>
      </c>
      <c r="FC455" s="269" t="str">
        <f t="shared" si="1125"/>
        <v/>
      </c>
      <c r="FD455" s="269" t="str">
        <f t="shared" si="1126"/>
        <v/>
      </c>
      <c r="FE455" s="269" t="str">
        <f t="shared" si="1127"/>
        <v/>
      </c>
      <c r="FF455" s="269" t="str">
        <f t="shared" si="1128"/>
        <v/>
      </c>
      <c r="FG455" s="269" t="str">
        <f t="shared" si="1129"/>
        <v/>
      </c>
      <c r="FH455" s="269" t="str">
        <f t="shared" si="1130"/>
        <v/>
      </c>
      <c r="FI455" s="269" t="str">
        <f t="shared" si="1131"/>
        <v/>
      </c>
      <c r="FJ455" s="269" t="str">
        <f t="shared" si="1132"/>
        <v/>
      </c>
      <c r="FK455" s="269" t="str">
        <f t="shared" si="1133"/>
        <v/>
      </c>
      <c r="FL455" s="269" t="str">
        <f t="shared" si="1134"/>
        <v/>
      </c>
      <c r="FM455" s="269" t="str">
        <f t="shared" si="1135"/>
        <v/>
      </c>
      <c r="FN455" s="269" t="str">
        <f t="shared" si="1136"/>
        <v/>
      </c>
      <c r="FO455" s="269" t="str">
        <f t="shared" si="1137"/>
        <v/>
      </c>
      <c r="FP455" s="269" t="str">
        <f t="shared" si="1138"/>
        <v/>
      </c>
      <c r="FQ455" s="269" t="str">
        <f t="shared" si="1139"/>
        <v/>
      </c>
      <c r="FR455" s="269" t="str">
        <f t="shared" si="1167"/>
        <v/>
      </c>
      <c r="FS455" s="269" t="str">
        <f t="shared" si="1140"/>
        <v/>
      </c>
      <c r="FT455" s="269" t="str">
        <f t="shared" si="1141"/>
        <v/>
      </c>
      <c r="FU455" s="269" t="str">
        <f t="shared" si="1142"/>
        <v/>
      </c>
      <c r="FV455" s="269" t="str">
        <f t="shared" si="1143"/>
        <v/>
      </c>
      <c r="FW455" s="269" t="str">
        <f t="shared" si="1144"/>
        <v/>
      </c>
      <c r="FX455" s="269" t="str">
        <f t="shared" si="1145"/>
        <v/>
      </c>
      <c r="FY455" s="269" t="str">
        <f t="shared" si="1146"/>
        <v/>
      </c>
      <c r="FZ455" s="269" t="str">
        <f t="shared" si="1147"/>
        <v/>
      </c>
      <c r="GA455" s="269" t="str">
        <f>IF(AND($A$455&lt;=V$367,V$367&lt;=$B$455),$C$455,"")</f>
        <v/>
      </c>
      <c r="GB455" s="269" t="str">
        <f>IF(AND($A$455&lt;=V$367,V$367&lt;=$B$455),((1/3)*$C$455),"")</f>
        <v/>
      </c>
      <c r="GC455" s="269" t="str">
        <f>IF(AND($A$455&lt;=V$367,V$367&lt;=$B$455),((2/3)*$C$455),"")</f>
        <v/>
      </c>
      <c r="GD455" s="269" t="str">
        <f t="shared" si="1148"/>
        <v/>
      </c>
      <c r="GE455" s="269" t="str">
        <f t="shared" si="1149"/>
        <v/>
      </c>
      <c r="GF455" s="269" t="str">
        <f t="shared" si="1150"/>
        <v/>
      </c>
      <c r="GG455" s="269" t="str">
        <f t="shared" si="1151"/>
        <v/>
      </c>
      <c r="GH455" s="269" t="str">
        <f t="shared" si="1152"/>
        <v/>
      </c>
      <c r="GI455" s="269" t="str">
        <f t="shared" si="1153"/>
        <v/>
      </c>
      <c r="GJ455" s="269" t="str">
        <f t="shared" si="1154"/>
        <v/>
      </c>
      <c r="GK455" s="269" t="str">
        <f t="shared" si="1155"/>
        <v/>
      </c>
      <c r="GL455" s="269" t="str">
        <f t="shared" si="1156"/>
        <v/>
      </c>
      <c r="GM455" s="269" t="str">
        <f t="shared" si="1157"/>
        <v/>
      </c>
      <c r="GN455" s="269" t="str">
        <f t="shared" si="1158"/>
        <v/>
      </c>
      <c r="GO455" s="269" t="str">
        <f t="shared" si="1159"/>
        <v/>
      </c>
      <c r="GP455" s="269" t="str">
        <f t="shared" si="1160"/>
        <v/>
      </c>
      <c r="GQ455" s="269" t="str">
        <f t="shared" si="1161"/>
        <v/>
      </c>
      <c r="GR455" s="270" t="str">
        <f t="shared" si="1162"/>
        <v/>
      </c>
      <c r="GS455" s="269" t="str">
        <f>IF(AND($A$455&lt;=X$367,X$367&lt;=$B$455),$C$455,"")</f>
        <v/>
      </c>
      <c r="GT455" s="269" t="str">
        <f>IF(AND($A$455&lt;=X$367,X$367&lt;=$B$455),((1/3)*$C$455),"")</f>
        <v/>
      </c>
      <c r="GU455" s="269" t="str">
        <f>IF(AND($A$455&lt;=X$367,X$367&lt;=$B$455),((2/3)*$C$455),"")</f>
        <v/>
      </c>
      <c r="GV455" s="269" t="str">
        <f>IF(AND($A$455&lt;=X$367,X$367&lt;=$B$455),$D$455,"")</f>
        <v/>
      </c>
      <c r="GW455" s="269" t="str">
        <f>IF(AND($A$455&lt;=X$367,X$367&lt;=$B$455),((1/3)*$D$455),"")</f>
        <v/>
      </c>
      <c r="GX455" s="269" t="str">
        <f>IF(AND($A$455&lt;=X$367,X$367&lt;=$B$455),((2/3)*$D$455),"")</f>
        <v/>
      </c>
      <c r="GY455" s="269" t="str">
        <f>IF(AND($A$455&lt;=X$367,X$367&lt;=$B$455),$E$455,"")</f>
        <v/>
      </c>
      <c r="GZ455" s="269" t="str">
        <f>IF(AND($A$455&lt;=X$367,X$367&lt;=$B$455),((1/3)*$E$455),"")</f>
        <v/>
      </c>
      <c r="HA455" s="269" t="str">
        <f>IF(AND($A$455&lt;=X$367,X$367&lt;=$B$455),((2/3)*$E$455),"")</f>
        <v/>
      </c>
      <c r="HB455" s="269" t="str">
        <f>IF(AND($A$455&lt;=Y$367,Y$367&lt;=$B$455),$C$455,"")</f>
        <v/>
      </c>
      <c r="HC455" s="269" t="str">
        <f>IF(AND($A$455&lt;=Y$367,Y$367&lt;=$B$455),((1/3)*$C$455),"")</f>
        <v/>
      </c>
      <c r="HD455" s="269" t="str">
        <f>IF(AND($A$455&lt;=Y$367,Y$367&lt;=$B$455),((2/3)*$C$455),"")</f>
        <v/>
      </c>
      <c r="HE455" s="269" t="str">
        <f>IF(AND($A$455&lt;=Y$367,Y$367&lt;=$B$455),$D$455,"")</f>
        <v/>
      </c>
      <c r="HF455" s="269" t="str">
        <f>IF(AND($A$455&lt;=Y$367,Y$367&lt;=$B$455),((1/3)*$D$455),"")</f>
        <v/>
      </c>
      <c r="HG455" s="269" t="str">
        <f>IF(AND($A$455&lt;=Y$367,Y$367&lt;=$B$455),((2/3)*$D$455),"")</f>
        <v/>
      </c>
      <c r="HH455" s="269" t="str">
        <f>IF(AND($A$455&lt;=Y$367,Y$367&lt;=$B$455),$E$455,"")</f>
        <v/>
      </c>
      <c r="HI455" s="269" t="str">
        <f>IF(AND($A$455&lt;=Y$367,Y$367&lt;=$B$455),((1/3)*$E$455),"")</f>
        <v/>
      </c>
      <c r="HJ455" s="269" t="str">
        <f>IF(AND($A$455&lt;=Y$367,Y$367&lt;=$B$455),((2/3)*$E$455),"")</f>
        <v/>
      </c>
      <c r="HK455" s="269" t="str">
        <f>IF(AND($A$455&lt;=Z$367,Z$367&lt;=$B$455),$C$455,"")</f>
        <v/>
      </c>
      <c r="HL455" s="269" t="str">
        <f>IF(AND($A$455&lt;=Z$367,Z$367&lt;=$B$455),((1/3)*$C$455),"")</f>
        <v/>
      </c>
      <c r="HM455" s="269" t="str">
        <f>IF(AND($A$455&lt;=Z$367,Z$367&lt;=$B$455),((2/3)*$C$455),"")</f>
        <v/>
      </c>
      <c r="HN455" s="269" t="str">
        <f>IF(AND($A$455&lt;=Z$367,Z$367&lt;=$B$455),$D$455,"")</f>
        <v/>
      </c>
      <c r="HO455" s="269" t="str">
        <f>IF(AND($A$455&lt;=Z$367,Z$367&lt;=$B$455),((1/3)*$D$455),"")</f>
        <v/>
      </c>
      <c r="HP455" s="269" t="str">
        <f>IF(AND($A$455&lt;=Z$367,Z$367&lt;=$B$455),((2/3)*$D$455),"")</f>
        <v/>
      </c>
      <c r="HQ455" s="269" t="str">
        <f>IF(AND($A$455&lt;=Z$367,Z$367&lt;=$B$455),$E$455,"")</f>
        <v/>
      </c>
      <c r="HR455" s="269" t="str">
        <f>IF(AND($A$455&lt;=Z$367,Z$367&lt;=$B$455),((1/3)*$E$455),"")</f>
        <v/>
      </c>
      <c r="HS455" s="269" t="str">
        <f>IF(AND($A$455&lt;=Z$367,Z$367&lt;=$B$455),((2/3)*$E$455),"")</f>
        <v/>
      </c>
      <c r="HT455" s="269" t="str">
        <f>IF(AND($A$455&lt;=AA$367,AA$367&lt;=$B$455),$C$455,"")</f>
        <v/>
      </c>
      <c r="HU455" s="269" t="str">
        <f>IF(AND($A$455&lt;=AA$367,AA$367&lt;=$B$455),((1/3)*$C$455),"")</f>
        <v/>
      </c>
      <c r="HV455" s="269" t="str">
        <f>IF(AND($A$455&lt;=AA$367,AA$367&lt;=$B$455),((2/3)*$C$455),"")</f>
        <v/>
      </c>
      <c r="HW455" s="269" t="str">
        <f>IF(AND($A$455&lt;=AA$367,AA$367&lt;=$B$455),$D$455,"")</f>
        <v/>
      </c>
      <c r="HX455" s="269" t="str">
        <f>IF(AND($A$455&lt;=AA$367,AA$367&lt;=$B$455),((1/3)*$D$455),"")</f>
        <v/>
      </c>
      <c r="HY455" s="269" t="str">
        <f>IF(AND($A$455&lt;=AA$367,AA$367&lt;=$B$455),((2/3)*$D$455),"")</f>
        <v/>
      </c>
      <c r="HZ455" s="269" t="str">
        <f>IF(AND($A$455&lt;=AA$367,AA$367&lt;=$B$455),$E$455,"")</f>
        <v/>
      </c>
      <c r="IA455" s="269" t="str">
        <f>IF(AND($A$455&lt;=AA$367,AA$367&lt;=$B$455),((1/3)*$E$455),"")</f>
        <v/>
      </c>
      <c r="IB455" s="269" t="str">
        <f>IF(AND($A$455&lt;=AA$367,AA$367&lt;=$B$455),((2/3)*$E$455),"")</f>
        <v/>
      </c>
      <c r="IC455" s="269" t="str">
        <f>IF(AND($A$455&lt;=AB$367,AB$367&lt;=$B$455),$C$455,"")</f>
        <v/>
      </c>
      <c r="ID455" s="269" t="str">
        <f>IF(AND($A$455&lt;=AB$367,AB$367&lt;=$B$455),((1/3)*$C$455),"")</f>
        <v/>
      </c>
      <c r="IE455" s="269" t="str">
        <f>IF(AND($A$455&lt;=AB$367,AB$367&lt;=$B$455),((2/3)*$C$455),"")</f>
        <v/>
      </c>
      <c r="IF455" s="269" t="str">
        <f>IF(AND($A$455&lt;=AB$367,AB$367&lt;=$B$455),$D$455,"")</f>
        <v/>
      </c>
      <c r="IG455" s="269" t="str">
        <f>IF(AND($A$455&lt;=AB$367,AB$367&lt;=$B$455),((1/3)*$D$455),"")</f>
        <v/>
      </c>
      <c r="IH455" s="269" t="str">
        <f>IF(AND($A$455&lt;=AB$367,AB$367&lt;=$B$455),((2/3)*$D$455),"")</f>
        <v/>
      </c>
      <c r="II455" s="269" t="str">
        <f>IF(AND($A$455&lt;=AB$367,AB$367&lt;=$B$455),$E$455,"")</f>
        <v/>
      </c>
      <c r="IJ455" s="269" t="str">
        <f>IF(AND($A$455&lt;=AB$367,AB$367&lt;=$B$455),((1/3)*$E$455),"")</f>
        <v/>
      </c>
      <c r="IK455" s="269" t="str">
        <f>IF(AND($A$455&lt;=AB$367,AB$367&lt;=$B$455),((2/3)*$E$455),"")</f>
        <v/>
      </c>
      <c r="IL455" s="269" t="str">
        <f>IF(AND($A$455&lt;=AC$367,AC$367&lt;=$B$455),$C$455,"")</f>
        <v/>
      </c>
      <c r="IM455" s="269" t="str">
        <f>IF(AND($A$455&lt;=AC$367,AC$367&lt;=$B$455),((1/3)*$C$455),"")</f>
        <v/>
      </c>
      <c r="IN455" s="269" t="str">
        <f>IF(AND($A$455&lt;=AC$367,AC$367&lt;=$B$455),((2/3)*$C$455),"")</f>
        <v/>
      </c>
      <c r="IO455" s="269" t="str">
        <f>IF(AND($A$455&lt;=AC$367,AC$367&lt;=$B$455),$D$455,"")</f>
        <v/>
      </c>
      <c r="IP455" s="269" t="str">
        <f>IF(AND($A$455&lt;=AC$367,AC$367&lt;=$B$455),((1/3)*$D$455),"")</f>
        <v/>
      </c>
      <c r="IQ455" s="269" t="str">
        <f>IF(AND($A$455&lt;=AC$367,AC$367&lt;=$B$455),((2/3)*$D$455),"")</f>
        <v/>
      </c>
      <c r="IR455" s="269" t="str">
        <f>IF(AND($A$455&lt;=AC$367,AC$367&lt;=$B$455),$E$455,"")</f>
        <v/>
      </c>
      <c r="IS455" s="269" t="str">
        <f>IF(AND($A$455&lt;=AC$367,AC$367&lt;=$B$455),((1/3)*$E$455),"")</f>
        <v/>
      </c>
      <c r="IT455" s="269" t="str">
        <f>IF(AND($A$455&lt;=AC$367,AC$367&lt;=$B$455),((2/3)*$E$455),"")</f>
        <v/>
      </c>
      <c r="IU455" s="269" t="str">
        <f>IF(AND($A$455&lt;=AD$367,AD$367&lt;=$B$455),$C$455,"")</f>
        <v/>
      </c>
      <c r="IV455" s="269" t="str">
        <f>IF(AND($A$455&lt;=AD$367,AD$367&lt;=$B$455),((1/3)*$C$455),"")</f>
        <v/>
      </c>
      <c r="IW455" s="269" t="str">
        <f>IF(AND($A$455&lt;=AD$367,AD$367&lt;=$B$455),((2/3)*$C$455),"")</f>
        <v/>
      </c>
      <c r="IX455" s="269" t="str">
        <f>IF(AND($A$455&lt;=AD$367,AD$367&lt;=$B$455),$D$455,"")</f>
        <v/>
      </c>
      <c r="IY455" s="269" t="str">
        <f>IF(AND($A$455&lt;=AD$367,AD$367&lt;=$B$455),((1/3)*$D$455),"")</f>
        <v/>
      </c>
      <c r="IZ455" s="269" t="str">
        <f>IF(AND($A$455&lt;=AD$367,AD$367&lt;=$B$455),((2/3)*$D$455),"")</f>
        <v/>
      </c>
      <c r="JA455" s="269" t="str">
        <f>IF(AND($A$455&lt;=AD$367,AD$367&lt;=$B$455),$E$455,"")</f>
        <v/>
      </c>
      <c r="JB455" s="269" t="str">
        <f>IF(AND($A$455&lt;=AD$367,AD$367&lt;=$B$455),((1/3)*$E$455),"")</f>
        <v/>
      </c>
      <c r="JC455" s="269" t="str">
        <f>IF(AND($A$455&lt;=AD$367,AD$367&lt;=$B$455),((2/3)*$E$455),"")</f>
        <v/>
      </c>
      <c r="JD455" s="269" t="str">
        <f>IF(AND($A$455&lt;=AE$367,AE$367&lt;=$B$455),$C$455,"")</f>
        <v/>
      </c>
      <c r="JE455" s="269" t="str">
        <f>IF(AND($A$455&lt;=AE$367,AE$367&lt;=$B$455),((1/3)*$C$455),"")</f>
        <v/>
      </c>
      <c r="JF455" s="269" t="str">
        <f>IF(AND($A$455&lt;=AE$367,AE$367&lt;=$B$455),((2/3)*$C$455),"")</f>
        <v/>
      </c>
      <c r="JG455" s="269" t="str">
        <f>IF(AND($A$455&lt;=AE$367,AE$367&lt;=$B$455),$D$455,"")</f>
        <v/>
      </c>
      <c r="JH455" s="269" t="str">
        <f>IF(AND($A$455&lt;=AE$367,AE$367&lt;=$B$455),((1/3)*$D$455),"")</f>
        <v/>
      </c>
      <c r="JI455" s="269" t="str">
        <f>IF(AND($A$455&lt;=AE$367,AE$367&lt;=$B$455),((2/3)*$D$455),"")</f>
        <v/>
      </c>
      <c r="JJ455" s="269" t="str">
        <f>IF(AND($A$455&lt;=AE$367,AE$367&lt;=$B$455),$E$455,"")</f>
        <v/>
      </c>
      <c r="JK455" s="269" t="str">
        <f>IF(AND($A$455&lt;=AE$367,AE$367&lt;=$B$455),((1/3)*$E$455),"")</f>
        <v/>
      </c>
      <c r="JL455" s="269" t="str">
        <f>IF(AND($A$455&lt;=AE$367,AE$367&lt;=$B$455),((2/3)*$E$455),"")</f>
        <v/>
      </c>
      <c r="JM455" s="269" t="str">
        <f>IF(AND($A$455&lt;=AF$367,AF$367&lt;=$B$455),$C$455,"")</f>
        <v/>
      </c>
      <c r="JN455" s="269" t="str">
        <f>IF(AND($A$455&lt;=AF$367,AF$367&lt;=$B$455),((1/3)*$C$455),"")</f>
        <v/>
      </c>
      <c r="JO455" s="269" t="str">
        <f>IF(AND($A$455&lt;=AF$367,AF$367&lt;=$B$455),((2/3)*$C$455),"")</f>
        <v/>
      </c>
      <c r="JP455" s="269" t="str">
        <f>IF(AND($A$455&lt;=AF$367,AF$367&lt;=$B$455),$D$455,"")</f>
        <v/>
      </c>
      <c r="JQ455" s="269" t="str">
        <f>IF(AND($A$455&lt;=AF$367,AF$367&lt;=$B$455),((1/3)*$D$455),"")</f>
        <v/>
      </c>
      <c r="JR455" s="269" t="str">
        <f>IF(AND($A$455&lt;=AF$367,AF$367&lt;=$B$455),((2/3)*$D$455),"")</f>
        <v/>
      </c>
      <c r="JS455" s="269" t="str">
        <f>IF(AND($A$455&lt;=AF$367,AF$367&lt;=$B$455),$E$455,"")</f>
        <v/>
      </c>
      <c r="JT455" s="269" t="str">
        <f>IF(AND($A$455&lt;=AF$367,AF$367&lt;=$B$455),((1/3)*$E$455),"")</f>
        <v/>
      </c>
      <c r="JU455" s="269" t="str">
        <f>IF(AND($A$455&lt;=AF$367,AF$367&lt;=$B$455),((2/3)*$E$455),"")</f>
        <v/>
      </c>
      <c r="JV455" s="269" t="str">
        <f>IF(AND($A$455&lt;=AG$367,AG$367&lt;=$B$455),$C$455,"")</f>
        <v/>
      </c>
      <c r="JW455" s="269" t="str">
        <f>IF(AND($A$455&lt;=AG$367,AG$367&lt;=$B$455),((1/3)*$C$455),"")</f>
        <v/>
      </c>
      <c r="JX455" s="269" t="str">
        <f>IF(AND($A$455&lt;=AG$367,AG$367&lt;=$B$455),((2/3)*$C$455),"")</f>
        <v/>
      </c>
      <c r="JY455" s="269" t="str">
        <f>IF(AND($A$455&lt;=AG$367,AG$367&lt;=$B$455),$D$455,"")</f>
        <v/>
      </c>
      <c r="JZ455" s="269" t="str">
        <f>IF(AND($A$455&lt;=AG$367,AG$367&lt;=$B$455),((1/3)*$D$455),"")</f>
        <v/>
      </c>
      <c r="KA455" s="269" t="str">
        <f>IF(AND($A$455&lt;=AG$367,AG$367&lt;=$B$455),((2/3)*$D$455),"")</f>
        <v/>
      </c>
      <c r="KB455" s="269" t="str">
        <f>IF(AND($A$455&lt;=AG$367,AG$367&lt;=$B$455),$E$455,"")</f>
        <v/>
      </c>
      <c r="KC455" s="269" t="str">
        <f>IF(AND($A$455&lt;=AG$367,AG$367&lt;=$B$455),((1/3)*$E$455),"")</f>
        <v/>
      </c>
      <c r="KD455" s="269" t="str">
        <f>IF(AND($A$455&lt;=AG$367,AG$367&lt;=$B$455),((2/3)*$E$455),"")</f>
        <v/>
      </c>
      <c r="KE455" s="269" t="str">
        <f>IF(AND($A$455&lt;=AH$367,AH$367&lt;=$B$455),$C$455,"")</f>
        <v/>
      </c>
      <c r="KF455" s="269" t="str">
        <f>IF(AND($A$455&lt;=AH$367,AH$367&lt;=$B$455),((1/3)*$C$455),"")</f>
        <v/>
      </c>
      <c r="KG455" s="269" t="str">
        <f>IF(AND($A$455&lt;=AH$367,AH$367&lt;=$B$455),((2/3)*$C$455),"")</f>
        <v/>
      </c>
      <c r="KH455" s="269" t="str">
        <f>IF(AND($A$455&lt;=AH$367,AH$367&lt;=$B$455),$D$455,"")</f>
        <v/>
      </c>
      <c r="KI455" s="269" t="str">
        <f>IF(AND($A$455&lt;=AH$367,AH$367&lt;=$B$455),((1/3)*$D$455),"")</f>
        <v/>
      </c>
      <c r="KJ455" s="269" t="str">
        <f>IF(AND($A$455&lt;=AH$367,AH$367&lt;=$B$455),((2/3)*$D$455),"")</f>
        <v/>
      </c>
      <c r="KK455" s="269" t="str">
        <f>IF(AND($A$455&lt;=AH$367,AH$367&lt;=$B$455),$E$455,"")</f>
        <v/>
      </c>
      <c r="KL455" s="269" t="str">
        <f>IF(AND($A$455&lt;=AH$367,AH$367&lt;=$B$455),((1/3)*$E$455),"")</f>
        <v/>
      </c>
      <c r="KM455" s="269" t="str">
        <f>IF(AND($A$455&lt;=AH$367,AH$367&lt;=$B$455),((2/3)*$E$455),"")</f>
        <v/>
      </c>
      <c r="KN455" s="269" t="str">
        <f>IF(AND($A$455&lt;=AI$367,AI$367&lt;=$B$455),$C$455,"")</f>
        <v/>
      </c>
      <c r="KO455" s="269" t="str">
        <f>IF(AND($A$455&lt;=AI$367,AI$367&lt;=$B$455),((1/3)*$C$455),"")</f>
        <v/>
      </c>
      <c r="KP455" s="269" t="str">
        <f>IF(AND($A$455&lt;=AI$367,AI$367&lt;=$B$455),((2/3)*$C$455),"")</f>
        <v/>
      </c>
      <c r="KQ455" s="269" t="str">
        <f>IF(AND($A$455&lt;=AI$367,AI$367&lt;=$B$455),$D$455,"")</f>
        <v/>
      </c>
      <c r="KR455" s="269" t="str">
        <f>IF(AND($A$455&lt;=AI$367,AI$367&lt;=$B$455),((1/3)*$D$455),"")</f>
        <v/>
      </c>
      <c r="KS455" s="269" t="str">
        <f>IF(AND($A$455&lt;=AI$367,AI$367&lt;=$B$455),((2/3)*$D$455),"")</f>
        <v/>
      </c>
      <c r="KT455" s="269" t="str">
        <f>IF(AND($A$455&lt;=AI$367,AI$367&lt;=$B$455),$E$455,"")</f>
        <v/>
      </c>
      <c r="KU455" s="269" t="str">
        <f>IF(AND($A$455&lt;=AI$367,AI$367&lt;=$B$455),((1/3)*$E$455),"")</f>
        <v/>
      </c>
      <c r="KV455" s="269" t="str">
        <f>IF(AND($A$455&lt;=AI$367,AI$367&lt;=$B$455),((2/3)*$E$455),"")</f>
        <v/>
      </c>
      <c r="KW455" s="269" t="str">
        <f>IF(AND($A$455&lt;=AJ$367,AJ$367&lt;=$B$455),$C$455,"")</f>
        <v/>
      </c>
      <c r="KX455" s="269" t="str">
        <f>IF(AND($A$455&lt;=AJ$367,AJ$367&lt;=$B$455),((1/3)*$C$455),"")</f>
        <v/>
      </c>
      <c r="KY455" s="269" t="str">
        <f>IF(AND($A$455&lt;=AJ$367,AJ$367&lt;=$B$455),((2/3)*$C$455),"")</f>
        <v/>
      </c>
      <c r="KZ455" s="269" t="str">
        <f>IF(AND($A$455&lt;=AJ$367,AJ$367&lt;=$B$455),$D$455,"")</f>
        <v/>
      </c>
      <c r="LA455" s="269" t="str">
        <f>IF(AND($A$455&lt;=AJ$367,AJ$367&lt;=$B$455),((1/3)*$D$455),"")</f>
        <v/>
      </c>
      <c r="LB455" s="269" t="str">
        <f>IF(AND($A$455&lt;=AJ$367,AJ$367&lt;=$B$455),((2/3)*$D$455),"")</f>
        <v/>
      </c>
      <c r="LC455" s="269" t="str">
        <f>IF(AND($A$455&lt;=AJ$367,AJ$367&lt;=$B$455),$E$455,"")</f>
        <v/>
      </c>
      <c r="LD455" s="269" t="str">
        <f>IF(AND($A$455&lt;=AJ$367,AJ$367&lt;=$B$455),((1/3)*$E$455),"")</f>
        <v/>
      </c>
      <c r="LE455" s="269" t="str">
        <f>IF(AND($A$455&lt;=AJ$367,AJ$367&lt;=$B$455),((2/3)*$E$455),"")</f>
        <v/>
      </c>
      <c r="LF455" s="269" t="str">
        <f>IF(AND($A$455&lt;=AK$367,AK$367&lt;=$B$455),$C$455,"")</f>
        <v/>
      </c>
      <c r="LG455" s="269" t="str">
        <f>IF(AND($A$455&lt;=AK$367,AK$367&lt;=$B$455),((1/3)*$C$455),"")</f>
        <v/>
      </c>
      <c r="LH455" s="269" t="str">
        <f>IF(AND($A$455&lt;=AK$367,AK$367&lt;=$B$455),((2/3)*$C$455),"")</f>
        <v/>
      </c>
      <c r="LI455" s="269" t="str">
        <f>IF(AND($A$455&lt;=AK$367,AK$367&lt;=$B$455),$D$455,"")</f>
        <v/>
      </c>
      <c r="LJ455" s="269" t="str">
        <f>IF(AND($A$455&lt;=AK$367,AK$367&lt;=$B$455),((1/3)*$D$455),"")</f>
        <v/>
      </c>
      <c r="LK455" s="269" t="str">
        <f>IF(AND($A$455&lt;=AK$367,AK$367&lt;=$B$455),((2/3)*$D$455),"")</f>
        <v/>
      </c>
      <c r="LL455" s="269" t="str">
        <f>IF(AND($A$455&lt;=AK$367,AK$367&lt;=$B$455),$E$455,"")</f>
        <v/>
      </c>
      <c r="LM455" s="269" t="str">
        <f>IF(AND($A$455&lt;=AK$367,AK$367&lt;=$B$455),((1/3)*$E$455),"")</f>
        <v/>
      </c>
      <c r="LN455" s="269" t="str">
        <f>IF(AND($A$455&lt;=AK$367,AK$367&lt;=$B$455),((2/3)*$E$455),"")</f>
        <v/>
      </c>
      <c r="LO455" s="269" t="str">
        <f>IF(AND($A$455&lt;=AL$367,AL$367&lt;=$B$455),$C$455,"")</f>
        <v/>
      </c>
      <c r="LP455" s="269" t="str">
        <f>IF(AND($A$455&lt;=AL$367,AL$367&lt;=$B$455),((1/3)*$C$455),"")</f>
        <v/>
      </c>
      <c r="LQ455" s="269" t="str">
        <f>IF(AND($A$455&lt;=AL$367,AL$367&lt;=$B$455),((2/3)*$C$455),"")</f>
        <v/>
      </c>
      <c r="LR455" s="269" t="str">
        <f>IF(AND($A$455&lt;=AL$367,AL$367&lt;=$B$455),$D$455,"")</f>
        <v/>
      </c>
      <c r="LS455" s="269" t="str">
        <f>IF(AND($A$455&lt;=AL$367,AL$367&lt;=$B$455),((1/3)*$D$455),"")</f>
        <v/>
      </c>
      <c r="LT455" s="269" t="str">
        <f>IF(AND($A$455&lt;=AL$367,AL$367&lt;=$B$455),((2/3)*$D$455),"")</f>
        <v/>
      </c>
      <c r="LU455" s="269" t="str">
        <f>IF(AND($A$455&lt;=AL$367,AL$367&lt;=$B$455),$E$455,"")</f>
        <v/>
      </c>
      <c r="LV455" s="269" t="str">
        <f>IF(AND($A$455&lt;=AL$367,AL$367&lt;=$B$455),((1/3)*$E$455),"")</f>
        <v/>
      </c>
      <c r="LW455" s="269" t="str">
        <f>IF(AND($A$455&lt;=AL$367,AL$367&lt;=$B$455),((2/3)*$E$455),"")</f>
        <v/>
      </c>
      <c r="LX455" s="269" t="str">
        <f>IF(AND($A$455&lt;=AM$367,AM$367&lt;=$B$455),$C$455,"")</f>
        <v/>
      </c>
      <c r="LY455" s="269" t="str">
        <f>IF(AND($A$455&lt;=AM$367,AM$367&lt;=$B$455),((1/3)*$C$455),"")</f>
        <v/>
      </c>
      <c r="LZ455" s="269" t="str">
        <f>IF(AND($A$455&lt;=AM$367,AM$367&lt;=$B$455),((2/3)*$C$455),"")</f>
        <v/>
      </c>
      <c r="MA455" s="269" t="str">
        <f>IF(AND($A$455&lt;=AM$367,AM$367&lt;=$B$455),$D$455,"")</f>
        <v/>
      </c>
      <c r="MB455" s="269" t="str">
        <f>IF(AND($A$455&lt;=AM$367,AM$367&lt;=$B$455),((1/3)*$D$455),"")</f>
        <v/>
      </c>
      <c r="MC455" s="269" t="str">
        <f>IF(AND($A$455&lt;=AM$367,AM$367&lt;=$B$455),((2/3)*$D$455),"")</f>
        <v/>
      </c>
      <c r="MD455" s="269" t="str">
        <f>IF(AND($A$455&lt;=AM$367,AM$367&lt;=$B$455),$E$455,"")</f>
        <v/>
      </c>
      <c r="ME455" s="269" t="str">
        <f>IF(AND($A$455&lt;=AM$367,AM$367&lt;=$B$455),((1/3)*$E$455),"")</f>
        <v/>
      </c>
      <c r="MF455" s="269" t="str">
        <f>IF(AND($A$455&lt;=AM$367,AM$367&lt;=$B$455),((2/3)*$E$455),"")</f>
        <v/>
      </c>
      <c r="MG455" s="269" t="str">
        <f>IF(AND($A$455&lt;=AN$367,AN$367&lt;=$B$455),$C$455,"")</f>
        <v/>
      </c>
      <c r="MH455" s="269" t="str">
        <f>IF(AND($A$455&lt;=AN$367,AN$367&lt;=$B$455),((1/3)*$C$455),"")</f>
        <v/>
      </c>
      <c r="MI455" s="269" t="str">
        <f>IF(AND($A$455&lt;=AN$367,AN$367&lt;=$B$455),((2/3)*$C$455),"")</f>
        <v/>
      </c>
      <c r="MJ455" s="269" t="str">
        <f>IF(AND($A$455&lt;=AN$367,AN$367&lt;=$B$455),$D$455,"")</f>
        <v/>
      </c>
      <c r="MK455" s="269" t="str">
        <f>IF(AND($A$455&lt;=AN$367,AN$367&lt;=$B$455),((1/3)*$D$455),"")</f>
        <v/>
      </c>
      <c r="ML455" s="269" t="str">
        <f>IF(AND($A$455&lt;=AN$367,AN$367&lt;=$B$455),((2/3)*$D$455),"")</f>
        <v/>
      </c>
      <c r="MM455" s="269" t="str">
        <f>IF(AND($A$455&lt;=AN$367,AN$367&lt;=$B$455),$E$455,"")</f>
        <v/>
      </c>
      <c r="MN455" s="269" t="str">
        <f>IF(AND($A$455&lt;=AN$367,AN$367&lt;=$B$455),((1/3)*$E$455),"")</f>
        <v/>
      </c>
      <c r="MO455" s="269" t="str">
        <f>IF(AND($A$455&lt;=AN$367,AN$367&lt;=$B$455),((2/3)*$E$455),"")</f>
        <v/>
      </c>
      <c r="MP455" s="269" t="str">
        <f>IF(AND($A$455&lt;=AO$367,AO$367&lt;=$B$455),$C$455,"")</f>
        <v/>
      </c>
      <c r="MQ455" s="269" t="str">
        <f>IF(AND($A$455&lt;=AO$367,AO$367&lt;=$B$455),((1/3)*$C$455),"")</f>
        <v/>
      </c>
      <c r="MR455" s="269" t="str">
        <f>IF(AND($A$455&lt;=AO$367,AO$367&lt;=$B$455),((2/3)*$C$455),"")</f>
        <v/>
      </c>
      <c r="MS455" s="269" t="str">
        <f>IF(AND($A$455&lt;=AO$367,AO$367&lt;=$B$455),$D$455,"")</f>
        <v/>
      </c>
      <c r="MT455" s="269" t="str">
        <f>IF(AND($A$455&lt;=AO$367,AO$367&lt;=$B$455),((1/3)*$D$455),"")</f>
        <v/>
      </c>
      <c r="MU455" s="269" t="str">
        <f>IF(AND($A$455&lt;=AO$367,AO$367&lt;=$B$455),((2/3)*$D$455),"")</f>
        <v/>
      </c>
      <c r="MV455" s="269" t="str">
        <f>IF(AND($A$455&lt;=AO$367,AO$367&lt;=$B$455),$E$455,"")</f>
        <v/>
      </c>
      <c r="MW455" s="269" t="str">
        <f>IF(AND($A$455&lt;=AO$367,AO$367&lt;=$B$455),((1/3)*$E$455),"")</f>
        <v/>
      </c>
      <c r="MX455" s="269" t="str">
        <f>IF(AND($A$455&lt;=AO$367,AO$367&lt;=$B$455),((2/3)*$E$455),"")</f>
        <v/>
      </c>
      <c r="MY455" s="269" t="str">
        <f>IF(AND($A$455&lt;=AP$367,AP$367&lt;=$B$455),$C$455,"")</f>
        <v/>
      </c>
      <c r="MZ455" s="269" t="str">
        <f>IF(AND($A$455&lt;=AP$367,AP$367&lt;=$B$455),((1/3)*$C$455),"")</f>
        <v/>
      </c>
      <c r="NA455" s="269" t="str">
        <f>IF(AND($A$455&lt;=AP$367,AP$367&lt;=$B$455),((2/3)*$C$455),"")</f>
        <v/>
      </c>
      <c r="NB455" s="269" t="str">
        <f>IF(AND($A$455&lt;=AP$367,AP$367&lt;=$B$455),$D$455,"")</f>
        <v/>
      </c>
      <c r="NC455" s="269" t="str">
        <f>IF(AND($A$455&lt;=AP$367,AP$367&lt;=$B$455),((1/3)*$D$455),"")</f>
        <v/>
      </c>
      <c r="ND455" s="269" t="str">
        <f>IF(AND($A$455&lt;=AP$367,AP$367&lt;=$B$455),((2/3)*$D$455),"")</f>
        <v/>
      </c>
      <c r="NE455" s="269" t="str">
        <f>IF(AND($A$455&lt;=AP$367,AP$367&lt;=$B$455),$E$455,"")</f>
        <v/>
      </c>
      <c r="NF455" s="269" t="str">
        <f>IF(AND($A$455&lt;=AP$367,AP$367&lt;=$B$455),((1/3)*$E$455),"")</f>
        <v/>
      </c>
      <c r="NG455" s="269" t="str">
        <f>IF(AND($A$455&lt;=AP$367,AP$367&lt;=$B$455),((2/3)*$E$455),"")</f>
        <v/>
      </c>
      <c r="NH455" s="269" t="str">
        <f>IF(AND($A$455&lt;=AQ$367,AQ$367&lt;=$B$455),$C$455,"")</f>
        <v/>
      </c>
      <c r="NI455" s="269" t="str">
        <f>IF(AND($A$455&lt;=AQ$367,AQ$367&lt;=$B$455),((1/3)*$C$455),"")</f>
        <v/>
      </c>
      <c r="NJ455" s="269" t="str">
        <f>IF(AND($A$455&lt;=AQ$367,AQ$367&lt;=$B$455),((2/3)*$C$455),"")</f>
        <v/>
      </c>
      <c r="NK455" s="269" t="str">
        <f>IF(AND($A$455&lt;=AQ$367,AQ$367&lt;=$B$455),$D$455,"")</f>
        <v/>
      </c>
      <c r="NL455" s="269" t="str">
        <f>IF(AND($A$455&lt;=AQ$367,AQ$367&lt;=$B$455),((1/3)*$D$455),"")</f>
        <v/>
      </c>
      <c r="NM455" s="269" t="str">
        <f>IF(AND($A$455&lt;=AQ$367,AQ$367&lt;=$B$455),((2/3)*$D$455),"")</f>
        <v/>
      </c>
      <c r="NN455" s="269" t="str">
        <f>IF(AND($A$455&lt;=AQ$367,AQ$367&lt;=$B$455),$E$455,"")</f>
        <v/>
      </c>
      <c r="NO455" s="269" t="str">
        <f>IF(AND($A$455&lt;=AQ$367,AQ$367&lt;=$B$455),((1/3)*$E$455),"")</f>
        <v/>
      </c>
      <c r="NP455" s="269" t="str">
        <f>IF(AND($A$455&lt;=AQ$367,AQ$367&lt;=$B$455),((2/3)*$E$455),"")</f>
        <v/>
      </c>
      <c r="NQ455" s="269" t="str">
        <f>IF(AND($A$455&lt;=AR$367,AR$367&lt;=$B$455),$C$455,"")</f>
        <v/>
      </c>
      <c r="NR455" s="269" t="str">
        <f>IF(AND($A$455&lt;=AR$367,AR$367&lt;=$B$455),((1/3)*$C$455),"")</f>
        <v/>
      </c>
      <c r="NS455" s="269" t="str">
        <f>IF(AND($A$455&lt;=AR$367,AR$367&lt;=$B$455),((2/3)*$C$455),"")</f>
        <v/>
      </c>
      <c r="NT455" s="269" t="str">
        <f>IF(AND($A$455&lt;=AR$367,AR$367&lt;=$B$455),$D$455,"")</f>
        <v/>
      </c>
      <c r="NU455" s="269" t="str">
        <f>IF(AND($A$455&lt;=AR$367,AR$367&lt;=$B$455),((1/3)*$D$455),"")</f>
        <v/>
      </c>
      <c r="NV455" s="269" t="str">
        <f>IF(AND($A$455&lt;=AR$367,AR$367&lt;=$B$455),((2/3)*$D$455),"")</f>
        <v/>
      </c>
      <c r="NW455" s="269" t="str">
        <f>IF(AND($A$455&lt;=AR$367,AR$367&lt;=$B$455),$E$455,"")</f>
        <v/>
      </c>
      <c r="NX455" s="269" t="str">
        <f>IF(AND($A$455&lt;=AR$367,AR$367&lt;=$B$455),((1/3)*$E$455),"")</f>
        <v/>
      </c>
      <c r="NY455" s="269" t="str">
        <f>IF(AND($A$455&lt;=AR$367,AR$367&lt;=$B$455),((2/3)*$E$455),"")</f>
        <v/>
      </c>
      <c r="NZ455" s="269" t="str">
        <f>IF(AND($A$455&lt;=AS$367,AS$367&lt;=$B$455),$C$455,"")</f>
        <v/>
      </c>
      <c r="OA455" s="269" t="str">
        <f>IF(AND($A$455&lt;=AS$367,AS$367&lt;=$B$455),((1/3)*$C$455),"")</f>
        <v/>
      </c>
      <c r="OB455" s="269" t="str">
        <f>IF(AND($A$455&lt;=AS$367,AS$367&lt;=$B$455),((2/3)*$C$455),"")</f>
        <v/>
      </c>
      <c r="OC455" s="269" t="str">
        <f>IF(AND($A$455&lt;=AS$367,AS$367&lt;=$B$455),$D$455,"")</f>
        <v/>
      </c>
      <c r="OD455" s="269" t="str">
        <f>IF(AND($A$455&lt;=AS$367,AS$367&lt;=$B$455),((1/3)*$D$455),"")</f>
        <v/>
      </c>
      <c r="OE455" s="269" t="str">
        <f>IF(AND($A$455&lt;=AS$367,AS$367&lt;=$B$455),((2/3)*$D$455),"")</f>
        <v/>
      </c>
      <c r="OF455" s="269" t="str">
        <f>IF(AND($A$455&lt;=AS$367,AS$367&lt;=$B$455),$E$455,"")</f>
        <v/>
      </c>
      <c r="OG455" s="269" t="str">
        <f>IF(AND($A$455&lt;=AS$367,AS$367&lt;=$B$455),((1/3)*$E$455),"")</f>
        <v/>
      </c>
      <c r="OH455" s="269" t="str">
        <f>IF(AND($A$455&lt;=AS$367,AS$367&lt;=$B$455),((2/3)*$E$455),"")</f>
        <v/>
      </c>
      <c r="OI455" s="269" t="str">
        <f>IF(AND($A$455&lt;=AT$367,AT$367&lt;=$B$455),$C$455,"")</f>
        <v/>
      </c>
      <c r="OJ455" s="269" t="str">
        <f>IF(AND($A$455&lt;=AT$367,AT$367&lt;=$B$455),((1/3)*$C$455),"")</f>
        <v/>
      </c>
      <c r="OK455" s="269" t="str">
        <f>IF(AND($A$455&lt;=AT$367,AT$367&lt;=$B$455),((2/3)*$C$455),"")</f>
        <v/>
      </c>
      <c r="OL455" s="269" t="str">
        <f>IF(AND($A$455&lt;=AT$367,AT$367&lt;=$B$455),$D$455,"")</f>
        <v/>
      </c>
      <c r="OM455" s="269" t="str">
        <f>IF(AND($A$455&lt;=AT$367,AT$367&lt;=$B$455),((1/3)*$D$455),"")</f>
        <v/>
      </c>
      <c r="ON455" s="269" t="str">
        <f>IF(AND($A$455&lt;=AT$367,AT$367&lt;=$B$455),((2/3)*$D$455),"")</f>
        <v/>
      </c>
      <c r="OO455" s="269" t="str">
        <f>IF(AND($A$455&lt;=AT$367,AT$367&lt;=$B$455),$E$455,"")</f>
        <v/>
      </c>
      <c r="OP455" s="269" t="str">
        <f>IF(AND($A$455&lt;=AT$367,AT$367&lt;=$B$455),((1/3)*$E$455),"")</f>
        <v/>
      </c>
      <c r="OQ455" s="269" t="str">
        <f>IF(AND($A$455&lt;=AT$367,AT$367&lt;=$B$455),((2/3)*$E$455),"")</f>
        <v/>
      </c>
      <c r="OR455" s="269" t="str">
        <f>IF(AND($A$455&lt;=AU$367,AU$367&lt;=$B$455),$C$455,"")</f>
        <v/>
      </c>
      <c r="OS455" s="269" t="str">
        <f>IF(AND($A$455&lt;=AU$367,AU$367&lt;=$B$455),((1/3)*$C$455),"")</f>
        <v/>
      </c>
      <c r="OT455" s="269" t="str">
        <f>IF(AND($A$455&lt;=AU$367,AU$367&lt;=$B$455),((2/3)*$C$455),"")</f>
        <v/>
      </c>
      <c r="OU455" s="269" t="str">
        <f>IF(AND($A$455&lt;=AU$367,AU$367&lt;=$B$455),$D$455,"")</f>
        <v/>
      </c>
      <c r="OV455" s="269" t="str">
        <f>IF(AND($A$455&lt;=AU$367,AU$367&lt;=$B$455),((1/3)*$D$455),"")</f>
        <v/>
      </c>
      <c r="OW455" s="269" t="str">
        <f>IF(AND($A$455&lt;=AU$367,AU$367&lt;=$B$455),((2/3)*$D$455),"")</f>
        <v/>
      </c>
      <c r="OX455" s="269" t="str">
        <f>IF(AND($A$455&lt;=AU$367,AU$367&lt;=$B$455),$E$455,"")</f>
        <v/>
      </c>
      <c r="OY455" s="269" t="str">
        <f>IF(AND($A$455&lt;=AU$367,AU$367&lt;=$B$455),((1/3)*$E$455),"")</f>
        <v/>
      </c>
      <c r="OZ455" s="269" t="str">
        <f>IF(AND($A$455&lt;=AU$367,AU$367&lt;=$B$455),((2/3)*$E$455),"")</f>
        <v/>
      </c>
      <c r="PA455" s="269" t="str">
        <f>IF(AND($A$455&lt;=AV$367,AV$367&lt;=$B$455),$C$455,"")</f>
        <v/>
      </c>
      <c r="PB455" s="269" t="str">
        <f>IF(AND($A$455&lt;=AV$367,AV$367&lt;=$B$455),((1/3)*$C$455),"")</f>
        <v/>
      </c>
      <c r="PC455" s="269" t="str">
        <f>IF(AND($A$455&lt;=AV$367,AV$367&lt;=$B$455),((2/3)*$C$455),"")</f>
        <v/>
      </c>
      <c r="PD455" s="269" t="str">
        <f>IF(AND($A$455&lt;=AV$367,AV$367&lt;=$B$455),$D$455,"")</f>
        <v/>
      </c>
      <c r="PE455" s="269" t="str">
        <f>IF(AND($A$455&lt;=AV$367,AV$367&lt;=$B$455),((1/3)*$D$455),"")</f>
        <v/>
      </c>
      <c r="PF455" s="269" t="str">
        <f>IF(AND($A$455&lt;=AV$367,AV$367&lt;=$B$455),((2/3)*$D$455),"")</f>
        <v/>
      </c>
      <c r="PG455" s="269" t="str">
        <f>IF(AND($A$455&lt;=AV$367,AV$367&lt;=$B$455),$E$455,"")</f>
        <v/>
      </c>
      <c r="PH455" s="269" t="str">
        <f>IF(AND($A$455&lt;=AV$367,AV$367&lt;=$B$455),((1/3)*$E$455),"")</f>
        <v/>
      </c>
      <c r="PI455" s="269" t="str">
        <f>IF(AND($A$455&lt;=AV$367,AV$367&lt;=$B$455),((2/3)*$E$455),"")</f>
        <v/>
      </c>
      <c r="PJ455" s="269" t="str">
        <f>IF(AND($A$455&lt;=AW$367,AW$367&lt;=$B$455),$C$455,"")</f>
        <v/>
      </c>
      <c r="PK455" s="269" t="str">
        <f>IF(AND($A$455&lt;=AW$367,AW$367&lt;=$B$455),((1/3)*$C$455),"")</f>
        <v/>
      </c>
      <c r="PL455" s="269" t="str">
        <f>IF(AND($A$455&lt;=AW$367,AW$367&lt;=$B$455),((2/3)*$C$455),"")</f>
        <v/>
      </c>
      <c r="PM455" s="269" t="str">
        <f>IF(AND($A$455&lt;=AW$367,AW$367&lt;=$B$455),$D$455,"")</f>
        <v/>
      </c>
      <c r="PN455" s="269" t="str">
        <f>IF(AND($A$455&lt;=AW$367,AW$367&lt;=$B$455),((1/3)*$D$455),"")</f>
        <v/>
      </c>
      <c r="PO455" s="269" t="str">
        <f>IF(AND($A$455&lt;=AW$367,AW$367&lt;=$B$455),((2/3)*$D$455),"")</f>
        <v/>
      </c>
      <c r="PP455" s="269" t="str">
        <f>IF(AND($A$455&lt;=AW$367,AW$367&lt;=$B$455),$E$455,"")</f>
        <v/>
      </c>
      <c r="PQ455" s="269" t="str">
        <f>IF(AND($A$455&lt;=AW$367,AW$367&lt;=$B$455),((1/3)*$E$455),"")</f>
        <v/>
      </c>
      <c r="PR455" s="269" t="str">
        <f>IF(AND($A$455&lt;=AW$367,AW$367&lt;=$B$455),((2/3)*$E$455),"")</f>
        <v/>
      </c>
      <c r="PS455" s="269" t="str">
        <f>IF(AND($A$455&lt;=AX$367,AX$367&lt;=$B$455),$C$455,"")</f>
        <v/>
      </c>
      <c r="PT455" s="269" t="str">
        <f>IF(AND($A$455&lt;=AX$367,AX$367&lt;=$B$455),((1/3)*$C$455),"")</f>
        <v/>
      </c>
      <c r="PU455" s="269" t="str">
        <f>IF(AND($A$455&lt;=AX$367,AX$367&lt;=$B$455),((2/3)*$C$455),"")</f>
        <v/>
      </c>
      <c r="PV455" s="269" t="str">
        <f>IF(AND($A$455&lt;=AX$367,AX$367&lt;=$B$455),$D$455,"")</f>
        <v/>
      </c>
      <c r="PW455" s="269" t="str">
        <f>IF(AND($A$455&lt;=AX$367,AX$367&lt;=$B$455),((1/3)*$D$455),"")</f>
        <v/>
      </c>
      <c r="PX455" s="269" t="str">
        <f>IF(AND($A$455&lt;=AX$367,AX$367&lt;=$B$455),((2/3)*$D$455),"")</f>
        <v/>
      </c>
      <c r="PY455" s="269" t="str">
        <f>IF(AND($A$455&lt;=AX$367,AX$367&lt;=$B$455),$E$455,"")</f>
        <v/>
      </c>
      <c r="PZ455" s="269" t="str">
        <f>IF(AND($A$455&lt;=AX$367,AX$367&lt;=$B$455),((1/3)*$E$455),"")</f>
        <v/>
      </c>
      <c r="QA455" s="269" t="str">
        <f>IF(AND($A$455&lt;=AX$367,AX$367&lt;=$B$455),((2/3)*$E$455),"")</f>
        <v/>
      </c>
      <c r="QB455" s="269" t="str">
        <f>IF(AND($A$455&lt;=AY$367,AY$367&lt;=$B$455),$C$455,"")</f>
        <v/>
      </c>
      <c r="QC455" s="269" t="str">
        <f>IF(AND($A$455&lt;=AY$367,AY$367&lt;=$B$455),((1/3)*$C$455),"")</f>
        <v/>
      </c>
      <c r="QD455" s="269" t="str">
        <f>IF(AND($A$455&lt;=AY$367,AY$367&lt;=$B$455),((2/3)*$C$455),"")</f>
        <v/>
      </c>
      <c r="QE455" s="269" t="str">
        <f>IF(AND($A$455&lt;=AY$367,AY$367&lt;=$B$455),$D$455,"")</f>
        <v/>
      </c>
      <c r="QF455" s="269" t="str">
        <f>IF(AND($A$455&lt;=AY$367,AY$367&lt;=$B$455),((1/3)*$D$455),"")</f>
        <v/>
      </c>
      <c r="QG455" s="269" t="str">
        <f>IF(AND($A$455&lt;=AY$367,AY$367&lt;=$B$455),((2/3)*$D$455),"")</f>
        <v/>
      </c>
      <c r="QH455" s="269" t="str">
        <f>IF(AND($A$455&lt;=AY$367,AY$367&lt;=$B$455),$E$455,"")</f>
        <v/>
      </c>
      <c r="QI455" s="269" t="str">
        <f>IF(AND($A$455&lt;=AY$367,AY$367&lt;=$B$455),((1/3)*$E$455),"")</f>
        <v/>
      </c>
      <c r="QJ455" s="269" t="str">
        <f>IF(AND($A$455&lt;=AY$367,AY$367&lt;=$B$455),((2/3)*$E$455),"")</f>
        <v/>
      </c>
      <c r="QK455" s="269" t="str">
        <f>IF(AND($A$455&lt;=AZ$367,AZ$367&lt;=$B$455),$C$455,"")</f>
        <v/>
      </c>
      <c r="QL455" s="269" t="str">
        <f>IF(AND($A$455&lt;=AZ$367,AZ$367&lt;=$B$455),((1/3)*$C$455),"")</f>
        <v/>
      </c>
      <c r="QM455" s="269" t="str">
        <f>IF(AND($A$455&lt;=AZ$367,AZ$367&lt;=$B$455),((2/3)*$C$455),"")</f>
        <v/>
      </c>
      <c r="QN455" s="269" t="str">
        <f>IF(AND($A$455&lt;=AZ$367,AZ$367&lt;=$B$455),$D$455,"")</f>
        <v/>
      </c>
      <c r="QO455" s="269" t="str">
        <f>IF(AND($A$455&lt;=AZ$367,AZ$367&lt;=$B$455),((1/3)*$D$455),"")</f>
        <v/>
      </c>
      <c r="QP455" s="269" t="str">
        <f>IF(AND($A$455&lt;=AZ$367,AZ$367&lt;=$B$455),((2/3)*$D$455),"")</f>
        <v/>
      </c>
      <c r="QQ455" s="269" t="str">
        <f>IF(AND($A$455&lt;=AZ$367,AZ$367&lt;=$B$455),$E$455,"")</f>
        <v/>
      </c>
      <c r="QR455" s="269" t="str">
        <f>IF(AND($A$455&lt;=AZ$367,AZ$367&lt;=$B$455),((1/3)*$E$455),"")</f>
        <v/>
      </c>
      <c r="QS455" s="269" t="str">
        <f>IF(AND($A$455&lt;=AZ$367,AZ$367&lt;=$B$455),((2/3)*$E$455),"")</f>
        <v/>
      </c>
      <c r="QT455" s="269" t="str">
        <f>IF(AND($A$455&lt;=BA$367,BA$367&lt;=$B$455),$C$455,"")</f>
        <v/>
      </c>
      <c r="QU455" s="269" t="str">
        <f>IF(AND($A$455&lt;=BA$367,BA$367&lt;=$B$455),((1/3)*$C$455),"")</f>
        <v/>
      </c>
      <c r="QV455" s="269" t="str">
        <f>IF(AND($A$455&lt;=BA$367,BA$367&lt;=$B$455),((2/3)*$C$455),"")</f>
        <v/>
      </c>
      <c r="QW455" s="269" t="str">
        <f>IF(AND($A$455&lt;=BA$367,BA$367&lt;=$B$455),$D$455,"")</f>
        <v/>
      </c>
      <c r="QX455" s="269" t="str">
        <f>IF(AND($A$455&lt;=BA$367,BA$367&lt;=$B$455),((1/3)*$D$455),"")</f>
        <v/>
      </c>
      <c r="QY455" s="269" t="str">
        <f>IF(AND($A$455&lt;=BA$367,BA$367&lt;=$B$455),((2/3)*$D$455),"")</f>
        <v/>
      </c>
      <c r="QZ455" s="269" t="str">
        <f>IF(AND($A$455&lt;=BA$367,BA$367&lt;=$B$455),$E$455,"")</f>
        <v/>
      </c>
      <c r="RA455" s="269" t="str">
        <f>IF(AND($A$455&lt;=BA$367,BA$367&lt;=$B$455),((1/3)*$E$455),"")</f>
        <v/>
      </c>
      <c r="RB455" s="269" t="str">
        <f>IF(AND($A$455&lt;=BA$367,BA$367&lt;=$B$455),((2/3)*$E$455),"")</f>
        <v/>
      </c>
      <c r="RC455" s="269" t="str">
        <f>IF(AND($A$455&lt;=BB$367,BB$367&lt;=$B$455),$C$455,"")</f>
        <v/>
      </c>
      <c r="RD455" s="269" t="str">
        <f>IF(AND($A$455&lt;=BB$367,BB$367&lt;=$B$455),((1/3)*$C$455),"")</f>
        <v/>
      </c>
      <c r="RE455" s="269" t="str">
        <f>IF(AND($A$455&lt;=BB$367,BB$367&lt;=$B$455),((2/3)*$C$455),"")</f>
        <v/>
      </c>
      <c r="RF455" s="269" t="str">
        <f>IF(AND($A$455&lt;=BB$367,BB$367&lt;=$B$455),$D$455,"")</f>
        <v/>
      </c>
      <c r="RG455" s="269" t="str">
        <f>IF(AND($A$455&lt;=BB$367,BB$367&lt;=$B$455),((1/3)*$D$455),"")</f>
        <v/>
      </c>
      <c r="RH455" s="269" t="str">
        <f>IF(AND($A$455&lt;=BB$367,BB$367&lt;=$B$455),((2/3)*$D$455),"")</f>
        <v/>
      </c>
      <c r="RI455" s="269" t="str">
        <f>IF(AND($A$455&lt;=BB$367,BB$367&lt;=$B$455),$E$455,"")</f>
        <v/>
      </c>
      <c r="RJ455" s="269" t="str">
        <f>IF(AND($A$455&lt;=BB$367,BB$367&lt;=$B$455),((1/3)*$E$455),"")</f>
        <v/>
      </c>
      <c r="RK455" s="269" t="str">
        <f>IF(AND($A$455&lt;=BB$367,BB$367&lt;=$B$455),((2/3)*$E$455),"")</f>
        <v/>
      </c>
      <c r="RL455" s="269" t="str">
        <f>IF(AND($A$455&lt;=BC$367,BC$367&lt;=$B$455),$C$455,"")</f>
        <v/>
      </c>
      <c r="RM455" s="269" t="str">
        <f>IF(AND($A$455&lt;=BC$367,BC$367&lt;=$B$455),((1/3)*$C$455),"")</f>
        <v/>
      </c>
      <c r="RN455" s="269" t="str">
        <f>IF(AND($A$455&lt;=BC$367,BC$367&lt;=$B$455),((2/3)*$C$455),"")</f>
        <v/>
      </c>
      <c r="RO455" s="269" t="str">
        <f>IF(AND($A$455&lt;=BC$367,BC$367&lt;=$B$455),$D$455,"")</f>
        <v/>
      </c>
      <c r="RP455" s="269" t="str">
        <f>IF(AND($A$455&lt;=BC$367,BC$367&lt;=$B$455),((1/3)*$D$455),"")</f>
        <v/>
      </c>
      <c r="RQ455" s="269" t="str">
        <f>IF(AND($A$455&lt;=BC$367,BC$367&lt;=$B$455),((2/3)*$D$455),"")</f>
        <v/>
      </c>
      <c r="RR455" s="269" t="str">
        <f>IF(AND($A$455&lt;=BC$367,BC$367&lt;=$B$455),$E$455,"")</f>
        <v/>
      </c>
      <c r="RS455" s="269" t="str">
        <f>IF(AND($A$455&lt;=BC$367,BC$367&lt;=$B$455),((1/3)*$E$455),"")</f>
        <v/>
      </c>
      <c r="RT455" s="269" t="str">
        <f>IF(AND($A$455&lt;=BC$367,BC$367&lt;=$B$455),((2/3)*$E$455),"")</f>
        <v/>
      </c>
      <c r="RU455" s="269" t="str">
        <f>IF(AND($A$455&lt;=BD$367,BD$367&lt;=$B$455),$C$455,"")</f>
        <v/>
      </c>
      <c r="RV455" s="269" t="str">
        <f>IF(AND($A$455&lt;=BD$367,BD$367&lt;=$B$455),((1/3)*$C$455),"")</f>
        <v/>
      </c>
      <c r="RW455" s="269" t="str">
        <f>IF(AND($A$455&lt;=BD$367,BD$367&lt;=$B$455),((2/3)*$C$455),"")</f>
        <v/>
      </c>
      <c r="RX455" s="269" t="str">
        <f>IF(AND($A$455&lt;=BD$367,BD$367&lt;=$B$455),$D$455,"")</f>
        <v/>
      </c>
      <c r="RY455" s="269" t="str">
        <f>IF(AND($A$455&lt;=BD$367,BD$367&lt;=$B$455),((1/3)*$D$455),"")</f>
        <v/>
      </c>
      <c r="RZ455" s="269" t="str">
        <f>IF(AND($A$455&lt;=BD$367,BD$367&lt;=$B$455),((2/3)*$D$455),"")</f>
        <v/>
      </c>
      <c r="SA455" s="269" t="str">
        <f>IF(AND($A$455&lt;=BD$367,BD$367&lt;=$B$455),$E$455,"")</f>
        <v/>
      </c>
      <c r="SB455" s="269" t="str">
        <f>IF(AND($A$455&lt;=BD$367,BD$367&lt;=$B$455),((1/3)*$E$455),"")</f>
        <v/>
      </c>
      <c r="SC455" s="269" t="str">
        <f>IF(AND($A$455&lt;=BD$367,BD$367&lt;=$B$455),((2/3)*$E$455),"")</f>
        <v/>
      </c>
      <c r="SD455" s="269" t="str">
        <f>IF(AND($A$455&lt;=BE$367,BE$367&lt;=$B$455),$C$455,"")</f>
        <v/>
      </c>
      <c r="SE455" s="269" t="str">
        <f>IF(AND($A$455&lt;=BE$367,BE$367&lt;=$B$455),((1/3)*$C$455),"")</f>
        <v/>
      </c>
      <c r="SF455" s="269" t="str">
        <f>IF(AND($A$455&lt;=BE$367,BE$367&lt;=$B$455),((2/3)*$C$455),"")</f>
        <v/>
      </c>
      <c r="SG455" s="269" t="str">
        <f>IF(AND($A$455&lt;=BE$367,BE$367&lt;=$B$455),$D$455,"")</f>
        <v/>
      </c>
      <c r="SH455" s="269" t="str">
        <f>IF(AND($A$455&lt;=BE$367,BE$367&lt;=$B$455),((1/3)*$D$455),"")</f>
        <v/>
      </c>
      <c r="SI455" s="269" t="str">
        <f>IF(AND($A$455&lt;=BE$367,BE$367&lt;=$B$455),((2/3)*$D$455),"")</f>
        <v/>
      </c>
      <c r="SJ455" s="269" t="str">
        <f>IF(AND($A$455&lt;=BE$367,BE$367&lt;=$B$455),$E$455,"")</f>
        <v/>
      </c>
      <c r="SK455" s="269" t="str">
        <f>IF(AND($A$455&lt;=BE$367,BE$367&lt;=$B$455),((1/3)*$E$455),"")</f>
        <v/>
      </c>
      <c r="SL455" s="269" t="str">
        <f>IF(AND($A$455&lt;=BE$367,BE$367&lt;=$B$455),((2/3)*$E$455),"")</f>
        <v/>
      </c>
      <c r="SM455" s="269" t="str">
        <f>IF(AND($A$455&lt;=BF$367,BF$367&lt;=$B$455),$C$455,"")</f>
        <v/>
      </c>
      <c r="SN455" s="269" t="str">
        <f>IF(AND($A$455&lt;=BF$367,BF$367&lt;=$B$455),((1/3)*$C$455),"")</f>
        <v/>
      </c>
      <c r="SO455" s="269" t="str">
        <f>IF(AND($A$455&lt;=BF$367,BF$367&lt;=$B$455),((2/3)*$C$455),"")</f>
        <v/>
      </c>
      <c r="SP455" s="269" t="str">
        <f>IF(AND($A$455&lt;=BF$367,BF$367&lt;=$B$455),$D$455,"")</f>
        <v/>
      </c>
      <c r="SQ455" s="269" t="str">
        <f>IF(AND($A$455&lt;=BF$367,BF$367&lt;=$B$455),((1/3)*$D$455),"")</f>
        <v/>
      </c>
      <c r="SR455" s="269" t="str">
        <f>IF(AND($A$455&lt;=BF$367,BF$367&lt;=$B$455),((2/3)*$D$455),"")</f>
        <v/>
      </c>
      <c r="SS455" s="269" t="str">
        <f>IF(AND($A$455&lt;=BF$367,BF$367&lt;=$B$455),$E$455,"")</f>
        <v/>
      </c>
      <c r="ST455" s="269" t="str">
        <f>IF(AND($A$455&lt;=BF$367,BF$367&lt;=$B$455),((1/3)*$E$455),"")</f>
        <v/>
      </c>
      <c r="SU455" s="269" t="str">
        <f>IF(AND($A$455&lt;=BF$367,BF$367&lt;=$B$455),((2/3)*$E$455),"")</f>
        <v/>
      </c>
      <c r="SV455" s="269" t="str">
        <f>IF(AND($A$455&lt;=BG$367,BG$367&lt;=$B$455),$C$455,"")</f>
        <v/>
      </c>
      <c r="SW455" s="269" t="str">
        <f>IF(AND($A$455&lt;=BG$367,BG$367&lt;=$B$455),((1/3)*$C$455),"")</f>
        <v/>
      </c>
      <c r="SX455" s="269" t="str">
        <f>IF(AND($A$455&lt;=BG$367,BG$367&lt;=$B$455),((2/3)*$C$455),"")</f>
        <v/>
      </c>
      <c r="SY455" s="269" t="str">
        <f>IF(AND($A$455&lt;=BG$367,BG$367&lt;=$B$455),$D$455,"")</f>
        <v/>
      </c>
      <c r="SZ455" s="269" t="str">
        <f>IF(AND($A$455&lt;=BG$367,BG$367&lt;=$B$455),((1/3)*$D$455),"")</f>
        <v/>
      </c>
      <c r="TA455" s="269" t="str">
        <f>IF(AND($A$455&lt;=BG$367,BG$367&lt;=$B$455),((2/3)*$D$455),"")</f>
        <v/>
      </c>
      <c r="TB455" s="269" t="str">
        <f>IF(AND($A$455&lt;=BG$367,BG$367&lt;=$B$455),$E$455,"")</f>
        <v/>
      </c>
      <c r="TC455" s="269" t="str">
        <f>IF(AND($A$455&lt;=BG$367,BG$367&lt;=$B$455),((1/3)*$E$455),"")</f>
        <v/>
      </c>
      <c r="TD455" s="269" t="str">
        <f>IF(AND($A$455&lt;=BG$367,BG$367&lt;=$B$455),((2/3)*$E$455),"")</f>
        <v/>
      </c>
      <c r="TE455" s="269" t="str">
        <f>IF(AND($A$455&lt;=BH$367,BH$367&lt;=$B$455),$C$455,"")</f>
        <v/>
      </c>
      <c r="TF455" s="269" t="str">
        <f>IF(AND($A$455&lt;=BH$367,BH$367&lt;=$B$455),((1/3)*$C$455),"")</f>
        <v/>
      </c>
      <c r="TG455" s="269" t="str">
        <f>IF(AND($A$455&lt;=BH$367,BH$367&lt;=$B$455),((2/3)*$C$455),"")</f>
        <v/>
      </c>
      <c r="TH455" s="269" t="str">
        <f>IF(AND($A$455&lt;=BH$367,BH$367&lt;=$B$455),$D$455,"")</f>
        <v/>
      </c>
      <c r="TI455" s="269" t="str">
        <f>IF(AND($A$455&lt;=BH$367,BH$367&lt;=$B$455),((1/3)*$D$455),"")</f>
        <v/>
      </c>
      <c r="TJ455" s="269" t="str">
        <f>IF(AND($A$455&lt;=BH$367,BH$367&lt;=$B$455),((2/3)*$D$455),"")</f>
        <v/>
      </c>
      <c r="TK455" s="269" t="str">
        <f>IF(AND($A$455&lt;=BH$367,BH$367&lt;=$B$455),$E$455,"")</f>
        <v/>
      </c>
      <c r="TL455" s="269" t="str">
        <f>IF(AND($A$455&lt;=BH$367,BH$367&lt;=$B$455),((1/3)*$E$455),"")</f>
        <v/>
      </c>
      <c r="TM455" s="269" t="str">
        <f>IF(AND($A$455&lt;=BH$367,BH$367&lt;=$B$455),((2/3)*$E$455),"")</f>
        <v/>
      </c>
      <c r="TN455" s="269" t="str">
        <f>IF(AND($A$455&lt;=BI$367,BI$367&lt;=$B$455),$C$455,"")</f>
        <v/>
      </c>
      <c r="TO455" s="269" t="str">
        <f>IF(AND($A$455&lt;=BI$367,BI$367&lt;=$B$455),((1/3)*$C$455),"")</f>
        <v/>
      </c>
      <c r="TP455" s="269" t="str">
        <f>IF(AND($A$455&lt;=BI$367,BI$367&lt;=$B$455),((2/3)*$C$455),"")</f>
        <v/>
      </c>
      <c r="TQ455" s="269" t="str">
        <f>IF(AND($A$455&lt;=BI$367,BI$367&lt;=$B$455),$D$455,"")</f>
        <v/>
      </c>
      <c r="TR455" s="269" t="str">
        <f>IF(AND($A$455&lt;=BI$367,BI$367&lt;=$B$455),((1/3)*$D$455),"")</f>
        <v/>
      </c>
      <c r="TS455" s="269" t="str">
        <f>IF(AND($A$455&lt;=BI$367,BI$367&lt;=$B$455),((2/3)*$D$455),"")</f>
        <v/>
      </c>
      <c r="TT455" s="269" t="str">
        <f>IF(AND($A$455&lt;=BI$367,BI$367&lt;=$B$455),$E$455,"")</f>
        <v/>
      </c>
      <c r="TU455" s="269" t="str">
        <f>IF(AND($A$455&lt;=BI$367,BI$367&lt;=$B$455),((1/3)*$E$455),"")</f>
        <v/>
      </c>
      <c r="TV455" s="269" t="str">
        <f>IF(AND($A$455&lt;=BI$367,BI$367&lt;=$B$455),((2/3)*$E$455),"")</f>
        <v/>
      </c>
      <c r="TW455" s="269" t="str">
        <f>IF(AND($A$455&lt;=BJ$367,BJ$367&lt;=$B$455),$C$455,"")</f>
        <v/>
      </c>
      <c r="TX455" s="269" t="str">
        <f>IF(AND($A$455&lt;=BJ$367,BJ$367&lt;=$B$455),((1/3)*$C$455),"")</f>
        <v/>
      </c>
      <c r="TY455" s="269" t="str">
        <f>IF(AND($A$455&lt;=BJ$367,BJ$367&lt;=$B$455),((2/3)*$C$455),"")</f>
        <v/>
      </c>
      <c r="TZ455" s="269" t="str">
        <f>IF(AND($A$455&lt;=BJ$367,BJ$367&lt;=$B$455),$D$455,"")</f>
        <v/>
      </c>
      <c r="UA455" s="269" t="str">
        <f>IF(AND($A$455&lt;=BJ$367,BJ$367&lt;=$B$455),((1/3)*$D$455),"")</f>
        <v/>
      </c>
      <c r="UB455" s="269" t="str">
        <f>IF(AND($A$455&lt;=BJ$367,BJ$367&lt;=$B$455),((2/3)*$D$455),"")</f>
        <v/>
      </c>
      <c r="UC455" s="269" t="str">
        <f>IF(AND($A$455&lt;=BJ$367,BJ$367&lt;=$B$455),$E$455,"")</f>
        <v/>
      </c>
      <c r="UD455" s="269" t="str">
        <f>IF(AND($A$455&lt;=BJ$367,BJ$367&lt;=$B$455),((1/3)*$E$455),"")</f>
        <v/>
      </c>
      <c r="UE455" s="269" t="str">
        <f>IF(AND($A$455&lt;=BJ$367,BJ$367&lt;=$B$455),((2/3)*$E$455),"")</f>
        <v/>
      </c>
      <c r="UF455" s="269" t="str">
        <f>IF(AND($A$455&lt;=BK$367,BK$367&lt;=$B$455),$C$455,"")</f>
        <v/>
      </c>
      <c r="UG455" s="269" t="str">
        <f>IF(AND($A$455&lt;=BK$367,BK$367&lt;=$B$455),((1/3)*$C$455),"")</f>
        <v/>
      </c>
      <c r="UH455" s="269" t="str">
        <f>IF(AND($A$455&lt;=BK$367,BK$367&lt;=$B$455),((2/3)*$C$455),"")</f>
        <v/>
      </c>
      <c r="UI455" s="269" t="str">
        <f>IF(AND($A$455&lt;=BK$367,BK$367&lt;=$B$455),$D$455,"")</f>
        <v/>
      </c>
      <c r="UJ455" s="269" t="str">
        <f>IF(AND($A$455&lt;=BK$367,BK$367&lt;=$B$455),((1/3)*$D$455),"")</f>
        <v/>
      </c>
      <c r="UK455" s="269" t="str">
        <f>IF(AND($A$455&lt;=BK$367,BK$367&lt;=$B$455),((2/3)*$D$455),"")</f>
        <v/>
      </c>
      <c r="UL455" s="269" t="str">
        <f>IF(AND($A$455&lt;=BK$367,BK$367&lt;=$B$455),$E$455,"")</f>
        <v/>
      </c>
      <c r="UM455" s="269" t="str">
        <f>IF(AND($A$455&lt;=BK$367,BK$367&lt;=$B$455),((1/3)*$E$455),"")</f>
        <v/>
      </c>
      <c r="UN455" s="269" t="str">
        <f>IF(AND($A$455&lt;=BK$367,BK$367&lt;=$B$455),((2/3)*$E$455),"")</f>
        <v/>
      </c>
      <c r="UO455" s="269" t="str">
        <f>IF(AND($A$455&lt;=BL$367,BL$367&lt;=$B$455),$C$455,"")</f>
        <v/>
      </c>
      <c r="UP455" s="269" t="str">
        <f>IF(AND($A$455&lt;=BL$367,BL$367&lt;=$B$455),((1/3)*$C$455),"")</f>
        <v/>
      </c>
      <c r="UQ455" s="269" t="str">
        <f>IF(AND($A$455&lt;=BL$367,BL$367&lt;=$B$455),((2/3)*$C$455),"")</f>
        <v/>
      </c>
      <c r="UR455" s="269" t="str">
        <f>IF(AND($A$455&lt;=BL$367,BL$367&lt;=$B$455),$D$455,"")</f>
        <v/>
      </c>
      <c r="US455" s="269" t="str">
        <f>IF(AND($A$455&lt;=BL$367,BL$367&lt;=$B$455),((1/3)*$D$455),"")</f>
        <v/>
      </c>
      <c r="UT455" s="269" t="str">
        <f>IF(AND($A$455&lt;=BL$367,BL$367&lt;=$B$455),((2/3)*$D$455),"")</f>
        <v/>
      </c>
      <c r="UU455" s="269" t="str">
        <f>IF(AND($A$455&lt;=BL$367,BL$367&lt;=$B$455),$E$455,"")</f>
        <v/>
      </c>
      <c r="UV455" s="269" t="str">
        <f>IF(AND($A$455&lt;=BL$367,BL$367&lt;=$B$455),((1/3)*$E$455),"")</f>
        <v/>
      </c>
      <c r="UW455" s="269" t="str">
        <f>IF(AND($A$455&lt;=BL$367,BL$367&lt;=$B$455),((2/3)*$E$455),"")</f>
        <v/>
      </c>
      <c r="UX455" s="269" t="str">
        <f>IF(AND($A$455&lt;=BM$367,BM$367&lt;=$B$455),$C$455,"")</f>
        <v/>
      </c>
      <c r="UY455" s="269" t="str">
        <f>IF(AND($A$455&lt;=BM$367,BM$367&lt;=$B$455),((1/3)*$C$455),"")</f>
        <v/>
      </c>
      <c r="UZ455" s="269" t="str">
        <f>IF(AND($A$455&lt;=BM$367,BM$367&lt;=$B$455),((2/3)*$C$455),"")</f>
        <v/>
      </c>
      <c r="VA455" s="269" t="str">
        <f>IF(AND($A$455&lt;=BM$367,BM$367&lt;=$B$455),$D$455,"")</f>
        <v/>
      </c>
      <c r="VB455" s="269" t="str">
        <f>IF(AND($A$455&lt;=BM$367,BM$367&lt;=$B$455),((1/3)*$D$455),"")</f>
        <v/>
      </c>
      <c r="VC455" s="269" t="str">
        <f>IF(AND($A$455&lt;=BM$367,BM$367&lt;=$B$455),((2/3)*$D$455),"")</f>
        <v/>
      </c>
      <c r="VD455" s="269" t="str">
        <f>IF(AND($A$455&lt;=BM$367,BM$367&lt;=$B$455),$E$455,"")</f>
        <v/>
      </c>
      <c r="VE455" s="269" t="str">
        <f>IF(AND($A$455&lt;=BM$367,BM$367&lt;=$B$455),((1/3)*$E$455),"")</f>
        <v/>
      </c>
      <c r="VF455" s="269" t="str">
        <f>IF(AND($A$455&lt;=BM$367,BM$367&lt;=$B$455),((2/3)*$E$455),"")</f>
        <v/>
      </c>
      <c r="VG455" s="269" t="str">
        <f>IF(AND($A$455&lt;=BN$367,BN$367&lt;=$B$455),$C$455,"")</f>
        <v/>
      </c>
      <c r="VH455" s="269" t="str">
        <f>IF(AND($A$455&lt;=BN$367,BN$367&lt;=$B$455),((1/3)*$C$455),"")</f>
        <v/>
      </c>
      <c r="VI455" s="269" t="str">
        <f>IF(AND($A$455&lt;=BN$367,BN$367&lt;=$B$455),((2/3)*$C$455),"")</f>
        <v/>
      </c>
      <c r="VJ455" s="269" t="str">
        <f>IF(AND($A$455&lt;=BN$367,BN$367&lt;=$B$455),$D$455,"")</f>
        <v/>
      </c>
      <c r="VK455" s="269" t="str">
        <f>IF(AND($A$455&lt;=BN$367,BN$367&lt;=$B$455),((1/3)*$D$455),"")</f>
        <v/>
      </c>
      <c r="VL455" s="269" t="str">
        <f>IF(AND($A$455&lt;=BN$367,BN$367&lt;=$B$455),((2/3)*$D$455),"")</f>
        <v/>
      </c>
      <c r="VM455" s="269" t="str">
        <f>IF(AND($A$455&lt;=BN$367,BN$367&lt;=$B$455),$E$455,"")</f>
        <v/>
      </c>
      <c r="VN455" s="269" t="str">
        <f>IF(AND($A$455&lt;=BN$367,BN$367&lt;=$B$455),((1/3)*$E$455),"")</f>
        <v/>
      </c>
      <c r="VO455" s="269" t="str">
        <f>IF(AND($A$455&lt;=BN$367,BN$367&lt;=$B$455),((2/3)*$E$455),"")</f>
        <v/>
      </c>
      <c r="VP455" s="269" t="str">
        <f>IF(AND($A$455&lt;=BO$367,BO$367&lt;=$B$455),$C$455,"")</f>
        <v/>
      </c>
      <c r="VQ455" s="269" t="str">
        <f>IF(AND($A$455&lt;=BO$367,BO$367&lt;=$B$455),((1/3)*$C$455),"")</f>
        <v/>
      </c>
      <c r="VR455" s="269" t="str">
        <f>IF(AND($A$455&lt;=BO$367,BO$367&lt;=$B$455),((2/3)*$C$455),"")</f>
        <v/>
      </c>
      <c r="VS455" s="269" t="str">
        <f>IF(AND($A$455&lt;=BO$367,BO$367&lt;=$B$455),$D$455,"")</f>
        <v/>
      </c>
      <c r="VT455" s="269" t="str">
        <f>IF(AND($A$455&lt;=BO$367,BO$367&lt;=$B$455),((1/3)*$D$455),"")</f>
        <v/>
      </c>
      <c r="VU455" s="269" t="str">
        <f>IF(AND($A$455&lt;=BO$367,BO$367&lt;=$B$455),((2/3)*$D$455),"")</f>
        <v/>
      </c>
      <c r="VV455" s="269" t="str">
        <f>IF(AND($A$455&lt;=BO$367,BO$367&lt;=$B$455),$E$455,"")</f>
        <v/>
      </c>
      <c r="VW455" s="269" t="str">
        <f>IF(AND($A$455&lt;=BO$367,BO$367&lt;=$B$455),((1/3)*$E$455),"")</f>
        <v/>
      </c>
      <c r="VX455" s="269" t="str">
        <f>IF(AND($A$455&lt;=BO$367,BO$367&lt;=$B$455),((2/3)*$E$455),"")</f>
        <v/>
      </c>
      <c r="VY455" s="269" t="str">
        <f>IF(AND($A$455&lt;=BP$367,BP$367&lt;=$B$455),$C$455,"")</f>
        <v/>
      </c>
      <c r="VZ455" s="269" t="str">
        <f>IF(AND($A$455&lt;=BP$367,BP$367&lt;=$B$455),((1/3)*$C$455),"")</f>
        <v/>
      </c>
      <c r="WA455" s="269" t="str">
        <f>IF(AND($A$455&lt;=BP$367,BP$367&lt;=$B$455),((2/3)*$C$455),"")</f>
        <v/>
      </c>
      <c r="WB455" s="269" t="str">
        <f>IF(AND($A$455&lt;=BP$367,BP$367&lt;=$B$455),$D$455,"")</f>
        <v/>
      </c>
      <c r="WC455" s="269" t="str">
        <f>IF(AND($A$455&lt;=BP$367,BP$367&lt;=$B$455),((1/3)*$D$455),"")</f>
        <v/>
      </c>
      <c r="WD455" s="269" t="str">
        <f>IF(AND($A$455&lt;=BP$367,BP$367&lt;=$B$455),((2/3)*$D$455),"")</f>
        <v/>
      </c>
      <c r="WE455" s="269" t="str">
        <f>IF(AND($A$455&lt;=BP$367,BP$367&lt;=$B$455),$E$455,"")</f>
        <v/>
      </c>
      <c r="WF455" s="269" t="str">
        <f>IF(AND($A$455&lt;=BP$367,BP$367&lt;=$B$455),((1/3)*$E$455),"")</f>
        <v/>
      </c>
      <c r="WG455" s="269" t="str">
        <f>IF(AND($A$455&lt;=BP$367,BP$367&lt;=$B$455),((2/3)*$E$455),"")</f>
        <v/>
      </c>
      <c r="WH455" s="269" t="str">
        <f>IF(AND($A$455&lt;=BQ$367,BQ$367&lt;=$B$455),$C$455,"")</f>
        <v/>
      </c>
      <c r="WI455" s="269" t="str">
        <f>IF(AND($A$455&lt;=BQ$367,BQ$367&lt;=$B$455),((1/3)*$C$455),"")</f>
        <v/>
      </c>
      <c r="WJ455" s="269" t="str">
        <f>IF(AND($A$455&lt;=BQ$367,BQ$367&lt;=$B$455),((2/3)*$C$455),"")</f>
        <v/>
      </c>
      <c r="WK455" s="269" t="str">
        <f>IF(AND($A$455&lt;=BQ$367,BQ$367&lt;=$B$455),$D$455,"")</f>
        <v/>
      </c>
      <c r="WL455" s="269" t="str">
        <f>IF(AND($A$455&lt;=BQ$367,BQ$367&lt;=$B$455),((1/3)*$D$455),"")</f>
        <v/>
      </c>
      <c r="WM455" s="269" t="str">
        <f>IF(AND($A$455&lt;=BQ$367,BQ$367&lt;=$B$455),((2/3)*$D$455),"")</f>
        <v/>
      </c>
      <c r="WN455" s="269" t="str">
        <f>IF(AND($A$455&lt;=BQ$367,BQ$367&lt;=$B$455),$E$455,"")</f>
        <v/>
      </c>
      <c r="WO455" s="269" t="str">
        <f>IF(AND($A$455&lt;=BQ$367,BQ$367&lt;=$B$455),((1/3)*$E$455),"")</f>
        <v/>
      </c>
      <c r="WP455" s="269" t="str">
        <f>IF(AND($A$455&lt;=BQ$367,BQ$367&lt;=$B$455),((2/3)*$E$455),"")</f>
        <v/>
      </c>
      <c r="WQ455" s="269" t="str">
        <f>IF(AND($A$455&lt;=BR$367,BR$367&lt;=$B$455),$C$455,"")</f>
        <v/>
      </c>
      <c r="WR455" s="269" t="str">
        <f>IF(AND($A$455&lt;=BR$367,BR$367&lt;=$B$455),((1/3)*$C$455),"")</f>
        <v/>
      </c>
      <c r="WS455" s="269" t="str">
        <f>IF(AND($A$455&lt;=BR$367,BR$367&lt;=$B$455),((2/3)*$C$455),"")</f>
        <v/>
      </c>
      <c r="WT455" s="269" t="str">
        <f>IF(AND($A$455&lt;=BR$367,BR$367&lt;=$B$455),$D$455,"")</f>
        <v/>
      </c>
      <c r="WU455" s="269" t="str">
        <f>IF(AND($A$455&lt;=BR$367,BR$367&lt;=$B$455),((1/3)*$D$455),"")</f>
        <v/>
      </c>
      <c r="WV455" s="269" t="str">
        <f>IF(AND($A$455&lt;=BR$367,BR$367&lt;=$B$455),((2/3)*$D$455),"")</f>
        <v/>
      </c>
      <c r="WW455" s="269" t="str">
        <f>IF(AND($A$455&lt;=BR$367,BR$367&lt;=$B$455),$E$455,"")</f>
        <v/>
      </c>
      <c r="WX455" s="269" t="str">
        <f>IF(AND($A$455&lt;=BR$367,BR$367&lt;=$B$455),((1/3)*$E$455),"")</f>
        <v/>
      </c>
      <c r="WY455" s="269" t="str">
        <f>IF(AND($A$455&lt;=BR$367,BR$367&lt;=$B$455),((2/3)*$E$455),"")</f>
        <v/>
      </c>
      <c r="WZ455" s="269" t="str">
        <f>IF(AND($A$455&lt;=BS$367,BS$367&lt;=$B$455),$C$455,"")</f>
        <v/>
      </c>
      <c r="XA455" s="269" t="str">
        <f>IF(AND($A$455&lt;=BS$367,BS$367&lt;=$B$455),((1/3)*$C$455),"")</f>
        <v/>
      </c>
      <c r="XB455" s="269" t="str">
        <f>IF(AND($A$455&lt;=BS$367,BS$367&lt;=$B$455),((2/3)*$C$455),"")</f>
        <v/>
      </c>
      <c r="XC455" s="269" t="str">
        <f>IF(AND($A$455&lt;=BS$367,BS$367&lt;=$B$455),$D$455,"")</f>
        <v/>
      </c>
      <c r="XD455" s="269" t="str">
        <f>IF(AND($A$455&lt;=BS$367,BS$367&lt;=$B$455),((1/3)*$D$455),"")</f>
        <v/>
      </c>
      <c r="XE455" s="269" t="str">
        <f>IF(AND($A$455&lt;=BS$367,BS$367&lt;=$B$455),((2/3)*$D$455),"")</f>
        <v/>
      </c>
      <c r="XF455" s="269" t="str">
        <f>IF(AND($A$455&lt;=BS$367,BS$367&lt;=$B$455),$E$455,"")</f>
        <v/>
      </c>
      <c r="XG455" s="269" t="str">
        <f>IF(AND($A$455&lt;=BS$367,BS$367&lt;=$B$455),((1/3)*$E$455),"")</f>
        <v/>
      </c>
      <c r="XH455" s="269" t="str">
        <f>IF(AND($A$455&lt;=BS$367,BS$367&lt;=$B$455),((2/3)*$E$455),"")</f>
        <v/>
      </c>
      <c r="XI455" s="269" t="str">
        <f>IF(AND($A$455&lt;=BT$367,BT$367&lt;=$B$455),$C$455,"")</f>
        <v/>
      </c>
      <c r="XJ455" s="269" t="str">
        <f>IF(AND($A$455&lt;=BT$367,BT$367&lt;=$B$455),((1/3)*$C$455),"")</f>
        <v/>
      </c>
      <c r="XK455" s="269" t="str">
        <f>IF(AND($A$455&lt;=BT$367,BT$367&lt;=$B$455),((2/3)*$C$455),"")</f>
        <v/>
      </c>
      <c r="XL455" s="269" t="str">
        <f>IF(AND($A$455&lt;=BT$367,BT$367&lt;=$B$455),$D$455,"")</f>
        <v/>
      </c>
      <c r="XM455" s="269" t="str">
        <f>IF(AND($A$455&lt;=BT$367,BT$367&lt;=$B$455),((1/3)*$D$455),"")</f>
        <v/>
      </c>
      <c r="XN455" s="269" t="str">
        <f>IF(AND($A$455&lt;=BT$367,BT$367&lt;=$B$455),((2/3)*$D$455),"")</f>
        <v/>
      </c>
      <c r="XO455" s="269" t="str">
        <f>IF(AND($A$455&lt;=BT$367,BT$367&lt;=$B$455),$E$455,"")</f>
        <v/>
      </c>
      <c r="XP455" s="269" t="str">
        <f>IF(AND($A$455&lt;=BT$367,BT$367&lt;=$B$455),((1/3)*$E$455),"")</f>
        <v/>
      </c>
      <c r="XQ455" s="269" t="str">
        <f>IF(AND($A$455&lt;=BT$367,BT$367&lt;=$B$455),((2/3)*$E$455),"")</f>
        <v/>
      </c>
      <c r="XR455" s="269" t="str">
        <f>IF(AND($A$455&lt;=BU$367,BU$367&lt;=$B$455),$C$455,"")</f>
        <v/>
      </c>
      <c r="XS455" s="269" t="str">
        <f>IF(AND($A$455&lt;=BU$367,BU$367&lt;=$B$455),((1/3)*$C$455),"")</f>
        <v/>
      </c>
      <c r="XT455" s="269" t="str">
        <f>IF(AND($A$455&lt;=BU$367,BU$367&lt;=$B$455),((2/3)*$C$455),"")</f>
        <v/>
      </c>
      <c r="XU455" s="269" t="str">
        <f>IF(AND($A$455&lt;=BU$367,BU$367&lt;=$B$455),$D$455,"")</f>
        <v/>
      </c>
      <c r="XV455" s="269" t="str">
        <f>IF(AND($A$455&lt;=BU$367,BU$367&lt;=$B$455),((1/3)*$D$455),"")</f>
        <v/>
      </c>
      <c r="XW455" s="269" t="str">
        <f>IF(AND($A$455&lt;=BU$367,BU$367&lt;=$B$455),((2/3)*$D$455),"")</f>
        <v/>
      </c>
      <c r="XX455" s="269" t="str">
        <f>IF(AND($A$455&lt;=BU$367,BU$367&lt;=$B$455),$E$455,"")</f>
        <v/>
      </c>
      <c r="XY455" s="269" t="str">
        <f>IF(AND($A$455&lt;=BU$367,BU$367&lt;=$B$455),((1/3)*$E$455),"")</f>
        <v/>
      </c>
      <c r="XZ455" s="269" t="str">
        <f>IF(AND($A$455&lt;=BU$367,BU$367&lt;=$B$455),((2/3)*$E$455),"")</f>
        <v/>
      </c>
      <c r="YA455" s="269" t="str">
        <f>IF(AND($A$455&lt;=BV$367,BV$367&lt;=$B$455),$C$455,"")</f>
        <v/>
      </c>
      <c r="YB455" s="269" t="str">
        <f>IF(AND($A$455&lt;=BV$367,BV$367&lt;=$B$455),((1/3)*$C$455),"")</f>
        <v/>
      </c>
      <c r="YC455" s="269" t="str">
        <f>IF(AND($A$455&lt;=BV$367,BV$367&lt;=$B$455),((2/3)*$C$455),"")</f>
        <v/>
      </c>
      <c r="YD455" s="269" t="str">
        <f>IF(AND($A$455&lt;=BV$367,BV$367&lt;=$B$455),$D$455,"")</f>
        <v/>
      </c>
      <c r="YE455" s="269" t="str">
        <f>IF(AND($A$455&lt;=BV$367,BV$367&lt;=$B$455),((1/3)*$D$455),"")</f>
        <v/>
      </c>
      <c r="YF455" s="269" t="str">
        <f>IF(AND($A$455&lt;=BV$367,BV$367&lt;=$B$455),((2/3)*$D$455),"")</f>
        <v/>
      </c>
      <c r="YG455" s="269" t="str">
        <f>IF(AND($A$455&lt;=BV$367,BV$367&lt;=$B$455),$E$455,"")</f>
        <v/>
      </c>
      <c r="YH455" s="269" t="str">
        <f>IF(AND($A$455&lt;=BV$367,BV$367&lt;=$B$455),((1/3)*$E$455),"")</f>
        <v/>
      </c>
      <c r="YI455" s="269" t="str">
        <f>IF(AND($A$455&lt;=BV$367,BV$367&lt;=$B$455),((2/3)*$E$455),"")</f>
        <v/>
      </c>
      <c r="YJ455" s="269" t="str">
        <f>IF(AND($A$455&lt;=BW$367,BW$367&lt;=$B$455),$C$455,"")</f>
        <v/>
      </c>
      <c r="YK455" s="269" t="str">
        <f>IF(AND($A$455&lt;=BW$367,BW$367&lt;=$B$455),((1/3)*$C$455),"")</f>
        <v/>
      </c>
      <c r="YL455" s="269" t="str">
        <f>IF(AND($A$455&lt;=BW$367,BW$367&lt;=$B$455),((2/3)*$C$455),"")</f>
        <v/>
      </c>
      <c r="YM455" s="269" t="str">
        <f>IF(AND($A$455&lt;=BW$367,BW$367&lt;=$B$455),$D$455,"")</f>
        <v/>
      </c>
      <c r="YN455" s="269" t="str">
        <f>IF(AND($A$455&lt;=BW$367,BW$367&lt;=$B$455),((1/3)*$D$455),"")</f>
        <v/>
      </c>
      <c r="YO455" s="269" t="str">
        <f>IF(AND($A$455&lt;=BW$367,BW$367&lt;=$B$455),((2/3)*$D$455),"")</f>
        <v/>
      </c>
      <c r="YP455" s="269" t="str">
        <f>IF(AND($A$455&lt;=BW$367,BW$367&lt;=$B$455),$E$455,"")</f>
        <v/>
      </c>
      <c r="YQ455" s="269" t="str">
        <f>IF(AND($A$455&lt;=BW$367,BW$367&lt;=$B$455),((1/3)*$E$455),"")</f>
        <v/>
      </c>
      <c r="YR455" s="269" t="str">
        <f>IF(AND($A$455&lt;=BW$367,BW$367&lt;=$B$455),((2/3)*$E$455),"")</f>
        <v/>
      </c>
      <c r="YS455" s="269" t="str">
        <f>IF(AND($A$455&lt;=BX$367,BX$367&lt;=$B$455),$C$455,"")</f>
        <v/>
      </c>
      <c r="YT455" s="269" t="str">
        <f>IF(AND($A$455&lt;=BX$367,BX$367&lt;=$B$455),((1/3)*$C$455),"")</f>
        <v/>
      </c>
      <c r="YU455" s="269" t="str">
        <f>IF(AND($A$455&lt;=BX$367,BX$367&lt;=$B$455),((2/3)*$C$455),"")</f>
        <v/>
      </c>
      <c r="YV455" s="269" t="str">
        <f>IF(AND($A$455&lt;=BX$367,BX$367&lt;=$B$455),$D$455,"")</f>
        <v/>
      </c>
      <c r="YW455" s="269" t="str">
        <f>IF(AND($A$455&lt;=BX$367,BX$367&lt;=$B$455),((1/3)*$D$455),"")</f>
        <v/>
      </c>
      <c r="YX455" s="269" t="str">
        <f>IF(AND($A$455&lt;=BX$367,BX$367&lt;=$B$455),((2/3)*$D$455),"")</f>
        <v/>
      </c>
      <c r="YY455" s="269" t="str">
        <f>IF(AND($A$455&lt;=BX$367,BX$367&lt;=$B$455),$E$455,"")</f>
        <v/>
      </c>
      <c r="YZ455" s="269" t="str">
        <f>IF(AND($A$455&lt;=BX$367,BX$367&lt;=$B$455),((1/3)*$E$455),"")</f>
        <v/>
      </c>
      <c r="ZA455" s="269" t="str">
        <f>IF(AND($A$455&lt;=BX$367,BX$367&lt;=$B$455),((2/3)*$E$455),"")</f>
        <v/>
      </c>
      <c r="ZB455" s="269" t="str">
        <f>IF(AND($A$455&lt;=BY$367,BY$367&lt;=$B$455),$C$455,"")</f>
        <v/>
      </c>
      <c r="ZC455" s="269" t="str">
        <f>IF(AND($A$455&lt;=BY$367,BY$367&lt;=$B$455),((1/3)*$C$455),"")</f>
        <v/>
      </c>
      <c r="ZD455" s="269" t="str">
        <f>IF(AND($A$455&lt;=BY$367,BY$367&lt;=$B$455),((2/3)*$C$455),"")</f>
        <v/>
      </c>
      <c r="ZE455" s="269" t="str">
        <f>IF(AND($A$455&lt;=BY$367,BY$367&lt;=$B$455),$D$455,"")</f>
        <v/>
      </c>
      <c r="ZF455" s="269" t="str">
        <f>IF(AND($A$455&lt;=BY$367,BY$367&lt;=$B$455),((1/3)*$D$455),"")</f>
        <v/>
      </c>
      <c r="ZG455" s="269" t="str">
        <f>IF(AND($A$455&lt;=BY$367,BY$367&lt;=$B$455),((2/3)*$D$455),"")</f>
        <v/>
      </c>
      <c r="ZH455" s="269" t="str">
        <f>IF(AND($A$455&lt;=BY$367,BY$367&lt;=$B$455),$E$455,"")</f>
        <v/>
      </c>
      <c r="ZI455" s="269" t="str">
        <f>IF(AND($A$455&lt;=BY$367,BY$367&lt;=$B$455),((1/3)*$E$455),"")</f>
        <v/>
      </c>
      <c r="ZJ455" s="269" t="str">
        <f>IF(AND($A$455&lt;=BY$367,BY$367&lt;=$B$455),((2/3)*$E$455),"")</f>
        <v/>
      </c>
      <c r="ZK455" s="269" t="str">
        <f>IF(AND($A$455&lt;=BZ$367,BZ$367&lt;=$B$455),$C$455,"")</f>
        <v/>
      </c>
      <c r="ZL455" s="269" t="str">
        <f>IF(AND($A$455&lt;=BZ$367,BZ$367&lt;=$B$455),((1/3)*$C$455),"")</f>
        <v/>
      </c>
      <c r="ZM455" s="269" t="str">
        <f>IF(AND($A$455&lt;=BZ$367,BZ$367&lt;=$B$455),((2/3)*$C$455),"")</f>
        <v/>
      </c>
      <c r="ZN455" s="269" t="str">
        <f>IF(AND($A$455&lt;=BZ$367,BZ$367&lt;=$B$455),$D$455,"")</f>
        <v/>
      </c>
      <c r="ZO455" s="269" t="str">
        <f>IF(AND($A$455&lt;=BZ$367,BZ$367&lt;=$B$455),((1/3)*$D$455),"")</f>
        <v/>
      </c>
      <c r="ZP455" s="269" t="str">
        <f>IF(AND($A$455&lt;=BZ$367,BZ$367&lt;=$B$455),((2/3)*$D$455),"")</f>
        <v/>
      </c>
      <c r="ZQ455" s="269" t="str">
        <f>IF(AND($A$455&lt;=BZ$367,BZ$367&lt;=$B$455),$E$455,"")</f>
        <v/>
      </c>
      <c r="ZR455" s="269" t="str">
        <f>IF(AND($A$455&lt;=BZ$367,BZ$367&lt;=$B$455),((1/3)*$E$455),"")</f>
        <v/>
      </c>
      <c r="ZS455" s="269" t="str">
        <f>IF(AND($A$455&lt;=BZ$367,BZ$367&lt;=$B$455),((2/3)*$E$455),"")</f>
        <v/>
      </c>
      <c r="ZT455" s="269" t="str">
        <f>IF(AND($A$455&lt;=CA$367,CA$367&lt;=$B$455),$C$455,"")</f>
        <v/>
      </c>
      <c r="ZU455" s="269" t="str">
        <f>IF(AND($A$455&lt;=CA$367,CA$367&lt;=$B$455),((1/3)*$C$455),"")</f>
        <v/>
      </c>
      <c r="ZV455" s="269" t="str">
        <f>IF(AND($A$455&lt;=CA$367,CA$367&lt;=$B$455),((2/3)*$C$455),"")</f>
        <v/>
      </c>
      <c r="ZW455" s="269" t="str">
        <f>IF(AND($A$455&lt;=CA$367,CA$367&lt;=$B$455),$D$455,"")</f>
        <v/>
      </c>
      <c r="ZX455" s="269" t="str">
        <f>IF(AND($A$455&lt;=CA$367,CA$367&lt;=$B$455),((1/3)*$D$455),"")</f>
        <v/>
      </c>
      <c r="ZY455" s="269" t="str">
        <f>IF(AND($A$455&lt;=CA$367,CA$367&lt;=$B$455),((2/3)*$D$455),"")</f>
        <v/>
      </c>
      <c r="ZZ455" s="269" t="str">
        <f>IF(AND($A$455&lt;=CA$367,CA$367&lt;=$B$455),$E$455,"")</f>
        <v/>
      </c>
      <c r="AAA455" s="269" t="str">
        <f>IF(AND($A$455&lt;=CA$367,CA$367&lt;=$B$455),((1/3)*$E$455),"")</f>
        <v/>
      </c>
      <c r="AAB455" s="269" t="str">
        <f>IF(AND($A$455&lt;=CA$367,CA$367&lt;=$B$455),((2/3)*$E$455),"")</f>
        <v/>
      </c>
      <c r="AAC455" s="269" t="str">
        <f>IF(AND($A$455&lt;=CB$367,CB$367&lt;=$B$455),$C$455,"")</f>
        <v/>
      </c>
      <c r="AAD455" s="269" t="str">
        <f>IF(AND($A$455&lt;=CB$367,CB$367&lt;=$B$455),((1/3)*$C$455),"")</f>
        <v/>
      </c>
      <c r="AAE455" s="269" t="str">
        <f>IF(AND($A$455&lt;=CB$367,CB$367&lt;=$B$455),((2/3)*$C$455),"")</f>
        <v/>
      </c>
      <c r="AAF455" s="269" t="str">
        <f>IF(AND($A$455&lt;=CB$367,CB$367&lt;=$B$455),$D$455,"")</f>
        <v/>
      </c>
      <c r="AAG455" s="269" t="str">
        <f>IF(AND($A$455&lt;=CB$367,CB$367&lt;=$B$455),((1/3)*$D$455),"")</f>
        <v/>
      </c>
      <c r="AAH455" s="269" t="str">
        <f>IF(AND($A$455&lt;=CB$367,CB$367&lt;=$B$455),((2/3)*$D$455),"")</f>
        <v/>
      </c>
      <c r="AAI455" s="269" t="str">
        <f>IF(AND($A$455&lt;=CB$367,CB$367&lt;=$B$455),$E$455,"")</f>
        <v/>
      </c>
      <c r="AAJ455" s="269" t="str">
        <f>IF(AND($A$455&lt;=CB$367,CB$367&lt;=$B$455),((1/3)*$E$455),"")</f>
        <v/>
      </c>
      <c r="AAK455" s="269" t="str">
        <f>IF(AND($A$455&lt;=CB$367,CB$367&lt;=$B$455),((2/3)*$E$455),"")</f>
        <v/>
      </c>
      <c r="AAL455" s="269" t="str">
        <f>IF(AND($A$455&lt;=CC$367,CC$367&lt;=$B$455),$C$455,"")</f>
        <v/>
      </c>
      <c r="AAM455" s="269" t="str">
        <f>IF(AND($A$455&lt;=CC$367,CC$367&lt;=$B$455),((1/3)*$C$455),"")</f>
        <v/>
      </c>
      <c r="AAN455" s="269" t="str">
        <f>IF(AND($A$455&lt;=CC$367,CC$367&lt;=$B$455),((2/3)*$C$455),"")</f>
        <v/>
      </c>
      <c r="AAO455" s="269" t="str">
        <f>IF(AND($A$455&lt;=CC$367,CC$367&lt;=$B$455),$D$455,"")</f>
        <v/>
      </c>
      <c r="AAP455" s="269" t="str">
        <f>IF(AND($A$455&lt;=CC$367,CC$367&lt;=$B$455),((1/3)*$D$455),"")</f>
        <v/>
      </c>
      <c r="AAQ455" s="269" t="str">
        <f>IF(AND($A$455&lt;=CC$367,CC$367&lt;=$B$455),((2/3)*$D$455),"")</f>
        <v/>
      </c>
      <c r="AAR455" s="269" t="str">
        <f>IF(AND($A$455&lt;=CC$367,CC$367&lt;=$B$455),$E$455,"")</f>
        <v/>
      </c>
      <c r="AAS455" s="269" t="str">
        <f>IF(AND($A$455&lt;=CC$367,CC$367&lt;=$B$455),((1/3)*$E$455),"")</f>
        <v/>
      </c>
      <c r="AAT455" s="269" t="str">
        <f>IF(AND($A$455&lt;=CC$367,CC$367&lt;=$B$455),((2/3)*$E$455),"")</f>
        <v/>
      </c>
      <c r="AAU455" s="269" t="str">
        <f>IF(AND($A$455&lt;=CD$367,CD$367&lt;=$B$455),$C$455,"")</f>
        <v/>
      </c>
      <c r="AAV455" s="269" t="str">
        <f>IF(AND($A$455&lt;=CD$367,CD$367&lt;=$B$455),((1/3)*$C$455),"")</f>
        <v/>
      </c>
      <c r="AAW455" s="269" t="str">
        <f>IF(AND($A$455&lt;=CD$367,CD$367&lt;=$B$455),((2/3)*$C$455),"")</f>
        <v/>
      </c>
      <c r="AAX455" s="269" t="str">
        <f>IF(AND($A$455&lt;=CD$367,CD$367&lt;=$B$455),$D$455,"")</f>
        <v/>
      </c>
      <c r="AAY455" s="269" t="str">
        <f>IF(AND($A$455&lt;=CD$367,CD$367&lt;=$B$455),((1/3)*$D$455),"")</f>
        <v/>
      </c>
      <c r="AAZ455" s="269" t="str">
        <f>IF(AND($A$455&lt;=CD$367,CD$367&lt;=$B$455),((2/3)*$D$455),"")</f>
        <v/>
      </c>
      <c r="ABA455" s="269" t="str">
        <f>IF(AND($A$455&lt;=CD$367,CD$367&lt;=$B$455),$E$455,"")</f>
        <v/>
      </c>
      <c r="ABB455" s="269" t="str">
        <f>IF(AND($A$455&lt;=CD$367,CD$367&lt;=$B$455),((1/3)*$E$455),"")</f>
        <v/>
      </c>
      <c r="ABC455" s="269" t="str">
        <f>IF(AND($A$455&lt;=CD$367,CD$367&lt;=$B$455),((2/3)*$E$455),"")</f>
        <v/>
      </c>
      <c r="ABD455" s="269" t="str">
        <f>IF(AND($A$455&lt;=CE$367,CE$367&lt;=$B$455),$C$455,"")</f>
        <v/>
      </c>
      <c r="ABE455" s="269" t="str">
        <f>IF(AND($A$455&lt;=CE$367,CE$367&lt;=$B$455),((1/3)*$C$455),"")</f>
        <v/>
      </c>
      <c r="ABF455" s="269" t="str">
        <f>IF(AND($A$455&lt;=CE$367,CE$367&lt;=$B$455),((2/3)*$C$455),"")</f>
        <v/>
      </c>
      <c r="ABG455" s="269" t="str">
        <f>IF(AND($A$455&lt;=CE$367,CE$367&lt;=$B$455),$D$455,"")</f>
        <v/>
      </c>
      <c r="ABH455" s="269" t="str">
        <f>IF(AND($A$455&lt;=CE$367,CE$367&lt;=$B$455),((1/3)*$D$455),"")</f>
        <v/>
      </c>
      <c r="ABI455" s="269" t="str">
        <f>IF(AND($A$455&lt;=CE$367,CE$367&lt;=$B$455),((2/3)*$D$455),"")</f>
        <v/>
      </c>
      <c r="ABJ455" s="269" t="str">
        <f>IF(AND($A$455&lt;=CE$367,CE$367&lt;=$B$455),$E$455,"")</f>
        <v/>
      </c>
      <c r="ABK455" s="269" t="str">
        <f>IF(AND($A$455&lt;=CE$367,CE$367&lt;=$B$455),((1/3)*$E$455),"")</f>
        <v/>
      </c>
      <c r="ABL455" s="269" t="str">
        <f>IF(AND($A$455&lt;=CE$367,CE$367&lt;=$B$455),((2/3)*$E$455),"")</f>
        <v/>
      </c>
      <c r="ABM455" s="269" t="str">
        <f>IF(AND($A$455&lt;=CF$367,CF$367&lt;=$B$455),$C$455,"")</f>
        <v/>
      </c>
      <c r="ABN455" s="269" t="str">
        <f>IF(AND($A$455&lt;=CF$367,CF$367&lt;=$B$455),((1/3)*$C$455),"")</f>
        <v/>
      </c>
      <c r="ABO455" s="269" t="str">
        <f>IF(AND($A$455&lt;=CF$367,CF$367&lt;=$B$455),((2/3)*$C$455),"")</f>
        <v/>
      </c>
      <c r="ABP455" s="269" t="str">
        <f>IF(AND($A$455&lt;=CF$367,CF$367&lt;=$B$455),$D$455,"")</f>
        <v/>
      </c>
      <c r="ABQ455" s="269" t="str">
        <f>IF(AND($A$455&lt;=CF$367,CF$367&lt;=$B$455),((1/3)*$D$455),"")</f>
        <v/>
      </c>
      <c r="ABR455" s="269" t="str">
        <f>IF(AND($A$455&lt;=CF$367,CF$367&lt;=$B$455),((2/3)*$D$455),"")</f>
        <v/>
      </c>
      <c r="ABS455" s="269" t="str">
        <f>IF(AND($A$455&lt;=CF$367,CF$367&lt;=$B$455),$E$455,"")</f>
        <v/>
      </c>
      <c r="ABT455" s="269" t="str">
        <f>IF(AND($A$455&lt;=CF$367,CF$367&lt;=$B$455),((1/3)*$E$455),"")</f>
        <v/>
      </c>
      <c r="ABU455" s="269" t="str">
        <f>IF(AND($A$455&lt;=CF$367,CF$367&lt;=$B$455),((2/3)*$E$455),"")</f>
        <v/>
      </c>
      <c r="ABV455" s="269" t="str">
        <f>IF(AND($A$455&lt;=CG$367,CG$367&lt;=$B$455),$C$455,"")</f>
        <v/>
      </c>
      <c r="ABW455" s="269" t="str">
        <f>IF(AND($A$455&lt;=CG$367,CG$367&lt;=$B$455),((1/3)*$C$455),"")</f>
        <v/>
      </c>
      <c r="ABX455" s="269" t="str">
        <f>IF(AND($A$455&lt;=CG$367,CG$367&lt;=$B$455),((2/3)*$C$455),"")</f>
        <v/>
      </c>
      <c r="ABY455" s="269" t="str">
        <f>IF(AND($A$455&lt;=CG$367,CG$367&lt;=$B$455),$D$455,"")</f>
        <v/>
      </c>
      <c r="ABZ455" s="269" t="str">
        <f>IF(AND($A$455&lt;=CG$367,CG$367&lt;=$B$455),((1/3)*$D$455),"")</f>
        <v/>
      </c>
      <c r="ACA455" s="269" t="str">
        <f>IF(AND($A$455&lt;=CG$367,CG$367&lt;=$B$455),((2/3)*$D$455),"")</f>
        <v/>
      </c>
      <c r="ACB455" s="269" t="str">
        <f>IF(AND($A$455&lt;=CG$367,CG$367&lt;=$B$455),$E$455,"")</f>
        <v/>
      </c>
      <c r="ACC455" s="269" t="str">
        <f>IF(AND($A$455&lt;=CG$367,CG$367&lt;=$B$455),((1/3)*$E$455),"")</f>
        <v/>
      </c>
      <c r="ACD455" s="269" t="str">
        <f>IF(AND($A$455&lt;=CG$367,CG$367&lt;=$B$455),((2/3)*$E$455),"")</f>
        <v/>
      </c>
      <c r="ACE455" s="269" t="str">
        <f>IF(AND($A$455&lt;=CH$367,CH$367&lt;=$B$455),$C$455,"")</f>
        <v/>
      </c>
      <c r="ACF455" s="269" t="str">
        <f>IF(AND($A$455&lt;=CH$367,CH$367&lt;=$B$455),((1/3)*$C$455),"")</f>
        <v/>
      </c>
      <c r="ACG455" s="269" t="str">
        <f>IF(AND($A$455&lt;=CH$367,CH$367&lt;=$B$455),((2/3)*$C$455),"")</f>
        <v/>
      </c>
      <c r="ACH455" s="269" t="str">
        <f>IF(AND($A$455&lt;=CH$367,CH$367&lt;=$B$455),$D$455,"")</f>
        <v/>
      </c>
      <c r="ACI455" s="269" t="str">
        <f>IF(AND($A$455&lt;=CH$367,CH$367&lt;=$B$455),((1/3)*$D$455),"")</f>
        <v/>
      </c>
      <c r="ACJ455" s="269" t="str">
        <f>IF(AND($A$455&lt;=CH$367,CH$367&lt;=$B$455),((2/3)*$D$455),"")</f>
        <v/>
      </c>
      <c r="ACK455" s="269" t="str">
        <f>IF(AND($A$455&lt;=CH$367,CH$367&lt;=$B$455),$E$455,"")</f>
        <v/>
      </c>
      <c r="ACL455" s="269" t="str">
        <f>IF(AND($A$455&lt;=CH$367,CH$367&lt;=$B$455),((1/3)*$E$455),"")</f>
        <v/>
      </c>
      <c r="ACM455" s="269" t="str">
        <f>IF(AND($A$455&lt;=CH$367,CH$367&lt;=$B$455),((2/3)*$E$455),"")</f>
        <v/>
      </c>
      <c r="ACN455" s="269" t="str">
        <f>IF(AND($A$455&lt;=CI$367,CI$367&lt;=$B$455),$C$455,"")</f>
        <v/>
      </c>
      <c r="ACO455" s="269" t="str">
        <f>IF(AND($A$455&lt;=CI$367,CI$367&lt;=$B$455),((1/3)*$C$455),"")</f>
        <v/>
      </c>
      <c r="ACP455" s="269" t="str">
        <f>IF(AND($A$455&lt;=CI$367,CI$367&lt;=$B$455),((2/3)*$C$455),"")</f>
        <v/>
      </c>
      <c r="ACQ455" s="269" t="str">
        <f>IF(AND($A$455&lt;=CI$367,CI$367&lt;=$B$455),$D$455,"")</f>
        <v/>
      </c>
      <c r="ACR455" s="269" t="str">
        <f>IF(AND($A$455&lt;=CI$367,CI$367&lt;=$B$455),((1/3)*$D$455),"")</f>
        <v/>
      </c>
      <c r="ACS455" s="269" t="str">
        <f>IF(AND($A$455&lt;=CI$367,CI$367&lt;=$B$455),((2/3)*$D$455),"")</f>
        <v/>
      </c>
      <c r="ACT455" s="269" t="str">
        <f>IF(AND($A$455&lt;=CI$367,CI$367&lt;=$B$455),$E$455,"")</f>
        <v/>
      </c>
      <c r="ACU455" s="269" t="str">
        <f>IF(AND($A$455&lt;=CI$367,CI$367&lt;=$B$455),((1/3)*$E$455),"")</f>
        <v/>
      </c>
      <c r="ACV455" s="269" t="str">
        <f>IF(AND($A$455&lt;=CI$367,CI$367&lt;=$B$455),((2/3)*$E$455),"")</f>
        <v/>
      </c>
      <c r="ACW455" s="269" t="str">
        <f>IF(AND($A$455&lt;=CJ$367,CJ$367&lt;=$B$455),$C$455,"")</f>
        <v/>
      </c>
      <c r="ACX455" s="269" t="str">
        <f>IF(AND($A$455&lt;=CJ$367,CJ$367&lt;=$B$455),((1/3)*$C$455),"")</f>
        <v/>
      </c>
      <c r="ACY455" s="269" t="str">
        <f>IF(AND($A$455&lt;=CJ$367,CJ$367&lt;=$B$455),((2/3)*$C$455),"")</f>
        <v/>
      </c>
      <c r="ACZ455" s="269" t="str">
        <f>IF(AND($A$455&lt;=CJ$367,CJ$367&lt;=$B$455),$D$455,"")</f>
        <v/>
      </c>
      <c r="ADA455" s="269" t="str">
        <f>IF(AND($A$455&lt;=CJ$367,CJ$367&lt;=$B$455),((1/3)*$D$455),"")</f>
        <v/>
      </c>
      <c r="ADB455" s="269" t="str">
        <f>IF(AND($A$455&lt;=CJ$367,CJ$367&lt;=$B$455),((2/3)*$D$455),"")</f>
        <v/>
      </c>
      <c r="ADC455" s="269" t="str">
        <f>IF(AND($A$455&lt;=CJ$367,CJ$367&lt;=$B$455),$E$455,"")</f>
        <v/>
      </c>
      <c r="ADD455" s="269" t="str">
        <f>IF(AND($A$455&lt;=CJ$367,CJ$367&lt;=$B$455),((1/3)*$E$455),"")</f>
        <v/>
      </c>
      <c r="ADE455" s="269" t="str">
        <f>IF(AND($A$455&lt;=CJ$367,CJ$367&lt;=$B$455),((2/3)*$E$455),"")</f>
        <v/>
      </c>
      <c r="ADF455" s="269" t="str">
        <f>IF(AND($A$455&lt;=CK$367,CK$367&lt;=$B$455),$C$455,"")</f>
        <v/>
      </c>
      <c r="ADG455" s="269" t="str">
        <f>IF(AND($A$455&lt;=CK$367,CK$367&lt;=$B$455),((1/3)*$C$455),"")</f>
        <v/>
      </c>
      <c r="ADH455" s="269" t="str">
        <f>IF(AND($A$455&lt;=CK$367,CK$367&lt;=$B$455),((2/3)*$C$455),"")</f>
        <v/>
      </c>
      <c r="ADI455" s="269" t="str">
        <f>IF(AND($A$455&lt;=CK$367,CK$367&lt;=$B$455),$D$455,"")</f>
        <v/>
      </c>
      <c r="ADJ455" s="269" t="str">
        <f>IF(AND($A$455&lt;=CK$367,CK$367&lt;=$B$455),((1/3)*$D$455),"")</f>
        <v/>
      </c>
      <c r="ADK455" s="269" t="str">
        <f>IF(AND($A$455&lt;=CK$367,CK$367&lt;=$B$455),((2/3)*$D$455),"")</f>
        <v/>
      </c>
      <c r="ADL455" s="269" t="str">
        <f>IF(AND($A$455&lt;=CK$367,CK$367&lt;=$B$455),$E$455,"")</f>
        <v/>
      </c>
      <c r="ADM455" s="269" t="str">
        <f>IF(AND($A$455&lt;=CK$367,CK$367&lt;=$B$455),((1/3)*$E$455),"")</f>
        <v/>
      </c>
      <c r="ADN455" s="269" t="str">
        <f>IF(AND($A$455&lt;=CK$367,CK$367&lt;=$B$455),((2/3)*$E$455),"")</f>
        <v/>
      </c>
      <c r="ADO455" s="269" t="str">
        <f>IF(AND($A$455&lt;=CL$367,CL$367&lt;=$B$455),$C$455,"")</f>
        <v/>
      </c>
      <c r="ADP455" s="269" t="str">
        <f>IF(AND($A$455&lt;=CL$367,CL$367&lt;=$B$455),((1/3)*$C$455),"")</f>
        <v/>
      </c>
      <c r="ADQ455" s="269" t="str">
        <f>IF(AND($A$455&lt;=CL$367,CL$367&lt;=$B$455),((2/3)*$C$455),"")</f>
        <v/>
      </c>
      <c r="ADR455" s="269" t="str">
        <f>IF(AND($A$455&lt;=CL$367,CL$367&lt;=$B$455),$D$455,"")</f>
        <v/>
      </c>
      <c r="ADS455" s="269" t="str">
        <f>IF(AND($A$455&lt;=CL$367,CL$367&lt;=$B$455),((1/3)*$D$455),"")</f>
        <v/>
      </c>
      <c r="ADT455" s="269" t="str">
        <f>IF(AND($A$455&lt;=CL$367,CL$367&lt;=$B$455),((2/3)*$D$455),"")</f>
        <v/>
      </c>
      <c r="ADU455" s="269" t="str">
        <f>IF(AND($A$455&lt;=CL$367,CL$367&lt;=$B$455),$E$455,"")</f>
        <v/>
      </c>
      <c r="ADV455" s="269" t="str">
        <f>IF(AND($A$455&lt;=CL$367,CL$367&lt;=$B$455),((1/3)*$E$455),"")</f>
        <v/>
      </c>
      <c r="ADW455" s="269" t="str">
        <f>IF(AND($A$455&lt;=CL$367,CL$367&lt;=$B$455),((2/3)*$E$455),"")</f>
        <v/>
      </c>
      <c r="ADX455" s="269" t="str">
        <f>IF(AND($A$455&lt;=CM$367,CM$367&lt;=$B$455),$C$455,"")</f>
        <v/>
      </c>
      <c r="ADY455" s="269" t="str">
        <f>IF(AND($A$455&lt;=CM$367,CM$367&lt;=$B$455),((1/3)*$C$455),"")</f>
        <v/>
      </c>
      <c r="ADZ455" s="269" t="str">
        <f>IF(AND($A$455&lt;=CM$367,CM$367&lt;=$B$455),((2/3)*$C$455),"")</f>
        <v/>
      </c>
      <c r="AEA455" s="269" t="str">
        <f>IF(AND($A$455&lt;=CM$367,CM$367&lt;=$B$455),$D$455,"")</f>
        <v/>
      </c>
      <c r="AEB455" s="269" t="str">
        <f>IF(AND($A$455&lt;=CM$367,CM$367&lt;=$B$455),((1/3)*$D$455),"")</f>
        <v/>
      </c>
      <c r="AEC455" s="269" t="str">
        <f>IF(AND($A$455&lt;=CM$367,CM$367&lt;=$B$455),((2/3)*$D$455),"")</f>
        <v/>
      </c>
      <c r="AED455" s="269" t="str">
        <f>IF(AND($A$455&lt;=CM$367,CM$367&lt;=$B$455),$E$455,"")</f>
        <v/>
      </c>
      <c r="AEE455" s="269" t="str">
        <f>IF(AND($A$455&lt;=CM$367,CM$367&lt;=$B$455),((1/3)*$E$455),"")</f>
        <v/>
      </c>
      <c r="AEF455" s="269" t="str">
        <f>IF(AND($A$455&lt;=CM$367,CM$367&lt;=$B$455),((2/3)*$E$455),"")</f>
        <v/>
      </c>
      <c r="AEG455" s="269" t="str">
        <f>IF(AND($A$455&lt;=CN$367,CN$367&lt;=$B$455),$C$455,"")</f>
        <v/>
      </c>
      <c r="AEH455" s="269" t="str">
        <f>IF(AND($A$455&lt;=CN$367,CN$367&lt;=$B$455),((1/3)*$C$455),"")</f>
        <v/>
      </c>
      <c r="AEI455" s="269" t="str">
        <f>IF(AND($A$455&lt;=CN$367,CN$367&lt;=$B$455),((2/3)*$C$455),"")</f>
        <v/>
      </c>
      <c r="AEJ455" s="269" t="str">
        <f>IF(AND($A$455&lt;=CN$367,CN$367&lt;=$B$455),$D$455,"")</f>
        <v/>
      </c>
      <c r="AEK455" s="269" t="str">
        <f>IF(AND($A$455&lt;=CN$367,CN$367&lt;=$B$455),((1/3)*$D$455),"")</f>
        <v/>
      </c>
      <c r="AEL455" s="269" t="str">
        <f>IF(AND($A$455&lt;=CN$367,CN$367&lt;=$B$455),((2/3)*$D$455),"")</f>
        <v/>
      </c>
      <c r="AEM455" s="269" t="str">
        <f>IF(AND($A$455&lt;=CN$367,CN$367&lt;=$B$455),$E$455,"")</f>
        <v/>
      </c>
      <c r="AEN455" s="269" t="str">
        <f>IF(AND($A$455&lt;=CN$367,CN$367&lt;=$B$455),((1/3)*$E$455),"")</f>
        <v/>
      </c>
      <c r="AEO455" s="269" t="str">
        <f>IF(AND($A$455&lt;=CN$367,CN$367&lt;=$B$455),((2/3)*$E$455),"")</f>
        <v/>
      </c>
      <c r="AEP455" s="269" t="str">
        <f>IF(AND($A$455&lt;=CO$367,CO$367&lt;=$B$455),$C$455,"")</f>
        <v/>
      </c>
      <c r="AEQ455" s="269" t="str">
        <f>IF(AND($A$455&lt;=CO$367,CO$367&lt;=$B$455),((1/3)*$C$455),"")</f>
        <v/>
      </c>
      <c r="AER455" s="269" t="str">
        <f>IF(AND($A$455&lt;=CO$367,CO$367&lt;=$B$455),((2/3)*$C$455),"")</f>
        <v/>
      </c>
      <c r="AES455" s="269" t="str">
        <f>IF(AND($A$455&lt;=CO$367,CO$367&lt;=$B$455),$D$455,"")</f>
        <v/>
      </c>
      <c r="AET455" s="269" t="str">
        <f>IF(AND($A$455&lt;=CO$367,CO$367&lt;=$B$455),((1/3)*$D$455),"")</f>
        <v/>
      </c>
      <c r="AEU455" s="269" t="str">
        <f>IF(AND($A$455&lt;=CO$367,CO$367&lt;=$B$455),((2/3)*$D$455),"")</f>
        <v/>
      </c>
      <c r="AEV455" s="269" t="str">
        <f>IF(AND($A$455&lt;=CO$367,CO$367&lt;=$B$455),$E$455,"")</f>
        <v/>
      </c>
      <c r="AEW455" s="269" t="str">
        <f>IF(AND($A$455&lt;=CO$367,CO$367&lt;=$B$455),((1/3)*$E$455),"")</f>
        <v/>
      </c>
      <c r="AEX455" s="269" t="str">
        <f>IF(AND($A$455&lt;=CO$367,CO$367&lt;=$B$455),((2/3)*$E$455),"")</f>
        <v/>
      </c>
      <c r="AEY455" s="269" t="str">
        <f>IF(AND($A$455&lt;=CP$367,CP$367&lt;=$B$455),$C$455,"")</f>
        <v/>
      </c>
      <c r="AEZ455" s="269" t="str">
        <f>IF(AND($A$455&lt;=CP$367,CP$367&lt;=$B$455),((1/3)*$C$455),"")</f>
        <v/>
      </c>
      <c r="AFA455" s="269" t="str">
        <f>IF(AND($A$455&lt;=CP$367,CP$367&lt;=$B$455),((2/3)*$C$455),"")</f>
        <v/>
      </c>
      <c r="AFB455" s="269" t="str">
        <f>IF(AND($A$455&lt;=CP$367,CP$367&lt;=$B$455),$D$455,"")</f>
        <v/>
      </c>
      <c r="AFC455" s="269" t="str">
        <f>IF(AND($A$455&lt;=CP$367,CP$367&lt;=$B$455),((1/3)*$D$455),"")</f>
        <v/>
      </c>
      <c r="AFD455" s="269" t="str">
        <f>IF(AND($A$455&lt;=CP$367,CP$367&lt;=$B$455),((2/3)*$D$455),"")</f>
        <v/>
      </c>
      <c r="AFE455" s="269" t="str">
        <f>IF(AND($A$455&lt;=CP$367,CP$367&lt;=$B$455),$E$455,"")</f>
        <v/>
      </c>
      <c r="AFF455" s="269" t="str">
        <f>IF(AND($A$455&lt;=CP$367,CP$367&lt;=$B$455),((1/3)*$E$455),"")</f>
        <v/>
      </c>
      <c r="AFG455" s="269" t="str">
        <f>IF(AND($A$455&lt;=CP$367,CP$367&lt;=$B$455),((2/3)*$E$455),"")</f>
        <v/>
      </c>
      <c r="AFH455" s="269" t="str">
        <f>IF(AND($A$455&lt;=CQ$367,CQ$367&lt;=$B$455),$C$455,"")</f>
        <v/>
      </c>
      <c r="AFI455" s="269" t="str">
        <f>IF(AND($A$455&lt;=CQ$367,CQ$367&lt;=$B$455),((1/3)*$C$455),"")</f>
        <v/>
      </c>
      <c r="AFJ455" s="269" t="str">
        <f>IF(AND($A$455&lt;=CQ$367,CQ$367&lt;=$B$455),((2/3)*$C$455),"")</f>
        <v/>
      </c>
      <c r="AFK455" s="269" t="str">
        <f>IF(AND($A$455&lt;=CQ$367,CQ$367&lt;=$B$455),$D$455,"")</f>
        <v/>
      </c>
      <c r="AFL455" s="269" t="str">
        <f>IF(AND($A$455&lt;=CQ$367,CQ$367&lt;=$B$455),((1/3)*$D$455),"")</f>
        <v/>
      </c>
      <c r="AFM455" s="269" t="str">
        <f>IF(AND($A$455&lt;=CQ$367,CQ$367&lt;=$B$455),((2/3)*$D$455),"")</f>
        <v/>
      </c>
      <c r="AFN455" s="269" t="str">
        <f>IF(AND($A$455&lt;=CQ$367,CQ$367&lt;=$B$455),$E$455,"")</f>
        <v/>
      </c>
      <c r="AFO455" s="269" t="str">
        <f>IF(AND($A$455&lt;=CQ$367,CQ$367&lt;=$B$455),((1/3)*$E$455),"")</f>
        <v/>
      </c>
      <c r="AFP455" s="269" t="str">
        <f>IF(AND($A$455&lt;=CQ$367,CQ$367&lt;=$B$455),((2/3)*$E$455),"")</f>
        <v/>
      </c>
      <c r="AFQ455" s="269" t="str">
        <f>IF(AND($A$455&lt;=CR$367,CR$367&lt;=$B$455),$C$455,"")</f>
        <v/>
      </c>
      <c r="AFR455" s="269" t="str">
        <f>IF(AND($A$455&lt;=CR$367,CR$367&lt;=$B$455),((1/3)*$C$455),"")</f>
        <v/>
      </c>
      <c r="AFS455" s="269" t="str">
        <f>IF(AND($A$455&lt;=CR$367,CR$367&lt;=$B$455),((2/3)*$C$455),"")</f>
        <v/>
      </c>
      <c r="AFT455" s="269" t="str">
        <f>IF(AND($A$455&lt;=CR$367,CR$367&lt;=$B$455),$D$455,"")</f>
        <v/>
      </c>
      <c r="AFU455" s="269" t="str">
        <f>IF(AND($A$455&lt;=CR$367,CR$367&lt;=$B$455),((1/3)*$D$455),"")</f>
        <v/>
      </c>
      <c r="AFV455" s="269" t="str">
        <f>IF(AND($A$455&lt;=CR$367,CR$367&lt;=$B$455),((2/3)*$D$455),"")</f>
        <v/>
      </c>
      <c r="AFW455" s="269" t="str">
        <f>IF(AND($A$455&lt;=CR$367,CR$367&lt;=$B$455),$E$455,"")</f>
        <v/>
      </c>
      <c r="AFX455" s="269" t="str">
        <f>IF(AND($A$455&lt;=CR$367,CR$367&lt;=$B$455),((1/3)*$E$455),"")</f>
        <v/>
      </c>
      <c r="AFY455" s="269" t="str">
        <f>IF(AND($A$455&lt;=CR$367,CR$367&lt;=$B$455),((2/3)*$E$455),"")</f>
        <v/>
      </c>
      <c r="AFZ455" s="269" t="str">
        <f>IF(AND($A$455&lt;=CS$367,CS$367&lt;=$B$455),$C$455,"")</f>
        <v/>
      </c>
      <c r="AGA455" s="269" t="str">
        <f>IF(AND($A$455&lt;=CS$367,CS$367&lt;=$B$455),((1/3)*$C$455),"")</f>
        <v/>
      </c>
      <c r="AGB455" s="269" t="str">
        <f>IF(AND($A$455&lt;=CS$367,CS$367&lt;=$B$455),((2/3)*$C$455),"")</f>
        <v/>
      </c>
      <c r="AGC455" s="269" t="str">
        <f>IF(AND($A$455&lt;=CS$367,CS$367&lt;=$B$455),$D$455,"")</f>
        <v/>
      </c>
      <c r="AGD455" s="269" t="str">
        <f>IF(AND($A$455&lt;=CS$367,CS$367&lt;=$B$455),((1/3)*$D$455),"")</f>
        <v/>
      </c>
      <c r="AGE455" s="269" t="str">
        <f>IF(AND($A$455&lt;=CS$367,CS$367&lt;=$B$455),((2/3)*$D$455),"")</f>
        <v/>
      </c>
      <c r="AGF455" s="269" t="str">
        <f>IF(AND($A$455&lt;=CS$367,CS$367&lt;=$B$455),$E$455,"")</f>
        <v/>
      </c>
      <c r="AGG455" s="269" t="str">
        <f>IF(AND($A$455&lt;=CS$367,CS$367&lt;=$B$455),((1/3)*$E$455),"")</f>
        <v/>
      </c>
      <c r="AGH455" s="269" t="str">
        <f>IF(AND($A$455&lt;=CS$367,CS$367&lt;=$B$455),((2/3)*$E$455),"")</f>
        <v/>
      </c>
      <c r="AGI455" s="269" t="str">
        <f>IF(AND($A$455&lt;=CT$367,CT$367&lt;=$B$455),$C$455,"")</f>
        <v/>
      </c>
      <c r="AGJ455" s="269" t="str">
        <f>IF(AND($A$455&lt;=CT$367,CT$367&lt;=$B$455),((1/3)*$C$455),"")</f>
        <v/>
      </c>
      <c r="AGK455" s="269" t="str">
        <f>IF(AND($A$455&lt;=CT$367,CT$367&lt;=$B$455),((2/3)*$C$455),"")</f>
        <v/>
      </c>
      <c r="AGL455" s="269" t="str">
        <f>IF(AND($A$455&lt;=CT$367,CT$367&lt;=$B$455),$D$455,"")</f>
        <v/>
      </c>
      <c r="AGM455" s="269" t="str">
        <f>IF(AND($A$455&lt;=CT$367,CT$367&lt;=$B$455),((1/3)*$D$455),"")</f>
        <v/>
      </c>
      <c r="AGN455" s="269" t="str">
        <f>IF(AND($A$455&lt;=CT$367,CT$367&lt;=$B$455),((2/3)*$D$455),"")</f>
        <v/>
      </c>
      <c r="AGO455" s="269" t="str">
        <f>IF(AND($A$455&lt;=CT$367,CT$367&lt;=$B$455),$E$455,"")</f>
        <v/>
      </c>
      <c r="AGP455" s="269" t="str">
        <f>IF(AND($A$455&lt;=CT$367,CT$367&lt;=$B$455),((1/3)*$E$455),"")</f>
        <v/>
      </c>
      <c r="AGQ455" s="269" t="str">
        <f>IF(AND($A$455&lt;=CT$367,CT$367&lt;=$B$455),((2/3)*$E$455),"")</f>
        <v/>
      </c>
      <c r="AGR455" s="269" t="str">
        <f>IF(AND($A$455&lt;=CU$367,CU$367&lt;=$B$455),$C$455,"")</f>
        <v/>
      </c>
      <c r="AGS455" s="269" t="str">
        <f>IF(AND($A$455&lt;=CU$367,CU$367&lt;=$B$455),((1/3)*$C$455),"")</f>
        <v/>
      </c>
      <c r="AGT455" s="269" t="str">
        <f>IF(AND($A$455&lt;=CU$367,CU$367&lt;=$B$455),((2/3)*$C$455),"")</f>
        <v/>
      </c>
      <c r="AGU455" s="269" t="str">
        <f>IF(AND($A$455&lt;=CU$367,CU$367&lt;=$B$455),$D$455,"")</f>
        <v/>
      </c>
      <c r="AGV455" s="269" t="str">
        <f>IF(AND($A$455&lt;=CU$367,CU$367&lt;=$B$455),((1/3)*$D$455),"")</f>
        <v/>
      </c>
      <c r="AGW455" s="269" t="str">
        <f>IF(AND($A$455&lt;=CU$367,CU$367&lt;=$B$455),((2/3)*$D$455),"")</f>
        <v/>
      </c>
      <c r="AGX455" s="269" t="str">
        <f>IF(AND($A$455&lt;=CU$367,CU$367&lt;=$B$455),$E$455,"")</f>
        <v/>
      </c>
      <c r="AGY455" s="269" t="str">
        <f>IF(AND($A$455&lt;=CU$367,CU$367&lt;=$B$455),((1/3)*$E$455),"")</f>
        <v/>
      </c>
      <c r="AGZ455" s="269" t="str">
        <f>IF(AND($A$455&lt;=CU$367,CU$367&lt;=$B$455),((2/3)*$E$455),"")</f>
        <v/>
      </c>
      <c r="AHA455" s="269" t="str">
        <f>IF(AND($A$455&lt;=CV$367,CV$367&lt;=$B$455),$C$455,"")</f>
        <v/>
      </c>
      <c r="AHB455" s="269" t="str">
        <f>IF(AND($A$455&lt;=CV$367,CV$367&lt;=$B$455),((1/3)*$C$455),"")</f>
        <v/>
      </c>
      <c r="AHC455" s="269" t="str">
        <f>IF(AND($A$455&lt;=CV$367,CV$367&lt;=$B$455),((2/3)*$C$455),"")</f>
        <v/>
      </c>
      <c r="AHD455" s="269" t="str">
        <f>IF(AND($A$455&lt;=CV$367,CV$367&lt;=$B$455),$D$455,"")</f>
        <v/>
      </c>
      <c r="AHE455" s="269" t="str">
        <f>IF(AND($A$455&lt;=CV$367,CV$367&lt;=$B$455),((1/3)*$D$455),"")</f>
        <v/>
      </c>
      <c r="AHF455" s="269" t="str">
        <f>IF(AND($A$455&lt;=CV$367,CV$367&lt;=$B$455),((2/3)*$D$455),"")</f>
        <v/>
      </c>
      <c r="AHG455" s="269" t="str">
        <f>IF(AND($A$455&lt;=CV$367,CV$367&lt;=$B$455),$E$455,"")</f>
        <v/>
      </c>
      <c r="AHH455" s="269" t="str">
        <f>IF(AND($A$455&lt;=CV$367,CV$367&lt;=$B$455),((1/3)*$E$455),"")</f>
        <v/>
      </c>
      <c r="AHI455" s="269" t="str">
        <f>IF(AND($A$455&lt;=CV$367,CV$367&lt;=$B$455),((2/3)*$E$455),"")</f>
        <v/>
      </c>
      <c r="AHJ455" s="269" t="str">
        <f>IF(AND($A$455&lt;=CW$367,CW$367&lt;=$B$455),$C$455,"")</f>
        <v/>
      </c>
      <c r="AHK455" s="269" t="str">
        <f>IF(AND($A$455&lt;=CW$367,CW$367&lt;=$B$455),((1/3)*$C$455),"")</f>
        <v/>
      </c>
      <c r="AHL455" s="269" t="str">
        <f>IF(AND($A$455&lt;=CW$367,CW$367&lt;=$B$455),((2/3)*$C$455),"")</f>
        <v/>
      </c>
      <c r="AHM455" s="269" t="str">
        <f>IF(AND($A$455&lt;=CW$367,CW$367&lt;=$B$455),$D$455,"")</f>
        <v/>
      </c>
      <c r="AHN455" s="269" t="str">
        <f>IF(AND($A$455&lt;=CW$367,CW$367&lt;=$B$455),((1/3)*$D$455),"")</f>
        <v/>
      </c>
      <c r="AHO455" s="269" t="str">
        <f>IF(AND($A$455&lt;=CW$367,CW$367&lt;=$B$455),((2/3)*$D$455),"")</f>
        <v/>
      </c>
      <c r="AHP455" s="269" t="str">
        <f>IF(AND($A$455&lt;=CW$367,CW$367&lt;=$B$455),$E$455,"")</f>
        <v/>
      </c>
      <c r="AHQ455" s="269" t="str">
        <f>IF(AND($A$455&lt;=CW$367,CW$367&lt;=$B$455),((1/3)*$E$455),"")</f>
        <v/>
      </c>
      <c r="AHR455" s="269" t="str">
        <f>IF(AND($A$455&lt;=CW$367,CW$367&lt;=$B$455),((2/3)*$E$455),"")</f>
        <v/>
      </c>
      <c r="AHS455" s="269" t="str">
        <f>IF(AND($A$455&lt;=CX$367,CX$367&lt;=$B$455),$C$455,"")</f>
        <v/>
      </c>
      <c r="AHT455" s="269" t="str">
        <f>IF(AND($A$455&lt;=CX$367,CX$367&lt;=$B$455),((1/3)*$C$455),"")</f>
        <v/>
      </c>
      <c r="AHU455" s="269" t="str">
        <f>IF(AND($A$455&lt;=CX$367,CX$367&lt;=$B$455),((2/3)*$C$455),"")</f>
        <v/>
      </c>
      <c r="AHV455" s="269" t="str">
        <f>IF(AND($A$455&lt;=CX$367,CX$367&lt;=$B$455),$D$455,"")</f>
        <v/>
      </c>
      <c r="AHW455" s="269" t="str">
        <f>IF(AND($A$455&lt;=CX$367,CX$367&lt;=$B$455),((1/3)*$D$455),"")</f>
        <v/>
      </c>
      <c r="AHX455" s="269" t="str">
        <f>IF(AND($A$455&lt;=CX$367,CX$367&lt;=$B$455),((2/3)*$D$455),"")</f>
        <v/>
      </c>
      <c r="AHY455" s="269" t="str">
        <f>IF(AND($A$455&lt;=CX$367,CX$367&lt;=$B$455),$E$455,"")</f>
        <v/>
      </c>
      <c r="AHZ455" s="269" t="str">
        <f>IF(AND($A$455&lt;=CX$367,CX$367&lt;=$B$455),((1/3)*$E$455),"")</f>
        <v/>
      </c>
      <c r="AIA455" s="269" t="str">
        <f>IF(AND($A$455&lt;=CX$367,CX$367&lt;=$B$455),((2/3)*$E$455),"")</f>
        <v/>
      </c>
      <c r="AIB455" s="269" t="str">
        <f>IF(AND($A$455&lt;=CY$367,CY$367&lt;=$B$455),$C$455,"")</f>
        <v/>
      </c>
      <c r="AIC455" s="269" t="str">
        <f>IF(AND($A$455&lt;=CY$367,CY$367&lt;=$B$455),((1/3)*$C$455),"")</f>
        <v/>
      </c>
      <c r="AID455" s="269" t="str">
        <f>IF(AND($A$455&lt;=CY$367,CY$367&lt;=$B$455),((2/3)*$C$455),"")</f>
        <v/>
      </c>
      <c r="AIE455" s="269" t="str">
        <f>IF(AND($A$455&lt;=CY$367,CY$367&lt;=$B$455),$D$455,"")</f>
        <v/>
      </c>
      <c r="AIF455" s="269" t="str">
        <f>IF(AND($A$455&lt;=CY$367,CY$367&lt;=$B$455),((1/3)*$D$455),"")</f>
        <v/>
      </c>
      <c r="AIG455" s="269" t="str">
        <f>IF(AND($A$455&lt;=CY$367,CY$367&lt;=$B$455),((2/3)*$D$455),"")</f>
        <v/>
      </c>
      <c r="AIH455" s="269" t="str">
        <f>IF(AND($A$455&lt;=CY$367,CY$367&lt;=$B$455),$E$455,"")</f>
        <v/>
      </c>
      <c r="AII455" s="269" t="str">
        <f>IF(AND($A$455&lt;=CY$367,CY$367&lt;=$B$455),((1/3)*$E$455),"")</f>
        <v/>
      </c>
      <c r="AIJ455" s="269" t="str">
        <f>IF(AND($A$455&lt;=CY$367,CY$367&lt;=$B$455),((2/3)*$E$455),"")</f>
        <v/>
      </c>
      <c r="AIK455" s="269" t="str">
        <f>IF(AND($A$455&lt;=CZ$367,CZ$367&lt;=$B$455),$C$455,"")</f>
        <v/>
      </c>
      <c r="AIL455" s="269" t="str">
        <f>IF(AND($A$455&lt;=CZ$367,CZ$367&lt;=$B$455),((1/3)*$C$455),"")</f>
        <v/>
      </c>
      <c r="AIM455" s="269" t="str">
        <f>IF(AND($A$455&lt;=CZ$367,CZ$367&lt;=$B$455),((2/3)*$C$455),"")</f>
        <v/>
      </c>
      <c r="AIN455" s="269" t="str">
        <f>IF(AND($A$455&lt;=CZ$367,CZ$367&lt;=$B$455),$D$455,"")</f>
        <v/>
      </c>
      <c r="AIO455" s="269" t="str">
        <f>IF(AND($A$455&lt;=CZ$367,CZ$367&lt;=$B$455),((1/3)*$D$455),"")</f>
        <v/>
      </c>
      <c r="AIP455" s="269" t="str">
        <f>IF(AND($A$455&lt;=CZ$367,CZ$367&lt;=$B$455),((2/3)*$D$455),"")</f>
        <v/>
      </c>
      <c r="AIQ455" s="269" t="str">
        <f>IF(AND($A$455&lt;=CZ$367,CZ$367&lt;=$B$455),$E$455,"")</f>
        <v/>
      </c>
      <c r="AIR455" s="269" t="str">
        <f>IF(AND($A$455&lt;=CZ$367,CZ$367&lt;=$B$455),((1/3)*$E$455),"")</f>
        <v/>
      </c>
      <c r="AIS455" s="269" t="str">
        <f>IF(AND($A$455&lt;=CZ$367,CZ$367&lt;=$B$455),((2/3)*$E$455),"")</f>
        <v/>
      </c>
    </row>
    <row r="456" spans="1:929" hidden="1">
      <c r="A456" s="257">
        <v>176</v>
      </c>
      <c r="B456" s="257">
        <v>275</v>
      </c>
      <c r="C456" s="266">
        <v>13</v>
      </c>
      <c r="D456" s="266">
        <v>10</v>
      </c>
      <c r="E456" s="266">
        <v>7</v>
      </c>
      <c r="F456" s="6"/>
      <c r="G456" s="6"/>
      <c r="H456" s="6"/>
      <c r="I456" s="6"/>
      <c r="J456" s="6"/>
      <c r="K456" s="6"/>
      <c r="L456" s="6"/>
      <c r="M456" s="6"/>
      <c r="N456" s="6"/>
      <c r="O456" s="6"/>
      <c r="Q456" s="269" t="str">
        <f t="shared" si="991"/>
        <v/>
      </c>
      <c r="R456" s="269" t="str">
        <f t="shared" si="992"/>
        <v/>
      </c>
      <c r="S456" s="269" t="str">
        <f t="shared" si="993"/>
        <v/>
      </c>
      <c r="T456" s="269" t="str">
        <f t="shared" si="994"/>
        <v/>
      </c>
      <c r="U456" s="269" t="str">
        <f t="shared" si="995"/>
        <v/>
      </c>
      <c r="V456" s="269" t="str">
        <f t="shared" si="996"/>
        <v/>
      </c>
      <c r="W456" s="269" t="str">
        <f t="shared" si="997"/>
        <v/>
      </c>
      <c r="X456" s="269" t="str">
        <f t="shared" si="998"/>
        <v/>
      </c>
      <c r="Y456" s="269"/>
      <c r="Z456" s="269"/>
      <c r="AA456" s="269"/>
      <c r="AB456" s="269" t="str">
        <f t="shared" si="999"/>
        <v/>
      </c>
      <c r="AC456" s="269" t="str">
        <f t="shared" si="1000"/>
        <v/>
      </c>
      <c r="AD456" s="269" t="str">
        <f t="shared" si="1001"/>
        <v/>
      </c>
      <c r="AE456" s="269" t="str">
        <f t="shared" si="1002"/>
        <v/>
      </c>
      <c r="AF456" s="269" t="str">
        <f t="shared" si="1003"/>
        <v/>
      </c>
      <c r="AG456" s="269" t="str">
        <f t="shared" si="1004"/>
        <v/>
      </c>
      <c r="AH456" s="269"/>
      <c r="AI456" s="269" t="str">
        <f t="shared" si="1005"/>
        <v/>
      </c>
      <c r="AJ456" s="269" t="str">
        <f t="shared" si="1163"/>
        <v/>
      </c>
      <c r="AK456" s="269" t="str">
        <f t="shared" si="1164"/>
        <v/>
      </c>
      <c r="AL456" s="269" t="str">
        <f t="shared" si="1165"/>
        <v/>
      </c>
      <c r="AM456" s="269" t="str">
        <f t="shared" si="1006"/>
        <v/>
      </c>
      <c r="AN456" s="269" t="str">
        <f t="shared" si="1007"/>
        <v/>
      </c>
      <c r="AO456" s="269" t="str">
        <f t="shared" si="1008"/>
        <v/>
      </c>
      <c r="AP456" s="269" t="str">
        <f t="shared" si="1009"/>
        <v/>
      </c>
      <c r="AQ456" s="269" t="str">
        <f t="shared" si="1010"/>
        <v/>
      </c>
      <c r="AR456" s="269" t="str">
        <f t="shared" si="1011"/>
        <v/>
      </c>
      <c r="AS456" s="269" t="str">
        <f t="shared" si="1012"/>
        <v/>
      </c>
      <c r="AT456" s="269" t="str">
        <f t="shared" si="1013"/>
        <v/>
      </c>
      <c r="AU456" s="269" t="str">
        <f t="shared" si="1014"/>
        <v/>
      </c>
      <c r="AV456" s="269" t="str">
        <f t="shared" si="1015"/>
        <v/>
      </c>
      <c r="AW456" s="269" t="str">
        <f t="shared" si="1016"/>
        <v/>
      </c>
      <c r="AX456" s="269" t="str">
        <f t="shared" si="1017"/>
        <v/>
      </c>
      <c r="AY456" s="269" t="str">
        <f t="shared" si="1018"/>
        <v/>
      </c>
      <c r="AZ456" s="269" t="str">
        <f t="shared" si="1019"/>
        <v/>
      </c>
      <c r="BA456" s="269" t="str">
        <f t="shared" si="1020"/>
        <v/>
      </c>
      <c r="BB456" s="269" t="str">
        <f t="shared" si="1021"/>
        <v/>
      </c>
      <c r="BC456" s="269" t="str">
        <f t="shared" si="1022"/>
        <v/>
      </c>
      <c r="BD456" s="269" t="str">
        <f t="shared" si="1023"/>
        <v/>
      </c>
      <c r="BE456" s="269" t="str">
        <f t="shared" si="1024"/>
        <v/>
      </c>
      <c r="BF456" s="269" t="str">
        <f t="shared" si="1025"/>
        <v/>
      </c>
      <c r="BG456" s="269" t="str">
        <f t="shared" si="1026"/>
        <v/>
      </c>
      <c r="BH456" s="269" t="str">
        <f t="shared" si="1027"/>
        <v/>
      </c>
      <c r="BI456" s="269" t="str">
        <f t="shared" si="1028"/>
        <v/>
      </c>
      <c r="BJ456" s="269" t="str">
        <f t="shared" si="1029"/>
        <v/>
      </c>
      <c r="BK456" s="269" t="str">
        <f t="shared" si="1030"/>
        <v/>
      </c>
      <c r="BL456" s="269" t="str">
        <f t="shared" si="1031"/>
        <v/>
      </c>
      <c r="BM456" s="269" t="str">
        <f t="shared" si="1032"/>
        <v/>
      </c>
      <c r="BN456" s="269" t="str">
        <f t="shared" si="1033"/>
        <v/>
      </c>
      <c r="BO456" s="269" t="str">
        <f t="shared" si="1034"/>
        <v/>
      </c>
      <c r="BP456" s="269" t="str">
        <f t="shared" si="1035"/>
        <v/>
      </c>
      <c r="BQ456" s="269" t="str">
        <f t="shared" si="1036"/>
        <v/>
      </c>
      <c r="BR456" s="269" t="str">
        <f t="shared" si="1037"/>
        <v/>
      </c>
      <c r="BS456" s="269" t="str">
        <f t="shared" si="1038"/>
        <v/>
      </c>
      <c r="BT456" s="269" t="str">
        <f t="shared" si="1039"/>
        <v/>
      </c>
      <c r="BU456" s="269" t="str">
        <f t="shared" si="1040"/>
        <v/>
      </c>
      <c r="BV456" s="269" t="str">
        <f t="shared" si="1041"/>
        <v/>
      </c>
      <c r="BW456" s="269" t="str">
        <f t="shared" si="1042"/>
        <v/>
      </c>
      <c r="BX456" s="269" t="str">
        <f t="shared" si="1043"/>
        <v/>
      </c>
      <c r="BY456" s="269" t="str">
        <f t="shared" si="1044"/>
        <v/>
      </c>
      <c r="BZ456" s="269" t="str">
        <f t="shared" si="1045"/>
        <v/>
      </c>
      <c r="CA456" s="269" t="str">
        <f t="shared" si="1046"/>
        <v/>
      </c>
      <c r="CB456" s="269" t="str">
        <f t="shared" si="1047"/>
        <v/>
      </c>
      <c r="CC456" s="269" t="str">
        <f t="shared" si="1048"/>
        <v/>
      </c>
      <c r="CD456" s="269" t="str">
        <f t="shared" si="1049"/>
        <v/>
      </c>
      <c r="CE456" s="269" t="str">
        <f t="shared" si="1050"/>
        <v/>
      </c>
      <c r="CF456" s="269" t="str">
        <f t="shared" si="1051"/>
        <v/>
      </c>
      <c r="CG456" s="269" t="str">
        <f t="shared" si="1052"/>
        <v/>
      </c>
      <c r="CH456" s="269" t="str">
        <f t="shared" si="1053"/>
        <v/>
      </c>
      <c r="CI456" s="269" t="str">
        <f t="shared" si="1054"/>
        <v/>
      </c>
      <c r="CJ456" s="269" t="str">
        <f t="shared" si="1055"/>
        <v/>
      </c>
      <c r="CK456" s="269" t="str">
        <f t="shared" si="1056"/>
        <v/>
      </c>
      <c r="CL456" s="269" t="str">
        <f t="shared" si="1057"/>
        <v/>
      </c>
      <c r="CM456" s="269" t="str">
        <f t="shared" si="1058"/>
        <v/>
      </c>
      <c r="CN456" s="269" t="str">
        <f t="shared" si="1059"/>
        <v/>
      </c>
      <c r="CO456" s="269" t="str">
        <f t="shared" si="1060"/>
        <v/>
      </c>
      <c r="CP456" s="269" t="str">
        <f t="shared" si="1061"/>
        <v/>
      </c>
      <c r="CQ456" s="269" t="str">
        <f t="shared" si="1062"/>
        <v/>
      </c>
      <c r="CR456" s="269" t="str">
        <f t="shared" si="1063"/>
        <v/>
      </c>
      <c r="CS456" s="269" t="str">
        <f t="shared" si="1064"/>
        <v/>
      </c>
      <c r="CT456" s="269" t="str">
        <f t="shared" si="1065"/>
        <v/>
      </c>
      <c r="CU456" s="269" t="str">
        <f t="shared" si="1066"/>
        <v/>
      </c>
      <c r="CV456" s="269" t="str">
        <f t="shared" si="1067"/>
        <v/>
      </c>
      <c r="CW456" s="269" t="str">
        <f t="shared" si="1068"/>
        <v/>
      </c>
      <c r="CX456" s="269" t="str">
        <f t="shared" si="1069"/>
        <v/>
      </c>
      <c r="CY456" s="269" t="str">
        <f t="shared" si="1070"/>
        <v/>
      </c>
      <c r="CZ456" s="269" t="str">
        <f t="shared" si="1071"/>
        <v/>
      </c>
      <c r="DA456" s="269" t="str">
        <f t="shared" si="1072"/>
        <v/>
      </c>
      <c r="DB456" s="269" t="str">
        <f t="shared" si="1073"/>
        <v/>
      </c>
      <c r="DC456" s="269" t="str">
        <f t="shared" si="1074"/>
        <v/>
      </c>
      <c r="DD456" s="269" t="str">
        <f t="shared" si="1075"/>
        <v/>
      </c>
      <c r="DE456" s="269" t="str">
        <f t="shared" si="1076"/>
        <v/>
      </c>
      <c r="DF456" s="269" t="str">
        <f t="shared" si="1077"/>
        <v/>
      </c>
      <c r="DG456" s="269" t="str">
        <f t="shared" si="1078"/>
        <v/>
      </c>
      <c r="DH456" s="269" t="str">
        <f t="shared" si="1079"/>
        <v/>
      </c>
      <c r="DI456" s="269" t="str">
        <f t="shared" si="1080"/>
        <v/>
      </c>
      <c r="DJ456" s="269" t="str">
        <f t="shared" si="1081"/>
        <v/>
      </c>
      <c r="DK456" s="269" t="str">
        <f t="shared" si="1082"/>
        <v/>
      </c>
      <c r="DL456" s="269" t="str">
        <f t="shared" si="1083"/>
        <v/>
      </c>
      <c r="DM456" s="269" t="str">
        <f t="shared" si="1084"/>
        <v/>
      </c>
      <c r="DN456" s="269" t="str">
        <f t="shared" si="1085"/>
        <v/>
      </c>
      <c r="DO456" s="269" t="str">
        <f t="shared" si="1086"/>
        <v/>
      </c>
      <c r="DP456" s="269" t="str">
        <f t="shared" si="1087"/>
        <v/>
      </c>
      <c r="DQ456" s="269" t="str">
        <f t="shared" si="1088"/>
        <v/>
      </c>
      <c r="DR456" s="269" t="str">
        <f t="shared" si="1089"/>
        <v/>
      </c>
      <c r="DS456" s="269" t="str">
        <f t="shared" si="1090"/>
        <v/>
      </c>
      <c r="DT456" s="269" t="str">
        <f t="shared" si="1091"/>
        <v/>
      </c>
      <c r="DU456" s="269" t="str">
        <f t="shared" si="1092"/>
        <v/>
      </c>
      <c r="DV456" s="269" t="str">
        <f t="shared" si="1093"/>
        <v/>
      </c>
      <c r="DW456" s="269" t="str">
        <f t="shared" si="1094"/>
        <v/>
      </c>
      <c r="DX456" s="269" t="str">
        <f t="shared" si="1095"/>
        <v/>
      </c>
      <c r="DY456" s="269" t="str">
        <f t="shared" si="1096"/>
        <v/>
      </c>
      <c r="DZ456" s="269" t="str">
        <f t="shared" si="1097"/>
        <v/>
      </c>
      <c r="EA456" s="269" t="str">
        <f t="shared" si="1098"/>
        <v/>
      </c>
      <c r="EB456" s="269" t="str">
        <f t="shared" si="1099"/>
        <v/>
      </c>
      <c r="EC456" s="269" t="str">
        <f t="shared" si="1100"/>
        <v/>
      </c>
      <c r="ED456" s="269" t="str">
        <f t="shared" si="1101"/>
        <v/>
      </c>
      <c r="EE456" s="269" t="str">
        <f t="shared" si="1102"/>
        <v/>
      </c>
      <c r="EF456" s="269" t="str">
        <f t="shared" si="1103"/>
        <v/>
      </c>
      <c r="EG456" s="269" t="str">
        <f t="shared" si="1104"/>
        <v/>
      </c>
      <c r="EH456" s="269" t="str">
        <f t="shared" si="1105"/>
        <v/>
      </c>
      <c r="EI456" s="269" t="str">
        <f t="shared" si="1106"/>
        <v/>
      </c>
      <c r="EJ456" s="269" t="str">
        <f t="shared" si="1107"/>
        <v/>
      </c>
      <c r="EK456" s="269" t="str">
        <f t="shared" si="1108"/>
        <v/>
      </c>
      <c r="EL456" s="269" t="str">
        <f t="shared" si="1109"/>
        <v/>
      </c>
      <c r="EM456" s="269" t="str">
        <f t="shared" si="1110"/>
        <v/>
      </c>
      <c r="EN456" s="269" t="str">
        <f t="shared" si="1111"/>
        <v/>
      </c>
      <c r="EO456" s="269" t="str">
        <f t="shared" si="1112"/>
        <v/>
      </c>
      <c r="EP456" s="269" t="str">
        <f t="shared" si="1113"/>
        <v/>
      </c>
      <c r="EQ456" s="269" t="str">
        <f t="shared" si="1114"/>
        <v/>
      </c>
      <c r="ER456" s="269" t="str">
        <f t="shared" si="1115"/>
        <v/>
      </c>
      <c r="ES456" s="269" t="str">
        <f t="shared" si="1116"/>
        <v/>
      </c>
      <c r="ET456" s="269" t="str">
        <f t="shared" si="1117"/>
        <v/>
      </c>
      <c r="EU456" s="269" t="str">
        <f t="shared" si="1118"/>
        <v/>
      </c>
      <c r="EV456" s="269" t="str">
        <f t="shared" si="1119"/>
        <v/>
      </c>
      <c r="EW456" s="269" t="str">
        <f t="shared" si="1120"/>
        <v/>
      </c>
      <c r="EX456" s="269" t="str">
        <f t="shared" si="1121"/>
        <v/>
      </c>
      <c r="EY456" s="269" t="str">
        <f t="shared" si="1166"/>
        <v/>
      </c>
      <c r="EZ456" s="269" t="str">
        <f t="shared" si="1122"/>
        <v/>
      </c>
      <c r="FA456" s="269" t="str">
        <f t="shared" si="1123"/>
        <v/>
      </c>
      <c r="FB456" s="269" t="str">
        <f t="shared" si="1124"/>
        <v/>
      </c>
      <c r="FC456" s="269" t="str">
        <f t="shared" si="1125"/>
        <v/>
      </c>
      <c r="FD456" s="269" t="str">
        <f t="shared" si="1126"/>
        <v/>
      </c>
      <c r="FE456" s="269" t="str">
        <f t="shared" si="1127"/>
        <v/>
      </c>
      <c r="FF456" s="269" t="str">
        <f t="shared" si="1128"/>
        <v/>
      </c>
      <c r="FG456" s="269" t="str">
        <f t="shared" si="1129"/>
        <v/>
      </c>
      <c r="FH456" s="269" t="str">
        <f t="shared" si="1130"/>
        <v/>
      </c>
      <c r="FI456" s="269" t="str">
        <f t="shared" si="1131"/>
        <v/>
      </c>
      <c r="FJ456" s="269" t="str">
        <f t="shared" si="1132"/>
        <v/>
      </c>
      <c r="FK456" s="269" t="str">
        <f t="shared" si="1133"/>
        <v/>
      </c>
      <c r="FL456" s="269" t="str">
        <f t="shared" si="1134"/>
        <v/>
      </c>
      <c r="FM456" s="269" t="str">
        <f t="shared" si="1135"/>
        <v/>
      </c>
      <c r="FN456" s="269" t="str">
        <f t="shared" si="1136"/>
        <v/>
      </c>
      <c r="FO456" s="269" t="str">
        <f t="shared" si="1137"/>
        <v/>
      </c>
      <c r="FP456" s="269" t="str">
        <f t="shared" si="1138"/>
        <v/>
      </c>
      <c r="FQ456" s="269" t="str">
        <f t="shared" si="1139"/>
        <v/>
      </c>
      <c r="FR456" s="269" t="str">
        <f t="shared" si="1167"/>
        <v/>
      </c>
      <c r="FS456" s="269" t="str">
        <f t="shared" si="1140"/>
        <v/>
      </c>
      <c r="FT456" s="269" t="str">
        <f t="shared" si="1141"/>
        <v/>
      </c>
      <c r="FU456" s="269" t="str">
        <f t="shared" si="1142"/>
        <v/>
      </c>
      <c r="FV456" s="269" t="str">
        <f t="shared" si="1143"/>
        <v/>
      </c>
      <c r="FW456" s="269" t="str">
        <f t="shared" si="1144"/>
        <v/>
      </c>
      <c r="FX456" s="269" t="str">
        <f t="shared" si="1145"/>
        <v/>
      </c>
      <c r="FY456" s="269" t="str">
        <f t="shared" si="1146"/>
        <v/>
      </c>
      <c r="FZ456" s="269" t="str">
        <f t="shared" si="1147"/>
        <v/>
      </c>
      <c r="GA456" s="269" t="str">
        <f>IF(AND($A$456&lt;=V$367,V$367&lt;=$B$456),$C$456,"")</f>
        <v/>
      </c>
      <c r="GB456" s="269" t="str">
        <f>IF(AND($A$456&lt;=V$367,V$367&lt;=$B$456),((1/3)*$C$456),"")</f>
        <v/>
      </c>
      <c r="GC456" s="269" t="str">
        <f>IF(AND($A$456&lt;=V$367,V$367&lt;=$B$456),((2/3)*$C$456),"")</f>
        <v/>
      </c>
      <c r="GD456" s="269" t="str">
        <f t="shared" si="1148"/>
        <v/>
      </c>
      <c r="GE456" s="269" t="str">
        <f t="shared" si="1149"/>
        <v/>
      </c>
      <c r="GF456" s="269" t="str">
        <f t="shared" si="1150"/>
        <v/>
      </c>
      <c r="GG456" s="269" t="str">
        <f t="shared" si="1151"/>
        <v/>
      </c>
      <c r="GH456" s="269" t="str">
        <f t="shared" si="1152"/>
        <v/>
      </c>
      <c r="GI456" s="269" t="str">
        <f t="shared" si="1153"/>
        <v/>
      </c>
      <c r="GJ456" s="269" t="str">
        <f t="shared" si="1154"/>
        <v/>
      </c>
      <c r="GK456" s="269" t="str">
        <f t="shared" si="1155"/>
        <v/>
      </c>
      <c r="GL456" s="269" t="str">
        <f t="shared" si="1156"/>
        <v/>
      </c>
      <c r="GM456" s="269" t="str">
        <f t="shared" si="1157"/>
        <v/>
      </c>
      <c r="GN456" s="269" t="str">
        <f t="shared" si="1158"/>
        <v/>
      </c>
      <c r="GO456" s="269" t="str">
        <f t="shared" si="1159"/>
        <v/>
      </c>
      <c r="GP456" s="269" t="str">
        <f t="shared" si="1160"/>
        <v/>
      </c>
      <c r="GQ456" s="269" t="str">
        <f t="shared" si="1161"/>
        <v/>
      </c>
      <c r="GR456" s="270" t="str">
        <f t="shared" si="1162"/>
        <v/>
      </c>
      <c r="GS456" s="269" t="str">
        <f>IF(AND($A$456&lt;=X$367,X$367&lt;=$B$456),$C$456,"")</f>
        <v/>
      </c>
      <c r="GT456" s="269" t="str">
        <f>IF(AND($A$456&lt;=X$367,X$367&lt;=$B$456),((1/3)*$C$456),"")</f>
        <v/>
      </c>
      <c r="GU456" s="269" t="str">
        <f>IF(AND($A$456&lt;=X$367,X$367&lt;=$B$456),((2/3)*$C$456),"")</f>
        <v/>
      </c>
      <c r="GV456" s="269" t="str">
        <f>IF(AND($A$456&lt;=X$367,X$367&lt;=$B$456),$D$456,"")</f>
        <v/>
      </c>
      <c r="GW456" s="269" t="str">
        <f>IF(AND($A$456&lt;=X$367,X$367&lt;=$B$456),((1/3)*$D$456),"")</f>
        <v/>
      </c>
      <c r="GX456" s="269" t="str">
        <f>IF(AND($A$456&lt;=X$367,X$367&lt;=$B$456),((2/3)*$D$456),"")</f>
        <v/>
      </c>
      <c r="GY456" s="269" t="str">
        <f>IF(AND($A$456&lt;=X$367,X$367&lt;=$B$456),$E$456,"")</f>
        <v/>
      </c>
      <c r="GZ456" s="269" t="str">
        <f>IF(AND($A$456&lt;=X$367,X$367&lt;=$B$456),((1/3)*$E$456),"")</f>
        <v/>
      </c>
      <c r="HA456" s="269" t="str">
        <f>IF(AND($A$456&lt;=X$367,X$367&lt;=$B$456),((2/3)*$E$456),"")</f>
        <v/>
      </c>
      <c r="HB456" s="269" t="str">
        <f>IF(AND($A$456&lt;=Y$367,Y$367&lt;=$B$456),$C$456,"")</f>
        <v/>
      </c>
      <c r="HC456" s="269" t="str">
        <f>IF(AND($A$456&lt;=Y$367,Y$367&lt;=$B$456),((1/3)*$C$456),"")</f>
        <v/>
      </c>
      <c r="HD456" s="269" t="str">
        <f>IF(AND($A$456&lt;=Y$367,Y$367&lt;=$B$456),((2/3)*$C$456),"")</f>
        <v/>
      </c>
      <c r="HE456" s="269" t="str">
        <f>IF(AND($A$456&lt;=Y$367,Y$367&lt;=$B$456),$D$456,"")</f>
        <v/>
      </c>
      <c r="HF456" s="269" t="str">
        <f>IF(AND($A$456&lt;=Y$367,Y$367&lt;=$B$456),((1/3)*$D$456),"")</f>
        <v/>
      </c>
      <c r="HG456" s="269" t="str">
        <f>IF(AND($A$456&lt;=Y$367,Y$367&lt;=$B$456),((2/3)*$D$456),"")</f>
        <v/>
      </c>
      <c r="HH456" s="269" t="str">
        <f>IF(AND($A$456&lt;=Y$367,Y$367&lt;=$B$456),$E$456,"")</f>
        <v/>
      </c>
      <c r="HI456" s="269" t="str">
        <f>IF(AND($A$456&lt;=Y$367,Y$367&lt;=$B$456),((1/3)*$E$456),"")</f>
        <v/>
      </c>
      <c r="HJ456" s="269" t="str">
        <f>IF(AND($A$456&lt;=Y$367,Y$367&lt;=$B$456),((2/3)*$E$456),"")</f>
        <v/>
      </c>
      <c r="HK456" s="269" t="str">
        <f>IF(AND($A$456&lt;=Z$367,Z$367&lt;=$B$456),$C$456,"")</f>
        <v/>
      </c>
      <c r="HL456" s="269" t="str">
        <f>IF(AND($A$456&lt;=Z$367,Z$367&lt;=$B$456),((1/3)*$C$456),"")</f>
        <v/>
      </c>
      <c r="HM456" s="269" t="str">
        <f>IF(AND($A$456&lt;=Z$367,Z$367&lt;=$B$456),((2/3)*$C$456),"")</f>
        <v/>
      </c>
      <c r="HN456" s="269" t="str">
        <f>IF(AND($A$456&lt;=Z$367,Z$367&lt;=$B$456),$D$456,"")</f>
        <v/>
      </c>
      <c r="HO456" s="269" t="str">
        <f>IF(AND($A$456&lt;=Z$367,Z$367&lt;=$B$456),((1/3)*$D$456),"")</f>
        <v/>
      </c>
      <c r="HP456" s="269" t="str">
        <f>IF(AND($A$456&lt;=Z$367,Z$367&lt;=$B$456),((2/3)*$D$456),"")</f>
        <v/>
      </c>
      <c r="HQ456" s="269" t="str">
        <f>IF(AND($A$456&lt;=Z$367,Z$367&lt;=$B$456),$E$456,"")</f>
        <v/>
      </c>
      <c r="HR456" s="269" t="str">
        <f>IF(AND($A$456&lt;=Z$367,Z$367&lt;=$B$456),((1/3)*$E$456),"")</f>
        <v/>
      </c>
      <c r="HS456" s="269" t="str">
        <f>IF(AND($A$456&lt;=Z$367,Z$367&lt;=$B$456),((2/3)*$E$456),"")</f>
        <v/>
      </c>
      <c r="HT456" s="269" t="str">
        <f>IF(AND($A$456&lt;=AA$367,AA$367&lt;=$B$456),$C$456,"")</f>
        <v/>
      </c>
      <c r="HU456" s="269" t="str">
        <f>IF(AND($A$456&lt;=AA$367,AA$367&lt;=$B$456),((1/3)*$C$456),"")</f>
        <v/>
      </c>
      <c r="HV456" s="269" t="str">
        <f>IF(AND($A$456&lt;=AA$367,AA$367&lt;=$B$456),((2/3)*$C$456),"")</f>
        <v/>
      </c>
      <c r="HW456" s="269" t="str">
        <f>IF(AND($A$456&lt;=AA$367,AA$367&lt;=$B$456),$D$456,"")</f>
        <v/>
      </c>
      <c r="HX456" s="269" t="str">
        <f>IF(AND($A$456&lt;=AA$367,AA$367&lt;=$B$456),((1/3)*$D$456),"")</f>
        <v/>
      </c>
      <c r="HY456" s="269" t="str">
        <f>IF(AND($A$456&lt;=AA$367,AA$367&lt;=$B$456),((2/3)*$D$456),"")</f>
        <v/>
      </c>
      <c r="HZ456" s="269" t="str">
        <f>IF(AND($A$456&lt;=AA$367,AA$367&lt;=$B$456),$E$456,"")</f>
        <v/>
      </c>
      <c r="IA456" s="269" t="str">
        <f>IF(AND($A$456&lt;=AA$367,AA$367&lt;=$B$456),((1/3)*$E$456),"")</f>
        <v/>
      </c>
      <c r="IB456" s="269" t="str">
        <f>IF(AND($A$456&lt;=AA$367,AA$367&lt;=$B$456),((2/3)*$E$456),"")</f>
        <v/>
      </c>
      <c r="IC456" s="269" t="str">
        <f>IF(AND($A$456&lt;=AB$367,AB$367&lt;=$B$456),$C$456,"")</f>
        <v/>
      </c>
      <c r="ID456" s="269" t="str">
        <f>IF(AND($A$456&lt;=AB$367,AB$367&lt;=$B$456),((1/3)*$C$456),"")</f>
        <v/>
      </c>
      <c r="IE456" s="269" t="str">
        <f>IF(AND($A$456&lt;=AB$367,AB$367&lt;=$B$456),((2/3)*$C$456),"")</f>
        <v/>
      </c>
      <c r="IF456" s="269" t="str">
        <f>IF(AND($A$456&lt;=AB$367,AB$367&lt;=$B$456),$D$456,"")</f>
        <v/>
      </c>
      <c r="IG456" s="269" t="str">
        <f>IF(AND($A$456&lt;=AB$367,AB$367&lt;=$B$456),((1/3)*$D$456),"")</f>
        <v/>
      </c>
      <c r="IH456" s="269" t="str">
        <f>IF(AND($A$456&lt;=AB$367,AB$367&lt;=$B$456),((2/3)*$D$456),"")</f>
        <v/>
      </c>
      <c r="II456" s="269" t="str">
        <f>IF(AND($A$456&lt;=AB$367,AB$367&lt;=$B$456),$E$456,"")</f>
        <v/>
      </c>
      <c r="IJ456" s="269" t="str">
        <f>IF(AND($A$456&lt;=AB$367,AB$367&lt;=$B$456),((1/3)*$E$456),"")</f>
        <v/>
      </c>
      <c r="IK456" s="269" t="str">
        <f>IF(AND($A$456&lt;=AB$367,AB$367&lt;=$B$456),((2/3)*$E$456),"")</f>
        <v/>
      </c>
      <c r="IL456" s="269" t="str">
        <f>IF(AND($A$456&lt;=AC$367,AC$367&lt;=$B$456),$C$456,"")</f>
        <v/>
      </c>
      <c r="IM456" s="269" t="str">
        <f>IF(AND($A$456&lt;=AC$367,AC$367&lt;=$B$456),((1/3)*$C$456),"")</f>
        <v/>
      </c>
      <c r="IN456" s="269" t="str">
        <f>IF(AND($A$456&lt;=AC$367,AC$367&lt;=$B$456),((2/3)*$C$456),"")</f>
        <v/>
      </c>
      <c r="IO456" s="269" t="str">
        <f>IF(AND($A$456&lt;=AC$367,AC$367&lt;=$B$456),$D$456,"")</f>
        <v/>
      </c>
      <c r="IP456" s="269" t="str">
        <f>IF(AND($A$456&lt;=AC$367,AC$367&lt;=$B$456),((1/3)*$D$456),"")</f>
        <v/>
      </c>
      <c r="IQ456" s="269" t="str">
        <f>IF(AND($A$456&lt;=AC$367,AC$367&lt;=$B$456),((2/3)*$D$456),"")</f>
        <v/>
      </c>
      <c r="IR456" s="269" t="str">
        <f>IF(AND($A$456&lt;=AC$367,AC$367&lt;=$B$456),$E$456,"")</f>
        <v/>
      </c>
      <c r="IS456" s="269" t="str">
        <f>IF(AND($A$456&lt;=AC$367,AC$367&lt;=$B$456),((1/3)*$E$456),"")</f>
        <v/>
      </c>
      <c r="IT456" s="269" t="str">
        <f>IF(AND($A$456&lt;=AC$367,AC$367&lt;=$B$456),((2/3)*$E$456),"")</f>
        <v/>
      </c>
      <c r="IU456" s="269" t="str">
        <f>IF(AND($A$456&lt;=AD$367,AD$367&lt;=$B$456),$C$456,"")</f>
        <v/>
      </c>
      <c r="IV456" s="269" t="str">
        <f>IF(AND($A$456&lt;=AD$367,AD$367&lt;=$B$456),((1/3)*$C$456),"")</f>
        <v/>
      </c>
      <c r="IW456" s="269" t="str">
        <f>IF(AND($A$456&lt;=AD$367,AD$367&lt;=$B$456),((2/3)*$C$456),"")</f>
        <v/>
      </c>
      <c r="IX456" s="269" t="str">
        <f>IF(AND($A$456&lt;=AD$367,AD$367&lt;=$B$456),$D$456,"")</f>
        <v/>
      </c>
      <c r="IY456" s="269" t="str">
        <f>IF(AND($A$456&lt;=AD$367,AD$367&lt;=$B$456),((1/3)*$D$456),"")</f>
        <v/>
      </c>
      <c r="IZ456" s="269" t="str">
        <f>IF(AND($A$456&lt;=AD$367,AD$367&lt;=$B$456),((2/3)*$D$456),"")</f>
        <v/>
      </c>
      <c r="JA456" s="269" t="str">
        <f>IF(AND($A$456&lt;=AD$367,AD$367&lt;=$B$456),$E$456,"")</f>
        <v/>
      </c>
      <c r="JB456" s="269" t="str">
        <f>IF(AND($A$456&lt;=AD$367,AD$367&lt;=$B$456),((1/3)*$E$456),"")</f>
        <v/>
      </c>
      <c r="JC456" s="269" t="str">
        <f>IF(AND($A$456&lt;=AD$367,AD$367&lt;=$B$456),((2/3)*$E$456),"")</f>
        <v/>
      </c>
      <c r="JD456" s="269" t="str">
        <f>IF(AND($A$456&lt;=AE$367,AE$367&lt;=$B$456),$C$456,"")</f>
        <v/>
      </c>
      <c r="JE456" s="269" t="str">
        <f>IF(AND($A$456&lt;=AE$367,AE$367&lt;=$B$456),((1/3)*$C$456),"")</f>
        <v/>
      </c>
      <c r="JF456" s="269" t="str">
        <f>IF(AND($A$456&lt;=AE$367,AE$367&lt;=$B$456),((2/3)*$C$456),"")</f>
        <v/>
      </c>
      <c r="JG456" s="269" t="str">
        <f>IF(AND($A$456&lt;=AE$367,AE$367&lt;=$B$456),$D$456,"")</f>
        <v/>
      </c>
      <c r="JH456" s="269" t="str">
        <f>IF(AND($A$456&lt;=AE$367,AE$367&lt;=$B$456),((1/3)*$D$456),"")</f>
        <v/>
      </c>
      <c r="JI456" s="269" t="str">
        <f>IF(AND($A$456&lt;=AE$367,AE$367&lt;=$B$456),((2/3)*$D$456),"")</f>
        <v/>
      </c>
      <c r="JJ456" s="269" t="str">
        <f>IF(AND($A$456&lt;=AE$367,AE$367&lt;=$B$456),$E$456,"")</f>
        <v/>
      </c>
      <c r="JK456" s="269" t="str">
        <f>IF(AND($A$456&lt;=AE$367,AE$367&lt;=$B$456),((1/3)*$E$456),"")</f>
        <v/>
      </c>
      <c r="JL456" s="269" t="str">
        <f>IF(AND($A$456&lt;=AE$367,AE$367&lt;=$B$456),((2/3)*$E$456),"")</f>
        <v/>
      </c>
      <c r="JM456" s="269" t="str">
        <f>IF(AND($A$456&lt;=AF$367,AF$367&lt;=$B$456),$C$456,"")</f>
        <v/>
      </c>
      <c r="JN456" s="269" t="str">
        <f>IF(AND($A$456&lt;=AF$367,AF$367&lt;=$B$456),((1/3)*$C$456),"")</f>
        <v/>
      </c>
      <c r="JO456" s="269" t="str">
        <f>IF(AND($A$456&lt;=AF$367,AF$367&lt;=$B$456),((2/3)*$C$456),"")</f>
        <v/>
      </c>
      <c r="JP456" s="269" t="str">
        <f>IF(AND($A$456&lt;=AF$367,AF$367&lt;=$B$456),$D$456,"")</f>
        <v/>
      </c>
      <c r="JQ456" s="269" t="str">
        <f>IF(AND($A$456&lt;=AF$367,AF$367&lt;=$B$456),((1/3)*$D$456),"")</f>
        <v/>
      </c>
      <c r="JR456" s="269" t="str">
        <f>IF(AND($A$456&lt;=AF$367,AF$367&lt;=$B$456),((2/3)*$D$456),"")</f>
        <v/>
      </c>
      <c r="JS456" s="269" t="str">
        <f>IF(AND($A$456&lt;=AF$367,AF$367&lt;=$B$456),$E$456,"")</f>
        <v/>
      </c>
      <c r="JT456" s="269" t="str">
        <f>IF(AND($A$456&lt;=AF$367,AF$367&lt;=$B$456),((1/3)*$E$456),"")</f>
        <v/>
      </c>
      <c r="JU456" s="269" t="str">
        <f>IF(AND($A$456&lt;=AF$367,AF$367&lt;=$B$456),((2/3)*$E$456),"")</f>
        <v/>
      </c>
      <c r="JV456" s="269" t="str">
        <f>IF(AND($A$456&lt;=AG$367,AG$367&lt;=$B$456),$C$456,"")</f>
        <v/>
      </c>
      <c r="JW456" s="269" t="str">
        <f>IF(AND($A$456&lt;=AG$367,AG$367&lt;=$B$456),((1/3)*$C$456),"")</f>
        <v/>
      </c>
      <c r="JX456" s="269" t="str">
        <f>IF(AND($A$456&lt;=AG$367,AG$367&lt;=$B$456),((2/3)*$C$456),"")</f>
        <v/>
      </c>
      <c r="JY456" s="269" t="str">
        <f>IF(AND($A$456&lt;=AG$367,AG$367&lt;=$B$456),$D$456,"")</f>
        <v/>
      </c>
      <c r="JZ456" s="269" t="str">
        <f>IF(AND($A$456&lt;=AG$367,AG$367&lt;=$B$456),((1/3)*$D$456),"")</f>
        <v/>
      </c>
      <c r="KA456" s="269" t="str">
        <f>IF(AND($A$456&lt;=AG$367,AG$367&lt;=$B$456),((2/3)*$D$456),"")</f>
        <v/>
      </c>
      <c r="KB456" s="269" t="str">
        <f>IF(AND($A$456&lt;=AG$367,AG$367&lt;=$B$456),$E$456,"")</f>
        <v/>
      </c>
      <c r="KC456" s="269" t="str">
        <f>IF(AND($A$456&lt;=AG$367,AG$367&lt;=$B$456),((1/3)*$E$456),"")</f>
        <v/>
      </c>
      <c r="KD456" s="269" t="str">
        <f>IF(AND($A$456&lt;=AG$367,AG$367&lt;=$B$456),((2/3)*$E$456),"")</f>
        <v/>
      </c>
      <c r="KE456" s="269" t="str">
        <f>IF(AND($A$456&lt;=AH$367,AH$367&lt;=$B$456),$C$456,"")</f>
        <v/>
      </c>
      <c r="KF456" s="269" t="str">
        <f>IF(AND($A$456&lt;=AH$367,AH$367&lt;=$B$456),((1/3)*$C$456),"")</f>
        <v/>
      </c>
      <c r="KG456" s="269" t="str">
        <f>IF(AND($A$456&lt;=AH$367,AH$367&lt;=$B$456),((2/3)*$C$456),"")</f>
        <v/>
      </c>
      <c r="KH456" s="269" t="str">
        <f>IF(AND($A$456&lt;=AH$367,AH$367&lt;=$B$456),$D$456,"")</f>
        <v/>
      </c>
      <c r="KI456" s="269" t="str">
        <f>IF(AND($A$456&lt;=AH$367,AH$367&lt;=$B$456),((1/3)*$D$456),"")</f>
        <v/>
      </c>
      <c r="KJ456" s="269" t="str">
        <f>IF(AND($A$456&lt;=AH$367,AH$367&lt;=$B$456),((2/3)*$D$456),"")</f>
        <v/>
      </c>
      <c r="KK456" s="269" t="str">
        <f>IF(AND($A$456&lt;=AH$367,AH$367&lt;=$B$456),$E$456,"")</f>
        <v/>
      </c>
      <c r="KL456" s="269" t="str">
        <f>IF(AND($A$456&lt;=AH$367,AH$367&lt;=$B$456),((1/3)*$E$456),"")</f>
        <v/>
      </c>
      <c r="KM456" s="269" t="str">
        <f>IF(AND($A$456&lt;=AH$367,AH$367&lt;=$B$456),((2/3)*$E$456),"")</f>
        <v/>
      </c>
      <c r="KN456" s="269" t="str">
        <f>IF(AND($A$456&lt;=AI$367,AI$367&lt;=$B$456),$C$456,"")</f>
        <v/>
      </c>
      <c r="KO456" s="269" t="str">
        <f>IF(AND($A$456&lt;=AI$367,AI$367&lt;=$B$456),((1/3)*$C$456),"")</f>
        <v/>
      </c>
      <c r="KP456" s="269" t="str">
        <f>IF(AND($A$456&lt;=AI$367,AI$367&lt;=$B$456),((2/3)*$C$456),"")</f>
        <v/>
      </c>
      <c r="KQ456" s="269" t="str">
        <f>IF(AND($A$456&lt;=AI$367,AI$367&lt;=$B$456),$D$456,"")</f>
        <v/>
      </c>
      <c r="KR456" s="269" t="str">
        <f>IF(AND($A$456&lt;=AI$367,AI$367&lt;=$B$456),((1/3)*$D$456),"")</f>
        <v/>
      </c>
      <c r="KS456" s="269" t="str">
        <f>IF(AND($A$456&lt;=AI$367,AI$367&lt;=$B$456),((2/3)*$D$456),"")</f>
        <v/>
      </c>
      <c r="KT456" s="269" t="str">
        <f>IF(AND($A$456&lt;=AI$367,AI$367&lt;=$B$456),$E$456,"")</f>
        <v/>
      </c>
      <c r="KU456" s="269" t="str">
        <f>IF(AND($A$456&lt;=AI$367,AI$367&lt;=$B$456),((1/3)*$E$456),"")</f>
        <v/>
      </c>
      <c r="KV456" s="269" t="str">
        <f>IF(AND($A$456&lt;=AI$367,AI$367&lt;=$B$456),((2/3)*$E$456),"")</f>
        <v/>
      </c>
      <c r="KW456" s="269" t="str">
        <f>IF(AND($A$456&lt;=AJ$367,AJ$367&lt;=$B$456),$C$456,"")</f>
        <v/>
      </c>
      <c r="KX456" s="269" t="str">
        <f>IF(AND($A$456&lt;=AJ$367,AJ$367&lt;=$B$456),((1/3)*$C$456),"")</f>
        <v/>
      </c>
      <c r="KY456" s="269" t="str">
        <f>IF(AND($A$456&lt;=AJ$367,AJ$367&lt;=$B$456),((2/3)*$C$456),"")</f>
        <v/>
      </c>
      <c r="KZ456" s="269" t="str">
        <f>IF(AND($A$456&lt;=AJ$367,AJ$367&lt;=$B$456),$D$456,"")</f>
        <v/>
      </c>
      <c r="LA456" s="269" t="str">
        <f>IF(AND($A$456&lt;=AJ$367,AJ$367&lt;=$B$456),((1/3)*$D$456),"")</f>
        <v/>
      </c>
      <c r="LB456" s="269" t="str">
        <f>IF(AND($A$456&lt;=AJ$367,AJ$367&lt;=$B$456),((2/3)*$D$456),"")</f>
        <v/>
      </c>
      <c r="LC456" s="269" t="str">
        <f>IF(AND($A$456&lt;=AJ$367,AJ$367&lt;=$B$456),$E$456,"")</f>
        <v/>
      </c>
      <c r="LD456" s="269" t="str">
        <f>IF(AND($A$456&lt;=AJ$367,AJ$367&lt;=$B$456),((1/3)*$E$456),"")</f>
        <v/>
      </c>
      <c r="LE456" s="269" t="str">
        <f>IF(AND($A$456&lt;=AJ$367,AJ$367&lt;=$B$456),((2/3)*$E$456),"")</f>
        <v/>
      </c>
      <c r="LF456" s="269" t="str">
        <f>IF(AND($A$456&lt;=AK$367,AK$367&lt;=$B$456),$C$456,"")</f>
        <v/>
      </c>
      <c r="LG456" s="269" t="str">
        <f>IF(AND($A$456&lt;=AK$367,AK$367&lt;=$B$456),((1/3)*$C$456),"")</f>
        <v/>
      </c>
      <c r="LH456" s="269" t="str">
        <f>IF(AND($A$456&lt;=AK$367,AK$367&lt;=$B$456),((2/3)*$C$456),"")</f>
        <v/>
      </c>
      <c r="LI456" s="269" t="str">
        <f>IF(AND($A$456&lt;=AK$367,AK$367&lt;=$B$456),$D$456,"")</f>
        <v/>
      </c>
      <c r="LJ456" s="269" t="str">
        <f>IF(AND($A$456&lt;=AK$367,AK$367&lt;=$B$456),((1/3)*$D$456),"")</f>
        <v/>
      </c>
      <c r="LK456" s="269" t="str">
        <f>IF(AND($A$456&lt;=AK$367,AK$367&lt;=$B$456),((2/3)*$D$456),"")</f>
        <v/>
      </c>
      <c r="LL456" s="269" t="str">
        <f>IF(AND($A$456&lt;=AK$367,AK$367&lt;=$B$456),$E$456,"")</f>
        <v/>
      </c>
      <c r="LM456" s="269" t="str">
        <f>IF(AND($A$456&lt;=AK$367,AK$367&lt;=$B$456),((1/3)*$E$456),"")</f>
        <v/>
      </c>
      <c r="LN456" s="269" t="str">
        <f>IF(AND($A$456&lt;=AK$367,AK$367&lt;=$B$456),((2/3)*$E$456),"")</f>
        <v/>
      </c>
      <c r="LO456" s="269" t="str">
        <f>IF(AND($A$456&lt;=AL$367,AL$367&lt;=$B$456),$C$456,"")</f>
        <v/>
      </c>
      <c r="LP456" s="269" t="str">
        <f>IF(AND($A$456&lt;=AL$367,AL$367&lt;=$B$456),((1/3)*$C$456),"")</f>
        <v/>
      </c>
      <c r="LQ456" s="269" t="str">
        <f>IF(AND($A$456&lt;=AL$367,AL$367&lt;=$B$456),((2/3)*$C$456),"")</f>
        <v/>
      </c>
      <c r="LR456" s="269" t="str">
        <f>IF(AND($A$456&lt;=AL$367,AL$367&lt;=$B$456),$D$456,"")</f>
        <v/>
      </c>
      <c r="LS456" s="269" t="str">
        <f>IF(AND($A$456&lt;=AL$367,AL$367&lt;=$B$456),((1/3)*$D$456),"")</f>
        <v/>
      </c>
      <c r="LT456" s="269" t="str">
        <f>IF(AND($A$456&lt;=AL$367,AL$367&lt;=$B$456),((2/3)*$D$456),"")</f>
        <v/>
      </c>
      <c r="LU456" s="269" t="str">
        <f>IF(AND($A$456&lt;=AL$367,AL$367&lt;=$B$456),$E$456,"")</f>
        <v/>
      </c>
      <c r="LV456" s="269" t="str">
        <f>IF(AND($A$456&lt;=AL$367,AL$367&lt;=$B$456),((1/3)*$E$456),"")</f>
        <v/>
      </c>
      <c r="LW456" s="269" t="str">
        <f>IF(AND($A$456&lt;=AL$367,AL$367&lt;=$B$456),((2/3)*$E$456),"")</f>
        <v/>
      </c>
      <c r="LX456" s="269" t="str">
        <f>IF(AND($A$456&lt;=AM$367,AM$367&lt;=$B$456),$C$456,"")</f>
        <v/>
      </c>
      <c r="LY456" s="269" t="str">
        <f>IF(AND($A$456&lt;=AM$367,AM$367&lt;=$B$456),((1/3)*$C$456),"")</f>
        <v/>
      </c>
      <c r="LZ456" s="269" t="str">
        <f>IF(AND($A$456&lt;=AM$367,AM$367&lt;=$B$456),((2/3)*$C$456),"")</f>
        <v/>
      </c>
      <c r="MA456" s="269" t="str">
        <f>IF(AND($A$456&lt;=AM$367,AM$367&lt;=$B$456),$D$456,"")</f>
        <v/>
      </c>
      <c r="MB456" s="269" t="str">
        <f>IF(AND($A$456&lt;=AM$367,AM$367&lt;=$B$456),((1/3)*$D$456),"")</f>
        <v/>
      </c>
      <c r="MC456" s="269" t="str">
        <f>IF(AND($A$456&lt;=AM$367,AM$367&lt;=$B$456),((2/3)*$D$456),"")</f>
        <v/>
      </c>
      <c r="MD456" s="269" t="str">
        <f>IF(AND($A$456&lt;=AM$367,AM$367&lt;=$B$456),$E$456,"")</f>
        <v/>
      </c>
      <c r="ME456" s="269" t="str">
        <f>IF(AND($A$456&lt;=AM$367,AM$367&lt;=$B$456),((1/3)*$E$456),"")</f>
        <v/>
      </c>
      <c r="MF456" s="269" t="str">
        <f>IF(AND($A$456&lt;=AM$367,AM$367&lt;=$B$456),((2/3)*$E$456),"")</f>
        <v/>
      </c>
      <c r="MG456" s="269" t="str">
        <f>IF(AND($A$456&lt;=AN$367,AN$367&lt;=$B$456),$C$456,"")</f>
        <v/>
      </c>
      <c r="MH456" s="269" t="str">
        <f>IF(AND($A$456&lt;=AN$367,AN$367&lt;=$B$456),((1/3)*$C$456),"")</f>
        <v/>
      </c>
      <c r="MI456" s="269" t="str">
        <f>IF(AND($A$456&lt;=AN$367,AN$367&lt;=$B$456),((2/3)*$C$456),"")</f>
        <v/>
      </c>
      <c r="MJ456" s="269" t="str">
        <f>IF(AND($A$456&lt;=AN$367,AN$367&lt;=$B$456),$D$456,"")</f>
        <v/>
      </c>
      <c r="MK456" s="269" t="str">
        <f>IF(AND($A$456&lt;=AN$367,AN$367&lt;=$B$456),((1/3)*$D$456),"")</f>
        <v/>
      </c>
      <c r="ML456" s="269" t="str">
        <f>IF(AND($A$456&lt;=AN$367,AN$367&lt;=$B$456),((2/3)*$D$456),"")</f>
        <v/>
      </c>
      <c r="MM456" s="269" t="str">
        <f>IF(AND($A$456&lt;=AN$367,AN$367&lt;=$B$456),$E$456,"")</f>
        <v/>
      </c>
      <c r="MN456" s="269" t="str">
        <f>IF(AND($A$456&lt;=AN$367,AN$367&lt;=$B$456),((1/3)*$E$456),"")</f>
        <v/>
      </c>
      <c r="MO456" s="269" t="str">
        <f>IF(AND($A$456&lt;=AN$367,AN$367&lt;=$B$456),((2/3)*$E$456),"")</f>
        <v/>
      </c>
      <c r="MP456" s="269" t="str">
        <f>IF(AND($A$456&lt;=AO$367,AO$367&lt;=$B$456),$C$456,"")</f>
        <v/>
      </c>
      <c r="MQ456" s="269" t="str">
        <f>IF(AND($A$456&lt;=AO$367,AO$367&lt;=$B$456),((1/3)*$C$456),"")</f>
        <v/>
      </c>
      <c r="MR456" s="269" t="str">
        <f>IF(AND($A$456&lt;=AO$367,AO$367&lt;=$B$456),((2/3)*$C$456),"")</f>
        <v/>
      </c>
      <c r="MS456" s="269" t="str">
        <f>IF(AND($A$456&lt;=AO$367,AO$367&lt;=$B$456),$D$456,"")</f>
        <v/>
      </c>
      <c r="MT456" s="269" t="str">
        <f>IF(AND($A$456&lt;=AO$367,AO$367&lt;=$B$456),((1/3)*$D$456),"")</f>
        <v/>
      </c>
      <c r="MU456" s="269" t="str">
        <f>IF(AND($A$456&lt;=AO$367,AO$367&lt;=$B$456),((2/3)*$D$456),"")</f>
        <v/>
      </c>
      <c r="MV456" s="269" t="str">
        <f>IF(AND($A$456&lt;=AO$367,AO$367&lt;=$B$456),$E$456,"")</f>
        <v/>
      </c>
      <c r="MW456" s="269" t="str">
        <f>IF(AND($A$456&lt;=AO$367,AO$367&lt;=$B$456),((1/3)*$E$456),"")</f>
        <v/>
      </c>
      <c r="MX456" s="269" t="str">
        <f>IF(AND($A$456&lt;=AO$367,AO$367&lt;=$B$456),((2/3)*$E$456),"")</f>
        <v/>
      </c>
      <c r="MY456" s="269" t="str">
        <f>IF(AND($A$456&lt;=AP$367,AP$367&lt;=$B$456),$C$456,"")</f>
        <v/>
      </c>
      <c r="MZ456" s="269" t="str">
        <f>IF(AND($A$456&lt;=AP$367,AP$367&lt;=$B$456),((1/3)*$C$456),"")</f>
        <v/>
      </c>
      <c r="NA456" s="269" t="str">
        <f>IF(AND($A$456&lt;=AP$367,AP$367&lt;=$B$456),((2/3)*$C$456),"")</f>
        <v/>
      </c>
      <c r="NB456" s="269" t="str">
        <f>IF(AND($A$456&lt;=AP$367,AP$367&lt;=$B$456),$D$456,"")</f>
        <v/>
      </c>
      <c r="NC456" s="269" t="str">
        <f>IF(AND($A$456&lt;=AP$367,AP$367&lt;=$B$456),((1/3)*$D$456),"")</f>
        <v/>
      </c>
      <c r="ND456" s="269" t="str">
        <f>IF(AND($A$456&lt;=AP$367,AP$367&lt;=$B$456),((2/3)*$D$456),"")</f>
        <v/>
      </c>
      <c r="NE456" s="269" t="str">
        <f>IF(AND($A$456&lt;=AP$367,AP$367&lt;=$B$456),$E$456,"")</f>
        <v/>
      </c>
      <c r="NF456" s="269" t="str">
        <f>IF(AND($A$456&lt;=AP$367,AP$367&lt;=$B$456),((1/3)*$E$456),"")</f>
        <v/>
      </c>
      <c r="NG456" s="269" t="str">
        <f>IF(AND($A$456&lt;=AP$367,AP$367&lt;=$B$456),((2/3)*$E$456),"")</f>
        <v/>
      </c>
      <c r="NH456" s="269" t="str">
        <f>IF(AND($A$456&lt;=AQ$367,AQ$367&lt;=$B$456),$C$456,"")</f>
        <v/>
      </c>
      <c r="NI456" s="269" t="str">
        <f>IF(AND($A$456&lt;=AQ$367,AQ$367&lt;=$B$456),((1/3)*$C$456),"")</f>
        <v/>
      </c>
      <c r="NJ456" s="269" t="str">
        <f>IF(AND($A$456&lt;=AQ$367,AQ$367&lt;=$B$456),((2/3)*$C$456),"")</f>
        <v/>
      </c>
      <c r="NK456" s="269" t="str">
        <f>IF(AND($A$456&lt;=AQ$367,AQ$367&lt;=$B$456),$D$456,"")</f>
        <v/>
      </c>
      <c r="NL456" s="269" t="str">
        <f>IF(AND($A$456&lt;=AQ$367,AQ$367&lt;=$B$456),((1/3)*$D$456),"")</f>
        <v/>
      </c>
      <c r="NM456" s="269" t="str">
        <f>IF(AND($A$456&lt;=AQ$367,AQ$367&lt;=$B$456),((2/3)*$D$456),"")</f>
        <v/>
      </c>
      <c r="NN456" s="269" t="str">
        <f>IF(AND($A$456&lt;=AQ$367,AQ$367&lt;=$B$456),$E$456,"")</f>
        <v/>
      </c>
      <c r="NO456" s="269" t="str">
        <f>IF(AND($A$456&lt;=AQ$367,AQ$367&lt;=$B$456),((1/3)*$E$456),"")</f>
        <v/>
      </c>
      <c r="NP456" s="269" t="str">
        <f>IF(AND($A$456&lt;=AQ$367,AQ$367&lt;=$B$456),((2/3)*$E$456),"")</f>
        <v/>
      </c>
      <c r="NQ456" s="269" t="str">
        <f>IF(AND($A$456&lt;=AR$367,AR$367&lt;=$B$456),$C$456,"")</f>
        <v/>
      </c>
      <c r="NR456" s="269" t="str">
        <f>IF(AND($A$456&lt;=AR$367,AR$367&lt;=$B$456),((1/3)*$C$456),"")</f>
        <v/>
      </c>
      <c r="NS456" s="269" t="str">
        <f>IF(AND($A$456&lt;=AR$367,AR$367&lt;=$B$456),((2/3)*$C$456),"")</f>
        <v/>
      </c>
      <c r="NT456" s="269" t="str">
        <f>IF(AND($A$456&lt;=AR$367,AR$367&lt;=$B$456),$D$456,"")</f>
        <v/>
      </c>
      <c r="NU456" s="269" t="str">
        <f>IF(AND($A$456&lt;=AR$367,AR$367&lt;=$B$456),((1/3)*$D$456),"")</f>
        <v/>
      </c>
      <c r="NV456" s="269" t="str">
        <f>IF(AND($A$456&lt;=AR$367,AR$367&lt;=$B$456),((2/3)*$D$456),"")</f>
        <v/>
      </c>
      <c r="NW456" s="269" t="str">
        <f>IF(AND($A$456&lt;=AR$367,AR$367&lt;=$B$456),$E$456,"")</f>
        <v/>
      </c>
      <c r="NX456" s="269" t="str">
        <f>IF(AND($A$456&lt;=AR$367,AR$367&lt;=$B$456),((1/3)*$E$456),"")</f>
        <v/>
      </c>
      <c r="NY456" s="269" t="str">
        <f>IF(AND($A$456&lt;=AR$367,AR$367&lt;=$B$456),((2/3)*$E$456),"")</f>
        <v/>
      </c>
      <c r="NZ456" s="269" t="str">
        <f>IF(AND($A$456&lt;=AS$367,AS$367&lt;=$B$456),$C$456,"")</f>
        <v/>
      </c>
      <c r="OA456" s="269" t="str">
        <f>IF(AND($A$456&lt;=AS$367,AS$367&lt;=$B$456),((1/3)*$C$456),"")</f>
        <v/>
      </c>
      <c r="OB456" s="269" t="str">
        <f>IF(AND($A$456&lt;=AS$367,AS$367&lt;=$B$456),((2/3)*$C$456),"")</f>
        <v/>
      </c>
      <c r="OC456" s="269" t="str">
        <f>IF(AND($A$456&lt;=AS$367,AS$367&lt;=$B$456),$D$456,"")</f>
        <v/>
      </c>
      <c r="OD456" s="269" t="str">
        <f>IF(AND($A$456&lt;=AS$367,AS$367&lt;=$B$456),((1/3)*$D$456),"")</f>
        <v/>
      </c>
      <c r="OE456" s="269" t="str">
        <f>IF(AND($A$456&lt;=AS$367,AS$367&lt;=$B$456),((2/3)*$D$456),"")</f>
        <v/>
      </c>
      <c r="OF456" s="269" t="str">
        <f>IF(AND($A$456&lt;=AS$367,AS$367&lt;=$B$456),$E$456,"")</f>
        <v/>
      </c>
      <c r="OG456" s="269" t="str">
        <f>IF(AND($A$456&lt;=AS$367,AS$367&lt;=$B$456),((1/3)*$E$456),"")</f>
        <v/>
      </c>
      <c r="OH456" s="269" t="str">
        <f>IF(AND($A$456&lt;=AS$367,AS$367&lt;=$B$456),((2/3)*$E$456),"")</f>
        <v/>
      </c>
      <c r="OI456" s="269" t="str">
        <f>IF(AND($A$456&lt;=AT$367,AT$367&lt;=$B$456),$C$456,"")</f>
        <v/>
      </c>
      <c r="OJ456" s="269" t="str">
        <f>IF(AND($A$456&lt;=AT$367,AT$367&lt;=$B$456),((1/3)*$C$456),"")</f>
        <v/>
      </c>
      <c r="OK456" s="269" t="str">
        <f>IF(AND($A$456&lt;=AT$367,AT$367&lt;=$B$456),((2/3)*$C$456),"")</f>
        <v/>
      </c>
      <c r="OL456" s="269" t="str">
        <f>IF(AND($A$456&lt;=AT$367,AT$367&lt;=$B$456),$D$456,"")</f>
        <v/>
      </c>
      <c r="OM456" s="269" t="str">
        <f>IF(AND($A$456&lt;=AT$367,AT$367&lt;=$B$456),((1/3)*$D$456),"")</f>
        <v/>
      </c>
      <c r="ON456" s="269" t="str">
        <f>IF(AND($A$456&lt;=AT$367,AT$367&lt;=$B$456),((2/3)*$D$456),"")</f>
        <v/>
      </c>
      <c r="OO456" s="269" t="str">
        <f>IF(AND($A$456&lt;=AT$367,AT$367&lt;=$B$456),$E$456,"")</f>
        <v/>
      </c>
      <c r="OP456" s="269" t="str">
        <f>IF(AND($A$456&lt;=AT$367,AT$367&lt;=$B$456),((1/3)*$E$456),"")</f>
        <v/>
      </c>
      <c r="OQ456" s="269" t="str">
        <f>IF(AND($A$456&lt;=AT$367,AT$367&lt;=$B$456),((2/3)*$E$456),"")</f>
        <v/>
      </c>
      <c r="OR456" s="269" t="str">
        <f>IF(AND($A$456&lt;=AU$367,AU$367&lt;=$B$456),$C$456,"")</f>
        <v/>
      </c>
      <c r="OS456" s="269" t="str">
        <f>IF(AND($A$456&lt;=AU$367,AU$367&lt;=$B$456),((1/3)*$C$456),"")</f>
        <v/>
      </c>
      <c r="OT456" s="269" t="str">
        <f>IF(AND($A$456&lt;=AU$367,AU$367&lt;=$B$456),((2/3)*$C$456),"")</f>
        <v/>
      </c>
      <c r="OU456" s="269" t="str">
        <f>IF(AND($A$456&lt;=AU$367,AU$367&lt;=$B$456),$D$456,"")</f>
        <v/>
      </c>
      <c r="OV456" s="269" t="str">
        <f>IF(AND($A$456&lt;=AU$367,AU$367&lt;=$B$456),((1/3)*$D$456),"")</f>
        <v/>
      </c>
      <c r="OW456" s="269" t="str">
        <f>IF(AND($A$456&lt;=AU$367,AU$367&lt;=$B$456),((2/3)*$D$456),"")</f>
        <v/>
      </c>
      <c r="OX456" s="269" t="str">
        <f>IF(AND($A$456&lt;=AU$367,AU$367&lt;=$B$456),$E$456,"")</f>
        <v/>
      </c>
      <c r="OY456" s="269" t="str">
        <f>IF(AND($A$456&lt;=AU$367,AU$367&lt;=$B$456),((1/3)*$E$456),"")</f>
        <v/>
      </c>
      <c r="OZ456" s="269" t="str">
        <f>IF(AND($A$456&lt;=AU$367,AU$367&lt;=$B$456),((2/3)*$E$456),"")</f>
        <v/>
      </c>
      <c r="PA456" s="269" t="str">
        <f>IF(AND($A$456&lt;=AV$367,AV$367&lt;=$B$456),$C$456,"")</f>
        <v/>
      </c>
      <c r="PB456" s="269" t="str">
        <f>IF(AND($A$456&lt;=AV$367,AV$367&lt;=$B$456),((1/3)*$C$456),"")</f>
        <v/>
      </c>
      <c r="PC456" s="269" t="str">
        <f>IF(AND($A$456&lt;=AV$367,AV$367&lt;=$B$456),((2/3)*$C$456),"")</f>
        <v/>
      </c>
      <c r="PD456" s="269" t="str">
        <f>IF(AND($A$456&lt;=AV$367,AV$367&lt;=$B$456),$D$456,"")</f>
        <v/>
      </c>
      <c r="PE456" s="269" t="str">
        <f>IF(AND($A$456&lt;=AV$367,AV$367&lt;=$B$456),((1/3)*$D$456),"")</f>
        <v/>
      </c>
      <c r="PF456" s="269" t="str">
        <f>IF(AND($A$456&lt;=AV$367,AV$367&lt;=$B$456),((2/3)*$D$456),"")</f>
        <v/>
      </c>
      <c r="PG456" s="269" t="str">
        <f>IF(AND($A$456&lt;=AV$367,AV$367&lt;=$B$456),$E$456,"")</f>
        <v/>
      </c>
      <c r="PH456" s="269" t="str">
        <f>IF(AND($A$456&lt;=AV$367,AV$367&lt;=$B$456),((1/3)*$E$456),"")</f>
        <v/>
      </c>
      <c r="PI456" s="269" t="str">
        <f>IF(AND($A$456&lt;=AV$367,AV$367&lt;=$B$456),((2/3)*$E$456),"")</f>
        <v/>
      </c>
      <c r="PJ456" s="269" t="str">
        <f>IF(AND($A$456&lt;=AW$367,AW$367&lt;=$B$456),$C$456,"")</f>
        <v/>
      </c>
      <c r="PK456" s="269" t="str">
        <f>IF(AND($A$456&lt;=AW$367,AW$367&lt;=$B$456),((1/3)*$C$456),"")</f>
        <v/>
      </c>
      <c r="PL456" s="269" t="str">
        <f>IF(AND($A$456&lt;=AW$367,AW$367&lt;=$B$456),((2/3)*$C$456),"")</f>
        <v/>
      </c>
      <c r="PM456" s="269" t="str">
        <f>IF(AND($A$456&lt;=AW$367,AW$367&lt;=$B$456),$D$456,"")</f>
        <v/>
      </c>
      <c r="PN456" s="269" t="str">
        <f>IF(AND($A$456&lt;=AW$367,AW$367&lt;=$B$456),((1/3)*$D$456),"")</f>
        <v/>
      </c>
      <c r="PO456" s="269" t="str">
        <f>IF(AND($A$456&lt;=AW$367,AW$367&lt;=$B$456),((2/3)*$D$456),"")</f>
        <v/>
      </c>
      <c r="PP456" s="269" t="str">
        <f>IF(AND($A$456&lt;=AW$367,AW$367&lt;=$B$456),$E$456,"")</f>
        <v/>
      </c>
      <c r="PQ456" s="269" t="str">
        <f>IF(AND($A$456&lt;=AW$367,AW$367&lt;=$B$456),((1/3)*$E$456),"")</f>
        <v/>
      </c>
      <c r="PR456" s="269" t="str">
        <f>IF(AND($A$456&lt;=AW$367,AW$367&lt;=$B$456),((2/3)*$E$456),"")</f>
        <v/>
      </c>
      <c r="PS456" s="269" t="str">
        <f>IF(AND($A$456&lt;=AX$367,AX$367&lt;=$B$456),$C$456,"")</f>
        <v/>
      </c>
      <c r="PT456" s="269" t="str">
        <f>IF(AND($A$456&lt;=AX$367,AX$367&lt;=$B$456),((1/3)*$C$456),"")</f>
        <v/>
      </c>
      <c r="PU456" s="269" t="str">
        <f>IF(AND($A$456&lt;=AX$367,AX$367&lt;=$B$456),((2/3)*$C$456),"")</f>
        <v/>
      </c>
      <c r="PV456" s="269" t="str">
        <f>IF(AND($A$456&lt;=AX$367,AX$367&lt;=$B$456),$D$456,"")</f>
        <v/>
      </c>
      <c r="PW456" s="269" t="str">
        <f>IF(AND($A$456&lt;=AX$367,AX$367&lt;=$B$456),((1/3)*$D$456),"")</f>
        <v/>
      </c>
      <c r="PX456" s="269" t="str">
        <f>IF(AND($A$456&lt;=AX$367,AX$367&lt;=$B$456),((2/3)*$D$456),"")</f>
        <v/>
      </c>
      <c r="PY456" s="269" t="str">
        <f>IF(AND($A$456&lt;=AX$367,AX$367&lt;=$B$456),$E$456,"")</f>
        <v/>
      </c>
      <c r="PZ456" s="269" t="str">
        <f>IF(AND($A$456&lt;=AX$367,AX$367&lt;=$B$456),((1/3)*$E$456),"")</f>
        <v/>
      </c>
      <c r="QA456" s="269" t="str">
        <f>IF(AND($A$456&lt;=AX$367,AX$367&lt;=$B$456),((2/3)*$E$456),"")</f>
        <v/>
      </c>
      <c r="QB456" s="269" t="str">
        <f>IF(AND($A$456&lt;=AY$367,AY$367&lt;=$B$456),$C$456,"")</f>
        <v/>
      </c>
      <c r="QC456" s="269" t="str">
        <f>IF(AND($A$456&lt;=AY$367,AY$367&lt;=$B$456),((1/3)*$C$456),"")</f>
        <v/>
      </c>
      <c r="QD456" s="269" t="str">
        <f>IF(AND($A$456&lt;=AY$367,AY$367&lt;=$B$456),((2/3)*$C$456),"")</f>
        <v/>
      </c>
      <c r="QE456" s="269" t="str">
        <f>IF(AND($A$456&lt;=AY$367,AY$367&lt;=$B$456),$D$456,"")</f>
        <v/>
      </c>
      <c r="QF456" s="269" t="str">
        <f>IF(AND($A$456&lt;=AY$367,AY$367&lt;=$B$456),((1/3)*$D$456),"")</f>
        <v/>
      </c>
      <c r="QG456" s="269" t="str">
        <f>IF(AND($A$456&lt;=AY$367,AY$367&lt;=$B$456),((2/3)*$D$456),"")</f>
        <v/>
      </c>
      <c r="QH456" s="269" t="str">
        <f>IF(AND($A$456&lt;=AY$367,AY$367&lt;=$B$456),$E$456,"")</f>
        <v/>
      </c>
      <c r="QI456" s="269" t="str">
        <f>IF(AND($A$456&lt;=AY$367,AY$367&lt;=$B$456),((1/3)*$E$456),"")</f>
        <v/>
      </c>
      <c r="QJ456" s="269" t="str">
        <f>IF(AND($A$456&lt;=AY$367,AY$367&lt;=$B$456),((2/3)*$E$456),"")</f>
        <v/>
      </c>
      <c r="QK456" s="269" t="str">
        <f>IF(AND($A$456&lt;=AZ$367,AZ$367&lt;=$B$456),$C$456,"")</f>
        <v/>
      </c>
      <c r="QL456" s="269" t="str">
        <f>IF(AND($A$456&lt;=AZ$367,AZ$367&lt;=$B$456),((1/3)*$C$456),"")</f>
        <v/>
      </c>
      <c r="QM456" s="269" t="str">
        <f>IF(AND($A$456&lt;=AZ$367,AZ$367&lt;=$B$456),((2/3)*$C$456),"")</f>
        <v/>
      </c>
      <c r="QN456" s="269" t="str">
        <f>IF(AND($A$456&lt;=AZ$367,AZ$367&lt;=$B$456),$D$456,"")</f>
        <v/>
      </c>
      <c r="QO456" s="269" t="str">
        <f>IF(AND($A$456&lt;=AZ$367,AZ$367&lt;=$B$456),((1/3)*$D$456),"")</f>
        <v/>
      </c>
      <c r="QP456" s="269" t="str">
        <f>IF(AND($A$456&lt;=AZ$367,AZ$367&lt;=$B$456),((2/3)*$D$456),"")</f>
        <v/>
      </c>
      <c r="QQ456" s="269" t="str">
        <f>IF(AND($A$456&lt;=AZ$367,AZ$367&lt;=$B$456),$E$456,"")</f>
        <v/>
      </c>
      <c r="QR456" s="269" t="str">
        <f>IF(AND($A$456&lt;=AZ$367,AZ$367&lt;=$B$456),((1/3)*$E$456),"")</f>
        <v/>
      </c>
      <c r="QS456" s="269" t="str">
        <f>IF(AND($A$456&lt;=AZ$367,AZ$367&lt;=$B$456),((2/3)*$E$456),"")</f>
        <v/>
      </c>
      <c r="QT456" s="269" t="str">
        <f>IF(AND($A$456&lt;=BA$367,BA$367&lt;=$B$456),$C$456,"")</f>
        <v/>
      </c>
      <c r="QU456" s="269" t="str">
        <f>IF(AND($A$456&lt;=BA$367,BA$367&lt;=$B$456),((1/3)*$C$456),"")</f>
        <v/>
      </c>
      <c r="QV456" s="269" t="str">
        <f>IF(AND($A$456&lt;=BA$367,BA$367&lt;=$B$456),((2/3)*$C$456),"")</f>
        <v/>
      </c>
      <c r="QW456" s="269" t="str">
        <f>IF(AND($A$456&lt;=BA$367,BA$367&lt;=$B$456),$D$456,"")</f>
        <v/>
      </c>
      <c r="QX456" s="269" t="str">
        <f>IF(AND($A$456&lt;=BA$367,BA$367&lt;=$B$456),((1/3)*$D$456),"")</f>
        <v/>
      </c>
      <c r="QY456" s="269" t="str">
        <f>IF(AND($A$456&lt;=BA$367,BA$367&lt;=$B$456),((2/3)*$D$456),"")</f>
        <v/>
      </c>
      <c r="QZ456" s="269" t="str">
        <f>IF(AND($A$456&lt;=BA$367,BA$367&lt;=$B$456),$E$456,"")</f>
        <v/>
      </c>
      <c r="RA456" s="269" t="str">
        <f>IF(AND($A$456&lt;=BA$367,BA$367&lt;=$B$456),((1/3)*$E$456),"")</f>
        <v/>
      </c>
      <c r="RB456" s="269" t="str">
        <f>IF(AND($A$456&lt;=BA$367,BA$367&lt;=$B$456),((2/3)*$E$456),"")</f>
        <v/>
      </c>
      <c r="RC456" s="269" t="str">
        <f>IF(AND($A$456&lt;=BB$367,BB$367&lt;=$B$456),$C$456,"")</f>
        <v/>
      </c>
      <c r="RD456" s="269" t="str">
        <f>IF(AND($A$456&lt;=BB$367,BB$367&lt;=$B$456),((1/3)*$C$456),"")</f>
        <v/>
      </c>
      <c r="RE456" s="269" t="str">
        <f>IF(AND($A$456&lt;=BB$367,BB$367&lt;=$B$456),((2/3)*$C$456),"")</f>
        <v/>
      </c>
      <c r="RF456" s="269" t="str">
        <f>IF(AND($A$456&lt;=BB$367,BB$367&lt;=$B$456),$D$456,"")</f>
        <v/>
      </c>
      <c r="RG456" s="269" t="str">
        <f>IF(AND($A$456&lt;=BB$367,BB$367&lt;=$B$456),((1/3)*$D$456),"")</f>
        <v/>
      </c>
      <c r="RH456" s="269" t="str">
        <f>IF(AND($A$456&lt;=BB$367,BB$367&lt;=$B$456),((2/3)*$D$456),"")</f>
        <v/>
      </c>
      <c r="RI456" s="269" t="str">
        <f>IF(AND($A$456&lt;=BB$367,BB$367&lt;=$B$456),$E$456,"")</f>
        <v/>
      </c>
      <c r="RJ456" s="269" t="str">
        <f>IF(AND($A$456&lt;=BB$367,BB$367&lt;=$B$456),((1/3)*$E$456),"")</f>
        <v/>
      </c>
      <c r="RK456" s="269" t="str">
        <f>IF(AND($A$456&lt;=BB$367,BB$367&lt;=$B$456),((2/3)*$E$456),"")</f>
        <v/>
      </c>
      <c r="RL456" s="269" t="str">
        <f>IF(AND($A$456&lt;=BC$367,BC$367&lt;=$B$456),$C$456,"")</f>
        <v/>
      </c>
      <c r="RM456" s="269" t="str">
        <f>IF(AND($A$456&lt;=BC$367,BC$367&lt;=$B$456),((1/3)*$C$456),"")</f>
        <v/>
      </c>
      <c r="RN456" s="269" t="str">
        <f>IF(AND($A$456&lt;=BC$367,BC$367&lt;=$B$456),((2/3)*$C$456),"")</f>
        <v/>
      </c>
      <c r="RO456" s="269" t="str">
        <f>IF(AND($A$456&lt;=BC$367,BC$367&lt;=$B$456),$D$456,"")</f>
        <v/>
      </c>
      <c r="RP456" s="269" t="str">
        <f>IF(AND($A$456&lt;=BC$367,BC$367&lt;=$B$456),((1/3)*$D$456),"")</f>
        <v/>
      </c>
      <c r="RQ456" s="269" t="str">
        <f>IF(AND($A$456&lt;=BC$367,BC$367&lt;=$B$456),((2/3)*$D$456),"")</f>
        <v/>
      </c>
      <c r="RR456" s="269" t="str">
        <f>IF(AND($A$456&lt;=BC$367,BC$367&lt;=$B$456),$E$456,"")</f>
        <v/>
      </c>
      <c r="RS456" s="269" t="str">
        <f>IF(AND($A$456&lt;=BC$367,BC$367&lt;=$B$456),((1/3)*$E$456),"")</f>
        <v/>
      </c>
      <c r="RT456" s="269" t="str">
        <f>IF(AND($A$456&lt;=BC$367,BC$367&lt;=$B$456),((2/3)*$E$456),"")</f>
        <v/>
      </c>
      <c r="RU456" s="269" t="str">
        <f>IF(AND($A$456&lt;=BD$367,BD$367&lt;=$B$456),$C$456,"")</f>
        <v/>
      </c>
      <c r="RV456" s="269" t="str">
        <f>IF(AND($A$456&lt;=BD$367,BD$367&lt;=$B$456),((1/3)*$C$456),"")</f>
        <v/>
      </c>
      <c r="RW456" s="269" t="str">
        <f>IF(AND($A$456&lt;=BD$367,BD$367&lt;=$B$456),((2/3)*$C$456),"")</f>
        <v/>
      </c>
      <c r="RX456" s="269" t="str">
        <f>IF(AND($A$456&lt;=BD$367,BD$367&lt;=$B$456),$D$456,"")</f>
        <v/>
      </c>
      <c r="RY456" s="269" t="str">
        <f>IF(AND($A$456&lt;=BD$367,BD$367&lt;=$B$456),((1/3)*$D$456),"")</f>
        <v/>
      </c>
      <c r="RZ456" s="269" t="str">
        <f>IF(AND($A$456&lt;=BD$367,BD$367&lt;=$B$456),((2/3)*$D$456),"")</f>
        <v/>
      </c>
      <c r="SA456" s="269" t="str">
        <f>IF(AND($A$456&lt;=BD$367,BD$367&lt;=$B$456),$E$456,"")</f>
        <v/>
      </c>
      <c r="SB456" s="269" t="str">
        <f>IF(AND($A$456&lt;=BD$367,BD$367&lt;=$B$456),((1/3)*$E$456),"")</f>
        <v/>
      </c>
      <c r="SC456" s="269" t="str">
        <f>IF(AND($A$456&lt;=BD$367,BD$367&lt;=$B$456),((2/3)*$E$456),"")</f>
        <v/>
      </c>
      <c r="SD456" s="269" t="str">
        <f>IF(AND($A$456&lt;=BE$367,BE$367&lt;=$B$456),$C$456,"")</f>
        <v/>
      </c>
      <c r="SE456" s="269" t="str">
        <f>IF(AND($A$456&lt;=BE$367,BE$367&lt;=$B$456),((1/3)*$C$456),"")</f>
        <v/>
      </c>
      <c r="SF456" s="269" t="str">
        <f>IF(AND($A$456&lt;=BE$367,BE$367&lt;=$B$456),((2/3)*$C$456),"")</f>
        <v/>
      </c>
      <c r="SG456" s="269" t="str">
        <f>IF(AND($A$456&lt;=BE$367,BE$367&lt;=$B$456),$D$456,"")</f>
        <v/>
      </c>
      <c r="SH456" s="269" t="str">
        <f>IF(AND($A$456&lt;=BE$367,BE$367&lt;=$B$456),((1/3)*$D$456),"")</f>
        <v/>
      </c>
      <c r="SI456" s="269" t="str">
        <f>IF(AND($A$456&lt;=BE$367,BE$367&lt;=$B$456),((2/3)*$D$456),"")</f>
        <v/>
      </c>
      <c r="SJ456" s="269" t="str">
        <f>IF(AND($A$456&lt;=BE$367,BE$367&lt;=$B$456),$E$456,"")</f>
        <v/>
      </c>
      <c r="SK456" s="269" t="str">
        <f>IF(AND($A$456&lt;=BE$367,BE$367&lt;=$B$456),((1/3)*$E$456),"")</f>
        <v/>
      </c>
      <c r="SL456" s="269" t="str">
        <f>IF(AND($A$456&lt;=BE$367,BE$367&lt;=$B$456),((2/3)*$E$456),"")</f>
        <v/>
      </c>
      <c r="SM456" s="269" t="str">
        <f>IF(AND($A$456&lt;=BF$367,BF$367&lt;=$B$456),$C$456,"")</f>
        <v/>
      </c>
      <c r="SN456" s="269" t="str">
        <f>IF(AND($A$456&lt;=BF$367,BF$367&lt;=$B$456),((1/3)*$C$456),"")</f>
        <v/>
      </c>
      <c r="SO456" s="269" t="str">
        <f>IF(AND($A$456&lt;=BF$367,BF$367&lt;=$B$456),((2/3)*$C$456),"")</f>
        <v/>
      </c>
      <c r="SP456" s="269" t="str">
        <f>IF(AND($A$456&lt;=BF$367,BF$367&lt;=$B$456),$D$456,"")</f>
        <v/>
      </c>
      <c r="SQ456" s="269" t="str">
        <f>IF(AND($A$456&lt;=BF$367,BF$367&lt;=$B$456),((1/3)*$D$456),"")</f>
        <v/>
      </c>
      <c r="SR456" s="269" t="str">
        <f>IF(AND($A$456&lt;=BF$367,BF$367&lt;=$B$456),((2/3)*$D$456),"")</f>
        <v/>
      </c>
      <c r="SS456" s="269" t="str">
        <f>IF(AND($A$456&lt;=BF$367,BF$367&lt;=$B$456),$E$456,"")</f>
        <v/>
      </c>
      <c r="ST456" s="269" t="str">
        <f>IF(AND($A$456&lt;=BF$367,BF$367&lt;=$B$456),((1/3)*$E$456),"")</f>
        <v/>
      </c>
      <c r="SU456" s="269" t="str">
        <f>IF(AND($A$456&lt;=BF$367,BF$367&lt;=$B$456),((2/3)*$E$456),"")</f>
        <v/>
      </c>
      <c r="SV456" s="269" t="str">
        <f>IF(AND($A$456&lt;=BG$367,BG$367&lt;=$B$456),$C$456,"")</f>
        <v/>
      </c>
      <c r="SW456" s="269" t="str">
        <f>IF(AND($A$456&lt;=BG$367,BG$367&lt;=$B$456),((1/3)*$C$456),"")</f>
        <v/>
      </c>
      <c r="SX456" s="269" t="str">
        <f>IF(AND($A$456&lt;=BG$367,BG$367&lt;=$B$456),((2/3)*$C$456),"")</f>
        <v/>
      </c>
      <c r="SY456" s="269" t="str">
        <f>IF(AND($A$456&lt;=BG$367,BG$367&lt;=$B$456),$D$456,"")</f>
        <v/>
      </c>
      <c r="SZ456" s="269" t="str">
        <f>IF(AND($A$456&lt;=BG$367,BG$367&lt;=$B$456),((1/3)*$D$456),"")</f>
        <v/>
      </c>
      <c r="TA456" s="269" t="str">
        <f>IF(AND($A$456&lt;=BG$367,BG$367&lt;=$B$456),((2/3)*$D$456),"")</f>
        <v/>
      </c>
      <c r="TB456" s="269" t="str">
        <f>IF(AND($A$456&lt;=BG$367,BG$367&lt;=$B$456),$E$456,"")</f>
        <v/>
      </c>
      <c r="TC456" s="269" t="str">
        <f>IF(AND($A$456&lt;=BG$367,BG$367&lt;=$B$456),((1/3)*$E$456),"")</f>
        <v/>
      </c>
      <c r="TD456" s="269" t="str">
        <f>IF(AND($A$456&lt;=BG$367,BG$367&lt;=$B$456),((2/3)*$E$456),"")</f>
        <v/>
      </c>
      <c r="TE456" s="269" t="str">
        <f>IF(AND($A$456&lt;=BH$367,BH$367&lt;=$B$456),$C$456,"")</f>
        <v/>
      </c>
      <c r="TF456" s="269" t="str">
        <f>IF(AND($A$456&lt;=BH$367,BH$367&lt;=$B$456),((1/3)*$C$456),"")</f>
        <v/>
      </c>
      <c r="TG456" s="269" t="str">
        <f>IF(AND($A$456&lt;=BH$367,BH$367&lt;=$B$456),((2/3)*$C$456),"")</f>
        <v/>
      </c>
      <c r="TH456" s="269" t="str">
        <f>IF(AND($A$456&lt;=BH$367,BH$367&lt;=$B$456),$D$456,"")</f>
        <v/>
      </c>
      <c r="TI456" s="269" t="str">
        <f>IF(AND($A$456&lt;=BH$367,BH$367&lt;=$B$456),((1/3)*$D$456),"")</f>
        <v/>
      </c>
      <c r="TJ456" s="269" t="str">
        <f>IF(AND($A$456&lt;=BH$367,BH$367&lt;=$B$456),((2/3)*$D$456),"")</f>
        <v/>
      </c>
      <c r="TK456" s="269" t="str">
        <f>IF(AND($A$456&lt;=BH$367,BH$367&lt;=$B$456),$E$456,"")</f>
        <v/>
      </c>
      <c r="TL456" s="269" t="str">
        <f>IF(AND($A$456&lt;=BH$367,BH$367&lt;=$B$456),((1/3)*$E$456),"")</f>
        <v/>
      </c>
      <c r="TM456" s="269" t="str">
        <f>IF(AND($A$456&lt;=BH$367,BH$367&lt;=$B$456),((2/3)*$E$456),"")</f>
        <v/>
      </c>
      <c r="TN456" s="269" t="str">
        <f>IF(AND($A$456&lt;=BI$367,BI$367&lt;=$B$456),$C$456,"")</f>
        <v/>
      </c>
      <c r="TO456" s="269" t="str">
        <f>IF(AND($A$456&lt;=BI$367,BI$367&lt;=$B$456),((1/3)*$C$456),"")</f>
        <v/>
      </c>
      <c r="TP456" s="269" t="str">
        <f>IF(AND($A$456&lt;=BI$367,BI$367&lt;=$B$456),((2/3)*$C$456),"")</f>
        <v/>
      </c>
      <c r="TQ456" s="269" t="str">
        <f>IF(AND($A$456&lt;=BI$367,BI$367&lt;=$B$456),$D$456,"")</f>
        <v/>
      </c>
      <c r="TR456" s="269" t="str">
        <f>IF(AND($A$456&lt;=BI$367,BI$367&lt;=$B$456),((1/3)*$D$456),"")</f>
        <v/>
      </c>
      <c r="TS456" s="269" t="str">
        <f>IF(AND($A$456&lt;=BI$367,BI$367&lt;=$B$456),((2/3)*$D$456),"")</f>
        <v/>
      </c>
      <c r="TT456" s="269" t="str">
        <f>IF(AND($A$456&lt;=BI$367,BI$367&lt;=$B$456),$E$456,"")</f>
        <v/>
      </c>
      <c r="TU456" s="269" t="str">
        <f>IF(AND($A$456&lt;=BI$367,BI$367&lt;=$B$456),((1/3)*$E$456),"")</f>
        <v/>
      </c>
      <c r="TV456" s="269" t="str">
        <f>IF(AND($A$456&lt;=BI$367,BI$367&lt;=$B$456),((2/3)*$E$456),"")</f>
        <v/>
      </c>
      <c r="TW456" s="269" t="str">
        <f>IF(AND($A$456&lt;=BJ$367,BJ$367&lt;=$B$456),$C$456,"")</f>
        <v/>
      </c>
      <c r="TX456" s="269" t="str">
        <f>IF(AND($A$456&lt;=BJ$367,BJ$367&lt;=$B$456),((1/3)*$C$456),"")</f>
        <v/>
      </c>
      <c r="TY456" s="269" t="str">
        <f>IF(AND($A$456&lt;=BJ$367,BJ$367&lt;=$B$456),((2/3)*$C$456),"")</f>
        <v/>
      </c>
      <c r="TZ456" s="269" t="str">
        <f>IF(AND($A$456&lt;=BJ$367,BJ$367&lt;=$B$456),$D$456,"")</f>
        <v/>
      </c>
      <c r="UA456" s="269" t="str">
        <f>IF(AND($A$456&lt;=BJ$367,BJ$367&lt;=$B$456),((1/3)*$D$456),"")</f>
        <v/>
      </c>
      <c r="UB456" s="269" t="str">
        <f>IF(AND($A$456&lt;=BJ$367,BJ$367&lt;=$B$456),((2/3)*$D$456),"")</f>
        <v/>
      </c>
      <c r="UC456" s="269" t="str">
        <f>IF(AND($A$456&lt;=BJ$367,BJ$367&lt;=$B$456),$E$456,"")</f>
        <v/>
      </c>
      <c r="UD456" s="269" t="str">
        <f>IF(AND($A$456&lt;=BJ$367,BJ$367&lt;=$B$456),((1/3)*$E$456),"")</f>
        <v/>
      </c>
      <c r="UE456" s="269" t="str">
        <f>IF(AND($A$456&lt;=BJ$367,BJ$367&lt;=$B$456),((2/3)*$E$456),"")</f>
        <v/>
      </c>
      <c r="UF456" s="269" t="str">
        <f>IF(AND($A$456&lt;=BK$367,BK$367&lt;=$B$456),$C$456,"")</f>
        <v/>
      </c>
      <c r="UG456" s="269" t="str">
        <f>IF(AND($A$456&lt;=BK$367,BK$367&lt;=$B$456),((1/3)*$C$456),"")</f>
        <v/>
      </c>
      <c r="UH456" s="269" t="str">
        <f>IF(AND($A$456&lt;=BK$367,BK$367&lt;=$B$456),((2/3)*$C$456),"")</f>
        <v/>
      </c>
      <c r="UI456" s="269" t="str">
        <f>IF(AND($A$456&lt;=BK$367,BK$367&lt;=$B$456),$D$456,"")</f>
        <v/>
      </c>
      <c r="UJ456" s="269" t="str">
        <f>IF(AND($A$456&lt;=BK$367,BK$367&lt;=$B$456),((1/3)*$D$456),"")</f>
        <v/>
      </c>
      <c r="UK456" s="269" t="str">
        <f>IF(AND($A$456&lt;=BK$367,BK$367&lt;=$B$456),((2/3)*$D$456),"")</f>
        <v/>
      </c>
      <c r="UL456" s="269" t="str">
        <f>IF(AND($A$456&lt;=BK$367,BK$367&lt;=$B$456),$E$456,"")</f>
        <v/>
      </c>
      <c r="UM456" s="269" t="str">
        <f>IF(AND($A$456&lt;=BK$367,BK$367&lt;=$B$456),((1/3)*$E$456),"")</f>
        <v/>
      </c>
      <c r="UN456" s="269" t="str">
        <f>IF(AND($A$456&lt;=BK$367,BK$367&lt;=$B$456),((2/3)*$E$456),"")</f>
        <v/>
      </c>
      <c r="UO456" s="269" t="str">
        <f>IF(AND($A$456&lt;=BL$367,BL$367&lt;=$B$456),$C$456,"")</f>
        <v/>
      </c>
      <c r="UP456" s="269" t="str">
        <f>IF(AND($A$456&lt;=BL$367,BL$367&lt;=$B$456),((1/3)*$C$456),"")</f>
        <v/>
      </c>
      <c r="UQ456" s="269" t="str">
        <f>IF(AND($A$456&lt;=BL$367,BL$367&lt;=$B$456),((2/3)*$C$456),"")</f>
        <v/>
      </c>
      <c r="UR456" s="269" t="str">
        <f>IF(AND($A$456&lt;=BL$367,BL$367&lt;=$B$456),$D$456,"")</f>
        <v/>
      </c>
      <c r="US456" s="269" t="str">
        <f>IF(AND($A$456&lt;=BL$367,BL$367&lt;=$B$456),((1/3)*$D$456),"")</f>
        <v/>
      </c>
      <c r="UT456" s="269" t="str">
        <f>IF(AND($A$456&lt;=BL$367,BL$367&lt;=$B$456),((2/3)*$D$456),"")</f>
        <v/>
      </c>
      <c r="UU456" s="269" t="str">
        <f>IF(AND($A$456&lt;=BL$367,BL$367&lt;=$B$456),$E$456,"")</f>
        <v/>
      </c>
      <c r="UV456" s="269" t="str">
        <f>IF(AND($A$456&lt;=BL$367,BL$367&lt;=$B$456),((1/3)*$E$456),"")</f>
        <v/>
      </c>
      <c r="UW456" s="269" t="str">
        <f>IF(AND($A$456&lt;=BL$367,BL$367&lt;=$B$456),((2/3)*$E$456),"")</f>
        <v/>
      </c>
      <c r="UX456" s="269" t="str">
        <f>IF(AND($A$456&lt;=BM$367,BM$367&lt;=$B$456),$C$456,"")</f>
        <v/>
      </c>
      <c r="UY456" s="269" t="str">
        <f>IF(AND($A$456&lt;=BM$367,BM$367&lt;=$B$456),((1/3)*$C$456),"")</f>
        <v/>
      </c>
      <c r="UZ456" s="269" t="str">
        <f>IF(AND($A$456&lt;=BM$367,BM$367&lt;=$B$456),((2/3)*$C$456),"")</f>
        <v/>
      </c>
      <c r="VA456" s="269" t="str">
        <f>IF(AND($A$456&lt;=BM$367,BM$367&lt;=$B$456),$D$456,"")</f>
        <v/>
      </c>
      <c r="VB456" s="269" t="str">
        <f>IF(AND($A$456&lt;=BM$367,BM$367&lt;=$B$456),((1/3)*$D$456),"")</f>
        <v/>
      </c>
      <c r="VC456" s="269" t="str">
        <f>IF(AND($A$456&lt;=BM$367,BM$367&lt;=$B$456),((2/3)*$D$456),"")</f>
        <v/>
      </c>
      <c r="VD456" s="269" t="str">
        <f>IF(AND($A$456&lt;=BM$367,BM$367&lt;=$B$456),$E$456,"")</f>
        <v/>
      </c>
      <c r="VE456" s="269" t="str">
        <f>IF(AND($A$456&lt;=BM$367,BM$367&lt;=$B$456),((1/3)*$E$456),"")</f>
        <v/>
      </c>
      <c r="VF456" s="269" t="str">
        <f>IF(AND($A$456&lt;=BM$367,BM$367&lt;=$B$456),((2/3)*$E$456),"")</f>
        <v/>
      </c>
      <c r="VG456" s="269" t="str">
        <f>IF(AND($A$456&lt;=BN$367,BN$367&lt;=$B$456),$C$456,"")</f>
        <v/>
      </c>
      <c r="VH456" s="269" t="str">
        <f>IF(AND($A$456&lt;=BN$367,BN$367&lt;=$B$456),((1/3)*$C$456),"")</f>
        <v/>
      </c>
      <c r="VI456" s="269" t="str">
        <f>IF(AND($A$456&lt;=BN$367,BN$367&lt;=$B$456),((2/3)*$C$456),"")</f>
        <v/>
      </c>
      <c r="VJ456" s="269" t="str">
        <f>IF(AND($A$456&lt;=BN$367,BN$367&lt;=$B$456),$D$456,"")</f>
        <v/>
      </c>
      <c r="VK456" s="269" t="str">
        <f>IF(AND($A$456&lt;=BN$367,BN$367&lt;=$B$456),((1/3)*$D$456),"")</f>
        <v/>
      </c>
      <c r="VL456" s="269" t="str">
        <f>IF(AND($A$456&lt;=BN$367,BN$367&lt;=$B$456),((2/3)*$D$456),"")</f>
        <v/>
      </c>
      <c r="VM456" s="269" t="str">
        <f>IF(AND($A$456&lt;=BN$367,BN$367&lt;=$B$456),$E$456,"")</f>
        <v/>
      </c>
      <c r="VN456" s="269" t="str">
        <f>IF(AND($A$456&lt;=BN$367,BN$367&lt;=$B$456),((1/3)*$E$456),"")</f>
        <v/>
      </c>
      <c r="VO456" s="269" t="str">
        <f>IF(AND($A$456&lt;=BN$367,BN$367&lt;=$B$456),((2/3)*$E$456),"")</f>
        <v/>
      </c>
      <c r="VP456" s="269" t="str">
        <f>IF(AND($A$456&lt;=BO$367,BO$367&lt;=$B$456),$C$456,"")</f>
        <v/>
      </c>
      <c r="VQ456" s="269" t="str">
        <f>IF(AND($A$456&lt;=BO$367,BO$367&lt;=$B$456),((1/3)*$C$456),"")</f>
        <v/>
      </c>
      <c r="VR456" s="269" t="str">
        <f>IF(AND($A$456&lt;=BO$367,BO$367&lt;=$B$456),((2/3)*$C$456),"")</f>
        <v/>
      </c>
      <c r="VS456" s="269" t="str">
        <f>IF(AND($A$456&lt;=BO$367,BO$367&lt;=$B$456),$D$456,"")</f>
        <v/>
      </c>
      <c r="VT456" s="269" t="str">
        <f>IF(AND($A$456&lt;=BO$367,BO$367&lt;=$B$456),((1/3)*$D$456),"")</f>
        <v/>
      </c>
      <c r="VU456" s="269" t="str">
        <f>IF(AND($A$456&lt;=BO$367,BO$367&lt;=$B$456),((2/3)*$D$456),"")</f>
        <v/>
      </c>
      <c r="VV456" s="269" t="str">
        <f>IF(AND($A$456&lt;=BO$367,BO$367&lt;=$B$456),$E$456,"")</f>
        <v/>
      </c>
      <c r="VW456" s="269" t="str">
        <f>IF(AND($A$456&lt;=BO$367,BO$367&lt;=$B$456),((1/3)*$E$456),"")</f>
        <v/>
      </c>
      <c r="VX456" s="269" t="str">
        <f>IF(AND($A$456&lt;=BO$367,BO$367&lt;=$B$456),((2/3)*$E$456),"")</f>
        <v/>
      </c>
      <c r="VY456" s="269" t="str">
        <f>IF(AND($A$456&lt;=BP$367,BP$367&lt;=$B$456),$C$456,"")</f>
        <v/>
      </c>
      <c r="VZ456" s="269" t="str">
        <f>IF(AND($A$456&lt;=BP$367,BP$367&lt;=$B$456),((1/3)*$C$456),"")</f>
        <v/>
      </c>
      <c r="WA456" s="269" t="str">
        <f>IF(AND($A$456&lt;=BP$367,BP$367&lt;=$B$456),((2/3)*$C$456),"")</f>
        <v/>
      </c>
      <c r="WB456" s="269" t="str">
        <f>IF(AND($A$456&lt;=BP$367,BP$367&lt;=$B$456),$D$456,"")</f>
        <v/>
      </c>
      <c r="WC456" s="269" t="str">
        <f>IF(AND($A$456&lt;=BP$367,BP$367&lt;=$B$456),((1/3)*$D$456),"")</f>
        <v/>
      </c>
      <c r="WD456" s="269" t="str">
        <f>IF(AND($A$456&lt;=BP$367,BP$367&lt;=$B$456),((2/3)*$D$456),"")</f>
        <v/>
      </c>
      <c r="WE456" s="269" t="str">
        <f>IF(AND($A$456&lt;=BP$367,BP$367&lt;=$B$456),$E$456,"")</f>
        <v/>
      </c>
      <c r="WF456" s="269" t="str">
        <f>IF(AND($A$456&lt;=BP$367,BP$367&lt;=$B$456),((1/3)*$E$456),"")</f>
        <v/>
      </c>
      <c r="WG456" s="269" t="str">
        <f>IF(AND($A$456&lt;=BP$367,BP$367&lt;=$B$456),((2/3)*$E$456),"")</f>
        <v/>
      </c>
      <c r="WH456" s="269" t="str">
        <f>IF(AND($A$456&lt;=BQ$367,BQ$367&lt;=$B$456),$C$456,"")</f>
        <v/>
      </c>
      <c r="WI456" s="269" t="str">
        <f>IF(AND($A$456&lt;=BQ$367,BQ$367&lt;=$B$456),((1/3)*$C$456),"")</f>
        <v/>
      </c>
      <c r="WJ456" s="269" t="str">
        <f>IF(AND($A$456&lt;=BQ$367,BQ$367&lt;=$B$456),((2/3)*$C$456),"")</f>
        <v/>
      </c>
      <c r="WK456" s="269" t="str">
        <f>IF(AND($A$456&lt;=BQ$367,BQ$367&lt;=$B$456),$D$456,"")</f>
        <v/>
      </c>
      <c r="WL456" s="269" t="str">
        <f>IF(AND($A$456&lt;=BQ$367,BQ$367&lt;=$B$456),((1/3)*$D$456),"")</f>
        <v/>
      </c>
      <c r="WM456" s="269" t="str">
        <f>IF(AND($A$456&lt;=BQ$367,BQ$367&lt;=$B$456),((2/3)*$D$456),"")</f>
        <v/>
      </c>
      <c r="WN456" s="269" t="str">
        <f>IF(AND($A$456&lt;=BQ$367,BQ$367&lt;=$B$456),$E$456,"")</f>
        <v/>
      </c>
      <c r="WO456" s="269" t="str">
        <f>IF(AND($A$456&lt;=BQ$367,BQ$367&lt;=$B$456),((1/3)*$E$456),"")</f>
        <v/>
      </c>
      <c r="WP456" s="269" t="str">
        <f>IF(AND($A$456&lt;=BQ$367,BQ$367&lt;=$B$456),((2/3)*$E$456),"")</f>
        <v/>
      </c>
      <c r="WQ456" s="269" t="str">
        <f>IF(AND($A$456&lt;=BR$367,BR$367&lt;=$B$456),$C$456,"")</f>
        <v/>
      </c>
      <c r="WR456" s="269" t="str">
        <f>IF(AND($A$456&lt;=BR$367,BR$367&lt;=$B$456),((1/3)*$C$456),"")</f>
        <v/>
      </c>
      <c r="WS456" s="269" t="str">
        <f>IF(AND($A$456&lt;=BR$367,BR$367&lt;=$B$456),((2/3)*$C$456),"")</f>
        <v/>
      </c>
      <c r="WT456" s="269" t="str">
        <f>IF(AND($A$456&lt;=BR$367,BR$367&lt;=$B$456),$D$456,"")</f>
        <v/>
      </c>
      <c r="WU456" s="269" t="str">
        <f>IF(AND($A$456&lt;=BR$367,BR$367&lt;=$B$456),((1/3)*$D$456),"")</f>
        <v/>
      </c>
      <c r="WV456" s="269" t="str">
        <f>IF(AND($A$456&lt;=BR$367,BR$367&lt;=$B$456),((2/3)*$D$456),"")</f>
        <v/>
      </c>
      <c r="WW456" s="269" t="str">
        <f>IF(AND($A$456&lt;=BR$367,BR$367&lt;=$B$456),$E$456,"")</f>
        <v/>
      </c>
      <c r="WX456" s="269" t="str">
        <f>IF(AND($A$456&lt;=BR$367,BR$367&lt;=$B$456),((1/3)*$E$456),"")</f>
        <v/>
      </c>
      <c r="WY456" s="269" t="str">
        <f>IF(AND($A$456&lt;=BR$367,BR$367&lt;=$B$456),((2/3)*$E$456),"")</f>
        <v/>
      </c>
      <c r="WZ456" s="269" t="str">
        <f>IF(AND($A$456&lt;=BS$367,BS$367&lt;=$B$456),$C$456,"")</f>
        <v/>
      </c>
      <c r="XA456" s="269" t="str">
        <f>IF(AND($A$456&lt;=BS$367,BS$367&lt;=$B$456),((1/3)*$C$456),"")</f>
        <v/>
      </c>
      <c r="XB456" s="269" t="str">
        <f>IF(AND($A$456&lt;=BS$367,BS$367&lt;=$B$456),((2/3)*$C$456),"")</f>
        <v/>
      </c>
      <c r="XC456" s="269" t="str">
        <f>IF(AND($A$456&lt;=BS$367,BS$367&lt;=$B$456),$D$456,"")</f>
        <v/>
      </c>
      <c r="XD456" s="269" t="str">
        <f>IF(AND($A$456&lt;=BS$367,BS$367&lt;=$B$456),((1/3)*$D$456),"")</f>
        <v/>
      </c>
      <c r="XE456" s="269" t="str">
        <f>IF(AND($A$456&lt;=BS$367,BS$367&lt;=$B$456),((2/3)*$D$456),"")</f>
        <v/>
      </c>
      <c r="XF456" s="269" t="str">
        <f>IF(AND($A$456&lt;=BS$367,BS$367&lt;=$B$456),$E$456,"")</f>
        <v/>
      </c>
      <c r="XG456" s="269" t="str">
        <f>IF(AND($A$456&lt;=BS$367,BS$367&lt;=$B$456),((1/3)*$E$456),"")</f>
        <v/>
      </c>
      <c r="XH456" s="269" t="str">
        <f>IF(AND($A$456&lt;=BS$367,BS$367&lt;=$B$456),((2/3)*$E$456),"")</f>
        <v/>
      </c>
      <c r="XI456" s="269" t="str">
        <f>IF(AND($A$456&lt;=BT$367,BT$367&lt;=$B$456),$C$456,"")</f>
        <v/>
      </c>
      <c r="XJ456" s="269" t="str">
        <f>IF(AND($A$456&lt;=BT$367,BT$367&lt;=$B$456),((1/3)*$C$456),"")</f>
        <v/>
      </c>
      <c r="XK456" s="269" t="str">
        <f>IF(AND($A$456&lt;=BT$367,BT$367&lt;=$B$456),((2/3)*$C$456),"")</f>
        <v/>
      </c>
      <c r="XL456" s="269" t="str">
        <f>IF(AND($A$456&lt;=BT$367,BT$367&lt;=$B$456),$D$456,"")</f>
        <v/>
      </c>
      <c r="XM456" s="269" t="str">
        <f>IF(AND($A$456&lt;=BT$367,BT$367&lt;=$B$456),((1/3)*$D$456),"")</f>
        <v/>
      </c>
      <c r="XN456" s="269" t="str">
        <f>IF(AND($A$456&lt;=BT$367,BT$367&lt;=$B$456),((2/3)*$D$456),"")</f>
        <v/>
      </c>
      <c r="XO456" s="269" t="str">
        <f>IF(AND($A$456&lt;=BT$367,BT$367&lt;=$B$456),$E$456,"")</f>
        <v/>
      </c>
      <c r="XP456" s="269" t="str">
        <f>IF(AND($A$456&lt;=BT$367,BT$367&lt;=$B$456),((1/3)*$E$456),"")</f>
        <v/>
      </c>
      <c r="XQ456" s="269" t="str">
        <f>IF(AND($A$456&lt;=BT$367,BT$367&lt;=$B$456),((2/3)*$E$456),"")</f>
        <v/>
      </c>
      <c r="XR456" s="269" t="str">
        <f>IF(AND($A$456&lt;=BU$367,BU$367&lt;=$B$456),$C$456,"")</f>
        <v/>
      </c>
      <c r="XS456" s="269" t="str">
        <f>IF(AND($A$456&lt;=BU$367,BU$367&lt;=$B$456),((1/3)*$C$456),"")</f>
        <v/>
      </c>
      <c r="XT456" s="269" t="str">
        <f>IF(AND($A$456&lt;=BU$367,BU$367&lt;=$B$456),((2/3)*$C$456),"")</f>
        <v/>
      </c>
      <c r="XU456" s="269" t="str">
        <f>IF(AND($A$456&lt;=BU$367,BU$367&lt;=$B$456),$D$456,"")</f>
        <v/>
      </c>
      <c r="XV456" s="269" t="str">
        <f>IF(AND($A$456&lt;=BU$367,BU$367&lt;=$B$456),((1/3)*$D$456),"")</f>
        <v/>
      </c>
      <c r="XW456" s="269" t="str">
        <f>IF(AND($A$456&lt;=BU$367,BU$367&lt;=$B$456),((2/3)*$D$456),"")</f>
        <v/>
      </c>
      <c r="XX456" s="269" t="str">
        <f>IF(AND($A$456&lt;=BU$367,BU$367&lt;=$B$456),$E$456,"")</f>
        <v/>
      </c>
      <c r="XY456" s="269" t="str">
        <f>IF(AND($A$456&lt;=BU$367,BU$367&lt;=$B$456),((1/3)*$E$456),"")</f>
        <v/>
      </c>
      <c r="XZ456" s="269" t="str">
        <f>IF(AND($A$456&lt;=BU$367,BU$367&lt;=$B$456),((2/3)*$E$456),"")</f>
        <v/>
      </c>
      <c r="YA456" s="269" t="str">
        <f>IF(AND($A$456&lt;=BV$367,BV$367&lt;=$B$456),$C$456,"")</f>
        <v/>
      </c>
      <c r="YB456" s="269" t="str">
        <f>IF(AND($A$456&lt;=BV$367,BV$367&lt;=$B$456),((1/3)*$C$456),"")</f>
        <v/>
      </c>
      <c r="YC456" s="269" t="str">
        <f>IF(AND($A$456&lt;=BV$367,BV$367&lt;=$B$456),((2/3)*$C$456),"")</f>
        <v/>
      </c>
      <c r="YD456" s="269" t="str">
        <f>IF(AND($A$456&lt;=BV$367,BV$367&lt;=$B$456),$D$456,"")</f>
        <v/>
      </c>
      <c r="YE456" s="269" t="str">
        <f>IF(AND($A$456&lt;=BV$367,BV$367&lt;=$B$456),((1/3)*$D$456),"")</f>
        <v/>
      </c>
      <c r="YF456" s="269" t="str">
        <f>IF(AND($A$456&lt;=BV$367,BV$367&lt;=$B$456),((2/3)*$D$456),"")</f>
        <v/>
      </c>
      <c r="YG456" s="269" t="str">
        <f>IF(AND($A$456&lt;=BV$367,BV$367&lt;=$B$456),$E$456,"")</f>
        <v/>
      </c>
      <c r="YH456" s="269" t="str">
        <f>IF(AND($A$456&lt;=BV$367,BV$367&lt;=$B$456),((1/3)*$E$456),"")</f>
        <v/>
      </c>
      <c r="YI456" s="269" t="str">
        <f>IF(AND($A$456&lt;=BV$367,BV$367&lt;=$B$456),((2/3)*$E$456),"")</f>
        <v/>
      </c>
      <c r="YJ456" s="269" t="str">
        <f>IF(AND($A$456&lt;=BW$367,BW$367&lt;=$B$456),$C$456,"")</f>
        <v/>
      </c>
      <c r="YK456" s="269" t="str">
        <f>IF(AND($A$456&lt;=BW$367,BW$367&lt;=$B$456),((1/3)*$C$456),"")</f>
        <v/>
      </c>
      <c r="YL456" s="269" t="str">
        <f>IF(AND($A$456&lt;=BW$367,BW$367&lt;=$B$456),((2/3)*$C$456),"")</f>
        <v/>
      </c>
      <c r="YM456" s="269" t="str">
        <f>IF(AND($A$456&lt;=BW$367,BW$367&lt;=$B$456),$D$456,"")</f>
        <v/>
      </c>
      <c r="YN456" s="269" t="str">
        <f>IF(AND($A$456&lt;=BW$367,BW$367&lt;=$B$456),((1/3)*$D$456),"")</f>
        <v/>
      </c>
      <c r="YO456" s="269" t="str">
        <f>IF(AND($A$456&lt;=BW$367,BW$367&lt;=$B$456),((2/3)*$D$456),"")</f>
        <v/>
      </c>
      <c r="YP456" s="269" t="str">
        <f>IF(AND($A$456&lt;=BW$367,BW$367&lt;=$B$456),$E$456,"")</f>
        <v/>
      </c>
      <c r="YQ456" s="269" t="str">
        <f>IF(AND($A$456&lt;=BW$367,BW$367&lt;=$B$456),((1/3)*$E$456),"")</f>
        <v/>
      </c>
      <c r="YR456" s="269" t="str">
        <f>IF(AND($A$456&lt;=BW$367,BW$367&lt;=$B$456),((2/3)*$E$456),"")</f>
        <v/>
      </c>
      <c r="YS456" s="269" t="str">
        <f>IF(AND($A$456&lt;=BX$367,BX$367&lt;=$B$456),$C$456,"")</f>
        <v/>
      </c>
      <c r="YT456" s="269" t="str">
        <f>IF(AND($A$456&lt;=BX$367,BX$367&lt;=$B$456),((1/3)*$C$456),"")</f>
        <v/>
      </c>
      <c r="YU456" s="269" t="str">
        <f>IF(AND($A$456&lt;=BX$367,BX$367&lt;=$B$456),((2/3)*$C$456),"")</f>
        <v/>
      </c>
      <c r="YV456" s="269" t="str">
        <f>IF(AND($A$456&lt;=BX$367,BX$367&lt;=$B$456),$D$456,"")</f>
        <v/>
      </c>
      <c r="YW456" s="269" t="str">
        <f>IF(AND($A$456&lt;=BX$367,BX$367&lt;=$B$456),((1/3)*$D$456),"")</f>
        <v/>
      </c>
      <c r="YX456" s="269" t="str">
        <f>IF(AND($A$456&lt;=BX$367,BX$367&lt;=$B$456),((2/3)*$D$456),"")</f>
        <v/>
      </c>
      <c r="YY456" s="269" t="str">
        <f>IF(AND($A$456&lt;=BX$367,BX$367&lt;=$B$456),$E$456,"")</f>
        <v/>
      </c>
      <c r="YZ456" s="269" t="str">
        <f>IF(AND($A$456&lt;=BX$367,BX$367&lt;=$B$456),((1/3)*$E$456),"")</f>
        <v/>
      </c>
      <c r="ZA456" s="269" t="str">
        <f>IF(AND($A$456&lt;=BX$367,BX$367&lt;=$B$456),((2/3)*$E$456),"")</f>
        <v/>
      </c>
      <c r="ZB456" s="269" t="str">
        <f>IF(AND($A$456&lt;=BY$367,BY$367&lt;=$B$456),$C$456,"")</f>
        <v/>
      </c>
      <c r="ZC456" s="269" t="str">
        <f>IF(AND($A$456&lt;=BY$367,BY$367&lt;=$B$456),((1/3)*$C$456),"")</f>
        <v/>
      </c>
      <c r="ZD456" s="269" t="str">
        <f>IF(AND($A$456&lt;=BY$367,BY$367&lt;=$B$456),((2/3)*$C$456),"")</f>
        <v/>
      </c>
      <c r="ZE456" s="269" t="str">
        <f>IF(AND($A$456&lt;=BY$367,BY$367&lt;=$B$456),$D$456,"")</f>
        <v/>
      </c>
      <c r="ZF456" s="269" t="str">
        <f>IF(AND($A$456&lt;=BY$367,BY$367&lt;=$B$456),((1/3)*$D$456),"")</f>
        <v/>
      </c>
      <c r="ZG456" s="269" t="str">
        <f>IF(AND($A$456&lt;=BY$367,BY$367&lt;=$B$456),((2/3)*$D$456),"")</f>
        <v/>
      </c>
      <c r="ZH456" s="269" t="str">
        <f>IF(AND($A$456&lt;=BY$367,BY$367&lt;=$B$456),$E$456,"")</f>
        <v/>
      </c>
      <c r="ZI456" s="269" t="str">
        <f>IF(AND($A$456&lt;=BY$367,BY$367&lt;=$B$456),((1/3)*$E$456),"")</f>
        <v/>
      </c>
      <c r="ZJ456" s="269" t="str">
        <f>IF(AND($A$456&lt;=BY$367,BY$367&lt;=$B$456),((2/3)*$E$456),"")</f>
        <v/>
      </c>
      <c r="ZK456" s="269" t="str">
        <f>IF(AND($A$456&lt;=BZ$367,BZ$367&lt;=$B$456),$C$456,"")</f>
        <v/>
      </c>
      <c r="ZL456" s="269" t="str">
        <f>IF(AND($A$456&lt;=BZ$367,BZ$367&lt;=$B$456),((1/3)*$C$456),"")</f>
        <v/>
      </c>
      <c r="ZM456" s="269" t="str">
        <f>IF(AND($A$456&lt;=BZ$367,BZ$367&lt;=$B$456),((2/3)*$C$456),"")</f>
        <v/>
      </c>
      <c r="ZN456" s="269" t="str">
        <f>IF(AND($A$456&lt;=BZ$367,BZ$367&lt;=$B$456),$D$456,"")</f>
        <v/>
      </c>
      <c r="ZO456" s="269" t="str">
        <f>IF(AND($A$456&lt;=BZ$367,BZ$367&lt;=$B$456),((1/3)*$D$456),"")</f>
        <v/>
      </c>
      <c r="ZP456" s="269" t="str">
        <f>IF(AND($A$456&lt;=BZ$367,BZ$367&lt;=$B$456),((2/3)*$D$456),"")</f>
        <v/>
      </c>
      <c r="ZQ456" s="269" t="str">
        <f>IF(AND($A$456&lt;=BZ$367,BZ$367&lt;=$B$456),$E$456,"")</f>
        <v/>
      </c>
      <c r="ZR456" s="269" t="str">
        <f>IF(AND($A$456&lt;=BZ$367,BZ$367&lt;=$B$456),((1/3)*$E$456),"")</f>
        <v/>
      </c>
      <c r="ZS456" s="269" t="str">
        <f>IF(AND($A$456&lt;=BZ$367,BZ$367&lt;=$B$456),((2/3)*$E$456),"")</f>
        <v/>
      </c>
      <c r="ZT456" s="269" t="str">
        <f>IF(AND($A$456&lt;=CA$367,CA$367&lt;=$B$456),$C$456,"")</f>
        <v/>
      </c>
      <c r="ZU456" s="269" t="str">
        <f>IF(AND($A$456&lt;=CA$367,CA$367&lt;=$B$456),((1/3)*$C$456),"")</f>
        <v/>
      </c>
      <c r="ZV456" s="269" t="str">
        <f>IF(AND($A$456&lt;=CA$367,CA$367&lt;=$B$456),((2/3)*$C$456),"")</f>
        <v/>
      </c>
      <c r="ZW456" s="269" t="str">
        <f>IF(AND($A$456&lt;=CA$367,CA$367&lt;=$B$456),$D$456,"")</f>
        <v/>
      </c>
      <c r="ZX456" s="269" t="str">
        <f>IF(AND($A$456&lt;=CA$367,CA$367&lt;=$B$456),((1/3)*$D$456),"")</f>
        <v/>
      </c>
      <c r="ZY456" s="269" t="str">
        <f>IF(AND($A$456&lt;=CA$367,CA$367&lt;=$B$456),((2/3)*$D$456),"")</f>
        <v/>
      </c>
      <c r="ZZ456" s="269" t="str">
        <f>IF(AND($A$456&lt;=CA$367,CA$367&lt;=$B$456),$E$456,"")</f>
        <v/>
      </c>
      <c r="AAA456" s="269" t="str">
        <f>IF(AND($A$456&lt;=CA$367,CA$367&lt;=$B$456),((1/3)*$E$456),"")</f>
        <v/>
      </c>
      <c r="AAB456" s="269" t="str">
        <f>IF(AND($A$456&lt;=CA$367,CA$367&lt;=$B$456),((2/3)*$E$456),"")</f>
        <v/>
      </c>
      <c r="AAC456" s="269" t="str">
        <f>IF(AND($A$456&lt;=CB$367,CB$367&lt;=$B$456),$C$456,"")</f>
        <v/>
      </c>
      <c r="AAD456" s="269" t="str">
        <f>IF(AND($A$456&lt;=CB$367,CB$367&lt;=$B$456),((1/3)*$C$456),"")</f>
        <v/>
      </c>
      <c r="AAE456" s="269" t="str">
        <f>IF(AND($A$456&lt;=CB$367,CB$367&lt;=$B$456),((2/3)*$C$456),"")</f>
        <v/>
      </c>
      <c r="AAF456" s="269" t="str">
        <f>IF(AND($A$456&lt;=CB$367,CB$367&lt;=$B$456),$D$456,"")</f>
        <v/>
      </c>
      <c r="AAG456" s="269" t="str">
        <f>IF(AND($A$456&lt;=CB$367,CB$367&lt;=$B$456),((1/3)*$D$456),"")</f>
        <v/>
      </c>
      <c r="AAH456" s="269" t="str">
        <f>IF(AND($A$456&lt;=CB$367,CB$367&lt;=$B$456),((2/3)*$D$456),"")</f>
        <v/>
      </c>
      <c r="AAI456" s="269" t="str">
        <f>IF(AND($A$456&lt;=CB$367,CB$367&lt;=$B$456),$E$456,"")</f>
        <v/>
      </c>
      <c r="AAJ456" s="269" t="str">
        <f>IF(AND($A$456&lt;=CB$367,CB$367&lt;=$B$456),((1/3)*$E$456),"")</f>
        <v/>
      </c>
      <c r="AAK456" s="269" t="str">
        <f>IF(AND($A$456&lt;=CB$367,CB$367&lt;=$B$456),((2/3)*$E$456),"")</f>
        <v/>
      </c>
      <c r="AAL456" s="269" t="str">
        <f>IF(AND($A$456&lt;=CC$367,CC$367&lt;=$B$456),$C$456,"")</f>
        <v/>
      </c>
      <c r="AAM456" s="269" t="str">
        <f>IF(AND($A$456&lt;=CC$367,CC$367&lt;=$B$456),((1/3)*$C$456),"")</f>
        <v/>
      </c>
      <c r="AAN456" s="269" t="str">
        <f>IF(AND($A$456&lt;=CC$367,CC$367&lt;=$B$456),((2/3)*$C$456),"")</f>
        <v/>
      </c>
      <c r="AAO456" s="269" t="str">
        <f>IF(AND($A$456&lt;=CC$367,CC$367&lt;=$B$456),$D$456,"")</f>
        <v/>
      </c>
      <c r="AAP456" s="269" t="str">
        <f>IF(AND($A$456&lt;=CC$367,CC$367&lt;=$B$456),((1/3)*$D$456),"")</f>
        <v/>
      </c>
      <c r="AAQ456" s="269" t="str">
        <f>IF(AND($A$456&lt;=CC$367,CC$367&lt;=$B$456),((2/3)*$D$456),"")</f>
        <v/>
      </c>
      <c r="AAR456" s="269" t="str">
        <f>IF(AND($A$456&lt;=CC$367,CC$367&lt;=$B$456),$E$456,"")</f>
        <v/>
      </c>
      <c r="AAS456" s="269" t="str">
        <f>IF(AND($A$456&lt;=CC$367,CC$367&lt;=$B$456),((1/3)*$E$456),"")</f>
        <v/>
      </c>
      <c r="AAT456" s="269" t="str">
        <f>IF(AND($A$456&lt;=CC$367,CC$367&lt;=$B$456),((2/3)*$E$456),"")</f>
        <v/>
      </c>
      <c r="AAU456" s="269" t="str">
        <f>IF(AND($A$456&lt;=CD$367,CD$367&lt;=$B$456),$C$456,"")</f>
        <v/>
      </c>
      <c r="AAV456" s="269" t="str">
        <f>IF(AND($A$456&lt;=CD$367,CD$367&lt;=$B$456),((1/3)*$C$456),"")</f>
        <v/>
      </c>
      <c r="AAW456" s="269" t="str">
        <f>IF(AND($A$456&lt;=CD$367,CD$367&lt;=$B$456),((2/3)*$C$456),"")</f>
        <v/>
      </c>
      <c r="AAX456" s="269" t="str">
        <f>IF(AND($A$456&lt;=CD$367,CD$367&lt;=$B$456),$D$456,"")</f>
        <v/>
      </c>
      <c r="AAY456" s="269" t="str">
        <f>IF(AND($A$456&lt;=CD$367,CD$367&lt;=$B$456),((1/3)*$D$456),"")</f>
        <v/>
      </c>
      <c r="AAZ456" s="269" t="str">
        <f>IF(AND($A$456&lt;=CD$367,CD$367&lt;=$B$456),((2/3)*$D$456),"")</f>
        <v/>
      </c>
      <c r="ABA456" s="269" t="str">
        <f>IF(AND($A$456&lt;=CD$367,CD$367&lt;=$B$456),$E$456,"")</f>
        <v/>
      </c>
      <c r="ABB456" s="269" t="str">
        <f>IF(AND($A$456&lt;=CD$367,CD$367&lt;=$B$456),((1/3)*$E$456),"")</f>
        <v/>
      </c>
      <c r="ABC456" s="269" t="str">
        <f>IF(AND($A$456&lt;=CD$367,CD$367&lt;=$B$456),((2/3)*$E$456),"")</f>
        <v/>
      </c>
      <c r="ABD456" s="269" t="str">
        <f>IF(AND($A$456&lt;=CE$367,CE$367&lt;=$B$456),$C$456,"")</f>
        <v/>
      </c>
      <c r="ABE456" s="269" t="str">
        <f>IF(AND($A$456&lt;=CE$367,CE$367&lt;=$B$456),((1/3)*$C$456),"")</f>
        <v/>
      </c>
      <c r="ABF456" s="269" t="str">
        <f>IF(AND($A$456&lt;=CE$367,CE$367&lt;=$B$456),((2/3)*$C$456),"")</f>
        <v/>
      </c>
      <c r="ABG456" s="269" t="str">
        <f>IF(AND($A$456&lt;=CE$367,CE$367&lt;=$B$456),$D$456,"")</f>
        <v/>
      </c>
      <c r="ABH456" s="269" t="str">
        <f>IF(AND($A$456&lt;=CE$367,CE$367&lt;=$B$456),((1/3)*$D$456),"")</f>
        <v/>
      </c>
      <c r="ABI456" s="269" t="str">
        <f>IF(AND($A$456&lt;=CE$367,CE$367&lt;=$B$456),((2/3)*$D$456),"")</f>
        <v/>
      </c>
      <c r="ABJ456" s="269" t="str">
        <f>IF(AND($A$456&lt;=CE$367,CE$367&lt;=$B$456),$E$456,"")</f>
        <v/>
      </c>
      <c r="ABK456" s="269" t="str">
        <f>IF(AND($A$456&lt;=CE$367,CE$367&lt;=$B$456),((1/3)*$E$456),"")</f>
        <v/>
      </c>
      <c r="ABL456" s="269" t="str">
        <f>IF(AND($A$456&lt;=CE$367,CE$367&lt;=$B$456),((2/3)*$E$456),"")</f>
        <v/>
      </c>
      <c r="ABM456" s="269" t="str">
        <f>IF(AND($A$456&lt;=CF$367,CF$367&lt;=$B$456),$C$456,"")</f>
        <v/>
      </c>
      <c r="ABN456" s="269" t="str">
        <f>IF(AND($A$456&lt;=CF$367,CF$367&lt;=$B$456),((1/3)*$C$456),"")</f>
        <v/>
      </c>
      <c r="ABO456" s="269" t="str">
        <f>IF(AND($A$456&lt;=CF$367,CF$367&lt;=$B$456),((2/3)*$C$456),"")</f>
        <v/>
      </c>
      <c r="ABP456" s="269" t="str">
        <f>IF(AND($A$456&lt;=CF$367,CF$367&lt;=$B$456),$D$456,"")</f>
        <v/>
      </c>
      <c r="ABQ456" s="269" t="str">
        <f>IF(AND($A$456&lt;=CF$367,CF$367&lt;=$B$456),((1/3)*$D$456),"")</f>
        <v/>
      </c>
      <c r="ABR456" s="269" t="str">
        <f>IF(AND($A$456&lt;=CF$367,CF$367&lt;=$B$456),((2/3)*$D$456),"")</f>
        <v/>
      </c>
      <c r="ABS456" s="269" t="str">
        <f>IF(AND($A$456&lt;=CF$367,CF$367&lt;=$B$456),$E$456,"")</f>
        <v/>
      </c>
      <c r="ABT456" s="269" t="str">
        <f>IF(AND($A$456&lt;=CF$367,CF$367&lt;=$B$456),((1/3)*$E$456),"")</f>
        <v/>
      </c>
      <c r="ABU456" s="269" t="str">
        <f>IF(AND($A$456&lt;=CF$367,CF$367&lt;=$B$456),((2/3)*$E$456),"")</f>
        <v/>
      </c>
      <c r="ABV456" s="269" t="str">
        <f>IF(AND($A$456&lt;=CG$367,CG$367&lt;=$B$456),$C$456,"")</f>
        <v/>
      </c>
      <c r="ABW456" s="269" t="str">
        <f>IF(AND($A$456&lt;=CG$367,CG$367&lt;=$B$456),((1/3)*$C$456),"")</f>
        <v/>
      </c>
      <c r="ABX456" s="269" t="str">
        <f>IF(AND($A$456&lt;=CG$367,CG$367&lt;=$B$456),((2/3)*$C$456),"")</f>
        <v/>
      </c>
      <c r="ABY456" s="269" t="str">
        <f>IF(AND($A$456&lt;=CG$367,CG$367&lt;=$B$456),$D$456,"")</f>
        <v/>
      </c>
      <c r="ABZ456" s="269" t="str">
        <f>IF(AND($A$456&lt;=CG$367,CG$367&lt;=$B$456),((1/3)*$D$456),"")</f>
        <v/>
      </c>
      <c r="ACA456" s="269" t="str">
        <f>IF(AND($A$456&lt;=CG$367,CG$367&lt;=$B$456),((2/3)*$D$456),"")</f>
        <v/>
      </c>
      <c r="ACB456" s="269" t="str">
        <f>IF(AND($A$456&lt;=CG$367,CG$367&lt;=$B$456),$E$456,"")</f>
        <v/>
      </c>
      <c r="ACC456" s="269" t="str">
        <f>IF(AND($A$456&lt;=CG$367,CG$367&lt;=$B$456),((1/3)*$E$456),"")</f>
        <v/>
      </c>
      <c r="ACD456" s="269" t="str">
        <f>IF(AND($A$456&lt;=CG$367,CG$367&lt;=$B$456),((2/3)*$E$456),"")</f>
        <v/>
      </c>
      <c r="ACE456" s="269" t="str">
        <f>IF(AND($A$456&lt;=CH$367,CH$367&lt;=$B$456),$C$456,"")</f>
        <v/>
      </c>
      <c r="ACF456" s="269" t="str">
        <f>IF(AND($A$456&lt;=CH$367,CH$367&lt;=$B$456),((1/3)*$C$456),"")</f>
        <v/>
      </c>
      <c r="ACG456" s="269" t="str">
        <f>IF(AND($A$456&lt;=CH$367,CH$367&lt;=$B$456),((2/3)*$C$456),"")</f>
        <v/>
      </c>
      <c r="ACH456" s="269" t="str">
        <f>IF(AND($A$456&lt;=CH$367,CH$367&lt;=$B$456),$D$456,"")</f>
        <v/>
      </c>
      <c r="ACI456" s="269" t="str">
        <f>IF(AND($A$456&lt;=CH$367,CH$367&lt;=$B$456),((1/3)*$D$456),"")</f>
        <v/>
      </c>
      <c r="ACJ456" s="269" t="str">
        <f>IF(AND($A$456&lt;=CH$367,CH$367&lt;=$B$456),((2/3)*$D$456),"")</f>
        <v/>
      </c>
      <c r="ACK456" s="269" t="str">
        <f>IF(AND($A$456&lt;=CH$367,CH$367&lt;=$B$456),$E$456,"")</f>
        <v/>
      </c>
      <c r="ACL456" s="269" t="str">
        <f>IF(AND($A$456&lt;=CH$367,CH$367&lt;=$B$456),((1/3)*$E$456),"")</f>
        <v/>
      </c>
      <c r="ACM456" s="269" t="str">
        <f>IF(AND($A$456&lt;=CH$367,CH$367&lt;=$B$456),((2/3)*$E$456),"")</f>
        <v/>
      </c>
      <c r="ACN456" s="269" t="str">
        <f>IF(AND($A$456&lt;=CI$367,CI$367&lt;=$B$456),$C$456,"")</f>
        <v/>
      </c>
      <c r="ACO456" s="269" t="str">
        <f>IF(AND($A$456&lt;=CI$367,CI$367&lt;=$B$456),((1/3)*$C$456),"")</f>
        <v/>
      </c>
      <c r="ACP456" s="269" t="str">
        <f>IF(AND($A$456&lt;=CI$367,CI$367&lt;=$B$456),((2/3)*$C$456),"")</f>
        <v/>
      </c>
      <c r="ACQ456" s="269" t="str">
        <f>IF(AND($A$456&lt;=CI$367,CI$367&lt;=$B$456),$D$456,"")</f>
        <v/>
      </c>
      <c r="ACR456" s="269" t="str">
        <f>IF(AND($A$456&lt;=CI$367,CI$367&lt;=$B$456),((1/3)*$D$456),"")</f>
        <v/>
      </c>
      <c r="ACS456" s="269" t="str">
        <f>IF(AND($A$456&lt;=CI$367,CI$367&lt;=$B$456),((2/3)*$D$456),"")</f>
        <v/>
      </c>
      <c r="ACT456" s="269" t="str">
        <f>IF(AND($A$456&lt;=CI$367,CI$367&lt;=$B$456),$E$456,"")</f>
        <v/>
      </c>
      <c r="ACU456" s="269" t="str">
        <f>IF(AND($A$456&lt;=CI$367,CI$367&lt;=$B$456),((1/3)*$E$456),"")</f>
        <v/>
      </c>
      <c r="ACV456" s="269" t="str">
        <f>IF(AND($A$456&lt;=CI$367,CI$367&lt;=$B$456),((2/3)*$E$456),"")</f>
        <v/>
      </c>
      <c r="ACW456" s="269" t="str">
        <f>IF(AND($A$456&lt;=CJ$367,CJ$367&lt;=$B$456),$C$456,"")</f>
        <v/>
      </c>
      <c r="ACX456" s="269" t="str">
        <f>IF(AND($A$456&lt;=CJ$367,CJ$367&lt;=$B$456),((1/3)*$C$456),"")</f>
        <v/>
      </c>
      <c r="ACY456" s="269" t="str">
        <f>IF(AND($A$456&lt;=CJ$367,CJ$367&lt;=$B$456),((2/3)*$C$456),"")</f>
        <v/>
      </c>
      <c r="ACZ456" s="269" t="str">
        <f>IF(AND($A$456&lt;=CJ$367,CJ$367&lt;=$B$456),$D$456,"")</f>
        <v/>
      </c>
      <c r="ADA456" s="269" t="str">
        <f>IF(AND($A$456&lt;=CJ$367,CJ$367&lt;=$B$456),((1/3)*$D$456),"")</f>
        <v/>
      </c>
      <c r="ADB456" s="269" t="str">
        <f>IF(AND($A$456&lt;=CJ$367,CJ$367&lt;=$B$456),((2/3)*$D$456),"")</f>
        <v/>
      </c>
      <c r="ADC456" s="269" t="str">
        <f>IF(AND($A$456&lt;=CJ$367,CJ$367&lt;=$B$456),$E$456,"")</f>
        <v/>
      </c>
      <c r="ADD456" s="269" t="str">
        <f>IF(AND($A$456&lt;=CJ$367,CJ$367&lt;=$B$456),((1/3)*$E$456),"")</f>
        <v/>
      </c>
      <c r="ADE456" s="269" t="str">
        <f>IF(AND($A$456&lt;=CJ$367,CJ$367&lt;=$B$456),((2/3)*$E$456),"")</f>
        <v/>
      </c>
      <c r="ADF456" s="269" t="str">
        <f>IF(AND($A$456&lt;=CK$367,CK$367&lt;=$B$456),$C$456,"")</f>
        <v/>
      </c>
      <c r="ADG456" s="269" t="str">
        <f>IF(AND($A$456&lt;=CK$367,CK$367&lt;=$B$456),((1/3)*$C$456),"")</f>
        <v/>
      </c>
      <c r="ADH456" s="269" t="str">
        <f>IF(AND($A$456&lt;=CK$367,CK$367&lt;=$B$456),((2/3)*$C$456),"")</f>
        <v/>
      </c>
      <c r="ADI456" s="269" t="str">
        <f>IF(AND($A$456&lt;=CK$367,CK$367&lt;=$B$456),$D$456,"")</f>
        <v/>
      </c>
      <c r="ADJ456" s="269" t="str">
        <f>IF(AND($A$456&lt;=CK$367,CK$367&lt;=$B$456),((1/3)*$D$456),"")</f>
        <v/>
      </c>
      <c r="ADK456" s="269" t="str">
        <f>IF(AND($A$456&lt;=CK$367,CK$367&lt;=$B$456),((2/3)*$D$456),"")</f>
        <v/>
      </c>
      <c r="ADL456" s="269" t="str">
        <f>IF(AND($A$456&lt;=CK$367,CK$367&lt;=$B$456),$E$456,"")</f>
        <v/>
      </c>
      <c r="ADM456" s="269" t="str">
        <f>IF(AND($A$456&lt;=CK$367,CK$367&lt;=$B$456),((1/3)*$E$456),"")</f>
        <v/>
      </c>
      <c r="ADN456" s="269" t="str">
        <f>IF(AND($A$456&lt;=CK$367,CK$367&lt;=$B$456),((2/3)*$E$456),"")</f>
        <v/>
      </c>
      <c r="ADO456" s="269" t="str">
        <f>IF(AND($A$456&lt;=CL$367,CL$367&lt;=$B$456),$C$456,"")</f>
        <v/>
      </c>
      <c r="ADP456" s="269" t="str">
        <f>IF(AND($A$456&lt;=CL$367,CL$367&lt;=$B$456),((1/3)*$C$456),"")</f>
        <v/>
      </c>
      <c r="ADQ456" s="269" t="str">
        <f>IF(AND($A$456&lt;=CL$367,CL$367&lt;=$B$456),((2/3)*$C$456),"")</f>
        <v/>
      </c>
      <c r="ADR456" s="269" t="str">
        <f>IF(AND($A$456&lt;=CL$367,CL$367&lt;=$B$456),$D$456,"")</f>
        <v/>
      </c>
      <c r="ADS456" s="269" t="str">
        <f>IF(AND($A$456&lt;=CL$367,CL$367&lt;=$B$456),((1/3)*$D$456),"")</f>
        <v/>
      </c>
      <c r="ADT456" s="269" t="str">
        <f>IF(AND($A$456&lt;=CL$367,CL$367&lt;=$B$456),((2/3)*$D$456),"")</f>
        <v/>
      </c>
      <c r="ADU456" s="269" t="str">
        <f>IF(AND($A$456&lt;=CL$367,CL$367&lt;=$B$456),$E$456,"")</f>
        <v/>
      </c>
      <c r="ADV456" s="269" t="str">
        <f>IF(AND($A$456&lt;=CL$367,CL$367&lt;=$B$456),((1/3)*$E$456),"")</f>
        <v/>
      </c>
      <c r="ADW456" s="269" t="str">
        <f>IF(AND($A$456&lt;=CL$367,CL$367&lt;=$B$456),((2/3)*$E$456),"")</f>
        <v/>
      </c>
      <c r="ADX456" s="269" t="str">
        <f>IF(AND($A$456&lt;=CM$367,CM$367&lt;=$B$456),$C$456,"")</f>
        <v/>
      </c>
      <c r="ADY456" s="269" t="str">
        <f>IF(AND($A$456&lt;=CM$367,CM$367&lt;=$B$456),((1/3)*$C$456),"")</f>
        <v/>
      </c>
      <c r="ADZ456" s="269" t="str">
        <f>IF(AND($A$456&lt;=CM$367,CM$367&lt;=$B$456),((2/3)*$C$456),"")</f>
        <v/>
      </c>
      <c r="AEA456" s="269" t="str">
        <f>IF(AND($A$456&lt;=CM$367,CM$367&lt;=$B$456),$D$456,"")</f>
        <v/>
      </c>
      <c r="AEB456" s="269" t="str">
        <f>IF(AND($A$456&lt;=CM$367,CM$367&lt;=$B$456),((1/3)*$D$456),"")</f>
        <v/>
      </c>
      <c r="AEC456" s="269" t="str">
        <f>IF(AND($A$456&lt;=CM$367,CM$367&lt;=$B$456),((2/3)*$D$456),"")</f>
        <v/>
      </c>
      <c r="AED456" s="269" t="str">
        <f>IF(AND($A$456&lt;=CM$367,CM$367&lt;=$B$456),$E$456,"")</f>
        <v/>
      </c>
      <c r="AEE456" s="269" t="str">
        <f>IF(AND($A$456&lt;=CM$367,CM$367&lt;=$B$456),((1/3)*$E$456),"")</f>
        <v/>
      </c>
      <c r="AEF456" s="269" t="str">
        <f>IF(AND($A$456&lt;=CM$367,CM$367&lt;=$B$456),((2/3)*$E$456),"")</f>
        <v/>
      </c>
      <c r="AEG456" s="269" t="str">
        <f>IF(AND($A$456&lt;=CN$367,CN$367&lt;=$B$456),$C$456,"")</f>
        <v/>
      </c>
      <c r="AEH456" s="269" t="str">
        <f>IF(AND($A$456&lt;=CN$367,CN$367&lt;=$B$456),((1/3)*$C$456),"")</f>
        <v/>
      </c>
      <c r="AEI456" s="269" t="str">
        <f>IF(AND($A$456&lt;=CN$367,CN$367&lt;=$B$456),((2/3)*$C$456),"")</f>
        <v/>
      </c>
      <c r="AEJ456" s="269" t="str">
        <f>IF(AND($A$456&lt;=CN$367,CN$367&lt;=$B$456),$D$456,"")</f>
        <v/>
      </c>
      <c r="AEK456" s="269" t="str">
        <f>IF(AND($A$456&lt;=CN$367,CN$367&lt;=$B$456),((1/3)*$D$456),"")</f>
        <v/>
      </c>
      <c r="AEL456" s="269" t="str">
        <f>IF(AND($A$456&lt;=CN$367,CN$367&lt;=$B$456),((2/3)*$D$456),"")</f>
        <v/>
      </c>
      <c r="AEM456" s="269" t="str">
        <f>IF(AND($A$456&lt;=CN$367,CN$367&lt;=$B$456),$E$456,"")</f>
        <v/>
      </c>
      <c r="AEN456" s="269" t="str">
        <f>IF(AND($A$456&lt;=CN$367,CN$367&lt;=$B$456),((1/3)*$E$456),"")</f>
        <v/>
      </c>
      <c r="AEO456" s="269" t="str">
        <f>IF(AND($A$456&lt;=CN$367,CN$367&lt;=$B$456),((2/3)*$E$456),"")</f>
        <v/>
      </c>
      <c r="AEP456" s="269" t="str">
        <f>IF(AND($A$456&lt;=CO$367,CO$367&lt;=$B$456),$C$456,"")</f>
        <v/>
      </c>
      <c r="AEQ456" s="269" t="str">
        <f>IF(AND($A$456&lt;=CO$367,CO$367&lt;=$B$456),((1/3)*$C$456),"")</f>
        <v/>
      </c>
      <c r="AER456" s="269" t="str">
        <f>IF(AND($A$456&lt;=CO$367,CO$367&lt;=$B$456),((2/3)*$C$456),"")</f>
        <v/>
      </c>
      <c r="AES456" s="269" t="str">
        <f>IF(AND($A$456&lt;=CO$367,CO$367&lt;=$B$456),$D$456,"")</f>
        <v/>
      </c>
      <c r="AET456" s="269" t="str">
        <f>IF(AND($A$456&lt;=CO$367,CO$367&lt;=$B$456),((1/3)*$D$456),"")</f>
        <v/>
      </c>
      <c r="AEU456" s="269" t="str">
        <f>IF(AND($A$456&lt;=CO$367,CO$367&lt;=$B$456),((2/3)*$D$456),"")</f>
        <v/>
      </c>
      <c r="AEV456" s="269" t="str">
        <f>IF(AND($A$456&lt;=CO$367,CO$367&lt;=$B$456),$E$456,"")</f>
        <v/>
      </c>
      <c r="AEW456" s="269" t="str">
        <f>IF(AND($A$456&lt;=CO$367,CO$367&lt;=$B$456),((1/3)*$E$456),"")</f>
        <v/>
      </c>
      <c r="AEX456" s="269" t="str">
        <f>IF(AND($A$456&lt;=CO$367,CO$367&lt;=$B$456),((2/3)*$E$456),"")</f>
        <v/>
      </c>
      <c r="AEY456" s="269" t="str">
        <f>IF(AND($A$456&lt;=CP$367,CP$367&lt;=$B$456),$C$456,"")</f>
        <v/>
      </c>
      <c r="AEZ456" s="269" t="str">
        <f>IF(AND($A$456&lt;=CP$367,CP$367&lt;=$B$456),((1/3)*$C$456),"")</f>
        <v/>
      </c>
      <c r="AFA456" s="269" t="str">
        <f>IF(AND($A$456&lt;=CP$367,CP$367&lt;=$B$456),((2/3)*$C$456),"")</f>
        <v/>
      </c>
      <c r="AFB456" s="269" t="str">
        <f>IF(AND($A$456&lt;=CP$367,CP$367&lt;=$B$456),$D$456,"")</f>
        <v/>
      </c>
      <c r="AFC456" s="269" t="str">
        <f>IF(AND($A$456&lt;=CP$367,CP$367&lt;=$B$456),((1/3)*$D$456),"")</f>
        <v/>
      </c>
      <c r="AFD456" s="269" t="str">
        <f>IF(AND($A$456&lt;=CP$367,CP$367&lt;=$B$456),((2/3)*$D$456),"")</f>
        <v/>
      </c>
      <c r="AFE456" s="269" t="str">
        <f>IF(AND($A$456&lt;=CP$367,CP$367&lt;=$B$456),$E$456,"")</f>
        <v/>
      </c>
      <c r="AFF456" s="269" t="str">
        <f>IF(AND($A$456&lt;=CP$367,CP$367&lt;=$B$456),((1/3)*$E$456),"")</f>
        <v/>
      </c>
      <c r="AFG456" s="269" t="str">
        <f>IF(AND($A$456&lt;=CP$367,CP$367&lt;=$B$456),((2/3)*$E$456),"")</f>
        <v/>
      </c>
      <c r="AFH456" s="269" t="str">
        <f>IF(AND($A$456&lt;=CQ$367,CQ$367&lt;=$B$456),$C$456,"")</f>
        <v/>
      </c>
      <c r="AFI456" s="269" t="str">
        <f>IF(AND($A$456&lt;=CQ$367,CQ$367&lt;=$B$456),((1/3)*$C$456),"")</f>
        <v/>
      </c>
      <c r="AFJ456" s="269" t="str">
        <f>IF(AND($A$456&lt;=CQ$367,CQ$367&lt;=$B$456),((2/3)*$C$456),"")</f>
        <v/>
      </c>
      <c r="AFK456" s="269" t="str">
        <f>IF(AND($A$456&lt;=CQ$367,CQ$367&lt;=$B$456),$D$456,"")</f>
        <v/>
      </c>
      <c r="AFL456" s="269" t="str">
        <f>IF(AND($A$456&lt;=CQ$367,CQ$367&lt;=$B$456),((1/3)*$D$456),"")</f>
        <v/>
      </c>
      <c r="AFM456" s="269" t="str">
        <f>IF(AND($A$456&lt;=CQ$367,CQ$367&lt;=$B$456),((2/3)*$D$456),"")</f>
        <v/>
      </c>
      <c r="AFN456" s="269" t="str">
        <f>IF(AND($A$456&lt;=CQ$367,CQ$367&lt;=$B$456),$E$456,"")</f>
        <v/>
      </c>
      <c r="AFO456" s="269" t="str">
        <f>IF(AND($A$456&lt;=CQ$367,CQ$367&lt;=$B$456),((1/3)*$E$456),"")</f>
        <v/>
      </c>
      <c r="AFP456" s="269" t="str">
        <f>IF(AND($A$456&lt;=CQ$367,CQ$367&lt;=$B$456),((2/3)*$E$456),"")</f>
        <v/>
      </c>
      <c r="AFQ456" s="269" t="str">
        <f>IF(AND($A$456&lt;=CR$367,CR$367&lt;=$B$456),$C$456,"")</f>
        <v/>
      </c>
      <c r="AFR456" s="269" t="str">
        <f>IF(AND($A$456&lt;=CR$367,CR$367&lt;=$B$456),((1/3)*$C$456),"")</f>
        <v/>
      </c>
      <c r="AFS456" s="269" t="str">
        <f>IF(AND($A$456&lt;=CR$367,CR$367&lt;=$B$456),((2/3)*$C$456),"")</f>
        <v/>
      </c>
      <c r="AFT456" s="269" t="str">
        <f>IF(AND($A$456&lt;=CR$367,CR$367&lt;=$B$456),$D$456,"")</f>
        <v/>
      </c>
      <c r="AFU456" s="269" t="str">
        <f>IF(AND($A$456&lt;=CR$367,CR$367&lt;=$B$456),((1/3)*$D$456),"")</f>
        <v/>
      </c>
      <c r="AFV456" s="269" t="str">
        <f>IF(AND($A$456&lt;=CR$367,CR$367&lt;=$B$456),((2/3)*$D$456),"")</f>
        <v/>
      </c>
      <c r="AFW456" s="269" t="str">
        <f>IF(AND($A$456&lt;=CR$367,CR$367&lt;=$B$456),$E$456,"")</f>
        <v/>
      </c>
      <c r="AFX456" s="269" t="str">
        <f>IF(AND($A$456&lt;=CR$367,CR$367&lt;=$B$456),((1/3)*$E$456),"")</f>
        <v/>
      </c>
      <c r="AFY456" s="269" t="str">
        <f>IF(AND($A$456&lt;=CR$367,CR$367&lt;=$B$456),((2/3)*$E$456),"")</f>
        <v/>
      </c>
      <c r="AFZ456" s="269" t="str">
        <f>IF(AND($A$456&lt;=CS$367,CS$367&lt;=$B$456),$C$456,"")</f>
        <v/>
      </c>
      <c r="AGA456" s="269" t="str">
        <f>IF(AND($A$456&lt;=CS$367,CS$367&lt;=$B$456),((1/3)*$C$456),"")</f>
        <v/>
      </c>
      <c r="AGB456" s="269" t="str">
        <f>IF(AND($A$456&lt;=CS$367,CS$367&lt;=$B$456),((2/3)*$C$456),"")</f>
        <v/>
      </c>
      <c r="AGC456" s="269" t="str">
        <f>IF(AND($A$456&lt;=CS$367,CS$367&lt;=$B$456),$D$456,"")</f>
        <v/>
      </c>
      <c r="AGD456" s="269" t="str">
        <f>IF(AND($A$456&lt;=CS$367,CS$367&lt;=$B$456),((1/3)*$D$456),"")</f>
        <v/>
      </c>
      <c r="AGE456" s="269" t="str">
        <f>IF(AND($A$456&lt;=CS$367,CS$367&lt;=$B$456),((2/3)*$D$456),"")</f>
        <v/>
      </c>
      <c r="AGF456" s="269" t="str">
        <f>IF(AND($A$456&lt;=CS$367,CS$367&lt;=$B$456),$E$456,"")</f>
        <v/>
      </c>
      <c r="AGG456" s="269" t="str">
        <f>IF(AND($A$456&lt;=CS$367,CS$367&lt;=$B$456),((1/3)*$E$456),"")</f>
        <v/>
      </c>
      <c r="AGH456" s="269" t="str">
        <f>IF(AND($A$456&lt;=CS$367,CS$367&lt;=$B$456),((2/3)*$E$456),"")</f>
        <v/>
      </c>
      <c r="AGI456" s="269" t="str">
        <f>IF(AND($A$456&lt;=CT$367,CT$367&lt;=$B$456),$C$456,"")</f>
        <v/>
      </c>
      <c r="AGJ456" s="269" t="str">
        <f>IF(AND($A$456&lt;=CT$367,CT$367&lt;=$B$456),((1/3)*$C$456),"")</f>
        <v/>
      </c>
      <c r="AGK456" s="269" t="str">
        <f>IF(AND($A$456&lt;=CT$367,CT$367&lt;=$B$456),((2/3)*$C$456),"")</f>
        <v/>
      </c>
      <c r="AGL456" s="269" t="str">
        <f>IF(AND($A$456&lt;=CT$367,CT$367&lt;=$B$456),$D$456,"")</f>
        <v/>
      </c>
      <c r="AGM456" s="269" t="str">
        <f>IF(AND($A$456&lt;=CT$367,CT$367&lt;=$B$456),((1/3)*$D$456),"")</f>
        <v/>
      </c>
      <c r="AGN456" s="269" t="str">
        <f>IF(AND($A$456&lt;=CT$367,CT$367&lt;=$B$456),((2/3)*$D$456),"")</f>
        <v/>
      </c>
      <c r="AGO456" s="269" t="str">
        <f>IF(AND($A$456&lt;=CT$367,CT$367&lt;=$B$456),$E$456,"")</f>
        <v/>
      </c>
      <c r="AGP456" s="269" t="str">
        <f>IF(AND($A$456&lt;=CT$367,CT$367&lt;=$B$456),((1/3)*$E$456),"")</f>
        <v/>
      </c>
      <c r="AGQ456" s="269" t="str">
        <f>IF(AND($A$456&lt;=CT$367,CT$367&lt;=$B$456),((2/3)*$E$456),"")</f>
        <v/>
      </c>
      <c r="AGR456" s="269" t="str">
        <f>IF(AND($A$456&lt;=CU$367,CU$367&lt;=$B$456),$C$456,"")</f>
        <v/>
      </c>
      <c r="AGS456" s="269" t="str">
        <f>IF(AND($A$456&lt;=CU$367,CU$367&lt;=$B$456),((1/3)*$C$456),"")</f>
        <v/>
      </c>
      <c r="AGT456" s="269" t="str">
        <f>IF(AND($A$456&lt;=CU$367,CU$367&lt;=$B$456),((2/3)*$C$456),"")</f>
        <v/>
      </c>
      <c r="AGU456" s="269" t="str">
        <f>IF(AND($A$456&lt;=CU$367,CU$367&lt;=$B$456),$D$456,"")</f>
        <v/>
      </c>
      <c r="AGV456" s="269" t="str">
        <f>IF(AND($A$456&lt;=CU$367,CU$367&lt;=$B$456),((1/3)*$D$456),"")</f>
        <v/>
      </c>
      <c r="AGW456" s="269" t="str">
        <f>IF(AND($A$456&lt;=CU$367,CU$367&lt;=$B$456),((2/3)*$D$456),"")</f>
        <v/>
      </c>
      <c r="AGX456" s="269" t="str">
        <f>IF(AND($A$456&lt;=CU$367,CU$367&lt;=$B$456),$E$456,"")</f>
        <v/>
      </c>
      <c r="AGY456" s="269" t="str">
        <f>IF(AND($A$456&lt;=CU$367,CU$367&lt;=$B$456),((1/3)*$E$456),"")</f>
        <v/>
      </c>
      <c r="AGZ456" s="269" t="str">
        <f>IF(AND($A$456&lt;=CU$367,CU$367&lt;=$B$456),((2/3)*$E$456),"")</f>
        <v/>
      </c>
      <c r="AHA456" s="269" t="str">
        <f>IF(AND($A$456&lt;=CV$367,CV$367&lt;=$B$456),$C$456,"")</f>
        <v/>
      </c>
      <c r="AHB456" s="269" t="str">
        <f>IF(AND($A$456&lt;=CV$367,CV$367&lt;=$B$456),((1/3)*$C$456),"")</f>
        <v/>
      </c>
      <c r="AHC456" s="269" t="str">
        <f>IF(AND($A$456&lt;=CV$367,CV$367&lt;=$B$456),((2/3)*$C$456),"")</f>
        <v/>
      </c>
      <c r="AHD456" s="269" t="str">
        <f>IF(AND($A$456&lt;=CV$367,CV$367&lt;=$B$456),$D$456,"")</f>
        <v/>
      </c>
      <c r="AHE456" s="269" t="str">
        <f>IF(AND($A$456&lt;=CV$367,CV$367&lt;=$B$456),((1/3)*$D$456),"")</f>
        <v/>
      </c>
      <c r="AHF456" s="269" t="str">
        <f>IF(AND($A$456&lt;=CV$367,CV$367&lt;=$B$456),((2/3)*$D$456),"")</f>
        <v/>
      </c>
      <c r="AHG456" s="269" t="str">
        <f>IF(AND($A$456&lt;=CV$367,CV$367&lt;=$B$456),$E$456,"")</f>
        <v/>
      </c>
      <c r="AHH456" s="269" t="str">
        <f>IF(AND($A$456&lt;=CV$367,CV$367&lt;=$B$456),((1/3)*$E$456),"")</f>
        <v/>
      </c>
      <c r="AHI456" s="269" t="str">
        <f>IF(AND($A$456&lt;=CV$367,CV$367&lt;=$B$456),((2/3)*$E$456),"")</f>
        <v/>
      </c>
      <c r="AHJ456" s="269" t="str">
        <f>IF(AND($A$456&lt;=CW$367,CW$367&lt;=$B$456),$C$456,"")</f>
        <v/>
      </c>
      <c r="AHK456" s="269" t="str">
        <f>IF(AND($A$456&lt;=CW$367,CW$367&lt;=$B$456),((1/3)*$C$456),"")</f>
        <v/>
      </c>
      <c r="AHL456" s="269" t="str">
        <f>IF(AND($A$456&lt;=CW$367,CW$367&lt;=$B$456),((2/3)*$C$456),"")</f>
        <v/>
      </c>
      <c r="AHM456" s="269" t="str">
        <f>IF(AND($A$456&lt;=CW$367,CW$367&lt;=$B$456),$D$456,"")</f>
        <v/>
      </c>
      <c r="AHN456" s="269" t="str">
        <f>IF(AND($A$456&lt;=CW$367,CW$367&lt;=$B$456),((1/3)*$D$456),"")</f>
        <v/>
      </c>
      <c r="AHO456" s="269" t="str">
        <f>IF(AND($A$456&lt;=CW$367,CW$367&lt;=$B$456),((2/3)*$D$456),"")</f>
        <v/>
      </c>
      <c r="AHP456" s="269" t="str">
        <f>IF(AND($A$456&lt;=CW$367,CW$367&lt;=$B$456),$E$456,"")</f>
        <v/>
      </c>
      <c r="AHQ456" s="269" t="str">
        <f>IF(AND($A$456&lt;=CW$367,CW$367&lt;=$B$456),((1/3)*$E$456),"")</f>
        <v/>
      </c>
      <c r="AHR456" s="269" t="str">
        <f>IF(AND($A$456&lt;=CW$367,CW$367&lt;=$B$456),((2/3)*$E$456),"")</f>
        <v/>
      </c>
      <c r="AHS456" s="269" t="str">
        <f>IF(AND($A$456&lt;=CX$367,CX$367&lt;=$B$456),$C$456,"")</f>
        <v/>
      </c>
      <c r="AHT456" s="269" t="str">
        <f>IF(AND($A$456&lt;=CX$367,CX$367&lt;=$B$456),((1/3)*$C$456),"")</f>
        <v/>
      </c>
      <c r="AHU456" s="269" t="str">
        <f>IF(AND($A$456&lt;=CX$367,CX$367&lt;=$B$456),((2/3)*$C$456),"")</f>
        <v/>
      </c>
      <c r="AHV456" s="269" t="str">
        <f>IF(AND($A$456&lt;=CX$367,CX$367&lt;=$B$456),$D$456,"")</f>
        <v/>
      </c>
      <c r="AHW456" s="269" t="str">
        <f>IF(AND($A$456&lt;=CX$367,CX$367&lt;=$B$456),((1/3)*$D$456),"")</f>
        <v/>
      </c>
      <c r="AHX456" s="269" t="str">
        <f>IF(AND($A$456&lt;=CX$367,CX$367&lt;=$B$456),((2/3)*$D$456),"")</f>
        <v/>
      </c>
      <c r="AHY456" s="269" t="str">
        <f>IF(AND($A$456&lt;=CX$367,CX$367&lt;=$B$456),$E$456,"")</f>
        <v/>
      </c>
      <c r="AHZ456" s="269" t="str">
        <f>IF(AND($A$456&lt;=CX$367,CX$367&lt;=$B$456),((1/3)*$E$456),"")</f>
        <v/>
      </c>
      <c r="AIA456" s="269" t="str">
        <f>IF(AND($A$456&lt;=CX$367,CX$367&lt;=$B$456),((2/3)*$E$456),"")</f>
        <v/>
      </c>
      <c r="AIB456" s="269" t="str">
        <f>IF(AND($A$456&lt;=CY$367,CY$367&lt;=$B$456),$C$456,"")</f>
        <v/>
      </c>
      <c r="AIC456" s="269" t="str">
        <f>IF(AND($A$456&lt;=CY$367,CY$367&lt;=$B$456),((1/3)*$C$456),"")</f>
        <v/>
      </c>
      <c r="AID456" s="269" t="str">
        <f>IF(AND($A$456&lt;=CY$367,CY$367&lt;=$B$456),((2/3)*$C$456),"")</f>
        <v/>
      </c>
      <c r="AIE456" s="269" t="str">
        <f>IF(AND($A$456&lt;=CY$367,CY$367&lt;=$B$456),$D$456,"")</f>
        <v/>
      </c>
      <c r="AIF456" s="269" t="str">
        <f>IF(AND($A$456&lt;=CY$367,CY$367&lt;=$B$456),((1/3)*$D$456),"")</f>
        <v/>
      </c>
      <c r="AIG456" s="269" t="str">
        <f>IF(AND($A$456&lt;=CY$367,CY$367&lt;=$B$456),((2/3)*$D$456),"")</f>
        <v/>
      </c>
      <c r="AIH456" s="269" t="str">
        <f>IF(AND($A$456&lt;=CY$367,CY$367&lt;=$B$456),$E$456,"")</f>
        <v/>
      </c>
      <c r="AII456" s="269" t="str">
        <f>IF(AND($A$456&lt;=CY$367,CY$367&lt;=$B$456),((1/3)*$E$456),"")</f>
        <v/>
      </c>
      <c r="AIJ456" s="269" t="str">
        <f>IF(AND($A$456&lt;=CY$367,CY$367&lt;=$B$456),((2/3)*$E$456),"")</f>
        <v/>
      </c>
      <c r="AIK456" s="269" t="str">
        <f>IF(AND($A$456&lt;=CZ$367,CZ$367&lt;=$B$456),$C$456,"")</f>
        <v/>
      </c>
      <c r="AIL456" s="269" t="str">
        <f>IF(AND($A$456&lt;=CZ$367,CZ$367&lt;=$B$456),((1/3)*$C$456),"")</f>
        <v/>
      </c>
      <c r="AIM456" s="269" t="str">
        <f>IF(AND($A$456&lt;=CZ$367,CZ$367&lt;=$B$456),((2/3)*$C$456),"")</f>
        <v/>
      </c>
      <c r="AIN456" s="269" t="str">
        <f>IF(AND($A$456&lt;=CZ$367,CZ$367&lt;=$B$456),$D$456,"")</f>
        <v/>
      </c>
      <c r="AIO456" s="269" t="str">
        <f>IF(AND($A$456&lt;=CZ$367,CZ$367&lt;=$B$456),((1/3)*$D$456),"")</f>
        <v/>
      </c>
      <c r="AIP456" s="269" t="str">
        <f>IF(AND($A$456&lt;=CZ$367,CZ$367&lt;=$B$456),((2/3)*$D$456),"")</f>
        <v/>
      </c>
      <c r="AIQ456" s="269" t="str">
        <f>IF(AND($A$456&lt;=CZ$367,CZ$367&lt;=$B$456),$E$456,"")</f>
        <v/>
      </c>
      <c r="AIR456" s="269" t="str">
        <f>IF(AND($A$456&lt;=CZ$367,CZ$367&lt;=$B$456),((1/3)*$E$456),"")</f>
        <v/>
      </c>
      <c r="AIS456" s="269" t="str">
        <f>IF(AND($A$456&lt;=CZ$367,CZ$367&lt;=$B$456),((2/3)*$E$456),"")</f>
        <v/>
      </c>
    </row>
    <row r="457" spans="1:929" hidden="1">
      <c r="A457" s="257">
        <v>276</v>
      </c>
      <c r="B457" s="257">
        <v>425</v>
      </c>
      <c r="C457" s="266">
        <v>15</v>
      </c>
      <c r="D457" s="266">
        <v>11</v>
      </c>
      <c r="E457" s="266">
        <v>8</v>
      </c>
      <c r="F457" s="6"/>
      <c r="G457" s="6"/>
      <c r="H457" s="6"/>
      <c r="I457" s="6"/>
      <c r="J457" s="6"/>
      <c r="K457" s="6"/>
      <c r="L457" s="6"/>
      <c r="M457" s="6"/>
      <c r="N457" s="6"/>
      <c r="O457" s="6"/>
      <c r="Q457" s="269" t="str">
        <f t="shared" si="991"/>
        <v/>
      </c>
      <c r="R457" s="269" t="str">
        <f t="shared" si="992"/>
        <v/>
      </c>
      <c r="S457" s="269" t="str">
        <f t="shared" si="993"/>
        <v/>
      </c>
      <c r="T457" s="269" t="str">
        <f t="shared" si="994"/>
        <v/>
      </c>
      <c r="U457" s="269" t="str">
        <f t="shared" si="995"/>
        <v/>
      </c>
      <c r="V457" s="269" t="str">
        <f t="shared" si="996"/>
        <v/>
      </c>
      <c r="W457" s="269" t="str">
        <f t="shared" si="997"/>
        <v/>
      </c>
      <c r="X457" s="269" t="str">
        <f t="shared" si="998"/>
        <v/>
      </c>
      <c r="Y457" s="269"/>
      <c r="Z457" s="269"/>
      <c r="AA457" s="269"/>
      <c r="AB457" s="269" t="str">
        <f t="shared" si="999"/>
        <v/>
      </c>
      <c r="AC457" s="269" t="str">
        <f t="shared" si="1000"/>
        <v/>
      </c>
      <c r="AD457" s="269" t="str">
        <f t="shared" si="1001"/>
        <v/>
      </c>
      <c r="AE457" s="269" t="str">
        <f t="shared" si="1002"/>
        <v/>
      </c>
      <c r="AF457" s="269" t="str">
        <f t="shared" si="1003"/>
        <v/>
      </c>
      <c r="AG457" s="269" t="str">
        <f t="shared" si="1004"/>
        <v/>
      </c>
      <c r="AH457" s="269"/>
      <c r="AI457" s="269" t="str">
        <f t="shared" si="1005"/>
        <v/>
      </c>
      <c r="AJ457" s="269" t="str">
        <f t="shared" si="1163"/>
        <v/>
      </c>
      <c r="AK457" s="269" t="str">
        <f t="shared" si="1164"/>
        <v/>
      </c>
      <c r="AL457" s="269" t="str">
        <f t="shared" si="1165"/>
        <v/>
      </c>
      <c r="AM457" s="269" t="str">
        <f t="shared" si="1006"/>
        <v/>
      </c>
      <c r="AN457" s="269" t="str">
        <f t="shared" si="1007"/>
        <v/>
      </c>
      <c r="AO457" s="269" t="str">
        <f t="shared" si="1008"/>
        <v/>
      </c>
      <c r="AP457" s="269" t="str">
        <f t="shared" si="1009"/>
        <v/>
      </c>
      <c r="AQ457" s="269" t="str">
        <f t="shared" si="1010"/>
        <v/>
      </c>
      <c r="AR457" s="269" t="str">
        <f t="shared" si="1011"/>
        <v/>
      </c>
      <c r="AS457" s="269" t="str">
        <f t="shared" si="1012"/>
        <v/>
      </c>
      <c r="AT457" s="269" t="str">
        <f t="shared" si="1013"/>
        <v/>
      </c>
      <c r="AU457" s="269" t="str">
        <f t="shared" si="1014"/>
        <v/>
      </c>
      <c r="AV457" s="269" t="str">
        <f t="shared" si="1015"/>
        <v/>
      </c>
      <c r="AW457" s="269" t="str">
        <f t="shared" si="1016"/>
        <v/>
      </c>
      <c r="AX457" s="269" t="str">
        <f t="shared" si="1017"/>
        <v/>
      </c>
      <c r="AY457" s="269" t="str">
        <f t="shared" si="1018"/>
        <v/>
      </c>
      <c r="AZ457" s="269" t="str">
        <f t="shared" si="1019"/>
        <v/>
      </c>
      <c r="BA457" s="269" t="str">
        <f t="shared" si="1020"/>
        <v/>
      </c>
      <c r="BB457" s="269" t="str">
        <f t="shared" si="1021"/>
        <v/>
      </c>
      <c r="BC457" s="269" t="str">
        <f t="shared" si="1022"/>
        <v/>
      </c>
      <c r="BD457" s="269" t="str">
        <f t="shared" si="1023"/>
        <v/>
      </c>
      <c r="BE457" s="269" t="str">
        <f t="shared" si="1024"/>
        <v/>
      </c>
      <c r="BF457" s="269" t="str">
        <f t="shared" si="1025"/>
        <v/>
      </c>
      <c r="BG457" s="269" t="str">
        <f t="shared" si="1026"/>
        <v/>
      </c>
      <c r="BH457" s="269" t="str">
        <f t="shared" si="1027"/>
        <v/>
      </c>
      <c r="BI457" s="269" t="str">
        <f t="shared" si="1028"/>
        <v/>
      </c>
      <c r="BJ457" s="269" t="str">
        <f t="shared" si="1029"/>
        <v/>
      </c>
      <c r="BK457" s="269" t="str">
        <f t="shared" si="1030"/>
        <v/>
      </c>
      <c r="BL457" s="269" t="str">
        <f t="shared" si="1031"/>
        <v/>
      </c>
      <c r="BM457" s="269" t="str">
        <f t="shared" si="1032"/>
        <v/>
      </c>
      <c r="BN457" s="269" t="str">
        <f t="shared" si="1033"/>
        <v/>
      </c>
      <c r="BO457" s="269" t="str">
        <f t="shared" si="1034"/>
        <v/>
      </c>
      <c r="BP457" s="269" t="str">
        <f t="shared" si="1035"/>
        <v/>
      </c>
      <c r="BQ457" s="269" t="str">
        <f t="shared" si="1036"/>
        <v/>
      </c>
      <c r="BR457" s="269" t="str">
        <f t="shared" si="1037"/>
        <v/>
      </c>
      <c r="BS457" s="269" t="str">
        <f t="shared" si="1038"/>
        <v/>
      </c>
      <c r="BT457" s="269" t="str">
        <f t="shared" si="1039"/>
        <v/>
      </c>
      <c r="BU457" s="269" t="str">
        <f t="shared" si="1040"/>
        <v/>
      </c>
      <c r="BV457" s="269" t="str">
        <f t="shared" si="1041"/>
        <v/>
      </c>
      <c r="BW457" s="269" t="str">
        <f t="shared" si="1042"/>
        <v/>
      </c>
      <c r="BX457" s="269" t="str">
        <f t="shared" si="1043"/>
        <v/>
      </c>
      <c r="BY457" s="269" t="str">
        <f t="shared" si="1044"/>
        <v/>
      </c>
      <c r="BZ457" s="269" t="str">
        <f t="shared" si="1045"/>
        <v/>
      </c>
      <c r="CA457" s="269" t="str">
        <f t="shared" si="1046"/>
        <v/>
      </c>
      <c r="CB457" s="269" t="str">
        <f t="shared" si="1047"/>
        <v/>
      </c>
      <c r="CC457" s="269" t="str">
        <f t="shared" si="1048"/>
        <v/>
      </c>
      <c r="CD457" s="269" t="str">
        <f t="shared" si="1049"/>
        <v/>
      </c>
      <c r="CE457" s="269" t="str">
        <f t="shared" si="1050"/>
        <v/>
      </c>
      <c r="CF457" s="269" t="str">
        <f t="shared" si="1051"/>
        <v/>
      </c>
      <c r="CG457" s="269" t="str">
        <f t="shared" si="1052"/>
        <v/>
      </c>
      <c r="CH457" s="269" t="str">
        <f t="shared" si="1053"/>
        <v/>
      </c>
      <c r="CI457" s="269" t="str">
        <f t="shared" si="1054"/>
        <v/>
      </c>
      <c r="CJ457" s="269" t="str">
        <f t="shared" si="1055"/>
        <v/>
      </c>
      <c r="CK457" s="269" t="str">
        <f t="shared" si="1056"/>
        <v/>
      </c>
      <c r="CL457" s="269" t="str">
        <f t="shared" si="1057"/>
        <v/>
      </c>
      <c r="CM457" s="269" t="str">
        <f t="shared" si="1058"/>
        <v/>
      </c>
      <c r="CN457" s="269" t="str">
        <f t="shared" si="1059"/>
        <v/>
      </c>
      <c r="CO457" s="269" t="str">
        <f t="shared" si="1060"/>
        <v/>
      </c>
      <c r="CP457" s="269" t="str">
        <f t="shared" si="1061"/>
        <v/>
      </c>
      <c r="CQ457" s="269" t="str">
        <f t="shared" si="1062"/>
        <v/>
      </c>
      <c r="CR457" s="269" t="str">
        <f t="shared" si="1063"/>
        <v/>
      </c>
      <c r="CS457" s="269" t="str">
        <f t="shared" si="1064"/>
        <v/>
      </c>
      <c r="CT457" s="269" t="str">
        <f t="shared" si="1065"/>
        <v/>
      </c>
      <c r="CU457" s="269" t="str">
        <f t="shared" si="1066"/>
        <v/>
      </c>
      <c r="CV457" s="269" t="str">
        <f t="shared" si="1067"/>
        <v/>
      </c>
      <c r="CW457" s="269" t="str">
        <f t="shared" si="1068"/>
        <v/>
      </c>
      <c r="CX457" s="269" t="str">
        <f t="shared" si="1069"/>
        <v/>
      </c>
      <c r="CY457" s="269" t="str">
        <f t="shared" si="1070"/>
        <v/>
      </c>
      <c r="CZ457" s="269" t="str">
        <f t="shared" si="1071"/>
        <v/>
      </c>
      <c r="DA457" s="269" t="str">
        <f t="shared" si="1072"/>
        <v/>
      </c>
      <c r="DB457" s="269" t="str">
        <f t="shared" si="1073"/>
        <v/>
      </c>
      <c r="DC457" s="269" t="str">
        <f t="shared" si="1074"/>
        <v/>
      </c>
      <c r="DD457" s="269" t="str">
        <f t="shared" si="1075"/>
        <v/>
      </c>
      <c r="DE457" s="269" t="str">
        <f t="shared" si="1076"/>
        <v/>
      </c>
      <c r="DF457" s="269" t="str">
        <f t="shared" si="1077"/>
        <v/>
      </c>
      <c r="DG457" s="269" t="str">
        <f t="shared" si="1078"/>
        <v/>
      </c>
      <c r="DH457" s="269" t="str">
        <f t="shared" si="1079"/>
        <v/>
      </c>
      <c r="DI457" s="269" t="str">
        <f t="shared" si="1080"/>
        <v/>
      </c>
      <c r="DJ457" s="269" t="str">
        <f t="shared" si="1081"/>
        <v/>
      </c>
      <c r="DK457" s="269" t="str">
        <f t="shared" si="1082"/>
        <v/>
      </c>
      <c r="DL457" s="269" t="str">
        <f t="shared" si="1083"/>
        <v/>
      </c>
      <c r="DM457" s="269" t="str">
        <f t="shared" si="1084"/>
        <v/>
      </c>
      <c r="DN457" s="269" t="str">
        <f t="shared" si="1085"/>
        <v/>
      </c>
      <c r="DO457" s="269" t="str">
        <f t="shared" si="1086"/>
        <v/>
      </c>
      <c r="DP457" s="269" t="str">
        <f t="shared" si="1087"/>
        <v/>
      </c>
      <c r="DQ457" s="269" t="str">
        <f t="shared" si="1088"/>
        <v/>
      </c>
      <c r="DR457" s="269" t="str">
        <f t="shared" si="1089"/>
        <v/>
      </c>
      <c r="DS457" s="269" t="str">
        <f t="shared" si="1090"/>
        <v/>
      </c>
      <c r="DT457" s="269" t="str">
        <f t="shared" si="1091"/>
        <v/>
      </c>
      <c r="DU457" s="269" t="str">
        <f t="shared" si="1092"/>
        <v/>
      </c>
      <c r="DV457" s="269" t="str">
        <f t="shared" si="1093"/>
        <v/>
      </c>
      <c r="DW457" s="269" t="str">
        <f t="shared" si="1094"/>
        <v/>
      </c>
      <c r="DX457" s="269" t="str">
        <f t="shared" si="1095"/>
        <v/>
      </c>
      <c r="DY457" s="269" t="str">
        <f t="shared" si="1096"/>
        <v/>
      </c>
      <c r="DZ457" s="269" t="str">
        <f t="shared" si="1097"/>
        <v/>
      </c>
      <c r="EA457" s="269" t="str">
        <f t="shared" si="1098"/>
        <v/>
      </c>
      <c r="EB457" s="269" t="str">
        <f t="shared" si="1099"/>
        <v/>
      </c>
      <c r="EC457" s="269" t="str">
        <f t="shared" si="1100"/>
        <v/>
      </c>
      <c r="ED457" s="269" t="str">
        <f t="shared" si="1101"/>
        <v/>
      </c>
      <c r="EE457" s="269" t="str">
        <f t="shared" si="1102"/>
        <v/>
      </c>
      <c r="EF457" s="269" t="str">
        <f t="shared" si="1103"/>
        <v/>
      </c>
      <c r="EG457" s="269" t="str">
        <f t="shared" si="1104"/>
        <v/>
      </c>
      <c r="EH457" s="269" t="str">
        <f t="shared" si="1105"/>
        <v/>
      </c>
      <c r="EI457" s="269" t="str">
        <f t="shared" si="1106"/>
        <v/>
      </c>
      <c r="EJ457" s="269" t="str">
        <f t="shared" si="1107"/>
        <v/>
      </c>
      <c r="EK457" s="269" t="str">
        <f t="shared" si="1108"/>
        <v/>
      </c>
      <c r="EL457" s="269" t="str">
        <f t="shared" si="1109"/>
        <v/>
      </c>
      <c r="EM457" s="269" t="str">
        <f t="shared" si="1110"/>
        <v/>
      </c>
      <c r="EN457" s="269" t="str">
        <f t="shared" si="1111"/>
        <v/>
      </c>
      <c r="EO457" s="269" t="str">
        <f t="shared" si="1112"/>
        <v/>
      </c>
      <c r="EP457" s="269" t="str">
        <f t="shared" si="1113"/>
        <v/>
      </c>
      <c r="EQ457" s="269" t="str">
        <f t="shared" si="1114"/>
        <v/>
      </c>
      <c r="ER457" s="269" t="str">
        <f t="shared" si="1115"/>
        <v/>
      </c>
      <c r="ES457" s="269" t="str">
        <f t="shared" si="1116"/>
        <v/>
      </c>
      <c r="ET457" s="269" t="str">
        <f t="shared" si="1117"/>
        <v/>
      </c>
      <c r="EU457" s="269" t="str">
        <f t="shared" si="1118"/>
        <v/>
      </c>
      <c r="EV457" s="269" t="str">
        <f t="shared" si="1119"/>
        <v/>
      </c>
      <c r="EW457" s="269" t="str">
        <f t="shared" si="1120"/>
        <v/>
      </c>
      <c r="EX457" s="269" t="str">
        <f t="shared" si="1121"/>
        <v/>
      </c>
      <c r="EY457" s="269" t="str">
        <f t="shared" si="1166"/>
        <v/>
      </c>
      <c r="EZ457" s="269" t="str">
        <f t="shared" si="1122"/>
        <v/>
      </c>
      <c r="FA457" s="269" t="str">
        <f t="shared" si="1123"/>
        <v/>
      </c>
      <c r="FB457" s="269" t="str">
        <f t="shared" si="1124"/>
        <v/>
      </c>
      <c r="FC457" s="269" t="str">
        <f t="shared" si="1125"/>
        <v/>
      </c>
      <c r="FD457" s="269" t="str">
        <f t="shared" si="1126"/>
        <v/>
      </c>
      <c r="FE457" s="269" t="str">
        <f t="shared" si="1127"/>
        <v/>
      </c>
      <c r="FF457" s="269" t="str">
        <f t="shared" si="1128"/>
        <v/>
      </c>
      <c r="FG457" s="269" t="str">
        <f t="shared" si="1129"/>
        <v/>
      </c>
      <c r="FH457" s="269" t="str">
        <f t="shared" si="1130"/>
        <v/>
      </c>
      <c r="FI457" s="269" t="str">
        <f t="shared" si="1131"/>
        <v/>
      </c>
      <c r="FJ457" s="269" t="str">
        <f t="shared" si="1132"/>
        <v/>
      </c>
      <c r="FK457" s="269" t="str">
        <f t="shared" si="1133"/>
        <v/>
      </c>
      <c r="FL457" s="269" t="str">
        <f t="shared" si="1134"/>
        <v/>
      </c>
      <c r="FM457" s="269" t="str">
        <f t="shared" si="1135"/>
        <v/>
      </c>
      <c r="FN457" s="269" t="str">
        <f t="shared" si="1136"/>
        <v/>
      </c>
      <c r="FO457" s="269" t="str">
        <f t="shared" si="1137"/>
        <v/>
      </c>
      <c r="FP457" s="269" t="str">
        <f t="shared" si="1138"/>
        <v/>
      </c>
      <c r="FQ457" s="269" t="str">
        <f t="shared" si="1139"/>
        <v/>
      </c>
      <c r="FR457" s="269" t="str">
        <f t="shared" si="1167"/>
        <v/>
      </c>
      <c r="FS457" s="269" t="str">
        <f t="shared" si="1140"/>
        <v/>
      </c>
      <c r="FT457" s="269" t="str">
        <f t="shared" si="1141"/>
        <v/>
      </c>
      <c r="FU457" s="269" t="str">
        <f t="shared" si="1142"/>
        <v/>
      </c>
      <c r="FV457" s="269" t="str">
        <f t="shared" si="1143"/>
        <v/>
      </c>
      <c r="FW457" s="269" t="str">
        <f t="shared" si="1144"/>
        <v/>
      </c>
      <c r="FX457" s="269" t="str">
        <f t="shared" si="1145"/>
        <v/>
      </c>
      <c r="FY457" s="269" t="str">
        <f t="shared" si="1146"/>
        <v/>
      </c>
      <c r="FZ457" s="269" t="str">
        <f t="shared" si="1147"/>
        <v/>
      </c>
      <c r="GA457" s="269" t="str">
        <f>IF(AND($A$457&lt;=V$367,V$367&lt;=$B$457),$C$457,"")</f>
        <v/>
      </c>
      <c r="GB457" s="269" t="str">
        <f>IF(AND($A$457&lt;=V$367,V$367&lt;=$B$457),((1/3)*$C$457),"")</f>
        <v/>
      </c>
      <c r="GC457" s="269" t="str">
        <f>IF(AND($A$457&lt;=V$367,V$367&lt;=$B$457),((2/3)*$C$457),"")</f>
        <v/>
      </c>
      <c r="GD457" s="269" t="str">
        <f t="shared" si="1148"/>
        <v/>
      </c>
      <c r="GE457" s="269" t="str">
        <f t="shared" si="1149"/>
        <v/>
      </c>
      <c r="GF457" s="269" t="str">
        <f t="shared" si="1150"/>
        <v/>
      </c>
      <c r="GG457" s="269" t="str">
        <f t="shared" si="1151"/>
        <v/>
      </c>
      <c r="GH457" s="269" t="str">
        <f t="shared" si="1152"/>
        <v/>
      </c>
      <c r="GI457" s="269" t="str">
        <f t="shared" si="1153"/>
        <v/>
      </c>
      <c r="GJ457" s="269" t="str">
        <f t="shared" si="1154"/>
        <v/>
      </c>
      <c r="GK457" s="269" t="str">
        <f t="shared" si="1155"/>
        <v/>
      </c>
      <c r="GL457" s="269" t="str">
        <f t="shared" si="1156"/>
        <v/>
      </c>
      <c r="GM457" s="269" t="str">
        <f t="shared" si="1157"/>
        <v/>
      </c>
      <c r="GN457" s="269" t="str">
        <f t="shared" si="1158"/>
        <v/>
      </c>
      <c r="GO457" s="269" t="str">
        <f t="shared" si="1159"/>
        <v/>
      </c>
      <c r="GP457" s="269" t="str">
        <f t="shared" si="1160"/>
        <v/>
      </c>
      <c r="GQ457" s="269" t="str">
        <f t="shared" si="1161"/>
        <v/>
      </c>
      <c r="GR457" s="270" t="str">
        <f t="shared" si="1162"/>
        <v/>
      </c>
      <c r="GS457" s="269" t="str">
        <f>IF(AND($A$457&lt;=X$367,X$367&lt;=$B$457),$C$457,"")</f>
        <v/>
      </c>
      <c r="GT457" s="269" t="str">
        <f>IF(AND($A$457&lt;=X$367,X$367&lt;=$B$457),((1/3)*$C$457),"")</f>
        <v/>
      </c>
      <c r="GU457" s="269" t="str">
        <f>IF(AND($A$457&lt;=X$367,X$367&lt;=$B$457),((2/3)*$C$457),"")</f>
        <v/>
      </c>
      <c r="GV457" s="269" t="str">
        <f>IF(AND($A$457&lt;=X$367,X$367&lt;=$B$457),$D$457,"")</f>
        <v/>
      </c>
      <c r="GW457" s="269" t="str">
        <f>IF(AND($A$457&lt;=X$367,X$367&lt;=$B$457),((1/3)*$D$457),"")</f>
        <v/>
      </c>
      <c r="GX457" s="269" t="str">
        <f>IF(AND($A$457&lt;=X$367,X$367&lt;=$B$457),((2/3)*$D$457),"")</f>
        <v/>
      </c>
      <c r="GY457" s="269" t="str">
        <f>IF(AND($A$457&lt;=X$367,X$367&lt;=$B$457),$E$457,"")</f>
        <v/>
      </c>
      <c r="GZ457" s="269" t="str">
        <f>IF(AND($A$457&lt;=X$367,X$367&lt;=$B$457),((1/3)*$E$457),"")</f>
        <v/>
      </c>
      <c r="HA457" s="269" t="str">
        <f>IF(AND($A$457&lt;=X$367,X$367&lt;=$B$457),((2/3)*$E$457),"")</f>
        <v/>
      </c>
      <c r="HB457" s="269" t="str">
        <f>IF(AND($A$457&lt;=Y$367,Y$367&lt;=$B$457),$C$457,"")</f>
        <v/>
      </c>
      <c r="HC457" s="269" t="str">
        <f>IF(AND($A$457&lt;=Y$367,Y$367&lt;=$B$457),((1/3)*$C$457),"")</f>
        <v/>
      </c>
      <c r="HD457" s="269" t="str">
        <f>IF(AND($A$457&lt;=Y$367,Y$367&lt;=$B$457),((2/3)*$C$457),"")</f>
        <v/>
      </c>
      <c r="HE457" s="269" t="str">
        <f>IF(AND($A$457&lt;=Y$367,Y$367&lt;=$B$457),$D$457,"")</f>
        <v/>
      </c>
      <c r="HF457" s="269" t="str">
        <f>IF(AND($A$457&lt;=Y$367,Y$367&lt;=$B$457),((1/3)*$D$457),"")</f>
        <v/>
      </c>
      <c r="HG457" s="269" t="str">
        <f>IF(AND($A$457&lt;=Y$367,Y$367&lt;=$B$457),((2/3)*$D$457),"")</f>
        <v/>
      </c>
      <c r="HH457" s="269" t="str">
        <f>IF(AND($A$457&lt;=Y$367,Y$367&lt;=$B$457),$E$457,"")</f>
        <v/>
      </c>
      <c r="HI457" s="269" t="str">
        <f>IF(AND($A$457&lt;=Y$367,Y$367&lt;=$B$457),((1/3)*$E$457),"")</f>
        <v/>
      </c>
      <c r="HJ457" s="269" t="str">
        <f>IF(AND($A$457&lt;=Y$367,Y$367&lt;=$B$457),((2/3)*$E$457),"")</f>
        <v/>
      </c>
      <c r="HK457" s="269" t="str">
        <f>IF(AND($A$457&lt;=Z$367,Z$367&lt;=$B$457),$C$457,"")</f>
        <v/>
      </c>
      <c r="HL457" s="269" t="str">
        <f>IF(AND($A$457&lt;=Z$367,Z$367&lt;=$B$457),((1/3)*$C$457),"")</f>
        <v/>
      </c>
      <c r="HM457" s="269" t="str">
        <f>IF(AND($A$457&lt;=Z$367,Z$367&lt;=$B$457),((2/3)*$C$457),"")</f>
        <v/>
      </c>
      <c r="HN457" s="269" t="str">
        <f>IF(AND($A$457&lt;=Z$367,Z$367&lt;=$B$457),$D$457,"")</f>
        <v/>
      </c>
      <c r="HO457" s="269" t="str">
        <f>IF(AND($A$457&lt;=Z$367,Z$367&lt;=$B$457),((1/3)*$D$457),"")</f>
        <v/>
      </c>
      <c r="HP457" s="269" t="str">
        <f>IF(AND($A$457&lt;=Z$367,Z$367&lt;=$B$457),((2/3)*$D$457),"")</f>
        <v/>
      </c>
      <c r="HQ457" s="269" t="str">
        <f>IF(AND($A$457&lt;=Z$367,Z$367&lt;=$B$457),$E$457,"")</f>
        <v/>
      </c>
      <c r="HR457" s="269" t="str">
        <f>IF(AND($A$457&lt;=Z$367,Z$367&lt;=$B$457),((1/3)*$E$457),"")</f>
        <v/>
      </c>
      <c r="HS457" s="269" t="str">
        <f>IF(AND($A$457&lt;=Z$367,Z$367&lt;=$B$457),((2/3)*$E$457),"")</f>
        <v/>
      </c>
      <c r="HT457" s="269" t="str">
        <f>IF(AND($A$457&lt;=AA$367,AA$367&lt;=$B$457),$C$457,"")</f>
        <v/>
      </c>
      <c r="HU457" s="269" t="str">
        <f>IF(AND($A$457&lt;=AA$367,AA$367&lt;=$B$457),((1/3)*$C$457),"")</f>
        <v/>
      </c>
      <c r="HV457" s="269" t="str">
        <f>IF(AND($A$457&lt;=AA$367,AA$367&lt;=$B$457),((2/3)*$C$457),"")</f>
        <v/>
      </c>
      <c r="HW457" s="269" t="str">
        <f>IF(AND($A$457&lt;=AA$367,AA$367&lt;=$B$457),$D$457,"")</f>
        <v/>
      </c>
      <c r="HX457" s="269" t="str">
        <f>IF(AND($A$457&lt;=AA$367,AA$367&lt;=$B$457),((1/3)*$D$457),"")</f>
        <v/>
      </c>
      <c r="HY457" s="269" t="str">
        <f>IF(AND($A$457&lt;=AA$367,AA$367&lt;=$B$457),((2/3)*$D$457),"")</f>
        <v/>
      </c>
      <c r="HZ457" s="269" t="str">
        <f>IF(AND($A$457&lt;=AA$367,AA$367&lt;=$B$457),$E$457,"")</f>
        <v/>
      </c>
      <c r="IA457" s="269" t="str">
        <f>IF(AND($A$457&lt;=AA$367,AA$367&lt;=$B$457),((1/3)*$E$457),"")</f>
        <v/>
      </c>
      <c r="IB457" s="269" t="str">
        <f>IF(AND($A$457&lt;=AA$367,AA$367&lt;=$B$457),((2/3)*$E$457),"")</f>
        <v/>
      </c>
      <c r="IC457" s="269" t="str">
        <f>IF(AND($A$457&lt;=AB$367,AB$367&lt;=$B$457),$C$457,"")</f>
        <v/>
      </c>
      <c r="ID457" s="269" t="str">
        <f>IF(AND($A$457&lt;=AB$367,AB$367&lt;=$B$457),((1/3)*$C$457),"")</f>
        <v/>
      </c>
      <c r="IE457" s="269" t="str">
        <f>IF(AND($A$457&lt;=AB$367,AB$367&lt;=$B$457),((2/3)*$C$457),"")</f>
        <v/>
      </c>
      <c r="IF457" s="269" t="str">
        <f>IF(AND($A$457&lt;=AB$367,AB$367&lt;=$B$457),$D$457,"")</f>
        <v/>
      </c>
      <c r="IG457" s="269" t="str">
        <f>IF(AND($A$457&lt;=AB$367,AB$367&lt;=$B$457),((1/3)*$D$457),"")</f>
        <v/>
      </c>
      <c r="IH457" s="269" t="str">
        <f>IF(AND($A$457&lt;=AB$367,AB$367&lt;=$B$457),((2/3)*$D$457),"")</f>
        <v/>
      </c>
      <c r="II457" s="269" t="str">
        <f>IF(AND($A$457&lt;=AB$367,AB$367&lt;=$B$457),$E$457,"")</f>
        <v/>
      </c>
      <c r="IJ457" s="269" t="str">
        <f>IF(AND($A$457&lt;=AB$367,AB$367&lt;=$B$457),((1/3)*$E$457),"")</f>
        <v/>
      </c>
      <c r="IK457" s="269" t="str">
        <f>IF(AND($A$457&lt;=AB$367,AB$367&lt;=$B$457),((2/3)*$E$457),"")</f>
        <v/>
      </c>
      <c r="IL457" s="269" t="str">
        <f>IF(AND($A$457&lt;=AC$367,AC$367&lt;=$B$457),$C$457,"")</f>
        <v/>
      </c>
      <c r="IM457" s="269" t="str">
        <f>IF(AND($A$457&lt;=AC$367,AC$367&lt;=$B$457),((1/3)*$C$457),"")</f>
        <v/>
      </c>
      <c r="IN457" s="269" t="str">
        <f>IF(AND($A$457&lt;=AC$367,AC$367&lt;=$B$457),((2/3)*$C$457),"")</f>
        <v/>
      </c>
      <c r="IO457" s="269" t="str">
        <f>IF(AND($A$457&lt;=AC$367,AC$367&lt;=$B$457),$D$457,"")</f>
        <v/>
      </c>
      <c r="IP457" s="269" t="str">
        <f>IF(AND($A$457&lt;=AC$367,AC$367&lt;=$B$457),((1/3)*$D$457),"")</f>
        <v/>
      </c>
      <c r="IQ457" s="269" t="str">
        <f>IF(AND($A$457&lt;=AC$367,AC$367&lt;=$B$457),((2/3)*$D$457),"")</f>
        <v/>
      </c>
      <c r="IR457" s="269" t="str">
        <f>IF(AND($A$457&lt;=AC$367,AC$367&lt;=$B$457),$E$457,"")</f>
        <v/>
      </c>
      <c r="IS457" s="269" t="str">
        <f>IF(AND($A$457&lt;=AC$367,AC$367&lt;=$B$457),((1/3)*$E$457),"")</f>
        <v/>
      </c>
      <c r="IT457" s="269" t="str">
        <f>IF(AND($A$457&lt;=AC$367,AC$367&lt;=$B$457),((2/3)*$E$457),"")</f>
        <v/>
      </c>
      <c r="IU457" s="269" t="str">
        <f>IF(AND($A$457&lt;=AD$367,AD$367&lt;=$B$457),$C$457,"")</f>
        <v/>
      </c>
      <c r="IV457" s="269" t="str">
        <f>IF(AND($A$457&lt;=AD$367,AD$367&lt;=$B$457),((1/3)*$C$457),"")</f>
        <v/>
      </c>
      <c r="IW457" s="269" t="str">
        <f>IF(AND($A$457&lt;=AD$367,AD$367&lt;=$B$457),((2/3)*$C$457),"")</f>
        <v/>
      </c>
      <c r="IX457" s="269" t="str">
        <f>IF(AND($A$457&lt;=AD$367,AD$367&lt;=$B$457),$D$457,"")</f>
        <v/>
      </c>
      <c r="IY457" s="269" t="str">
        <f>IF(AND($A$457&lt;=AD$367,AD$367&lt;=$B$457),((1/3)*$D$457),"")</f>
        <v/>
      </c>
      <c r="IZ457" s="269" t="str">
        <f>IF(AND($A$457&lt;=AD$367,AD$367&lt;=$B$457),((2/3)*$D$457),"")</f>
        <v/>
      </c>
      <c r="JA457" s="269" t="str">
        <f>IF(AND($A$457&lt;=AD$367,AD$367&lt;=$B$457),$E$457,"")</f>
        <v/>
      </c>
      <c r="JB457" s="269" t="str">
        <f>IF(AND($A$457&lt;=AD$367,AD$367&lt;=$B$457),((1/3)*$E$457),"")</f>
        <v/>
      </c>
      <c r="JC457" s="269" t="str">
        <f>IF(AND($A$457&lt;=AD$367,AD$367&lt;=$B$457),((2/3)*$E$457),"")</f>
        <v/>
      </c>
      <c r="JD457" s="269" t="str">
        <f>IF(AND($A$457&lt;=AE$367,AE$367&lt;=$B$457),$C$457,"")</f>
        <v/>
      </c>
      <c r="JE457" s="269" t="str">
        <f>IF(AND($A$457&lt;=AE$367,AE$367&lt;=$B$457),((1/3)*$C$457),"")</f>
        <v/>
      </c>
      <c r="JF457" s="269" t="str">
        <f>IF(AND($A$457&lt;=AE$367,AE$367&lt;=$B$457),((2/3)*$C$457),"")</f>
        <v/>
      </c>
      <c r="JG457" s="269" t="str">
        <f>IF(AND($A$457&lt;=AE$367,AE$367&lt;=$B$457),$D$457,"")</f>
        <v/>
      </c>
      <c r="JH457" s="269" t="str">
        <f>IF(AND($A$457&lt;=AE$367,AE$367&lt;=$B$457),((1/3)*$D$457),"")</f>
        <v/>
      </c>
      <c r="JI457" s="269" t="str">
        <f>IF(AND($A$457&lt;=AE$367,AE$367&lt;=$B$457),((2/3)*$D$457),"")</f>
        <v/>
      </c>
      <c r="JJ457" s="269" t="str">
        <f>IF(AND($A$457&lt;=AE$367,AE$367&lt;=$B$457),$E$457,"")</f>
        <v/>
      </c>
      <c r="JK457" s="269" t="str">
        <f>IF(AND($A$457&lt;=AE$367,AE$367&lt;=$B$457),((1/3)*$E$457),"")</f>
        <v/>
      </c>
      <c r="JL457" s="269" t="str">
        <f>IF(AND($A$457&lt;=AE$367,AE$367&lt;=$B$457),((2/3)*$E$457),"")</f>
        <v/>
      </c>
      <c r="JM457" s="269" t="str">
        <f>IF(AND($A$457&lt;=AF$367,AF$367&lt;=$B$457),$C$457,"")</f>
        <v/>
      </c>
      <c r="JN457" s="269" t="str">
        <f>IF(AND($A$457&lt;=AF$367,AF$367&lt;=$B$457),((1/3)*$C$457),"")</f>
        <v/>
      </c>
      <c r="JO457" s="269" t="str">
        <f>IF(AND($A$457&lt;=AF$367,AF$367&lt;=$B$457),((2/3)*$C$457),"")</f>
        <v/>
      </c>
      <c r="JP457" s="269" t="str">
        <f>IF(AND($A$457&lt;=AF$367,AF$367&lt;=$B$457),$D$457,"")</f>
        <v/>
      </c>
      <c r="JQ457" s="269" t="str">
        <f>IF(AND($A$457&lt;=AF$367,AF$367&lt;=$B$457),((1/3)*$D$457),"")</f>
        <v/>
      </c>
      <c r="JR457" s="269" t="str">
        <f>IF(AND($A$457&lt;=AF$367,AF$367&lt;=$B$457),((2/3)*$D$457),"")</f>
        <v/>
      </c>
      <c r="JS457" s="269" t="str">
        <f>IF(AND($A$457&lt;=AF$367,AF$367&lt;=$B$457),$E$457,"")</f>
        <v/>
      </c>
      <c r="JT457" s="269" t="str">
        <f>IF(AND($A$457&lt;=AF$367,AF$367&lt;=$B$457),((1/3)*$E$457),"")</f>
        <v/>
      </c>
      <c r="JU457" s="269" t="str">
        <f>IF(AND($A$457&lt;=AF$367,AF$367&lt;=$B$457),((2/3)*$E$457),"")</f>
        <v/>
      </c>
      <c r="JV457" s="269" t="str">
        <f>IF(AND($A$457&lt;=AG$367,AG$367&lt;=$B$457),$C$457,"")</f>
        <v/>
      </c>
      <c r="JW457" s="269" t="str">
        <f>IF(AND($A$457&lt;=AG$367,AG$367&lt;=$B$457),((1/3)*$C$457),"")</f>
        <v/>
      </c>
      <c r="JX457" s="269" t="str">
        <f>IF(AND($A$457&lt;=AG$367,AG$367&lt;=$B$457),((2/3)*$C$457),"")</f>
        <v/>
      </c>
      <c r="JY457" s="269" t="str">
        <f>IF(AND($A$457&lt;=AG$367,AG$367&lt;=$B$457),$D$457,"")</f>
        <v/>
      </c>
      <c r="JZ457" s="269" t="str">
        <f>IF(AND($A$457&lt;=AG$367,AG$367&lt;=$B$457),((1/3)*$D$457),"")</f>
        <v/>
      </c>
      <c r="KA457" s="269" t="str">
        <f>IF(AND($A$457&lt;=AG$367,AG$367&lt;=$B$457),((2/3)*$D$457),"")</f>
        <v/>
      </c>
      <c r="KB457" s="269" t="str">
        <f>IF(AND($A$457&lt;=AG$367,AG$367&lt;=$B$457),$E$457,"")</f>
        <v/>
      </c>
      <c r="KC457" s="269" t="str">
        <f>IF(AND($A$457&lt;=AG$367,AG$367&lt;=$B$457),((1/3)*$E$457),"")</f>
        <v/>
      </c>
      <c r="KD457" s="269" t="str">
        <f>IF(AND($A$457&lt;=AG$367,AG$367&lt;=$B$457),((2/3)*$E$457),"")</f>
        <v/>
      </c>
      <c r="KE457" s="269" t="str">
        <f>IF(AND($A$457&lt;=AH$367,AH$367&lt;=$B$457),$C$457,"")</f>
        <v/>
      </c>
      <c r="KF457" s="269" t="str">
        <f>IF(AND($A$457&lt;=AH$367,AH$367&lt;=$B$457),((1/3)*$C$457),"")</f>
        <v/>
      </c>
      <c r="KG457" s="269" t="str">
        <f>IF(AND($A$457&lt;=AH$367,AH$367&lt;=$B$457),((2/3)*$C$457),"")</f>
        <v/>
      </c>
      <c r="KH457" s="269" t="str">
        <f>IF(AND($A$457&lt;=AH$367,AH$367&lt;=$B$457),$D$457,"")</f>
        <v/>
      </c>
      <c r="KI457" s="269" t="str">
        <f>IF(AND($A$457&lt;=AH$367,AH$367&lt;=$B$457),((1/3)*$D$457),"")</f>
        <v/>
      </c>
      <c r="KJ457" s="269" t="str">
        <f>IF(AND($A$457&lt;=AH$367,AH$367&lt;=$B$457),((2/3)*$D$457),"")</f>
        <v/>
      </c>
      <c r="KK457" s="269" t="str">
        <f>IF(AND($A$457&lt;=AH$367,AH$367&lt;=$B$457),$E$457,"")</f>
        <v/>
      </c>
      <c r="KL457" s="269" t="str">
        <f>IF(AND($A$457&lt;=AH$367,AH$367&lt;=$B$457),((1/3)*$E$457),"")</f>
        <v/>
      </c>
      <c r="KM457" s="269" t="str">
        <f>IF(AND($A$457&lt;=AH$367,AH$367&lt;=$B$457),((2/3)*$E$457),"")</f>
        <v/>
      </c>
      <c r="KN457" s="269" t="str">
        <f>IF(AND($A$457&lt;=AI$367,AI$367&lt;=$B$457),$C$457,"")</f>
        <v/>
      </c>
      <c r="KO457" s="269" t="str">
        <f>IF(AND($A$457&lt;=AI$367,AI$367&lt;=$B$457),((1/3)*$C$457),"")</f>
        <v/>
      </c>
      <c r="KP457" s="269" t="str">
        <f>IF(AND($A$457&lt;=AI$367,AI$367&lt;=$B$457),((2/3)*$C$457),"")</f>
        <v/>
      </c>
      <c r="KQ457" s="269" t="str">
        <f>IF(AND($A$457&lt;=AI$367,AI$367&lt;=$B$457),$D$457,"")</f>
        <v/>
      </c>
      <c r="KR457" s="269" t="str">
        <f>IF(AND($A$457&lt;=AI$367,AI$367&lt;=$B$457),((1/3)*$D$457),"")</f>
        <v/>
      </c>
      <c r="KS457" s="269" t="str">
        <f>IF(AND($A$457&lt;=AI$367,AI$367&lt;=$B$457),((2/3)*$D$457),"")</f>
        <v/>
      </c>
      <c r="KT457" s="269" t="str">
        <f>IF(AND($A$457&lt;=AI$367,AI$367&lt;=$B$457),$E$457,"")</f>
        <v/>
      </c>
      <c r="KU457" s="269" t="str">
        <f>IF(AND($A$457&lt;=AI$367,AI$367&lt;=$B$457),((1/3)*$E$457),"")</f>
        <v/>
      </c>
      <c r="KV457" s="269" t="str">
        <f>IF(AND($A$457&lt;=AI$367,AI$367&lt;=$B$457),((2/3)*$E$457),"")</f>
        <v/>
      </c>
      <c r="KW457" s="269" t="str">
        <f>IF(AND($A$457&lt;=AJ$367,AJ$367&lt;=$B$457),$C$457,"")</f>
        <v/>
      </c>
      <c r="KX457" s="269" t="str">
        <f>IF(AND($A$457&lt;=AJ$367,AJ$367&lt;=$B$457),((1/3)*$C$457),"")</f>
        <v/>
      </c>
      <c r="KY457" s="269" t="str">
        <f>IF(AND($A$457&lt;=AJ$367,AJ$367&lt;=$B$457),((2/3)*$C$457),"")</f>
        <v/>
      </c>
      <c r="KZ457" s="269" t="str">
        <f>IF(AND($A$457&lt;=AJ$367,AJ$367&lt;=$B$457),$D$457,"")</f>
        <v/>
      </c>
      <c r="LA457" s="269" t="str">
        <f>IF(AND($A$457&lt;=AJ$367,AJ$367&lt;=$B$457),((1/3)*$D$457),"")</f>
        <v/>
      </c>
      <c r="LB457" s="269" t="str">
        <f>IF(AND($A$457&lt;=AJ$367,AJ$367&lt;=$B$457),((2/3)*$D$457),"")</f>
        <v/>
      </c>
      <c r="LC457" s="269" t="str">
        <f>IF(AND($A$457&lt;=AJ$367,AJ$367&lt;=$B$457),$E$457,"")</f>
        <v/>
      </c>
      <c r="LD457" s="269" t="str">
        <f>IF(AND($A$457&lt;=AJ$367,AJ$367&lt;=$B$457),((1/3)*$E$457),"")</f>
        <v/>
      </c>
      <c r="LE457" s="269" t="str">
        <f>IF(AND($A$457&lt;=AJ$367,AJ$367&lt;=$B$457),((2/3)*$E$457),"")</f>
        <v/>
      </c>
      <c r="LF457" s="269" t="str">
        <f>IF(AND($A$457&lt;=AK$367,AK$367&lt;=$B$457),$C$457,"")</f>
        <v/>
      </c>
      <c r="LG457" s="269" t="str">
        <f>IF(AND($A$457&lt;=AK$367,AK$367&lt;=$B$457),((1/3)*$C$457),"")</f>
        <v/>
      </c>
      <c r="LH457" s="269" t="str">
        <f>IF(AND($A$457&lt;=AK$367,AK$367&lt;=$B$457),((2/3)*$C$457),"")</f>
        <v/>
      </c>
      <c r="LI457" s="269" t="str">
        <f>IF(AND($A$457&lt;=AK$367,AK$367&lt;=$B$457),$D$457,"")</f>
        <v/>
      </c>
      <c r="LJ457" s="269" t="str">
        <f>IF(AND($A$457&lt;=AK$367,AK$367&lt;=$B$457),((1/3)*$D$457),"")</f>
        <v/>
      </c>
      <c r="LK457" s="269" t="str">
        <f>IF(AND($A$457&lt;=AK$367,AK$367&lt;=$B$457),((2/3)*$D$457),"")</f>
        <v/>
      </c>
      <c r="LL457" s="269" t="str">
        <f>IF(AND($A$457&lt;=AK$367,AK$367&lt;=$B$457),$E$457,"")</f>
        <v/>
      </c>
      <c r="LM457" s="269" t="str">
        <f>IF(AND($A$457&lt;=AK$367,AK$367&lt;=$B$457),((1/3)*$E$457),"")</f>
        <v/>
      </c>
      <c r="LN457" s="269" t="str">
        <f>IF(AND($A$457&lt;=AK$367,AK$367&lt;=$B$457),((2/3)*$E$457),"")</f>
        <v/>
      </c>
      <c r="LO457" s="269" t="str">
        <f>IF(AND($A$457&lt;=AL$367,AL$367&lt;=$B$457),$C$457,"")</f>
        <v/>
      </c>
      <c r="LP457" s="269" t="str">
        <f>IF(AND($A$457&lt;=AL$367,AL$367&lt;=$B$457),((1/3)*$C$457),"")</f>
        <v/>
      </c>
      <c r="LQ457" s="269" t="str">
        <f>IF(AND($A$457&lt;=AL$367,AL$367&lt;=$B$457),((2/3)*$C$457),"")</f>
        <v/>
      </c>
      <c r="LR457" s="269" t="str">
        <f>IF(AND($A$457&lt;=AL$367,AL$367&lt;=$B$457),$D$457,"")</f>
        <v/>
      </c>
      <c r="LS457" s="269" t="str">
        <f>IF(AND($A$457&lt;=AL$367,AL$367&lt;=$B$457),((1/3)*$D$457),"")</f>
        <v/>
      </c>
      <c r="LT457" s="269" t="str">
        <f>IF(AND($A$457&lt;=AL$367,AL$367&lt;=$B$457),((2/3)*$D$457),"")</f>
        <v/>
      </c>
      <c r="LU457" s="269" t="str">
        <f>IF(AND($A$457&lt;=AL$367,AL$367&lt;=$B$457),$E$457,"")</f>
        <v/>
      </c>
      <c r="LV457" s="269" t="str">
        <f>IF(AND($A$457&lt;=AL$367,AL$367&lt;=$B$457),((1/3)*$E$457),"")</f>
        <v/>
      </c>
      <c r="LW457" s="269" t="str">
        <f>IF(AND($A$457&lt;=AL$367,AL$367&lt;=$B$457),((2/3)*$E$457),"")</f>
        <v/>
      </c>
      <c r="LX457" s="269" t="str">
        <f>IF(AND($A$457&lt;=AM$367,AM$367&lt;=$B$457),$C$457,"")</f>
        <v/>
      </c>
      <c r="LY457" s="269" t="str">
        <f>IF(AND($A$457&lt;=AM$367,AM$367&lt;=$B$457),((1/3)*$C$457),"")</f>
        <v/>
      </c>
      <c r="LZ457" s="269" t="str">
        <f>IF(AND($A$457&lt;=AM$367,AM$367&lt;=$B$457),((2/3)*$C$457),"")</f>
        <v/>
      </c>
      <c r="MA457" s="269" t="str">
        <f>IF(AND($A$457&lt;=AM$367,AM$367&lt;=$B$457),$D$457,"")</f>
        <v/>
      </c>
      <c r="MB457" s="269" t="str">
        <f>IF(AND($A$457&lt;=AM$367,AM$367&lt;=$B$457),((1/3)*$D$457),"")</f>
        <v/>
      </c>
      <c r="MC457" s="269" t="str">
        <f>IF(AND($A$457&lt;=AM$367,AM$367&lt;=$B$457),((2/3)*$D$457),"")</f>
        <v/>
      </c>
      <c r="MD457" s="269" t="str">
        <f>IF(AND($A$457&lt;=AM$367,AM$367&lt;=$B$457),$E$457,"")</f>
        <v/>
      </c>
      <c r="ME457" s="269" t="str">
        <f>IF(AND($A$457&lt;=AM$367,AM$367&lt;=$B$457),((1/3)*$E$457),"")</f>
        <v/>
      </c>
      <c r="MF457" s="269" t="str">
        <f>IF(AND($A$457&lt;=AM$367,AM$367&lt;=$B$457),((2/3)*$E$457),"")</f>
        <v/>
      </c>
      <c r="MG457" s="269" t="str">
        <f>IF(AND($A$457&lt;=AN$367,AN$367&lt;=$B$457),$C$457,"")</f>
        <v/>
      </c>
      <c r="MH457" s="269" t="str">
        <f>IF(AND($A$457&lt;=AN$367,AN$367&lt;=$B$457),((1/3)*$C$457),"")</f>
        <v/>
      </c>
      <c r="MI457" s="269" t="str">
        <f>IF(AND($A$457&lt;=AN$367,AN$367&lt;=$B$457),((2/3)*$C$457),"")</f>
        <v/>
      </c>
      <c r="MJ457" s="269" t="str">
        <f>IF(AND($A$457&lt;=AN$367,AN$367&lt;=$B$457),$D$457,"")</f>
        <v/>
      </c>
      <c r="MK457" s="269" t="str">
        <f>IF(AND($A$457&lt;=AN$367,AN$367&lt;=$B$457),((1/3)*$D$457),"")</f>
        <v/>
      </c>
      <c r="ML457" s="269" t="str">
        <f>IF(AND($A$457&lt;=AN$367,AN$367&lt;=$B$457),((2/3)*$D$457),"")</f>
        <v/>
      </c>
      <c r="MM457" s="269" t="str">
        <f>IF(AND($A$457&lt;=AN$367,AN$367&lt;=$B$457),$E$457,"")</f>
        <v/>
      </c>
      <c r="MN457" s="269" t="str">
        <f>IF(AND($A$457&lt;=AN$367,AN$367&lt;=$B$457),((1/3)*$E$457),"")</f>
        <v/>
      </c>
      <c r="MO457" s="269" t="str">
        <f>IF(AND($A$457&lt;=AN$367,AN$367&lt;=$B$457),((2/3)*$E$457),"")</f>
        <v/>
      </c>
      <c r="MP457" s="269" t="str">
        <f>IF(AND($A$457&lt;=AO$367,AO$367&lt;=$B$457),$C$457,"")</f>
        <v/>
      </c>
      <c r="MQ457" s="269" t="str">
        <f>IF(AND($A$457&lt;=AO$367,AO$367&lt;=$B$457),((1/3)*$C$457),"")</f>
        <v/>
      </c>
      <c r="MR457" s="269" t="str">
        <f>IF(AND($A$457&lt;=AO$367,AO$367&lt;=$B$457),((2/3)*$C$457),"")</f>
        <v/>
      </c>
      <c r="MS457" s="269" t="str">
        <f>IF(AND($A$457&lt;=AO$367,AO$367&lt;=$B$457),$D$457,"")</f>
        <v/>
      </c>
      <c r="MT457" s="269" t="str">
        <f>IF(AND($A$457&lt;=AO$367,AO$367&lt;=$B$457),((1/3)*$D$457),"")</f>
        <v/>
      </c>
      <c r="MU457" s="269" t="str">
        <f>IF(AND($A$457&lt;=AO$367,AO$367&lt;=$B$457),((2/3)*$D$457),"")</f>
        <v/>
      </c>
      <c r="MV457" s="269" t="str">
        <f>IF(AND($A$457&lt;=AO$367,AO$367&lt;=$B$457),$E$457,"")</f>
        <v/>
      </c>
      <c r="MW457" s="269" t="str">
        <f>IF(AND($A$457&lt;=AO$367,AO$367&lt;=$B$457),((1/3)*$E$457),"")</f>
        <v/>
      </c>
      <c r="MX457" s="269" t="str">
        <f>IF(AND($A$457&lt;=AO$367,AO$367&lt;=$B$457),((2/3)*$E$457),"")</f>
        <v/>
      </c>
      <c r="MY457" s="269" t="str">
        <f>IF(AND($A$457&lt;=AP$367,AP$367&lt;=$B$457),$C$457,"")</f>
        <v/>
      </c>
      <c r="MZ457" s="269" t="str">
        <f>IF(AND($A$457&lt;=AP$367,AP$367&lt;=$B$457),((1/3)*$C$457),"")</f>
        <v/>
      </c>
      <c r="NA457" s="269" t="str">
        <f>IF(AND($A$457&lt;=AP$367,AP$367&lt;=$B$457),((2/3)*$C$457),"")</f>
        <v/>
      </c>
      <c r="NB457" s="269" t="str">
        <f>IF(AND($A$457&lt;=AP$367,AP$367&lt;=$B$457),$D$457,"")</f>
        <v/>
      </c>
      <c r="NC457" s="269" t="str">
        <f>IF(AND($A$457&lt;=AP$367,AP$367&lt;=$B$457),((1/3)*$D$457),"")</f>
        <v/>
      </c>
      <c r="ND457" s="269" t="str">
        <f>IF(AND($A$457&lt;=AP$367,AP$367&lt;=$B$457),((2/3)*$D$457),"")</f>
        <v/>
      </c>
      <c r="NE457" s="269" t="str">
        <f>IF(AND($A$457&lt;=AP$367,AP$367&lt;=$B$457),$E$457,"")</f>
        <v/>
      </c>
      <c r="NF457" s="269" t="str">
        <f>IF(AND($A$457&lt;=AP$367,AP$367&lt;=$B$457),((1/3)*$E$457),"")</f>
        <v/>
      </c>
      <c r="NG457" s="269" t="str">
        <f>IF(AND($A$457&lt;=AP$367,AP$367&lt;=$B$457),((2/3)*$E$457),"")</f>
        <v/>
      </c>
      <c r="NH457" s="269" t="str">
        <f>IF(AND($A$457&lt;=AQ$367,AQ$367&lt;=$B$457),$C$457,"")</f>
        <v/>
      </c>
      <c r="NI457" s="269" t="str">
        <f>IF(AND($A$457&lt;=AQ$367,AQ$367&lt;=$B$457),((1/3)*$C$457),"")</f>
        <v/>
      </c>
      <c r="NJ457" s="269" t="str">
        <f>IF(AND($A$457&lt;=AQ$367,AQ$367&lt;=$B$457),((2/3)*$C$457),"")</f>
        <v/>
      </c>
      <c r="NK457" s="269" t="str">
        <f>IF(AND($A$457&lt;=AQ$367,AQ$367&lt;=$B$457),$D$457,"")</f>
        <v/>
      </c>
      <c r="NL457" s="269" t="str">
        <f>IF(AND($A$457&lt;=AQ$367,AQ$367&lt;=$B$457),((1/3)*$D$457),"")</f>
        <v/>
      </c>
      <c r="NM457" s="269" t="str">
        <f>IF(AND($A$457&lt;=AQ$367,AQ$367&lt;=$B$457),((2/3)*$D$457),"")</f>
        <v/>
      </c>
      <c r="NN457" s="269" t="str">
        <f>IF(AND($A$457&lt;=AQ$367,AQ$367&lt;=$B$457),$E$457,"")</f>
        <v/>
      </c>
      <c r="NO457" s="269" t="str">
        <f>IF(AND($A$457&lt;=AQ$367,AQ$367&lt;=$B$457),((1/3)*$E$457),"")</f>
        <v/>
      </c>
      <c r="NP457" s="269" t="str">
        <f>IF(AND($A$457&lt;=AQ$367,AQ$367&lt;=$B$457),((2/3)*$E$457),"")</f>
        <v/>
      </c>
      <c r="NQ457" s="269" t="str">
        <f>IF(AND($A$457&lt;=AR$367,AR$367&lt;=$B$457),$C$457,"")</f>
        <v/>
      </c>
      <c r="NR457" s="269" t="str">
        <f>IF(AND($A$457&lt;=AR$367,AR$367&lt;=$B$457),((1/3)*$C$457),"")</f>
        <v/>
      </c>
      <c r="NS457" s="269" t="str">
        <f>IF(AND($A$457&lt;=AR$367,AR$367&lt;=$B$457),((2/3)*$C$457),"")</f>
        <v/>
      </c>
      <c r="NT457" s="269" t="str">
        <f>IF(AND($A$457&lt;=AR$367,AR$367&lt;=$B$457),$D$457,"")</f>
        <v/>
      </c>
      <c r="NU457" s="269" t="str">
        <f>IF(AND($A$457&lt;=AR$367,AR$367&lt;=$B$457),((1/3)*$D$457),"")</f>
        <v/>
      </c>
      <c r="NV457" s="269" t="str">
        <f>IF(AND($A$457&lt;=AR$367,AR$367&lt;=$B$457),((2/3)*$D$457),"")</f>
        <v/>
      </c>
      <c r="NW457" s="269" t="str">
        <f>IF(AND($A$457&lt;=AR$367,AR$367&lt;=$B$457),$E$457,"")</f>
        <v/>
      </c>
      <c r="NX457" s="269" t="str">
        <f>IF(AND($A$457&lt;=AR$367,AR$367&lt;=$B$457),((1/3)*$E$457),"")</f>
        <v/>
      </c>
      <c r="NY457" s="269" t="str">
        <f>IF(AND($A$457&lt;=AR$367,AR$367&lt;=$B$457),((2/3)*$E$457),"")</f>
        <v/>
      </c>
      <c r="NZ457" s="269" t="str">
        <f>IF(AND($A$457&lt;=AS$367,AS$367&lt;=$B$457),$C$457,"")</f>
        <v/>
      </c>
      <c r="OA457" s="269" t="str">
        <f>IF(AND($A$457&lt;=AS$367,AS$367&lt;=$B$457),((1/3)*$C$457),"")</f>
        <v/>
      </c>
      <c r="OB457" s="269" t="str">
        <f>IF(AND($A$457&lt;=AS$367,AS$367&lt;=$B$457),((2/3)*$C$457),"")</f>
        <v/>
      </c>
      <c r="OC457" s="269" t="str">
        <f>IF(AND($A$457&lt;=AS$367,AS$367&lt;=$B$457),$D$457,"")</f>
        <v/>
      </c>
      <c r="OD457" s="269" t="str">
        <f>IF(AND($A$457&lt;=AS$367,AS$367&lt;=$B$457),((1/3)*$D$457),"")</f>
        <v/>
      </c>
      <c r="OE457" s="269" t="str">
        <f>IF(AND($A$457&lt;=AS$367,AS$367&lt;=$B$457),((2/3)*$D$457),"")</f>
        <v/>
      </c>
      <c r="OF457" s="269" t="str">
        <f>IF(AND($A$457&lt;=AS$367,AS$367&lt;=$B$457),$E$457,"")</f>
        <v/>
      </c>
      <c r="OG457" s="269" t="str">
        <f>IF(AND($A$457&lt;=AS$367,AS$367&lt;=$B$457),((1/3)*$E$457),"")</f>
        <v/>
      </c>
      <c r="OH457" s="269" t="str">
        <f>IF(AND($A$457&lt;=AS$367,AS$367&lt;=$B$457),((2/3)*$E$457),"")</f>
        <v/>
      </c>
      <c r="OI457" s="269" t="str">
        <f>IF(AND($A$457&lt;=AT$367,AT$367&lt;=$B$457),$C$457,"")</f>
        <v/>
      </c>
      <c r="OJ457" s="269" t="str">
        <f>IF(AND($A$457&lt;=AT$367,AT$367&lt;=$B$457),((1/3)*$C$457),"")</f>
        <v/>
      </c>
      <c r="OK457" s="269" t="str">
        <f>IF(AND($A$457&lt;=AT$367,AT$367&lt;=$B$457),((2/3)*$C$457),"")</f>
        <v/>
      </c>
      <c r="OL457" s="269" t="str">
        <f>IF(AND($A$457&lt;=AT$367,AT$367&lt;=$B$457),$D$457,"")</f>
        <v/>
      </c>
      <c r="OM457" s="269" t="str">
        <f>IF(AND($A$457&lt;=AT$367,AT$367&lt;=$B$457),((1/3)*$D$457),"")</f>
        <v/>
      </c>
      <c r="ON457" s="269" t="str">
        <f>IF(AND($A$457&lt;=AT$367,AT$367&lt;=$B$457),((2/3)*$D$457),"")</f>
        <v/>
      </c>
      <c r="OO457" s="269" t="str">
        <f>IF(AND($A$457&lt;=AT$367,AT$367&lt;=$B$457),$E$457,"")</f>
        <v/>
      </c>
      <c r="OP457" s="269" t="str">
        <f>IF(AND($A$457&lt;=AT$367,AT$367&lt;=$B$457),((1/3)*$E$457),"")</f>
        <v/>
      </c>
      <c r="OQ457" s="269" t="str">
        <f>IF(AND($A$457&lt;=AT$367,AT$367&lt;=$B$457),((2/3)*$E$457),"")</f>
        <v/>
      </c>
      <c r="OR457" s="269" t="str">
        <f>IF(AND($A$457&lt;=AU$367,AU$367&lt;=$B$457),$C$457,"")</f>
        <v/>
      </c>
      <c r="OS457" s="269" t="str">
        <f>IF(AND($A$457&lt;=AU$367,AU$367&lt;=$B$457),((1/3)*$C$457),"")</f>
        <v/>
      </c>
      <c r="OT457" s="269" t="str">
        <f>IF(AND($A$457&lt;=AU$367,AU$367&lt;=$B$457),((2/3)*$C$457),"")</f>
        <v/>
      </c>
      <c r="OU457" s="269" t="str">
        <f>IF(AND($A$457&lt;=AU$367,AU$367&lt;=$B$457),$D$457,"")</f>
        <v/>
      </c>
      <c r="OV457" s="269" t="str">
        <f>IF(AND($A$457&lt;=AU$367,AU$367&lt;=$B$457),((1/3)*$D$457),"")</f>
        <v/>
      </c>
      <c r="OW457" s="269" t="str">
        <f>IF(AND($A$457&lt;=AU$367,AU$367&lt;=$B$457),((2/3)*$D$457),"")</f>
        <v/>
      </c>
      <c r="OX457" s="269" t="str">
        <f>IF(AND($A$457&lt;=AU$367,AU$367&lt;=$B$457),$E$457,"")</f>
        <v/>
      </c>
      <c r="OY457" s="269" t="str">
        <f>IF(AND($A$457&lt;=AU$367,AU$367&lt;=$B$457),((1/3)*$E$457),"")</f>
        <v/>
      </c>
      <c r="OZ457" s="269" t="str">
        <f>IF(AND($A$457&lt;=AU$367,AU$367&lt;=$B$457),((2/3)*$E$457),"")</f>
        <v/>
      </c>
      <c r="PA457" s="269" t="str">
        <f>IF(AND($A$457&lt;=AV$367,AV$367&lt;=$B$457),$C$457,"")</f>
        <v/>
      </c>
      <c r="PB457" s="269" t="str">
        <f>IF(AND($A$457&lt;=AV$367,AV$367&lt;=$B$457),((1/3)*$C$457),"")</f>
        <v/>
      </c>
      <c r="PC457" s="269" t="str">
        <f>IF(AND($A$457&lt;=AV$367,AV$367&lt;=$B$457),((2/3)*$C$457),"")</f>
        <v/>
      </c>
      <c r="PD457" s="269" t="str">
        <f>IF(AND($A$457&lt;=AV$367,AV$367&lt;=$B$457),$D$457,"")</f>
        <v/>
      </c>
      <c r="PE457" s="269" t="str">
        <f>IF(AND($A$457&lt;=AV$367,AV$367&lt;=$B$457),((1/3)*$D$457),"")</f>
        <v/>
      </c>
      <c r="PF457" s="269" t="str">
        <f>IF(AND($A$457&lt;=AV$367,AV$367&lt;=$B$457),((2/3)*$D$457),"")</f>
        <v/>
      </c>
      <c r="PG457" s="269" t="str">
        <f>IF(AND($A$457&lt;=AV$367,AV$367&lt;=$B$457),$E$457,"")</f>
        <v/>
      </c>
      <c r="PH457" s="269" t="str">
        <f>IF(AND($A$457&lt;=AV$367,AV$367&lt;=$B$457),((1/3)*$E$457),"")</f>
        <v/>
      </c>
      <c r="PI457" s="269" t="str">
        <f>IF(AND($A$457&lt;=AV$367,AV$367&lt;=$B$457),((2/3)*$E$457),"")</f>
        <v/>
      </c>
      <c r="PJ457" s="269" t="str">
        <f>IF(AND($A$457&lt;=AW$367,AW$367&lt;=$B$457),$C$457,"")</f>
        <v/>
      </c>
      <c r="PK457" s="269" t="str">
        <f>IF(AND($A$457&lt;=AW$367,AW$367&lt;=$B$457),((1/3)*$C$457),"")</f>
        <v/>
      </c>
      <c r="PL457" s="269" t="str">
        <f>IF(AND($A$457&lt;=AW$367,AW$367&lt;=$B$457),((2/3)*$C$457),"")</f>
        <v/>
      </c>
      <c r="PM457" s="269" t="str">
        <f>IF(AND($A$457&lt;=AW$367,AW$367&lt;=$B$457),$D$457,"")</f>
        <v/>
      </c>
      <c r="PN457" s="269" t="str">
        <f>IF(AND($A$457&lt;=AW$367,AW$367&lt;=$B$457),((1/3)*$D$457),"")</f>
        <v/>
      </c>
      <c r="PO457" s="269" t="str">
        <f>IF(AND($A$457&lt;=AW$367,AW$367&lt;=$B$457),((2/3)*$D$457),"")</f>
        <v/>
      </c>
      <c r="PP457" s="269" t="str">
        <f>IF(AND($A$457&lt;=AW$367,AW$367&lt;=$B$457),$E$457,"")</f>
        <v/>
      </c>
      <c r="PQ457" s="269" t="str">
        <f>IF(AND($A$457&lt;=AW$367,AW$367&lt;=$B$457),((1/3)*$E$457),"")</f>
        <v/>
      </c>
      <c r="PR457" s="269" t="str">
        <f>IF(AND($A$457&lt;=AW$367,AW$367&lt;=$B$457),((2/3)*$E$457),"")</f>
        <v/>
      </c>
      <c r="PS457" s="269" t="str">
        <f>IF(AND($A$457&lt;=AX$367,AX$367&lt;=$B$457),$C$457,"")</f>
        <v/>
      </c>
      <c r="PT457" s="269" t="str">
        <f>IF(AND($A$457&lt;=AX$367,AX$367&lt;=$B$457),((1/3)*$C$457),"")</f>
        <v/>
      </c>
      <c r="PU457" s="269" t="str">
        <f>IF(AND($A$457&lt;=AX$367,AX$367&lt;=$B$457),((2/3)*$C$457),"")</f>
        <v/>
      </c>
      <c r="PV457" s="269" t="str">
        <f>IF(AND($A$457&lt;=AX$367,AX$367&lt;=$B$457),$D$457,"")</f>
        <v/>
      </c>
      <c r="PW457" s="269" t="str">
        <f>IF(AND($A$457&lt;=AX$367,AX$367&lt;=$B$457),((1/3)*$D$457),"")</f>
        <v/>
      </c>
      <c r="PX457" s="269" t="str">
        <f>IF(AND($A$457&lt;=AX$367,AX$367&lt;=$B$457),((2/3)*$D$457),"")</f>
        <v/>
      </c>
      <c r="PY457" s="269" t="str">
        <f>IF(AND($A$457&lt;=AX$367,AX$367&lt;=$B$457),$E$457,"")</f>
        <v/>
      </c>
      <c r="PZ457" s="269" t="str">
        <f>IF(AND($A$457&lt;=AX$367,AX$367&lt;=$B$457),((1/3)*$E$457),"")</f>
        <v/>
      </c>
      <c r="QA457" s="269" t="str">
        <f>IF(AND($A$457&lt;=AX$367,AX$367&lt;=$B$457),((2/3)*$E$457),"")</f>
        <v/>
      </c>
      <c r="QB457" s="269" t="str">
        <f>IF(AND($A$457&lt;=AY$367,AY$367&lt;=$B$457),$C$457,"")</f>
        <v/>
      </c>
      <c r="QC457" s="269" t="str">
        <f>IF(AND($A$457&lt;=AY$367,AY$367&lt;=$B$457),((1/3)*$C$457),"")</f>
        <v/>
      </c>
      <c r="QD457" s="269" t="str">
        <f>IF(AND($A$457&lt;=AY$367,AY$367&lt;=$B$457),((2/3)*$C$457),"")</f>
        <v/>
      </c>
      <c r="QE457" s="269" t="str">
        <f>IF(AND($A$457&lt;=AY$367,AY$367&lt;=$B$457),$D$457,"")</f>
        <v/>
      </c>
      <c r="QF457" s="269" t="str">
        <f>IF(AND($A$457&lt;=AY$367,AY$367&lt;=$B$457),((1/3)*$D$457),"")</f>
        <v/>
      </c>
      <c r="QG457" s="269" t="str">
        <f>IF(AND($A$457&lt;=AY$367,AY$367&lt;=$B$457),((2/3)*$D$457),"")</f>
        <v/>
      </c>
      <c r="QH457" s="269" t="str">
        <f>IF(AND($A$457&lt;=AY$367,AY$367&lt;=$B$457),$E$457,"")</f>
        <v/>
      </c>
      <c r="QI457" s="269" t="str">
        <f>IF(AND($A$457&lt;=AY$367,AY$367&lt;=$B$457),((1/3)*$E$457),"")</f>
        <v/>
      </c>
      <c r="QJ457" s="269" t="str">
        <f>IF(AND($A$457&lt;=AY$367,AY$367&lt;=$B$457),((2/3)*$E$457),"")</f>
        <v/>
      </c>
      <c r="QK457" s="269" t="str">
        <f>IF(AND($A$457&lt;=AZ$367,AZ$367&lt;=$B$457),$C$457,"")</f>
        <v/>
      </c>
      <c r="QL457" s="269" t="str">
        <f>IF(AND($A$457&lt;=AZ$367,AZ$367&lt;=$B$457),((1/3)*$C$457),"")</f>
        <v/>
      </c>
      <c r="QM457" s="269" t="str">
        <f>IF(AND($A$457&lt;=AZ$367,AZ$367&lt;=$B$457),((2/3)*$C$457),"")</f>
        <v/>
      </c>
      <c r="QN457" s="269" t="str">
        <f>IF(AND($A$457&lt;=AZ$367,AZ$367&lt;=$B$457),$D$457,"")</f>
        <v/>
      </c>
      <c r="QO457" s="269" t="str">
        <f>IF(AND($A$457&lt;=AZ$367,AZ$367&lt;=$B$457),((1/3)*$D$457),"")</f>
        <v/>
      </c>
      <c r="QP457" s="269" t="str">
        <f>IF(AND($A$457&lt;=AZ$367,AZ$367&lt;=$B$457),((2/3)*$D$457),"")</f>
        <v/>
      </c>
      <c r="QQ457" s="269" t="str">
        <f>IF(AND($A$457&lt;=AZ$367,AZ$367&lt;=$B$457),$E$457,"")</f>
        <v/>
      </c>
      <c r="QR457" s="269" t="str">
        <f>IF(AND($A$457&lt;=AZ$367,AZ$367&lt;=$B$457),((1/3)*$E$457),"")</f>
        <v/>
      </c>
      <c r="QS457" s="269" t="str">
        <f>IF(AND($A$457&lt;=AZ$367,AZ$367&lt;=$B$457),((2/3)*$E$457),"")</f>
        <v/>
      </c>
      <c r="QT457" s="269" t="str">
        <f>IF(AND($A$457&lt;=BA$367,BA$367&lt;=$B$457),$C$457,"")</f>
        <v/>
      </c>
      <c r="QU457" s="269" t="str">
        <f>IF(AND($A$457&lt;=BA$367,BA$367&lt;=$B$457),((1/3)*$C$457),"")</f>
        <v/>
      </c>
      <c r="QV457" s="269" t="str">
        <f>IF(AND($A$457&lt;=BA$367,BA$367&lt;=$B$457),((2/3)*$C$457),"")</f>
        <v/>
      </c>
      <c r="QW457" s="269" t="str">
        <f>IF(AND($A$457&lt;=BA$367,BA$367&lt;=$B$457),$D$457,"")</f>
        <v/>
      </c>
      <c r="QX457" s="269" t="str">
        <f>IF(AND($A$457&lt;=BA$367,BA$367&lt;=$B$457),((1/3)*$D$457),"")</f>
        <v/>
      </c>
      <c r="QY457" s="269" t="str">
        <f>IF(AND($A$457&lt;=BA$367,BA$367&lt;=$B$457),((2/3)*$D$457),"")</f>
        <v/>
      </c>
      <c r="QZ457" s="269" t="str">
        <f>IF(AND($A$457&lt;=BA$367,BA$367&lt;=$B$457),$E$457,"")</f>
        <v/>
      </c>
      <c r="RA457" s="269" t="str">
        <f>IF(AND($A$457&lt;=BA$367,BA$367&lt;=$B$457),((1/3)*$E$457),"")</f>
        <v/>
      </c>
      <c r="RB457" s="269" t="str">
        <f>IF(AND($A$457&lt;=BA$367,BA$367&lt;=$B$457),((2/3)*$E$457),"")</f>
        <v/>
      </c>
      <c r="RC457" s="269" t="str">
        <f>IF(AND($A$457&lt;=BB$367,BB$367&lt;=$B$457),$C$457,"")</f>
        <v/>
      </c>
      <c r="RD457" s="269" t="str">
        <f>IF(AND($A$457&lt;=BB$367,BB$367&lt;=$B$457),((1/3)*$C$457),"")</f>
        <v/>
      </c>
      <c r="RE457" s="269" t="str">
        <f>IF(AND($A$457&lt;=BB$367,BB$367&lt;=$B$457),((2/3)*$C$457),"")</f>
        <v/>
      </c>
      <c r="RF457" s="269" t="str">
        <f>IF(AND($A$457&lt;=BB$367,BB$367&lt;=$B$457),$D$457,"")</f>
        <v/>
      </c>
      <c r="RG457" s="269" t="str">
        <f>IF(AND($A$457&lt;=BB$367,BB$367&lt;=$B$457),((1/3)*$D$457),"")</f>
        <v/>
      </c>
      <c r="RH457" s="269" t="str">
        <f>IF(AND($A$457&lt;=BB$367,BB$367&lt;=$B$457),((2/3)*$D$457),"")</f>
        <v/>
      </c>
      <c r="RI457" s="269" t="str">
        <f>IF(AND($A$457&lt;=BB$367,BB$367&lt;=$B$457),$E$457,"")</f>
        <v/>
      </c>
      <c r="RJ457" s="269" t="str">
        <f>IF(AND($A$457&lt;=BB$367,BB$367&lt;=$B$457),((1/3)*$E$457),"")</f>
        <v/>
      </c>
      <c r="RK457" s="269" t="str">
        <f>IF(AND($A$457&lt;=BB$367,BB$367&lt;=$B$457),((2/3)*$E$457),"")</f>
        <v/>
      </c>
      <c r="RL457" s="269" t="str">
        <f>IF(AND($A$457&lt;=BC$367,BC$367&lt;=$B$457),$C$457,"")</f>
        <v/>
      </c>
      <c r="RM457" s="269" t="str">
        <f>IF(AND($A$457&lt;=BC$367,BC$367&lt;=$B$457),((1/3)*$C$457),"")</f>
        <v/>
      </c>
      <c r="RN457" s="269" t="str">
        <f>IF(AND($A$457&lt;=BC$367,BC$367&lt;=$B$457),((2/3)*$C$457),"")</f>
        <v/>
      </c>
      <c r="RO457" s="269" t="str">
        <f>IF(AND($A$457&lt;=BC$367,BC$367&lt;=$B$457),$D$457,"")</f>
        <v/>
      </c>
      <c r="RP457" s="269" t="str">
        <f>IF(AND($A$457&lt;=BC$367,BC$367&lt;=$B$457),((1/3)*$D$457),"")</f>
        <v/>
      </c>
      <c r="RQ457" s="269" t="str">
        <f>IF(AND($A$457&lt;=BC$367,BC$367&lt;=$B$457),((2/3)*$D$457),"")</f>
        <v/>
      </c>
      <c r="RR457" s="269" t="str">
        <f>IF(AND($A$457&lt;=BC$367,BC$367&lt;=$B$457),$E$457,"")</f>
        <v/>
      </c>
      <c r="RS457" s="269" t="str">
        <f>IF(AND($A$457&lt;=BC$367,BC$367&lt;=$B$457),((1/3)*$E$457),"")</f>
        <v/>
      </c>
      <c r="RT457" s="269" t="str">
        <f>IF(AND($A$457&lt;=BC$367,BC$367&lt;=$B$457),((2/3)*$E$457),"")</f>
        <v/>
      </c>
      <c r="RU457" s="269" t="str">
        <f>IF(AND($A$457&lt;=BD$367,BD$367&lt;=$B$457),$C$457,"")</f>
        <v/>
      </c>
      <c r="RV457" s="269" t="str">
        <f>IF(AND($A$457&lt;=BD$367,BD$367&lt;=$B$457),((1/3)*$C$457),"")</f>
        <v/>
      </c>
      <c r="RW457" s="269" t="str">
        <f>IF(AND($A$457&lt;=BD$367,BD$367&lt;=$B$457),((2/3)*$C$457),"")</f>
        <v/>
      </c>
      <c r="RX457" s="269" t="str">
        <f>IF(AND($A$457&lt;=BD$367,BD$367&lt;=$B$457),$D$457,"")</f>
        <v/>
      </c>
      <c r="RY457" s="269" t="str">
        <f>IF(AND($A$457&lt;=BD$367,BD$367&lt;=$B$457),((1/3)*$D$457),"")</f>
        <v/>
      </c>
      <c r="RZ457" s="269" t="str">
        <f>IF(AND($A$457&lt;=BD$367,BD$367&lt;=$B$457),((2/3)*$D$457),"")</f>
        <v/>
      </c>
      <c r="SA457" s="269" t="str">
        <f>IF(AND($A$457&lt;=BD$367,BD$367&lt;=$B$457),$E$457,"")</f>
        <v/>
      </c>
      <c r="SB457" s="269" t="str">
        <f>IF(AND($A$457&lt;=BD$367,BD$367&lt;=$B$457),((1/3)*$E$457),"")</f>
        <v/>
      </c>
      <c r="SC457" s="269" t="str">
        <f>IF(AND($A$457&lt;=BD$367,BD$367&lt;=$B$457),((2/3)*$E$457),"")</f>
        <v/>
      </c>
      <c r="SD457" s="269" t="str">
        <f>IF(AND($A$457&lt;=BE$367,BE$367&lt;=$B$457),$C$457,"")</f>
        <v/>
      </c>
      <c r="SE457" s="269" t="str">
        <f>IF(AND($A$457&lt;=BE$367,BE$367&lt;=$B$457),((1/3)*$C$457),"")</f>
        <v/>
      </c>
      <c r="SF457" s="269" t="str">
        <f>IF(AND($A$457&lt;=BE$367,BE$367&lt;=$B$457),((2/3)*$C$457),"")</f>
        <v/>
      </c>
      <c r="SG457" s="269" t="str">
        <f>IF(AND($A$457&lt;=BE$367,BE$367&lt;=$B$457),$D$457,"")</f>
        <v/>
      </c>
      <c r="SH457" s="269" t="str">
        <f>IF(AND($A$457&lt;=BE$367,BE$367&lt;=$B$457),((1/3)*$D$457),"")</f>
        <v/>
      </c>
      <c r="SI457" s="269" t="str">
        <f>IF(AND($A$457&lt;=BE$367,BE$367&lt;=$B$457),((2/3)*$D$457),"")</f>
        <v/>
      </c>
      <c r="SJ457" s="269" t="str">
        <f>IF(AND($A$457&lt;=BE$367,BE$367&lt;=$B$457),$E$457,"")</f>
        <v/>
      </c>
      <c r="SK457" s="269" t="str">
        <f>IF(AND($A$457&lt;=BE$367,BE$367&lt;=$B$457),((1/3)*$E$457),"")</f>
        <v/>
      </c>
      <c r="SL457" s="269" t="str">
        <f>IF(AND($A$457&lt;=BE$367,BE$367&lt;=$B$457),((2/3)*$E$457),"")</f>
        <v/>
      </c>
      <c r="SM457" s="269" t="str">
        <f>IF(AND($A$457&lt;=BF$367,BF$367&lt;=$B$457),$C$457,"")</f>
        <v/>
      </c>
      <c r="SN457" s="269" t="str">
        <f>IF(AND($A$457&lt;=BF$367,BF$367&lt;=$B$457),((1/3)*$C$457),"")</f>
        <v/>
      </c>
      <c r="SO457" s="269" t="str">
        <f>IF(AND($A$457&lt;=BF$367,BF$367&lt;=$B$457),((2/3)*$C$457),"")</f>
        <v/>
      </c>
      <c r="SP457" s="269" t="str">
        <f>IF(AND($A$457&lt;=BF$367,BF$367&lt;=$B$457),$D$457,"")</f>
        <v/>
      </c>
      <c r="SQ457" s="269" t="str">
        <f>IF(AND($A$457&lt;=BF$367,BF$367&lt;=$B$457),((1/3)*$D$457),"")</f>
        <v/>
      </c>
      <c r="SR457" s="269" t="str">
        <f>IF(AND($A$457&lt;=BF$367,BF$367&lt;=$B$457),((2/3)*$D$457),"")</f>
        <v/>
      </c>
      <c r="SS457" s="269" t="str">
        <f>IF(AND($A$457&lt;=BF$367,BF$367&lt;=$B$457),$E$457,"")</f>
        <v/>
      </c>
      <c r="ST457" s="269" t="str">
        <f>IF(AND($A$457&lt;=BF$367,BF$367&lt;=$B$457),((1/3)*$E$457),"")</f>
        <v/>
      </c>
      <c r="SU457" s="269" t="str">
        <f>IF(AND($A$457&lt;=BF$367,BF$367&lt;=$B$457),((2/3)*$E$457),"")</f>
        <v/>
      </c>
      <c r="SV457" s="269" t="str">
        <f>IF(AND($A$457&lt;=BG$367,BG$367&lt;=$B$457),$C$457,"")</f>
        <v/>
      </c>
      <c r="SW457" s="269" t="str">
        <f>IF(AND($A$457&lt;=BG$367,BG$367&lt;=$B$457),((1/3)*$C$457),"")</f>
        <v/>
      </c>
      <c r="SX457" s="269" t="str">
        <f>IF(AND($A$457&lt;=BG$367,BG$367&lt;=$B$457),((2/3)*$C$457),"")</f>
        <v/>
      </c>
      <c r="SY457" s="269" t="str">
        <f>IF(AND($A$457&lt;=BG$367,BG$367&lt;=$B$457),$D$457,"")</f>
        <v/>
      </c>
      <c r="SZ457" s="269" t="str">
        <f>IF(AND($A$457&lt;=BG$367,BG$367&lt;=$B$457),((1/3)*$D$457),"")</f>
        <v/>
      </c>
      <c r="TA457" s="269" t="str">
        <f>IF(AND($A$457&lt;=BG$367,BG$367&lt;=$B$457),((2/3)*$D$457),"")</f>
        <v/>
      </c>
      <c r="TB457" s="269" t="str">
        <f>IF(AND($A$457&lt;=BG$367,BG$367&lt;=$B$457),$E$457,"")</f>
        <v/>
      </c>
      <c r="TC457" s="269" t="str">
        <f>IF(AND($A$457&lt;=BG$367,BG$367&lt;=$B$457),((1/3)*$E$457),"")</f>
        <v/>
      </c>
      <c r="TD457" s="269" t="str">
        <f>IF(AND($A$457&lt;=BG$367,BG$367&lt;=$B$457),((2/3)*$E$457),"")</f>
        <v/>
      </c>
      <c r="TE457" s="269" t="str">
        <f>IF(AND($A$457&lt;=BH$367,BH$367&lt;=$B$457),$C$457,"")</f>
        <v/>
      </c>
      <c r="TF457" s="269" t="str">
        <f>IF(AND($A$457&lt;=BH$367,BH$367&lt;=$B$457),((1/3)*$C$457),"")</f>
        <v/>
      </c>
      <c r="TG457" s="269" t="str">
        <f>IF(AND($A$457&lt;=BH$367,BH$367&lt;=$B$457),((2/3)*$C$457),"")</f>
        <v/>
      </c>
      <c r="TH457" s="269" t="str">
        <f>IF(AND($A$457&lt;=BH$367,BH$367&lt;=$B$457),$D$457,"")</f>
        <v/>
      </c>
      <c r="TI457" s="269" t="str">
        <f>IF(AND($A$457&lt;=BH$367,BH$367&lt;=$B$457),((1/3)*$D$457),"")</f>
        <v/>
      </c>
      <c r="TJ457" s="269" t="str">
        <f>IF(AND($A$457&lt;=BH$367,BH$367&lt;=$B$457),((2/3)*$D$457),"")</f>
        <v/>
      </c>
      <c r="TK457" s="269" t="str">
        <f>IF(AND($A$457&lt;=BH$367,BH$367&lt;=$B$457),$E$457,"")</f>
        <v/>
      </c>
      <c r="TL457" s="269" t="str">
        <f>IF(AND($A$457&lt;=BH$367,BH$367&lt;=$B$457),((1/3)*$E$457),"")</f>
        <v/>
      </c>
      <c r="TM457" s="269" t="str">
        <f>IF(AND($A$457&lt;=BH$367,BH$367&lt;=$B$457),((2/3)*$E$457),"")</f>
        <v/>
      </c>
      <c r="TN457" s="269" t="str">
        <f>IF(AND($A$457&lt;=BI$367,BI$367&lt;=$B$457),$C$457,"")</f>
        <v/>
      </c>
      <c r="TO457" s="269" t="str">
        <f>IF(AND($A$457&lt;=BI$367,BI$367&lt;=$B$457),((1/3)*$C$457),"")</f>
        <v/>
      </c>
      <c r="TP457" s="269" t="str">
        <f>IF(AND($A$457&lt;=BI$367,BI$367&lt;=$B$457),((2/3)*$C$457),"")</f>
        <v/>
      </c>
      <c r="TQ457" s="269" t="str">
        <f>IF(AND($A$457&lt;=BI$367,BI$367&lt;=$B$457),$D$457,"")</f>
        <v/>
      </c>
      <c r="TR457" s="269" t="str">
        <f>IF(AND($A$457&lt;=BI$367,BI$367&lt;=$B$457),((1/3)*$D$457),"")</f>
        <v/>
      </c>
      <c r="TS457" s="269" t="str">
        <f>IF(AND($A$457&lt;=BI$367,BI$367&lt;=$B$457),((2/3)*$D$457),"")</f>
        <v/>
      </c>
      <c r="TT457" s="269" t="str">
        <f>IF(AND($A$457&lt;=BI$367,BI$367&lt;=$B$457),$E$457,"")</f>
        <v/>
      </c>
      <c r="TU457" s="269" t="str">
        <f>IF(AND($A$457&lt;=BI$367,BI$367&lt;=$B$457),((1/3)*$E$457),"")</f>
        <v/>
      </c>
      <c r="TV457" s="269" t="str">
        <f>IF(AND($A$457&lt;=BI$367,BI$367&lt;=$B$457),((2/3)*$E$457),"")</f>
        <v/>
      </c>
      <c r="TW457" s="269" t="str">
        <f>IF(AND($A$457&lt;=BJ$367,BJ$367&lt;=$B$457),$C$457,"")</f>
        <v/>
      </c>
      <c r="TX457" s="269" t="str">
        <f>IF(AND($A$457&lt;=BJ$367,BJ$367&lt;=$B$457),((1/3)*$C$457),"")</f>
        <v/>
      </c>
      <c r="TY457" s="269" t="str">
        <f>IF(AND($A$457&lt;=BJ$367,BJ$367&lt;=$B$457),((2/3)*$C$457),"")</f>
        <v/>
      </c>
      <c r="TZ457" s="269" t="str">
        <f>IF(AND($A$457&lt;=BJ$367,BJ$367&lt;=$B$457),$D$457,"")</f>
        <v/>
      </c>
      <c r="UA457" s="269" t="str">
        <f>IF(AND($A$457&lt;=BJ$367,BJ$367&lt;=$B$457),((1/3)*$D$457),"")</f>
        <v/>
      </c>
      <c r="UB457" s="269" t="str">
        <f>IF(AND($A$457&lt;=BJ$367,BJ$367&lt;=$B$457),((2/3)*$D$457),"")</f>
        <v/>
      </c>
      <c r="UC457" s="269" t="str">
        <f>IF(AND($A$457&lt;=BJ$367,BJ$367&lt;=$B$457),$E$457,"")</f>
        <v/>
      </c>
      <c r="UD457" s="269" t="str">
        <f>IF(AND($A$457&lt;=BJ$367,BJ$367&lt;=$B$457),((1/3)*$E$457),"")</f>
        <v/>
      </c>
      <c r="UE457" s="269" t="str">
        <f>IF(AND($A$457&lt;=BJ$367,BJ$367&lt;=$B$457),((2/3)*$E$457),"")</f>
        <v/>
      </c>
      <c r="UF457" s="269" t="str">
        <f>IF(AND($A$457&lt;=BK$367,BK$367&lt;=$B$457),$C$457,"")</f>
        <v/>
      </c>
      <c r="UG457" s="269" t="str">
        <f>IF(AND($A$457&lt;=BK$367,BK$367&lt;=$B$457),((1/3)*$C$457),"")</f>
        <v/>
      </c>
      <c r="UH457" s="269" t="str">
        <f>IF(AND($A$457&lt;=BK$367,BK$367&lt;=$B$457),((2/3)*$C$457),"")</f>
        <v/>
      </c>
      <c r="UI457" s="269" t="str">
        <f>IF(AND($A$457&lt;=BK$367,BK$367&lt;=$B$457),$D$457,"")</f>
        <v/>
      </c>
      <c r="UJ457" s="269" t="str">
        <f>IF(AND($A$457&lt;=BK$367,BK$367&lt;=$B$457),((1/3)*$D$457),"")</f>
        <v/>
      </c>
      <c r="UK457" s="269" t="str">
        <f>IF(AND($A$457&lt;=BK$367,BK$367&lt;=$B$457),((2/3)*$D$457),"")</f>
        <v/>
      </c>
      <c r="UL457" s="269" t="str">
        <f>IF(AND($A$457&lt;=BK$367,BK$367&lt;=$B$457),$E$457,"")</f>
        <v/>
      </c>
      <c r="UM457" s="269" t="str">
        <f>IF(AND($A$457&lt;=BK$367,BK$367&lt;=$B$457),((1/3)*$E$457),"")</f>
        <v/>
      </c>
      <c r="UN457" s="269" t="str">
        <f>IF(AND($A$457&lt;=BK$367,BK$367&lt;=$B$457),((2/3)*$E$457),"")</f>
        <v/>
      </c>
      <c r="UO457" s="269" t="str">
        <f>IF(AND($A$457&lt;=BL$367,BL$367&lt;=$B$457),$C$457,"")</f>
        <v/>
      </c>
      <c r="UP457" s="269" t="str">
        <f>IF(AND($A$457&lt;=BL$367,BL$367&lt;=$B$457),((1/3)*$C$457),"")</f>
        <v/>
      </c>
      <c r="UQ457" s="269" t="str">
        <f>IF(AND($A$457&lt;=BL$367,BL$367&lt;=$B$457),((2/3)*$C$457),"")</f>
        <v/>
      </c>
      <c r="UR457" s="269" t="str">
        <f>IF(AND($A$457&lt;=BL$367,BL$367&lt;=$B$457),$D$457,"")</f>
        <v/>
      </c>
      <c r="US457" s="269" t="str">
        <f>IF(AND($A$457&lt;=BL$367,BL$367&lt;=$B$457),((1/3)*$D$457),"")</f>
        <v/>
      </c>
      <c r="UT457" s="269" t="str">
        <f>IF(AND($A$457&lt;=BL$367,BL$367&lt;=$B$457),((2/3)*$D$457),"")</f>
        <v/>
      </c>
      <c r="UU457" s="269" t="str">
        <f>IF(AND($A$457&lt;=BL$367,BL$367&lt;=$B$457),$E$457,"")</f>
        <v/>
      </c>
      <c r="UV457" s="269" t="str">
        <f>IF(AND($A$457&lt;=BL$367,BL$367&lt;=$B$457),((1/3)*$E$457),"")</f>
        <v/>
      </c>
      <c r="UW457" s="269" t="str">
        <f>IF(AND($A$457&lt;=BL$367,BL$367&lt;=$B$457),((2/3)*$E$457),"")</f>
        <v/>
      </c>
      <c r="UX457" s="269" t="str">
        <f>IF(AND($A$457&lt;=BM$367,BM$367&lt;=$B$457),$C$457,"")</f>
        <v/>
      </c>
      <c r="UY457" s="269" t="str">
        <f>IF(AND($A$457&lt;=BM$367,BM$367&lt;=$B$457),((1/3)*$C$457),"")</f>
        <v/>
      </c>
      <c r="UZ457" s="269" t="str">
        <f>IF(AND($A$457&lt;=BM$367,BM$367&lt;=$B$457),((2/3)*$C$457),"")</f>
        <v/>
      </c>
      <c r="VA457" s="269" t="str">
        <f>IF(AND($A$457&lt;=BM$367,BM$367&lt;=$B$457),$D$457,"")</f>
        <v/>
      </c>
      <c r="VB457" s="269" t="str">
        <f>IF(AND($A$457&lt;=BM$367,BM$367&lt;=$B$457),((1/3)*$D$457),"")</f>
        <v/>
      </c>
      <c r="VC457" s="269" t="str">
        <f>IF(AND($A$457&lt;=BM$367,BM$367&lt;=$B$457),((2/3)*$D$457),"")</f>
        <v/>
      </c>
      <c r="VD457" s="269" t="str">
        <f>IF(AND($A$457&lt;=BM$367,BM$367&lt;=$B$457),$E$457,"")</f>
        <v/>
      </c>
      <c r="VE457" s="269" t="str">
        <f>IF(AND($A$457&lt;=BM$367,BM$367&lt;=$B$457),((1/3)*$E$457),"")</f>
        <v/>
      </c>
      <c r="VF457" s="269" t="str">
        <f>IF(AND($A$457&lt;=BM$367,BM$367&lt;=$B$457),((2/3)*$E$457),"")</f>
        <v/>
      </c>
      <c r="VG457" s="269" t="str">
        <f>IF(AND($A$457&lt;=BN$367,BN$367&lt;=$B$457),$C$457,"")</f>
        <v/>
      </c>
      <c r="VH457" s="269" t="str">
        <f>IF(AND($A$457&lt;=BN$367,BN$367&lt;=$B$457),((1/3)*$C$457),"")</f>
        <v/>
      </c>
      <c r="VI457" s="269" t="str">
        <f>IF(AND($A$457&lt;=BN$367,BN$367&lt;=$B$457),((2/3)*$C$457),"")</f>
        <v/>
      </c>
      <c r="VJ457" s="269" t="str">
        <f>IF(AND($A$457&lt;=BN$367,BN$367&lt;=$B$457),$D$457,"")</f>
        <v/>
      </c>
      <c r="VK457" s="269" t="str">
        <f>IF(AND($A$457&lt;=BN$367,BN$367&lt;=$B$457),((1/3)*$D$457),"")</f>
        <v/>
      </c>
      <c r="VL457" s="269" t="str">
        <f>IF(AND($A$457&lt;=BN$367,BN$367&lt;=$B$457),((2/3)*$D$457),"")</f>
        <v/>
      </c>
      <c r="VM457" s="269" t="str">
        <f>IF(AND($A$457&lt;=BN$367,BN$367&lt;=$B$457),$E$457,"")</f>
        <v/>
      </c>
      <c r="VN457" s="269" t="str">
        <f>IF(AND($A$457&lt;=BN$367,BN$367&lt;=$B$457),((1/3)*$E$457),"")</f>
        <v/>
      </c>
      <c r="VO457" s="269" t="str">
        <f>IF(AND($A$457&lt;=BN$367,BN$367&lt;=$B$457),((2/3)*$E$457),"")</f>
        <v/>
      </c>
      <c r="VP457" s="269" t="str">
        <f>IF(AND($A$457&lt;=BO$367,BO$367&lt;=$B$457),$C$457,"")</f>
        <v/>
      </c>
      <c r="VQ457" s="269" t="str">
        <f>IF(AND($A$457&lt;=BO$367,BO$367&lt;=$B$457),((1/3)*$C$457),"")</f>
        <v/>
      </c>
      <c r="VR457" s="269" t="str">
        <f>IF(AND($A$457&lt;=BO$367,BO$367&lt;=$B$457),((2/3)*$C$457),"")</f>
        <v/>
      </c>
      <c r="VS457" s="269" t="str">
        <f>IF(AND($A$457&lt;=BO$367,BO$367&lt;=$B$457),$D$457,"")</f>
        <v/>
      </c>
      <c r="VT457" s="269" t="str">
        <f>IF(AND($A$457&lt;=BO$367,BO$367&lt;=$B$457),((1/3)*$D$457),"")</f>
        <v/>
      </c>
      <c r="VU457" s="269" t="str">
        <f>IF(AND($A$457&lt;=BO$367,BO$367&lt;=$B$457),((2/3)*$D$457),"")</f>
        <v/>
      </c>
      <c r="VV457" s="269" t="str">
        <f>IF(AND($A$457&lt;=BO$367,BO$367&lt;=$B$457),$E$457,"")</f>
        <v/>
      </c>
      <c r="VW457" s="269" t="str">
        <f>IF(AND($A$457&lt;=BO$367,BO$367&lt;=$B$457),((1/3)*$E$457),"")</f>
        <v/>
      </c>
      <c r="VX457" s="269" t="str">
        <f>IF(AND($A$457&lt;=BO$367,BO$367&lt;=$B$457),((2/3)*$E$457),"")</f>
        <v/>
      </c>
      <c r="VY457" s="269" t="str">
        <f>IF(AND($A$457&lt;=BP$367,BP$367&lt;=$B$457),$C$457,"")</f>
        <v/>
      </c>
      <c r="VZ457" s="269" t="str">
        <f>IF(AND($A$457&lt;=BP$367,BP$367&lt;=$B$457),((1/3)*$C$457),"")</f>
        <v/>
      </c>
      <c r="WA457" s="269" t="str">
        <f>IF(AND($A$457&lt;=BP$367,BP$367&lt;=$B$457),((2/3)*$C$457),"")</f>
        <v/>
      </c>
      <c r="WB457" s="269" t="str">
        <f>IF(AND($A$457&lt;=BP$367,BP$367&lt;=$B$457),$D$457,"")</f>
        <v/>
      </c>
      <c r="WC457" s="269" t="str">
        <f>IF(AND($A$457&lt;=BP$367,BP$367&lt;=$B$457),((1/3)*$D$457),"")</f>
        <v/>
      </c>
      <c r="WD457" s="269" t="str">
        <f>IF(AND($A$457&lt;=BP$367,BP$367&lt;=$B$457),((2/3)*$D$457),"")</f>
        <v/>
      </c>
      <c r="WE457" s="269" t="str">
        <f>IF(AND($A$457&lt;=BP$367,BP$367&lt;=$B$457),$E$457,"")</f>
        <v/>
      </c>
      <c r="WF457" s="269" t="str">
        <f>IF(AND($A$457&lt;=BP$367,BP$367&lt;=$B$457),((1/3)*$E$457),"")</f>
        <v/>
      </c>
      <c r="WG457" s="269" t="str">
        <f>IF(AND($A$457&lt;=BP$367,BP$367&lt;=$B$457),((2/3)*$E$457),"")</f>
        <v/>
      </c>
      <c r="WH457" s="269" t="str">
        <f>IF(AND($A$457&lt;=BQ$367,BQ$367&lt;=$B$457),$C$457,"")</f>
        <v/>
      </c>
      <c r="WI457" s="269" t="str">
        <f>IF(AND($A$457&lt;=BQ$367,BQ$367&lt;=$B$457),((1/3)*$C$457),"")</f>
        <v/>
      </c>
      <c r="WJ457" s="269" t="str">
        <f>IF(AND($A$457&lt;=BQ$367,BQ$367&lt;=$B$457),((2/3)*$C$457),"")</f>
        <v/>
      </c>
      <c r="WK457" s="269" t="str">
        <f>IF(AND($A$457&lt;=BQ$367,BQ$367&lt;=$B$457),$D$457,"")</f>
        <v/>
      </c>
      <c r="WL457" s="269" t="str">
        <f>IF(AND($A$457&lt;=BQ$367,BQ$367&lt;=$B$457),((1/3)*$D$457),"")</f>
        <v/>
      </c>
      <c r="WM457" s="269" t="str">
        <f>IF(AND($A$457&lt;=BQ$367,BQ$367&lt;=$B$457),((2/3)*$D$457),"")</f>
        <v/>
      </c>
      <c r="WN457" s="269" t="str">
        <f>IF(AND($A$457&lt;=BQ$367,BQ$367&lt;=$B$457),$E$457,"")</f>
        <v/>
      </c>
      <c r="WO457" s="269" t="str">
        <f>IF(AND($A$457&lt;=BQ$367,BQ$367&lt;=$B$457),((1/3)*$E$457),"")</f>
        <v/>
      </c>
      <c r="WP457" s="269" t="str">
        <f>IF(AND($A$457&lt;=BQ$367,BQ$367&lt;=$B$457),((2/3)*$E$457),"")</f>
        <v/>
      </c>
      <c r="WQ457" s="269" t="str">
        <f>IF(AND($A$457&lt;=BR$367,BR$367&lt;=$B$457),$C$457,"")</f>
        <v/>
      </c>
      <c r="WR457" s="269" t="str">
        <f>IF(AND($A$457&lt;=BR$367,BR$367&lt;=$B$457),((1/3)*$C$457),"")</f>
        <v/>
      </c>
      <c r="WS457" s="269" t="str">
        <f>IF(AND($A$457&lt;=BR$367,BR$367&lt;=$B$457),((2/3)*$C$457),"")</f>
        <v/>
      </c>
      <c r="WT457" s="269" t="str">
        <f>IF(AND($A$457&lt;=BR$367,BR$367&lt;=$B$457),$D$457,"")</f>
        <v/>
      </c>
      <c r="WU457" s="269" t="str">
        <f>IF(AND($A$457&lt;=BR$367,BR$367&lt;=$B$457),((1/3)*$D$457),"")</f>
        <v/>
      </c>
      <c r="WV457" s="269" t="str">
        <f>IF(AND($A$457&lt;=BR$367,BR$367&lt;=$B$457),((2/3)*$D$457),"")</f>
        <v/>
      </c>
      <c r="WW457" s="269" t="str">
        <f>IF(AND($A$457&lt;=BR$367,BR$367&lt;=$B$457),$E$457,"")</f>
        <v/>
      </c>
      <c r="WX457" s="269" t="str">
        <f>IF(AND($A$457&lt;=BR$367,BR$367&lt;=$B$457),((1/3)*$E$457),"")</f>
        <v/>
      </c>
      <c r="WY457" s="269" t="str">
        <f>IF(AND($A$457&lt;=BR$367,BR$367&lt;=$B$457),((2/3)*$E$457),"")</f>
        <v/>
      </c>
      <c r="WZ457" s="269" t="str">
        <f>IF(AND($A$457&lt;=BS$367,BS$367&lt;=$B$457),$C$457,"")</f>
        <v/>
      </c>
      <c r="XA457" s="269" t="str">
        <f>IF(AND($A$457&lt;=BS$367,BS$367&lt;=$B$457),((1/3)*$C$457),"")</f>
        <v/>
      </c>
      <c r="XB457" s="269" t="str">
        <f>IF(AND($A$457&lt;=BS$367,BS$367&lt;=$B$457),((2/3)*$C$457),"")</f>
        <v/>
      </c>
      <c r="XC457" s="269" t="str">
        <f>IF(AND($A$457&lt;=BS$367,BS$367&lt;=$B$457),$D$457,"")</f>
        <v/>
      </c>
      <c r="XD457" s="269" t="str">
        <f>IF(AND($A$457&lt;=BS$367,BS$367&lt;=$B$457),((1/3)*$D$457),"")</f>
        <v/>
      </c>
      <c r="XE457" s="269" t="str">
        <f>IF(AND($A$457&lt;=BS$367,BS$367&lt;=$B$457),((2/3)*$D$457),"")</f>
        <v/>
      </c>
      <c r="XF457" s="269" t="str">
        <f>IF(AND($A$457&lt;=BS$367,BS$367&lt;=$B$457),$E$457,"")</f>
        <v/>
      </c>
      <c r="XG457" s="269" t="str">
        <f>IF(AND($A$457&lt;=BS$367,BS$367&lt;=$B$457),((1/3)*$E$457),"")</f>
        <v/>
      </c>
      <c r="XH457" s="269" t="str">
        <f>IF(AND($A$457&lt;=BS$367,BS$367&lt;=$B$457),((2/3)*$E$457),"")</f>
        <v/>
      </c>
      <c r="XI457" s="269" t="str">
        <f>IF(AND($A$457&lt;=BT$367,BT$367&lt;=$B$457),$C$457,"")</f>
        <v/>
      </c>
      <c r="XJ457" s="269" t="str">
        <f>IF(AND($A$457&lt;=BT$367,BT$367&lt;=$B$457),((1/3)*$C$457),"")</f>
        <v/>
      </c>
      <c r="XK457" s="269" t="str">
        <f>IF(AND($A$457&lt;=BT$367,BT$367&lt;=$B$457),((2/3)*$C$457),"")</f>
        <v/>
      </c>
      <c r="XL457" s="269" t="str">
        <f>IF(AND($A$457&lt;=BT$367,BT$367&lt;=$B$457),$D$457,"")</f>
        <v/>
      </c>
      <c r="XM457" s="269" t="str">
        <f>IF(AND($A$457&lt;=BT$367,BT$367&lt;=$B$457),((1/3)*$D$457),"")</f>
        <v/>
      </c>
      <c r="XN457" s="269" t="str">
        <f>IF(AND($A$457&lt;=BT$367,BT$367&lt;=$B$457),((2/3)*$D$457),"")</f>
        <v/>
      </c>
      <c r="XO457" s="269" t="str">
        <f>IF(AND($A$457&lt;=BT$367,BT$367&lt;=$B$457),$E$457,"")</f>
        <v/>
      </c>
      <c r="XP457" s="269" t="str">
        <f>IF(AND($A$457&lt;=BT$367,BT$367&lt;=$B$457),((1/3)*$E$457),"")</f>
        <v/>
      </c>
      <c r="XQ457" s="269" t="str">
        <f>IF(AND($A$457&lt;=BT$367,BT$367&lt;=$B$457),((2/3)*$E$457),"")</f>
        <v/>
      </c>
      <c r="XR457" s="269" t="str">
        <f>IF(AND($A$457&lt;=BU$367,BU$367&lt;=$B$457),$C$457,"")</f>
        <v/>
      </c>
      <c r="XS457" s="269" t="str">
        <f>IF(AND($A$457&lt;=BU$367,BU$367&lt;=$B$457),((1/3)*$C$457),"")</f>
        <v/>
      </c>
      <c r="XT457" s="269" t="str">
        <f>IF(AND($A$457&lt;=BU$367,BU$367&lt;=$B$457),((2/3)*$C$457),"")</f>
        <v/>
      </c>
      <c r="XU457" s="269" t="str">
        <f>IF(AND($A$457&lt;=BU$367,BU$367&lt;=$B$457),$D$457,"")</f>
        <v/>
      </c>
      <c r="XV457" s="269" t="str">
        <f>IF(AND($A$457&lt;=BU$367,BU$367&lt;=$B$457),((1/3)*$D$457),"")</f>
        <v/>
      </c>
      <c r="XW457" s="269" t="str">
        <f>IF(AND($A$457&lt;=BU$367,BU$367&lt;=$B$457),((2/3)*$D$457),"")</f>
        <v/>
      </c>
      <c r="XX457" s="269" t="str">
        <f>IF(AND($A$457&lt;=BU$367,BU$367&lt;=$B$457),$E$457,"")</f>
        <v/>
      </c>
      <c r="XY457" s="269" t="str">
        <f>IF(AND($A$457&lt;=BU$367,BU$367&lt;=$B$457),((1/3)*$E$457),"")</f>
        <v/>
      </c>
      <c r="XZ457" s="269" t="str">
        <f>IF(AND($A$457&lt;=BU$367,BU$367&lt;=$B$457),((2/3)*$E$457),"")</f>
        <v/>
      </c>
      <c r="YA457" s="269" t="str">
        <f>IF(AND($A$457&lt;=BV$367,BV$367&lt;=$B$457),$C$457,"")</f>
        <v/>
      </c>
      <c r="YB457" s="269" t="str">
        <f>IF(AND($A$457&lt;=BV$367,BV$367&lt;=$B$457),((1/3)*$C$457),"")</f>
        <v/>
      </c>
      <c r="YC457" s="269" t="str">
        <f>IF(AND($A$457&lt;=BV$367,BV$367&lt;=$B$457),((2/3)*$C$457),"")</f>
        <v/>
      </c>
      <c r="YD457" s="269" t="str">
        <f>IF(AND($A$457&lt;=BV$367,BV$367&lt;=$B$457),$D$457,"")</f>
        <v/>
      </c>
      <c r="YE457" s="269" t="str">
        <f>IF(AND($A$457&lt;=BV$367,BV$367&lt;=$B$457),((1/3)*$D$457),"")</f>
        <v/>
      </c>
      <c r="YF457" s="269" t="str">
        <f>IF(AND($A$457&lt;=BV$367,BV$367&lt;=$B$457),((2/3)*$D$457),"")</f>
        <v/>
      </c>
      <c r="YG457" s="269" t="str">
        <f>IF(AND($A$457&lt;=BV$367,BV$367&lt;=$B$457),$E$457,"")</f>
        <v/>
      </c>
      <c r="YH457" s="269" t="str">
        <f>IF(AND($A$457&lt;=BV$367,BV$367&lt;=$B$457),((1/3)*$E$457),"")</f>
        <v/>
      </c>
      <c r="YI457" s="269" t="str">
        <f>IF(AND($A$457&lt;=BV$367,BV$367&lt;=$B$457),((2/3)*$E$457),"")</f>
        <v/>
      </c>
      <c r="YJ457" s="269" t="str">
        <f>IF(AND($A$457&lt;=BW$367,BW$367&lt;=$B$457),$C$457,"")</f>
        <v/>
      </c>
      <c r="YK457" s="269" t="str">
        <f>IF(AND($A$457&lt;=BW$367,BW$367&lt;=$B$457),((1/3)*$C$457),"")</f>
        <v/>
      </c>
      <c r="YL457" s="269" t="str">
        <f>IF(AND($A$457&lt;=BW$367,BW$367&lt;=$B$457),((2/3)*$C$457),"")</f>
        <v/>
      </c>
      <c r="YM457" s="269" t="str">
        <f>IF(AND($A$457&lt;=BW$367,BW$367&lt;=$B$457),$D$457,"")</f>
        <v/>
      </c>
      <c r="YN457" s="269" t="str">
        <f>IF(AND($A$457&lt;=BW$367,BW$367&lt;=$B$457),((1/3)*$D$457),"")</f>
        <v/>
      </c>
      <c r="YO457" s="269" t="str">
        <f>IF(AND($A$457&lt;=BW$367,BW$367&lt;=$B$457),((2/3)*$D$457),"")</f>
        <v/>
      </c>
      <c r="YP457" s="269" t="str">
        <f>IF(AND($A$457&lt;=BW$367,BW$367&lt;=$B$457),$E$457,"")</f>
        <v/>
      </c>
      <c r="YQ457" s="269" t="str">
        <f>IF(AND($A$457&lt;=BW$367,BW$367&lt;=$B$457),((1/3)*$E$457),"")</f>
        <v/>
      </c>
      <c r="YR457" s="269" t="str">
        <f>IF(AND($A$457&lt;=BW$367,BW$367&lt;=$B$457),((2/3)*$E$457),"")</f>
        <v/>
      </c>
      <c r="YS457" s="269" t="str">
        <f>IF(AND($A$457&lt;=BX$367,BX$367&lt;=$B$457),$C$457,"")</f>
        <v/>
      </c>
      <c r="YT457" s="269" t="str">
        <f>IF(AND($A$457&lt;=BX$367,BX$367&lt;=$B$457),((1/3)*$C$457),"")</f>
        <v/>
      </c>
      <c r="YU457" s="269" t="str">
        <f>IF(AND($A$457&lt;=BX$367,BX$367&lt;=$B$457),((2/3)*$C$457),"")</f>
        <v/>
      </c>
      <c r="YV457" s="269" t="str">
        <f>IF(AND($A$457&lt;=BX$367,BX$367&lt;=$B$457),$D$457,"")</f>
        <v/>
      </c>
      <c r="YW457" s="269" t="str">
        <f>IF(AND($A$457&lt;=BX$367,BX$367&lt;=$B$457),((1/3)*$D$457),"")</f>
        <v/>
      </c>
      <c r="YX457" s="269" t="str">
        <f>IF(AND($A$457&lt;=BX$367,BX$367&lt;=$B$457),((2/3)*$D$457),"")</f>
        <v/>
      </c>
      <c r="YY457" s="269" t="str">
        <f>IF(AND($A$457&lt;=BX$367,BX$367&lt;=$B$457),$E$457,"")</f>
        <v/>
      </c>
      <c r="YZ457" s="269" t="str">
        <f>IF(AND($A$457&lt;=BX$367,BX$367&lt;=$B$457),((1/3)*$E$457),"")</f>
        <v/>
      </c>
      <c r="ZA457" s="269" t="str">
        <f>IF(AND($A$457&lt;=BX$367,BX$367&lt;=$B$457),((2/3)*$E$457),"")</f>
        <v/>
      </c>
      <c r="ZB457" s="269" t="str">
        <f>IF(AND($A$457&lt;=BY$367,BY$367&lt;=$B$457),$C$457,"")</f>
        <v/>
      </c>
      <c r="ZC457" s="269" t="str">
        <f>IF(AND($A$457&lt;=BY$367,BY$367&lt;=$B$457),((1/3)*$C$457),"")</f>
        <v/>
      </c>
      <c r="ZD457" s="269" t="str">
        <f>IF(AND($A$457&lt;=BY$367,BY$367&lt;=$B$457),((2/3)*$C$457),"")</f>
        <v/>
      </c>
      <c r="ZE457" s="269" t="str">
        <f>IF(AND($A$457&lt;=BY$367,BY$367&lt;=$B$457),$D$457,"")</f>
        <v/>
      </c>
      <c r="ZF457" s="269" t="str">
        <f>IF(AND($A$457&lt;=BY$367,BY$367&lt;=$B$457),((1/3)*$D$457),"")</f>
        <v/>
      </c>
      <c r="ZG457" s="269" t="str">
        <f>IF(AND($A$457&lt;=BY$367,BY$367&lt;=$B$457),((2/3)*$D$457),"")</f>
        <v/>
      </c>
      <c r="ZH457" s="269" t="str">
        <f>IF(AND($A$457&lt;=BY$367,BY$367&lt;=$B$457),$E$457,"")</f>
        <v/>
      </c>
      <c r="ZI457" s="269" t="str">
        <f>IF(AND($A$457&lt;=BY$367,BY$367&lt;=$B$457),((1/3)*$E$457),"")</f>
        <v/>
      </c>
      <c r="ZJ457" s="269" t="str">
        <f>IF(AND($A$457&lt;=BY$367,BY$367&lt;=$B$457),((2/3)*$E$457),"")</f>
        <v/>
      </c>
      <c r="ZK457" s="269" t="str">
        <f>IF(AND($A$457&lt;=BZ$367,BZ$367&lt;=$B$457),$C$457,"")</f>
        <v/>
      </c>
      <c r="ZL457" s="269" t="str">
        <f>IF(AND($A$457&lt;=BZ$367,BZ$367&lt;=$B$457),((1/3)*$C$457),"")</f>
        <v/>
      </c>
      <c r="ZM457" s="269" t="str">
        <f>IF(AND($A$457&lt;=BZ$367,BZ$367&lt;=$B$457),((2/3)*$C$457),"")</f>
        <v/>
      </c>
      <c r="ZN457" s="269" t="str">
        <f>IF(AND($A$457&lt;=BZ$367,BZ$367&lt;=$B$457),$D$457,"")</f>
        <v/>
      </c>
      <c r="ZO457" s="269" t="str">
        <f>IF(AND($A$457&lt;=BZ$367,BZ$367&lt;=$B$457),((1/3)*$D$457),"")</f>
        <v/>
      </c>
      <c r="ZP457" s="269" t="str">
        <f>IF(AND($A$457&lt;=BZ$367,BZ$367&lt;=$B$457),((2/3)*$D$457),"")</f>
        <v/>
      </c>
      <c r="ZQ457" s="269" t="str">
        <f>IF(AND($A$457&lt;=BZ$367,BZ$367&lt;=$B$457),$E$457,"")</f>
        <v/>
      </c>
      <c r="ZR457" s="269" t="str">
        <f>IF(AND($A$457&lt;=BZ$367,BZ$367&lt;=$B$457),((1/3)*$E$457),"")</f>
        <v/>
      </c>
      <c r="ZS457" s="269" t="str">
        <f>IF(AND($A$457&lt;=BZ$367,BZ$367&lt;=$B$457),((2/3)*$E$457),"")</f>
        <v/>
      </c>
      <c r="ZT457" s="269" t="str">
        <f>IF(AND($A$457&lt;=CA$367,CA$367&lt;=$B$457),$C$457,"")</f>
        <v/>
      </c>
      <c r="ZU457" s="269" t="str">
        <f>IF(AND($A$457&lt;=CA$367,CA$367&lt;=$B$457),((1/3)*$C$457),"")</f>
        <v/>
      </c>
      <c r="ZV457" s="269" t="str">
        <f>IF(AND($A$457&lt;=CA$367,CA$367&lt;=$B$457),((2/3)*$C$457),"")</f>
        <v/>
      </c>
      <c r="ZW457" s="269" t="str">
        <f>IF(AND($A$457&lt;=CA$367,CA$367&lt;=$B$457),$D$457,"")</f>
        <v/>
      </c>
      <c r="ZX457" s="269" t="str">
        <f>IF(AND($A$457&lt;=CA$367,CA$367&lt;=$B$457),((1/3)*$D$457),"")</f>
        <v/>
      </c>
      <c r="ZY457" s="269" t="str">
        <f>IF(AND($A$457&lt;=CA$367,CA$367&lt;=$B$457),((2/3)*$D$457),"")</f>
        <v/>
      </c>
      <c r="ZZ457" s="269" t="str">
        <f>IF(AND($A$457&lt;=CA$367,CA$367&lt;=$B$457),$E$457,"")</f>
        <v/>
      </c>
      <c r="AAA457" s="269" t="str">
        <f>IF(AND($A$457&lt;=CA$367,CA$367&lt;=$B$457),((1/3)*$E$457),"")</f>
        <v/>
      </c>
      <c r="AAB457" s="269" t="str">
        <f>IF(AND($A$457&lt;=CA$367,CA$367&lt;=$B$457),((2/3)*$E$457),"")</f>
        <v/>
      </c>
      <c r="AAC457" s="269" t="str">
        <f>IF(AND($A$457&lt;=CB$367,CB$367&lt;=$B$457),$C$457,"")</f>
        <v/>
      </c>
      <c r="AAD457" s="269" t="str">
        <f>IF(AND($A$457&lt;=CB$367,CB$367&lt;=$B$457),((1/3)*$C$457),"")</f>
        <v/>
      </c>
      <c r="AAE457" s="269" t="str">
        <f>IF(AND($A$457&lt;=CB$367,CB$367&lt;=$B$457),((2/3)*$C$457),"")</f>
        <v/>
      </c>
      <c r="AAF457" s="269" t="str">
        <f>IF(AND($A$457&lt;=CB$367,CB$367&lt;=$B$457),$D$457,"")</f>
        <v/>
      </c>
      <c r="AAG457" s="269" t="str">
        <f>IF(AND($A$457&lt;=CB$367,CB$367&lt;=$B$457),((1/3)*$D$457),"")</f>
        <v/>
      </c>
      <c r="AAH457" s="269" t="str">
        <f>IF(AND($A$457&lt;=CB$367,CB$367&lt;=$B$457),((2/3)*$D$457),"")</f>
        <v/>
      </c>
      <c r="AAI457" s="269" t="str">
        <f>IF(AND($A$457&lt;=CB$367,CB$367&lt;=$B$457),$E$457,"")</f>
        <v/>
      </c>
      <c r="AAJ457" s="269" t="str">
        <f>IF(AND($A$457&lt;=CB$367,CB$367&lt;=$B$457),((1/3)*$E$457),"")</f>
        <v/>
      </c>
      <c r="AAK457" s="269" t="str">
        <f>IF(AND($A$457&lt;=CB$367,CB$367&lt;=$B$457),((2/3)*$E$457),"")</f>
        <v/>
      </c>
      <c r="AAL457" s="269" t="str">
        <f>IF(AND($A$457&lt;=CC$367,CC$367&lt;=$B$457),$C$457,"")</f>
        <v/>
      </c>
      <c r="AAM457" s="269" t="str">
        <f>IF(AND($A$457&lt;=CC$367,CC$367&lt;=$B$457),((1/3)*$C$457),"")</f>
        <v/>
      </c>
      <c r="AAN457" s="269" t="str">
        <f>IF(AND($A$457&lt;=CC$367,CC$367&lt;=$B$457),((2/3)*$C$457),"")</f>
        <v/>
      </c>
      <c r="AAO457" s="269" t="str">
        <f>IF(AND($A$457&lt;=CC$367,CC$367&lt;=$B$457),$D$457,"")</f>
        <v/>
      </c>
      <c r="AAP457" s="269" t="str">
        <f>IF(AND($A$457&lt;=CC$367,CC$367&lt;=$B$457),((1/3)*$D$457),"")</f>
        <v/>
      </c>
      <c r="AAQ457" s="269" t="str">
        <f>IF(AND($A$457&lt;=CC$367,CC$367&lt;=$B$457),((2/3)*$D$457),"")</f>
        <v/>
      </c>
      <c r="AAR457" s="269" t="str">
        <f>IF(AND($A$457&lt;=CC$367,CC$367&lt;=$B$457),$E$457,"")</f>
        <v/>
      </c>
      <c r="AAS457" s="269" t="str">
        <f>IF(AND($A$457&lt;=CC$367,CC$367&lt;=$B$457),((1/3)*$E$457),"")</f>
        <v/>
      </c>
      <c r="AAT457" s="269" t="str">
        <f>IF(AND($A$457&lt;=CC$367,CC$367&lt;=$B$457),((2/3)*$E$457),"")</f>
        <v/>
      </c>
      <c r="AAU457" s="269" t="str">
        <f>IF(AND($A$457&lt;=CD$367,CD$367&lt;=$B$457),$C$457,"")</f>
        <v/>
      </c>
      <c r="AAV457" s="269" t="str">
        <f>IF(AND($A$457&lt;=CD$367,CD$367&lt;=$B$457),((1/3)*$C$457),"")</f>
        <v/>
      </c>
      <c r="AAW457" s="269" t="str">
        <f>IF(AND($A$457&lt;=CD$367,CD$367&lt;=$B$457),((2/3)*$C$457),"")</f>
        <v/>
      </c>
      <c r="AAX457" s="269" t="str">
        <f>IF(AND($A$457&lt;=CD$367,CD$367&lt;=$B$457),$D$457,"")</f>
        <v/>
      </c>
      <c r="AAY457" s="269" t="str">
        <f>IF(AND($A$457&lt;=CD$367,CD$367&lt;=$B$457),((1/3)*$D$457),"")</f>
        <v/>
      </c>
      <c r="AAZ457" s="269" t="str">
        <f>IF(AND($A$457&lt;=CD$367,CD$367&lt;=$B$457),((2/3)*$D$457),"")</f>
        <v/>
      </c>
      <c r="ABA457" s="269" t="str">
        <f>IF(AND($A$457&lt;=CD$367,CD$367&lt;=$B$457),$E$457,"")</f>
        <v/>
      </c>
      <c r="ABB457" s="269" t="str">
        <f>IF(AND($A$457&lt;=CD$367,CD$367&lt;=$B$457),((1/3)*$E$457),"")</f>
        <v/>
      </c>
      <c r="ABC457" s="269" t="str">
        <f>IF(AND($A$457&lt;=CD$367,CD$367&lt;=$B$457),((2/3)*$E$457),"")</f>
        <v/>
      </c>
      <c r="ABD457" s="269" t="str">
        <f>IF(AND($A$457&lt;=CE$367,CE$367&lt;=$B$457),$C$457,"")</f>
        <v/>
      </c>
      <c r="ABE457" s="269" t="str">
        <f>IF(AND($A$457&lt;=CE$367,CE$367&lt;=$B$457),((1/3)*$C$457),"")</f>
        <v/>
      </c>
      <c r="ABF457" s="269" t="str">
        <f>IF(AND($A$457&lt;=CE$367,CE$367&lt;=$B$457),((2/3)*$C$457),"")</f>
        <v/>
      </c>
      <c r="ABG457" s="269" t="str">
        <f>IF(AND($A$457&lt;=CE$367,CE$367&lt;=$B$457),$D$457,"")</f>
        <v/>
      </c>
      <c r="ABH457" s="269" t="str">
        <f>IF(AND($A$457&lt;=CE$367,CE$367&lt;=$B$457),((1/3)*$D$457),"")</f>
        <v/>
      </c>
      <c r="ABI457" s="269" t="str">
        <f>IF(AND($A$457&lt;=CE$367,CE$367&lt;=$B$457),((2/3)*$D$457),"")</f>
        <v/>
      </c>
      <c r="ABJ457" s="269" t="str">
        <f>IF(AND($A$457&lt;=CE$367,CE$367&lt;=$B$457),$E$457,"")</f>
        <v/>
      </c>
      <c r="ABK457" s="269" t="str">
        <f>IF(AND($A$457&lt;=CE$367,CE$367&lt;=$B$457),((1/3)*$E$457),"")</f>
        <v/>
      </c>
      <c r="ABL457" s="269" t="str">
        <f>IF(AND($A$457&lt;=CE$367,CE$367&lt;=$B$457),((2/3)*$E$457),"")</f>
        <v/>
      </c>
      <c r="ABM457" s="269" t="str">
        <f>IF(AND($A$457&lt;=CF$367,CF$367&lt;=$B$457),$C$457,"")</f>
        <v/>
      </c>
      <c r="ABN457" s="269" t="str">
        <f>IF(AND($A$457&lt;=CF$367,CF$367&lt;=$B$457),((1/3)*$C$457),"")</f>
        <v/>
      </c>
      <c r="ABO457" s="269" t="str">
        <f>IF(AND($A$457&lt;=CF$367,CF$367&lt;=$B$457),((2/3)*$C$457),"")</f>
        <v/>
      </c>
      <c r="ABP457" s="269" t="str">
        <f>IF(AND($A$457&lt;=CF$367,CF$367&lt;=$B$457),$D$457,"")</f>
        <v/>
      </c>
      <c r="ABQ457" s="269" t="str">
        <f>IF(AND($A$457&lt;=CF$367,CF$367&lt;=$B$457),((1/3)*$D$457),"")</f>
        <v/>
      </c>
      <c r="ABR457" s="269" t="str">
        <f>IF(AND($A$457&lt;=CF$367,CF$367&lt;=$B$457),((2/3)*$D$457),"")</f>
        <v/>
      </c>
      <c r="ABS457" s="269" t="str">
        <f>IF(AND($A$457&lt;=CF$367,CF$367&lt;=$B$457),$E$457,"")</f>
        <v/>
      </c>
      <c r="ABT457" s="269" t="str">
        <f>IF(AND($A$457&lt;=CF$367,CF$367&lt;=$B$457),((1/3)*$E$457),"")</f>
        <v/>
      </c>
      <c r="ABU457" s="269" t="str">
        <f>IF(AND($A$457&lt;=CF$367,CF$367&lt;=$B$457),((2/3)*$E$457),"")</f>
        <v/>
      </c>
      <c r="ABV457" s="269" t="str">
        <f>IF(AND($A$457&lt;=CG$367,CG$367&lt;=$B$457),$C$457,"")</f>
        <v/>
      </c>
      <c r="ABW457" s="269" t="str">
        <f>IF(AND($A$457&lt;=CG$367,CG$367&lt;=$B$457),((1/3)*$C$457),"")</f>
        <v/>
      </c>
      <c r="ABX457" s="269" t="str">
        <f>IF(AND($A$457&lt;=CG$367,CG$367&lt;=$B$457),((2/3)*$C$457),"")</f>
        <v/>
      </c>
      <c r="ABY457" s="269" t="str">
        <f>IF(AND($A$457&lt;=CG$367,CG$367&lt;=$B$457),$D$457,"")</f>
        <v/>
      </c>
      <c r="ABZ457" s="269" t="str">
        <f>IF(AND($A$457&lt;=CG$367,CG$367&lt;=$B$457),((1/3)*$D$457),"")</f>
        <v/>
      </c>
      <c r="ACA457" s="269" t="str">
        <f>IF(AND($A$457&lt;=CG$367,CG$367&lt;=$B$457),((2/3)*$D$457),"")</f>
        <v/>
      </c>
      <c r="ACB457" s="269" t="str">
        <f>IF(AND($A$457&lt;=CG$367,CG$367&lt;=$B$457),$E$457,"")</f>
        <v/>
      </c>
      <c r="ACC457" s="269" t="str">
        <f>IF(AND($A$457&lt;=CG$367,CG$367&lt;=$B$457),((1/3)*$E$457),"")</f>
        <v/>
      </c>
      <c r="ACD457" s="269" t="str">
        <f>IF(AND($A$457&lt;=CG$367,CG$367&lt;=$B$457),((2/3)*$E$457),"")</f>
        <v/>
      </c>
      <c r="ACE457" s="269" t="str">
        <f>IF(AND($A$457&lt;=CH$367,CH$367&lt;=$B$457),$C$457,"")</f>
        <v/>
      </c>
      <c r="ACF457" s="269" t="str">
        <f>IF(AND($A$457&lt;=CH$367,CH$367&lt;=$B$457),((1/3)*$C$457),"")</f>
        <v/>
      </c>
      <c r="ACG457" s="269" t="str">
        <f>IF(AND($A$457&lt;=CH$367,CH$367&lt;=$B$457),((2/3)*$C$457),"")</f>
        <v/>
      </c>
      <c r="ACH457" s="269" t="str">
        <f>IF(AND($A$457&lt;=CH$367,CH$367&lt;=$B$457),$D$457,"")</f>
        <v/>
      </c>
      <c r="ACI457" s="269" t="str">
        <f>IF(AND($A$457&lt;=CH$367,CH$367&lt;=$B$457),((1/3)*$D$457),"")</f>
        <v/>
      </c>
      <c r="ACJ457" s="269" t="str">
        <f>IF(AND($A$457&lt;=CH$367,CH$367&lt;=$B$457),((2/3)*$D$457),"")</f>
        <v/>
      </c>
      <c r="ACK457" s="269" t="str">
        <f>IF(AND($A$457&lt;=CH$367,CH$367&lt;=$B$457),$E$457,"")</f>
        <v/>
      </c>
      <c r="ACL457" s="269" t="str">
        <f>IF(AND($A$457&lt;=CH$367,CH$367&lt;=$B$457),((1/3)*$E$457),"")</f>
        <v/>
      </c>
      <c r="ACM457" s="269" t="str">
        <f>IF(AND($A$457&lt;=CH$367,CH$367&lt;=$B$457),((2/3)*$E$457),"")</f>
        <v/>
      </c>
      <c r="ACN457" s="269" t="str">
        <f>IF(AND($A$457&lt;=CI$367,CI$367&lt;=$B$457),$C$457,"")</f>
        <v/>
      </c>
      <c r="ACO457" s="269" t="str">
        <f>IF(AND($A$457&lt;=CI$367,CI$367&lt;=$B$457),((1/3)*$C$457),"")</f>
        <v/>
      </c>
      <c r="ACP457" s="269" t="str">
        <f>IF(AND($A$457&lt;=CI$367,CI$367&lt;=$B$457),((2/3)*$C$457),"")</f>
        <v/>
      </c>
      <c r="ACQ457" s="269" t="str">
        <f>IF(AND($A$457&lt;=CI$367,CI$367&lt;=$B$457),$D$457,"")</f>
        <v/>
      </c>
      <c r="ACR457" s="269" t="str">
        <f>IF(AND($A$457&lt;=CI$367,CI$367&lt;=$B$457),((1/3)*$D$457),"")</f>
        <v/>
      </c>
      <c r="ACS457" s="269" t="str">
        <f>IF(AND($A$457&lt;=CI$367,CI$367&lt;=$B$457),((2/3)*$D$457),"")</f>
        <v/>
      </c>
      <c r="ACT457" s="269" t="str">
        <f>IF(AND($A$457&lt;=CI$367,CI$367&lt;=$B$457),$E$457,"")</f>
        <v/>
      </c>
      <c r="ACU457" s="269" t="str">
        <f>IF(AND($A$457&lt;=CI$367,CI$367&lt;=$B$457),((1/3)*$E$457),"")</f>
        <v/>
      </c>
      <c r="ACV457" s="269" t="str">
        <f>IF(AND($A$457&lt;=CI$367,CI$367&lt;=$B$457),((2/3)*$E$457),"")</f>
        <v/>
      </c>
      <c r="ACW457" s="269" t="str">
        <f>IF(AND($A$457&lt;=CJ$367,CJ$367&lt;=$B$457),$C$457,"")</f>
        <v/>
      </c>
      <c r="ACX457" s="269" t="str">
        <f>IF(AND($A$457&lt;=CJ$367,CJ$367&lt;=$B$457),((1/3)*$C$457),"")</f>
        <v/>
      </c>
      <c r="ACY457" s="269" t="str">
        <f>IF(AND($A$457&lt;=CJ$367,CJ$367&lt;=$B$457),((2/3)*$C$457),"")</f>
        <v/>
      </c>
      <c r="ACZ457" s="269" t="str">
        <f>IF(AND($A$457&lt;=CJ$367,CJ$367&lt;=$B$457),$D$457,"")</f>
        <v/>
      </c>
      <c r="ADA457" s="269" t="str">
        <f>IF(AND($A$457&lt;=CJ$367,CJ$367&lt;=$B$457),((1/3)*$D$457),"")</f>
        <v/>
      </c>
      <c r="ADB457" s="269" t="str">
        <f>IF(AND($A$457&lt;=CJ$367,CJ$367&lt;=$B$457),((2/3)*$D$457),"")</f>
        <v/>
      </c>
      <c r="ADC457" s="269" t="str">
        <f>IF(AND($A$457&lt;=CJ$367,CJ$367&lt;=$B$457),$E$457,"")</f>
        <v/>
      </c>
      <c r="ADD457" s="269" t="str">
        <f>IF(AND($A$457&lt;=CJ$367,CJ$367&lt;=$B$457),((1/3)*$E$457),"")</f>
        <v/>
      </c>
      <c r="ADE457" s="269" t="str">
        <f>IF(AND($A$457&lt;=CJ$367,CJ$367&lt;=$B$457),((2/3)*$E$457),"")</f>
        <v/>
      </c>
      <c r="ADF457" s="269" t="str">
        <f>IF(AND($A$457&lt;=CK$367,CK$367&lt;=$B$457),$C$457,"")</f>
        <v/>
      </c>
      <c r="ADG457" s="269" t="str">
        <f>IF(AND($A$457&lt;=CK$367,CK$367&lt;=$B$457),((1/3)*$C$457),"")</f>
        <v/>
      </c>
      <c r="ADH457" s="269" t="str">
        <f>IF(AND($A$457&lt;=CK$367,CK$367&lt;=$B$457),((2/3)*$C$457),"")</f>
        <v/>
      </c>
      <c r="ADI457" s="269" t="str">
        <f>IF(AND($A$457&lt;=CK$367,CK$367&lt;=$B$457),$D$457,"")</f>
        <v/>
      </c>
      <c r="ADJ457" s="269" t="str">
        <f>IF(AND($A$457&lt;=CK$367,CK$367&lt;=$B$457),((1/3)*$D$457),"")</f>
        <v/>
      </c>
      <c r="ADK457" s="269" t="str">
        <f>IF(AND($A$457&lt;=CK$367,CK$367&lt;=$B$457),((2/3)*$D$457),"")</f>
        <v/>
      </c>
      <c r="ADL457" s="269" t="str">
        <f>IF(AND($A$457&lt;=CK$367,CK$367&lt;=$B$457),$E$457,"")</f>
        <v/>
      </c>
      <c r="ADM457" s="269" t="str">
        <f>IF(AND($A$457&lt;=CK$367,CK$367&lt;=$B$457),((1/3)*$E$457),"")</f>
        <v/>
      </c>
      <c r="ADN457" s="269" t="str">
        <f>IF(AND($A$457&lt;=CK$367,CK$367&lt;=$B$457),((2/3)*$E$457),"")</f>
        <v/>
      </c>
      <c r="ADO457" s="269" t="str">
        <f>IF(AND($A$457&lt;=CL$367,CL$367&lt;=$B$457),$C$457,"")</f>
        <v/>
      </c>
      <c r="ADP457" s="269" t="str">
        <f>IF(AND($A$457&lt;=CL$367,CL$367&lt;=$B$457),((1/3)*$C$457),"")</f>
        <v/>
      </c>
      <c r="ADQ457" s="269" t="str">
        <f>IF(AND($A$457&lt;=CL$367,CL$367&lt;=$B$457),((2/3)*$C$457),"")</f>
        <v/>
      </c>
      <c r="ADR457" s="269" t="str">
        <f>IF(AND($A$457&lt;=CL$367,CL$367&lt;=$B$457),$D$457,"")</f>
        <v/>
      </c>
      <c r="ADS457" s="269" t="str">
        <f>IF(AND($A$457&lt;=CL$367,CL$367&lt;=$B$457),((1/3)*$D$457),"")</f>
        <v/>
      </c>
      <c r="ADT457" s="269" t="str">
        <f>IF(AND($A$457&lt;=CL$367,CL$367&lt;=$B$457),((2/3)*$D$457),"")</f>
        <v/>
      </c>
      <c r="ADU457" s="269" t="str">
        <f>IF(AND($A$457&lt;=CL$367,CL$367&lt;=$B$457),$E$457,"")</f>
        <v/>
      </c>
      <c r="ADV457" s="269" t="str">
        <f>IF(AND($A$457&lt;=CL$367,CL$367&lt;=$B$457),((1/3)*$E$457),"")</f>
        <v/>
      </c>
      <c r="ADW457" s="269" t="str">
        <f>IF(AND($A$457&lt;=CL$367,CL$367&lt;=$B$457),((2/3)*$E$457),"")</f>
        <v/>
      </c>
      <c r="ADX457" s="269" t="str">
        <f>IF(AND($A$457&lt;=CM$367,CM$367&lt;=$B$457),$C$457,"")</f>
        <v/>
      </c>
      <c r="ADY457" s="269" t="str">
        <f>IF(AND($A$457&lt;=CM$367,CM$367&lt;=$B$457),((1/3)*$C$457),"")</f>
        <v/>
      </c>
      <c r="ADZ457" s="269" t="str">
        <f>IF(AND($A$457&lt;=CM$367,CM$367&lt;=$B$457),((2/3)*$C$457),"")</f>
        <v/>
      </c>
      <c r="AEA457" s="269" t="str">
        <f>IF(AND($A$457&lt;=CM$367,CM$367&lt;=$B$457),$D$457,"")</f>
        <v/>
      </c>
      <c r="AEB457" s="269" t="str">
        <f>IF(AND($A$457&lt;=CM$367,CM$367&lt;=$B$457),((1/3)*$D$457),"")</f>
        <v/>
      </c>
      <c r="AEC457" s="269" t="str">
        <f>IF(AND($A$457&lt;=CM$367,CM$367&lt;=$B$457),((2/3)*$D$457),"")</f>
        <v/>
      </c>
      <c r="AED457" s="269" t="str">
        <f>IF(AND($A$457&lt;=CM$367,CM$367&lt;=$B$457),$E$457,"")</f>
        <v/>
      </c>
      <c r="AEE457" s="269" t="str">
        <f>IF(AND($A$457&lt;=CM$367,CM$367&lt;=$B$457),((1/3)*$E$457),"")</f>
        <v/>
      </c>
      <c r="AEF457" s="269" t="str">
        <f>IF(AND($A$457&lt;=CM$367,CM$367&lt;=$B$457),((2/3)*$E$457),"")</f>
        <v/>
      </c>
      <c r="AEG457" s="269" t="str">
        <f>IF(AND($A$457&lt;=CN$367,CN$367&lt;=$B$457),$C$457,"")</f>
        <v/>
      </c>
      <c r="AEH457" s="269" t="str">
        <f>IF(AND($A$457&lt;=CN$367,CN$367&lt;=$B$457),((1/3)*$C$457),"")</f>
        <v/>
      </c>
      <c r="AEI457" s="269" t="str">
        <f>IF(AND($A$457&lt;=CN$367,CN$367&lt;=$B$457),((2/3)*$C$457),"")</f>
        <v/>
      </c>
      <c r="AEJ457" s="269" t="str">
        <f>IF(AND($A$457&lt;=CN$367,CN$367&lt;=$B$457),$D$457,"")</f>
        <v/>
      </c>
      <c r="AEK457" s="269" t="str">
        <f>IF(AND($A$457&lt;=CN$367,CN$367&lt;=$B$457),((1/3)*$D$457),"")</f>
        <v/>
      </c>
      <c r="AEL457" s="269" t="str">
        <f>IF(AND($A$457&lt;=CN$367,CN$367&lt;=$B$457),((2/3)*$D$457),"")</f>
        <v/>
      </c>
      <c r="AEM457" s="269" t="str">
        <f>IF(AND($A$457&lt;=CN$367,CN$367&lt;=$B$457),$E$457,"")</f>
        <v/>
      </c>
      <c r="AEN457" s="269" t="str">
        <f>IF(AND($A$457&lt;=CN$367,CN$367&lt;=$B$457),((1/3)*$E$457),"")</f>
        <v/>
      </c>
      <c r="AEO457" s="269" t="str">
        <f>IF(AND($A$457&lt;=CN$367,CN$367&lt;=$B$457),((2/3)*$E$457),"")</f>
        <v/>
      </c>
      <c r="AEP457" s="269" t="str">
        <f>IF(AND($A$457&lt;=CO$367,CO$367&lt;=$B$457),$C$457,"")</f>
        <v/>
      </c>
      <c r="AEQ457" s="269" t="str">
        <f>IF(AND($A$457&lt;=CO$367,CO$367&lt;=$B$457),((1/3)*$C$457),"")</f>
        <v/>
      </c>
      <c r="AER457" s="269" t="str">
        <f>IF(AND($A$457&lt;=CO$367,CO$367&lt;=$B$457),((2/3)*$C$457),"")</f>
        <v/>
      </c>
      <c r="AES457" s="269" t="str">
        <f>IF(AND($A$457&lt;=CO$367,CO$367&lt;=$B$457),$D$457,"")</f>
        <v/>
      </c>
      <c r="AET457" s="269" t="str">
        <f>IF(AND($A$457&lt;=CO$367,CO$367&lt;=$B$457),((1/3)*$D$457),"")</f>
        <v/>
      </c>
      <c r="AEU457" s="269" t="str">
        <f>IF(AND($A$457&lt;=CO$367,CO$367&lt;=$B$457),((2/3)*$D$457),"")</f>
        <v/>
      </c>
      <c r="AEV457" s="269" t="str">
        <f>IF(AND($A$457&lt;=CO$367,CO$367&lt;=$B$457),$E$457,"")</f>
        <v/>
      </c>
      <c r="AEW457" s="269" t="str">
        <f>IF(AND($A$457&lt;=CO$367,CO$367&lt;=$B$457),((1/3)*$E$457),"")</f>
        <v/>
      </c>
      <c r="AEX457" s="269" t="str">
        <f>IF(AND($A$457&lt;=CO$367,CO$367&lt;=$B$457),((2/3)*$E$457),"")</f>
        <v/>
      </c>
      <c r="AEY457" s="269" t="str">
        <f>IF(AND($A$457&lt;=CP$367,CP$367&lt;=$B$457),$C$457,"")</f>
        <v/>
      </c>
      <c r="AEZ457" s="269" t="str">
        <f>IF(AND($A$457&lt;=CP$367,CP$367&lt;=$B$457),((1/3)*$C$457),"")</f>
        <v/>
      </c>
      <c r="AFA457" s="269" t="str">
        <f>IF(AND($A$457&lt;=CP$367,CP$367&lt;=$B$457),((2/3)*$C$457),"")</f>
        <v/>
      </c>
      <c r="AFB457" s="269" t="str">
        <f>IF(AND($A$457&lt;=CP$367,CP$367&lt;=$B$457),$D$457,"")</f>
        <v/>
      </c>
      <c r="AFC457" s="269" t="str">
        <f>IF(AND($A$457&lt;=CP$367,CP$367&lt;=$B$457),((1/3)*$D$457),"")</f>
        <v/>
      </c>
      <c r="AFD457" s="269" t="str">
        <f>IF(AND($A$457&lt;=CP$367,CP$367&lt;=$B$457),((2/3)*$D$457),"")</f>
        <v/>
      </c>
      <c r="AFE457" s="269" t="str">
        <f>IF(AND($A$457&lt;=CP$367,CP$367&lt;=$B$457),$E$457,"")</f>
        <v/>
      </c>
      <c r="AFF457" s="269" t="str">
        <f>IF(AND($A$457&lt;=CP$367,CP$367&lt;=$B$457),((1/3)*$E$457),"")</f>
        <v/>
      </c>
      <c r="AFG457" s="269" t="str">
        <f>IF(AND($A$457&lt;=CP$367,CP$367&lt;=$B$457),((2/3)*$E$457),"")</f>
        <v/>
      </c>
      <c r="AFH457" s="269" t="str">
        <f>IF(AND($A$457&lt;=CQ$367,CQ$367&lt;=$B$457),$C$457,"")</f>
        <v/>
      </c>
      <c r="AFI457" s="269" t="str">
        <f>IF(AND($A$457&lt;=CQ$367,CQ$367&lt;=$B$457),((1/3)*$C$457),"")</f>
        <v/>
      </c>
      <c r="AFJ457" s="269" t="str">
        <f>IF(AND($A$457&lt;=CQ$367,CQ$367&lt;=$B$457),((2/3)*$C$457),"")</f>
        <v/>
      </c>
      <c r="AFK457" s="269" t="str">
        <f>IF(AND($A$457&lt;=CQ$367,CQ$367&lt;=$B$457),$D$457,"")</f>
        <v/>
      </c>
      <c r="AFL457" s="269" t="str">
        <f>IF(AND($A$457&lt;=CQ$367,CQ$367&lt;=$B$457),((1/3)*$D$457),"")</f>
        <v/>
      </c>
      <c r="AFM457" s="269" t="str">
        <f>IF(AND($A$457&lt;=CQ$367,CQ$367&lt;=$B$457),((2/3)*$D$457),"")</f>
        <v/>
      </c>
      <c r="AFN457" s="269" t="str">
        <f>IF(AND($A$457&lt;=CQ$367,CQ$367&lt;=$B$457),$E$457,"")</f>
        <v/>
      </c>
      <c r="AFO457" s="269" t="str">
        <f>IF(AND($A$457&lt;=CQ$367,CQ$367&lt;=$B$457),((1/3)*$E$457),"")</f>
        <v/>
      </c>
      <c r="AFP457" s="269" t="str">
        <f>IF(AND($A$457&lt;=CQ$367,CQ$367&lt;=$B$457),((2/3)*$E$457),"")</f>
        <v/>
      </c>
      <c r="AFQ457" s="269" t="str">
        <f>IF(AND($A$457&lt;=CR$367,CR$367&lt;=$B$457),$C$457,"")</f>
        <v/>
      </c>
      <c r="AFR457" s="269" t="str">
        <f>IF(AND($A$457&lt;=CR$367,CR$367&lt;=$B$457),((1/3)*$C$457),"")</f>
        <v/>
      </c>
      <c r="AFS457" s="269" t="str">
        <f>IF(AND($A$457&lt;=CR$367,CR$367&lt;=$B$457),((2/3)*$C$457),"")</f>
        <v/>
      </c>
      <c r="AFT457" s="269" t="str">
        <f>IF(AND($A$457&lt;=CR$367,CR$367&lt;=$B$457),$D$457,"")</f>
        <v/>
      </c>
      <c r="AFU457" s="269" t="str">
        <f>IF(AND($A$457&lt;=CR$367,CR$367&lt;=$B$457),((1/3)*$D$457),"")</f>
        <v/>
      </c>
      <c r="AFV457" s="269" t="str">
        <f>IF(AND($A$457&lt;=CR$367,CR$367&lt;=$B$457),((2/3)*$D$457),"")</f>
        <v/>
      </c>
      <c r="AFW457" s="269" t="str">
        <f>IF(AND($A$457&lt;=CR$367,CR$367&lt;=$B$457),$E$457,"")</f>
        <v/>
      </c>
      <c r="AFX457" s="269" t="str">
        <f>IF(AND($A$457&lt;=CR$367,CR$367&lt;=$B$457),((1/3)*$E$457),"")</f>
        <v/>
      </c>
      <c r="AFY457" s="269" t="str">
        <f>IF(AND($A$457&lt;=CR$367,CR$367&lt;=$B$457),((2/3)*$E$457),"")</f>
        <v/>
      </c>
      <c r="AFZ457" s="269" t="str">
        <f>IF(AND($A$457&lt;=CS$367,CS$367&lt;=$B$457),$C$457,"")</f>
        <v/>
      </c>
      <c r="AGA457" s="269" t="str">
        <f>IF(AND($A$457&lt;=CS$367,CS$367&lt;=$B$457),((1/3)*$C$457),"")</f>
        <v/>
      </c>
      <c r="AGB457" s="269" t="str">
        <f>IF(AND($A$457&lt;=CS$367,CS$367&lt;=$B$457),((2/3)*$C$457),"")</f>
        <v/>
      </c>
      <c r="AGC457" s="269" t="str">
        <f>IF(AND($A$457&lt;=CS$367,CS$367&lt;=$B$457),$D$457,"")</f>
        <v/>
      </c>
      <c r="AGD457" s="269" t="str">
        <f>IF(AND($A$457&lt;=CS$367,CS$367&lt;=$B$457),((1/3)*$D$457),"")</f>
        <v/>
      </c>
      <c r="AGE457" s="269" t="str">
        <f>IF(AND($A$457&lt;=CS$367,CS$367&lt;=$B$457),((2/3)*$D$457),"")</f>
        <v/>
      </c>
      <c r="AGF457" s="269" t="str">
        <f>IF(AND($A$457&lt;=CS$367,CS$367&lt;=$B$457),$E$457,"")</f>
        <v/>
      </c>
      <c r="AGG457" s="269" t="str">
        <f>IF(AND($A$457&lt;=CS$367,CS$367&lt;=$B$457),((1/3)*$E$457),"")</f>
        <v/>
      </c>
      <c r="AGH457" s="269" t="str">
        <f>IF(AND($A$457&lt;=CS$367,CS$367&lt;=$B$457),((2/3)*$E$457),"")</f>
        <v/>
      </c>
      <c r="AGI457" s="269" t="str">
        <f>IF(AND($A$457&lt;=CT$367,CT$367&lt;=$B$457),$C$457,"")</f>
        <v/>
      </c>
      <c r="AGJ457" s="269" t="str">
        <f>IF(AND($A$457&lt;=CT$367,CT$367&lt;=$B$457),((1/3)*$C$457),"")</f>
        <v/>
      </c>
      <c r="AGK457" s="269" t="str">
        <f>IF(AND($A$457&lt;=CT$367,CT$367&lt;=$B$457),((2/3)*$C$457),"")</f>
        <v/>
      </c>
      <c r="AGL457" s="269" t="str">
        <f>IF(AND($A$457&lt;=CT$367,CT$367&lt;=$B$457),$D$457,"")</f>
        <v/>
      </c>
      <c r="AGM457" s="269" t="str">
        <f>IF(AND($A$457&lt;=CT$367,CT$367&lt;=$B$457),((1/3)*$D$457),"")</f>
        <v/>
      </c>
      <c r="AGN457" s="269" t="str">
        <f>IF(AND($A$457&lt;=CT$367,CT$367&lt;=$B$457),((2/3)*$D$457),"")</f>
        <v/>
      </c>
      <c r="AGO457" s="269" t="str">
        <f>IF(AND($A$457&lt;=CT$367,CT$367&lt;=$B$457),$E$457,"")</f>
        <v/>
      </c>
      <c r="AGP457" s="269" t="str">
        <f>IF(AND($A$457&lt;=CT$367,CT$367&lt;=$B$457),((1/3)*$E$457),"")</f>
        <v/>
      </c>
      <c r="AGQ457" s="269" t="str">
        <f>IF(AND($A$457&lt;=CT$367,CT$367&lt;=$B$457),((2/3)*$E$457),"")</f>
        <v/>
      </c>
      <c r="AGR457" s="269" t="str">
        <f>IF(AND($A$457&lt;=CU$367,CU$367&lt;=$B$457),$C$457,"")</f>
        <v/>
      </c>
      <c r="AGS457" s="269" t="str">
        <f>IF(AND($A$457&lt;=CU$367,CU$367&lt;=$B$457),((1/3)*$C$457),"")</f>
        <v/>
      </c>
      <c r="AGT457" s="269" t="str">
        <f>IF(AND($A$457&lt;=CU$367,CU$367&lt;=$B$457),((2/3)*$C$457),"")</f>
        <v/>
      </c>
      <c r="AGU457" s="269" t="str">
        <f>IF(AND($A$457&lt;=CU$367,CU$367&lt;=$B$457),$D$457,"")</f>
        <v/>
      </c>
      <c r="AGV457" s="269" t="str">
        <f>IF(AND($A$457&lt;=CU$367,CU$367&lt;=$B$457),((1/3)*$D$457),"")</f>
        <v/>
      </c>
      <c r="AGW457" s="269" t="str">
        <f>IF(AND($A$457&lt;=CU$367,CU$367&lt;=$B$457),((2/3)*$D$457),"")</f>
        <v/>
      </c>
      <c r="AGX457" s="269" t="str">
        <f>IF(AND($A$457&lt;=CU$367,CU$367&lt;=$B$457),$E$457,"")</f>
        <v/>
      </c>
      <c r="AGY457" s="269" t="str">
        <f>IF(AND($A$457&lt;=CU$367,CU$367&lt;=$B$457),((1/3)*$E$457),"")</f>
        <v/>
      </c>
      <c r="AGZ457" s="269" t="str">
        <f>IF(AND($A$457&lt;=CU$367,CU$367&lt;=$B$457),((2/3)*$E$457),"")</f>
        <v/>
      </c>
      <c r="AHA457" s="269" t="str">
        <f>IF(AND($A$457&lt;=CV$367,CV$367&lt;=$B$457),$C$457,"")</f>
        <v/>
      </c>
      <c r="AHB457" s="269" t="str">
        <f>IF(AND($A$457&lt;=CV$367,CV$367&lt;=$B$457),((1/3)*$C$457),"")</f>
        <v/>
      </c>
      <c r="AHC457" s="269" t="str">
        <f>IF(AND($A$457&lt;=CV$367,CV$367&lt;=$B$457),((2/3)*$C$457),"")</f>
        <v/>
      </c>
      <c r="AHD457" s="269" t="str">
        <f>IF(AND($A$457&lt;=CV$367,CV$367&lt;=$B$457),$D$457,"")</f>
        <v/>
      </c>
      <c r="AHE457" s="269" t="str">
        <f>IF(AND($A$457&lt;=CV$367,CV$367&lt;=$B$457),((1/3)*$D$457),"")</f>
        <v/>
      </c>
      <c r="AHF457" s="269" t="str">
        <f>IF(AND($A$457&lt;=CV$367,CV$367&lt;=$B$457),((2/3)*$D$457),"")</f>
        <v/>
      </c>
      <c r="AHG457" s="269" t="str">
        <f>IF(AND($A$457&lt;=CV$367,CV$367&lt;=$B$457),$E$457,"")</f>
        <v/>
      </c>
      <c r="AHH457" s="269" t="str">
        <f>IF(AND($A$457&lt;=CV$367,CV$367&lt;=$B$457),((1/3)*$E$457),"")</f>
        <v/>
      </c>
      <c r="AHI457" s="269" t="str">
        <f>IF(AND($A$457&lt;=CV$367,CV$367&lt;=$B$457),((2/3)*$E$457),"")</f>
        <v/>
      </c>
      <c r="AHJ457" s="269" t="str">
        <f>IF(AND($A$457&lt;=CW$367,CW$367&lt;=$B$457),$C$457,"")</f>
        <v/>
      </c>
      <c r="AHK457" s="269" t="str">
        <f>IF(AND($A$457&lt;=CW$367,CW$367&lt;=$B$457),((1/3)*$C$457),"")</f>
        <v/>
      </c>
      <c r="AHL457" s="269" t="str">
        <f>IF(AND($A$457&lt;=CW$367,CW$367&lt;=$B$457),((2/3)*$C$457),"")</f>
        <v/>
      </c>
      <c r="AHM457" s="269" t="str">
        <f>IF(AND($A$457&lt;=CW$367,CW$367&lt;=$B$457),$D$457,"")</f>
        <v/>
      </c>
      <c r="AHN457" s="269" t="str">
        <f>IF(AND($A$457&lt;=CW$367,CW$367&lt;=$B$457),((1/3)*$D$457),"")</f>
        <v/>
      </c>
      <c r="AHO457" s="269" t="str">
        <f>IF(AND($A$457&lt;=CW$367,CW$367&lt;=$B$457),((2/3)*$D$457),"")</f>
        <v/>
      </c>
      <c r="AHP457" s="269" t="str">
        <f>IF(AND($A$457&lt;=CW$367,CW$367&lt;=$B$457),$E$457,"")</f>
        <v/>
      </c>
      <c r="AHQ457" s="269" t="str">
        <f>IF(AND($A$457&lt;=CW$367,CW$367&lt;=$B$457),((1/3)*$E$457),"")</f>
        <v/>
      </c>
      <c r="AHR457" s="269" t="str">
        <f>IF(AND($A$457&lt;=CW$367,CW$367&lt;=$B$457),((2/3)*$E$457),"")</f>
        <v/>
      </c>
      <c r="AHS457" s="269" t="str">
        <f>IF(AND($A$457&lt;=CX$367,CX$367&lt;=$B$457),$C$457,"")</f>
        <v/>
      </c>
      <c r="AHT457" s="269" t="str">
        <f>IF(AND($A$457&lt;=CX$367,CX$367&lt;=$B$457),((1/3)*$C$457),"")</f>
        <v/>
      </c>
      <c r="AHU457" s="269" t="str">
        <f>IF(AND($A$457&lt;=CX$367,CX$367&lt;=$B$457),((2/3)*$C$457),"")</f>
        <v/>
      </c>
      <c r="AHV457" s="269" t="str">
        <f>IF(AND($A$457&lt;=CX$367,CX$367&lt;=$B$457),$D$457,"")</f>
        <v/>
      </c>
      <c r="AHW457" s="269" t="str">
        <f>IF(AND($A$457&lt;=CX$367,CX$367&lt;=$B$457),((1/3)*$D$457),"")</f>
        <v/>
      </c>
      <c r="AHX457" s="269" t="str">
        <f>IF(AND($A$457&lt;=CX$367,CX$367&lt;=$B$457),((2/3)*$D$457),"")</f>
        <v/>
      </c>
      <c r="AHY457" s="269" t="str">
        <f>IF(AND($A$457&lt;=CX$367,CX$367&lt;=$B$457),$E$457,"")</f>
        <v/>
      </c>
      <c r="AHZ457" s="269" t="str">
        <f>IF(AND($A$457&lt;=CX$367,CX$367&lt;=$B$457),((1/3)*$E$457),"")</f>
        <v/>
      </c>
      <c r="AIA457" s="269" t="str">
        <f>IF(AND($A$457&lt;=CX$367,CX$367&lt;=$B$457),((2/3)*$E$457),"")</f>
        <v/>
      </c>
      <c r="AIB457" s="269" t="str">
        <f>IF(AND($A$457&lt;=CY$367,CY$367&lt;=$B$457),$C$457,"")</f>
        <v/>
      </c>
      <c r="AIC457" s="269" t="str">
        <f>IF(AND($A$457&lt;=CY$367,CY$367&lt;=$B$457),((1/3)*$C$457),"")</f>
        <v/>
      </c>
      <c r="AID457" s="269" t="str">
        <f>IF(AND($A$457&lt;=CY$367,CY$367&lt;=$B$457),((2/3)*$C$457),"")</f>
        <v/>
      </c>
      <c r="AIE457" s="269" t="str">
        <f>IF(AND($A$457&lt;=CY$367,CY$367&lt;=$B$457),$D$457,"")</f>
        <v/>
      </c>
      <c r="AIF457" s="269" t="str">
        <f>IF(AND($A$457&lt;=CY$367,CY$367&lt;=$B$457),((1/3)*$D$457),"")</f>
        <v/>
      </c>
      <c r="AIG457" s="269" t="str">
        <f>IF(AND($A$457&lt;=CY$367,CY$367&lt;=$B$457),((2/3)*$D$457),"")</f>
        <v/>
      </c>
      <c r="AIH457" s="269" t="str">
        <f>IF(AND($A$457&lt;=CY$367,CY$367&lt;=$B$457),$E$457,"")</f>
        <v/>
      </c>
      <c r="AII457" s="269" t="str">
        <f>IF(AND($A$457&lt;=CY$367,CY$367&lt;=$B$457),((1/3)*$E$457),"")</f>
        <v/>
      </c>
      <c r="AIJ457" s="269" t="str">
        <f>IF(AND($A$457&lt;=CY$367,CY$367&lt;=$B$457),((2/3)*$E$457),"")</f>
        <v/>
      </c>
      <c r="AIK457" s="269" t="str">
        <f>IF(AND($A$457&lt;=CZ$367,CZ$367&lt;=$B$457),$C$457,"")</f>
        <v/>
      </c>
      <c r="AIL457" s="269" t="str">
        <f>IF(AND($A$457&lt;=CZ$367,CZ$367&lt;=$B$457),((1/3)*$C$457),"")</f>
        <v/>
      </c>
      <c r="AIM457" s="269" t="str">
        <f>IF(AND($A$457&lt;=CZ$367,CZ$367&lt;=$B$457),((2/3)*$C$457),"")</f>
        <v/>
      </c>
      <c r="AIN457" s="269" t="str">
        <f>IF(AND($A$457&lt;=CZ$367,CZ$367&lt;=$B$457),$D$457,"")</f>
        <v/>
      </c>
      <c r="AIO457" s="269" t="str">
        <f>IF(AND($A$457&lt;=CZ$367,CZ$367&lt;=$B$457),((1/3)*$D$457),"")</f>
        <v/>
      </c>
      <c r="AIP457" s="269" t="str">
        <f>IF(AND($A$457&lt;=CZ$367,CZ$367&lt;=$B$457),((2/3)*$D$457),"")</f>
        <v/>
      </c>
      <c r="AIQ457" s="269" t="str">
        <f>IF(AND($A$457&lt;=CZ$367,CZ$367&lt;=$B$457),$E$457,"")</f>
        <v/>
      </c>
      <c r="AIR457" s="269" t="str">
        <f>IF(AND($A$457&lt;=CZ$367,CZ$367&lt;=$B$457),((1/3)*$E$457),"")</f>
        <v/>
      </c>
      <c r="AIS457" s="269" t="str">
        <f>IF(AND($A$457&lt;=CZ$367,CZ$367&lt;=$B$457),((2/3)*$E$457),"")</f>
        <v/>
      </c>
    </row>
    <row r="458" spans="1:929" hidden="1">
      <c r="A458" s="257">
        <v>426</v>
      </c>
      <c r="B458" s="257">
        <v>625</v>
      </c>
      <c r="C458" s="266">
        <v>16</v>
      </c>
      <c r="D458" s="266">
        <v>12</v>
      </c>
      <c r="E458" s="266">
        <v>9</v>
      </c>
      <c r="F458" s="6"/>
      <c r="G458" s="6"/>
      <c r="H458" s="6"/>
      <c r="I458" s="6"/>
      <c r="J458" s="6"/>
      <c r="K458" s="6"/>
      <c r="L458" s="6"/>
      <c r="M458" s="6"/>
      <c r="N458" s="6"/>
      <c r="O458" s="6"/>
      <c r="Q458" s="269" t="str">
        <f t="shared" si="991"/>
        <v/>
      </c>
      <c r="R458" s="269" t="str">
        <f t="shared" si="992"/>
        <v/>
      </c>
      <c r="S458" s="269" t="str">
        <f t="shared" si="993"/>
        <v/>
      </c>
      <c r="T458" s="269" t="str">
        <f t="shared" si="994"/>
        <v/>
      </c>
      <c r="U458" s="269" t="str">
        <f t="shared" si="995"/>
        <v/>
      </c>
      <c r="V458" s="269" t="str">
        <f t="shared" si="996"/>
        <v/>
      </c>
      <c r="W458" s="269" t="str">
        <f t="shared" si="997"/>
        <v/>
      </c>
      <c r="X458" s="269" t="str">
        <f t="shared" si="998"/>
        <v/>
      </c>
      <c r="Y458" s="269"/>
      <c r="Z458" s="269"/>
      <c r="AA458" s="269"/>
      <c r="AB458" s="269" t="str">
        <f t="shared" si="999"/>
        <v/>
      </c>
      <c r="AC458" s="269" t="str">
        <f t="shared" si="1000"/>
        <v/>
      </c>
      <c r="AD458" s="269" t="str">
        <f t="shared" si="1001"/>
        <v/>
      </c>
      <c r="AE458" s="269" t="str">
        <f t="shared" si="1002"/>
        <v/>
      </c>
      <c r="AF458" s="269" t="str">
        <f t="shared" si="1003"/>
        <v/>
      </c>
      <c r="AG458" s="269" t="str">
        <f t="shared" si="1004"/>
        <v/>
      </c>
      <c r="AH458" s="269"/>
      <c r="AI458" s="269" t="str">
        <f t="shared" si="1005"/>
        <v/>
      </c>
      <c r="AJ458" s="269" t="str">
        <f t="shared" si="1163"/>
        <v/>
      </c>
      <c r="AK458" s="269" t="str">
        <f t="shared" si="1164"/>
        <v/>
      </c>
      <c r="AL458" s="269" t="str">
        <f t="shared" si="1165"/>
        <v/>
      </c>
      <c r="AM458" s="269" t="str">
        <f t="shared" si="1006"/>
        <v/>
      </c>
      <c r="AN458" s="269" t="str">
        <f t="shared" si="1007"/>
        <v/>
      </c>
      <c r="AO458" s="269" t="str">
        <f t="shared" si="1008"/>
        <v/>
      </c>
      <c r="AP458" s="269" t="str">
        <f t="shared" si="1009"/>
        <v/>
      </c>
      <c r="AQ458" s="269" t="str">
        <f t="shared" si="1010"/>
        <v/>
      </c>
      <c r="AR458" s="269" t="str">
        <f t="shared" si="1011"/>
        <v/>
      </c>
      <c r="AS458" s="269" t="str">
        <f t="shared" si="1012"/>
        <v/>
      </c>
      <c r="AT458" s="269" t="str">
        <f t="shared" si="1013"/>
        <v/>
      </c>
      <c r="AU458" s="269" t="str">
        <f t="shared" si="1014"/>
        <v/>
      </c>
      <c r="AV458" s="269" t="str">
        <f t="shared" si="1015"/>
        <v/>
      </c>
      <c r="AW458" s="269" t="str">
        <f t="shared" si="1016"/>
        <v/>
      </c>
      <c r="AX458" s="269" t="str">
        <f t="shared" si="1017"/>
        <v/>
      </c>
      <c r="AY458" s="269" t="str">
        <f t="shared" si="1018"/>
        <v/>
      </c>
      <c r="AZ458" s="269" t="str">
        <f t="shared" si="1019"/>
        <v/>
      </c>
      <c r="BA458" s="269" t="str">
        <f t="shared" si="1020"/>
        <v/>
      </c>
      <c r="BB458" s="269" t="str">
        <f t="shared" si="1021"/>
        <v/>
      </c>
      <c r="BC458" s="269" t="str">
        <f t="shared" si="1022"/>
        <v/>
      </c>
      <c r="BD458" s="269" t="str">
        <f t="shared" si="1023"/>
        <v/>
      </c>
      <c r="BE458" s="269" t="str">
        <f t="shared" si="1024"/>
        <v/>
      </c>
      <c r="BF458" s="269" t="str">
        <f t="shared" si="1025"/>
        <v/>
      </c>
      <c r="BG458" s="269" t="str">
        <f t="shared" si="1026"/>
        <v/>
      </c>
      <c r="BH458" s="269" t="str">
        <f t="shared" si="1027"/>
        <v/>
      </c>
      <c r="BI458" s="269" t="str">
        <f t="shared" si="1028"/>
        <v/>
      </c>
      <c r="BJ458" s="269" t="str">
        <f t="shared" si="1029"/>
        <v/>
      </c>
      <c r="BK458" s="269" t="str">
        <f t="shared" si="1030"/>
        <v/>
      </c>
      <c r="BL458" s="269" t="str">
        <f t="shared" si="1031"/>
        <v/>
      </c>
      <c r="BM458" s="269" t="str">
        <f t="shared" si="1032"/>
        <v/>
      </c>
      <c r="BN458" s="269" t="str">
        <f t="shared" si="1033"/>
        <v/>
      </c>
      <c r="BO458" s="269" t="str">
        <f t="shared" si="1034"/>
        <v/>
      </c>
      <c r="BP458" s="269" t="str">
        <f t="shared" si="1035"/>
        <v/>
      </c>
      <c r="BQ458" s="269" t="str">
        <f t="shared" si="1036"/>
        <v/>
      </c>
      <c r="BR458" s="269" t="str">
        <f t="shared" si="1037"/>
        <v/>
      </c>
      <c r="BS458" s="269" t="str">
        <f t="shared" si="1038"/>
        <v/>
      </c>
      <c r="BT458" s="269" t="str">
        <f t="shared" si="1039"/>
        <v/>
      </c>
      <c r="BU458" s="269" t="str">
        <f t="shared" si="1040"/>
        <v/>
      </c>
      <c r="BV458" s="269" t="str">
        <f t="shared" si="1041"/>
        <v/>
      </c>
      <c r="BW458" s="269" t="str">
        <f t="shared" si="1042"/>
        <v/>
      </c>
      <c r="BX458" s="269" t="str">
        <f t="shared" si="1043"/>
        <v/>
      </c>
      <c r="BY458" s="269" t="str">
        <f t="shared" si="1044"/>
        <v/>
      </c>
      <c r="BZ458" s="269" t="str">
        <f t="shared" si="1045"/>
        <v/>
      </c>
      <c r="CA458" s="269" t="str">
        <f t="shared" si="1046"/>
        <v/>
      </c>
      <c r="CB458" s="269" t="str">
        <f t="shared" si="1047"/>
        <v/>
      </c>
      <c r="CC458" s="269" t="str">
        <f t="shared" si="1048"/>
        <v/>
      </c>
      <c r="CD458" s="269" t="str">
        <f t="shared" si="1049"/>
        <v/>
      </c>
      <c r="CE458" s="269" t="str">
        <f t="shared" si="1050"/>
        <v/>
      </c>
      <c r="CF458" s="269" t="str">
        <f t="shared" si="1051"/>
        <v/>
      </c>
      <c r="CG458" s="269" t="str">
        <f t="shared" si="1052"/>
        <v/>
      </c>
      <c r="CH458" s="269" t="str">
        <f t="shared" si="1053"/>
        <v/>
      </c>
      <c r="CI458" s="269" t="str">
        <f t="shared" si="1054"/>
        <v/>
      </c>
      <c r="CJ458" s="269" t="str">
        <f t="shared" si="1055"/>
        <v/>
      </c>
      <c r="CK458" s="269" t="str">
        <f t="shared" si="1056"/>
        <v/>
      </c>
      <c r="CL458" s="269" t="str">
        <f t="shared" si="1057"/>
        <v/>
      </c>
      <c r="CM458" s="269" t="str">
        <f t="shared" si="1058"/>
        <v/>
      </c>
      <c r="CN458" s="269" t="str">
        <f t="shared" si="1059"/>
        <v/>
      </c>
      <c r="CO458" s="269" t="str">
        <f t="shared" si="1060"/>
        <v/>
      </c>
      <c r="CP458" s="269" t="str">
        <f t="shared" si="1061"/>
        <v/>
      </c>
      <c r="CQ458" s="269" t="str">
        <f t="shared" si="1062"/>
        <v/>
      </c>
      <c r="CR458" s="269" t="str">
        <f t="shared" si="1063"/>
        <v/>
      </c>
      <c r="CS458" s="269" t="str">
        <f t="shared" si="1064"/>
        <v/>
      </c>
      <c r="CT458" s="269" t="str">
        <f t="shared" si="1065"/>
        <v/>
      </c>
      <c r="CU458" s="269" t="str">
        <f t="shared" si="1066"/>
        <v/>
      </c>
      <c r="CV458" s="269" t="str">
        <f t="shared" si="1067"/>
        <v/>
      </c>
      <c r="CW458" s="269" t="str">
        <f t="shared" si="1068"/>
        <v/>
      </c>
      <c r="CX458" s="269" t="str">
        <f t="shared" si="1069"/>
        <v/>
      </c>
      <c r="CY458" s="269" t="str">
        <f t="shared" si="1070"/>
        <v/>
      </c>
      <c r="CZ458" s="269" t="str">
        <f t="shared" si="1071"/>
        <v/>
      </c>
      <c r="DA458" s="269" t="str">
        <f t="shared" si="1072"/>
        <v/>
      </c>
      <c r="DB458" s="269" t="str">
        <f t="shared" si="1073"/>
        <v/>
      </c>
      <c r="DC458" s="269" t="str">
        <f t="shared" si="1074"/>
        <v/>
      </c>
      <c r="DD458" s="269" t="str">
        <f t="shared" si="1075"/>
        <v/>
      </c>
      <c r="DE458" s="269" t="str">
        <f t="shared" si="1076"/>
        <v/>
      </c>
      <c r="DF458" s="269" t="str">
        <f t="shared" si="1077"/>
        <v/>
      </c>
      <c r="DG458" s="269" t="str">
        <f t="shared" si="1078"/>
        <v/>
      </c>
      <c r="DH458" s="269" t="str">
        <f t="shared" si="1079"/>
        <v/>
      </c>
      <c r="DI458" s="269" t="str">
        <f t="shared" si="1080"/>
        <v/>
      </c>
      <c r="DJ458" s="269" t="str">
        <f t="shared" si="1081"/>
        <v/>
      </c>
      <c r="DK458" s="269" t="str">
        <f t="shared" si="1082"/>
        <v/>
      </c>
      <c r="DL458" s="269" t="str">
        <f t="shared" si="1083"/>
        <v/>
      </c>
      <c r="DM458" s="269" t="str">
        <f t="shared" si="1084"/>
        <v/>
      </c>
      <c r="DN458" s="269" t="str">
        <f t="shared" si="1085"/>
        <v/>
      </c>
      <c r="DO458" s="269" t="str">
        <f t="shared" si="1086"/>
        <v/>
      </c>
      <c r="DP458" s="269" t="str">
        <f t="shared" si="1087"/>
        <v/>
      </c>
      <c r="DQ458" s="269" t="str">
        <f t="shared" si="1088"/>
        <v/>
      </c>
      <c r="DR458" s="269" t="str">
        <f t="shared" si="1089"/>
        <v/>
      </c>
      <c r="DS458" s="269" t="str">
        <f t="shared" si="1090"/>
        <v/>
      </c>
      <c r="DT458" s="269" t="str">
        <f t="shared" si="1091"/>
        <v/>
      </c>
      <c r="DU458" s="269" t="str">
        <f t="shared" si="1092"/>
        <v/>
      </c>
      <c r="DV458" s="269" t="str">
        <f t="shared" si="1093"/>
        <v/>
      </c>
      <c r="DW458" s="269" t="str">
        <f t="shared" si="1094"/>
        <v/>
      </c>
      <c r="DX458" s="269" t="str">
        <f t="shared" si="1095"/>
        <v/>
      </c>
      <c r="DY458" s="269" t="str">
        <f t="shared" si="1096"/>
        <v/>
      </c>
      <c r="DZ458" s="269" t="str">
        <f t="shared" si="1097"/>
        <v/>
      </c>
      <c r="EA458" s="269" t="str">
        <f t="shared" si="1098"/>
        <v/>
      </c>
      <c r="EB458" s="269" t="str">
        <f t="shared" si="1099"/>
        <v/>
      </c>
      <c r="EC458" s="269" t="str">
        <f t="shared" si="1100"/>
        <v/>
      </c>
      <c r="ED458" s="269" t="str">
        <f t="shared" si="1101"/>
        <v/>
      </c>
      <c r="EE458" s="269" t="str">
        <f t="shared" si="1102"/>
        <v/>
      </c>
      <c r="EF458" s="269" t="str">
        <f t="shared" si="1103"/>
        <v/>
      </c>
      <c r="EG458" s="269" t="str">
        <f t="shared" si="1104"/>
        <v/>
      </c>
      <c r="EH458" s="269" t="str">
        <f t="shared" si="1105"/>
        <v/>
      </c>
      <c r="EI458" s="269" t="str">
        <f t="shared" si="1106"/>
        <v/>
      </c>
      <c r="EJ458" s="269" t="str">
        <f t="shared" si="1107"/>
        <v/>
      </c>
      <c r="EK458" s="269" t="str">
        <f t="shared" si="1108"/>
        <v/>
      </c>
      <c r="EL458" s="269" t="str">
        <f t="shared" si="1109"/>
        <v/>
      </c>
      <c r="EM458" s="269" t="str">
        <f t="shared" si="1110"/>
        <v/>
      </c>
      <c r="EN458" s="269" t="str">
        <f t="shared" si="1111"/>
        <v/>
      </c>
      <c r="EO458" s="269" t="str">
        <f t="shared" si="1112"/>
        <v/>
      </c>
      <c r="EP458" s="269" t="str">
        <f t="shared" si="1113"/>
        <v/>
      </c>
      <c r="EQ458" s="269" t="str">
        <f t="shared" si="1114"/>
        <v/>
      </c>
      <c r="ER458" s="269" t="str">
        <f t="shared" si="1115"/>
        <v/>
      </c>
      <c r="ES458" s="269" t="str">
        <f t="shared" si="1116"/>
        <v/>
      </c>
      <c r="ET458" s="269" t="str">
        <f t="shared" si="1117"/>
        <v/>
      </c>
      <c r="EU458" s="269" t="str">
        <f t="shared" si="1118"/>
        <v/>
      </c>
      <c r="EV458" s="269" t="str">
        <f t="shared" si="1119"/>
        <v/>
      </c>
      <c r="EW458" s="269" t="str">
        <f t="shared" si="1120"/>
        <v/>
      </c>
      <c r="EX458" s="269" t="str">
        <f t="shared" si="1121"/>
        <v/>
      </c>
      <c r="EY458" s="269" t="str">
        <f t="shared" si="1166"/>
        <v/>
      </c>
      <c r="EZ458" s="269" t="str">
        <f t="shared" si="1122"/>
        <v/>
      </c>
      <c r="FA458" s="269" t="str">
        <f t="shared" si="1123"/>
        <v/>
      </c>
      <c r="FB458" s="269" t="str">
        <f t="shared" si="1124"/>
        <v/>
      </c>
      <c r="FC458" s="269" t="str">
        <f t="shared" si="1125"/>
        <v/>
      </c>
      <c r="FD458" s="269" t="str">
        <f t="shared" si="1126"/>
        <v/>
      </c>
      <c r="FE458" s="269" t="str">
        <f t="shared" si="1127"/>
        <v/>
      </c>
      <c r="FF458" s="269" t="str">
        <f t="shared" si="1128"/>
        <v/>
      </c>
      <c r="FG458" s="269" t="str">
        <f t="shared" si="1129"/>
        <v/>
      </c>
      <c r="FH458" s="269" t="str">
        <f t="shared" si="1130"/>
        <v/>
      </c>
      <c r="FI458" s="269" t="str">
        <f t="shared" si="1131"/>
        <v/>
      </c>
      <c r="FJ458" s="269" t="str">
        <f t="shared" si="1132"/>
        <v/>
      </c>
      <c r="FK458" s="269" t="str">
        <f t="shared" si="1133"/>
        <v/>
      </c>
      <c r="FL458" s="269" t="str">
        <f t="shared" si="1134"/>
        <v/>
      </c>
      <c r="FM458" s="269" t="str">
        <f t="shared" si="1135"/>
        <v/>
      </c>
      <c r="FN458" s="269" t="str">
        <f t="shared" si="1136"/>
        <v/>
      </c>
      <c r="FO458" s="269" t="str">
        <f t="shared" si="1137"/>
        <v/>
      </c>
      <c r="FP458" s="269" t="str">
        <f t="shared" si="1138"/>
        <v/>
      </c>
      <c r="FQ458" s="269" t="str">
        <f t="shared" si="1139"/>
        <v/>
      </c>
      <c r="FR458" s="269" t="str">
        <f t="shared" si="1167"/>
        <v/>
      </c>
      <c r="FS458" s="269" t="str">
        <f t="shared" si="1140"/>
        <v/>
      </c>
      <c r="FT458" s="269" t="str">
        <f t="shared" si="1141"/>
        <v/>
      </c>
      <c r="FU458" s="269" t="str">
        <f t="shared" si="1142"/>
        <v/>
      </c>
      <c r="FV458" s="269" t="str">
        <f t="shared" si="1143"/>
        <v/>
      </c>
      <c r="FW458" s="269" t="str">
        <f t="shared" si="1144"/>
        <v/>
      </c>
      <c r="FX458" s="269" t="str">
        <f t="shared" si="1145"/>
        <v/>
      </c>
      <c r="FY458" s="269" t="str">
        <f t="shared" si="1146"/>
        <v/>
      </c>
      <c r="FZ458" s="269" t="str">
        <f t="shared" si="1147"/>
        <v/>
      </c>
      <c r="GA458" s="269" t="str">
        <f>IF(AND($A$458&lt;=V$367,V$367&lt;=$B$458),$C$458,"")</f>
        <v/>
      </c>
      <c r="GB458" s="269" t="str">
        <f>IF(AND($A$458&lt;=V$367,V$367&lt;=$B$458),((1/3)*$C$458),"")</f>
        <v/>
      </c>
      <c r="GC458" s="269" t="str">
        <f>IF(AND($A$458&lt;=V$367,V$367&lt;=$B$458),((2/3)*$C$458),"")</f>
        <v/>
      </c>
      <c r="GD458" s="269" t="str">
        <f t="shared" si="1148"/>
        <v/>
      </c>
      <c r="GE458" s="269" t="str">
        <f t="shared" si="1149"/>
        <v/>
      </c>
      <c r="GF458" s="269" t="str">
        <f t="shared" si="1150"/>
        <v/>
      </c>
      <c r="GG458" s="269" t="str">
        <f t="shared" si="1151"/>
        <v/>
      </c>
      <c r="GH458" s="269" t="str">
        <f t="shared" si="1152"/>
        <v/>
      </c>
      <c r="GI458" s="269" t="str">
        <f t="shared" si="1153"/>
        <v/>
      </c>
      <c r="GJ458" s="269" t="str">
        <f t="shared" si="1154"/>
        <v/>
      </c>
      <c r="GK458" s="269" t="str">
        <f t="shared" si="1155"/>
        <v/>
      </c>
      <c r="GL458" s="269" t="str">
        <f t="shared" si="1156"/>
        <v/>
      </c>
      <c r="GM458" s="269" t="str">
        <f t="shared" si="1157"/>
        <v/>
      </c>
      <c r="GN458" s="269" t="str">
        <f t="shared" si="1158"/>
        <v/>
      </c>
      <c r="GO458" s="269" t="str">
        <f t="shared" si="1159"/>
        <v/>
      </c>
      <c r="GP458" s="269" t="str">
        <f t="shared" si="1160"/>
        <v/>
      </c>
      <c r="GQ458" s="269" t="str">
        <f t="shared" si="1161"/>
        <v/>
      </c>
      <c r="GR458" s="270" t="str">
        <f t="shared" si="1162"/>
        <v/>
      </c>
      <c r="GS458" s="269" t="str">
        <f>IF(AND($A$458&lt;=X$367,X$367&lt;=$B$458),$C$458,"")</f>
        <v/>
      </c>
      <c r="GT458" s="269" t="str">
        <f>IF(AND($A$458&lt;=X$367,X$367&lt;=$B$458),((1/3)*$C$458),"")</f>
        <v/>
      </c>
      <c r="GU458" s="269" t="str">
        <f>IF(AND($A$458&lt;=X$367,X$367&lt;=$B$458),((2/3)*$C$458),"")</f>
        <v/>
      </c>
      <c r="GV458" s="269" t="str">
        <f>IF(AND($A$458&lt;=X$367,X$367&lt;=$B$458),$D$458,"")</f>
        <v/>
      </c>
      <c r="GW458" s="269" t="str">
        <f>IF(AND($A$458&lt;=X$367,X$367&lt;=$B$458),((1/3)*$D$458),"")</f>
        <v/>
      </c>
      <c r="GX458" s="269" t="str">
        <f>IF(AND($A$458&lt;=X$367,X$367&lt;=$B$458),((2/3)*$D$458),"")</f>
        <v/>
      </c>
      <c r="GY458" s="269" t="str">
        <f>IF(AND($A$458&lt;=X$367,X$367&lt;=$B$458),$E$458,"")</f>
        <v/>
      </c>
      <c r="GZ458" s="269" t="str">
        <f>IF(AND($A$458&lt;=X$367,X$367&lt;=$B$458),((1/3)*$E$458),"")</f>
        <v/>
      </c>
      <c r="HA458" s="269" t="str">
        <f>IF(AND($A$458&lt;=X$367,X$367&lt;=$B$458),((2/3)*$E$458),"")</f>
        <v/>
      </c>
      <c r="HB458" s="269" t="str">
        <f>IF(AND($A$458&lt;=Y$367,Y$367&lt;=$B$458),$C$458,"")</f>
        <v/>
      </c>
      <c r="HC458" s="269" t="str">
        <f>IF(AND($A$458&lt;=Y$367,Y$367&lt;=$B$458),((1/3)*$C$458),"")</f>
        <v/>
      </c>
      <c r="HD458" s="269" t="str">
        <f>IF(AND($A$458&lt;=Y$367,Y$367&lt;=$B$458),((2/3)*$C$458),"")</f>
        <v/>
      </c>
      <c r="HE458" s="269" t="str">
        <f>IF(AND($A$458&lt;=Y$367,Y$367&lt;=$B$458),$D$458,"")</f>
        <v/>
      </c>
      <c r="HF458" s="269" t="str">
        <f>IF(AND($A$458&lt;=Y$367,Y$367&lt;=$B$458),((1/3)*$D$458),"")</f>
        <v/>
      </c>
      <c r="HG458" s="269" t="str">
        <f>IF(AND($A$458&lt;=Y$367,Y$367&lt;=$B$458),((2/3)*$D$458),"")</f>
        <v/>
      </c>
      <c r="HH458" s="269" t="str">
        <f>IF(AND($A$458&lt;=Y$367,Y$367&lt;=$B$458),$E$458,"")</f>
        <v/>
      </c>
      <c r="HI458" s="269" t="str">
        <f>IF(AND($A$458&lt;=Y$367,Y$367&lt;=$B$458),((1/3)*$E$458),"")</f>
        <v/>
      </c>
      <c r="HJ458" s="269" t="str">
        <f>IF(AND($A$458&lt;=Y$367,Y$367&lt;=$B$458),((2/3)*$E$458),"")</f>
        <v/>
      </c>
      <c r="HK458" s="269" t="str">
        <f>IF(AND($A$458&lt;=Z$367,Z$367&lt;=$B$458),$C$458,"")</f>
        <v/>
      </c>
      <c r="HL458" s="269" t="str">
        <f>IF(AND($A$458&lt;=Z$367,Z$367&lt;=$B$458),((1/3)*$C$458),"")</f>
        <v/>
      </c>
      <c r="HM458" s="269" t="str">
        <f>IF(AND($A$458&lt;=Z$367,Z$367&lt;=$B$458),((2/3)*$C$458),"")</f>
        <v/>
      </c>
      <c r="HN458" s="269" t="str">
        <f>IF(AND($A$458&lt;=Z$367,Z$367&lt;=$B$458),$D$458,"")</f>
        <v/>
      </c>
      <c r="HO458" s="269" t="str">
        <f>IF(AND($A$458&lt;=Z$367,Z$367&lt;=$B$458),((1/3)*$D$458),"")</f>
        <v/>
      </c>
      <c r="HP458" s="269" t="str">
        <f>IF(AND($A$458&lt;=Z$367,Z$367&lt;=$B$458),((2/3)*$D$458),"")</f>
        <v/>
      </c>
      <c r="HQ458" s="269" t="str">
        <f>IF(AND($A$458&lt;=Z$367,Z$367&lt;=$B$458),$E$458,"")</f>
        <v/>
      </c>
      <c r="HR458" s="269" t="str">
        <f>IF(AND($A$458&lt;=Z$367,Z$367&lt;=$B$458),((1/3)*$E$458),"")</f>
        <v/>
      </c>
      <c r="HS458" s="269" t="str">
        <f>IF(AND($A$458&lt;=Z$367,Z$367&lt;=$B$458),((2/3)*$E$458),"")</f>
        <v/>
      </c>
      <c r="HT458" s="269" t="str">
        <f>IF(AND($A$458&lt;=AA$367,AA$367&lt;=$B$458),$C$458,"")</f>
        <v/>
      </c>
      <c r="HU458" s="269" t="str">
        <f>IF(AND($A$458&lt;=AA$367,AA$367&lt;=$B$458),((1/3)*$C$458),"")</f>
        <v/>
      </c>
      <c r="HV458" s="269" t="str">
        <f>IF(AND($A$458&lt;=AA$367,AA$367&lt;=$B$458),((2/3)*$C$458),"")</f>
        <v/>
      </c>
      <c r="HW458" s="269" t="str">
        <f>IF(AND($A$458&lt;=AA$367,AA$367&lt;=$B$458),$D$458,"")</f>
        <v/>
      </c>
      <c r="HX458" s="269" t="str">
        <f>IF(AND($A$458&lt;=AA$367,AA$367&lt;=$B$458),((1/3)*$D$458),"")</f>
        <v/>
      </c>
      <c r="HY458" s="269" t="str">
        <f>IF(AND($A$458&lt;=AA$367,AA$367&lt;=$B$458),((2/3)*$D$458),"")</f>
        <v/>
      </c>
      <c r="HZ458" s="269" t="str">
        <f>IF(AND($A$458&lt;=AA$367,AA$367&lt;=$B$458),$E$458,"")</f>
        <v/>
      </c>
      <c r="IA458" s="269" t="str">
        <f>IF(AND($A$458&lt;=AA$367,AA$367&lt;=$B$458),((1/3)*$E$458),"")</f>
        <v/>
      </c>
      <c r="IB458" s="269" t="str">
        <f>IF(AND($A$458&lt;=AA$367,AA$367&lt;=$B$458),((2/3)*$E$458),"")</f>
        <v/>
      </c>
      <c r="IC458" s="269" t="str">
        <f>IF(AND($A$458&lt;=AB$367,AB$367&lt;=$B$458),$C$458,"")</f>
        <v/>
      </c>
      <c r="ID458" s="269" t="str">
        <f>IF(AND($A$458&lt;=AB$367,AB$367&lt;=$B$458),((1/3)*$C$458),"")</f>
        <v/>
      </c>
      <c r="IE458" s="269" t="str">
        <f>IF(AND($A$458&lt;=AB$367,AB$367&lt;=$B$458),((2/3)*$C$458),"")</f>
        <v/>
      </c>
      <c r="IF458" s="269" t="str">
        <f>IF(AND($A$458&lt;=AB$367,AB$367&lt;=$B$458),$D$458,"")</f>
        <v/>
      </c>
      <c r="IG458" s="269" t="str">
        <f>IF(AND($A$458&lt;=AB$367,AB$367&lt;=$B$458),((1/3)*$D$458),"")</f>
        <v/>
      </c>
      <c r="IH458" s="269" t="str">
        <f>IF(AND($A$458&lt;=AB$367,AB$367&lt;=$B$458),((2/3)*$D$458),"")</f>
        <v/>
      </c>
      <c r="II458" s="269" t="str">
        <f>IF(AND($A$458&lt;=AB$367,AB$367&lt;=$B$458),$E$458,"")</f>
        <v/>
      </c>
      <c r="IJ458" s="269" t="str">
        <f>IF(AND($A$458&lt;=AB$367,AB$367&lt;=$B$458),((1/3)*$E$458),"")</f>
        <v/>
      </c>
      <c r="IK458" s="269" t="str">
        <f>IF(AND($A$458&lt;=AB$367,AB$367&lt;=$B$458),((2/3)*$E$458),"")</f>
        <v/>
      </c>
      <c r="IL458" s="269" t="str">
        <f>IF(AND($A$458&lt;=AC$367,AC$367&lt;=$B$458),$C$458,"")</f>
        <v/>
      </c>
      <c r="IM458" s="269" t="str">
        <f>IF(AND($A$458&lt;=AC$367,AC$367&lt;=$B$458),((1/3)*$C$458),"")</f>
        <v/>
      </c>
      <c r="IN458" s="269" t="str">
        <f>IF(AND($A$458&lt;=AC$367,AC$367&lt;=$B$458),((2/3)*$C$458),"")</f>
        <v/>
      </c>
      <c r="IO458" s="269" t="str">
        <f>IF(AND($A$458&lt;=AC$367,AC$367&lt;=$B$458),$D$458,"")</f>
        <v/>
      </c>
      <c r="IP458" s="269" t="str">
        <f>IF(AND($A$458&lt;=AC$367,AC$367&lt;=$B$458),((1/3)*$D$458),"")</f>
        <v/>
      </c>
      <c r="IQ458" s="269" t="str">
        <f>IF(AND($A$458&lt;=AC$367,AC$367&lt;=$B$458),((2/3)*$D$458),"")</f>
        <v/>
      </c>
      <c r="IR458" s="269" t="str">
        <f>IF(AND($A$458&lt;=AC$367,AC$367&lt;=$B$458),$E$458,"")</f>
        <v/>
      </c>
      <c r="IS458" s="269" t="str">
        <f>IF(AND($A$458&lt;=AC$367,AC$367&lt;=$B$458),((1/3)*$E$458),"")</f>
        <v/>
      </c>
      <c r="IT458" s="269" t="str">
        <f>IF(AND($A$458&lt;=AC$367,AC$367&lt;=$B$458),((2/3)*$E$458),"")</f>
        <v/>
      </c>
      <c r="IU458" s="269" t="str">
        <f>IF(AND($A$458&lt;=AD$367,AD$367&lt;=$B$458),$C$458,"")</f>
        <v/>
      </c>
      <c r="IV458" s="269" t="str">
        <f>IF(AND($A$458&lt;=AD$367,AD$367&lt;=$B$458),((1/3)*$C$458),"")</f>
        <v/>
      </c>
      <c r="IW458" s="269" t="str">
        <f>IF(AND($A$458&lt;=AD$367,AD$367&lt;=$B$458),((2/3)*$C$458),"")</f>
        <v/>
      </c>
      <c r="IX458" s="269" t="str">
        <f>IF(AND($A$458&lt;=AD$367,AD$367&lt;=$B$458),$D$458,"")</f>
        <v/>
      </c>
      <c r="IY458" s="269" t="str">
        <f>IF(AND($A$458&lt;=AD$367,AD$367&lt;=$B$458),((1/3)*$D$458),"")</f>
        <v/>
      </c>
      <c r="IZ458" s="269" t="str">
        <f>IF(AND($A$458&lt;=AD$367,AD$367&lt;=$B$458),((2/3)*$D$458),"")</f>
        <v/>
      </c>
      <c r="JA458" s="269" t="str">
        <f>IF(AND($A$458&lt;=AD$367,AD$367&lt;=$B$458),$E$458,"")</f>
        <v/>
      </c>
      <c r="JB458" s="269" t="str">
        <f>IF(AND($A$458&lt;=AD$367,AD$367&lt;=$B$458),((1/3)*$E$458),"")</f>
        <v/>
      </c>
      <c r="JC458" s="269" t="str">
        <f>IF(AND($A$458&lt;=AD$367,AD$367&lt;=$B$458),((2/3)*$E$458),"")</f>
        <v/>
      </c>
      <c r="JD458" s="269" t="str">
        <f>IF(AND($A$458&lt;=AE$367,AE$367&lt;=$B$458),$C$458,"")</f>
        <v/>
      </c>
      <c r="JE458" s="269" t="str">
        <f>IF(AND($A$458&lt;=AE$367,AE$367&lt;=$B$458),((1/3)*$C$458),"")</f>
        <v/>
      </c>
      <c r="JF458" s="269" t="str">
        <f>IF(AND($A$458&lt;=AE$367,AE$367&lt;=$B$458),((2/3)*$C$458),"")</f>
        <v/>
      </c>
      <c r="JG458" s="269" t="str">
        <f>IF(AND($A$458&lt;=AE$367,AE$367&lt;=$B$458),$D$458,"")</f>
        <v/>
      </c>
      <c r="JH458" s="269" t="str">
        <f>IF(AND($A$458&lt;=AE$367,AE$367&lt;=$B$458),((1/3)*$D$458),"")</f>
        <v/>
      </c>
      <c r="JI458" s="269" t="str">
        <f>IF(AND($A$458&lt;=AE$367,AE$367&lt;=$B$458),((2/3)*$D$458),"")</f>
        <v/>
      </c>
      <c r="JJ458" s="269" t="str">
        <f>IF(AND($A$458&lt;=AE$367,AE$367&lt;=$B$458),$E$458,"")</f>
        <v/>
      </c>
      <c r="JK458" s="269" t="str">
        <f>IF(AND($A$458&lt;=AE$367,AE$367&lt;=$B$458),((1/3)*$E$458),"")</f>
        <v/>
      </c>
      <c r="JL458" s="269" t="str">
        <f>IF(AND($A$458&lt;=AE$367,AE$367&lt;=$B$458),((2/3)*$E$458),"")</f>
        <v/>
      </c>
      <c r="JM458" s="269" t="str">
        <f>IF(AND($A$458&lt;=AF$367,AF$367&lt;=$B$458),$C$458,"")</f>
        <v/>
      </c>
      <c r="JN458" s="269" t="str">
        <f>IF(AND($A$458&lt;=AF$367,AF$367&lt;=$B$458),((1/3)*$C$458),"")</f>
        <v/>
      </c>
      <c r="JO458" s="269" t="str">
        <f>IF(AND($A$458&lt;=AF$367,AF$367&lt;=$B$458),((2/3)*$C$458),"")</f>
        <v/>
      </c>
      <c r="JP458" s="269" t="str">
        <f>IF(AND($A$458&lt;=AF$367,AF$367&lt;=$B$458),$D$458,"")</f>
        <v/>
      </c>
      <c r="JQ458" s="269" t="str">
        <f>IF(AND($A$458&lt;=AF$367,AF$367&lt;=$B$458),((1/3)*$D$458),"")</f>
        <v/>
      </c>
      <c r="JR458" s="269" t="str">
        <f>IF(AND($A$458&lt;=AF$367,AF$367&lt;=$B$458),((2/3)*$D$458),"")</f>
        <v/>
      </c>
      <c r="JS458" s="269" t="str">
        <f>IF(AND($A$458&lt;=AF$367,AF$367&lt;=$B$458),$E$458,"")</f>
        <v/>
      </c>
      <c r="JT458" s="269" t="str">
        <f>IF(AND($A$458&lt;=AF$367,AF$367&lt;=$B$458),((1/3)*$E$458),"")</f>
        <v/>
      </c>
      <c r="JU458" s="269" t="str">
        <f>IF(AND($A$458&lt;=AF$367,AF$367&lt;=$B$458),((2/3)*$E$458),"")</f>
        <v/>
      </c>
      <c r="JV458" s="269" t="str">
        <f>IF(AND($A$458&lt;=AG$367,AG$367&lt;=$B$458),$C$458,"")</f>
        <v/>
      </c>
      <c r="JW458" s="269" t="str">
        <f>IF(AND($A$458&lt;=AG$367,AG$367&lt;=$B$458),((1/3)*$C$458),"")</f>
        <v/>
      </c>
      <c r="JX458" s="269" t="str">
        <f>IF(AND($A$458&lt;=AG$367,AG$367&lt;=$B$458),((2/3)*$C$458),"")</f>
        <v/>
      </c>
      <c r="JY458" s="269" t="str">
        <f>IF(AND($A$458&lt;=AG$367,AG$367&lt;=$B$458),$D$458,"")</f>
        <v/>
      </c>
      <c r="JZ458" s="269" t="str">
        <f>IF(AND($A$458&lt;=AG$367,AG$367&lt;=$B$458),((1/3)*$D$458),"")</f>
        <v/>
      </c>
      <c r="KA458" s="269" t="str">
        <f>IF(AND($A$458&lt;=AG$367,AG$367&lt;=$B$458),((2/3)*$D$458),"")</f>
        <v/>
      </c>
      <c r="KB458" s="269" t="str">
        <f>IF(AND($A$458&lt;=AG$367,AG$367&lt;=$B$458),$E$458,"")</f>
        <v/>
      </c>
      <c r="KC458" s="269" t="str">
        <f>IF(AND($A$458&lt;=AG$367,AG$367&lt;=$B$458),((1/3)*$E$458),"")</f>
        <v/>
      </c>
      <c r="KD458" s="269" t="str">
        <f>IF(AND($A$458&lt;=AG$367,AG$367&lt;=$B$458),((2/3)*$E$458),"")</f>
        <v/>
      </c>
      <c r="KE458" s="269" t="str">
        <f>IF(AND($A$458&lt;=AH$367,AH$367&lt;=$B$458),$C$458,"")</f>
        <v/>
      </c>
      <c r="KF458" s="269" t="str">
        <f>IF(AND($A$458&lt;=AH$367,AH$367&lt;=$B$458),((1/3)*$C$458),"")</f>
        <v/>
      </c>
      <c r="KG458" s="269" t="str">
        <f>IF(AND($A$458&lt;=AH$367,AH$367&lt;=$B$458),((2/3)*$C$458),"")</f>
        <v/>
      </c>
      <c r="KH458" s="269" t="str">
        <f>IF(AND($A$458&lt;=AH$367,AH$367&lt;=$B$458),$D$458,"")</f>
        <v/>
      </c>
      <c r="KI458" s="269" t="str">
        <f>IF(AND($A$458&lt;=AH$367,AH$367&lt;=$B$458),((1/3)*$D$458),"")</f>
        <v/>
      </c>
      <c r="KJ458" s="269" t="str">
        <f>IF(AND($A$458&lt;=AH$367,AH$367&lt;=$B$458),((2/3)*$D$458),"")</f>
        <v/>
      </c>
      <c r="KK458" s="269" t="str">
        <f>IF(AND($A$458&lt;=AH$367,AH$367&lt;=$B$458),$E$458,"")</f>
        <v/>
      </c>
      <c r="KL458" s="269" t="str">
        <f>IF(AND($A$458&lt;=AH$367,AH$367&lt;=$B$458),((1/3)*$E$458),"")</f>
        <v/>
      </c>
      <c r="KM458" s="269" t="str">
        <f>IF(AND($A$458&lt;=AH$367,AH$367&lt;=$B$458),((2/3)*$E$458),"")</f>
        <v/>
      </c>
      <c r="KN458" s="269" t="str">
        <f>IF(AND($A$458&lt;=AI$367,AI$367&lt;=$B$458),$C$458,"")</f>
        <v/>
      </c>
      <c r="KO458" s="269" t="str">
        <f>IF(AND($A$458&lt;=AI$367,AI$367&lt;=$B$458),((1/3)*$C$458),"")</f>
        <v/>
      </c>
      <c r="KP458" s="269" t="str">
        <f>IF(AND($A$458&lt;=AI$367,AI$367&lt;=$B$458),((2/3)*$C$458),"")</f>
        <v/>
      </c>
      <c r="KQ458" s="269" t="str">
        <f>IF(AND($A$458&lt;=AI$367,AI$367&lt;=$B$458),$D$458,"")</f>
        <v/>
      </c>
      <c r="KR458" s="269" t="str">
        <f>IF(AND($A$458&lt;=AI$367,AI$367&lt;=$B$458),((1/3)*$D$458),"")</f>
        <v/>
      </c>
      <c r="KS458" s="269" t="str">
        <f>IF(AND($A$458&lt;=AI$367,AI$367&lt;=$B$458),((2/3)*$D$458),"")</f>
        <v/>
      </c>
      <c r="KT458" s="269" t="str">
        <f>IF(AND($A$458&lt;=AI$367,AI$367&lt;=$B$458),$E$458,"")</f>
        <v/>
      </c>
      <c r="KU458" s="269" t="str">
        <f>IF(AND($A$458&lt;=AI$367,AI$367&lt;=$B$458),((1/3)*$E$458),"")</f>
        <v/>
      </c>
      <c r="KV458" s="269" t="str">
        <f>IF(AND($A$458&lt;=AI$367,AI$367&lt;=$B$458),((2/3)*$E$458),"")</f>
        <v/>
      </c>
      <c r="KW458" s="269" t="str">
        <f>IF(AND($A$458&lt;=AJ$367,AJ$367&lt;=$B$458),$C$458,"")</f>
        <v/>
      </c>
      <c r="KX458" s="269" t="str">
        <f>IF(AND($A$458&lt;=AJ$367,AJ$367&lt;=$B$458),((1/3)*$C$458),"")</f>
        <v/>
      </c>
      <c r="KY458" s="269" t="str">
        <f>IF(AND($A$458&lt;=AJ$367,AJ$367&lt;=$B$458),((2/3)*$C$458),"")</f>
        <v/>
      </c>
      <c r="KZ458" s="269" t="str">
        <f>IF(AND($A$458&lt;=AJ$367,AJ$367&lt;=$B$458),$D$458,"")</f>
        <v/>
      </c>
      <c r="LA458" s="269" t="str">
        <f>IF(AND($A$458&lt;=AJ$367,AJ$367&lt;=$B$458),((1/3)*$D$458),"")</f>
        <v/>
      </c>
      <c r="LB458" s="269" t="str">
        <f>IF(AND($A$458&lt;=AJ$367,AJ$367&lt;=$B$458),((2/3)*$D$458),"")</f>
        <v/>
      </c>
      <c r="LC458" s="269" t="str">
        <f>IF(AND($A$458&lt;=AJ$367,AJ$367&lt;=$B$458),$E$458,"")</f>
        <v/>
      </c>
      <c r="LD458" s="269" t="str">
        <f>IF(AND($A$458&lt;=AJ$367,AJ$367&lt;=$B$458),((1/3)*$E$458),"")</f>
        <v/>
      </c>
      <c r="LE458" s="269" t="str">
        <f>IF(AND($A$458&lt;=AJ$367,AJ$367&lt;=$B$458),((2/3)*$E$458),"")</f>
        <v/>
      </c>
      <c r="LF458" s="269" t="str">
        <f>IF(AND($A$458&lt;=AK$367,AK$367&lt;=$B$458),$C$458,"")</f>
        <v/>
      </c>
      <c r="LG458" s="269" t="str">
        <f>IF(AND($A$458&lt;=AK$367,AK$367&lt;=$B$458),((1/3)*$C$458),"")</f>
        <v/>
      </c>
      <c r="LH458" s="269" t="str">
        <f>IF(AND($A$458&lt;=AK$367,AK$367&lt;=$B$458),((2/3)*$C$458),"")</f>
        <v/>
      </c>
      <c r="LI458" s="269" t="str">
        <f>IF(AND($A$458&lt;=AK$367,AK$367&lt;=$B$458),$D$458,"")</f>
        <v/>
      </c>
      <c r="LJ458" s="269" t="str">
        <f>IF(AND($A$458&lt;=AK$367,AK$367&lt;=$B$458),((1/3)*$D$458),"")</f>
        <v/>
      </c>
      <c r="LK458" s="269" t="str">
        <f>IF(AND($A$458&lt;=AK$367,AK$367&lt;=$B$458),((2/3)*$D$458),"")</f>
        <v/>
      </c>
      <c r="LL458" s="269" t="str">
        <f>IF(AND($A$458&lt;=AK$367,AK$367&lt;=$B$458),$E$458,"")</f>
        <v/>
      </c>
      <c r="LM458" s="269" t="str">
        <f>IF(AND($A$458&lt;=AK$367,AK$367&lt;=$B$458),((1/3)*$E$458),"")</f>
        <v/>
      </c>
      <c r="LN458" s="269" t="str">
        <f>IF(AND($A$458&lt;=AK$367,AK$367&lt;=$B$458),((2/3)*$E$458),"")</f>
        <v/>
      </c>
      <c r="LO458" s="269" t="str">
        <f>IF(AND($A$458&lt;=AL$367,AL$367&lt;=$B$458),$C$458,"")</f>
        <v/>
      </c>
      <c r="LP458" s="269" t="str">
        <f>IF(AND($A$458&lt;=AL$367,AL$367&lt;=$B$458),((1/3)*$C$458),"")</f>
        <v/>
      </c>
      <c r="LQ458" s="269" t="str">
        <f>IF(AND($A$458&lt;=AL$367,AL$367&lt;=$B$458),((2/3)*$C$458),"")</f>
        <v/>
      </c>
      <c r="LR458" s="269" t="str">
        <f>IF(AND($A$458&lt;=AL$367,AL$367&lt;=$B$458),$D$458,"")</f>
        <v/>
      </c>
      <c r="LS458" s="269" t="str">
        <f>IF(AND($A$458&lt;=AL$367,AL$367&lt;=$B$458),((1/3)*$D$458),"")</f>
        <v/>
      </c>
      <c r="LT458" s="269" t="str">
        <f>IF(AND($A$458&lt;=AL$367,AL$367&lt;=$B$458),((2/3)*$D$458),"")</f>
        <v/>
      </c>
      <c r="LU458" s="269" t="str">
        <f>IF(AND($A$458&lt;=AL$367,AL$367&lt;=$B$458),$E$458,"")</f>
        <v/>
      </c>
      <c r="LV458" s="269" t="str">
        <f>IF(AND($A$458&lt;=AL$367,AL$367&lt;=$B$458),((1/3)*$E$458),"")</f>
        <v/>
      </c>
      <c r="LW458" s="269" t="str">
        <f>IF(AND($A$458&lt;=AL$367,AL$367&lt;=$B$458),((2/3)*$E$458),"")</f>
        <v/>
      </c>
      <c r="LX458" s="269" t="str">
        <f>IF(AND($A$458&lt;=AM$367,AM$367&lt;=$B$458),$C$458,"")</f>
        <v/>
      </c>
      <c r="LY458" s="269" t="str">
        <f>IF(AND($A$458&lt;=AM$367,AM$367&lt;=$B$458),((1/3)*$C$458),"")</f>
        <v/>
      </c>
      <c r="LZ458" s="269" t="str">
        <f>IF(AND($A$458&lt;=AM$367,AM$367&lt;=$B$458),((2/3)*$C$458),"")</f>
        <v/>
      </c>
      <c r="MA458" s="269" t="str">
        <f>IF(AND($A$458&lt;=AM$367,AM$367&lt;=$B$458),$D$458,"")</f>
        <v/>
      </c>
      <c r="MB458" s="269" t="str">
        <f>IF(AND($A$458&lt;=AM$367,AM$367&lt;=$B$458),((1/3)*$D$458),"")</f>
        <v/>
      </c>
      <c r="MC458" s="269" t="str">
        <f>IF(AND($A$458&lt;=AM$367,AM$367&lt;=$B$458),((2/3)*$D$458),"")</f>
        <v/>
      </c>
      <c r="MD458" s="269" t="str">
        <f>IF(AND($A$458&lt;=AM$367,AM$367&lt;=$B$458),$E$458,"")</f>
        <v/>
      </c>
      <c r="ME458" s="269" t="str">
        <f>IF(AND($A$458&lt;=AM$367,AM$367&lt;=$B$458),((1/3)*$E$458),"")</f>
        <v/>
      </c>
      <c r="MF458" s="269" t="str">
        <f>IF(AND($A$458&lt;=AM$367,AM$367&lt;=$B$458),((2/3)*$E$458),"")</f>
        <v/>
      </c>
      <c r="MG458" s="269" t="str">
        <f>IF(AND($A$458&lt;=AN$367,AN$367&lt;=$B$458),$C$458,"")</f>
        <v/>
      </c>
      <c r="MH458" s="269" t="str">
        <f>IF(AND($A$458&lt;=AN$367,AN$367&lt;=$B$458),((1/3)*$C$458),"")</f>
        <v/>
      </c>
      <c r="MI458" s="269" t="str">
        <f>IF(AND($A$458&lt;=AN$367,AN$367&lt;=$B$458),((2/3)*$C$458),"")</f>
        <v/>
      </c>
      <c r="MJ458" s="269" t="str">
        <f>IF(AND($A$458&lt;=AN$367,AN$367&lt;=$B$458),$D$458,"")</f>
        <v/>
      </c>
      <c r="MK458" s="269" t="str">
        <f>IF(AND($A$458&lt;=AN$367,AN$367&lt;=$B$458),((1/3)*$D$458),"")</f>
        <v/>
      </c>
      <c r="ML458" s="269" t="str">
        <f>IF(AND($A$458&lt;=AN$367,AN$367&lt;=$B$458),((2/3)*$D$458),"")</f>
        <v/>
      </c>
      <c r="MM458" s="269" t="str">
        <f>IF(AND($A$458&lt;=AN$367,AN$367&lt;=$B$458),$E$458,"")</f>
        <v/>
      </c>
      <c r="MN458" s="269" t="str">
        <f>IF(AND($A$458&lt;=AN$367,AN$367&lt;=$B$458),((1/3)*$E$458),"")</f>
        <v/>
      </c>
      <c r="MO458" s="269" t="str">
        <f>IF(AND($A$458&lt;=AN$367,AN$367&lt;=$B$458),((2/3)*$E$458),"")</f>
        <v/>
      </c>
      <c r="MP458" s="269" t="str">
        <f>IF(AND($A$458&lt;=AO$367,AO$367&lt;=$B$458),$C$458,"")</f>
        <v/>
      </c>
      <c r="MQ458" s="269" t="str">
        <f>IF(AND($A$458&lt;=AO$367,AO$367&lt;=$B$458),((1/3)*$C$458),"")</f>
        <v/>
      </c>
      <c r="MR458" s="269" t="str">
        <f>IF(AND($A$458&lt;=AO$367,AO$367&lt;=$B$458),((2/3)*$C$458),"")</f>
        <v/>
      </c>
      <c r="MS458" s="269" t="str">
        <f>IF(AND($A$458&lt;=AO$367,AO$367&lt;=$B$458),$D$458,"")</f>
        <v/>
      </c>
      <c r="MT458" s="269" t="str">
        <f>IF(AND($A$458&lt;=AO$367,AO$367&lt;=$B$458),((1/3)*$D$458),"")</f>
        <v/>
      </c>
      <c r="MU458" s="269" t="str">
        <f>IF(AND($A$458&lt;=AO$367,AO$367&lt;=$B$458),((2/3)*$D$458),"")</f>
        <v/>
      </c>
      <c r="MV458" s="269" t="str">
        <f>IF(AND($A$458&lt;=AO$367,AO$367&lt;=$B$458),$E$458,"")</f>
        <v/>
      </c>
      <c r="MW458" s="269" t="str">
        <f>IF(AND($A$458&lt;=AO$367,AO$367&lt;=$B$458),((1/3)*$E$458),"")</f>
        <v/>
      </c>
      <c r="MX458" s="269" t="str">
        <f>IF(AND($A$458&lt;=AO$367,AO$367&lt;=$B$458),((2/3)*$E$458),"")</f>
        <v/>
      </c>
      <c r="MY458" s="269" t="str">
        <f>IF(AND($A$458&lt;=AP$367,AP$367&lt;=$B$458),$C$458,"")</f>
        <v/>
      </c>
      <c r="MZ458" s="269" t="str">
        <f>IF(AND($A$458&lt;=AP$367,AP$367&lt;=$B$458),((1/3)*$C$458),"")</f>
        <v/>
      </c>
      <c r="NA458" s="269" t="str">
        <f>IF(AND($A$458&lt;=AP$367,AP$367&lt;=$B$458),((2/3)*$C$458),"")</f>
        <v/>
      </c>
      <c r="NB458" s="269" t="str">
        <f>IF(AND($A$458&lt;=AP$367,AP$367&lt;=$B$458),$D$458,"")</f>
        <v/>
      </c>
      <c r="NC458" s="269" t="str">
        <f>IF(AND($A$458&lt;=AP$367,AP$367&lt;=$B$458),((1/3)*$D$458),"")</f>
        <v/>
      </c>
      <c r="ND458" s="269" t="str">
        <f>IF(AND($A$458&lt;=AP$367,AP$367&lt;=$B$458),((2/3)*$D$458),"")</f>
        <v/>
      </c>
      <c r="NE458" s="269" t="str">
        <f>IF(AND($A$458&lt;=AP$367,AP$367&lt;=$B$458),$E$458,"")</f>
        <v/>
      </c>
      <c r="NF458" s="269" t="str">
        <f>IF(AND($A$458&lt;=AP$367,AP$367&lt;=$B$458),((1/3)*$E$458),"")</f>
        <v/>
      </c>
      <c r="NG458" s="269" t="str">
        <f>IF(AND($A$458&lt;=AP$367,AP$367&lt;=$B$458),((2/3)*$E$458),"")</f>
        <v/>
      </c>
      <c r="NH458" s="269" t="str">
        <f>IF(AND($A$458&lt;=AQ$367,AQ$367&lt;=$B$458),$C$458,"")</f>
        <v/>
      </c>
      <c r="NI458" s="269" t="str">
        <f>IF(AND($A$458&lt;=AQ$367,AQ$367&lt;=$B$458),((1/3)*$C$458),"")</f>
        <v/>
      </c>
      <c r="NJ458" s="269" t="str">
        <f>IF(AND($A$458&lt;=AQ$367,AQ$367&lt;=$B$458),((2/3)*$C$458),"")</f>
        <v/>
      </c>
      <c r="NK458" s="269" t="str">
        <f>IF(AND($A$458&lt;=AQ$367,AQ$367&lt;=$B$458),$D$458,"")</f>
        <v/>
      </c>
      <c r="NL458" s="269" t="str">
        <f>IF(AND($A$458&lt;=AQ$367,AQ$367&lt;=$B$458),((1/3)*$D$458),"")</f>
        <v/>
      </c>
      <c r="NM458" s="269" t="str">
        <f>IF(AND($A$458&lt;=AQ$367,AQ$367&lt;=$B$458),((2/3)*$D$458),"")</f>
        <v/>
      </c>
      <c r="NN458" s="269" t="str">
        <f>IF(AND($A$458&lt;=AQ$367,AQ$367&lt;=$B$458),$E$458,"")</f>
        <v/>
      </c>
      <c r="NO458" s="269" t="str">
        <f>IF(AND($A$458&lt;=AQ$367,AQ$367&lt;=$B$458),((1/3)*$E$458),"")</f>
        <v/>
      </c>
      <c r="NP458" s="269" t="str">
        <f>IF(AND($A$458&lt;=AQ$367,AQ$367&lt;=$B$458),((2/3)*$E$458),"")</f>
        <v/>
      </c>
      <c r="NQ458" s="269" t="str">
        <f>IF(AND($A$458&lt;=AR$367,AR$367&lt;=$B$458),$C$458,"")</f>
        <v/>
      </c>
      <c r="NR458" s="269" t="str">
        <f>IF(AND($A$458&lt;=AR$367,AR$367&lt;=$B$458),((1/3)*$C$458),"")</f>
        <v/>
      </c>
      <c r="NS458" s="269" t="str">
        <f>IF(AND($A$458&lt;=AR$367,AR$367&lt;=$B$458),((2/3)*$C$458),"")</f>
        <v/>
      </c>
      <c r="NT458" s="269" t="str">
        <f>IF(AND($A$458&lt;=AR$367,AR$367&lt;=$B$458),$D$458,"")</f>
        <v/>
      </c>
      <c r="NU458" s="269" t="str">
        <f>IF(AND($A$458&lt;=AR$367,AR$367&lt;=$B$458),((1/3)*$D$458),"")</f>
        <v/>
      </c>
      <c r="NV458" s="269" t="str">
        <f>IF(AND($A$458&lt;=AR$367,AR$367&lt;=$B$458),((2/3)*$D$458),"")</f>
        <v/>
      </c>
      <c r="NW458" s="269" t="str">
        <f>IF(AND($A$458&lt;=AR$367,AR$367&lt;=$B$458),$E$458,"")</f>
        <v/>
      </c>
      <c r="NX458" s="269" t="str">
        <f>IF(AND($A$458&lt;=AR$367,AR$367&lt;=$B$458),((1/3)*$E$458),"")</f>
        <v/>
      </c>
      <c r="NY458" s="269" t="str">
        <f>IF(AND($A$458&lt;=AR$367,AR$367&lt;=$B$458),((2/3)*$E$458),"")</f>
        <v/>
      </c>
      <c r="NZ458" s="269" t="str">
        <f>IF(AND($A$458&lt;=AS$367,AS$367&lt;=$B$458),$C$458,"")</f>
        <v/>
      </c>
      <c r="OA458" s="269" t="str">
        <f>IF(AND($A$458&lt;=AS$367,AS$367&lt;=$B$458),((1/3)*$C$458),"")</f>
        <v/>
      </c>
      <c r="OB458" s="269" t="str">
        <f>IF(AND($A$458&lt;=AS$367,AS$367&lt;=$B$458),((2/3)*$C$458),"")</f>
        <v/>
      </c>
      <c r="OC458" s="269" t="str">
        <f>IF(AND($A$458&lt;=AS$367,AS$367&lt;=$B$458),$D$458,"")</f>
        <v/>
      </c>
      <c r="OD458" s="269" t="str">
        <f>IF(AND($A$458&lt;=AS$367,AS$367&lt;=$B$458),((1/3)*$D$458),"")</f>
        <v/>
      </c>
      <c r="OE458" s="269" t="str">
        <f>IF(AND($A$458&lt;=AS$367,AS$367&lt;=$B$458),((2/3)*$D$458),"")</f>
        <v/>
      </c>
      <c r="OF458" s="269" t="str">
        <f>IF(AND($A$458&lt;=AS$367,AS$367&lt;=$B$458),$E$458,"")</f>
        <v/>
      </c>
      <c r="OG458" s="269" t="str">
        <f>IF(AND($A$458&lt;=AS$367,AS$367&lt;=$B$458),((1/3)*$E$458),"")</f>
        <v/>
      </c>
      <c r="OH458" s="269" t="str">
        <f>IF(AND($A$458&lt;=AS$367,AS$367&lt;=$B$458),((2/3)*$E$458),"")</f>
        <v/>
      </c>
      <c r="OI458" s="269" t="str">
        <f>IF(AND($A$458&lt;=AT$367,AT$367&lt;=$B$458),$C$458,"")</f>
        <v/>
      </c>
      <c r="OJ458" s="269" t="str">
        <f>IF(AND($A$458&lt;=AT$367,AT$367&lt;=$B$458),((1/3)*$C$458),"")</f>
        <v/>
      </c>
      <c r="OK458" s="269" t="str">
        <f>IF(AND($A$458&lt;=AT$367,AT$367&lt;=$B$458),((2/3)*$C$458),"")</f>
        <v/>
      </c>
      <c r="OL458" s="269" t="str">
        <f>IF(AND($A$458&lt;=AT$367,AT$367&lt;=$B$458),$D$458,"")</f>
        <v/>
      </c>
      <c r="OM458" s="269" t="str">
        <f>IF(AND($A$458&lt;=AT$367,AT$367&lt;=$B$458),((1/3)*$D$458),"")</f>
        <v/>
      </c>
      <c r="ON458" s="269" t="str">
        <f>IF(AND($A$458&lt;=AT$367,AT$367&lt;=$B$458),((2/3)*$D$458),"")</f>
        <v/>
      </c>
      <c r="OO458" s="269" t="str">
        <f>IF(AND($A$458&lt;=AT$367,AT$367&lt;=$B$458),$E$458,"")</f>
        <v/>
      </c>
      <c r="OP458" s="269" t="str">
        <f>IF(AND($A$458&lt;=AT$367,AT$367&lt;=$B$458),((1/3)*$E$458),"")</f>
        <v/>
      </c>
      <c r="OQ458" s="269" t="str">
        <f>IF(AND($A$458&lt;=AT$367,AT$367&lt;=$B$458),((2/3)*$E$458),"")</f>
        <v/>
      </c>
      <c r="OR458" s="269" t="str">
        <f>IF(AND($A$458&lt;=AU$367,AU$367&lt;=$B$458),$C$458,"")</f>
        <v/>
      </c>
      <c r="OS458" s="269" t="str">
        <f>IF(AND($A$458&lt;=AU$367,AU$367&lt;=$B$458),((1/3)*$C$458),"")</f>
        <v/>
      </c>
      <c r="OT458" s="269" t="str">
        <f>IF(AND($A$458&lt;=AU$367,AU$367&lt;=$B$458),((2/3)*$C$458),"")</f>
        <v/>
      </c>
      <c r="OU458" s="269" t="str">
        <f>IF(AND($A$458&lt;=AU$367,AU$367&lt;=$B$458),$D$458,"")</f>
        <v/>
      </c>
      <c r="OV458" s="269" t="str">
        <f>IF(AND($A$458&lt;=AU$367,AU$367&lt;=$B$458),((1/3)*$D$458),"")</f>
        <v/>
      </c>
      <c r="OW458" s="269" t="str">
        <f>IF(AND($A$458&lt;=AU$367,AU$367&lt;=$B$458),((2/3)*$D$458),"")</f>
        <v/>
      </c>
      <c r="OX458" s="269" t="str">
        <f>IF(AND($A$458&lt;=AU$367,AU$367&lt;=$B$458),$E$458,"")</f>
        <v/>
      </c>
      <c r="OY458" s="269" t="str">
        <f>IF(AND($A$458&lt;=AU$367,AU$367&lt;=$B$458),((1/3)*$E$458),"")</f>
        <v/>
      </c>
      <c r="OZ458" s="269" t="str">
        <f>IF(AND($A$458&lt;=AU$367,AU$367&lt;=$B$458),((2/3)*$E$458),"")</f>
        <v/>
      </c>
      <c r="PA458" s="269" t="str">
        <f>IF(AND($A$458&lt;=AV$367,AV$367&lt;=$B$458),$C$458,"")</f>
        <v/>
      </c>
      <c r="PB458" s="269" t="str">
        <f>IF(AND($A$458&lt;=AV$367,AV$367&lt;=$B$458),((1/3)*$C$458),"")</f>
        <v/>
      </c>
      <c r="PC458" s="269" t="str">
        <f>IF(AND($A$458&lt;=AV$367,AV$367&lt;=$B$458),((2/3)*$C$458),"")</f>
        <v/>
      </c>
      <c r="PD458" s="269" t="str">
        <f>IF(AND($A$458&lt;=AV$367,AV$367&lt;=$B$458),$D$458,"")</f>
        <v/>
      </c>
      <c r="PE458" s="269" t="str">
        <f>IF(AND($A$458&lt;=AV$367,AV$367&lt;=$B$458),((1/3)*$D$458),"")</f>
        <v/>
      </c>
      <c r="PF458" s="269" t="str">
        <f>IF(AND($A$458&lt;=AV$367,AV$367&lt;=$B$458),((2/3)*$D$458),"")</f>
        <v/>
      </c>
      <c r="PG458" s="269" t="str">
        <f>IF(AND($A$458&lt;=AV$367,AV$367&lt;=$B$458),$E$458,"")</f>
        <v/>
      </c>
      <c r="PH458" s="269" t="str">
        <f>IF(AND($A$458&lt;=AV$367,AV$367&lt;=$B$458),((1/3)*$E$458),"")</f>
        <v/>
      </c>
      <c r="PI458" s="269" t="str">
        <f>IF(AND($A$458&lt;=AV$367,AV$367&lt;=$B$458),((2/3)*$E$458),"")</f>
        <v/>
      </c>
      <c r="PJ458" s="269" t="str">
        <f>IF(AND($A$458&lt;=AW$367,AW$367&lt;=$B$458),$C$458,"")</f>
        <v/>
      </c>
      <c r="PK458" s="269" t="str">
        <f>IF(AND($A$458&lt;=AW$367,AW$367&lt;=$B$458),((1/3)*$C$458),"")</f>
        <v/>
      </c>
      <c r="PL458" s="269" t="str">
        <f>IF(AND($A$458&lt;=AW$367,AW$367&lt;=$B$458),((2/3)*$C$458),"")</f>
        <v/>
      </c>
      <c r="PM458" s="269" t="str">
        <f>IF(AND($A$458&lt;=AW$367,AW$367&lt;=$B$458),$D$458,"")</f>
        <v/>
      </c>
      <c r="PN458" s="269" t="str">
        <f>IF(AND($A$458&lt;=AW$367,AW$367&lt;=$B$458),((1/3)*$D$458),"")</f>
        <v/>
      </c>
      <c r="PO458" s="269" t="str">
        <f>IF(AND($A$458&lt;=AW$367,AW$367&lt;=$B$458),((2/3)*$D$458),"")</f>
        <v/>
      </c>
      <c r="PP458" s="269" t="str">
        <f>IF(AND($A$458&lt;=AW$367,AW$367&lt;=$B$458),$E$458,"")</f>
        <v/>
      </c>
      <c r="PQ458" s="269" t="str">
        <f>IF(AND($A$458&lt;=AW$367,AW$367&lt;=$B$458),((1/3)*$E$458),"")</f>
        <v/>
      </c>
      <c r="PR458" s="269" t="str">
        <f>IF(AND($A$458&lt;=AW$367,AW$367&lt;=$B$458),((2/3)*$E$458),"")</f>
        <v/>
      </c>
      <c r="PS458" s="269" t="str">
        <f>IF(AND($A$458&lt;=AX$367,AX$367&lt;=$B$458),$C$458,"")</f>
        <v/>
      </c>
      <c r="PT458" s="269" t="str">
        <f>IF(AND($A$458&lt;=AX$367,AX$367&lt;=$B$458),((1/3)*$C$458),"")</f>
        <v/>
      </c>
      <c r="PU458" s="269" t="str">
        <f>IF(AND($A$458&lt;=AX$367,AX$367&lt;=$B$458),((2/3)*$C$458),"")</f>
        <v/>
      </c>
      <c r="PV458" s="269" t="str">
        <f>IF(AND($A$458&lt;=AX$367,AX$367&lt;=$B$458),$D$458,"")</f>
        <v/>
      </c>
      <c r="PW458" s="269" t="str">
        <f>IF(AND($A$458&lt;=AX$367,AX$367&lt;=$B$458),((1/3)*$D$458),"")</f>
        <v/>
      </c>
      <c r="PX458" s="269" t="str">
        <f>IF(AND($A$458&lt;=AX$367,AX$367&lt;=$B$458),((2/3)*$D$458),"")</f>
        <v/>
      </c>
      <c r="PY458" s="269" t="str">
        <f>IF(AND($A$458&lt;=AX$367,AX$367&lt;=$B$458),$E$458,"")</f>
        <v/>
      </c>
      <c r="PZ458" s="269" t="str">
        <f>IF(AND($A$458&lt;=AX$367,AX$367&lt;=$B$458),((1/3)*$E$458),"")</f>
        <v/>
      </c>
      <c r="QA458" s="269" t="str">
        <f>IF(AND($A$458&lt;=AX$367,AX$367&lt;=$B$458),((2/3)*$E$458),"")</f>
        <v/>
      </c>
      <c r="QB458" s="269" t="str">
        <f>IF(AND($A$458&lt;=AY$367,AY$367&lt;=$B$458),$C$458,"")</f>
        <v/>
      </c>
      <c r="QC458" s="269" t="str">
        <f>IF(AND($A$458&lt;=AY$367,AY$367&lt;=$B$458),((1/3)*$C$458),"")</f>
        <v/>
      </c>
      <c r="QD458" s="269" t="str">
        <f>IF(AND($A$458&lt;=AY$367,AY$367&lt;=$B$458),((2/3)*$C$458),"")</f>
        <v/>
      </c>
      <c r="QE458" s="269" t="str">
        <f>IF(AND($A$458&lt;=AY$367,AY$367&lt;=$B$458),$D$458,"")</f>
        <v/>
      </c>
      <c r="QF458" s="269" t="str">
        <f>IF(AND($A$458&lt;=AY$367,AY$367&lt;=$B$458),((1/3)*$D$458),"")</f>
        <v/>
      </c>
      <c r="QG458" s="269" t="str">
        <f>IF(AND($A$458&lt;=AY$367,AY$367&lt;=$B$458),((2/3)*$D$458),"")</f>
        <v/>
      </c>
      <c r="QH458" s="269" t="str">
        <f>IF(AND($A$458&lt;=AY$367,AY$367&lt;=$B$458),$E$458,"")</f>
        <v/>
      </c>
      <c r="QI458" s="269" t="str">
        <f>IF(AND($A$458&lt;=AY$367,AY$367&lt;=$B$458),((1/3)*$E$458),"")</f>
        <v/>
      </c>
      <c r="QJ458" s="269" t="str">
        <f>IF(AND($A$458&lt;=AY$367,AY$367&lt;=$B$458),((2/3)*$E$458),"")</f>
        <v/>
      </c>
      <c r="QK458" s="269" t="str">
        <f>IF(AND($A$458&lt;=AZ$367,AZ$367&lt;=$B$458),$C$458,"")</f>
        <v/>
      </c>
      <c r="QL458" s="269" t="str">
        <f>IF(AND($A$458&lt;=AZ$367,AZ$367&lt;=$B$458),((1/3)*$C$458),"")</f>
        <v/>
      </c>
      <c r="QM458" s="269" t="str">
        <f>IF(AND($A$458&lt;=AZ$367,AZ$367&lt;=$B$458),((2/3)*$C$458),"")</f>
        <v/>
      </c>
      <c r="QN458" s="269" t="str">
        <f>IF(AND($A$458&lt;=AZ$367,AZ$367&lt;=$B$458),$D$458,"")</f>
        <v/>
      </c>
      <c r="QO458" s="269" t="str">
        <f>IF(AND($A$458&lt;=AZ$367,AZ$367&lt;=$B$458),((1/3)*$D$458),"")</f>
        <v/>
      </c>
      <c r="QP458" s="269" t="str">
        <f>IF(AND($A$458&lt;=AZ$367,AZ$367&lt;=$B$458),((2/3)*$D$458),"")</f>
        <v/>
      </c>
      <c r="QQ458" s="269" t="str">
        <f>IF(AND($A$458&lt;=AZ$367,AZ$367&lt;=$B$458),$E$458,"")</f>
        <v/>
      </c>
      <c r="QR458" s="269" t="str">
        <f>IF(AND($A$458&lt;=AZ$367,AZ$367&lt;=$B$458),((1/3)*$E$458),"")</f>
        <v/>
      </c>
      <c r="QS458" s="269" t="str">
        <f>IF(AND($A$458&lt;=AZ$367,AZ$367&lt;=$B$458),((2/3)*$E$458),"")</f>
        <v/>
      </c>
      <c r="QT458" s="269" t="str">
        <f>IF(AND($A$458&lt;=BA$367,BA$367&lt;=$B$458),$C$458,"")</f>
        <v/>
      </c>
      <c r="QU458" s="269" t="str">
        <f>IF(AND($A$458&lt;=BA$367,BA$367&lt;=$B$458),((1/3)*$C$458),"")</f>
        <v/>
      </c>
      <c r="QV458" s="269" t="str">
        <f>IF(AND($A$458&lt;=BA$367,BA$367&lt;=$B$458),((2/3)*$C$458),"")</f>
        <v/>
      </c>
      <c r="QW458" s="269" t="str">
        <f>IF(AND($A$458&lt;=BA$367,BA$367&lt;=$B$458),$D$458,"")</f>
        <v/>
      </c>
      <c r="QX458" s="269" t="str">
        <f>IF(AND($A$458&lt;=BA$367,BA$367&lt;=$B$458),((1/3)*$D$458),"")</f>
        <v/>
      </c>
      <c r="QY458" s="269" t="str">
        <f>IF(AND($A$458&lt;=BA$367,BA$367&lt;=$B$458),((2/3)*$D$458),"")</f>
        <v/>
      </c>
      <c r="QZ458" s="269" t="str">
        <f>IF(AND($A$458&lt;=BA$367,BA$367&lt;=$B$458),$E$458,"")</f>
        <v/>
      </c>
      <c r="RA458" s="269" t="str">
        <f>IF(AND($A$458&lt;=BA$367,BA$367&lt;=$B$458),((1/3)*$E$458),"")</f>
        <v/>
      </c>
      <c r="RB458" s="269" t="str">
        <f>IF(AND($A$458&lt;=BA$367,BA$367&lt;=$B$458),((2/3)*$E$458),"")</f>
        <v/>
      </c>
      <c r="RC458" s="269" t="str">
        <f>IF(AND($A$458&lt;=BB$367,BB$367&lt;=$B$458),$C$458,"")</f>
        <v/>
      </c>
      <c r="RD458" s="269" t="str">
        <f>IF(AND($A$458&lt;=BB$367,BB$367&lt;=$B$458),((1/3)*$C$458),"")</f>
        <v/>
      </c>
      <c r="RE458" s="269" t="str">
        <f>IF(AND($A$458&lt;=BB$367,BB$367&lt;=$B$458),((2/3)*$C$458),"")</f>
        <v/>
      </c>
      <c r="RF458" s="269" t="str">
        <f>IF(AND($A$458&lt;=BB$367,BB$367&lt;=$B$458),$D$458,"")</f>
        <v/>
      </c>
      <c r="RG458" s="269" t="str">
        <f>IF(AND($A$458&lt;=BB$367,BB$367&lt;=$B$458),((1/3)*$D$458),"")</f>
        <v/>
      </c>
      <c r="RH458" s="269" t="str">
        <f>IF(AND($A$458&lt;=BB$367,BB$367&lt;=$B$458),((2/3)*$D$458),"")</f>
        <v/>
      </c>
      <c r="RI458" s="269" t="str">
        <f>IF(AND($A$458&lt;=BB$367,BB$367&lt;=$B$458),$E$458,"")</f>
        <v/>
      </c>
      <c r="RJ458" s="269" t="str">
        <f>IF(AND($A$458&lt;=BB$367,BB$367&lt;=$B$458),((1/3)*$E$458),"")</f>
        <v/>
      </c>
      <c r="RK458" s="269" t="str">
        <f>IF(AND($A$458&lt;=BB$367,BB$367&lt;=$B$458),((2/3)*$E$458),"")</f>
        <v/>
      </c>
      <c r="RL458" s="269" t="str">
        <f>IF(AND($A$458&lt;=BC$367,BC$367&lt;=$B$458),$C$458,"")</f>
        <v/>
      </c>
      <c r="RM458" s="269" t="str">
        <f>IF(AND($A$458&lt;=BC$367,BC$367&lt;=$B$458),((1/3)*$C$458),"")</f>
        <v/>
      </c>
      <c r="RN458" s="269" t="str">
        <f>IF(AND($A$458&lt;=BC$367,BC$367&lt;=$B$458),((2/3)*$C$458),"")</f>
        <v/>
      </c>
      <c r="RO458" s="269" t="str">
        <f>IF(AND($A$458&lt;=BC$367,BC$367&lt;=$B$458),$D$458,"")</f>
        <v/>
      </c>
      <c r="RP458" s="269" t="str">
        <f>IF(AND($A$458&lt;=BC$367,BC$367&lt;=$B$458),((1/3)*$D$458),"")</f>
        <v/>
      </c>
      <c r="RQ458" s="269" t="str">
        <f>IF(AND($A$458&lt;=BC$367,BC$367&lt;=$B$458),((2/3)*$D$458),"")</f>
        <v/>
      </c>
      <c r="RR458" s="269" t="str">
        <f>IF(AND($A$458&lt;=BC$367,BC$367&lt;=$B$458),$E$458,"")</f>
        <v/>
      </c>
      <c r="RS458" s="269" t="str">
        <f>IF(AND($A$458&lt;=BC$367,BC$367&lt;=$B$458),((1/3)*$E$458),"")</f>
        <v/>
      </c>
      <c r="RT458" s="269" t="str">
        <f>IF(AND($A$458&lt;=BC$367,BC$367&lt;=$B$458),((2/3)*$E$458),"")</f>
        <v/>
      </c>
      <c r="RU458" s="269" t="str">
        <f>IF(AND($A$458&lt;=BD$367,BD$367&lt;=$B$458),$C$458,"")</f>
        <v/>
      </c>
      <c r="RV458" s="269" t="str">
        <f>IF(AND($A$458&lt;=BD$367,BD$367&lt;=$B$458),((1/3)*$C$458),"")</f>
        <v/>
      </c>
      <c r="RW458" s="269" t="str">
        <f>IF(AND($A$458&lt;=BD$367,BD$367&lt;=$B$458),((2/3)*$C$458),"")</f>
        <v/>
      </c>
      <c r="RX458" s="269" t="str">
        <f>IF(AND($A$458&lt;=BD$367,BD$367&lt;=$B$458),$D$458,"")</f>
        <v/>
      </c>
      <c r="RY458" s="269" t="str">
        <f>IF(AND($A$458&lt;=BD$367,BD$367&lt;=$B$458),((1/3)*$D$458),"")</f>
        <v/>
      </c>
      <c r="RZ458" s="269" t="str">
        <f>IF(AND($A$458&lt;=BD$367,BD$367&lt;=$B$458),((2/3)*$D$458),"")</f>
        <v/>
      </c>
      <c r="SA458" s="269" t="str">
        <f>IF(AND($A$458&lt;=BD$367,BD$367&lt;=$B$458),$E$458,"")</f>
        <v/>
      </c>
      <c r="SB458" s="269" t="str">
        <f>IF(AND($A$458&lt;=BD$367,BD$367&lt;=$B$458),((1/3)*$E$458),"")</f>
        <v/>
      </c>
      <c r="SC458" s="269" t="str">
        <f>IF(AND($A$458&lt;=BD$367,BD$367&lt;=$B$458),((2/3)*$E$458),"")</f>
        <v/>
      </c>
      <c r="SD458" s="269" t="str">
        <f>IF(AND($A$458&lt;=BE$367,BE$367&lt;=$B$458),$C$458,"")</f>
        <v/>
      </c>
      <c r="SE458" s="269" t="str">
        <f>IF(AND($A$458&lt;=BE$367,BE$367&lt;=$B$458),((1/3)*$C$458),"")</f>
        <v/>
      </c>
      <c r="SF458" s="269" t="str">
        <f>IF(AND($A$458&lt;=BE$367,BE$367&lt;=$B$458),((2/3)*$C$458),"")</f>
        <v/>
      </c>
      <c r="SG458" s="269" t="str">
        <f>IF(AND($A$458&lt;=BE$367,BE$367&lt;=$B$458),$D$458,"")</f>
        <v/>
      </c>
      <c r="SH458" s="269" t="str">
        <f>IF(AND($A$458&lt;=BE$367,BE$367&lt;=$B$458),((1/3)*$D$458),"")</f>
        <v/>
      </c>
      <c r="SI458" s="269" t="str">
        <f>IF(AND($A$458&lt;=BE$367,BE$367&lt;=$B$458),((2/3)*$D$458),"")</f>
        <v/>
      </c>
      <c r="SJ458" s="269" t="str">
        <f>IF(AND($A$458&lt;=BE$367,BE$367&lt;=$B$458),$E$458,"")</f>
        <v/>
      </c>
      <c r="SK458" s="269" t="str">
        <f>IF(AND($A$458&lt;=BE$367,BE$367&lt;=$B$458),((1/3)*$E$458),"")</f>
        <v/>
      </c>
      <c r="SL458" s="269" t="str">
        <f>IF(AND($A$458&lt;=BE$367,BE$367&lt;=$B$458),((2/3)*$E$458),"")</f>
        <v/>
      </c>
      <c r="SM458" s="269" t="str">
        <f>IF(AND($A$458&lt;=BF$367,BF$367&lt;=$B$458),$C$458,"")</f>
        <v/>
      </c>
      <c r="SN458" s="269" t="str">
        <f>IF(AND($A$458&lt;=BF$367,BF$367&lt;=$B$458),((1/3)*$C$458),"")</f>
        <v/>
      </c>
      <c r="SO458" s="269" t="str">
        <f>IF(AND($A$458&lt;=BF$367,BF$367&lt;=$B$458),((2/3)*$C$458),"")</f>
        <v/>
      </c>
      <c r="SP458" s="269" t="str">
        <f>IF(AND($A$458&lt;=BF$367,BF$367&lt;=$B$458),$D$458,"")</f>
        <v/>
      </c>
      <c r="SQ458" s="269" t="str">
        <f>IF(AND($A$458&lt;=BF$367,BF$367&lt;=$B$458),((1/3)*$D$458),"")</f>
        <v/>
      </c>
      <c r="SR458" s="269" t="str">
        <f>IF(AND($A$458&lt;=BF$367,BF$367&lt;=$B$458),((2/3)*$D$458),"")</f>
        <v/>
      </c>
      <c r="SS458" s="269" t="str">
        <f>IF(AND($A$458&lt;=BF$367,BF$367&lt;=$B$458),$E$458,"")</f>
        <v/>
      </c>
      <c r="ST458" s="269" t="str">
        <f>IF(AND($A$458&lt;=BF$367,BF$367&lt;=$B$458),((1/3)*$E$458),"")</f>
        <v/>
      </c>
      <c r="SU458" s="269" t="str">
        <f>IF(AND($A$458&lt;=BF$367,BF$367&lt;=$B$458),((2/3)*$E$458),"")</f>
        <v/>
      </c>
      <c r="SV458" s="269" t="str">
        <f>IF(AND($A$458&lt;=BG$367,BG$367&lt;=$B$458),$C$458,"")</f>
        <v/>
      </c>
      <c r="SW458" s="269" t="str">
        <f>IF(AND($A$458&lt;=BG$367,BG$367&lt;=$B$458),((1/3)*$C$458),"")</f>
        <v/>
      </c>
      <c r="SX458" s="269" t="str">
        <f>IF(AND($A$458&lt;=BG$367,BG$367&lt;=$B$458),((2/3)*$C$458),"")</f>
        <v/>
      </c>
      <c r="SY458" s="269" t="str">
        <f>IF(AND($A$458&lt;=BG$367,BG$367&lt;=$B$458),$D$458,"")</f>
        <v/>
      </c>
      <c r="SZ458" s="269" t="str">
        <f>IF(AND($A$458&lt;=BG$367,BG$367&lt;=$B$458),((1/3)*$D$458),"")</f>
        <v/>
      </c>
      <c r="TA458" s="269" t="str">
        <f>IF(AND($A$458&lt;=BG$367,BG$367&lt;=$B$458),((2/3)*$D$458),"")</f>
        <v/>
      </c>
      <c r="TB458" s="269" t="str">
        <f>IF(AND($A$458&lt;=BG$367,BG$367&lt;=$B$458),$E$458,"")</f>
        <v/>
      </c>
      <c r="TC458" s="269" t="str">
        <f>IF(AND($A$458&lt;=BG$367,BG$367&lt;=$B$458),((1/3)*$E$458),"")</f>
        <v/>
      </c>
      <c r="TD458" s="269" t="str">
        <f>IF(AND($A$458&lt;=BG$367,BG$367&lt;=$B$458),((2/3)*$E$458),"")</f>
        <v/>
      </c>
      <c r="TE458" s="269" t="str">
        <f>IF(AND($A$458&lt;=BH$367,BH$367&lt;=$B$458),$C$458,"")</f>
        <v/>
      </c>
      <c r="TF458" s="269" t="str">
        <f>IF(AND($A$458&lt;=BH$367,BH$367&lt;=$B$458),((1/3)*$C$458),"")</f>
        <v/>
      </c>
      <c r="TG458" s="269" t="str">
        <f>IF(AND($A$458&lt;=BH$367,BH$367&lt;=$B$458),((2/3)*$C$458),"")</f>
        <v/>
      </c>
      <c r="TH458" s="269" t="str">
        <f>IF(AND($A$458&lt;=BH$367,BH$367&lt;=$B$458),$D$458,"")</f>
        <v/>
      </c>
      <c r="TI458" s="269" t="str">
        <f>IF(AND($A$458&lt;=BH$367,BH$367&lt;=$B$458),((1/3)*$D$458),"")</f>
        <v/>
      </c>
      <c r="TJ458" s="269" t="str">
        <f>IF(AND($A$458&lt;=BH$367,BH$367&lt;=$B$458),((2/3)*$D$458),"")</f>
        <v/>
      </c>
      <c r="TK458" s="269" t="str">
        <f>IF(AND($A$458&lt;=BH$367,BH$367&lt;=$B$458),$E$458,"")</f>
        <v/>
      </c>
      <c r="TL458" s="269" t="str">
        <f>IF(AND($A$458&lt;=BH$367,BH$367&lt;=$B$458),((1/3)*$E$458),"")</f>
        <v/>
      </c>
      <c r="TM458" s="269" t="str">
        <f>IF(AND($A$458&lt;=BH$367,BH$367&lt;=$B$458),((2/3)*$E$458),"")</f>
        <v/>
      </c>
      <c r="TN458" s="269" t="str">
        <f>IF(AND($A$458&lt;=BI$367,BI$367&lt;=$B$458),$C$458,"")</f>
        <v/>
      </c>
      <c r="TO458" s="269" t="str">
        <f>IF(AND($A$458&lt;=BI$367,BI$367&lt;=$B$458),((1/3)*$C$458),"")</f>
        <v/>
      </c>
      <c r="TP458" s="269" t="str">
        <f>IF(AND($A$458&lt;=BI$367,BI$367&lt;=$B$458),((2/3)*$C$458),"")</f>
        <v/>
      </c>
      <c r="TQ458" s="269" t="str">
        <f>IF(AND($A$458&lt;=BI$367,BI$367&lt;=$B$458),$D$458,"")</f>
        <v/>
      </c>
      <c r="TR458" s="269" t="str">
        <f>IF(AND($A$458&lt;=BI$367,BI$367&lt;=$B$458),((1/3)*$D$458),"")</f>
        <v/>
      </c>
      <c r="TS458" s="269" t="str">
        <f>IF(AND($A$458&lt;=BI$367,BI$367&lt;=$B$458),((2/3)*$D$458),"")</f>
        <v/>
      </c>
      <c r="TT458" s="269" t="str">
        <f>IF(AND($A$458&lt;=BI$367,BI$367&lt;=$B$458),$E$458,"")</f>
        <v/>
      </c>
      <c r="TU458" s="269" t="str">
        <f>IF(AND($A$458&lt;=BI$367,BI$367&lt;=$B$458),((1/3)*$E$458),"")</f>
        <v/>
      </c>
      <c r="TV458" s="269" t="str">
        <f>IF(AND($A$458&lt;=BI$367,BI$367&lt;=$B$458),((2/3)*$E$458),"")</f>
        <v/>
      </c>
      <c r="TW458" s="269" t="str">
        <f>IF(AND($A$458&lt;=BJ$367,BJ$367&lt;=$B$458),$C$458,"")</f>
        <v/>
      </c>
      <c r="TX458" s="269" t="str">
        <f>IF(AND($A$458&lt;=BJ$367,BJ$367&lt;=$B$458),((1/3)*$C$458),"")</f>
        <v/>
      </c>
      <c r="TY458" s="269" t="str">
        <f>IF(AND($A$458&lt;=BJ$367,BJ$367&lt;=$B$458),((2/3)*$C$458),"")</f>
        <v/>
      </c>
      <c r="TZ458" s="269" t="str">
        <f>IF(AND($A$458&lt;=BJ$367,BJ$367&lt;=$B$458),$D$458,"")</f>
        <v/>
      </c>
      <c r="UA458" s="269" t="str">
        <f>IF(AND($A$458&lt;=BJ$367,BJ$367&lt;=$B$458),((1/3)*$D$458),"")</f>
        <v/>
      </c>
      <c r="UB458" s="269" t="str">
        <f>IF(AND($A$458&lt;=BJ$367,BJ$367&lt;=$B$458),((2/3)*$D$458),"")</f>
        <v/>
      </c>
      <c r="UC458" s="269" t="str">
        <f>IF(AND($A$458&lt;=BJ$367,BJ$367&lt;=$B$458),$E$458,"")</f>
        <v/>
      </c>
      <c r="UD458" s="269" t="str">
        <f>IF(AND($A$458&lt;=BJ$367,BJ$367&lt;=$B$458),((1/3)*$E$458),"")</f>
        <v/>
      </c>
      <c r="UE458" s="269" t="str">
        <f>IF(AND($A$458&lt;=BJ$367,BJ$367&lt;=$B$458),((2/3)*$E$458),"")</f>
        <v/>
      </c>
      <c r="UF458" s="269" t="str">
        <f>IF(AND($A$458&lt;=BK$367,BK$367&lt;=$B$458),$C$458,"")</f>
        <v/>
      </c>
      <c r="UG458" s="269" t="str">
        <f>IF(AND($A$458&lt;=BK$367,BK$367&lt;=$B$458),((1/3)*$C$458),"")</f>
        <v/>
      </c>
      <c r="UH458" s="269" t="str">
        <f>IF(AND($A$458&lt;=BK$367,BK$367&lt;=$B$458),((2/3)*$C$458),"")</f>
        <v/>
      </c>
      <c r="UI458" s="269" t="str">
        <f>IF(AND($A$458&lt;=BK$367,BK$367&lt;=$B$458),$D$458,"")</f>
        <v/>
      </c>
      <c r="UJ458" s="269" t="str">
        <f>IF(AND($A$458&lt;=BK$367,BK$367&lt;=$B$458),((1/3)*$D$458),"")</f>
        <v/>
      </c>
      <c r="UK458" s="269" t="str">
        <f>IF(AND($A$458&lt;=BK$367,BK$367&lt;=$B$458),((2/3)*$D$458),"")</f>
        <v/>
      </c>
      <c r="UL458" s="269" t="str">
        <f>IF(AND($A$458&lt;=BK$367,BK$367&lt;=$B$458),$E$458,"")</f>
        <v/>
      </c>
      <c r="UM458" s="269" t="str">
        <f>IF(AND($A$458&lt;=BK$367,BK$367&lt;=$B$458),((1/3)*$E$458),"")</f>
        <v/>
      </c>
      <c r="UN458" s="269" t="str">
        <f>IF(AND($A$458&lt;=BK$367,BK$367&lt;=$B$458),((2/3)*$E$458),"")</f>
        <v/>
      </c>
      <c r="UO458" s="269" t="str">
        <f>IF(AND($A$458&lt;=BL$367,BL$367&lt;=$B$458),$C$458,"")</f>
        <v/>
      </c>
      <c r="UP458" s="269" t="str">
        <f>IF(AND($A$458&lt;=BL$367,BL$367&lt;=$B$458),((1/3)*$C$458),"")</f>
        <v/>
      </c>
      <c r="UQ458" s="269" t="str">
        <f>IF(AND($A$458&lt;=BL$367,BL$367&lt;=$B$458),((2/3)*$C$458),"")</f>
        <v/>
      </c>
      <c r="UR458" s="269" t="str">
        <f>IF(AND($A$458&lt;=BL$367,BL$367&lt;=$B$458),$D$458,"")</f>
        <v/>
      </c>
      <c r="US458" s="269" t="str">
        <f>IF(AND($A$458&lt;=BL$367,BL$367&lt;=$B$458),((1/3)*$D$458),"")</f>
        <v/>
      </c>
      <c r="UT458" s="269" t="str">
        <f>IF(AND($A$458&lt;=BL$367,BL$367&lt;=$B$458),((2/3)*$D$458),"")</f>
        <v/>
      </c>
      <c r="UU458" s="269" t="str">
        <f>IF(AND($A$458&lt;=BL$367,BL$367&lt;=$B$458),$E$458,"")</f>
        <v/>
      </c>
      <c r="UV458" s="269" t="str">
        <f>IF(AND($A$458&lt;=BL$367,BL$367&lt;=$B$458),((1/3)*$E$458),"")</f>
        <v/>
      </c>
      <c r="UW458" s="269" t="str">
        <f>IF(AND($A$458&lt;=BL$367,BL$367&lt;=$B$458),((2/3)*$E$458),"")</f>
        <v/>
      </c>
      <c r="UX458" s="269" t="str">
        <f>IF(AND($A$458&lt;=BM$367,BM$367&lt;=$B$458),$C$458,"")</f>
        <v/>
      </c>
      <c r="UY458" s="269" t="str">
        <f>IF(AND($A$458&lt;=BM$367,BM$367&lt;=$B$458),((1/3)*$C$458),"")</f>
        <v/>
      </c>
      <c r="UZ458" s="269" t="str">
        <f>IF(AND($A$458&lt;=BM$367,BM$367&lt;=$B$458),((2/3)*$C$458),"")</f>
        <v/>
      </c>
      <c r="VA458" s="269" t="str">
        <f>IF(AND($A$458&lt;=BM$367,BM$367&lt;=$B$458),$D$458,"")</f>
        <v/>
      </c>
      <c r="VB458" s="269" t="str">
        <f>IF(AND($A$458&lt;=BM$367,BM$367&lt;=$B$458),((1/3)*$D$458),"")</f>
        <v/>
      </c>
      <c r="VC458" s="269" t="str">
        <f>IF(AND($A$458&lt;=BM$367,BM$367&lt;=$B$458),((2/3)*$D$458),"")</f>
        <v/>
      </c>
      <c r="VD458" s="269" t="str">
        <f>IF(AND($A$458&lt;=BM$367,BM$367&lt;=$B$458),$E$458,"")</f>
        <v/>
      </c>
      <c r="VE458" s="269" t="str">
        <f>IF(AND($A$458&lt;=BM$367,BM$367&lt;=$B$458),((1/3)*$E$458),"")</f>
        <v/>
      </c>
      <c r="VF458" s="269" t="str">
        <f>IF(AND($A$458&lt;=BM$367,BM$367&lt;=$B$458),((2/3)*$E$458),"")</f>
        <v/>
      </c>
      <c r="VG458" s="269" t="str">
        <f>IF(AND($A$458&lt;=BN$367,BN$367&lt;=$B$458),$C$458,"")</f>
        <v/>
      </c>
      <c r="VH458" s="269" t="str">
        <f>IF(AND($A$458&lt;=BN$367,BN$367&lt;=$B$458),((1/3)*$C$458),"")</f>
        <v/>
      </c>
      <c r="VI458" s="269" t="str">
        <f>IF(AND($A$458&lt;=BN$367,BN$367&lt;=$B$458),((2/3)*$C$458),"")</f>
        <v/>
      </c>
      <c r="VJ458" s="269" t="str">
        <f>IF(AND($A$458&lt;=BN$367,BN$367&lt;=$B$458),$D$458,"")</f>
        <v/>
      </c>
      <c r="VK458" s="269" t="str">
        <f>IF(AND($A$458&lt;=BN$367,BN$367&lt;=$B$458),((1/3)*$D$458),"")</f>
        <v/>
      </c>
      <c r="VL458" s="269" t="str">
        <f>IF(AND($A$458&lt;=BN$367,BN$367&lt;=$B$458),((2/3)*$D$458),"")</f>
        <v/>
      </c>
      <c r="VM458" s="269" t="str">
        <f>IF(AND($A$458&lt;=BN$367,BN$367&lt;=$B$458),$E$458,"")</f>
        <v/>
      </c>
      <c r="VN458" s="269" t="str">
        <f>IF(AND($A$458&lt;=BN$367,BN$367&lt;=$B$458),((1/3)*$E$458),"")</f>
        <v/>
      </c>
      <c r="VO458" s="269" t="str">
        <f>IF(AND($A$458&lt;=BN$367,BN$367&lt;=$B$458),((2/3)*$E$458),"")</f>
        <v/>
      </c>
      <c r="VP458" s="269" t="str">
        <f>IF(AND($A$458&lt;=BO$367,BO$367&lt;=$B$458),$C$458,"")</f>
        <v/>
      </c>
      <c r="VQ458" s="269" t="str">
        <f>IF(AND($A$458&lt;=BO$367,BO$367&lt;=$B$458),((1/3)*$C$458),"")</f>
        <v/>
      </c>
      <c r="VR458" s="269" t="str">
        <f>IF(AND($A$458&lt;=BO$367,BO$367&lt;=$B$458),((2/3)*$C$458),"")</f>
        <v/>
      </c>
      <c r="VS458" s="269" t="str">
        <f>IF(AND($A$458&lt;=BO$367,BO$367&lt;=$B$458),$D$458,"")</f>
        <v/>
      </c>
      <c r="VT458" s="269" t="str">
        <f>IF(AND($A$458&lt;=BO$367,BO$367&lt;=$B$458),((1/3)*$D$458),"")</f>
        <v/>
      </c>
      <c r="VU458" s="269" t="str">
        <f>IF(AND($A$458&lt;=BO$367,BO$367&lt;=$B$458),((2/3)*$D$458),"")</f>
        <v/>
      </c>
      <c r="VV458" s="269" t="str">
        <f>IF(AND($A$458&lt;=BO$367,BO$367&lt;=$B$458),$E$458,"")</f>
        <v/>
      </c>
      <c r="VW458" s="269" t="str">
        <f>IF(AND($A$458&lt;=BO$367,BO$367&lt;=$B$458),((1/3)*$E$458),"")</f>
        <v/>
      </c>
      <c r="VX458" s="269" t="str">
        <f>IF(AND($A$458&lt;=BO$367,BO$367&lt;=$B$458),((2/3)*$E$458),"")</f>
        <v/>
      </c>
      <c r="VY458" s="269" t="str">
        <f>IF(AND($A$458&lt;=BP$367,BP$367&lt;=$B$458),$C$458,"")</f>
        <v/>
      </c>
      <c r="VZ458" s="269" t="str">
        <f>IF(AND($A$458&lt;=BP$367,BP$367&lt;=$B$458),((1/3)*$C$458),"")</f>
        <v/>
      </c>
      <c r="WA458" s="269" t="str">
        <f>IF(AND($A$458&lt;=BP$367,BP$367&lt;=$B$458),((2/3)*$C$458),"")</f>
        <v/>
      </c>
      <c r="WB458" s="269" t="str">
        <f>IF(AND($A$458&lt;=BP$367,BP$367&lt;=$B$458),$D$458,"")</f>
        <v/>
      </c>
      <c r="WC458" s="269" t="str">
        <f>IF(AND($A$458&lt;=BP$367,BP$367&lt;=$B$458),((1/3)*$D$458),"")</f>
        <v/>
      </c>
      <c r="WD458" s="269" t="str">
        <f>IF(AND($A$458&lt;=BP$367,BP$367&lt;=$B$458),((2/3)*$D$458),"")</f>
        <v/>
      </c>
      <c r="WE458" s="269" t="str">
        <f>IF(AND($A$458&lt;=BP$367,BP$367&lt;=$B$458),$E$458,"")</f>
        <v/>
      </c>
      <c r="WF458" s="269" t="str">
        <f>IF(AND($A$458&lt;=BP$367,BP$367&lt;=$B$458),((1/3)*$E$458),"")</f>
        <v/>
      </c>
      <c r="WG458" s="269" t="str">
        <f>IF(AND($A$458&lt;=BP$367,BP$367&lt;=$B$458),((2/3)*$E$458),"")</f>
        <v/>
      </c>
      <c r="WH458" s="269" t="str">
        <f>IF(AND($A$458&lt;=BQ$367,BQ$367&lt;=$B$458),$C$458,"")</f>
        <v/>
      </c>
      <c r="WI458" s="269" t="str">
        <f>IF(AND($A$458&lt;=BQ$367,BQ$367&lt;=$B$458),((1/3)*$C$458),"")</f>
        <v/>
      </c>
      <c r="WJ458" s="269" t="str">
        <f>IF(AND($A$458&lt;=BQ$367,BQ$367&lt;=$B$458),((2/3)*$C$458),"")</f>
        <v/>
      </c>
      <c r="WK458" s="269" t="str">
        <f>IF(AND($A$458&lt;=BQ$367,BQ$367&lt;=$B$458),$D$458,"")</f>
        <v/>
      </c>
      <c r="WL458" s="269" t="str">
        <f>IF(AND($A$458&lt;=BQ$367,BQ$367&lt;=$B$458),((1/3)*$D$458),"")</f>
        <v/>
      </c>
      <c r="WM458" s="269" t="str">
        <f>IF(AND($A$458&lt;=BQ$367,BQ$367&lt;=$B$458),((2/3)*$D$458),"")</f>
        <v/>
      </c>
      <c r="WN458" s="269" t="str">
        <f>IF(AND($A$458&lt;=BQ$367,BQ$367&lt;=$B$458),$E$458,"")</f>
        <v/>
      </c>
      <c r="WO458" s="269" t="str">
        <f>IF(AND($A$458&lt;=BQ$367,BQ$367&lt;=$B$458),((1/3)*$E$458),"")</f>
        <v/>
      </c>
      <c r="WP458" s="269" t="str">
        <f>IF(AND($A$458&lt;=BQ$367,BQ$367&lt;=$B$458),((2/3)*$E$458),"")</f>
        <v/>
      </c>
      <c r="WQ458" s="269" t="str">
        <f>IF(AND($A$458&lt;=BR$367,BR$367&lt;=$B$458),$C$458,"")</f>
        <v/>
      </c>
      <c r="WR458" s="269" t="str">
        <f>IF(AND($A$458&lt;=BR$367,BR$367&lt;=$B$458),((1/3)*$C$458),"")</f>
        <v/>
      </c>
      <c r="WS458" s="269" t="str">
        <f>IF(AND($A$458&lt;=BR$367,BR$367&lt;=$B$458),((2/3)*$C$458),"")</f>
        <v/>
      </c>
      <c r="WT458" s="269" t="str">
        <f>IF(AND($A$458&lt;=BR$367,BR$367&lt;=$B$458),$D$458,"")</f>
        <v/>
      </c>
      <c r="WU458" s="269" t="str">
        <f>IF(AND($A$458&lt;=BR$367,BR$367&lt;=$B$458),((1/3)*$D$458),"")</f>
        <v/>
      </c>
      <c r="WV458" s="269" t="str">
        <f>IF(AND($A$458&lt;=BR$367,BR$367&lt;=$B$458),((2/3)*$D$458),"")</f>
        <v/>
      </c>
      <c r="WW458" s="269" t="str">
        <f>IF(AND($A$458&lt;=BR$367,BR$367&lt;=$B$458),$E$458,"")</f>
        <v/>
      </c>
      <c r="WX458" s="269" t="str">
        <f>IF(AND($A$458&lt;=BR$367,BR$367&lt;=$B$458),((1/3)*$E$458),"")</f>
        <v/>
      </c>
      <c r="WY458" s="269" t="str">
        <f>IF(AND($A$458&lt;=BR$367,BR$367&lt;=$B$458),((2/3)*$E$458),"")</f>
        <v/>
      </c>
      <c r="WZ458" s="269" t="str">
        <f>IF(AND($A$458&lt;=BS$367,BS$367&lt;=$B$458),$C$458,"")</f>
        <v/>
      </c>
      <c r="XA458" s="269" t="str">
        <f>IF(AND($A$458&lt;=BS$367,BS$367&lt;=$B$458),((1/3)*$C$458),"")</f>
        <v/>
      </c>
      <c r="XB458" s="269" t="str">
        <f>IF(AND($A$458&lt;=BS$367,BS$367&lt;=$B$458),((2/3)*$C$458),"")</f>
        <v/>
      </c>
      <c r="XC458" s="269" t="str">
        <f>IF(AND($A$458&lt;=BS$367,BS$367&lt;=$B$458),$D$458,"")</f>
        <v/>
      </c>
      <c r="XD458" s="269" t="str">
        <f>IF(AND($A$458&lt;=BS$367,BS$367&lt;=$B$458),((1/3)*$D$458),"")</f>
        <v/>
      </c>
      <c r="XE458" s="269" t="str">
        <f>IF(AND($A$458&lt;=BS$367,BS$367&lt;=$B$458),((2/3)*$D$458),"")</f>
        <v/>
      </c>
      <c r="XF458" s="269" t="str">
        <f>IF(AND($A$458&lt;=BS$367,BS$367&lt;=$B$458),$E$458,"")</f>
        <v/>
      </c>
      <c r="XG458" s="269" t="str">
        <f>IF(AND($A$458&lt;=BS$367,BS$367&lt;=$B$458),((1/3)*$E$458),"")</f>
        <v/>
      </c>
      <c r="XH458" s="269" t="str">
        <f>IF(AND($A$458&lt;=BS$367,BS$367&lt;=$B$458),((2/3)*$E$458),"")</f>
        <v/>
      </c>
      <c r="XI458" s="269" t="str">
        <f>IF(AND($A$458&lt;=BT$367,BT$367&lt;=$B$458),$C$458,"")</f>
        <v/>
      </c>
      <c r="XJ458" s="269" t="str">
        <f>IF(AND($A$458&lt;=BT$367,BT$367&lt;=$B$458),((1/3)*$C$458),"")</f>
        <v/>
      </c>
      <c r="XK458" s="269" t="str">
        <f>IF(AND($A$458&lt;=BT$367,BT$367&lt;=$B$458),((2/3)*$C$458),"")</f>
        <v/>
      </c>
      <c r="XL458" s="269" t="str">
        <f>IF(AND($A$458&lt;=BT$367,BT$367&lt;=$B$458),$D$458,"")</f>
        <v/>
      </c>
      <c r="XM458" s="269" t="str">
        <f>IF(AND($A$458&lt;=BT$367,BT$367&lt;=$B$458),((1/3)*$D$458),"")</f>
        <v/>
      </c>
      <c r="XN458" s="269" t="str">
        <f>IF(AND($A$458&lt;=BT$367,BT$367&lt;=$B$458),((2/3)*$D$458),"")</f>
        <v/>
      </c>
      <c r="XO458" s="269" t="str">
        <f>IF(AND($A$458&lt;=BT$367,BT$367&lt;=$B$458),$E$458,"")</f>
        <v/>
      </c>
      <c r="XP458" s="269" t="str">
        <f>IF(AND($A$458&lt;=BT$367,BT$367&lt;=$B$458),((1/3)*$E$458),"")</f>
        <v/>
      </c>
      <c r="XQ458" s="269" t="str">
        <f>IF(AND($A$458&lt;=BT$367,BT$367&lt;=$B$458),((2/3)*$E$458),"")</f>
        <v/>
      </c>
      <c r="XR458" s="269" t="str">
        <f>IF(AND($A$458&lt;=BU$367,BU$367&lt;=$B$458),$C$458,"")</f>
        <v/>
      </c>
      <c r="XS458" s="269" t="str">
        <f>IF(AND($A$458&lt;=BU$367,BU$367&lt;=$B$458),((1/3)*$C$458),"")</f>
        <v/>
      </c>
      <c r="XT458" s="269" t="str">
        <f>IF(AND($A$458&lt;=BU$367,BU$367&lt;=$B$458),((2/3)*$C$458),"")</f>
        <v/>
      </c>
      <c r="XU458" s="269" t="str">
        <f>IF(AND($A$458&lt;=BU$367,BU$367&lt;=$B$458),$D$458,"")</f>
        <v/>
      </c>
      <c r="XV458" s="269" t="str">
        <f>IF(AND($A$458&lt;=BU$367,BU$367&lt;=$B$458),((1/3)*$D$458),"")</f>
        <v/>
      </c>
      <c r="XW458" s="269" t="str">
        <f>IF(AND($A$458&lt;=BU$367,BU$367&lt;=$B$458),((2/3)*$D$458),"")</f>
        <v/>
      </c>
      <c r="XX458" s="269" t="str">
        <f>IF(AND($A$458&lt;=BU$367,BU$367&lt;=$B$458),$E$458,"")</f>
        <v/>
      </c>
      <c r="XY458" s="269" t="str">
        <f>IF(AND($A$458&lt;=BU$367,BU$367&lt;=$B$458),((1/3)*$E$458),"")</f>
        <v/>
      </c>
      <c r="XZ458" s="269" t="str">
        <f>IF(AND($A$458&lt;=BU$367,BU$367&lt;=$B$458),((2/3)*$E$458),"")</f>
        <v/>
      </c>
      <c r="YA458" s="269" t="str">
        <f>IF(AND($A$458&lt;=BV$367,BV$367&lt;=$B$458),$C$458,"")</f>
        <v/>
      </c>
      <c r="YB458" s="269" t="str">
        <f>IF(AND($A$458&lt;=BV$367,BV$367&lt;=$B$458),((1/3)*$C$458),"")</f>
        <v/>
      </c>
      <c r="YC458" s="269" t="str">
        <f>IF(AND($A$458&lt;=BV$367,BV$367&lt;=$B$458),((2/3)*$C$458),"")</f>
        <v/>
      </c>
      <c r="YD458" s="269" t="str">
        <f>IF(AND($A$458&lt;=BV$367,BV$367&lt;=$B$458),$D$458,"")</f>
        <v/>
      </c>
      <c r="YE458" s="269" t="str">
        <f>IF(AND($A$458&lt;=BV$367,BV$367&lt;=$B$458),((1/3)*$D$458),"")</f>
        <v/>
      </c>
      <c r="YF458" s="269" t="str">
        <f>IF(AND($A$458&lt;=BV$367,BV$367&lt;=$B$458),((2/3)*$D$458),"")</f>
        <v/>
      </c>
      <c r="YG458" s="269" t="str">
        <f>IF(AND($A$458&lt;=BV$367,BV$367&lt;=$B$458),$E$458,"")</f>
        <v/>
      </c>
      <c r="YH458" s="269" t="str">
        <f>IF(AND($A$458&lt;=BV$367,BV$367&lt;=$B$458),((1/3)*$E$458),"")</f>
        <v/>
      </c>
      <c r="YI458" s="269" t="str">
        <f>IF(AND($A$458&lt;=BV$367,BV$367&lt;=$B$458),((2/3)*$E$458),"")</f>
        <v/>
      </c>
      <c r="YJ458" s="269" t="str">
        <f>IF(AND($A$458&lt;=BW$367,BW$367&lt;=$B$458),$C$458,"")</f>
        <v/>
      </c>
      <c r="YK458" s="269" t="str">
        <f>IF(AND($A$458&lt;=BW$367,BW$367&lt;=$B$458),((1/3)*$C$458),"")</f>
        <v/>
      </c>
      <c r="YL458" s="269" t="str">
        <f>IF(AND($A$458&lt;=BW$367,BW$367&lt;=$B$458),((2/3)*$C$458),"")</f>
        <v/>
      </c>
      <c r="YM458" s="269" t="str">
        <f>IF(AND($A$458&lt;=BW$367,BW$367&lt;=$B$458),$D$458,"")</f>
        <v/>
      </c>
      <c r="YN458" s="269" t="str">
        <f>IF(AND($A$458&lt;=BW$367,BW$367&lt;=$B$458),((1/3)*$D$458),"")</f>
        <v/>
      </c>
      <c r="YO458" s="269" t="str">
        <f>IF(AND($A$458&lt;=BW$367,BW$367&lt;=$B$458),((2/3)*$D$458),"")</f>
        <v/>
      </c>
      <c r="YP458" s="269" t="str">
        <f>IF(AND($A$458&lt;=BW$367,BW$367&lt;=$B$458),$E$458,"")</f>
        <v/>
      </c>
      <c r="YQ458" s="269" t="str">
        <f>IF(AND($A$458&lt;=BW$367,BW$367&lt;=$B$458),((1/3)*$E$458),"")</f>
        <v/>
      </c>
      <c r="YR458" s="269" t="str">
        <f>IF(AND($A$458&lt;=BW$367,BW$367&lt;=$B$458),((2/3)*$E$458),"")</f>
        <v/>
      </c>
      <c r="YS458" s="269" t="str">
        <f>IF(AND($A$458&lt;=BX$367,BX$367&lt;=$B$458),$C$458,"")</f>
        <v/>
      </c>
      <c r="YT458" s="269" t="str">
        <f>IF(AND($A$458&lt;=BX$367,BX$367&lt;=$B$458),((1/3)*$C$458),"")</f>
        <v/>
      </c>
      <c r="YU458" s="269" t="str">
        <f>IF(AND($A$458&lt;=BX$367,BX$367&lt;=$B$458),((2/3)*$C$458),"")</f>
        <v/>
      </c>
      <c r="YV458" s="269" t="str">
        <f>IF(AND($A$458&lt;=BX$367,BX$367&lt;=$B$458),$D$458,"")</f>
        <v/>
      </c>
      <c r="YW458" s="269" t="str">
        <f>IF(AND($A$458&lt;=BX$367,BX$367&lt;=$B$458),((1/3)*$D$458),"")</f>
        <v/>
      </c>
      <c r="YX458" s="269" t="str">
        <f>IF(AND($A$458&lt;=BX$367,BX$367&lt;=$B$458),((2/3)*$D$458),"")</f>
        <v/>
      </c>
      <c r="YY458" s="269" t="str">
        <f>IF(AND($A$458&lt;=BX$367,BX$367&lt;=$B$458),$E$458,"")</f>
        <v/>
      </c>
      <c r="YZ458" s="269" t="str">
        <f>IF(AND($A$458&lt;=BX$367,BX$367&lt;=$B$458),((1/3)*$E$458),"")</f>
        <v/>
      </c>
      <c r="ZA458" s="269" t="str">
        <f>IF(AND($A$458&lt;=BX$367,BX$367&lt;=$B$458),((2/3)*$E$458),"")</f>
        <v/>
      </c>
      <c r="ZB458" s="269" t="str">
        <f>IF(AND($A$458&lt;=BY$367,BY$367&lt;=$B$458),$C$458,"")</f>
        <v/>
      </c>
      <c r="ZC458" s="269" t="str">
        <f>IF(AND($A$458&lt;=BY$367,BY$367&lt;=$B$458),((1/3)*$C$458),"")</f>
        <v/>
      </c>
      <c r="ZD458" s="269" t="str">
        <f>IF(AND($A$458&lt;=BY$367,BY$367&lt;=$B$458),((2/3)*$C$458),"")</f>
        <v/>
      </c>
      <c r="ZE458" s="269" t="str">
        <f>IF(AND($A$458&lt;=BY$367,BY$367&lt;=$B$458),$D$458,"")</f>
        <v/>
      </c>
      <c r="ZF458" s="269" t="str">
        <f>IF(AND($A$458&lt;=BY$367,BY$367&lt;=$B$458),((1/3)*$D$458),"")</f>
        <v/>
      </c>
      <c r="ZG458" s="269" t="str">
        <f>IF(AND($A$458&lt;=BY$367,BY$367&lt;=$B$458),((2/3)*$D$458),"")</f>
        <v/>
      </c>
      <c r="ZH458" s="269" t="str">
        <f>IF(AND($A$458&lt;=BY$367,BY$367&lt;=$B$458),$E$458,"")</f>
        <v/>
      </c>
      <c r="ZI458" s="269" t="str">
        <f>IF(AND($A$458&lt;=BY$367,BY$367&lt;=$B$458),((1/3)*$E$458),"")</f>
        <v/>
      </c>
      <c r="ZJ458" s="269" t="str">
        <f>IF(AND($A$458&lt;=BY$367,BY$367&lt;=$B$458),((2/3)*$E$458),"")</f>
        <v/>
      </c>
      <c r="ZK458" s="269" t="str">
        <f>IF(AND($A$458&lt;=BZ$367,BZ$367&lt;=$B$458),$C$458,"")</f>
        <v/>
      </c>
      <c r="ZL458" s="269" t="str">
        <f>IF(AND($A$458&lt;=BZ$367,BZ$367&lt;=$B$458),((1/3)*$C$458),"")</f>
        <v/>
      </c>
      <c r="ZM458" s="269" t="str">
        <f>IF(AND($A$458&lt;=BZ$367,BZ$367&lt;=$B$458),((2/3)*$C$458),"")</f>
        <v/>
      </c>
      <c r="ZN458" s="269" t="str">
        <f>IF(AND($A$458&lt;=BZ$367,BZ$367&lt;=$B$458),$D$458,"")</f>
        <v/>
      </c>
      <c r="ZO458" s="269" t="str">
        <f>IF(AND($A$458&lt;=BZ$367,BZ$367&lt;=$B$458),((1/3)*$D$458),"")</f>
        <v/>
      </c>
      <c r="ZP458" s="269" t="str">
        <f>IF(AND($A$458&lt;=BZ$367,BZ$367&lt;=$B$458),((2/3)*$D$458),"")</f>
        <v/>
      </c>
      <c r="ZQ458" s="269" t="str">
        <f>IF(AND($A$458&lt;=BZ$367,BZ$367&lt;=$B$458),$E$458,"")</f>
        <v/>
      </c>
      <c r="ZR458" s="269" t="str">
        <f>IF(AND($A$458&lt;=BZ$367,BZ$367&lt;=$B$458),((1/3)*$E$458),"")</f>
        <v/>
      </c>
      <c r="ZS458" s="269" t="str">
        <f>IF(AND($A$458&lt;=BZ$367,BZ$367&lt;=$B$458),((2/3)*$E$458),"")</f>
        <v/>
      </c>
      <c r="ZT458" s="269" t="str">
        <f>IF(AND($A$458&lt;=CA$367,CA$367&lt;=$B$458),$C$458,"")</f>
        <v/>
      </c>
      <c r="ZU458" s="269" t="str">
        <f>IF(AND($A$458&lt;=CA$367,CA$367&lt;=$B$458),((1/3)*$C$458),"")</f>
        <v/>
      </c>
      <c r="ZV458" s="269" t="str">
        <f>IF(AND($A$458&lt;=CA$367,CA$367&lt;=$B$458),((2/3)*$C$458),"")</f>
        <v/>
      </c>
      <c r="ZW458" s="269" t="str">
        <f>IF(AND($A$458&lt;=CA$367,CA$367&lt;=$B$458),$D$458,"")</f>
        <v/>
      </c>
      <c r="ZX458" s="269" t="str">
        <f>IF(AND($A$458&lt;=CA$367,CA$367&lt;=$B$458),((1/3)*$D$458),"")</f>
        <v/>
      </c>
      <c r="ZY458" s="269" t="str">
        <f>IF(AND($A$458&lt;=CA$367,CA$367&lt;=$B$458),((2/3)*$D$458),"")</f>
        <v/>
      </c>
      <c r="ZZ458" s="269" t="str">
        <f>IF(AND($A$458&lt;=CA$367,CA$367&lt;=$B$458),$E$458,"")</f>
        <v/>
      </c>
      <c r="AAA458" s="269" t="str">
        <f>IF(AND($A$458&lt;=CA$367,CA$367&lt;=$B$458),((1/3)*$E$458),"")</f>
        <v/>
      </c>
      <c r="AAB458" s="269" t="str">
        <f>IF(AND($A$458&lt;=CA$367,CA$367&lt;=$B$458),((2/3)*$E$458),"")</f>
        <v/>
      </c>
      <c r="AAC458" s="269" t="str">
        <f>IF(AND($A$458&lt;=CB$367,CB$367&lt;=$B$458),$C$458,"")</f>
        <v/>
      </c>
      <c r="AAD458" s="269" t="str">
        <f>IF(AND($A$458&lt;=CB$367,CB$367&lt;=$B$458),((1/3)*$C$458),"")</f>
        <v/>
      </c>
      <c r="AAE458" s="269" t="str">
        <f>IF(AND($A$458&lt;=CB$367,CB$367&lt;=$B$458),((2/3)*$C$458),"")</f>
        <v/>
      </c>
      <c r="AAF458" s="269" t="str">
        <f>IF(AND($A$458&lt;=CB$367,CB$367&lt;=$B$458),$D$458,"")</f>
        <v/>
      </c>
      <c r="AAG458" s="269" t="str">
        <f>IF(AND($A$458&lt;=CB$367,CB$367&lt;=$B$458),((1/3)*$D$458),"")</f>
        <v/>
      </c>
      <c r="AAH458" s="269" t="str">
        <f>IF(AND($A$458&lt;=CB$367,CB$367&lt;=$B$458),((2/3)*$D$458),"")</f>
        <v/>
      </c>
      <c r="AAI458" s="269" t="str">
        <f>IF(AND($A$458&lt;=CB$367,CB$367&lt;=$B$458),$E$458,"")</f>
        <v/>
      </c>
      <c r="AAJ458" s="269" t="str">
        <f>IF(AND($A$458&lt;=CB$367,CB$367&lt;=$B$458),((1/3)*$E$458),"")</f>
        <v/>
      </c>
      <c r="AAK458" s="269" t="str">
        <f>IF(AND($A$458&lt;=CB$367,CB$367&lt;=$B$458),((2/3)*$E$458),"")</f>
        <v/>
      </c>
      <c r="AAL458" s="269" t="str">
        <f>IF(AND($A$458&lt;=CC$367,CC$367&lt;=$B$458),$C$458,"")</f>
        <v/>
      </c>
      <c r="AAM458" s="269" t="str">
        <f>IF(AND($A$458&lt;=CC$367,CC$367&lt;=$B$458),((1/3)*$C$458),"")</f>
        <v/>
      </c>
      <c r="AAN458" s="269" t="str">
        <f>IF(AND($A$458&lt;=CC$367,CC$367&lt;=$B$458),((2/3)*$C$458),"")</f>
        <v/>
      </c>
      <c r="AAO458" s="269" t="str">
        <f>IF(AND($A$458&lt;=CC$367,CC$367&lt;=$B$458),$D$458,"")</f>
        <v/>
      </c>
      <c r="AAP458" s="269" t="str">
        <f>IF(AND($A$458&lt;=CC$367,CC$367&lt;=$B$458),((1/3)*$D$458),"")</f>
        <v/>
      </c>
      <c r="AAQ458" s="269" t="str">
        <f>IF(AND($A$458&lt;=CC$367,CC$367&lt;=$B$458),((2/3)*$D$458),"")</f>
        <v/>
      </c>
      <c r="AAR458" s="269" t="str">
        <f>IF(AND($A$458&lt;=CC$367,CC$367&lt;=$B$458),$E$458,"")</f>
        <v/>
      </c>
      <c r="AAS458" s="269" t="str">
        <f>IF(AND($A$458&lt;=CC$367,CC$367&lt;=$B$458),((1/3)*$E$458),"")</f>
        <v/>
      </c>
      <c r="AAT458" s="269" t="str">
        <f>IF(AND($A$458&lt;=CC$367,CC$367&lt;=$B$458),((2/3)*$E$458),"")</f>
        <v/>
      </c>
      <c r="AAU458" s="269" t="str">
        <f>IF(AND($A$458&lt;=CD$367,CD$367&lt;=$B$458),$C$458,"")</f>
        <v/>
      </c>
      <c r="AAV458" s="269" t="str">
        <f>IF(AND($A$458&lt;=CD$367,CD$367&lt;=$B$458),((1/3)*$C$458),"")</f>
        <v/>
      </c>
      <c r="AAW458" s="269" t="str">
        <f>IF(AND($A$458&lt;=CD$367,CD$367&lt;=$B$458),((2/3)*$C$458),"")</f>
        <v/>
      </c>
      <c r="AAX458" s="269" t="str">
        <f>IF(AND($A$458&lt;=CD$367,CD$367&lt;=$B$458),$D$458,"")</f>
        <v/>
      </c>
      <c r="AAY458" s="269" t="str">
        <f>IF(AND($A$458&lt;=CD$367,CD$367&lt;=$B$458),((1/3)*$D$458),"")</f>
        <v/>
      </c>
      <c r="AAZ458" s="269" t="str">
        <f>IF(AND($A$458&lt;=CD$367,CD$367&lt;=$B$458),((2/3)*$D$458),"")</f>
        <v/>
      </c>
      <c r="ABA458" s="269" t="str">
        <f>IF(AND($A$458&lt;=CD$367,CD$367&lt;=$B$458),$E$458,"")</f>
        <v/>
      </c>
      <c r="ABB458" s="269" t="str">
        <f>IF(AND($A$458&lt;=CD$367,CD$367&lt;=$B$458),((1/3)*$E$458),"")</f>
        <v/>
      </c>
      <c r="ABC458" s="269" t="str">
        <f>IF(AND($A$458&lt;=CD$367,CD$367&lt;=$B$458),((2/3)*$E$458),"")</f>
        <v/>
      </c>
      <c r="ABD458" s="269" t="str">
        <f>IF(AND($A$458&lt;=CE$367,CE$367&lt;=$B$458),$C$458,"")</f>
        <v/>
      </c>
      <c r="ABE458" s="269" t="str">
        <f>IF(AND($A$458&lt;=CE$367,CE$367&lt;=$B$458),((1/3)*$C$458),"")</f>
        <v/>
      </c>
      <c r="ABF458" s="269" t="str">
        <f>IF(AND($A$458&lt;=CE$367,CE$367&lt;=$B$458),((2/3)*$C$458),"")</f>
        <v/>
      </c>
      <c r="ABG458" s="269" t="str">
        <f>IF(AND($A$458&lt;=CE$367,CE$367&lt;=$B$458),$D$458,"")</f>
        <v/>
      </c>
      <c r="ABH458" s="269" t="str">
        <f>IF(AND($A$458&lt;=CE$367,CE$367&lt;=$B$458),((1/3)*$D$458),"")</f>
        <v/>
      </c>
      <c r="ABI458" s="269" t="str">
        <f>IF(AND($A$458&lt;=CE$367,CE$367&lt;=$B$458),((2/3)*$D$458),"")</f>
        <v/>
      </c>
      <c r="ABJ458" s="269" t="str">
        <f>IF(AND($A$458&lt;=CE$367,CE$367&lt;=$B$458),$E$458,"")</f>
        <v/>
      </c>
      <c r="ABK458" s="269" t="str">
        <f>IF(AND($A$458&lt;=CE$367,CE$367&lt;=$B$458),((1/3)*$E$458),"")</f>
        <v/>
      </c>
      <c r="ABL458" s="269" t="str">
        <f>IF(AND($A$458&lt;=CE$367,CE$367&lt;=$B$458),((2/3)*$E$458),"")</f>
        <v/>
      </c>
      <c r="ABM458" s="269" t="str">
        <f>IF(AND($A$458&lt;=CF$367,CF$367&lt;=$B$458),$C$458,"")</f>
        <v/>
      </c>
      <c r="ABN458" s="269" t="str">
        <f>IF(AND($A$458&lt;=CF$367,CF$367&lt;=$B$458),((1/3)*$C$458),"")</f>
        <v/>
      </c>
      <c r="ABO458" s="269" t="str">
        <f>IF(AND($A$458&lt;=CF$367,CF$367&lt;=$B$458),((2/3)*$C$458),"")</f>
        <v/>
      </c>
      <c r="ABP458" s="269" t="str">
        <f>IF(AND($A$458&lt;=CF$367,CF$367&lt;=$B$458),$D$458,"")</f>
        <v/>
      </c>
      <c r="ABQ458" s="269" t="str">
        <f>IF(AND($A$458&lt;=CF$367,CF$367&lt;=$B$458),((1/3)*$D$458),"")</f>
        <v/>
      </c>
      <c r="ABR458" s="269" t="str">
        <f>IF(AND($A$458&lt;=CF$367,CF$367&lt;=$B$458),((2/3)*$D$458),"")</f>
        <v/>
      </c>
      <c r="ABS458" s="269" t="str">
        <f>IF(AND($A$458&lt;=CF$367,CF$367&lt;=$B$458),$E$458,"")</f>
        <v/>
      </c>
      <c r="ABT458" s="269" t="str">
        <f>IF(AND($A$458&lt;=CF$367,CF$367&lt;=$B$458),((1/3)*$E$458),"")</f>
        <v/>
      </c>
      <c r="ABU458" s="269" t="str">
        <f>IF(AND($A$458&lt;=CF$367,CF$367&lt;=$B$458),((2/3)*$E$458),"")</f>
        <v/>
      </c>
      <c r="ABV458" s="269" t="str">
        <f>IF(AND($A$458&lt;=CG$367,CG$367&lt;=$B$458),$C$458,"")</f>
        <v/>
      </c>
      <c r="ABW458" s="269" t="str">
        <f>IF(AND($A$458&lt;=CG$367,CG$367&lt;=$B$458),((1/3)*$C$458),"")</f>
        <v/>
      </c>
      <c r="ABX458" s="269" t="str">
        <f>IF(AND($A$458&lt;=CG$367,CG$367&lt;=$B$458),((2/3)*$C$458),"")</f>
        <v/>
      </c>
      <c r="ABY458" s="269" t="str">
        <f>IF(AND($A$458&lt;=CG$367,CG$367&lt;=$B$458),$D$458,"")</f>
        <v/>
      </c>
      <c r="ABZ458" s="269" t="str">
        <f>IF(AND($A$458&lt;=CG$367,CG$367&lt;=$B$458),((1/3)*$D$458),"")</f>
        <v/>
      </c>
      <c r="ACA458" s="269" t="str">
        <f>IF(AND($A$458&lt;=CG$367,CG$367&lt;=$B$458),((2/3)*$D$458),"")</f>
        <v/>
      </c>
      <c r="ACB458" s="269" t="str">
        <f>IF(AND($A$458&lt;=CG$367,CG$367&lt;=$B$458),$E$458,"")</f>
        <v/>
      </c>
      <c r="ACC458" s="269" t="str">
        <f>IF(AND($A$458&lt;=CG$367,CG$367&lt;=$B$458),((1/3)*$E$458),"")</f>
        <v/>
      </c>
      <c r="ACD458" s="269" t="str">
        <f>IF(AND($A$458&lt;=CG$367,CG$367&lt;=$B$458),((2/3)*$E$458),"")</f>
        <v/>
      </c>
      <c r="ACE458" s="269" t="str">
        <f>IF(AND($A$458&lt;=CH$367,CH$367&lt;=$B$458),$C$458,"")</f>
        <v/>
      </c>
      <c r="ACF458" s="269" t="str">
        <f>IF(AND($A$458&lt;=CH$367,CH$367&lt;=$B$458),((1/3)*$C$458),"")</f>
        <v/>
      </c>
      <c r="ACG458" s="269" t="str">
        <f>IF(AND($A$458&lt;=CH$367,CH$367&lt;=$B$458),((2/3)*$C$458),"")</f>
        <v/>
      </c>
      <c r="ACH458" s="269" t="str">
        <f>IF(AND($A$458&lt;=CH$367,CH$367&lt;=$B$458),$D$458,"")</f>
        <v/>
      </c>
      <c r="ACI458" s="269" t="str">
        <f>IF(AND($A$458&lt;=CH$367,CH$367&lt;=$B$458),((1/3)*$D$458),"")</f>
        <v/>
      </c>
      <c r="ACJ458" s="269" t="str">
        <f>IF(AND($A$458&lt;=CH$367,CH$367&lt;=$B$458),((2/3)*$D$458),"")</f>
        <v/>
      </c>
      <c r="ACK458" s="269" t="str">
        <f>IF(AND($A$458&lt;=CH$367,CH$367&lt;=$B$458),$E$458,"")</f>
        <v/>
      </c>
      <c r="ACL458" s="269" t="str">
        <f>IF(AND($A$458&lt;=CH$367,CH$367&lt;=$B$458),((1/3)*$E$458),"")</f>
        <v/>
      </c>
      <c r="ACM458" s="269" t="str">
        <f>IF(AND($A$458&lt;=CH$367,CH$367&lt;=$B$458),((2/3)*$E$458),"")</f>
        <v/>
      </c>
      <c r="ACN458" s="269" t="str">
        <f>IF(AND($A$458&lt;=CI$367,CI$367&lt;=$B$458),$C$458,"")</f>
        <v/>
      </c>
      <c r="ACO458" s="269" t="str">
        <f>IF(AND($A$458&lt;=CI$367,CI$367&lt;=$B$458),((1/3)*$C$458),"")</f>
        <v/>
      </c>
      <c r="ACP458" s="269" t="str">
        <f>IF(AND($A$458&lt;=CI$367,CI$367&lt;=$B$458),((2/3)*$C$458),"")</f>
        <v/>
      </c>
      <c r="ACQ458" s="269" t="str">
        <f>IF(AND($A$458&lt;=CI$367,CI$367&lt;=$B$458),$D$458,"")</f>
        <v/>
      </c>
      <c r="ACR458" s="269" t="str">
        <f>IF(AND($A$458&lt;=CI$367,CI$367&lt;=$B$458),((1/3)*$D$458),"")</f>
        <v/>
      </c>
      <c r="ACS458" s="269" t="str">
        <f>IF(AND($A$458&lt;=CI$367,CI$367&lt;=$B$458),((2/3)*$D$458),"")</f>
        <v/>
      </c>
      <c r="ACT458" s="269" t="str">
        <f>IF(AND($A$458&lt;=CI$367,CI$367&lt;=$B$458),$E$458,"")</f>
        <v/>
      </c>
      <c r="ACU458" s="269" t="str">
        <f>IF(AND($A$458&lt;=CI$367,CI$367&lt;=$B$458),((1/3)*$E$458),"")</f>
        <v/>
      </c>
      <c r="ACV458" s="269" t="str">
        <f>IF(AND($A$458&lt;=CI$367,CI$367&lt;=$B$458),((2/3)*$E$458),"")</f>
        <v/>
      </c>
      <c r="ACW458" s="269" t="str">
        <f>IF(AND($A$458&lt;=CJ$367,CJ$367&lt;=$B$458),$C$458,"")</f>
        <v/>
      </c>
      <c r="ACX458" s="269" t="str">
        <f>IF(AND($A$458&lt;=CJ$367,CJ$367&lt;=$B$458),((1/3)*$C$458),"")</f>
        <v/>
      </c>
      <c r="ACY458" s="269" t="str">
        <f>IF(AND($A$458&lt;=CJ$367,CJ$367&lt;=$B$458),((2/3)*$C$458),"")</f>
        <v/>
      </c>
      <c r="ACZ458" s="269" t="str">
        <f>IF(AND($A$458&lt;=CJ$367,CJ$367&lt;=$B$458),$D$458,"")</f>
        <v/>
      </c>
      <c r="ADA458" s="269" t="str">
        <f>IF(AND($A$458&lt;=CJ$367,CJ$367&lt;=$B$458),((1/3)*$D$458),"")</f>
        <v/>
      </c>
      <c r="ADB458" s="269" t="str">
        <f>IF(AND($A$458&lt;=CJ$367,CJ$367&lt;=$B$458),((2/3)*$D$458),"")</f>
        <v/>
      </c>
      <c r="ADC458" s="269" t="str">
        <f>IF(AND($A$458&lt;=CJ$367,CJ$367&lt;=$B$458),$E$458,"")</f>
        <v/>
      </c>
      <c r="ADD458" s="269" t="str">
        <f>IF(AND($A$458&lt;=CJ$367,CJ$367&lt;=$B$458),((1/3)*$E$458),"")</f>
        <v/>
      </c>
      <c r="ADE458" s="269" t="str">
        <f>IF(AND($A$458&lt;=CJ$367,CJ$367&lt;=$B$458),((2/3)*$E$458),"")</f>
        <v/>
      </c>
      <c r="ADF458" s="269" t="str">
        <f>IF(AND($A$458&lt;=CK$367,CK$367&lt;=$B$458),$C$458,"")</f>
        <v/>
      </c>
      <c r="ADG458" s="269" t="str">
        <f>IF(AND($A$458&lt;=CK$367,CK$367&lt;=$B$458),((1/3)*$C$458),"")</f>
        <v/>
      </c>
      <c r="ADH458" s="269" t="str">
        <f>IF(AND($A$458&lt;=CK$367,CK$367&lt;=$B$458),((2/3)*$C$458),"")</f>
        <v/>
      </c>
      <c r="ADI458" s="269" t="str">
        <f>IF(AND($A$458&lt;=CK$367,CK$367&lt;=$B$458),$D$458,"")</f>
        <v/>
      </c>
      <c r="ADJ458" s="269" t="str">
        <f>IF(AND($A$458&lt;=CK$367,CK$367&lt;=$B$458),((1/3)*$D$458),"")</f>
        <v/>
      </c>
      <c r="ADK458" s="269" t="str">
        <f>IF(AND($A$458&lt;=CK$367,CK$367&lt;=$B$458),((2/3)*$D$458),"")</f>
        <v/>
      </c>
      <c r="ADL458" s="269" t="str">
        <f>IF(AND($A$458&lt;=CK$367,CK$367&lt;=$B$458),$E$458,"")</f>
        <v/>
      </c>
      <c r="ADM458" s="269" t="str">
        <f>IF(AND($A$458&lt;=CK$367,CK$367&lt;=$B$458),((1/3)*$E$458),"")</f>
        <v/>
      </c>
      <c r="ADN458" s="269" t="str">
        <f>IF(AND($A$458&lt;=CK$367,CK$367&lt;=$B$458),((2/3)*$E$458),"")</f>
        <v/>
      </c>
      <c r="ADO458" s="269" t="str">
        <f>IF(AND($A$458&lt;=CL$367,CL$367&lt;=$B$458),$C$458,"")</f>
        <v/>
      </c>
      <c r="ADP458" s="269" t="str">
        <f>IF(AND($A$458&lt;=CL$367,CL$367&lt;=$B$458),((1/3)*$C$458),"")</f>
        <v/>
      </c>
      <c r="ADQ458" s="269" t="str">
        <f>IF(AND($A$458&lt;=CL$367,CL$367&lt;=$B$458),((2/3)*$C$458),"")</f>
        <v/>
      </c>
      <c r="ADR458" s="269" t="str">
        <f>IF(AND($A$458&lt;=CL$367,CL$367&lt;=$B$458),$D$458,"")</f>
        <v/>
      </c>
      <c r="ADS458" s="269" t="str">
        <f>IF(AND($A$458&lt;=CL$367,CL$367&lt;=$B$458),((1/3)*$D$458),"")</f>
        <v/>
      </c>
      <c r="ADT458" s="269" t="str">
        <f>IF(AND($A$458&lt;=CL$367,CL$367&lt;=$B$458),((2/3)*$D$458),"")</f>
        <v/>
      </c>
      <c r="ADU458" s="269" t="str">
        <f>IF(AND($A$458&lt;=CL$367,CL$367&lt;=$B$458),$E$458,"")</f>
        <v/>
      </c>
      <c r="ADV458" s="269" t="str">
        <f>IF(AND($A$458&lt;=CL$367,CL$367&lt;=$B$458),((1/3)*$E$458),"")</f>
        <v/>
      </c>
      <c r="ADW458" s="269" t="str">
        <f>IF(AND($A$458&lt;=CL$367,CL$367&lt;=$B$458),((2/3)*$E$458),"")</f>
        <v/>
      </c>
      <c r="ADX458" s="269" t="str">
        <f>IF(AND($A$458&lt;=CM$367,CM$367&lt;=$B$458),$C$458,"")</f>
        <v/>
      </c>
      <c r="ADY458" s="269" t="str">
        <f>IF(AND($A$458&lt;=CM$367,CM$367&lt;=$B$458),((1/3)*$C$458),"")</f>
        <v/>
      </c>
      <c r="ADZ458" s="269" t="str">
        <f>IF(AND($A$458&lt;=CM$367,CM$367&lt;=$B$458),((2/3)*$C$458),"")</f>
        <v/>
      </c>
      <c r="AEA458" s="269" t="str">
        <f>IF(AND($A$458&lt;=CM$367,CM$367&lt;=$B$458),$D$458,"")</f>
        <v/>
      </c>
      <c r="AEB458" s="269" t="str">
        <f>IF(AND($A$458&lt;=CM$367,CM$367&lt;=$B$458),((1/3)*$D$458),"")</f>
        <v/>
      </c>
      <c r="AEC458" s="269" t="str">
        <f>IF(AND($A$458&lt;=CM$367,CM$367&lt;=$B$458),((2/3)*$D$458),"")</f>
        <v/>
      </c>
      <c r="AED458" s="269" t="str">
        <f>IF(AND($A$458&lt;=CM$367,CM$367&lt;=$B$458),$E$458,"")</f>
        <v/>
      </c>
      <c r="AEE458" s="269" t="str">
        <f>IF(AND($A$458&lt;=CM$367,CM$367&lt;=$B$458),((1/3)*$E$458),"")</f>
        <v/>
      </c>
      <c r="AEF458" s="269" t="str">
        <f>IF(AND($A$458&lt;=CM$367,CM$367&lt;=$B$458),((2/3)*$E$458),"")</f>
        <v/>
      </c>
      <c r="AEG458" s="269" t="str">
        <f>IF(AND($A$458&lt;=CN$367,CN$367&lt;=$B$458),$C$458,"")</f>
        <v/>
      </c>
      <c r="AEH458" s="269" t="str">
        <f>IF(AND($A$458&lt;=CN$367,CN$367&lt;=$B$458),((1/3)*$C$458),"")</f>
        <v/>
      </c>
      <c r="AEI458" s="269" t="str">
        <f>IF(AND($A$458&lt;=CN$367,CN$367&lt;=$B$458),((2/3)*$C$458),"")</f>
        <v/>
      </c>
      <c r="AEJ458" s="269" t="str">
        <f>IF(AND($A$458&lt;=CN$367,CN$367&lt;=$B$458),$D$458,"")</f>
        <v/>
      </c>
      <c r="AEK458" s="269" t="str">
        <f>IF(AND($A$458&lt;=CN$367,CN$367&lt;=$B$458),((1/3)*$D$458),"")</f>
        <v/>
      </c>
      <c r="AEL458" s="269" t="str">
        <f>IF(AND($A$458&lt;=CN$367,CN$367&lt;=$B$458),((2/3)*$D$458),"")</f>
        <v/>
      </c>
      <c r="AEM458" s="269" t="str">
        <f>IF(AND($A$458&lt;=CN$367,CN$367&lt;=$B$458),$E$458,"")</f>
        <v/>
      </c>
      <c r="AEN458" s="269" t="str">
        <f>IF(AND($A$458&lt;=CN$367,CN$367&lt;=$B$458),((1/3)*$E$458),"")</f>
        <v/>
      </c>
      <c r="AEO458" s="269" t="str">
        <f>IF(AND($A$458&lt;=CN$367,CN$367&lt;=$B$458),((2/3)*$E$458),"")</f>
        <v/>
      </c>
      <c r="AEP458" s="269" t="str">
        <f>IF(AND($A$458&lt;=CO$367,CO$367&lt;=$B$458),$C$458,"")</f>
        <v/>
      </c>
      <c r="AEQ458" s="269" t="str">
        <f>IF(AND($A$458&lt;=CO$367,CO$367&lt;=$B$458),((1/3)*$C$458),"")</f>
        <v/>
      </c>
      <c r="AER458" s="269" t="str">
        <f>IF(AND($A$458&lt;=CO$367,CO$367&lt;=$B$458),((2/3)*$C$458),"")</f>
        <v/>
      </c>
      <c r="AES458" s="269" t="str">
        <f>IF(AND($A$458&lt;=CO$367,CO$367&lt;=$B$458),$D$458,"")</f>
        <v/>
      </c>
      <c r="AET458" s="269" t="str">
        <f>IF(AND($A$458&lt;=CO$367,CO$367&lt;=$B$458),((1/3)*$D$458),"")</f>
        <v/>
      </c>
      <c r="AEU458" s="269" t="str">
        <f>IF(AND($A$458&lt;=CO$367,CO$367&lt;=$B$458),((2/3)*$D$458),"")</f>
        <v/>
      </c>
      <c r="AEV458" s="269" t="str">
        <f>IF(AND($A$458&lt;=CO$367,CO$367&lt;=$B$458),$E$458,"")</f>
        <v/>
      </c>
      <c r="AEW458" s="269" t="str">
        <f>IF(AND($A$458&lt;=CO$367,CO$367&lt;=$B$458),((1/3)*$E$458),"")</f>
        <v/>
      </c>
      <c r="AEX458" s="269" t="str">
        <f>IF(AND($A$458&lt;=CO$367,CO$367&lt;=$B$458),((2/3)*$E$458),"")</f>
        <v/>
      </c>
      <c r="AEY458" s="269" t="str">
        <f>IF(AND($A$458&lt;=CP$367,CP$367&lt;=$B$458),$C$458,"")</f>
        <v/>
      </c>
      <c r="AEZ458" s="269" t="str">
        <f>IF(AND($A$458&lt;=CP$367,CP$367&lt;=$B$458),((1/3)*$C$458),"")</f>
        <v/>
      </c>
      <c r="AFA458" s="269" t="str">
        <f>IF(AND($A$458&lt;=CP$367,CP$367&lt;=$B$458),((2/3)*$C$458),"")</f>
        <v/>
      </c>
      <c r="AFB458" s="269" t="str">
        <f>IF(AND($A$458&lt;=CP$367,CP$367&lt;=$B$458),$D$458,"")</f>
        <v/>
      </c>
      <c r="AFC458" s="269" t="str">
        <f>IF(AND($A$458&lt;=CP$367,CP$367&lt;=$B$458),((1/3)*$D$458),"")</f>
        <v/>
      </c>
      <c r="AFD458" s="269" t="str">
        <f>IF(AND($A$458&lt;=CP$367,CP$367&lt;=$B$458),((2/3)*$D$458),"")</f>
        <v/>
      </c>
      <c r="AFE458" s="269" t="str">
        <f>IF(AND($A$458&lt;=CP$367,CP$367&lt;=$B$458),$E$458,"")</f>
        <v/>
      </c>
      <c r="AFF458" s="269" t="str">
        <f>IF(AND($A$458&lt;=CP$367,CP$367&lt;=$B$458),((1/3)*$E$458),"")</f>
        <v/>
      </c>
      <c r="AFG458" s="269" t="str">
        <f>IF(AND($A$458&lt;=CP$367,CP$367&lt;=$B$458),((2/3)*$E$458),"")</f>
        <v/>
      </c>
      <c r="AFH458" s="269" t="str">
        <f>IF(AND($A$458&lt;=CQ$367,CQ$367&lt;=$B$458),$C$458,"")</f>
        <v/>
      </c>
      <c r="AFI458" s="269" t="str">
        <f>IF(AND($A$458&lt;=CQ$367,CQ$367&lt;=$B$458),((1/3)*$C$458),"")</f>
        <v/>
      </c>
      <c r="AFJ458" s="269" t="str">
        <f>IF(AND($A$458&lt;=CQ$367,CQ$367&lt;=$B$458),((2/3)*$C$458),"")</f>
        <v/>
      </c>
      <c r="AFK458" s="269" t="str">
        <f>IF(AND($A$458&lt;=CQ$367,CQ$367&lt;=$B$458),$D$458,"")</f>
        <v/>
      </c>
      <c r="AFL458" s="269" t="str">
        <f>IF(AND($A$458&lt;=CQ$367,CQ$367&lt;=$B$458),((1/3)*$D$458),"")</f>
        <v/>
      </c>
      <c r="AFM458" s="269" t="str">
        <f>IF(AND($A$458&lt;=CQ$367,CQ$367&lt;=$B$458),((2/3)*$D$458),"")</f>
        <v/>
      </c>
      <c r="AFN458" s="269" t="str">
        <f>IF(AND($A$458&lt;=CQ$367,CQ$367&lt;=$B$458),$E$458,"")</f>
        <v/>
      </c>
      <c r="AFO458" s="269" t="str">
        <f>IF(AND($A$458&lt;=CQ$367,CQ$367&lt;=$B$458),((1/3)*$E$458),"")</f>
        <v/>
      </c>
      <c r="AFP458" s="269" t="str">
        <f>IF(AND($A$458&lt;=CQ$367,CQ$367&lt;=$B$458),((2/3)*$E$458),"")</f>
        <v/>
      </c>
      <c r="AFQ458" s="269" t="str">
        <f>IF(AND($A$458&lt;=CR$367,CR$367&lt;=$B$458),$C$458,"")</f>
        <v/>
      </c>
      <c r="AFR458" s="269" t="str">
        <f>IF(AND($A$458&lt;=CR$367,CR$367&lt;=$B$458),((1/3)*$C$458),"")</f>
        <v/>
      </c>
      <c r="AFS458" s="269" t="str">
        <f>IF(AND($A$458&lt;=CR$367,CR$367&lt;=$B$458),((2/3)*$C$458),"")</f>
        <v/>
      </c>
      <c r="AFT458" s="269" t="str">
        <f>IF(AND($A$458&lt;=CR$367,CR$367&lt;=$B$458),$D$458,"")</f>
        <v/>
      </c>
      <c r="AFU458" s="269" t="str">
        <f>IF(AND($A$458&lt;=CR$367,CR$367&lt;=$B$458),((1/3)*$D$458),"")</f>
        <v/>
      </c>
      <c r="AFV458" s="269" t="str">
        <f>IF(AND($A$458&lt;=CR$367,CR$367&lt;=$B$458),((2/3)*$D$458),"")</f>
        <v/>
      </c>
      <c r="AFW458" s="269" t="str">
        <f>IF(AND($A$458&lt;=CR$367,CR$367&lt;=$B$458),$E$458,"")</f>
        <v/>
      </c>
      <c r="AFX458" s="269" t="str">
        <f>IF(AND($A$458&lt;=CR$367,CR$367&lt;=$B$458),((1/3)*$E$458),"")</f>
        <v/>
      </c>
      <c r="AFY458" s="269" t="str">
        <f>IF(AND($A$458&lt;=CR$367,CR$367&lt;=$B$458),((2/3)*$E$458),"")</f>
        <v/>
      </c>
      <c r="AFZ458" s="269" t="str">
        <f>IF(AND($A$458&lt;=CS$367,CS$367&lt;=$B$458),$C$458,"")</f>
        <v/>
      </c>
      <c r="AGA458" s="269" t="str">
        <f>IF(AND($A$458&lt;=CS$367,CS$367&lt;=$B$458),((1/3)*$C$458),"")</f>
        <v/>
      </c>
      <c r="AGB458" s="269" t="str">
        <f>IF(AND($A$458&lt;=CS$367,CS$367&lt;=$B$458),((2/3)*$C$458),"")</f>
        <v/>
      </c>
      <c r="AGC458" s="269" t="str">
        <f>IF(AND($A$458&lt;=CS$367,CS$367&lt;=$B$458),$D$458,"")</f>
        <v/>
      </c>
      <c r="AGD458" s="269" t="str">
        <f>IF(AND($A$458&lt;=CS$367,CS$367&lt;=$B$458),((1/3)*$D$458),"")</f>
        <v/>
      </c>
      <c r="AGE458" s="269" t="str">
        <f>IF(AND($A$458&lt;=CS$367,CS$367&lt;=$B$458),((2/3)*$D$458),"")</f>
        <v/>
      </c>
      <c r="AGF458" s="269" t="str">
        <f>IF(AND($A$458&lt;=CS$367,CS$367&lt;=$B$458),$E$458,"")</f>
        <v/>
      </c>
      <c r="AGG458" s="269" t="str">
        <f>IF(AND($A$458&lt;=CS$367,CS$367&lt;=$B$458),((1/3)*$E$458),"")</f>
        <v/>
      </c>
      <c r="AGH458" s="269" t="str">
        <f>IF(AND($A$458&lt;=CS$367,CS$367&lt;=$B$458),((2/3)*$E$458),"")</f>
        <v/>
      </c>
      <c r="AGI458" s="269" t="str">
        <f>IF(AND($A$458&lt;=CT$367,CT$367&lt;=$B$458),$C$458,"")</f>
        <v/>
      </c>
      <c r="AGJ458" s="269" t="str">
        <f>IF(AND($A$458&lt;=CT$367,CT$367&lt;=$B$458),((1/3)*$C$458),"")</f>
        <v/>
      </c>
      <c r="AGK458" s="269" t="str">
        <f>IF(AND($A$458&lt;=CT$367,CT$367&lt;=$B$458),((2/3)*$C$458),"")</f>
        <v/>
      </c>
      <c r="AGL458" s="269" t="str">
        <f>IF(AND($A$458&lt;=CT$367,CT$367&lt;=$B$458),$D$458,"")</f>
        <v/>
      </c>
      <c r="AGM458" s="269" t="str">
        <f>IF(AND($A$458&lt;=CT$367,CT$367&lt;=$B$458),((1/3)*$D$458),"")</f>
        <v/>
      </c>
      <c r="AGN458" s="269" t="str">
        <f>IF(AND($A$458&lt;=CT$367,CT$367&lt;=$B$458),((2/3)*$D$458),"")</f>
        <v/>
      </c>
      <c r="AGO458" s="269" t="str">
        <f>IF(AND($A$458&lt;=CT$367,CT$367&lt;=$B$458),$E$458,"")</f>
        <v/>
      </c>
      <c r="AGP458" s="269" t="str">
        <f>IF(AND($A$458&lt;=CT$367,CT$367&lt;=$B$458),((1/3)*$E$458),"")</f>
        <v/>
      </c>
      <c r="AGQ458" s="269" t="str">
        <f>IF(AND($A$458&lt;=CT$367,CT$367&lt;=$B$458),((2/3)*$E$458),"")</f>
        <v/>
      </c>
      <c r="AGR458" s="269" t="str">
        <f>IF(AND($A$458&lt;=CU$367,CU$367&lt;=$B$458),$C$458,"")</f>
        <v/>
      </c>
      <c r="AGS458" s="269" t="str">
        <f>IF(AND($A$458&lt;=CU$367,CU$367&lt;=$B$458),((1/3)*$C$458),"")</f>
        <v/>
      </c>
      <c r="AGT458" s="269" t="str">
        <f>IF(AND($A$458&lt;=CU$367,CU$367&lt;=$B$458),((2/3)*$C$458),"")</f>
        <v/>
      </c>
      <c r="AGU458" s="269" t="str">
        <f>IF(AND($A$458&lt;=CU$367,CU$367&lt;=$B$458),$D$458,"")</f>
        <v/>
      </c>
      <c r="AGV458" s="269" t="str">
        <f>IF(AND($A$458&lt;=CU$367,CU$367&lt;=$B$458),((1/3)*$D$458),"")</f>
        <v/>
      </c>
      <c r="AGW458" s="269" t="str">
        <f>IF(AND($A$458&lt;=CU$367,CU$367&lt;=$B$458),((2/3)*$D$458),"")</f>
        <v/>
      </c>
      <c r="AGX458" s="269" t="str">
        <f>IF(AND($A$458&lt;=CU$367,CU$367&lt;=$B$458),$E$458,"")</f>
        <v/>
      </c>
      <c r="AGY458" s="269" t="str">
        <f>IF(AND($A$458&lt;=CU$367,CU$367&lt;=$B$458),((1/3)*$E$458),"")</f>
        <v/>
      </c>
      <c r="AGZ458" s="269" t="str">
        <f>IF(AND($A$458&lt;=CU$367,CU$367&lt;=$B$458),((2/3)*$E$458),"")</f>
        <v/>
      </c>
      <c r="AHA458" s="269" t="str">
        <f>IF(AND($A$458&lt;=CV$367,CV$367&lt;=$B$458),$C$458,"")</f>
        <v/>
      </c>
      <c r="AHB458" s="269" t="str">
        <f>IF(AND($A$458&lt;=CV$367,CV$367&lt;=$B$458),((1/3)*$C$458),"")</f>
        <v/>
      </c>
      <c r="AHC458" s="269" t="str">
        <f>IF(AND($A$458&lt;=CV$367,CV$367&lt;=$B$458),((2/3)*$C$458),"")</f>
        <v/>
      </c>
      <c r="AHD458" s="269" t="str">
        <f>IF(AND($A$458&lt;=CV$367,CV$367&lt;=$B$458),$D$458,"")</f>
        <v/>
      </c>
      <c r="AHE458" s="269" t="str">
        <f>IF(AND($A$458&lt;=CV$367,CV$367&lt;=$B$458),((1/3)*$D$458),"")</f>
        <v/>
      </c>
      <c r="AHF458" s="269" t="str">
        <f>IF(AND($A$458&lt;=CV$367,CV$367&lt;=$B$458),((2/3)*$D$458),"")</f>
        <v/>
      </c>
      <c r="AHG458" s="269" t="str">
        <f>IF(AND($A$458&lt;=CV$367,CV$367&lt;=$B$458),$E$458,"")</f>
        <v/>
      </c>
      <c r="AHH458" s="269" t="str">
        <f>IF(AND($A$458&lt;=CV$367,CV$367&lt;=$B$458),((1/3)*$E$458),"")</f>
        <v/>
      </c>
      <c r="AHI458" s="269" t="str">
        <f>IF(AND($A$458&lt;=CV$367,CV$367&lt;=$B$458),((2/3)*$E$458),"")</f>
        <v/>
      </c>
      <c r="AHJ458" s="269" t="str">
        <f>IF(AND($A$458&lt;=CW$367,CW$367&lt;=$B$458),$C$458,"")</f>
        <v/>
      </c>
      <c r="AHK458" s="269" t="str">
        <f>IF(AND($A$458&lt;=CW$367,CW$367&lt;=$B$458),((1/3)*$C$458),"")</f>
        <v/>
      </c>
      <c r="AHL458" s="269" t="str">
        <f>IF(AND($A$458&lt;=CW$367,CW$367&lt;=$B$458),((2/3)*$C$458),"")</f>
        <v/>
      </c>
      <c r="AHM458" s="269" t="str">
        <f>IF(AND($A$458&lt;=CW$367,CW$367&lt;=$B$458),$D$458,"")</f>
        <v/>
      </c>
      <c r="AHN458" s="269" t="str">
        <f>IF(AND($A$458&lt;=CW$367,CW$367&lt;=$B$458),((1/3)*$D$458),"")</f>
        <v/>
      </c>
      <c r="AHO458" s="269" t="str">
        <f>IF(AND($A$458&lt;=CW$367,CW$367&lt;=$B$458),((2/3)*$D$458),"")</f>
        <v/>
      </c>
      <c r="AHP458" s="269" t="str">
        <f>IF(AND($A$458&lt;=CW$367,CW$367&lt;=$B$458),$E$458,"")</f>
        <v/>
      </c>
      <c r="AHQ458" s="269" t="str">
        <f>IF(AND($A$458&lt;=CW$367,CW$367&lt;=$B$458),((1/3)*$E$458),"")</f>
        <v/>
      </c>
      <c r="AHR458" s="269" t="str">
        <f>IF(AND($A$458&lt;=CW$367,CW$367&lt;=$B$458),((2/3)*$E$458),"")</f>
        <v/>
      </c>
      <c r="AHS458" s="269" t="str">
        <f>IF(AND($A$458&lt;=CX$367,CX$367&lt;=$B$458),$C$458,"")</f>
        <v/>
      </c>
      <c r="AHT458" s="269" t="str">
        <f>IF(AND($A$458&lt;=CX$367,CX$367&lt;=$B$458),((1/3)*$C$458),"")</f>
        <v/>
      </c>
      <c r="AHU458" s="269" t="str">
        <f>IF(AND($A$458&lt;=CX$367,CX$367&lt;=$B$458),((2/3)*$C$458),"")</f>
        <v/>
      </c>
      <c r="AHV458" s="269" t="str">
        <f>IF(AND($A$458&lt;=CX$367,CX$367&lt;=$B$458),$D$458,"")</f>
        <v/>
      </c>
      <c r="AHW458" s="269" t="str">
        <f>IF(AND($A$458&lt;=CX$367,CX$367&lt;=$B$458),((1/3)*$D$458),"")</f>
        <v/>
      </c>
      <c r="AHX458" s="269" t="str">
        <f>IF(AND($A$458&lt;=CX$367,CX$367&lt;=$B$458),((2/3)*$D$458),"")</f>
        <v/>
      </c>
      <c r="AHY458" s="269" t="str">
        <f>IF(AND($A$458&lt;=CX$367,CX$367&lt;=$B$458),$E$458,"")</f>
        <v/>
      </c>
      <c r="AHZ458" s="269" t="str">
        <f>IF(AND($A$458&lt;=CX$367,CX$367&lt;=$B$458),((1/3)*$E$458),"")</f>
        <v/>
      </c>
      <c r="AIA458" s="269" t="str">
        <f>IF(AND($A$458&lt;=CX$367,CX$367&lt;=$B$458),((2/3)*$E$458),"")</f>
        <v/>
      </c>
      <c r="AIB458" s="269" t="str">
        <f>IF(AND($A$458&lt;=CY$367,CY$367&lt;=$B$458),$C$458,"")</f>
        <v/>
      </c>
      <c r="AIC458" s="269" t="str">
        <f>IF(AND($A$458&lt;=CY$367,CY$367&lt;=$B$458),((1/3)*$C$458),"")</f>
        <v/>
      </c>
      <c r="AID458" s="269" t="str">
        <f>IF(AND($A$458&lt;=CY$367,CY$367&lt;=$B$458),((2/3)*$C$458),"")</f>
        <v/>
      </c>
      <c r="AIE458" s="269" t="str">
        <f>IF(AND($A$458&lt;=CY$367,CY$367&lt;=$B$458),$D$458,"")</f>
        <v/>
      </c>
      <c r="AIF458" s="269" t="str">
        <f>IF(AND($A$458&lt;=CY$367,CY$367&lt;=$B$458),((1/3)*$D$458),"")</f>
        <v/>
      </c>
      <c r="AIG458" s="269" t="str">
        <f>IF(AND($A$458&lt;=CY$367,CY$367&lt;=$B$458),((2/3)*$D$458),"")</f>
        <v/>
      </c>
      <c r="AIH458" s="269" t="str">
        <f>IF(AND($A$458&lt;=CY$367,CY$367&lt;=$B$458),$E$458,"")</f>
        <v/>
      </c>
      <c r="AII458" s="269" t="str">
        <f>IF(AND($A$458&lt;=CY$367,CY$367&lt;=$B$458),((1/3)*$E$458),"")</f>
        <v/>
      </c>
      <c r="AIJ458" s="269" t="str">
        <f>IF(AND($A$458&lt;=CY$367,CY$367&lt;=$B$458),((2/3)*$E$458),"")</f>
        <v/>
      </c>
      <c r="AIK458" s="269" t="str">
        <f>IF(AND($A$458&lt;=CZ$367,CZ$367&lt;=$B$458),$C$458,"")</f>
        <v/>
      </c>
      <c r="AIL458" s="269" t="str">
        <f>IF(AND($A$458&lt;=CZ$367,CZ$367&lt;=$B$458),((1/3)*$C$458),"")</f>
        <v/>
      </c>
      <c r="AIM458" s="269" t="str">
        <f>IF(AND($A$458&lt;=CZ$367,CZ$367&lt;=$B$458),((2/3)*$C$458),"")</f>
        <v/>
      </c>
      <c r="AIN458" s="269" t="str">
        <f>IF(AND($A$458&lt;=CZ$367,CZ$367&lt;=$B$458),$D$458,"")</f>
        <v/>
      </c>
      <c r="AIO458" s="269" t="str">
        <f>IF(AND($A$458&lt;=CZ$367,CZ$367&lt;=$B$458),((1/3)*$D$458),"")</f>
        <v/>
      </c>
      <c r="AIP458" s="269" t="str">
        <f>IF(AND($A$458&lt;=CZ$367,CZ$367&lt;=$B$458),((2/3)*$D$458),"")</f>
        <v/>
      </c>
      <c r="AIQ458" s="269" t="str">
        <f>IF(AND($A$458&lt;=CZ$367,CZ$367&lt;=$B$458),$E$458,"")</f>
        <v/>
      </c>
      <c r="AIR458" s="269" t="str">
        <f>IF(AND($A$458&lt;=CZ$367,CZ$367&lt;=$B$458),((1/3)*$E$458),"")</f>
        <v/>
      </c>
      <c r="AIS458" s="269" t="str">
        <f>IF(AND($A$458&lt;=CZ$367,CZ$367&lt;=$B$458),((2/3)*$E$458),"")</f>
        <v/>
      </c>
    </row>
    <row r="459" spans="1:929" hidden="1">
      <c r="A459" s="257">
        <v>626</v>
      </c>
      <c r="B459" s="257">
        <v>875</v>
      </c>
      <c r="C459" s="266">
        <v>17</v>
      </c>
      <c r="D459" s="266">
        <v>13</v>
      </c>
      <c r="E459" s="266">
        <v>10</v>
      </c>
      <c r="F459" s="6"/>
      <c r="G459" s="6"/>
      <c r="H459" s="6"/>
      <c r="I459" s="6"/>
      <c r="J459" s="6"/>
      <c r="K459" s="6"/>
      <c r="L459" s="6"/>
      <c r="M459" s="6"/>
      <c r="N459" s="6"/>
      <c r="O459" s="6"/>
      <c r="Q459" s="269" t="str">
        <f t="shared" si="991"/>
        <v/>
      </c>
      <c r="R459" s="269" t="str">
        <f t="shared" si="992"/>
        <v/>
      </c>
      <c r="S459" s="269" t="str">
        <f t="shared" si="993"/>
        <v/>
      </c>
      <c r="T459" s="269" t="str">
        <f t="shared" si="994"/>
        <v/>
      </c>
      <c r="U459" s="269" t="str">
        <f t="shared" si="995"/>
        <v/>
      </c>
      <c r="V459" s="269" t="str">
        <f t="shared" si="996"/>
        <v/>
      </c>
      <c r="W459" s="269" t="str">
        <f t="shared" si="997"/>
        <v/>
      </c>
      <c r="X459" s="269" t="str">
        <f t="shared" si="998"/>
        <v/>
      </c>
      <c r="Y459" s="269"/>
      <c r="Z459" s="269"/>
      <c r="AA459" s="269"/>
      <c r="AB459" s="269" t="str">
        <f t="shared" si="999"/>
        <v/>
      </c>
      <c r="AC459" s="269" t="str">
        <f t="shared" si="1000"/>
        <v/>
      </c>
      <c r="AD459" s="269" t="str">
        <f t="shared" si="1001"/>
        <v/>
      </c>
      <c r="AE459" s="269" t="str">
        <f t="shared" si="1002"/>
        <v/>
      </c>
      <c r="AF459" s="269" t="str">
        <f t="shared" si="1003"/>
        <v/>
      </c>
      <c r="AG459" s="269" t="str">
        <f t="shared" si="1004"/>
        <v/>
      </c>
      <c r="AH459" s="269"/>
      <c r="AI459" s="269" t="str">
        <f t="shared" si="1005"/>
        <v/>
      </c>
      <c r="AJ459" s="269" t="str">
        <f t="shared" si="1163"/>
        <v/>
      </c>
      <c r="AK459" s="269" t="str">
        <f t="shared" si="1164"/>
        <v/>
      </c>
      <c r="AL459" s="269" t="str">
        <f t="shared" si="1165"/>
        <v/>
      </c>
      <c r="AM459" s="269" t="str">
        <f t="shared" si="1006"/>
        <v/>
      </c>
      <c r="AN459" s="269" t="str">
        <f t="shared" si="1007"/>
        <v/>
      </c>
      <c r="AO459" s="269" t="str">
        <f t="shared" si="1008"/>
        <v/>
      </c>
      <c r="AP459" s="269" t="str">
        <f t="shared" si="1009"/>
        <v/>
      </c>
      <c r="AQ459" s="269" t="str">
        <f t="shared" si="1010"/>
        <v/>
      </c>
      <c r="AR459" s="269" t="str">
        <f t="shared" si="1011"/>
        <v/>
      </c>
      <c r="AS459" s="269" t="str">
        <f t="shared" si="1012"/>
        <v/>
      </c>
      <c r="AT459" s="269" t="str">
        <f t="shared" si="1013"/>
        <v/>
      </c>
      <c r="AU459" s="269" t="str">
        <f t="shared" si="1014"/>
        <v/>
      </c>
      <c r="AV459" s="269" t="str">
        <f t="shared" si="1015"/>
        <v/>
      </c>
      <c r="AW459" s="269" t="str">
        <f t="shared" si="1016"/>
        <v/>
      </c>
      <c r="AX459" s="269" t="str">
        <f t="shared" si="1017"/>
        <v/>
      </c>
      <c r="AY459" s="269" t="str">
        <f t="shared" si="1018"/>
        <v/>
      </c>
      <c r="AZ459" s="269" t="str">
        <f t="shared" si="1019"/>
        <v/>
      </c>
      <c r="BA459" s="269" t="str">
        <f t="shared" si="1020"/>
        <v/>
      </c>
      <c r="BB459" s="269" t="str">
        <f t="shared" si="1021"/>
        <v/>
      </c>
      <c r="BC459" s="269" t="str">
        <f t="shared" si="1022"/>
        <v/>
      </c>
      <c r="BD459" s="269" t="str">
        <f t="shared" si="1023"/>
        <v/>
      </c>
      <c r="BE459" s="269" t="str">
        <f t="shared" si="1024"/>
        <v/>
      </c>
      <c r="BF459" s="269" t="str">
        <f t="shared" si="1025"/>
        <v/>
      </c>
      <c r="BG459" s="269" t="str">
        <f t="shared" si="1026"/>
        <v/>
      </c>
      <c r="BH459" s="269" t="str">
        <f t="shared" si="1027"/>
        <v/>
      </c>
      <c r="BI459" s="269" t="str">
        <f t="shared" si="1028"/>
        <v/>
      </c>
      <c r="BJ459" s="269" t="str">
        <f t="shared" si="1029"/>
        <v/>
      </c>
      <c r="BK459" s="269" t="str">
        <f t="shared" si="1030"/>
        <v/>
      </c>
      <c r="BL459" s="269" t="str">
        <f t="shared" si="1031"/>
        <v/>
      </c>
      <c r="BM459" s="269" t="str">
        <f t="shared" si="1032"/>
        <v/>
      </c>
      <c r="BN459" s="269" t="str">
        <f t="shared" si="1033"/>
        <v/>
      </c>
      <c r="BO459" s="269" t="str">
        <f t="shared" si="1034"/>
        <v/>
      </c>
      <c r="BP459" s="269" t="str">
        <f t="shared" si="1035"/>
        <v/>
      </c>
      <c r="BQ459" s="269" t="str">
        <f t="shared" si="1036"/>
        <v/>
      </c>
      <c r="BR459" s="269" t="str">
        <f t="shared" si="1037"/>
        <v/>
      </c>
      <c r="BS459" s="269" t="str">
        <f t="shared" si="1038"/>
        <v/>
      </c>
      <c r="BT459" s="269" t="str">
        <f t="shared" si="1039"/>
        <v/>
      </c>
      <c r="BU459" s="269" t="str">
        <f t="shared" si="1040"/>
        <v/>
      </c>
      <c r="BV459" s="269" t="str">
        <f t="shared" si="1041"/>
        <v/>
      </c>
      <c r="BW459" s="269" t="str">
        <f t="shared" si="1042"/>
        <v/>
      </c>
      <c r="BX459" s="269" t="str">
        <f t="shared" si="1043"/>
        <v/>
      </c>
      <c r="BY459" s="269" t="str">
        <f t="shared" si="1044"/>
        <v/>
      </c>
      <c r="BZ459" s="269" t="str">
        <f t="shared" si="1045"/>
        <v/>
      </c>
      <c r="CA459" s="269" t="str">
        <f t="shared" si="1046"/>
        <v/>
      </c>
      <c r="CB459" s="269" t="str">
        <f t="shared" si="1047"/>
        <v/>
      </c>
      <c r="CC459" s="269" t="str">
        <f t="shared" si="1048"/>
        <v/>
      </c>
      <c r="CD459" s="269" t="str">
        <f t="shared" si="1049"/>
        <v/>
      </c>
      <c r="CE459" s="269" t="str">
        <f t="shared" si="1050"/>
        <v/>
      </c>
      <c r="CF459" s="269" t="str">
        <f t="shared" si="1051"/>
        <v/>
      </c>
      <c r="CG459" s="269" t="str">
        <f t="shared" si="1052"/>
        <v/>
      </c>
      <c r="CH459" s="269" t="str">
        <f t="shared" si="1053"/>
        <v/>
      </c>
      <c r="CI459" s="269" t="str">
        <f t="shared" si="1054"/>
        <v/>
      </c>
      <c r="CJ459" s="269" t="str">
        <f t="shared" si="1055"/>
        <v/>
      </c>
      <c r="CK459" s="269" t="str">
        <f t="shared" si="1056"/>
        <v/>
      </c>
      <c r="CL459" s="269" t="str">
        <f t="shared" si="1057"/>
        <v/>
      </c>
      <c r="CM459" s="269" t="str">
        <f t="shared" si="1058"/>
        <v/>
      </c>
      <c r="CN459" s="269" t="str">
        <f t="shared" si="1059"/>
        <v/>
      </c>
      <c r="CO459" s="269" t="str">
        <f t="shared" si="1060"/>
        <v/>
      </c>
      <c r="CP459" s="269" t="str">
        <f t="shared" si="1061"/>
        <v/>
      </c>
      <c r="CQ459" s="269" t="str">
        <f t="shared" si="1062"/>
        <v/>
      </c>
      <c r="CR459" s="269" t="str">
        <f t="shared" si="1063"/>
        <v/>
      </c>
      <c r="CS459" s="269" t="str">
        <f t="shared" si="1064"/>
        <v/>
      </c>
      <c r="CT459" s="269" t="str">
        <f t="shared" si="1065"/>
        <v/>
      </c>
      <c r="CU459" s="269" t="str">
        <f t="shared" si="1066"/>
        <v/>
      </c>
      <c r="CV459" s="269" t="str">
        <f t="shared" si="1067"/>
        <v/>
      </c>
      <c r="CW459" s="269" t="str">
        <f t="shared" si="1068"/>
        <v/>
      </c>
      <c r="CX459" s="269" t="str">
        <f t="shared" si="1069"/>
        <v/>
      </c>
      <c r="CY459" s="269" t="str">
        <f t="shared" si="1070"/>
        <v/>
      </c>
      <c r="CZ459" s="269" t="str">
        <f t="shared" si="1071"/>
        <v/>
      </c>
      <c r="DA459" s="269" t="str">
        <f t="shared" si="1072"/>
        <v/>
      </c>
      <c r="DB459" s="269" t="str">
        <f t="shared" si="1073"/>
        <v/>
      </c>
      <c r="DC459" s="269" t="str">
        <f t="shared" si="1074"/>
        <v/>
      </c>
      <c r="DD459" s="269" t="str">
        <f t="shared" si="1075"/>
        <v/>
      </c>
      <c r="DE459" s="269" t="str">
        <f t="shared" si="1076"/>
        <v/>
      </c>
      <c r="DF459" s="269" t="str">
        <f t="shared" si="1077"/>
        <v/>
      </c>
      <c r="DG459" s="269" t="str">
        <f t="shared" si="1078"/>
        <v/>
      </c>
      <c r="DH459" s="269" t="str">
        <f t="shared" si="1079"/>
        <v/>
      </c>
      <c r="DI459" s="269" t="str">
        <f t="shared" si="1080"/>
        <v/>
      </c>
      <c r="DJ459" s="269" t="str">
        <f t="shared" si="1081"/>
        <v/>
      </c>
      <c r="DK459" s="269" t="str">
        <f t="shared" si="1082"/>
        <v/>
      </c>
      <c r="DL459" s="269" t="str">
        <f t="shared" si="1083"/>
        <v/>
      </c>
      <c r="DM459" s="269" t="str">
        <f t="shared" si="1084"/>
        <v/>
      </c>
      <c r="DN459" s="269" t="str">
        <f t="shared" si="1085"/>
        <v/>
      </c>
      <c r="DO459" s="269" t="str">
        <f t="shared" si="1086"/>
        <v/>
      </c>
      <c r="DP459" s="269" t="str">
        <f t="shared" si="1087"/>
        <v/>
      </c>
      <c r="DQ459" s="269" t="str">
        <f t="shared" si="1088"/>
        <v/>
      </c>
      <c r="DR459" s="269" t="str">
        <f t="shared" si="1089"/>
        <v/>
      </c>
      <c r="DS459" s="269" t="str">
        <f t="shared" si="1090"/>
        <v/>
      </c>
      <c r="DT459" s="269" t="str">
        <f t="shared" si="1091"/>
        <v/>
      </c>
      <c r="DU459" s="269" t="str">
        <f t="shared" si="1092"/>
        <v/>
      </c>
      <c r="DV459" s="269" t="str">
        <f t="shared" si="1093"/>
        <v/>
      </c>
      <c r="DW459" s="269" t="str">
        <f t="shared" si="1094"/>
        <v/>
      </c>
      <c r="DX459" s="269" t="str">
        <f t="shared" si="1095"/>
        <v/>
      </c>
      <c r="DY459" s="269" t="str">
        <f t="shared" si="1096"/>
        <v/>
      </c>
      <c r="DZ459" s="269" t="str">
        <f t="shared" si="1097"/>
        <v/>
      </c>
      <c r="EA459" s="269" t="str">
        <f t="shared" si="1098"/>
        <v/>
      </c>
      <c r="EB459" s="269" t="str">
        <f t="shared" si="1099"/>
        <v/>
      </c>
      <c r="EC459" s="269" t="str">
        <f t="shared" si="1100"/>
        <v/>
      </c>
      <c r="ED459" s="269" t="str">
        <f t="shared" si="1101"/>
        <v/>
      </c>
      <c r="EE459" s="269" t="str">
        <f t="shared" si="1102"/>
        <v/>
      </c>
      <c r="EF459" s="269" t="str">
        <f t="shared" si="1103"/>
        <v/>
      </c>
      <c r="EG459" s="269" t="str">
        <f t="shared" si="1104"/>
        <v/>
      </c>
      <c r="EH459" s="269" t="str">
        <f t="shared" si="1105"/>
        <v/>
      </c>
      <c r="EI459" s="269" t="str">
        <f t="shared" si="1106"/>
        <v/>
      </c>
      <c r="EJ459" s="269" t="str">
        <f t="shared" si="1107"/>
        <v/>
      </c>
      <c r="EK459" s="269" t="str">
        <f t="shared" si="1108"/>
        <v/>
      </c>
      <c r="EL459" s="269" t="str">
        <f t="shared" si="1109"/>
        <v/>
      </c>
      <c r="EM459" s="269" t="str">
        <f t="shared" si="1110"/>
        <v/>
      </c>
      <c r="EN459" s="269" t="str">
        <f t="shared" si="1111"/>
        <v/>
      </c>
      <c r="EO459" s="269" t="str">
        <f t="shared" si="1112"/>
        <v/>
      </c>
      <c r="EP459" s="269" t="str">
        <f t="shared" si="1113"/>
        <v/>
      </c>
      <c r="EQ459" s="269" t="str">
        <f t="shared" si="1114"/>
        <v/>
      </c>
      <c r="ER459" s="269" t="str">
        <f t="shared" si="1115"/>
        <v/>
      </c>
      <c r="ES459" s="269" t="str">
        <f t="shared" si="1116"/>
        <v/>
      </c>
      <c r="ET459" s="269" t="str">
        <f t="shared" si="1117"/>
        <v/>
      </c>
      <c r="EU459" s="269" t="str">
        <f t="shared" si="1118"/>
        <v/>
      </c>
      <c r="EV459" s="269" t="str">
        <f t="shared" si="1119"/>
        <v/>
      </c>
      <c r="EW459" s="269" t="str">
        <f t="shared" si="1120"/>
        <v/>
      </c>
      <c r="EX459" s="269" t="str">
        <f t="shared" si="1121"/>
        <v/>
      </c>
      <c r="EY459" s="269" t="str">
        <f t="shared" si="1166"/>
        <v/>
      </c>
      <c r="EZ459" s="269" t="str">
        <f t="shared" si="1122"/>
        <v/>
      </c>
      <c r="FA459" s="269" t="str">
        <f t="shared" si="1123"/>
        <v/>
      </c>
      <c r="FB459" s="269" t="str">
        <f t="shared" si="1124"/>
        <v/>
      </c>
      <c r="FC459" s="269" t="str">
        <f t="shared" si="1125"/>
        <v/>
      </c>
      <c r="FD459" s="269" t="str">
        <f t="shared" si="1126"/>
        <v/>
      </c>
      <c r="FE459" s="269" t="str">
        <f t="shared" si="1127"/>
        <v/>
      </c>
      <c r="FF459" s="269" t="str">
        <f t="shared" si="1128"/>
        <v/>
      </c>
      <c r="FG459" s="269" t="str">
        <f t="shared" si="1129"/>
        <v/>
      </c>
      <c r="FH459" s="269" t="str">
        <f t="shared" si="1130"/>
        <v/>
      </c>
      <c r="FI459" s="269" t="str">
        <f t="shared" si="1131"/>
        <v/>
      </c>
      <c r="FJ459" s="269" t="str">
        <f t="shared" si="1132"/>
        <v/>
      </c>
      <c r="FK459" s="269" t="str">
        <f t="shared" si="1133"/>
        <v/>
      </c>
      <c r="FL459" s="269" t="str">
        <f t="shared" si="1134"/>
        <v/>
      </c>
      <c r="FM459" s="269" t="str">
        <f t="shared" si="1135"/>
        <v/>
      </c>
      <c r="FN459" s="269" t="str">
        <f t="shared" si="1136"/>
        <v/>
      </c>
      <c r="FO459" s="269" t="str">
        <f t="shared" si="1137"/>
        <v/>
      </c>
      <c r="FP459" s="269" t="str">
        <f t="shared" si="1138"/>
        <v/>
      </c>
      <c r="FQ459" s="269" t="str">
        <f t="shared" si="1139"/>
        <v/>
      </c>
      <c r="FR459" s="269" t="str">
        <f t="shared" si="1167"/>
        <v/>
      </c>
      <c r="FS459" s="269" t="str">
        <f t="shared" si="1140"/>
        <v/>
      </c>
      <c r="FT459" s="269" t="str">
        <f t="shared" si="1141"/>
        <v/>
      </c>
      <c r="FU459" s="269" t="str">
        <f t="shared" si="1142"/>
        <v/>
      </c>
      <c r="FV459" s="269" t="str">
        <f t="shared" si="1143"/>
        <v/>
      </c>
      <c r="FW459" s="269" t="str">
        <f t="shared" si="1144"/>
        <v/>
      </c>
      <c r="FX459" s="269" t="str">
        <f t="shared" si="1145"/>
        <v/>
      </c>
      <c r="FY459" s="269" t="str">
        <f t="shared" si="1146"/>
        <v/>
      </c>
      <c r="FZ459" s="269" t="str">
        <f t="shared" si="1147"/>
        <v/>
      </c>
      <c r="GA459" s="269" t="str">
        <f>IF(AND($A$459&lt;=V$367,V$367&lt;=$B$459),$C$459,"")</f>
        <v/>
      </c>
      <c r="GB459" s="269" t="str">
        <f>IF(AND($A$459&lt;=V$367,V$367&lt;=$B$459),((1/3)*$C$459),"")</f>
        <v/>
      </c>
      <c r="GC459" s="269" t="str">
        <f>IF(AND($A$459&lt;=V$367,V$367&lt;=$B$459),((2/3)*$C$459),"")</f>
        <v/>
      </c>
      <c r="GD459" s="269" t="str">
        <f t="shared" si="1148"/>
        <v/>
      </c>
      <c r="GE459" s="269" t="str">
        <f t="shared" si="1149"/>
        <v/>
      </c>
      <c r="GF459" s="269" t="str">
        <f t="shared" si="1150"/>
        <v/>
      </c>
      <c r="GG459" s="269" t="str">
        <f t="shared" si="1151"/>
        <v/>
      </c>
      <c r="GH459" s="269" t="str">
        <f t="shared" si="1152"/>
        <v/>
      </c>
      <c r="GI459" s="269" t="str">
        <f t="shared" si="1153"/>
        <v/>
      </c>
      <c r="GJ459" s="269" t="str">
        <f t="shared" si="1154"/>
        <v/>
      </c>
      <c r="GK459" s="269" t="str">
        <f t="shared" si="1155"/>
        <v/>
      </c>
      <c r="GL459" s="269" t="str">
        <f t="shared" si="1156"/>
        <v/>
      </c>
      <c r="GM459" s="269" t="str">
        <f t="shared" si="1157"/>
        <v/>
      </c>
      <c r="GN459" s="269" t="str">
        <f t="shared" si="1158"/>
        <v/>
      </c>
      <c r="GO459" s="269" t="str">
        <f t="shared" si="1159"/>
        <v/>
      </c>
      <c r="GP459" s="269" t="str">
        <f t="shared" si="1160"/>
        <v/>
      </c>
      <c r="GQ459" s="269" t="str">
        <f t="shared" si="1161"/>
        <v/>
      </c>
      <c r="GR459" s="270" t="str">
        <f t="shared" si="1162"/>
        <v/>
      </c>
      <c r="GS459" s="269" t="str">
        <f>IF(AND($A$459&lt;=X$367,X$367&lt;=$B$459),$C$459,"")</f>
        <v/>
      </c>
      <c r="GT459" s="269" t="str">
        <f>IF(AND($A$459&lt;=X$367,X$367&lt;=$B$459),((1/3)*$C$459),"")</f>
        <v/>
      </c>
      <c r="GU459" s="269" t="str">
        <f>IF(AND($A$459&lt;=X$367,X$367&lt;=$B$459),((2/3)*$C$459),"")</f>
        <v/>
      </c>
      <c r="GV459" s="269" t="str">
        <f>IF(AND($A$459&lt;=X$367,X$367&lt;=$B$459),$D$459,"")</f>
        <v/>
      </c>
      <c r="GW459" s="269" t="str">
        <f>IF(AND($A$459&lt;=X$367,X$367&lt;=$B$459),((1/3)*$D$459),"")</f>
        <v/>
      </c>
      <c r="GX459" s="269" t="str">
        <f>IF(AND($A$459&lt;=X$367,X$367&lt;=$B$459),((2/3)*$D$459),"")</f>
        <v/>
      </c>
      <c r="GY459" s="269" t="str">
        <f>IF(AND($A$459&lt;=X$367,X$367&lt;=$B$459),$E$459,"")</f>
        <v/>
      </c>
      <c r="GZ459" s="269" t="str">
        <f>IF(AND($A$459&lt;=X$367,X$367&lt;=$B$459),((1/3)*$E$459),"")</f>
        <v/>
      </c>
      <c r="HA459" s="269" t="str">
        <f>IF(AND($A$459&lt;=X$367,X$367&lt;=$B$459),((2/3)*$E$459),"")</f>
        <v/>
      </c>
      <c r="HB459" s="269" t="str">
        <f>IF(AND($A$459&lt;=Y$367,Y$367&lt;=$B$459),$C$459,"")</f>
        <v/>
      </c>
      <c r="HC459" s="269" t="str">
        <f>IF(AND($A$459&lt;=Y$367,Y$367&lt;=$B$459),((1/3)*$C$459),"")</f>
        <v/>
      </c>
      <c r="HD459" s="269" t="str">
        <f>IF(AND($A$459&lt;=Y$367,Y$367&lt;=$B$459),((2/3)*$C$459),"")</f>
        <v/>
      </c>
      <c r="HE459" s="269" t="str">
        <f>IF(AND($A$459&lt;=Y$367,Y$367&lt;=$B$459),$D$459,"")</f>
        <v/>
      </c>
      <c r="HF459" s="269" t="str">
        <f>IF(AND($A$459&lt;=Y$367,Y$367&lt;=$B$459),((1/3)*$D$459),"")</f>
        <v/>
      </c>
      <c r="HG459" s="269" t="str">
        <f>IF(AND($A$459&lt;=Y$367,Y$367&lt;=$B$459),((2/3)*$D$459),"")</f>
        <v/>
      </c>
      <c r="HH459" s="269" t="str">
        <f>IF(AND($A$459&lt;=Y$367,Y$367&lt;=$B$459),$E$459,"")</f>
        <v/>
      </c>
      <c r="HI459" s="269" t="str">
        <f>IF(AND($A$459&lt;=Y$367,Y$367&lt;=$B$459),((1/3)*$E$459),"")</f>
        <v/>
      </c>
      <c r="HJ459" s="269" t="str">
        <f>IF(AND($A$459&lt;=Y$367,Y$367&lt;=$B$459),((2/3)*$E$459),"")</f>
        <v/>
      </c>
      <c r="HK459" s="269" t="str">
        <f>IF(AND($A$459&lt;=Z$367,Z$367&lt;=$B$459),$C$459,"")</f>
        <v/>
      </c>
      <c r="HL459" s="269" t="str">
        <f>IF(AND($A$459&lt;=Z$367,Z$367&lt;=$B$459),((1/3)*$C$459),"")</f>
        <v/>
      </c>
      <c r="HM459" s="269" t="str">
        <f>IF(AND($A$459&lt;=Z$367,Z$367&lt;=$B$459),((2/3)*$C$459),"")</f>
        <v/>
      </c>
      <c r="HN459" s="269" t="str">
        <f>IF(AND($A$459&lt;=Z$367,Z$367&lt;=$B$459),$D$459,"")</f>
        <v/>
      </c>
      <c r="HO459" s="269" t="str">
        <f>IF(AND($A$459&lt;=Z$367,Z$367&lt;=$B$459),((1/3)*$D$459),"")</f>
        <v/>
      </c>
      <c r="HP459" s="269" t="str">
        <f>IF(AND($A$459&lt;=Z$367,Z$367&lt;=$B$459),((2/3)*$D$459),"")</f>
        <v/>
      </c>
      <c r="HQ459" s="269" t="str">
        <f>IF(AND($A$459&lt;=Z$367,Z$367&lt;=$B$459),$E$459,"")</f>
        <v/>
      </c>
      <c r="HR459" s="269" t="str">
        <f>IF(AND($A$459&lt;=Z$367,Z$367&lt;=$B$459),((1/3)*$E$459),"")</f>
        <v/>
      </c>
      <c r="HS459" s="269" t="str">
        <f>IF(AND($A$459&lt;=Z$367,Z$367&lt;=$B$459),((2/3)*$E$459),"")</f>
        <v/>
      </c>
      <c r="HT459" s="269" t="str">
        <f>IF(AND($A$459&lt;=AA$367,AA$367&lt;=$B$459),$C$459,"")</f>
        <v/>
      </c>
      <c r="HU459" s="269" t="str">
        <f>IF(AND($A$459&lt;=AA$367,AA$367&lt;=$B$459),((1/3)*$C$459),"")</f>
        <v/>
      </c>
      <c r="HV459" s="269" t="str">
        <f>IF(AND($A$459&lt;=AA$367,AA$367&lt;=$B$459),((2/3)*$C$459),"")</f>
        <v/>
      </c>
      <c r="HW459" s="269" t="str">
        <f>IF(AND($A$459&lt;=AA$367,AA$367&lt;=$B$459),$D$459,"")</f>
        <v/>
      </c>
      <c r="HX459" s="269" t="str">
        <f>IF(AND($A$459&lt;=AA$367,AA$367&lt;=$B$459),((1/3)*$D$459),"")</f>
        <v/>
      </c>
      <c r="HY459" s="269" t="str">
        <f>IF(AND($A$459&lt;=AA$367,AA$367&lt;=$B$459),((2/3)*$D$459),"")</f>
        <v/>
      </c>
      <c r="HZ459" s="269" t="str">
        <f>IF(AND($A$459&lt;=AA$367,AA$367&lt;=$B$459),$E$459,"")</f>
        <v/>
      </c>
      <c r="IA459" s="269" t="str">
        <f>IF(AND($A$459&lt;=AA$367,AA$367&lt;=$B$459),((1/3)*$E$459),"")</f>
        <v/>
      </c>
      <c r="IB459" s="269" t="str">
        <f>IF(AND($A$459&lt;=AA$367,AA$367&lt;=$B$459),((2/3)*$E$459),"")</f>
        <v/>
      </c>
      <c r="IC459" s="269" t="str">
        <f>IF(AND($A$459&lt;=AB$367,AB$367&lt;=$B$459),$C$459,"")</f>
        <v/>
      </c>
      <c r="ID459" s="269" t="str">
        <f>IF(AND($A$459&lt;=AB$367,AB$367&lt;=$B$459),((1/3)*$C$459),"")</f>
        <v/>
      </c>
      <c r="IE459" s="269" t="str">
        <f>IF(AND($A$459&lt;=AB$367,AB$367&lt;=$B$459),((2/3)*$C$459),"")</f>
        <v/>
      </c>
      <c r="IF459" s="269" t="str">
        <f>IF(AND($A$459&lt;=AB$367,AB$367&lt;=$B$459),$D$459,"")</f>
        <v/>
      </c>
      <c r="IG459" s="269" t="str">
        <f>IF(AND($A$459&lt;=AB$367,AB$367&lt;=$B$459),((1/3)*$D$459),"")</f>
        <v/>
      </c>
      <c r="IH459" s="269" t="str">
        <f>IF(AND($A$459&lt;=AB$367,AB$367&lt;=$B$459),((2/3)*$D$459),"")</f>
        <v/>
      </c>
      <c r="II459" s="269" t="str">
        <f>IF(AND($A$459&lt;=AB$367,AB$367&lt;=$B$459),$E$459,"")</f>
        <v/>
      </c>
      <c r="IJ459" s="269" t="str">
        <f>IF(AND($A$459&lt;=AB$367,AB$367&lt;=$B$459),((1/3)*$E$459),"")</f>
        <v/>
      </c>
      <c r="IK459" s="269" t="str">
        <f>IF(AND($A$459&lt;=AB$367,AB$367&lt;=$B$459),((2/3)*$E$459),"")</f>
        <v/>
      </c>
      <c r="IL459" s="269" t="str">
        <f>IF(AND($A$459&lt;=AC$367,AC$367&lt;=$B$459),$C$459,"")</f>
        <v/>
      </c>
      <c r="IM459" s="269" t="str">
        <f>IF(AND($A$459&lt;=AC$367,AC$367&lt;=$B$459),((1/3)*$C$459),"")</f>
        <v/>
      </c>
      <c r="IN459" s="269" t="str">
        <f>IF(AND($A$459&lt;=AC$367,AC$367&lt;=$B$459),((2/3)*$C$459),"")</f>
        <v/>
      </c>
      <c r="IO459" s="269" t="str">
        <f>IF(AND($A$459&lt;=AC$367,AC$367&lt;=$B$459),$D$459,"")</f>
        <v/>
      </c>
      <c r="IP459" s="269" t="str">
        <f>IF(AND($A$459&lt;=AC$367,AC$367&lt;=$B$459),((1/3)*$D$459),"")</f>
        <v/>
      </c>
      <c r="IQ459" s="269" t="str">
        <f>IF(AND($A$459&lt;=AC$367,AC$367&lt;=$B$459),((2/3)*$D$459),"")</f>
        <v/>
      </c>
      <c r="IR459" s="269" t="str">
        <f>IF(AND($A$459&lt;=AC$367,AC$367&lt;=$B$459),$E$459,"")</f>
        <v/>
      </c>
      <c r="IS459" s="269" t="str">
        <f>IF(AND($A$459&lt;=AC$367,AC$367&lt;=$B$459),((1/3)*$E$459),"")</f>
        <v/>
      </c>
      <c r="IT459" s="269" t="str">
        <f>IF(AND($A$459&lt;=AC$367,AC$367&lt;=$B$459),((2/3)*$E$459),"")</f>
        <v/>
      </c>
      <c r="IU459" s="269" t="str">
        <f>IF(AND($A$459&lt;=AD$367,AD$367&lt;=$B$459),$C$459,"")</f>
        <v/>
      </c>
      <c r="IV459" s="269" t="str">
        <f>IF(AND($A$459&lt;=AD$367,AD$367&lt;=$B$459),((1/3)*$C$459),"")</f>
        <v/>
      </c>
      <c r="IW459" s="269" t="str">
        <f>IF(AND($A$459&lt;=AD$367,AD$367&lt;=$B$459),((2/3)*$C$459),"")</f>
        <v/>
      </c>
      <c r="IX459" s="269" t="str">
        <f>IF(AND($A$459&lt;=AD$367,AD$367&lt;=$B$459),$D$459,"")</f>
        <v/>
      </c>
      <c r="IY459" s="269" t="str">
        <f>IF(AND($A$459&lt;=AD$367,AD$367&lt;=$B$459),((1/3)*$D$459),"")</f>
        <v/>
      </c>
      <c r="IZ459" s="269" t="str">
        <f>IF(AND($A$459&lt;=AD$367,AD$367&lt;=$B$459),((2/3)*$D$459),"")</f>
        <v/>
      </c>
      <c r="JA459" s="269" t="str">
        <f>IF(AND($A$459&lt;=AD$367,AD$367&lt;=$B$459),$E$459,"")</f>
        <v/>
      </c>
      <c r="JB459" s="269" t="str">
        <f>IF(AND($A$459&lt;=AD$367,AD$367&lt;=$B$459),((1/3)*$E$459),"")</f>
        <v/>
      </c>
      <c r="JC459" s="269" t="str">
        <f>IF(AND($A$459&lt;=AD$367,AD$367&lt;=$B$459),((2/3)*$E$459),"")</f>
        <v/>
      </c>
      <c r="JD459" s="269" t="str">
        <f>IF(AND($A$459&lt;=AE$367,AE$367&lt;=$B$459),$C$459,"")</f>
        <v/>
      </c>
      <c r="JE459" s="269" t="str">
        <f>IF(AND($A$459&lt;=AE$367,AE$367&lt;=$B$459),((1/3)*$C$459),"")</f>
        <v/>
      </c>
      <c r="JF459" s="269" t="str">
        <f>IF(AND($A$459&lt;=AE$367,AE$367&lt;=$B$459),((2/3)*$C$459),"")</f>
        <v/>
      </c>
      <c r="JG459" s="269" t="str">
        <f>IF(AND($A$459&lt;=AE$367,AE$367&lt;=$B$459),$D$459,"")</f>
        <v/>
      </c>
      <c r="JH459" s="269" t="str">
        <f>IF(AND($A$459&lt;=AE$367,AE$367&lt;=$B$459),((1/3)*$D$459),"")</f>
        <v/>
      </c>
      <c r="JI459" s="269" t="str">
        <f>IF(AND($A$459&lt;=AE$367,AE$367&lt;=$B$459),((2/3)*$D$459),"")</f>
        <v/>
      </c>
      <c r="JJ459" s="269" t="str">
        <f>IF(AND($A$459&lt;=AE$367,AE$367&lt;=$B$459),$E$459,"")</f>
        <v/>
      </c>
      <c r="JK459" s="269" t="str">
        <f>IF(AND($A$459&lt;=AE$367,AE$367&lt;=$B$459),((1/3)*$E$459),"")</f>
        <v/>
      </c>
      <c r="JL459" s="269" t="str">
        <f>IF(AND($A$459&lt;=AE$367,AE$367&lt;=$B$459),((2/3)*$E$459),"")</f>
        <v/>
      </c>
      <c r="JM459" s="269" t="str">
        <f>IF(AND($A$459&lt;=AF$367,AF$367&lt;=$B$459),$C$459,"")</f>
        <v/>
      </c>
      <c r="JN459" s="269" t="str">
        <f>IF(AND($A$459&lt;=AF$367,AF$367&lt;=$B$459),((1/3)*$C$459),"")</f>
        <v/>
      </c>
      <c r="JO459" s="269" t="str">
        <f>IF(AND($A$459&lt;=AF$367,AF$367&lt;=$B$459),((2/3)*$C$459),"")</f>
        <v/>
      </c>
      <c r="JP459" s="269" t="str">
        <f>IF(AND($A$459&lt;=AF$367,AF$367&lt;=$B$459),$D$459,"")</f>
        <v/>
      </c>
      <c r="JQ459" s="269" t="str">
        <f>IF(AND($A$459&lt;=AF$367,AF$367&lt;=$B$459),((1/3)*$D$459),"")</f>
        <v/>
      </c>
      <c r="JR459" s="269" t="str">
        <f>IF(AND($A$459&lt;=AF$367,AF$367&lt;=$B$459),((2/3)*$D$459),"")</f>
        <v/>
      </c>
      <c r="JS459" s="269" t="str">
        <f>IF(AND($A$459&lt;=AF$367,AF$367&lt;=$B$459),$E$459,"")</f>
        <v/>
      </c>
      <c r="JT459" s="269" t="str">
        <f>IF(AND($A$459&lt;=AF$367,AF$367&lt;=$B$459),((1/3)*$E$459),"")</f>
        <v/>
      </c>
      <c r="JU459" s="269" t="str">
        <f>IF(AND($A$459&lt;=AF$367,AF$367&lt;=$B$459),((2/3)*$E$459),"")</f>
        <v/>
      </c>
      <c r="JV459" s="269" t="str">
        <f>IF(AND($A$459&lt;=AG$367,AG$367&lt;=$B$459),$C$459,"")</f>
        <v/>
      </c>
      <c r="JW459" s="269" t="str">
        <f>IF(AND($A$459&lt;=AG$367,AG$367&lt;=$B$459),((1/3)*$C$459),"")</f>
        <v/>
      </c>
      <c r="JX459" s="269" t="str">
        <f>IF(AND($A$459&lt;=AG$367,AG$367&lt;=$B$459),((2/3)*$C$459),"")</f>
        <v/>
      </c>
      <c r="JY459" s="269" t="str">
        <f>IF(AND($A$459&lt;=AG$367,AG$367&lt;=$B$459),$D$459,"")</f>
        <v/>
      </c>
      <c r="JZ459" s="269" t="str">
        <f>IF(AND($A$459&lt;=AG$367,AG$367&lt;=$B$459),((1/3)*$D$459),"")</f>
        <v/>
      </c>
      <c r="KA459" s="269" t="str">
        <f>IF(AND($A$459&lt;=AG$367,AG$367&lt;=$B$459),((2/3)*$D$459),"")</f>
        <v/>
      </c>
      <c r="KB459" s="269" t="str">
        <f>IF(AND($A$459&lt;=AG$367,AG$367&lt;=$B$459),$E$459,"")</f>
        <v/>
      </c>
      <c r="KC459" s="269" t="str">
        <f>IF(AND($A$459&lt;=AG$367,AG$367&lt;=$B$459),((1/3)*$E$459),"")</f>
        <v/>
      </c>
      <c r="KD459" s="269" t="str">
        <f>IF(AND($A$459&lt;=AG$367,AG$367&lt;=$B$459),((2/3)*$E$459),"")</f>
        <v/>
      </c>
      <c r="KE459" s="269" t="str">
        <f>IF(AND($A$459&lt;=AH$367,AH$367&lt;=$B$459),$C$459,"")</f>
        <v/>
      </c>
      <c r="KF459" s="269" t="str">
        <f>IF(AND($A$459&lt;=AH$367,AH$367&lt;=$B$459),((1/3)*$C$459),"")</f>
        <v/>
      </c>
      <c r="KG459" s="269" t="str">
        <f>IF(AND($A$459&lt;=AH$367,AH$367&lt;=$B$459),((2/3)*$C$459),"")</f>
        <v/>
      </c>
      <c r="KH459" s="269" t="str">
        <f>IF(AND($A$459&lt;=AH$367,AH$367&lt;=$B$459),$D$459,"")</f>
        <v/>
      </c>
      <c r="KI459" s="269" t="str">
        <f>IF(AND($A$459&lt;=AH$367,AH$367&lt;=$B$459),((1/3)*$D$459),"")</f>
        <v/>
      </c>
      <c r="KJ459" s="269" t="str">
        <f>IF(AND($A$459&lt;=AH$367,AH$367&lt;=$B$459),((2/3)*$D$459),"")</f>
        <v/>
      </c>
      <c r="KK459" s="269" t="str">
        <f>IF(AND($A$459&lt;=AH$367,AH$367&lt;=$B$459),$E$459,"")</f>
        <v/>
      </c>
      <c r="KL459" s="269" t="str">
        <f>IF(AND($A$459&lt;=AH$367,AH$367&lt;=$B$459),((1/3)*$E$459),"")</f>
        <v/>
      </c>
      <c r="KM459" s="269" t="str">
        <f>IF(AND($A$459&lt;=AH$367,AH$367&lt;=$B$459),((2/3)*$E$459),"")</f>
        <v/>
      </c>
      <c r="KN459" s="269" t="str">
        <f>IF(AND($A$459&lt;=AI$367,AI$367&lt;=$B$459),$C$459,"")</f>
        <v/>
      </c>
      <c r="KO459" s="269" t="str">
        <f>IF(AND($A$459&lt;=AI$367,AI$367&lt;=$B$459),((1/3)*$C$459),"")</f>
        <v/>
      </c>
      <c r="KP459" s="269" t="str">
        <f>IF(AND($A$459&lt;=AI$367,AI$367&lt;=$B$459),((2/3)*$C$459),"")</f>
        <v/>
      </c>
      <c r="KQ459" s="269" t="str">
        <f>IF(AND($A$459&lt;=AI$367,AI$367&lt;=$B$459),$D$459,"")</f>
        <v/>
      </c>
      <c r="KR459" s="269" t="str">
        <f>IF(AND($A$459&lt;=AI$367,AI$367&lt;=$B$459),((1/3)*$D$459),"")</f>
        <v/>
      </c>
      <c r="KS459" s="269" t="str">
        <f>IF(AND($A$459&lt;=AI$367,AI$367&lt;=$B$459),((2/3)*$D$459),"")</f>
        <v/>
      </c>
      <c r="KT459" s="269" t="str">
        <f>IF(AND($A$459&lt;=AI$367,AI$367&lt;=$B$459),$E$459,"")</f>
        <v/>
      </c>
      <c r="KU459" s="269" t="str">
        <f>IF(AND($A$459&lt;=AI$367,AI$367&lt;=$B$459),((1/3)*$E$459),"")</f>
        <v/>
      </c>
      <c r="KV459" s="269" t="str">
        <f>IF(AND($A$459&lt;=AI$367,AI$367&lt;=$B$459),((2/3)*$E$459),"")</f>
        <v/>
      </c>
      <c r="KW459" s="269" t="str">
        <f>IF(AND($A$459&lt;=AJ$367,AJ$367&lt;=$B$459),$C$459,"")</f>
        <v/>
      </c>
      <c r="KX459" s="269" t="str">
        <f>IF(AND($A$459&lt;=AJ$367,AJ$367&lt;=$B$459),((1/3)*$C$459),"")</f>
        <v/>
      </c>
      <c r="KY459" s="269" t="str">
        <f>IF(AND($A$459&lt;=AJ$367,AJ$367&lt;=$B$459),((2/3)*$C$459),"")</f>
        <v/>
      </c>
      <c r="KZ459" s="269" t="str">
        <f>IF(AND($A$459&lt;=AJ$367,AJ$367&lt;=$B$459),$D$459,"")</f>
        <v/>
      </c>
      <c r="LA459" s="269" t="str">
        <f>IF(AND($A$459&lt;=AJ$367,AJ$367&lt;=$B$459),((1/3)*$D$459),"")</f>
        <v/>
      </c>
      <c r="LB459" s="269" t="str">
        <f>IF(AND($A$459&lt;=AJ$367,AJ$367&lt;=$B$459),((2/3)*$D$459),"")</f>
        <v/>
      </c>
      <c r="LC459" s="269" t="str">
        <f>IF(AND($A$459&lt;=AJ$367,AJ$367&lt;=$B$459),$E$459,"")</f>
        <v/>
      </c>
      <c r="LD459" s="269" t="str">
        <f>IF(AND($A$459&lt;=AJ$367,AJ$367&lt;=$B$459),((1/3)*$E$459),"")</f>
        <v/>
      </c>
      <c r="LE459" s="269" t="str">
        <f>IF(AND($A$459&lt;=AJ$367,AJ$367&lt;=$B$459),((2/3)*$E$459),"")</f>
        <v/>
      </c>
      <c r="LF459" s="269" t="str">
        <f>IF(AND($A$459&lt;=AK$367,AK$367&lt;=$B$459),$C$459,"")</f>
        <v/>
      </c>
      <c r="LG459" s="269" t="str">
        <f>IF(AND($A$459&lt;=AK$367,AK$367&lt;=$B$459),((1/3)*$C$459),"")</f>
        <v/>
      </c>
      <c r="LH459" s="269" t="str">
        <f>IF(AND($A$459&lt;=AK$367,AK$367&lt;=$B$459),((2/3)*$C$459),"")</f>
        <v/>
      </c>
      <c r="LI459" s="269" t="str">
        <f>IF(AND($A$459&lt;=AK$367,AK$367&lt;=$B$459),$D$459,"")</f>
        <v/>
      </c>
      <c r="LJ459" s="269" t="str">
        <f>IF(AND($A$459&lt;=AK$367,AK$367&lt;=$B$459),((1/3)*$D$459),"")</f>
        <v/>
      </c>
      <c r="LK459" s="269" t="str">
        <f>IF(AND($A$459&lt;=AK$367,AK$367&lt;=$B$459),((2/3)*$D$459),"")</f>
        <v/>
      </c>
      <c r="LL459" s="269" t="str">
        <f>IF(AND($A$459&lt;=AK$367,AK$367&lt;=$B$459),$E$459,"")</f>
        <v/>
      </c>
      <c r="LM459" s="269" t="str">
        <f>IF(AND($A$459&lt;=AK$367,AK$367&lt;=$B$459),((1/3)*$E$459),"")</f>
        <v/>
      </c>
      <c r="LN459" s="269" t="str">
        <f>IF(AND($A$459&lt;=AK$367,AK$367&lt;=$B$459),((2/3)*$E$459),"")</f>
        <v/>
      </c>
      <c r="LO459" s="269" t="str">
        <f>IF(AND($A$459&lt;=AL$367,AL$367&lt;=$B$459),$C$459,"")</f>
        <v/>
      </c>
      <c r="LP459" s="269" t="str">
        <f>IF(AND($A$459&lt;=AL$367,AL$367&lt;=$B$459),((1/3)*$C$459),"")</f>
        <v/>
      </c>
      <c r="LQ459" s="269" t="str">
        <f>IF(AND($A$459&lt;=AL$367,AL$367&lt;=$B$459),((2/3)*$C$459),"")</f>
        <v/>
      </c>
      <c r="LR459" s="269" t="str">
        <f>IF(AND($A$459&lt;=AL$367,AL$367&lt;=$B$459),$D$459,"")</f>
        <v/>
      </c>
      <c r="LS459" s="269" t="str">
        <f>IF(AND($A$459&lt;=AL$367,AL$367&lt;=$B$459),((1/3)*$D$459),"")</f>
        <v/>
      </c>
      <c r="LT459" s="269" t="str">
        <f>IF(AND($A$459&lt;=AL$367,AL$367&lt;=$B$459),((2/3)*$D$459),"")</f>
        <v/>
      </c>
      <c r="LU459" s="269" t="str">
        <f>IF(AND($A$459&lt;=AL$367,AL$367&lt;=$B$459),$E$459,"")</f>
        <v/>
      </c>
      <c r="LV459" s="269" t="str">
        <f>IF(AND($A$459&lt;=AL$367,AL$367&lt;=$B$459),((1/3)*$E$459),"")</f>
        <v/>
      </c>
      <c r="LW459" s="269" t="str">
        <f>IF(AND($A$459&lt;=AL$367,AL$367&lt;=$B$459),((2/3)*$E$459),"")</f>
        <v/>
      </c>
      <c r="LX459" s="269" t="str">
        <f>IF(AND($A$459&lt;=AM$367,AM$367&lt;=$B$459),$C$459,"")</f>
        <v/>
      </c>
      <c r="LY459" s="269" t="str">
        <f>IF(AND($A$459&lt;=AM$367,AM$367&lt;=$B$459),((1/3)*$C$459),"")</f>
        <v/>
      </c>
      <c r="LZ459" s="269" t="str">
        <f>IF(AND($A$459&lt;=AM$367,AM$367&lt;=$B$459),((2/3)*$C$459),"")</f>
        <v/>
      </c>
      <c r="MA459" s="269" t="str">
        <f>IF(AND($A$459&lt;=AM$367,AM$367&lt;=$B$459),$D$459,"")</f>
        <v/>
      </c>
      <c r="MB459" s="269" t="str">
        <f>IF(AND($A$459&lt;=AM$367,AM$367&lt;=$B$459),((1/3)*$D$459),"")</f>
        <v/>
      </c>
      <c r="MC459" s="269" t="str">
        <f>IF(AND($A$459&lt;=AM$367,AM$367&lt;=$B$459),((2/3)*$D$459),"")</f>
        <v/>
      </c>
      <c r="MD459" s="269" t="str">
        <f>IF(AND($A$459&lt;=AM$367,AM$367&lt;=$B$459),$E$459,"")</f>
        <v/>
      </c>
      <c r="ME459" s="269" t="str">
        <f>IF(AND($A$459&lt;=AM$367,AM$367&lt;=$B$459),((1/3)*$E$459),"")</f>
        <v/>
      </c>
      <c r="MF459" s="269" t="str">
        <f>IF(AND($A$459&lt;=AM$367,AM$367&lt;=$B$459),((2/3)*$E$459),"")</f>
        <v/>
      </c>
      <c r="MG459" s="269" t="str">
        <f>IF(AND($A$459&lt;=AN$367,AN$367&lt;=$B$459),$C$459,"")</f>
        <v/>
      </c>
      <c r="MH459" s="269" t="str">
        <f>IF(AND($A$459&lt;=AN$367,AN$367&lt;=$B$459),((1/3)*$C$459),"")</f>
        <v/>
      </c>
      <c r="MI459" s="269" t="str">
        <f>IF(AND($A$459&lt;=AN$367,AN$367&lt;=$B$459),((2/3)*$C$459),"")</f>
        <v/>
      </c>
      <c r="MJ459" s="269" t="str">
        <f>IF(AND($A$459&lt;=AN$367,AN$367&lt;=$B$459),$D$459,"")</f>
        <v/>
      </c>
      <c r="MK459" s="269" t="str">
        <f>IF(AND($A$459&lt;=AN$367,AN$367&lt;=$B$459),((1/3)*$D$459),"")</f>
        <v/>
      </c>
      <c r="ML459" s="269" t="str">
        <f>IF(AND($A$459&lt;=AN$367,AN$367&lt;=$B$459),((2/3)*$D$459),"")</f>
        <v/>
      </c>
      <c r="MM459" s="269" t="str">
        <f>IF(AND($A$459&lt;=AN$367,AN$367&lt;=$B$459),$E$459,"")</f>
        <v/>
      </c>
      <c r="MN459" s="269" t="str">
        <f>IF(AND($A$459&lt;=AN$367,AN$367&lt;=$B$459),((1/3)*$E$459),"")</f>
        <v/>
      </c>
      <c r="MO459" s="269" t="str">
        <f>IF(AND($A$459&lt;=AN$367,AN$367&lt;=$B$459),((2/3)*$E$459),"")</f>
        <v/>
      </c>
      <c r="MP459" s="269" t="str">
        <f>IF(AND($A$459&lt;=AO$367,AO$367&lt;=$B$459),$C$459,"")</f>
        <v/>
      </c>
      <c r="MQ459" s="269" t="str">
        <f>IF(AND($A$459&lt;=AO$367,AO$367&lt;=$B$459),((1/3)*$C$459),"")</f>
        <v/>
      </c>
      <c r="MR459" s="269" t="str">
        <f>IF(AND($A$459&lt;=AO$367,AO$367&lt;=$B$459),((2/3)*$C$459),"")</f>
        <v/>
      </c>
      <c r="MS459" s="269" t="str">
        <f>IF(AND($A$459&lt;=AO$367,AO$367&lt;=$B$459),$D$459,"")</f>
        <v/>
      </c>
      <c r="MT459" s="269" t="str">
        <f>IF(AND($A$459&lt;=AO$367,AO$367&lt;=$B$459),((1/3)*$D$459),"")</f>
        <v/>
      </c>
      <c r="MU459" s="269" t="str">
        <f>IF(AND($A$459&lt;=AO$367,AO$367&lt;=$B$459),((2/3)*$D$459),"")</f>
        <v/>
      </c>
      <c r="MV459" s="269" t="str">
        <f>IF(AND($A$459&lt;=AO$367,AO$367&lt;=$B$459),$E$459,"")</f>
        <v/>
      </c>
      <c r="MW459" s="269" t="str">
        <f>IF(AND($A$459&lt;=AO$367,AO$367&lt;=$B$459),((1/3)*$E$459),"")</f>
        <v/>
      </c>
      <c r="MX459" s="269" t="str">
        <f>IF(AND($A$459&lt;=AO$367,AO$367&lt;=$B$459),((2/3)*$E$459),"")</f>
        <v/>
      </c>
      <c r="MY459" s="269" t="str">
        <f>IF(AND($A$459&lt;=AP$367,AP$367&lt;=$B$459),$C$459,"")</f>
        <v/>
      </c>
      <c r="MZ459" s="269" t="str">
        <f>IF(AND($A$459&lt;=AP$367,AP$367&lt;=$B$459),((1/3)*$C$459),"")</f>
        <v/>
      </c>
      <c r="NA459" s="269" t="str">
        <f>IF(AND($A$459&lt;=AP$367,AP$367&lt;=$B$459),((2/3)*$C$459),"")</f>
        <v/>
      </c>
      <c r="NB459" s="269" t="str">
        <f>IF(AND($A$459&lt;=AP$367,AP$367&lt;=$B$459),$D$459,"")</f>
        <v/>
      </c>
      <c r="NC459" s="269" t="str">
        <f>IF(AND($A$459&lt;=AP$367,AP$367&lt;=$B$459),((1/3)*$D$459),"")</f>
        <v/>
      </c>
      <c r="ND459" s="269" t="str">
        <f>IF(AND($A$459&lt;=AP$367,AP$367&lt;=$B$459),((2/3)*$D$459),"")</f>
        <v/>
      </c>
      <c r="NE459" s="269" t="str">
        <f>IF(AND($A$459&lt;=AP$367,AP$367&lt;=$B$459),$E$459,"")</f>
        <v/>
      </c>
      <c r="NF459" s="269" t="str">
        <f>IF(AND($A$459&lt;=AP$367,AP$367&lt;=$B$459),((1/3)*$E$459),"")</f>
        <v/>
      </c>
      <c r="NG459" s="269" t="str">
        <f>IF(AND($A$459&lt;=AP$367,AP$367&lt;=$B$459),((2/3)*$E$459),"")</f>
        <v/>
      </c>
      <c r="NH459" s="269" t="str">
        <f>IF(AND($A$459&lt;=AQ$367,AQ$367&lt;=$B$459),$C$459,"")</f>
        <v/>
      </c>
      <c r="NI459" s="269" t="str">
        <f>IF(AND($A$459&lt;=AQ$367,AQ$367&lt;=$B$459),((1/3)*$C$459),"")</f>
        <v/>
      </c>
      <c r="NJ459" s="269" t="str">
        <f>IF(AND($A$459&lt;=AQ$367,AQ$367&lt;=$B$459),((2/3)*$C$459),"")</f>
        <v/>
      </c>
      <c r="NK459" s="269" t="str">
        <f>IF(AND($A$459&lt;=AQ$367,AQ$367&lt;=$B$459),$D$459,"")</f>
        <v/>
      </c>
      <c r="NL459" s="269" t="str">
        <f>IF(AND($A$459&lt;=AQ$367,AQ$367&lt;=$B$459),((1/3)*$D$459),"")</f>
        <v/>
      </c>
      <c r="NM459" s="269" t="str">
        <f>IF(AND($A$459&lt;=AQ$367,AQ$367&lt;=$B$459),((2/3)*$D$459),"")</f>
        <v/>
      </c>
      <c r="NN459" s="269" t="str">
        <f>IF(AND($A$459&lt;=AQ$367,AQ$367&lt;=$B$459),$E$459,"")</f>
        <v/>
      </c>
      <c r="NO459" s="269" t="str">
        <f>IF(AND($A$459&lt;=AQ$367,AQ$367&lt;=$B$459),((1/3)*$E$459),"")</f>
        <v/>
      </c>
      <c r="NP459" s="269" t="str">
        <f>IF(AND($A$459&lt;=AQ$367,AQ$367&lt;=$B$459),((2/3)*$E$459),"")</f>
        <v/>
      </c>
      <c r="NQ459" s="269" t="str">
        <f>IF(AND($A$459&lt;=AR$367,AR$367&lt;=$B$459),$C$459,"")</f>
        <v/>
      </c>
      <c r="NR459" s="269" t="str">
        <f>IF(AND($A$459&lt;=AR$367,AR$367&lt;=$B$459),((1/3)*$C$459),"")</f>
        <v/>
      </c>
      <c r="NS459" s="269" t="str">
        <f>IF(AND($A$459&lt;=AR$367,AR$367&lt;=$B$459),((2/3)*$C$459),"")</f>
        <v/>
      </c>
      <c r="NT459" s="269" t="str">
        <f>IF(AND($A$459&lt;=AR$367,AR$367&lt;=$B$459),$D$459,"")</f>
        <v/>
      </c>
      <c r="NU459" s="269" t="str">
        <f>IF(AND($A$459&lt;=AR$367,AR$367&lt;=$B$459),((1/3)*$D$459),"")</f>
        <v/>
      </c>
      <c r="NV459" s="269" t="str">
        <f>IF(AND($A$459&lt;=AR$367,AR$367&lt;=$B$459),((2/3)*$D$459),"")</f>
        <v/>
      </c>
      <c r="NW459" s="269" t="str">
        <f>IF(AND($A$459&lt;=AR$367,AR$367&lt;=$B$459),$E$459,"")</f>
        <v/>
      </c>
      <c r="NX459" s="269" t="str">
        <f>IF(AND($A$459&lt;=AR$367,AR$367&lt;=$B$459),((1/3)*$E$459),"")</f>
        <v/>
      </c>
      <c r="NY459" s="269" t="str">
        <f>IF(AND($A$459&lt;=AR$367,AR$367&lt;=$B$459),((2/3)*$E$459),"")</f>
        <v/>
      </c>
      <c r="NZ459" s="269" t="str">
        <f>IF(AND($A$459&lt;=AS$367,AS$367&lt;=$B$459),$C$459,"")</f>
        <v/>
      </c>
      <c r="OA459" s="269" t="str">
        <f>IF(AND($A$459&lt;=AS$367,AS$367&lt;=$B$459),((1/3)*$C$459),"")</f>
        <v/>
      </c>
      <c r="OB459" s="269" t="str">
        <f>IF(AND($A$459&lt;=AS$367,AS$367&lt;=$B$459),((2/3)*$C$459),"")</f>
        <v/>
      </c>
      <c r="OC459" s="269" t="str">
        <f>IF(AND($A$459&lt;=AS$367,AS$367&lt;=$B$459),$D$459,"")</f>
        <v/>
      </c>
      <c r="OD459" s="269" t="str">
        <f>IF(AND($A$459&lt;=AS$367,AS$367&lt;=$B$459),((1/3)*$D$459),"")</f>
        <v/>
      </c>
      <c r="OE459" s="269" t="str">
        <f>IF(AND($A$459&lt;=AS$367,AS$367&lt;=$B$459),((2/3)*$D$459),"")</f>
        <v/>
      </c>
      <c r="OF459" s="269" t="str">
        <f>IF(AND($A$459&lt;=AS$367,AS$367&lt;=$B$459),$E$459,"")</f>
        <v/>
      </c>
      <c r="OG459" s="269" t="str">
        <f>IF(AND($A$459&lt;=AS$367,AS$367&lt;=$B$459),((1/3)*$E$459),"")</f>
        <v/>
      </c>
      <c r="OH459" s="269" t="str">
        <f>IF(AND($A$459&lt;=AS$367,AS$367&lt;=$B$459),((2/3)*$E$459),"")</f>
        <v/>
      </c>
      <c r="OI459" s="269" t="str">
        <f>IF(AND($A$459&lt;=AT$367,AT$367&lt;=$B$459),$C$459,"")</f>
        <v/>
      </c>
      <c r="OJ459" s="269" t="str">
        <f>IF(AND($A$459&lt;=AT$367,AT$367&lt;=$B$459),((1/3)*$C$459),"")</f>
        <v/>
      </c>
      <c r="OK459" s="269" t="str">
        <f>IF(AND($A$459&lt;=AT$367,AT$367&lt;=$B$459),((2/3)*$C$459),"")</f>
        <v/>
      </c>
      <c r="OL459" s="269" t="str">
        <f>IF(AND($A$459&lt;=AT$367,AT$367&lt;=$B$459),$D$459,"")</f>
        <v/>
      </c>
      <c r="OM459" s="269" t="str">
        <f>IF(AND($A$459&lt;=AT$367,AT$367&lt;=$B$459),((1/3)*$D$459),"")</f>
        <v/>
      </c>
      <c r="ON459" s="269" t="str">
        <f>IF(AND($A$459&lt;=AT$367,AT$367&lt;=$B$459),((2/3)*$D$459),"")</f>
        <v/>
      </c>
      <c r="OO459" s="269" t="str">
        <f>IF(AND($A$459&lt;=AT$367,AT$367&lt;=$B$459),$E$459,"")</f>
        <v/>
      </c>
      <c r="OP459" s="269" t="str">
        <f>IF(AND($A$459&lt;=AT$367,AT$367&lt;=$B$459),((1/3)*$E$459),"")</f>
        <v/>
      </c>
      <c r="OQ459" s="269" t="str">
        <f>IF(AND($A$459&lt;=AT$367,AT$367&lt;=$B$459),((2/3)*$E$459),"")</f>
        <v/>
      </c>
      <c r="OR459" s="269" t="str">
        <f>IF(AND($A$459&lt;=AU$367,AU$367&lt;=$B$459),$C$459,"")</f>
        <v/>
      </c>
      <c r="OS459" s="269" t="str">
        <f>IF(AND($A$459&lt;=AU$367,AU$367&lt;=$B$459),((1/3)*$C$459),"")</f>
        <v/>
      </c>
      <c r="OT459" s="269" t="str">
        <f>IF(AND($A$459&lt;=AU$367,AU$367&lt;=$B$459),((2/3)*$C$459),"")</f>
        <v/>
      </c>
      <c r="OU459" s="269" t="str">
        <f>IF(AND($A$459&lt;=AU$367,AU$367&lt;=$B$459),$D$459,"")</f>
        <v/>
      </c>
      <c r="OV459" s="269" t="str">
        <f>IF(AND($A$459&lt;=AU$367,AU$367&lt;=$B$459),((1/3)*$D$459),"")</f>
        <v/>
      </c>
      <c r="OW459" s="269" t="str">
        <f>IF(AND($A$459&lt;=AU$367,AU$367&lt;=$B$459),((2/3)*$D$459),"")</f>
        <v/>
      </c>
      <c r="OX459" s="269" t="str">
        <f>IF(AND($A$459&lt;=AU$367,AU$367&lt;=$B$459),$E$459,"")</f>
        <v/>
      </c>
      <c r="OY459" s="269" t="str">
        <f>IF(AND($A$459&lt;=AU$367,AU$367&lt;=$B$459),((1/3)*$E$459),"")</f>
        <v/>
      </c>
      <c r="OZ459" s="269" t="str">
        <f>IF(AND($A$459&lt;=AU$367,AU$367&lt;=$B$459),((2/3)*$E$459),"")</f>
        <v/>
      </c>
      <c r="PA459" s="269" t="str">
        <f>IF(AND($A$459&lt;=AV$367,AV$367&lt;=$B$459),$C$459,"")</f>
        <v/>
      </c>
      <c r="PB459" s="269" t="str">
        <f>IF(AND($A$459&lt;=AV$367,AV$367&lt;=$B$459),((1/3)*$C$459),"")</f>
        <v/>
      </c>
      <c r="PC459" s="269" t="str">
        <f>IF(AND($A$459&lt;=AV$367,AV$367&lt;=$B$459),((2/3)*$C$459),"")</f>
        <v/>
      </c>
      <c r="PD459" s="269" t="str">
        <f>IF(AND($A$459&lt;=AV$367,AV$367&lt;=$B$459),$D$459,"")</f>
        <v/>
      </c>
      <c r="PE459" s="269" t="str">
        <f>IF(AND($A$459&lt;=AV$367,AV$367&lt;=$B$459),((1/3)*$D$459),"")</f>
        <v/>
      </c>
      <c r="PF459" s="269" t="str">
        <f>IF(AND($A$459&lt;=AV$367,AV$367&lt;=$B$459),((2/3)*$D$459),"")</f>
        <v/>
      </c>
      <c r="PG459" s="269" t="str">
        <f>IF(AND($A$459&lt;=AV$367,AV$367&lt;=$B$459),$E$459,"")</f>
        <v/>
      </c>
      <c r="PH459" s="269" t="str">
        <f>IF(AND($A$459&lt;=AV$367,AV$367&lt;=$B$459),((1/3)*$E$459),"")</f>
        <v/>
      </c>
      <c r="PI459" s="269" t="str">
        <f>IF(AND($A$459&lt;=AV$367,AV$367&lt;=$B$459),((2/3)*$E$459),"")</f>
        <v/>
      </c>
      <c r="PJ459" s="269" t="str">
        <f>IF(AND($A$459&lt;=AW$367,AW$367&lt;=$B$459),$C$459,"")</f>
        <v/>
      </c>
      <c r="PK459" s="269" t="str">
        <f>IF(AND($A$459&lt;=AW$367,AW$367&lt;=$B$459),((1/3)*$C$459),"")</f>
        <v/>
      </c>
      <c r="PL459" s="269" t="str">
        <f>IF(AND($A$459&lt;=AW$367,AW$367&lt;=$B$459),((2/3)*$C$459),"")</f>
        <v/>
      </c>
      <c r="PM459" s="269" t="str">
        <f>IF(AND($A$459&lt;=AW$367,AW$367&lt;=$B$459),$D$459,"")</f>
        <v/>
      </c>
      <c r="PN459" s="269" t="str">
        <f>IF(AND($A$459&lt;=AW$367,AW$367&lt;=$B$459),((1/3)*$D$459),"")</f>
        <v/>
      </c>
      <c r="PO459" s="269" t="str">
        <f>IF(AND($A$459&lt;=AW$367,AW$367&lt;=$B$459),((2/3)*$D$459),"")</f>
        <v/>
      </c>
      <c r="PP459" s="269" t="str">
        <f>IF(AND($A$459&lt;=AW$367,AW$367&lt;=$B$459),$E$459,"")</f>
        <v/>
      </c>
      <c r="PQ459" s="269" t="str">
        <f>IF(AND($A$459&lt;=AW$367,AW$367&lt;=$B$459),((1/3)*$E$459),"")</f>
        <v/>
      </c>
      <c r="PR459" s="269" t="str">
        <f>IF(AND($A$459&lt;=AW$367,AW$367&lt;=$B$459),((2/3)*$E$459),"")</f>
        <v/>
      </c>
      <c r="PS459" s="269" t="str">
        <f>IF(AND($A$459&lt;=AX$367,AX$367&lt;=$B$459),$C$459,"")</f>
        <v/>
      </c>
      <c r="PT459" s="269" t="str">
        <f>IF(AND($A$459&lt;=AX$367,AX$367&lt;=$B$459),((1/3)*$C$459),"")</f>
        <v/>
      </c>
      <c r="PU459" s="269" t="str">
        <f>IF(AND($A$459&lt;=AX$367,AX$367&lt;=$B$459),((2/3)*$C$459),"")</f>
        <v/>
      </c>
      <c r="PV459" s="269" t="str">
        <f>IF(AND($A$459&lt;=AX$367,AX$367&lt;=$B$459),$D$459,"")</f>
        <v/>
      </c>
      <c r="PW459" s="269" t="str">
        <f>IF(AND($A$459&lt;=AX$367,AX$367&lt;=$B$459),((1/3)*$D$459),"")</f>
        <v/>
      </c>
      <c r="PX459" s="269" t="str">
        <f>IF(AND($A$459&lt;=AX$367,AX$367&lt;=$B$459),((2/3)*$D$459),"")</f>
        <v/>
      </c>
      <c r="PY459" s="269" t="str">
        <f>IF(AND($A$459&lt;=AX$367,AX$367&lt;=$B$459),$E$459,"")</f>
        <v/>
      </c>
      <c r="PZ459" s="269" t="str">
        <f>IF(AND($A$459&lt;=AX$367,AX$367&lt;=$B$459),((1/3)*$E$459),"")</f>
        <v/>
      </c>
      <c r="QA459" s="269" t="str">
        <f>IF(AND($A$459&lt;=AX$367,AX$367&lt;=$B$459),((2/3)*$E$459),"")</f>
        <v/>
      </c>
      <c r="QB459" s="269" t="str">
        <f>IF(AND($A$459&lt;=AY$367,AY$367&lt;=$B$459),$C$459,"")</f>
        <v/>
      </c>
      <c r="QC459" s="269" t="str">
        <f>IF(AND($A$459&lt;=AY$367,AY$367&lt;=$B$459),((1/3)*$C$459),"")</f>
        <v/>
      </c>
      <c r="QD459" s="269" t="str">
        <f>IF(AND($A$459&lt;=AY$367,AY$367&lt;=$B$459),((2/3)*$C$459),"")</f>
        <v/>
      </c>
      <c r="QE459" s="269" t="str">
        <f>IF(AND($A$459&lt;=AY$367,AY$367&lt;=$B$459),$D$459,"")</f>
        <v/>
      </c>
      <c r="QF459" s="269" t="str">
        <f>IF(AND($A$459&lt;=AY$367,AY$367&lt;=$B$459),((1/3)*$D$459),"")</f>
        <v/>
      </c>
      <c r="QG459" s="269" t="str">
        <f>IF(AND($A$459&lt;=AY$367,AY$367&lt;=$B$459),((2/3)*$D$459),"")</f>
        <v/>
      </c>
      <c r="QH459" s="269" t="str">
        <f>IF(AND($A$459&lt;=AY$367,AY$367&lt;=$B$459),$E$459,"")</f>
        <v/>
      </c>
      <c r="QI459" s="269" t="str">
        <f>IF(AND($A$459&lt;=AY$367,AY$367&lt;=$B$459),((1/3)*$E$459),"")</f>
        <v/>
      </c>
      <c r="QJ459" s="269" t="str">
        <f>IF(AND($A$459&lt;=AY$367,AY$367&lt;=$B$459),((2/3)*$E$459),"")</f>
        <v/>
      </c>
      <c r="QK459" s="269" t="str">
        <f>IF(AND($A$459&lt;=AZ$367,AZ$367&lt;=$B$459),$C$459,"")</f>
        <v/>
      </c>
      <c r="QL459" s="269" t="str">
        <f>IF(AND($A$459&lt;=AZ$367,AZ$367&lt;=$B$459),((1/3)*$C$459),"")</f>
        <v/>
      </c>
      <c r="QM459" s="269" t="str">
        <f>IF(AND($A$459&lt;=AZ$367,AZ$367&lt;=$B$459),((2/3)*$C$459),"")</f>
        <v/>
      </c>
      <c r="QN459" s="269" t="str">
        <f>IF(AND($A$459&lt;=AZ$367,AZ$367&lt;=$B$459),$D$459,"")</f>
        <v/>
      </c>
      <c r="QO459" s="269" t="str">
        <f>IF(AND($A$459&lt;=AZ$367,AZ$367&lt;=$B$459),((1/3)*$D$459),"")</f>
        <v/>
      </c>
      <c r="QP459" s="269" t="str">
        <f>IF(AND($A$459&lt;=AZ$367,AZ$367&lt;=$B$459),((2/3)*$D$459),"")</f>
        <v/>
      </c>
      <c r="QQ459" s="269" t="str">
        <f>IF(AND($A$459&lt;=AZ$367,AZ$367&lt;=$B$459),$E$459,"")</f>
        <v/>
      </c>
      <c r="QR459" s="269" t="str">
        <f>IF(AND($A$459&lt;=AZ$367,AZ$367&lt;=$B$459),((1/3)*$E$459),"")</f>
        <v/>
      </c>
      <c r="QS459" s="269" t="str">
        <f>IF(AND($A$459&lt;=AZ$367,AZ$367&lt;=$B$459),((2/3)*$E$459),"")</f>
        <v/>
      </c>
      <c r="QT459" s="269" t="str">
        <f>IF(AND($A$459&lt;=BA$367,BA$367&lt;=$B$459),$C$459,"")</f>
        <v/>
      </c>
      <c r="QU459" s="269" t="str">
        <f>IF(AND($A$459&lt;=BA$367,BA$367&lt;=$B$459),((1/3)*$C$459),"")</f>
        <v/>
      </c>
      <c r="QV459" s="269" t="str">
        <f>IF(AND($A$459&lt;=BA$367,BA$367&lt;=$B$459),((2/3)*$C$459),"")</f>
        <v/>
      </c>
      <c r="QW459" s="269" t="str">
        <f>IF(AND($A$459&lt;=BA$367,BA$367&lt;=$B$459),$D$459,"")</f>
        <v/>
      </c>
      <c r="QX459" s="269" t="str">
        <f>IF(AND($A$459&lt;=BA$367,BA$367&lt;=$B$459),((1/3)*$D$459),"")</f>
        <v/>
      </c>
      <c r="QY459" s="269" t="str">
        <f>IF(AND($A$459&lt;=BA$367,BA$367&lt;=$B$459),((2/3)*$D$459),"")</f>
        <v/>
      </c>
      <c r="QZ459" s="269" t="str">
        <f>IF(AND($A$459&lt;=BA$367,BA$367&lt;=$B$459),$E$459,"")</f>
        <v/>
      </c>
      <c r="RA459" s="269" t="str">
        <f>IF(AND($A$459&lt;=BA$367,BA$367&lt;=$B$459),((1/3)*$E$459),"")</f>
        <v/>
      </c>
      <c r="RB459" s="269" t="str">
        <f>IF(AND($A$459&lt;=BA$367,BA$367&lt;=$B$459),((2/3)*$E$459),"")</f>
        <v/>
      </c>
      <c r="RC459" s="269" t="str">
        <f>IF(AND($A$459&lt;=BB$367,BB$367&lt;=$B$459),$C$459,"")</f>
        <v/>
      </c>
      <c r="RD459" s="269" t="str">
        <f>IF(AND($A$459&lt;=BB$367,BB$367&lt;=$B$459),((1/3)*$C$459),"")</f>
        <v/>
      </c>
      <c r="RE459" s="269" t="str">
        <f>IF(AND($A$459&lt;=BB$367,BB$367&lt;=$B$459),((2/3)*$C$459),"")</f>
        <v/>
      </c>
      <c r="RF459" s="269" t="str">
        <f>IF(AND($A$459&lt;=BB$367,BB$367&lt;=$B$459),$D$459,"")</f>
        <v/>
      </c>
      <c r="RG459" s="269" t="str">
        <f>IF(AND($A$459&lt;=BB$367,BB$367&lt;=$B$459),((1/3)*$D$459),"")</f>
        <v/>
      </c>
      <c r="RH459" s="269" t="str">
        <f>IF(AND($A$459&lt;=BB$367,BB$367&lt;=$B$459),((2/3)*$D$459),"")</f>
        <v/>
      </c>
      <c r="RI459" s="269" t="str">
        <f>IF(AND($A$459&lt;=BB$367,BB$367&lt;=$B$459),$E$459,"")</f>
        <v/>
      </c>
      <c r="RJ459" s="269" t="str">
        <f>IF(AND($A$459&lt;=BB$367,BB$367&lt;=$B$459),((1/3)*$E$459),"")</f>
        <v/>
      </c>
      <c r="RK459" s="269" t="str">
        <f>IF(AND($A$459&lt;=BB$367,BB$367&lt;=$B$459),((2/3)*$E$459),"")</f>
        <v/>
      </c>
      <c r="RL459" s="269" t="str">
        <f>IF(AND($A$459&lt;=BC$367,BC$367&lt;=$B$459),$C$459,"")</f>
        <v/>
      </c>
      <c r="RM459" s="269" t="str">
        <f>IF(AND($A$459&lt;=BC$367,BC$367&lt;=$B$459),((1/3)*$C$459),"")</f>
        <v/>
      </c>
      <c r="RN459" s="269" t="str">
        <f>IF(AND($A$459&lt;=BC$367,BC$367&lt;=$B$459),((2/3)*$C$459),"")</f>
        <v/>
      </c>
      <c r="RO459" s="269" t="str">
        <f>IF(AND($A$459&lt;=BC$367,BC$367&lt;=$B$459),$D$459,"")</f>
        <v/>
      </c>
      <c r="RP459" s="269" t="str">
        <f>IF(AND($A$459&lt;=BC$367,BC$367&lt;=$B$459),((1/3)*$D$459),"")</f>
        <v/>
      </c>
      <c r="RQ459" s="269" t="str">
        <f>IF(AND($A$459&lt;=BC$367,BC$367&lt;=$B$459),((2/3)*$D$459),"")</f>
        <v/>
      </c>
      <c r="RR459" s="269" t="str">
        <f>IF(AND($A$459&lt;=BC$367,BC$367&lt;=$B$459),$E$459,"")</f>
        <v/>
      </c>
      <c r="RS459" s="269" t="str">
        <f>IF(AND($A$459&lt;=BC$367,BC$367&lt;=$B$459),((1/3)*$E$459),"")</f>
        <v/>
      </c>
      <c r="RT459" s="269" t="str">
        <f>IF(AND($A$459&lt;=BC$367,BC$367&lt;=$B$459),((2/3)*$E$459),"")</f>
        <v/>
      </c>
      <c r="RU459" s="269" t="str">
        <f>IF(AND($A$459&lt;=BD$367,BD$367&lt;=$B$459),$C$459,"")</f>
        <v/>
      </c>
      <c r="RV459" s="269" t="str">
        <f>IF(AND($A$459&lt;=BD$367,BD$367&lt;=$B$459),((1/3)*$C$459),"")</f>
        <v/>
      </c>
      <c r="RW459" s="269" t="str">
        <f>IF(AND($A$459&lt;=BD$367,BD$367&lt;=$B$459),((2/3)*$C$459),"")</f>
        <v/>
      </c>
      <c r="RX459" s="269" t="str">
        <f>IF(AND($A$459&lt;=BD$367,BD$367&lt;=$B$459),$D$459,"")</f>
        <v/>
      </c>
      <c r="RY459" s="269" t="str">
        <f>IF(AND($A$459&lt;=BD$367,BD$367&lt;=$B$459),((1/3)*$D$459),"")</f>
        <v/>
      </c>
      <c r="RZ459" s="269" t="str">
        <f>IF(AND($A$459&lt;=BD$367,BD$367&lt;=$B$459),((2/3)*$D$459),"")</f>
        <v/>
      </c>
      <c r="SA459" s="269" t="str">
        <f>IF(AND($A$459&lt;=BD$367,BD$367&lt;=$B$459),$E$459,"")</f>
        <v/>
      </c>
      <c r="SB459" s="269" t="str">
        <f>IF(AND($A$459&lt;=BD$367,BD$367&lt;=$B$459),((1/3)*$E$459),"")</f>
        <v/>
      </c>
      <c r="SC459" s="269" t="str">
        <f>IF(AND($A$459&lt;=BD$367,BD$367&lt;=$B$459),((2/3)*$E$459),"")</f>
        <v/>
      </c>
      <c r="SD459" s="269" t="str">
        <f>IF(AND($A$459&lt;=BE$367,BE$367&lt;=$B$459),$C$459,"")</f>
        <v/>
      </c>
      <c r="SE459" s="269" t="str">
        <f>IF(AND($A$459&lt;=BE$367,BE$367&lt;=$B$459),((1/3)*$C$459),"")</f>
        <v/>
      </c>
      <c r="SF459" s="269" t="str">
        <f>IF(AND($A$459&lt;=BE$367,BE$367&lt;=$B$459),((2/3)*$C$459),"")</f>
        <v/>
      </c>
      <c r="SG459" s="269" t="str">
        <f>IF(AND($A$459&lt;=BE$367,BE$367&lt;=$B$459),$D$459,"")</f>
        <v/>
      </c>
      <c r="SH459" s="269" t="str">
        <f>IF(AND($A$459&lt;=BE$367,BE$367&lt;=$B$459),((1/3)*$D$459),"")</f>
        <v/>
      </c>
      <c r="SI459" s="269" t="str">
        <f>IF(AND($A$459&lt;=BE$367,BE$367&lt;=$B$459),((2/3)*$D$459),"")</f>
        <v/>
      </c>
      <c r="SJ459" s="269" t="str">
        <f>IF(AND($A$459&lt;=BE$367,BE$367&lt;=$B$459),$E$459,"")</f>
        <v/>
      </c>
      <c r="SK459" s="269" t="str">
        <f>IF(AND($A$459&lt;=BE$367,BE$367&lt;=$B$459),((1/3)*$E$459),"")</f>
        <v/>
      </c>
      <c r="SL459" s="269" t="str">
        <f>IF(AND($A$459&lt;=BE$367,BE$367&lt;=$B$459),((2/3)*$E$459),"")</f>
        <v/>
      </c>
      <c r="SM459" s="269" t="str">
        <f>IF(AND($A$459&lt;=BF$367,BF$367&lt;=$B$459),$C$459,"")</f>
        <v/>
      </c>
      <c r="SN459" s="269" t="str">
        <f>IF(AND($A$459&lt;=BF$367,BF$367&lt;=$B$459),((1/3)*$C$459),"")</f>
        <v/>
      </c>
      <c r="SO459" s="269" t="str">
        <f>IF(AND($A$459&lt;=BF$367,BF$367&lt;=$B$459),((2/3)*$C$459),"")</f>
        <v/>
      </c>
      <c r="SP459" s="269" t="str">
        <f>IF(AND($A$459&lt;=BF$367,BF$367&lt;=$B$459),$D$459,"")</f>
        <v/>
      </c>
      <c r="SQ459" s="269" t="str">
        <f>IF(AND($A$459&lt;=BF$367,BF$367&lt;=$B$459),((1/3)*$D$459),"")</f>
        <v/>
      </c>
      <c r="SR459" s="269" t="str">
        <f>IF(AND($A$459&lt;=BF$367,BF$367&lt;=$B$459),((2/3)*$D$459),"")</f>
        <v/>
      </c>
      <c r="SS459" s="269" t="str">
        <f>IF(AND($A$459&lt;=BF$367,BF$367&lt;=$B$459),$E$459,"")</f>
        <v/>
      </c>
      <c r="ST459" s="269" t="str">
        <f>IF(AND($A$459&lt;=BF$367,BF$367&lt;=$B$459),((1/3)*$E$459),"")</f>
        <v/>
      </c>
      <c r="SU459" s="269" t="str">
        <f>IF(AND($A$459&lt;=BF$367,BF$367&lt;=$B$459),((2/3)*$E$459),"")</f>
        <v/>
      </c>
      <c r="SV459" s="269" t="str">
        <f>IF(AND($A$459&lt;=BG$367,BG$367&lt;=$B$459),$C$459,"")</f>
        <v/>
      </c>
      <c r="SW459" s="269" t="str">
        <f>IF(AND($A$459&lt;=BG$367,BG$367&lt;=$B$459),((1/3)*$C$459),"")</f>
        <v/>
      </c>
      <c r="SX459" s="269" t="str">
        <f>IF(AND($A$459&lt;=BG$367,BG$367&lt;=$B$459),((2/3)*$C$459),"")</f>
        <v/>
      </c>
      <c r="SY459" s="269" t="str">
        <f>IF(AND($A$459&lt;=BG$367,BG$367&lt;=$B$459),$D$459,"")</f>
        <v/>
      </c>
      <c r="SZ459" s="269" t="str">
        <f>IF(AND($A$459&lt;=BG$367,BG$367&lt;=$B$459),((1/3)*$D$459),"")</f>
        <v/>
      </c>
      <c r="TA459" s="269" t="str">
        <f>IF(AND($A$459&lt;=BG$367,BG$367&lt;=$B$459),((2/3)*$D$459),"")</f>
        <v/>
      </c>
      <c r="TB459" s="269" t="str">
        <f>IF(AND($A$459&lt;=BG$367,BG$367&lt;=$B$459),$E$459,"")</f>
        <v/>
      </c>
      <c r="TC459" s="269" t="str">
        <f>IF(AND($A$459&lt;=BG$367,BG$367&lt;=$B$459),((1/3)*$E$459),"")</f>
        <v/>
      </c>
      <c r="TD459" s="269" t="str">
        <f>IF(AND($A$459&lt;=BG$367,BG$367&lt;=$B$459),((2/3)*$E$459),"")</f>
        <v/>
      </c>
      <c r="TE459" s="269" t="str">
        <f>IF(AND($A$459&lt;=BH$367,BH$367&lt;=$B$459),$C$459,"")</f>
        <v/>
      </c>
      <c r="TF459" s="269" t="str">
        <f>IF(AND($A$459&lt;=BH$367,BH$367&lt;=$B$459),((1/3)*$C$459),"")</f>
        <v/>
      </c>
      <c r="TG459" s="269" t="str">
        <f>IF(AND($A$459&lt;=BH$367,BH$367&lt;=$B$459),((2/3)*$C$459),"")</f>
        <v/>
      </c>
      <c r="TH459" s="269" t="str">
        <f>IF(AND($A$459&lt;=BH$367,BH$367&lt;=$B$459),$D$459,"")</f>
        <v/>
      </c>
      <c r="TI459" s="269" t="str">
        <f>IF(AND($A$459&lt;=BH$367,BH$367&lt;=$B$459),((1/3)*$D$459),"")</f>
        <v/>
      </c>
      <c r="TJ459" s="269" t="str">
        <f>IF(AND($A$459&lt;=BH$367,BH$367&lt;=$B$459),((2/3)*$D$459),"")</f>
        <v/>
      </c>
      <c r="TK459" s="269" t="str">
        <f>IF(AND($A$459&lt;=BH$367,BH$367&lt;=$B$459),$E$459,"")</f>
        <v/>
      </c>
      <c r="TL459" s="269" t="str">
        <f>IF(AND($A$459&lt;=BH$367,BH$367&lt;=$B$459),((1/3)*$E$459),"")</f>
        <v/>
      </c>
      <c r="TM459" s="269" t="str">
        <f>IF(AND($A$459&lt;=BH$367,BH$367&lt;=$B$459),((2/3)*$E$459),"")</f>
        <v/>
      </c>
      <c r="TN459" s="269" t="str">
        <f>IF(AND($A$459&lt;=BI$367,BI$367&lt;=$B$459),$C$459,"")</f>
        <v/>
      </c>
      <c r="TO459" s="269" t="str">
        <f>IF(AND($A$459&lt;=BI$367,BI$367&lt;=$B$459),((1/3)*$C$459),"")</f>
        <v/>
      </c>
      <c r="TP459" s="269" t="str">
        <f>IF(AND($A$459&lt;=BI$367,BI$367&lt;=$B$459),((2/3)*$C$459),"")</f>
        <v/>
      </c>
      <c r="TQ459" s="269" t="str">
        <f>IF(AND($A$459&lt;=BI$367,BI$367&lt;=$B$459),$D$459,"")</f>
        <v/>
      </c>
      <c r="TR459" s="269" t="str">
        <f>IF(AND($A$459&lt;=BI$367,BI$367&lt;=$B$459),((1/3)*$D$459),"")</f>
        <v/>
      </c>
      <c r="TS459" s="269" t="str">
        <f>IF(AND($A$459&lt;=BI$367,BI$367&lt;=$B$459),((2/3)*$D$459),"")</f>
        <v/>
      </c>
      <c r="TT459" s="269" t="str">
        <f>IF(AND($A$459&lt;=BI$367,BI$367&lt;=$B$459),$E$459,"")</f>
        <v/>
      </c>
      <c r="TU459" s="269" t="str">
        <f>IF(AND($A$459&lt;=BI$367,BI$367&lt;=$B$459),((1/3)*$E$459),"")</f>
        <v/>
      </c>
      <c r="TV459" s="269" t="str">
        <f>IF(AND($A$459&lt;=BI$367,BI$367&lt;=$B$459),((2/3)*$E$459),"")</f>
        <v/>
      </c>
      <c r="TW459" s="269" t="str">
        <f>IF(AND($A$459&lt;=BJ$367,BJ$367&lt;=$B$459),$C$459,"")</f>
        <v/>
      </c>
      <c r="TX459" s="269" t="str">
        <f>IF(AND($A$459&lt;=BJ$367,BJ$367&lt;=$B$459),((1/3)*$C$459),"")</f>
        <v/>
      </c>
      <c r="TY459" s="269" t="str">
        <f>IF(AND($A$459&lt;=BJ$367,BJ$367&lt;=$B$459),((2/3)*$C$459),"")</f>
        <v/>
      </c>
      <c r="TZ459" s="269" t="str">
        <f>IF(AND($A$459&lt;=BJ$367,BJ$367&lt;=$B$459),$D$459,"")</f>
        <v/>
      </c>
      <c r="UA459" s="269" t="str">
        <f>IF(AND($A$459&lt;=BJ$367,BJ$367&lt;=$B$459),((1/3)*$D$459),"")</f>
        <v/>
      </c>
      <c r="UB459" s="269" t="str">
        <f>IF(AND($A$459&lt;=BJ$367,BJ$367&lt;=$B$459),((2/3)*$D$459),"")</f>
        <v/>
      </c>
      <c r="UC459" s="269" t="str">
        <f>IF(AND($A$459&lt;=BJ$367,BJ$367&lt;=$B$459),$E$459,"")</f>
        <v/>
      </c>
      <c r="UD459" s="269" t="str">
        <f>IF(AND($A$459&lt;=BJ$367,BJ$367&lt;=$B$459),((1/3)*$E$459),"")</f>
        <v/>
      </c>
      <c r="UE459" s="269" t="str">
        <f>IF(AND($A$459&lt;=BJ$367,BJ$367&lt;=$B$459),((2/3)*$E$459),"")</f>
        <v/>
      </c>
      <c r="UF459" s="269" t="str">
        <f>IF(AND($A$459&lt;=BK$367,BK$367&lt;=$B$459),$C$459,"")</f>
        <v/>
      </c>
      <c r="UG459" s="269" t="str">
        <f>IF(AND($A$459&lt;=BK$367,BK$367&lt;=$B$459),((1/3)*$C$459),"")</f>
        <v/>
      </c>
      <c r="UH459" s="269" t="str">
        <f>IF(AND($A$459&lt;=BK$367,BK$367&lt;=$B$459),((2/3)*$C$459),"")</f>
        <v/>
      </c>
      <c r="UI459" s="269" t="str">
        <f>IF(AND($A$459&lt;=BK$367,BK$367&lt;=$B$459),$D$459,"")</f>
        <v/>
      </c>
      <c r="UJ459" s="269" t="str">
        <f>IF(AND($A$459&lt;=BK$367,BK$367&lt;=$B$459),((1/3)*$D$459),"")</f>
        <v/>
      </c>
      <c r="UK459" s="269" t="str">
        <f>IF(AND($A$459&lt;=BK$367,BK$367&lt;=$B$459),((2/3)*$D$459),"")</f>
        <v/>
      </c>
      <c r="UL459" s="269" t="str">
        <f>IF(AND($A$459&lt;=BK$367,BK$367&lt;=$B$459),$E$459,"")</f>
        <v/>
      </c>
      <c r="UM459" s="269" t="str">
        <f>IF(AND($A$459&lt;=BK$367,BK$367&lt;=$B$459),((1/3)*$E$459),"")</f>
        <v/>
      </c>
      <c r="UN459" s="269" t="str">
        <f>IF(AND($A$459&lt;=BK$367,BK$367&lt;=$B$459),((2/3)*$E$459),"")</f>
        <v/>
      </c>
      <c r="UO459" s="269" t="str">
        <f>IF(AND($A$459&lt;=BL$367,BL$367&lt;=$B$459),$C$459,"")</f>
        <v/>
      </c>
      <c r="UP459" s="269" t="str">
        <f>IF(AND($A$459&lt;=BL$367,BL$367&lt;=$B$459),((1/3)*$C$459),"")</f>
        <v/>
      </c>
      <c r="UQ459" s="269" t="str">
        <f>IF(AND($A$459&lt;=BL$367,BL$367&lt;=$B$459),((2/3)*$C$459),"")</f>
        <v/>
      </c>
      <c r="UR459" s="269" t="str">
        <f>IF(AND($A$459&lt;=BL$367,BL$367&lt;=$B$459),$D$459,"")</f>
        <v/>
      </c>
      <c r="US459" s="269" t="str">
        <f>IF(AND($A$459&lt;=BL$367,BL$367&lt;=$B$459),((1/3)*$D$459),"")</f>
        <v/>
      </c>
      <c r="UT459" s="269" t="str">
        <f>IF(AND($A$459&lt;=BL$367,BL$367&lt;=$B$459),((2/3)*$D$459),"")</f>
        <v/>
      </c>
      <c r="UU459" s="269" t="str">
        <f>IF(AND($A$459&lt;=BL$367,BL$367&lt;=$B$459),$E$459,"")</f>
        <v/>
      </c>
      <c r="UV459" s="269" t="str">
        <f>IF(AND($A$459&lt;=BL$367,BL$367&lt;=$B$459),((1/3)*$E$459),"")</f>
        <v/>
      </c>
      <c r="UW459" s="269" t="str">
        <f>IF(AND($A$459&lt;=BL$367,BL$367&lt;=$B$459),((2/3)*$E$459),"")</f>
        <v/>
      </c>
      <c r="UX459" s="269" t="str">
        <f>IF(AND($A$459&lt;=BM$367,BM$367&lt;=$B$459),$C$459,"")</f>
        <v/>
      </c>
      <c r="UY459" s="269" t="str">
        <f>IF(AND($A$459&lt;=BM$367,BM$367&lt;=$B$459),((1/3)*$C$459),"")</f>
        <v/>
      </c>
      <c r="UZ459" s="269" t="str">
        <f>IF(AND($A$459&lt;=BM$367,BM$367&lt;=$B$459),((2/3)*$C$459),"")</f>
        <v/>
      </c>
      <c r="VA459" s="269" t="str">
        <f>IF(AND($A$459&lt;=BM$367,BM$367&lt;=$B$459),$D$459,"")</f>
        <v/>
      </c>
      <c r="VB459" s="269" t="str">
        <f>IF(AND($A$459&lt;=BM$367,BM$367&lt;=$B$459),((1/3)*$D$459),"")</f>
        <v/>
      </c>
      <c r="VC459" s="269" t="str">
        <f>IF(AND($A$459&lt;=BM$367,BM$367&lt;=$B$459),((2/3)*$D$459),"")</f>
        <v/>
      </c>
      <c r="VD459" s="269" t="str">
        <f>IF(AND($A$459&lt;=BM$367,BM$367&lt;=$B$459),$E$459,"")</f>
        <v/>
      </c>
      <c r="VE459" s="269" t="str">
        <f>IF(AND($A$459&lt;=BM$367,BM$367&lt;=$B$459),((1/3)*$E$459),"")</f>
        <v/>
      </c>
      <c r="VF459" s="269" t="str">
        <f>IF(AND($A$459&lt;=BM$367,BM$367&lt;=$B$459),((2/3)*$E$459),"")</f>
        <v/>
      </c>
      <c r="VG459" s="269" t="str">
        <f>IF(AND($A$459&lt;=BN$367,BN$367&lt;=$B$459),$C$459,"")</f>
        <v/>
      </c>
      <c r="VH459" s="269" t="str">
        <f>IF(AND($A$459&lt;=BN$367,BN$367&lt;=$B$459),((1/3)*$C$459),"")</f>
        <v/>
      </c>
      <c r="VI459" s="269" t="str">
        <f>IF(AND($A$459&lt;=BN$367,BN$367&lt;=$B$459),((2/3)*$C$459),"")</f>
        <v/>
      </c>
      <c r="VJ459" s="269" t="str">
        <f>IF(AND($A$459&lt;=BN$367,BN$367&lt;=$B$459),$D$459,"")</f>
        <v/>
      </c>
      <c r="VK459" s="269" t="str">
        <f>IF(AND($A$459&lt;=BN$367,BN$367&lt;=$B$459),((1/3)*$D$459),"")</f>
        <v/>
      </c>
      <c r="VL459" s="269" t="str">
        <f>IF(AND($A$459&lt;=BN$367,BN$367&lt;=$B$459),((2/3)*$D$459),"")</f>
        <v/>
      </c>
      <c r="VM459" s="269" t="str">
        <f>IF(AND($A$459&lt;=BN$367,BN$367&lt;=$B$459),$E$459,"")</f>
        <v/>
      </c>
      <c r="VN459" s="269" t="str">
        <f>IF(AND($A$459&lt;=BN$367,BN$367&lt;=$B$459),((1/3)*$E$459),"")</f>
        <v/>
      </c>
      <c r="VO459" s="269" t="str">
        <f>IF(AND($A$459&lt;=BN$367,BN$367&lt;=$B$459),((2/3)*$E$459),"")</f>
        <v/>
      </c>
      <c r="VP459" s="269" t="str">
        <f>IF(AND($A$459&lt;=BO$367,BO$367&lt;=$B$459),$C$459,"")</f>
        <v/>
      </c>
      <c r="VQ459" s="269" t="str">
        <f>IF(AND($A$459&lt;=BO$367,BO$367&lt;=$B$459),((1/3)*$C$459),"")</f>
        <v/>
      </c>
      <c r="VR459" s="269" t="str">
        <f>IF(AND($A$459&lt;=BO$367,BO$367&lt;=$B$459),((2/3)*$C$459),"")</f>
        <v/>
      </c>
      <c r="VS459" s="269" t="str">
        <f>IF(AND($A$459&lt;=BO$367,BO$367&lt;=$B$459),$D$459,"")</f>
        <v/>
      </c>
      <c r="VT459" s="269" t="str">
        <f>IF(AND($A$459&lt;=BO$367,BO$367&lt;=$B$459),((1/3)*$D$459),"")</f>
        <v/>
      </c>
      <c r="VU459" s="269" t="str">
        <f>IF(AND($A$459&lt;=BO$367,BO$367&lt;=$B$459),((2/3)*$D$459),"")</f>
        <v/>
      </c>
      <c r="VV459" s="269" t="str">
        <f>IF(AND($A$459&lt;=BO$367,BO$367&lt;=$B$459),$E$459,"")</f>
        <v/>
      </c>
      <c r="VW459" s="269" t="str">
        <f>IF(AND($A$459&lt;=BO$367,BO$367&lt;=$B$459),((1/3)*$E$459),"")</f>
        <v/>
      </c>
      <c r="VX459" s="269" t="str">
        <f>IF(AND($A$459&lt;=BO$367,BO$367&lt;=$B$459),((2/3)*$E$459),"")</f>
        <v/>
      </c>
      <c r="VY459" s="269" t="str">
        <f>IF(AND($A$459&lt;=BP$367,BP$367&lt;=$B$459),$C$459,"")</f>
        <v/>
      </c>
      <c r="VZ459" s="269" t="str">
        <f>IF(AND($A$459&lt;=BP$367,BP$367&lt;=$B$459),((1/3)*$C$459),"")</f>
        <v/>
      </c>
      <c r="WA459" s="269" t="str">
        <f>IF(AND($A$459&lt;=BP$367,BP$367&lt;=$B$459),((2/3)*$C$459),"")</f>
        <v/>
      </c>
      <c r="WB459" s="269" t="str">
        <f>IF(AND($A$459&lt;=BP$367,BP$367&lt;=$B$459),$D$459,"")</f>
        <v/>
      </c>
      <c r="WC459" s="269" t="str">
        <f>IF(AND($A$459&lt;=BP$367,BP$367&lt;=$B$459),((1/3)*$D$459),"")</f>
        <v/>
      </c>
      <c r="WD459" s="269" t="str">
        <f>IF(AND($A$459&lt;=BP$367,BP$367&lt;=$B$459),((2/3)*$D$459),"")</f>
        <v/>
      </c>
      <c r="WE459" s="269" t="str">
        <f>IF(AND($A$459&lt;=BP$367,BP$367&lt;=$B$459),$E$459,"")</f>
        <v/>
      </c>
      <c r="WF459" s="269" t="str">
        <f>IF(AND($A$459&lt;=BP$367,BP$367&lt;=$B$459),((1/3)*$E$459),"")</f>
        <v/>
      </c>
      <c r="WG459" s="269" t="str">
        <f>IF(AND($A$459&lt;=BP$367,BP$367&lt;=$B$459),((2/3)*$E$459),"")</f>
        <v/>
      </c>
      <c r="WH459" s="269" t="str">
        <f>IF(AND($A$459&lt;=BQ$367,BQ$367&lt;=$B$459),$C$459,"")</f>
        <v/>
      </c>
      <c r="WI459" s="269" t="str">
        <f>IF(AND($A$459&lt;=BQ$367,BQ$367&lt;=$B$459),((1/3)*$C$459),"")</f>
        <v/>
      </c>
      <c r="WJ459" s="269" t="str">
        <f>IF(AND($A$459&lt;=BQ$367,BQ$367&lt;=$B$459),((2/3)*$C$459),"")</f>
        <v/>
      </c>
      <c r="WK459" s="269" t="str">
        <f>IF(AND($A$459&lt;=BQ$367,BQ$367&lt;=$B$459),$D$459,"")</f>
        <v/>
      </c>
      <c r="WL459" s="269" t="str">
        <f>IF(AND($A$459&lt;=BQ$367,BQ$367&lt;=$B$459),((1/3)*$D$459),"")</f>
        <v/>
      </c>
      <c r="WM459" s="269" t="str">
        <f>IF(AND($A$459&lt;=BQ$367,BQ$367&lt;=$B$459),((2/3)*$D$459),"")</f>
        <v/>
      </c>
      <c r="WN459" s="269" t="str">
        <f>IF(AND($A$459&lt;=BQ$367,BQ$367&lt;=$B$459),$E$459,"")</f>
        <v/>
      </c>
      <c r="WO459" s="269" t="str">
        <f>IF(AND($A$459&lt;=BQ$367,BQ$367&lt;=$B$459),((1/3)*$E$459),"")</f>
        <v/>
      </c>
      <c r="WP459" s="269" t="str">
        <f>IF(AND($A$459&lt;=BQ$367,BQ$367&lt;=$B$459),((2/3)*$E$459),"")</f>
        <v/>
      </c>
      <c r="WQ459" s="269" t="str">
        <f>IF(AND($A$459&lt;=BR$367,BR$367&lt;=$B$459),$C$459,"")</f>
        <v/>
      </c>
      <c r="WR459" s="269" t="str">
        <f>IF(AND($A$459&lt;=BR$367,BR$367&lt;=$B$459),((1/3)*$C$459),"")</f>
        <v/>
      </c>
      <c r="WS459" s="269" t="str">
        <f>IF(AND($A$459&lt;=BR$367,BR$367&lt;=$B$459),((2/3)*$C$459),"")</f>
        <v/>
      </c>
      <c r="WT459" s="269" t="str">
        <f>IF(AND($A$459&lt;=BR$367,BR$367&lt;=$B$459),$D$459,"")</f>
        <v/>
      </c>
      <c r="WU459" s="269" t="str">
        <f>IF(AND($A$459&lt;=BR$367,BR$367&lt;=$B$459),((1/3)*$D$459),"")</f>
        <v/>
      </c>
      <c r="WV459" s="269" t="str">
        <f>IF(AND($A$459&lt;=BR$367,BR$367&lt;=$B$459),((2/3)*$D$459),"")</f>
        <v/>
      </c>
      <c r="WW459" s="269" t="str">
        <f>IF(AND($A$459&lt;=BR$367,BR$367&lt;=$B$459),$E$459,"")</f>
        <v/>
      </c>
      <c r="WX459" s="269" t="str">
        <f>IF(AND($A$459&lt;=BR$367,BR$367&lt;=$B$459),((1/3)*$E$459),"")</f>
        <v/>
      </c>
      <c r="WY459" s="269" t="str">
        <f>IF(AND($A$459&lt;=BR$367,BR$367&lt;=$B$459),((2/3)*$E$459),"")</f>
        <v/>
      </c>
      <c r="WZ459" s="269" t="str">
        <f>IF(AND($A$459&lt;=BS$367,BS$367&lt;=$B$459),$C$459,"")</f>
        <v/>
      </c>
      <c r="XA459" s="269" t="str">
        <f>IF(AND($A$459&lt;=BS$367,BS$367&lt;=$B$459),((1/3)*$C$459),"")</f>
        <v/>
      </c>
      <c r="XB459" s="269" t="str">
        <f>IF(AND($A$459&lt;=BS$367,BS$367&lt;=$B$459),((2/3)*$C$459),"")</f>
        <v/>
      </c>
      <c r="XC459" s="269" t="str">
        <f>IF(AND($A$459&lt;=BS$367,BS$367&lt;=$B$459),$D$459,"")</f>
        <v/>
      </c>
      <c r="XD459" s="269" t="str">
        <f>IF(AND($A$459&lt;=BS$367,BS$367&lt;=$B$459),((1/3)*$D$459),"")</f>
        <v/>
      </c>
      <c r="XE459" s="269" t="str">
        <f>IF(AND($A$459&lt;=BS$367,BS$367&lt;=$B$459),((2/3)*$D$459),"")</f>
        <v/>
      </c>
      <c r="XF459" s="269" t="str">
        <f>IF(AND($A$459&lt;=BS$367,BS$367&lt;=$B$459),$E$459,"")</f>
        <v/>
      </c>
      <c r="XG459" s="269" t="str">
        <f>IF(AND($A$459&lt;=BS$367,BS$367&lt;=$B$459),((1/3)*$E$459),"")</f>
        <v/>
      </c>
      <c r="XH459" s="269" t="str">
        <f>IF(AND($A$459&lt;=BS$367,BS$367&lt;=$B$459),((2/3)*$E$459),"")</f>
        <v/>
      </c>
      <c r="XI459" s="269" t="str">
        <f>IF(AND($A$459&lt;=BT$367,BT$367&lt;=$B$459),$C$459,"")</f>
        <v/>
      </c>
      <c r="XJ459" s="269" t="str">
        <f>IF(AND($A$459&lt;=BT$367,BT$367&lt;=$B$459),((1/3)*$C$459),"")</f>
        <v/>
      </c>
      <c r="XK459" s="269" t="str">
        <f>IF(AND($A$459&lt;=BT$367,BT$367&lt;=$B$459),((2/3)*$C$459),"")</f>
        <v/>
      </c>
      <c r="XL459" s="269" t="str">
        <f>IF(AND($A$459&lt;=BT$367,BT$367&lt;=$B$459),$D$459,"")</f>
        <v/>
      </c>
      <c r="XM459" s="269" t="str">
        <f>IF(AND($A$459&lt;=BT$367,BT$367&lt;=$B$459),((1/3)*$D$459),"")</f>
        <v/>
      </c>
      <c r="XN459" s="269" t="str">
        <f>IF(AND($A$459&lt;=BT$367,BT$367&lt;=$B$459),((2/3)*$D$459),"")</f>
        <v/>
      </c>
      <c r="XO459" s="269" t="str">
        <f>IF(AND($A$459&lt;=BT$367,BT$367&lt;=$B$459),$E$459,"")</f>
        <v/>
      </c>
      <c r="XP459" s="269" t="str">
        <f>IF(AND($A$459&lt;=BT$367,BT$367&lt;=$B$459),((1/3)*$E$459),"")</f>
        <v/>
      </c>
      <c r="XQ459" s="269" t="str">
        <f>IF(AND($A$459&lt;=BT$367,BT$367&lt;=$B$459),((2/3)*$E$459),"")</f>
        <v/>
      </c>
      <c r="XR459" s="269" t="str">
        <f>IF(AND($A$459&lt;=BU$367,BU$367&lt;=$B$459),$C$459,"")</f>
        <v/>
      </c>
      <c r="XS459" s="269" t="str">
        <f>IF(AND($A$459&lt;=BU$367,BU$367&lt;=$B$459),((1/3)*$C$459),"")</f>
        <v/>
      </c>
      <c r="XT459" s="269" t="str">
        <f>IF(AND($A$459&lt;=BU$367,BU$367&lt;=$B$459),((2/3)*$C$459),"")</f>
        <v/>
      </c>
      <c r="XU459" s="269" t="str">
        <f>IF(AND($A$459&lt;=BU$367,BU$367&lt;=$B$459),$D$459,"")</f>
        <v/>
      </c>
      <c r="XV459" s="269" t="str">
        <f>IF(AND($A$459&lt;=BU$367,BU$367&lt;=$B$459),((1/3)*$D$459),"")</f>
        <v/>
      </c>
      <c r="XW459" s="269" t="str">
        <f>IF(AND($A$459&lt;=BU$367,BU$367&lt;=$B$459),((2/3)*$D$459),"")</f>
        <v/>
      </c>
      <c r="XX459" s="269" t="str">
        <f>IF(AND($A$459&lt;=BU$367,BU$367&lt;=$B$459),$E$459,"")</f>
        <v/>
      </c>
      <c r="XY459" s="269" t="str">
        <f>IF(AND($A$459&lt;=BU$367,BU$367&lt;=$B$459),((1/3)*$E$459),"")</f>
        <v/>
      </c>
      <c r="XZ459" s="269" t="str">
        <f>IF(AND($A$459&lt;=BU$367,BU$367&lt;=$B$459),((2/3)*$E$459),"")</f>
        <v/>
      </c>
      <c r="YA459" s="269" t="str">
        <f>IF(AND($A$459&lt;=BV$367,BV$367&lt;=$B$459),$C$459,"")</f>
        <v/>
      </c>
      <c r="YB459" s="269" t="str">
        <f>IF(AND($A$459&lt;=BV$367,BV$367&lt;=$B$459),((1/3)*$C$459),"")</f>
        <v/>
      </c>
      <c r="YC459" s="269" t="str">
        <f>IF(AND($A$459&lt;=BV$367,BV$367&lt;=$B$459),((2/3)*$C$459),"")</f>
        <v/>
      </c>
      <c r="YD459" s="269" t="str">
        <f>IF(AND($A$459&lt;=BV$367,BV$367&lt;=$B$459),$D$459,"")</f>
        <v/>
      </c>
      <c r="YE459" s="269" t="str">
        <f>IF(AND($A$459&lt;=BV$367,BV$367&lt;=$B$459),((1/3)*$D$459),"")</f>
        <v/>
      </c>
      <c r="YF459" s="269" t="str">
        <f>IF(AND($A$459&lt;=BV$367,BV$367&lt;=$B$459),((2/3)*$D$459),"")</f>
        <v/>
      </c>
      <c r="YG459" s="269" t="str">
        <f>IF(AND($A$459&lt;=BV$367,BV$367&lt;=$B$459),$E$459,"")</f>
        <v/>
      </c>
      <c r="YH459" s="269" t="str">
        <f>IF(AND($A$459&lt;=BV$367,BV$367&lt;=$B$459),((1/3)*$E$459),"")</f>
        <v/>
      </c>
      <c r="YI459" s="269" t="str">
        <f>IF(AND($A$459&lt;=BV$367,BV$367&lt;=$B$459),((2/3)*$E$459),"")</f>
        <v/>
      </c>
      <c r="YJ459" s="269" t="str">
        <f>IF(AND($A$459&lt;=BW$367,BW$367&lt;=$B$459),$C$459,"")</f>
        <v/>
      </c>
      <c r="YK459" s="269" t="str">
        <f>IF(AND($A$459&lt;=BW$367,BW$367&lt;=$B$459),((1/3)*$C$459),"")</f>
        <v/>
      </c>
      <c r="YL459" s="269" t="str">
        <f>IF(AND($A$459&lt;=BW$367,BW$367&lt;=$B$459),((2/3)*$C$459),"")</f>
        <v/>
      </c>
      <c r="YM459" s="269" t="str">
        <f>IF(AND($A$459&lt;=BW$367,BW$367&lt;=$B$459),$D$459,"")</f>
        <v/>
      </c>
      <c r="YN459" s="269" t="str">
        <f>IF(AND($A$459&lt;=BW$367,BW$367&lt;=$B$459),((1/3)*$D$459),"")</f>
        <v/>
      </c>
      <c r="YO459" s="269" t="str">
        <f>IF(AND($A$459&lt;=BW$367,BW$367&lt;=$B$459),((2/3)*$D$459),"")</f>
        <v/>
      </c>
      <c r="YP459" s="269" t="str">
        <f>IF(AND($A$459&lt;=BW$367,BW$367&lt;=$B$459),$E$459,"")</f>
        <v/>
      </c>
      <c r="YQ459" s="269" t="str">
        <f>IF(AND($A$459&lt;=BW$367,BW$367&lt;=$B$459),((1/3)*$E$459),"")</f>
        <v/>
      </c>
      <c r="YR459" s="269" t="str">
        <f>IF(AND($A$459&lt;=BW$367,BW$367&lt;=$B$459),((2/3)*$E$459),"")</f>
        <v/>
      </c>
      <c r="YS459" s="269" t="str">
        <f>IF(AND($A$459&lt;=BX$367,BX$367&lt;=$B$459),$C$459,"")</f>
        <v/>
      </c>
      <c r="YT459" s="269" t="str">
        <f>IF(AND($A$459&lt;=BX$367,BX$367&lt;=$B$459),((1/3)*$C$459),"")</f>
        <v/>
      </c>
      <c r="YU459" s="269" t="str">
        <f>IF(AND($A$459&lt;=BX$367,BX$367&lt;=$B$459),((2/3)*$C$459),"")</f>
        <v/>
      </c>
      <c r="YV459" s="269" t="str">
        <f>IF(AND($A$459&lt;=BX$367,BX$367&lt;=$B$459),$D$459,"")</f>
        <v/>
      </c>
      <c r="YW459" s="269" t="str">
        <f>IF(AND($A$459&lt;=BX$367,BX$367&lt;=$B$459),((1/3)*$D$459),"")</f>
        <v/>
      </c>
      <c r="YX459" s="269" t="str">
        <f>IF(AND($A$459&lt;=BX$367,BX$367&lt;=$B$459),((2/3)*$D$459),"")</f>
        <v/>
      </c>
      <c r="YY459" s="269" t="str">
        <f>IF(AND($A$459&lt;=BX$367,BX$367&lt;=$B$459),$E$459,"")</f>
        <v/>
      </c>
      <c r="YZ459" s="269" t="str">
        <f>IF(AND($A$459&lt;=BX$367,BX$367&lt;=$B$459),((1/3)*$E$459),"")</f>
        <v/>
      </c>
      <c r="ZA459" s="269" t="str">
        <f>IF(AND($A$459&lt;=BX$367,BX$367&lt;=$B$459),((2/3)*$E$459),"")</f>
        <v/>
      </c>
      <c r="ZB459" s="269" t="str">
        <f>IF(AND($A$459&lt;=BY$367,BY$367&lt;=$B$459),$C$459,"")</f>
        <v/>
      </c>
      <c r="ZC459" s="269" t="str">
        <f>IF(AND($A$459&lt;=BY$367,BY$367&lt;=$B$459),((1/3)*$C$459),"")</f>
        <v/>
      </c>
      <c r="ZD459" s="269" t="str">
        <f>IF(AND($A$459&lt;=BY$367,BY$367&lt;=$B$459),((2/3)*$C$459),"")</f>
        <v/>
      </c>
      <c r="ZE459" s="269" t="str">
        <f>IF(AND($A$459&lt;=BY$367,BY$367&lt;=$B$459),$D$459,"")</f>
        <v/>
      </c>
      <c r="ZF459" s="269" t="str">
        <f>IF(AND($A$459&lt;=BY$367,BY$367&lt;=$B$459),((1/3)*$D$459),"")</f>
        <v/>
      </c>
      <c r="ZG459" s="269" t="str">
        <f>IF(AND($A$459&lt;=BY$367,BY$367&lt;=$B$459),((2/3)*$D$459),"")</f>
        <v/>
      </c>
      <c r="ZH459" s="269" t="str">
        <f>IF(AND($A$459&lt;=BY$367,BY$367&lt;=$B$459),$E$459,"")</f>
        <v/>
      </c>
      <c r="ZI459" s="269" t="str">
        <f>IF(AND($A$459&lt;=BY$367,BY$367&lt;=$B$459),((1/3)*$E$459),"")</f>
        <v/>
      </c>
      <c r="ZJ459" s="269" t="str">
        <f>IF(AND($A$459&lt;=BY$367,BY$367&lt;=$B$459),((2/3)*$E$459),"")</f>
        <v/>
      </c>
      <c r="ZK459" s="269" t="str">
        <f>IF(AND($A$459&lt;=BZ$367,BZ$367&lt;=$B$459),$C$459,"")</f>
        <v/>
      </c>
      <c r="ZL459" s="269" t="str">
        <f>IF(AND($A$459&lt;=BZ$367,BZ$367&lt;=$B$459),((1/3)*$C$459),"")</f>
        <v/>
      </c>
      <c r="ZM459" s="269" t="str">
        <f>IF(AND($A$459&lt;=BZ$367,BZ$367&lt;=$B$459),((2/3)*$C$459),"")</f>
        <v/>
      </c>
      <c r="ZN459" s="269" t="str">
        <f>IF(AND($A$459&lt;=BZ$367,BZ$367&lt;=$B$459),$D$459,"")</f>
        <v/>
      </c>
      <c r="ZO459" s="269" t="str">
        <f>IF(AND($A$459&lt;=BZ$367,BZ$367&lt;=$B$459),((1/3)*$D$459),"")</f>
        <v/>
      </c>
      <c r="ZP459" s="269" t="str">
        <f>IF(AND($A$459&lt;=BZ$367,BZ$367&lt;=$B$459),((2/3)*$D$459),"")</f>
        <v/>
      </c>
      <c r="ZQ459" s="269" t="str">
        <f>IF(AND($A$459&lt;=BZ$367,BZ$367&lt;=$B$459),$E$459,"")</f>
        <v/>
      </c>
      <c r="ZR459" s="269" t="str">
        <f>IF(AND($A$459&lt;=BZ$367,BZ$367&lt;=$B$459),((1/3)*$E$459),"")</f>
        <v/>
      </c>
      <c r="ZS459" s="269" t="str">
        <f>IF(AND($A$459&lt;=BZ$367,BZ$367&lt;=$B$459),((2/3)*$E$459),"")</f>
        <v/>
      </c>
      <c r="ZT459" s="269" t="str">
        <f>IF(AND($A$459&lt;=CA$367,CA$367&lt;=$B$459),$C$459,"")</f>
        <v/>
      </c>
      <c r="ZU459" s="269" t="str">
        <f>IF(AND($A$459&lt;=CA$367,CA$367&lt;=$B$459),((1/3)*$C$459),"")</f>
        <v/>
      </c>
      <c r="ZV459" s="269" t="str">
        <f>IF(AND($A$459&lt;=CA$367,CA$367&lt;=$B$459),((2/3)*$C$459),"")</f>
        <v/>
      </c>
      <c r="ZW459" s="269" t="str">
        <f>IF(AND($A$459&lt;=CA$367,CA$367&lt;=$B$459),$D$459,"")</f>
        <v/>
      </c>
      <c r="ZX459" s="269" t="str">
        <f>IF(AND($A$459&lt;=CA$367,CA$367&lt;=$B$459),((1/3)*$D$459),"")</f>
        <v/>
      </c>
      <c r="ZY459" s="269" t="str">
        <f>IF(AND($A$459&lt;=CA$367,CA$367&lt;=$B$459),((2/3)*$D$459),"")</f>
        <v/>
      </c>
      <c r="ZZ459" s="269" t="str">
        <f>IF(AND($A$459&lt;=CA$367,CA$367&lt;=$B$459),$E$459,"")</f>
        <v/>
      </c>
      <c r="AAA459" s="269" t="str">
        <f>IF(AND($A$459&lt;=CA$367,CA$367&lt;=$B$459),((1/3)*$E$459),"")</f>
        <v/>
      </c>
      <c r="AAB459" s="269" t="str">
        <f>IF(AND($A$459&lt;=CA$367,CA$367&lt;=$B$459),((2/3)*$E$459),"")</f>
        <v/>
      </c>
      <c r="AAC459" s="269" t="str">
        <f>IF(AND($A$459&lt;=CB$367,CB$367&lt;=$B$459),$C$459,"")</f>
        <v/>
      </c>
      <c r="AAD459" s="269" t="str">
        <f>IF(AND($A$459&lt;=CB$367,CB$367&lt;=$B$459),((1/3)*$C$459),"")</f>
        <v/>
      </c>
      <c r="AAE459" s="269" t="str">
        <f>IF(AND($A$459&lt;=CB$367,CB$367&lt;=$B$459),((2/3)*$C$459),"")</f>
        <v/>
      </c>
      <c r="AAF459" s="269" t="str">
        <f>IF(AND($A$459&lt;=CB$367,CB$367&lt;=$B$459),$D$459,"")</f>
        <v/>
      </c>
      <c r="AAG459" s="269" t="str">
        <f>IF(AND($A$459&lt;=CB$367,CB$367&lt;=$B$459),((1/3)*$D$459),"")</f>
        <v/>
      </c>
      <c r="AAH459" s="269" t="str">
        <f>IF(AND($A$459&lt;=CB$367,CB$367&lt;=$B$459),((2/3)*$D$459),"")</f>
        <v/>
      </c>
      <c r="AAI459" s="269" t="str">
        <f>IF(AND($A$459&lt;=CB$367,CB$367&lt;=$B$459),$E$459,"")</f>
        <v/>
      </c>
      <c r="AAJ459" s="269" t="str">
        <f>IF(AND($A$459&lt;=CB$367,CB$367&lt;=$B$459),((1/3)*$E$459),"")</f>
        <v/>
      </c>
      <c r="AAK459" s="269" t="str">
        <f>IF(AND($A$459&lt;=CB$367,CB$367&lt;=$B$459),((2/3)*$E$459),"")</f>
        <v/>
      </c>
      <c r="AAL459" s="269" t="str">
        <f>IF(AND($A$459&lt;=CC$367,CC$367&lt;=$B$459),$C$459,"")</f>
        <v/>
      </c>
      <c r="AAM459" s="269" t="str">
        <f>IF(AND($A$459&lt;=CC$367,CC$367&lt;=$B$459),((1/3)*$C$459),"")</f>
        <v/>
      </c>
      <c r="AAN459" s="269" t="str">
        <f>IF(AND($A$459&lt;=CC$367,CC$367&lt;=$B$459),((2/3)*$C$459),"")</f>
        <v/>
      </c>
      <c r="AAO459" s="269" t="str">
        <f>IF(AND($A$459&lt;=CC$367,CC$367&lt;=$B$459),$D$459,"")</f>
        <v/>
      </c>
      <c r="AAP459" s="269" t="str">
        <f>IF(AND($A$459&lt;=CC$367,CC$367&lt;=$B$459),((1/3)*$D$459),"")</f>
        <v/>
      </c>
      <c r="AAQ459" s="269" t="str">
        <f>IF(AND($A$459&lt;=CC$367,CC$367&lt;=$B$459),((2/3)*$D$459),"")</f>
        <v/>
      </c>
      <c r="AAR459" s="269" t="str">
        <f>IF(AND($A$459&lt;=CC$367,CC$367&lt;=$B$459),$E$459,"")</f>
        <v/>
      </c>
      <c r="AAS459" s="269" t="str">
        <f>IF(AND($A$459&lt;=CC$367,CC$367&lt;=$B$459),((1/3)*$E$459),"")</f>
        <v/>
      </c>
      <c r="AAT459" s="269" t="str">
        <f>IF(AND($A$459&lt;=CC$367,CC$367&lt;=$B$459),((2/3)*$E$459),"")</f>
        <v/>
      </c>
      <c r="AAU459" s="269" t="str">
        <f>IF(AND($A$459&lt;=CD$367,CD$367&lt;=$B$459),$C$459,"")</f>
        <v/>
      </c>
      <c r="AAV459" s="269" t="str">
        <f>IF(AND($A$459&lt;=CD$367,CD$367&lt;=$B$459),((1/3)*$C$459),"")</f>
        <v/>
      </c>
      <c r="AAW459" s="269" t="str">
        <f>IF(AND($A$459&lt;=CD$367,CD$367&lt;=$B$459),((2/3)*$C$459),"")</f>
        <v/>
      </c>
      <c r="AAX459" s="269" t="str">
        <f>IF(AND($A$459&lt;=CD$367,CD$367&lt;=$B$459),$D$459,"")</f>
        <v/>
      </c>
      <c r="AAY459" s="269" t="str">
        <f>IF(AND($A$459&lt;=CD$367,CD$367&lt;=$B$459),((1/3)*$D$459),"")</f>
        <v/>
      </c>
      <c r="AAZ459" s="269" t="str">
        <f>IF(AND($A$459&lt;=CD$367,CD$367&lt;=$B$459),((2/3)*$D$459),"")</f>
        <v/>
      </c>
      <c r="ABA459" s="269" t="str">
        <f>IF(AND($A$459&lt;=CD$367,CD$367&lt;=$B$459),$E$459,"")</f>
        <v/>
      </c>
      <c r="ABB459" s="269" t="str">
        <f>IF(AND($A$459&lt;=CD$367,CD$367&lt;=$B$459),((1/3)*$E$459),"")</f>
        <v/>
      </c>
      <c r="ABC459" s="269" t="str">
        <f>IF(AND($A$459&lt;=CD$367,CD$367&lt;=$B$459),((2/3)*$E$459),"")</f>
        <v/>
      </c>
      <c r="ABD459" s="269" t="str">
        <f>IF(AND($A$459&lt;=CE$367,CE$367&lt;=$B$459),$C$459,"")</f>
        <v/>
      </c>
      <c r="ABE459" s="269" t="str">
        <f>IF(AND($A$459&lt;=CE$367,CE$367&lt;=$B$459),((1/3)*$C$459),"")</f>
        <v/>
      </c>
      <c r="ABF459" s="269" t="str">
        <f>IF(AND($A$459&lt;=CE$367,CE$367&lt;=$B$459),((2/3)*$C$459),"")</f>
        <v/>
      </c>
      <c r="ABG459" s="269" t="str">
        <f>IF(AND($A$459&lt;=CE$367,CE$367&lt;=$B$459),$D$459,"")</f>
        <v/>
      </c>
      <c r="ABH459" s="269" t="str">
        <f>IF(AND($A$459&lt;=CE$367,CE$367&lt;=$B$459),((1/3)*$D$459),"")</f>
        <v/>
      </c>
      <c r="ABI459" s="269" t="str">
        <f>IF(AND($A$459&lt;=CE$367,CE$367&lt;=$B$459),((2/3)*$D$459),"")</f>
        <v/>
      </c>
      <c r="ABJ459" s="269" t="str">
        <f>IF(AND($A$459&lt;=CE$367,CE$367&lt;=$B$459),$E$459,"")</f>
        <v/>
      </c>
      <c r="ABK459" s="269" t="str">
        <f>IF(AND($A$459&lt;=CE$367,CE$367&lt;=$B$459),((1/3)*$E$459),"")</f>
        <v/>
      </c>
      <c r="ABL459" s="269" t="str">
        <f>IF(AND($A$459&lt;=CE$367,CE$367&lt;=$B$459),((2/3)*$E$459),"")</f>
        <v/>
      </c>
      <c r="ABM459" s="269" t="str">
        <f>IF(AND($A$459&lt;=CF$367,CF$367&lt;=$B$459),$C$459,"")</f>
        <v/>
      </c>
      <c r="ABN459" s="269" t="str">
        <f>IF(AND($A$459&lt;=CF$367,CF$367&lt;=$B$459),((1/3)*$C$459),"")</f>
        <v/>
      </c>
      <c r="ABO459" s="269" t="str">
        <f>IF(AND($A$459&lt;=CF$367,CF$367&lt;=$B$459),((2/3)*$C$459),"")</f>
        <v/>
      </c>
      <c r="ABP459" s="269" t="str">
        <f>IF(AND($A$459&lt;=CF$367,CF$367&lt;=$B$459),$D$459,"")</f>
        <v/>
      </c>
      <c r="ABQ459" s="269" t="str">
        <f>IF(AND($A$459&lt;=CF$367,CF$367&lt;=$B$459),((1/3)*$D$459),"")</f>
        <v/>
      </c>
      <c r="ABR459" s="269" t="str">
        <f>IF(AND($A$459&lt;=CF$367,CF$367&lt;=$B$459),((2/3)*$D$459),"")</f>
        <v/>
      </c>
      <c r="ABS459" s="269" t="str">
        <f>IF(AND($A$459&lt;=CF$367,CF$367&lt;=$B$459),$E$459,"")</f>
        <v/>
      </c>
      <c r="ABT459" s="269" t="str">
        <f>IF(AND($A$459&lt;=CF$367,CF$367&lt;=$B$459),((1/3)*$E$459),"")</f>
        <v/>
      </c>
      <c r="ABU459" s="269" t="str">
        <f>IF(AND($A$459&lt;=CF$367,CF$367&lt;=$B$459),((2/3)*$E$459),"")</f>
        <v/>
      </c>
      <c r="ABV459" s="269" t="str">
        <f>IF(AND($A$459&lt;=CG$367,CG$367&lt;=$B$459),$C$459,"")</f>
        <v/>
      </c>
      <c r="ABW459" s="269" t="str">
        <f>IF(AND($A$459&lt;=CG$367,CG$367&lt;=$B$459),((1/3)*$C$459),"")</f>
        <v/>
      </c>
      <c r="ABX459" s="269" t="str">
        <f>IF(AND($A$459&lt;=CG$367,CG$367&lt;=$B$459),((2/3)*$C$459),"")</f>
        <v/>
      </c>
      <c r="ABY459" s="269" t="str">
        <f>IF(AND($A$459&lt;=CG$367,CG$367&lt;=$B$459),$D$459,"")</f>
        <v/>
      </c>
      <c r="ABZ459" s="269" t="str">
        <f>IF(AND($A$459&lt;=CG$367,CG$367&lt;=$B$459),((1/3)*$D$459),"")</f>
        <v/>
      </c>
      <c r="ACA459" s="269" t="str">
        <f>IF(AND($A$459&lt;=CG$367,CG$367&lt;=$B$459),((2/3)*$D$459),"")</f>
        <v/>
      </c>
      <c r="ACB459" s="269" t="str">
        <f>IF(AND($A$459&lt;=CG$367,CG$367&lt;=$B$459),$E$459,"")</f>
        <v/>
      </c>
      <c r="ACC459" s="269" t="str">
        <f>IF(AND($A$459&lt;=CG$367,CG$367&lt;=$B$459),((1/3)*$E$459),"")</f>
        <v/>
      </c>
      <c r="ACD459" s="269" t="str">
        <f>IF(AND($A$459&lt;=CG$367,CG$367&lt;=$B$459),((2/3)*$E$459),"")</f>
        <v/>
      </c>
      <c r="ACE459" s="269" t="str">
        <f>IF(AND($A$459&lt;=CH$367,CH$367&lt;=$B$459),$C$459,"")</f>
        <v/>
      </c>
      <c r="ACF459" s="269" t="str">
        <f>IF(AND($A$459&lt;=CH$367,CH$367&lt;=$B$459),((1/3)*$C$459),"")</f>
        <v/>
      </c>
      <c r="ACG459" s="269" t="str">
        <f>IF(AND($A$459&lt;=CH$367,CH$367&lt;=$B$459),((2/3)*$C$459),"")</f>
        <v/>
      </c>
      <c r="ACH459" s="269" t="str">
        <f>IF(AND($A$459&lt;=CH$367,CH$367&lt;=$B$459),$D$459,"")</f>
        <v/>
      </c>
      <c r="ACI459" s="269" t="str">
        <f>IF(AND($A$459&lt;=CH$367,CH$367&lt;=$B$459),((1/3)*$D$459),"")</f>
        <v/>
      </c>
      <c r="ACJ459" s="269" t="str">
        <f>IF(AND($A$459&lt;=CH$367,CH$367&lt;=$B$459),((2/3)*$D$459),"")</f>
        <v/>
      </c>
      <c r="ACK459" s="269" t="str">
        <f>IF(AND($A$459&lt;=CH$367,CH$367&lt;=$B$459),$E$459,"")</f>
        <v/>
      </c>
      <c r="ACL459" s="269" t="str">
        <f>IF(AND($A$459&lt;=CH$367,CH$367&lt;=$B$459),((1/3)*$E$459),"")</f>
        <v/>
      </c>
      <c r="ACM459" s="269" t="str">
        <f>IF(AND($A$459&lt;=CH$367,CH$367&lt;=$B$459),((2/3)*$E$459),"")</f>
        <v/>
      </c>
      <c r="ACN459" s="269" t="str">
        <f>IF(AND($A$459&lt;=CI$367,CI$367&lt;=$B$459),$C$459,"")</f>
        <v/>
      </c>
      <c r="ACO459" s="269" t="str">
        <f>IF(AND($A$459&lt;=CI$367,CI$367&lt;=$B$459),((1/3)*$C$459),"")</f>
        <v/>
      </c>
      <c r="ACP459" s="269" t="str">
        <f>IF(AND($A$459&lt;=CI$367,CI$367&lt;=$B$459),((2/3)*$C$459),"")</f>
        <v/>
      </c>
      <c r="ACQ459" s="269" t="str">
        <f>IF(AND($A$459&lt;=CI$367,CI$367&lt;=$B$459),$D$459,"")</f>
        <v/>
      </c>
      <c r="ACR459" s="269" t="str">
        <f>IF(AND($A$459&lt;=CI$367,CI$367&lt;=$B$459),((1/3)*$D$459),"")</f>
        <v/>
      </c>
      <c r="ACS459" s="269" t="str">
        <f>IF(AND($A$459&lt;=CI$367,CI$367&lt;=$B$459),((2/3)*$D$459),"")</f>
        <v/>
      </c>
      <c r="ACT459" s="269" t="str">
        <f>IF(AND($A$459&lt;=CI$367,CI$367&lt;=$B$459),$E$459,"")</f>
        <v/>
      </c>
      <c r="ACU459" s="269" t="str">
        <f>IF(AND($A$459&lt;=CI$367,CI$367&lt;=$B$459),((1/3)*$E$459),"")</f>
        <v/>
      </c>
      <c r="ACV459" s="269" t="str">
        <f>IF(AND($A$459&lt;=CI$367,CI$367&lt;=$B$459),((2/3)*$E$459),"")</f>
        <v/>
      </c>
      <c r="ACW459" s="269" t="str">
        <f>IF(AND($A$459&lt;=CJ$367,CJ$367&lt;=$B$459),$C$459,"")</f>
        <v/>
      </c>
      <c r="ACX459" s="269" t="str">
        <f>IF(AND($A$459&lt;=CJ$367,CJ$367&lt;=$B$459),((1/3)*$C$459),"")</f>
        <v/>
      </c>
      <c r="ACY459" s="269" t="str">
        <f>IF(AND($A$459&lt;=CJ$367,CJ$367&lt;=$B$459),((2/3)*$C$459),"")</f>
        <v/>
      </c>
      <c r="ACZ459" s="269" t="str">
        <f>IF(AND($A$459&lt;=CJ$367,CJ$367&lt;=$B$459),$D$459,"")</f>
        <v/>
      </c>
      <c r="ADA459" s="269" t="str">
        <f>IF(AND($A$459&lt;=CJ$367,CJ$367&lt;=$B$459),((1/3)*$D$459),"")</f>
        <v/>
      </c>
      <c r="ADB459" s="269" t="str">
        <f>IF(AND($A$459&lt;=CJ$367,CJ$367&lt;=$B$459),((2/3)*$D$459),"")</f>
        <v/>
      </c>
      <c r="ADC459" s="269" t="str">
        <f>IF(AND($A$459&lt;=CJ$367,CJ$367&lt;=$B$459),$E$459,"")</f>
        <v/>
      </c>
      <c r="ADD459" s="269" t="str">
        <f>IF(AND($A$459&lt;=CJ$367,CJ$367&lt;=$B$459),((1/3)*$E$459),"")</f>
        <v/>
      </c>
      <c r="ADE459" s="269" t="str">
        <f>IF(AND($A$459&lt;=CJ$367,CJ$367&lt;=$B$459),((2/3)*$E$459),"")</f>
        <v/>
      </c>
      <c r="ADF459" s="269" t="str">
        <f>IF(AND($A$459&lt;=CK$367,CK$367&lt;=$B$459),$C$459,"")</f>
        <v/>
      </c>
      <c r="ADG459" s="269" t="str">
        <f>IF(AND($A$459&lt;=CK$367,CK$367&lt;=$B$459),((1/3)*$C$459),"")</f>
        <v/>
      </c>
      <c r="ADH459" s="269" t="str">
        <f>IF(AND($A$459&lt;=CK$367,CK$367&lt;=$B$459),((2/3)*$C$459),"")</f>
        <v/>
      </c>
      <c r="ADI459" s="269" t="str">
        <f>IF(AND($A$459&lt;=CK$367,CK$367&lt;=$B$459),$D$459,"")</f>
        <v/>
      </c>
      <c r="ADJ459" s="269" t="str">
        <f>IF(AND($A$459&lt;=CK$367,CK$367&lt;=$B$459),((1/3)*$D$459),"")</f>
        <v/>
      </c>
      <c r="ADK459" s="269" t="str">
        <f>IF(AND($A$459&lt;=CK$367,CK$367&lt;=$B$459),((2/3)*$D$459),"")</f>
        <v/>
      </c>
      <c r="ADL459" s="269" t="str">
        <f>IF(AND($A$459&lt;=CK$367,CK$367&lt;=$B$459),$E$459,"")</f>
        <v/>
      </c>
      <c r="ADM459" s="269" t="str">
        <f>IF(AND($A$459&lt;=CK$367,CK$367&lt;=$B$459),((1/3)*$E$459),"")</f>
        <v/>
      </c>
      <c r="ADN459" s="269" t="str">
        <f>IF(AND($A$459&lt;=CK$367,CK$367&lt;=$B$459),((2/3)*$E$459),"")</f>
        <v/>
      </c>
      <c r="ADO459" s="269" t="str">
        <f>IF(AND($A$459&lt;=CL$367,CL$367&lt;=$B$459),$C$459,"")</f>
        <v/>
      </c>
      <c r="ADP459" s="269" t="str">
        <f>IF(AND($A$459&lt;=CL$367,CL$367&lt;=$B$459),((1/3)*$C$459),"")</f>
        <v/>
      </c>
      <c r="ADQ459" s="269" t="str">
        <f>IF(AND($A$459&lt;=CL$367,CL$367&lt;=$B$459),((2/3)*$C$459),"")</f>
        <v/>
      </c>
      <c r="ADR459" s="269" t="str">
        <f>IF(AND($A$459&lt;=CL$367,CL$367&lt;=$B$459),$D$459,"")</f>
        <v/>
      </c>
      <c r="ADS459" s="269" t="str">
        <f>IF(AND($A$459&lt;=CL$367,CL$367&lt;=$B$459),((1/3)*$D$459),"")</f>
        <v/>
      </c>
      <c r="ADT459" s="269" t="str">
        <f>IF(AND($A$459&lt;=CL$367,CL$367&lt;=$B$459),((2/3)*$D$459),"")</f>
        <v/>
      </c>
      <c r="ADU459" s="269" t="str">
        <f>IF(AND($A$459&lt;=CL$367,CL$367&lt;=$B$459),$E$459,"")</f>
        <v/>
      </c>
      <c r="ADV459" s="269" t="str">
        <f>IF(AND($A$459&lt;=CL$367,CL$367&lt;=$B$459),((1/3)*$E$459),"")</f>
        <v/>
      </c>
      <c r="ADW459" s="269" t="str">
        <f>IF(AND($A$459&lt;=CL$367,CL$367&lt;=$B$459),((2/3)*$E$459),"")</f>
        <v/>
      </c>
      <c r="ADX459" s="269" t="str">
        <f>IF(AND($A$459&lt;=CM$367,CM$367&lt;=$B$459),$C$459,"")</f>
        <v/>
      </c>
      <c r="ADY459" s="269" t="str">
        <f>IF(AND($A$459&lt;=CM$367,CM$367&lt;=$B$459),((1/3)*$C$459),"")</f>
        <v/>
      </c>
      <c r="ADZ459" s="269" t="str">
        <f>IF(AND($A$459&lt;=CM$367,CM$367&lt;=$B$459),((2/3)*$C$459),"")</f>
        <v/>
      </c>
      <c r="AEA459" s="269" t="str">
        <f>IF(AND($A$459&lt;=CM$367,CM$367&lt;=$B$459),$D$459,"")</f>
        <v/>
      </c>
      <c r="AEB459" s="269" t="str">
        <f>IF(AND($A$459&lt;=CM$367,CM$367&lt;=$B$459),((1/3)*$D$459),"")</f>
        <v/>
      </c>
      <c r="AEC459" s="269" t="str">
        <f>IF(AND($A$459&lt;=CM$367,CM$367&lt;=$B$459),((2/3)*$D$459),"")</f>
        <v/>
      </c>
      <c r="AED459" s="269" t="str">
        <f>IF(AND($A$459&lt;=CM$367,CM$367&lt;=$B$459),$E$459,"")</f>
        <v/>
      </c>
      <c r="AEE459" s="269" t="str">
        <f>IF(AND($A$459&lt;=CM$367,CM$367&lt;=$B$459),((1/3)*$E$459),"")</f>
        <v/>
      </c>
      <c r="AEF459" s="269" t="str">
        <f>IF(AND($A$459&lt;=CM$367,CM$367&lt;=$B$459),((2/3)*$E$459),"")</f>
        <v/>
      </c>
      <c r="AEG459" s="269" t="str">
        <f>IF(AND($A$459&lt;=CN$367,CN$367&lt;=$B$459),$C$459,"")</f>
        <v/>
      </c>
      <c r="AEH459" s="269" t="str">
        <f>IF(AND($A$459&lt;=CN$367,CN$367&lt;=$B$459),((1/3)*$C$459),"")</f>
        <v/>
      </c>
      <c r="AEI459" s="269" t="str">
        <f>IF(AND($A$459&lt;=CN$367,CN$367&lt;=$B$459),((2/3)*$C$459),"")</f>
        <v/>
      </c>
      <c r="AEJ459" s="269" t="str">
        <f>IF(AND($A$459&lt;=CN$367,CN$367&lt;=$B$459),$D$459,"")</f>
        <v/>
      </c>
      <c r="AEK459" s="269" t="str">
        <f>IF(AND($A$459&lt;=CN$367,CN$367&lt;=$B$459),((1/3)*$D$459),"")</f>
        <v/>
      </c>
      <c r="AEL459" s="269" t="str">
        <f>IF(AND($A$459&lt;=CN$367,CN$367&lt;=$B$459),((2/3)*$D$459),"")</f>
        <v/>
      </c>
      <c r="AEM459" s="269" t="str">
        <f>IF(AND($A$459&lt;=CN$367,CN$367&lt;=$B$459),$E$459,"")</f>
        <v/>
      </c>
      <c r="AEN459" s="269" t="str">
        <f>IF(AND($A$459&lt;=CN$367,CN$367&lt;=$B$459),((1/3)*$E$459),"")</f>
        <v/>
      </c>
      <c r="AEO459" s="269" t="str">
        <f>IF(AND($A$459&lt;=CN$367,CN$367&lt;=$B$459),((2/3)*$E$459),"")</f>
        <v/>
      </c>
      <c r="AEP459" s="269" t="str">
        <f>IF(AND($A$459&lt;=CO$367,CO$367&lt;=$B$459),$C$459,"")</f>
        <v/>
      </c>
      <c r="AEQ459" s="269" t="str">
        <f>IF(AND($A$459&lt;=CO$367,CO$367&lt;=$B$459),((1/3)*$C$459),"")</f>
        <v/>
      </c>
      <c r="AER459" s="269" t="str">
        <f>IF(AND($A$459&lt;=CO$367,CO$367&lt;=$B$459),((2/3)*$C$459),"")</f>
        <v/>
      </c>
      <c r="AES459" s="269" t="str">
        <f>IF(AND($A$459&lt;=CO$367,CO$367&lt;=$B$459),$D$459,"")</f>
        <v/>
      </c>
      <c r="AET459" s="269" t="str">
        <f>IF(AND($A$459&lt;=CO$367,CO$367&lt;=$B$459),((1/3)*$D$459),"")</f>
        <v/>
      </c>
      <c r="AEU459" s="269" t="str">
        <f>IF(AND($A$459&lt;=CO$367,CO$367&lt;=$B$459),((2/3)*$D$459),"")</f>
        <v/>
      </c>
      <c r="AEV459" s="269" t="str">
        <f>IF(AND($A$459&lt;=CO$367,CO$367&lt;=$B$459),$E$459,"")</f>
        <v/>
      </c>
      <c r="AEW459" s="269" t="str">
        <f>IF(AND($A$459&lt;=CO$367,CO$367&lt;=$B$459),((1/3)*$E$459),"")</f>
        <v/>
      </c>
      <c r="AEX459" s="269" t="str">
        <f>IF(AND($A$459&lt;=CO$367,CO$367&lt;=$B$459),((2/3)*$E$459),"")</f>
        <v/>
      </c>
      <c r="AEY459" s="269" t="str">
        <f>IF(AND($A$459&lt;=CP$367,CP$367&lt;=$B$459),$C$459,"")</f>
        <v/>
      </c>
      <c r="AEZ459" s="269" t="str">
        <f>IF(AND($A$459&lt;=CP$367,CP$367&lt;=$B$459),((1/3)*$C$459),"")</f>
        <v/>
      </c>
      <c r="AFA459" s="269" t="str">
        <f>IF(AND($A$459&lt;=CP$367,CP$367&lt;=$B$459),((2/3)*$C$459),"")</f>
        <v/>
      </c>
      <c r="AFB459" s="269" t="str">
        <f>IF(AND($A$459&lt;=CP$367,CP$367&lt;=$B$459),$D$459,"")</f>
        <v/>
      </c>
      <c r="AFC459" s="269" t="str">
        <f>IF(AND($A$459&lt;=CP$367,CP$367&lt;=$B$459),((1/3)*$D$459),"")</f>
        <v/>
      </c>
      <c r="AFD459" s="269" t="str">
        <f>IF(AND($A$459&lt;=CP$367,CP$367&lt;=$B$459),((2/3)*$D$459),"")</f>
        <v/>
      </c>
      <c r="AFE459" s="269" t="str">
        <f>IF(AND($A$459&lt;=CP$367,CP$367&lt;=$B$459),$E$459,"")</f>
        <v/>
      </c>
      <c r="AFF459" s="269" t="str">
        <f>IF(AND($A$459&lt;=CP$367,CP$367&lt;=$B$459),((1/3)*$E$459),"")</f>
        <v/>
      </c>
      <c r="AFG459" s="269" t="str">
        <f>IF(AND($A$459&lt;=CP$367,CP$367&lt;=$B$459),((2/3)*$E$459),"")</f>
        <v/>
      </c>
      <c r="AFH459" s="269" t="str">
        <f>IF(AND($A$459&lt;=CQ$367,CQ$367&lt;=$B$459),$C$459,"")</f>
        <v/>
      </c>
      <c r="AFI459" s="269" t="str">
        <f>IF(AND($A$459&lt;=CQ$367,CQ$367&lt;=$B$459),((1/3)*$C$459),"")</f>
        <v/>
      </c>
      <c r="AFJ459" s="269" t="str">
        <f>IF(AND($A$459&lt;=CQ$367,CQ$367&lt;=$B$459),((2/3)*$C$459),"")</f>
        <v/>
      </c>
      <c r="AFK459" s="269" t="str">
        <f>IF(AND($A$459&lt;=CQ$367,CQ$367&lt;=$B$459),$D$459,"")</f>
        <v/>
      </c>
      <c r="AFL459" s="269" t="str">
        <f>IF(AND($A$459&lt;=CQ$367,CQ$367&lt;=$B$459),((1/3)*$D$459),"")</f>
        <v/>
      </c>
      <c r="AFM459" s="269" t="str">
        <f>IF(AND($A$459&lt;=CQ$367,CQ$367&lt;=$B$459),((2/3)*$D$459),"")</f>
        <v/>
      </c>
      <c r="AFN459" s="269" t="str">
        <f>IF(AND($A$459&lt;=CQ$367,CQ$367&lt;=$B$459),$E$459,"")</f>
        <v/>
      </c>
      <c r="AFO459" s="269" t="str">
        <f>IF(AND($A$459&lt;=CQ$367,CQ$367&lt;=$B$459),((1/3)*$E$459),"")</f>
        <v/>
      </c>
      <c r="AFP459" s="269" t="str">
        <f>IF(AND($A$459&lt;=CQ$367,CQ$367&lt;=$B$459),((2/3)*$E$459),"")</f>
        <v/>
      </c>
      <c r="AFQ459" s="269" t="str">
        <f>IF(AND($A$459&lt;=CR$367,CR$367&lt;=$B$459),$C$459,"")</f>
        <v/>
      </c>
      <c r="AFR459" s="269" t="str">
        <f>IF(AND($A$459&lt;=CR$367,CR$367&lt;=$B$459),((1/3)*$C$459),"")</f>
        <v/>
      </c>
      <c r="AFS459" s="269" t="str">
        <f>IF(AND($A$459&lt;=CR$367,CR$367&lt;=$B$459),((2/3)*$C$459),"")</f>
        <v/>
      </c>
      <c r="AFT459" s="269" t="str">
        <f>IF(AND($A$459&lt;=CR$367,CR$367&lt;=$B$459),$D$459,"")</f>
        <v/>
      </c>
      <c r="AFU459" s="269" t="str">
        <f>IF(AND($A$459&lt;=CR$367,CR$367&lt;=$B$459),((1/3)*$D$459),"")</f>
        <v/>
      </c>
      <c r="AFV459" s="269" t="str">
        <f>IF(AND($A$459&lt;=CR$367,CR$367&lt;=$B$459),((2/3)*$D$459),"")</f>
        <v/>
      </c>
      <c r="AFW459" s="269" t="str">
        <f>IF(AND($A$459&lt;=CR$367,CR$367&lt;=$B$459),$E$459,"")</f>
        <v/>
      </c>
      <c r="AFX459" s="269" t="str">
        <f>IF(AND($A$459&lt;=CR$367,CR$367&lt;=$B$459),((1/3)*$E$459),"")</f>
        <v/>
      </c>
      <c r="AFY459" s="269" t="str">
        <f>IF(AND($A$459&lt;=CR$367,CR$367&lt;=$B$459),((2/3)*$E$459),"")</f>
        <v/>
      </c>
      <c r="AFZ459" s="269" t="str">
        <f>IF(AND($A$459&lt;=CS$367,CS$367&lt;=$B$459),$C$459,"")</f>
        <v/>
      </c>
      <c r="AGA459" s="269" t="str">
        <f>IF(AND($A$459&lt;=CS$367,CS$367&lt;=$B$459),((1/3)*$C$459),"")</f>
        <v/>
      </c>
      <c r="AGB459" s="269" t="str">
        <f>IF(AND($A$459&lt;=CS$367,CS$367&lt;=$B$459),((2/3)*$C$459),"")</f>
        <v/>
      </c>
      <c r="AGC459" s="269" t="str">
        <f>IF(AND($A$459&lt;=CS$367,CS$367&lt;=$B$459),$D$459,"")</f>
        <v/>
      </c>
      <c r="AGD459" s="269" t="str">
        <f>IF(AND($A$459&lt;=CS$367,CS$367&lt;=$B$459),((1/3)*$D$459),"")</f>
        <v/>
      </c>
      <c r="AGE459" s="269" t="str">
        <f>IF(AND($A$459&lt;=CS$367,CS$367&lt;=$B$459),((2/3)*$D$459),"")</f>
        <v/>
      </c>
      <c r="AGF459" s="269" t="str">
        <f>IF(AND($A$459&lt;=CS$367,CS$367&lt;=$B$459),$E$459,"")</f>
        <v/>
      </c>
      <c r="AGG459" s="269" t="str">
        <f>IF(AND($A$459&lt;=CS$367,CS$367&lt;=$B$459),((1/3)*$E$459),"")</f>
        <v/>
      </c>
      <c r="AGH459" s="269" t="str">
        <f>IF(AND($A$459&lt;=CS$367,CS$367&lt;=$B$459),((2/3)*$E$459),"")</f>
        <v/>
      </c>
      <c r="AGI459" s="269" t="str">
        <f>IF(AND($A$459&lt;=CT$367,CT$367&lt;=$B$459),$C$459,"")</f>
        <v/>
      </c>
      <c r="AGJ459" s="269" t="str">
        <f>IF(AND($A$459&lt;=CT$367,CT$367&lt;=$B$459),((1/3)*$C$459),"")</f>
        <v/>
      </c>
      <c r="AGK459" s="269" t="str">
        <f>IF(AND($A$459&lt;=CT$367,CT$367&lt;=$B$459),((2/3)*$C$459),"")</f>
        <v/>
      </c>
      <c r="AGL459" s="269" t="str">
        <f>IF(AND($A$459&lt;=CT$367,CT$367&lt;=$B$459),$D$459,"")</f>
        <v/>
      </c>
      <c r="AGM459" s="269" t="str">
        <f>IF(AND($A$459&lt;=CT$367,CT$367&lt;=$B$459),((1/3)*$D$459),"")</f>
        <v/>
      </c>
      <c r="AGN459" s="269" t="str">
        <f>IF(AND($A$459&lt;=CT$367,CT$367&lt;=$B$459),((2/3)*$D$459),"")</f>
        <v/>
      </c>
      <c r="AGO459" s="269" t="str">
        <f>IF(AND($A$459&lt;=CT$367,CT$367&lt;=$B$459),$E$459,"")</f>
        <v/>
      </c>
      <c r="AGP459" s="269" t="str">
        <f>IF(AND($A$459&lt;=CT$367,CT$367&lt;=$B$459),((1/3)*$E$459),"")</f>
        <v/>
      </c>
      <c r="AGQ459" s="269" t="str">
        <f>IF(AND($A$459&lt;=CT$367,CT$367&lt;=$B$459),((2/3)*$E$459),"")</f>
        <v/>
      </c>
      <c r="AGR459" s="269" t="str">
        <f>IF(AND($A$459&lt;=CU$367,CU$367&lt;=$B$459),$C$459,"")</f>
        <v/>
      </c>
      <c r="AGS459" s="269" t="str">
        <f>IF(AND($A$459&lt;=CU$367,CU$367&lt;=$B$459),((1/3)*$C$459),"")</f>
        <v/>
      </c>
      <c r="AGT459" s="269" t="str">
        <f>IF(AND($A$459&lt;=CU$367,CU$367&lt;=$B$459),((2/3)*$C$459),"")</f>
        <v/>
      </c>
      <c r="AGU459" s="269" t="str">
        <f>IF(AND($A$459&lt;=CU$367,CU$367&lt;=$B$459),$D$459,"")</f>
        <v/>
      </c>
      <c r="AGV459" s="269" t="str">
        <f>IF(AND($A$459&lt;=CU$367,CU$367&lt;=$B$459),((1/3)*$D$459),"")</f>
        <v/>
      </c>
      <c r="AGW459" s="269" t="str">
        <f>IF(AND($A$459&lt;=CU$367,CU$367&lt;=$B$459),((2/3)*$D$459),"")</f>
        <v/>
      </c>
      <c r="AGX459" s="269" t="str">
        <f>IF(AND($A$459&lt;=CU$367,CU$367&lt;=$B$459),$E$459,"")</f>
        <v/>
      </c>
      <c r="AGY459" s="269" t="str">
        <f>IF(AND($A$459&lt;=CU$367,CU$367&lt;=$B$459),((1/3)*$E$459),"")</f>
        <v/>
      </c>
      <c r="AGZ459" s="269" t="str">
        <f>IF(AND($A$459&lt;=CU$367,CU$367&lt;=$B$459),((2/3)*$E$459),"")</f>
        <v/>
      </c>
      <c r="AHA459" s="269" t="str">
        <f>IF(AND($A$459&lt;=CV$367,CV$367&lt;=$B$459),$C$459,"")</f>
        <v/>
      </c>
      <c r="AHB459" s="269" t="str">
        <f>IF(AND($A$459&lt;=CV$367,CV$367&lt;=$B$459),((1/3)*$C$459),"")</f>
        <v/>
      </c>
      <c r="AHC459" s="269" t="str">
        <f>IF(AND($A$459&lt;=CV$367,CV$367&lt;=$B$459),((2/3)*$C$459),"")</f>
        <v/>
      </c>
      <c r="AHD459" s="269" t="str">
        <f>IF(AND($A$459&lt;=CV$367,CV$367&lt;=$B$459),$D$459,"")</f>
        <v/>
      </c>
      <c r="AHE459" s="269" t="str">
        <f>IF(AND($A$459&lt;=CV$367,CV$367&lt;=$B$459),((1/3)*$D$459),"")</f>
        <v/>
      </c>
      <c r="AHF459" s="269" t="str">
        <f>IF(AND($A$459&lt;=CV$367,CV$367&lt;=$B$459),((2/3)*$D$459),"")</f>
        <v/>
      </c>
      <c r="AHG459" s="269" t="str">
        <f>IF(AND($A$459&lt;=CV$367,CV$367&lt;=$B$459),$E$459,"")</f>
        <v/>
      </c>
      <c r="AHH459" s="269" t="str">
        <f>IF(AND($A$459&lt;=CV$367,CV$367&lt;=$B$459),((1/3)*$E$459),"")</f>
        <v/>
      </c>
      <c r="AHI459" s="269" t="str">
        <f>IF(AND($A$459&lt;=CV$367,CV$367&lt;=$B$459),((2/3)*$E$459),"")</f>
        <v/>
      </c>
      <c r="AHJ459" s="269" t="str">
        <f>IF(AND($A$459&lt;=CW$367,CW$367&lt;=$B$459),$C$459,"")</f>
        <v/>
      </c>
      <c r="AHK459" s="269" t="str">
        <f>IF(AND($A$459&lt;=CW$367,CW$367&lt;=$B$459),((1/3)*$C$459),"")</f>
        <v/>
      </c>
      <c r="AHL459" s="269" t="str">
        <f>IF(AND($A$459&lt;=CW$367,CW$367&lt;=$B$459),((2/3)*$C$459),"")</f>
        <v/>
      </c>
      <c r="AHM459" s="269" t="str">
        <f>IF(AND($A$459&lt;=CW$367,CW$367&lt;=$B$459),$D$459,"")</f>
        <v/>
      </c>
      <c r="AHN459" s="269" t="str">
        <f>IF(AND($A$459&lt;=CW$367,CW$367&lt;=$B$459),((1/3)*$D$459),"")</f>
        <v/>
      </c>
      <c r="AHO459" s="269" t="str">
        <f>IF(AND($A$459&lt;=CW$367,CW$367&lt;=$B$459),((2/3)*$D$459),"")</f>
        <v/>
      </c>
      <c r="AHP459" s="269" t="str">
        <f>IF(AND($A$459&lt;=CW$367,CW$367&lt;=$B$459),$E$459,"")</f>
        <v/>
      </c>
      <c r="AHQ459" s="269" t="str">
        <f>IF(AND($A$459&lt;=CW$367,CW$367&lt;=$B$459),((1/3)*$E$459),"")</f>
        <v/>
      </c>
      <c r="AHR459" s="269" t="str">
        <f>IF(AND($A$459&lt;=CW$367,CW$367&lt;=$B$459),((2/3)*$E$459),"")</f>
        <v/>
      </c>
      <c r="AHS459" s="269" t="str">
        <f>IF(AND($A$459&lt;=CX$367,CX$367&lt;=$B$459),$C$459,"")</f>
        <v/>
      </c>
      <c r="AHT459" s="269" t="str">
        <f>IF(AND($A$459&lt;=CX$367,CX$367&lt;=$B$459),((1/3)*$C$459),"")</f>
        <v/>
      </c>
      <c r="AHU459" s="269" t="str">
        <f>IF(AND($A$459&lt;=CX$367,CX$367&lt;=$B$459),((2/3)*$C$459),"")</f>
        <v/>
      </c>
      <c r="AHV459" s="269" t="str">
        <f>IF(AND($A$459&lt;=CX$367,CX$367&lt;=$B$459),$D$459,"")</f>
        <v/>
      </c>
      <c r="AHW459" s="269" t="str">
        <f>IF(AND($A$459&lt;=CX$367,CX$367&lt;=$B$459),((1/3)*$D$459),"")</f>
        <v/>
      </c>
      <c r="AHX459" s="269" t="str">
        <f>IF(AND($A$459&lt;=CX$367,CX$367&lt;=$B$459),((2/3)*$D$459),"")</f>
        <v/>
      </c>
      <c r="AHY459" s="269" t="str">
        <f>IF(AND($A$459&lt;=CX$367,CX$367&lt;=$B$459),$E$459,"")</f>
        <v/>
      </c>
      <c r="AHZ459" s="269" t="str">
        <f>IF(AND($A$459&lt;=CX$367,CX$367&lt;=$B$459),((1/3)*$E$459),"")</f>
        <v/>
      </c>
      <c r="AIA459" s="269" t="str">
        <f>IF(AND($A$459&lt;=CX$367,CX$367&lt;=$B$459),((2/3)*$E$459),"")</f>
        <v/>
      </c>
      <c r="AIB459" s="269" t="str">
        <f>IF(AND($A$459&lt;=CY$367,CY$367&lt;=$B$459),$C$459,"")</f>
        <v/>
      </c>
      <c r="AIC459" s="269" t="str">
        <f>IF(AND($A$459&lt;=CY$367,CY$367&lt;=$B$459),((1/3)*$C$459),"")</f>
        <v/>
      </c>
      <c r="AID459" s="269" t="str">
        <f>IF(AND($A$459&lt;=CY$367,CY$367&lt;=$B$459),((2/3)*$C$459),"")</f>
        <v/>
      </c>
      <c r="AIE459" s="269" t="str">
        <f>IF(AND($A$459&lt;=CY$367,CY$367&lt;=$B$459),$D$459,"")</f>
        <v/>
      </c>
      <c r="AIF459" s="269" t="str">
        <f>IF(AND($A$459&lt;=CY$367,CY$367&lt;=$B$459),((1/3)*$D$459),"")</f>
        <v/>
      </c>
      <c r="AIG459" s="269" t="str">
        <f>IF(AND($A$459&lt;=CY$367,CY$367&lt;=$B$459),((2/3)*$D$459),"")</f>
        <v/>
      </c>
      <c r="AIH459" s="269" t="str">
        <f>IF(AND($A$459&lt;=CY$367,CY$367&lt;=$B$459),$E$459,"")</f>
        <v/>
      </c>
      <c r="AII459" s="269" t="str">
        <f>IF(AND($A$459&lt;=CY$367,CY$367&lt;=$B$459),((1/3)*$E$459),"")</f>
        <v/>
      </c>
      <c r="AIJ459" s="269" t="str">
        <f>IF(AND($A$459&lt;=CY$367,CY$367&lt;=$B$459),((2/3)*$E$459),"")</f>
        <v/>
      </c>
      <c r="AIK459" s="269" t="str">
        <f>IF(AND($A$459&lt;=CZ$367,CZ$367&lt;=$B$459),$C$459,"")</f>
        <v/>
      </c>
      <c r="AIL459" s="269" t="str">
        <f>IF(AND($A$459&lt;=CZ$367,CZ$367&lt;=$B$459),((1/3)*$C$459),"")</f>
        <v/>
      </c>
      <c r="AIM459" s="269" t="str">
        <f>IF(AND($A$459&lt;=CZ$367,CZ$367&lt;=$B$459),((2/3)*$C$459),"")</f>
        <v/>
      </c>
      <c r="AIN459" s="269" t="str">
        <f>IF(AND($A$459&lt;=CZ$367,CZ$367&lt;=$B$459),$D$459,"")</f>
        <v/>
      </c>
      <c r="AIO459" s="269" t="str">
        <f>IF(AND($A$459&lt;=CZ$367,CZ$367&lt;=$B$459),((1/3)*$D$459),"")</f>
        <v/>
      </c>
      <c r="AIP459" s="269" t="str">
        <f>IF(AND($A$459&lt;=CZ$367,CZ$367&lt;=$B$459),((2/3)*$D$459),"")</f>
        <v/>
      </c>
      <c r="AIQ459" s="269" t="str">
        <f>IF(AND($A$459&lt;=CZ$367,CZ$367&lt;=$B$459),$E$459,"")</f>
        <v/>
      </c>
      <c r="AIR459" s="269" t="str">
        <f>IF(AND($A$459&lt;=CZ$367,CZ$367&lt;=$B$459),((1/3)*$E$459),"")</f>
        <v/>
      </c>
      <c r="AIS459" s="269" t="str">
        <f>IF(AND($A$459&lt;=CZ$367,CZ$367&lt;=$B$459),((2/3)*$E$459),"")</f>
        <v/>
      </c>
    </row>
    <row r="460" spans="1:929" hidden="1">
      <c r="A460" s="257">
        <v>876</v>
      </c>
      <c r="B460" s="257">
        <v>1175</v>
      </c>
      <c r="C460" s="266">
        <v>19</v>
      </c>
      <c r="D460" s="266">
        <v>15</v>
      </c>
      <c r="E460" s="266">
        <v>11</v>
      </c>
      <c r="F460" s="6"/>
      <c r="G460" s="6"/>
      <c r="H460" s="6"/>
      <c r="I460" s="6"/>
      <c r="J460" s="6"/>
      <c r="K460" s="6"/>
      <c r="L460" s="6"/>
      <c r="M460" s="6"/>
      <c r="N460" s="6"/>
      <c r="O460" s="6"/>
      <c r="Q460" s="269" t="str">
        <f t="shared" si="991"/>
        <v/>
      </c>
      <c r="R460" s="269" t="str">
        <f t="shared" si="992"/>
        <v/>
      </c>
      <c r="S460" s="269" t="str">
        <f t="shared" si="993"/>
        <v/>
      </c>
      <c r="T460" s="269" t="str">
        <f t="shared" si="994"/>
        <v/>
      </c>
      <c r="U460" s="269" t="str">
        <f t="shared" si="995"/>
        <v/>
      </c>
      <c r="V460" s="269" t="str">
        <f t="shared" si="996"/>
        <v/>
      </c>
      <c r="W460" s="269" t="str">
        <f t="shared" si="997"/>
        <v/>
      </c>
      <c r="X460" s="269" t="str">
        <f t="shared" si="998"/>
        <v/>
      </c>
      <c r="Y460" s="269"/>
      <c r="Z460" s="269"/>
      <c r="AA460" s="269"/>
      <c r="AB460" s="269" t="str">
        <f t="shared" si="999"/>
        <v/>
      </c>
      <c r="AC460" s="269" t="str">
        <f t="shared" si="1000"/>
        <v/>
      </c>
      <c r="AD460" s="269" t="str">
        <f t="shared" si="1001"/>
        <v/>
      </c>
      <c r="AE460" s="269" t="str">
        <f t="shared" si="1002"/>
        <v/>
      </c>
      <c r="AF460" s="269" t="str">
        <f t="shared" si="1003"/>
        <v/>
      </c>
      <c r="AG460" s="269" t="str">
        <f t="shared" si="1004"/>
        <v/>
      </c>
      <c r="AH460" s="269"/>
      <c r="AI460" s="269" t="str">
        <f t="shared" si="1005"/>
        <v/>
      </c>
      <c r="AJ460" s="269" t="str">
        <f t="shared" si="1163"/>
        <v/>
      </c>
      <c r="AK460" s="269" t="str">
        <f t="shared" si="1164"/>
        <v/>
      </c>
      <c r="AL460" s="269" t="str">
        <f t="shared" si="1165"/>
        <v/>
      </c>
      <c r="AM460" s="269" t="str">
        <f t="shared" si="1006"/>
        <v/>
      </c>
      <c r="AN460" s="269" t="str">
        <f t="shared" si="1007"/>
        <v/>
      </c>
      <c r="AO460" s="269" t="str">
        <f t="shared" si="1008"/>
        <v/>
      </c>
      <c r="AP460" s="269" t="str">
        <f t="shared" si="1009"/>
        <v/>
      </c>
      <c r="AQ460" s="269" t="str">
        <f t="shared" si="1010"/>
        <v/>
      </c>
      <c r="AR460" s="269" t="str">
        <f t="shared" si="1011"/>
        <v/>
      </c>
      <c r="AS460" s="269" t="str">
        <f t="shared" si="1012"/>
        <v/>
      </c>
      <c r="AT460" s="269" t="str">
        <f t="shared" si="1013"/>
        <v/>
      </c>
      <c r="AU460" s="269" t="str">
        <f t="shared" si="1014"/>
        <v/>
      </c>
      <c r="AV460" s="269" t="str">
        <f t="shared" si="1015"/>
        <v/>
      </c>
      <c r="AW460" s="269" t="str">
        <f t="shared" si="1016"/>
        <v/>
      </c>
      <c r="AX460" s="269" t="str">
        <f t="shared" si="1017"/>
        <v/>
      </c>
      <c r="AY460" s="269" t="str">
        <f t="shared" si="1018"/>
        <v/>
      </c>
      <c r="AZ460" s="269" t="str">
        <f t="shared" si="1019"/>
        <v/>
      </c>
      <c r="BA460" s="269" t="str">
        <f t="shared" si="1020"/>
        <v/>
      </c>
      <c r="BB460" s="269" t="str">
        <f t="shared" si="1021"/>
        <v/>
      </c>
      <c r="BC460" s="269" t="str">
        <f t="shared" si="1022"/>
        <v/>
      </c>
      <c r="BD460" s="269" t="str">
        <f t="shared" si="1023"/>
        <v/>
      </c>
      <c r="BE460" s="269" t="str">
        <f t="shared" si="1024"/>
        <v/>
      </c>
      <c r="BF460" s="269" t="str">
        <f t="shared" si="1025"/>
        <v/>
      </c>
      <c r="BG460" s="269" t="str">
        <f t="shared" si="1026"/>
        <v/>
      </c>
      <c r="BH460" s="269" t="str">
        <f t="shared" si="1027"/>
        <v/>
      </c>
      <c r="BI460" s="269" t="str">
        <f t="shared" si="1028"/>
        <v/>
      </c>
      <c r="BJ460" s="269" t="str">
        <f t="shared" si="1029"/>
        <v/>
      </c>
      <c r="BK460" s="269" t="str">
        <f t="shared" si="1030"/>
        <v/>
      </c>
      <c r="BL460" s="269" t="str">
        <f t="shared" si="1031"/>
        <v/>
      </c>
      <c r="BM460" s="269" t="str">
        <f t="shared" si="1032"/>
        <v/>
      </c>
      <c r="BN460" s="269" t="str">
        <f t="shared" si="1033"/>
        <v/>
      </c>
      <c r="BO460" s="269" t="str">
        <f t="shared" si="1034"/>
        <v/>
      </c>
      <c r="BP460" s="269" t="str">
        <f t="shared" si="1035"/>
        <v/>
      </c>
      <c r="BQ460" s="269" t="str">
        <f t="shared" si="1036"/>
        <v/>
      </c>
      <c r="BR460" s="269" t="str">
        <f t="shared" si="1037"/>
        <v/>
      </c>
      <c r="BS460" s="269" t="str">
        <f t="shared" si="1038"/>
        <v/>
      </c>
      <c r="BT460" s="269" t="str">
        <f t="shared" si="1039"/>
        <v/>
      </c>
      <c r="BU460" s="269" t="str">
        <f t="shared" si="1040"/>
        <v/>
      </c>
      <c r="BV460" s="269" t="str">
        <f t="shared" si="1041"/>
        <v/>
      </c>
      <c r="BW460" s="269" t="str">
        <f t="shared" si="1042"/>
        <v/>
      </c>
      <c r="BX460" s="269" t="str">
        <f t="shared" si="1043"/>
        <v/>
      </c>
      <c r="BY460" s="269" t="str">
        <f t="shared" si="1044"/>
        <v/>
      </c>
      <c r="BZ460" s="269" t="str">
        <f t="shared" si="1045"/>
        <v/>
      </c>
      <c r="CA460" s="269" t="str">
        <f t="shared" si="1046"/>
        <v/>
      </c>
      <c r="CB460" s="269" t="str">
        <f t="shared" si="1047"/>
        <v/>
      </c>
      <c r="CC460" s="269" t="str">
        <f t="shared" si="1048"/>
        <v/>
      </c>
      <c r="CD460" s="269" t="str">
        <f t="shared" si="1049"/>
        <v/>
      </c>
      <c r="CE460" s="269" t="str">
        <f t="shared" si="1050"/>
        <v/>
      </c>
      <c r="CF460" s="269" t="str">
        <f t="shared" si="1051"/>
        <v/>
      </c>
      <c r="CG460" s="269" t="str">
        <f t="shared" si="1052"/>
        <v/>
      </c>
      <c r="CH460" s="269" t="str">
        <f t="shared" si="1053"/>
        <v/>
      </c>
      <c r="CI460" s="269" t="str">
        <f t="shared" si="1054"/>
        <v/>
      </c>
      <c r="CJ460" s="269" t="str">
        <f t="shared" si="1055"/>
        <v/>
      </c>
      <c r="CK460" s="269" t="str">
        <f t="shared" si="1056"/>
        <v/>
      </c>
      <c r="CL460" s="269" t="str">
        <f t="shared" si="1057"/>
        <v/>
      </c>
      <c r="CM460" s="269" t="str">
        <f t="shared" si="1058"/>
        <v/>
      </c>
      <c r="CN460" s="269" t="str">
        <f t="shared" si="1059"/>
        <v/>
      </c>
      <c r="CO460" s="269" t="str">
        <f t="shared" si="1060"/>
        <v/>
      </c>
      <c r="CP460" s="269" t="str">
        <f t="shared" si="1061"/>
        <v/>
      </c>
      <c r="CQ460" s="269" t="str">
        <f t="shared" si="1062"/>
        <v/>
      </c>
      <c r="CR460" s="269" t="str">
        <f t="shared" si="1063"/>
        <v/>
      </c>
      <c r="CS460" s="269" t="str">
        <f t="shared" si="1064"/>
        <v/>
      </c>
      <c r="CT460" s="269" t="str">
        <f t="shared" si="1065"/>
        <v/>
      </c>
      <c r="CU460" s="269" t="str">
        <f t="shared" si="1066"/>
        <v/>
      </c>
      <c r="CV460" s="269" t="str">
        <f t="shared" si="1067"/>
        <v/>
      </c>
      <c r="CW460" s="269" t="str">
        <f t="shared" si="1068"/>
        <v/>
      </c>
      <c r="CX460" s="269" t="str">
        <f t="shared" si="1069"/>
        <v/>
      </c>
      <c r="CY460" s="269" t="str">
        <f t="shared" si="1070"/>
        <v/>
      </c>
      <c r="CZ460" s="269" t="str">
        <f t="shared" si="1071"/>
        <v/>
      </c>
      <c r="DA460" s="269" t="str">
        <f t="shared" si="1072"/>
        <v/>
      </c>
      <c r="DB460" s="269" t="str">
        <f t="shared" si="1073"/>
        <v/>
      </c>
      <c r="DC460" s="269" t="str">
        <f t="shared" si="1074"/>
        <v/>
      </c>
      <c r="DD460" s="269" t="str">
        <f t="shared" si="1075"/>
        <v/>
      </c>
      <c r="DE460" s="269" t="str">
        <f t="shared" si="1076"/>
        <v/>
      </c>
      <c r="DF460" s="269" t="str">
        <f t="shared" si="1077"/>
        <v/>
      </c>
      <c r="DG460" s="269" t="str">
        <f t="shared" si="1078"/>
        <v/>
      </c>
      <c r="DH460" s="269" t="str">
        <f t="shared" si="1079"/>
        <v/>
      </c>
      <c r="DI460" s="269" t="str">
        <f t="shared" si="1080"/>
        <v/>
      </c>
      <c r="DJ460" s="269" t="str">
        <f t="shared" si="1081"/>
        <v/>
      </c>
      <c r="DK460" s="269" t="str">
        <f t="shared" si="1082"/>
        <v/>
      </c>
      <c r="DL460" s="269" t="str">
        <f t="shared" si="1083"/>
        <v/>
      </c>
      <c r="DM460" s="269" t="str">
        <f t="shared" si="1084"/>
        <v/>
      </c>
      <c r="DN460" s="269" t="str">
        <f t="shared" si="1085"/>
        <v/>
      </c>
      <c r="DO460" s="269" t="str">
        <f t="shared" si="1086"/>
        <v/>
      </c>
      <c r="DP460" s="269" t="str">
        <f t="shared" si="1087"/>
        <v/>
      </c>
      <c r="DQ460" s="269" t="str">
        <f t="shared" si="1088"/>
        <v/>
      </c>
      <c r="DR460" s="269" t="str">
        <f t="shared" si="1089"/>
        <v/>
      </c>
      <c r="DS460" s="269" t="str">
        <f t="shared" si="1090"/>
        <v/>
      </c>
      <c r="DT460" s="269" t="str">
        <f t="shared" si="1091"/>
        <v/>
      </c>
      <c r="DU460" s="269" t="str">
        <f t="shared" si="1092"/>
        <v/>
      </c>
      <c r="DV460" s="269" t="str">
        <f t="shared" si="1093"/>
        <v/>
      </c>
      <c r="DW460" s="269" t="str">
        <f t="shared" si="1094"/>
        <v/>
      </c>
      <c r="DX460" s="269" t="str">
        <f t="shared" si="1095"/>
        <v/>
      </c>
      <c r="DY460" s="269" t="str">
        <f t="shared" si="1096"/>
        <v/>
      </c>
      <c r="DZ460" s="269" t="str">
        <f t="shared" si="1097"/>
        <v/>
      </c>
      <c r="EA460" s="269" t="str">
        <f t="shared" si="1098"/>
        <v/>
      </c>
      <c r="EB460" s="269" t="str">
        <f t="shared" si="1099"/>
        <v/>
      </c>
      <c r="EC460" s="269" t="str">
        <f t="shared" si="1100"/>
        <v/>
      </c>
      <c r="ED460" s="269" t="str">
        <f t="shared" si="1101"/>
        <v/>
      </c>
      <c r="EE460" s="269" t="str">
        <f t="shared" si="1102"/>
        <v/>
      </c>
      <c r="EF460" s="269" t="str">
        <f t="shared" si="1103"/>
        <v/>
      </c>
      <c r="EG460" s="269" t="str">
        <f t="shared" si="1104"/>
        <v/>
      </c>
      <c r="EH460" s="269" t="str">
        <f t="shared" si="1105"/>
        <v/>
      </c>
      <c r="EI460" s="269" t="str">
        <f t="shared" si="1106"/>
        <v/>
      </c>
      <c r="EJ460" s="269" t="str">
        <f t="shared" si="1107"/>
        <v/>
      </c>
      <c r="EK460" s="269" t="str">
        <f t="shared" si="1108"/>
        <v/>
      </c>
      <c r="EL460" s="269" t="str">
        <f t="shared" si="1109"/>
        <v/>
      </c>
      <c r="EM460" s="269" t="str">
        <f t="shared" si="1110"/>
        <v/>
      </c>
      <c r="EN460" s="269" t="str">
        <f t="shared" si="1111"/>
        <v/>
      </c>
      <c r="EO460" s="269" t="str">
        <f t="shared" si="1112"/>
        <v/>
      </c>
      <c r="EP460" s="269" t="str">
        <f t="shared" si="1113"/>
        <v/>
      </c>
      <c r="EQ460" s="269" t="str">
        <f t="shared" si="1114"/>
        <v/>
      </c>
      <c r="ER460" s="269" t="str">
        <f t="shared" si="1115"/>
        <v/>
      </c>
      <c r="ES460" s="269" t="str">
        <f t="shared" si="1116"/>
        <v/>
      </c>
      <c r="ET460" s="269" t="str">
        <f t="shared" si="1117"/>
        <v/>
      </c>
      <c r="EU460" s="269" t="str">
        <f t="shared" si="1118"/>
        <v/>
      </c>
      <c r="EV460" s="269" t="str">
        <f t="shared" si="1119"/>
        <v/>
      </c>
      <c r="EW460" s="269" t="str">
        <f t="shared" si="1120"/>
        <v/>
      </c>
      <c r="EX460" s="269" t="str">
        <f t="shared" si="1121"/>
        <v/>
      </c>
      <c r="EY460" s="269" t="str">
        <f t="shared" si="1166"/>
        <v/>
      </c>
      <c r="EZ460" s="269" t="str">
        <f t="shared" si="1122"/>
        <v/>
      </c>
      <c r="FA460" s="269" t="str">
        <f t="shared" si="1123"/>
        <v/>
      </c>
      <c r="FB460" s="269" t="str">
        <f t="shared" si="1124"/>
        <v/>
      </c>
      <c r="FC460" s="269" t="str">
        <f t="shared" si="1125"/>
        <v/>
      </c>
      <c r="FD460" s="269" t="str">
        <f t="shared" si="1126"/>
        <v/>
      </c>
      <c r="FE460" s="269" t="str">
        <f t="shared" si="1127"/>
        <v/>
      </c>
      <c r="FF460" s="269" t="str">
        <f t="shared" si="1128"/>
        <v/>
      </c>
      <c r="FG460" s="269" t="str">
        <f t="shared" si="1129"/>
        <v/>
      </c>
      <c r="FH460" s="269" t="str">
        <f t="shared" si="1130"/>
        <v/>
      </c>
      <c r="FI460" s="269" t="str">
        <f t="shared" si="1131"/>
        <v/>
      </c>
      <c r="FJ460" s="269" t="str">
        <f t="shared" si="1132"/>
        <v/>
      </c>
      <c r="FK460" s="269" t="str">
        <f t="shared" si="1133"/>
        <v/>
      </c>
      <c r="FL460" s="269" t="str">
        <f t="shared" si="1134"/>
        <v/>
      </c>
      <c r="FM460" s="269" t="str">
        <f t="shared" si="1135"/>
        <v/>
      </c>
      <c r="FN460" s="269" t="str">
        <f t="shared" si="1136"/>
        <v/>
      </c>
      <c r="FO460" s="269" t="str">
        <f t="shared" si="1137"/>
        <v/>
      </c>
      <c r="FP460" s="269" t="str">
        <f t="shared" si="1138"/>
        <v/>
      </c>
      <c r="FQ460" s="269" t="str">
        <f t="shared" si="1139"/>
        <v/>
      </c>
      <c r="FR460" s="269" t="str">
        <f t="shared" si="1167"/>
        <v/>
      </c>
      <c r="FS460" s="269" t="str">
        <f t="shared" si="1140"/>
        <v/>
      </c>
      <c r="FT460" s="269" t="str">
        <f t="shared" si="1141"/>
        <v/>
      </c>
      <c r="FU460" s="269" t="str">
        <f t="shared" si="1142"/>
        <v/>
      </c>
      <c r="FV460" s="269" t="str">
        <f t="shared" si="1143"/>
        <v/>
      </c>
      <c r="FW460" s="269" t="str">
        <f t="shared" si="1144"/>
        <v/>
      </c>
      <c r="FX460" s="269" t="str">
        <f t="shared" si="1145"/>
        <v/>
      </c>
      <c r="FY460" s="269" t="str">
        <f t="shared" si="1146"/>
        <v/>
      </c>
      <c r="FZ460" s="269" t="str">
        <f t="shared" si="1147"/>
        <v/>
      </c>
      <c r="GA460" s="269" t="str">
        <f>IF(AND($A$460&lt;=V$367,V$367&lt;=$B$460),$C$460,"")</f>
        <v/>
      </c>
      <c r="GB460" s="269" t="str">
        <f>IF(AND($A$460&lt;=V$367,V$367&lt;=$B$460),((1/3)*$C$460),"")</f>
        <v/>
      </c>
      <c r="GC460" s="269" t="str">
        <f>IF(AND($A$460&lt;=V$367,V$367&lt;=$B$460),((2/3)*$C$460),"")</f>
        <v/>
      </c>
      <c r="GD460" s="269" t="str">
        <f t="shared" si="1148"/>
        <v/>
      </c>
      <c r="GE460" s="269" t="str">
        <f t="shared" si="1149"/>
        <v/>
      </c>
      <c r="GF460" s="269" t="str">
        <f t="shared" si="1150"/>
        <v/>
      </c>
      <c r="GG460" s="269" t="str">
        <f t="shared" si="1151"/>
        <v/>
      </c>
      <c r="GH460" s="269" t="str">
        <f t="shared" si="1152"/>
        <v/>
      </c>
      <c r="GI460" s="269" t="str">
        <f t="shared" si="1153"/>
        <v/>
      </c>
      <c r="GJ460" s="269" t="str">
        <f t="shared" si="1154"/>
        <v/>
      </c>
      <c r="GK460" s="269" t="str">
        <f t="shared" si="1155"/>
        <v/>
      </c>
      <c r="GL460" s="269" t="str">
        <f t="shared" si="1156"/>
        <v/>
      </c>
      <c r="GM460" s="269" t="str">
        <f t="shared" si="1157"/>
        <v/>
      </c>
      <c r="GN460" s="269" t="str">
        <f t="shared" si="1158"/>
        <v/>
      </c>
      <c r="GO460" s="269" t="str">
        <f t="shared" si="1159"/>
        <v/>
      </c>
      <c r="GP460" s="269" t="str">
        <f t="shared" si="1160"/>
        <v/>
      </c>
      <c r="GQ460" s="269" t="str">
        <f t="shared" si="1161"/>
        <v/>
      </c>
      <c r="GR460" s="270" t="str">
        <f t="shared" si="1162"/>
        <v/>
      </c>
      <c r="GS460" s="269" t="str">
        <f>IF(AND($A$460&lt;=X$367,X$367&lt;=$B$460),$C$460,"")</f>
        <v/>
      </c>
      <c r="GT460" s="269" t="str">
        <f>IF(AND($A$460&lt;=X$367,X$367&lt;=$B$460),((1/3)*$C$460),"")</f>
        <v/>
      </c>
      <c r="GU460" s="269" t="str">
        <f>IF(AND($A$460&lt;=X$367,X$367&lt;=$B$460),((2/3)*$C$460),"")</f>
        <v/>
      </c>
      <c r="GV460" s="269" t="str">
        <f>IF(AND($A$460&lt;=X$367,X$367&lt;=$B$460),$D$460,"")</f>
        <v/>
      </c>
      <c r="GW460" s="269" t="str">
        <f>IF(AND($A$460&lt;=X$367,X$367&lt;=$B$460),((1/3)*$D$460),"")</f>
        <v/>
      </c>
      <c r="GX460" s="269" t="str">
        <f>IF(AND($A$460&lt;=X$367,X$367&lt;=$B$460),((2/3)*$D$460),"")</f>
        <v/>
      </c>
      <c r="GY460" s="269" t="str">
        <f>IF(AND($A$460&lt;=X$367,X$367&lt;=$B$460),$E$460,"")</f>
        <v/>
      </c>
      <c r="GZ460" s="269" t="str">
        <f>IF(AND($A$460&lt;=X$367,X$367&lt;=$B$460),((1/3)*$E$460),"")</f>
        <v/>
      </c>
      <c r="HA460" s="269" t="str">
        <f>IF(AND($A$460&lt;=X$367,X$367&lt;=$B$460),((2/3)*$E$460),"")</f>
        <v/>
      </c>
      <c r="HB460" s="269" t="str">
        <f>IF(AND($A$460&lt;=Y$367,Y$367&lt;=$B$460),$C$460,"")</f>
        <v/>
      </c>
      <c r="HC460" s="269" t="str">
        <f>IF(AND($A$460&lt;=Y$367,Y$367&lt;=$B$460),((1/3)*$C$460),"")</f>
        <v/>
      </c>
      <c r="HD460" s="269" t="str">
        <f>IF(AND($A$460&lt;=Y$367,Y$367&lt;=$B$460),((2/3)*$C$460),"")</f>
        <v/>
      </c>
      <c r="HE460" s="269" t="str">
        <f>IF(AND($A$460&lt;=Y$367,Y$367&lt;=$B$460),$D$460,"")</f>
        <v/>
      </c>
      <c r="HF460" s="269" t="str">
        <f>IF(AND($A$460&lt;=Y$367,Y$367&lt;=$B$460),((1/3)*$D$460),"")</f>
        <v/>
      </c>
      <c r="HG460" s="269" t="str">
        <f>IF(AND($A$460&lt;=Y$367,Y$367&lt;=$B$460),((2/3)*$D$460),"")</f>
        <v/>
      </c>
      <c r="HH460" s="269" t="str">
        <f>IF(AND($A$460&lt;=Y$367,Y$367&lt;=$B$460),$E$460,"")</f>
        <v/>
      </c>
      <c r="HI460" s="269" t="str">
        <f>IF(AND($A$460&lt;=Y$367,Y$367&lt;=$B$460),((1/3)*$E$460),"")</f>
        <v/>
      </c>
      <c r="HJ460" s="269" t="str">
        <f>IF(AND($A$460&lt;=Y$367,Y$367&lt;=$B$460),((2/3)*$E$460),"")</f>
        <v/>
      </c>
      <c r="HK460" s="269" t="str">
        <f>IF(AND($A$460&lt;=Z$367,Z$367&lt;=$B$460),$C$460,"")</f>
        <v/>
      </c>
      <c r="HL460" s="269" t="str">
        <f>IF(AND($A$460&lt;=Z$367,Z$367&lt;=$B$460),((1/3)*$C$460),"")</f>
        <v/>
      </c>
      <c r="HM460" s="269" t="str">
        <f>IF(AND($A$460&lt;=Z$367,Z$367&lt;=$B$460),((2/3)*$C$460),"")</f>
        <v/>
      </c>
      <c r="HN460" s="269" t="str">
        <f>IF(AND($A$460&lt;=Z$367,Z$367&lt;=$B$460),$D$460,"")</f>
        <v/>
      </c>
      <c r="HO460" s="269" t="str">
        <f>IF(AND($A$460&lt;=Z$367,Z$367&lt;=$B$460),((1/3)*$D$460),"")</f>
        <v/>
      </c>
      <c r="HP460" s="269" t="str">
        <f>IF(AND($A$460&lt;=Z$367,Z$367&lt;=$B$460),((2/3)*$D$460),"")</f>
        <v/>
      </c>
      <c r="HQ460" s="269" t="str">
        <f>IF(AND($A$460&lt;=Z$367,Z$367&lt;=$B$460),$E$460,"")</f>
        <v/>
      </c>
      <c r="HR460" s="269" t="str">
        <f>IF(AND($A$460&lt;=Z$367,Z$367&lt;=$B$460),((1/3)*$E$460),"")</f>
        <v/>
      </c>
      <c r="HS460" s="269" t="str">
        <f>IF(AND($A$460&lt;=Z$367,Z$367&lt;=$B$460),((2/3)*$E$460),"")</f>
        <v/>
      </c>
      <c r="HT460" s="269" t="str">
        <f>IF(AND($A$460&lt;=AA$367,AA$367&lt;=$B$460),$C$460,"")</f>
        <v/>
      </c>
      <c r="HU460" s="269" t="str">
        <f>IF(AND($A$460&lt;=AA$367,AA$367&lt;=$B$460),((1/3)*$C$460),"")</f>
        <v/>
      </c>
      <c r="HV460" s="269" t="str">
        <f>IF(AND($A$460&lt;=AA$367,AA$367&lt;=$B$460),((2/3)*$C$460),"")</f>
        <v/>
      </c>
      <c r="HW460" s="269" t="str">
        <f>IF(AND($A$460&lt;=AA$367,AA$367&lt;=$B$460),$D$460,"")</f>
        <v/>
      </c>
      <c r="HX460" s="269" t="str">
        <f>IF(AND($A$460&lt;=AA$367,AA$367&lt;=$B$460),((1/3)*$D$460),"")</f>
        <v/>
      </c>
      <c r="HY460" s="269" t="str">
        <f>IF(AND($A$460&lt;=AA$367,AA$367&lt;=$B$460),((2/3)*$D$460),"")</f>
        <v/>
      </c>
      <c r="HZ460" s="269" t="str">
        <f>IF(AND($A$460&lt;=AA$367,AA$367&lt;=$B$460),$E$460,"")</f>
        <v/>
      </c>
      <c r="IA460" s="269" t="str">
        <f>IF(AND($A$460&lt;=AA$367,AA$367&lt;=$B$460),((1/3)*$E$460),"")</f>
        <v/>
      </c>
      <c r="IB460" s="269" t="str">
        <f>IF(AND($A$460&lt;=AA$367,AA$367&lt;=$B$460),((2/3)*$E$460),"")</f>
        <v/>
      </c>
      <c r="IC460" s="269" t="str">
        <f>IF(AND($A$460&lt;=AB$367,AB$367&lt;=$B$460),$C$460,"")</f>
        <v/>
      </c>
      <c r="ID460" s="269" t="str">
        <f>IF(AND($A$460&lt;=AB$367,AB$367&lt;=$B$460),((1/3)*$C$460),"")</f>
        <v/>
      </c>
      <c r="IE460" s="269" t="str">
        <f>IF(AND($A$460&lt;=AB$367,AB$367&lt;=$B$460),((2/3)*$C$460),"")</f>
        <v/>
      </c>
      <c r="IF460" s="269" t="str">
        <f>IF(AND($A$460&lt;=AB$367,AB$367&lt;=$B$460),$D$460,"")</f>
        <v/>
      </c>
      <c r="IG460" s="269" t="str">
        <f>IF(AND($A$460&lt;=AB$367,AB$367&lt;=$B$460),((1/3)*$D$460),"")</f>
        <v/>
      </c>
      <c r="IH460" s="269" t="str">
        <f>IF(AND($A$460&lt;=AB$367,AB$367&lt;=$B$460),((2/3)*$D$460),"")</f>
        <v/>
      </c>
      <c r="II460" s="269" t="str">
        <f>IF(AND($A$460&lt;=AB$367,AB$367&lt;=$B$460),$E$460,"")</f>
        <v/>
      </c>
      <c r="IJ460" s="269" t="str">
        <f>IF(AND($A$460&lt;=AB$367,AB$367&lt;=$B$460),((1/3)*$E$460),"")</f>
        <v/>
      </c>
      <c r="IK460" s="269" t="str">
        <f>IF(AND($A$460&lt;=AB$367,AB$367&lt;=$B$460),((2/3)*$E$460),"")</f>
        <v/>
      </c>
      <c r="IL460" s="269" t="str">
        <f>IF(AND($A$460&lt;=AC$367,AC$367&lt;=$B$460),$C$460,"")</f>
        <v/>
      </c>
      <c r="IM460" s="269" t="str">
        <f>IF(AND($A$460&lt;=AC$367,AC$367&lt;=$B$460),((1/3)*$C$460),"")</f>
        <v/>
      </c>
      <c r="IN460" s="269" t="str">
        <f>IF(AND($A$460&lt;=AC$367,AC$367&lt;=$B$460),((2/3)*$C$460),"")</f>
        <v/>
      </c>
      <c r="IO460" s="269" t="str">
        <f>IF(AND($A$460&lt;=AC$367,AC$367&lt;=$B$460),$D$460,"")</f>
        <v/>
      </c>
      <c r="IP460" s="269" t="str">
        <f>IF(AND($A$460&lt;=AC$367,AC$367&lt;=$B$460),((1/3)*$D$460),"")</f>
        <v/>
      </c>
      <c r="IQ460" s="269" t="str">
        <f>IF(AND($A$460&lt;=AC$367,AC$367&lt;=$B$460),((2/3)*$D$460),"")</f>
        <v/>
      </c>
      <c r="IR460" s="269" t="str">
        <f>IF(AND($A$460&lt;=AC$367,AC$367&lt;=$B$460),$E$460,"")</f>
        <v/>
      </c>
      <c r="IS460" s="269" t="str">
        <f>IF(AND($A$460&lt;=AC$367,AC$367&lt;=$B$460),((1/3)*$E$460),"")</f>
        <v/>
      </c>
      <c r="IT460" s="269" t="str">
        <f>IF(AND($A$460&lt;=AC$367,AC$367&lt;=$B$460),((2/3)*$E$460),"")</f>
        <v/>
      </c>
      <c r="IU460" s="269" t="str">
        <f>IF(AND($A$460&lt;=AD$367,AD$367&lt;=$B$460),$C$460,"")</f>
        <v/>
      </c>
      <c r="IV460" s="269" t="str">
        <f>IF(AND($A$460&lt;=AD$367,AD$367&lt;=$B$460),((1/3)*$C$460),"")</f>
        <v/>
      </c>
      <c r="IW460" s="269" t="str">
        <f>IF(AND($A$460&lt;=AD$367,AD$367&lt;=$B$460),((2/3)*$C$460),"")</f>
        <v/>
      </c>
      <c r="IX460" s="269" t="str">
        <f>IF(AND($A$460&lt;=AD$367,AD$367&lt;=$B$460),$D$460,"")</f>
        <v/>
      </c>
      <c r="IY460" s="269" t="str">
        <f>IF(AND($A$460&lt;=AD$367,AD$367&lt;=$B$460),((1/3)*$D$460),"")</f>
        <v/>
      </c>
      <c r="IZ460" s="269" t="str">
        <f>IF(AND($A$460&lt;=AD$367,AD$367&lt;=$B$460),((2/3)*$D$460),"")</f>
        <v/>
      </c>
      <c r="JA460" s="269" t="str">
        <f>IF(AND($A$460&lt;=AD$367,AD$367&lt;=$B$460),$E$460,"")</f>
        <v/>
      </c>
      <c r="JB460" s="269" t="str">
        <f>IF(AND($A$460&lt;=AD$367,AD$367&lt;=$B$460),((1/3)*$E$460),"")</f>
        <v/>
      </c>
      <c r="JC460" s="269" t="str">
        <f>IF(AND($A$460&lt;=AD$367,AD$367&lt;=$B$460),((2/3)*$E$460),"")</f>
        <v/>
      </c>
      <c r="JD460" s="269" t="str">
        <f>IF(AND($A$460&lt;=AE$367,AE$367&lt;=$B$460),$C$460,"")</f>
        <v/>
      </c>
      <c r="JE460" s="269" t="str">
        <f>IF(AND($A$460&lt;=AE$367,AE$367&lt;=$B$460),((1/3)*$C$460),"")</f>
        <v/>
      </c>
      <c r="JF460" s="269" t="str">
        <f>IF(AND($A$460&lt;=AE$367,AE$367&lt;=$B$460),((2/3)*$C$460),"")</f>
        <v/>
      </c>
      <c r="JG460" s="269" t="str">
        <f>IF(AND($A$460&lt;=AE$367,AE$367&lt;=$B$460),$D$460,"")</f>
        <v/>
      </c>
      <c r="JH460" s="269" t="str">
        <f>IF(AND($A$460&lt;=AE$367,AE$367&lt;=$B$460),((1/3)*$D$460),"")</f>
        <v/>
      </c>
      <c r="JI460" s="269" t="str">
        <f>IF(AND($A$460&lt;=AE$367,AE$367&lt;=$B$460),((2/3)*$D$460),"")</f>
        <v/>
      </c>
      <c r="JJ460" s="269" t="str">
        <f>IF(AND($A$460&lt;=AE$367,AE$367&lt;=$B$460),$E$460,"")</f>
        <v/>
      </c>
      <c r="JK460" s="269" t="str">
        <f>IF(AND($A$460&lt;=AE$367,AE$367&lt;=$B$460),((1/3)*$E$460),"")</f>
        <v/>
      </c>
      <c r="JL460" s="269" t="str">
        <f>IF(AND($A$460&lt;=AE$367,AE$367&lt;=$B$460),((2/3)*$E$460),"")</f>
        <v/>
      </c>
      <c r="JM460" s="269" t="str">
        <f>IF(AND($A$460&lt;=AF$367,AF$367&lt;=$B$460),$C$460,"")</f>
        <v/>
      </c>
      <c r="JN460" s="269" t="str">
        <f>IF(AND($A$460&lt;=AF$367,AF$367&lt;=$B$460),((1/3)*$C$460),"")</f>
        <v/>
      </c>
      <c r="JO460" s="269" t="str">
        <f>IF(AND($A$460&lt;=AF$367,AF$367&lt;=$B$460),((2/3)*$C$460),"")</f>
        <v/>
      </c>
      <c r="JP460" s="269" t="str">
        <f>IF(AND($A$460&lt;=AF$367,AF$367&lt;=$B$460),$D$460,"")</f>
        <v/>
      </c>
      <c r="JQ460" s="269" t="str">
        <f>IF(AND($A$460&lt;=AF$367,AF$367&lt;=$B$460),((1/3)*$D$460),"")</f>
        <v/>
      </c>
      <c r="JR460" s="269" t="str">
        <f>IF(AND($A$460&lt;=AF$367,AF$367&lt;=$B$460),((2/3)*$D$460),"")</f>
        <v/>
      </c>
      <c r="JS460" s="269" t="str">
        <f>IF(AND($A$460&lt;=AF$367,AF$367&lt;=$B$460),$E$460,"")</f>
        <v/>
      </c>
      <c r="JT460" s="269" t="str">
        <f>IF(AND($A$460&lt;=AF$367,AF$367&lt;=$B$460),((1/3)*$E$460),"")</f>
        <v/>
      </c>
      <c r="JU460" s="269" t="str">
        <f>IF(AND($A$460&lt;=AF$367,AF$367&lt;=$B$460),((2/3)*$E$460),"")</f>
        <v/>
      </c>
      <c r="JV460" s="269" t="str">
        <f>IF(AND($A$460&lt;=AG$367,AG$367&lt;=$B$460),$C$460,"")</f>
        <v/>
      </c>
      <c r="JW460" s="269" t="str">
        <f>IF(AND($A$460&lt;=AG$367,AG$367&lt;=$B$460),((1/3)*$C$460),"")</f>
        <v/>
      </c>
      <c r="JX460" s="269" t="str">
        <f>IF(AND($A$460&lt;=AG$367,AG$367&lt;=$B$460),((2/3)*$C$460),"")</f>
        <v/>
      </c>
      <c r="JY460" s="269" t="str">
        <f>IF(AND($A$460&lt;=AG$367,AG$367&lt;=$B$460),$D$460,"")</f>
        <v/>
      </c>
      <c r="JZ460" s="269" t="str">
        <f>IF(AND($A$460&lt;=AG$367,AG$367&lt;=$B$460),((1/3)*$D$460),"")</f>
        <v/>
      </c>
      <c r="KA460" s="269" t="str">
        <f>IF(AND($A$460&lt;=AG$367,AG$367&lt;=$B$460),((2/3)*$D$460),"")</f>
        <v/>
      </c>
      <c r="KB460" s="269" t="str">
        <f>IF(AND($A$460&lt;=AG$367,AG$367&lt;=$B$460),$E$460,"")</f>
        <v/>
      </c>
      <c r="KC460" s="269" t="str">
        <f>IF(AND($A$460&lt;=AG$367,AG$367&lt;=$B$460),((1/3)*$E$460),"")</f>
        <v/>
      </c>
      <c r="KD460" s="269" t="str">
        <f>IF(AND($A$460&lt;=AG$367,AG$367&lt;=$B$460),((2/3)*$E$460),"")</f>
        <v/>
      </c>
      <c r="KE460" s="269" t="str">
        <f>IF(AND($A$460&lt;=AH$367,AH$367&lt;=$B$460),$C$460,"")</f>
        <v/>
      </c>
      <c r="KF460" s="269" t="str">
        <f>IF(AND($A$460&lt;=AH$367,AH$367&lt;=$B$460),((1/3)*$C$460),"")</f>
        <v/>
      </c>
      <c r="KG460" s="269" t="str">
        <f>IF(AND($A$460&lt;=AH$367,AH$367&lt;=$B$460),((2/3)*$C$460),"")</f>
        <v/>
      </c>
      <c r="KH460" s="269" t="str">
        <f>IF(AND($A$460&lt;=AH$367,AH$367&lt;=$B$460),$D$460,"")</f>
        <v/>
      </c>
      <c r="KI460" s="269" t="str">
        <f>IF(AND($A$460&lt;=AH$367,AH$367&lt;=$B$460),((1/3)*$D$460),"")</f>
        <v/>
      </c>
      <c r="KJ460" s="269" t="str">
        <f>IF(AND($A$460&lt;=AH$367,AH$367&lt;=$B$460),((2/3)*$D$460),"")</f>
        <v/>
      </c>
      <c r="KK460" s="269" t="str">
        <f>IF(AND($A$460&lt;=AH$367,AH$367&lt;=$B$460),$E$460,"")</f>
        <v/>
      </c>
      <c r="KL460" s="269" t="str">
        <f>IF(AND($A$460&lt;=AH$367,AH$367&lt;=$B$460),((1/3)*$E$460),"")</f>
        <v/>
      </c>
      <c r="KM460" s="269" t="str">
        <f>IF(AND($A$460&lt;=AH$367,AH$367&lt;=$B$460),((2/3)*$E$460),"")</f>
        <v/>
      </c>
      <c r="KN460" s="269" t="str">
        <f>IF(AND($A$460&lt;=AI$367,AI$367&lt;=$B$460),$C$460,"")</f>
        <v/>
      </c>
      <c r="KO460" s="269" t="str">
        <f>IF(AND($A$460&lt;=AI$367,AI$367&lt;=$B$460),((1/3)*$C$460),"")</f>
        <v/>
      </c>
      <c r="KP460" s="269" t="str">
        <f>IF(AND($A$460&lt;=AI$367,AI$367&lt;=$B$460),((2/3)*$C$460),"")</f>
        <v/>
      </c>
      <c r="KQ460" s="269" t="str">
        <f>IF(AND($A$460&lt;=AI$367,AI$367&lt;=$B$460),$D$460,"")</f>
        <v/>
      </c>
      <c r="KR460" s="269" t="str">
        <f>IF(AND($A$460&lt;=AI$367,AI$367&lt;=$B$460),((1/3)*$D$460),"")</f>
        <v/>
      </c>
      <c r="KS460" s="269" t="str">
        <f>IF(AND($A$460&lt;=AI$367,AI$367&lt;=$B$460),((2/3)*$D$460),"")</f>
        <v/>
      </c>
      <c r="KT460" s="269" t="str">
        <f>IF(AND($A$460&lt;=AI$367,AI$367&lt;=$B$460),$E$460,"")</f>
        <v/>
      </c>
      <c r="KU460" s="269" t="str">
        <f>IF(AND($A$460&lt;=AI$367,AI$367&lt;=$B$460),((1/3)*$E$460),"")</f>
        <v/>
      </c>
      <c r="KV460" s="269" t="str">
        <f>IF(AND($A$460&lt;=AI$367,AI$367&lt;=$B$460),((2/3)*$E$460),"")</f>
        <v/>
      </c>
      <c r="KW460" s="269" t="str">
        <f>IF(AND($A$460&lt;=AJ$367,AJ$367&lt;=$B$460),$C$460,"")</f>
        <v/>
      </c>
      <c r="KX460" s="269" t="str">
        <f>IF(AND($A$460&lt;=AJ$367,AJ$367&lt;=$B$460),((1/3)*$C$460),"")</f>
        <v/>
      </c>
      <c r="KY460" s="269" t="str">
        <f>IF(AND($A$460&lt;=AJ$367,AJ$367&lt;=$B$460),((2/3)*$C$460),"")</f>
        <v/>
      </c>
      <c r="KZ460" s="269" t="str">
        <f>IF(AND($A$460&lt;=AJ$367,AJ$367&lt;=$B$460),$D$460,"")</f>
        <v/>
      </c>
      <c r="LA460" s="269" t="str">
        <f>IF(AND($A$460&lt;=AJ$367,AJ$367&lt;=$B$460),((1/3)*$D$460),"")</f>
        <v/>
      </c>
      <c r="LB460" s="269" t="str">
        <f>IF(AND($A$460&lt;=AJ$367,AJ$367&lt;=$B$460),((2/3)*$D$460),"")</f>
        <v/>
      </c>
      <c r="LC460" s="269" t="str">
        <f>IF(AND($A$460&lt;=AJ$367,AJ$367&lt;=$B$460),$E$460,"")</f>
        <v/>
      </c>
      <c r="LD460" s="269" t="str">
        <f>IF(AND($A$460&lt;=AJ$367,AJ$367&lt;=$B$460),((1/3)*$E$460),"")</f>
        <v/>
      </c>
      <c r="LE460" s="269" t="str">
        <f>IF(AND($A$460&lt;=AJ$367,AJ$367&lt;=$B$460),((2/3)*$E$460),"")</f>
        <v/>
      </c>
      <c r="LF460" s="269" t="str">
        <f>IF(AND($A$460&lt;=AK$367,AK$367&lt;=$B$460),$C$460,"")</f>
        <v/>
      </c>
      <c r="LG460" s="269" t="str">
        <f>IF(AND($A$460&lt;=AK$367,AK$367&lt;=$B$460),((1/3)*$C$460),"")</f>
        <v/>
      </c>
      <c r="LH460" s="269" t="str">
        <f>IF(AND($A$460&lt;=AK$367,AK$367&lt;=$B$460),((2/3)*$C$460),"")</f>
        <v/>
      </c>
      <c r="LI460" s="269" t="str">
        <f>IF(AND($A$460&lt;=AK$367,AK$367&lt;=$B$460),$D$460,"")</f>
        <v/>
      </c>
      <c r="LJ460" s="269" t="str">
        <f>IF(AND($A$460&lt;=AK$367,AK$367&lt;=$B$460),((1/3)*$D$460),"")</f>
        <v/>
      </c>
      <c r="LK460" s="269" t="str">
        <f>IF(AND($A$460&lt;=AK$367,AK$367&lt;=$B$460),((2/3)*$D$460),"")</f>
        <v/>
      </c>
      <c r="LL460" s="269" t="str">
        <f>IF(AND($A$460&lt;=AK$367,AK$367&lt;=$B$460),$E$460,"")</f>
        <v/>
      </c>
      <c r="LM460" s="269" t="str">
        <f>IF(AND($A$460&lt;=AK$367,AK$367&lt;=$B$460),((1/3)*$E$460),"")</f>
        <v/>
      </c>
      <c r="LN460" s="269" t="str">
        <f>IF(AND($A$460&lt;=AK$367,AK$367&lt;=$B$460),((2/3)*$E$460),"")</f>
        <v/>
      </c>
      <c r="LO460" s="269" t="str">
        <f>IF(AND($A$460&lt;=AL$367,AL$367&lt;=$B$460),$C$460,"")</f>
        <v/>
      </c>
      <c r="LP460" s="269" t="str">
        <f>IF(AND($A$460&lt;=AL$367,AL$367&lt;=$B$460),((1/3)*$C$460),"")</f>
        <v/>
      </c>
      <c r="LQ460" s="269" t="str">
        <f>IF(AND($A$460&lt;=AL$367,AL$367&lt;=$B$460),((2/3)*$C$460),"")</f>
        <v/>
      </c>
      <c r="LR460" s="269" t="str">
        <f>IF(AND($A$460&lt;=AL$367,AL$367&lt;=$B$460),$D$460,"")</f>
        <v/>
      </c>
      <c r="LS460" s="269" t="str">
        <f>IF(AND($A$460&lt;=AL$367,AL$367&lt;=$B$460),((1/3)*$D$460),"")</f>
        <v/>
      </c>
      <c r="LT460" s="269" t="str">
        <f>IF(AND($A$460&lt;=AL$367,AL$367&lt;=$B$460),((2/3)*$D$460),"")</f>
        <v/>
      </c>
      <c r="LU460" s="269" t="str">
        <f>IF(AND($A$460&lt;=AL$367,AL$367&lt;=$B$460),$E$460,"")</f>
        <v/>
      </c>
      <c r="LV460" s="269" t="str">
        <f>IF(AND($A$460&lt;=AL$367,AL$367&lt;=$B$460),((1/3)*$E$460),"")</f>
        <v/>
      </c>
      <c r="LW460" s="269" t="str">
        <f>IF(AND($A$460&lt;=AL$367,AL$367&lt;=$B$460),((2/3)*$E$460),"")</f>
        <v/>
      </c>
      <c r="LX460" s="269" t="str">
        <f>IF(AND($A$460&lt;=AM$367,AM$367&lt;=$B$460),$C$460,"")</f>
        <v/>
      </c>
      <c r="LY460" s="269" t="str">
        <f>IF(AND($A$460&lt;=AM$367,AM$367&lt;=$B$460),((1/3)*$C$460),"")</f>
        <v/>
      </c>
      <c r="LZ460" s="269" t="str">
        <f>IF(AND($A$460&lt;=AM$367,AM$367&lt;=$B$460),((2/3)*$C$460),"")</f>
        <v/>
      </c>
      <c r="MA460" s="269" t="str">
        <f>IF(AND($A$460&lt;=AM$367,AM$367&lt;=$B$460),$D$460,"")</f>
        <v/>
      </c>
      <c r="MB460" s="269" t="str">
        <f>IF(AND($A$460&lt;=AM$367,AM$367&lt;=$B$460),((1/3)*$D$460),"")</f>
        <v/>
      </c>
      <c r="MC460" s="269" t="str">
        <f>IF(AND($A$460&lt;=AM$367,AM$367&lt;=$B$460),((2/3)*$D$460),"")</f>
        <v/>
      </c>
      <c r="MD460" s="269" t="str">
        <f>IF(AND($A$460&lt;=AM$367,AM$367&lt;=$B$460),$E$460,"")</f>
        <v/>
      </c>
      <c r="ME460" s="269" t="str">
        <f>IF(AND($A$460&lt;=AM$367,AM$367&lt;=$B$460),((1/3)*$E$460),"")</f>
        <v/>
      </c>
      <c r="MF460" s="269" t="str">
        <f>IF(AND($A$460&lt;=AM$367,AM$367&lt;=$B$460),((2/3)*$E$460),"")</f>
        <v/>
      </c>
      <c r="MG460" s="269" t="str">
        <f>IF(AND($A$460&lt;=AN$367,AN$367&lt;=$B$460),$C$460,"")</f>
        <v/>
      </c>
      <c r="MH460" s="269" t="str">
        <f>IF(AND($A$460&lt;=AN$367,AN$367&lt;=$B$460),((1/3)*$C$460),"")</f>
        <v/>
      </c>
      <c r="MI460" s="269" t="str">
        <f>IF(AND($A$460&lt;=AN$367,AN$367&lt;=$B$460),((2/3)*$C$460),"")</f>
        <v/>
      </c>
      <c r="MJ460" s="269" t="str">
        <f>IF(AND($A$460&lt;=AN$367,AN$367&lt;=$B$460),$D$460,"")</f>
        <v/>
      </c>
      <c r="MK460" s="269" t="str">
        <f>IF(AND($A$460&lt;=AN$367,AN$367&lt;=$B$460),((1/3)*$D$460),"")</f>
        <v/>
      </c>
      <c r="ML460" s="269" t="str">
        <f>IF(AND($A$460&lt;=AN$367,AN$367&lt;=$B$460),((2/3)*$D$460),"")</f>
        <v/>
      </c>
      <c r="MM460" s="269" t="str">
        <f>IF(AND($A$460&lt;=AN$367,AN$367&lt;=$B$460),$E$460,"")</f>
        <v/>
      </c>
      <c r="MN460" s="269" t="str">
        <f>IF(AND($A$460&lt;=AN$367,AN$367&lt;=$B$460),((1/3)*$E$460),"")</f>
        <v/>
      </c>
      <c r="MO460" s="269" t="str">
        <f>IF(AND($A$460&lt;=AN$367,AN$367&lt;=$B$460),((2/3)*$E$460),"")</f>
        <v/>
      </c>
      <c r="MP460" s="269" t="str">
        <f>IF(AND($A$460&lt;=AO$367,AO$367&lt;=$B$460),$C$460,"")</f>
        <v/>
      </c>
      <c r="MQ460" s="269" t="str">
        <f>IF(AND($A$460&lt;=AO$367,AO$367&lt;=$B$460),((1/3)*$C$460),"")</f>
        <v/>
      </c>
      <c r="MR460" s="269" t="str">
        <f>IF(AND($A$460&lt;=AO$367,AO$367&lt;=$B$460),((2/3)*$C$460),"")</f>
        <v/>
      </c>
      <c r="MS460" s="269" t="str">
        <f>IF(AND($A$460&lt;=AO$367,AO$367&lt;=$B$460),$D$460,"")</f>
        <v/>
      </c>
      <c r="MT460" s="269" t="str">
        <f>IF(AND($A$460&lt;=AO$367,AO$367&lt;=$B$460),((1/3)*$D$460),"")</f>
        <v/>
      </c>
      <c r="MU460" s="269" t="str">
        <f>IF(AND($A$460&lt;=AO$367,AO$367&lt;=$B$460),((2/3)*$D$460),"")</f>
        <v/>
      </c>
      <c r="MV460" s="269" t="str">
        <f>IF(AND($A$460&lt;=AO$367,AO$367&lt;=$B$460),$E$460,"")</f>
        <v/>
      </c>
      <c r="MW460" s="269" t="str">
        <f>IF(AND($A$460&lt;=AO$367,AO$367&lt;=$B$460),((1/3)*$E$460),"")</f>
        <v/>
      </c>
      <c r="MX460" s="269" t="str">
        <f>IF(AND($A$460&lt;=AO$367,AO$367&lt;=$B$460),((2/3)*$E$460),"")</f>
        <v/>
      </c>
      <c r="MY460" s="269" t="str">
        <f>IF(AND($A$460&lt;=AP$367,AP$367&lt;=$B$460),$C$460,"")</f>
        <v/>
      </c>
      <c r="MZ460" s="269" t="str">
        <f>IF(AND($A$460&lt;=AP$367,AP$367&lt;=$B$460),((1/3)*$C$460),"")</f>
        <v/>
      </c>
      <c r="NA460" s="269" t="str">
        <f>IF(AND($A$460&lt;=AP$367,AP$367&lt;=$B$460),((2/3)*$C$460),"")</f>
        <v/>
      </c>
      <c r="NB460" s="269" t="str">
        <f>IF(AND($A$460&lt;=AP$367,AP$367&lt;=$B$460),$D$460,"")</f>
        <v/>
      </c>
      <c r="NC460" s="269" t="str">
        <f>IF(AND($A$460&lt;=AP$367,AP$367&lt;=$B$460),((1/3)*$D$460),"")</f>
        <v/>
      </c>
      <c r="ND460" s="269" t="str">
        <f>IF(AND($A$460&lt;=AP$367,AP$367&lt;=$B$460),((2/3)*$D$460),"")</f>
        <v/>
      </c>
      <c r="NE460" s="269" t="str">
        <f>IF(AND($A$460&lt;=AP$367,AP$367&lt;=$B$460),$E$460,"")</f>
        <v/>
      </c>
      <c r="NF460" s="269" t="str">
        <f>IF(AND($A$460&lt;=AP$367,AP$367&lt;=$B$460),((1/3)*$E$460),"")</f>
        <v/>
      </c>
      <c r="NG460" s="269" t="str">
        <f>IF(AND($A$460&lt;=AP$367,AP$367&lt;=$B$460),((2/3)*$E$460),"")</f>
        <v/>
      </c>
      <c r="NH460" s="269" t="str">
        <f>IF(AND($A$460&lt;=AQ$367,AQ$367&lt;=$B$460),$C$460,"")</f>
        <v/>
      </c>
      <c r="NI460" s="269" t="str">
        <f>IF(AND($A$460&lt;=AQ$367,AQ$367&lt;=$B$460),((1/3)*$C$460),"")</f>
        <v/>
      </c>
      <c r="NJ460" s="269" t="str">
        <f>IF(AND($A$460&lt;=AQ$367,AQ$367&lt;=$B$460),((2/3)*$C$460),"")</f>
        <v/>
      </c>
      <c r="NK460" s="269" t="str">
        <f>IF(AND($A$460&lt;=AQ$367,AQ$367&lt;=$B$460),$D$460,"")</f>
        <v/>
      </c>
      <c r="NL460" s="269" t="str">
        <f>IF(AND($A$460&lt;=AQ$367,AQ$367&lt;=$B$460),((1/3)*$D$460),"")</f>
        <v/>
      </c>
      <c r="NM460" s="269" t="str">
        <f>IF(AND($A$460&lt;=AQ$367,AQ$367&lt;=$B$460),((2/3)*$D$460),"")</f>
        <v/>
      </c>
      <c r="NN460" s="269" t="str">
        <f>IF(AND($A$460&lt;=AQ$367,AQ$367&lt;=$B$460),$E$460,"")</f>
        <v/>
      </c>
      <c r="NO460" s="269" t="str">
        <f>IF(AND($A$460&lt;=AQ$367,AQ$367&lt;=$B$460),((1/3)*$E$460),"")</f>
        <v/>
      </c>
      <c r="NP460" s="269" t="str">
        <f>IF(AND($A$460&lt;=AQ$367,AQ$367&lt;=$B$460),((2/3)*$E$460),"")</f>
        <v/>
      </c>
      <c r="NQ460" s="269" t="str">
        <f>IF(AND($A$460&lt;=AR$367,AR$367&lt;=$B$460),$C$460,"")</f>
        <v/>
      </c>
      <c r="NR460" s="269" t="str">
        <f>IF(AND($A$460&lt;=AR$367,AR$367&lt;=$B$460),((1/3)*$C$460),"")</f>
        <v/>
      </c>
      <c r="NS460" s="269" t="str">
        <f>IF(AND($A$460&lt;=AR$367,AR$367&lt;=$B$460),((2/3)*$C$460),"")</f>
        <v/>
      </c>
      <c r="NT460" s="269" t="str">
        <f>IF(AND($A$460&lt;=AR$367,AR$367&lt;=$B$460),$D$460,"")</f>
        <v/>
      </c>
      <c r="NU460" s="269" t="str">
        <f>IF(AND($A$460&lt;=AR$367,AR$367&lt;=$B$460),((1/3)*$D$460),"")</f>
        <v/>
      </c>
      <c r="NV460" s="269" t="str">
        <f>IF(AND($A$460&lt;=AR$367,AR$367&lt;=$B$460),((2/3)*$D$460),"")</f>
        <v/>
      </c>
      <c r="NW460" s="269" t="str">
        <f>IF(AND($A$460&lt;=AR$367,AR$367&lt;=$B$460),$E$460,"")</f>
        <v/>
      </c>
      <c r="NX460" s="269" t="str">
        <f>IF(AND($A$460&lt;=AR$367,AR$367&lt;=$B$460),((1/3)*$E$460),"")</f>
        <v/>
      </c>
      <c r="NY460" s="269" t="str">
        <f>IF(AND($A$460&lt;=AR$367,AR$367&lt;=$B$460),((2/3)*$E$460),"")</f>
        <v/>
      </c>
      <c r="NZ460" s="269" t="str">
        <f>IF(AND($A$460&lt;=AS$367,AS$367&lt;=$B$460),$C$460,"")</f>
        <v/>
      </c>
      <c r="OA460" s="269" t="str">
        <f>IF(AND($A$460&lt;=AS$367,AS$367&lt;=$B$460),((1/3)*$C$460),"")</f>
        <v/>
      </c>
      <c r="OB460" s="269" t="str">
        <f>IF(AND($A$460&lt;=AS$367,AS$367&lt;=$B$460),((2/3)*$C$460),"")</f>
        <v/>
      </c>
      <c r="OC460" s="269" t="str">
        <f>IF(AND($A$460&lt;=AS$367,AS$367&lt;=$B$460),$D$460,"")</f>
        <v/>
      </c>
      <c r="OD460" s="269" t="str">
        <f>IF(AND($A$460&lt;=AS$367,AS$367&lt;=$B$460),((1/3)*$D$460),"")</f>
        <v/>
      </c>
      <c r="OE460" s="269" t="str">
        <f>IF(AND($A$460&lt;=AS$367,AS$367&lt;=$B$460),((2/3)*$D$460),"")</f>
        <v/>
      </c>
      <c r="OF460" s="269" t="str">
        <f>IF(AND($A$460&lt;=AS$367,AS$367&lt;=$B$460),$E$460,"")</f>
        <v/>
      </c>
      <c r="OG460" s="269" t="str">
        <f>IF(AND($A$460&lt;=AS$367,AS$367&lt;=$B$460),((1/3)*$E$460),"")</f>
        <v/>
      </c>
      <c r="OH460" s="269" t="str">
        <f>IF(AND($A$460&lt;=AS$367,AS$367&lt;=$B$460),((2/3)*$E$460),"")</f>
        <v/>
      </c>
      <c r="OI460" s="269" t="str">
        <f>IF(AND($A$460&lt;=AT$367,AT$367&lt;=$B$460),$C$460,"")</f>
        <v/>
      </c>
      <c r="OJ460" s="269" t="str">
        <f>IF(AND($A$460&lt;=AT$367,AT$367&lt;=$B$460),((1/3)*$C$460),"")</f>
        <v/>
      </c>
      <c r="OK460" s="269" t="str">
        <f>IF(AND($A$460&lt;=AT$367,AT$367&lt;=$B$460),((2/3)*$C$460),"")</f>
        <v/>
      </c>
      <c r="OL460" s="269" t="str">
        <f>IF(AND($A$460&lt;=AT$367,AT$367&lt;=$B$460),$D$460,"")</f>
        <v/>
      </c>
      <c r="OM460" s="269" t="str">
        <f>IF(AND($A$460&lt;=AT$367,AT$367&lt;=$B$460),((1/3)*$D$460),"")</f>
        <v/>
      </c>
      <c r="ON460" s="269" t="str">
        <f>IF(AND($A$460&lt;=AT$367,AT$367&lt;=$B$460),((2/3)*$D$460),"")</f>
        <v/>
      </c>
      <c r="OO460" s="269" t="str">
        <f>IF(AND($A$460&lt;=AT$367,AT$367&lt;=$B$460),$E$460,"")</f>
        <v/>
      </c>
      <c r="OP460" s="269" t="str">
        <f>IF(AND($A$460&lt;=AT$367,AT$367&lt;=$B$460),((1/3)*$E$460),"")</f>
        <v/>
      </c>
      <c r="OQ460" s="269" t="str">
        <f>IF(AND($A$460&lt;=AT$367,AT$367&lt;=$B$460),((2/3)*$E$460),"")</f>
        <v/>
      </c>
      <c r="OR460" s="269" t="str">
        <f>IF(AND($A$460&lt;=AU$367,AU$367&lt;=$B$460),$C$460,"")</f>
        <v/>
      </c>
      <c r="OS460" s="269" t="str">
        <f>IF(AND($A$460&lt;=AU$367,AU$367&lt;=$B$460),((1/3)*$C$460),"")</f>
        <v/>
      </c>
      <c r="OT460" s="269" t="str">
        <f>IF(AND($A$460&lt;=AU$367,AU$367&lt;=$B$460),((2/3)*$C$460),"")</f>
        <v/>
      </c>
      <c r="OU460" s="269" t="str">
        <f>IF(AND($A$460&lt;=AU$367,AU$367&lt;=$B$460),$D$460,"")</f>
        <v/>
      </c>
      <c r="OV460" s="269" t="str">
        <f>IF(AND($A$460&lt;=AU$367,AU$367&lt;=$B$460),((1/3)*$D$460),"")</f>
        <v/>
      </c>
      <c r="OW460" s="269" t="str">
        <f>IF(AND($A$460&lt;=AU$367,AU$367&lt;=$B$460),((2/3)*$D$460),"")</f>
        <v/>
      </c>
      <c r="OX460" s="269" t="str">
        <f>IF(AND($A$460&lt;=AU$367,AU$367&lt;=$B$460),$E$460,"")</f>
        <v/>
      </c>
      <c r="OY460" s="269" t="str">
        <f>IF(AND($A$460&lt;=AU$367,AU$367&lt;=$B$460),((1/3)*$E$460),"")</f>
        <v/>
      </c>
      <c r="OZ460" s="269" t="str">
        <f>IF(AND($A$460&lt;=AU$367,AU$367&lt;=$B$460),((2/3)*$E$460),"")</f>
        <v/>
      </c>
      <c r="PA460" s="269" t="str">
        <f>IF(AND($A$460&lt;=AV$367,AV$367&lt;=$B$460),$C$460,"")</f>
        <v/>
      </c>
      <c r="PB460" s="269" t="str">
        <f>IF(AND($A$460&lt;=AV$367,AV$367&lt;=$B$460),((1/3)*$C$460),"")</f>
        <v/>
      </c>
      <c r="PC460" s="269" t="str">
        <f>IF(AND($A$460&lt;=AV$367,AV$367&lt;=$B$460),((2/3)*$C$460),"")</f>
        <v/>
      </c>
      <c r="PD460" s="269" t="str">
        <f>IF(AND($A$460&lt;=AV$367,AV$367&lt;=$B$460),$D$460,"")</f>
        <v/>
      </c>
      <c r="PE460" s="269" t="str">
        <f>IF(AND($A$460&lt;=AV$367,AV$367&lt;=$B$460),((1/3)*$D$460),"")</f>
        <v/>
      </c>
      <c r="PF460" s="269" t="str">
        <f>IF(AND($A$460&lt;=AV$367,AV$367&lt;=$B$460),((2/3)*$D$460),"")</f>
        <v/>
      </c>
      <c r="PG460" s="269" t="str">
        <f>IF(AND($A$460&lt;=AV$367,AV$367&lt;=$B$460),$E$460,"")</f>
        <v/>
      </c>
      <c r="PH460" s="269" t="str">
        <f>IF(AND($A$460&lt;=AV$367,AV$367&lt;=$B$460),((1/3)*$E$460),"")</f>
        <v/>
      </c>
      <c r="PI460" s="269" t="str">
        <f>IF(AND($A$460&lt;=AV$367,AV$367&lt;=$B$460),((2/3)*$E$460),"")</f>
        <v/>
      </c>
      <c r="PJ460" s="269" t="str">
        <f>IF(AND($A$460&lt;=AW$367,AW$367&lt;=$B$460),$C$460,"")</f>
        <v/>
      </c>
      <c r="PK460" s="269" t="str">
        <f>IF(AND($A$460&lt;=AW$367,AW$367&lt;=$B$460),((1/3)*$C$460),"")</f>
        <v/>
      </c>
      <c r="PL460" s="269" t="str">
        <f>IF(AND($A$460&lt;=AW$367,AW$367&lt;=$B$460),((2/3)*$C$460),"")</f>
        <v/>
      </c>
      <c r="PM460" s="269" t="str">
        <f>IF(AND($A$460&lt;=AW$367,AW$367&lt;=$B$460),$D$460,"")</f>
        <v/>
      </c>
      <c r="PN460" s="269" t="str">
        <f>IF(AND($A$460&lt;=AW$367,AW$367&lt;=$B$460),((1/3)*$D$460),"")</f>
        <v/>
      </c>
      <c r="PO460" s="269" t="str">
        <f>IF(AND($A$460&lt;=AW$367,AW$367&lt;=$B$460),((2/3)*$D$460),"")</f>
        <v/>
      </c>
      <c r="PP460" s="269" t="str">
        <f>IF(AND($A$460&lt;=AW$367,AW$367&lt;=$B$460),$E$460,"")</f>
        <v/>
      </c>
      <c r="PQ460" s="269" t="str">
        <f>IF(AND($A$460&lt;=AW$367,AW$367&lt;=$B$460),((1/3)*$E$460),"")</f>
        <v/>
      </c>
      <c r="PR460" s="269" t="str">
        <f>IF(AND($A$460&lt;=AW$367,AW$367&lt;=$B$460),((2/3)*$E$460),"")</f>
        <v/>
      </c>
      <c r="PS460" s="269" t="str">
        <f>IF(AND($A$460&lt;=AX$367,AX$367&lt;=$B$460),$C$460,"")</f>
        <v/>
      </c>
      <c r="PT460" s="269" t="str">
        <f>IF(AND($A$460&lt;=AX$367,AX$367&lt;=$B$460),((1/3)*$C$460),"")</f>
        <v/>
      </c>
      <c r="PU460" s="269" t="str">
        <f>IF(AND($A$460&lt;=AX$367,AX$367&lt;=$B$460),((2/3)*$C$460),"")</f>
        <v/>
      </c>
      <c r="PV460" s="269" t="str">
        <f>IF(AND($A$460&lt;=AX$367,AX$367&lt;=$B$460),$D$460,"")</f>
        <v/>
      </c>
      <c r="PW460" s="269" t="str">
        <f>IF(AND($A$460&lt;=AX$367,AX$367&lt;=$B$460),((1/3)*$D$460),"")</f>
        <v/>
      </c>
      <c r="PX460" s="269" t="str">
        <f>IF(AND($A$460&lt;=AX$367,AX$367&lt;=$B$460),((2/3)*$D$460),"")</f>
        <v/>
      </c>
      <c r="PY460" s="269" t="str">
        <f>IF(AND($A$460&lt;=AX$367,AX$367&lt;=$B$460),$E$460,"")</f>
        <v/>
      </c>
      <c r="PZ460" s="269" t="str">
        <f>IF(AND($A$460&lt;=AX$367,AX$367&lt;=$B$460),((1/3)*$E$460),"")</f>
        <v/>
      </c>
      <c r="QA460" s="269" t="str">
        <f>IF(AND($A$460&lt;=AX$367,AX$367&lt;=$B$460),((2/3)*$E$460),"")</f>
        <v/>
      </c>
      <c r="QB460" s="269" t="str">
        <f>IF(AND($A$460&lt;=AY$367,AY$367&lt;=$B$460),$C$460,"")</f>
        <v/>
      </c>
      <c r="QC460" s="269" t="str">
        <f>IF(AND($A$460&lt;=AY$367,AY$367&lt;=$B$460),((1/3)*$C$460),"")</f>
        <v/>
      </c>
      <c r="QD460" s="269" t="str">
        <f>IF(AND($A$460&lt;=AY$367,AY$367&lt;=$B$460),((2/3)*$C$460),"")</f>
        <v/>
      </c>
      <c r="QE460" s="269" t="str">
        <f>IF(AND($A$460&lt;=AY$367,AY$367&lt;=$B$460),$D$460,"")</f>
        <v/>
      </c>
      <c r="QF460" s="269" t="str">
        <f>IF(AND($A$460&lt;=AY$367,AY$367&lt;=$B$460),((1/3)*$D$460),"")</f>
        <v/>
      </c>
      <c r="QG460" s="269" t="str">
        <f>IF(AND($A$460&lt;=AY$367,AY$367&lt;=$B$460),((2/3)*$D$460),"")</f>
        <v/>
      </c>
      <c r="QH460" s="269" t="str">
        <f>IF(AND($A$460&lt;=AY$367,AY$367&lt;=$B$460),$E$460,"")</f>
        <v/>
      </c>
      <c r="QI460" s="269" t="str">
        <f>IF(AND($A$460&lt;=AY$367,AY$367&lt;=$B$460),((1/3)*$E$460),"")</f>
        <v/>
      </c>
      <c r="QJ460" s="269" t="str">
        <f>IF(AND($A$460&lt;=AY$367,AY$367&lt;=$B$460),((2/3)*$E$460),"")</f>
        <v/>
      </c>
      <c r="QK460" s="269" t="str">
        <f>IF(AND($A$460&lt;=AZ$367,AZ$367&lt;=$B$460),$C$460,"")</f>
        <v/>
      </c>
      <c r="QL460" s="269" t="str">
        <f>IF(AND($A$460&lt;=AZ$367,AZ$367&lt;=$B$460),((1/3)*$C$460),"")</f>
        <v/>
      </c>
      <c r="QM460" s="269" t="str">
        <f>IF(AND($A$460&lt;=AZ$367,AZ$367&lt;=$B$460),((2/3)*$C$460),"")</f>
        <v/>
      </c>
      <c r="QN460" s="269" t="str">
        <f>IF(AND($A$460&lt;=AZ$367,AZ$367&lt;=$B$460),$D$460,"")</f>
        <v/>
      </c>
      <c r="QO460" s="269" t="str">
        <f>IF(AND($A$460&lt;=AZ$367,AZ$367&lt;=$B$460),((1/3)*$D$460),"")</f>
        <v/>
      </c>
      <c r="QP460" s="269" t="str">
        <f>IF(AND($A$460&lt;=AZ$367,AZ$367&lt;=$B$460),((2/3)*$D$460),"")</f>
        <v/>
      </c>
      <c r="QQ460" s="269" t="str">
        <f>IF(AND($A$460&lt;=AZ$367,AZ$367&lt;=$B$460),$E$460,"")</f>
        <v/>
      </c>
      <c r="QR460" s="269" t="str">
        <f>IF(AND($A$460&lt;=AZ$367,AZ$367&lt;=$B$460),((1/3)*$E$460),"")</f>
        <v/>
      </c>
      <c r="QS460" s="269" t="str">
        <f>IF(AND($A$460&lt;=AZ$367,AZ$367&lt;=$B$460),((2/3)*$E$460),"")</f>
        <v/>
      </c>
      <c r="QT460" s="269" t="str">
        <f>IF(AND($A$460&lt;=BA$367,BA$367&lt;=$B$460),$C$460,"")</f>
        <v/>
      </c>
      <c r="QU460" s="269" t="str">
        <f>IF(AND($A$460&lt;=BA$367,BA$367&lt;=$B$460),((1/3)*$C$460),"")</f>
        <v/>
      </c>
      <c r="QV460" s="269" t="str">
        <f>IF(AND($A$460&lt;=BA$367,BA$367&lt;=$B$460),((2/3)*$C$460),"")</f>
        <v/>
      </c>
      <c r="QW460" s="269" t="str">
        <f>IF(AND($A$460&lt;=BA$367,BA$367&lt;=$B$460),$D$460,"")</f>
        <v/>
      </c>
      <c r="QX460" s="269" t="str">
        <f>IF(AND($A$460&lt;=BA$367,BA$367&lt;=$B$460),((1/3)*$D$460),"")</f>
        <v/>
      </c>
      <c r="QY460" s="269" t="str">
        <f>IF(AND($A$460&lt;=BA$367,BA$367&lt;=$B$460),((2/3)*$D$460),"")</f>
        <v/>
      </c>
      <c r="QZ460" s="269" t="str">
        <f>IF(AND($A$460&lt;=BA$367,BA$367&lt;=$B$460),$E$460,"")</f>
        <v/>
      </c>
      <c r="RA460" s="269" t="str">
        <f>IF(AND($A$460&lt;=BA$367,BA$367&lt;=$B$460),((1/3)*$E$460),"")</f>
        <v/>
      </c>
      <c r="RB460" s="269" t="str">
        <f>IF(AND($A$460&lt;=BA$367,BA$367&lt;=$B$460),((2/3)*$E$460),"")</f>
        <v/>
      </c>
      <c r="RC460" s="269" t="str">
        <f>IF(AND($A$460&lt;=BB$367,BB$367&lt;=$B$460),$C$460,"")</f>
        <v/>
      </c>
      <c r="RD460" s="269" t="str">
        <f>IF(AND($A$460&lt;=BB$367,BB$367&lt;=$B$460),((1/3)*$C$460),"")</f>
        <v/>
      </c>
      <c r="RE460" s="269" t="str">
        <f>IF(AND($A$460&lt;=BB$367,BB$367&lt;=$B$460),((2/3)*$C$460),"")</f>
        <v/>
      </c>
      <c r="RF460" s="269" t="str">
        <f>IF(AND($A$460&lt;=BB$367,BB$367&lt;=$B$460),$D$460,"")</f>
        <v/>
      </c>
      <c r="RG460" s="269" t="str">
        <f>IF(AND($A$460&lt;=BB$367,BB$367&lt;=$B$460),((1/3)*$D$460),"")</f>
        <v/>
      </c>
      <c r="RH460" s="269" t="str">
        <f>IF(AND($A$460&lt;=BB$367,BB$367&lt;=$B$460),((2/3)*$D$460),"")</f>
        <v/>
      </c>
      <c r="RI460" s="269" t="str">
        <f>IF(AND($A$460&lt;=BB$367,BB$367&lt;=$B$460),$E$460,"")</f>
        <v/>
      </c>
      <c r="RJ460" s="269" t="str">
        <f>IF(AND($A$460&lt;=BB$367,BB$367&lt;=$B$460),((1/3)*$E$460),"")</f>
        <v/>
      </c>
      <c r="RK460" s="269" t="str">
        <f>IF(AND($A$460&lt;=BB$367,BB$367&lt;=$B$460),((2/3)*$E$460),"")</f>
        <v/>
      </c>
      <c r="RL460" s="269" t="str">
        <f>IF(AND($A$460&lt;=BC$367,BC$367&lt;=$B$460),$C$460,"")</f>
        <v/>
      </c>
      <c r="RM460" s="269" t="str">
        <f>IF(AND($A$460&lt;=BC$367,BC$367&lt;=$B$460),((1/3)*$C$460),"")</f>
        <v/>
      </c>
      <c r="RN460" s="269" t="str">
        <f>IF(AND($A$460&lt;=BC$367,BC$367&lt;=$B$460),((2/3)*$C$460),"")</f>
        <v/>
      </c>
      <c r="RO460" s="269" t="str">
        <f>IF(AND($A$460&lt;=BC$367,BC$367&lt;=$B$460),$D$460,"")</f>
        <v/>
      </c>
      <c r="RP460" s="269" t="str">
        <f>IF(AND($A$460&lt;=BC$367,BC$367&lt;=$B$460),((1/3)*$D$460),"")</f>
        <v/>
      </c>
      <c r="RQ460" s="269" t="str">
        <f>IF(AND($A$460&lt;=BC$367,BC$367&lt;=$B$460),((2/3)*$D$460),"")</f>
        <v/>
      </c>
      <c r="RR460" s="269" t="str">
        <f>IF(AND($A$460&lt;=BC$367,BC$367&lt;=$B$460),$E$460,"")</f>
        <v/>
      </c>
      <c r="RS460" s="269" t="str">
        <f>IF(AND($A$460&lt;=BC$367,BC$367&lt;=$B$460),((1/3)*$E$460),"")</f>
        <v/>
      </c>
      <c r="RT460" s="269" t="str">
        <f>IF(AND($A$460&lt;=BC$367,BC$367&lt;=$B$460),((2/3)*$E$460),"")</f>
        <v/>
      </c>
      <c r="RU460" s="269" t="str">
        <f>IF(AND($A$460&lt;=BD$367,BD$367&lt;=$B$460),$C$460,"")</f>
        <v/>
      </c>
      <c r="RV460" s="269" t="str">
        <f>IF(AND($A$460&lt;=BD$367,BD$367&lt;=$B$460),((1/3)*$C$460),"")</f>
        <v/>
      </c>
      <c r="RW460" s="269" t="str">
        <f>IF(AND($A$460&lt;=BD$367,BD$367&lt;=$B$460),((2/3)*$C$460),"")</f>
        <v/>
      </c>
      <c r="RX460" s="269" t="str">
        <f>IF(AND($A$460&lt;=BD$367,BD$367&lt;=$B$460),$D$460,"")</f>
        <v/>
      </c>
      <c r="RY460" s="269" t="str">
        <f>IF(AND($A$460&lt;=BD$367,BD$367&lt;=$B$460),((1/3)*$D$460),"")</f>
        <v/>
      </c>
      <c r="RZ460" s="269" t="str">
        <f>IF(AND($A$460&lt;=BD$367,BD$367&lt;=$B$460),((2/3)*$D$460),"")</f>
        <v/>
      </c>
      <c r="SA460" s="269" t="str">
        <f>IF(AND($A$460&lt;=BD$367,BD$367&lt;=$B$460),$E$460,"")</f>
        <v/>
      </c>
      <c r="SB460" s="269" t="str">
        <f>IF(AND($A$460&lt;=BD$367,BD$367&lt;=$B$460),((1/3)*$E$460),"")</f>
        <v/>
      </c>
      <c r="SC460" s="269" t="str">
        <f>IF(AND($A$460&lt;=BD$367,BD$367&lt;=$B$460),((2/3)*$E$460),"")</f>
        <v/>
      </c>
      <c r="SD460" s="269" t="str">
        <f>IF(AND($A$460&lt;=BE$367,BE$367&lt;=$B$460),$C$460,"")</f>
        <v/>
      </c>
      <c r="SE460" s="269" t="str">
        <f>IF(AND($A$460&lt;=BE$367,BE$367&lt;=$B$460),((1/3)*$C$460),"")</f>
        <v/>
      </c>
      <c r="SF460" s="269" t="str">
        <f>IF(AND($A$460&lt;=BE$367,BE$367&lt;=$B$460),((2/3)*$C$460),"")</f>
        <v/>
      </c>
      <c r="SG460" s="269" t="str">
        <f>IF(AND($A$460&lt;=BE$367,BE$367&lt;=$B$460),$D$460,"")</f>
        <v/>
      </c>
      <c r="SH460" s="269" t="str">
        <f>IF(AND($A$460&lt;=BE$367,BE$367&lt;=$B$460),((1/3)*$D$460),"")</f>
        <v/>
      </c>
      <c r="SI460" s="269" t="str">
        <f>IF(AND($A$460&lt;=BE$367,BE$367&lt;=$B$460),((2/3)*$D$460),"")</f>
        <v/>
      </c>
      <c r="SJ460" s="269" t="str">
        <f>IF(AND($A$460&lt;=BE$367,BE$367&lt;=$B$460),$E$460,"")</f>
        <v/>
      </c>
      <c r="SK460" s="269" t="str">
        <f>IF(AND($A$460&lt;=BE$367,BE$367&lt;=$B$460),((1/3)*$E$460),"")</f>
        <v/>
      </c>
      <c r="SL460" s="269" t="str">
        <f>IF(AND($A$460&lt;=BE$367,BE$367&lt;=$B$460),((2/3)*$E$460),"")</f>
        <v/>
      </c>
      <c r="SM460" s="269" t="str">
        <f>IF(AND($A$460&lt;=BF$367,BF$367&lt;=$B$460),$C$460,"")</f>
        <v/>
      </c>
      <c r="SN460" s="269" t="str">
        <f>IF(AND($A$460&lt;=BF$367,BF$367&lt;=$B$460),((1/3)*$C$460),"")</f>
        <v/>
      </c>
      <c r="SO460" s="269" t="str">
        <f>IF(AND($A$460&lt;=BF$367,BF$367&lt;=$B$460),((2/3)*$C$460),"")</f>
        <v/>
      </c>
      <c r="SP460" s="269" t="str">
        <f>IF(AND($A$460&lt;=BF$367,BF$367&lt;=$B$460),$D$460,"")</f>
        <v/>
      </c>
      <c r="SQ460" s="269" t="str">
        <f>IF(AND($A$460&lt;=BF$367,BF$367&lt;=$B$460),((1/3)*$D$460),"")</f>
        <v/>
      </c>
      <c r="SR460" s="269" t="str">
        <f>IF(AND($A$460&lt;=BF$367,BF$367&lt;=$B$460),((2/3)*$D$460),"")</f>
        <v/>
      </c>
      <c r="SS460" s="269" t="str">
        <f>IF(AND($A$460&lt;=BF$367,BF$367&lt;=$B$460),$E$460,"")</f>
        <v/>
      </c>
      <c r="ST460" s="269" t="str">
        <f>IF(AND($A$460&lt;=BF$367,BF$367&lt;=$B$460),((1/3)*$E$460),"")</f>
        <v/>
      </c>
      <c r="SU460" s="269" t="str">
        <f>IF(AND($A$460&lt;=BF$367,BF$367&lt;=$B$460),((2/3)*$E$460),"")</f>
        <v/>
      </c>
      <c r="SV460" s="269" t="str">
        <f>IF(AND($A$460&lt;=BG$367,BG$367&lt;=$B$460),$C$460,"")</f>
        <v/>
      </c>
      <c r="SW460" s="269" t="str">
        <f>IF(AND($A$460&lt;=BG$367,BG$367&lt;=$B$460),((1/3)*$C$460),"")</f>
        <v/>
      </c>
      <c r="SX460" s="269" t="str">
        <f>IF(AND($A$460&lt;=BG$367,BG$367&lt;=$B$460),((2/3)*$C$460),"")</f>
        <v/>
      </c>
      <c r="SY460" s="269" t="str">
        <f>IF(AND($A$460&lt;=BG$367,BG$367&lt;=$B$460),$D$460,"")</f>
        <v/>
      </c>
      <c r="SZ460" s="269" t="str">
        <f>IF(AND($A$460&lt;=BG$367,BG$367&lt;=$B$460),((1/3)*$D$460),"")</f>
        <v/>
      </c>
      <c r="TA460" s="269" t="str">
        <f>IF(AND($A$460&lt;=BG$367,BG$367&lt;=$B$460),((2/3)*$D$460),"")</f>
        <v/>
      </c>
      <c r="TB460" s="269" t="str">
        <f>IF(AND($A$460&lt;=BG$367,BG$367&lt;=$B$460),$E$460,"")</f>
        <v/>
      </c>
      <c r="TC460" s="269" t="str">
        <f>IF(AND($A$460&lt;=BG$367,BG$367&lt;=$B$460),((1/3)*$E$460),"")</f>
        <v/>
      </c>
      <c r="TD460" s="269" t="str">
        <f>IF(AND($A$460&lt;=BG$367,BG$367&lt;=$B$460),((2/3)*$E$460),"")</f>
        <v/>
      </c>
      <c r="TE460" s="269" t="str">
        <f>IF(AND($A$460&lt;=BH$367,BH$367&lt;=$B$460),$C$460,"")</f>
        <v/>
      </c>
      <c r="TF460" s="269" t="str">
        <f>IF(AND($A$460&lt;=BH$367,BH$367&lt;=$B$460),((1/3)*$C$460),"")</f>
        <v/>
      </c>
      <c r="TG460" s="269" t="str">
        <f>IF(AND($A$460&lt;=BH$367,BH$367&lt;=$B$460),((2/3)*$C$460),"")</f>
        <v/>
      </c>
      <c r="TH460" s="269" t="str">
        <f>IF(AND($A$460&lt;=BH$367,BH$367&lt;=$B$460),$D$460,"")</f>
        <v/>
      </c>
      <c r="TI460" s="269" t="str">
        <f>IF(AND($A$460&lt;=BH$367,BH$367&lt;=$B$460),((1/3)*$D$460),"")</f>
        <v/>
      </c>
      <c r="TJ460" s="269" t="str">
        <f>IF(AND($A$460&lt;=BH$367,BH$367&lt;=$B$460),((2/3)*$D$460),"")</f>
        <v/>
      </c>
      <c r="TK460" s="269" t="str">
        <f>IF(AND($A$460&lt;=BH$367,BH$367&lt;=$B$460),$E$460,"")</f>
        <v/>
      </c>
      <c r="TL460" s="269" t="str">
        <f>IF(AND($A$460&lt;=BH$367,BH$367&lt;=$B$460),((1/3)*$E$460),"")</f>
        <v/>
      </c>
      <c r="TM460" s="269" t="str">
        <f>IF(AND($A$460&lt;=BH$367,BH$367&lt;=$B$460),((2/3)*$E$460),"")</f>
        <v/>
      </c>
      <c r="TN460" s="269" t="str">
        <f>IF(AND($A$460&lt;=BI$367,BI$367&lt;=$B$460),$C$460,"")</f>
        <v/>
      </c>
      <c r="TO460" s="269" t="str">
        <f>IF(AND($A$460&lt;=BI$367,BI$367&lt;=$B$460),((1/3)*$C$460),"")</f>
        <v/>
      </c>
      <c r="TP460" s="269" t="str">
        <f>IF(AND($A$460&lt;=BI$367,BI$367&lt;=$B$460),((2/3)*$C$460),"")</f>
        <v/>
      </c>
      <c r="TQ460" s="269" t="str">
        <f>IF(AND($A$460&lt;=BI$367,BI$367&lt;=$B$460),$D$460,"")</f>
        <v/>
      </c>
      <c r="TR460" s="269" t="str">
        <f>IF(AND($A$460&lt;=BI$367,BI$367&lt;=$B$460),((1/3)*$D$460),"")</f>
        <v/>
      </c>
      <c r="TS460" s="269" t="str">
        <f>IF(AND($A$460&lt;=BI$367,BI$367&lt;=$B$460),((2/3)*$D$460),"")</f>
        <v/>
      </c>
      <c r="TT460" s="269" t="str">
        <f>IF(AND($A$460&lt;=BI$367,BI$367&lt;=$B$460),$E$460,"")</f>
        <v/>
      </c>
      <c r="TU460" s="269" t="str">
        <f>IF(AND($A$460&lt;=BI$367,BI$367&lt;=$B$460),((1/3)*$E$460),"")</f>
        <v/>
      </c>
      <c r="TV460" s="269" t="str">
        <f>IF(AND($A$460&lt;=BI$367,BI$367&lt;=$B$460),((2/3)*$E$460),"")</f>
        <v/>
      </c>
      <c r="TW460" s="269" t="str">
        <f>IF(AND($A$460&lt;=BJ$367,BJ$367&lt;=$B$460),$C$460,"")</f>
        <v/>
      </c>
      <c r="TX460" s="269" t="str">
        <f>IF(AND($A$460&lt;=BJ$367,BJ$367&lt;=$B$460),((1/3)*$C$460),"")</f>
        <v/>
      </c>
      <c r="TY460" s="269" t="str">
        <f>IF(AND($A$460&lt;=BJ$367,BJ$367&lt;=$B$460),((2/3)*$C$460),"")</f>
        <v/>
      </c>
      <c r="TZ460" s="269" t="str">
        <f>IF(AND($A$460&lt;=BJ$367,BJ$367&lt;=$B$460),$D$460,"")</f>
        <v/>
      </c>
      <c r="UA460" s="269" t="str">
        <f>IF(AND($A$460&lt;=BJ$367,BJ$367&lt;=$B$460),((1/3)*$D$460),"")</f>
        <v/>
      </c>
      <c r="UB460" s="269" t="str">
        <f>IF(AND($A$460&lt;=BJ$367,BJ$367&lt;=$B$460),((2/3)*$D$460),"")</f>
        <v/>
      </c>
      <c r="UC460" s="269" t="str">
        <f>IF(AND($A$460&lt;=BJ$367,BJ$367&lt;=$B$460),$E$460,"")</f>
        <v/>
      </c>
      <c r="UD460" s="269" t="str">
        <f>IF(AND($A$460&lt;=BJ$367,BJ$367&lt;=$B$460),((1/3)*$E$460),"")</f>
        <v/>
      </c>
      <c r="UE460" s="269" t="str">
        <f>IF(AND($A$460&lt;=BJ$367,BJ$367&lt;=$B$460),((2/3)*$E$460),"")</f>
        <v/>
      </c>
      <c r="UF460" s="269" t="str">
        <f>IF(AND($A$460&lt;=BK$367,BK$367&lt;=$B$460),$C$460,"")</f>
        <v/>
      </c>
      <c r="UG460" s="269" t="str">
        <f>IF(AND($A$460&lt;=BK$367,BK$367&lt;=$B$460),((1/3)*$C$460),"")</f>
        <v/>
      </c>
      <c r="UH460" s="269" t="str">
        <f>IF(AND($A$460&lt;=BK$367,BK$367&lt;=$B$460),((2/3)*$C$460),"")</f>
        <v/>
      </c>
      <c r="UI460" s="269" t="str">
        <f>IF(AND($A$460&lt;=BK$367,BK$367&lt;=$B$460),$D$460,"")</f>
        <v/>
      </c>
      <c r="UJ460" s="269" t="str">
        <f>IF(AND($A$460&lt;=BK$367,BK$367&lt;=$B$460),((1/3)*$D$460),"")</f>
        <v/>
      </c>
      <c r="UK460" s="269" t="str">
        <f>IF(AND($A$460&lt;=BK$367,BK$367&lt;=$B$460),((2/3)*$D$460),"")</f>
        <v/>
      </c>
      <c r="UL460" s="269" t="str">
        <f>IF(AND($A$460&lt;=BK$367,BK$367&lt;=$B$460),$E$460,"")</f>
        <v/>
      </c>
      <c r="UM460" s="269" t="str">
        <f>IF(AND($A$460&lt;=BK$367,BK$367&lt;=$B$460),((1/3)*$E$460),"")</f>
        <v/>
      </c>
      <c r="UN460" s="269" t="str">
        <f>IF(AND($A$460&lt;=BK$367,BK$367&lt;=$B$460),((2/3)*$E$460),"")</f>
        <v/>
      </c>
      <c r="UO460" s="269" t="str">
        <f>IF(AND($A$460&lt;=BL$367,BL$367&lt;=$B$460),$C$460,"")</f>
        <v/>
      </c>
      <c r="UP460" s="269" t="str">
        <f>IF(AND($A$460&lt;=BL$367,BL$367&lt;=$B$460),((1/3)*$C$460),"")</f>
        <v/>
      </c>
      <c r="UQ460" s="269" t="str">
        <f>IF(AND($A$460&lt;=BL$367,BL$367&lt;=$B$460),((2/3)*$C$460),"")</f>
        <v/>
      </c>
      <c r="UR460" s="269" t="str">
        <f>IF(AND($A$460&lt;=BL$367,BL$367&lt;=$B$460),$D$460,"")</f>
        <v/>
      </c>
      <c r="US460" s="269" t="str">
        <f>IF(AND($A$460&lt;=BL$367,BL$367&lt;=$B$460),((1/3)*$D$460),"")</f>
        <v/>
      </c>
      <c r="UT460" s="269" t="str">
        <f>IF(AND($A$460&lt;=BL$367,BL$367&lt;=$B$460),((2/3)*$D$460),"")</f>
        <v/>
      </c>
      <c r="UU460" s="269" t="str">
        <f>IF(AND($A$460&lt;=BL$367,BL$367&lt;=$B$460),$E$460,"")</f>
        <v/>
      </c>
      <c r="UV460" s="269" t="str">
        <f>IF(AND($A$460&lt;=BL$367,BL$367&lt;=$B$460),((1/3)*$E$460),"")</f>
        <v/>
      </c>
      <c r="UW460" s="269" t="str">
        <f>IF(AND($A$460&lt;=BL$367,BL$367&lt;=$B$460),((2/3)*$E$460),"")</f>
        <v/>
      </c>
      <c r="UX460" s="269" t="str">
        <f>IF(AND($A$460&lt;=BM$367,BM$367&lt;=$B$460),$C$460,"")</f>
        <v/>
      </c>
      <c r="UY460" s="269" t="str">
        <f>IF(AND($A$460&lt;=BM$367,BM$367&lt;=$B$460),((1/3)*$C$460),"")</f>
        <v/>
      </c>
      <c r="UZ460" s="269" t="str">
        <f>IF(AND($A$460&lt;=BM$367,BM$367&lt;=$B$460),((2/3)*$C$460),"")</f>
        <v/>
      </c>
      <c r="VA460" s="269" t="str">
        <f>IF(AND($A$460&lt;=BM$367,BM$367&lt;=$B$460),$D$460,"")</f>
        <v/>
      </c>
      <c r="VB460" s="269" t="str">
        <f>IF(AND($A$460&lt;=BM$367,BM$367&lt;=$B$460),((1/3)*$D$460),"")</f>
        <v/>
      </c>
      <c r="VC460" s="269" t="str">
        <f>IF(AND($A$460&lt;=BM$367,BM$367&lt;=$B$460),((2/3)*$D$460),"")</f>
        <v/>
      </c>
      <c r="VD460" s="269" t="str">
        <f>IF(AND($A$460&lt;=BM$367,BM$367&lt;=$B$460),$E$460,"")</f>
        <v/>
      </c>
      <c r="VE460" s="269" t="str">
        <f>IF(AND($A$460&lt;=BM$367,BM$367&lt;=$B$460),((1/3)*$E$460),"")</f>
        <v/>
      </c>
      <c r="VF460" s="269" t="str">
        <f>IF(AND($A$460&lt;=BM$367,BM$367&lt;=$B$460),((2/3)*$E$460),"")</f>
        <v/>
      </c>
      <c r="VG460" s="269" t="str">
        <f>IF(AND($A$460&lt;=BN$367,BN$367&lt;=$B$460),$C$460,"")</f>
        <v/>
      </c>
      <c r="VH460" s="269" t="str">
        <f>IF(AND($A$460&lt;=BN$367,BN$367&lt;=$B$460),((1/3)*$C$460),"")</f>
        <v/>
      </c>
      <c r="VI460" s="269" t="str">
        <f>IF(AND($A$460&lt;=BN$367,BN$367&lt;=$B$460),((2/3)*$C$460),"")</f>
        <v/>
      </c>
      <c r="VJ460" s="269" t="str">
        <f>IF(AND($A$460&lt;=BN$367,BN$367&lt;=$B$460),$D$460,"")</f>
        <v/>
      </c>
      <c r="VK460" s="269" t="str">
        <f>IF(AND($A$460&lt;=BN$367,BN$367&lt;=$B$460),((1/3)*$D$460),"")</f>
        <v/>
      </c>
      <c r="VL460" s="269" t="str">
        <f>IF(AND($A$460&lt;=BN$367,BN$367&lt;=$B$460),((2/3)*$D$460),"")</f>
        <v/>
      </c>
      <c r="VM460" s="269" t="str">
        <f>IF(AND($A$460&lt;=BN$367,BN$367&lt;=$B$460),$E$460,"")</f>
        <v/>
      </c>
      <c r="VN460" s="269" t="str">
        <f>IF(AND($A$460&lt;=BN$367,BN$367&lt;=$B$460),((1/3)*$E$460),"")</f>
        <v/>
      </c>
      <c r="VO460" s="269" t="str">
        <f>IF(AND($A$460&lt;=BN$367,BN$367&lt;=$B$460),((2/3)*$E$460),"")</f>
        <v/>
      </c>
      <c r="VP460" s="269" t="str">
        <f>IF(AND($A$460&lt;=BO$367,BO$367&lt;=$B$460),$C$460,"")</f>
        <v/>
      </c>
      <c r="VQ460" s="269" t="str">
        <f>IF(AND($A$460&lt;=BO$367,BO$367&lt;=$B$460),((1/3)*$C$460),"")</f>
        <v/>
      </c>
      <c r="VR460" s="269" t="str">
        <f>IF(AND($A$460&lt;=BO$367,BO$367&lt;=$B$460),((2/3)*$C$460),"")</f>
        <v/>
      </c>
      <c r="VS460" s="269" t="str">
        <f>IF(AND($A$460&lt;=BO$367,BO$367&lt;=$B$460),$D$460,"")</f>
        <v/>
      </c>
      <c r="VT460" s="269" t="str">
        <f>IF(AND($A$460&lt;=BO$367,BO$367&lt;=$B$460),((1/3)*$D$460),"")</f>
        <v/>
      </c>
      <c r="VU460" s="269" t="str">
        <f>IF(AND($A$460&lt;=BO$367,BO$367&lt;=$B$460),((2/3)*$D$460),"")</f>
        <v/>
      </c>
      <c r="VV460" s="269" t="str">
        <f>IF(AND($A$460&lt;=BO$367,BO$367&lt;=$B$460),$E$460,"")</f>
        <v/>
      </c>
      <c r="VW460" s="269" t="str">
        <f>IF(AND($A$460&lt;=BO$367,BO$367&lt;=$B$460),((1/3)*$E$460),"")</f>
        <v/>
      </c>
      <c r="VX460" s="269" t="str">
        <f>IF(AND($A$460&lt;=BO$367,BO$367&lt;=$B$460),((2/3)*$E$460),"")</f>
        <v/>
      </c>
      <c r="VY460" s="269" t="str">
        <f>IF(AND($A$460&lt;=BP$367,BP$367&lt;=$B$460),$C$460,"")</f>
        <v/>
      </c>
      <c r="VZ460" s="269" t="str">
        <f>IF(AND($A$460&lt;=BP$367,BP$367&lt;=$B$460),((1/3)*$C$460),"")</f>
        <v/>
      </c>
      <c r="WA460" s="269" t="str">
        <f>IF(AND($A$460&lt;=BP$367,BP$367&lt;=$B$460),((2/3)*$C$460),"")</f>
        <v/>
      </c>
      <c r="WB460" s="269" t="str">
        <f>IF(AND($A$460&lt;=BP$367,BP$367&lt;=$B$460),$D$460,"")</f>
        <v/>
      </c>
      <c r="WC460" s="269" t="str">
        <f>IF(AND($A$460&lt;=BP$367,BP$367&lt;=$B$460),((1/3)*$D$460),"")</f>
        <v/>
      </c>
      <c r="WD460" s="269" t="str">
        <f>IF(AND($A$460&lt;=BP$367,BP$367&lt;=$B$460),((2/3)*$D$460),"")</f>
        <v/>
      </c>
      <c r="WE460" s="269" t="str">
        <f>IF(AND($A$460&lt;=BP$367,BP$367&lt;=$B$460),$E$460,"")</f>
        <v/>
      </c>
      <c r="WF460" s="269" t="str">
        <f>IF(AND($A$460&lt;=BP$367,BP$367&lt;=$B$460),((1/3)*$E$460),"")</f>
        <v/>
      </c>
      <c r="WG460" s="269" t="str">
        <f>IF(AND($A$460&lt;=BP$367,BP$367&lt;=$B$460),((2/3)*$E$460),"")</f>
        <v/>
      </c>
      <c r="WH460" s="269" t="str">
        <f>IF(AND($A$460&lt;=BQ$367,BQ$367&lt;=$B$460),$C$460,"")</f>
        <v/>
      </c>
      <c r="WI460" s="269" t="str">
        <f>IF(AND($A$460&lt;=BQ$367,BQ$367&lt;=$B$460),((1/3)*$C$460),"")</f>
        <v/>
      </c>
      <c r="WJ460" s="269" t="str">
        <f>IF(AND($A$460&lt;=BQ$367,BQ$367&lt;=$B$460),((2/3)*$C$460),"")</f>
        <v/>
      </c>
      <c r="WK460" s="269" t="str">
        <f>IF(AND($A$460&lt;=BQ$367,BQ$367&lt;=$B$460),$D$460,"")</f>
        <v/>
      </c>
      <c r="WL460" s="269" t="str">
        <f>IF(AND($A$460&lt;=BQ$367,BQ$367&lt;=$B$460),((1/3)*$D$460),"")</f>
        <v/>
      </c>
      <c r="WM460" s="269" t="str">
        <f>IF(AND($A$460&lt;=BQ$367,BQ$367&lt;=$B$460),((2/3)*$D$460),"")</f>
        <v/>
      </c>
      <c r="WN460" s="269" t="str">
        <f>IF(AND($A$460&lt;=BQ$367,BQ$367&lt;=$B$460),$E$460,"")</f>
        <v/>
      </c>
      <c r="WO460" s="269" t="str">
        <f>IF(AND($A$460&lt;=BQ$367,BQ$367&lt;=$B$460),((1/3)*$E$460),"")</f>
        <v/>
      </c>
      <c r="WP460" s="269" t="str">
        <f>IF(AND($A$460&lt;=BQ$367,BQ$367&lt;=$B$460),((2/3)*$E$460),"")</f>
        <v/>
      </c>
      <c r="WQ460" s="269" t="str">
        <f>IF(AND($A$460&lt;=BR$367,BR$367&lt;=$B$460),$C$460,"")</f>
        <v/>
      </c>
      <c r="WR460" s="269" t="str">
        <f>IF(AND($A$460&lt;=BR$367,BR$367&lt;=$B$460),((1/3)*$C$460),"")</f>
        <v/>
      </c>
      <c r="WS460" s="269" t="str">
        <f>IF(AND($A$460&lt;=BR$367,BR$367&lt;=$B$460),((2/3)*$C$460),"")</f>
        <v/>
      </c>
      <c r="WT460" s="269" t="str">
        <f>IF(AND($A$460&lt;=BR$367,BR$367&lt;=$B$460),$D$460,"")</f>
        <v/>
      </c>
      <c r="WU460" s="269" t="str">
        <f>IF(AND($A$460&lt;=BR$367,BR$367&lt;=$B$460),((1/3)*$D$460),"")</f>
        <v/>
      </c>
      <c r="WV460" s="269" t="str">
        <f>IF(AND($A$460&lt;=BR$367,BR$367&lt;=$B$460),((2/3)*$D$460),"")</f>
        <v/>
      </c>
      <c r="WW460" s="269" t="str">
        <f>IF(AND($A$460&lt;=BR$367,BR$367&lt;=$B$460),$E$460,"")</f>
        <v/>
      </c>
      <c r="WX460" s="269" t="str">
        <f>IF(AND($A$460&lt;=BR$367,BR$367&lt;=$B$460),((1/3)*$E$460),"")</f>
        <v/>
      </c>
      <c r="WY460" s="269" t="str">
        <f>IF(AND($A$460&lt;=BR$367,BR$367&lt;=$B$460),((2/3)*$E$460),"")</f>
        <v/>
      </c>
      <c r="WZ460" s="269" t="str">
        <f>IF(AND($A$460&lt;=BS$367,BS$367&lt;=$B$460),$C$460,"")</f>
        <v/>
      </c>
      <c r="XA460" s="269" t="str">
        <f>IF(AND($A$460&lt;=BS$367,BS$367&lt;=$B$460),((1/3)*$C$460),"")</f>
        <v/>
      </c>
      <c r="XB460" s="269" t="str">
        <f>IF(AND($A$460&lt;=BS$367,BS$367&lt;=$B$460),((2/3)*$C$460),"")</f>
        <v/>
      </c>
      <c r="XC460" s="269" t="str">
        <f>IF(AND($A$460&lt;=BS$367,BS$367&lt;=$B$460),$D$460,"")</f>
        <v/>
      </c>
      <c r="XD460" s="269" t="str">
        <f>IF(AND($A$460&lt;=BS$367,BS$367&lt;=$B$460),((1/3)*$D$460),"")</f>
        <v/>
      </c>
      <c r="XE460" s="269" t="str">
        <f>IF(AND($A$460&lt;=BS$367,BS$367&lt;=$B$460),((2/3)*$D$460),"")</f>
        <v/>
      </c>
      <c r="XF460" s="269" t="str">
        <f>IF(AND($A$460&lt;=BS$367,BS$367&lt;=$B$460),$E$460,"")</f>
        <v/>
      </c>
      <c r="XG460" s="269" t="str">
        <f>IF(AND($A$460&lt;=BS$367,BS$367&lt;=$B$460),((1/3)*$E$460),"")</f>
        <v/>
      </c>
      <c r="XH460" s="269" t="str">
        <f>IF(AND($A$460&lt;=BS$367,BS$367&lt;=$B$460),((2/3)*$E$460),"")</f>
        <v/>
      </c>
      <c r="XI460" s="269" t="str">
        <f>IF(AND($A$460&lt;=BT$367,BT$367&lt;=$B$460),$C$460,"")</f>
        <v/>
      </c>
      <c r="XJ460" s="269" t="str">
        <f>IF(AND($A$460&lt;=BT$367,BT$367&lt;=$B$460),((1/3)*$C$460),"")</f>
        <v/>
      </c>
      <c r="XK460" s="269" t="str">
        <f>IF(AND($A$460&lt;=BT$367,BT$367&lt;=$B$460),((2/3)*$C$460),"")</f>
        <v/>
      </c>
      <c r="XL460" s="269" t="str">
        <f>IF(AND($A$460&lt;=BT$367,BT$367&lt;=$B$460),$D$460,"")</f>
        <v/>
      </c>
      <c r="XM460" s="269" t="str">
        <f>IF(AND($A$460&lt;=BT$367,BT$367&lt;=$B$460),((1/3)*$D$460),"")</f>
        <v/>
      </c>
      <c r="XN460" s="269" t="str">
        <f>IF(AND($A$460&lt;=BT$367,BT$367&lt;=$B$460),((2/3)*$D$460),"")</f>
        <v/>
      </c>
      <c r="XO460" s="269" t="str">
        <f>IF(AND($A$460&lt;=BT$367,BT$367&lt;=$B$460),$E$460,"")</f>
        <v/>
      </c>
      <c r="XP460" s="269" t="str">
        <f>IF(AND($A$460&lt;=BT$367,BT$367&lt;=$B$460),((1/3)*$E$460),"")</f>
        <v/>
      </c>
      <c r="XQ460" s="269" t="str">
        <f>IF(AND($A$460&lt;=BT$367,BT$367&lt;=$B$460),((2/3)*$E$460),"")</f>
        <v/>
      </c>
      <c r="XR460" s="269" t="str">
        <f>IF(AND($A$460&lt;=BU$367,BU$367&lt;=$B$460),$C$460,"")</f>
        <v/>
      </c>
      <c r="XS460" s="269" t="str">
        <f>IF(AND($A$460&lt;=BU$367,BU$367&lt;=$B$460),((1/3)*$C$460),"")</f>
        <v/>
      </c>
      <c r="XT460" s="269" t="str">
        <f>IF(AND($A$460&lt;=BU$367,BU$367&lt;=$B$460),((2/3)*$C$460),"")</f>
        <v/>
      </c>
      <c r="XU460" s="269" t="str">
        <f>IF(AND($A$460&lt;=BU$367,BU$367&lt;=$B$460),$D$460,"")</f>
        <v/>
      </c>
      <c r="XV460" s="269" t="str">
        <f>IF(AND($A$460&lt;=BU$367,BU$367&lt;=$B$460),((1/3)*$D$460),"")</f>
        <v/>
      </c>
      <c r="XW460" s="269" t="str">
        <f>IF(AND($A$460&lt;=BU$367,BU$367&lt;=$B$460),((2/3)*$D$460),"")</f>
        <v/>
      </c>
      <c r="XX460" s="269" t="str">
        <f>IF(AND($A$460&lt;=BU$367,BU$367&lt;=$B$460),$E$460,"")</f>
        <v/>
      </c>
      <c r="XY460" s="269" t="str">
        <f>IF(AND($A$460&lt;=BU$367,BU$367&lt;=$B$460),((1/3)*$E$460),"")</f>
        <v/>
      </c>
      <c r="XZ460" s="269" t="str">
        <f>IF(AND($A$460&lt;=BU$367,BU$367&lt;=$B$460),((2/3)*$E$460),"")</f>
        <v/>
      </c>
      <c r="YA460" s="269" t="str">
        <f>IF(AND($A$460&lt;=BV$367,BV$367&lt;=$B$460),$C$460,"")</f>
        <v/>
      </c>
      <c r="YB460" s="269" t="str">
        <f>IF(AND($A$460&lt;=BV$367,BV$367&lt;=$B$460),((1/3)*$C$460),"")</f>
        <v/>
      </c>
      <c r="YC460" s="269" t="str">
        <f>IF(AND($A$460&lt;=BV$367,BV$367&lt;=$B$460),((2/3)*$C$460),"")</f>
        <v/>
      </c>
      <c r="YD460" s="269" t="str">
        <f>IF(AND($A$460&lt;=BV$367,BV$367&lt;=$B$460),$D$460,"")</f>
        <v/>
      </c>
      <c r="YE460" s="269" t="str">
        <f>IF(AND($A$460&lt;=BV$367,BV$367&lt;=$B$460),((1/3)*$D$460),"")</f>
        <v/>
      </c>
      <c r="YF460" s="269" t="str">
        <f>IF(AND($A$460&lt;=BV$367,BV$367&lt;=$B$460),((2/3)*$D$460),"")</f>
        <v/>
      </c>
      <c r="YG460" s="269" t="str">
        <f>IF(AND($A$460&lt;=BV$367,BV$367&lt;=$B$460),$E$460,"")</f>
        <v/>
      </c>
      <c r="YH460" s="269" t="str">
        <f>IF(AND($A$460&lt;=BV$367,BV$367&lt;=$B$460),((1/3)*$E$460),"")</f>
        <v/>
      </c>
      <c r="YI460" s="269" t="str">
        <f>IF(AND($A$460&lt;=BV$367,BV$367&lt;=$B$460),((2/3)*$E$460),"")</f>
        <v/>
      </c>
      <c r="YJ460" s="269" t="str">
        <f>IF(AND($A$460&lt;=BW$367,BW$367&lt;=$B$460),$C$460,"")</f>
        <v/>
      </c>
      <c r="YK460" s="269" t="str">
        <f>IF(AND($A$460&lt;=BW$367,BW$367&lt;=$B$460),((1/3)*$C$460),"")</f>
        <v/>
      </c>
      <c r="YL460" s="269" t="str">
        <f>IF(AND($A$460&lt;=BW$367,BW$367&lt;=$B$460),((2/3)*$C$460),"")</f>
        <v/>
      </c>
      <c r="YM460" s="269" t="str">
        <f>IF(AND($A$460&lt;=BW$367,BW$367&lt;=$B$460),$D$460,"")</f>
        <v/>
      </c>
      <c r="YN460" s="269" t="str">
        <f>IF(AND($A$460&lt;=BW$367,BW$367&lt;=$B$460),((1/3)*$D$460),"")</f>
        <v/>
      </c>
      <c r="YO460" s="269" t="str">
        <f>IF(AND($A$460&lt;=BW$367,BW$367&lt;=$B$460),((2/3)*$D$460),"")</f>
        <v/>
      </c>
      <c r="YP460" s="269" t="str">
        <f>IF(AND($A$460&lt;=BW$367,BW$367&lt;=$B$460),$E$460,"")</f>
        <v/>
      </c>
      <c r="YQ460" s="269" t="str">
        <f>IF(AND($A$460&lt;=BW$367,BW$367&lt;=$B$460),((1/3)*$E$460),"")</f>
        <v/>
      </c>
      <c r="YR460" s="269" t="str">
        <f>IF(AND($A$460&lt;=BW$367,BW$367&lt;=$B$460),((2/3)*$E$460),"")</f>
        <v/>
      </c>
      <c r="YS460" s="269" t="str">
        <f>IF(AND($A$460&lt;=BX$367,BX$367&lt;=$B$460),$C$460,"")</f>
        <v/>
      </c>
      <c r="YT460" s="269" t="str">
        <f>IF(AND($A$460&lt;=BX$367,BX$367&lt;=$B$460),((1/3)*$C$460),"")</f>
        <v/>
      </c>
      <c r="YU460" s="269" t="str">
        <f>IF(AND($A$460&lt;=BX$367,BX$367&lt;=$B$460),((2/3)*$C$460),"")</f>
        <v/>
      </c>
      <c r="YV460" s="269" t="str">
        <f>IF(AND($A$460&lt;=BX$367,BX$367&lt;=$B$460),$D$460,"")</f>
        <v/>
      </c>
      <c r="YW460" s="269" t="str">
        <f>IF(AND($A$460&lt;=BX$367,BX$367&lt;=$B$460),((1/3)*$D$460),"")</f>
        <v/>
      </c>
      <c r="YX460" s="269" t="str">
        <f>IF(AND($A$460&lt;=BX$367,BX$367&lt;=$B$460),((2/3)*$D$460),"")</f>
        <v/>
      </c>
      <c r="YY460" s="269" t="str">
        <f>IF(AND($A$460&lt;=BX$367,BX$367&lt;=$B$460),$E$460,"")</f>
        <v/>
      </c>
      <c r="YZ460" s="269" t="str">
        <f>IF(AND($A$460&lt;=BX$367,BX$367&lt;=$B$460),((1/3)*$E$460),"")</f>
        <v/>
      </c>
      <c r="ZA460" s="269" t="str">
        <f>IF(AND($A$460&lt;=BX$367,BX$367&lt;=$B$460),((2/3)*$E$460),"")</f>
        <v/>
      </c>
      <c r="ZB460" s="269" t="str">
        <f>IF(AND($A$460&lt;=BY$367,BY$367&lt;=$B$460),$C$460,"")</f>
        <v/>
      </c>
      <c r="ZC460" s="269" t="str">
        <f>IF(AND($A$460&lt;=BY$367,BY$367&lt;=$B$460),((1/3)*$C$460),"")</f>
        <v/>
      </c>
      <c r="ZD460" s="269" t="str">
        <f>IF(AND($A$460&lt;=BY$367,BY$367&lt;=$B$460),((2/3)*$C$460),"")</f>
        <v/>
      </c>
      <c r="ZE460" s="269" t="str">
        <f>IF(AND($A$460&lt;=BY$367,BY$367&lt;=$B$460),$D$460,"")</f>
        <v/>
      </c>
      <c r="ZF460" s="269" t="str">
        <f>IF(AND($A$460&lt;=BY$367,BY$367&lt;=$B$460),((1/3)*$D$460),"")</f>
        <v/>
      </c>
      <c r="ZG460" s="269" t="str">
        <f>IF(AND($A$460&lt;=BY$367,BY$367&lt;=$B$460),((2/3)*$D$460),"")</f>
        <v/>
      </c>
      <c r="ZH460" s="269" t="str">
        <f>IF(AND($A$460&lt;=BY$367,BY$367&lt;=$B$460),$E$460,"")</f>
        <v/>
      </c>
      <c r="ZI460" s="269" t="str">
        <f>IF(AND($A$460&lt;=BY$367,BY$367&lt;=$B$460),((1/3)*$E$460),"")</f>
        <v/>
      </c>
      <c r="ZJ460" s="269" t="str">
        <f>IF(AND($A$460&lt;=BY$367,BY$367&lt;=$B$460),((2/3)*$E$460),"")</f>
        <v/>
      </c>
      <c r="ZK460" s="269" t="str">
        <f>IF(AND($A$460&lt;=BZ$367,BZ$367&lt;=$B$460),$C$460,"")</f>
        <v/>
      </c>
      <c r="ZL460" s="269" t="str">
        <f>IF(AND($A$460&lt;=BZ$367,BZ$367&lt;=$B$460),((1/3)*$C$460),"")</f>
        <v/>
      </c>
      <c r="ZM460" s="269" t="str">
        <f>IF(AND($A$460&lt;=BZ$367,BZ$367&lt;=$B$460),((2/3)*$C$460),"")</f>
        <v/>
      </c>
      <c r="ZN460" s="269" t="str">
        <f>IF(AND($A$460&lt;=BZ$367,BZ$367&lt;=$B$460),$D$460,"")</f>
        <v/>
      </c>
      <c r="ZO460" s="269" t="str">
        <f>IF(AND($A$460&lt;=BZ$367,BZ$367&lt;=$B$460),((1/3)*$D$460),"")</f>
        <v/>
      </c>
      <c r="ZP460" s="269" t="str">
        <f>IF(AND($A$460&lt;=BZ$367,BZ$367&lt;=$B$460),((2/3)*$D$460),"")</f>
        <v/>
      </c>
      <c r="ZQ460" s="269" t="str">
        <f>IF(AND($A$460&lt;=BZ$367,BZ$367&lt;=$B$460),$E$460,"")</f>
        <v/>
      </c>
      <c r="ZR460" s="269" t="str">
        <f>IF(AND($A$460&lt;=BZ$367,BZ$367&lt;=$B$460),((1/3)*$E$460),"")</f>
        <v/>
      </c>
      <c r="ZS460" s="269" t="str">
        <f>IF(AND($A$460&lt;=BZ$367,BZ$367&lt;=$B$460),((2/3)*$E$460),"")</f>
        <v/>
      </c>
      <c r="ZT460" s="269" t="str">
        <f>IF(AND($A$460&lt;=CA$367,CA$367&lt;=$B$460),$C$460,"")</f>
        <v/>
      </c>
      <c r="ZU460" s="269" t="str">
        <f>IF(AND($A$460&lt;=CA$367,CA$367&lt;=$B$460),((1/3)*$C$460),"")</f>
        <v/>
      </c>
      <c r="ZV460" s="269" t="str">
        <f>IF(AND($A$460&lt;=CA$367,CA$367&lt;=$B$460),((2/3)*$C$460),"")</f>
        <v/>
      </c>
      <c r="ZW460" s="269" t="str">
        <f>IF(AND($A$460&lt;=CA$367,CA$367&lt;=$B$460),$D$460,"")</f>
        <v/>
      </c>
      <c r="ZX460" s="269" t="str">
        <f>IF(AND($A$460&lt;=CA$367,CA$367&lt;=$B$460),((1/3)*$D$460),"")</f>
        <v/>
      </c>
      <c r="ZY460" s="269" t="str">
        <f>IF(AND($A$460&lt;=CA$367,CA$367&lt;=$B$460),((2/3)*$D$460),"")</f>
        <v/>
      </c>
      <c r="ZZ460" s="269" t="str">
        <f>IF(AND($A$460&lt;=CA$367,CA$367&lt;=$B$460),$E$460,"")</f>
        <v/>
      </c>
      <c r="AAA460" s="269" t="str">
        <f>IF(AND($A$460&lt;=CA$367,CA$367&lt;=$B$460),((1/3)*$E$460),"")</f>
        <v/>
      </c>
      <c r="AAB460" s="269" t="str">
        <f>IF(AND($A$460&lt;=CA$367,CA$367&lt;=$B$460),((2/3)*$E$460),"")</f>
        <v/>
      </c>
      <c r="AAC460" s="269" t="str">
        <f>IF(AND($A$460&lt;=CB$367,CB$367&lt;=$B$460),$C$460,"")</f>
        <v/>
      </c>
      <c r="AAD460" s="269" t="str">
        <f>IF(AND($A$460&lt;=CB$367,CB$367&lt;=$B$460),((1/3)*$C$460),"")</f>
        <v/>
      </c>
      <c r="AAE460" s="269" t="str">
        <f>IF(AND($A$460&lt;=CB$367,CB$367&lt;=$B$460),((2/3)*$C$460),"")</f>
        <v/>
      </c>
      <c r="AAF460" s="269" t="str">
        <f>IF(AND($A$460&lt;=CB$367,CB$367&lt;=$B$460),$D$460,"")</f>
        <v/>
      </c>
      <c r="AAG460" s="269" t="str">
        <f>IF(AND($A$460&lt;=CB$367,CB$367&lt;=$B$460),((1/3)*$D$460),"")</f>
        <v/>
      </c>
      <c r="AAH460" s="269" t="str">
        <f>IF(AND($A$460&lt;=CB$367,CB$367&lt;=$B$460),((2/3)*$D$460),"")</f>
        <v/>
      </c>
      <c r="AAI460" s="269" t="str">
        <f>IF(AND($A$460&lt;=CB$367,CB$367&lt;=$B$460),$E$460,"")</f>
        <v/>
      </c>
      <c r="AAJ460" s="269" t="str">
        <f>IF(AND($A$460&lt;=CB$367,CB$367&lt;=$B$460),((1/3)*$E$460),"")</f>
        <v/>
      </c>
      <c r="AAK460" s="269" t="str">
        <f>IF(AND($A$460&lt;=CB$367,CB$367&lt;=$B$460),((2/3)*$E$460),"")</f>
        <v/>
      </c>
      <c r="AAL460" s="269" t="str">
        <f>IF(AND($A$460&lt;=CC$367,CC$367&lt;=$B$460),$C$460,"")</f>
        <v/>
      </c>
      <c r="AAM460" s="269" t="str">
        <f>IF(AND($A$460&lt;=CC$367,CC$367&lt;=$B$460),((1/3)*$C$460),"")</f>
        <v/>
      </c>
      <c r="AAN460" s="269" t="str">
        <f>IF(AND($A$460&lt;=CC$367,CC$367&lt;=$B$460),((2/3)*$C$460),"")</f>
        <v/>
      </c>
      <c r="AAO460" s="269" t="str">
        <f>IF(AND($A$460&lt;=CC$367,CC$367&lt;=$B$460),$D$460,"")</f>
        <v/>
      </c>
      <c r="AAP460" s="269" t="str">
        <f>IF(AND($A$460&lt;=CC$367,CC$367&lt;=$B$460),((1/3)*$D$460),"")</f>
        <v/>
      </c>
      <c r="AAQ460" s="269" t="str">
        <f>IF(AND($A$460&lt;=CC$367,CC$367&lt;=$B$460),((2/3)*$D$460),"")</f>
        <v/>
      </c>
      <c r="AAR460" s="269" t="str">
        <f>IF(AND($A$460&lt;=CC$367,CC$367&lt;=$B$460),$E$460,"")</f>
        <v/>
      </c>
      <c r="AAS460" s="269" t="str">
        <f>IF(AND($A$460&lt;=CC$367,CC$367&lt;=$B$460),((1/3)*$E$460),"")</f>
        <v/>
      </c>
      <c r="AAT460" s="269" t="str">
        <f>IF(AND($A$460&lt;=CC$367,CC$367&lt;=$B$460),((2/3)*$E$460),"")</f>
        <v/>
      </c>
      <c r="AAU460" s="269" t="str">
        <f>IF(AND($A$460&lt;=CD$367,CD$367&lt;=$B$460),$C$460,"")</f>
        <v/>
      </c>
      <c r="AAV460" s="269" t="str">
        <f>IF(AND($A$460&lt;=CD$367,CD$367&lt;=$B$460),((1/3)*$C$460),"")</f>
        <v/>
      </c>
      <c r="AAW460" s="269" t="str">
        <f>IF(AND($A$460&lt;=CD$367,CD$367&lt;=$B$460),((2/3)*$C$460),"")</f>
        <v/>
      </c>
      <c r="AAX460" s="269" t="str">
        <f>IF(AND($A$460&lt;=CD$367,CD$367&lt;=$B$460),$D$460,"")</f>
        <v/>
      </c>
      <c r="AAY460" s="269" t="str">
        <f>IF(AND($A$460&lt;=CD$367,CD$367&lt;=$B$460),((1/3)*$D$460),"")</f>
        <v/>
      </c>
      <c r="AAZ460" s="269" t="str">
        <f>IF(AND($A$460&lt;=CD$367,CD$367&lt;=$B$460),((2/3)*$D$460),"")</f>
        <v/>
      </c>
      <c r="ABA460" s="269" t="str">
        <f>IF(AND($A$460&lt;=CD$367,CD$367&lt;=$B$460),$E$460,"")</f>
        <v/>
      </c>
      <c r="ABB460" s="269" t="str">
        <f>IF(AND($A$460&lt;=CD$367,CD$367&lt;=$B$460),((1/3)*$E$460),"")</f>
        <v/>
      </c>
      <c r="ABC460" s="269" t="str">
        <f>IF(AND($A$460&lt;=CD$367,CD$367&lt;=$B$460),((2/3)*$E$460),"")</f>
        <v/>
      </c>
      <c r="ABD460" s="269" t="str">
        <f>IF(AND($A$460&lt;=CE$367,CE$367&lt;=$B$460),$C$460,"")</f>
        <v/>
      </c>
      <c r="ABE460" s="269" t="str">
        <f>IF(AND($A$460&lt;=CE$367,CE$367&lt;=$B$460),((1/3)*$C$460),"")</f>
        <v/>
      </c>
      <c r="ABF460" s="269" t="str">
        <f>IF(AND($A$460&lt;=CE$367,CE$367&lt;=$B$460),((2/3)*$C$460),"")</f>
        <v/>
      </c>
      <c r="ABG460" s="269" t="str">
        <f>IF(AND($A$460&lt;=CE$367,CE$367&lt;=$B$460),$D$460,"")</f>
        <v/>
      </c>
      <c r="ABH460" s="269" t="str">
        <f>IF(AND($A$460&lt;=CE$367,CE$367&lt;=$B$460),((1/3)*$D$460),"")</f>
        <v/>
      </c>
      <c r="ABI460" s="269" t="str">
        <f>IF(AND($A$460&lt;=CE$367,CE$367&lt;=$B$460),((2/3)*$D$460),"")</f>
        <v/>
      </c>
      <c r="ABJ460" s="269" t="str">
        <f>IF(AND($A$460&lt;=CE$367,CE$367&lt;=$B$460),$E$460,"")</f>
        <v/>
      </c>
      <c r="ABK460" s="269" t="str">
        <f>IF(AND($A$460&lt;=CE$367,CE$367&lt;=$B$460),((1/3)*$E$460),"")</f>
        <v/>
      </c>
      <c r="ABL460" s="269" t="str">
        <f>IF(AND($A$460&lt;=CE$367,CE$367&lt;=$B$460),((2/3)*$E$460),"")</f>
        <v/>
      </c>
      <c r="ABM460" s="269" t="str">
        <f>IF(AND($A$460&lt;=CF$367,CF$367&lt;=$B$460),$C$460,"")</f>
        <v/>
      </c>
      <c r="ABN460" s="269" t="str">
        <f>IF(AND($A$460&lt;=CF$367,CF$367&lt;=$B$460),((1/3)*$C$460),"")</f>
        <v/>
      </c>
      <c r="ABO460" s="269" t="str">
        <f>IF(AND($A$460&lt;=CF$367,CF$367&lt;=$B$460),((2/3)*$C$460),"")</f>
        <v/>
      </c>
      <c r="ABP460" s="269" t="str">
        <f>IF(AND($A$460&lt;=CF$367,CF$367&lt;=$B$460),$D$460,"")</f>
        <v/>
      </c>
      <c r="ABQ460" s="269" t="str">
        <f>IF(AND($A$460&lt;=CF$367,CF$367&lt;=$B$460),((1/3)*$D$460),"")</f>
        <v/>
      </c>
      <c r="ABR460" s="269" t="str">
        <f>IF(AND($A$460&lt;=CF$367,CF$367&lt;=$B$460),((2/3)*$D$460),"")</f>
        <v/>
      </c>
      <c r="ABS460" s="269" t="str">
        <f>IF(AND($A$460&lt;=CF$367,CF$367&lt;=$B$460),$E$460,"")</f>
        <v/>
      </c>
      <c r="ABT460" s="269" t="str">
        <f>IF(AND($A$460&lt;=CF$367,CF$367&lt;=$B$460),((1/3)*$E$460),"")</f>
        <v/>
      </c>
      <c r="ABU460" s="269" t="str">
        <f>IF(AND($A$460&lt;=CF$367,CF$367&lt;=$B$460),((2/3)*$E$460),"")</f>
        <v/>
      </c>
      <c r="ABV460" s="269" t="str">
        <f>IF(AND($A$460&lt;=CG$367,CG$367&lt;=$B$460),$C$460,"")</f>
        <v/>
      </c>
      <c r="ABW460" s="269" t="str">
        <f>IF(AND($A$460&lt;=CG$367,CG$367&lt;=$B$460),((1/3)*$C$460),"")</f>
        <v/>
      </c>
      <c r="ABX460" s="269" t="str">
        <f>IF(AND($A$460&lt;=CG$367,CG$367&lt;=$B$460),((2/3)*$C$460),"")</f>
        <v/>
      </c>
      <c r="ABY460" s="269" t="str">
        <f>IF(AND($A$460&lt;=CG$367,CG$367&lt;=$B$460),$D$460,"")</f>
        <v/>
      </c>
      <c r="ABZ460" s="269" t="str">
        <f>IF(AND($A$460&lt;=CG$367,CG$367&lt;=$B$460),((1/3)*$D$460),"")</f>
        <v/>
      </c>
      <c r="ACA460" s="269" t="str">
        <f>IF(AND($A$460&lt;=CG$367,CG$367&lt;=$B$460),((2/3)*$D$460),"")</f>
        <v/>
      </c>
      <c r="ACB460" s="269" t="str">
        <f>IF(AND($A$460&lt;=CG$367,CG$367&lt;=$B$460),$E$460,"")</f>
        <v/>
      </c>
      <c r="ACC460" s="269" t="str">
        <f>IF(AND($A$460&lt;=CG$367,CG$367&lt;=$B$460),((1/3)*$E$460),"")</f>
        <v/>
      </c>
      <c r="ACD460" s="269" t="str">
        <f>IF(AND($A$460&lt;=CG$367,CG$367&lt;=$B$460),((2/3)*$E$460),"")</f>
        <v/>
      </c>
      <c r="ACE460" s="269" t="str">
        <f>IF(AND($A$460&lt;=CH$367,CH$367&lt;=$B$460),$C$460,"")</f>
        <v/>
      </c>
      <c r="ACF460" s="269" t="str">
        <f>IF(AND($A$460&lt;=CH$367,CH$367&lt;=$B$460),((1/3)*$C$460),"")</f>
        <v/>
      </c>
      <c r="ACG460" s="269" t="str">
        <f>IF(AND($A$460&lt;=CH$367,CH$367&lt;=$B$460),((2/3)*$C$460),"")</f>
        <v/>
      </c>
      <c r="ACH460" s="269" t="str">
        <f>IF(AND($A$460&lt;=CH$367,CH$367&lt;=$B$460),$D$460,"")</f>
        <v/>
      </c>
      <c r="ACI460" s="269" t="str">
        <f>IF(AND($A$460&lt;=CH$367,CH$367&lt;=$B$460),((1/3)*$D$460),"")</f>
        <v/>
      </c>
      <c r="ACJ460" s="269" t="str">
        <f>IF(AND($A$460&lt;=CH$367,CH$367&lt;=$B$460),((2/3)*$D$460),"")</f>
        <v/>
      </c>
      <c r="ACK460" s="269" t="str">
        <f>IF(AND($A$460&lt;=CH$367,CH$367&lt;=$B$460),$E$460,"")</f>
        <v/>
      </c>
      <c r="ACL460" s="269" t="str">
        <f>IF(AND($A$460&lt;=CH$367,CH$367&lt;=$B$460),((1/3)*$E$460),"")</f>
        <v/>
      </c>
      <c r="ACM460" s="269" t="str">
        <f>IF(AND($A$460&lt;=CH$367,CH$367&lt;=$B$460),((2/3)*$E$460),"")</f>
        <v/>
      </c>
      <c r="ACN460" s="269" t="str">
        <f>IF(AND($A$460&lt;=CI$367,CI$367&lt;=$B$460),$C$460,"")</f>
        <v/>
      </c>
      <c r="ACO460" s="269" t="str">
        <f>IF(AND($A$460&lt;=CI$367,CI$367&lt;=$B$460),((1/3)*$C$460),"")</f>
        <v/>
      </c>
      <c r="ACP460" s="269" t="str">
        <f>IF(AND($A$460&lt;=CI$367,CI$367&lt;=$B$460),((2/3)*$C$460),"")</f>
        <v/>
      </c>
      <c r="ACQ460" s="269" t="str">
        <f>IF(AND($A$460&lt;=CI$367,CI$367&lt;=$B$460),$D$460,"")</f>
        <v/>
      </c>
      <c r="ACR460" s="269" t="str">
        <f>IF(AND($A$460&lt;=CI$367,CI$367&lt;=$B$460),((1/3)*$D$460),"")</f>
        <v/>
      </c>
      <c r="ACS460" s="269" t="str">
        <f>IF(AND($A$460&lt;=CI$367,CI$367&lt;=$B$460),((2/3)*$D$460),"")</f>
        <v/>
      </c>
      <c r="ACT460" s="269" t="str">
        <f>IF(AND($A$460&lt;=CI$367,CI$367&lt;=$B$460),$E$460,"")</f>
        <v/>
      </c>
      <c r="ACU460" s="269" t="str">
        <f>IF(AND($A$460&lt;=CI$367,CI$367&lt;=$B$460),((1/3)*$E$460),"")</f>
        <v/>
      </c>
      <c r="ACV460" s="269" t="str">
        <f>IF(AND($A$460&lt;=CI$367,CI$367&lt;=$B$460),((2/3)*$E$460),"")</f>
        <v/>
      </c>
      <c r="ACW460" s="269" t="str">
        <f>IF(AND($A$460&lt;=CJ$367,CJ$367&lt;=$B$460),$C$460,"")</f>
        <v/>
      </c>
      <c r="ACX460" s="269" t="str">
        <f>IF(AND($A$460&lt;=CJ$367,CJ$367&lt;=$B$460),((1/3)*$C$460),"")</f>
        <v/>
      </c>
      <c r="ACY460" s="269" t="str">
        <f>IF(AND($A$460&lt;=CJ$367,CJ$367&lt;=$B$460),((2/3)*$C$460),"")</f>
        <v/>
      </c>
      <c r="ACZ460" s="269" t="str">
        <f>IF(AND($A$460&lt;=CJ$367,CJ$367&lt;=$B$460),$D$460,"")</f>
        <v/>
      </c>
      <c r="ADA460" s="269" t="str">
        <f>IF(AND($A$460&lt;=CJ$367,CJ$367&lt;=$B$460),((1/3)*$D$460),"")</f>
        <v/>
      </c>
      <c r="ADB460" s="269" t="str">
        <f>IF(AND($A$460&lt;=CJ$367,CJ$367&lt;=$B$460),((2/3)*$D$460),"")</f>
        <v/>
      </c>
      <c r="ADC460" s="269" t="str">
        <f>IF(AND($A$460&lt;=CJ$367,CJ$367&lt;=$B$460),$E$460,"")</f>
        <v/>
      </c>
      <c r="ADD460" s="269" t="str">
        <f>IF(AND($A$460&lt;=CJ$367,CJ$367&lt;=$B$460),((1/3)*$E$460),"")</f>
        <v/>
      </c>
      <c r="ADE460" s="269" t="str">
        <f>IF(AND($A$460&lt;=CJ$367,CJ$367&lt;=$B$460),((2/3)*$E$460),"")</f>
        <v/>
      </c>
      <c r="ADF460" s="269" t="str">
        <f>IF(AND($A$460&lt;=CK$367,CK$367&lt;=$B$460),$C$460,"")</f>
        <v/>
      </c>
      <c r="ADG460" s="269" t="str">
        <f>IF(AND($A$460&lt;=CK$367,CK$367&lt;=$B$460),((1/3)*$C$460),"")</f>
        <v/>
      </c>
      <c r="ADH460" s="269" t="str">
        <f>IF(AND($A$460&lt;=CK$367,CK$367&lt;=$B$460),((2/3)*$C$460),"")</f>
        <v/>
      </c>
      <c r="ADI460" s="269" t="str">
        <f>IF(AND($A$460&lt;=CK$367,CK$367&lt;=$B$460),$D$460,"")</f>
        <v/>
      </c>
      <c r="ADJ460" s="269" t="str">
        <f>IF(AND($A$460&lt;=CK$367,CK$367&lt;=$B$460),((1/3)*$D$460),"")</f>
        <v/>
      </c>
      <c r="ADK460" s="269" t="str">
        <f>IF(AND($A$460&lt;=CK$367,CK$367&lt;=$B$460),((2/3)*$D$460),"")</f>
        <v/>
      </c>
      <c r="ADL460" s="269" t="str">
        <f>IF(AND($A$460&lt;=CK$367,CK$367&lt;=$B$460),$E$460,"")</f>
        <v/>
      </c>
      <c r="ADM460" s="269" t="str">
        <f>IF(AND($A$460&lt;=CK$367,CK$367&lt;=$B$460),((1/3)*$E$460),"")</f>
        <v/>
      </c>
      <c r="ADN460" s="269" t="str">
        <f>IF(AND($A$460&lt;=CK$367,CK$367&lt;=$B$460),((2/3)*$E$460),"")</f>
        <v/>
      </c>
      <c r="ADO460" s="269" t="str">
        <f>IF(AND($A$460&lt;=CL$367,CL$367&lt;=$B$460),$C$460,"")</f>
        <v/>
      </c>
      <c r="ADP460" s="269" t="str">
        <f>IF(AND($A$460&lt;=CL$367,CL$367&lt;=$B$460),((1/3)*$C$460),"")</f>
        <v/>
      </c>
      <c r="ADQ460" s="269" t="str">
        <f>IF(AND($A$460&lt;=CL$367,CL$367&lt;=$B$460),((2/3)*$C$460),"")</f>
        <v/>
      </c>
      <c r="ADR460" s="269" t="str">
        <f>IF(AND($A$460&lt;=CL$367,CL$367&lt;=$B$460),$D$460,"")</f>
        <v/>
      </c>
      <c r="ADS460" s="269" t="str">
        <f>IF(AND($A$460&lt;=CL$367,CL$367&lt;=$B$460),((1/3)*$D$460),"")</f>
        <v/>
      </c>
      <c r="ADT460" s="269" t="str">
        <f>IF(AND($A$460&lt;=CL$367,CL$367&lt;=$B$460),((2/3)*$D$460),"")</f>
        <v/>
      </c>
      <c r="ADU460" s="269" t="str">
        <f>IF(AND($A$460&lt;=CL$367,CL$367&lt;=$B$460),$E$460,"")</f>
        <v/>
      </c>
      <c r="ADV460" s="269" t="str">
        <f>IF(AND($A$460&lt;=CL$367,CL$367&lt;=$B$460),((1/3)*$E$460),"")</f>
        <v/>
      </c>
      <c r="ADW460" s="269" t="str">
        <f>IF(AND($A$460&lt;=CL$367,CL$367&lt;=$B$460),((2/3)*$E$460),"")</f>
        <v/>
      </c>
      <c r="ADX460" s="269" t="str">
        <f>IF(AND($A$460&lt;=CM$367,CM$367&lt;=$B$460),$C$460,"")</f>
        <v/>
      </c>
      <c r="ADY460" s="269" t="str">
        <f>IF(AND($A$460&lt;=CM$367,CM$367&lt;=$B$460),((1/3)*$C$460),"")</f>
        <v/>
      </c>
      <c r="ADZ460" s="269" t="str">
        <f>IF(AND($A$460&lt;=CM$367,CM$367&lt;=$B$460),((2/3)*$C$460),"")</f>
        <v/>
      </c>
      <c r="AEA460" s="269" t="str">
        <f>IF(AND($A$460&lt;=CM$367,CM$367&lt;=$B$460),$D$460,"")</f>
        <v/>
      </c>
      <c r="AEB460" s="269" t="str">
        <f>IF(AND($A$460&lt;=CM$367,CM$367&lt;=$B$460),((1/3)*$D$460),"")</f>
        <v/>
      </c>
      <c r="AEC460" s="269" t="str">
        <f>IF(AND($A$460&lt;=CM$367,CM$367&lt;=$B$460),((2/3)*$D$460),"")</f>
        <v/>
      </c>
      <c r="AED460" s="269" t="str">
        <f>IF(AND($A$460&lt;=CM$367,CM$367&lt;=$B$460),$E$460,"")</f>
        <v/>
      </c>
      <c r="AEE460" s="269" t="str">
        <f>IF(AND($A$460&lt;=CM$367,CM$367&lt;=$B$460),((1/3)*$E$460),"")</f>
        <v/>
      </c>
      <c r="AEF460" s="269" t="str">
        <f>IF(AND($A$460&lt;=CM$367,CM$367&lt;=$B$460),((2/3)*$E$460),"")</f>
        <v/>
      </c>
      <c r="AEG460" s="269" t="str">
        <f>IF(AND($A$460&lt;=CN$367,CN$367&lt;=$B$460),$C$460,"")</f>
        <v/>
      </c>
      <c r="AEH460" s="269" t="str">
        <f>IF(AND($A$460&lt;=CN$367,CN$367&lt;=$B$460),((1/3)*$C$460),"")</f>
        <v/>
      </c>
      <c r="AEI460" s="269" t="str">
        <f>IF(AND($A$460&lt;=CN$367,CN$367&lt;=$B$460),((2/3)*$C$460),"")</f>
        <v/>
      </c>
      <c r="AEJ460" s="269" t="str">
        <f>IF(AND($A$460&lt;=CN$367,CN$367&lt;=$B$460),$D$460,"")</f>
        <v/>
      </c>
      <c r="AEK460" s="269" t="str">
        <f>IF(AND($A$460&lt;=CN$367,CN$367&lt;=$B$460),((1/3)*$D$460),"")</f>
        <v/>
      </c>
      <c r="AEL460" s="269" t="str">
        <f>IF(AND($A$460&lt;=CN$367,CN$367&lt;=$B$460),((2/3)*$D$460),"")</f>
        <v/>
      </c>
      <c r="AEM460" s="269" t="str">
        <f>IF(AND($A$460&lt;=CN$367,CN$367&lt;=$B$460),$E$460,"")</f>
        <v/>
      </c>
      <c r="AEN460" s="269" t="str">
        <f>IF(AND($A$460&lt;=CN$367,CN$367&lt;=$B$460),((1/3)*$E$460),"")</f>
        <v/>
      </c>
      <c r="AEO460" s="269" t="str">
        <f>IF(AND($A$460&lt;=CN$367,CN$367&lt;=$B$460),((2/3)*$E$460),"")</f>
        <v/>
      </c>
      <c r="AEP460" s="269" t="str">
        <f>IF(AND($A$460&lt;=CO$367,CO$367&lt;=$B$460),$C$460,"")</f>
        <v/>
      </c>
      <c r="AEQ460" s="269" t="str">
        <f>IF(AND($A$460&lt;=CO$367,CO$367&lt;=$B$460),((1/3)*$C$460),"")</f>
        <v/>
      </c>
      <c r="AER460" s="269" t="str">
        <f>IF(AND($A$460&lt;=CO$367,CO$367&lt;=$B$460),((2/3)*$C$460),"")</f>
        <v/>
      </c>
      <c r="AES460" s="269" t="str">
        <f>IF(AND($A$460&lt;=CO$367,CO$367&lt;=$B$460),$D$460,"")</f>
        <v/>
      </c>
      <c r="AET460" s="269" t="str">
        <f>IF(AND($A$460&lt;=CO$367,CO$367&lt;=$B$460),((1/3)*$D$460),"")</f>
        <v/>
      </c>
      <c r="AEU460" s="269" t="str">
        <f>IF(AND($A$460&lt;=CO$367,CO$367&lt;=$B$460),((2/3)*$D$460),"")</f>
        <v/>
      </c>
      <c r="AEV460" s="269" t="str">
        <f>IF(AND($A$460&lt;=CO$367,CO$367&lt;=$B$460),$E$460,"")</f>
        <v/>
      </c>
      <c r="AEW460" s="269" t="str">
        <f>IF(AND($A$460&lt;=CO$367,CO$367&lt;=$B$460),((1/3)*$E$460),"")</f>
        <v/>
      </c>
      <c r="AEX460" s="269" t="str">
        <f>IF(AND($A$460&lt;=CO$367,CO$367&lt;=$B$460),((2/3)*$E$460),"")</f>
        <v/>
      </c>
      <c r="AEY460" s="269" t="str">
        <f>IF(AND($A$460&lt;=CP$367,CP$367&lt;=$B$460),$C$460,"")</f>
        <v/>
      </c>
      <c r="AEZ460" s="269" t="str">
        <f>IF(AND($A$460&lt;=CP$367,CP$367&lt;=$B$460),((1/3)*$C$460),"")</f>
        <v/>
      </c>
      <c r="AFA460" s="269" t="str">
        <f>IF(AND($A$460&lt;=CP$367,CP$367&lt;=$B$460),((2/3)*$C$460),"")</f>
        <v/>
      </c>
      <c r="AFB460" s="269" t="str">
        <f>IF(AND($A$460&lt;=CP$367,CP$367&lt;=$B$460),$D$460,"")</f>
        <v/>
      </c>
      <c r="AFC460" s="269" t="str">
        <f>IF(AND($A$460&lt;=CP$367,CP$367&lt;=$B$460),((1/3)*$D$460),"")</f>
        <v/>
      </c>
      <c r="AFD460" s="269" t="str">
        <f>IF(AND($A$460&lt;=CP$367,CP$367&lt;=$B$460),((2/3)*$D$460),"")</f>
        <v/>
      </c>
      <c r="AFE460" s="269" t="str">
        <f>IF(AND($A$460&lt;=CP$367,CP$367&lt;=$B$460),$E$460,"")</f>
        <v/>
      </c>
      <c r="AFF460" s="269" t="str">
        <f>IF(AND($A$460&lt;=CP$367,CP$367&lt;=$B$460),((1/3)*$E$460),"")</f>
        <v/>
      </c>
      <c r="AFG460" s="269" t="str">
        <f>IF(AND($A$460&lt;=CP$367,CP$367&lt;=$B$460),((2/3)*$E$460),"")</f>
        <v/>
      </c>
      <c r="AFH460" s="269" t="str">
        <f>IF(AND($A$460&lt;=CQ$367,CQ$367&lt;=$B$460),$C$460,"")</f>
        <v/>
      </c>
      <c r="AFI460" s="269" t="str">
        <f>IF(AND($A$460&lt;=CQ$367,CQ$367&lt;=$B$460),((1/3)*$C$460),"")</f>
        <v/>
      </c>
      <c r="AFJ460" s="269" t="str">
        <f>IF(AND($A$460&lt;=CQ$367,CQ$367&lt;=$B$460),((2/3)*$C$460),"")</f>
        <v/>
      </c>
      <c r="AFK460" s="269" t="str">
        <f>IF(AND($A$460&lt;=CQ$367,CQ$367&lt;=$B$460),$D$460,"")</f>
        <v/>
      </c>
      <c r="AFL460" s="269" t="str">
        <f>IF(AND($A$460&lt;=CQ$367,CQ$367&lt;=$B$460),((1/3)*$D$460),"")</f>
        <v/>
      </c>
      <c r="AFM460" s="269" t="str">
        <f>IF(AND($A$460&lt;=CQ$367,CQ$367&lt;=$B$460),((2/3)*$D$460),"")</f>
        <v/>
      </c>
      <c r="AFN460" s="269" t="str">
        <f>IF(AND($A$460&lt;=CQ$367,CQ$367&lt;=$B$460),$E$460,"")</f>
        <v/>
      </c>
      <c r="AFO460" s="269" t="str">
        <f>IF(AND($A$460&lt;=CQ$367,CQ$367&lt;=$B$460),((1/3)*$E$460),"")</f>
        <v/>
      </c>
      <c r="AFP460" s="269" t="str">
        <f>IF(AND($A$460&lt;=CQ$367,CQ$367&lt;=$B$460),((2/3)*$E$460),"")</f>
        <v/>
      </c>
      <c r="AFQ460" s="269" t="str">
        <f>IF(AND($A$460&lt;=CR$367,CR$367&lt;=$B$460),$C$460,"")</f>
        <v/>
      </c>
      <c r="AFR460" s="269" t="str">
        <f>IF(AND($A$460&lt;=CR$367,CR$367&lt;=$B$460),((1/3)*$C$460),"")</f>
        <v/>
      </c>
      <c r="AFS460" s="269" t="str">
        <f>IF(AND($A$460&lt;=CR$367,CR$367&lt;=$B$460),((2/3)*$C$460),"")</f>
        <v/>
      </c>
      <c r="AFT460" s="269" t="str">
        <f>IF(AND($A$460&lt;=CR$367,CR$367&lt;=$B$460),$D$460,"")</f>
        <v/>
      </c>
      <c r="AFU460" s="269" t="str">
        <f>IF(AND($A$460&lt;=CR$367,CR$367&lt;=$B$460),((1/3)*$D$460),"")</f>
        <v/>
      </c>
      <c r="AFV460" s="269" t="str">
        <f>IF(AND($A$460&lt;=CR$367,CR$367&lt;=$B$460),((2/3)*$D$460),"")</f>
        <v/>
      </c>
      <c r="AFW460" s="269" t="str">
        <f>IF(AND($A$460&lt;=CR$367,CR$367&lt;=$B$460),$E$460,"")</f>
        <v/>
      </c>
      <c r="AFX460" s="269" t="str">
        <f>IF(AND($A$460&lt;=CR$367,CR$367&lt;=$B$460),((1/3)*$E$460),"")</f>
        <v/>
      </c>
      <c r="AFY460" s="269" t="str">
        <f>IF(AND($A$460&lt;=CR$367,CR$367&lt;=$B$460),((2/3)*$E$460),"")</f>
        <v/>
      </c>
      <c r="AFZ460" s="269" t="str">
        <f>IF(AND($A$460&lt;=CS$367,CS$367&lt;=$B$460),$C$460,"")</f>
        <v/>
      </c>
      <c r="AGA460" s="269" t="str">
        <f>IF(AND($A$460&lt;=CS$367,CS$367&lt;=$B$460),((1/3)*$C$460),"")</f>
        <v/>
      </c>
      <c r="AGB460" s="269" t="str">
        <f>IF(AND($A$460&lt;=CS$367,CS$367&lt;=$B$460),((2/3)*$C$460),"")</f>
        <v/>
      </c>
      <c r="AGC460" s="269" t="str">
        <f>IF(AND($A$460&lt;=CS$367,CS$367&lt;=$B$460),$D$460,"")</f>
        <v/>
      </c>
      <c r="AGD460" s="269" t="str">
        <f>IF(AND($A$460&lt;=CS$367,CS$367&lt;=$B$460),((1/3)*$D$460),"")</f>
        <v/>
      </c>
      <c r="AGE460" s="269" t="str">
        <f>IF(AND($A$460&lt;=CS$367,CS$367&lt;=$B$460),((2/3)*$D$460),"")</f>
        <v/>
      </c>
      <c r="AGF460" s="269" t="str">
        <f>IF(AND($A$460&lt;=CS$367,CS$367&lt;=$B$460),$E$460,"")</f>
        <v/>
      </c>
      <c r="AGG460" s="269" t="str">
        <f>IF(AND($A$460&lt;=CS$367,CS$367&lt;=$B$460),((1/3)*$E$460),"")</f>
        <v/>
      </c>
      <c r="AGH460" s="269" t="str">
        <f>IF(AND($A$460&lt;=CS$367,CS$367&lt;=$B$460),((2/3)*$E$460),"")</f>
        <v/>
      </c>
      <c r="AGI460" s="269" t="str">
        <f>IF(AND($A$460&lt;=CT$367,CT$367&lt;=$B$460),$C$460,"")</f>
        <v/>
      </c>
      <c r="AGJ460" s="269" t="str">
        <f>IF(AND($A$460&lt;=CT$367,CT$367&lt;=$B$460),((1/3)*$C$460),"")</f>
        <v/>
      </c>
      <c r="AGK460" s="269" t="str">
        <f>IF(AND($A$460&lt;=CT$367,CT$367&lt;=$B$460),((2/3)*$C$460),"")</f>
        <v/>
      </c>
      <c r="AGL460" s="269" t="str">
        <f>IF(AND($A$460&lt;=CT$367,CT$367&lt;=$B$460),$D$460,"")</f>
        <v/>
      </c>
      <c r="AGM460" s="269" t="str">
        <f>IF(AND($A$460&lt;=CT$367,CT$367&lt;=$B$460),((1/3)*$D$460),"")</f>
        <v/>
      </c>
      <c r="AGN460" s="269" t="str">
        <f>IF(AND($A$460&lt;=CT$367,CT$367&lt;=$B$460),((2/3)*$D$460),"")</f>
        <v/>
      </c>
      <c r="AGO460" s="269" t="str">
        <f>IF(AND($A$460&lt;=CT$367,CT$367&lt;=$B$460),$E$460,"")</f>
        <v/>
      </c>
      <c r="AGP460" s="269" t="str">
        <f>IF(AND($A$460&lt;=CT$367,CT$367&lt;=$B$460),((1/3)*$E$460),"")</f>
        <v/>
      </c>
      <c r="AGQ460" s="269" t="str">
        <f>IF(AND($A$460&lt;=CT$367,CT$367&lt;=$B$460),((2/3)*$E$460),"")</f>
        <v/>
      </c>
      <c r="AGR460" s="269" t="str">
        <f>IF(AND($A$460&lt;=CU$367,CU$367&lt;=$B$460),$C$460,"")</f>
        <v/>
      </c>
      <c r="AGS460" s="269" t="str">
        <f>IF(AND($A$460&lt;=CU$367,CU$367&lt;=$B$460),((1/3)*$C$460),"")</f>
        <v/>
      </c>
      <c r="AGT460" s="269" t="str">
        <f>IF(AND($A$460&lt;=CU$367,CU$367&lt;=$B$460),((2/3)*$C$460),"")</f>
        <v/>
      </c>
      <c r="AGU460" s="269" t="str">
        <f>IF(AND($A$460&lt;=CU$367,CU$367&lt;=$B$460),$D$460,"")</f>
        <v/>
      </c>
      <c r="AGV460" s="269" t="str">
        <f>IF(AND($A$460&lt;=CU$367,CU$367&lt;=$B$460),((1/3)*$D$460),"")</f>
        <v/>
      </c>
      <c r="AGW460" s="269" t="str">
        <f>IF(AND($A$460&lt;=CU$367,CU$367&lt;=$B$460),((2/3)*$D$460),"")</f>
        <v/>
      </c>
      <c r="AGX460" s="269" t="str">
        <f>IF(AND($A$460&lt;=CU$367,CU$367&lt;=$B$460),$E$460,"")</f>
        <v/>
      </c>
      <c r="AGY460" s="269" t="str">
        <f>IF(AND($A$460&lt;=CU$367,CU$367&lt;=$B$460),((1/3)*$E$460),"")</f>
        <v/>
      </c>
      <c r="AGZ460" s="269" t="str">
        <f>IF(AND($A$460&lt;=CU$367,CU$367&lt;=$B$460),((2/3)*$E$460),"")</f>
        <v/>
      </c>
      <c r="AHA460" s="269" t="str">
        <f>IF(AND($A$460&lt;=CV$367,CV$367&lt;=$B$460),$C$460,"")</f>
        <v/>
      </c>
      <c r="AHB460" s="269" t="str">
        <f>IF(AND($A$460&lt;=CV$367,CV$367&lt;=$B$460),((1/3)*$C$460),"")</f>
        <v/>
      </c>
      <c r="AHC460" s="269" t="str">
        <f>IF(AND($A$460&lt;=CV$367,CV$367&lt;=$B$460),((2/3)*$C$460),"")</f>
        <v/>
      </c>
      <c r="AHD460" s="269" t="str">
        <f>IF(AND($A$460&lt;=CV$367,CV$367&lt;=$B$460),$D$460,"")</f>
        <v/>
      </c>
      <c r="AHE460" s="269" t="str">
        <f>IF(AND($A$460&lt;=CV$367,CV$367&lt;=$B$460),((1/3)*$D$460),"")</f>
        <v/>
      </c>
      <c r="AHF460" s="269" t="str">
        <f>IF(AND($A$460&lt;=CV$367,CV$367&lt;=$B$460),((2/3)*$D$460),"")</f>
        <v/>
      </c>
      <c r="AHG460" s="269" t="str">
        <f>IF(AND($A$460&lt;=CV$367,CV$367&lt;=$B$460),$E$460,"")</f>
        <v/>
      </c>
      <c r="AHH460" s="269" t="str">
        <f>IF(AND($A$460&lt;=CV$367,CV$367&lt;=$B$460),((1/3)*$E$460),"")</f>
        <v/>
      </c>
      <c r="AHI460" s="269" t="str">
        <f>IF(AND($A$460&lt;=CV$367,CV$367&lt;=$B$460),((2/3)*$E$460),"")</f>
        <v/>
      </c>
      <c r="AHJ460" s="269" t="str">
        <f>IF(AND($A$460&lt;=CW$367,CW$367&lt;=$B$460),$C$460,"")</f>
        <v/>
      </c>
      <c r="AHK460" s="269" t="str">
        <f>IF(AND($A$460&lt;=CW$367,CW$367&lt;=$B$460),((1/3)*$C$460),"")</f>
        <v/>
      </c>
      <c r="AHL460" s="269" t="str">
        <f>IF(AND($A$460&lt;=CW$367,CW$367&lt;=$B$460),((2/3)*$C$460),"")</f>
        <v/>
      </c>
      <c r="AHM460" s="269" t="str">
        <f>IF(AND($A$460&lt;=CW$367,CW$367&lt;=$B$460),$D$460,"")</f>
        <v/>
      </c>
      <c r="AHN460" s="269" t="str">
        <f>IF(AND($A$460&lt;=CW$367,CW$367&lt;=$B$460),((1/3)*$D$460),"")</f>
        <v/>
      </c>
      <c r="AHO460" s="269" t="str">
        <f>IF(AND($A$460&lt;=CW$367,CW$367&lt;=$B$460),((2/3)*$D$460),"")</f>
        <v/>
      </c>
      <c r="AHP460" s="269" t="str">
        <f>IF(AND($A$460&lt;=CW$367,CW$367&lt;=$B$460),$E$460,"")</f>
        <v/>
      </c>
      <c r="AHQ460" s="269" t="str">
        <f>IF(AND($A$460&lt;=CW$367,CW$367&lt;=$B$460),((1/3)*$E$460),"")</f>
        <v/>
      </c>
      <c r="AHR460" s="269" t="str">
        <f>IF(AND($A$460&lt;=CW$367,CW$367&lt;=$B$460),((2/3)*$E$460),"")</f>
        <v/>
      </c>
      <c r="AHS460" s="269" t="str">
        <f>IF(AND($A$460&lt;=CX$367,CX$367&lt;=$B$460),$C$460,"")</f>
        <v/>
      </c>
      <c r="AHT460" s="269" t="str">
        <f>IF(AND($A$460&lt;=CX$367,CX$367&lt;=$B$460),((1/3)*$C$460),"")</f>
        <v/>
      </c>
      <c r="AHU460" s="269" t="str">
        <f>IF(AND($A$460&lt;=CX$367,CX$367&lt;=$B$460),((2/3)*$C$460),"")</f>
        <v/>
      </c>
      <c r="AHV460" s="269" t="str">
        <f>IF(AND($A$460&lt;=CX$367,CX$367&lt;=$B$460),$D$460,"")</f>
        <v/>
      </c>
      <c r="AHW460" s="269" t="str">
        <f>IF(AND($A$460&lt;=CX$367,CX$367&lt;=$B$460),((1/3)*$D$460),"")</f>
        <v/>
      </c>
      <c r="AHX460" s="269" t="str">
        <f>IF(AND($A$460&lt;=CX$367,CX$367&lt;=$B$460),((2/3)*$D$460),"")</f>
        <v/>
      </c>
      <c r="AHY460" s="269" t="str">
        <f>IF(AND($A$460&lt;=CX$367,CX$367&lt;=$B$460),$E$460,"")</f>
        <v/>
      </c>
      <c r="AHZ460" s="269" t="str">
        <f>IF(AND($A$460&lt;=CX$367,CX$367&lt;=$B$460),((1/3)*$E$460),"")</f>
        <v/>
      </c>
      <c r="AIA460" s="269" t="str">
        <f>IF(AND($A$460&lt;=CX$367,CX$367&lt;=$B$460),((2/3)*$E$460),"")</f>
        <v/>
      </c>
      <c r="AIB460" s="269" t="str">
        <f>IF(AND($A$460&lt;=CY$367,CY$367&lt;=$B$460),$C$460,"")</f>
        <v/>
      </c>
      <c r="AIC460" s="269" t="str">
        <f>IF(AND($A$460&lt;=CY$367,CY$367&lt;=$B$460),((1/3)*$C$460),"")</f>
        <v/>
      </c>
      <c r="AID460" s="269" t="str">
        <f>IF(AND($A$460&lt;=CY$367,CY$367&lt;=$B$460),((2/3)*$C$460),"")</f>
        <v/>
      </c>
      <c r="AIE460" s="269" t="str">
        <f>IF(AND($A$460&lt;=CY$367,CY$367&lt;=$B$460),$D$460,"")</f>
        <v/>
      </c>
      <c r="AIF460" s="269" t="str">
        <f>IF(AND($A$460&lt;=CY$367,CY$367&lt;=$B$460),((1/3)*$D$460),"")</f>
        <v/>
      </c>
      <c r="AIG460" s="269" t="str">
        <f>IF(AND($A$460&lt;=CY$367,CY$367&lt;=$B$460),((2/3)*$D$460),"")</f>
        <v/>
      </c>
      <c r="AIH460" s="269" t="str">
        <f>IF(AND($A$460&lt;=CY$367,CY$367&lt;=$B$460),$E$460,"")</f>
        <v/>
      </c>
      <c r="AII460" s="269" t="str">
        <f>IF(AND($A$460&lt;=CY$367,CY$367&lt;=$B$460),((1/3)*$E$460),"")</f>
        <v/>
      </c>
      <c r="AIJ460" s="269" t="str">
        <f>IF(AND($A$460&lt;=CY$367,CY$367&lt;=$B$460),((2/3)*$E$460),"")</f>
        <v/>
      </c>
      <c r="AIK460" s="269" t="str">
        <f>IF(AND($A$460&lt;=CZ$367,CZ$367&lt;=$B$460),$C$460,"")</f>
        <v/>
      </c>
      <c r="AIL460" s="269" t="str">
        <f>IF(AND($A$460&lt;=CZ$367,CZ$367&lt;=$B$460),((1/3)*$C$460),"")</f>
        <v/>
      </c>
      <c r="AIM460" s="269" t="str">
        <f>IF(AND($A$460&lt;=CZ$367,CZ$367&lt;=$B$460),((2/3)*$C$460),"")</f>
        <v/>
      </c>
      <c r="AIN460" s="269" t="str">
        <f>IF(AND($A$460&lt;=CZ$367,CZ$367&lt;=$B$460),$D$460,"")</f>
        <v/>
      </c>
      <c r="AIO460" s="269" t="str">
        <f>IF(AND($A$460&lt;=CZ$367,CZ$367&lt;=$B$460),((1/3)*$D$460),"")</f>
        <v/>
      </c>
      <c r="AIP460" s="269" t="str">
        <f>IF(AND($A$460&lt;=CZ$367,CZ$367&lt;=$B$460),((2/3)*$D$460),"")</f>
        <v/>
      </c>
      <c r="AIQ460" s="269" t="str">
        <f>IF(AND($A$460&lt;=CZ$367,CZ$367&lt;=$B$460),$E$460,"")</f>
        <v/>
      </c>
      <c r="AIR460" s="269" t="str">
        <f>IF(AND($A$460&lt;=CZ$367,CZ$367&lt;=$B$460),((1/3)*$E$460),"")</f>
        <v/>
      </c>
      <c r="AIS460" s="269" t="str">
        <f>IF(AND($A$460&lt;=CZ$367,CZ$367&lt;=$B$460),((2/3)*$E$460),"")</f>
        <v/>
      </c>
    </row>
    <row r="461" spans="1:929" hidden="1">
      <c r="A461" s="260">
        <v>1176</v>
      </c>
      <c r="B461" s="257">
        <v>1550</v>
      </c>
      <c r="C461" s="271">
        <v>20</v>
      </c>
      <c r="D461" s="271">
        <v>16</v>
      </c>
      <c r="E461" s="271">
        <v>12</v>
      </c>
      <c r="F461" s="6"/>
      <c r="G461" s="6"/>
      <c r="H461" s="6"/>
      <c r="I461" s="6"/>
      <c r="J461" s="6"/>
      <c r="K461" s="6"/>
      <c r="L461" s="6"/>
      <c r="M461" s="6"/>
      <c r="N461" s="6"/>
      <c r="O461" s="6"/>
      <c r="Q461" s="269" t="str">
        <f t="shared" si="991"/>
        <v/>
      </c>
      <c r="R461" s="269" t="str">
        <f t="shared" si="992"/>
        <v/>
      </c>
      <c r="S461" s="269" t="str">
        <f t="shared" si="993"/>
        <v/>
      </c>
      <c r="T461" s="269" t="str">
        <f t="shared" si="994"/>
        <v/>
      </c>
      <c r="U461" s="269" t="str">
        <f t="shared" si="995"/>
        <v/>
      </c>
      <c r="V461" s="269" t="str">
        <f t="shared" si="996"/>
        <v/>
      </c>
      <c r="W461" s="269" t="str">
        <f t="shared" si="997"/>
        <v/>
      </c>
      <c r="X461" s="269" t="str">
        <f t="shared" si="998"/>
        <v/>
      </c>
      <c r="Y461" s="269"/>
      <c r="Z461" s="269"/>
      <c r="AA461" s="269"/>
      <c r="AB461" s="269" t="str">
        <f t="shared" si="999"/>
        <v/>
      </c>
      <c r="AC461" s="269" t="str">
        <f t="shared" si="1000"/>
        <v/>
      </c>
      <c r="AD461" s="269" t="str">
        <f t="shared" si="1001"/>
        <v/>
      </c>
      <c r="AE461" s="269" t="str">
        <f t="shared" si="1002"/>
        <v/>
      </c>
      <c r="AF461" s="269" t="str">
        <f t="shared" si="1003"/>
        <v/>
      </c>
      <c r="AG461" s="269" t="str">
        <f t="shared" si="1004"/>
        <v/>
      </c>
      <c r="AH461" s="269"/>
      <c r="AI461" s="269" t="str">
        <f t="shared" si="1005"/>
        <v/>
      </c>
      <c r="AJ461" s="269" t="str">
        <f t="shared" si="1163"/>
        <v/>
      </c>
      <c r="AK461" s="269" t="str">
        <f t="shared" si="1164"/>
        <v/>
      </c>
      <c r="AL461" s="269" t="str">
        <f t="shared" si="1165"/>
        <v/>
      </c>
      <c r="AM461" s="269" t="str">
        <f t="shared" si="1006"/>
        <v/>
      </c>
      <c r="AN461" s="269" t="str">
        <f t="shared" si="1007"/>
        <v/>
      </c>
      <c r="AO461" s="269" t="str">
        <f t="shared" si="1008"/>
        <v/>
      </c>
      <c r="AP461" s="269" t="str">
        <f t="shared" si="1009"/>
        <v/>
      </c>
      <c r="AQ461" s="269" t="str">
        <f t="shared" si="1010"/>
        <v/>
      </c>
      <c r="AR461" s="269" t="str">
        <f t="shared" si="1011"/>
        <v/>
      </c>
      <c r="AS461" s="269" t="str">
        <f t="shared" si="1012"/>
        <v/>
      </c>
      <c r="AT461" s="269" t="str">
        <f t="shared" si="1013"/>
        <v/>
      </c>
      <c r="AU461" s="269" t="str">
        <f t="shared" si="1014"/>
        <v/>
      </c>
      <c r="AV461" s="269" t="str">
        <f t="shared" si="1015"/>
        <v/>
      </c>
      <c r="AW461" s="269" t="str">
        <f t="shared" si="1016"/>
        <v/>
      </c>
      <c r="AX461" s="269" t="str">
        <f t="shared" si="1017"/>
        <v/>
      </c>
      <c r="AY461" s="269" t="str">
        <f t="shared" si="1018"/>
        <v/>
      </c>
      <c r="AZ461" s="269" t="str">
        <f t="shared" si="1019"/>
        <v/>
      </c>
      <c r="BA461" s="269" t="str">
        <f t="shared" si="1020"/>
        <v/>
      </c>
      <c r="BB461" s="269" t="str">
        <f t="shared" si="1021"/>
        <v/>
      </c>
      <c r="BC461" s="269" t="str">
        <f t="shared" si="1022"/>
        <v/>
      </c>
      <c r="BD461" s="269" t="str">
        <f t="shared" si="1023"/>
        <v/>
      </c>
      <c r="BE461" s="269" t="str">
        <f t="shared" si="1024"/>
        <v/>
      </c>
      <c r="BF461" s="269" t="str">
        <f t="shared" si="1025"/>
        <v/>
      </c>
      <c r="BG461" s="269" t="str">
        <f t="shared" si="1026"/>
        <v/>
      </c>
      <c r="BH461" s="269" t="str">
        <f t="shared" si="1027"/>
        <v/>
      </c>
      <c r="BI461" s="269" t="str">
        <f t="shared" si="1028"/>
        <v/>
      </c>
      <c r="BJ461" s="269" t="str">
        <f t="shared" si="1029"/>
        <v/>
      </c>
      <c r="BK461" s="269" t="str">
        <f t="shared" si="1030"/>
        <v/>
      </c>
      <c r="BL461" s="269" t="str">
        <f t="shared" si="1031"/>
        <v/>
      </c>
      <c r="BM461" s="269" t="str">
        <f t="shared" si="1032"/>
        <v/>
      </c>
      <c r="BN461" s="269" t="str">
        <f t="shared" si="1033"/>
        <v/>
      </c>
      <c r="BO461" s="269" t="str">
        <f t="shared" si="1034"/>
        <v/>
      </c>
      <c r="BP461" s="269" t="str">
        <f t="shared" si="1035"/>
        <v/>
      </c>
      <c r="BQ461" s="269" t="str">
        <f t="shared" si="1036"/>
        <v/>
      </c>
      <c r="BR461" s="269" t="str">
        <f t="shared" si="1037"/>
        <v/>
      </c>
      <c r="BS461" s="269" t="str">
        <f t="shared" si="1038"/>
        <v/>
      </c>
      <c r="BT461" s="269" t="str">
        <f t="shared" si="1039"/>
        <v/>
      </c>
      <c r="BU461" s="269" t="str">
        <f t="shared" si="1040"/>
        <v/>
      </c>
      <c r="BV461" s="269" t="str">
        <f t="shared" si="1041"/>
        <v/>
      </c>
      <c r="BW461" s="269" t="str">
        <f t="shared" si="1042"/>
        <v/>
      </c>
      <c r="BX461" s="269" t="str">
        <f t="shared" si="1043"/>
        <v/>
      </c>
      <c r="BY461" s="269" t="str">
        <f t="shared" si="1044"/>
        <v/>
      </c>
      <c r="BZ461" s="269" t="str">
        <f t="shared" si="1045"/>
        <v/>
      </c>
      <c r="CA461" s="269" t="str">
        <f t="shared" si="1046"/>
        <v/>
      </c>
      <c r="CB461" s="269" t="str">
        <f t="shared" si="1047"/>
        <v/>
      </c>
      <c r="CC461" s="269" t="str">
        <f t="shared" si="1048"/>
        <v/>
      </c>
      <c r="CD461" s="269" t="str">
        <f t="shared" si="1049"/>
        <v/>
      </c>
      <c r="CE461" s="269" t="str">
        <f t="shared" si="1050"/>
        <v/>
      </c>
      <c r="CF461" s="269" t="str">
        <f t="shared" si="1051"/>
        <v/>
      </c>
      <c r="CG461" s="269" t="str">
        <f t="shared" si="1052"/>
        <v/>
      </c>
      <c r="CH461" s="269" t="str">
        <f t="shared" si="1053"/>
        <v/>
      </c>
      <c r="CI461" s="269" t="str">
        <f t="shared" si="1054"/>
        <v/>
      </c>
      <c r="CJ461" s="269" t="str">
        <f t="shared" si="1055"/>
        <v/>
      </c>
      <c r="CK461" s="269" t="str">
        <f t="shared" si="1056"/>
        <v/>
      </c>
      <c r="CL461" s="269" t="str">
        <f t="shared" si="1057"/>
        <v/>
      </c>
      <c r="CM461" s="269" t="str">
        <f t="shared" si="1058"/>
        <v/>
      </c>
      <c r="CN461" s="269" t="str">
        <f t="shared" si="1059"/>
        <v/>
      </c>
      <c r="CO461" s="269" t="str">
        <f t="shared" si="1060"/>
        <v/>
      </c>
      <c r="CP461" s="269" t="str">
        <f t="shared" si="1061"/>
        <v/>
      </c>
      <c r="CQ461" s="269" t="str">
        <f t="shared" si="1062"/>
        <v/>
      </c>
      <c r="CR461" s="269" t="str">
        <f t="shared" si="1063"/>
        <v/>
      </c>
      <c r="CS461" s="269" t="str">
        <f t="shared" si="1064"/>
        <v/>
      </c>
      <c r="CT461" s="269" t="str">
        <f t="shared" si="1065"/>
        <v/>
      </c>
      <c r="CU461" s="269" t="str">
        <f t="shared" si="1066"/>
        <v/>
      </c>
      <c r="CV461" s="269" t="str">
        <f t="shared" si="1067"/>
        <v/>
      </c>
      <c r="CW461" s="269" t="str">
        <f t="shared" si="1068"/>
        <v/>
      </c>
      <c r="CX461" s="269" t="str">
        <f t="shared" si="1069"/>
        <v/>
      </c>
      <c r="CY461" s="269" t="str">
        <f t="shared" si="1070"/>
        <v/>
      </c>
      <c r="CZ461" s="269" t="str">
        <f t="shared" si="1071"/>
        <v/>
      </c>
      <c r="DA461" s="269" t="str">
        <f t="shared" si="1072"/>
        <v/>
      </c>
      <c r="DB461" s="269" t="str">
        <f t="shared" si="1073"/>
        <v/>
      </c>
      <c r="DC461" s="269" t="str">
        <f t="shared" si="1074"/>
        <v/>
      </c>
      <c r="DD461" s="269" t="str">
        <f t="shared" si="1075"/>
        <v/>
      </c>
      <c r="DE461" s="269" t="str">
        <f t="shared" si="1076"/>
        <v/>
      </c>
      <c r="DF461" s="269" t="str">
        <f t="shared" si="1077"/>
        <v/>
      </c>
      <c r="DG461" s="269" t="str">
        <f t="shared" si="1078"/>
        <v/>
      </c>
      <c r="DH461" s="269" t="str">
        <f t="shared" si="1079"/>
        <v/>
      </c>
      <c r="DI461" s="269" t="str">
        <f t="shared" si="1080"/>
        <v/>
      </c>
      <c r="DJ461" s="269" t="str">
        <f t="shared" si="1081"/>
        <v/>
      </c>
      <c r="DK461" s="269" t="str">
        <f t="shared" si="1082"/>
        <v/>
      </c>
      <c r="DL461" s="269" t="str">
        <f t="shared" si="1083"/>
        <v/>
      </c>
      <c r="DM461" s="269" t="str">
        <f t="shared" si="1084"/>
        <v/>
      </c>
      <c r="DN461" s="269" t="str">
        <f t="shared" si="1085"/>
        <v/>
      </c>
      <c r="DO461" s="269" t="str">
        <f t="shared" si="1086"/>
        <v/>
      </c>
      <c r="DP461" s="269" t="str">
        <f t="shared" si="1087"/>
        <v/>
      </c>
      <c r="DQ461" s="269" t="str">
        <f t="shared" si="1088"/>
        <v/>
      </c>
      <c r="DR461" s="269" t="str">
        <f t="shared" si="1089"/>
        <v/>
      </c>
      <c r="DS461" s="269" t="str">
        <f t="shared" si="1090"/>
        <v/>
      </c>
      <c r="DT461" s="269" t="str">
        <f t="shared" si="1091"/>
        <v/>
      </c>
      <c r="DU461" s="269" t="str">
        <f t="shared" si="1092"/>
        <v/>
      </c>
      <c r="DV461" s="269" t="str">
        <f t="shared" si="1093"/>
        <v/>
      </c>
      <c r="DW461" s="269" t="str">
        <f t="shared" si="1094"/>
        <v/>
      </c>
      <c r="DX461" s="269" t="str">
        <f t="shared" si="1095"/>
        <v/>
      </c>
      <c r="DY461" s="269" t="str">
        <f t="shared" si="1096"/>
        <v/>
      </c>
      <c r="DZ461" s="269" t="str">
        <f t="shared" si="1097"/>
        <v/>
      </c>
      <c r="EA461" s="269" t="str">
        <f t="shared" si="1098"/>
        <v/>
      </c>
      <c r="EB461" s="269" t="str">
        <f t="shared" si="1099"/>
        <v/>
      </c>
      <c r="EC461" s="269" t="str">
        <f t="shared" si="1100"/>
        <v/>
      </c>
      <c r="ED461" s="269" t="str">
        <f t="shared" si="1101"/>
        <v/>
      </c>
      <c r="EE461" s="269" t="str">
        <f t="shared" si="1102"/>
        <v/>
      </c>
      <c r="EF461" s="269" t="str">
        <f t="shared" si="1103"/>
        <v/>
      </c>
      <c r="EG461" s="269" t="str">
        <f t="shared" si="1104"/>
        <v/>
      </c>
      <c r="EH461" s="269" t="str">
        <f t="shared" si="1105"/>
        <v/>
      </c>
      <c r="EI461" s="269" t="str">
        <f t="shared" si="1106"/>
        <v/>
      </c>
      <c r="EJ461" s="269" t="str">
        <f t="shared" si="1107"/>
        <v/>
      </c>
      <c r="EK461" s="269" t="str">
        <f t="shared" si="1108"/>
        <v/>
      </c>
      <c r="EL461" s="269" t="str">
        <f t="shared" si="1109"/>
        <v/>
      </c>
      <c r="EM461" s="269" t="str">
        <f t="shared" si="1110"/>
        <v/>
      </c>
      <c r="EN461" s="269" t="str">
        <f t="shared" si="1111"/>
        <v/>
      </c>
      <c r="EO461" s="269" t="str">
        <f t="shared" si="1112"/>
        <v/>
      </c>
      <c r="EP461" s="269" t="str">
        <f t="shared" si="1113"/>
        <v/>
      </c>
      <c r="EQ461" s="269" t="str">
        <f t="shared" si="1114"/>
        <v/>
      </c>
      <c r="ER461" s="269" t="str">
        <f t="shared" si="1115"/>
        <v/>
      </c>
      <c r="ES461" s="269" t="str">
        <f t="shared" si="1116"/>
        <v/>
      </c>
      <c r="ET461" s="269" t="str">
        <f t="shared" si="1117"/>
        <v/>
      </c>
      <c r="EU461" s="269" t="str">
        <f t="shared" si="1118"/>
        <v/>
      </c>
      <c r="EV461" s="269" t="str">
        <f t="shared" si="1119"/>
        <v/>
      </c>
      <c r="EW461" s="269" t="str">
        <f t="shared" si="1120"/>
        <v/>
      </c>
      <c r="EX461" s="269" t="str">
        <f t="shared" si="1121"/>
        <v/>
      </c>
      <c r="EY461" s="269" t="str">
        <f t="shared" si="1166"/>
        <v/>
      </c>
      <c r="EZ461" s="269" t="str">
        <f t="shared" si="1122"/>
        <v/>
      </c>
      <c r="FA461" s="269" t="str">
        <f t="shared" si="1123"/>
        <v/>
      </c>
      <c r="FB461" s="269" t="str">
        <f t="shared" si="1124"/>
        <v/>
      </c>
      <c r="FC461" s="269" t="str">
        <f t="shared" si="1125"/>
        <v/>
      </c>
      <c r="FD461" s="269" t="str">
        <f t="shared" si="1126"/>
        <v/>
      </c>
      <c r="FE461" s="269" t="str">
        <f t="shared" si="1127"/>
        <v/>
      </c>
      <c r="FF461" s="269" t="str">
        <f t="shared" si="1128"/>
        <v/>
      </c>
      <c r="FG461" s="269" t="str">
        <f t="shared" si="1129"/>
        <v/>
      </c>
      <c r="FH461" s="269" t="str">
        <f t="shared" si="1130"/>
        <v/>
      </c>
      <c r="FI461" s="269" t="str">
        <f t="shared" si="1131"/>
        <v/>
      </c>
      <c r="FJ461" s="269" t="str">
        <f t="shared" si="1132"/>
        <v/>
      </c>
      <c r="FK461" s="269" t="str">
        <f t="shared" si="1133"/>
        <v/>
      </c>
      <c r="FL461" s="269" t="str">
        <f t="shared" si="1134"/>
        <v/>
      </c>
      <c r="FM461" s="269" t="str">
        <f t="shared" si="1135"/>
        <v/>
      </c>
      <c r="FN461" s="269" t="str">
        <f t="shared" si="1136"/>
        <v/>
      </c>
      <c r="FO461" s="269" t="str">
        <f t="shared" si="1137"/>
        <v/>
      </c>
      <c r="FP461" s="269" t="str">
        <f t="shared" si="1138"/>
        <v/>
      </c>
      <c r="FQ461" s="269" t="str">
        <f t="shared" si="1139"/>
        <v/>
      </c>
      <c r="FR461" s="269" t="str">
        <f t="shared" si="1167"/>
        <v/>
      </c>
      <c r="FS461" s="269" t="str">
        <f t="shared" si="1140"/>
        <v/>
      </c>
      <c r="FT461" s="269" t="str">
        <f t="shared" si="1141"/>
        <v/>
      </c>
      <c r="FU461" s="269" t="str">
        <f t="shared" si="1142"/>
        <v/>
      </c>
      <c r="FV461" s="269" t="str">
        <f t="shared" si="1143"/>
        <v/>
      </c>
      <c r="FW461" s="269" t="str">
        <f t="shared" si="1144"/>
        <v/>
      </c>
      <c r="FX461" s="269" t="str">
        <f t="shared" si="1145"/>
        <v/>
      </c>
      <c r="FY461" s="269" t="str">
        <f t="shared" si="1146"/>
        <v/>
      </c>
      <c r="FZ461" s="269" t="str">
        <f t="shared" si="1147"/>
        <v/>
      </c>
      <c r="GA461" s="269" t="str">
        <f>IF(AND($A$461&lt;=V$367,V$367&lt;=$B$461),$C$461,"")</f>
        <v/>
      </c>
      <c r="GB461" s="269" t="str">
        <f>IF(AND($A$461&lt;=V$367,V$367&lt;=$B$461),((1/3)*$C$461),"")</f>
        <v/>
      </c>
      <c r="GC461" s="269" t="str">
        <f>IF(AND($A$461&lt;=V$367,V$367&lt;=$B$461),((2/3)*$C$461),"")</f>
        <v/>
      </c>
      <c r="GD461" s="269" t="str">
        <f t="shared" si="1148"/>
        <v/>
      </c>
      <c r="GE461" s="269" t="str">
        <f t="shared" si="1149"/>
        <v/>
      </c>
      <c r="GF461" s="269" t="str">
        <f t="shared" si="1150"/>
        <v/>
      </c>
      <c r="GG461" s="269" t="str">
        <f t="shared" si="1151"/>
        <v/>
      </c>
      <c r="GH461" s="269" t="str">
        <f t="shared" si="1152"/>
        <v/>
      </c>
      <c r="GI461" s="269" t="str">
        <f t="shared" si="1153"/>
        <v/>
      </c>
      <c r="GJ461" s="269" t="str">
        <f t="shared" si="1154"/>
        <v/>
      </c>
      <c r="GK461" s="269" t="str">
        <f t="shared" si="1155"/>
        <v/>
      </c>
      <c r="GL461" s="269" t="str">
        <f t="shared" si="1156"/>
        <v/>
      </c>
      <c r="GM461" s="269" t="str">
        <f t="shared" si="1157"/>
        <v/>
      </c>
      <c r="GN461" s="269" t="str">
        <f t="shared" si="1158"/>
        <v/>
      </c>
      <c r="GO461" s="269" t="str">
        <f t="shared" si="1159"/>
        <v/>
      </c>
      <c r="GP461" s="269" t="str">
        <f t="shared" si="1160"/>
        <v/>
      </c>
      <c r="GQ461" s="269" t="str">
        <f t="shared" si="1161"/>
        <v/>
      </c>
      <c r="GR461" s="270" t="str">
        <f t="shared" si="1162"/>
        <v/>
      </c>
      <c r="GS461" s="269" t="str">
        <f>IF(AND($A$461&lt;=X$367,X$367&lt;=$B$461),$C$461,"")</f>
        <v/>
      </c>
      <c r="GT461" s="269" t="str">
        <f>IF(AND($A$461&lt;=X$367,X$367&lt;=$B$461),((1/3)*$C$461),"")</f>
        <v/>
      </c>
      <c r="GU461" s="269" t="str">
        <f>IF(AND($A$461&lt;=X$367,X$367&lt;=$B$461),((2/3)*$C$461),"")</f>
        <v/>
      </c>
      <c r="GV461" s="269" t="str">
        <f>IF(AND($A$461&lt;=X$367,X$367&lt;=$B$461),$D$461,"")</f>
        <v/>
      </c>
      <c r="GW461" s="269" t="str">
        <f>IF(AND($A$461&lt;=X$367,X$367&lt;=$B$461),((1/3)*$D$461),"")</f>
        <v/>
      </c>
      <c r="GX461" s="269" t="str">
        <f>IF(AND($A$461&lt;=X$367,X$367&lt;=$B$461),((2/3)*$D$461),"")</f>
        <v/>
      </c>
      <c r="GY461" s="269" t="str">
        <f>IF(AND($A$461&lt;=X$367,X$367&lt;=$B$461),$E$461,"")</f>
        <v/>
      </c>
      <c r="GZ461" s="269" t="str">
        <f>IF(AND($A$461&lt;=X$367,X$367&lt;=$B$461),((1/3)*$E$461),"")</f>
        <v/>
      </c>
      <c r="HA461" s="269" t="str">
        <f>IF(AND($A$461&lt;=X$367,X$367&lt;=$B$461),((2/3)*$E$461),"")</f>
        <v/>
      </c>
      <c r="HB461" s="269" t="str">
        <f>IF(AND($A$461&lt;=Y$367,Y$367&lt;=$B$461),$C$461,"")</f>
        <v/>
      </c>
      <c r="HC461" s="269" t="str">
        <f>IF(AND($A$461&lt;=Y$367,Y$367&lt;=$B$461),((1/3)*$C$461),"")</f>
        <v/>
      </c>
      <c r="HD461" s="269" t="str">
        <f>IF(AND($A$461&lt;=Y$367,Y$367&lt;=$B$461),((2/3)*$C$461),"")</f>
        <v/>
      </c>
      <c r="HE461" s="269" t="str">
        <f>IF(AND($A$461&lt;=Y$367,Y$367&lt;=$B$461),$D$461,"")</f>
        <v/>
      </c>
      <c r="HF461" s="269" t="str">
        <f>IF(AND($A$461&lt;=Y$367,Y$367&lt;=$B$461),((1/3)*$D$461),"")</f>
        <v/>
      </c>
      <c r="HG461" s="269" t="str">
        <f>IF(AND($A$461&lt;=Y$367,Y$367&lt;=$B$461),((2/3)*$D$461),"")</f>
        <v/>
      </c>
      <c r="HH461" s="269" t="str">
        <f>IF(AND($A$461&lt;=Y$367,Y$367&lt;=$B$461),$E$461,"")</f>
        <v/>
      </c>
      <c r="HI461" s="269" t="str">
        <f>IF(AND($A$461&lt;=Y$367,Y$367&lt;=$B$461),((1/3)*$E$461),"")</f>
        <v/>
      </c>
      <c r="HJ461" s="269" t="str">
        <f>IF(AND($A$461&lt;=Y$367,Y$367&lt;=$B$461),((2/3)*$E$461),"")</f>
        <v/>
      </c>
      <c r="HK461" s="269" t="str">
        <f>IF(AND($A$461&lt;=Z$367,Z$367&lt;=$B$461),$C$461,"")</f>
        <v/>
      </c>
      <c r="HL461" s="269" t="str">
        <f>IF(AND($A$461&lt;=Z$367,Z$367&lt;=$B$461),((1/3)*$C$461),"")</f>
        <v/>
      </c>
      <c r="HM461" s="269" t="str">
        <f>IF(AND($A$461&lt;=Z$367,Z$367&lt;=$B$461),((2/3)*$C$461),"")</f>
        <v/>
      </c>
      <c r="HN461" s="269" t="str">
        <f>IF(AND($A$461&lt;=Z$367,Z$367&lt;=$B$461),$D$461,"")</f>
        <v/>
      </c>
      <c r="HO461" s="269" t="str">
        <f>IF(AND($A$461&lt;=Z$367,Z$367&lt;=$B$461),((1/3)*$D$461),"")</f>
        <v/>
      </c>
      <c r="HP461" s="269" t="str">
        <f>IF(AND($A$461&lt;=Z$367,Z$367&lt;=$B$461),((2/3)*$D$461),"")</f>
        <v/>
      </c>
      <c r="HQ461" s="269" t="str">
        <f>IF(AND($A$461&lt;=Z$367,Z$367&lt;=$B$461),$E$461,"")</f>
        <v/>
      </c>
      <c r="HR461" s="269" t="str">
        <f>IF(AND($A$461&lt;=Z$367,Z$367&lt;=$B$461),((1/3)*$E$461),"")</f>
        <v/>
      </c>
      <c r="HS461" s="269" t="str">
        <f>IF(AND($A$461&lt;=Z$367,Z$367&lt;=$B$461),((2/3)*$E$461),"")</f>
        <v/>
      </c>
      <c r="HT461" s="269" t="str">
        <f>IF(AND($A$461&lt;=AA$367,AA$367&lt;=$B$461),$C$461,"")</f>
        <v/>
      </c>
      <c r="HU461" s="269" t="str">
        <f>IF(AND($A$461&lt;=AA$367,AA$367&lt;=$B$461),((1/3)*$C$461),"")</f>
        <v/>
      </c>
      <c r="HV461" s="269" t="str">
        <f>IF(AND($A$461&lt;=AA$367,AA$367&lt;=$B$461),((2/3)*$C$461),"")</f>
        <v/>
      </c>
      <c r="HW461" s="269" t="str">
        <f>IF(AND($A$461&lt;=AA$367,AA$367&lt;=$B$461),$D$461,"")</f>
        <v/>
      </c>
      <c r="HX461" s="269" t="str">
        <f>IF(AND($A$461&lt;=AA$367,AA$367&lt;=$B$461),((1/3)*$D$461),"")</f>
        <v/>
      </c>
      <c r="HY461" s="269" t="str">
        <f>IF(AND($A$461&lt;=AA$367,AA$367&lt;=$B$461),((2/3)*$D$461),"")</f>
        <v/>
      </c>
      <c r="HZ461" s="269" t="str">
        <f>IF(AND($A$461&lt;=AA$367,AA$367&lt;=$B$461),$E$461,"")</f>
        <v/>
      </c>
      <c r="IA461" s="269" t="str">
        <f>IF(AND($A$461&lt;=AA$367,AA$367&lt;=$B$461),((1/3)*$E$461),"")</f>
        <v/>
      </c>
      <c r="IB461" s="269" t="str">
        <f>IF(AND($A$461&lt;=AA$367,AA$367&lt;=$B$461),((2/3)*$E$461),"")</f>
        <v/>
      </c>
      <c r="IC461" s="269" t="str">
        <f>IF(AND($A$461&lt;=AB$367,AB$367&lt;=$B$461),$C$461,"")</f>
        <v/>
      </c>
      <c r="ID461" s="269" t="str">
        <f>IF(AND($A$461&lt;=AB$367,AB$367&lt;=$B$461),((1/3)*$C$461),"")</f>
        <v/>
      </c>
      <c r="IE461" s="269" t="str">
        <f>IF(AND($A$461&lt;=AB$367,AB$367&lt;=$B$461),((2/3)*$C$461),"")</f>
        <v/>
      </c>
      <c r="IF461" s="269" t="str">
        <f>IF(AND($A$461&lt;=AB$367,AB$367&lt;=$B$461),$D$461,"")</f>
        <v/>
      </c>
      <c r="IG461" s="269" t="str">
        <f>IF(AND($A$461&lt;=AB$367,AB$367&lt;=$B$461),((1/3)*$D$461),"")</f>
        <v/>
      </c>
      <c r="IH461" s="269" t="str">
        <f>IF(AND($A$461&lt;=AB$367,AB$367&lt;=$B$461),((2/3)*$D$461),"")</f>
        <v/>
      </c>
      <c r="II461" s="269" t="str">
        <f>IF(AND($A$461&lt;=AB$367,AB$367&lt;=$B$461),$E$461,"")</f>
        <v/>
      </c>
      <c r="IJ461" s="269" t="str">
        <f>IF(AND($A$461&lt;=AB$367,AB$367&lt;=$B$461),((1/3)*$E$461),"")</f>
        <v/>
      </c>
      <c r="IK461" s="269" t="str">
        <f>IF(AND($A$461&lt;=AB$367,AB$367&lt;=$B$461),((2/3)*$E$461),"")</f>
        <v/>
      </c>
      <c r="IL461" s="269" t="str">
        <f>IF(AND($A$461&lt;=AC$367,AC$367&lt;=$B$461),$C$461,"")</f>
        <v/>
      </c>
      <c r="IM461" s="269" t="str">
        <f>IF(AND($A$461&lt;=AC$367,AC$367&lt;=$B$461),((1/3)*$C$461),"")</f>
        <v/>
      </c>
      <c r="IN461" s="269" t="str">
        <f>IF(AND($A$461&lt;=AC$367,AC$367&lt;=$B$461),((2/3)*$C$461),"")</f>
        <v/>
      </c>
      <c r="IO461" s="269" t="str">
        <f>IF(AND($A$461&lt;=AC$367,AC$367&lt;=$B$461),$D$461,"")</f>
        <v/>
      </c>
      <c r="IP461" s="269" t="str">
        <f>IF(AND($A$461&lt;=AC$367,AC$367&lt;=$B$461),((1/3)*$D$461),"")</f>
        <v/>
      </c>
      <c r="IQ461" s="269" t="str">
        <f>IF(AND($A$461&lt;=AC$367,AC$367&lt;=$B$461),((2/3)*$D$461),"")</f>
        <v/>
      </c>
      <c r="IR461" s="269" t="str">
        <f>IF(AND($A$461&lt;=AC$367,AC$367&lt;=$B$461),$E$461,"")</f>
        <v/>
      </c>
      <c r="IS461" s="269" t="str">
        <f>IF(AND($A$461&lt;=AC$367,AC$367&lt;=$B$461),((1/3)*$E$461),"")</f>
        <v/>
      </c>
      <c r="IT461" s="269" t="str">
        <f>IF(AND($A$461&lt;=AC$367,AC$367&lt;=$B$461),((2/3)*$E$461),"")</f>
        <v/>
      </c>
      <c r="IU461" s="269" t="str">
        <f>IF(AND($A$461&lt;=AD$367,AD$367&lt;=$B$461),$C$461,"")</f>
        <v/>
      </c>
      <c r="IV461" s="269" t="str">
        <f>IF(AND($A$461&lt;=AD$367,AD$367&lt;=$B$461),((1/3)*$C$461),"")</f>
        <v/>
      </c>
      <c r="IW461" s="269" t="str">
        <f>IF(AND($A$461&lt;=AD$367,AD$367&lt;=$B$461),((2/3)*$C$461),"")</f>
        <v/>
      </c>
      <c r="IX461" s="269" t="str">
        <f>IF(AND($A$461&lt;=AD$367,AD$367&lt;=$B$461),$D$461,"")</f>
        <v/>
      </c>
      <c r="IY461" s="269" t="str">
        <f>IF(AND($A$461&lt;=AD$367,AD$367&lt;=$B$461),((1/3)*$D$461),"")</f>
        <v/>
      </c>
      <c r="IZ461" s="269" t="str">
        <f>IF(AND($A$461&lt;=AD$367,AD$367&lt;=$B$461),((2/3)*$D$461),"")</f>
        <v/>
      </c>
      <c r="JA461" s="269" t="str">
        <f>IF(AND($A$461&lt;=AD$367,AD$367&lt;=$B$461),$E$461,"")</f>
        <v/>
      </c>
      <c r="JB461" s="269" t="str">
        <f>IF(AND($A$461&lt;=AD$367,AD$367&lt;=$B$461),((1/3)*$E$461),"")</f>
        <v/>
      </c>
      <c r="JC461" s="269" t="str">
        <f>IF(AND($A$461&lt;=AD$367,AD$367&lt;=$B$461),((2/3)*$E$461),"")</f>
        <v/>
      </c>
      <c r="JD461" s="269" t="str">
        <f>IF(AND($A$461&lt;=AE$367,AE$367&lt;=$B$461),$C$461,"")</f>
        <v/>
      </c>
      <c r="JE461" s="269" t="str">
        <f>IF(AND($A$461&lt;=AE$367,AE$367&lt;=$B$461),((1/3)*$C$461),"")</f>
        <v/>
      </c>
      <c r="JF461" s="269" t="str">
        <f>IF(AND($A$461&lt;=AE$367,AE$367&lt;=$B$461),((2/3)*$C$461),"")</f>
        <v/>
      </c>
      <c r="JG461" s="269" t="str">
        <f>IF(AND($A$461&lt;=AE$367,AE$367&lt;=$B$461),$D$461,"")</f>
        <v/>
      </c>
      <c r="JH461" s="269" t="str">
        <f>IF(AND($A$461&lt;=AE$367,AE$367&lt;=$B$461),((1/3)*$D$461),"")</f>
        <v/>
      </c>
      <c r="JI461" s="269" t="str">
        <f>IF(AND($A$461&lt;=AE$367,AE$367&lt;=$B$461),((2/3)*$D$461),"")</f>
        <v/>
      </c>
      <c r="JJ461" s="269" t="str">
        <f>IF(AND($A$461&lt;=AE$367,AE$367&lt;=$B$461),$E$461,"")</f>
        <v/>
      </c>
      <c r="JK461" s="269" t="str">
        <f>IF(AND($A$461&lt;=AE$367,AE$367&lt;=$B$461),((1/3)*$E$461),"")</f>
        <v/>
      </c>
      <c r="JL461" s="269" t="str">
        <f>IF(AND($A$461&lt;=AE$367,AE$367&lt;=$B$461),((2/3)*$E$461),"")</f>
        <v/>
      </c>
      <c r="JM461" s="269" t="str">
        <f>IF(AND($A$461&lt;=AF$367,AF$367&lt;=$B$461),$C$461,"")</f>
        <v/>
      </c>
      <c r="JN461" s="269" t="str">
        <f>IF(AND($A$461&lt;=AF$367,AF$367&lt;=$B$461),((1/3)*$C$461),"")</f>
        <v/>
      </c>
      <c r="JO461" s="269" t="str">
        <f>IF(AND($A$461&lt;=AF$367,AF$367&lt;=$B$461),((2/3)*$C$461),"")</f>
        <v/>
      </c>
      <c r="JP461" s="269" t="str">
        <f>IF(AND($A$461&lt;=AF$367,AF$367&lt;=$B$461),$D$461,"")</f>
        <v/>
      </c>
      <c r="JQ461" s="269" t="str">
        <f>IF(AND($A$461&lt;=AF$367,AF$367&lt;=$B$461),((1/3)*$D$461),"")</f>
        <v/>
      </c>
      <c r="JR461" s="269" t="str">
        <f>IF(AND($A$461&lt;=AF$367,AF$367&lt;=$B$461),((2/3)*$D$461),"")</f>
        <v/>
      </c>
      <c r="JS461" s="269" t="str">
        <f>IF(AND($A$461&lt;=AF$367,AF$367&lt;=$B$461),$E$461,"")</f>
        <v/>
      </c>
      <c r="JT461" s="269" t="str">
        <f>IF(AND($A$461&lt;=AF$367,AF$367&lt;=$B$461),((1/3)*$E$461),"")</f>
        <v/>
      </c>
      <c r="JU461" s="269" t="str">
        <f>IF(AND($A$461&lt;=AF$367,AF$367&lt;=$B$461),((2/3)*$E$461),"")</f>
        <v/>
      </c>
      <c r="JV461" s="269" t="str">
        <f>IF(AND($A$461&lt;=AG$367,AG$367&lt;=$B$461),$C$461,"")</f>
        <v/>
      </c>
      <c r="JW461" s="269" t="str">
        <f>IF(AND($A$461&lt;=AG$367,AG$367&lt;=$B$461),((1/3)*$C$461),"")</f>
        <v/>
      </c>
      <c r="JX461" s="269" t="str">
        <f>IF(AND($A$461&lt;=AG$367,AG$367&lt;=$B$461),((2/3)*$C$461),"")</f>
        <v/>
      </c>
      <c r="JY461" s="269" t="str">
        <f>IF(AND($A$461&lt;=AG$367,AG$367&lt;=$B$461),$D$461,"")</f>
        <v/>
      </c>
      <c r="JZ461" s="269" t="str">
        <f>IF(AND($A$461&lt;=AG$367,AG$367&lt;=$B$461),((1/3)*$D$461),"")</f>
        <v/>
      </c>
      <c r="KA461" s="269" t="str">
        <f>IF(AND($A$461&lt;=AG$367,AG$367&lt;=$B$461),((2/3)*$D$461),"")</f>
        <v/>
      </c>
      <c r="KB461" s="269" t="str">
        <f>IF(AND($A$461&lt;=AG$367,AG$367&lt;=$B$461),$E$461,"")</f>
        <v/>
      </c>
      <c r="KC461" s="269" t="str">
        <f>IF(AND($A$461&lt;=AG$367,AG$367&lt;=$B$461),((1/3)*$E$461),"")</f>
        <v/>
      </c>
      <c r="KD461" s="269" t="str">
        <f>IF(AND($A$461&lt;=AG$367,AG$367&lt;=$B$461),((2/3)*$E$461),"")</f>
        <v/>
      </c>
      <c r="KE461" s="269" t="str">
        <f>IF(AND($A$461&lt;=AH$367,AH$367&lt;=$B$461),$C$461,"")</f>
        <v/>
      </c>
      <c r="KF461" s="269" t="str">
        <f>IF(AND($A$461&lt;=AH$367,AH$367&lt;=$B$461),((1/3)*$C$461),"")</f>
        <v/>
      </c>
      <c r="KG461" s="269" t="str">
        <f>IF(AND($A$461&lt;=AH$367,AH$367&lt;=$B$461),((2/3)*$C$461),"")</f>
        <v/>
      </c>
      <c r="KH461" s="269" t="str">
        <f>IF(AND($A$461&lt;=AH$367,AH$367&lt;=$B$461),$D$461,"")</f>
        <v/>
      </c>
      <c r="KI461" s="269" t="str">
        <f>IF(AND($A$461&lt;=AH$367,AH$367&lt;=$B$461),((1/3)*$D$461),"")</f>
        <v/>
      </c>
      <c r="KJ461" s="269" t="str">
        <f>IF(AND($A$461&lt;=AH$367,AH$367&lt;=$B$461),((2/3)*$D$461),"")</f>
        <v/>
      </c>
      <c r="KK461" s="269" t="str">
        <f>IF(AND($A$461&lt;=AH$367,AH$367&lt;=$B$461),$E$461,"")</f>
        <v/>
      </c>
      <c r="KL461" s="269" t="str">
        <f>IF(AND($A$461&lt;=AH$367,AH$367&lt;=$B$461),((1/3)*$E$461),"")</f>
        <v/>
      </c>
      <c r="KM461" s="269" t="str">
        <f>IF(AND($A$461&lt;=AH$367,AH$367&lt;=$B$461),((2/3)*$E$461),"")</f>
        <v/>
      </c>
      <c r="KN461" s="269" t="str">
        <f>IF(AND($A$461&lt;=AI$367,AI$367&lt;=$B$461),$C$461,"")</f>
        <v/>
      </c>
      <c r="KO461" s="269" t="str">
        <f>IF(AND($A$461&lt;=AI$367,AI$367&lt;=$B$461),((1/3)*$C$461),"")</f>
        <v/>
      </c>
      <c r="KP461" s="269" t="str">
        <f>IF(AND($A$461&lt;=AI$367,AI$367&lt;=$B$461),((2/3)*$C$461),"")</f>
        <v/>
      </c>
      <c r="KQ461" s="269" t="str">
        <f>IF(AND($A$461&lt;=AI$367,AI$367&lt;=$B$461),$D$461,"")</f>
        <v/>
      </c>
      <c r="KR461" s="269" t="str">
        <f>IF(AND($A$461&lt;=AI$367,AI$367&lt;=$B$461),((1/3)*$D$461),"")</f>
        <v/>
      </c>
      <c r="KS461" s="269" t="str">
        <f>IF(AND($A$461&lt;=AI$367,AI$367&lt;=$B$461),((2/3)*$D$461),"")</f>
        <v/>
      </c>
      <c r="KT461" s="269" t="str">
        <f>IF(AND($A$461&lt;=AI$367,AI$367&lt;=$B$461),$E$461,"")</f>
        <v/>
      </c>
      <c r="KU461" s="269" t="str">
        <f>IF(AND($A$461&lt;=AI$367,AI$367&lt;=$B$461),((1/3)*$E$461),"")</f>
        <v/>
      </c>
      <c r="KV461" s="269" t="str">
        <f>IF(AND($A$461&lt;=AI$367,AI$367&lt;=$B$461),((2/3)*$E$461),"")</f>
        <v/>
      </c>
      <c r="KW461" s="269" t="str">
        <f>IF(AND($A$461&lt;=AJ$367,AJ$367&lt;=$B$461),$C$461,"")</f>
        <v/>
      </c>
      <c r="KX461" s="269" t="str">
        <f>IF(AND($A$461&lt;=AJ$367,AJ$367&lt;=$B$461),((1/3)*$C$461),"")</f>
        <v/>
      </c>
      <c r="KY461" s="269" t="str">
        <f>IF(AND($A$461&lt;=AJ$367,AJ$367&lt;=$B$461),((2/3)*$C$461),"")</f>
        <v/>
      </c>
      <c r="KZ461" s="269" t="str">
        <f>IF(AND($A$461&lt;=AJ$367,AJ$367&lt;=$B$461),$D$461,"")</f>
        <v/>
      </c>
      <c r="LA461" s="269" t="str">
        <f>IF(AND($A$461&lt;=AJ$367,AJ$367&lt;=$B$461),((1/3)*$D$461),"")</f>
        <v/>
      </c>
      <c r="LB461" s="269" t="str">
        <f>IF(AND($A$461&lt;=AJ$367,AJ$367&lt;=$B$461),((2/3)*$D$461),"")</f>
        <v/>
      </c>
      <c r="LC461" s="269" t="str">
        <f>IF(AND($A$461&lt;=AJ$367,AJ$367&lt;=$B$461),$E$461,"")</f>
        <v/>
      </c>
      <c r="LD461" s="269" t="str">
        <f>IF(AND($A$461&lt;=AJ$367,AJ$367&lt;=$B$461),((1/3)*$E$461),"")</f>
        <v/>
      </c>
      <c r="LE461" s="269" t="str">
        <f>IF(AND($A$461&lt;=AJ$367,AJ$367&lt;=$B$461),((2/3)*$E$461),"")</f>
        <v/>
      </c>
      <c r="LF461" s="269" t="str">
        <f>IF(AND($A$461&lt;=AK$367,AK$367&lt;=$B$461),$C$461,"")</f>
        <v/>
      </c>
      <c r="LG461" s="269" t="str">
        <f>IF(AND($A$461&lt;=AK$367,AK$367&lt;=$B$461),((1/3)*$C$461),"")</f>
        <v/>
      </c>
      <c r="LH461" s="269" t="str">
        <f>IF(AND($A$461&lt;=AK$367,AK$367&lt;=$B$461),((2/3)*$C$461),"")</f>
        <v/>
      </c>
      <c r="LI461" s="269" t="str">
        <f>IF(AND($A$461&lt;=AK$367,AK$367&lt;=$B$461),$D$461,"")</f>
        <v/>
      </c>
      <c r="LJ461" s="269" t="str">
        <f>IF(AND($A$461&lt;=AK$367,AK$367&lt;=$B$461),((1/3)*$D$461),"")</f>
        <v/>
      </c>
      <c r="LK461" s="269" t="str">
        <f>IF(AND($A$461&lt;=AK$367,AK$367&lt;=$B$461),((2/3)*$D$461),"")</f>
        <v/>
      </c>
      <c r="LL461" s="269" t="str">
        <f>IF(AND($A$461&lt;=AK$367,AK$367&lt;=$B$461),$E$461,"")</f>
        <v/>
      </c>
      <c r="LM461" s="269" t="str">
        <f>IF(AND($A$461&lt;=AK$367,AK$367&lt;=$B$461),((1/3)*$E$461),"")</f>
        <v/>
      </c>
      <c r="LN461" s="269" t="str">
        <f>IF(AND($A$461&lt;=AK$367,AK$367&lt;=$B$461),((2/3)*$E$461),"")</f>
        <v/>
      </c>
      <c r="LO461" s="269" t="str">
        <f>IF(AND($A$461&lt;=AL$367,AL$367&lt;=$B$461),$C$461,"")</f>
        <v/>
      </c>
      <c r="LP461" s="269" t="str">
        <f>IF(AND($A$461&lt;=AL$367,AL$367&lt;=$B$461),((1/3)*$C$461),"")</f>
        <v/>
      </c>
      <c r="LQ461" s="269" t="str">
        <f>IF(AND($A$461&lt;=AL$367,AL$367&lt;=$B$461),((2/3)*$C$461),"")</f>
        <v/>
      </c>
      <c r="LR461" s="269" t="str">
        <f>IF(AND($A$461&lt;=AL$367,AL$367&lt;=$B$461),$D$461,"")</f>
        <v/>
      </c>
      <c r="LS461" s="269" t="str">
        <f>IF(AND($A$461&lt;=AL$367,AL$367&lt;=$B$461),((1/3)*$D$461),"")</f>
        <v/>
      </c>
      <c r="LT461" s="269" t="str">
        <f>IF(AND($A$461&lt;=AL$367,AL$367&lt;=$B$461),((2/3)*$D$461),"")</f>
        <v/>
      </c>
      <c r="LU461" s="269" t="str">
        <f>IF(AND($A$461&lt;=AL$367,AL$367&lt;=$B$461),$E$461,"")</f>
        <v/>
      </c>
      <c r="LV461" s="269" t="str">
        <f>IF(AND($A$461&lt;=AL$367,AL$367&lt;=$B$461),((1/3)*$E$461),"")</f>
        <v/>
      </c>
      <c r="LW461" s="269" t="str">
        <f>IF(AND($A$461&lt;=AL$367,AL$367&lt;=$B$461),((2/3)*$E$461),"")</f>
        <v/>
      </c>
      <c r="LX461" s="269" t="str">
        <f>IF(AND($A$461&lt;=AM$367,AM$367&lt;=$B$461),$C$461,"")</f>
        <v/>
      </c>
      <c r="LY461" s="269" t="str">
        <f>IF(AND($A$461&lt;=AM$367,AM$367&lt;=$B$461),((1/3)*$C$461),"")</f>
        <v/>
      </c>
      <c r="LZ461" s="269" t="str">
        <f>IF(AND($A$461&lt;=AM$367,AM$367&lt;=$B$461),((2/3)*$C$461),"")</f>
        <v/>
      </c>
      <c r="MA461" s="269" t="str">
        <f>IF(AND($A$461&lt;=AM$367,AM$367&lt;=$B$461),$D$461,"")</f>
        <v/>
      </c>
      <c r="MB461" s="269" t="str">
        <f>IF(AND($A$461&lt;=AM$367,AM$367&lt;=$B$461),((1/3)*$D$461),"")</f>
        <v/>
      </c>
      <c r="MC461" s="269" t="str">
        <f>IF(AND($A$461&lt;=AM$367,AM$367&lt;=$B$461),((2/3)*$D$461),"")</f>
        <v/>
      </c>
      <c r="MD461" s="269" t="str">
        <f>IF(AND($A$461&lt;=AM$367,AM$367&lt;=$B$461),$E$461,"")</f>
        <v/>
      </c>
      <c r="ME461" s="269" t="str">
        <f>IF(AND($A$461&lt;=AM$367,AM$367&lt;=$B$461),((1/3)*$E$461),"")</f>
        <v/>
      </c>
      <c r="MF461" s="269" t="str">
        <f>IF(AND($A$461&lt;=AM$367,AM$367&lt;=$B$461),((2/3)*$E$461),"")</f>
        <v/>
      </c>
      <c r="MG461" s="269" t="str">
        <f>IF(AND($A$461&lt;=AN$367,AN$367&lt;=$B$461),$C$461,"")</f>
        <v/>
      </c>
      <c r="MH461" s="269" t="str">
        <f>IF(AND($A$461&lt;=AN$367,AN$367&lt;=$B$461),((1/3)*$C$461),"")</f>
        <v/>
      </c>
      <c r="MI461" s="269" t="str">
        <f>IF(AND($A$461&lt;=AN$367,AN$367&lt;=$B$461),((2/3)*$C$461),"")</f>
        <v/>
      </c>
      <c r="MJ461" s="269" t="str">
        <f>IF(AND($A$461&lt;=AN$367,AN$367&lt;=$B$461),$D$461,"")</f>
        <v/>
      </c>
      <c r="MK461" s="269" t="str">
        <f>IF(AND($A$461&lt;=AN$367,AN$367&lt;=$B$461),((1/3)*$D$461),"")</f>
        <v/>
      </c>
      <c r="ML461" s="269" t="str">
        <f>IF(AND($A$461&lt;=AN$367,AN$367&lt;=$B$461),((2/3)*$D$461),"")</f>
        <v/>
      </c>
      <c r="MM461" s="269" t="str">
        <f>IF(AND($A$461&lt;=AN$367,AN$367&lt;=$B$461),$E$461,"")</f>
        <v/>
      </c>
      <c r="MN461" s="269" t="str">
        <f>IF(AND($A$461&lt;=AN$367,AN$367&lt;=$B$461),((1/3)*$E$461),"")</f>
        <v/>
      </c>
      <c r="MO461" s="269" t="str">
        <f>IF(AND($A$461&lt;=AN$367,AN$367&lt;=$B$461),((2/3)*$E$461),"")</f>
        <v/>
      </c>
      <c r="MP461" s="269" t="str">
        <f>IF(AND($A$461&lt;=AO$367,AO$367&lt;=$B$461),$C$461,"")</f>
        <v/>
      </c>
      <c r="MQ461" s="269" t="str">
        <f>IF(AND($A$461&lt;=AO$367,AO$367&lt;=$B$461),((1/3)*$C$461),"")</f>
        <v/>
      </c>
      <c r="MR461" s="269" t="str">
        <f>IF(AND($A$461&lt;=AO$367,AO$367&lt;=$B$461),((2/3)*$C$461),"")</f>
        <v/>
      </c>
      <c r="MS461" s="269" t="str">
        <f>IF(AND($A$461&lt;=AO$367,AO$367&lt;=$B$461),$D$461,"")</f>
        <v/>
      </c>
      <c r="MT461" s="269" t="str">
        <f>IF(AND($A$461&lt;=AO$367,AO$367&lt;=$B$461),((1/3)*$D$461),"")</f>
        <v/>
      </c>
      <c r="MU461" s="269" t="str">
        <f>IF(AND($A$461&lt;=AO$367,AO$367&lt;=$B$461),((2/3)*$D$461),"")</f>
        <v/>
      </c>
      <c r="MV461" s="269" t="str">
        <f>IF(AND($A$461&lt;=AO$367,AO$367&lt;=$B$461),$E$461,"")</f>
        <v/>
      </c>
      <c r="MW461" s="269" t="str">
        <f>IF(AND($A$461&lt;=AO$367,AO$367&lt;=$B$461),((1/3)*$E$461),"")</f>
        <v/>
      </c>
      <c r="MX461" s="269" t="str">
        <f>IF(AND($A$461&lt;=AO$367,AO$367&lt;=$B$461),((2/3)*$E$461),"")</f>
        <v/>
      </c>
      <c r="MY461" s="269" t="str">
        <f>IF(AND($A$461&lt;=AP$367,AP$367&lt;=$B$461),$C$461,"")</f>
        <v/>
      </c>
      <c r="MZ461" s="269" t="str">
        <f>IF(AND($A$461&lt;=AP$367,AP$367&lt;=$B$461),((1/3)*$C$461),"")</f>
        <v/>
      </c>
      <c r="NA461" s="269" t="str">
        <f>IF(AND($A$461&lt;=AP$367,AP$367&lt;=$B$461),((2/3)*$C$461),"")</f>
        <v/>
      </c>
      <c r="NB461" s="269" t="str">
        <f>IF(AND($A$461&lt;=AP$367,AP$367&lt;=$B$461),$D$461,"")</f>
        <v/>
      </c>
      <c r="NC461" s="269" t="str">
        <f>IF(AND($A$461&lt;=AP$367,AP$367&lt;=$B$461),((1/3)*$D$461),"")</f>
        <v/>
      </c>
      <c r="ND461" s="269" t="str">
        <f>IF(AND($A$461&lt;=AP$367,AP$367&lt;=$B$461),((2/3)*$D$461),"")</f>
        <v/>
      </c>
      <c r="NE461" s="269" t="str">
        <f>IF(AND($A$461&lt;=AP$367,AP$367&lt;=$B$461),$E$461,"")</f>
        <v/>
      </c>
      <c r="NF461" s="269" t="str">
        <f>IF(AND($A$461&lt;=AP$367,AP$367&lt;=$B$461),((1/3)*$E$461),"")</f>
        <v/>
      </c>
      <c r="NG461" s="269" t="str">
        <f>IF(AND($A$461&lt;=AP$367,AP$367&lt;=$B$461),((2/3)*$E$461),"")</f>
        <v/>
      </c>
      <c r="NH461" s="269" t="str">
        <f>IF(AND($A$461&lt;=AQ$367,AQ$367&lt;=$B$461),$C$461,"")</f>
        <v/>
      </c>
      <c r="NI461" s="269" t="str">
        <f>IF(AND($A$461&lt;=AQ$367,AQ$367&lt;=$B$461),((1/3)*$C$461),"")</f>
        <v/>
      </c>
      <c r="NJ461" s="269" t="str">
        <f>IF(AND($A$461&lt;=AQ$367,AQ$367&lt;=$B$461),((2/3)*$C$461),"")</f>
        <v/>
      </c>
      <c r="NK461" s="269" t="str">
        <f>IF(AND($A$461&lt;=AQ$367,AQ$367&lt;=$B$461),$D$461,"")</f>
        <v/>
      </c>
      <c r="NL461" s="269" t="str">
        <f>IF(AND($A$461&lt;=AQ$367,AQ$367&lt;=$B$461),((1/3)*$D$461),"")</f>
        <v/>
      </c>
      <c r="NM461" s="269" t="str">
        <f>IF(AND($A$461&lt;=AQ$367,AQ$367&lt;=$B$461),((2/3)*$D$461),"")</f>
        <v/>
      </c>
      <c r="NN461" s="269" t="str">
        <f>IF(AND($A$461&lt;=AQ$367,AQ$367&lt;=$B$461),$E$461,"")</f>
        <v/>
      </c>
      <c r="NO461" s="269" t="str">
        <f>IF(AND($A$461&lt;=AQ$367,AQ$367&lt;=$B$461),((1/3)*$E$461),"")</f>
        <v/>
      </c>
      <c r="NP461" s="269" t="str">
        <f>IF(AND($A$461&lt;=AQ$367,AQ$367&lt;=$B$461),((2/3)*$E$461),"")</f>
        <v/>
      </c>
      <c r="NQ461" s="269" t="str">
        <f>IF(AND($A$461&lt;=AR$367,AR$367&lt;=$B$461),$C$461,"")</f>
        <v/>
      </c>
      <c r="NR461" s="269" t="str">
        <f>IF(AND($A$461&lt;=AR$367,AR$367&lt;=$B$461),((1/3)*$C$461),"")</f>
        <v/>
      </c>
      <c r="NS461" s="269" t="str">
        <f>IF(AND($A$461&lt;=AR$367,AR$367&lt;=$B$461),((2/3)*$C$461),"")</f>
        <v/>
      </c>
      <c r="NT461" s="269" t="str">
        <f>IF(AND($A$461&lt;=AR$367,AR$367&lt;=$B$461),$D$461,"")</f>
        <v/>
      </c>
      <c r="NU461" s="269" t="str">
        <f>IF(AND($A$461&lt;=AR$367,AR$367&lt;=$B$461),((1/3)*$D$461),"")</f>
        <v/>
      </c>
      <c r="NV461" s="269" t="str">
        <f>IF(AND($A$461&lt;=AR$367,AR$367&lt;=$B$461),((2/3)*$D$461),"")</f>
        <v/>
      </c>
      <c r="NW461" s="269" t="str">
        <f>IF(AND($A$461&lt;=AR$367,AR$367&lt;=$B$461),$E$461,"")</f>
        <v/>
      </c>
      <c r="NX461" s="269" t="str">
        <f>IF(AND($A$461&lt;=AR$367,AR$367&lt;=$B$461),((1/3)*$E$461),"")</f>
        <v/>
      </c>
      <c r="NY461" s="269" t="str">
        <f>IF(AND($A$461&lt;=AR$367,AR$367&lt;=$B$461),((2/3)*$E$461),"")</f>
        <v/>
      </c>
      <c r="NZ461" s="269" t="str">
        <f>IF(AND($A$461&lt;=AS$367,AS$367&lt;=$B$461),$C$461,"")</f>
        <v/>
      </c>
      <c r="OA461" s="269" t="str">
        <f>IF(AND($A$461&lt;=AS$367,AS$367&lt;=$B$461),((1/3)*$C$461),"")</f>
        <v/>
      </c>
      <c r="OB461" s="269" t="str">
        <f>IF(AND($A$461&lt;=AS$367,AS$367&lt;=$B$461),((2/3)*$C$461),"")</f>
        <v/>
      </c>
      <c r="OC461" s="269" t="str">
        <f>IF(AND($A$461&lt;=AS$367,AS$367&lt;=$B$461),$D$461,"")</f>
        <v/>
      </c>
      <c r="OD461" s="269" t="str">
        <f>IF(AND($A$461&lt;=AS$367,AS$367&lt;=$B$461),((1/3)*$D$461),"")</f>
        <v/>
      </c>
      <c r="OE461" s="269" t="str">
        <f>IF(AND($A$461&lt;=AS$367,AS$367&lt;=$B$461),((2/3)*$D$461),"")</f>
        <v/>
      </c>
      <c r="OF461" s="269" t="str">
        <f>IF(AND($A$461&lt;=AS$367,AS$367&lt;=$B$461),$E$461,"")</f>
        <v/>
      </c>
      <c r="OG461" s="269" t="str">
        <f>IF(AND($A$461&lt;=AS$367,AS$367&lt;=$B$461),((1/3)*$E$461),"")</f>
        <v/>
      </c>
      <c r="OH461" s="269" t="str">
        <f>IF(AND($A$461&lt;=AS$367,AS$367&lt;=$B$461),((2/3)*$E$461),"")</f>
        <v/>
      </c>
      <c r="OI461" s="269" t="str">
        <f>IF(AND($A$461&lt;=AT$367,AT$367&lt;=$B$461),$C$461,"")</f>
        <v/>
      </c>
      <c r="OJ461" s="269" t="str">
        <f>IF(AND($A$461&lt;=AT$367,AT$367&lt;=$B$461),((1/3)*$C$461),"")</f>
        <v/>
      </c>
      <c r="OK461" s="269" t="str">
        <f>IF(AND($A$461&lt;=AT$367,AT$367&lt;=$B$461),((2/3)*$C$461),"")</f>
        <v/>
      </c>
      <c r="OL461" s="269" t="str">
        <f>IF(AND($A$461&lt;=AT$367,AT$367&lt;=$B$461),$D$461,"")</f>
        <v/>
      </c>
      <c r="OM461" s="269" t="str">
        <f>IF(AND($A$461&lt;=AT$367,AT$367&lt;=$B$461),((1/3)*$D$461),"")</f>
        <v/>
      </c>
      <c r="ON461" s="269" t="str">
        <f>IF(AND($A$461&lt;=AT$367,AT$367&lt;=$B$461),((2/3)*$D$461),"")</f>
        <v/>
      </c>
      <c r="OO461" s="269" t="str">
        <f>IF(AND($A$461&lt;=AT$367,AT$367&lt;=$B$461),$E$461,"")</f>
        <v/>
      </c>
      <c r="OP461" s="269" t="str">
        <f>IF(AND($A$461&lt;=AT$367,AT$367&lt;=$B$461),((1/3)*$E$461),"")</f>
        <v/>
      </c>
      <c r="OQ461" s="269" t="str">
        <f>IF(AND($A$461&lt;=AT$367,AT$367&lt;=$B$461),((2/3)*$E$461),"")</f>
        <v/>
      </c>
      <c r="OR461" s="269" t="str">
        <f>IF(AND($A$461&lt;=AU$367,AU$367&lt;=$B$461),$C$461,"")</f>
        <v/>
      </c>
      <c r="OS461" s="269" t="str">
        <f>IF(AND($A$461&lt;=AU$367,AU$367&lt;=$B$461),((1/3)*$C$461),"")</f>
        <v/>
      </c>
      <c r="OT461" s="269" t="str">
        <f>IF(AND($A$461&lt;=AU$367,AU$367&lt;=$B$461),((2/3)*$C$461),"")</f>
        <v/>
      </c>
      <c r="OU461" s="269" t="str">
        <f>IF(AND($A$461&lt;=AU$367,AU$367&lt;=$B$461),$D$461,"")</f>
        <v/>
      </c>
      <c r="OV461" s="269" t="str">
        <f>IF(AND($A$461&lt;=AU$367,AU$367&lt;=$B$461),((1/3)*$D$461),"")</f>
        <v/>
      </c>
      <c r="OW461" s="269" t="str">
        <f>IF(AND($A$461&lt;=AU$367,AU$367&lt;=$B$461),((2/3)*$D$461),"")</f>
        <v/>
      </c>
      <c r="OX461" s="269" t="str">
        <f>IF(AND($A$461&lt;=AU$367,AU$367&lt;=$B$461),$E$461,"")</f>
        <v/>
      </c>
      <c r="OY461" s="269" t="str">
        <f>IF(AND($A$461&lt;=AU$367,AU$367&lt;=$B$461),((1/3)*$E$461),"")</f>
        <v/>
      </c>
      <c r="OZ461" s="269" t="str">
        <f>IF(AND($A$461&lt;=AU$367,AU$367&lt;=$B$461),((2/3)*$E$461),"")</f>
        <v/>
      </c>
      <c r="PA461" s="269" t="str">
        <f>IF(AND($A$461&lt;=AV$367,AV$367&lt;=$B$461),$C$461,"")</f>
        <v/>
      </c>
      <c r="PB461" s="269" t="str">
        <f>IF(AND($A$461&lt;=AV$367,AV$367&lt;=$B$461),((1/3)*$C$461),"")</f>
        <v/>
      </c>
      <c r="PC461" s="269" t="str">
        <f>IF(AND($A$461&lt;=AV$367,AV$367&lt;=$B$461),((2/3)*$C$461),"")</f>
        <v/>
      </c>
      <c r="PD461" s="269" t="str">
        <f>IF(AND($A$461&lt;=AV$367,AV$367&lt;=$B$461),$D$461,"")</f>
        <v/>
      </c>
      <c r="PE461" s="269" t="str">
        <f>IF(AND($A$461&lt;=AV$367,AV$367&lt;=$B$461),((1/3)*$D$461),"")</f>
        <v/>
      </c>
      <c r="PF461" s="269" t="str">
        <f>IF(AND($A$461&lt;=AV$367,AV$367&lt;=$B$461),((2/3)*$D$461),"")</f>
        <v/>
      </c>
      <c r="PG461" s="269" t="str">
        <f>IF(AND($A$461&lt;=AV$367,AV$367&lt;=$B$461),$E$461,"")</f>
        <v/>
      </c>
      <c r="PH461" s="269" t="str">
        <f>IF(AND($A$461&lt;=AV$367,AV$367&lt;=$B$461),((1/3)*$E$461),"")</f>
        <v/>
      </c>
      <c r="PI461" s="269" t="str">
        <f>IF(AND($A$461&lt;=AV$367,AV$367&lt;=$B$461),((2/3)*$E$461),"")</f>
        <v/>
      </c>
      <c r="PJ461" s="269" t="str">
        <f>IF(AND($A$461&lt;=AW$367,AW$367&lt;=$B$461),$C$461,"")</f>
        <v/>
      </c>
      <c r="PK461" s="269" t="str">
        <f>IF(AND($A$461&lt;=AW$367,AW$367&lt;=$B$461),((1/3)*$C$461),"")</f>
        <v/>
      </c>
      <c r="PL461" s="269" t="str">
        <f>IF(AND($A$461&lt;=AW$367,AW$367&lt;=$B$461),((2/3)*$C$461),"")</f>
        <v/>
      </c>
      <c r="PM461" s="269" t="str">
        <f>IF(AND($A$461&lt;=AW$367,AW$367&lt;=$B$461),$D$461,"")</f>
        <v/>
      </c>
      <c r="PN461" s="269" t="str">
        <f>IF(AND($A$461&lt;=AW$367,AW$367&lt;=$B$461),((1/3)*$D$461),"")</f>
        <v/>
      </c>
      <c r="PO461" s="269" t="str">
        <f>IF(AND($A$461&lt;=AW$367,AW$367&lt;=$B$461),((2/3)*$D$461),"")</f>
        <v/>
      </c>
      <c r="PP461" s="269" t="str">
        <f>IF(AND($A$461&lt;=AW$367,AW$367&lt;=$B$461),$E$461,"")</f>
        <v/>
      </c>
      <c r="PQ461" s="269" t="str">
        <f>IF(AND($A$461&lt;=AW$367,AW$367&lt;=$B$461),((1/3)*$E$461),"")</f>
        <v/>
      </c>
      <c r="PR461" s="269" t="str">
        <f>IF(AND($A$461&lt;=AW$367,AW$367&lt;=$B$461),((2/3)*$E$461),"")</f>
        <v/>
      </c>
      <c r="PS461" s="269" t="str">
        <f>IF(AND($A$461&lt;=AX$367,AX$367&lt;=$B$461),$C$461,"")</f>
        <v/>
      </c>
      <c r="PT461" s="269" t="str">
        <f>IF(AND($A$461&lt;=AX$367,AX$367&lt;=$B$461),((1/3)*$C$461),"")</f>
        <v/>
      </c>
      <c r="PU461" s="269" t="str">
        <f>IF(AND($A$461&lt;=AX$367,AX$367&lt;=$B$461),((2/3)*$C$461),"")</f>
        <v/>
      </c>
      <c r="PV461" s="269" t="str">
        <f>IF(AND($A$461&lt;=AX$367,AX$367&lt;=$B$461),$D$461,"")</f>
        <v/>
      </c>
      <c r="PW461" s="269" t="str">
        <f>IF(AND($A$461&lt;=AX$367,AX$367&lt;=$B$461),((1/3)*$D$461),"")</f>
        <v/>
      </c>
      <c r="PX461" s="269" t="str">
        <f>IF(AND($A$461&lt;=AX$367,AX$367&lt;=$B$461),((2/3)*$D$461),"")</f>
        <v/>
      </c>
      <c r="PY461" s="269" t="str">
        <f>IF(AND($A$461&lt;=AX$367,AX$367&lt;=$B$461),$E$461,"")</f>
        <v/>
      </c>
      <c r="PZ461" s="269" t="str">
        <f>IF(AND($A$461&lt;=AX$367,AX$367&lt;=$B$461),((1/3)*$E$461),"")</f>
        <v/>
      </c>
      <c r="QA461" s="269" t="str">
        <f>IF(AND($A$461&lt;=AX$367,AX$367&lt;=$B$461),((2/3)*$E$461),"")</f>
        <v/>
      </c>
      <c r="QB461" s="269" t="str">
        <f>IF(AND($A$461&lt;=AY$367,AY$367&lt;=$B$461),$C$461,"")</f>
        <v/>
      </c>
      <c r="QC461" s="269" t="str">
        <f>IF(AND($A$461&lt;=AY$367,AY$367&lt;=$B$461),((1/3)*$C$461),"")</f>
        <v/>
      </c>
      <c r="QD461" s="269" t="str">
        <f>IF(AND($A$461&lt;=AY$367,AY$367&lt;=$B$461),((2/3)*$C$461),"")</f>
        <v/>
      </c>
      <c r="QE461" s="269" t="str">
        <f>IF(AND($A$461&lt;=AY$367,AY$367&lt;=$B$461),$D$461,"")</f>
        <v/>
      </c>
      <c r="QF461" s="269" t="str">
        <f>IF(AND($A$461&lt;=AY$367,AY$367&lt;=$B$461),((1/3)*$D$461),"")</f>
        <v/>
      </c>
      <c r="QG461" s="269" t="str">
        <f>IF(AND($A$461&lt;=AY$367,AY$367&lt;=$B$461),((2/3)*$D$461),"")</f>
        <v/>
      </c>
      <c r="QH461" s="269" t="str">
        <f>IF(AND($A$461&lt;=AY$367,AY$367&lt;=$B$461),$E$461,"")</f>
        <v/>
      </c>
      <c r="QI461" s="269" t="str">
        <f>IF(AND($A$461&lt;=AY$367,AY$367&lt;=$B$461),((1/3)*$E$461),"")</f>
        <v/>
      </c>
      <c r="QJ461" s="269" t="str">
        <f>IF(AND($A$461&lt;=AY$367,AY$367&lt;=$B$461),((2/3)*$E$461),"")</f>
        <v/>
      </c>
      <c r="QK461" s="269" t="str">
        <f>IF(AND($A$461&lt;=AZ$367,AZ$367&lt;=$B$461),$C$461,"")</f>
        <v/>
      </c>
      <c r="QL461" s="269" t="str">
        <f>IF(AND($A$461&lt;=AZ$367,AZ$367&lt;=$B$461),((1/3)*$C$461),"")</f>
        <v/>
      </c>
      <c r="QM461" s="269" t="str">
        <f>IF(AND($A$461&lt;=AZ$367,AZ$367&lt;=$B$461),((2/3)*$C$461),"")</f>
        <v/>
      </c>
      <c r="QN461" s="269" t="str">
        <f>IF(AND($A$461&lt;=AZ$367,AZ$367&lt;=$B$461),$D$461,"")</f>
        <v/>
      </c>
      <c r="QO461" s="269" t="str">
        <f>IF(AND($A$461&lt;=AZ$367,AZ$367&lt;=$B$461),((1/3)*$D$461),"")</f>
        <v/>
      </c>
      <c r="QP461" s="269" t="str">
        <f>IF(AND($A$461&lt;=AZ$367,AZ$367&lt;=$B$461),((2/3)*$D$461),"")</f>
        <v/>
      </c>
      <c r="QQ461" s="269" t="str">
        <f>IF(AND($A$461&lt;=AZ$367,AZ$367&lt;=$B$461),$E$461,"")</f>
        <v/>
      </c>
      <c r="QR461" s="269" t="str">
        <f>IF(AND($A$461&lt;=AZ$367,AZ$367&lt;=$B$461),((1/3)*$E$461),"")</f>
        <v/>
      </c>
      <c r="QS461" s="269" t="str">
        <f>IF(AND($A$461&lt;=AZ$367,AZ$367&lt;=$B$461),((2/3)*$E$461),"")</f>
        <v/>
      </c>
      <c r="QT461" s="269" t="str">
        <f>IF(AND($A$461&lt;=BA$367,BA$367&lt;=$B$461),$C$461,"")</f>
        <v/>
      </c>
      <c r="QU461" s="269" t="str">
        <f>IF(AND($A$461&lt;=BA$367,BA$367&lt;=$B$461),((1/3)*$C$461),"")</f>
        <v/>
      </c>
      <c r="QV461" s="269" t="str">
        <f>IF(AND($A$461&lt;=BA$367,BA$367&lt;=$B$461),((2/3)*$C$461),"")</f>
        <v/>
      </c>
      <c r="QW461" s="269" t="str">
        <f>IF(AND($A$461&lt;=BA$367,BA$367&lt;=$B$461),$D$461,"")</f>
        <v/>
      </c>
      <c r="QX461" s="269" t="str">
        <f>IF(AND($A$461&lt;=BA$367,BA$367&lt;=$B$461),((1/3)*$D$461),"")</f>
        <v/>
      </c>
      <c r="QY461" s="269" t="str">
        <f>IF(AND($A$461&lt;=BA$367,BA$367&lt;=$B$461),((2/3)*$D$461),"")</f>
        <v/>
      </c>
      <c r="QZ461" s="269" t="str">
        <f>IF(AND($A$461&lt;=BA$367,BA$367&lt;=$B$461),$E$461,"")</f>
        <v/>
      </c>
      <c r="RA461" s="269" t="str">
        <f>IF(AND($A$461&lt;=BA$367,BA$367&lt;=$B$461),((1/3)*$E$461),"")</f>
        <v/>
      </c>
      <c r="RB461" s="269" t="str">
        <f>IF(AND($A$461&lt;=BA$367,BA$367&lt;=$B$461),((2/3)*$E$461),"")</f>
        <v/>
      </c>
      <c r="RC461" s="269" t="str">
        <f>IF(AND($A$461&lt;=BB$367,BB$367&lt;=$B$461),$C$461,"")</f>
        <v/>
      </c>
      <c r="RD461" s="269" t="str">
        <f>IF(AND($A$461&lt;=BB$367,BB$367&lt;=$B$461),((1/3)*$C$461),"")</f>
        <v/>
      </c>
      <c r="RE461" s="269" t="str">
        <f>IF(AND($A$461&lt;=BB$367,BB$367&lt;=$B$461),((2/3)*$C$461),"")</f>
        <v/>
      </c>
      <c r="RF461" s="269" t="str">
        <f>IF(AND($A$461&lt;=BB$367,BB$367&lt;=$B$461),$D$461,"")</f>
        <v/>
      </c>
      <c r="RG461" s="269" t="str">
        <f>IF(AND($A$461&lt;=BB$367,BB$367&lt;=$B$461),((1/3)*$D$461),"")</f>
        <v/>
      </c>
      <c r="RH461" s="269" t="str">
        <f>IF(AND($A$461&lt;=BB$367,BB$367&lt;=$B$461),((2/3)*$D$461),"")</f>
        <v/>
      </c>
      <c r="RI461" s="269" t="str">
        <f>IF(AND($A$461&lt;=BB$367,BB$367&lt;=$B$461),$E$461,"")</f>
        <v/>
      </c>
      <c r="RJ461" s="269" t="str">
        <f>IF(AND($A$461&lt;=BB$367,BB$367&lt;=$B$461),((1/3)*$E$461),"")</f>
        <v/>
      </c>
      <c r="RK461" s="269" t="str">
        <f>IF(AND($A$461&lt;=BB$367,BB$367&lt;=$B$461),((2/3)*$E$461),"")</f>
        <v/>
      </c>
      <c r="RL461" s="269" t="str">
        <f>IF(AND($A$461&lt;=BC$367,BC$367&lt;=$B$461),$C$461,"")</f>
        <v/>
      </c>
      <c r="RM461" s="269" t="str">
        <f>IF(AND($A$461&lt;=BC$367,BC$367&lt;=$B$461),((1/3)*$C$461),"")</f>
        <v/>
      </c>
      <c r="RN461" s="269" t="str">
        <f>IF(AND($A$461&lt;=BC$367,BC$367&lt;=$B$461),((2/3)*$C$461),"")</f>
        <v/>
      </c>
      <c r="RO461" s="269" t="str">
        <f>IF(AND($A$461&lt;=BC$367,BC$367&lt;=$B$461),$D$461,"")</f>
        <v/>
      </c>
      <c r="RP461" s="269" t="str">
        <f>IF(AND($A$461&lt;=BC$367,BC$367&lt;=$B$461),((1/3)*$D$461),"")</f>
        <v/>
      </c>
      <c r="RQ461" s="269" t="str">
        <f>IF(AND($A$461&lt;=BC$367,BC$367&lt;=$B$461),((2/3)*$D$461),"")</f>
        <v/>
      </c>
      <c r="RR461" s="269" t="str">
        <f>IF(AND($A$461&lt;=BC$367,BC$367&lt;=$B$461),$E$461,"")</f>
        <v/>
      </c>
      <c r="RS461" s="269" t="str">
        <f>IF(AND($A$461&lt;=BC$367,BC$367&lt;=$B$461),((1/3)*$E$461),"")</f>
        <v/>
      </c>
      <c r="RT461" s="269" t="str">
        <f>IF(AND($A$461&lt;=BC$367,BC$367&lt;=$B$461),((2/3)*$E$461),"")</f>
        <v/>
      </c>
      <c r="RU461" s="269" t="str">
        <f>IF(AND($A$461&lt;=BD$367,BD$367&lt;=$B$461),$C$461,"")</f>
        <v/>
      </c>
      <c r="RV461" s="269" t="str">
        <f>IF(AND($A$461&lt;=BD$367,BD$367&lt;=$B$461),((1/3)*$C$461),"")</f>
        <v/>
      </c>
      <c r="RW461" s="269" t="str">
        <f>IF(AND($A$461&lt;=BD$367,BD$367&lt;=$B$461),((2/3)*$C$461),"")</f>
        <v/>
      </c>
      <c r="RX461" s="269" t="str">
        <f>IF(AND($A$461&lt;=BD$367,BD$367&lt;=$B$461),$D$461,"")</f>
        <v/>
      </c>
      <c r="RY461" s="269" t="str">
        <f>IF(AND($A$461&lt;=BD$367,BD$367&lt;=$B$461),((1/3)*$D$461),"")</f>
        <v/>
      </c>
      <c r="RZ461" s="269" t="str">
        <f>IF(AND($A$461&lt;=BD$367,BD$367&lt;=$B$461),((2/3)*$D$461),"")</f>
        <v/>
      </c>
      <c r="SA461" s="269" t="str">
        <f>IF(AND($A$461&lt;=BD$367,BD$367&lt;=$B$461),$E$461,"")</f>
        <v/>
      </c>
      <c r="SB461" s="269" t="str">
        <f>IF(AND($A$461&lt;=BD$367,BD$367&lt;=$B$461),((1/3)*$E$461),"")</f>
        <v/>
      </c>
      <c r="SC461" s="269" t="str">
        <f>IF(AND($A$461&lt;=BD$367,BD$367&lt;=$B$461),((2/3)*$E$461),"")</f>
        <v/>
      </c>
      <c r="SD461" s="269" t="str">
        <f>IF(AND($A$461&lt;=BE$367,BE$367&lt;=$B$461),$C$461,"")</f>
        <v/>
      </c>
      <c r="SE461" s="269" t="str">
        <f>IF(AND($A$461&lt;=BE$367,BE$367&lt;=$B$461),((1/3)*$C$461),"")</f>
        <v/>
      </c>
      <c r="SF461" s="269" t="str">
        <f>IF(AND($A$461&lt;=BE$367,BE$367&lt;=$B$461),((2/3)*$C$461),"")</f>
        <v/>
      </c>
      <c r="SG461" s="269" t="str">
        <f>IF(AND($A$461&lt;=BE$367,BE$367&lt;=$B$461),$D$461,"")</f>
        <v/>
      </c>
      <c r="SH461" s="269" t="str">
        <f>IF(AND($A$461&lt;=BE$367,BE$367&lt;=$B$461),((1/3)*$D$461),"")</f>
        <v/>
      </c>
      <c r="SI461" s="269" t="str">
        <f>IF(AND($A$461&lt;=BE$367,BE$367&lt;=$B$461),((2/3)*$D$461),"")</f>
        <v/>
      </c>
      <c r="SJ461" s="269" t="str">
        <f>IF(AND($A$461&lt;=BE$367,BE$367&lt;=$B$461),$E$461,"")</f>
        <v/>
      </c>
      <c r="SK461" s="269" t="str">
        <f>IF(AND($A$461&lt;=BE$367,BE$367&lt;=$B$461),((1/3)*$E$461),"")</f>
        <v/>
      </c>
      <c r="SL461" s="269" t="str">
        <f>IF(AND($A$461&lt;=BE$367,BE$367&lt;=$B$461),((2/3)*$E$461),"")</f>
        <v/>
      </c>
      <c r="SM461" s="269" t="str">
        <f>IF(AND($A$461&lt;=BF$367,BF$367&lt;=$B$461),$C$461,"")</f>
        <v/>
      </c>
      <c r="SN461" s="269" t="str">
        <f>IF(AND($A$461&lt;=BF$367,BF$367&lt;=$B$461),((1/3)*$C$461),"")</f>
        <v/>
      </c>
      <c r="SO461" s="269" t="str">
        <f>IF(AND($A$461&lt;=BF$367,BF$367&lt;=$B$461),((2/3)*$C$461),"")</f>
        <v/>
      </c>
      <c r="SP461" s="269" t="str">
        <f>IF(AND($A$461&lt;=BF$367,BF$367&lt;=$B$461),$D$461,"")</f>
        <v/>
      </c>
      <c r="SQ461" s="269" t="str">
        <f>IF(AND($A$461&lt;=BF$367,BF$367&lt;=$B$461),((1/3)*$D$461),"")</f>
        <v/>
      </c>
      <c r="SR461" s="269" t="str">
        <f>IF(AND($A$461&lt;=BF$367,BF$367&lt;=$B$461),((2/3)*$D$461),"")</f>
        <v/>
      </c>
      <c r="SS461" s="269" t="str">
        <f>IF(AND($A$461&lt;=BF$367,BF$367&lt;=$B$461),$E$461,"")</f>
        <v/>
      </c>
      <c r="ST461" s="269" t="str">
        <f>IF(AND($A$461&lt;=BF$367,BF$367&lt;=$B$461),((1/3)*$E$461),"")</f>
        <v/>
      </c>
      <c r="SU461" s="269" t="str">
        <f>IF(AND($A$461&lt;=BF$367,BF$367&lt;=$B$461),((2/3)*$E$461),"")</f>
        <v/>
      </c>
      <c r="SV461" s="269" t="str">
        <f>IF(AND($A$461&lt;=BG$367,BG$367&lt;=$B$461),$C$461,"")</f>
        <v/>
      </c>
      <c r="SW461" s="269" t="str">
        <f>IF(AND($A$461&lt;=BG$367,BG$367&lt;=$B$461),((1/3)*$C$461),"")</f>
        <v/>
      </c>
      <c r="SX461" s="269" t="str">
        <f>IF(AND($A$461&lt;=BG$367,BG$367&lt;=$B$461),((2/3)*$C$461),"")</f>
        <v/>
      </c>
      <c r="SY461" s="269" t="str">
        <f>IF(AND($A$461&lt;=BG$367,BG$367&lt;=$B$461),$D$461,"")</f>
        <v/>
      </c>
      <c r="SZ461" s="269" t="str">
        <f>IF(AND($A$461&lt;=BG$367,BG$367&lt;=$B$461),((1/3)*$D$461),"")</f>
        <v/>
      </c>
      <c r="TA461" s="269" t="str">
        <f>IF(AND($A$461&lt;=BG$367,BG$367&lt;=$B$461),((2/3)*$D$461),"")</f>
        <v/>
      </c>
      <c r="TB461" s="269" t="str">
        <f>IF(AND($A$461&lt;=BG$367,BG$367&lt;=$B$461),$E$461,"")</f>
        <v/>
      </c>
      <c r="TC461" s="269" t="str">
        <f>IF(AND($A$461&lt;=BG$367,BG$367&lt;=$B$461),((1/3)*$E$461),"")</f>
        <v/>
      </c>
      <c r="TD461" s="269" t="str">
        <f>IF(AND($A$461&lt;=BG$367,BG$367&lt;=$B$461),((2/3)*$E$461),"")</f>
        <v/>
      </c>
      <c r="TE461" s="269" t="str">
        <f>IF(AND($A$461&lt;=BH$367,BH$367&lt;=$B$461),$C$461,"")</f>
        <v/>
      </c>
      <c r="TF461" s="269" t="str">
        <f>IF(AND($A$461&lt;=BH$367,BH$367&lt;=$B$461),((1/3)*$C$461),"")</f>
        <v/>
      </c>
      <c r="TG461" s="269" t="str">
        <f>IF(AND($A$461&lt;=BH$367,BH$367&lt;=$B$461),((2/3)*$C$461),"")</f>
        <v/>
      </c>
      <c r="TH461" s="269" t="str">
        <f>IF(AND($A$461&lt;=BH$367,BH$367&lt;=$B$461),$D$461,"")</f>
        <v/>
      </c>
      <c r="TI461" s="269" t="str">
        <f>IF(AND($A$461&lt;=BH$367,BH$367&lt;=$B$461),((1/3)*$D$461),"")</f>
        <v/>
      </c>
      <c r="TJ461" s="269" t="str">
        <f>IF(AND($A$461&lt;=BH$367,BH$367&lt;=$B$461),((2/3)*$D$461),"")</f>
        <v/>
      </c>
      <c r="TK461" s="269" t="str">
        <f>IF(AND($A$461&lt;=BH$367,BH$367&lt;=$B$461),$E$461,"")</f>
        <v/>
      </c>
      <c r="TL461" s="269" t="str">
        <f>IF(AND($A$461&lt;=BH$367,BH$367&lt;=$B$461),((1/3)*$E$461),"")</f>
        <v/>
      </c>
      <c r="TM461" s="269" t="str">
        <f>IF(AND($A$461&lt;=BH$367,BH$367&lt;=$B$461),((2/3)*$E$461),"")</f>
        <v/>
      </c>
      <c r="TN461" s="269" t="str">
        <f>IF(AND($A$461&lt;=BI$367,BI$367&lt;=$B$461),$C$461,"")</f>
        <v/>
      </c>
      <c r="TO461" s="269" t="str">
        <f>IF(AND($A$461&lt;=BI$367,BI$367&lt;=$B$461),((1/3)*$C$461),"")</f>
        <v/>
      </c>
      <c r="TP461" s="269" t="str">
        <f>IF(AND($A$461&lt;=BI$367,BI$367&lt;=$B$461),((2/3)*$C$461),"")</f>
        <v/>
      </c>
      <c r="TQ461" s="269" t="str">
        <f>IF(AND($A$461&lt;=BI$367,BI$367&lt;=$B$461),$D$461,"")</f>
        <v/>
      </c>
      <c r="TR461" s="269" t="str">
        <f>IF(AND($A$461&lt;=BI$367,BI$367&lt;=$B$461),((1/3)*$D$461),"")</f>
        <v/>
      </c>
      <c r="TS461" s="269" t="str">
        <f>IF(AND($A$461&lt;=BI$367,BI$367&lt;=$B$461),((2/3)*$D$461),"")</f>
        <v/>
      </c>
      <c r="TT461" s="269" t="str">
        <f>IF(AND($A$461&lt;=BI$367,BI$367&lt;=$B$461),$E$461,"")</f>
        <v/>
      </c>
      <c r="TU461" s="269" t="str">
        <f>IF(AND($A$461&lt;=BI$367,BI$367&lt;=$B$461),((1/3)*$E$461),"")</f>
        <v/>
      </c>
      <c r="TV461" s="269" t="str">
        <f>IF(AND($A$461&lt;=BI$367,BI$367&lt;=$B$461),((2/3)*$E$461),"")</f>
        <v/>
      </c>
      <c r="TW461" s="269" t="str">
        <f>IF(AND($A$461&lt;=BJ$367,BJ$367&lt;=$B$461),$C$461,"")</f>
        <v/>
      </c>
      <c r="TX461" s="269" t="str">
        <f>IF(AND($A$461&lt;=BJ$367,BJ$367&lt;=$B$461),((1/3)*$C$461),"")</f>
        <v/>
      </c>
      <c r="TY461" s="269" t="str">
        <f>IF(AND($A$461&lt;=BJ$367,BJ$367&lt;=$B$461),((2/3)*$C$461),"")</f>
        <v/>
      </c>
      <c r="TZ461" s="269" t="str">
        <f>IF(AND($A$461&lt;=BJ$367,BJ$367&lt;=$B$461),$D$461,"")</f>
        <v/>
      </c>
      <c r="UA461" s="269" t="str">
        <f>IF(AND($A$461&lt;=BJ$367,BJ$367&lt;=$B$461),((1/3)*$D$461),"")</f>
        <v/>
      </c>
      <c r="UB461" s="269" t="str">
        <f>IF(AND($A$461&lt;=BJ$367,BJ$367&lt;=$B$461),((2/3)*$D$461),"")</f>
        <v/>
      </c>
      <c r="UC461" s="269" t="str">
        <f>IF(AND($A$461&lt;=BJ$367,BJ$367&lt;=$B$461),$E$461,"")</f>
        <v/>
      </c>
      <c r="UD461" s="269" t="str">
        <f>IF(AND($A$461&lt;=BJ$367,BJ$367&lt;=$B$461),((1/3)*$E$461),"")</f>
        <v/>
      </c>
      <c r="UE461" s="269" t="str">
        <f>IF(AND($A$461&lt;=BJ$367,BJ$367&lt;=$B$461),((2/3)*$E$461),"")</f>
        <v/>
      </c>
      <c r="UF461" s="269" t="str">
        <f>IF(AND($A$461&lt;=BK$367,BK$367&lt;=$B$461),$C$461,"")</f>
        <v/>
      </c>
      <c r="UG461" s="269" t="str">
        <f>IF(AND($A$461&lt;=BK$367,BK$367&lt;=$B$461),((1/3)*$C$461),"")</f>
        <v/>
      </c>
      <c r="UH461" s="269" t="str">
        <f>IF(AND($A$461&lt;=BK$367,BK$367&lt;=$B$461),((2/3)*$C$461),"")</f>
        <v/>
      </c>
      <c r="UI461" s="269" t="str">
        <f>IF(AND($A$461&lt;=BK$367,BK$367&lt;=$B$461),$D$461,"")</f>
        <v/>
      </c>
      <c r="UJ461" s="269" t="str">
        <f>IF(AND($A$461&lt;=BK$367,BK$367&lt;=$B$461),((1/3)*$D$461),"")</f>
        <v/>
      </c>
      <c r="UK461" s="269" t="str">
        <f>IF(AND($A$461&lt;=BK$367,BK$367&lt;=$B$461),((2/3)*$D$461),"")</f>
        <v/>
      </c>
      <c r="UL461" s="269" t="str">
        <f>IF(AND($A$461&lt;=BK$367,BK$367&lt;=$B$461),$E$461,"")</f>
        <v/>
      </c>
      <c r="UM461" s="269" t="str">
        <f>IF(AND($A$461&lt;=BK$367,BK$367&lt;=$B$461),((1/3)*$E$461),"")</f>
        <v/>
      </c>
      <c r="UN461" s="269" t="str">
        <f>IF(AND($A$461&lt;=BK$367,BK$367&lt;=$B$461),((2/3)*$E$461),"")</f>
        <v/>
      </c>
      <c r="UO461" s="269" t="str">
        <f>IF(AND($A$461&lt;=BL$367,BL$367&lt;=$B$461),$C$461,"")</f>
        <v/>
      </c>
      <c r="UP461" s="269" t="str">
        <f>IF(AND($A$461&lt;=BL$367,BL$367&lt;=$B$461),((1/3)*$C$461),"")</f>
        <v/>
      </c>
      <c r="UQ461" s="269" t="str">
        <f>IF(AND($A$461&lt;=BL$367,BL$367&lt;=$B$461),((2/3)*$C$461),"")</f>
        <v/>
      </c>
      <c r="UR461" s="269" t="str">
        <f>IF(AND($A$461&lt;=BL$367,BL$367&lt;=$B$461),$D$461,"")</f>
        <v/>
      </c>
      <c r="US461" s="269" t="str">
        <f>IF(AND($A$461&lt;=BL$367,BL$367&lt;=$B$461),((1/3)*$D$461),"")</f>
        <v/>
      </c>
      <c r="UT461" s="269" t="str">
        <f>IF(AND($A$461&lt;=BL$367,BL$367&lt;=$B$461),((2/3)*$D$461),"")</f>
        <v/>
      </c>
      <c r="UU461" s="269" t="str">
        <f>IF(AND($A$461&lt;=BL$367,BL$367&lt;=$B$461),$E$461,"")</f>
        <v/>
      </c>
      <c r="UV461" s="269" t="str">
        <f>IF(AND($A$461&lt;=BL$367,BL$367&lt;=$B$461),((1/3)*$E$461),"")</f>
        <v/>
      </c>
      <c r="UW461" s="269" t="str">
        <f>IF(AND($A$461&lt;=BL$367,BL$367&lt;=$B$461),((2/3)*$E$461),"")</f>
        <v/>
      </c>
      <c r="UX461" s="269" t="str">
        <f>IF(AND($A$461&lt;=BM$367,BM$367&lt;=$B$461),$C$461,"")</f>
        <v/>
      </c>
      <c r="UY461" s="269" t="str">
        <f>IF(AND($A$461&lt;=BM$367,BM$367&lt;=$B$461),((1/3)*$C$461),"")</f>
        <v/>
      </c>
      <c r="UZ461" s="269" t="str">
        <f>IF(AND($A$461&lt;=BM$367,BM$367&lt;=$B$461),((2/3)*$C$461),"")</f>
        <v/>
      </c>
      <c r="VA461" s="269" t="str">
        <f>IF(AND($A$461&lt;=BM$367,BM$367&lt;=$B$461),$D$461,"")</f>
        <v/>
      </c>
      <c r="VB461" s="269" t="str">
        <f>IF(AND($A$461&lt;=BM$367,BM$367&lt;=$B$461),((1/3)*$D$461),"")</f>
        <v/>
      </c>
      <c r="VC461" s="269" t="str">
        <f>IF(AND($A$461&lt;=BM$367,BM$367&lt;=$B$461),((2/3)*$D$461),"")</f>
        <v/>
      </c>
      <c r="VD461" s="269" t="str">
        <f>IF(AND($A$461&lt;=BM$367,BM$367&lt;=$B$461),$E$461,"")</f>
        <v/>
      </c>
      <c r="VE461" s="269" t="str">
        <f>IF(AND($A$461&lt;=BM$367,BM$367&lt;=$B$461),((1/3)*$E$461),"")</f>
        <v/>
      </c>
      <c r="VF461" s="269" t="str">
        <f>IF(AND($A$461&lt;=BM$367,BM$367&lt;=$B$461),((2/3)*$E$461),"")</f>
        <v/>
      </c>
      <c r="VG461" s="269" t="str">
        <f>IF(AND($A$461&lt;=BN$367,BN$367&lt;=$B$461),$C$461,"")</f>
        <v/>
      </c>
      <c r="VH461" s="269" t="str">
        <f>IF(AND($A$461&lt;=BN$367,BN$367&lt;=$B$461),((1/3)*$C$461),"")</f>
        <v/>
      </c>
      <c r="VI461" s="269" t="str">
        <f>IF(AND($A$461&lt;=BN$367,BN$367&lt;=$B$461),((2/3)*$C$461),"")</f>
        <v/>
      </c>
      <c r="VJ461" s="269" t="str">
        <f>IF(AND($A$461&lt;=BN$367,BN$367&lt;=$B$461),$D$461,"")</f>
        <v/>
      </c>
      <c r="VK461" s="269" t="str">
        <f>IF(AND($A$461&lt;=BN$367,BN$367&lt;=$B$461),((1/3)*$D$461),"")</f>
        <v/>
      </c>
      <c r="VL461" s="269" t="str">
        <f>IF(AND($A$461&lt;=BN$367,BN$367&lt;=$B$461),((2/3)*$D$461),"")</f>
        <v/>
      </c>
      <c r="VM461" s="269" t="str">
        <f>IF(AND($A$461&lt;=BN$367,BN$367&lt;=$B$461),$E$461,"")</f>
        <v/>
      </c>
      <c r="VN461" s="269" t="str">
        <f>IF(AND($A$461&lt;=BN$367,BN$367&lt;=$B$461),((1/3)*$E$461),"")</f>
        <v/>
      </c>
      <c r="VO461" s="269" t="str">
        <f>IF(AND($A$461&lt;=BN$367,BN$367&lt;=$B$461),((2/3)*$E$461),"")</f>
        <v/>
      </c>
      <c r="VP461" s="269" t="str">
        <f>IF(AND($A$461&lt;=BO$367,BO$367&lt;=$B$461),$C$461,"")</f>
        <v/>
      </c>
      <c r="VQ461" s="269" t="str">
        <f>IF(AND($A$461&lt;=BO$367,BO$367&lt;=$B$461),((1/3)*$C$461),"")</f>
        <v/>
      </c>
      <c r="VR461" s="269" t="str">
        <f>IF(AND($A$461&lt;=BO$367,BO$367&lt;=$B$461),((2/3)*$C$461),"")</f>
        <v/>
      </c>
      <c r="VS461" s="269" t="str">
        <f>IF(AND($A$461&lt;=BO$367,BO$367&lt;=$B$461),$D$461,"")</f>
        <v/>
      </c>
      <c r="VT461" s="269" t="str">
        <f>IF(AND($A$461&lt;=BO$367,BO$367&lt;=$B$461),((1/3)*$D$461),"")</f>
        <v/>
      </c>
      <c r="VU461" s="269" t="str">
        <f>IF(AND($A$461&lt;=BO$367,BO$367&lt;=$B$461),((2/3)*$D$461),"")</f>
        <v/>
      </c>
      <c r="VV461" s="269" t="str">
        <f>IF(AND($A$461&lt;=BO$367,BO$367&lt;=$B$461),$E$461,"")</f>
        <v/>
      </c>
      <c r="VW461" s="269" t="str">
        <f>IF(AND($A$461&lt;=BO$367,BO$367&lt;=$B$461),((1/3)*$E$461),"")</f>
        <v/>
      </c>
      <c r="VX461" s="269" t="str">
        <f>IF(AND($A$461&lt;=BO$367,BO$367&lt;=$B$461),((2/3)*$E$461),"")</f>
        <v/>
      </c>
      <c r="VY461" s="269" t="str">
        <f>IF(AND($A$461&lt;=BP$367,BP$367&lt;=$B$461),$C$461,"")</f>
        <v/>
      </c>
      <c r="VZ461" s="269" t="str">
        <f>IF(AND($A$461&lt;=BP$367,BP$367&lt;=$B$461),((1/3)*$C$461),"")</f>
        <v/>
      </c>
      <c r="WA461" s="269" t="str">
        <f>IF(AND($A$461&lt;=BP$367,BP$367&lt;=$B$461),((2/3)*$C$461),"")</f>
        <v/>
      </c>
      <c r="WB461" s="269" t="str">
        <f>IF(AND($A$461&lt;=BP$367,BP$367&lt;=$B$461),$D$461,"")</f>
        <v/>
      </c>
      <c r="WC461" s="269" t="str">
        <f>IF(AND($A$461&lt;=BP$367,BP$367&lt;=$B$461),((1/3)*$D$461),"")</f>
        <v/>
      </c>
      <c r="WD461" s="269" t="str">
        <f>IF(AND($A$461&lt;=BP$367,BP$367&lt;=$B$461),((2/3)*$D$461),"")</f>
        <v/>
      </c>
      <c r="WE461" s="269" t="str">
        <f>IF(AND($A$461&lt;=BP$367,BP$367&lt;=$B$461),$E$461,"")</f>
        <v/>
      </c>
      <c r="WF461" s="269" t="str">
        <f>IF(AND($A$461&lt;=BP$367,BP$367&lt;=$B$461),((1/3)*$E$461),"")</f>
        <v/>
      </c>
      <c r="WG461" s="269" t="str">
        <f>IF(AND($A$461&lt;=BP$367,BP$367&lt;=$B$461),((2/3)*$E$461),"")</f>
        <v/>
      </c>
      <c r="WH461" s="269" t="str">
        <f>IF(AND($A$461&lt;=BQ$367,BQ$367&lt;=$B$461),$C$461,"")</f>
        <v/>
      </c>
      <c r="WI461" s="269" t="str">
        <f>IF(AND($A$461&lt;=BQ$367,BQ$367&lt;=$B$461),((1/3)*$C$461),"")</f>
        <v/>
      </c>
      <c r="WJ461" s="269" t="str">
        <f>IF(AND($A$461&lt;=BQ$367,BQ$367&lt;=$B$461),((2/3)*$C$461),"")</f>
        <v/>
      </c>
      <c r="WK461" s="269" t="str">
        <f>IF(AND($A$461&lt;=BQ$367,BQ$367&lt;=$B$461),$D$461,"")</f>
        <v/>
      </c>
      <c r="WL461" s="269" t="str">
        <f>IF(AND($A$461&lt;=BQ$367,BQ$367&lt;=$B$461),((1/3)*$D$461),"")</f>
        <v/>
      </c>
      <c r="WM461" s="269" t="str">
        <f>IF(AND($A$461&lt;=BQ$367,BQ$367&lt;=$B$461),((2/3)*$D$461),"")</f>
        <v/>
      </c>
      <c r="WN461" s="269" t="str">
        <f>IF(AND($A$461&lt;=BQ$367,BQ$367&lt;=$B$461),$E$461,"")</f>
        <v/>
      </c>
      <c r="WO461" s="269" t="str">
        <f>IF(AND($A$461&lt;=BQ$367,BQ$367&lt;=$B$461),((1/3)*$E$461),"")</f>
        <v/>
      </c>
      <c r="WP461" s="269" t="str">
        <f>IF(AND($A$461&lt;=BQ$367,BQ$367&lt;=$B$461),((2/3)*$E$461),"")</f>
        <v/>
      </c>
      <c r="WQ461" s="269" t="str">
        <f>IF(AND($A$461&lt;=BR$367,BR$367&lt;=$B$461),$C$461,"")</f>
        <v/>
      </c>
      <c r="WR461" s="269" t="str">
        <f>IF(AND($A$461&lt;=BR$367,BR$367&lt;=$B$461),((1/3)*$C$461),"")</f>
        <v/>
      </c>
      <c r="WS461" s="269" t="str">
        <f>IF(AND($A$461&lt;=BR$367,BR$367&lt;=$B$461),((2/3)*$C$461),"")</f>
        <v/>
      </c>
      <c r="WT461" s="269" t="str">
        <f>IF(AND($A$461&lt;=BR$367,BR$367&lt;=$B$461),$D$461,"")</f>
        <v/>
      </c>
      <c r="WU461" s="269" t="str">
        <f>IF(AND($A$461&lt;=BR$367,BR$367&lt;=$B$461),((1/3)*$D$461),"")</f>
        <v/>
      </c>
      <c r="WV461" s="269" t="str">
        <f>IF(AND($A$461&lt;=BR$367,BR$367&lt;=$B$461),((2/3)*$D$461),"")</f>
        <v/>
      </c>
      <c r="WW461" s="269" t="str">
        <f>IF(AND($A$461&lt;=BR$367,BR$367&lt;=$B$461),$E$461,"")</f>
        <v/>
      </c>
      <c r="WX461" s="269" t="str">
        <f>IF(AND($A$461&lt;=BR$367,BR$367&lt;=$B$461),((1/3)*$E$461),"")</f>
        <v/>
      </c>
      <c r="WY461" s="269" t="str">
        <f>IF(AND($A$461&lt;=BR$367,BR$367&lt;=$B$461),((2/3)*$E$461),"")</f>
        <v/>
      </c>
      <c r="WZ461" s="269" t="str">
        <f>IF(AND($A$461&lt;=BS$367,BS$367&lt;=$B$461),$C$461,"")</f>
        <v/>
      </c>
      <c r="XA461" s="269" t="str">
        <f>IF(AND($A$461&lt;=BS$367,BS$367&lt;=$B$461),((1/3)*$C$461),"")</f>
        <v/>
      </c>
      <c r="XB461" s="269" t="str">
        <f>IF(AND($A$461&lt;=BS$367,BS$367&lt;=$B$461),((2/3)*$C$461),"")</f>
        <v/>
      </c>
      <c r="XC461" s="269" t="str">
        <f>IF(AND($A$461&lt;=BS$367,BS$367&lt;=$B$461),$D$461,"")</f>
        <v/>
      </c>
      <c r="XD461" s="269" t="str">
        <f>IF(AND($A$461&lt;=BS$367,BS$367&lt;=$B$461),((1/3)*$D$461),"")</f>
        <v/>
      </c>
      <c r="XE461" s="269" t="str">
        <f>IF(AND($A$461&lt;=BS$367,BS$367&lt;=$B$461),((2/3)*$D$461),"")</f>
        <v/>
      </c>
      <c r="XF461" s="269" t="str">
        <f>IF(AND($A$461&lt;=BS$367,BS$367&lt;=$B$461),$E$461,"")</f>
        <v/>
      </c>
      <c r="XG461" s="269" t="str">
        <f>IF(AND($A$461&lt;=BS$367,BS$367&lt;=$B$461),((1/3)*$E$461),"")</f>
        <v/>
      </c>
      <c r="XH461" s="269" t="str">
        <f>IF(AND($A$461&lt;=BS$367,BS$367&lt;=$B$461),((2/3)*$E$461),"")</f>
        <v/>
      </c>
      <c r="XI461" s="269" t="str">
        <f>IF(AND($A$461&lt;=BT$367,BT$367&lt;=$B$461),$C$461,"")</f>
        <v/>
      </c>
      <c r="XJ461" s="269" t="str">
        <f>IF(AND($A$461&lt;=BT$367,BT$367&lt;=$B$461),((1/3)*$C$461),"")</f>
        <v/>
      </c>
      <c r="XK461" s="269" t="str">
        <f>IF(AND($A$461&lt;=BT$367,BT$367&lt;=$B$461),((2/3)*$C$461),"")</f>
        <v/>
      </c>
      <c r="XL461" s="269" t="str">
        <f>IF(AND($A$461&lt;=BT$367,BT$367&lt;=$B$461),$D$461,"")</f>
        <v/>
      </c>
      <c r="XM461" s="269" t="str">
        <f>IF(AND($A$461&lt;=BT$367,BT$367&lt;=$B$461),((1/3)*$D$461),"")</f>
        <v/>
      </c>
      <c r="XN461" s="269" t="str">
        <f>IF(AND($A$461&lt;=BT$367,BT$367&lt;=$B$461),((2/3)*$D$461),"")</f>
        <v/>
      </c>
      <c r="XO461" s="269" t="str">
        <f>IF(AND($A$461&lt;=BT$367,BT$367&lt;=$B$461),$E$461,"")</f>
        <v/>
      </c>
      <c r="XP461" s="269" t="str">
        <f>IF(AND($A$461&lt;=BT$367,BT$367&lt;=$B$461),((1/3)*$E$461),"")</f>
        <v/>
      </c>
      <c r="XQ461" s="269" t="str">
        <f>IF(AND($A$461&lt;=BT$367,BT$367&lt;=$B$461),((2/3)*$E$461),"")</f>
        <v/>
      </c>
      <c r="XR461" s="269" t="str">
        <f>IF(AND($A$461&lt;=BU$367,BU$367&lt;=$B$461),$C$461,"")</f>
        <v/>
      </c>
      <c r="XS461" s="269" t="str">
        <f>IF(AND($A$461&lt;=BU$367,BU$367&lt;=$B$461),((1/3)*$C$461),"")</f>
        <v/>
      </c>
      <c r="XT461" s="269" t="str">
        <f>IF(AND($A$461&lt;=BU$367,BU$367&lt;=$B$461),((2/3)*$C$461),"")</f>
        <v/>
      </c>
      <c r="XU461" s="269" t="str">
        <f>IF(AND($A$461&lt;=BU$367,BU$367&lt;=$B$461),$D$461,"")</f>
        <v/>
      </c>
      <c r="XV461" s="269" t="str">
        <f>IF(AND($A$461&lt;=BU$367,BU$367&lt;=$B$461),((1/3)*$D$461),"")</f>
        <v/>
      </c>
      <c r="XW461" s="269" t="str">
        <f>IF(AND($A$461&lt;=BU$367,BU$367&lt;=$B$461),((2/3)*$D$461),"")</f>
        <v/>
      </c>
      <c r="XX461" s="269" t="str">
        <f>IF(AND($A$461&lt;=BU$367,BU$367&lt;=$B$461),$E$461,"")</f>
        <v/>
      </c>
      <c r="XY461" s="269" t="str">
        <f>IF(AND($A$461&lt;=BU$367,BU$367&lt;=$B$461),((1/3)*$E$461),"")</f>
        <v/>
      </c>
      <c r="XZ461" s="269" t="str">
        <f>IF(AND($A$461&lt;=BU$367,BU$367&lt;=$B$461),((2/3)*$E$461),"")</f>
        <v/>
      </c>
      <c r="YA461" s="269" t="str">
        <f>IF(AND($A$461&lt;=BV$367,BV$367&lt;=$B$461),$C$461,"")</f>
        <v/>
      </c>
      <c r="YB461" s="269" t="str">
        <f>IF(AND($A$461&lt;=BV$367,BV$367&lt;=$B$461),((1/3)*$C$461),"")</f>
        <v/>
      </c>
      <c r="YC461" s="269" t="str">
        <f>IF(AND($A$461&lt;=BV$367,BV$367&lt;=$B$461),((2/3)*$C$461),"")</f>
        <v/>
      </c>
      <c r="YD461" s="269" t="str">
        <f>IF(AND($A$461&lt;=BV$367,BV$367&lt;=$B$461),$D$461,"")</f>
        <v/>
      </c>
      <c r="YE461" s="269" t="str">
        <f>IF(AND($A$461&lt;=BV$367,BV$367&lt;=$B$461),((1/3)*$D$461),"")</f>
        <v/>
      </c>
      <c r="YF461" s="269" t="str">
        <f>IF(AND($A$461&lt;=BV$367,BV$367&lt;=$B$461),((2/3)*$D$461),"")</f>
        <v/>
      </c>
      <c r="YG461" s="269" t="str">
        <f>IF(AND($A$461&lt;=BV$367,BV$367&lt;=$B$461),$E$461,"")</f>
        <v/>
      </c>
      <c r="YH461" s="269" t="str">
        <f>IF(AND($A$461&lt;=BV$367,BV$367&lt;=$B$461),((1/3)*$E$461),"")</f>
        <v/>
      </c>
      <c r="YI461" s="269" t="str">
        <f>IF(AND($A$461&lt;=BV$367,BV$367&lt;=$B$461),((2/3)*$E$461),"")</f>
        <v/>
      </c>
      <c r="YJ461" s="269" t="str">
        <f>IF(AND($A$461&lt;=BW$367,BW$367&lt;=$B$461),$C$461,"")</f>
        <v/>
      </c>
      <c r="YK461" s="269" t="str">
        <f>IF(AND($A$461&lt;=BW$367,BW$367&lt;=$B$461),((1/3)*$C$461),"")</f>
        <v/>
      </c>
      <c r="YL461" s="269" t="str">
        <f>IF(AND($A$461&lt;=BW$367,BW$367&lt;=$B$461),((2/3)*$C$461),"")</f>
        <v/>
      </c>
      <c r="YM461" s="269" t="str">
        <f>IF(AND($A$461&lt;=BW$367,BW$367&lt;=$B$461),$D$461,"")</f>
        <v/>
      </c>
      <c r="YN461" s="269" t="str">
        <f>IF(AND($A$461&lt;=BW$367,BW$367&lt;=$B$461),((1/3)*$D$461),"")</f>
        <v/>
      </c>
      <c r="YO461" s="269" t="str">
        <f>IF(AND($A$461&lt;=BW$367,BW$367&lt;=$B$461),((2/3)*$D$461),"")</f>
        <v/>
      </c>
      <c r="YP461" s="269" t="str">
        <f>IF(AND($A$461&lt;=BW$367,BW$367&lt;=$B$461),$E$461,"")</f>
        <v/>
      </c>
      <c r="YQ461" s="269" t="str">
        <f>IF(AND($A$461&lt;=BW$367,BW$367&lt;=$B$461),((1/3)*$E$461),"")</f>
        <v/>
      </c>
      <c r="YR461" s="269" t="str">
        <f>IF(AND($A$461&lt;=BW$367,BW$367&lt;=$B$461),((2/3)*$E$461),"")</f>
        <v/>
      </c>
      <c r="YS461" s="269" t="str">
        <f>IF(AND($A$461&lt;=BX$367,BX$367&lt;=$B$461),$C$461,"")</f>
        <v/>
      </c>
      <c r="YT461" s="269" t="str">
        <f>IF(AND($A$461&lt;=BX$367,BX$367&lt;=$B$461),((1/3)*$C$461),"")</f>
        <v/>
      </c>
      <c r="YU461" s="269" t="str">
        <f>IF(AND($A$461&lt;=BX$367,BX$367&lt;=$B$461),((2/3)*$C$461),"")</f>
        <v/>
      </c>
      <c r="YV461" s="269" t="str">
        <f>IF(AND($A$461&lt;=BX$367,BX$367&lt;=$B$461),$D$461,"")</f>
        <v/>
      </c>
      <c r="YW461" s="269" t="str">
        <f>IF(AND($A$461&lt;=BX$367,BX$367&lt;=$B$461),((1/3)*$D$461),"")</f>
        <v/>
      </c>
      <c r="YX461" s="269" t="str">
        <f>IF(AND($A$461&lt;=BX$367,BX$367&lt;=$B$461),((2/3)*$D$461),"")</f>
        <v/>
      </c>
      <c r="YY461" s="269" t="str">
        <f>IF(AND($A$461&lt;=BX$367,BX$367&lt;=$B$461),$E$461,"")</f>
        <v/>
      </c>
      <c r="YZ461" s="269" t="str">
        <f>IF(AND($A$461&lt;=BX$367,BX$367&lt;=$B$461),((1/3)*$E$461),"")</f>
        <v/>
      </c>
      <c r="ZA461" s="269" t="str">
        <f>IF(AND($A$461&lt;=BX$367,BX$367&lt;=$B$461),((2/3)*$E$461),"")</f>
        <v/>
      </c>
      <c r="ZB461" s="269" t="str">
        <f>IF(AND($A$461&lt;=BY$367,BY$367&lt;=$B$461),$C$461,"")</f>
        <v/>
      </c>
      <c r="ZC461" s="269" t="str">
        <f>IF(AND($A$461&lt;=BY$367,BY$367&lt;=$B$461),((1/3)*$C$461),"")</f>
        <v/>
      </c>
      <c r="ZD461" s="269" t="str">
        <f>IF(AND($A$461&lt;=BY$367,BY$367&lt;=$B$461),((2/3)*$C$461),"")</f>
        <v/>
      </c>
      <c r="ZE461" s="269" t="str">
        <f>IF(AND($A$461&lt;=BY$367,BY$367&lt;=$B$461),$D$461,"")</f>
        <v/>
      </c>
      <c r="ZF461" s="269" t="str">
        <f>IF(AND($A$461&lt;=BY$367,BY$367&lt;=$B$461),((1/3)*$D$461),"")</f>
        <v/>
      </c>
      <c r="ZG461" s="269" t="str">
        <f>IF(AND($A$461&lt;=BY$367,BY$367&lt;=$B$461),((2/3)*$D$461),"")</f>
        <v/>
      </c>
      <c r="ZH461" s="269" t="str">
        <f>IF(AND($A$461&lt;=BY$367,BY$367&lt;=$B$461),$E$461,"")</f>
        <v/>
      </c>
      <c r="ZI461" s="269" t="str">
        <f>IF(AND($A$461&lt;=BY$367,BY$367&lt;=$B$461),((1/3)*$E$461),"")</f>
        <v/>
      </c>
      <c r="ZJ461" s="269" t="str">
        <f>IF(AND($A$461&lt;=BY$367,BY$367&lt;=$B$461),((2/3)*$E$461),"")</f>
        <v/>
      </c>
      <c r="ZK461" s="269" t="str">
        <f>IF(AND($A$461&lt;=BZ$367,BZ$367&lt;=$B$461),$C$461,"")</f>
        <v/>
      </c>
      <c r="ZL461" s="269" t="str">
        <f>IF(AND($A$461&lt;=BZ$367,BZ$367&lt;=$B$461),((1/3)*$C$461),"")</f>
        <v/>
      </c>
      <c r="ZM461" s="269" t="str">
        <f>IF(AND($A$461&lt;=BZ$367,BZ$367&lt;=$B$461),((2/3)*$C$461),"")</f>
        <v/>
      </c>
      <c r="ZN461" s="269" t="str">
        <f>IF(AND($A$461&lt;=BZ$367,BZ$367&lt;=$B$461),$D$461,"")</f>
        <v/>
      </c>
      <c r="ZO461" s="269" t="str">
        <f>IF(AND($A$461&lt;=BZ$367,BZ$367&lt;=$B$461),((1/3)*$D$461),"")</f>
        <v/>
      </c>
      <c r="ZP461" s="269" t="str">
        <f>IF(AND($A$461&lt;=BZ$367,BZ$367&lt;=$B$461),((2/3)*$D$461),"")</f>
        <v/>
      </c>
      <c r="ZQ461" s="269" t="str">
        <f>IF(AND($A$461&lt;=BZ$367,BZ$367&lt;=$B$461),$E$461,"")</f>
        <v/>
      </c>
      <c r="ZR461" s="269" t="str">
        <f>IF(AND($A$461&lt;=BZ$367,BZ$367&lt;=$B$461),((1/3)*$E$461),"")</f>
        <v/>
      </c>
      <c r="ZS461" s="269" t="str">
        <f>IF(AND($A$461&lt;=BZ$367,BZ$367&lt;=$B$461),((2/3)*$E$461),"")</f>
        <v/>
      </c>
      <c r="ZT461" s="269" t="str">
        <f>IF(AND($A$461&lt;=CA$367,CA$367&lt;=$B$461),$C$461,"")</f>
        <v/>
      </c>
      <c r="ZU461" s="269" t="str">
        <f>IF(AND($A$461&lt;=CA$367,CA$367&lt;=$B$461),((1/3)*$C$461),"")</f>
        <v/>
      </c>
      <c r="ZV461" s="269" t="str">
        <f>IF(AND($A$461&lt;=CA$367,CA$367&lt;=$B$461),((2/3)*$C$461),"")</f>
        <v/>
      </c>
      <c r="ZW461" s="269" t="str">
        <f>IF(AND($A$461&lt;=CA$367,CA$367&lt;=$B$461),$D$461,"")</f>
        <v/>
      </c>
      <c r="ZX461" s="269" t="str">
        <f>IF(AND($A$461&lt;=CA$367,CA$367&lt;=$B$461),((1/3)*$D$461),"")</f>
        <v/>
      </c>
      <c r="ZY461" s="269" t="str">
        <f>IF(AND($A$461&lt;=CA$367,CA$367&lt;=$B$461),((2/3)*$D$461),"")</f>
        <v/>
      </c>
      <c r="ZZ461" s="269" t="str">
        <f>IF(AND($A$461&lt;=CA$367,CA$367&lt;=$B$461),$E$461,"")</f>
        <v/>
      </c>
      <c r="AAA461" s="269" t="str">
        <f>IF(AND($A$461&lt;=CA$367,CA$367&lt;=$B$461),((1/3)*$E$461),"")</f>
        <v/>
      </c>
      <c r="AAB461" s="269" t="str">
        <f>IF(AND($A$461&lt;=CA$367,CA$367&lt;=$B$461),((2/3)*$E$461),"")</f>
        <v/>
      </c>
      <c r="AAC461" s="269" t="str">
        <f>IF(AND($A$461&lt;=CB$367,CB$367&lt;=$B$461),$C$461,"")</f>
        <v/>
      </c>
      <c r="AAD461" s="269" t="str">
        <f>IF(AND($A$461&lt;=CB$367,CB$367&lt;=$B$461),((1/3)*$C$461),"")</f>
        <v/>
      </c>
      <c r="AAE461" s="269" t="str">
        <f>IF(AND($A$461&lt;=CB$367,CB$367&lt;=$B$461),((2/3)*$C$461),"")</f>
        <v/>
      </c>
      <c r="AAF461" s="269" t="str">
        <f>IF(AND($A$461&lt;=CB$367,CB$367&lt;=$B$461),$D$461,"")</f>
        <v/>
      </c>
      <c r="AAG461" s="269" t="str">
        <f>IF(AND($A$461&lt;=CB$367,CB$367&lt;=$B$461),((1/3)*$D$461),"")</f>
        <v/>
      </c>
      <c r="AAH461" s="269" t="str">
        <f>IF(AND($A$461&lt;=CB$367,CB$367&lt;=$B$461),((2/3)*$D$461),"")</f>
        <v/>
      </c>
      <c r="AAI461" s="269" t="str">
        <f>IF(AND($A$461&lt;=CB$367,CB$367&lt;=$B$461),$E$461,"")</f>
        <v/>
      </c>
      <c r="AAJ461" s="269" t="str">
        <f>IF(AND($A$461&lt;=CB$367,CB$367&lt;=$B$461),((1/3)*$E$461),"")</f>
        <v/>
      </c>
      <c r="AAK461" s="269" t="str">
        <f>IF(AND($A$461&lt;=CB$367,CB$367&lt;=$B$461),((2/3)*$E$461),"")</f>
        <v/>
      </c>
      <c r="AAL461" s="269" t="str">
        <f>IF(AND($A$461&lt;=CC$367,CC$367&lt;=$B$461),$C$461,"")</f>
        <v/>
      </c>
      <c r="AAM461" s="269" t="str">
        <f>IF(AND($A$461&lt;=CC$367,CC$367&lt;=$B$461),((1/3)*$C$461),"")</f>
        <v/>
      </c>
      <c r="AAN461" s="269" t="str">
        <f>IF(AND($A$461&lt;=CC$367,CC$367&lt;=$B$461),((2/3)*$C$461),"")</f>
        <v/>
      </c>
      <c r="AAO461" s="269" t="str">
        <f>IF(AND($A$461&lt;=CC$367,CC$367&lt;=$B$461),$D$461,"")</f>
        <v/>
      </c>
      <c r="AAP461" s="269" t="str">
        <f>IF(AND($A$461&lt;=CC$367,CC$367&lt;=$B$461),((1/3)*$D$461),"")</f>
        <v/>
      </c>
      <c r="AAQ461" s="269" t="str">
        <f>IF(AND($A$461&lt;=CC$367,CC$367&lt;=$B$461),((2/3)*$D$461),"")</f>
        <v/>
      </c>
      <c r="AAR461" s="269" t="str">
        <f>IF(AND($A$461&lt;=CC$367,CC$367&lt;=$B$461),$E$461,"")</f>
        <v/>
      </c>
      <c r="AAS461" s="269" t="str">
        <f>IF(AND($A$461&lt;=CC$367,CC$367&lt;=$B$461),((1/3)*$E$461),"")</f>
        <v/>
      </c>
      <c r="AAT461" s="269" t="str">
        <f>IF(AND($A$461&lt;=CC$367,CC$367&lt;=$B$461),((2/3)*$E$461),"")</f>
        <v/>
      </c>
      <c r="AAU461" s="269" t="str">
        <f>IF(AND($A$461&lt;=CD$367,CD$367&lt;=$B$461),$C$461,"")</f>
        <v/>
      </c>
      <c r="AAV461" s="269" t="str">
        <f>IF(AND($A$461&lt;=CD$367,CD$367&lt;=$B$461),((1/3)*$C$461),"")</f>
        <v/>
      </c>
      <c r="AAW461" s="269" t="str">
        <f>IF(AND($A$461&lt;=CD$367,CD$367&lt;=$B$461),((2/3)*$C$461),"")</f>
        <v/>
      </c>
      <c r="AAX461" s="269" t="str">
        <f>IF(AND($A$461&lt;=CD$367,CD$367&lt;=$B$461),$D$461,"")</f>
        <v/>
      </c>
      <c r="AAY461" s="269" t="str">
        <f>IF(AND($A$461&lt;=CD$367,CD$367&lt;=$B$461),((1/3)*$D$461),"")</f>
        <v/>
      </c>
      <c r="AAZ461" s="269" t="str">
        <f>IF(AND($A$461&lt;=CD$367,CD$367&lt;=$B$461),((2/3)*$D$461),"")</f>
        <v/>
      </c>
      <c r="ABA461" s="269" t="str">
        <f>IF(AND($A$461&lt;=CD$367,CD$367&lt;=$B$461),$E$461,"")</f>
        <v/>
      </c>
      <c r="ABB461" s="269" t="str">
        <f>IF(AND($A$461&lt;=CD$367,CD$367&lt;=$B$461),((1/3)*$E$461),"")</f>
        <v/>
      </c>
      <c r="ABC461" s="269" t="str">
        <f>IF(AND($A$461&lt;=CD$367,CD$367&lt;=$B$461),((2/3)*$E$461),"")</f>
        <v/>
      </c>
      <c r="ABD461" s="269" t="str">
        <f>IF(AND($A$461&lt;=CE$367,CE$367&lt;=$B$461),$C$461,"")</f>
        <v/>
      </c>
      <c r="ABE461" s="269" t="str">
        <f>IF(AND($A$461&lt;=CE$367,CE$367&lt;=$B$461),((1/3)*$C$461),"")</f>
        <v/>
      </c>
      <c r="ABF461" s="269" t="str">
        <f>IF(AND($A$461&lt;=CE$367,CE$367&lt;=$B$461),((2/3)*$C$461),"")</f>
        <v/>
      </c>
      <c r="ABG461" s="269" t="str">
        <f>IF(AND($A$461&lt;=CE$367,CE$367&lt;=$B$461),$D$461,"")</f>
        <v/>
      </c>
      <c r="ABH461" s="269" t="str">
        <f>IF(AND($A$461&lt;=CE$367,CE$367&lt;=$B$461),((1/3)*$D$461),"")</f>
        <v/>
      </c>
      <c r="ABI461" s="269" t="str">
        <f>IF(AND($A$461&lt;=CE$367,CE$367&lt;=$B$461),((2/3)*$D$461),"")</f>
        <v/>
      </c>
      <c r="ABJ461" s="269" t="str">
        <f>IF(AND($A$461&lt;=CE$367,CE$367&lt;=$B$461),$E$461,"")</f>
        <v/>
      </c>
      <c r="ABK461" s="269" t="str">
        <f>IF(AND($A$461&lt;=CE$367,CE$367&lt;=$B$461),((1/3)*$E$461),"")</f>
        <v/>
      </c>
      <c r="ABL461" s="269" t="str">
        <f>IF(AND($A$461&lt;=CE$367,CE$367&lt;=$B$461),((2/3)*$E$461),"")</f>
        <v/>
      </c>
      <c r="ABM461" s="269" t="str">
        <f>IF(AND($A$461&lt;=CF$367,CF$367&lt;=$B$461),$C$461,"")</f>
        <v/>
      </c>
      <c r="ABN461" s="269" t="str">
        <f>IF(AND($A$461&lt;=CF$367,CF$367&lt;=$B$461),((1/3)*$C$461),"")</f>
        <v/>
      </c>
      <c r="ABO461" s="269" t="str">
        <f>IF(AND($A$461&lt;=CF$367,CF$367&lt;=$B$461),((2/3)*$C$461),"")</f>
        <v/>
      </c>
      <c r="ABP461" s="269" t="str">
        <f>IF(AND($A$461&lt;=CF$367,CF$367&lt;=$B$461),$D$461,"")</f>
        <v/>
      </c>
      <c r="ABQ461" s="269" t="str">
        <f>IF(AND($A$461&lt;=CF$367,CF$367&lt;=$B$461),((1/3)*$D$461),"")</f>
        <v/>
      </c>
      <c r="ABR461" s="269" t="str">
        <f>IF(AND($A$461&lt;=CF$367,CF$367&lt;=$B$461),((2/3)*$D$461),"")</f>
        <v/>
      </c>
      <c r="ABS461" s="269" t="str">
        <f>IF(AND($A$461&lt;=CF$367,CF$367&lt;=$B$461),$E$461,"")</f>
        <v/>
      </c>
      <c r="ABT461" s="269" t="str">
        <f>IF(AND($A$461&lt;=CF$367,CF$367&lt;=$B$461),((1/3)*$E$461),"")</f>
        <v/>
      </c>
      <c r="ABU461" s="269" t="str">
        <f>IF(AND($A$461&lt;=CF$367,CF$367&lt;=$B$461),((2/3)*$E$461),"")</f>
        <v/>
      </c>
      <c r="ABV461" s="269" t="str">
        <f>IF(AND($A$461&lt;=CG$367,CG$367&lt;=$B$461),$C$461,"")</f>
        <v/>
      </c>
      <c r="ABW461" s="269" t="str">
        <f>IF(AND($A$461&lt;=CG$367,CG$367&lt;=$B$461),((1/3)*$C$461),"")</f>
        <v/>
      </c>
      <c r="ABX461" s="269" t="str">
        <f>IF(AND($A$461&lt;=CG$367,CG$367&lt;=$B$461),((2/3)*$C$461),"")</f>
        <v/>
      </c>
      <c r="ABY461" s="269" t="str">
        <f>IF(AND($A$461&lt;=CG$367,CG$367&lt;=$B$461),$D$461,"")</f>
        <v/>
      </c>
      <c r="ABZ461" s="269" t="str">
        <f>IF(AND($A$461&lt;=CG$367,CG$367&lt;=$B$461),((1/3)*$D$461),"")</f>
        <v/>
      </c>
      <c r="ACA461" s="269" t="str">
        <f>IF(AND($A$461&lt;=CG$367,CG$367&lt;=$B$461),((2/3)*$D$461),"")</f>
        <v/>
      </c>
      <c r="ACB461" s="269" t="str">
        <f>IF(AND($A$461&lt;=CG$367,CG$367&lt;=$B$461),$E$461,"")</f>
        <v/>
      </c>
      <c r="ACC461" s="269" t="str">
        <f>IF(AND($A$461&lt;=CG$367,CG$367&lt;=$B$461),((1/3)*$E$461),"")</f>
        <v/>
      </c>
      <c r="ACD461" s="269" t="str">
        <f>IF(AND($A$461&lt;=CG$367,CG$367&lt;=$B$461),((2/3)*$E$461),"")</f>
        <v/>
      </c>
      <c r="ACE461" s="269" t="str">
        <f>IF(AND($A$461&lt;=CH$367,CH$367&lt;=$B$461),$C$461,"")</f>
        <v/>
      </c>
      <c r="ACF461" s="269" t="str">
        <f>IF(AND($A$461&lt;=CH$367,CH$367&lt;=$B$461),((1/3)*$C$461),"")</f>
        <v/>
      </c>
      <c r="ACG461" s="269" t="str">
        <f>IF(AND($A$461&lt;=CH$367,CH$367&lt;=$B$461),((2/3)*$C$461),"")</f>
        <v/>
      </c>
      <c r="ACH461" s="269" t="str">
        <f>IF(AND($A$461&lt;=CH$367,CH$367&lt;=$B$461),$D$461,"")</f>
        <v/>
      </c>
      <c r="ACI461" s="269" t="str">
        <f>IF(AND($A$461&lt;=CH$367,CH$367&lt;=$B$461),((1/3)*$D$461),"")</f>
        <v/>
      </c>
      <c r="ACJ461" s="269" t="str">
        <f>IF(AND($A$461&lt;=CH$367,CH$367&lt;=$B$461),((2/3)*$D$461),"")</f>
        <v/>
      </c>
      <c r="ACK461" s="269" t="str">
        <f>IF(AND($A$461&lt;=CH$367,CH$367&lt;=$B$461),$E$461,"")</f>
        <v/>
      </c>
      <c r="ACL461" s="269" t="str">
        <f>IF(AND($A$461&lt;=CH$367,CH$367&lt;=$B$461),((1/3)*$E$461),"")</f>
        <v/>
      </c>
      <c r="ACM461" s="269" t="str">
        <f>IF(AND($A$461&lt;=CH$367,CH$367&lt;=$B$461),((2/3)*$E$461),"")</f>
        <v/>
      </c>
      <c r="ACN461" s="269" t="str">
        <f>IF(AND($A$461&lt;=CI$367,CI$367&lt;=$B$461),$C$461,"")</f>
        <v/>
      </c>
      <c r="ACO461" s="269" t="str">
        <f>IF(AND($A$461&lt;=CI$367,CI$367&lt;=$B$461),((1/3)*$C$461),"")</f>
        <v/>
      </c>
      <c r="ACP461" s="269" t="str">
        <f>IF(AND($A$461&lt;=CI$367,CI$367&lt;=$B$461),((2/3)*$C$461),"")</f>
        <v/>
      </c>
      <c r="ACQ461" s="269" t="str">
        <f>IF(AND($A$461&lt;=CI$367,CI$367&lt;=$B$461),$D$461,"")</f>
        <v/>
      </c>
      <c r="ACR461" s="269" t="str">
        <f>IF(AND($A$461&lt;=CI$367,CI$367&lt;=$B$461),((1/3)*$D$461),"")</f>
        <v/>
      </c>
      <c r="ACS461" s="269" t="str">
        <f>IF(AND($A$461&lt;=CI$367,CI$367&lt;=$B$461),((2/3)*$D$461),"")</f>
        <v/>
      </c>
      <c r="ACT461" s="269" t="str">
        <f>IF(AND($A$461&lt;=CI$367,CI$367&lt;=$B$461),$E$461,"")</f>
        <v/>
      </c>
      <c r="ACU461" s="269" t="str">
        <f>IF(AND($A$461&lt;=CI$367,CI$367&lt;=$B$461),((1/3)*$E$461),"")</f>
        <v/>
      </c>
      <c r="ACV461" s="269" t="str">
        <f>IF(AND($A$461&lt;=CI$367,CI$367&lt;=$B$461),((2/3)*$E$461),"")</f>
        <v/>
      </c>
      <c r="ACW461" s="269" t="str">
        <f>IF(AND($A$461&lt;=CJ$367,CJ$367&lt;=$B$461),$C$461,"")</f>
        <v/>
      </c>
      <c r="ACX461" s="269" t="str">
        <f>IF(AND($A$461&lt;=CJ$367,CJ$367&lt;=$B$461),((1/3)*$C$461),"")</f>
        <v/>
      </c>
      <c r="ACY461" s="269" t="str">
        <f>IF(AND($A$461&lt;=CJ$367,CJ$367&lt;=$B$461),((2/3)*$C$461),"")</f>
        <v/>
      </c>
      <c r="ACZ461" s="269" t="str">
        <f>IF(AND($A$461&lt;=CJ$367,CJ$367&lt;=$B$461),$D$461,"")</f>
        <v/>
      </c>
      <c r="ADA461" s="269" t="str">
        <f>IF(AND($A$461&lt;=CJ$367,CJ$367&lt;=$B$461),((1/3)*$D$461),"")</f>
        <v/>
      </c>
      <c r="ADB461" s="269" t="str">
        <f>IF(AND($A$461&lt;=CJ$367,CJ$367&lt;=$B$461),((2/3)*$D$461),"")</f>
        <v/>
      </c>
      <c r="ADC461" s="269" t="str">
        <f>IF(AND($A$461&lt;=CJ$367,CJ$367&lt;=$B$461),$E$461,"")</f>
        <v/>
      </c>
      <c r="ADD461" s="269" t="str">
        <f>IF(AND($A$461&lt;=CJ$367,CJ$367&lt;=$B$461),((1/3)*$E$461),"")</f>
        <v/>
      </c>
      <c r="ADE461" s="269" t="str">
        <f>IF(AND($A$461&lt;=CJ$367,CJ$367&lt;=$B$461),((2/3)*$E$461),"")</f>
        <v/>
      </c>
      <c r="ADF461" s="269" t="str">
        <f>IF(AND($A$461&lt;=CK$367,CK$367&lt;=$B$461),$C$461,"")</f>
        <v/>
      </c>
      <c r="ADG461" s="269" t="str">
        <f>IF(AND($A$461&lt;=CK$367,CK$367&lt;=$B$461),((1/3)*$C$461),"")</f>
        <v/>
      </c>
      <c r="ADH461" s="269" t="str">
        <f>IF(AND($A$461&lt;=CK$367,CK$367&lt;=$B$461),((2/3)*$C$461),"")</f>
        <v/>
      </c>
      <c r="ADI461" s="269" t="str">
        <f>IF(AND($A$461&lt;=CK$367,CK$367&lt;=$B$461),$D$461,"")</f>
        <v/>
      </c>
      <c r="ADJ461" s="269" t="str">
        <f>IF(AND($A$461&lt;=CK$367,CK$367&lt;=$B$461),((1/3)*$D$461),"")</f>
        <v/>
      </c>
      <c r="ADK461" s="269" t="str">
        <f>IF(AND($A$461&lt;=CK$367,CK$367&lt;=$B$461),((2/3)*$D$461),"")</f>
        <v/>
      </c>
      <c r="ADL461" s="269" t="str">
        <f>IF(AND($A$461&lt;=CK$367,CK$367&lt;=$B$461),$E$461,"")</f>
        <v/>
      </c>
      <c r="ADM461" s="269" t="str">
        <f>IF(AND($A$461&lt;=CK$367,CK$367&lt;=$B$461),((1/3)*$E$461),"")</f>
        <v/>
      </c>
      <c r="ADN461" s="269" t="str">
        <f>IF(AND($A$461&lt;=CK$367,CK$367&lt;=$B$461),((2/3)*$E$461),"")</f>
        <v/>
      </c>
      <c r="ADO461" s="269" t="str">
        <f>IF(AND($A$461&lt;=CL$367,CL$367&lt;=$B$461),$C$461,"")</f>
        <v/>
      </c>
      <c r="ADP461" s="269" t="str">
        <f>IF(AND($A$461&lt;=CL$367,CL$367&lt;=$B$461),((1/3)*$C$461),"")</f>
        <v/>
      </c>
      <c r="ADQ461" s="269" t="str">
        <f>IF(AND($A$461&lt;=CL$367,CL$367&lt;=$B$461),((2/3)*$C$461),"")</f>
        <v/>
      </c>
      <c r="ADR461" s="269" t="str">
        <f>IF(AND($A$461&lt;=CL$367,CL$367&lt;=$B$461),$D$461,"")</f>
        <v/>
      </c>
      <c r="ADS461" s="269" t="str">
        <f>IF(AND($A$461&lt;=CL$367,CL$367&lt;=$B$461),((1/3)*$D$461),"")</f>
        <v/>
      </c>
      <c r="ADT461" s="269" t="str">
        <f>IF(AND($A$461&lt;=CL$367,CL$367&lt;=$B$461),((2/3)*$D$461),"")</f>
        <v/>
      </c>
      <c r="ADU461" s="269" t="str">
        <f>IF(AND($A$461&lt;=CL$367,CL$367&lt;=$B$461),$E$461,"")</f>
        <v/>
      </c>
      <c r="ADV461" s="269" t="str">
        <f>IF(AND($A$461&lt;=CL$367,CL$367&lt;=$B$461),((1/3)*$E$461),"")</f>
        <v/>
      </c>
      <c r="ADW461" s="269" t="str">
        <f>IF(AND($A$461&lt;=CL$367,CL$367&lt;=$B$461),((2/3)*$E$461),"")</f>
        <v/>
      </c>
      <c r="ADX461" s="269" t="str">
        <f>IF(AND($A$461&lt;=CM$367,CM$367&lt;=$B$461),$C$461,"")</f>
        <v/>
      </c>
      <c r="ADY461" s="269" t="str">
        <f>IF(AND($A$461&lt;=CM$367,CM$367&lt;=$B$461),((1/3)*$C$461),"")</f>
        <v/>
      </c>
      <c r="ADZ461" s="269" t="str">
        <f>IF(AND($A$461&lt;=CM$367,CM$367&lt;=$B$461),((2/3)*$C$461),"")</f>
        <v/>
      </c>
      <c r="AEA461" s="269" t="str">
        <f>IF(AND($A$461&lt;=CM$367,CM$367&lt;=$B$461),$D$461,"")</f>
        <v/>
      </c>
      <c r="AEB461" s="269" t="str">
        <f>IF(AND($A$461&lt;=CM$367,CM$367&lt;=$B$461),((1/3)*$D$461),"")</f>
        <v/>
      </c>
      <c r="AEC461" s="269" t="str">
        <f>IF(AND($A$461&lt;=CM$367,CM$367&lt;=$B$461),((2/3)*$D$461),"")</f>
        <v/>
      </c>
      <c r="AED461" s="269" t="str">
        <f>IF(AND($A$461&lt;=CM$367,CM$367&lt;=$B$461),$E$461,"")</f>
        <v/>
      </c>
      <c r="AEE461" s="269" t="str">
        <f>IF(AND($A$461&lt;=CM$367,CM$367&lt;=$B$461),((1/3)*$E$461),"")</f>
        <v/>
      </c>
      <c r="AEF461" s="269" t="str">
        <f>IF(AND($A$461&lt;=CM$367,CM$367&lt;=$B$461),((2/3)*$E$461),"")</f>
        <v/>
      </c>
      <c r="AEG461" s="269" t="str">
        <f>IF(AND($A$461&lt;=CN$367,CN$367&lt;=$B$461),$C$461,"")</f>
        <v/>
      </c>
      <c r="AEH461" s="269" t="str">
        <f>IF(AND($A$461&lt;=CN$367,CN$367&lt;=$B$461),((1/3)*$C$461),"")</f>
        <v/>
      </c>
      <c r="AEI461" s="269" t="str">
        <f>IF(AND($A$461&lt;=CN$367,CN$367&lt;=$B$461),((2/3)*$C$461),"")</f>
        <v/>
      </c>
      <c r="AEJ461" s="269" t="str">
        <f>IF(AND($A$461&lt;=CN$367,CN$367&lt;=$B$461),$D$461,"")</f>
        <v/>
      </c>
      <c r="AEK461" s="269" t="str">
        <f>IF(AND($A$461&lt;=CN$367,CN$367&lt;=$B$461),((1/3)*$D$461),"")</f>
        <v/>
      </c>
      <c r="AEL461" s="269" t="str">
        <f>IF(AND($A$461&lt;=CN$367,CN$367&lt;=$B$461),((2/3)*$D$461),"")</f>
        <v/>
      </c>
      <c r="AEM461" s="269" t="str">
        <f>IF(AND($A$461&lt;=CN$367,CN$367&lt;=$B$461),$E$461,"")</f>
        <v/>
      </c>
      <c r="AEN461" s="269" t="str">
        <f>IF(AND($A$461&lt;=CN$367,CN$367&lt;=$B$461),((1/3)*$E$461),"")</f>
        <v/>
      </c>
      <c r="AEO461" s="269" t="str">
        <f>IF(AND($A$461&lt;=CN$367,CN$367&lt;=$B$461),((2/3)*$E$461),"")</f>
        <v/>
      </c>
      <c r="AEP461" s="269" t="str">
        <f>IF(AND($A$461&lt;=CO$367,CO$367&lt;=$B$461),$C$461,"")</f>
        <v/>
      </c>
      <c r="AEQ461" s="269" t="str">
        <f>IF(AND($A$461&lt;=CO$367,CO$367&lt;=$B$461),((1/3)*$C$461),"")</f>
        <v/>
      </c>
      <c r="AER461" s="269" t="str">
        <f>IF(AND($A$461&lt;=CO$367,CO$367&lt;=$B$461),((2/3)*$C$461),"")</f>
        <v/>
      </c>
      <c r="AES461" s="269" t="str">
        <f>IF(AND($A$461&lt;=CO$367,CO$367&lt;=$B$461),$D$461,"")</f>
        <v/>
      </c>
      <c r="AET461" s="269" t="str">
        <f>IF(AND($A$461&lt;=CO$367,CO$367&lt;=$B$461),((1/3)*$D$461),"")</f>
        <v/>
      </c>
      <c r="AEU461" s="269" t="str">
        <f>IF(AND($A$461&lt;=CO$367,CO$367&lt;=$B$461),((2/3)*$D$461),"")</f>
        <v/>
      </c>
      <c r="AEV461" s="269" t="str">
        <f>IF(AND($A$461&lt;=CO$367,CO$367&lt;=$B$461),$E$461,"")</f>
        <v/>
      </c>
      <c r="AEW461" s="269" t="str">
        <f>IF(AND($A$461&lt;=CO$367,CO$367&lt;=$B$461),((1/3)*$E$461),"")</f>
        <v/>
      </c>
      <c r="AEX461" s="269" t="str">
        <f>IF(AND($A$461&lt;=CO$367,CO$367&lt;=$B$461),((2/3)*$E$461),"")</f>
        <v/>
      </c>
      <c r="AEY461" s="269" t="str">
        <f>IF(AND($A$461&lt;=CP$367,CP$367&lt;=$B$461),$C$461,"")</f>
        <v/>
      </c>
      <c r="AEZ461" s="269" t="str">
        <f>IF(AND($A$461&lt;=CP$367,CP$367&lt;=$B$461),((1/3)*$C$461),"")</f>
        <v/>
      </c>
      <c r="AFA461" s="269" t="str">
        <f>IF(AND($A$461&lt;=CP$367,CP$367&lt;=$B$461),((2/3)*$C$461),"")</f>
        <v/>
      </c>
      <c r="AFB461" s="269" t="str">
        <f>IF(AND($A$461&lt;=CP$367,CP$367&lt;=$B$461),$D$461,"")</f>
        <v/>
      </c>
      <c r="AFC461" s="269" t="str">
        <f>IF(AND($A$461&lt;=CP$367,CP$367&lt;=$B$461),((1/3)*$D$461),"")</f>
        <v/>
      </c>
      <c r="AFD461" s="269" t="str">
        <f>IF(AND($A$461&lt;=CP$367,CP$367&lt;=$B$461),((2/3)*$D$461),"")</f>
        <v/>
      </c>
      <c r="AFE461" s="269" t="str">
        <f>IF(AND($A$461&lt;=CP$367,CP$367&lt;=$B$461),$E$461,"")</f>
        <v/>
      </c>
      <c r="AFF461" s="269" t="str">
        <f>IF(AND($A$461&lt;=CP$367,CP$367&lt;=$B$461),((1/3)*$E$461),"")</f>
        <v/>
      </c>
      <c r="AFG461" s="269" t="str">
        <f>IF(AND($A$461&lt;=CP$367,CP$367&lt;=$B$461),((2/3)*$E$461),"")</f>
        <v/>
      </c>
      <c r="AFH461" s="269" t="str">
        <f>IF(AND($A$461&lt;=CQ$367,CQ$367&lt;=$B$461),$C$461,"")</f>
        <v/>
      </c>
      <c r="AFI461" s="269" t="str">
        <f>IF(AND($A$461&lt;=CQ$367,CQ$367&lt;=$B$461),((1/3)*$C$461),"")</f>
        <v/>
      </c>
      <c r="AFJ461" s="269" t="str">
        <f>IF(AND($A$461&lt;=CQ$367,CQ$367&lt;=$B$461),((2/3)*$C$461),"")</f>
        <v/>
      </c>
      <c r="AFK461" s="269" t="str">
        <f>IF(AND($A$461&lt;=CQ$367,CQ$367&lt;=$B$461),$D$461,"")</f>
        <v/>
      </c>
      <c r="AFL461" s="269" t="str">
        <f>IF(AND($A$461&lt;=CQ$367,CQ$367&lt;=$B$461),((1/3)*$D$461),"")</f>
        <v/>
      </c>
      <c r="AFM461" s="269" t="str">
        <f>IF(AND($A$461&lt;=CQ$367,CQ$367&lt;=$B$461),((2/3)*$D$461),"")</f>
        <v/>
      </c>
      <c r="AFN461" s="269" t="str">
        <f>IF(AND($A$461&lt;=CQ$367,CQ$367&lt;=$B$461),$E$461,"")</f>
        <v/>
      </c>
      <c r="AFO461" s="269" t="str">
        <f>IF(AND($A$461&lt;=CQ$367,CQ$367&lt;=$B$461),((1/3)*$E$461),"")</f>
        <v/>
      </c>
      <c r="AFP461" s="269" t="str">
        <f>IF(AND($A$461&lt;=CQ$367,CQ$367&lt;=$B$461),((2/3)*$E$461),"")</f>
        <v/>
      </c>
      <c r="AFQ461" s="269" t="str">
        <f>IF(AND($A$461&lt;=CR$367,CR$367&lt;=$B$461),$C$461,"")</f>
        <v/>
      </c>
      <c r="AFR461" s="269" t="str">
        <f>IF(AND($A$461&lt;=CR$367,CR$367&lt;=$B$461),((1/3)*$C$461),"")</f>
        <v/>
      </c>
      <c r="AFS461" s="269" t="str">
        <f>IF(AND($A$461&lt;=CR$367,CR$367&lt;=$B$461),((2/3)*$C$461),"")</f>
        <v/>
      </c>
      <c r="AFT461" s="269" t="str">
        <f>IF(AND($A$461&lt;=CR$367,CR$367&lt;=$B$461),$D$461,"")</f>
        <v/>
      </c>
      <c r="AFU461" s="269" t="str">
        <f>IF(AND($A$461&lt;=CR$367,CR$367&lt;=$B$461),((1/3)*$D$461),"")</f>
        <v/>
      </c>
      <c r="AFV461" s="269" t="str">
        <f>IF(AND($A$461&lt;=CR$367,CR$367&lt;=$B$461),((2/3)*$D$461),"")</f>
        <v/>
      </c>
      <c r="AFW461" s="269" t="str">
        <f>IF(AND($A$461&lt;=CR$367,CR$367&lt;=$B$461),$E$461,"")</f>
        <v/>
      </c>
      <c r="AFX461" s="269" t="str">
        <f>IF(AND($A$461&lt;=CR$367,CR$367&lt;=$B$461),((1/3)*$E$461),"")</f>
        <v/>
      </c>
      <c r="AFY461" s="269" t="str">
        <f>IF(AND($A$461&lt;=CR$367,CR$367&lt;=$B$461),((2/3)*$E$461),"")</f>
        <v/>
      </c>
      <c r="AFZ461" s="269" t="str">
        <f>IF(AND($A$461&lt;=CS$367,CS$367&lt;=$B$461),$C$461,"")</f>
        <v/>
      </c>
      <c r="AGA461" s="269" t="str">
        <f>IF(AND($A$461&lt;=CS$367,CS$367&lt;=$B$461),((1/3)*$C$461),"")</f>
        <v/>
      </c>
      <c r="AGB461" s="269" t="str">
        <f>IF(AND($A$461&lt;=CS$367,CS$367&lt;=$B$461),((2/3)*$C$461),"")</f>
        <v/>
      </c>
      <c r="AGC461" s="269" t="str">
        <f>IF(AND($A$461&lt;=CS$367,CS$367&lt;=$B$461),$D$461,"")</f>
        <v/>
      </c>
      <c r="AGD461" s="269" t="str">
        <f>IF(AND($A$461&lt;=CS$367,CS$367&lt;=$B$461),((1/3)*$D$461),"")</f>
        <v/>
      </c>
      <c r="AGE461" s="269" t="str">
        <f>IF(AND($A$461&lt;=CS$367,CS$367&lt;=$B$461),((2/3)*$D$461),"")</f>
        <v/>
      </c>
      <c r="AGF461" s="269" t="str">
        <f>IF(AND($A$461&lt;=CS$367,CS$367&lt;=$B$461),$E$461,"")</f>
        <v/>
      </c>
      <c r="AGG461" s="269" t="str">
        <f>IF(AND($A$461&lt;=CS$367,CS$367&lt;=$B$461),((1/3)*$E$461),"")</f>
        <v/>
      </c>
      <c r="AGH461" s="269" t="str">
        <f>IF(AND($A$461&lt;=CS$367,CS$367&lt;=$B$461),((2/3)*$E$461),"")</f>
        <v/>
      </c>
      <c r="AGI461" s="269" t="str">
        <f>IF(AND($A$461&lt;=CT$367,CT$367&lt;=$B$461),$C$461,"")</f>
        <v/>
      </c>
      <c r="AGJ461" s="269" t="str">
        <f>IF(AND($A$461&lt;=CT$367,CT$367&lt;=$B$461),((1/3)*$C$461),"")</f>
        <v/>
      </c>
      <c r="AGK461" s="269" t="str">
        <f>IF(AND($A$461&lt;=CT$367,CT$367&lt;=$B$461),((2/3)*$C$461),"")</f>
        <v/>
      </c>
      <c r="AGL461" s="269" t="str">
        <f>IF(AND($A$461&lt;=CT$367,CT$367&lt;=$B$461),$D$461,"")</f>
        <v/>
      </c>
      <c r="AGM461" s="269" t="str">
        <f>IF(AND($A$461&lt;=CT$367,CT$367&lt;=$B$461),((1/3)*$D$461),"")</f>
        <v/>
      </c>
      <c r="AGN461" s="269" t="str">
        <f>IF(AND($A$461&lt;=CT$367,CT$367&lt;=$B$461),((2/3)*$D$461),"")</f>
        <v/>
      </c>
      <c r="AGO461" s="269" t="str">
        <f>IF(AND($A$461&lt;=CT$367,CT$367&lt;=$B$461),$E$461,"")</f>
        <v/>
      </c>
      <c r="AGP461" s="269" t="str">
        <f>IF(AND($A$461&lt;=CT$367,CT$367&lt;=$B$461),((1/3)*$E$461),"")</f>
        <v/>
      </c>
      <c r="AGQ461" s="269" t="str">
        <f>IF(AND($A$461&lt;=CT$367,CT$367&lt;=$B$461),((2/3)*$E$461),"")</f>
        <v/>
      </c>
      <c r="AGR461" s="269" t="str">
        <f>IF(AND($A$461&lt;=CU$367,CU$367&lt;=$B$461),$C$461,"")</f>
        <v/>
      </c>
      <c r="AGS461" s="269" t="str">
        <f>IF(AND($A$461&lt;=CU$367,CU$367&lt;=$B$461),((1/3)*$C$461),"")</f>
        <v/>
      </c>
      <c r="AGT461" s="269" t="str">
        <f>IF(AND($A$461&lt;=CU$367,CU$367&lt;=$B$461),((2/3)*$C$461),"")</f>
        <v/>
      </c>
      <c r="AGU461" s="269" t="str">
        <f>IF(AND($A$461&lt;=CU$367,CU$367&lt;=$B$461),$D$461,"")</f>
        <v/>
      </c>
      <c r="AGV461" s="269" t="str">
        <f>IF(AND($A$461&lt;=CU$367,CU$367&lt;=$B$461),((1/3)*$D$461),"")</f>
        <v/>
      </c>
      <c r="AGW461" s="269" t="str">
        <f>IF(AND($A$461&lt;=CU$367,CU$367&lt;=$B$461),((2/3)*$D$461),"")</f>
        <v/>
      </c>
      <c r="AGX461" s="269" t="str">
        <f>IF(AND($A$461&lt;=CU$367,CU$367&lt;=$B$461),$E$461,"")</f>
        <v/>
      </c>
      <c r="AGY461" s="269" t="str">
        <f>IF(AND($A$461&lt;=CU$367,CU$367&lt;=$B$461),((1/3)*$E$461),"")</f>
        <v/>
      </c>
      <c r="AGZ461" s="269" t="str">
        <f>IF(AND($A$461&lt;=CU$367,CU$367&lt;=$B$461),((2/3)*$E$461),"")</f>
        <v/>
      </c>
      <c r="AHA461" s="269" t="str">
        <f>IF(AND($A$461&lt;=CV$367,CV$367&lt;=$B$461),$C$461,"")</f>
        <v/>
      </c>
      <c r="AHB461" s="269" t="str">
        <f>IF(AND($A$461&lt;=CV$367,CV$367&lt;=$B$461),((1/3)*$C$461),"")</f>
        <v/>
      </c>
      <c r="AHC461" s="269" t="str">
        <f>IF(AND($A$461&lt;=CV$367,CV$367&lt;=$B$461),((2/3)*$C$461),"")</f>
        <v/>
      </c>
      <c r="AHD461" s="269" t="str">
        <f>IF(AND($A$461&lt;=CV$367,CV$367&lt;=$B$461),$D$461,"")</f>
        <v/>
      </c>
      <c r="AHE461" s="269" t="str">
        <f>IF(AND($A$461&lt;=CV$367,CV$367&lt;=$B$461),((1/3)*$D$461),"")</f>
        <v/>
      </c>
      <c r="AHF461" s="269" t="str">
        <f>IF(AND($A$461&lt;=CV$367,CV$367&lt;=$B$461),((2/3)*$D$461),"")</f>
        <v/>
      </c>
      <c r="AHG461" s="269" t="str">
        <f>IF(AND($A$461&lt;=CV$367,CV$367&lt;=$B$461),$E$461,"")</f>
        <v/>
      </c>
      <c r="AHH461" s="269" t="str">
        <f>IF(AND($A$461&lt;=CV$367,CV$367&lt;=$B$461),((1/3)*$E$461),"")</f>
        <v/>
      </c>
      <c r="AHI461" s="269" t="str">
        <f>IF(AND($A$461&lt;=CV$367,CV$367&lt;=$B$461),((2/3)*$E$461),"")</f>
        <v/>
      </c>
      <c r="AHJ461" s="269" t="str">
        <f>IF(AND($A$461&lt;=CW$367,CW$367&lt;=$B$461),$C$461,"")</f>
        <v/>
      </c>
      <c r="AHK461" s="269" t="str">
        <f>IF(AND($A$461&lt;=CW$367,CW$367&lt;=$B$461),((1/3)*$C$461),"")</f>
        <v/>
      </c>
      <c r="AHL461" s="269" t="str">
        <f>IF(AND($A$461&lt;=CW$367,CW$367&lt;=$B$461),((2/3)*$C$461),"")</f>
        <v/>
      </c>
      <c r="AHM461" s="269" t="str">
        <f>IF(AND($A$461&lt;=CW$367,CW$367&lt;=$B$461),$D$461,"")</f>
        <v/>
      </c>
      <c r="AHN461" s="269" t="str">
        <f>IF(AND($A$461&lt;=CW$367,CW$367&lt;=$B$461),((1/3)*$D$461),"")</f>
        <v/>
      </c>
      <c r="AHO461" s="269" t="str">
        <f>IF(AND($A$461&lt;=CW$367,CW$367&lt;=$B$461),((2/3)*$D$461),"")</f>
        <v/>
      </c>
      <c r="AHP461" s="269" t="str">
        <f>IF(AND($A$461&lt;=CW$367,CW$367&lt;=$B$461),$E$461,"")</f>
        <v/>
      </c>
      <c r="AHQ461" s="269" t="str">
        <f>IF(AND($A$461&lt;=CW$367,CW$367&lt;=$B$461),((1/3)*$E$461),"")</f>
        <v/>
      </c>
      <c r="AHR461" s="269" t="str">
        <f>IF(AND($A$461&lt;=CW$367,CW$367&lt;=$B$461),((2/3)*$E$461),"")</f>
        <v/>
      </c>
      <c r="AHS461" s="269" t="str">
        <f>IF(AND($A$461&lt;=CX$367,CX$367&lt;=$B$461),$C$461,"")</f>
        <v/>
      </c>
      <c r="AHT461" s="269" t="str">
        <f>IF(AND($A$461&lt;=CX$367,CX$367&lt;=$B$461),((1/3)*$C$461),"")</f>
        <v/>
      </c>
      <c r="AHU461" s="269" t="str">
        <f>IF(AND($A$461&lt;=CX$367,CX$367&lt;=$B$461),((2/3)*$C$461),"")</f>
        <v/>
      </c>
      <c r="AHV461" s="269" t="str">
        <f>IF(AND($A$461&lt;=CX$367,CX$367&lt;=$B$461),$D$461,"")</f>
        <v/>
      </c>
      <c r="AHW461" s="269" t="str">
        <f>IF(AND($A$461&lt;=CX$367,CX$367&lt;=$B$461),((1/3)*$D$461),"")</f>
        <v/>
      </c>
      <c r="AHX461" s="269" t="str">
        <f>IF(AND($A$461&lt;=CX$367,CX$367&lt;=$B$461),((2/3)*$D$461),"")</f>
        <v/>
      </c>
      <c r="AHY461" s="269" t="str">
        <f>IF(AND($A$461&lt;=CX$367,CX$367&lt;=$B$461),$E$461,"")</f>
        <v/>
      </c>
      <c r="AHZ461" s="269" t="str">
        <f>IF(AND($A$461&lt;=CX$367,CX$367&lt;=$B$461),((1/3)*$E$461),"")</f>
        <v/>
      </c>
      <c r="AIA461" s="269" t="str">
        <f>IF(AND($A$461&lt;=CX$367,CX$367&lt;=$B$461),((2/3)*$E$461),"")</f>
        <v/>
      </c>
      <c r="AIB461" s="269" t="str">
        <f>IF(AND($A$461&lt;=CY$367,CY$367&lt;=$B$461),$C$461,"")</f>
        <v/>
      </c>
      <c r="AIC461" s="269" t="str">
        <f>IF(AND($A$461&lt;=CY$367,CY$367&lt;=$B$461),((1/3)*$C$461),"")</f>
        <v/>
      </c>
      <c r="AID461" s="269" t="str">
        <f>IF(AND($A$461&lt;=CY$367,CY$367&lt;=$B$461),((2/3)*$C$461),"")</f>
        <v/>
      </c>
      <c r="AIE461" s="269" t="str">
        <f>IF(AND($A$461&lt;=CY$367,CY$367&lt;=$B$461),$D$461,"")</f>
        <v/>
      </c>
      <c r="AIF461" s="269" t="str">
        <f>IF(AND($A$461&lt;=CY$367,CY$367&lt;=$B$461),((1/3)*$D$461),"")</f>
        <v/>
      </c>
      <c r="AIG461" s="269" t="str">
        <f>IF(AND($A$461&lt;=CY$367,CY$367&lt;=$B$461),((2/3)*$D$461),"")</f>
        <v/>
      </c>
      <c r="AIH461" s="269" t="str">
        <f>IF(AND($A$461&lt;=CY$367,CY$367&lt;=$B$461),$E$461,"")</f>
        <v/>
      </c>
      <c r="AII461" s="269" t="str">
        <f>IF(AND($A$461&lt;=CY$367,CY$367&lt;=$B$461),((1/3)*$E$461),"")</f>
        <v/>
      </c>
      <c r="AIJ461" s="269" t="str">
        <f>IF(AND($A$461&lt;=CY$367,CY$367&lt;=$B$461),((2/3)*$E$461),"")</f>
        <v/>
      </c>
      <c r="AIK461" s="269" t="str">
        <f>IF(AND($A$461&lt;=CZ$367,CZ$367&lt;=$B$461),$C$461,"")</f>
        <v/>
      </c>
      <c r="AIL461" s="269" t="str">
        <f>IF(AND($A$461&lt;=CZ$367,CZ$367&lt;=$B$461),((1/3)*$C$461),"")</f>
        <v/>
      </c>
      <c r="AIM461" s="269" t="str">
        <f>IF(AND($A$461&lt;=CZ$367,CZ$367&lt;=$B$461),((2/3)*$C$461),"")</f>
        <v/>
      </c>
      <c r="AIN461" s="269" t="str">
        <f>IF(AND($A$461&lt;=CZ$367,CZ$367&lt;=$B$461),$D$461,"")</f>
        <v/>
      </c>
      <c r="AIO461" s="269" t="str">
        <f>IF(AND($A$461&lt;=CZ$367,CZ$367&lt;=$B$461),((1/3)*$D$461),"")</f>
        <v/>
      </c>
      <c r="AIP461" s="269" t="str">
        <f>IF(AND($A$461&lt;=CZ$367,CZ$367&lt;=$B$461),((2/3)*$D$461),"")</f>
        <v/>
      </c>
      <c r="AIQ461" s="269" t="str">
        <f>IF(AND($A$461&lt;=CZ$367,CZ$367&lt;=$B$461),$E$461,"")</f>
        <v/>
      </c>
      <c r="AIR461" s="269" t="str">
        <f>IF(AND($A$461&lt;=CZ$367,CZ$367&lt;=$B$461),((1/3)*$E$461),"")</f>
        <v/>
      </c>
      <c r="AIS461" s="269" t="str">
        <f>IF(AND($A$461&lt;=CZ$367,CZ$367&lt;=$B$461),((2/3)*$E$461),"")</f>
        <v/>
      </c>
    </row>
    <row r="462" spans="1:929" hidden="1">
      <c r="A462" s="260">
        <v>1551</v>
      </c>
      <c r="B462" s="257">
        <v>2025</v>
      </c>
      <c r="C462" s="271">
        <v>21</v>
      </c>
      <c r="D462" s="271">
        <v>17</v>
      </c>
      <c r="E462" s="271">
        <v>12</v>
      </c>
      <c r="F462" s="6"/>
      <c r="G462" s="6"/>
      <c r="H462" s="6"/>
      <c r="I462" s="6"/>
      <c r="J462" s="6"/>
      <c r="K462" s="6"/>
      <c r="L462" s="6"/>
      <c r="M462" s="6"/>
      <c r="N462" s="6"/>
      <c r="O462" s="6"/>
      <c r="Q462" s="269" t="str">
        <f t="shared" si="991"/>
        <v/>
      </c>
      <c r="R462" s="269" t="str">
        <f t="shared" si="992"/>
        <v/>
      </c>
      <c r="S462" s="269" t="str">
        <f t="shared" si="993"/>
        <v/>
      </c>
      <c r="T462" s="269" t="str">
        <f t="shared" si="994"/>
        <v/>
      </c>
      <c r="U462" s="269" t="str">
        <f t="shared" si="995"/>
        <v/>
      </c>
      <c r="V462" s="269" t="str">
        <f t="shared" si="996"/>
        <v/>
      </c>
      <c r="W462" s="269" t="str">
        <f t="shared" si="997"/>
        <v/>
      </c>
      <c r="X462" s="269" t="str">
        <f t="shared" si="998"/>
        <v/>
      </c>
      <c r="Y462" s="269"/>
      <c r="Z462" s="269"/>
      <c r="AA462" s="269"/>
      <c r="AB462" s="269" t="str">
        <f t="shared" si="999"/>
        <v/>
      </c>
      <c r="AC462" s="269" t="str">
        <f t="shared" si="1000"/>
        <v/>
      </c>
      <c r="AD462" s="269" t="str">
        <f t="shared" si="1001"/>
        <v/>
      </c>
      <c r="AE462" s="269" t="str">
        <f t="shared" si="1002"/>
        <v/>
      </c>
      <c r="AF462" s="269" t="str">
        <f t="shared" si="1003"/>
        <v/>
      </c>
      <c r="AG462" s="269" t="str">
        <f t="shared" si="1004"/>
        <v/>
      </c>
      <c r="AH462" s="269"/>
      <c r="AI462" s="269" t="str">
        <f t="shared" si="1005"/>
        <v/>
      </c>
      <c r="AJ462" s="269" t="str">
        <f t="shared" si="1163"/>
        <v/>
      </c>
      <c r="AK462" s="269" t="str">
        <f t="shared" si="1164"/>
        <v/>
      </c>
      <c r="AL462" s="269" t="str">
        <f t="shared" si="1165"/>
        <v/>
      </c>
      <c r="AM462" s="269" t="str">
        <f t="shared" si="1006"/>
        <v/>
      </c>
      <c r="AN462" s="269" t="str">
        <f t="shared" si="1007"/>
        <v/>
      </c>
      <c r="AO462" s="269" t="str">
        <f t="shared" si="1008"/>
        <v/>
      </c>
      <c r="AP462" s="269" t="str">
        <f t="shared" si="1009"/>
        <v/>
      </c>
      <c r="AQ462" s="269" t="str">
        <f t="shared" si="1010"/>
        <v/>
      </c>
      <c r="AR462" s="269" t="str">
        <f t="shared" si="1011"/>
        <v/>
      </c>
      <c r="AS462" s="269" t="str">
        <f t="shared" si="1012"/>
        <v/>
      </c>
      <c r="AT462" s="269" t="str">
        <f t="shared" si="1013"/>
        <v/>
      </c>
      <c r="AU462" s="269" t="str">
        <f t="shared" si="1014"/>
        <v/>
      </c>
      <c r="AV462" s="269" t="str">
        <f t="shared" si="1015"/>
        <v/>
      </c>
      <c r="AW462" s="269" t="str">
        <f t="shared" si="1016"/>
        <v/>
      </c>
      <c r="AX462" s="269" t="str">
        <f t="shared" si="1017"/>
        <v/>
      </c>
      <c r="AY462" s="269" t="str">
        <f t="shared" si="1018"/>
        <v/>
      </c>
      <c r="AZ462" s="269" t="str">
        <f t="shared" si="1019"/>
        <v/>
      </c>
      <c r="BA462" s="269" t="str">
        <f t="shared" si="1020"/>
        <v/>
      </c>
      <c r="BB462" s="269" t="str">
        <f t="shared" si="1021"/>
        <v/>
      </c>
      <c r="BC462" s="269" t="str">
        <f t="shared" si="1022"/>
        <v/>
      </c>
      <c r="BD462" s="269" t="str">
        <f t="shared" si="1023"/>
        <v/>
      </c>
      <c r="BE462" s="269" t="str">
        <f t="shared" si="1024"/>
        <v/>
      </c>
      <c r="BF462" s="269" t="str">
        <f t="shared" si="1025"/>
        <v/>
      </c>
      <c r="BG462" s="269" t="str">
        <f t="shared" si="1026"/>
        <v/>
      </c>
      <c r="BH462" s="269" t="str">
        <f t="shared" si="1027"/>
        <v/>
      </c>
      <c r="BI462" s="269" t="str">
        <f t="shared" si="1028"/>
        <v/>
      </c>
      <c r="BJ462" s="269" t="str">
        <f t="shared" si="1029"/>
        <v/>
      </c>
      <c r="BK462" s="269" t="str">
        <f t="shared" si="1030"/>
        <v/>
      </c>
      <c r="BL462" s="269" t="str">
        <f t="shared" si="1031"/>
        <v/>
      </c>
      <c r="BM462" s="269" t="str">
        <f t="shared" si="1032"/>
        <v/>
      </c>
      <c r="BN462" s="269" t="str">
        <f t="shared" si="1033"/>
        <v/>
      </c>
      <c r="BO462" s="269" t="str">
        <f t="shared" si="1034"/>
        <v/>
      </c>
      <c r="BP462" s="269" t="str">
        <f t="shared" si="1035"/>
        <v/>
      </c>
      <c r="BQ462" s="269" t="str">
        <f t="shared" si="1036"/>
        <v/>
      </c>
      <c r="BR462" s="269" t="str">
        <f t="shared" si="1037"/>
        <v/>
      </c>
      <c r="BS462" s="269" t="str">
        <f t="shared" si="1038"/>
        <v/>
      </c>
      <c r="BT462" s="269" t="str">
        <f t="shared" si="1039"/>
        <v/>
      </c>
      <c r="BU462" s="269" t="str">
        <f t="shared" si="1040"/>
        <v/>
      </c>
      <c r="BV462" s="269" t="str">
        <f t="shared" si="1041"/>
        <v/>
      </c>
      <c r="BW462" s="269" t="str">
        <f t="shared" si="1042"/>
        <v/>
      </c>
      <c r="BX462" s="269" t="str">
        <f t="shared" si="1043"/>
        <v/>
      </c>
      <c r="BY462" s="269" t="str">
        <f t="shared" si="1044"/>
        <v/>
      </c>
      <c r="BZ462" s="269" t="str">
        <f t="shared" si="1045"/>
        <v/>
      </c>
      <c r="CA462" s="269" t="str">
        <f t="shared" si="1046"/>
        <v/>
      </c>
      <c r="CB462" s="269" t="str">
        <f t="shared" si="1047"/>
        <v/>
      </c>
      <c r="CC462" s="269" t="str">
        <f t="shared" si="1048"/>
        <v/>
      </c>
      <c r="CD462" s="269" t="str">
        <f t="shared" si="1049"/>
        <v/>
      </c>
      <c r="CE462" s="269" t="str">
        <f t="shared" si="1050"/>
        <v/>
      </c>
      <c r="CF462" s="269" t="str">
        <f t="shared" si="1051"/>
        <v/>
      </c>
      <c r="CG462" s="269" t="str">
        <f t="shared" si="1052"/>
        <v/>
      </c>
      <c r="CH462" s="269" t="str">
        <f t="shared" si="1053"/>
        <v/>
      </c>
      <c r="CI462" s="269" t="str">
        <f t="shared" si="1054"/>
        <v/>
      </c>
      <c r="CJ462" s="269" t="str">
        <f t="shared" si="1055"/>
        <v/>
      </c>
      <c r="CK462" s="269" t="str">
        <f t="shared" si="1056"/>
        <v/>
      </c>
      <c r="CL462" s="269" t="str">
        <f t="shared" si="1057"/>
        <v/>
      </c>
      <c r="CM462" s="269" t="str">
        <f t="shared" si="1058"/>
        <v/>
      </c>
      <c r="CN462" s="269" t="str">
        <f t="shared" si="1059"/>
        <v/>
      </c>
      <c r="CO462" s="269" t="str">
        <f t="shared" si="1060"/>
        <v/>
      </c>
      <c r="CP462" s="269" t="str">
        <f t="shared" si="1061"/>
        <v/>
      </c>
      <c r="CQ462" s="269" t="str">
        <f t="shared" si="1062"/>
        <v/>
      </c>
      <c r="CR462" s="269" t="str">
        <f t="shared" si="1063"/>
        <v/>
      </c>
      <c r="CS462" s="269" t="str">
        <f t="shared" si="1064"/>
        <v/>
      </c>
      <c r="CT462" s="269" t="str">
        <f t="shared" si="1065"/>
        <v/>
      </c>
      <c r="CU462" s="269" t="str">
        <f t="shared" si="1066"/>
        <v/>
      </c>
      <c r="CV462" s="269" t="str">
        <f t="shared" si="1067"/>
        <v/>
      </c>
      <c r="CW462" s="269" t="str">
        <f t="shared" si="1068"/>
        <v/>
      </c>
      <c r="CX462" s="269" t="str">
        <f t="shared" si="1069"/>
        <v/>
      </c>
      <c r="CY462" s="269" t="str">
        <f t="shared" si="1070"/>
        <v/>
      </c>
      <c r="CZ462" s="269" t="str">
        <f t="shared" si="1071"/>
        <v/>
      </c>
      <c r="DA462" s="269" t="str">
        <f t="shared" si="1072"/>
        <v/>
      </c>
      <c r="DB462" s="269" t="str">
        <f t="shared" si="1073"/>
        <v/>
      </c>
      <c r="DC462" s="269" t="str">
        <f t="shared" si="1074"/>
        <v/>
      </c>
      <c r="DD462" s="269" t="str">
        <f t="shared" si="1075"/>
        <v/>
      </c>
      <c r="DE462" s="269" t="str">
        <f t="shared" si="1076"/>
        <v/>
      </c>
      <c r="DF462" s="269" t="str">
        <f t="shared" si="1077"/>
        <v/>
      </c>
      <c r="DG462" s="269" t="str">
        <f t="shared" si="1078"/>
        <v/>
      </c>
      <c r="DH462" s="269" t="str">
        <f t="shared" si="1079"/>
        <v/>
      </c>
      <c r="DI462" s="269" t="str">
        <f t="shared" si="1080"/>
        <v/>
      </c>
      <c r="DJ462" s="269" t="str">
        <f t="shared" si="1081"/>
        <v/>
      </c>
      <c r="DK462" s="269" t="str">
        <f t="shared" si="1082"/>
        <v/>
      </c>
      <c r="DL462" s="269" t="str">
        <f t="shared" si="1083"/>
        <v/>
      </c>
      <c r="DM462" s="269" t="str">
        <f t="shared" si="1084"/>
        <v/>
      </c>
      <c r="DN462" s="269" t="str">
        <f t="shared" si="1085"/>
        <v/>
      </c>
      <c r="DO462" s="269" t="str">
        <f t="shared" si="1086"/>
        <v/>
      </c>
      <c r="DP462" s="269" t="str">
        <f t="shared" si="1087"/>
        <v/>
      </c>
      <c r="DQ462" s="269" t="str">
        <f t="shared" si="1088"/>
        <v/>
      </c>
      <c r="DR462" s="269" t="str">
        <f t="shared" si="1089"/>
        <v/>
      </c>
      <c r="DS462" s="269" t="str">
        <f t="shared" si="1090"/>
        <v/>
      </c>
      <c r="DT462" s="269" t="str">
        <f t="shared" si="1091"/>
        <v/>
      </c>
      <c r="DU462" s="269" t="str">
        <f t="shared" si="1092"/>
        <v/>
      </c>
      <c r="DV462" s="269" t="str">
        <f t="shared" si="1093"/>
        <v/>
      </c>
      <c r="DW462" s="269" t="str">
        <f t="shared" si="1094"/>
        <v/>
      </c>
      <c r="DX462" s="269" t="str">
        <f t="shared" si="1095"/>
        <v/>
      </c>
      <c r="DY462" s="269" t="str">
        <f t="shared" si="1096"/>
        <v/>
      </c>
      <c r="DZ462" s="269" t="str">
        <f t="shared" si="1097"/>
        <v/>
      </c>
      <c r="EA462" s="269" t="str">
        <f t="shared" si="1098"/>
        <v/>
      </c>
      <c r="EB462" s="269" t="str">
        <f t="shared" si="1099"/>
        <v/>
      </c>
      <c r="EC462" s="269" t="str">
        <f t="shared" si="1100"/>
        <v/>
      </c>
      <c r="ED462" s="269" t="str">
        <f t="shared" si="1101"/>
        <v/>
      </c>
      <c r="EE462" s="269" t="str">
        <f t="shared" si="1102"/>
        <v/>
      </c>
      <c r="EF462" s="269" t="str">
        <f t="shared" si="1103"/>
        <v/>
      </c>
      <c r="EG462" s="269" t="str">
        <f t="shared" si="1104"/>
        <v/>
      </c>
      <c r="EH462" s="269" t="str">
        <f t="shared" si="1105"/>
        <v/>
      </c>
      <c r="EI462" s="269" t="str">
        <f t="shared" si="1106"/>
        <v/>
      </c>
      <c r="EJ462" s="269" t="str">
        <f t="shared" si="1107"/>
        <v/>
      </c>
      <c r="EK462" s="269" t="str">
        <f t="shared" si="1108"/>
        <v/>
      </c>
      <c r="EL462" s="269" t="str">
        <f t="shared" si="1109"/>
        <v/>
      </c>
      <c r="EM462" s="269" t="str">
        <f t="shared" si="1110"/>
        <v/>
      </c>
      <c r="EN462" s="269" t="str">
        <f t="shared" si="1111"/>
        <v/>
      </c>
      <c r="EO462" s="269" t="str">
        <f t="shared" si="1112"/>
        <v/>
      </c>
      <c r="EP462" s="269" t="str">
        <f t="shared" si="1113"/>
        <v/>
      </c>
      <c r="EQ462" s="269" t="str">
        <f t="shared" si="1114"/>
        <v/>
      </c>
      <c r="ER462" s="269" t="str">
        <f t="shared" si="1115"/>
        <v/>
      </c>
      <c r="ES462" s="269" t="str">
        <f t="shared" si="1116"/>
        <v/>
      </c>
      <c r="ET462" s="269" t="str">
        <f t="shared" si="1117"/>
        <v/>
      </c>
      <c r="EU462" s="269" t="str">
        <f t="shared" si="1118"/>
        <v/>
      </c>
      <c r="EV462" s="269" t="str">
        <f t="shared" si="1119"/>
        <v/>
      </c>
      <c r="EW462" s="269" t="str">
        <f t="shared" si="1120"/>
        <v/>
      </c>
      <c r="EX462" s="269" t="str">
        <f t="shared" si="1121"/>
        <v/>
      </c>
      <c r="EY462" s="269" t="str">
        <f t="shared" si="1166"/>
        <v/>
      </c>
      <c r="EZ462" s="269" t="str">
        <f t="shared" si="1122"/>
        <v/>
      </c>
      <c r="FA462" s="269" t="str">
        <f t="shared" si="1123"/>
        <v/>
      </c>
      <c r="FB462" s="269" t="str">
        <f t="shared" si="1124"/>
        <v/>
      </c>
      <c r="FC462" s="269" t="str">
        <f t="shared" si="1125"/>
        <v/>
      </c>
      <c r="FD462" s="269" t="str">
        <f t="shared" si="1126"/>
        <v/>
      </c>
      <c r="FE462" s="269" t="str">
        <f t="shared" si="1127"/>
        <v/>
      </c>
      <c r="FF462" s="269" t="str">
        <f t="shared" si="1128"/>
        <v/>
      </c>
      <c r="FG462" s="269" t="str">
        <f t="shared" si="1129"/>
        <v/>
      </c>
      <c r="FH462" s="269" t="str">
        <f t="shared" si="1130"/>
        <v/>
      </c>
      <c r="FI462" s="269" t="str">
        <f t="shared" si="1131"/>
        <v/>
      </c>
      <c r="FJ462" s="269" t="str">
        <f t="shared" si="1132"/>
        <v/>
      </c>
      <c r="FK462" s="269" t="str">
        <f t="shared" si="1133"/>
        <v/>
      </c>
      <c r="FL462" s="269" t="str">
        <f t="shared" si="1134"/>
        <v/>
      </c>
      <c r="FM462" s="269" t="str">
        <f t="shared" si="1135"/>
        <v/>
      </c>
      <c r="FN462" s="269" t="str">
        <f t="shared" si="1136"/>
        <v/>
      </c>
      <c r="FO462" s="269" t="str">
        <f t="shared" si="1137"/>
        <v/>
      </c>
      <c r="FP462" s="269" t="str">
        <f t="shared" si="1138"/>
        <v/>
      </c>
      <c r="FQ462" s="269" t="str">
        <f t="shared" si="1139"/>
        <v/>
      </c>
      <c r="FR462" s="269" t="str">
        <f t="shared" si="1167"/>
        <v/>
      </c>
      <c r="FS462" s="269" t="str">
        <f t="shared" si="1140"/>
        <v/>
      </c>
      <c r="FT462" s="269" t="str">
        <f t="shared" si="1141"/>
        <v/>
      </c>
      <c r="FU462" s="269" t="str">
        <f t="shared" si="1142"/>
        <v/>
      </c>
      <c r="FV462" s="269" t="str">
        <f t="shared" si="1143"/>
        <v/>
      </c>
      <c r="FW462" s="269" t="str">
        <f t="shared" si="1144"/>
        <v/>
      </c>
      <c r="FX462" s="269" t="str">
        <f t="shared" si="1145"/>
        <v/>
      </c>
      <c r="FY462" s="269" t="str">
        <f t="shared" si="1146"/>
        <v/>
      </c>
      <c r="FZ462" s="269" t="str">
        <f t="shared" si="1147"/>
        <v/>
      </c>
      <c r="GA462" s="269" t="str">
        <f>IF(AND($A$462&lt;=V$367,V$367&lt;=$B$462),$C$462,"")</f>
        <v/>
      </c>
      <c r="GB462" s="269" t="str">
        <f>IF(AND($A$462&lt;=V$367,V$367&lt;=$B$462),((1/3)*$C$462),"")</f>
        <v/>
      </c>
      <c r="GC462" s="269" t="str">
        <f>IF(AND($A$462&lt;=V$367,V$367&lt;=$B$462),((2/3)*$C$462),"")</f>
        <v/>
      </c>
      <c r="GD462" s="269" t="str">
        <f t="shared" si="1148"/>
        <v/>
      </c>
      <c r="GE462" s="269" t="str">
        <f t="shared" si="1149"/>
        <v/>
      </c>
      <c r="GF462" s="269" t="str">
        <f t="shared" si="1150"/>
        <v/>
      </c>
      <c r="GG462" s="269" t="str">
        <f t="shared" si="1151"/>
        <v/>
      </c>
      <c r="GH462" s="269" t="str">
        <f t="shared" si="1152"/>
        <v/>
      </c>
      <c r="GI462" s="269" t="str">
        <f t="shared" si="1153"/>
        <v/>
      </c>
      <c r="GJ462" s="269" t="str">
        <f t="shared" si="1154"/>
        <v/>
      </c>
      <c r="GK462" s="269" t="str">
        <f t="shared" si="1155"/>
        <v/>
      </c>
      <c r="GL462" s="269" t="str">
        <f t="shared" si="1156"/>
        <v/>
      </c>
      <c r="GM462" s="269" t="str">
        <f t="shared" si="1157"/>
        <v/>
      </c>
      <c r="GN462" s="269" t="str">
        <f t="shared" si="1158"/>
        <v/>
      </c>
      <c r="GO462" s="269" t="str">
        <f t="shared" si="1159"/>
        <v/>
      </c>
      <c r="GP462" s="269" t="str">
        <f t="shared" si="1160"/>
        <v/>
      </c>
      <c r="GQ462" s="269" t="str">
        <f t="shared" si="1161"/>
        <v/>
      </c>
      <c r="GR462" s="270" t="str">
        <f t="shared" si="1162"/>
        <v/>
      </c>
      <c r="GS462" s="269" t="str">
        <f>IF(AND($A$462&lt;=X$367,X$367&lt;=$B$462),$C$462,"")</f>
        <v/>
      </c>
      <c r="GT462" s="269" t="str">
        <f>IF(AND($A$462&lt;=X$367,X$367&lt;=$B$462),((1/3)*$C$462),"")</f>
        <v/>
      </c>
      <c r="GU462" s="269" t="str">
        <f>IF(AND($A$462&lt;=X$367,X$367&lt;=$B$462),((2/3)*$C$462),"")</f>
        <v/>
      </c>
      <c r="GV462" s="269" t="str">
        <f>IF(AND($A$462&lt;=X$367,X$367&lt;=$B$462),$D$462,"")</f>
        <v/>
      </c>
      <c r="GW462" s="269" t="str">
        <f>IF(AND($A$462&lt;=X$367,X$367&lt;=$B$462),((1/3)*$D$462),"")</f>
        <v/>
      </c>
      <c r="GX462" s="269" t="str">
        <f>IF(AND($A$462&lt;=X$367,X$367&lt;=$B$462),((2/3)*$D$462),"")</f>
        <v/>
      </c>
      <c r="GY462" s="269" t="str">
        <f>IF(AND($A$462&lt;=X$367,X$367&lt;=$B$462),$E$462,"")</f>
        <v/>
      </c>
      <c r="GZ462" s="269" t="str">
        <f>IF(AND($A$462&lt;=X$367,X$367&lt;=$B$462),((1/3)*$E$462),"")</f>
        <v/>
      </c>
      <c r="HA462" s="269" t="str">
        <f>IF(AND($A$462&lt;=X$367,X$367&lt;=$B$462),((2/3)*$E$462),"")</f>
        <v/>
      </c>
      <c r="HB462" s="269" t="str">
        <f>IF(AND($A$462&lt;=Y$367,Y$367&lt;=$B$462),$C$462,"")</f>
        <v/>
      </c>
      <c r="HC462" s="269" t="str">
        <f>IF(AND($A$462&lt;=Y$367,Y$367&lt;=$B$462),((1/3)*$C$462),"")</f>
        <v/>
      </c>
      <c r="HD462" s="269" t="str">
        <f>IF(AND($A$462&lt;=Y$367,Y$367&lt;=$B$462),((2/3)*$C$462),"")</f>
        <v/>
      </c>
      <c r="HE462" s="269" t="str">
        <f>IF(AND($A$462&lt;=Y$367,Y$367&lt;=$B$462),$D$462,"")</f>
        <v/>
      </c>
      <c r="HF462" s="269" t="str">
        <f>IF(AND($A$462&lt;=Y$367,Y$367&lt;=$B$462),((1/3)*$D$462),"")</f>
        <v/>
      </c>
      <c r="HG462" s="269" t="str">
        <f>IF(AND($A$462&lt;=Y$367,Y$367&lt;=$B$462),((2/3)*$D$462),"")</f>
        <v/>
      </c>
      <c r="HH462" s="269" t="str">
        <f>IF(AND($A$462&lt;=Y$367,Y$367&lt;=$B$462),$E$462,"")</f>
        <v/>
      </c>
      <c r="HI462" s="269" t="str">
        <f>IF(AND($A$462&lt;=Y$367,Y$367&lt;=$B$462),((1/3)*$E$462),"")</f>
        <v/>
      </c>
      <c r="HJ462" s="269" t="str">
        <f>IF(AND($A$462&lt;=Y$367,Y$367&lt;=$B$462),((2/3)*$E$462),"")</f>
        <v/>
      </c>
      <c r="HK462" s="269" t="str">
        <f>IF(AND($A$462&lt;=Z$367,Z$367&lt;=$B$462),$C$462,"")</f>
        <v/>
      </c>
      <c r="HL462" s="269" t="str">
        <f>IF(AND($A$462&lt;=Z$367,Z$367&lt;=$B$462),((1/3)*$C$462),"")</f>
        <v/>
      </c>
      <c r="HM462" s="269" t="str">
        <f>IF(AND($A$462&lt;=Z$367,Z$367&lt;=$B$462),((2/3)*$C$462),"")</f>
        <v/>
      </c>
      <c r="HN462" s="269" t="str">
        <f>IF(AND($A$462&lt;=Z$367,Z$367&lt;=$B$462),$D$462,"")</f>
        <v/>
      </c>
      <c r="HO462" s="269" t="str">
        <f>IF(AND($A$462&lt;=Z$367,Z$367&lt;=$B$462),((1/3)*$D$462),"")</f>
        <v/>
      </c>
      <c r="HP462" s="269" t="str">
        <f>IF(AND($A$462&lt;=Z$367,Z$367&lt;=$B$462),((2/3)*$D$462),"")</f>
        <v/>
      </c>
      <c r="HQ462" s="269" t="str">
        <f>IF(AND($A$462&lt;=Z$367,Z$367&lt;=$B$462),$E$462,"")</f>
        <v/>
      </c>
      <c r="HR462" s="269" t="str">
        <f>IF(AND($A$462&lt;=Z$367,Z$367&lt;=$B$462),((1/3)*$E$462),"")</f>
        <v/>
      </c>
      <c r="HS462" s="269" t="str">
        <f>IF(AND($A$462&lt;=Z$367,Z$367&lt;=$B$462),((2/3)*$E$462),"")</f>
        <v/>
      </c>
      <c r="HT462" s="269" t="str">
        <f>IF(AND($A$462&lt;=AA$367,AA$367&lt;=$B$462),$C$462,"")</f>
        <v/>
      </c>
      <c r="HU462" s="269" t="str">
        <f>IF(AND($A$462&lt;=AA$367,AA$367&lt;=$B$462),((1/3)*$C$462),"")</f>
        <v/>
      </c>
      <c r="HV462" s="269" t="str">
        <f>IF(AND($A$462&lt;=AA$367,AA$367&lt;=$B$462),((2/3)*$C$462),"")</f>
        <v/>
      </c>
      <c r="HW462" s="269" t="str">
        <f>IF(AND($A$462&lt;=AA$367,AA$367&lt;=$B$462),$D$462,"")</f>
        <v/>
      </c>
      <c r="HX462" s="269" t="str">
        <f>IF(AND($A$462&lt;=AA$367,AA$367&lt;=$B$462),((1/3)*$D$462),"")</f>
        <v/>
      </c>
      <c r="HY462" s="269" t="str">
        <f>IF(AND($A$462&lt;=AA$367,AA$367&lt;=$B$462),((2/3)*$D$462),"")</f>
        <v/>
      </c>
      <c r="HZ462" s="269" t="str">
        <f>IF(AND($A$462&lt;=AA$367,AA$367&lt;=$B$462),$E$462,"")</f>
        <v/>
      </c>
      <c r="IA462" s="269" t="str">
        <f>IF(AND($A$462&lt;=AA$367,AA$367&lt;=$B$462),((1/3)*$E$462),"")</f>
        <v/>
      </c>
      <c r="IB462" s="269" t="str">
        <f>IF(AND($A$462&lt;=AA$367,AA$367&lt;=$B$462),((2/3)*$E$462),"")</f>
        <v/>
      </c>
      <c r="IC462" s="269" t="str">
        <f>IF(AND($A$462&lt;=AB$367,AB$367&lt;=$B$462),$C$462,"")</f>
        <v/>
      </c>
      <c r="ID462" s="269" t="str">
        <f>IF(AND($A$462&lt;=AB$367,AB$367&lt;=$B$462),((1/3)*$C$462),"")</f>
        <v/>
      </c>
      <c r="IE462" s="269" t="str">
        <f>IF(AND($A$462&lt;=AB$367,AB$367&lt;=$B$462),((2/3)*$C$462),"")</f>
        <v/>
      </c>
      <c r="IF462" s="269" t="str">
        <f>IF(AND($A$462&lt;=AB$367,AB$367&lt;=$B$462),$D$462,"")</f>
        <v/>
      </c>
      <c r="IG462" s="269" t="str">
        <f>IF(AND($A$462&lt;=AB$367,AB$367&lt;=$B$462),((1/3)*$D$462),"")</f>
        <v/>
      </c>
      <c r="IH462" s="269" t="str">
        <f>IF(AND($A$462&lt;=AB$367,AB$367&lt;=$B$462),((2/3)*$D$462),"")</f>
        <v/>
      </c>
      <c r="II462" s="269" t="str">
        <f>IF(AND($A$462&lt;=AB$367,AB$367&lt;=$B$462),$E$462,"")</f>
        <v/>
      </c>
      <c r="IJ462" s="269" t="str">
        <f>IF(AND($A$462&lt;=AB$367,AB$367&lt;=$B$462),((1/3)*$E$462),"")</f>
        <v/>
      </c>
      <c r="IK462" s="269" t="str">
        <f>IF(AND($A$462&lt;=AB$367,AB$367&lt;=$B$462),((2/3)*$E$462),"")</f>
        <v/>
      </c>
      <c r="IL462" s="269" t="str">
        <f>IF(AND($A$462&lt;=AC$367,AC$367&lt;=$B$462),$C$462,"")</f>
        <v/>
      </c>
      <c r="IM462" s="269" t="str">
        <f>IF(AND($A$462&lt;=AC$367,AC$367&lt;=$B$462),((1/3)*$C$462),"")</f>
        <v/>
      </c>
      <c r="IN462" s="269" t="str">
        <f>IF(AND($A$462&lt;=AC$367,AC$367&lt;=$B$462),((2/3)*$C$462),"")</f>
        <v/>
      </c>
      <c r="IO462" s="269" t="str">
        <f>IF(AND($A$462&lt;=AC$367,AC$367&lt;=$B$462),$D$462,"")</f>
        <v/>
      </c>
      <c r="IP462" s="269" t="str">
        <f>IF(AND($A$462&lt;=AC$367,AC$367&lt;=$B$462),((1/3)*$D$462),"")</f>
        <v/>
      </c>
      <c r="IQ462" s="269" t="str">
        <f>IF(AND($A$462&lt;=AC$367,AC$367&lt;=$B$462),((2/3)*$D$462),"")</f>
        <v/>
      </c>
      <c r="IR462" s="269" t="str">
        <f>IF(AND($A$462&lt;=AC$367,AC$367&lt;=$B$462),$E$462,"")</f>
        <v/>
      </c>
      <c r="IS462" s="269" t="str">
        <f>IF(AND($A$462&lt;=AC$367,AC$367&lt;=$B$462),((1/3)*$E$462),"")</f>
        <v/>
      </c>
      <c r="IT462" s="269" t="str">
        <f>IF(AND($A$462&lt;=AC$367,AC$367&lt;=$B$462),((2/3)*$E$462),"")</f>
        <v/>
      </c>
      <c r="IU462" s="269" t="str">
        <f>IF(AND($A$462&lt;=AD$367,AD$367&lt;=$B$462),$C$462,"")</f>
        <v/>
      </c>
      <c r="IV462" s="269" t="str">
        <f>IF(AND($A$462&lt;=AD$367,AD$367&lt;=$B$462),((1/3)*$C$462),"")</f>
        <v/>
      </c>
      <c r="IW462" s="269" t="str">
        <f>IF(AND($A$462&lt;=AD$367,AD$367&lt;=$B$462),((2/3)*$C$462),"")</f>
        <v/>
      </c>
      <c r="IX462" s="269" t="str">
        <f>IF(AND($A$462&lt;=AD$367,AD$367&lt;=$B$462),$D$462,"")</f>
        <v/>
      </c>
      <c r="IY462" s="269" t="str">
        <f>IF(AND($A$462&lt;=AD$367,AD$367&lt;=$B$462),((1/3)*$D$462),"")</f>
        <v/>
      </c>
      <c r="IZ462" s="269" t="str">
        <f>IF(AND($A$462&lt;=AD$367,AD$367&lt;=$B$462),((2/3)*$D$462),"")</f>
        <v/>
      </c>
      <c r="JA462" s="269" t="str">
        <f>IF(AND($A$462&lt;=AD$367,AD$367&lt;=$B$462),$E$462,"")</f>
        <v/>
      </c>
      <c r="JB462" s="269" t="str">
        <f>IF(AND($A$462&lt;=AD$367,AD$367&lt;=$B$462),((1/3)*$E$462),"")</f>
        <v/>
      </c>
      <c r="JC462" s="269" t="str">
        <f>IF(AND($A$462&lt;=AD$367,AD$367&lt;=$B$462),((2/3)*$E$462),"")</f>
        <v/>
      </c>
      <c r="JD462" s="269" t="str">
        <f>IF(AND($A$462&lt;=AE$367,AE$367&lt;=$B$462),$C$462,"")</f>
        <v/>
      </c>
      <c r="JE462" s="269" t="str">
        <f>IF(AND($A$462&lt;=AE$367,AE$367&lt;=$B$462),((1/3)*$C$462),"")</f>
        <v/>
      </c>
      <c r="JF462" s="269" t="str">
        <f>IF(AND($A$462&lt;=AE$367,AE$367&lt;=$B$462),((2/3)*$C$462),"")</f>
        <v/>
      </c>
      <c r="JG462" s="269" t="str">
        <f>IF(AND($A$462&lt;=AE$367,AE$367&lt;=$B$462),$D$462,"")</f>
        <v/>
      </c>
      <c r="JH462" s="269" t="str">
        <f>IF(AND($A$462&lt;=AE$367,AE$367&lt;=$B$462),((1/3)*$D$462),"")</f>
        <v/>
      </c>
      <c r="JI462" s="269" t="str">
        <f>IF(AND($A$462&lt;=AE$367,AE$367&lt;=$B$462),((2/3)*$D$462),"")</f>
        <v/>
      </c>
      <c r="JJ462" s="269" t="str">
        <f>IF(AND($A$462&lt;=AE$367,AE$367&lt;=$B$462),$E$462,"")</f>
        <v/>
      </c>
      <c r="JK462" s="269" t="str">
        <f>IF(AND($A$462&lt;=AE$367,AE$367&lt;=$B$462),((1/3)*$E$462),"")</f>
        <v/>
      </c>
      <c r="JL462" s="269" t="str">
        <f>IF(AND($A$462&lt;=AE$367,AE$367&lt;=$B$462),((2/3)*$E$462),"")</f>
        <v/>
      </c>
      <c r="JM462" s="269" t="str">
        <f>IF(AND($A$462&lt;=AF$367,AF$367&lt;=$B$462),$C$462,"")</f>
        <v/>
      </c>
      <c r="JN462" s="269" t="str">
        <f>IF(AND($A$462&lt;=AF$367,AF$367&lt;=$B$462),((1/3)*$C$462),"")</f>
        <v/>
      </c>
      <c r="JO462" s="269" t="str">
        <f>IF(AND($A$462&lt;=AF$367,AF$367&lt;=$B$462),((2/3)*$C$462),"")</f>
        <v/>
      </c>
      <c r="JP462" s="269" t="str">
        <f>IF(AND($A$462&lt;=AF$367,AF$367&lt;=$B$462),$D$462,"")</f>
        <v/>
      </c>
      <c r="JQ462" s="269" t="str">
        <f>IF(AND($A$462&lt;=AF$367,AF$367&lt;=$B$462),((1/3)*$D$462),"")</f>
        <v/>
      </c>
      <c r="JR462" s="269" t="str">
        <f>IF(AND($A$462&lt;=AF$367,AF$367&lt;=$B$462),((2/3)*$D$462),"")</f>
        <v/>
      </c>
      <c r="JS462" s="269" t="str">
        <f>IF(AND($A$462&lt;=AF$367,AF$367&lt;=$B$462),$E$462,"")</f>
        <v/>
      </c>
      <c r="JT462" s="269" t="str">
        <f>IF(AND($A$462&lt;=AF$367,AF$367&lt;=$B$462),((1/3)*$E$462),"")</f>
        <v/>
      </c>
      <c r="JU462" s="269" t="str">
        <f>IF(AND($A$462&lt;=AF$367,AF$367&lt;=$B$462),((2/3)*$E$462),"")</f>
        <v/>
      </c>
      <c r="JV462" s="269" t="str">
        <f>IF(AND($A$462&lt;=AG$367,AG$367&lt;=$B$462),$C$462,"")</f>
        <v/>
      </c>
      <c r="JW462" s="269" t="str">
        <f>IF(AND($A$462&lt;=AG$367,AG$367&lt;=$B$462),((1/3)*$C$462),"")</f>
        <v/>
      </c>
      <c r="JX462" s="269" t="str">
        <f>IF(AND($A$462&lt;=AG$367,AG$367&lt;=$B$462),((2/3)*$C$462),"")</f>
        <v/>
      </c>
      <c r="JY462" s="269" t="str">
        <f>IF(AND($A$462&lt;=AG$367,AG$367&lt;=$B$462),$D$462,"")</f>
        <v/>
      </c>
      <c r="JZ462" s="269" t="str">
        <f>IF(AND($A$462&lt;=AG$367,AG$367&lt;=$B$462),((1/3)*$D$462),"")</f>
        <v/>
      </c>
      <c r="KA462" s="269" t="str">
        <f>IF(AND($A$462&lt;=AG$367,AG$367&lt;=$B$462),((2/3)*$D$462),"")</f>
        <v/>
      </c>
      <c r="KB462" s="269" t="str">
        <f>IF(AND($A$462&lt;=AG$367,AG$367&lt;=$B$462),$E$462,"")</f>
        <v/>
      </c>
      <c r="KC462" s="269" t="str">
        <f>IF(AND($A$462&lt;=AG$367,AG$367&lt;=$B$462),((1/3)*$E$462),"")</f>
        <v/>
      </c>
      <c r="KD462" s="269" t="str">
        <f>IF(AND($A$462&lt;=AG$367,AG$367&lt;=$B$462),((2/3)*$E$462),"")</f>
        <v/>
      </c>
      <c r="KE462" s="269" t="str">
        <f>IF(AND($A$462&lt;=AH$367,AH$367&lt;=$B$462),$C$462,"")</f>
        <v/>
      </c>
      <c r="KF462" s="269" t="str">
        <f>IF(AND($A$462&lt;=AH$367,AH$367&lt;=$B$462),((1/3)*$C$462),"")</f>
        <v/>
      </c>
      <c r="KG462" s="269" t="str">
        <f>IF(AND($A$462&lt;=AH$367,AH$367&lt;=$B$462),((2/3)*$C$462),"")</f>
        <v/>
      </c>
      <c r="KH462" s="269" t="str">
        <f>IF(AND($A$462&lt;=AH$367,AH$367&lt;=$B$462),$D$462,"")</f>
        <v/>
      </c>
      <c r="KI462" s="269" t="str">
        <f>IF(AND($A$462&lt;=AH$367,AH$367&lt;=$B$462),((1/3)*$D$462),"")</f>
        <v/>
      </c>
      <c r="KJ462" s="269" t="str">
        <f>IF(AND($A$462&lt;=AH$367,AH$367&lt;=$B$462),((2/3)*$D$462),"")</f>
        <v/>
      </c>
      <c r="KK462" s="269" t="str">
        <f>IF(AND($A$462&lt;=AH$367,AH$367&lt;=$B$462),$E$462,"")</f>
        <v/>
      </c>
      <c r="KL462" s="269" t="str">
        <f>IF(AND($A$462&lt;=AH$367,AH$367&lt;=$B$462),((1/3)*$E$462),"")</f>
        <v/>
      </c>
      <c r="KM462" s="269" t="str">
        <f>IF(AND($A$462&lt;=AH$367,AH$367&lt;=$B$462),((2/3)*$E$462),"")</f>
        <v/>
      </c>
      <c r="KN462" s="269" t="str">
        <f>IF(AND($A$462&lt;=AI$367,AI$367&lt;=$B$462),$C$462,"")</f>
        <v/>
      </c>
      <c r="KO462" s="269" t="str">
        <f>IF(AND($A$462&lt;=AI$367,AI$367&lt;=$B$462),((1/3)*$C$462),"")</f>
        <v/>
      </c>
      <c r="KP462" s="269" t="str">
        <f>IF(AND($A$462&lt;=AI$367,AI$367&lt;=$B$462),((2/3)*$C$462),"")</f>
        <v/>
      </c>
      <c r="KQ462" s="269" t="str">
        <f>IF(AND($A$462&lt;=AI$367,AI$367&lt;=$B$462),$D$462,"")</f>
        <v/>
      </c>
      <c r="KR462" s="269" t="str">
        <f>IF(AND($A$462&lt;=AI$367,AI$367&lt;=$B$462),((1/3)*$D$462),"")</f>
        <v/>
      </c>
      <c r="KS462" s="269" t="str">
        <f>IF(AND($A$462&lt;=AI$367,AI$367&lt;=$B$462),((2/3)*$D$462),"")</f>
        <v/>
      </c>
      <c r="KT462" s="269" t="str">
        <f>IF(AND($A$462&lt;=AI$367,AI$367&lt;=$B$462),$E$462,"")</f>
        <v/>
      </c>
      <c r="KU462" s="269" t="str">
        <f>IF(AND($A$462&lt;=AI$367,AI$367&lt;=$B$462),((1/3)*$E$462),"")</f>
        <v/>
      </c>
      <c r="KV462" s="269" t="str">
        <f>IF(AND($A$462&lt;=AI$367,AI$367&lt;=$B$462),((2/3)*$E$462),"")</f>
        <v/>
      </c>
      <c r="KW462" s="269" t="str">
        <f>IF(AND($A$462&lt;=AJ$367,AJ$367&lt;=$B$462),$C$462,"")</f>
        <v/>
      </c>
      <c r="KX462" s="269" t="str">
        <f>IF(AND($A$462&lt;=AJ$367,AJ$367&lt;=$B$462),((1/3)*$C$462),"")</f>
        <v/>
      </c>
      <c r="KY462" s="269" t="str">
        <f>IF(AND($A$462&lt;=AJ$367,AJ$367&lt;=$B$462),((2/3)*$C$462),"")</f>
        <v/>
      </c>
      <c r="KZ462" s="269" t="str">
        <f>IF(AND($A$462&lt;=AJ$367,AJ$367&lt;=$B$462),$D$462,"")</f>
        <v/>
      </c>
      <c r="LA462" s="269" t="str">
        <f>IF(AND($A$462&lt;=AJ$367,AJ$367&lt;=$B$462),((1/3)*$D$462),"")</f>
        <v/>
      </c>
      <c r="LB462" s="269" t="str">
        <f>IF(AND($A$462&lt;=AJ$367,AJ$367&lt;=$B$462),((2/3)*$D$462),"")</f>
        <v/>
      </c>
      <c r="LC462" s="269" t="str">
        <f>IF(AND($A$462&lt;=AJ$367,AJ$367&lt;=$B$462),$E$462,"")</f>
        <v/>
      </c>
      <c r="LD462" s="269" t="str">
        <f>IF(AND($A$462&lt;=AJ$367,AJ$367&lt;=$B$462),((1/3)*$E$462),"")</f>
        <v/>
      </c>
      <c r="LE462" s="269" t="str">
        <f>IF(AND($A$462&lt;=AJ$367,AJ$367&lt;=$B$462),((2/3)*$E$462),"")</f>
        <v/>
      </c>
      <c r="LF462" s="269" t="str">
        <f>IF(AND($A$462&lt;=AK$367,AK$367&lt;=$B$462),$C$462,"")</f>
        <v/>
      </c>
      <c r="LG462" s="269" t="str">
        <f>IF(AND($A$462&lt;=AK$367,AK$367&lt;=$B$462),((1/3)*$C$462),"")</f>
        <v/>
      </c>
      <c r="LH462" s="269" t="str">
        <f>IF(AND($A$462&lt;=AK$367,AK$367&lt;=$B$462),((2/3)*$C$462),"")</f>
        <v/>
      </c>
      <c r="LI462" s="269" t="str">
        <f>IF(AND($A$462&lt;=AK$367,AK$367&lt;=$B$462),$D$462,"")</f>
        <v/>
      </c>
      <c r="LJ462" s="269" t="str">
        <f>IF(AND($A$462&lt;=AK$367,AK$367&lt;=$B$462),((1/3)*$D$462),"")</f>
        <v/>
      </c>
      <c r="LK462" s="269" t="str">
        <f>IF(AND($A$462&lt;=AK$367,AK$367&lt;=$B$462),((2/3)*$D$462),"")</f>
        <v/>
      </c>
      <c r="LL462" s="269" t="str">
        <f>IF(AND($A$462&lt;=AK$367,AK$367&lt;=$B$462),$E$462,"")</f>
        <v/>
      </c>
      <c r="LM462" s="269" t="str">
        <f>IF(AND($A$462&lt;=AK$367,AK$367&lt;=$B$462),((1/3)*$E$462),"")</f>
        <v/>
      </c>
      <c r="LN462" s="269" t="str">
        <f>IF(AND($A$462&lt;=AK$367,AK$367&lt;=$B$462),((2/3)*$E$462),"")</f>
        <v/>
      </c>
      <c r="LO462" s="269" t="str">
        <f>IF(AND($A$462&lt;=AL$367,AL$367&lt;=$B$462),$C$462,"")</f>
        <v/>
      </c>
      <c r="LP462" s="269" t="str">
        <f>IF(AND($A$462&lt;=AL$367,AL$367&lt;=$B$462),((1/3)*$C$462),"")</f>
        <v/>
      </c>
      <c r="LQ462" s="269" t="str">
        <f>IF(AND($A$462&lt;=AL$367,AL$367&lt;=$B$462),((2/3)*$C$462),"")</f>
        <v/>
      </c>
      <c r="LR462" s="269" t="str">
        <f>IF(AND($A$462&lt;=AL$367,AL$367&lt;=$B$462),$D$462,"")</f>
        <v/>
      </c>
      <c r="LS462" s="269" t="str">
        <f>IF(AND($A$462&lt;=AL$367,AL$367&lt;=$B$462),((1/3)*$D$462),"")</f>
        <v/>
      </c>
      <c r="LT462" s="269" t="str">
        <f>IF(AND($A$462&lt;=AL$367,AL$367&lt;=$B$462),((2/3)*$D$462),"")</f>
        <v/>
      </c>
      <c r="LU462" s="269" t="str">
        <f>IF(AND($A$462&lt;=AL$367,AL$367&lt;=$B$462),$E$462,"")</f>
        <v/>
      </c>
      <c r="LV462" s="269" t="str">
        <f>IF(AND($A$462&lt;=AL$367,AL$367&lt;=$B$462),((1/3)*$E$462),"")</f>
        <v/>
      </c>
      <c r="LW462" s="269" t="str">
        <f>IF(AND($A$462&lt;=AL$367,AL$367&lt;=$B$462),((2/3)*$E$462),"")</f>
        <v/>
      </c>
      <c r="LX462" s="269" t="str">
        <f>IF(AND($A$462&lt;=AM$367,AM$367&lt;=$B$462),$C$462,"")</f>
        <v/>
      </c>
      <c r="LY462" s="269" t="str">
        <f>IF(AND($A$462&lt;=AM$367,AM$367&lt;=$B$462),((1/3)*$C$462),"")</f>
        <v/>
      </c>
      <c r="LZ462" s="269" t="str">
        <f>IF(AND($A$462&lt;=AM$367,AM$367&lt;=$B$462),((2/3)*$C$462),"")</f>
        <v/>
      </c>
      <c r="MA462" s="269" t="str">
        <f>IF(AND($A$462&lt;=AM$367,AM$367&lt;=$B$462),$D$462,"")</f>
        <v/>
      </c>
      <c r="MB462" s="269" t="str">
        <f>IF(AND($A$462&lt;=AM$367,AM$367&lt;=$B$462),((1/3)*$D$462),"")</f>
        <v/>
      </c>
      <c r="MC462" s="269" t="str">
        <f>IF(AND($A$462&lt;=AM$367,AM$367&lt;=$B$462),((2/3)*$D$462),"")</f>
        <v/>
      </c>
      <c r="MD462" s="269" t="str">
        <f>IF(AND($A$462&lt;=AM$367,AM$367&lt;=$B$462),$E$462,"")</f>
        <v/>
      </c>
      <c r="ME462" s="269" t="str">
        <f>IF(AND($A$462&lt;=AM$367,AM$367&lt;=$B$462),((1/3)*$E$462),"")</f>
        <v/>
      </c>
      <c r="MF462" s="269" t="str">
        <f>IF(AND($A$462&lt;=AM$367,AM$367&lt;=$B$462),((2/3)*$E$462),"")</f>
        <v/>
      </c>
      <c r="MG462" s="269" t="str">
        <f>IF(AND($A$462&lt;=AN$367,AN$367&lt;=$B$462),$C$462,"")</f>
        <v/>
      </c>
      <c r="MH462" s="269" t="str">
        <f>IF(AND($A$462&lt;=AN$367,AN$367&lt;=$B$462),((1/3)*$C$462),"")</f>
        <v/>
      </c>
      <c r="MI462" s="269" t="str">
        <f>IF(AND($A$462&lt;=AN$367,AN$367&lt;=$B$462),((2/3)*$C$462),"")</f>
        <v/>
      </c>
      <c r="MJ462" s="269" t="str">
        <f>IF(AND($A$462&lt;=AN$367,AN$367&lt;=$B$462),$D$462,"")</f>
        <v/>
      </c>
      <c r="MK462" s="269" t="str">
        <f>IF(AND($A$462&lt;=AN$367,AN$367&lt;=$B$462),((1/3)*$D$462),"")</f>
        <v/>
      </c>
      <c r="ML462" s="269" t="str">
        <f>IF(AND($A$462&lt;=AN$367,AN$367&lt;=$B$462),((2/3)*$D$462),"")</f>
        <v/>
      </c>
      <c r="MM462" s="269" t="str">
        <f>IF(AND($A$462&lt;=AN$367,AN$367&lt;=$B$462),$E$462,"")</f>
        <v/>
      </c>
      <c r="MN462" s="269" t="str">
        <f>IF(AND($A$462&lt;=AN$367,AN$367&lt;=$B$462),((1/3)*$E$462),"")</f>
        <v/>
      </c>
      <c r="MO462" s="269" t="str">
        <f>IF(AND($A$462&lt;=AN$367,AN$367&lt;=$B$462),((2/3)*$E$462),"")</f>
        <v/>
      </c>
      <c r="MP462" s="269" t="str">
        <f>IF(AND($A$462&lt;=AO$367,AO$367&lt;=$B$462),$C$462,"")</f>
        <v/>
      </c>
      <c r="MQ462" s="269" t="str">
        <f>IF(AND($A$462&lt;=AO$367,AO$367&lt;=$B$462),((1/3)*$C$462),"")</f>
        <v/>
      </c>
      <c r="MR462" s="269" t="str">
        <f>IF(AND($A$462&lt;=AO$367,AO$367&lt;=$B$462),((2/3)*$C$462),"")</f>
        <v/>
      </c>
      <c r="MS462" s="269" t="str">
        <f>IF(AND($A$462&lt;=AO$367,AO$367&lt;=$B$462),$D$462,"")</f>
        <v/>
      </c>
      <c r="MT462" s="269" t="str">
        <f>IF(AND($A$462&lt;=AO$367,AO$367&lt;=$B$462),((1/3)*$D$462),"")</f>
        <v/>
      </c>
      <c r="MU462" s="269" t="str">
        <f>IF(AND($A$462&lt;=AO$367,AO$367&lt;=$B$462),((2/3)*$D$462),"")</f>
        <v/>
      </c>
      <c r="MV462" s="269" t="str">
        <f>IF(AND($A$462&lt;=AO$367,AO$367&lt;=$B$462),$E$462,"")</f>
        <v/>
      </c>
      <c r="MW462" s="269" t="str">
        <f>IF(AND($A$462&lt;=AO$367,AO$367&lt;=$B$462),((1/3)*$E$462),"")</f>
        <v/>
      </c>
      <c r="MX462" s="269" t="str">
        <f>IF(AND($A$462&lt;=AO$367,AO$367&lt;=$B$462),((2/3)*$E$462),"")</f>
        <v/>
      </c>
      <c r="MY462" s="269" t="str">
        <f>IF(AND($A$462&lt;=AP$367,AP$367&lt;=$B$462),$C$462,"")</f>
        <v/>
      </c>
      <c r="MZ462" s="269" t="str">
        <f>IF(AND($A$462&lt;=AP$367,AP$367&lt;=$B$462),((1/3)*$C$462),"")</f>
        <v/>
      </c>
      <c r="NA462" s="269" t="str">
        <f>IF(AND($A$462&lt;=AP$367,AP$367&lt;=$B$462),((2/3)*$C$462),"")</f>
        <v/>
      </c>
      <c r="NB462" s="269" t="str">
        <f>IF(AND($A$462&lt;=AP$367,AP$367&lt;=$B$462),$D$462,"")</f>
        <v/>
      </c>
      <c r="NC462" s="269" t="str">
        <f>IF(AND($A$462&lt;=AP$367,AP$367&lt;=$B$462),((1/3)*$D$462),"")</f>
        <v/>
      </c>
      <c r="ND462" s="269" t="str">
        <f>IF(AND($A$462&lt;=AP$367,AP$367&lt;=$B$462),((2/3)*$D$462),"")</f>
        <v/>
      </c>
      <c r="NE462" s="269" t="str">
        <f>IF(AND($A$462&lt;=AP$367,AP$367&lt;=$B$462),$E$462,"")</f>
        <v/>
      </c>
      <c r="NF462" s="269" t="str">
        <f>IF(AND($A$462&lt;=AP$367,AP$367&lt;=$B$462),((1/3)*$E$462),"")</f>
        <v/>
      </c>
      <c r="NG462" s="269" t="str">
        <f>IF(AND($A$462&lt;=AP$367,AP$367&lt;=$B$462),((2/3)*$E$462),"")</f>
        <v/>
      </c>
      <c r="NH462" s="269" t="str">
        <f>IF(AND($A$462&lt;=AQ$367,AQ$367&lt;=$B$462),$C$462,"")</f>
        <v/>
      </c>
      <c r="NI462" s="269" t="str">
        <f>IF(AND($A$462&lt;=AQ$367,AQ$367&lt;=$B$462),((1/3)*$C$462),"")</f>
        <v/>
      </c>
      <c r="NJ462" s="269" t="str">
        <f>IF(AND($A$462&lt;=AQ$367,AQ$367&lt;=$B$462),((2/3)*$C$462),"")</f>
        <v/>
      </c>
      <c r="NK462" s="269" t="str">
        <f>IF(AND($A$462&lt;=AQ$367,AQ$367&lt;=$B$462),$D$462,"")</f>
        <v/>
      </c>
      <c r="NL462" s="269" t="str">
        <f>IF(AND($A$462&lt;=AQ$367,AQ$367&lt;=$B$462),((1/3)*$D$462),"")</f>
        <v/>
      </c>
      <c r="NM462" s="269" t="str">
        <f>IF(AND($A$462&lt;=AQ$367,AQ$367&lt;=$B$462),((2/3)*$D$462),"")</f>
        <v/>
      </c>
      <c r="NN462" s="269" t="str">
        <f>IF(AND($A$462&lt;=AQ$367,AQ$367&lt;=$B$462),$E$462,"")</f>
        <v/>
      </c>
      <c r="NO462" s="269" t="str">
        <f>IF(AND($A$462&lt;=AQ$367,AQ$367&lt;=$B$462),((1/3)*$E$462),"")</f>
        <v/>
      </c>
      <c r="NP462" s="269" t="str">
        <f>IF(AND($A$462&lt;=AQ$367,AQ$367&lt;=$B$462),((2/3)*$E$462),"")</f>
        <v/>
      </c>
      <c r="NQ462" s="269" t="str">
        <f>IF(AND($A$462&lt;=AR$367,AR$367&lt;=$B$462),$C$462,"")</f>
        <v/>
      </c>
      <c r="NR462" s="269" t="str">
        <f>IF(AND($A$462&lt;=AR$367,AR$367&lt;=$B$462),((1/3)*$C$462),"")</f>
        <v/>
      </c>
      <c r="NS462" s="269" t="str">
        <f>IF(AND($A$462&lt;=AR$367,AR$367&lt;=$B$462),((2/3)*$C$462),"")</f>
        <v/>
      </c>
      <c r="NT462" s="269" t="str">
        <f>IF(AND($A$462&lt;=AR$367,AR$367&lt;=$B$462),$D$462,"")</f>
        <v/>
      </c>
      <c r="NU462" s="269" t="str">
        <f>IF(AND($A$462&lt;=AR$367,AR$367&lt;=$B$462),((1/3)*$D$462),"")</f>
        <v/>
      </c>
      <c r="NV462" s="269" t="str">
        <f>IF(AND($A$462&lt;=AR$367,AR$367&lt;=$B$462),((2/3)*$D$462),"")</f>
        <v/>
      </c>
      <c r="NW462" s="269" t="str">
        <f>IF(AND($A$462&lt;=AR$367,AR$367&lt;=$B$462),$E$462,"")</f>
        <v/>
      </c>
      <c r="NX462" s="269" t="str">
        <f>IF(AND($A$462&lt;=AR$367,AR$367&lt;=$B$462),((1/3)*$E$462),"")</f>
        <v/>
      </c>
      <c r="NY462" s="269" t="str">
        <f>IF(AND($A$462&lt;=AR$367,AR$367&lt;=$B$462),((2/3)*$E$462),"")</f>
        <v/>
      </c>
      <c r="NZ462" s="269" t="str">
        <f>IF(AND($A$462&lt;=AS$367,AS$367&lt;=$B$462),$C$462,"")</f>
        <v/>
      </c>
      <c r="OA462" s="269" t="str">
        <f>IF(AND($A$462&lt;=AS$367,AS$367&lt;=$B$462),((1/3)*$C$462),"")</f>
        <v/>
      </c>
      <c r="OB462" s="269" t="str">
        <f>IF(AND($A$462&lt;=AS$367,AS$367&lt;=$B$462),((2/3)*$C$462),"")</f>
        <v/>
      </c>
      <c r="OC462" s="269" t="str">
        <f>IF(AND($A$462&lt;=AS$367,AS$367&lt;=$B$462),$D$462,"")</f>
        <v/>
      </c>
      <c r="OD462" s="269" t="str">
        <f>IF(AND($A$462&lt;=AS$367,AS$367&lt;=$B$462),((1/3)*$D$462),"")</f>
        <v/>
      </c>
      <c r="OE462" s="269" t="str">
        <f>IF(AND($A$462&lt;=AS$367,AS$367&lt;=$B$462),((2/3)*$D$462),"")</f>
        <v/>
      </c>
      <c r="OF462" s="269" t="str">
        <f>IF(AND($A$462&lt;=AS$367,AS$367&lt;=$B$462),$E$462,"")</f>
        <v/>
      </c>
      <c r="OG462" s="269" t="str">
        <f>IF(AND($A$462&lt;=AS$367,AS$367&lt;=$B$462),((1/3)*$E$462),"")</f>
        <v/>
      </c>
      <c r="OH462" s="269" t="str">
        <f>IF(AND($A$462&lt;=AS$367,AS$367&lt;=$B$462),((2/3)*$E$462),"")</f>
        <v/>
      </c>
      <c r="OI462" s="269" t="str">
        <f>IF(AND($A$462&lt;=AT$367,AT$367&lt;=$B$462),$C$462,"")</f>
        <v/>
      </c>
      <c r="OJ462" s="269" t="str">
        <f>IF(AND($A$462&lt;=AT$367,AT$367&lt;=$B$462),((1/3)*$C$462),"")</f>
        <v/>
      </c>
      <c r="OK462" s="269" t="str">
        <f>IF(AND($A$462&lt;=AT$367,AT$367&lt;=$B$462),((2/3)*$C$462),"")</f>
        <v/>
      </c>
      <c r="OL462" s="269" t="str">
        <f>IF(AND($A$462&lt;=AT$367,AT$367&lt;=$B$462),$D$462,"")</f>
        <v/>
      </c>
      <c r="OM462" s="269" t="str">
        <f>IF(AND($A$462&lt;=AT$367,AT$367&lt;=$B$462),((1/3)*$D$462),"")</f>
        <v/>
      </c>
      <c r="ON462" s="269" t="str">
        <f>IF(AND($A$462&lt;=AT$367,AT$367&lt;=$B$462),((2/3)*$D$462),"")</f>
        <v/>
      </c>
      <c r="OO462" s="269" t="str">
        <f>IF(AND($A$462&lt;=AT$367,AT$367&lt;=$B$462),$E$462,"")</f>
        <v/>
      </c>
      <c r="OP462" s="269" t="str">
        <f>IF(AND($A$462&lt;=AT$367,AT$367&lt;=$B$462),((1/3)*$E$462),"")</f>
        <v/>
      </c>
      <c r="OQ462" s="269" t="str">
        <f>IF(AND($A$462&lt;=AT$367,AT$367&lt;=$B$462),((2/3)*$E$462),"")</f>
        <v/>
      </c>
      <c r="OR462" s="269" t="str">
        <f>IF(AND($A$462&lt;=AU$367,AU$367&lt;=$B$462),$C$462,"")</f>
        <v/>
      </c>
      <c r="OS462" s="269" t="str">
        <f>IF(AND($A$462&lt;=AU$367,AU$367&lt;=$B$462),((1/3)*$C$462),"")</f>
        <v/>
      </c>
      <c r="OT462" s="269" t="str">
        <f>IF(AND($A$462&lt;=AU$367,AU$367&lt;=$B$462),((2/3)*$C$462),"")</f>
        <v/>
      </c>
      <c r="OU462" s="269" t="str">
        <f>IF(AND($A$462&lt;=AU$367,AU$367&lt;=$B$462),$D$462,"")</f>
        <v/>
      </c>
      <c r="OV462" s="269" t="str">
        <f>IF(AND($A$462&lt;=AU$367,AU$367&lt;=$B$462),((1/3)*$D$462),"")</f>
        <v/>
      </c>
      <c r="OW462" s="269" t="str">
        <f>IF(AND($A$462&lt;=AU$367,AU$367&lt;=$B$462),((2/3)*$D$462),"")</f>
        <v/>
      </c>
      <c r="OX462" s="269" t="str">
        <f>IF(AND($A$462&lt;=AU$367,AU$367&lt;=$B$462),$E$462,"")</f>
        <v/>
      </c>
      <c r="OY462" s="269" t="str">
        <f>IF(AND($A$462&lt;=AU$367,AU$367&lt;=$B$462),((1/3)*$E$462),"")</f>
        <v/>
      </c>
      <c r="OZ462" s="269" t="str">
        <f>IF(AND($A$462&lt;=AU$367,AU$367&lt;=$B$462),((2/3)*$E$462),"")</f>
        <v/>
      </c>
      <c r="PA462" s="269" t="str">
        <f>IF(AND($A$462&lt;=AV$367,AV$367&lt;=$B$462),$C$462,"")</f>
        <v/>
      </c>
      <c r="PB462" s="269" t="str">
        <f>IF(AND($A$462&lt;=AV$367,AV$367&lt;=$B$462),((1/3)*$C$462),"")</f>
        <v/>
      </c>
      <c r="PC462" s="269" t="str">
        <f>IF(AND($A$462&lt;=AV$367,AV$367&lt;=$B$462),((2/3)*$C$462),"")</f>
        <v/>
      </c>
      <c r="PD462" s="269" t="str">
        <f>IF(AND($A$462&lt;=AV$367,AV$367&lt;=$B$462),$D$462,"")</f>
        <v/>
      </c>
      <c r="PE462" s="269" t="str">
        <f>IF(AND($A$462&lt;=AV$367,AV$367&lt;=$B$462),((1/3)*$D$462),"")</f>
        <v/>
      </c>
      <c r="PF462" s="269" t="str">
        <f>IF(AND($A$462&lt;=AV$367,AV$367&lt;=$B$462),((2/3)*$D$462),"")</f>
        <v/>
      </c>
      <c r="PG462" s="269" t="str">
        <f>IF(AND($A$462&lt;=AV$367,AV$367&lt;=$B$462),$E$462,"")</f>
        <v/>
      </c>
      <c r="PH462" s="269" t="str">
        <f>IF(AND($A$462&lt;=AV$367,AV$367&lt;=$B$462),((1/3)*$E$462),"")</f>
        <v/>
      </c>
      <c r="PI462" s="269" t="str">
        <f>IF(AND($A$462&lt;=AV$367,AV$367&lt;=$B$462),((2/3)*$E$462),"")</f>
        <v/>
      </c>
      <c r="PJ462" s="269" t="str">
        <f>IF(AND($A$462&lt;=AW$367,AW$367&lt;=$B$462),$C$462,"")</f>
        <v/>
      </c>
      <c r="PK462" s="269" t="str">
        <f>IF(AND($A$462&lt;=AW$367,AW$367&lt;=$B$462),((1/3)*$C$462),"")</f>
        <v/>
      </c>
      <c r="PL462" s="269" t="str">
        <f>IF(AND($A$462&lt;=AW$367,AW$367&lt;=$B$462),((2/3)*$C$462),"")</f>
        <v/>
      </c>
      <c r="PM462" s="269" t="str">
        <f>IF(AND($A$462&lt;=AW$367,AW$367&lt;=$B$462),$D$462,"")</f>
        <v/>
      </c>
      <c r="PN462" s="269" t="str">
        <f>IF(AND($A$462&lt;=AW$367,AW$367&lt;=$B$462),((1/3)*$D$462),"")</f>
        <v/>
      </c>
      <c r="PO462" s="269" t="str">
        <f>IF(AND($A$462&lt;=AW$367,AW$367&lt;=$B$462),((2/3)*$D$462),"")</f>
        <v/>
      </c>
      <c r="PP462" s="269" t="str">
        <f>IF(AND($A$462&lt;=AW$367,AW$367&lt;=$B$462),$E$462,"")</f>
        <v/>
      </c>
      <c r="PQ462" s="269" t="str">
        <f>IF(AND($A$462&lt;=AW$367,AW$367&lt;=$B$462),((1/3)*$E$462),"")</f>
        <v/>
      </c>
      <c r="PR462" s="269" t="str">
        <f>IF(AND($A$462&lt;=AW$367,AW$367&lt;=$B$462),((2/3)*$E$462),"")</f>
        <v/>
      </c>
      <c r="PS462" s="269" t="str">
        <f>IF(AND($A$462&lt;=AX$367,AX$367&lt;=$B$462),$C$462,"")</f>
        <v/>
      </c>
      <c r="PT462" s="269" t="str">
        <f>IF(AND($A$462&lt;=AX$367,AX$367&lt;=$B$462),((1/3)*$C$462),"")</f>
        <v/>
      </c>
      <c r="PU462" s="269" t="str">
        <f>IF(AND($A$462&lt;=AX$367,AX$367&lt;=$B$462),((2/3)*$C$462),"")</f>
        <v/>
      </c>
      <c r="PV462" s="269" t="str">
        <f>IF(AND($A$462&lt;=AX$367,AX$367&lt;=$B$462),$D$462,"")</f>
        <v/>
      </c>
      <c r="PW462" s="269" t="str">
        <f>IF(AND($A$462&lt;=AX$367,AX$367&lt;=$B$462),((1/3)*$D$462),"")</f>
        <v/>
      </c>
      <c r="PX462" s="269" t="str">
        <f>IF(AND($A$462&lt;=AX$367,AX$367&lt;=$B$462),((2/3)*$D$462),"")</f>
        <v/>
      </c>
      <c r="PY462" s="269" t="str">
        <f>IF(AND($A$462&lt;=AX$367,AX$367&lt;=$B$462),$E$462,"")</f>
        <v/>
      </c>
      <c r="PZ462" s="269" t="str">
        <f>IF(AND($A$462&lt;=AX$367,AX$367&lt;=$B$462),((1/3)*$E$462),"")</f>
        <v/>
      </c>
      <c r="QA462" s="269" t="str">
        <f>IF(AND($A$462&lt;=AX$367,AX$367&lt;=$B$462),((2/3)*$E$462),"")</f>
        <v/>
      </c>
      <c r="QB462" s="269" t="str">
        <f>IF(AND($A$462&lt;=AY$367,AY$367&lt;=$B$462),$C$462,"")</f>
        <v/>
      </c>
      <c r="QC462" s="269" t="str">
        <f>IF(AND($A$462&lt;=AY$367,AY$367&lt;=$B$462),((1/3)*$C$462),"")</f>
        <v/>
      </c>
      <c r="QD462" s="269" t="str">
        <f>IF(AND($A$462&lt;=AY$367,AY$367&lt;=$B$462),((2/3)*$C$462),"")</f>
        <v/>
      </c>
      <c r="QE462" s="269" t="str">
        <f>IF(AND($A$462&lt;=AY$367,AY$367&lt;=$B$462),$D$462,"")</f>
        <v/>
      </c>
      <c r="QF462" s="269" t="str">
        <f>IF(AND($A$462&lt;=AY$367,AY$367&lt;=$B$462),((1/3)*$D$462),"")</f>
        <v/>
      </c>
      <c r="QG462" s="269" t="str">
        <f>IF(AND($A$462&lt;=AY$367,AY$367&lt;=$B$462),((2/3)*$D$462),"")</f>
        <v/>
      </c>
      <c r="QH462" s="269" t="str">
        <f>IF(AND($A$462&lt;=AY$367,AY$367&lt;=$B$462),$E$462,"")</f>
        <v/>
      </c>
      <c r="QI462" s="269" t="str">
        <f>IF(AND($A$462&lt;=AY$367,AY$367&lt;=$B$462),((1/3)*$E$462),"")</f>
        <v/>
      </c>
      <c r="QJ462" s="269" t="str">
        <f>IF(AND($A$462&lt;=AY$367,AY$367&lt;=$B$462),((2/3)*$E$462),"")</f>
        <v/>
      </c>
      <c r="QK462" s="269" t="str">
        <f>IF(AND($A$462&lt;=AZ$367,AZ$367&lt;=$B$462),$C$462,"")</f>
        <v/>
      </c>
      <c r="QL462" s="269" t="str">
        <f>IF(AND($A$462&lt;=AZ$367,AZ$367&lt;=$B$462),((1/3)*$C$462),"")</f>
        <v/>
      </c>
      <c r="QM462" s="269" t="str">
        <f>IF(AND($A$462&lt;=AZ$367,AZ$367&lt;=$B$462),((2/3)*$C$462),"")</f>
        <v/>
      </c>
      <c r="QN462" s="269" t="str">
        <f>IF(AND($A$462&lt;=AZ$367,AZ$367&lt;=$B$462),$D$462,"")</f>
        <v/>
      </c>
      <c r="QO462" s="269" t="str">
        <f>IF(AND($A$462&lt;=AZ$367,AZ$367&lt;=$B$462),((1/3)*$D$462),"")</f>
        <v/>
      </c>
      <c r="QP462" s="269" t="str">
        <f>IF(AND($A$462&lt;=AZ$367,AZ$367&lt;=$B$462),((2/3)*$D$462),"")</f>
        <v/>
      </c>
      <c r="QQ462" s="269" t="str">
        <f>IF(AND($A$462&lt;=AZ$367,AZ$367&lt;=$B$462),$E$462,"")</f>
        <v/>
      </c>
      <c r="QR462" s="269" t="str">
        <f>IF(AND($A$462&lt;=AZ$367,AZ$367&lt;=$B$462),((1/3)*$E$462),"")</f>
        <v/>
      </c>
      <c r="QS462" s="269" t="str">
        <f>IF(AND($A$462&lt;=AZ$367,AZ$367&lt;=$B$462),((2/3)*$E$462),"")</f>
        <v/>
      </c>
      <c r="QT462" s="269" t="str">
        <f>IF(AND($A$462&lt;=BA$367,BA$367&lt;=$B$462),$C$462,"")</f>
        <v/>
      </c>
      <c r="QU462" s="269" t="str">
        <f>IF(AND($A$462&lt;=BA$367,BA$367&lt;=$B$462),((1/3)*$C$462),"")</f>
        <v/>
      </c>
      <c r="QV462" s="269" t="str">
        <f>IF(AND($A$462&lt;=BA$367,BA$367&lt;=$B$462),((2/3)*$C$462),"")</f>
        <v/>
      </c>
      <c r="QW462" s="269" t="str">
        <f>IF(AND($A$462&lt;=BA$367,BA$367&lt;=$B$462),$D$462,"")</f>
        <v/>
      </c>
      <c r="QX462" s="269" t="str">
        <f>IF(AND($A$462&lt;=BA$367,BA$367&lt;=$B$462),((1/3)*$D$462),"")</f>
        <v/>
      </c>
      <c r="QY462" s="269" t="str">
        <f>IF(AND($A$462&lt;=BA$367,BA$367&lt;=$B$462),((2/3)*$D$462),"")</f>
        <v/>
      </c>
      <c r="QZ462" s="269" t="str">
        <f>IF(AND($A$462&lt;=BA$367,BA$367&lt;=$B$462),$E$462,"")</f>
        <v/>
      </c>
      <c r="RA462" s="269" t="str">
        <f>IF(AND($A$462&lt;=BA$367,BA$367&lt;=$B$462),((1/3)*$E$462),"")</f>
        <v/>
      </c>
      <c r="RB462" s="269" t="str">
        <f>IF(AND($A$462&lt;=BA$367,BA$367&lt;=$B$462),((2/3)*$E$462),"")</f>
        <v/>
      </c>
      <c r="RC462" s="269" t="str">
        <f>IF(AND($A$462&lt;=BB$367,BB$367&lt;=$B$462),$C$462,"")</f>
        <v/>
      </c>
      <c r="RD462" s="269" t="str">
        <f>IF(AND($A$462&lt;=BB$367,BB$367&lt;=$B$462),((1/3)*$C$462),"")</f>
        <v/>
      </c>
      <c r="RE462" s="269" t="str">
        <f>IF(AND($A$462&lt;=BB$367,BB$367&lt;=$B$462),((2/3)*$C$462),"")</f>
        <v/>
      </c>
      <c r="RF462" s="269" t="str">
        <f>IF(AND($A$462&lt;=BB$367,BB$367&lt;=$B$462),$D$462,"")</f>
        <v/>
      </c>
      <c r="RG462" s="269" t="str">
        <f>IF(AND($A$462&lt;=BB$367,BB$367&lt;=$B$462),((1/3)*$D$462),"")</f>
        <v/>
      </c>
      <c r="RH462" s="269" t="str">
        <f>IF(AND($A$462&lt;=BB$367,BB$367&lt;=$B$462),((2/3)*$D$462),"")</f>
        <v/>
      </c>
      <c r="RI462" s="269" t="str">
        <f>IF(AND($A$462&lt;=BB$367,BB$367&lt;=$B$462),$E$462,"")</f>
        <v/>
      </c>
      <c r="RJ462" s="269" t="str">
        <f>IF(AND($A$462&lt;=BB$367,BB$367&lt;=$B$462),((1/3)*$E$462),"")</f>
        <v/>
      </c>
      <c r="RK462" s="269" t="str">
        <f>IF(AND($A$462&lt;=BB$367,BB$367&lt;=$B$462),((2/3)*$E$462),"")</f>
        <v/>
      </c>
      <c r="RL462" s="269" t="str">
        <f>IF(AND($A$462&lt;=BC$367,BC$367&lt;=$B$462),$C$462,"")</f>
        <v/>
      </c>
      <c r="RM462" s="269" t="str">
        <f>IF(AND($A$462&lt;=BC$367,BC$367&lt;=$B$462),((1/3)*$C$462),"")</f>
        <v/>
      </c>
      <c r="RN462" s="269" t="str">
        <f>IF(AND($A$462&lt;=BC$367,BC$367&lt;=$B$462),((2/3)*$C$462),"")</f>
        <v/>
      </c>
      <c r="RO462" s="269" t="str">
        <f>IF(AND($A$462&lt;=BC$367,BC$367&lt;=$B$462),$D$462,"")</f>
        <v/>
      </c>
      <c r="RP462" s="269" t="str">
        <f>IF(AND($A$462&lt;=BC$367,BC$367&lt;=$B$462),((1/3)*$D$462),"")</f>
        <v/>
      </c>
      <c r="RQ462" s="269" t="str">
        <f>IF(AND($A$462&lt;=BC$367,BC$367&lt;=$B$462),((2/3)*$D$462),"")</f>
        <v/>
      </c>
      <c r="RR462" s="269" t="str">
        <f>IF(AND($A$462&lt;=BC$367,BC$367&lt;=$B$462),$E$462,"")</f>
        <v/>
      </c>
      <c r="RS462" s="269" t="str">
        <f>IF(AND($A$462&lt;=BC$367,BC$367&lt;=$B$462),((1/3)*$E$462),"")</f>
        <v/>
      </c>
      <c r="RT462" s="269" t="str">
        <f>IF(AND($A$462&lt;=BC$367,BC$367&lt;=$B$462),((2/3)*$E$462),"")</f>
        <v/>
      </c>
      <c r="RU462" s="269" t="str">
        <f>IF(AND($A$462&lt;=BD$367,BD$367&lt;=$B$462),$C$462,"")</f>
        <v/>
      </c>
      <c r="RV462" s="269" t="str">
        <f>IF(AND($A$462&lt;=BD$367,BD$367&lt;=$B$462),((1/3)*$C$462),"")</f>
        <v/>
      </c>
      <c r="RW462" s="269" t="str">
        <f>IF(AND($A$462&lt;=BD$367,BD$367&lt;=$B$462),((2/3)*$C$462),"")</f>
        <v/>
      </c>
      <c r="RX462" s="269" t="str">
        <f>IF(AND($A$462&lt;=BD$367,BD$367&lt;=$B$462),$D$462,"")</f>
        <v/>
      </c>
      <c r="RY462" s="269" t="str">
        <f>IF(AND($A$462&lt;=BD$367,BD$367&lt;=$B$462),((1/3)*$D$462),"")</f>
        <v/>
      </c>
      <c r="RZ462" s="269" t="str">
        <f>IF(AND($A$462&lt;=BD$367,BD$367&lt;=$B$462),((2/3)*$D$462),"")</f>
        <v/>
      </c>
      <c r="SA462" s="269" t="str">
        <f>IF(AND($A$462&lt;=BD$367,BD$367&lt;=$B$462),$E$462,"")</f>
        <v/>
      </c>
      <c r="SB462" s="269" t="str">
        <f>IF(AND($A$462&lt;=BD$367,BD$367&lt;=$B$462),((1/3)*$E$462),"")</f>
        <v/>
      </c>
      <c r="SC462" s="269" t="str">
        <f>IF(AND($A$462&lt;=BD$367,BD$367&lt;=$B$462),((2/3)*$E$462),"")</f>
        <v/>
      </c>
      <c r="SD462" s="269" t="str">
        <f>IF(AND($A$462&lt;=BE$367,BE$367&lt;=$B$462),$C$462,"")</f>
        <v/>
      </c>
      <c r="SE462" s="269" t="str">
        <f>IF(AND($A$462&lt;=BE$367,BE$367&lt;=$B$462),((1/3)*$C$462),"")</f>
        <v/>
      </c>
      <c r="SF462" s="269" t="str">
        <f>IF(AND($A$462&lt;=BE$367,BE$367&lt;=$B$462),((2/3)*$C$462),"")</f>
        <v/>
      </c>
      <c r="SG462" s="269" t="str">
        <f>IF(AND($A$462&lt;=BE$367,BE$367&lt;=$B$462),$D$462,"")</f>
        <v/>
      </c>
      <c r="SH462" s="269" t="str">
        <f>IF(AND($A$462&lt;=BE$367,BE$367&lt;=$B$462),((1/3)*$D$462),"")</f>
        <v/>
      </c>
      <c r="SI462" s="269" t="str">
        <f>IF(AND($A$462&lt;=BE$367,BE$367&lt;=$B$462),((2/3)*$D$462),"")</f>
        <v/>
      </c>
      <c r="SJ462" s="269" t="str">
        <f>IF(AND($A$462&lt;=BE$367,BE$367&lt;=$B$462),$E$462,"")</f>
        <v/>
      </c>
      <c r="SK462" s="269" t="str">
        <f>IF(AND($A$462&lt;=BE$367,BE$367&lt;=$B$462),((1/3)*$E$462),"")</f>
        <v/>
      </c>
      <c r="SL462" s="269" t="str">
        <f>IF(AND($A$462&lt;=BE$367,BE$367&lt;=$B$462),((2/3)*$E$462),"")</f>
        <v/>
      </c>
      <c r="SM462" s="269" t="str">
        <f>IF(AND($A$462&lt;=BF$367,BF$367&lt;=$B$462),$C$462,"")</f>
        <v/>
      </c>
      <c r="SN462" s="269" t="str">
        <f>IF(AND($A$462&lt;=BF$367,BF$367&lt;=$B$462),((1/3)*$C$462),"")</f>
        <v/>
      </c>
      <c r="SO462" s="269" t="str">
        <f>IF(AND($A$462&lt;=BF$367,BF$367&lt;=$B$462),((2/3)*$C$462),"")</f>
        <v/>
      </c>
      <c r="SP462" s="269" t="str">
        <f>IF(AND($A$462&lt;=BF$367,BF$367&lt;=$B$462),$D$462,"")</f>
        <v/>
      </c>
      <c r="SQ462" s="269" t="str">
        <f>IF(AND($A$462&lt;=BF$367,BF$367&lt;=$B$462),((1/3)*$D$462),"")</f>
        <v/>
      </c>
      <c r="SR462" s="269" t="str">
        <f>IF(AND($A$462&lt;=BF$367,BF$367&lt;=$B$462),((2/3)*$D$462),"")</f>
        <v/>
      </c>
      <c r="SS462" s="269" t="str">
        <f>IF(AND($A$462&lt;=BF$367,BF$367&lt;=$B$462),$E$462,"")</f>
        <v/>
      </c>
      <c r="ST462" s="269" t="str">
        <f>IF(AND($A$462&lt;=BF$367,BF$367&lt;=$B$462),((1/3)*$E$462),"")</f>
        <v/>
      </c>
      <c r="SU462" s="269" t="str">
        <f>IF(AND($A$462&lt;=BF$367,BF$367&lt;=$B$462),((2/3)*$E$462),"")</f>
        <v/>
      </c>
      <c r="SV462" s="269" t="str">
        <f>IF(AND($A$462&lt;=BG$367,BG$367&lt;=$B$462),$C$462,"")</f>
        <v/>
      </c>
      <c r="SW462" s="269" t="str">
        <f>IF(AND($A$462&lt;=BG$367,BG$367&lt;=$B$462),((1/3)*$C$462),"")</f>
        <v/>
      </c>
      <c r="SX462" s="269" t="str">
        <f>IF(AND($A$462&lt;=BG$367,BG$367&lt;=$B$462),((2/3)*$C$462),"")</f>
        <v/>
      </c>
      <c r="SY462" s="269" t="str">
        <f>IF(AND($A$462&lt;=BG$367,BG$367&lt;=$B$462),$D$462,"")</f>
        <v/>
      </c>
      <c r="SZ462" s="269" t="str">
        <f>IF(AND($A$462&lt;=BG$367,BG$367&lt;=$B$462),((1/3)*$D$462),"")</f>
        <v/>
      </c>
      <c r="TA462" s="269" t="str">
        <f>IF(AND($A$462&lt;=BG$367,BG$367&lt;=$B$462),((2/3)*$D$462),"")</f>
        <v/>
      </c>
      <c r="TB462" s="269" t="str">
        <f>IF(AND($A$462&lt;=BG$367,BG$367&lt;=$B$462),$E$462,"")</f>
        <v/>
      </c>
      <c r="TC462" s="269" t="str">
        <f>IF(AND($A$462&lt;=BG$367,BG$367&lt;=$B$462),((1/3)*$E$462),"")</f>
        <v/>
      </c>
      <c r="TD462" s="269" t="str">
        <f>IF(AND($A$462&lt;=BG$367,BG$367&lt;=$B$462),((2/3)*$E$462),"")</f>
        <v/>
      </c>
      <c r="TE462" s="269" t="str">
        <f>IF(AND($A$462&lt;=BH$367,BH$367&lt;=$B$462),$C$462,"")</f>
        <v/>
      </c>
      <c r="TF462" s="269" t="str">
        <f>IF(AND($A$462&lt;=BH$367,BH$367&lt;=$B$462),((1/3)*$C$462),"")</f>
        <v/>
      </c>
      <c r="TG462" s="269" t="str">
        <f>IF(AND($A$462&lt;=BH$367,BH$367&lt;=$B$462),((2/3)*$C$462),"")</f>
        <v/>
      </c>
      <c r="TH462" s="269" t="str">
        <f>IF(AND($A$462&lt;=BH$367,BH$367&lt;=$B$462),$D$462,"")</f>
        <v/>
      </c>
      <c r="TI462" s="269" t="str">
        <f>IF(AND($A$462&lt;=BH$367,BH$367&lt;=$B$462),((1/3)*$D$462),"")</f>
        <v/>
      </c>
      <c r="TJ462" s="269" t="str">
        <f>IF(AND($A$462&lt;=BH$367,BH$367&lt;=$B$462),((2/3)*$D$462),"")</f>
        <v/>
      </c>
      <c r="TK462" s="269" t="str">
        <f>IF(AND($A$462&lt;=BH$367,BH$367&lt;=$B$462),$E$462,"")</f>
        <v/>
      </c>
      <c r="TL462" s="269" t="str">
        <f>IF(AND($A$462&lt;=BH$367,BH$367&lt;=$B$462),((1/3)*$E$462),"")</f>
        <v/>
      </c>
      <c r="TM462" s="269" t="str">
        <f>IF(AND($A$462&lt;=BH$367,BH$367&lt;=$B$462),((2/3)*$E$462),"")</f>
        <v/>
      </c>
      <c r="TN462" s="269" t="str">
        <f>IF(AND($A$462&lt;=BI$367,BI$367&lt;=$B$462),$C$462,"")</f>
        <v/>
      </c>
      <c r="TO462" s="269" t="str">
        <f>IF(AND($A$462&lt;=BI$367,BI$367&lt;=$B$462),((1/3)*$C$462),"")</f>
        <v/>
      </c>
      <c r="TP462" s="269" t="str">
        <f>IF(AND($A$462&lt;=BI$367,BI$367&lt;=$B$462),((2/3)*$C$462),"")</f>
        <v/>
      </c>
      <c r="TQ462" s="269" t="str">
        <f>IF(AND($A$462&lt;=BI$367,BI$367&lt;=$B$462),$D$462,"")</f>
        <v/>
      </c>
      <c r="TR462" s="269" t="str">
        <f>IF(AND($A$462&lt;=BI$367,BI$367&lt;=$B$462),((1/3)*$D$462),"")</f>
        <v/>
      </c>
      <c r="TS462" s="269" t="str">
        <f>IF(AND($A$462&lt;=BI$367,BI$367&lt;=$B$462),((2/3)*$D$462),"")</f>
        <v/>
      </c>
      <c r="TT462" s="269" t="str">
        <f>IF(AND($A$462&lt;=BI$367,BI$367&lt;=$B$462),$E$462,"")</f>
        <v/>
      </c>
      <c r="TU462" s="269" t="str">
        <f>IF(AND($A$462&lt;=BI$367,BI$367&lt;=$B$462),((1/3)*$E$462),"")</f>
        <v/>
      </c>
      <c r="TV462" s="269" t="str">
        <f>IF(AND($A$462&lt;=BI$367,BI$367&lt;=$B$462),((2/3)*$E$462),"")</f>
        <v/>
      </c>
      <c r="TW462" s="269" t="str">
        <f>IF(AND($A$462&lt;=BJ$367,BJ$367&lt;=$B$462),$C$462,"")</f>
        <v/>
      </c>
      <c r="TX462" s="269" t="str">
        <f>IF(AND($A$462&lt;=BJ$367,BJ$367&lt;=$B$462),((1/3)*$C$462),"")</f>
        <v/>
      </c>
      <c r="TY462" s="269" t="str">
        <f>IF(AND($A$462&lt;=BJ$367,BJ$367&lt;=$B$462),((2/3)*$C$462),"")</f>
        <v/>
      </c>
      <c r="TZ462" s="269" t="str">
        <f>IF(AND($A$462&lt;=BJ$367,BJ$367&lt;=$B$462),$D$462,"")</f>
        <v/>
      </c>
      <c r="UA462" s="269" t="str">
        <f>IF(AND($A$462&lt;=BJ$367,BJ$367&lt;=$B$462),((1/3)*$D$462),"")</f>
        <v/>
      </c>
      <c r="UB462" s="269" t="str">
        <f>IF(AND($A$462&lt;=BJ$367,BJ$367&lt;=$B$462),((2/3)*$D$462),"")</f>
        <v/>
      </c>
      <c r="UC462" s="269" t="str">
        <f>IF(AND($A$462&lt;=BJ$367,BJ$367&lt;=$B$462),$E$462,"")</f>
        <v/>
      </c>
      <c r="UD462" s="269" t="str">
        <f>IF(AND($A$462&lt;=BJ$367,BJ$367&lt;=$B$462),((1/3)*$E$462),"")</f>
        <v/>
      </c>
      <c r="UE462" s="269" t="str">
        <f>IF(AND($A$462&lt;=BJ$367,BJ$367&lt;=$B$462),((2/3)*$E$462),"")</f>
        <v/>
      </c>
      <c r="UF462" s="269" t="str">
        <f>IF(AND($A$462&lt;=BK$367,BK$367&lt;=$B$462),$C$462,"")</f>
        <v/>
      </c>
      <c r="UG462" s="269" t="str">
        <f>IF(AND($A$462&lt;=BK$367,BK$367&lt;=$B$462),((1/3)*$C$462),"")</f>
        <v/>
      </c>
      <c r="UH462" s="269" t="str">
        <f>IF(AND($A$462&lt;=BK$367,BK$367&lt;=$B$462),((2/3)*$C$462),"")</f>
        <v/>
      </c>
      <c r="UI462" s="269" t="str">
        <f>IF(AND($A$462&lt;=BK$367,BK$367&lt;=$B$462),$D$462,"")</f>
        <v/>
      </c>
      <c r="UJ462" s="269" t="str">
        <f>IF(AND($A$462&lt;=BK$367,BK$367&lt;=$B$462),((1/3)*$D$462),"")</f>
        <v/>
      </c>
      <c r="UK462" s="269" t="str">
        <f>IF(AND($A$462&lt;=BK$367,BK$367&lt;=$B$462),((2/3)*$D$462),"")</f>
        <v/>
      </c>
      <c r="UL462" s="269" t="str">
        <f>IF(AND($A$462&lt;=BK$367,BK$367&lt;=$B$462),$E$462,"")</f>
        <v/>
      </c>
      <c r="UM462" s="269" t="str">
        <f>IF(AND($A$462&lt;=BK$367,BK$367&lt;=$B$462),((1/3)*$E$462),"")</f>
        <v/>
      </c>
      <c r="UN462" s="269" t="str">
        <f>IF(AND($A$462&lt;=BK$367,BK$367&lt;=$B$462),((2/3)*$E$462),"")</f>
        <v/>
      </c>
      <c r="UO462" s="269" t="str">
        <f>IF(AND($A$462&lt;=BL$367,BL$367&lt;=$B$462),$C$462,"")</f>
        <v/>
      </c>
      <c r="UP462" s="269" t="str">
        <f>IF(AND($A$462&lt;=BL$367,BL$367&lt;=$B$462),((1/3)*$C$462),"")</f>
        <v/>
      </c>
      <c r="UQ462" s="269" t="str">
        <f>IF(AND($A$462&lt;=BL$367,BL$367&lt;=$B$462),((2/3)*$C$462),"")</f>
        <v/>
      </c>
      <c r="UR462" s="269" t="str">
        <f>IF(AND($A$462&lt;=BL$367,BL$367&lt;=$B$462),$D$462,"")</f>
        <v/>
      </c>
      <c r="US462" s="269" t="str">
        <f>IF(AND($A$462&lt;=BL$367,BL$367&lt;=$B$462),((1/3)*$D$462),"")</f>
        <v/>
      </c>
      <c r="UT462" s="269" t="str">
        <f>IF(AND($A$462&lt;=BL$367,BL$367&lt;=$B$462),((2/3)*$D$462),"")</f>
        <v/>
      </c>
      <c r="UU462" s="269" t="str">
        <f>IF(AND($A$462&lt;=BL$367,BL$367&lt;=$B$462),$E$462,"")</f>
        <v/>
      </c>
      <c r="UV462" s="269" t="str">
        <f>IF(AND($A$462&lt;=BL$367,BL$367&lt;=$B$462),((1/3)*$E$462),"")</f>
        <v/>
      </c>
      <c r="UW462" s="269" t="str">
        <f>IF(AND($A$462&lt;=BL$367,BL$367&lt;=$B$462),((2/3)*$E$462),"")</f>
        <v/>
      </c>
      <c r="UX462" s="269" t="str">
        <f>IF(AND($A$462&lt;=BM$367,BM$367&lt;=$B$462),$C$462,"")</f>
        <v/>
      </c>
      <c r="UY462" s="269" t="str">
        <f>IF(AND($A$462&lt;=BM$367,BM$367&lt;=$B$462),((1/3)*$C$462),"")</f>
        <v/>
      </c>
      <c r="UZ462" s="269" t="str">
        <f>IF(AND($A$462&lt;=BM$367,BM$367&lt;=$B$462),((2/3)*$C$462),"")</f>
        <v/>
      </c>
      <c r="VA462" s="269" t="str">
        <f>IF(AND($A$462&lt;=BM$367,BM$367&lt;=$B$462),$D$462,"")</f>
        <v/>
      </c>
      <c r="VB462" s="269" t="str">
        <f>IF(AND($A$462&lt;=BM$367,BM$367&lt;=$B$462),((1/3)*$D$462),"")</f>
        <v/>
      </c>
      <c r="VC462" s="269" t="str">
        <f>IF(AND($A$462&lt;=BM$367,BM$367&lt;=$B$462),((2/3)*$D$462),"")</f>
        <v/>
      </c>
      <c r="VD462" s="269" t="str">
        <f>IF(AND($A$462&lt;=BM$367,BM$367&lt;=$B$462),$E$462,"")</f>
        <v/>
      </c>
      <c r="VE462" s="269" t="str">
        <f>IF(AND($A$462&lt;=BM$367,BM$367&lt;=$B$462),((1/3)*$E$462),"")</f>
        <v/>
      </c>
      <c r="VF462" s="269" t="str">
        <f>IF(AND($A$462&lt;=BM$367,BM$367&lt;=$B$462),((2/3)*$E$462),"")</f>
        <v/>
      </c>
      <c r="VG462" s="269" t="str">
        <f>IF(AND($A$462&lt;=BN$367,BN$367&lt;=$B$462),$C$462,"")</f>
        <v/>
      </c>
      <c r="VH462" s="269" t="str">
        <f>IF(AND($A$462&lt;=BN$367,BN$367&lt;=$B$462),((1/3)*$C$462),"")</f>
        <v/>
      </c>
      <c r="VI462" s="269" t="str">
        <f>IF(AND($A$462&lt;=BN$367,BN$367&lt;=$B$462),((2/3)*$C$462),"")</f>
        <v/>
      </c>
      <c r="VJ462" s="269" t="str">
        <f>IF(AND($A$462&lt;=BN$367,BN$367&lt;=$B$462),$D$462,"")</f>
        <v/>
      </c>
      <c r="VK462" s="269" t="str">
        <f>IF(AND($A$462&lt;=BN$367,BN$367&lt;=$B$462),((1/3)*$D$462),"")</f>
        <v/>
      </c>
      <c r="VL462" s="269" t="str">
        <f>IF(AND($A$462&lt;=BN$367,BN$367&lt;=$B$462),((2/3)*$D$462),"")</f>
        <v/>
      </c>
      <c r="VM462" s="269" t="str">
        <f>IF(AND($A$462&lt;=BN$367,BN$367&lt;=$B$462),$E$462,"")</f>
        <v/>
      </c>
      <c r="VN462" s="269" t="str">
        <f>IF(AND($A$462&lt;=BN$367,BN$367&lt;=$B$462),((1/3)*$E$462),"")</f>
        <v/>
      </c>
      <c r="VO462" s="269" t="str">
        <f>IF(AND($A$462&lt;=BN$367,BN$367&lt;=$B$462),((2/3)*$E$462),"")</f>
        <v/>
      </c>
      <c r="VP462" s="269" t="str">
        <f>IF(AND($A$462&lt;=BO$367,BO$367&lt;=$B$462),$C$462,"")</f>
        <v/>
      </c>
      <c r="VQ462" s="269" t="str">
        <f>IF(AND($A$462&lt;=BO$367,BO$367&lt;=$B$462),((1/3)*$C$462),"")</f>
        <v/>
      </c>
      <c r="VR462" s="269" t="str">
        <f>IF(AND($A$462&lt;=BO$367,BO$367&lt;=$B$462),((2/3)*$C$462),"")</f>
        <v/>
      </c>
      <c r="VS462" s="269" t="str">
        <f>IF(AND($A$462&lt;=BO$367,BO$367&lt;=$B$462),$D$462,"")</f>
        <v/>
      </c>
      <c r="VT462" s="269" t="str">
        <f>IF(AND($A$462&lt;=BO$367,BO$367&lt;=$B$462),((1/3)*$D$462),"")</f>
        <v/>
      </c>
      <c r="VU462" s="269" t="str">
        <f>IF(AND($A$462&lt;=BO$367,BO$367&lt;=$B$462),((2/3)*$D$462),"")</f>
        <v/>
      </c>
      <c r="VV462" s="269" t="str">
        <f>IF(AND($A$462&lt;=BO$367,BO$367&lt;=$B$462),$E$462,"")</f>
        <v/>
      </c>
      <c r="VW462" s="269" t="str">
        <f>IF(AND($A$462&lt;=BO$367,BO$367&lt;=$B$462),((1/3)*$E$462),"")</f>
        <v/>
      </c>
      <c r="VX462" s="269" t="str">
        <f>IF(AND($A$462&lt;=BO$367,BO$367&lt;=$B$462),((2/3)*$E$462),"")</f>
        <v/>
      </c>
      <c r="VY462" s="269" t="str">
        <f>IF(AND($A$462&lt;=BP$367,BP$367&lt;=$B$462),$C$462,"")</f>
        <v/>
      </c>
      <c r="VZ462" s="269" t="str">
        <f>IF(AND($A$462&lt;=BP$367,BP$367&lt;=$B$462),((1/3)*$C$462),"")</f>
        <v/>
      </c>
      <c r="WA462" s="269" t="str">
        <f>IF(AND($A$462&lt;=BP$367,BP$367&lt;=$B$462),((2/3)*$C$462),"")</f>
        <v/>
      </c>
      <c r="WB462" s="269" t="str">
        <f>IF(AND($A$462&lt;=BP$367,BP$367&lt;=$B$462),$D$462,"")</f>
        <v/>
      </c>
      <c r="WC462" s="269" t="str">
        <f>IF(AND($A$462&lt;=BP$367,BP$367&lt;=$B$462),((1/3)*$D$462),"")</f>
        <v/>
      </c>
      <c r="WD462" s="269" t="str">
        <f>IF(AND($A$462&lt;=BP$367,BP$367&lt;=$B$462),((2/3)*$D$462),"")</f>
        <v/>
      </c>
      <c r="WE462" s="269" t="str">
        <f>IF(AND($A$462&lt;=BP$367,BP$367&lt;=$B$462),$E$462,"")</f>
        <v/>
      </c>
      <c r="WF462" s="269" t="str">
        <f>IF(AND($A$462&lt;=BP$367,BP$367&lt;=$B$462),((1/3)*$E$462),"")</f>
        <v/>
      </c>
      <c r="WG462" s="269" t="str">
        <f>IF(AND($A$462&lt;=BP$367,BP$367&lt;=$B$462),((2/3)*$E$462),"")</f>
        <v/>
      </c>
      <c r="WH462" s="269" t="str">
        <f>IF(AND($A$462&lt;=BQ$367,BQ$367&lt;=$B$462),$C$462,"")</f>
        <v/>
      </c>
      <c r="WI462" s="269" t="str">
        <f>IF(AND($A$462&lt;=BQ$367,BQ$367&lt;=$B$462),((1/3)*$C$462),"")</f>
        <v/>
      </c>
      <c r="WJ462" s="269" t="str">
        <f>IF(AND($A$462&lt;=BQ$367,BQ$367&lt;=$B$462),((2/3)*$C$462),"")</f>
        <v/>
      </c>
      <c r="WK462" s="269" t="str">
        <f>IF(AND($A$462&lt;=BQ$367,BQ$367&lt;=$B$462),$D$462,"")</f>
        <v/>
      </c>
      <c r="WL462" s="269" t="str">
        <f>IF(AND($A$462&lt;=BQ$367,BQ$367&lt;=$B$462),((1/3)*$D$462),"")</f>
        <v/>
      </c>
      <c r="WM462" s="269" t="str">
        <f>IF(AND($A$462&lt;=BQ$367,BQ$367&lt;=$B$462),((2/3)*$D$462),"")</f>
        <v/>
      </c>
      <c r="WN462" s="269" t="str">
        <f>IF(AND($A$462&lt;=BQ$367,BQ$367&lt;=$B$462),$E$462,"")</f>
        <v/>
      </c>
      <c r="WO462" s="269" t="str">
        <f>IF(AND($A$462&lt;=BQ$367,BQ$367&lt;=$B$462),((1/3)*$E$462),"")</f>
        <v/>
      </c>
      <c r="WP462" s="269" t="str">
        <f>IF(AND($A$462&lt;=BQ$367,BQ$367&lt;=$B$462),((2/3)*$E$462),"")</f>
        <v/>
      </c>
      <c r="WQ462" s="269" t="str">
        <f>IF(AND($A$462&lt;=BR$367,BR$367&lt;=$B$462),$C$462,"")</f>
        <v/>
      </c>
      <c r="WR462" s="269" t="str">
        <f>IF(AND($A$462&lt;=BR$367,BR$367&lt;=$B$462),((1/3)*$C$462),"")</f>
        <v/>
      </c>
      <c r="WS462" s="269" t="str">
        <f>IF(AND($A$462&lt;=BR$367,BR$367&lt;=$B$462),((2/3)*$C$462),"")</f>
        <v/>
      </c>
      <c r="WT462" s="269" t="str">
        <f>IF(AND($A$462&lt;=BR$367,BR$367&lt;=$B$462),$D$462,"")</f>
        <v/>
      </c>
      <c r="WU462" s="269" t="str">
        <f>IF(AND($A$462&lt;=BR$367,BR$367&lt;=$B$462),((1/3)*$D$462),"")</f>
        <v/>
      </c>
      <c r="WV462" s="269" t="str">
        <f>IF(AND($A$462&lt;=BR$367,BR$367&lt;=$B$462),((2/3)*$D$462),"")</f>
        <v/>
      </c>
      <c r="WW462" s="269" t="str">
        <f>IF(AND($A$462&lt;=BR$367,BR$367&lt;=$B$462),$E$462,"")</f>
        <v/>
      </c>
      <c r="WX462" s="269" t="str">
        <f>IF(AND($A$462&lt;=BR$367,BR$367&lt;=$B$462),((1/3)*$E$462),"")</f>
        <v/>
      </c>
      <c r="WY462" s="269" t="str">
        <f>IF(AND($A$462&lt;=BR$367,BR$367&lt;=$B$462),((2/3)*$E$462),"")</f>
        <v/>
      </c>
      <c r="WZ462" s="269" t="str">
        <f>IF(AND($A$462&lt;=BS$367,BS$367&lt;=$B$462),$C$462,"")</f>
        <v/>
      </c>
      <c r="XA462" s="269" t="str">
        <f>IF(AND($A$462&lt;=BS$367,BS$367&lt;=$B$462),((1/3)*$C$462),"")</f>
        <v/>
      </c>
      <c r="XB462" s="269" t="str">
        <f>IF(AND($A$462&lt;=BS$367,BS$367&lt;=$B$462),((2/3)*$C$462),"")</f>
        <v/>
      </c>
      <c r="XC462" s="269" t="str">
        <f>IF(AND($A$462&lt;=BS$367,BS$367&lt;=$B$462),$D$462,"")</f>
        <v/>
      </c>
      <c r="XD462" s="269" t="str">
        <f>IF(AND($A$462&lt;=BS$367,BS$367&lt;=$B$462),((1/3)*$D$462),"")</f>
        <v/>
      </c>
      <c r="XE462" s="269" t="str">
        <f>IF(AND($A$462&lt;=BS$367,BS$367&lt;=$B$462),((2/3)*$D$462),"")</f>
        <v/>
      </c>
      <c r="XF462" s="269" t="str">
        <f>IF(AND($A$462&lt;=BS$367,BS$367&lt;=$B$462),$E$462,"")</f>
        <v/>
      </c>
      <c r="XG462" s="269" t="str">
        <f>IF(AND($A$462&lt;=BS$367,BS$367&lt;=$B$462),((1/3)*$E$462),"")</f>
        <v/>
      </c>
      <c r="XH462" s="269" t="str">
        <f>IF(AND($A$462&lt;=BS$367,BS$367&lt;=$B$462),((2/3)*$E$462),"")</f>
        <v/>
      </c>
      <c r="XI462" s="269" t="str">
        <f>IF(AND($A$462&lt;=BT$367,BT$367&lt;=$B$462),$C$462,"")</f>
        <v/>
      </c>
      <c r="XJ462" s="269" t="str">
        <f>IF(AND($A$462&lt;=BT$367,BT$367&lt;=$B$462),((1/3)*$C$462),"")</f>
        <v/>
      </c>
      <c r="XK462" s="269" t="str">
        <f>IF(AND($A$462&lt;=BT$367,BT$367&lt;=$B$462),((2/3)*$C$462),"")</f>
        <v/>
      </c>
      <c r="XL462" s="269" t="str">
        <f>IF(AND($A$462&lt;=BT$367,BT$367&lt;=$B$462),$D$462,"")</f>
        <v/>
      </c>
      <c r="XM462" s="269" t="str">
        <f>IF(AND($A$462&lt;=BT$367,BT$367&lt;=$B$462),((1/3)*$D$462),"")</f>
        <v/>
      </c>
      <c r="XN462" s="269" t="str">
        <f>IF(AND($A$462&lt;=BT$367,BT$367&lt;=$B$462),((2/3)*$D$462),"")</f>
        <v/>
      </c>
      <c r="XO462" s="269" t="str">
        <f>IF(AND($A$462&lt;=BT$367,BT$367&lt;=$B$462),$E$462,"")</f>
        <v/>
      </c>
      <c r="XP462" s="269" t="str">
        <f>IF(AND($A$462&lt;=BT$367,BT$367&lt;=$B$462),((1/3)*$E$462),"")</f>
        <v/>
      </c>
      <c r="XQ462" s="269" t="str">
        <f>IF(AND($A$462&lt;=BT$367,BT$367&lt;=$B$462),((2/3)*$E$462),"")</f>
        <v/>
      </c>
      <c r="XR462" s="269" t="str">
        <f>IF(AND($A$462&lt;=BU$367,BU$367&lt;=$B$462),$C$462,"")</f>
        <v/>
      </c>
      <c r="XS462" s="269" t="str">
        <f>IF(AND($A$462&lt;=BU$367,BU$367&lt;=$B$462),((1/3)*$C$462),"")</f>
        <v/>
      </c>
      <c r="XT462" s="269" t="str">
        <f>IF(AND($A$462&lt;=BU$367,BU$367&lt;=$B$462),((2/3)*$C$462),"")</f>
        <v/>
      </c>
      <c r="XU462" s="269" t="str">
        <f>IF(AND($A$462&lt;=BU$367,BU$367&lt;=$B$462),$D$462,"")</f>
        <v/>
      </c>
      <c r="XV462" s="269" t="str">
        <f>IF(AND($A$462&lt;=BU$367,BU$367&lt;=$B$462),((1/3)*$D$462),"")</f>
        <v/>
      </c>
      <c r="XW462" s="269" t="str">
        <f>IF(AND($A$462&lt;=BU$367,BU$367&lt;=$B$462),((2/3)*$D$462),"")</f>
        <v/>
      </c>
      <c r="XX462" s="269" t="str">
        <f>IF(AND($A$462&lt;=BU$367,BU$367&lt;=$B$462),$E$462,"")</f>
        <v/>
      </c>
      <c r="XY462" s="269" t="str">
        <f>IF(AND($A$462&lt;=BU$367,BU$367&lt;=$B$462),((1/3)*$E$462),"")</f>
        <v/>
      </c>
      <c r="XZ462" s="269" t="str">
        <f>IF(AND($A$462&lt;=BU$367,BU$367&lt;=$B$462),((2/3)*$E$462),"")</f>
        <v/>
      </c>
      <c r="YA462" s="269" t="str">
        <f>IF(AND($A$462&lt;=BV$367,BV$367&lt;=$B$462),$C$462,"")</f>
        <v/>
      </c>
      <c r="YB462" s="269" t="str">
        <f>IF(AND($A$462&lt;=BV$367,BV$367&lt;=$B$462),((1/3)*$C$462),"")</f>
        <v/>
      </c>
      <c r="YC462" s="269" t="str">
        <f>IF(AND($A$462&lt;=BV$367,BV$367&lt;=$B$462),((2/3)*$C$462),"")</f>
        <v/>
      </c>
      <c r="YD462" s="269" t="str">
        <f>IF(AND($A$462&lt;=BV$367,BV$367&lt;=$B$462),$D$462,"")</f>
        <v/>
      </c>
      <c r="YE462" s="269" t="str">
        <f>IF(AND($A$462&lt;=BV$367,BV$367&lt;=$B$462),((1/3)*$D$462),"")</f>
        <v/>
      </c>
      <c r="YF462" s="269" t="str">
        <f>IF(AND($A$462&lt;=BV$367,BV$367&lt;=$B$462),((2/3)*$D$462),"")</f>
        <v/>
      </c>
      <c r="YG462" s="269" t="str">
        <f>IF(AND($A$462&lt;=BV$367,BV$367&lt;=$B$462),$E$462,"")</f>
        <v/>
      </c>
      <c r="YH462" s="269" t="str">
        <f>IF(AND($A$462&lt;=BV$367,BV$367&lt;=$B$462),((1/3)*$E$462),"")</f>
        <v/>
      </c>
      <c r="YI462" s="269" t="str">
        <f>IF(AND($A$462&lt;=BV$367,BV$367&lt;=$B$462),((2/3)*$E$462),"")</f>
        <v/>
      </c>
      <c r="YJ462" s="269" t="str">
        <f>IF(AND($A$462&lt;=BW$367,BW$367&lt;=$B$462),$C$462,"")</f>
        <v/>
      </c>
      <c r="YK462" s="269" t="str">
        <f>IF(AND($A$462&lt;=BW$367,BW$367&lt;=$B$462),((1/3)*$C$462),"")</f>
        <v/>
      </c>
      <c r="YL462" s="269" t="str">
        <f>IF(AND($A$462&lt;=BW$367,BW$367&lt;=$B$462),((2/3)*$C$462),"")</f>
        <v/>
      </c>
      <c r="YM462" s="269" t="str">
        <f>IF(AND($A$462&lt;=BW$367,BW$367&lt;=$B$462),$D$462,"")</f>
        <v/>
      </c>
      <c r="YN462" s="269" t="str">
        <f>IF(AND($A$462&lt;=BW$367,BW$367&lt;=$B$462),((1/3)*$D$462),"")</f>
        <v/>
      </c>
      <c r="YO462" s="269" t="str">
        <f>IF(AND($A$462&lt;=BW$367,BW$367&lt;=$B$462),((2/3)*$D$462),"")</f>
        <v/>
      </c>
      <c r="YP462" s="269" t="str">
        <f>IF(AND($A$462&lt;=BW$367,BW$367&lt;=$B$462),$E$462,"")</f>
        <v/>
      </c>
      <c r="YQ462" s="269" t="str">
        <f>IF(AND($A$462&lt;=BW$367,BW$367&lt;=$B$462),((1/3)*$E$462),"")</f>
        <v/>
      </c>
      <c r="YR462" s="269" t="str">
        <f>IF(AND($A$462&lt;=BW$367,BW$367&lt;=$B$462),((2/3)*$E$462),"")</f>
        <v/>
      </c>
      <c r="YS462" s="269" t="str">
        <f>IF(AND($A$462&lt;=BX$367,BX$367&lt;=$B$462),$C$462,"")</f>
        <v/>
      </c>
      <c r="YT462" s="269" t="str">
        <f>IF(AND($A$462&lt;=BX$367,BX$367&lt;=$B$462),((1/3)*$C$462),"")</f>
        <v/>
      </c>
      <c r="YU462" s="269" t="str">
        <f>IF(AND($A$462&lt;=BX$367,BX$367&lt;=$B$462),((2/3)*$C$462),"")</f>
        <v/>
      </c>
      <c r="YV462" s="269" t="str">
        <f>IF(AND($A$462&lt;=BX$367,BX$367&lt;=$B$462),$D$462,"")</f>
        <v/>
      </c>
      <c r="YW462" s="269" t="str">
        <f>IF(AND($A$462&lt;=BX$367,BX$367&lt;=$B$462),((1/3)*$D$462),"")</f>
        <v/>
      </c>
      <c r="YX462" s="269" t="str">
        <f>IF(AND($A$462&lt;=BX$367,BX$367&lt;=$B$462),((2/3)*$D$462),"")</f>
        <v/>
      </c>
      <c r="YY462" s="269" t="str">
        <f>IF(AND($A$462&lt;=BX$367,BX$367&lt;=$B$462),$E$462,"")</f>
        <v/>
      </c>
      <c r="YZ462" s="269" t="str">
        <f>IF(AND($A$462&lt;=BX$367,BX$367&lt;=$B$462),((1/3)*$E$462),"")</f>
        <v/>
      </c>
      <c r="ZA462" s="269" t="str">
        <f>IF(AND($A$462&lt;=BX$367,BX$367&lt;=$B$462),((2/3)*$E$462),"")</f>
        <v/>
      </c>
      <c r="ZB462" s="269" t="str">
        <f>IF(AND($A$462&lt;=BY$367,BY$367&lt;=$B$462),$C$462,"")</f>
        <v/>
      </c>
      <c r="ZC462" s="269" t="str">
        <f>IF(AND($A$462&lt;=BY$367,BY$367&lt;=$B$462),((1/3)*$C$462),"")</f>
        <v/>
      </c>
      <c r="ZD462" s="269" t="str">
        <f>IF(AND($A$462&lt;=BY$367,BY$367&lt;=$B$462),((2/3)*$C$462),"")</f>
        <v/>
      </c>
      <c r="ZE462" s="269" t="str">
        <f>IF(AND($A$462&lt;=BY$367,BY$367&lt;=$B$462),$D$462,"")</f>
        <v/>
      </c>
      <c r="ZF462" s="269" t="str">
        <f>IF(AND($A$462&lt;=BY$367,BY$367&lt;=$B$462),((1/3)*$D$462),"")</f>
        <v/>
      </c>
      <c r="ZG462" s="269" t="str">
        <f>IF(AND($A$462&lt;=BY$367,BY$367&lt;=$B$462),((2/3)*$D$462),"")</f>
        <v/>
      </c>
      <c r="ZH462" s="269" t="str">
        <f>IF(AND($A$462&lt;=BY$367,BY$367&lt;=$B$462),$E$462,"")</f>
        <v/>
      </c>
      <c r="ZI462" s="269" t="str">
        <f>IF(AND($A$462&lt;=BY$367,BY$367&lt;=$B$462),((1/3)*$E$462),"")</f>
        <v/>
      </c>
      <c r="ZJ462" s="269" t="str">
        <f>IF(AND($A$462&lt;=BY$367,BY$367&lt;=$B$462),((2/3)*$E$462),"")</f>
        <v/>
      </c>
      <c r="ZK462" s="269" t="str">
        <f>IF(AND($A$462&lt;=BZ$367,BZ$367&lt;=$B$462),$C$462,"")</f>
        <v/>
      </c>
      <c r="ZL462" s="269" t="str">
        <f>IF(AND($A$462&lt;=BZ$367,BZ$367&lt;=$B$462),((1/3)*$C$462),"")</f>
        <v/>
      </c>
      <c r="ZM462" s="269" t="str">
        <f>IF(AND($A$462&lt;=BZ$367,BZ$367&lt;=$B$462),((2/3)*$C$462),"")</f>
        <v/>
      </c>
      <c r="ZN462" s="269" t="str">
        <f>IF(AND($A$462&lt;=BZ$367,BZ$367&lt;=$B$462),$D$462,"")</f>
        <v/>
      </c>
      <c r="ZO462" s="269" t="str">
        <f>IF(AND($A$462&lt;=BZ$367,BZ$367&lt;=$B$462),((1/3)*$D$462),"")</f>
        <v/>
      </c>
      <c r="ZP462" s="269" t="str">
        <f>IF(AND($A$462&lt;=BZ$367,BZ$367&lt;=$B$462),((2/3)*$D$462),"")</f>
        <v/>
      </c>
      <c r="ZQ462" s="269" t="str">
        <f>IF(AND($A$462&lt;=BZ$367,BZ$367&lt;=$B$462),$E$462,"")</f>
        <v/>
      </c>
      <c r="ZR462" s="269" t="str">
        <f>IF(AND($A$462&lt;=BZ$367,BZ$367&lt;=$B$462),((1/3)*$E$462),"")</f>
        <v/>
      </c>
      <c r="ZS462" s="269" t="str">
        <f>IF(AND($A$462&lt;=BZ$367,BZ$367&lt;=$B$462),((2/3)*$E$462),"")</f>
        <v/>
      </c>
      <c r="ZT462" s="269" t="str">
        <f>IF(AND($A$462&lt;=CA$367,CA$367&lt;=$B$462),$C$462,"")</f>
        <v/>
      </c>
      <c r="ZU462" s="269" t="str">
        <f>IF(AND($A$462&lt;=CA$367,CA$367&lt;=$B$462),((1/3)*$C$462),"")</f>
        <v/>
      </c>
      <c r="ZV462" s="269" t="str">
        <f>IF(AND($A$462&lt;=CA$367,CA$367&lt;=$B$462),((2/3)*$C$462),"")</f>
        <v/>
      </c>
      <c r="ZW462" s="269" t="str">
        <f>IF(AND($A$462&lt;=CA$367,CA$367&lt;=$B$462),$D$462,"")</f>
        <v/>
      </c>
      <c r="ZX462" s="269" t="str">
        <f>IF(AND($A$462&lt;=CA$367,CA$367&lt;=$B$462),((1/3)*$D$462),"")</f>
        <v/>
      </c>
      <c r="ZY462" s="269" t="str">
        <f>IF(AND($A$462&lt;=CA$367,CA$367&lt;=$B$462),((2/3)*$D$462),"")</f>
        <v/>
      </c>
      <c r="ZZ462" s="269" t="str">
        <f>IF(AND($A$462&lt;=CA$367,CA$367&lt;=$B$462),$E$462,"")</f>
        <v/>
      </c>
      <c r="AAA462" s="269" t="str">
        <f>IF(AND($A$462&lt;=CA$367,CA$367&lt;=$B$462),((1/3)*$E$462),"")</f>
        <v/>
      </c>
      <c r="AAB462" s="269" t="str">
        <f>IF(AND($A$462&lt;=CA$367,CA$367&lt;=$B$462),((2/3)*$E$462),"")</f>
        <v/>
      </c>
      <c r="AAC462" s="269" t="str">
        <f>IF(AND($A$462&lt;=CB$367,CB$367&lt;=$B$462),$C$462,"")</f>
        <v/>
      </c>
      <c r="AAD462" s="269" t="str">
        <f>IF(AND($A$462&lt;=CB$367,CB$367&lt;=$B$462),((1/3)*$C$462),"")</f>
        <v/>
      </c>
      <c r="AAE462" s="269" t="str">
        <f>IF(AND($A$462&lt;=CB$367,CB$367&lt;=$B$462),((2/3)*$C$462),"")</f>
        <v/>
      </c>
      <c r="AAF462" s="269" t="str">
        <f>IF(AND($A$462&lt;=CB$367,CB$367&lt;=$B$462),$D$462,"")</f>
        <v/>
      </c>
      <c r="AAG462" s="269" t="str">
        <f>IF(AND($A$462&lt;=CB$367,CB$367&lt;=$B$462),((1/3)*$D$462),"")</f>
        <v/>
      </c>
      <c r="AAH462" s="269" t="str">
        <f>IF(AND($A$462&lt;=CB$367,CB$367&lt;=$B$462),((2/3)*$D$462),"")</f>
        <v/>
      </c>
      <c r="AAI462" s="269" t="str">
        <f>IF(AND($A$462&lt;=CB$367,CB$367&lt;=$B$462),$E$462,"")</f>
        <v/>
      </c>
      <c r="AAJ462" s="269" t="str">
        <f>IF(AND($A$462&lt;=CB$367,CB$367&lt;=$B$462),((1/3)*$E$462),"")</f>
        <v/>
      </c>
      <c r="AAK462" s="269" t="str">
        <f>IF(AND($A$462&lt;=CB$367,CB$367&lt;=$B$462),((2/3)*$E$462),"")</f>
        <v/>
      </c>
      <c r="AAL462" s="269" t="str">
        <f>IF(AND($A$462&lt;=CC$367,CC$367&lt;=$B$462),$C$462,"")</f>
        <v/>
      </c>
      <c r="AAM462" s="269" t="str">
        <f>IF(AND($A$462&lt;=CC$367,CC$367&lt;=$B$462),((1/3)*$C$462),"")</f>
        <v/>
      </c>
      <c r="AAN462" s="269" t="str">
        <f>IF(AND($A$462&lt;=CC$367,CC$367&lt;=$B$462),((2/3)*$C$462),"")</f>
        <v/>
      </c>
      <c r="AAO462" s="269" t="str">
        <f>IF(AND($A$462&lt;=CC$367,CC$367&lt;=$B$462),$D$462,"")</f>
        <v/>
      </c>
      <c r="AAP462" s="269" t="str">
        <f>IF(AND($A$462&lt;=CC$367,CC$367&lt;=$B$462),((1/3)*$D$462),"")</f>
        <v/>
      </c>
      <c r="AAQ462" s="269" t="str">
        <f>IF(AND($A$462&lt;=CC$367,CC$367&lt;=$B$462),((2/3)*$D$462),"")</f>
        <v/>
      </c>
      <c r="AAR462" s="269" t="str">
        <f>IF(AND($A$462&lt;=CC$367,CC$367&lt;=$B$462),$E$462,"")</f>
        <v/>
      </c>
      <c r="AAS462" s="269" t="str">
        <f>IF(AND($A$462&lt;=CC$367,CC$367&lt;=$B$462),((1/3)*$E$462),"")</f>
        <v/>
      </c>
      <c r="AAT462" s="269" t="str">
        <f>IF(AND($A$462&lt;=CC$367,CC$367&lt;=$B$462),((2/3)*$E$462),"")</f>
        <v/>
      </c>
      <c r="AAU462" s="269" t="str">
        <f>IF(AND($A$462&lt;=CD$367,CD$367&lt;=$B$462),$C$462,"")</f>
        <v/>
      </c>
      <c r="AAV462" s="269" t="str">
        <f>IF(AND($A$462&lt;=CD$367,CD$367&lt;=$B$462),((1/3)*$C$462),"")</f>
        <v/>
      </c>
      <c r="AAW462" s="269" t="str">
        <f>IF(AND($A$462&lt;=CD$367,CD$367&lt;=$B$462),((2/3)*$C$462),"")</f>
        <v/>
      </c>
      <c r="AAX462" s="269" t="str">
        <f>IF(AND($A$462&lt;=CD$367,CD$367&lt;=$B$462),$D$462,"")</f>
        <v/>
      </c>
      <c r="AAY462" s="269" t="str">
        <f>IF(AND($A$462&lt;=CD$367,CD$367&lt;=$B$462),((1/3)*$D$462),"")</f>
        <v/>
      </c>
      <c r="AAZ462" s="269" t="str">
        <f>IF(AND($A$462&lt;=CD$367,CD$367&lt;=$B$462),((2/3)*$D$462),"")</f>
        <v/>
      </c>
      <c r="ABA462" s="269" t="str">
        <f>IF(AND($A$462&lt;=CD$367,CD$367&lt;=$B$462),$E$462,"")</f>
        <v/>
      </c>
      <c r="ABB462" s="269" t="str">
        <f>IF(AND($A$462&lt;=CD$367,CD$367&lt;=$B$462),((1/3)*$E$462),"")</f>
        <v/>
      </c>
      <c r="ABC462" s="269" t="str">
        <f>IF(AND($A$462&lt;=CD$367,CD$367&lt;=$B$462),((2/3)*$E$462),"")</f>
        <v/>
      </c>
      <c r="ABD462" s="269" t="str">
        <f>IF(AND($A$462&lt;=CE$367,CE$367&lt;=$B$462),$C$462,"")</f>
        <v/>
      </c>
      <c r="ABE462" s="269" t="str">
        <f>IF(AND($A$462&lt;=CE$367,CE$367&lt;=$B$462),((1/3)*$C$462),"")</f>
        <v/>
      </c>
      <c r="ABF462" s="269" t="str">
        <f>IF(AND($A$462&lt;=CE$367,CE$367&lt;=$B$462),((2/3)*$C$462),"")</f>
        <v/>
      </c>
      <c r="ABG462" s="269" t="str">
        <f>IF(AND($A$462&lt;=CE$367,CE$367&lt;=$B$462),$D$462,"")</f>
        <v/>
      </c>
      <c r="ABH462" s="269" t="str">
        <f>IF(AND($A$462&lt;=CE$367,CE$367&lt;=$B$462),((1/3)*$D$462),"")</f>
        <v/>
      </c>
      <c r="ABI462" s="269" t="str">
        <f>IF(AND($A$462&lt;=CE$367,CE$367&lt;=$B$462),((2/3)*$D$462),"")</f>
        <v/>
      </c>
      <c r="ABJ462" s="269" t="str">
        <f>IF(AND($A$462&lt;=CE$367,CE$367&lt;=$B$462),$E$462,"")</f>
        <v/>
      </c>
      <c r="ABK462" s="269" t="str">
        <f>IF(AND($A$462&lt;=CE$367,CE$367&lt;=$B$462),((1/3)*$E$462),"")</f>
        <v/>
      </c>
      <c r="ABL462" s="269" t="str">
        <f>IF(AND($A$462&lt;=CE$367,CE$367&lt;=$B$462),((2/3)*$E$462),"")</f>
        <v/>
      </c>
      <c r="ABM462" s="269" t="str">
        <f>IF(AND($A$462&lt;=CF$367,CF$367&lt;=$B$462),$C$462,"")</f>
        <v/>
      </c>
      <c r="ABN462" s="269" t="str">
        <f>IF(AND($A$462&lt;=CF$367,CF$367&lt;=$B$462),((1/3)*$C$462),"")</f>
        <v/>
      </c>
      <c r="ABO462" s="269" t="str">
        <f>IF(AND($A$462&lt;=CF$367,CF$367&lt;=$B$462),((2/3)*$C$462),"")</f>
        <v/>
      </c>
      <c r="ABP462" s="269" t="str">
        <f>IF(AND($A$462&lt;=CF$367,CF$367&lt;=$B$462),$D$462,"")</f>
        <v/>
      </c>
      <c r="ABQ462" s="269" t="str">
        <f>IF(AND($A$462&lt;=CF$367,CF$367&lt;=$B$462),((1/3)*$D$462),"")</f>
        <v/>
      </c>
      <c r="ABR462" s="269" t="str">
        <f>IF(AND($A$462&lt;=CF$367,CF$367&lt;=$B$462),((2/3)*$D$462),"")</f>
        <v/>
      </c>
      <c r="ABS462" s="269" t="str">
        <f>IF(AND($A$462&lt;=CF$367,CF$367&lt;=$B$462),$E$462,"")</f>
        <v/>
      </c>
      <c r="ABT462" s="269" t="str">
        <f>IF(AND($A$462&lt;=CF$367,CF$367&lt;=$B$462),((1/3)*$E$462),"")</f>
        <v/>
      </c>
      <c r="ABU462" s="269" t="str">
        <f>IF(AND($A$462&lt;=CF$367,CF$367&lt;=$B$462),((2/3)*$E$462),"")</f>
        <v/>
      </c>
      <c r="ABV462" s="269" t="str">
        <f>IF(AND($A$462&lt;=CG$367,CG$367&lt;=$B$462),$C$462,"")</f>
        <v/>
      </c>
      <c r="ABW462" s="269" t="str">
        <f>IF(AND($A$462&lt;=CG$367,CG$367&lt;=$B$462),((1/3)*$C$462),"")</f>
        <v/>
      </c>
      <c r="ABX462" s="269" t="str">
        <f>IF(AND($A$462&lt;=CG$367,CG$367&lt;=$B$462),((2/3)*$C$462),"")</f>
        <v/>
      </c>
      <c r="ABY462" s="269" t="str">
        <f>IF(AND($A$462&lt;=CG$367,CG$367&lt;=$B$462),$D$462,"")</f>
        <v/>
      </c>
      <c r="ABZ462" s="269" t="str">
        <f>IF(AND($A$462&lt;=CG$367,CG$367&lt;=$B$462),((1/3)*$D$462),"")</f>
        <v/>
      </c>
      <c r="ACA462" s="269" t="str">
        <f>IF(AND($A$462&lt;=CG$367,CG$367&lt;=$B$462),((2/3)*$D$462),"")</f>
        <v/>
      </c>
      <c r="ACB462" s="269" t="str">
        <f>IF(AND($A$462&lt;=CG$367,CG$367&lt;=$B$462),$E$462,"")</f>
        <v/>
      </c>
      <c r="ACC462" s="269" t="str">
        <f>IF(AND($A$462&lt;=CG$367,CG$367&lt;=$B$462),((1/3)*$E$462),"")</f>
        <v/>
      </c>
      <c r="ACD462" s="269" t="str">
        <f>IF(AND($A$462&lt;=CG$367,CG$367&lt;=$B$462),((2/3)*$E$462),"")</f>
        <v/>
      </c>
      <c r="ACE462" s="269" t="str">
        <f>IF(AND($A$462&lt;=CH$367,CH$367&lt;=$B$462),$C$462,"")</f>
        <v/>
      </c>
      <c r="ACF462" s="269" t="str">
        <f>IF(AND($A$462&lt;=CH$367,CH$367&lt;=$B$462),((1/3)*$C$462),"")</f>
        <v/>
      </c>
      <c r="ACG462" s="269" t="str">
        <f>IF(AND($A$462&lt;=CH$367,CH$367&lt;=$B$462),((2/3)*$C$462),"")</f>
        <v/>
      </c>
      <c r="ACH462" s="269" t="str">
        <f>IF(AND($A$462&lt;=CH$367,CH$367&lt;=$B$462),$D$462,"")</f>
        <v/>
      </c>
      <c r="ACI462" s="269" t="str">
        <f>IF(AND($A$462&lt;=CH$367,CH$367&lt;=$B$462),((1/3)*$D$462),"")</f>
        <v/>
      </c>
      <c r="ACJ462" s="269" t="str">
        <f>IF(AND($A$462&lt;=CH$367,CH$367&lt;=$B$462),((2/3)*$D$462),"")</f>
        <v/>
      </c>
      <c r="ACK462" s="269" t="str">
        <f>IF(AND($A$462&lt;=CH$367,CH$367&lt;=$B$462),$E$462,"")</f>
        <v/>
      </c>
      <c r="ACL462" s="269" t="str">
        <f>IF(AND($A$462&lt;=CH$367,CH$367&lt;=$B$462),((1/3)*$E$462),"")</f>
        <v/>
      </c>
      <c r="ACM462" s="269" t="str">
        <f>IF(AND($A$462&lt;=CH$367,CH$367&lt;=$B$462),((2/3)*$E$462),"")</f>
        <v/>
      </c>
      <c r="ACN462" s="269" t="str">
        <f>IF(AND($A$462&lt;=CI$367,CI$367&lt;=$B$462),$C$462,"")</f>
        <v/>
      </c>
      <c r="ACO462" s="269" t="str">
        <f>IF(AND($A$462&lt;=CI$367,CI$367&lt;=$B$462),((1/3)*$C$462),"")</f>
        <v/>
      </c>
      <c r="ACP462" s="269" t="str">
        <f>IF(AND($A$462&lt;=CI$367,CI$367&lt;=$B$462),((2/3)*$C$462),"")</f>
        <v/>
      </c>
      <c r="ACQ462" s="269" t="str">
        <f>IF(AND($A$462&lt;=CI$367,CI$367&lt;=$B$462),$D$462,"")</f>
        <v/>
      </c>
      <c r="ACR462" s="269" t="str">
        <f>IF(AND($A$462&lt;=CI$367,CI$367&lt;=$B$462),((1/3)*$D$462),"")</f>
        <v/>
      </c>
      <c r="ACS462" s="269" t="str">
        <f>IF(AND($A$462&lt;=CI$367,CI$367&lt;=$B$462),((2/3)*$D$462),"")</f>
        <v/>
      </c>
      <c r="ACT462" s="269" t="str">
        <f>IF(AND($A$462&lt;=CI$367,CI$367&lt;=$B$462),$E$462,"")</f>
        <v/>
      </c>
      <c r="ACU462" s="269" t="str">
        <f>IF(AND($A$462&lt;=CI$367,CI$367&lt;=$B$462),((1/3)*$E$462),"")</f>
        <v/>
      </c>
      <c r="ACV462" s="269" t="str">
        <f>IF(AND($A$462&lt;=CI$367,CI$367&lt;=$B$462),((2/3)*$E$462),"")</f>
        <v/>
      </c>
      <c r="ACW462" s="269" t="str">
        <f>IF(AND($A$462&lt;=CJ$367,CJ$367&lt;=$B$462),$C$462,"")</f>
        <v/>
      </c>
      <c r="ACX462" s="269" t="str">
        <f>IF(AND($A$462&lt;=CJ$367,CJ$367&lt;=$B$462),((1/3)*$C$462),"")</f>
        <v/>
      </c>
      <c r="ACY462" s="269" t="str">
        <f>IF(AND($A$462&lt;=CJ$367,CJ$367&lt;=$B$462),((2/3)*$C$462),"")</f>
        <v/>
      </c>
      <c r="ACZ462" s="269" t="str">
        <f>IF(AND($A$462&lt;=CJ$367,CJ$367&lt;=$B$462),$D$462,"")</f>
        <v/>
      </c>
      <c r="ADA462" s="269" t="str">
        <f>IF(AND($A$462&lt;=CJ$367,CJ$367&lt;=$B$462),((1/3)*$D$462),"")</f>
        <v/>
      </c>
      <c r="ADB462" s="269" t="str">
        <f>IF(AND($A$462&lt;=CJ$367,CJ$367&lt;=$B$462),((2/3)*$D$462),"")</f>
        <v/>
      </c>
      <c r="ADC462" s="269" t="str">
        <f>IF(AND($A$462&lt;=CJ$367,CJ$367&lt;=$B$462),$E$462,"")</f>
        <v/>
      </c>
      <c r="ADD462" s="269" t="str">
        <f>IF(AND($A$462&lt;=CJ$367,CJ$367&lt;=$B$462),((1/3)*$E$462),"")</f>
        <v/>
      </c>
      <c r="ADE462" s="269" t="str">
        <f>IF(AND($A$462&lt;=CJ$367,CJ$367&lt;=$B$462),((2/3)*$E$462),"")</f>
        <v/>
      </c>
      <c r="ADF462" s="269" t="str">
        <f>IF(AND($A$462&lt;=CK$367,CK$367&lt;=$B$462),$C$462,"")</f>
        <v/>
      </c>
      <c r="ADG462" s="269" t="str">
        <f>IF(AND($A$462&lt;=CK$367,CK$367&lt;=$B$462),((1/3)*$C$462),"")</f>
        <v/>
      </c>
      <c r="ADH462" s="269" t="str">
        <f>IF(AND($A$462&lt;=CK$367,CK$367&lt;=$B$462),((2/3)*$C$462),"")</f>
        <v/>
      </c>
      <c r="ADI462" s="269" t="str">
        <f>IF(AND($A$462&lt;=CK$367,CK$367&lt;=$B$462),$D$462,"")</f>
        <v/>
      </c>
      <c r="ADJ462" s="269" t="str">
        <f>IF(AND($A$462&lt;=CK$367,CK$367&lt;=$B$462),((1/3)*$D$462),"")</f>
        <v/>
      </c>
      <c r="ADK462" s="269" t="str">
        <f>IF(AND($A$462&lt;=CK$367,CK$367&lt;=$B$462),((2/3)*$D$462),"")</f>
        <v/>
      </c>
      <c r="ADL462" s="269" t="str">
        <f>IF(AND($A$462&lt;=CK$367,CK$367&lt;=$B$462),$E$462,"")</f>
        <v/>
      </c>
      <c r="ADM462" s="269" t="str">
        <f>IF(AND($A$462&lt;=CK$367,CK$367&lt;=$B$462),((1/3)*$E$462),"")</f>
        <v/>
      </c>
      <c r="ADN462" s="269" t="str">
        <f>IF(AND($A$462&lt;=CK$367,CK$367&lt;=$B$462),((2/3)*$E$462),"")</f>
        <v/>
      </c>
      <c r="ADO462" s="269" t="str">
        <f>IF(AND($A$462&lt;=CL$367,CL$367&lt;=$B$462),$C$462,"")</f>
        <v/>
      </c>
      <c r="ADP462" s="269" t="str">
        <f>IF(AND($A$462&lt;=CL$367,CL$367&lt;=$B$462),((1/3)*$C$462),"")</f>
        <v/>
      </c>
      <c r="ADQ462" s="269" t="str">
        <f>IF(AND($A$462&lt;=CL$367,CL$367&lt;=$B$462),((2/3)*$C$462),"")</f>
        <v/>
      </c>
      <c r="ADR462" s="269" t="str">
        <f>IF(AND($A$462&lt;=CL$367,CL$367&lt;=$B$462),$D$462,"")</f>
        <v/>
      </c>
      <c r="ADS462" s="269" t="str">
        <f>IF(AND($A$462&lt;=CL$367,CL$367&lt;=$B$462),((1/3)*$D$462),"")</f>
        <v/>
      </c>
      <c r="ADT462" s="269" t="str">
        <f>IF(AND($A$462&lt;=CL$367,CL$367&lt;=$B$462),((2/3)*$D$462),"")</f>
        <v/>
      </c>
      <c r="ADU462" s="269" t="str">
        <f>IF(AND($A$462&lt;=CL$367,CL$367&lt;=$B$462),$E$462,"")</f>
        <v/>
      </c>
      <c r="ADV462" s="269" t="str">
        <f>IF(AND($A$462&lt;=CL$367,CL$367&lt;=$B$462),((1/3)*$E$462),"")</f>
        <v/>
      </c>
      <c r="ADW462" s="269" t="str">
        <f>IF(AND($A$462&lt;=CL$367,CL$367&lt;=$B$462),((2/3)*$E$462),"")</f>
        <v/>
      </c>
      <c r="ADX462" s="269" t="str">
        <f>IF(AND($A$462&lt;=CM$367,CM$367&lt;=$B$462),$C$462,"")</f>
        <v/>
      </c>
      <c r="ADY462" s="269" t="str">
        <f>IF(AND($A$462&lt;=CM$367,CM$367&lt;=$B$462),((1/3)*$C$462),"")</f>
        <v/>
      </c>
      <c r="ADZ462" s="269" t="str">
        <f>IF(AND($A$462&lt;=CM$367,CM$367&lt;=$B$462),((2/3)*$C$462),"")</f>
        <v/>
      </c>
      <c r="AEA462" s="269" t="str">
        <f>IF(AND($A$462&lt;=CM$367,CM$367&lt;=$B$462),$D$462,"")</f>
        <v/>
      </c>
      <c r="AEB462" s="269" t="str">
        <f>IF(AND($A$462&lt;=CM$367,CM$367&lt;=$B$462),((1/3)*$D$462),"")</f>
        <v/>
      </c>
      <c r="AEC462" s="269" t="str">
        <f>IF(AND($A$462&lt;=CM$367,CM$367&lt;=$B$462),((2/3)*$D$462),"")</f>
        <v/>
      </c>
      <c r="AED462" s="269" t="str">
        <f>IF(AND($A$462&lt;=CM$367,CM$367&lt;=$B$462),$E$462,"")</f>
        <v/>
      </c>
      <c r="AEE462" s="269" t="str">
        <f>IF(AND($A$462&lt;=CM$367,CM$367&lt;=$B$462),((1/3)*$E$462),"")</f>
        <v/>
      </c>
      <c r="AEF462" s="269" t="str">
        <f>IF(AND($A$462&lt;=CM$367,CM$367&lt;=$B$462),((2/3)*$E$462),"")</f>
        <v/>
      </c>
      <c r="AEG462" s="269" t="str">
        <f>IF(AND($A$462&lt;=CN$367,CN$367&lt;=$B$462),$C$462,"")</f>
        <v/>
      </c>
      <c r="AEH462" s="269" t="str">
        <f>IF(AND($A$462&lt;=CN$367,CN$367&lt;=$B$462),((1/3)*$C$462),"")</f>
        <v/>
      </c>
      <c r="AEI462" s="269" t="str">
        <f>IF(AND($A$462&lt;=CN$367,CN$367&lt;=$B$462),((2/3)*$C$462),"")</f>
        <v/>
      </c>
      <c r="AEJ462" s="269" t="str">
        <f>IF(AND($A$462&lt;=CN$367,CN$367&lt;=$B$462),$D$462,"")</f>
        <v/>
      </c>
      <c r="AEK462" s="269" t="str">
        <f>IF(AND($A$462&lt;=CN$367,CN$367&lt;=$B$462),((1/3)*$D$462),"")</f>
        <v/>
      </c>
      <c r="AEL462" s="269" t="str">
        <f>IF(AND($A$462&lt;=CN$367,CN$367&lt;=$B$462),((2/3)*$D$462),"")</f>
        <v/>
      </c>
      <c r="AEM462" s="269" t="str">
        <f>IF(AND($A$462&lt;=CN$367,CN$367&lt;=$B$462),$E$462,"")</f>
        <v/>
      </c>
      <c r="AEN462" s="269" t="str">
        <f>IF(AND($A$462&lt;=CN$367,CN$367&lt;=$B$462),((1/3)*$E$462),"")</f>
        <v/>
      </c>
      <c r="AEO462" s="269" t="str">
        <f>IF(AND($A$462&lt;=CN$367,CN$367&lt;=$B$462),((2/3)*$E$462),"")</f>
        <v/>
      </c>
      <c r="AEP462" s="269" t="str">
        <f>IF(AND($A$462&lt;=CO$367,CO$367&lt;=$B$462),$C$462,"")</f>
        <v/>
      </c>
      <c r="AEQ462" s="269" t="str">
        <f>IF(AND($A$462&lt;=CO$367,CO$367&lt;=$B$462),((1/3)*$C$462),"")</f>
        <v/>
      </c>
      <c r="AER462" s="269" t="str">
        <f>IF(AND($A$462&lt;=CO$367,CO$367&lt;=$B$462),((2/3)*$C$462),"")</f>
        <v/>
      </c>
      <c r="AES462" s="269" t="str">
        <f>IF(AND($A$462&lt;=CO$367,CO$367&lt;=$B$462),$D$462,"")</f>
        <v/>
      </c>
      <c r="AET462" s="269" t="str">
        <f>IF(AND($A$462&lt;=CO$367,CO$367&lt;=$B$462),((1/3)*$D$462),"")</f>
        <v/>
      </c>
      <c r="AEU462" s="269" t="str">
        <f>IF(AND($A$462&lt;=CO$367,CO$367&lt;=$B$462),((2/3)*$D$462),"")</f>
        <v/>
      </c>
      <c r="AEV462" s="269" t="str">
        <f>IF(AND($A$462&lt;=CO$367,CO$367&lt;=$B$462),$E$462,"")</f>
        <v/>
      </c>
      <c r="AEW462" s="269" t="str">
        <f>IF(AND($A$462&lt;=CO$367,CO$367&lt;=$B$462),((1/3)*$E$462),"")</f>
        <v/>
      </c>
      <c r="AEX462" s="269" t="str">
        <f>IF(AND($A$462&lt;=CO$367,CO$367&lt;=$B$462),((2/3)*$E$462),"")</f>
        <v/>
      </c>
      <c r="AEY462" s="269" t="str">
        <f>IF(AND($A$462&lt;=CP$367,CP$367&lt;=$B$462),$C$462,"")</f>
        <v/>
      </c>
      <c r="AEZ462" s="269" t="str">
        <f>IF(AND($A$462&lt;=CP$367,CP$367&lt;=$B$462),((1/3)*$C$462),"")</f>
        <v/>
      </c>
      <c r="AFA462" s="269" t="str">
        <f>IF(AND($A$462&lt;=CP$367,CP$367&lt;=$B$462),((2/3)*$C$462),"")</f>
        <v/>
      </c>
      <c r="AFB462" s="269" t="str">
        <f>IF(AND($A$462&lt;=CP$367,CP$367&lt;=$B$462),$D$462,"")</f>
        <v/>
      </c>
      <c r="AFC462" s="269" t="str">
        <f>IF(AND($A$462&lt;=CP$367,CP$367&lt;=$B$462),((1/3)*$D$462),"")</f>
        <v/>
      </c>
      <c r="AFD462" s="269" t="str">
        <f>IF(AND($A$462&lt;=CP$367,CP$367&lt;=$B$462),((2/3)*$D$462),"")</f>
        <v/>
      </c>
      <c r="AFE462" s="269" t="str">
        <f>IF(AND($A$462&lt;=CP$367,CP$367&lt;=$B$462),$E$462,"")</f>
        <v/>
      </c>
      <c r="AFF462" s="269" t="str">
        <f>IF(AND($A$462&lt;=CP$367,CP$367&lt;=$B$462),((1/3)*$E$462),"")</f>
        <v/>
      </c>
      <c r="AFG462" s="269" t="str">
        <f>IF(AND($A$462&lt;=CP$367,CP$367&lt;=$B$462),((2/3)*$E$462),"")</f>
        <v/>
      </c>
      <c r="AFH462" s="269" t="str">
        <f>IF(AND($A$462&lt;=CQ$367,CQ$367&lt;=$B$462),$C$462,"")</f>
        <v/>
      </c>
      <c r="AFI462" s="269" t="str">
        <f>IF(AND($A$462&lt;=CQ$367,CQ$367&lt;=$B$462),((1/3)*$C$462),"")</f>
        <v/>
      </c>
      <c r="AFJ462" s="269" t="str">
        <f>IF(AND($A$462&lt;=CQ$367,CQ$367&lt;=$B$462),((2/3)*$C$462),"")</f>
        <v/>
      </c>
      <c r="AFK462" s="269" t="str">
        <f>IF(AND($A$462&lt;=CQ$367,CQ$367&lt;=$B$462),$D$462,"")</f>
        <v/>
      </c>
      <c r="AFL462" s="269" t="str">
        <f>IF(AND($A$462&lt;=CQ$367,CQ$367&lt;=$B$462),((1/3)*$D$462),"")</f>
        <v/>
      </c>
      <c r="AFM462" s="269" t="str">
        <f>IF(AND($A$462&lt;=CQ$367,CQ$367&lt;=$B$462),((2/3)*$D$462),"")</f>
        <v/>
      </c>
      <c r="AFN462" s="269" t="str">
        <f>IF(AND($A$462&lt;=CQ$367,CQ$367&lt;=$B$462),$E$462,"")</f>
        <v/>
      </c>
      <c r="AFO462" s="269" t="str">
        <f>IF(AND($A$462&lt;=CQ$367,CQ$367&lt;=$B$462),((1/3)*$E$462),"")</f>
        <v/>
      </c>
      <c r="AFP462" s="269" t="str">
        <f>IF(AND($A$462&lt;=CQ$367,CQ$367&lt;=$B$462),((2/3)*$E$462),"")</f>
        <v/>
      </c>
      <c r="AFQ462" s="269" t="str">
        <f>IF(AND($A$462&lt;=CR$367,CR$367&lt;=$B$462),$C$462,"")</f>
        <v/>
      </c>
      <c r="AFR462" s="269" t="str">
        <f>IF(AND($A$462&lt;=CR$367,CR$367&lt;=$B$462),((1/3)*$C$462),"")</f>
        <v/>
      </c>
      <c r="AFS462" s="269" t="str">
        <f>IF(AND($A$462&lt;=CR$367,CR$367&lt;=$B$462),((2/3)*$C$462),"")</f>
        <v/>
      </c>
      <c r="AFT462" s="269" t="str">
        <f>IF(AND($A$462&lt;=CR$367,CR$367&lt;=$B$462),$D$462,"")</f>
        <v/>
      </c>
      <c r="AFU462" s="269" t="str">
        <f>IF(AND($A$462&lt;=CR$367,CR$367&lt;=$B$462),((1/3)*$D$462),"")</f>
        <v/>
      </c>
      <c r="AFV462" s="269" t="str">
        <f>IF(AND($A$462&lt;=CR$367,CR$367&lt;=$B$462),((2/3)*$D$462),"")</f>
        <v/>
      </c>
      <c r="AFW462" s="269" t="str">
        <f>IF(AND($A$462&lt;=CR$367,CR$367&lt;=$B$462),$E$462,"")</f>
        <v/>
      </c>
      <c r="AFX462" s="269" t="str">
        <f>IF(AND($A$462&lt;=CR$367,CR$367&lt;=$B$462),((1/3)*$E$462),"")</f>
        <v/>
      </c>
      <c r="AFY462" s="269" t="str">
        <f>IF(AND($A$462&lt;=CR$367,CR$367&lt;=$B$462),((2/3)*$E$462),"")</f>
        <v/>
      </c>
      <c r="AFZ462" s="269" t="str">
        <f>IF(AND($A$462&lt;=CS$367,CS$367&lt;=$B$462),$C$462,"")</f>
        <v/>
      </c>
      <c r="AGA462" s="269" t="str">
        <f>IF(AND($A$462&lt;=CS$367,CS$367&lt;=$B$462),((1/3)*$C$462),"")</f>
        <v/>
      </c>
      <c r="AGB462" s="269" t="str">
        <f>IF(AND($A$462&lt;=CS$367,CS$367&lt;=$B$462),((2/3)*$C$462),"")</f>
        <v/>
      </c>
      <c r="AGC462" s="269" t="str">
        <f>IF(AND($A$462&lt;=CS$367,CS$367&lt;=$B$462),$D$462,"")</f>
        <v/>
      </c>
      <c r="AGD462" s="269" t="str">
        <f>IF(AND($A$462&lt;=CS$367,CS$367&lt;=$B$462),((1/3)*$D$462),"")</f>
        <v/>
      </c>
      <c r="AGE462" s="269" t="str">
        <f>IF(AND($A$462&lt;=CS$367,CS$367&lt;=$B$462),((2/3)*$D$462),"")</f>
        <v/>
      </c>
      <c r="AGF462" s="269" t="str">
        <f>IF(AND($A$462&lt;=CS$367,CS$367&lt;=$B$462),$E$462,"")</f>
        <v/>
      </c>
      <c r="AGG462" s="269" t="str">
        <f>IF(AND($A$462&lt;=CS$367,CS$367&lt;=$B$462),((1/3)*$E$462),"")</f>
        <v/>
      </c>
      <c r="AGH462" s="269" t="str">
        <f>IF(AND($A$462&lt;=CS$367,CS$367&lt;=$B$462),((2/3)*$E$462),"")</f>
        <v/>
      </c>
      <c r="AGI462" s="269" t="str">
        <f>IF(AND($A$462&lt;=CT$367,CT$367&lt;=$B$462),$C$462,"")</f>
        <v/>
      </c>
      <c r="AGJ462" s="269" t="str">
        <f>IF(AND($A$462&lt;=CT$367,CT$367&lt;=$B$462),((1/3)*$C$462),"")</f>
        <v/>
      </c>
      <c r="AGK462" s="269" t="str">
        <f>IF(AND($A$462&lt;=CT$367,CT$367&lt;=$B$462),((2/3)*$C$462),"")</f>
        <v/>
      </c>
      <c r="AGL462" s="269" t="str">
        <f>IF(AND($A$462&lt;=CT$367,CT$367&lt;=$B$462),$D$462,"")</f>
        <v/>
      </c>
      <c r="AGM462" s="269" t="str">
        <f>IF(AND($A$462&lt;=CT$367,CT$367&lt;=$B$462),((1/3)*$D$462),"")</f>
        <v/>
      </c>
      <c r="AGN462" s="269" t="str">
        <f>IF(AND($A$462&lt;=CT$367,CT$367&lt;=$B$462),((2/3)*$D$462),"")</f>
        <v/>
      </c>
      <c r="AGO462" s="269" t="str">
        <f>IF(AND($A$462&lt;=CT$367,CT$367&lt;=$B$462),$E$462,"")</f>
        <v/>
      </c>
      <c r="AGP462" s="269" t="str">
        <f>IF(AND($A$462&lt;=CT$367,CT$367&lt;=$B$462),((1/3)*$E$462),"")</f>
        <v/>
      </c>
      <c r="AGQ462" s="269" t="str">
        <f>IF(AND($A$462&lt;=CT$367,CT$367&lt;=$B$462),((2/3)*$E$462),"")</f>
        <v/>
      </c>
      <c r="AGR462" s="269" t="str">
        <f>IF(AND($A$462&lt;=CU$367,CU$367&lt;=$B$462),$C$462,"")</f>
        <v/>
      </c>
      <c r="AGS462" s="269" t="str">
        <f>IF(AND($A$462&lt;=CU$367,CU$367&lt;=$B$462),((1/3)*$C$462),"")</f>
        <v/>
      </c>
      <c r="AGT462" s="269" t="str">
        <f>IF(AND($A$462&lt;=CU$367,CU$367&lt;=$B$462),((2/3)*$C$462),"")</f>
        <v/>
      </c>
      <c r="AGU462" s="269" t="str">
        <f>IF(AND($A$462&lt;=CU$367,CU$367&lt;=$B$462),$D$462,"")</f>
        <v/>
      </c>
      <c r="AGV462" s="269" t="str">
        <f>IF(AND($A$462&lt;=CU$367,CU$367&lt;=$B$462),((1/3)*$D$462),"")</f>
        <v/>
      </c>
      <c r="AGW462" s="269" t="str">
        <f>IF(AND($A$462&lt;=CU$367,CU$367&lt;=$B$462),((2/3)*$D$462),"")</f>
        <v/>
      </c>
      <c r="AGX462" s="269" t="str">
        <f>IF(AND($A$462&lt;=CU$367,CU$367&lt;=$B$462),$E$462,"")</f>
        <v/>
      </c>
      <c r="AGY462" s="269" t="str">
        <f>IF(AND($A$462&lt;=CU$367,CU$367&lt;=$B$462),((1/3)*$E$462),"")</f>
        <v/>
      </c>
      <c r="AGZ462" s="269" t="str">
        <f>IF(AND($A$462&lt;=CU$367,CU$367&lt;=$B$462),((2/3)*$E$462),"")</f>
        <v/>
      </c>
      <c r="AHA462" s="269" t="str">
        <f>IF(AND($A$462&lt;=CV$367,CV$367&lt;=$B$462),$C$462,"")</f>
        <v/>
      </c>
      <c r="AHB462" s="269" t="str">
        <f>IF(AND($A$462&lt;=CV$367,CV$367&lt;=$B$462),((1/3)*$C$462),"")</f>
        <v/>
      </c>
      <c r="AHC462" s="269" t="str">
        <f>IF(AND($A$462&lt;=CV$367,CV$367&lt;=$B$462),((2/3)*$C$462),"")</f>
        <v/>
      </c>
      <c r="AHD462" s="269" t="str">
        <f>IF(AND($A$462&lt;=CV$367,CV$367&lt;=$B$462),$D$462,"")</f>
        <v/>
      </c>
      <c r="AHE462" s="269" t="str">
        <f>IF(AND($A$462&lt;=CV$367,CV$367&lt;=$B$462),((1/3)*$D$462),"")</f>
        <v/>
      </c>
      <c r="AHF462" s="269" t="str">
        <f>IF(AND($A$462&lt;=CV$367,CV$367&lt;=$B$462),((2/3)*$D$462),"")</f>
        <v/>
      </c>
      <c r="AHG462" s="269" t="str">
        <f>IF(AND($A$462&lt;=CV$367,CV$367&lt;=$B$462),$E$462,"")</f>
        <v/>
      </c>
      <c r="AHH462" s="269" t="str">
        <f>IF(AND($A$462&lt;=CV$367,CV$367&lt;=$B$462),((1/3)*$E$462),"")</f>
        <v/>
      </c>
      <c r="AHI462" s="269" t="str">
        <f>IF(AND($A$462&lt;=CV$367,CV$367&lt;=$B$462),((2/3)*$E$462),"")</f>
        <v/>
      </c>
      <c r="AHJ462" s="269" t="str">
        <f>IF(AND($A$462&lt;=CW$367,CW$367&lt;=$B$462),$C$462,"")</f>
        <v/>
      </c>
      <c r="AHK462" s="269" t="str">
        <f>IF(AND($A$462&lt;=CW$367,CW$367&lt;=$B$462),((1/3)*$C$462),"")</f>
        <v/>
      </c>
      <c r="AHL462" s="269" t="str">
        <f>IF(AND($A$462&lt;=CW$367,CW$367&lt;=$B$462),((2/3)*$C$462),"")</f>
        <v/>
      </c>
      <c r="AHM462" s="269" t="str">
        <f>IF(AND($A$462&lt;=CW$367,CW$367&lt;=$B$462),$D$462,"")</f>
        <v/>
      </c>
      <c r="AHN462" s="269" t="str">
        <f>IF(AND($A$462&lt;=CW$367,CW$367&lt;=$B$462),((1/3)*$D$462),"")</f>
        <v/>
      </c>
      <c r="AHO462" s="269" t="str">
        <f>IF(AND($A$462&lt;=CW$367,CW$367&lt;=$B$462),((2/3)*$D$462),"")</f>
        <v/>
      </c>
      <c r="AHP462" s="269" t="str">
        <f>IF(AND($A$462&lt;=CW$367,CW$367&lt;=$B$462),$E$462,"")</f>
        <v/>
      </c>
      <c r="AHQ462" s="269" t="str">
        <f>IF(AND($A$462&lt;=CW$367,CW$367&lt;=$B$462),((1/3)*$E$462),"")</f>
        <v/>
      </c>
      <c r="AHR462" s="269" t="str">
        <f>IF(AND($A$462&lt;=CW$367,CW$367&lt;=$B$462),((2/3)*$E$462),"")</f>
        <v/>
      </c>
      <c r="AHS462" s="269" t="str">
        <f>IF(AND($A$462&lt;=CX$367,CX$367&lt;=$B$462),$C$462,"")</f>
        <v/>
      </c>
      <c r="AHT462" s="269" t="str">
        <f>IF(AND($A$462&lt;=CX$367,CX$367&lt;=$B$462),((1/3)*$C$462),"")</f>
        <v/>
      </c>
      <c r="AHU462" s="269" t="str">
        <f>IF(AND($A$462&lt;=CX$367,CX$367&lt;=$B$462),((2/3)*$C$462),"")</f>
        <v/>
      </c>
      <c r="AHV462" s="269" t="str">
        <f>IF(AND($A$462&lt;=CX$367,CX$367&lt;=$B$462),$D$462,"")</f>
        <v/>
      </c>
      <c r="AHW462" s="269" t="str">
        <f>IF(AND($A$462&lt;=CX$367,CX$367&lt;=$B$462),((1/3)*$D$462),"")</f>
        <v/>
      </c>
      <c r="AHX462" s="269" t="str">
        <f>IF(AND($A$462&lt;=CX$367,CX$367&lt;=$B$462),((2/3)*$D$462),"")</f>
        <v/>
      </c>
      <c r="AHY462" s="269" t="str">
        <f>IF(AND($A$462&lt;=CX$367,CX$367&lt;=$B$462),$E$462,"")</f>
        <v/>
      </c>
      <c r="AHZ462" s="269" t="str">
        <f>IF(AND($A$462&lt;=CX$367,CX$367&lt;=$B$462),((1/3)*$E$462),"")</f>
        <v/>
      </c>
      <c r="AIA462" s="269" t="str">
        <f>IF(AND($A$462&lt;=CX$367,CX$367&lt;=$B$462),((2/3)*$E$462),"")</f>
        <v/>
      </c>
      <c r="AIB462" s="269" t="str">
        <f>IF(AND($A$462&lt;=CY$367,CY$367&lt;=$B$462),$C$462,"")</f>
        <v/>
      </c>
      <c r="AIC462" s="269" t="str">
        <f>IF(AND($A$462&lt;=CY$367,CY$367&lt;=$B$462),((1/3)*$C$462),"")</f>
        <v/>
      </c>
      <c r="AID462" s="269" t="str">
        <f>IF(AND($A$462&lt;=CY$367,CY$367&lt;=$B$462),((2/3)*$C$462),"")</f>
        <v/>
      </c>
      <c r="AIE462" s="269" t="str">
        <f>IF(AND($A$462&lt;=CY$367,CY$367&lt;=$B$462),$D$462,"")</f>
        <v/>
      </c>
      <c r="AIF462" s="269" t="str">
        <f>IF(AND($A$462&lt;=CY$367,CY$367&lt;=$B$462),((1/3)*$D$462),"")</f>
        <v/>
      </c>
      <c r="AIG462" s="269" t="str">
        <f>IF(AND($A$462&lt;=CY$367,CY$367&lt;=$B$462),((2/3)*$D$462),"")</f>
        <v/>
      </c>
      <c r="AIH462" s="269" t="str">
        <f>IF(AND($A$462&lt;=CY$367,CY$367&lt;=$B$462),$E$462,"")</f>
        <v/>
      </c>
      <c r="AII462" s="269" t="str">
        <f>IF(AND($A$462&lt;=CY$367,CY$367&lt;=$B$462),((1/3)*$E$462),"")</f>
        <v/>
      </c>
      <c r="AIJ462" s="269" t="str">
        <f>IF(AND($A$462&lt;=CY$367,CY$367&lt;=$B$462),((2/3)*$E$462),"")</f>
        <v/>
      </c>
      <c r="AIK462" s="269" t="str">
        <f>IF(AND($A$462&lt;=CZ$367,CZ$367&lt;=$B$462),$C$462,"")</f>
        <v/>
      </c>
      <c r="AIL462" s="269" t="str">
        <f>IF(AND($A$462&lt;=CZ$367,CZ$367&lt;=$B$462),((1/3)*$C$462),"")</f>
        <v/>
      </c>
      <c r="AIM462" s="269" t="str">
        <f>IF(AND($A$462&lt;=CZ$367,CZ$367&lt;=$B$462),((2/3)*$C$462),"")</f>
        <v/>
      </c>
      <c r="AIN462" s="269" t="str">
        <f>IF(AND($A$462&lt;=CZ$367,CZ$367&lt;=$B$462),$D$462,"")</f>
        <v/>
      </c>
      <c r="AIO462" s="269" t="str">
        <f>IF(AND($A$462&lt;=CZ$367,CZ$367&lt;=$B$462),((1/3)*$D$462),"")</f>
        <v/>
      </c>
      <c r="AIP462" s="269" t="str">
        <f>IF(AND($A$462&lt;=CZ$367,CZ$367&lt;=$B$462),((2/3)*$D$462),"")</f>
        <v/>
      </c>
      <c r="AIQ462" s="269" t="str">
        <f>IF(AND($A$462&lt;=CZ$367,CZ$367&lt;=$B$462),$E$462,"")</f>
        <v/>
      </c>
      <c r="AIR462" s="269" t="str">
        <f>IF(AND($A$462&lt;=CZ$367,CZ$367&lt;=$B$462),((1/3)*$E$462),"")</f>
        <v/>
      </c>
      <c r="AIS462" s="269" t="str">
        <f>IF(AND($A$462&lt;=CZ$367,CZ$367&lt;=$B$462),((2/3)*$E$462),"")</f>
        <v/>
      </c>
    </row>
    <row r="463" spans="1:929" hidden="1">
      <c r="A463" s="260">
        <v>2026</v>
      </c>
      <c r="B463" s="257">
        <v>2675</v>
      </c>
      <c r="C463" s="271">
        <v>23</v>
      </c>
      <c r="D463" s="271">
        <v>18</v>
      </c>
      <c r="E463" s="271">
        <v>13</v>
      </c>
      <c r="F463" s="6"/>
      <c r="G463" s="6"/>
      <c r="H463" s="6"/>
      <c r="I463" s="6"/>
      <c r="J463" s="6"/>
      <c r="K463" s="6"/>
      <c r="L463" s="6"/>
      <c r="M463" s="6"/>
      <c r="N463" s="6"/>
      <c r="O463" s="6"/>
      <c r="Q463" s="269" t="str">
        <f t="shared" si="991"/>
        <v/>
      </c>
      <c r="R463" s="269" t="str">
        <f t="shared" si="992"/>
        <v/>
      </c>
      <c r="S463" s="269" t="str">
        <f t="shared" si="993"/>
        <v/>
      </c>
      <c r="T463" s="269" t="str">
        <f t="shared" si="994"/>
        <v/>
      </c>
      <c r="U463" s="269" t="str">
        <f t="shared" si="995"/>
        <v/>
      </c>
      <c r="V463" s="269" t="str">
        <f t="shared" si="996"/>
        <v/>
      </c>
      <c r="W463" s="269" t="str">
        <f t="shared" si="997"/>
        <v/>
      </c>
      <c r="X463" s="269" t="str">
        <f t="shared" si="998"/>
        <v/>
      </c>
      <c r="Y463" s="269"/>
      <c r="Z463" s="269"/>
      <c r="AA463" s="269"/>
      <c r="AB463" s="269" t="str">
        <f t="shared" si="999"/>
        <v/>
      </c>
      <c r="AC463" s="269" t="str">
        <f t="shared" si="1000"/>
        <v/>
      </c>
      <c r="AD463" s="269" t="str">
        <f t="shared" si="1001"/>
        <v/>
      </c>
      <c r="AE463" s="269" t="str">
        <f t="shared" si="1002"/>
        <v/>
      </c>
      <c r="AF463" s="269" t="str">
        <f t="shared" si="1003"/>
        <v/>
      </c>
      <c r="AG463" s="269" t="str">
        <f t="shared" si="1004"/>
        <v/>
      </c>
      <c r="AH463" s="269"/>
      <c r="AI463" s="269" t="str">
        <f t="shared" si="1005"/>
        <v/>
      </c>
      <c r="AJ463" s="269" t="str">
        <f t="shared" si="1163"/>
        <v/>
      </c>
      <c r="AK463" s="269" t="str">
        <f t="shared" si="1164"/>
        <v/>
      </c>
      <c r="AL463" s="269" t="str">
        <f t="shared" si="1165"/>
        <v/>
      </c>
      <c r="AM463" s="269" t="str">
        <f t="shared" si="1006"/>
        <v/>
      </c>
      <c r="AN463" s="269" t="str">
        <f t="shared" si="1007"/>
        <v/>
      </c>
      <c r="AO463" s="269" t="str">
        <f t="shared" si="1008"/>
        <v/>
      </c>
      <c r="AP463" s="269" t="str">
        <f t="shared" si="1009"/>
        <v/>
      </c>
      <c r="AQ463" s="269" t="str">
        <f t="shared" si="1010"/>
        <v/>
      </c>
      <c r="AR463" s="269" t="str">
        <f t="shared" si="1011"/>
        <v/>
      </c>
      <c r="AS463" s="269" t="str">
        <f t="shared" si="1012"/>
        <v/>
      </c>
      <c r="AT463" s="269" t="str">
        <f t="shared" si="1013"/>
        <v/>
      </c>
      <c r="AU463" s="269" t="str">
        <f t="shared" si="1014"/>
        <v/>
      </c>
      <c r="AV463" s="269" t="str">
        <f t="shared" si="1015"/>
        <v/>
      </c>
      <c r="AW463" s="269" t="str">
        <f t="shared" si="1016"/>
        <v/>
      </c>
      <c r="AX463" s="269" t="str">
        <f t="shared" si="1017"/>
        <v/>
      </c>
      <c r="AY463" s="269" t="str">
        <f t="shared" si="1018"/>
        <v/>
      </c>
      <c r="AZ463" s="269" t="str">
        <f t="shared" si="1019"/>
        <v/>
      </c>
      <c r="BA463" s="269" t="str">
        <f t="shared" si="1020"/>
        <v/>
      </c>
      <c r="BB463" s="269" t="str">
        <f t="shared" si="1021"/>
        <v/>
      </c>
      <c r="BC463" s="269" t="str">
        <f t="shared" si="1022"/>
        <v/>
      </c>
      <c r="BD463" s="269" t="str">
        <f t="shared" si="1023"/>
        <v/>
      </c>
      <c r="BE463" s="269" t="str">
        <f t="shared" si="1024"/>
        <v/>
      </c>
      <c r="BF463" s="269" t="str">
        <f t="shared" si="1025"/>
        <v/>
      </c>
      <c r="BG463" s="269" t="str">
        <f t="shared" si="1026"/>
        <v/>
      </c>
      <c r="BH463" s="269" t="str">
        <f t="shared" si="1027"/>
        <v/>
      </c>
      <c r="BI463" s="269" t="str">
        <f t="shared" si="1028"/>
        <v/>
      </c>
      <c r="BJ463" s="269" t="str">
        <f t="shared" si="1029"/>
        <v/>
      </c>
      <c r="BK463" s="269" t="str">
        <f t="shared" si="1030"/>
        <v/>
      </c>
      <c r="BL463" s="269" t="str">
        <f t="shared" si="1031"/>
        <v/>
      </c>
      <c r="BM463" s="269" t="str">
        <f t="shared" si="1032"/>
        <v/>
      </c>
      <c r="BN463" s="269" t="str">
        <f t="shared" si="1033"/>
        <v/>
      </c>
      <c r="BO463" s="269" t="str">
        <f t="shared" si="1034"/>
        <v/>
      </c>
      <c r="BP463" s="269" t="str">
        <f t="shared" si="1035"/>
        <v/>
      </c>
      <c r="BQ463" s="269" t="str">
        <f t="shared" si="1036"/>
        <v/>
      </c>
      <c r="BR463" s="269" t="str">
        <f t="shared" si="1037"/>
        <v/>
      </c>
      <c r="BS463" s="269" t="str">
        <f t="shared" si="1038"/>
        <v/>
      </c>
      <c r="BT463" s="269" t="str">
        <f t="shared" si="1039"/>
        <v/>
      </c>
      <c r="BU463" s="269" t="str">
        <f t="shared" si="1040"/>
        <v/>
      </c>
      <c r="BV463" s="269" t="str">
        <f t="shared" si="1041"/>
        <v/>
      </c>
      <c r="BW463" s="269" t="str">
        <f t="shared" si="1042"/>
        <v/>
      </c>
      <c r="BX463" s="269" t="str">
        <f t="shared" si="1043"/>
        <v/>
      </c>
      <c r="BY463" s="269" t="str">
        <f t="shared" si="1044"/>
        <v/>
      </c>
      <c r="BZ463" s="269" t="str">
        <f t="shared" si="1045"/>
        <v/>
      </c>
      <c r="CA463" s="269" t="str">
        <f t="shared" si="1046"/>
        <v/>
      </c>
      <c r="CB463" s="269" t="str">
        <f t="shared" si="1047"/>
        <v/>
      </c>
      <c r="CC463" s="269" t="str">
        <f t="shared" si="1048"/>
        <v/>
      </c>
      <c r="CD463" s="269" t="str">
        <f t="shared" si="1049"/>
        <v/>
      </c>
      <c r="CE463" s="269" t="str">
        <f t="shared" si="1050"/>
        <v/>
      </c>
      <c r="CF463" s="269" t="str">
        <f t="shared" si="1051"/>
        <v/>
      </c>
      <c r="CG463" s="269" t="str">
        <f t="shared" si="1052"/>
        <v/>
      </c>
      <c r="CH463" s="269" t="str">
        <f t="shared" si="1053"/>
        <v/>
      </c>
      <c r="CI463" s="269" t="str">
        <f t="shared" si="1054"/>
        <v/>
      </c>
      <c r="CJ463" s="269" t="str">
        <f t="shared" si="1055"/>
        <v/>
      </c>
      <c r="CK463" s="269" t="str">
        <f t="shared" si="1056"/>
        <v/>
      </c>
      <c r="CL463" s="269" t="str">
        <f t="shared" si="1057"/>
        <v/>
      </c>
      <c r="CM463" s="269" t="str">
        <f t="shared" si="1058"/>
        <v/>
      </c>
      <c r="CN463" s="269" t="str">
        <f t="shared" si="1059"/>
        <v/>
      </c>
      <c r="CO463" s="269" t="str">
        <f t="shared" si="1060"/>
        <v/>
      </c>
      <c r="CP463" s="269" t="str">
        <f t="shared" si="1061"/>
        <v/>
      </c>
      <c r="CQ463" s="269" t="str">
        <f t="shared" si="1062"/>
        <v/>
      </c>
      <c r="CR463" s="269" t="str">
        <f t="shared" si="1063"/>
        <v/>
      </c>
      <c r="CS463" s="269" t="str">
        <f t="shared" si="1064"/>
        <v/>
      </c>
      <c r="CT463" s="269" t="str">
        <f t="shared" si="1065"/>
        <v/>
      </c>
      <c r="CU463" s="269" t="str">
        <f t="shared" si="1066"/>
        <v/>
      </c>
      <c r="CV463" s="269" t="str">
        <f t="shared" si="1067"/>
        <v/>
      </c>
      <c r="CW463" s="269" t="str">
        <f t="shared" si="1068"/>
        <v/>
      </c>
      <c r="CX463" s="269" t="str">
        <f t="shared" si="1069"/>
        <v/>
      </c>
      <c r="CY463" s="269" t="str">
        <f t="shared" si="1070"/>
        <v/>
      </c>
      <c r="CZ463" s="269" t="str">
        <f t="shared" si="1071"/>
        <v/>
      </c>
      <c r="DA463" s="269" t="str">
        <f t="shared" si="1072"/>
        <v/>
      </c>
      <c r="DB463" s="269" t="str">
        <f t="shared" si="1073"/>
        <v/>
      </c>
      <c r="DC463" s="269" t="str">
        <f t="shared" si="1074"/>
        <v/>
      </c>
      <c r="DD463" s="269" t="str">
        <f t="shared" si="1075"/>
        <v/>
      </c>
      <c r="DE463" s="269" t="str">
        <f t="shared" si="1076"/>
        <v/>
      </c>
      <c r="DF463" s="269" t="str">
        <f t="shared" si="1077"/>
        <v/>
      </c>
      <c r="DG463" s="269" t="str">
        <f t="shared" si="1078"/>
        <v/>
      </c>
      <c r="DH463" s="269" t="str">
        <f t="shared" si="1079"/>
        <v/>
      </c>
      <c r="DI463" s="269" t="str">
        <f t="shared" si="1080"/>
        <v/>
      </c>
      <c r="DJ463" s="269" t="str">
        <f t="shared" si="1081"/>
        <v/>
      </c>
      <c r="DK463" s="269" t="str">
        <f t="shared" si="1082"/>
        <v/>
      </c>
      <c r="DL463" s="269" t="str">
        <f t="shared" si="1083"/>
        <v/>
      </c>
      <c r="DM463" s="269" t="str">
        <f t="shared" si="1084"/>
        <v/>
      </c>
      <c r="DN463" s="269" t="str">
        <f t="shared" si="1085"/>
        <v/>
      </c>
      <c r="DO463" s="269" t="str">
        <f t="shared" si="1086"/>
        <v/>
      </c>
      <c r="DP463" s="269" t="str">
        <f t="shared" si="1087"/>
        <v/>
      </c>
      <c r="DQ463" s="269" t="str">
        <f t="shared" si="1088"/>
        <v/>
      </c>
      <c r="DR463" s="269" t="str">
        <f t="shared" si="1089"/>
        <v/>
      </c>
      <c r="DS463" s="269" t="str">
        <f t="shared" si="1090"/>
        <v/>
      </c>
      <c r="DT463" s="269" t="str">
        <f t="shared" si="1091"/>
        <v/>
      </c>
      <c r="DU463" s="269" t="str">
        <f t="shared" si="1092"/>
        <v/>
      </c>
      <c r="DV463" s="269" t="str">
        <f t="shared" si="1093"/>
        <v/>
      </c>
      <c r="DW463" s="269" t="str">
        <f t="shared" si="1094"/>
        <v/>
      </c>
      <c r="DX463" s="269" t="str">
        <f t="shared" si="1095"/>
        <v/>
      </c>
      <c r="DY463" s="269" t="str">
        <f t="shared" si="1096"/>
        <v/>
      </c>
      <c r="DZ463" s="269" t="str">
        <f t="shared" si="1097"/>
        <v/>
      </c>
      <c r="EA463" s="269" t="str">
        <f t="shared" si="1098"/>
        <v/>
      </c>
      <c r="EB463" s="269" t="str">
        <f t="shared" si="1099"/>
        <v/>
      </c>
      <c r="EC463" s="269" t="str">
        <f t="shared" si="1100"/>
        <v/>
      </c>
      <c r="ED463" s="269" t="str">
        <f t="shared" si="1101"/>
        <v/>
      </c>
      <c r="EE463" s="269" t="str">
        <f t="shared" si="1102"/>
        <v/>
      </c>
      <c r="EF463" s="269" t="str">
        <f t="shared" si="1103"/>
        <v/>
      </c>
      <c r="EG463" s="269" t="str">
        <f t="shared" si="1104"/>
        <v/>
      </c>
      <c r="EH463" s="269" t="str">
        <f t="shared" si="1105"/>
        <v/>
      </c>
      <c r="EI463" s="269" t="str">
        <f t="shared" si="1106"/>
        <v/>
      </c>
      <c r="EJ463" s="269" t="str">
        <f t="shared" si="1107"/>
        <v/>
      </c>
      <c r="EK463" s="269" t="str">
        <f t="shared" si="1108"/>
        <v/>
      </c>
      <c r="EL463" s="269" t="str">
        <f t="shared" si="1109"/>
        <v/>
      </c>
      <c r="EM463" s="269" t="str">
        <f t="shared" si="1110"/>
        <v/>
      </c>
      <c r="EN463" s="269" t="str">
        <f t="shared" si="1111"/>
        <v/>
      </c>
      <c r="EO463" s="269" t="str">
        <f t="shared" si="1112"/>
        <v/>
      </c>
      <c r="EP463" s="269" t="str">
        <f t="shared" si="1113"/>
        <v/>
      </c>
      <c r="EQ463" s="269" t="str">
        <f t="shared" si="1114"/>
        <v/>
      </c>
      <c r="ER463" s="269" t="str">
        <f t="shared" si="1115"/>
        <v/>
      </c>
      <c r="ES463" s="269" t="str">
        <f t="shared" si="1116"/>
        <v/>
      </c>
      <c r="ET463" s="269" t="str">
        <f t="shared" si="1117"/>
        <v/>
      </c>
      <c r="EU463" s="269" t="str">
        <f t="shared" si="1118"/>
        <v/>
      </c>
      <c r="EV463" s="269" t="str">
        <f t="shared" si="1119"/>
        <v/>
      </c>
      <c r="EW463" s="269" t="str">
        <f t="shared" si="1120"/>
        <v/>
      </c>
      <c r="EX463" s="269" t="str">
        <f t="shared" si="1121"/>
        <v/>
      </c>
      <c r="EY463" s="269" t="str">
        <f t="shared" si="1166"/>
        <v/>
      </c>
      <c r="EZ463" s="269" t="str">
        <f t="shared" si="1122"/>
        <v/>
      </c>
      <c r="FA463" s="269" t="str">
        <f t="shared" si="1123"/>
        <v/>
      </c>
      <c r="FB463" s="269" t="str">
        <f t="shared" si="1124"/>
        <v/>
      </c>
      <c r="FC463" s="269" t="str">
        <f t="shared" si="1125"/>
        <v/>
      </c>
      <c r="FD463" s="269" t="str">
        <f t="shared" si="1126"/>
        <v/>
      </c>
      <c r="FE463" s="269" t="str">
        <f t="shared" si="1127"/>
        <v/>
      </c>
      <c r="FF463" s="269" t="str">
        <f t="shared" si="1128"/>
        <v/>
      </c>
      <c r="FG463" s="269" t="str">
        <f t="shared" si="1129"/>
        <v/>
      </c>
      <c r="FH463" s="269" t="str">
        <f t="shared" si="1130"/>
        <v/>
      </c>
      <c r="FI463" s="269" t="str">
        <f t="shared" si="1131"/>
        <v/>
      </c>
      <c r="FJ463" s="269" t="str">
        <f t="shared" si="1132"/>
        <v/>
      </c>
      <c r="FK463" s="269" t="str">
        <f t="shared" si="1133"/>
        <v/>
      </c>
      <c r="FL463" s="269" t="str">
        <f t="shared" si="1134"/>
        <v/>
      </c>
      <c r="FM463" s="269" t="str">
        <f t="shared" si="1135"/>
        <v/>
      </c>
      <c r="FN463" s="269" t="str">
        <f t="shared" si="1136"/>
        <v/>
      </c>
      <c r="FO463" s="269" t="str">
        <f t="shared" si="1137"/>
        <v/>
      </c>
      <c r="FP463" s="269" t="str">
        <f t="shared" si="1138"/>
        <v/>
      </c>
      <c r="FQ463" s="269" t="str">
        <f t="shared" si="1139"/>
        <v/>
      </c>
      <c r="FR463" s="269" t="str">
        <f t="shared" si="1167"/>
        <v/>
      </c>
      <c r="FS463" s="269" t="str">
        <f t="shared" si="1140"/>
        <v/>
      </c>
      <c r="FT463" s="269" t="str">
        <f t="shared" si="1141"/>
        <v/>
      </c>
      <c r="FU463" s="269" t="str">
        <f t="shared" si="1142"/>
        <v/>
      </c>
      <c r="FV463" s="269" t="str">
        <f t="shared" si="1143"/>
        <v/>
      </c>
      <c r="FW463" s="269" t="str">
        <f t="shared" si="1144"/>
        <v/>
      </c>
      <c r="FX463" s="269" t="str">
        <f t="shared" si="1145"/>
        <v/>
      </c>
      <c r="FY463" s="269" t="str">
        <f t="shared" si="1146"/>
        <v/>
      </c>
      <c r="FZ463" s="269" t="str">
        <f t="shared" si="1147"/>
        <v/>
      </c>
      <c r="GA463" s="269" t="str">
        <f>IF(AND($A$463&lt;=V$367,V$367&lt;=$B$463),$C$463,"")</f>
        <v/>
      </c>
      <c r="GB463" s="269" t="str">
        <f>IF(AND($A$463&lt;=V$367,V$367&lt;=$B$463),((1/3)*$C$463),"")</f>
        <v/>
      </c>
      <c r="GC463" s="269" t="str">
        <f>IF(AND($A$463&lt;=V$367,V$367&lt;=$B$463),((2/3)*$C$463),"")</f>
        <v/>
      </c>
      <c r="GD463" s="269" t="str">
        <f t="shared" si="1148"/>
        <v/>
      </c>
      <c r="GE463" s="269" t="str">
        <f t="shared" si="1149"/>
        <v/>
      </c>
      <c r="GF463" s="269" t="str">
        <f t="shared" si="1150"/>
        <v/>
      </c>
      <c r="GG463" s="269" t="str">
        <f t="shared" si="1151"/>
        <v/>
      </c>
      <c r="GH463" s="269" t="str">
        <f t="shared" si="1152"/>
        <v/>
      </c>
      <c r="GI463" s="269" t="str">
        <f t="shared" si="1153"/>
        <v/>
      </c>
      <c r="GJ463" s="269" t="str">
        <f t="shared" si="1154"/>
        <v/>
      </c>
      <c r="GK463" s="269" t="str">
        <f t="shared" si="1155"/>
        <v/>
      </c>
      <c r="GL463" s="269" t="str">
        <f t="shared" si="1156"/>
        <v/>
      </c>
      <c r="GM463" s="269" t="str">
        <f t="shared" si="1157"/>
        <v/>
      </c>
      <c r="GN463" s="269" t="str">
        <f t="shared" si="1158"/>
        <v/>
      </c>
      <c r="GO463" s="269" t="str">
        <f t="shared" si="1159"/>
        <v/>
      </c>
      <c r="GP463" s="269" t="str">
        <f t="shared" si="1160"/>
        <v/>
      </c>
      <c r="GQ463" s="269" t="str">
        <f t="shared" si="1161"/>
        <v/>
      </c>
      <c r="GR463" s="270" t="str">
        <f t="shared" si="1162"/>
        <v/>
      </c>
      <c r="GS463" s="269" t="str">
        <f>IF(AND($A$463&lt;=X$367,X$367&lt;=$B$463),$C$463,"")</f>
        <v/>
      </c>
      <c r="GT463" s="269" t="str">
        <f>IF(AND($A$463&lt;=X$367,X$367&lt;=$B$463),((1/3)*$C$463),"")</f>
        <v/>
      </c>
      <c r="GU463" s="269" t="str">
        <f>IF(AND($A$463&lt;=X$367,X$367&lt;=$B$463),((2/3)*$C$463),"")</f>
        <v/>
      </c>
      <c r="GV463" s="269" t="str">
        <f>IF(AND($A$463&lt;=X$367,X$367&lt;=$B$463),$D$463,"")</f>
        <v/>
      </c>
      <c r="GW463" s="269" t="str">
        <f>IF(AND($A$463&lt;=X$367,X$367&lt;=$B$463),((1/3)*$D$463),"")</f>
        <v/>
      </c>
      <c r="GX463" s="269" t="str">
        <f>IF(AND($A$463&lt;=X$367,X$367&lt;=$B$463),((2/3)*$D$463),"")</f>
        <v/>
      </c>
      <c r="GY463" s="269" t="str">
        <f>IF(AND($A$463&lt;=X$367,X$367&lt;=$B$463),$E$463,"")</f>
        <v/>
      </c>
      <c r="GZ463" s="269" t="str">
        <f>IF(AND($A$463&lt;=X$367,X$367&lt;=$B$463),((1/3)*$E$463),"")</f>
        <v/>
      </c>
      <c r="HA463" s="269" t="str">
        <f>IF(AND($A$463&lt;=X$367,X$367&lt;=$B$463),((2/3)*$E$463),"")</f>
        <v/>
      </c>
      <c r="HB463" s="269" t="str">
        <f>IF(AND($A$463&lt;=Y$367,Y$367&lt;=$B$463),$C$463,"")</f>
        <v/>
      </c>
      <c r="HC463" s="269" t="str">
        <f>IF(AND($A$463&lt;=Y$367,Y$367&lt;=$B$463),((1/3)*$C$463),"")</f>
        <v/>
      </c>
      <c r="HD463" s="269" t="str">
        <f>IF(AND($A$463&lt;=Y$367,Y$367&lt;=$B$463),((2/3)*$C$463),"")</f>
        <v/>
      </c>
      <c r="HE463" s="269" t="str">
        <f>IF(AND($A$463&lt;=Y$367,Y$367&lt;=$B$463),$D$463,"")</f>
        <v/>
      </c>
      <c r="HF463" s="269" t="str">
        <f>IF(AND($A$463&lt;=Y$367,Y$367&lt;=$B$463),((1/3)*$D$463),"")</f>
        <v/>
      </c>
      <c r="HG463" s="269" t="str">
        <f>IF(AND($A$463&lt;=Y$367,Y$367&lt;=$B$463),((2/3)*$D$463),"")</f>
        <v/>
      </c>
      <c r="HH463" s="269" t="str">
        <f>IF(AND($A$463&lt;=Y$367,Y$367&lt;=$B$463),$E$463,"")</f>
        <v/>
      </c>
      <c r="HI463" s="269" t="str">
        <f>IF(AND($A$463&lt;=Y$367,Y$367&lt;=$B$463),((1/3)*$E$463),"")</f>
        <v/>
      </c>
      <c r="HJ463" s="269" t="str">
        <f>IF(AND($A$463&lt;=Y$367,Y$367&lt;=$B$463),((2/3)*$E$463),"")</f>
        <v/>
      </c>
      <c r="HK463" s="269" t="str">
        <f>IF(AND($A$463&lt;=Z$367,Z$367&lt;=$B$463),$C$463,"")</f>
        <v/>
      </c>
      <c r="HL463" s="269" t="str">
        <f>IF(AND($A$463&lt;=Z$367,Z$367&lt;=$B$463),((1/3)*$C$463),"")</f>
        <v/>
      </c>
      <c r="HM463" s="269" t="str">
        <f>IF(AND($A$463&lt;=Z$367,Z$367&lt;=$B$463),((2/3)*$C$463),"")</f>
        <v/>
      </c>
      <c r="HN463" s="269" t="str">
        <f>IF(AND($A$463&lt;=Z$367,Z$367&lt;=$B$463),$D$463,"")</f>
        <v/>
      </c>
      <c r="HO463" s="269" t="str">
        <f>IF(AND($A$463&lt;=Z$367,Z$367&lt;=$B$463),((1/3)*$D$463),"")</f>
        <v/>
      </c>
      <c r="HP463" s="269" t="str">
        <f>IF(AND($A$463&lt;=Z$367,Z$367&lt;=$B$463),((2/3)*$D$463),"")</f>
        <v/>
      </c>
      <c r="HQ463" s="269" t="str">
        <f>IF(AND($A$463&lt;=Z$367,Z$367&lt;=$B$463),$E$463,"")</f>
        <v/>
      </c>
      <c r="HR463" s="269" t="str">
        <f>IF(AND($A$463&lt;=Z$367,Z$367&lt;=$B$463),((1/3)*$E$463),"")</f>
        <v/>
      </c>
      <c r="HS463" s="269" t="str">
        <f>IF(AND($A$463&lt;=Z$367,Z$367&lt;=$B$463),((2/3)*$E$463),"")</f>
        <v/>
      </c>
      <c r="HT463" s="269" t="str">
        <f>IF(AND($A$463&lt;=AA$367,AA$367&lt;=$B$463),$C$463,"")</f>
        <v/>
      </c>
      <c r="HU463" s="269" t="str">
        <f>IF(AND($A$463&lt;=AA$367,AA$367&lt;=$B$463),((1/3)*$C$463),"")</f>
        <v/>
      </c>
      <c r="HV463" s="269" t="str">
        <f>IF(AND($A$463&lt;=AA$367,AA$367&lt;=$B$463),((2/3)*$C$463),"")</f>
        <v/>
      </c>
      <c r="HW463" s="269" t="str">
        <f>IF(AND($A$463&lt;=AA$367,AA$367&lt;=$B$463),$D$463,"")</f>
        <v/>
      </c>
      <c r="HX463" s="269" t="str">
        <f>IF(AND($A$463&lt;=AA$367,AA$367&lt;=$B$463),((1/3)*$D$463),"")</f>
        <v/>
      </c>
      <c r="HY463" s="269" t="str">
        <f>IF(AND($A$463&lt;=AA$367,AA$367&lt;=$B$463),((2/3)*$D$463),"")</f>
        <v/>
      </c>
      <c r="HZ463" s="269" t="str">
        <f>IF(AND($A$463&lt;=AA$367,AA$367&lt;=$B$463),$E$463,"")</f>
        <v/>
      </c>
      <c r="IA463" s="269" t="str">
        <f>IF(AND($A$463&lt;=AA$367,AA$367&lt;=$B$463),((1/3)*$E$463),"")</f>
        <v/>
      </c>
      <c r="IB463" s="269" t="str">
        <f>IF(AND($A$463&lt;=AA$367,AA$367&lt;=$B$463),((2/3)*$E$463),"")</f>
        <v/>
      </c>
      <c r="IC463" s="269" t="str">
        <f>IF(AND($A$463&lt;=AB$367,AB$367&lt;=$B$463),$C$463,"")</f>
        <v/>
      </c>
      <c r="ID463" s="269" t="str">
        <f>IF(AND($A$463&lt;=AB$367,AB$367&lt;=$B$463),((1/3)*$C$463),"")</f>
        <v/>
      </c>
      <c r="IE463" s="269" t="str">
        <f>IF(AND($A$463&lt;=AB$367,AB$367&lt;=$B$463),((2/3)*$C$463),"")</f>
        <v/>
      </c>
      <c r="IF463" s="269" t="str">
        <f>IF(AND($A$463&lt;=AB$367,AB$367&lt;=$B$463),$D$463,"")</f>
        <v/>
      </c>
      <c r="IG463" s="269" t="str">
        <f>IF(AND($A$463&lt;=AB$367,AB$367&lt;=$B$463),((1/3)*$D$463),"")</f>
        <v/>
      </c>
      <c r="IH463" s="269" t="str">
        <f>IF(AND($A$463&lt;=AB$367,AB$367&lt;=$B$463),((2/3)*$D$463),"")</f>
        <v/>
      </c>
      <c r="II463" s="269" t="str">
        <f>IF(AND($A$463&lt;=AB$367,AB$367&lt;=$B$463),$E$463,"")</f>
        <v/>
      </c>
      <c r="IJ463" s="269" t="str">
        <f>IF(AND($A$463&lt;=AB$367,AB$367&lt;=$B$463),((1/3)*$E$463),"")</f>
        <v/>
      </c>
      <c r="IK463" s="269" t="str">
        <f>IF(AND($A$463&lt;=AB$367,AB$367&lt;=$B$463),((2/3)*$E$463),"")</f>
        <v/>
      </c>
      <c r="IL463" s="269" t="str">
        <f>IF(AND($A$463&lt;=AC$367,AC$367&lt;=$B$463),$C$463,"")</f>
        <v/>
      </c>
      <c r="IM463" s="269" t="str">
        <f>IF(AND($A$463&lt;=AC$367,AC$367&lt;=$B$463),((1/3)*$C$463),"")</f>
        <v/>
      </c>
      <c r="IN463" s="269" t="str">
        <f>IF(AND($A$463&lt;=AC$367,AC$367&lt;=$B$463),((2/3)*$C$463),"")</f>
        <v/>
      </c>
      <c r="IO463" s="269" t="str">
        <f>IF(AND($A$463&lt;=AC$367,AC$367&lt;=$B$463),$D$463,"")</f>
        <v/>
      </c>
      <c r="IP463" s="269" t="str">
        <f>IF(AND($A$463&lt;=AC$367,AC$367&lt;=$B$463),((1/3)*$D$463),"")</f>
        <v/>
      </c>
      <c r="IQ463" s="269" t="str">
        <f>IF(AND($A$463&lt;=AC$367,AC$367&lt;=$B$463),((2/3)*$D$463),"")</f>
        <v/>
      </c>
      <c r="IR463" s="269" t="str">
        <f>IF(AND($A$463&lt;=AC$367,AC$367&lt;=$B$463),$E$463,"")</f>
        <v/>
      </c>
      <c r="IS463" s="269" t="str">
        <f>IF(AND($A$463&lt;=AC$367,AC$367&lt;=$B$463),((1/3)*$E$463),"")</f>
        <v/>
      </c>
      <c r="IT463" s="269" t="str">
        <f>IF(AND($A$463&lt;=AC$367,AC$367&lt;=$B$463),((2/3)*$E$463),"")</f>
        <v/>
      </c>
      <c r="IU463" s="269" t="str">
        <f>IF(AND($A$463&lt;=AD$367,AD$367&lt;=$B$463),$C$463,"")</f>
        <v/>
      </c>
      <c r="IV463" s="269" t="str">
        <f>IF(AND($A$463&lt;=AD$367,AD$367&lt;=$B$463),((1/3)*$C$463),"")</f>
        <v/>
      </c>
      <c r="IW463" s="269" t="str">
        <f>IF(AND($A$463&lt;=AD$367,AD$367&lt;=$B$463),((2/3)*$C$463),"")</f>
        <v/>
      </c>
      <c r="IX463" s="269" t="str">
        <f>IF(AND($A$463&lt;=AD$367,AD$367&lt;=$B$463),$D$463,"")</f>
        <v/>
      </c>
      <c r="IY463" s="269" t="str">
        <f>IF(AND($A$463&lt;=AD$367,AD$367&lt;=$B$463),((1/3)*$D$463),"")</f>
        <v/>
      </c>
      <c r="IZ463" s="269" t="str">
        <f>IF(AND($A$463&lt;=AD$367,AD$367&lt;=$B$463),((2/3)*$D$463),"")</f>
        <v/>
      </c>
      <c r="JA463" s="269" t="str">
        <f>IF(AND($A$463&lt;=AD$367,AD$367&lt;=$B$463),$E$463,"")</f>
        <v/>
      </c>
      <c r="JB463" s="269" t="str">
        <f>IF(AND($A$463&lt;=AD$367,AD$367&lt;=$B$463),((1/3)*$E$463),"")</f>
        <v/>
      </c>
      <c r="JC463" s="269" t="str">
        <f>IF(AND($A$463&lt;=AD$367,AD$367&lt;=$B$463),((2/3)*$E$463),"")</f>
        <v/>
      </c>
      <c r="JD463" s="269" t="str">
        <f>IF(AND($A$463&lt;=AE$367,AE$367&lt;=$B$463),$C$463,"")</f>
        <v/>
      </c>
      <c r="JE463" s="269" t="str">
        <f>IF(AND($A$463&lt;=AE$367,AE$367&lt;=$B$463),((1/3)*$C$463),"")</f>
        <v/>
      </c>
      <c r="JF463" s="269" t="str">
        <f>IF(AND($A$463&lt;=AE$367,AE$367&lt;=$B$463),((2/3)*$C$463),"")</f>
        <v/>
      </c>
      <c r="JG463" s="269" t="str">
        <f>IF(AND($A$463&lt;=AE$367,AE$367&lt;=$B$463),$D$463,"")</f>
        <v/>
      </c>
      <c r="JH463" s="269" t="str">
        <f>IF(AND($A$463&lt;=AE$367,AE$367&lt;=$B$463),((1/3)*$D$463),"")</f>
        <v/>
      </c>
      <c r="JI463" s="269" t="str">
        <f>IF(AND($A$463&lt;=AE$367,AE$367&lt;=$B$463),((2/3)*$D$463),"")</f>
        <v/>
      </c>
      <c r="JJ463" s="269" t="str">
        <f>IF(AND($A$463&lt;=AE$367,AE$367&lt;=$B$463),$E$463,"")</f>
        <v/>
      </c>
      <c r="JK463" s="269" t="str">
        <f>IF(AND($A$463&lt;=AE$367,AE$367&lt;=$B$463),((1/3)*$E$463),"")</f>
        <v/>
      </c>
      <c r="JL463" s="269" t="str">
        <f>IF(AND($A$463&lt;=AE$367,AE$367&lt;=$B$463),((2/3)*$E$463),"")</f>
        <v/>
      </c>
      <c r="JM463" s="269" t="str">
        <f>IF(AND($A$463&lt;=AF$367,AF$367&lt;=$B$463),$C$463,"")</f>
        <v/>
      </c>
      <c r="JN463" s="269" t="str">
        <f>IF(AND($A$463&lt;=AF$367,AF$367&lt;=$B$463),((1/3)*$C$463),"")</f>
        <v/>
      </c>
      <c r="JO463" s="269" t="str">
        <f>IF(AND($A$463&lt;=AF$367,AF$367&lt;=$B$463),((2/3)*$C$463),"")</f>
        <v/>
      </c>
      <c r="JP463" s="269" t="str">
        <f>IF(AND($A$463&lt;=AF$367,AF$367&lt;=$B$463),$D$463,"")</f>
        <v/>
      </c>
      <c r="JQ463" s="269" t="str">
        <f>IF(AND($A$463&lt;=AF$367,AF$367&lt;=$B$463),((1/3)*$D$463),"")</f>
        <v/>
      </c>
      <c r="JR463" s="269" t="str">
        <f>IF(AND($A$463&lt;=AF$367,AF$367&lt;=$B$463),((2/3)*$D$463),"")</f>
        <v/>
      </c>
      <c r="JS463" s="269" t="str">
        <f>IF(AND($A$463&lt;=AF$367,AF$367&lt;=$B$463),$E$463,"")</f>
        <v/>
      </c>
      <c r="JT463" s="269" t="str">
        <f>IF(AND($A$463&lt;=AF$367,AF$367&lt;=$B$463),((1/3)*$E$463),"")</f>
        <v/>
      </c>
      <c r="JU463" s="269" t="str">
        <f>IF(AND($A$463&lt;=AF$367,AF$367&lt;=$B$463),((2/3)*$E$463),"")</f>
        <v/>
      </c>
      <c r="JV463" s="269" t="str">
        <f>IF(AND($A$463&lt;=AG$367,AG$367&lt;=$B$463),$C$463,"")</f>
        <v/>
      </c>
      <c r="JW463" s="269" t="str">
        <f>IF(AND($A$463&lt;=AG$367,AG$367&lt;=$B$463),((1/3)*$C$463),"")</f>
        <v/>
      </c>
      <c r="JX463" s="269" t="str">
        <f>IF(AND($A$463&lt;=AG$367,AG$367&lt;=$B$463),((2/3)*$C$463),"")</f>
        <v/>
      </c>
      <c r="JY463" s="269" t="str">
        <f>IF(AND($A$463&lt;=AG$367,AG$367&lt;=$B$463),$D$463,"")</f>
        <v/>
      </c>
      <c r="JZ463" s="269" t="str">
        <f>IF(AND($A$463&lt;=AG$367,AG$367&lt;=$B$463),((1/3)*$D$463),"")</f>
        <v/>
      </c>
      <c r="KA463" s="269" t="str">
        <f>IF(AND($A$463&lt;=AG$367,AG$367&lt;=$B$463),((2/3)*$D$463),"")</f>
        <v/>
      </c>
      <c r="KB463" s="269" t="str">
        <f>IF(AND($A$463&lt;=AG$367,AG$367&lt;=$B$463),$E$463,"")</f>
        <v/>
      </c>
      <c r="KC463" s="269" t="str">
        <f>IF(AND($A$463&lt;=AG$367,AG$367&lt;=$B$463),((1/3)*$E$463),"")</f>
        <v/>
      </c>
      <c r="KD463" s="269" t="str">
        <f>IF(AND($A$463&lt;=AG$367,AG$367&lt;=$B$463),((2/3)*$E$463),"")</f>
        <v/>
      </c>
      <c r="KE463" s="269" t="str">
        <f>IF(AND($A$463&lt;=AH$367,AH$367&lt;=$B$463),$C$463,"")</f>
        <v/>
      </c>
      <c r="KF463" s="269" t="str">
        <f>IF(AND($A$463&lt;=AH$367,AH$367&lt;=$B$463),((1/3)*$C$463),"")</f>
        <v/>
      </c>
      <c r="KG463" s="269" t="str">
        <f>IF(AND($A$463&lt;=AH$367,AH$367&lt;=$B$463),((2/3)*$C$463),"")</f>
        <v/>
      </c>
      <c r="KH463" s="269" t="str">
        <f>IF(AND($A$463&lt;=AH$367,AH$367&lt;=$B$463),$D$463,"")</f>
        <v/>
      </c>
      <c r="KI463" s="269" t="str">
        <f>IF(AND($A$463&lt;=AH$367,AH$367&lt;=$B$463),((1/3)*$D$463),"")</f>
        <v/>
      </c>
      <c r="KJ463" s="269" t="str">
        <f>IF(AND($A$463&lt;=AH$367,AH$367&lt;=$B$463),((2/3)*$D$463),"")</f>
        <v/>
      </c>
      <c r="KK463" s="269" t="str">
        <f>IF(AND($A$463&lt;=AH$367,AH$367&lt;=$B$463),$E$463,"")</f>
        <v/>
      </c>
      <c r="KL463" s="269" t="str">
        <f>IF(AND($A$463&lt;=AH$367,AH$367&lt;=$B$463),((1/3)*$E$463),"")</f>
        <v/>
      </c>
      <c r="KM463" s="269" t="str">
        <f>IF(AND($A$463&lt;=AH$367,AH$367&lt;=$B$463),((2/3)*$E$463),"")</f>
        <v/>
      </c>
      <c r="KN463" s="269" t="str">
        <f>IF(AND($A$463&lt;=AI$367,AI$367&lt;=$B$463),$C$463,"")</f>
        <v/>
      </c>
      <c r="KO463" s="269" t="str">
        <f>IF(AND($A$463&lt;=AI$367,AI$367&lt;=$B$463),((1/3)*$C$463),"")</f>
        <v/>
      </c>
      <c r="KP463" s="269" t="str">
        <f>IF(AND($A$463&lt;=AI$367,AI$367&lt;=$B$463),((2/3)*$C$463),"")</f>
        <v/>
      </c>
      <c r="KQ463" s="269" t="str">
        <f>IF(AND($A$463&lt;=AI$367,AI$367&lt;=$B$463),$D$463,"")</f>
        <v/>
      </c>
      <c r="KR463" s="269" t="str">
        <f>IF(AND($A$463&lt;=AI$367,AI$367&lt;=$B$463),((1/3)*$D$463),"")</f>
        <v/>
      </c>
      <c r="KS463" s="269" t="str">
        <f>IF(AND($A$463&lt;=AI$367,AI$367&lt;=$B$463),((2/3)*$D$463),"")</f>
        <v/>
      </c>
      <c r="KT463" s="269" t="str">
        <f>IF(AND($A$463&lt;=AI$367,AI$367&lt;=$B$463),$E$463,"")</f>
        <v/>
      </c>
      <c r="KU463" s="269" t="str">
        <f>IF(AND($A$463&lt;=AI$367,AI$367&lt;=$B$463),((1/3)*$E$463),"")</f>
        <v/>
      </c>
      <c r="KV463" s="269" t="str">
        <f>IF(AND($A$463&lt;=AI$367,AI$367&lt;=$B$463),((2/3)*$E$463),"")</f>
        <v/>
      </c>
      <c r="KW463" s="269" t="str">
        <f>IF(AND($A$463&lt;=AJ$367,AJ$367&lt;=$B$463),$C$463,"")</f>
        <v/>
      </c>
      <c r="KX463" s="269" t="str">
        <f>IF(AND($A$463&lt;=AJ$367,AJ$367&lt;=$B$463),((1/3)*$C$463),"")</f>
        <v/>
      </c>
      <c r="KY463" s="269" t="str">
        <f>IF(AND($A$463&lt;=AJ$367,AJ$367&lt;=$B$463),((2/3)*$C$463),"")</f>
        <v/>
      </c>
      <c r="KZ463" s="269" t="str">
        <f>IF(AND($A$463&lt;=AJ$367,AJ$367&lt;=$B$463),$D$463,"")</f>
        <v/>
      </c>
      <c r="LA463" s="269" t="str">
        <f>IF(AND($A$463&lt;=AJ$367,AJ$367&lt;=$B$463),((1/3)*$D$463),"")</f>
        <v/>
      </c>
      <c r="LB463" s="269" t="str">
        <f>IF(AND($A$463&lt;=AJ$367,AJ$367&lt;=$B$463),((2/3)*$D$463),"")</f>
        <v/>
      </c>
      <c r="LC463" s="269" t="str">
        <f>IF(AND($A$463&lt;=AJ$367,AJ$367&lt;=$B$463),$E$463,"")</f>
        <v/>
      </c>
      <c r="LD463" s="269" t="str">
        <f>IF(AND($A$463&lt;=AJ$367,AJ$367&lt;=$B$463),((1/3)*$E$463),"")</f>
        <v/>
      </c>
      <c r="LE463" s="269" t="str">
        <f>IF(AND($A$463&lt;=AJ$367,AJ$367&lt;=$B$463),((2/3)*$E$463),"")</f>
        <v/>
      </c>
      <c r="LF463" s="269" t="str">
        <f>IF(AND($A$463&lt;=AK$367,AK$367&lt;=$B$463),$C$463,"")</f>
        <v/>
      </c>
      <c r="LG463" s="269" t="str">
        <f>IF(AND($A$463&lt;=AK$367,AK$367&lt;=$B$463),((1/3)*$C$463),"")</f>
        <v/>
      </c>
      <c r="LH463" s="269" t="str">
        <f>IF(AND($A$463&lt;=AK$367,AK$367&lt;=$B$463),((2/3)*$C$463),"")</f>
        <v/>
      </c>
      <c r="LI463" s="269" t="str">
        <f>IF(AND($A$463&lt;=AK$367,AK$367&lt;=$B$463),$D$463,"")</f>
        <v/>
      </c>
      <c r="LJ463" s="269" t="str">
        <f>IF(AND($A$463&lt;=AK$367,AK$367&lt;=$B$463),((1/3)*$D$463),"")</f>
        <v/>
      </c>
      <c r="LK463" s="269" t="str">
        <f>IF(AND($A$463&lt;=AK$367,AK$367&lt;=$B$463),((2/3)*$D$463),"")</f>
        <v/>
      </c>
      <c r="LL463" s="269" t="str">
        <f>IF(AND($A$463&lt;=AK$367,AK$367&lt;=$B$463),$E$463,"")</f>
        <v/>
      </c>
      <c r="LM463" s="269" t="str">
        <f>IF(AND($A$463&lt;=AK$367,AK$367&lt;=$B$463),((1/3)*$E$463),"")</f>
        <v/>
      </c>
      <c r="LN463" s="269" t="str">
        <f>IF(AND($A$463&lt;=AK$367,AK$367&lt;=$B$463),((2/3)*$E$463),"")</f>
        <v/>
      </c>
      <c r="LO463" s="269" t="str">
        <f>IF(AND($A$463&lt;=AL$367,AL$367&lt;=$B$463),$C$463,"")</f>
        <v/>
      </c>
      <c r="LP463" s="269" t="str">
        <f>IF(AND($A$463&lt;=AL$367,AL$367&lt;=$B$463),((1/3)*$C$463),"")</f>
        <v/>
      </c>
      <c r="LQ463" s="269" t="str">
        <f>IF(AND($A$463&lt;=AL$367,AL$367&lt;=$B$463),((2/3)*$C$463),"")</f>
        <v/>
      </c>
      <c r="LR463" s="269" t="str">
        <f>IF(AND($A$463&lt;=AL$367,AL$367&lt;=$B$463),$D$463,"")</f>
        <v/>
      </c>
      <c r="LS463" s="269" t="str">
        <f>IF(AND($A$463&lt;=AL$367,AL$367&lt;=$B$463),((1/3)*$D$463),"")</f>
        <v/>
      </c>
      <c r="LT463" s="269" t="str">
        <f>IF(AND($A$463&lt;=AL$367,AL$367&lt;=$B$463),((2/3)*$D$463),"")</f>
        <v/>
      </c>
      <c r="LU463" s="269" t="str">
        <f>IF(AND($A$463&lt;=AL$367,AL$367&lt;=$B$463),$E$463,"")</f>
        <v/>
      </c>
      <c r="LV463" s="269" t="str">
        <f>IF(AND($A$463&lt;=AL$367,AL$367&lt;=$B$463),((1/3)*$E$463),"")</f>
        <v/>
      </c>
      <c r="LW463" s="269" t="str">
        <f>IF(AND($A$463&lt;=AL$367,AL$367&lt;=$B$463),((2/3)*$E$463),"")</f>
        <v/>
      </c>
      <c r="LX463" s="269" t="str">
        <f>IF(AND($A$463&lt;=AM$367,AM$367&lt;=$B$463),$C$463,"")</f>
        <v/>
      </c>
      <c r="LY463" s="269" t="str">
        <f>IF(AND($A$463&lt;=AM$367,AM$367&lt;=$B$463),((1/3)*$C$463),"")</f>
        <v/>
      </c>
      <c r="LZ463" s="269" t="str">
        <f>IF(AND($A$463&lt;=AM$367,AM$367&lt;=$B$463),((2/3)*$C$463),"")</f>
        <v/>
      </c>
      <c r="MA463" s="269" t="str">
        <f>IF(AND($A$463&lt;=AM$367,AM$367&lt;=$B$463),$D$463,"")</f>
        <v/>
      </c>
      <c r="MB463" s="269" t="str">
        <f>IF(AND($A$463&lt;=AM$367,AM$367&lt;=$B$463),((1/3)*$D$463),"")</f>
        <v/>
      </c>
      <c r="MC463" s="269" t="str">
        <f>IF(AND($A$463&lt;=AM$367,AM$367&lt;=$B$463),((2/3)*$D$463),"")</f>
        <v/>
      </c>
      <c r="MD463" s="269" t="str">
        <f>IF(AND($A$463&lt;=AM$367,AM$367&lt;=$B$463),$E$463,"")</f>
        <v/>
      </c>
      <c r="ME463" s="269" t="str">
        <f>IF(AND($A$463&lt;=AM$367,AM$367&lt;=$B$463),((1/3)*$E$463),"")</f>
        <v/>
      </c>
      <c r="MF463" s="269" t="str">
        <f>IF(AND($A$463&lt;=AM$367,AM$367&lt;=$B$463),((2/3)*$E$463),"")</f>
        <v/>
      </c>
      <c r="MG463" s="269" t="str">
        <f>IF(AND($A$463&lt;=AN$367,AN$367&lt;=$B$463),$C$463,"")</f>
        <v/>
      </c>
      <c r="MH463" s="269" t="str">
        <f>IF(AND($A$463&lt;=AN$367,AN$367&lt;=$B$463),((1/3)*$C$463),"")</f>
        <v/>
      </c>
      <c r="MI463" s="269" t="str">
        <f>IF(AND($A$463&lt;=AN$367,AN$367&lt;=$B$463),((2/3)*$C$463),"")</f>
        <v/>
      </c>
      <c r="MJ463" s="269" t="str">
        <f>IF(AND($A$463&lt;=AN$367,AN$367&lt;=$B$463),$D$463,"")</f>
        <v/>
      </c>
      <c r="MK463" s="269" t="str">
        <f>IF(AND($A$463&lt;=AN$367,AN$367&lt;=$B$463),((1/3)*$D$463),"")</f>
        <v/>
      </c>
      <c r="ML463" s="269" t="str">
        <f>IF(AND($A$463&lt;=AN$367,AN$367&lt;=$B$463),((2/3)*$D$463),"")</f>
        <v/>
      </c>
      <c r="MM463" s="269" t="str">
        <f>IF(AND($A$463&lt;=AN$367,AN$367&lt;=$B$463),$E$463,"")</f>
        <v/>
      </c>
      <c r="MN463" s="269" t="str">
        <f>IF(AND($A$463&lt;=AN$367,AN$367&lt;=$B$463),((1/3)*$E$463),"")</f>
        <v/>
      </c>
      <c r="MO463" s="269" t="str">
        <f>IF(AND($A$463&lt;=AN$367,AN$367&lt;=$B$463),((2/3)*$E$463),"")</f>
        <v/>
      </c>
      <c r="MP463" s="269" t="str">
        <f>IF(AND($A$463&lt;=AO$367,AO$367&lt;=$B$463),$C$463,"")</f>
        <v/>
      </c>
      <c r="MQ463" s="269" t="str">
        <f>IF(AND($A$463&lt;=AO$367,AO$367&lt;=$B$463),((1/3)*$C$463),"")</f>
        <v/>
      </c>
      <c r="MR463" s="269" t="str">
        <f>IF(AND($A$463&lt;=AO$367,AO$367&lt;=$B$463),((2/3)*$C$463),"")</f>
        <v/>
      </c>
      <c r="MS463" s="269" t="str">
        <f>IF(AND($A$463&lt;=AO$367,AO$367&lt;=$B$463),$D$463,"")</f>
        <v/>
      </c>
      <c r="MT463" s="269" t="str">
        <f>IF(AND($A$463&lt;=AO$367,AO$367&lt;=$B$463),((1/3)*$D$463),"")</f>
        <v/>
      </c>
      <c r="MU463" s="269" t="str">
        <f>IF(AND($A$463&lt;=AO$367,AO$367&lt;=$B$463),((2/3)*$D$463),"")</f>
        <v/>
      </c>
      <c r="MV463" s="269" t="str">
        <f>IF(AND($A$463&lt;=AO$367,AO$367&lt;=$B$463),$E$463,"")</f>
        <v/>
      </c>
      <c r="MW463" s="269" t="str">
        <f>IF(AND($A$463&lt;=AO$367,AO$367&lt;=$B$463),((1/3)*$E$463),"")</f>
        <v/>
      </c>
      <c r="MX463" s="269" t="str">
        <f>IF(AND($A$463&lt;=AO$367,AO$367&lt;=$B$463),((2/3)*$E$463),"")</f>
        <v/>
      </c>
      <c r="MY463" s="269" t="str">
        <f>IF(AND($A$463&lt;=AP$367,AP$367&lt;=$B$463),$C$463,"")</f>
        <v/>
      </c>
      <c r="MZ463" s="269" t="str">
        <f>IF(AND($A$463&lt;=AP$367,AP$367&lt;=$B$463),((1/3)*$C$463),"")</f>
        <v/>
      </c>
      <c r="NA463" s="269" t="str">
        <f>IF(AND($A$463&lt;=AP$367,AP$367&lt;=$B$463),((2/3)*$C$463),"")</f>
        <v/>
      </c>
      <c r="NB463" s="269" t="str">
        <f>IF(AND($A$463&lt;=AP$367,AP$367&lt;=$B$463),$D$463,"")</f>
        <v/>
      </c>
      <c r="NC463" s="269" t="str">
        <f>IF(AND($A$463&lt;=AP$367,AP$367&lt;=$B$463),((1/3)*$D$463),"")</f>
        <v/>
      </c>
      <c r="ND463" s="269" t="str">
        <f>IF(AND($A$463&lt;=AP$367,AP$367&lt;=$B$463),((2/3)*$D$463),"")</f>
        <v/>
      </c>
      <c r="NE463" s="269" t="str">
        <f>IF(AND($A$463&lt;=AP$367,AP$367&lt;=$B$463),$E$463,"")</f>
        <v/>
      </c>
      <c r="NF463" s="269" t="str">
        <f>IF(AND($A$463&lt;=AP$367,AP$367&lt;=$B$463),((1/3)*$E$463),"")</f>
        <v/>
      </c>
      <c r="NG463" s="269" t="str">
        <f>IF(AND($A$463&lt;=AP$367,AP$367&lt;=$B$463),((2/3)*$E$463),"")</f>
        <v/>
      </c>
      <c r="NH463" s="269" t="str">
        <f>IF(AND($A$463&lt;=AQ$367,AQ$367&lt;=$B$463),$C$463,"")</f>
        <v/>
      </c>
      <c r="NI463" s="269" t="str">
        <f>IF(AND($A$463&lt;=AQ$367,AQ$367&lt;=$B$463),((1/3)*$C$463),"")</f>
        <v/>
      </c>
      <c r="NJ463" s="269" t="str">
        <f>IF(AND($A$463&lt;=AQ$367,AQ$367&lt;=$B$463),((2/3)*$C$463),"")</f>
        <v/>
      </c>
      <c r="NK463" s="269" t="str">
        <f>IF(AND($A$463&lt;=AQ$367,AQ$367&lt;=$B$463),$D$463,"")</f>
        <v/>
      </c>
      <c r="NL463" s="269" t="str">
        <f>IF(AND($A$463&lt;=AQ$367,AQ$367&lt;=$B$463),((1/3)*$D$463),"")</f>
        <v/>
      </c>
      <c r="NM463" s="269" t="str">
        <f>IF(AND($A$463&lt;=AQ$367,AQ$367&lt;=$B$463),((2/3)*$D$463),"")</f>
        <v/>
      </c>
      <c r="NN463" s="269" t="str">
        <f>IF(AND($A$463&lt;=AQ$367,AQ$367&lt;=$B$463),$E$463,"")</f>
        <v/>
      </c>
      <c r="NO463" s="269" t="str">
        <f>IF(AND($A$463&lt;=AQ$367,AQ$367&lt;=$B$463),((1/3)*$E$463),"")</f>
        <v/>
      </c>
      <c r="NP463" s="269" t="str">
        <f>IF(AND($A$463&lt;=AQ$367,AQ$367&lt;=$B$463),((2/3)*$E$463),"")</f>
        <v/>
      </c>
      <c r="NQ463" s="269" t="str">
        <f>IF(AND($A$463&lt;=AR$367,AR$367&lt;=$B$463),$C$463,"")</f>
        <v/>
      </c>
      <c r="NR463" s="269" t="str">
        <f>IF(AND($A$463&lt;=AR$367,AR$367&lt;=$B$463),((1/3)*$C$463),"")</f>
        <v/>
      </c>
      <c r="NS463" s="269" t="str">
        <f>IF(AND($A$463&lt;=AR$367,AR$367&lt;=$B$463),((2/3)*$C$463),"")</f>
        <v/>
      </c>
      <c r="NT463" s="269" t="str">
        <f>IF(AND($A$463&lt;=AR$367,AR$367&lt;=$B$463),$D$463,"")</f>
        <v/>
      </c>
      <c r="NU463" s="269" t="str">
        <f>IF(AND($A$463&lt;=AR$367,AR$367&lt;=$B$463),((1/3)*$D$463),"")</f>
        <v/>
      </c>
      <c r="NV463" s="269" t="str">
        <f>IF(AND($A$463&lt;=AR$367,AR$367&lt;=$B$463),((2/3)*$D$463),"")</f>
        <v/>
      </c>
      <c r="NW463" s="269" t="str">
        <f>IF(AND($A$463&lt;=AR$367,AR$367&lt;=$B$463),$E$463,"")</f>
        <v/>
      </c>
      <c r="NX463" s="269" t="str">
        <f>IF(AND($A$463&lt;=AR$367,AR$367&lt;=$B$463),((1/3)*$E$463),"")</f>
        <v/>
      </c>
      <c r="NY463" s="269" t="str">
        <f>IF(AND($A$463&lt;=AR$367,AR$367&lt;=$B$463),((2/3)*$E$463),"")</f>
        <v/>
      </c>
      <c r="NZ463" s="269" t="str">
        <f>IF(AND($A$463&lt;=AS$367,AS$367&lt;=$B$463),$C$463,"")</f>
        <v/>
      </c>
      <c r="OA463" s="269" t="str">
        <f>IF(AND($A$463&lt;=AS$367,AS$367&lt;=$B$463),((1/3)*$C$463),"")</f>
        <v/>
      </c>
      <c r="OB463" s="269" t="str">
        <f>IF(AND($A$463&lt;=AS$367,AS$367&lt;=$B$463),((2/3)*$C$463),"")</f>
        <v/>
      </c>
      <c r="OC463" s="269" t="str">
        <f>IF(AND($A$463&lt;=AS$367,AS$367&lt;=$B$463),$D$463,"")</f>
        <v/>
      </c>
      <c r="OD463" s="269" t="str">
        <f>IF(AND($A$463&lt;=AS$367,AS$367&lt;=$B$463),((1/3)*$D$463),"")</f>
        <v/>
      </c>
      <c r="OE463" s="269" t="str">
        <f>IF(AND($A$463&lt;=AS$367,AS$367&lt;=$B$463),((2/3)*$D$463),"")</f>
        <v/>
      </c>
      <c r="OF463" s="269" t="str">
        <f>IF(AND($A$463&lt;=AS$367,AS$367&lt;=$B$463),$E$463,"")</f>
        <v/>
      </c>
      <c r="OG463" s="269" t="str">
        <f>IF(AND($A$463&lt;=AS$367,AS$367&lt;=$B$463),((1/3)*$E$463),"")</f>
        <v/>
      </c>
      <c r="OH463" s="269" t="str">
        <f>IF(AND($A$463&lt;=AS$367,AS$367&lt;=$B$463),((2/3)*$E$463),"")</f>
        <v/>
      </c>
      <c r="OI463" s="269" t="str">
        <f>IF(AND($A$463&lt;=AT$367,AT$367&lt;=$B$463),$C$463,"")</f>
        <v/>
      </c>
      <c r="OJ463" s="269" t="str">
        <f>IF(AND($A$463&lt;=AT$367,AT$367&lt;=$B$463),((1/3)*$C$463),"")</f>
        <v/>
      </c>
      <c r="OK463" s="269" t="str">
        <f>IF(AND($A$463&lt;=AT$367,AT$367&lt;=$B$463),((2/3)*$C$463),"")</f>
        <v/>
      </c>
      <c r="OL463" s="269" t="str">
        <f>IF(AND($A$463&lt;=AT$367,AT$367&lt;=$B$463),$D$463,"")</f>
        <v/>
      </c>
      <c r="OM463" s="269" t="str">
        <f>IF(AND($A$463&lt;=AT$367,AT$367&lt;=$B$463),((1/3)*$D$463),"")</f>
        <v/>
      </c>
      <c r="ON463" s="269" t="str">
        <f>IF(AND($A$463&lt;=AT$367,AT$367&lt;=$B$463),((2/3)*$D$463),"")</f>
        <v/>
      </c>
      <c r="OO463" s="269" t="str">
        <f>IF(AND($A$463&lt;=AT$367,AT$367&lt;=$B$463),$E$463,"")</f>
        <v/>
      </c>
      <c r="OP463" s="269" t="str">
        <f>IF(AND($A$463&lt;=AT$367,AT$367&lt;=$B$463),((1/3)*$E$463),"")</f>
        <v/>
      </c>
      <c r="OQ463" s="269" t="str">
        <f>IF(AND($A$463&lt;=AT$367,AT$367&lt;=$B$463),((2/3)*$E$463),"")</f>
        <v/>
      </c>
      <c r="OR463" s="269" t="str">
        <f>IF(AND($A$463&lt;=AU$367,AU$367&lt;=$B$463),$C$463,"")</f>
        <v/>
      </c>
      <c r="OS463" s="269" t="str">
        <f>IF(AND($A$463&lt;=AU$367,AU$367&lt;=$B$463),((1/3)*$C$463),"")</f>
        <v/>
      </c>
      <c r="OT463" s="269" t="str">
        <f>IF(AND($A$463&lt;=AU$367,AU$367&lt;=$B$463),((2/3)*$C$463),"")</f>
        <v/>
      </c>
      <c r="OU463" s="269" t="str">
        <f>IF(AND($A$463&lt;=AU$367,AU$367&lt;=$B$463),$D$463,"")</f>
        <v/>
      </c>
      <c r="OV463" s="269" t="str">
        <f>IF(AND($A$463&lt;=AU$367,AU$367&lt;=$B$463),((1/3)*$D$463),"")</f>
        <v/>
      </c>
      <c r="OW463" s="269" t="str">
        <f>IF(AND($A$463&lt;=AU$367,AU$367&lt;=$B$463),((2/3)*$D$463),"")</f>
        <v/>
      </c>
      <c r="OX463" s="269" t="str">
        <f>IF(AND($A$463&lt;=AU$367,AU$367&lt;=$B$463),$E$463,"")</f>
        <v/>
      </c>
      <c r="OY463" s="269" t="str">
        <f>IF(AND($A$463&lt;=AU$367,AU$367&lt;=$B$463),((1/3)*$E$463),"")</f>
        <v/>
      </c>
      <c r="OZ463" s="269" t="str">
        <f>IF(AND($A$463&lt;=AU$367,AU$367&lt;=$B$463),((2/3)*$E$463),"")</f>
        <v/>
      </c>
      <c r="PA463" s="269" t="str">
        <f>IF(AND($A$463&lt;=AV$367,AV$367&lt;=$B$463),$C$463,"")</f>
        <v/>
      </c>
      <c r="PB463" s="269" t="str">
        <f>IF(AND($A$463&lt;=AV$367,AV$367&lt;=$B$463),((1/3)*$C$463),"")</f>
        <v/>
      </c>
      <c r="PC463" s="269" t="str">
        <f>IF(AND($A$463&lt;=AV$367,AV$367&lt;=$B$463),((2/3)*$C$463),"")</f>
        <v/>
      </c>
      <c r="PD463" s="269" t="str">
        <f>IF(AND($A$463&lt;=AV$367,AV$367&lt;=$B$463),$D$463,"")</f>
        <v/>
      </c>
      <c r="PE463" s="269" t="str">
        <f>IF(AND($A$463&lt;=AV$367,AV$367&lt;=$B$463),((1/3)*$D$463),"")</f>
        <v/>
      </c>
      <c r="PF463" s="269" t="str">
        <f>IF(AND($A$463&lt;=AV$367,AV$367&lt;=$B$463),((2/3)*$D$463),"")</f>
        <v/>
      </c>
      <c r="PG463" s="269" t="str">
        <f>IF(AND($A$463&lt;=AV$367,AV$367&lt;=$B$463),$E$463,"")</f>
        <v/>
      </c>
      <c r="PH463" s="269" t="str">
        <f>IF(AND($A$463&lt;=AV$367,AV$367&lt;=$B$463),((1/3)*$E$463),"")</f>
        <v/>
      </c>
      <c r="PI463" s="269" t="str">
        <f>IF(AND($A$463&lt;=AV$367,AV$367&lt;=$B$463),((2/3)*$E$463),"")</f>
        <v/>
      </c>
      <c r="PJ463" s="269" t="str">
        <f>IF(AND($A$463&lt;=AW$367,AW$367&lt;=$B$463),$C$463,"")</f>
        <v/>
      </c>
      <c r="PK463" s="269" t="str">
        <f>IF(AND($A$463&lt;=AW$367,AW$367&lt;=$B$463),((1/3)*$C$463),"")</f>
        <v/>
      </c>
      <c r="PL463" s="269" t="str">
        <f>IF(AND($A$463&lt;=AW$367,AW$367&lt;=$B$463),((2/3)*$C$463),"")</f>
        <v/>
      </c>
      <c r="PM463" s="269" t="str">
        <f>IF(AND($A$463&lt;=AW$367,AW$367&lt;=$B$463),$D$463,"")</f>
        <v/>
      </c>
      <c r="PN463" s="269" t="str">
        <f>IF(AND($A$463&lt;=AW$367,AW$367&lt;=$B$463),((1/3)*$D$463),"")</f>
        <v/>
      </c>
      <c r="PO463" s="269" t="str">
        <f>IF(AND($A$463&lt;=AW$367,AW$367&lt;=$B$463),((2/3)*$D$463),"")</f>
        <v/>
      </c>
      <c r="PP463" s="269" t="str">
        <f>IF(AND($A$463&lt;=AW$367,AW$367&lt;=$B$463),$E$463,"")</f>
        <v/>
      </c>
      <c r="PQ463" s="269" t="str">
        <f>IF(AND($A$463&lt;=AW$367,AW$367&lt;=$B$463),((1/3)*$E$463),"")</f>
        <v/>
      </c>
      <c r="PR463" s="269" t="str">
        <f>IF(AND($A$463&lt;=AW$367,AW$367&lt;=$B$463),((2/3)*$E$463),"")</f>
        <v/>
      </c>
      <c r="PS463" s="269" t="str">
        <f>IF(AND($A$463&lt;=AX$367,AX$367&lt;=$B$463),$C$463,"")</f>
        <v/>
      </c>
      <c r="PT463" s="269" t="str">
        <f>IF(AND($A$463&lt;=AX$367,AX$367&lt;=$B$463),((1/3)*$C$463),"")</f>
        <v/>
      </c>
      <c r="PU463" s="269" t="str">
        <f>IF(AND($A$463&lt;=AX$367,AX$367&lt;=$B$463),((2/3)*$C$463),"")</f>
        <v/>
      </c>
      <c r="PV463" s="269" t="str">
        <f>IF(AND($A$463&lt;=AX$367,AX$367&lt;=$B$463),$D$463,"")</f>
        <v/>
      </c>
      <c r="PW463" s="269" t="str">
        <f>IF(AND($A$463&lt;=AX$367,AX$367&lt;=$B$463),((1/3)*$D$463),"")</f>
        <v/>
      </c>
      <c r="PX463" s="269" t="str">
        <f>IF(AND($A$463&lt;=AX$367,AX$367&lt;=$B$463),((2/3)*$D$463),"")</f>
        <v/>
      </c>
      <c r="PY463" s="269" t="str">
        <f>IF(AND($A$463&lt;=AX$367,AX$367&lt;=$B$463),$E$463,"")</f>
        <v/>
      </c>
      <c r="PZ463" s="269" t="str">
        <f>IF(AND($A$463&lt;=AX$367,AX$367&lt;=$B$463),((1/3)*$E$463),"")</f>
        <v/>
      </c>
      <c r="QA463" s="269" t="str">
        <f>IF(AND($A$463&lt;=AX$367,AX$367&lt;=$B$463),((2/3)*$E$463),"")</f>
        <v/>
      </c>
      <c r="QB463" s="269" t="str">
        <f>IF(AND($A$463&lt;=AY$367,AY$367&lt;=$B$463),$C$463,"")</f>
        <v/>
      </c>
      <c r="QC463" s="269" t="str">
        <f>IF(AND($A$463&lt;=AY$367,AY$367&lt;=$B$463),((1/3)*$C$463),"")</f>
        <v/>
      </c>
      <c r="QD463" s="269" t="str">
        <f>IF(AND($A$463&lt;=AY$367,AY$367&lt;=$B$463),((2/3)*$C$463),"")</f>
        <v/>
      </c>
      <c r="QE463" s="269" t="str">
        <f>IF(AND($A$463&lt;=AY$367,AY$367&lt;=$B$463),$D$463,"")</f>
        <v/>
      </c>
      <c r="QF463" s="269" t="str">
        <f>IF(AND($A$463&lt;=AY$367,AY$367&lt;=$B$463),((1/3)*$D$463),"")</f>
        <v/>
      </c>
      <c r="QG463" s="269" t="str">
        <f>IF(AND($A$463&lt;=AY$367,AY$367&lt;=$B$463),((2/3)*$D$463),"")</f>
        <v/>
      </c>
      <c r="QH463" s="269" t="str">
        <f>IF(AND($A$463&lt;=AY$367,AY$367&lt;=$B$463),$E$463,"")</f>
        <v/>
      </c>
      <c r="QI463" s="269" t="str">
        <f>IF(AND($A$463&lt;=AY$367,AY$367&lt;=$B$463),((1/3)*$E$463),"")</f>
        <v/>
      </c>
      <c r="QJ463" s="269" t="str">
        <f>IF(AND($A$463&lt;=AY$367,AY$367&lt;=$B$463),((2/3)*$E$463),"")</f>
        <v/>
      </c>
      <c r="QK463" s="269" t="str">
        <f>IF(AND($A$463&lt;=AZ$367,AZ$367&lt;=$B$463),$C$463,"")</f>
        <v/>
      </c>
      <c r="QL463" s="269" t="str">
        <f>IF(AND($A$463&lt;=AZ$367,AZ$367&lt;=$B$463),((1/3)*$C$463),"")</f>
        <v/>
      </c>
      <c r="QM463" s="269" t="str">
        <f>IF(AND($A$463&lt;=AZ$367,AZ$367&lt;=$B$463),((2/3)*$C$463),"")</f>
        <v/>
      </c>
      <c r="QN463" s="269" t="str">
        <f>IF(AND($A$463&lt;=AZ$367,AZ$367&lt;=$B$463),$D$463,"")</f>
        <v/>
      </c>
      <c r="QO463" s="269" t="str">
        <f>IF(AND($A$463&lt;=AZ$367,AZ$367&lt;=$B$463),((1/3)*$D$463),"")</f>
        <v/>
      </c>
      <c r="QP463" s="269" t="str">
        <f>IF(AND($A$463&lt;=AZ$367,AZ$367&lt;=$B$463),((2/3)*$D$463),"")</f>
        <v/>
      </c>
      <c r="QQ463" s="269" t="str">
        <f>IF(AND($A$463&lt;=AZ$367,AZ$367&lt;=$B$463),$E$463,"")</f>
        <v/>
      </c>
      <c r="QR463" s="269" t="str">
        <f>IF(AND($A$463&lt;=AZ$367,AZ$367&lt;=$B$463),((1/3)*$E$463),"")</f>
        <v/>
      </c>
      <c r="QS463" s="269" t="str">
        <f>IF(AND($A$463&lt;=AZ$367,AZ$367&lt;=$B$463),((2/3)*$E$463),"")</f>
        <v/>
      </c>
      <c r="QT463" s="269" t="str">
        <f>IF(AND($A$463&lt;=BA$367,BA$367&lt;=$B$463),$C$463,"")</f>
        <v/>
      </c>
      <c r="QU463" s="269" t="str">
        <f>IF(AND($A$463&lt;=BA$367,BA$367&lt;=$B$463),((1/3)*$C$463),"")</f>
        <v/>
      </c>
      <c r="QV463" s="269" t="str">
        <f>IF(AND($A$463&lt;=BA$367,BA$367&lt;=$B$463),((2/3)*$C$463),"")</f>
        <v/>
      </c>
      <c r="QW463" s="269" t="str">
        <f>IF(AND($A$463&lt;=BA$367,BA$367&lt;=$B$463),$D$463,"")</f>
        <v/>
      </c>
      <c r="QX463" s="269" t="str">
        <f>IF(AND($A$463&lt;=BA$367,BA$367&lt;=$B$463),((1/3)*$D$463),"")</f>
        <v/>
      </c>
      <c r="QY463" s="269" t="str">
        <f>IF(AND($A$463&lt;=BA$367,BA$367&lt;=$B$463),((2/3)*$D$463),"")</f>
        <v/>
      </c>
      <c r="QZ463" s="269" t="str">
        <f>IF(AND($A$463&lt;=BA$367,BA$367&lt;=$B$463),$E$463,"")</f>
        <v/>
      </c>
      <c r="RA463" s="269" t="str">
        <f>IF(AND($A$463&lt;=BA$367,BA$367&lt;=$B$463),((1/3)*$E$463),"")</f>
        <v/>
      </c>
      <c r="RB463" s="269" t="str">
        <f>IF(AND($A$463&lt;=BA$367,BA$367&lt;=$B$463),((2/3)*$E$463),"")</f>
        <v/>
      </c>
      <c r="RC463" s="269" t="str">
        <f>IF(AND($A$463&lt;=BB$367,BB$367&lt;=$B$463),$C$463,"")</f>
        <v/>
      </c>
      <c r="RD463" s="269" t="str">
        <f>IF(AND($A$463&lt;=BB$367,BB$367&lt;=$B$463),((1/3)*$C$463),"")</f>
        <v/>
      </c>
      <c r="RE463" s="269" t="str">
        <f>IF(AND($A$463&lt;=BB$367,BB$367&lt;=$B$463),((2/3)*$C$463),"")</f>
        <v/>
      </c>
      <c r="RF463" s="269" t="str">
        <f>IF(AND($A$463&lt;=BB$367,BB$367&lt;=$B$463),$D$463,"")</f>
        <v/>
      </c>
      <c r="RG463" s="269" t="str">
        <f>IF(AND($A$463&lt;=BB$367,BB$367&lt;=$B$463),((1/3)*$D$463),"")</f>
        <v/>
      </c>
      <c r="RH463" s="269" t="str">
        <f>IF(AND($A$463&lt;=BB$367,BB$367&lt;=$B$463),((2/3)*$D$463),"")</f>
        <v/>
      </c>
      <c r="RI463" s="269" t="str">
        <f>IF(AND($A$463&lt;=BB$367,BB$367&lt;=$B$463),$E$463,"")</f>
        <v/>
      </c>
      <c r="RJ463" s="269" t="str">
        <f>IF(AND($A$463&lt;=BB$367,BB$367&lt;=$B$463),((1/3)*$E$463),"")</f>
        <v/>
      </c>
      <c r="RK463" s="269" t="str">
        <f>IF(AND($A$463&lt;=BB$367,BB$367&lt;=$B$463),((2/3)*$E$463),"")</f>
        <v/>
      </c>
      <c r="RL463" s="269" t="str">
        <f>IF(AND($A$463&lt;=BC$367,BC$367&lt;=$B$463),$C$463,"")</f>
        <v/>
      </c>
      <c r="RM463" s="269" t="str">
        <f>IF(AND($A$463&lt;=BC$367,BC$367&lt;=$B$463),((1/3)*$C$463),"")</f>
        <v/>
      </c>
      <c r="RN463" s="269" t="str">
        <f>IF(AND($A$463&lt;=BC$367,BC$367&lt;=$B$463),((2/3)*$C$463),"")</f>
        <v/>
      </c>
      <c r="RO463" s="269" t="str">
        <f>IF(AND($A$463&lt;=BC$367,BC$367&lt;=$B$463),$D$463,"")</f>
        <v/>
      </c>
      <c r="RP463" s="269" t="str">
        <f>IF(AND($A$463&lt;=BC$367,BC$367&lt;=$B$463),((1/3)*$D$463),"")</f>
        <v/>
      </c>
      <c r="RQ463" s="269" t="str">
        <f>IF(AND($A$463&lt;=BC$367,BC$367&lt;=$B$463),((2/3)*$D$463),"")</f>
        <v/>
      </c>
      <c r="RR463" s="269" t="str">
        <f>IF(AND($A$463&lt;=BC$367,BC$367&lt;=$B$463),$E$463,"")</f>
        <v/>
      </c>
      <c r="RS463" s="269" t="str">
        <f>IF(AND($A$463&lt;=BC$367,BC$367&lt;=$B$463),((1/3)*$E$463),"")</f>
        <v/>
      </c>
      <c r="RT463" s="269" t="str">
        <f>IF(AND($A$463&lt;=BC$367,BC$367&lt;=$B$463),((2/3)*$E$463),"")</f>
        <v/>
      </c>
      <c r="RU463" s="269" t="str">
        <f>IF(AND($A$463&lt;=BD$367,BD$367&lt;=$B$463),$C$463,"")</f>
        <v/>
      </c>
      <c r="RV463" s="269" t="str">
        <f>IF(AND($A$463&lt;=BD$367,BD$367&lt;=$B$463),((1/3)*$C$463),"")</f>
        <v/>
      </c>
      <c r="RW463" s="269" t="str">
        <f>IF(AND($A$463&lt;=BD$367,BD$367&lt;=$B$463),((2/3)*$C$463),"")</f>
        <v/>
      </c>
      <c r="RX463" s="269" t="str">
        <f>IF(AND($A$463&lt;=BD$367,BD$367&lt;=$B$463),$D$463,"")</f>
        <v/>
      </c>
      <c r="RY463" s="269" t="str">
        <f>IF(AND($A$463&lt;=BD$367,BD$367&lt;=$B$463),((1/3)*$D$463),"")</f>
        <v/>
      </c>
      <c r="RZ463" s="269" t="str">
        <f>IF(AND($A$463&lt;=BD$367,BD$367&lt;=$B$463),((2/3)*$D$463),"")</f>
        <v/>
      </c>
      <c r="SA463" s="269" t="str">
        <f>IF(AND($A$463&lt;=BD$367,BD$367&lt;=$B$463),$E$463,"")</f>
        <v/>
      </c>
      <c r="SB463" s="269" t="str">
        <f>IF(AND($A$463&lt;=BD$367,BD$367&lt;=$B$463),((1/3)*$E$463),"")</f>
        <v/>
      </c>
      <c r="SC463" s="269" t="str">
        <f>IF(AND($A$463&lt;=BD$367,BD$367&lt;=$B$463),((2/3)*$E$463),"")</f>
        <v/>
      </c>
      <c r="SD463" s="269" t="str">
        <f>IF(AND($A$463&lt;=BE$367,BE$367&lt;=$B$463),$C$463,"")</f>
        <v/>
      </c>
      <c r="SE463" s="269" t="str">
        <f>IF(AND($A$463&lt;=BE$367,BE$367&lt;=$B$463),((1/3)*$C$463),"")</f>
        <v/>
      </c>
      <c r="SF463" s="269" t="str">
        <f>IF(AND($A$463&lt;=BE$367,BE$367&lt;=$B$463),((2/3)*$C$463),"")</f>
        <v/>
      </c>
      <c r="SG463" s="269" t="str">
        <f>IF(AND($A$463&lt;=BE$367,BE$367&lt;=$B$463),$D$463,"")</f>
        <v/>
      </c>
      <c r="SH463" s="269" t="str">
        <f>IF(AND($A$463&lt;=BE$367,BE$367&lt;=$B$463),((1/3)*$D$463),"")</f>
        <v/>
      </c>
      <c r="SI463" s="269" t="str">
        <f>IF(AND($A$463&lt;=BE$367,BE$367&lt;=$B$463),((2/3)*$D$463),"")</f>
        <v/>
      </c>
      <c r="SJ463" s="269" t="str">
        <f>IF(AND($A$463&lt;=BE$367,BE$367&lt;=$B$463),$E$463,"")</f>
        <v/>
      </c>
      <c r="SK463" s="269" t="str">
        <f>IF(AND($A$463&lt;=BE$367,BE$367&lt;=$B$463),((1/3)*$E$463),"")</f>
        <v/>
      </c>
      <c r="SL463" s="269" t="str">
        <f>IF(AND($A$463&lt;=BE$367,BE$367&lt;=$B$463),((2/3)*$E$463),"")</f>
        <v/>
      </c>
      <c r="SM463" s="269" t="str">
        <f>IF(AND($A$463&lt;=BF$367,BF$367&lt;=$B$463),$C$463,"")</f>
        <v/>
      </c>
      <c r="SN463" s="269" t="str">
        <f>IF(AND($A$463&lt;=BF$367,BF$367&lt;=$B$463),((1/3)*$C$463),"")</f>
        <v/>
      </c>
      <c r="SO463" s="269" t="str">
        <f>IF(AND($A$463&lt;=BF$367,BF$367&lt;=$B$463),((2/3)*$C$463),"")</f>
        <v/>
      </c>
      <c r="SP463" s="269" t="str">
        <f>IF(AND($A$463&lt;=BF$367,BF$367&lt;=$B$463),$D$463,"")</f>
        <v/>
      </c>
      <c r="SQ463" s="269" t="str">
        <f>IF(AND($A$463&lt;=BF$367,BF$367&lt;=$B$463),((1/3)*$D$463),"")</f>
        <v/>
      </c>
      <c r="SR463" s="269" t="str">
        <f>IF(AND($A$463&lt;=BF$367,BF$367&lt;=$B$463),((2/3)*$D$463),"")</f>
        <v/>
      </c>
      <c r="SS463" s="269" t="str">
        <f>IF(AND($A$463&lt;=BF$367,BF$367&lt;=$B$463),$E$463,"")</f>
        <v/>
      </c>
      <c r="ST463" s="269" t="str">
        <f>IF(AND($A$463&lt;=BF$367,BF$367&lt;=$B$463),((1/3)*$E$463),"")</f>
        <v/>
      </c>
      <c r="SU463" s="269" t="str">
        <f>IF(AND($A$463&lt;=BF$367,BF$367&lt;=$B$463),((2/3)*$E$463),"")</f>
        <v/>
      </c>
      <c r="SV463" s="269" t="str">
        <f>IF(AND($A$463&lt;=BG$367,BG$367&lt;=$B$463),$C$463,"")</f>
        <v/>
      </c>
      <c r="SW463" s="269" t="str">
        <f>IF(AND($A$463&lt;=BG$367,BG$367&lt;=$B$463),((1/3)*$C$463),"")</f>
        <v/>
      </c>
      <c r="SX463" s="269" t="str">
        <f>IF(AND($A$463&lt;=BG$367,BG$367&lt;=$B$463),((2/3)*$C$463),"")</f>
        <v/>
      </c>
      <c r="SY463" s="269" t="str">
        <f>IF(AND($A$463&lt;=BG$367,BG$367&lt;=$B$463),$D$463,"")</f>
        <v/>
      </c>
      <c r="SZ463" s="269" t="str">
        <f>IF(AND($A$463&lt;=BG$367,BG$367&lt;=$B$463),((1/3)*$D$463),"")</f>
        <v/>
      </c>
      <c r="TA463" s="269" t="str">
        <f>IF(AND($A$463&lt;=BG$367,BG$367&lt;=$B$463),((2/3)*$D$463),"")</f>
        <v/>
      </c>
      <c r="TB463" s="269" t="str">
        <f>IF(AND($A$463&lt;=BG$367,BG$367&lt;=$B$463),$E$463,"")</f>
        <v/>
      </c>
      <c r="TC463" s="269" t="str">
        <f>IF(AND($A$463&lt;=BG$367,BG$367&lt;=$B$463),((1/3)*$E$463),"")</f>
        <v/>
      </c>
      <c r="TD463" s="269" t="str">
        <f>IF(AND($A$463&lt;=BG$367,BG$367&lt;=$B$463),((2/3)*$E$463),"")</f>
        <v/>
      </c>
      <c r="TE463" s="269" t="str">
        <f>IF(AND($A$463&lt;=BH$367,BH$367&lt;=$B$463),$C$463,"")</f>
        <v/>
      </c>
      <c r="TF463" s="269" t="str">
        <f>IF(AND($A$463&lt;=BH$367,BH$367&lt;=$B$463),((1/3)*$C$463),"")</f>
        <v/>
      </c>
      <c r="TG463" s="269" t="str">
        <f>IF(AND($A$463&lt;=BH$367,BH$367&lt;=$B$463),((2/3)*$C$463),"")</f>
        <v/>
      </c>
      <c r="TH463" s="269" t="str">
        <f>IF(AND($A$463&lt;=BH$367,BH$367&lt;=$B$463),$D$463,"")</f>
        <v/>
      </c>
      <c r="TI463" s="269" t="str">
        <f>IF(AND($A$463&lt;=BH$367,BH$367&lt;=$B$463),((1/3)*$D$463),"")</f>
        <v/>
      </c>
      <c r="TJ463" s="269" t="str">
        <f>IF(AND($A$463&lt;=BH$367,BH$367&lt;=$B$463),((2/3)*$D$463),"")</f>
        <v/>
      </c>
      <c r="TK463" s="269" t="str">
        <f>IF(AND($A$463&lt;=BH$367,BH$367&lt;=$B$463),$E$463,"")</f>
        <v/>
      </c>
      <c r="TL463" s="269" t="str">
        <f>IF(AND($A$463&lt;=BH$367,BH$367&lt;=$B$463),((1/3)*$E$463),"")</f>
        <v/>
      </c>
      <c r="TM463" s="269" t="str">
        <f>IF(AND($A$463&lt;=BH$367,BH$367&lt;=$B$463),((2/3)*$E$463),"")</f>
        <v/>
      </c>
      <c r="TN463" s="269" t="str">
        <f>IF(AND($A$463&lt;=BI$367,BI$367&lt;=$B$463),$C$463,"")</f>
        <v/>
      </c>
      <c r="TO463" s="269" t="str">
        <f>IF(AND($A$463&lt;=BI$367,BI$367&lt;=$B$463),((1/3)*$C$463),"")</f>
        <v/>
      </c>
      <c r="TP463" s="269" t="str">
        <f>IF(AND($A$463&lt;=BI$367,BI$367&lt;=$B$463),((2/3)*$C$463),"")</f>
        <v/>
      </c>
      <c r="TQ463" s="269" t="str">
        <f>IF(AND($A$463&lt;=BI$367,BI$367&lt;=$B$463),$D$463,"")</f>
        <v/>
      </c>
      <c r="TR463" s="269" t="str">
        <f>IF(AND($A$463&lt;=BI$367,BI$367&lt;=$B$463),((1/3)*$D$463),"")</f>
        <v/>
      </c>
      <c r="TS463" s="269" t="str">
        <f>IF(AND($A$463&lt;=BI$367,BI$367&lt;=$B$463),((2/3)*$D$463),"")</f>
        <v/>
      </c>
      <c r="TT463" s="269" t="str">
        <f>IF(AND($A$463&lt;=BI$367,BI$367&lt;=$B$463),$E$463,"")</f>
        <v/>
      </c>
      <c r="TU463" s="269" t="str">
        <f>IF(AND($A$463&lt;=BI$367,BI$367&lt;=$B$463),((1/3)*$E$463),"")</f>
        <v/>
      </c>
      <c r="TV463" s="269" t="str">
        <f>IF(AND($A$463&lt;=BI$367,BI$367&lt;=$B$463),((2/3)*$E$463),"")</f>
        <v/>
      </c>
      <c r="TW463" s="269" t="str">
        <f>IF(AND($A$463&lt;=BJ$367,BJ$367&lt;=$B$463),$C$463,"")</f>
        <v/>
      </c>
      <c r="TX463" s="269" t="str">
        <f>IF(AND($A$463&lt;=BJ$367,BJ$367&lt;=$B$463),((1/3)*$C$463),"")</f>
        <v/>
      </c>
      <c r="TY463" s="269" t="str">
        <f>IF(AND($A$463&lt;=BJ$367,BJ$367&lt;=$B$463),((2/3)*$C$463),"")</f>
        <v/>
      </c>
      <c r="TZ463" s="269" t="str">
        <f>IF(AND($A$463&lt;=BJ$367,BJ$367&lt;=$B$463),$D$463,"")</f>
        <v/>
      </c>
      <c r="UA463" s="269" t="str">
        <f>IF(AND($A$463&lt;=BJ$367,BJ$367&lt;=$B$463),((1/3)*$D$463),"")</f>
        <v/>
      </c>
      <c r="UB463" s="269" t="str">
        <f>IF(AND($A$463&lt;=BJ$367,BJ$367&lt;=$B$463),((2/3)*$D$463),"")</f>
        <v/>
      </c>
      <c r="UC463" s="269" t="str">
        <f>IF(AND($A$463&lt;=BJ$367,BJ$367&lt;=$B$463),$E$463,"")</f>
        <v/>
      </c>
      <c r="UD463" s="269" t="str">
        <f>IF(AND($A$463&lt;=BJ$367,BJ$367&lt;=$B$463),((1/3)*$E$463),"")</f>
        <v/>
      </c>
      <c r="UE463" s="269" t="str">
        <f>IF(AND($A$463&lt;=BJ$367,BJ$367&lt;=$B$463),((2/3)*$E$463),"")</f>
        <v/>
      </c>
      <c r="UF463" s="269" t="str">
        <f>IF(AND($A$463&lt;=BK$367,BK$367&lt;=$B$463),$C$463,"")</f>
        <v/>
      </c>
      <c r="UG463" s="269" t="str">
        <f>IF(AND($A$463&lt;=BK$367,BK$367&lt;=$B$463),((1/3)*$C$463),"")</f>
        <v/>
      </c>
      <c r="UH463" s="269" t="str">
        <f>IF(AND($A$463&lt;=BK$367,BK$367&lt;=$B$463),((2/3)*$C$463),"")</f>
        <v/>
      </c>
      <c r="UI463" s="269" t="str">
        <f>IF(AND($A$463&lt;=BK$367,BK$367&lt;=$B$463),$D$463,"")</f>
        <v/>
      </c>
      <c r="UJ463" s="269" t="str">
        <f>IF(AND($A$463&lt;=BK$367,BK$367&lt;=$B$463),((1/3)*$D$463),"")</f>
        <v/>
      </c>
      <c r="UK463" s="269" t="str">
        <f>IF(AND($A$463&lt;=BK$367,BK$367&lt;=$B$463),((2/3)*$D$463),"")</f>
        <v/>
      </c>
      <c r="UL463" s="269" t="str">
        <f>IF(AND($A$463&lt;=BK$367,BK$367&lt;=$B$463),$E$463,"")</f>
        <v/>
      </c>
      <c r="UM463" s="269" t="str">
        <f>IF(AND($A$463&lt;=BK$367,BK$367&lt;=$B$463),((1/3)*$E$463),"")</f>
        <v/>
      </c>
      <c r="UN463" s="269" t="str">
        <f>IF(AND($A$463&lt;=BK$367,BK$367&lt;=$B$463),((2/3)*$E$463),"")</f>
        <v/>
      </c>
      <c r="UO463" s="269" t="str">
        <f>IF(AND($A$463&lt;=BL$367,BL$367&lt;=$B$463),$C$463,"")</f>
        <v/>
      </c>
      <c r="UP463" s="269" t="str">
        <f>IF(AND($A$463&lt;=BL$367,BL$367&lt;=$B$463),((1/3)*$C$463),"")</f>
        <v/>
      </c>
      <c r="UQ463" s="269" t="str">
        <f>IF(AND($A$463&lt;=BL$367,BL$367&lt;=$B$463),((2/3)*$C$463),"")</f>
        <v/>
      </c>
      <c r="UR463" s="269" t="str">
        <f>IF(AND($A$463&lt;=BL$367,BL$367&lt;=$B$463),$D$463,"")</f>
        <v/>
      </c>
      <c r="US463" s="269" t="str">
        <f>IF(AND($A$463&lt;=BL$367,BL$367&lt;=$B$463),((1/3)*$D$463),"")</f>
        <v/>
      </c>
      <c r="UT463" s="269" t="str">
        <f>IF(AND($A$463&lt;=BL$367,BL$367&lt;=$B$463),((2/3)*$D$463),"")</f>
        <v/>
      </c>
      <c r="UU463" s="269" t="str">
        <f>IF(AND($A$463&lt;=BL$367,BL$367&lt;=$B$463),$E$463,"")</f>
        <v/>
      </c>
      <c r="UV463" s="269" t="str">
        <f>IF(AND($A$463&lt;=BL$367,BL$367&lt;=$B$463),((1/3)*$E$463),"")</f>
        <v/>
      </c>
      <c r="UW463" s="269" t="str">
        <f>IF(AND($A$463&lt;=BL$367,BL$367&lt;=$B$463),((2/3)*$E$463),"")</f>
        <v/>
      </c>
      <c r="UX463" s="269" t="str">
        <f>IF(AND($A$463&lt;=BM$367,BM$367&lt;=$B$463),$C$463,"")</f>
        <v/>
      </c>
      <c r="UY463" s="269" t="str">
        <f>IF(AND($A$463&lt;=BM$367,BM$367&lt;=$B$463),((1/3)*$C$463),"")</f>
        <v/>
      </c>
      <c r="UZ463" s="269" t="str">
        <f>IF(AND($A$463&lt;=BM$367,BM$367&lt;=$B$463),((2/3)*$C$463),"")</f>
        <v/>
      </c>
      <c r="VA463" s="269" t="str">
        <f>IF(AND($A$463&lt;=BM$367,BM$367&lt;=$B$463),$D$463,"")</f>
        <v/>
      </c>
      <c r="VB463" s="269" t="str">
        <f>IF(AND($A$463&lt;=BM$367,BM$367&lt;=$B$463),((1/3)*$D$463),"")</f>
        <v/>
      </c>
      <c r="VC463" s="269" t="str">
        <f>IF(AND($A$463&lt;=BM$367,BM$367&lt;=$B$463),((2/3)*$D$463),"")</f>
        <v/>
      </c>
      <c r="VD463" s="269" t="str">
        <f>IF(AND($A$463&lt;=BM$367,BM$367&lt;=$B$463),$E$463,"")</f>
        <v/>
      </c>
      <c r="VE463" s="269" t="str">
        <f>IF(AND($A$463&lt;=BM$367,BM$367&lt;=$B$463),((1/3)*$E$463),"")</f>
        <v/>
      </c>
      <c r="VF463" s="269" t="str">
        <f>IF(AND($A$463&lt;=BM$367,BM$367&lt;=$B$463),((2/3)*$E$463),"")</f>
        <v/>
      </c>
      <c r="VG463" s="269" t="str">
        <f>IF(AND($A$463&lt;=BN$367,BN$367&lt;=$B$463),$C$463,"")</f>
        <v/>
      </c>
      <c r="VH463" s="269" t="str">
        <f>IF(AND($A$463&lt;=BN$367,BN$367&lt;=$B$463),((1/3)*$C$463),"")</f>
        <v/>
      </c>
      <c r="VI463" s="269" t="str">
        <f>IF(AND($A$463&lt;=BN$367,BN$367&lt;=$B$463),((2/3)*$C$463),"")</f>
        <v/>
      </c>
      <c r="VJ463" s="269" t="str">
        <f>IF(AND($A$463&lt;=BN$367,BN$367&lt;=$B$463),$D$463,"")</f>
        <v/>
      </c>
      <c r="VK463" s="269" t="str">
        <f>IF(AND($A$463&lt;=BN$367,BN$367&lt;=$B$463),((1/3)*$D$463),"")</f>
        <v/>
      </c>
      <c r="VL463" s="269" t="str">
        <f>IF(AND($A$463&lt;=BN$367,BN$367&lt;=$B$463),((2/3)*$D$463),"")</f>
        <v/>
      </c>
      <c r="VM463" s="269" t="str">
        <f>IF(AND($A$463&lt;=BN$367,BN$367&lt;=$B$463),$E$463,"")</f>
        <v/>
      </c>
      <c r="VN463" s="269" t="str">
        <f>IF(AND($A$463&lt;=BN$367,BN$367&lt;=$B$463),((1/3)*$E$463),"")</f>
        <v/>
      </c>
      <c r="VO463" s="269" t="str">
        <f>IF(AND($A$463&lt;=BN$367,BN$367&lt;=$B$463),((2/3)*$E$463),"")</f>
        <v/>
      </c>
      <c r="VP463" s="269" t="str">
        <f>IF(AND($A$463&lt;=BO$367,BO$367&lt;=$B$463),$C$463,"")</f>
        <v/>
      </c>
      <c r="VQ463" s="269" t="str">
        <f>IF(AND($A$463&lt;=BO$367,BO$367&lt;=$B$463),((1/3)*$C$463),"")</f>
        <v/>
      </c>
      <c r="VR463" s="269" t="str">
        <f>IF(AND($A$463&lt;=BO$367,BO$367&lt;=$B$463),((2/3)*$C$463),"")</f>
        <v/>
      </c>
      <c r="VS463" s="269" t="str">
        <f>IF(AND($A$463&lt;=BO$367,BO$367&lt;=$B$463),$D$463,"")</f>
        <v/>
      </c>
      <c r="VT463" s="269" t="str">
        <f>IF(AND($A$463&lt;=BO$367,BO$367&lt;=$B$463),((1/3)*$D$463),"")</f>
        <v/>
      </c>
      <c r="VU463" s="269" t="str">
        <f>IF(AND($A$463&lt;=BO$367,BO$367&lt;=$B$463),((2/3)*$D$463),"")</f>
        <v/>
      </c>
      <c r="VV463" s="269" t="str">
        <f>IF(AND($A$463&lt;=BO$367,BO$367&lt;=$B$463),$E$463,"")</f>
        <v/>
      </c>
      <c r="VW463" s="269" t="str">
        <f>IF(AND($A$463&lt;=BO$367,BO$367&lt;=$B$463),((1/3)*$E$463),"")</f>
        <v/>
      </c>
      <c r="VX463" s="269" t="str">
        <f>IF(AND($A$463&lt;=BO$367,BO$367&lt;=$B$463),((2/3)*$E$463),"")</f>
        <v/>
      </c>
      <c r="VY463" s="269" t="str">
        <f>IF(AND($A$463&lt;=BP$367,BP$367&lt;=$B$463),$C$463,"")</f>
        <v/>
      </c>
      <c r="VZ463" s="269" t="str">
        <f>IF(AND($A$463&lt;=BP$367,BP$367&lt;=$B$463),((1/3)*$C$463),"")</f>
        <v/>
      </c>
      <c r="WA463" s="269" t="str">
        <f>IF(AND($A$463&lt;=BP$367,BP$367&lt;=$B$463),((2/3)*$C$463),"")</f>
        <v/>
      </c>
      <c r="WB463" s="269" t="str">
        <f>IF(AND($A$463&lt;=BP$367,BP$367&lt;=$B$463),$D$463,"")</f>
        <v/>
      </c>
      <c r="WC463" s="269" t="str">
        <f>IF(AND($A$463&lt;=BP$367,BP$367&lt;=$B$463),((1/3)*$D$463),"")</f>
        <v/>
      </c>
      <c r="WD463" s="269" t="str">
        <f>IF(AND($A$463&lt;=BP$367,BP$367&lt;=$B$463),((2/3)*$D$463),"")</f>
        <v/>
      </c>
      <c r="WE463" s="269" t="str">
        <f>IF(AND($A$463&lt;=BP$367,BP$367&lt;=$B$463),$E$463,"")</f>
        <v/>
      </c>
      <c r="WF463" s="269" t="str">
        <f>IF(AND($A$463&lt;=BP$367,BP$367&lt;=$B$463),((1/3)*$E$463),"")</f>
        <v/>
      </c>
      <c r="WG463" s="269" t="str">
        <f>IF(AND($A$463&lt;=BP$367,BP$367&lt;=$B$463),((2/3)*$E$463),"")</f>
        <v/>
      </c>
      <c r="WH463" s="269" t="str">
        <f>IF(AND($A$463&lt;=BQ$367,BQ$367&lt;=$B$463),$C$463,"")</f>
        <v/>
      </c>
      <c r="WI463" s="269" t="str">
        <f>IF(AND($A$463&lt;=BQ$367,BQ$367&lt;=$B$463),((1/3)*$C$463),"")</f>
        <v/>
      </c>
      <c r="WJ463" s="269" t="str">
        <f>IF(AND($A$463&lt;=BQ$367,BQ$367&lt;=$B$463),((2/3)*$C$463),"")</f>
        <v/>
      </c>
      <c r="WK463" s="269" t="str">
        <f>IF(AND($A$463&lt;=BQ$367,BQ$367&lt;=$B$463),$D$463,"")</f>
        <v/>
      </c>
      <c r="WL463" s="269" t="str">
        <f>IF(AND($A$463&lt;=BQ$367,BQ$367&lt;=$B$463),((1/3)*$D$463),"")</f>
        <v/>
      </c>
      <c r="WM463" s="269" t="str">
        <f>IF(AND($A$463&lt;=BQ$367,BQ$367&lt;=$B$463),((2/3)*$D$463),"")</f>
        <v/>
      </c>
      <c r="WN463" s="269" t="str">
        <f>IF(AND($A$463&lt;=BQ$367,BQ$367&lt;=$B$463),$E$463,"")</f>
        <v/>
      </c>
      <c r="WO463" s="269" t="str">
        <f>IF(AND($A$463&lt;=BQ$367,BQ$367&lt;=$B$463),((1/3)*$E$463),"")</f>
        <v/>
      </c>
      <c r="WP463" s="269" t="str">
        <f>IF(AND($A$463&lt;=BQ$367,BQ$367&lt;=$B$463),((2/3)*$E$463),"")</f>
        <v/>
      </c>
      <c r="WQ463" s="269" t="str">
        <f>IF(AND($A$463&lt;=BR$367,BR$367&lt;=$B$463),$C$463,"")</f>
        <v/>
      </c>
      <c r="WR463" s="269" t="str">
        <f>IF(AND($A$463&lt;=BR$367,BR$367&lt;=$B$463),((1/3)*$C$463),"")</f>
        <v/>
      </c>
      <c r="WS463" s="269" t="str">
        <f>IF(AND($A$463&lt;=BR$367,BR$367&lt;=$B$463),((2/3)*$C$463),"")</f>
        <v/>
      </c>
      <c r="WT463" s="269" t="str">
        <f>IF(AND($A$463&lt;=BR$367,BR$367&lt;=$B$463),$D$463,"")</f>
        <v/>
      </c>
      <c r="WU463" s="269" t="str">
        <f>IF(AND($A$463&lt;=BR$367,BR$367&lt;=$B$463),((1/3)*$D$463),"")</f>
        <v/>
      </c>
      <c r="WV463" s="269" t="str">
        <f>IF(AND($A$463&lt;=BR$367,BR$367&lt;=$B$463),((2/3)*$D$463),"")</f>
        <v/>
      </c>
      <c r="WW463" s="269" t="str">
        <f>IF(AND($A$463&lt;=BR$367,BR$367&lt;=$B$463),$E$463,"")</f>
        <v/>
      </c>
      <c r="WX463" s="269" t="str">
        <f>IF(AND($A$463&lt;=BR$367,BR$367&lt;=$B$463),((1/3)*$E$463),"")</f>
        <v/>
      </c>
      <c r="WY463" s="269" t="str">
        <f>IF(AND($A$463&lt;=BR$367,BR$367&lt;=$B$463),((2/3)*$E$463),"")</f>
        <v/>
      </c>
      <c r="WZ463" s="269" t="str">
        <f>IF(AND($A$463&lt;=BS$367,BS$367&lt;=$B$463),$C$463,"")</f>
        <v/>
      </c>
      <c r="XA463" s="269" t="str">
        <f>IF(AND($A$463&lt;=BS$367,BS$367&lt;=$B$463),((1/3)*$C$463),"")</f>
        <v/>
      </c>
      <c r="XB463" s="269" t="str">
        <f>IF(AND($A$463&lt;=BS$367,BS$367&lt;=$B$463),((2/3)*$C$463),"")</f>
        <v/>
      </c>
      <c r="XC463" s="269" t="str">
        <f>IF(AND($A$463&lt;=BS$367,BS$367&lt;=$B$463),$D$463,"")</f>
        <v/>
      </c>
      <c r="XD463" s="269" t="str">
        <f>IF(AND($A$463&lt;=BS$367,BS$367&lt;=$B$463),((1/3)*$D$463),"")</f>
        <v/>
      </c>
      <c r="XE463" s="269" t="str">
        <f>IF(AND($A$463&lt;=BS$367,BS$367&lt;=$B$463),((2/3)*$D$463),"")</f>
        <v/>
      </c>
      <c r="XF463" s="269" t="str">
        <f>IF(AND($A$463&lt;=BS$367,BS$367&lt;=$B$463),$E$463,"")</f>
        <v/>
      </c>
      <c r="XG463" s="269" t="str">
        <f>IF(AND($A$463&lt;=BS$367,BS$367&lt;=$B$463),((1/3)*$E$463),"")</f>
        <v/>
      </c>
      <c r="XH463" s="269" t="str">
        <f>IF(AND($A$463&lt;=BS$367,BS$367&lt;=$B$463),((2/3)*$E$463),"")</f>
        <v/>
      </c>
      <c r="XI463" s="269" t="str">
        <f>IF(AND($A$463&lt;=BT$367,BT$367&lt;=$B$463),$C$463,"")</f>
        <v/>
      </c>
      <c r="XJ463" s="269" t="str">
        <f>IF(AND($A$463&lt;=BT$367,BT$367&lt;=$B$463),((1/3)*$C$463),"")</f>
        <v/>
      </c>
      <c r="XK463" s="269" t="str">
        <f>IF(AND($A$463&lt;=BT$367,BT$367&lt;=$B$463),((2/3)*$C$463),"")</f>
        <v/>
      </c>
      <c r="XL463" s="269" t="str">
        <f>IF(AND($A$463&lt;=BT$367,BT$367&lt;=$B$463),$D$463,"")</f>
        <v/>
      </c>
      <c r="XM463" s="269" t="str">
        <f>IF(AND($A$463&lt;=BT$367,BT$367&lt;=$B$463),((1/3)*$D$463),"")</f>
        <v/>
      </c>
      <c r="XN463" s="269" t="str">
        <f>IF(AND($A$463&lt;=BT$367,BT$367&lt;=$B$463),((2/3)*$D$463),"")</f>
        <v/>
      </c>
      <c r="XO463" s="269" t="str">
        <f>IF(AND($A$463&lt;=BT$367,BT$367&lt;=$B$463),$E$463,"")</f>
        <v/>
      </c>
      <c r="XP463" s="269" t="str">
        <f>IF(AND($A$463&lt;=BT$367,BT$367&lt;=$B$463),((1/3)*$E$463),"")</f>
        <v/>
      </c>
      <c r="XQ463" s="269" t="str">
        <f>IF(AND($A$463&lt;=BT$367,BT$367&lt;=$B$463),((2/3)*$E$463),"")</f>
        <v/>
      </c>
      <c r="XR463" s="269" t="str">
        <f>IF(AND($A$463&lt;=BU$367,BU$367&lt;=$B$463),$C$463,"")</f>
        <v/>
      </c>
      <c r="XS463" s="269" t="str">
        <f>IF(AND($A$463&lt;=BU$367,BU$367&lt;=$B$463),((1/3)*$C$463),"")</f>
        <v/>
      </c>
      <c r="XT463" s="269" t="str">
        <f>IF(AND($A$463&lt;=BU$367,BU$367&lt;=$B$463),((2/3)*$C$463),"")</f>
        <v/>
      </c>
      <c r="XU463" s="269" t="str">
        <f>IF(AND($A$463&lt;=BU$367,BU$367&lt;=$B$463),$D$463,"")</f>
        <v/>
      </c>
      <c r="XV463" s="269" t="str">
        <f>IF(AND($A$463&lt;=BU$367,BU$367&lt;=$B$463),((1/3)*$D$463),"")</f>
        <v/>
      </c>
      <c r="XW463" s="269" t="str">
        <f>IF(AND($A$463&lt;=BU$367,BU$367&lt;=$B$463),((2/3)*$D$463),"")</f>
        <v/>
      </c>
      <c r="XX463" s="269" t="str">
        <f>IF(AND($A$463&lt;=BU$367,BU$367&lt;=$B$463),$E$463,"")</f>
        <v/>
      </c>
      <c r="XY463" s="269" t="str">
        <f>IF(AND($A$463&lt;=BU$367,BU$367&lt;=$B$463),((1/3)*$E$463),"")</f>
        <v/>
      </c>
      <c r="XZ463" s="269" t="str">
        <f>IF(AND($A$463&lt;=BU$367,BU$367&lt;=$B$463),((2/3)*$E$463),"")</f>
        <v/>
      </c>
      <c r="YA463" s="269" t="str">
        <f>IF(AND($A$463&lt;=BV$367,BV$367&lt;=$B$463),$C$463,"")</f>
        <v/>
      </c>
      <c r="YB463" s="269" t="str">
        <f>IF(AND($A$463&lt;=BV$367,BV$367&lt;=$B$463),((1/3)*$C$463),"")</f>
        <v/>
      </c>
      <c r="YC463" s="269" t="str">
        <f>IF(AND($A$463&lt;=BV$367,BV$367&lt;=$B$463),((2/3)*$C$463),"")</f>
        <v/>
      </c>
      <c r="YD463" s="269" t="str">
        <f>IF(AND($A$463&lt;=BV$367,BV$367&lt;=$B$463),$D$463,"")</f>
        <v/>
      </c>
      <c r="YE463" s="269" t="str">
        <f>IF(AND($A$463&lt;=BV$367,BV$367&lt;=$B$463),((1/3)*$D$463),"")</f>
        <v/>
      </c>
      <c r="YF463" s="269" t="str">
        <f>IF(AND($A$463&lt;=BV$367,BV$367&lt;=$B$463),((2/3)*$D$463),"")</f>
        <v/>
      </c>
      <c r="YG463" s="269" t="str">
        <f>IF(AND($A$463&lt;=BV$367,BV$367&lt;=$B$463),$E$463,"")</f>
        <v/>
      </c>
      <c r="YH463" s="269" t="str">
        <f>IF(AND($A$463&lt;=BV$367,BV$367&lt;=$B$463),((1/3)*$E$463),"")</f>
        <v/>
      </c>
      <c r="YI463" s="269" t="str">
        <f>IF(AND($A$463&lt;=BV$367,BV$367&lt;=$B$463),((2/3)*$E$463),"")</f>
        <v/>
      </c>
      <c r="YJ463" s="269" t="str">
        <f>IF(AND($A$463&lt;=BW$367,BW$367&lt;=$B$463),$C$463,"")</f>
        <v/>
      </c>
      <c r="YK463" s="269" t="str">
        <f>IF(AND($A$463&lt;=BW$367,BW$367&lt;=$B$463),((1/3)*$C$463),"")</f>
        <v/>
      </c>
      <c r="YL463" s="269" t="str">
        <f>IF(AND($A$463&lt;=BW$367,BW$367&lt;=$B$463),((2/3)*$C$463),"")</f>
        <v/>
      </c>
      <c r="YM463" s="269" t="str">
        <f>IF(AND($A$463&lt;=BW$367,BW$367&lt;=$B$463),$D$463,"")</f>
        <v/>
      </c>
      <c r="YN463" s="269" t="str">
        <f>IF(AND($A$463&lt;=BW$367,BW$367&lt;=$B$463),((1/3)*$D$463),"")</f>
        <v/>
      </c>
      <c r="YO463" s="269" t="str">
        <f>IF(AND($A$463&lt;=BW$367,BW$367&lt;=$B$463),((2/3)*$D$463),"")</f>
        <v/>
      </c>
      <c r="YP463" s="269" t="str">
        <f>IF(AND($A$463&lt;=BW$367,BW$367&lt;=$B$463),$E$463,"")</f>
        <v/>
      </c>
      <c r="YQ463" s="269" t="str">
        <f>IF(AND($A$463&lt;=BW$367,BW$367&lt;=$B$463),((1/3)*$E$463),"")</f>
        <v/>
      </c>
      <c r="YR463" s="269" t="str">
        <f>IF(AND($A$463&lt;=BW$367,BW$367&lt;=$B$463),((2/3)*$E$463),"")</f>
        <v/>
      </c>
      <c r="YS463" s="269" t="str">
        <f>IF(AND($A$463&lt;=BX$367,BX$367&lt;=$B$463),$C$463,"")</f>
        <v/>
      </c>
      <c r="YT463" s="269" t="str">
        <f>IF(AND($A$463&lt;=BX$367,BX$367&lt;=$B$463),((1/3)*$C$463),"")</f>
        <v/>
      </c>
      <c r="YU463" s="269" t="str">
        <f>IF(AND($A$463&lt;=BX$367,BX$367&lt;=$B$463),((2/3)*$C$463),"")</f>
        <v/>
      </c>
      <c r="YV463" s="269" t="str">
        <f>IF(AND($A$463&lt;=BX$367,BX$367&lt;=$B$463),$D$463,"")</f>
        <v/>
      </c>
      <c r="YW463" s="269" t="str">
        <f>IF(AND($A$463&lt;=BX$367,BX$367&lt;=$B$463),((1/3)*$D$463),"")</f>
        <v/>
      </c>
      <c r="YX463" s="269" t="str">
        <f>IF(AND($A$463&lt;=BX$367,BX$367&lt;=$B$463),((2/3)*$D$463),"")</f>
        <v/>
      </c>
      <c r="YY463" s="269" t="str">
        <f>IF(AND($A$463&lt;=BX$367,BX$367&lt;=$B$463),$E$463,"")</f>
        <v/>
      </c>
      <c r="YZ463" s="269" t="str">
        <f>IF(AND($A$463&lt;=BX$367,BX$367&lt;=$B$463),((1/3)*$E$463),"")</f>
        <v/>
      </c>
      <c r="ZA463" s="269" t="str">
        <f>IF(AND($A$463&lt;=BX$367,BX$367&lt;=$B$463),((2/3)*$E$463),"")</f>
        <v/>
      </c>
      <c r="ZB463" s="269" t="str">
        <f>IF(AND($A$463&lt;=BY$367,BY$367&lt;=$B$463),$C$463,"")</f>
        <v/>
      </c>
      <c r="ZC463" s="269" t="str">
        <f>IF(AND($A$463&lt;=BY$367,BY$367&lt;=$B$463),((1/3)*$C$463),"")</f>
        <v/>
      </c>
      <c r="ZD463" s="269" t="str">
        <f>IF(AND($A$463&lt;=BY$367,BY$367&lt;=$B$463),((2/3)*$C$463),"")</f>
        <v/>
      </c>
      <c r="ZE463" s="269" t="str">
        <f>IF(AND($A$463&lt;=BY$367,BY$367&lt;=$B$463),$D$463,"")</f>
        <v/>
      </c>
      <c r="ZF463" s="269" t="str">
        <f>IF(AND($A$463&lt;=BY$367,BY$367&lt;=$B$463),((1/3)*$D$463),"")</f>
        <v/>
      </c>
      <c r="ZG463" s="269" t="str">
        <f>IF(AND($A$463&lt;=BY$367,BY$367&lt;=$B$463),((2/3)*$D$463),"")</f>
        <v/>
      </c>
      <c r="ZH463" s="269" t="str">
        <f>IF(AND($A$463&lt;=BY$367,BY$367&lt;=$B$463),$E$463,"")</f>
        <v/>
      </c>
      <c r="ZI463" s="269" t="str">
        <f>IF(AND($A$463&lt;=BY$367,BY$367&lt;=$B$463),((1/3)*$E$463),"")</f>
        <v/>
      </c>
      <c r="ZJ463" s="269" t="str">
        <f>IF(AND($A$463&lt;=BY$367,BY$367&lt;=$B$463),((2/3)*$E$463),"")</f>
        <v/>
      </c>
      <c r="ZK463" s="269" t="str">
        <f>IF(AND($A$463&lt;=BZ$367,BZ$367&lt;=$B$463),$C$463,"")</f>
        <v/>
      </c>
      <c r="ZL463" s="269" t="str">
        <f>IF(AND($A$463&lt;=BZ$367,BZ$367&lt;=$B$463),((1/3)*$C$463),"")</f>
        <v/>
      </c>
      <c r="ZM463" s="269" t="str">
        <f>IF(AND($A$463&lt;=BZ$367,BZ$367&lt;=$B$463),((2/3)*$C$463),"")</f>
        <v/>
      </c>
      <c r="ZN463" s="269" t="str">
        <f>IF(AND($A$463&lt;=BZ$367,BZ$367&lt;=$B$463),$D$463,"")</f>
        <v/>
      </c>
      <c r="ZO463" s="269" t="str">
        <f>IF(AND($A$463&lt;=BZ$367,BZ$367&lt;=$B$463),((1/3)*$D$463),"")</f>
        <v/>
      </c>
      <c r="ZP463" s="269" t="str">
        <f>IF(AND($A$463&lt;=BZ$367,BZ$367&lt;=$B$463),((2/3)*$D$463),"")</f>
        <v/>
      </c>
      <c r="ZQ463" s="269" t="str">
        <f>IF(AND($A$463&lt;=BZ$367,BZ$367&lt;=$B$463),$E$463,"")</f>
        <v/>
      </c>
      <c r="ZR463" s="269" t="str">
        <f>IF(AND($A$463&lt;=BZ$367,BZ$367&lt;=$B$463),((1/3)*$E$463),"")</f>
        <v/>
      </c>
      <c r="ZS463" s="269" t="str">
        <f>IF(AND($A$463&lt;=BZ$367,BZ$367&lt;=$B$463),((2/3)*$E$463),"")</f>
        <v/>
      </c>
      <c r="ZT463" s="269" t="str">
        <f>IF(AND($A$463&lt;=CA$367,CA$367&lt;=$B$463),$C$463,"")</f>
        <v/>
      </c>
      <c r="ZU463" s="269" t="str">
        <f>IF(AND($A$463&lt;=CA$367,CA$367&lt;=$B$463),((1/3)*$C$463),"")</f>
        <v/>
      </c>
      <c r="ZV463" s="269" t="str">
        <f>IF(AND($A$463&lt;=CA$367,CA$367&lt;=$B$463),((2/3)*$C$463),"")</f>
        <v/>
      </c>
      <c r="ZW463" s="269" t="str">
        <f>IF(AND($A$463&lt;=CA$367,CA$367&lt;=$B$463),$D$463,"")</f>
        <v/>
      </c>
      <c r="ZX463" s="269" t="str">
        <f>IF(AND($A$463&lt;=CA$367,CA$367&lt;=$B$463),((1/3)*$D$463),"")</f>
        <v/>
      </c>
      <c r="ZY463" s="269" t="str">
        <f>IF(AND($A$463&lt;=CA$367,CA$367&lt;=$B$463),((2/3)*$D$463),"")</f>
        <v/>
      </c>
      <c r="ZZ463" s="269" t="str">
        <f>IF(AND($A$463&lt;=CA$367,CA$367&lt;=$B$463),$E$463,"")</f>
        <v/>
      </c>
      <c r="AAA463" s="269" t="str">
        <f>IF(AND($A$463&lt;=CA$367,CA$367&lt;=$B$463),((1/3)*$E$463),"")</f>
        <v/>
      </c>
      <c r="AAB463" s="269" t="str">
        <f>IF(AND($A$463&lt;=CA$367,CA$367&lt;=$B$463),((2/3)*$E$463),"")</f>
        <v/>
      </c>
      <c r="AAC463" s="269" t="str">
        <f>IF(AND($A$463&lt;=CB$367,CB$367&lt;=$B$463),$C$463,"")</f>
        <v/>
      </c>
      <c r="AAD463" s="269" t="str">
        <f>IF(AND($A$463&lt;=CB$367,CB$367&lt;=$B$463),((1/3)*$C$463),"")</f>
        <v/>
      </c>
      <c r="AAE463" s="269" t="str">
        <f>IF(AND($A$463&lt;=CB$367,CB$367&lt;=$B$463),((2/3)*$C$463),"")</f>
        <v/>
      </c>
      <c r="AAF463" s="269" t="str">
        <f>IF(AND($A$463&lt;=CB$367,CB$367&lt;=$B$463),$D$463,"")</f>
        <v/>
      </c>
      <c r="AAG463" s="269" t="str">
        <f>IF(AND($A$463&lt;=CB$367,CB$367&lt;=$B$463),((1/3)*$D$463),"")</f>
        <v/>
      </c>
      <c r="AAH463" s="269" t="str">
        <f>IF(AND($A$463&lt;=CB$367,CB$367&lt;=$B$463),((2/3)*$D$463),"")</f>
        <v/>
      </c>
      <c r="AAI463" s="269" t="str">
        <f>IF(AND($A$463&lt;=CB$367,CB$367&lt;=$B$463),$E$463,"")</f>
        <v/>
      </c>
      <c r="AAJ463" s="269" t="str">
        <f>IF(AND($A$463&lt;=CB$367,CB$367&lt;=$B$463),((1/3)*$E$463),"")</f>
        <v/>
      </c>
      <c r="AAK463" s="269" t="str">
        <f>IF(AND($A$463&lt;=CB$367,CB$367&lt;=$B$463),((2/3)*$E$463),"")</f>
        <v/>
      </c>
      <c r="AAL463" s="269" t="str">
        <f>IF(AND($A$463&lt;=CC$367,CC$367&lt;=$B$463),$C$463,"")</f>
        <v/>
      </c>
      <c r="AAM463" s="269" t="str">
        <f>IF(AND($A$463&lt;=CC$367,CC$367&lt;=$B$463),((1/3)*$C$463),"")</f>
        <v/>
      </c>
      <c r="AAN463" s="269" t="str">
        <f>IF(AND($A$463&lt;=CC$367,CC$367&lt;=$B$463),((2/3)*$C$463),"")</f>
        <v/>
      </c>
      <c r="AAO463" s="269" t="str">
        <f>IF(AND($A$463&lt;=CC$367,CC$367&lt;=$B$463),$D$463,"")</f>
        <v/>
      </c>
      <c r="AAP463" s="269" t="str">
        <f>IF(AND($A$463&lt;=CC$367,CC$367&lt;=$B$463),((1/3)*$D$463),"")</f>
        <v/>
      </c>
      <c r="AAQ463" s="269" t="str">
        <f>IF(AND($A$463&lt;=CC$367,CC$367&lt;=$B$463),((2/3)*$D$463),"")</f>
        <v/>
      </c>
      <c r="AAR463" s="269" t="str">
        <f>IF(AND($A$463&lt;=CC$367,CC$367&lt;=$B$463),$E$463,"")</f>
        <v/>
      </c>
      <c r="AAS463" s="269" t="str">
        <f>IF(AND($A$463&lt;=CC$367,CC$367&lt;=$B$463),((1/3)*$E$463),"")</f>
        <v/>
      </c>
      <c r="AAT463" s="269" t="str">
        <f>IF(AND($A$463&lt;=CC$367,CC$367&lt;=$B$463),((2/3)*$E$463),"")</f>
        <v/>
      </c>
      <c r="AAU463" s="269" t="str">
        <f>IF(AND($A$463&lt;=CD$367,CD$367&lt;=$B$463),$C$463,"")</f>
        <v/>
      </c>
      <c r="AAV463" s="269" t="str">
        <f>IF(AND($A$463&lt;=CD$367,CD$367&lt;=$B$463),((1/3)*$C$463),"")</f>
        <v/>
      </c>
      <c r="AAW463" s="269" t="str">
        <f>IF(AND($A$463&lt;=CD$367,CD$367&lt;=$B$463),((2/3)*$C$463),"")</f>
        <v/>
      </c>
      <c r="AAX463" s="269" t="str">
        <f>IF(AND($A$463&lt;=CD$367,CD$367&lt;=$B$463),$D$463,"")</f>
        <v/>
      </c>
      <c r="AAY463" s="269" t="str">
        <f>IF(AND($A$463&lt;=CD$367,CD$367&lt;=$B$463),((1/3)*$D$463),"")</f>
        <v/>
      </c>
      <c r="AAZ463" s="269" t="str">
        <f>IF(AND($A$463&lt;=CD$367,CD$367&lt;=$B$463),((2/3)*$D$463),"")</f>
        <v/>
      </c>
      <c r="ABA463" s="269" t="str">
        <f>IF(AND($A$463&lt;=CD$367,CD$367&lt;=$B$463),$E$463,"")</f>
        <v/>
      </c>
      <c r="ABB463" s="269" t="str">
        <f>IF(AND($A$463&lt;=CD$367,CD$367&lt;=$B$463),((1/3)*$E$463),"")</f>
        <v/>
      </c>
      <c r="ABC463" s="269" t="str">
        <f>IF(AND($A$463&lt;=CD$367,CD$367&lt;=$B$463),((2/3)*$E$463),"")</f>
        <v/>
      </c>
      <c r="ABD463" s="269" t="str">
        <f>IF(AND($A$463&lt;=CE$367,CE$367&lt;=$B$463),$C$463,"")</f>
        <v/>
      </c>
      <c r="ABE463" s="269" t="str">
        <f>IF(AND($A$463&lt;=CE$367,CE$367&lt;=$B$463),((1/3)*$C$463),"")</f>
        <v/>
      </c>
      <c r="ABF463" s="269" t="str">
        <f>IF(AND($A$463&lt;=CE$367,CE$367&lt;=$B$463),((2/3)*$C$463),"")</f>
        <v/>
      </c>
      <c r="ABG463" s="269" t="str">
        <f>IF(AND($A$463&lt;=CE$367,CE$367&lt;=$B$463),$D$463,"")</f>
        <v/>
      </c>
      <c r="ABH463" s="269" t="str">
        <f>IF(AND($A$463&lt;=CE$367,CE$367&lt;=$B$463),((1/3)*$D$463),"")</f>
        <v/>
      </c>
      <c r="ABI463" s="269" t="str">
        <f>IF(AND($A$463&lt;=CE$367,CE$367&lt;=$B$463),((2/3)*$D$463),"")</f>
        <v/>
      </c>
      <c r="ABJ463" s="269" t="str">
        <f>IF(AND($A$463&lt;=CE$367,CE$367&lt;=$B$463),$E$463,"")</f>
        <v/>
      </c>
      <c r="ABK463" s="269" t="str">
        <f>IF(AND($A$463&lt;=CE$367,CE$367&lt;=$B$463),((1/3)*$E$463),"")</f>
        <v/>
      </c>
      <c r="ABL463" s="269" t="str">
        <f>IF(AND($A$463&lt;=CE$367,CE$367&lt;=$B$463),((2/3)*$E$463),"")</f>
        <v/>
      </c>
      <c r="ABM463" s="269" t="str">
        <f>IF(AND($A$463&lt;=CF$367,CF$367&lt;=$B$463),$C$463,"")</f>
        <v/>
      </c>
      <c r="ABN463" s="269" t="str">
        <f>IF(AND($A$463&lt;=CF$367,CF$367&lt;=$B$463),((1/3)*$C$463),"")</f>
        <v/>
      </c>
      <c r="ABO463" s="269" t="str">
        <f>IF(AND($A$463&lt;=CF$367,CF$367&lt;=$B$463),((2/3)*$C$463),"")</f>
        <v/>
      </c>
      <c r="ABP463" s="269" t="str">
        <f>IF(AND($A$463&lt;=CF$367,CF$367&lt;=$B$463),$D$463,"")</f>
        <v/>
      </c>
      <c r="ABQ463" s="269" t="str">
        <f>IF(AND($A$463&lt;=CF$367,CF$367&lt;=$B$463),((1/3)*$D$463),"")</f>
        <v/>
      </c>
      <c r="ABR463" s="269" t="str">
        <f>IF(AND($A$463&lt;=CF$367,CF$367&lt;=$B$463),((2/3)*$D$463),"")</f>
        <v/>
      </c>
      <c r="ABS463" s="269" t="str">
        <f>IF(AND($A$463&lt;=CF$367,CF$367&lt;=$B$463),$E$463,"")</f>
        <v/>
      </c>
      <c r="ABT463" s="269" t="str">
        <f>IF(AND($A$463&lt;=CF$367,CF$367&lt;=$B$463),((1/3)*$E$463),"")</f>
        <v/>
      </c>
      <c r="ABU463" s="269" t="str">
        <f>IF(AND($A$463&lt;=CF$367,CF$367&lt;=$B$463),((2/3)*$E$463),"")</f>
        <v/>
      </c>
      <c r="ABV463" s="269" t="str">
        <f>IF(AND($A$463&lt;=CG$367,CG$367&lt;=$B$463),$C$463,"")</f>
        <v/>
      </c>
      <c r="ABW463" s="269" t="str">
        <f>IF(AND($A$463&lt;=CG$367,CG$367&lt;=$B$463),((1/3)*$C$463),"")</f>
        <v/>
      </c>
      <c r="ABX463" s="269" t="str">
        <f>IF(AND($A$463&lt;=CG$367,CG$367&lt;=$B$463),((2/3)*$C$463),"")</f>
        <v/>
      </c>
      <c r="ABY463" s="269" t="str">
        <f>IF(AND($A$463&lt;=CG$367,CG$367&lt;=$B$463),$D$463,"")</f>
        <v/>
      </c>
      <c r="ABZ463" s="269" t="str">
        <f>IF(AND($A$463&lt;=CG$367,CG$367&lt;=$B$463),((1/3)*$D$463),"")</f>
        <v/>
      </c>
      <c r="ACA463" s="269" t="str">
        <f>IF(AND($A$463&lt;=CG$367,CG$367&lt;=$B$463),((2/3)*$D$463),"")</f>
        <v/>
      </c>
      <c r="ACB463" s="269" t="str">
        <f>IF(AND($A$463&lt;=CG$367,CG$367&lt;=$B$463),$E$463,"")</f>
        <v/>
      </c>
      <c r="ACC463" s="269" t="str">
        <f>IF(AND($A$463&lt;=CG$367,CG$367&lt;=$B$463),((1/3)*$E$463),"")</f>
        <v/>
      </c>
      <c r="ACD463" s="269" t="str">
        <f>IF(AND($A$463&lt;=CG$367,CG$367&lt;=$B$463),((2/3)*$E$463),"")</f>
        <v/>
      </c>
      <c r="ACE463" s="269" t="str">
        <f>IF(AND($A$463&lt;=CH$367,CH$367&lt;=$B$463),$C$463,"")</f>
        <v/>
      </c>
      <c r="ACF463" s="269" t="str">
        <f>IF(AND($A$463&lt;=CH$367,CH$367&lt;=$B$463),((1/3)*$C$463),"")</f>
        <v/>
      </c>
      <c r="ACG463" s="269" t="str">
        <f>IF(AND($A$463&lt;=CH$367,CH$367&lt;=$B$463),((2/3)*$C$463),"")</f>
        <v/>
      </c>
      <c r="ACH463" s="269" t="str">
        <f>IF(AND($A$463&lt;=CH$367,CH$367&lt;=$B$463),$D$463,"")</f>
        <v/>
      </c>
      <c r="ACI463" s="269" t="str">
        <f>IF(AND($A$463&lt;=CH$367,CH$367&lt;=$B$463),((1/3)*$D$463),"")</f>
        <v/>
      </c>
      <c r="ACJ463" s="269" t="str">
        <f>IF(AND($A$463&lt;=CH$367,CH$367&lt;=$B$463),((2/3)*$D$463),"")</f>
        <v/>
      </c>
      <c r="ACK463" s="269" t="str">
        <f>IF(AND($A$463&lt;=CH$367,CH$367&lt;=$B$463),$E$463,"")</f>
        <v/>
      </c>
      <c r="ACL463" s="269" t="str">
        <f>IF(AND($A$463&lt;=CH$367,CH$367&lt;=$B$463),((1/3)*$E$463),"")</f>
        <v/>
      </c>
      <c r="ACM463" s="269" t="str">
        <f>IF(AND($A$463&lt;=CH$367,CH$367&lt;=$B$463),((2/3)*$E$463),"")</f>
        <v/>
      </c>
      <c r="ACN463" s="269" t="str">
        <f>IF(AND($A$463&lt;=CI$367,CI$367&lt;=$B$463),$C$463,"")</f>
        <v/>
      </c>
      <c r="ACO463" s="269" t="str">
        <f>IF(AND($A$463&lt;=CI$367,CI$367&lt;=$B$463),((1/3)*$C$463),"")</f>
        <v/>
      </c>
      <c r="ACP463" s="269" t="str">
        <f>IF(AND($A$463&lt;=CI$367,CI$367&lt;=$B$463),((2/3)*$C$463),"")</f>
        <v/>
      </c>
      <c r="ACQ463" s="269" t="str">
        <f>IF(AND($A$463&lt;=CI$367,CI$367&lt;=$B$463),$D$463,"")</f>
        <v/>
      </c>
      <c r="ACR463" s="269" t="str">
        <f>IF(AND($A$463&lt;=CI$367,CI$367&lt;=$B$463),((1/3)*$D$463),"")</f>
        <v/>
      </c>
      <c r="ACS463" s="269" t="str">
        <f>IF(AND($A$463&lt;=CI$367,CI$367&lt;=$B$463),((2/3)*$D$463),"")</f>
        <v/>
      </c>
      <c r="ACT463" s="269" t="str">
        <f>IF(AND($A$463&lt;=CI$367,CI$367&lt;=$B$463),$E$463,"")</f>
        <v/>
      </c>
      <c r="ACU463" s="269" t="str">
        <f>IF(AND($A$463&lt;=CI$367,CI$367&lt;=$B$463),((1/3)*$E$463),"")</f>
        <v/>
      </c>
      <c r="ACV463" s="269" t="str">
        <f>IF(AND($A$463&lt;=CI$367,CI$367&lt;=$B$463),((2/3)*$E$463),"")</f>
        <v/>
      </c>
      <c r="ACW463" s="269" t="str">
        <f>IF(AND($A$463&lt;=CJ$367,CJ$367&lt;=$B$463),$C$463,"")</f>
        <v/>
      </c>
      <c r="ACX463" s="269" t="str">
        <f>IF(AND($A$463&lt;=CJ$367,CJ$367&lt;=$B$463),((1/3)*$C$463),"")</f>
        <v/>
      </c>
      <c r="ACY463" s="269" t="str">
        <f>IF(AND($A$463&lt;=CJ$367,CJ$367&lt;=$B$463),((2/3)*$C$463),"")</f>
        <v/>
      </c>
      <c r="ACZ463" s="269" t="str">
        <f>IF(AND($A$463&lt;=CJ$367,CJ$367&lt;=$B$463),$D$463,"")</f>
        <v/>
      </c>
      <c r="ADA463" s="269" t="str">
        <f>IF(AND($A$463&lt;=CJ$367,CJ$367&lt;=$B$463),((1/3)*$D$463),"")</f>
        <v/>
      </c>
      <c r="ADB463" s="269" t="str">
        <f>IF(AND($A$463&lt;=CJ$367,CJ$367&lt;=$B$463),((2/3)*$D$463),"")</f>
        <v/>
      </c>
      <c r="ADC463" s="269" t="str">
        <f>IF(AND($A$463&lt;=CJ$367,CJ$367&lt;=$B$463),$E$463,"")</f>
        <v/>
      </c>
      <c r="ADD463" s="269" t="str">
        <f>IF(AND($A$463&lt;=CJ$367,CJ$367&lt;=$B$463),((1/3)*$E$463),"")</f>
        <v/>
      </c>
      <c r="ADE463" s="269" t="str">
        <f>IF(AND($A$463&lt;=CJ$367,CJ$367&lt;=$B$463),((2/3)*$E$463),"")</f>
        <v/>
      </c>
      <c r="ADF463" s="269" t="str">
        <f>IF(AND($A$463&lt;=CK$367,CK$367&lt;=$B$463),$C$463,"")</f>
        <v/>
      </c>
      <c r="ADG463" s="269" t="str">
        <f>IF(AND($A$463&lt;=CK$367,CK$367&lt;=$B$463),((1/3)*$C$463),"")</f>
        <v/>
      </c>
      <c r="ADH463" s="269" t="str">
        <f>IF(AND($A$463&lt;=CK$367,CK$367&lt;=$B$463),((2/3)*$C$463),"")</f>
        <v/>
      </c>
      <c r="ADI463" s="269" t="str">
        <f>IF(AND($A$463&lt;=CK$367,CK$367&lt;=$B$463),$D$463,"")</f>
        <v/>
      </c>
      <c r="ADJ463" s="269" t="str">
        <f>IF(AND($A$463&lt;=CK$367,CK$367&lt;=$B$463),((1/3)*$D$463),"")</f>
        <v/>
      </c>
      <c r="ADK463" s="269" t="str">
        <f>IF(AND($A$463&lt;=CK$367,CK$367&lt;=$B$463),((2/3)*$D$463),"")</f>
        <v/>
      </c>
      <c r="ADL463" s="269" t="str">
        <f>IF(AND($A$463&lt;=CK$367,CK$367&lt;=$B$463),$E$463,"")</f>
        <v/>
      </c>
      <c r="ADM463" s="269" t="str">
        <f>IF(AND($A$463&lt;=CK$367,CK$367&lt;=$B$463),((1/3)*$E$463),"")</f>
        <v/>
      </c>
      <c r="ADN463" s="269" t="str">
        <f>IF(AND($A$463&lt;=CK$367,CK$367&lt;=$B$463),((2/3)*$E$463),"")</f>
        <v/>
      </c>
      <c r="ADO463" s="269" t="str">
        <f>IF(AND($A$463&lt;=CL$367,CL$367&lt;=$B$463),$C$463,"")</f>
        <v/>
      </c>
      <c r="ADP463" s="269" t="str">
        <f>IF(AND($A$463&lt;=CL$367,CL$367&lt;=$B$463),((1/3)*$C$463),"")</f>
        <v/>
      </c>
      <c r="ADQ463" s="269" t="str">
        <f>IF(AND($A$463&lt;=CL$367,CL$367&lt;=$B$463),((2/3)*$C$463),"")</f>
        <v/>
      </c>
      <c r="ADR463" s="269" t="str">
        <f>IF(AND($A$463&lt;=CL$367,CL$367&lt;=$B$463),$D$463,"")</f>
        <v/>
      </c>
      <c r="ADS463" s="269" t="str">
        <f>IF(AND($A$463&lt;=CL$367,CL$367&lt;=$B$463),((1/3)*$D$463),"")</f>
        <v/>
      </c>
      <c r="ADT463" s="269" t="str">
        <f>IF(AND($A$463&lt;=CL$367,CL$367&lt;=$B$463),((2/3)*$D$463),"")</f>
        <v/>
      </c>
      <c r="ADU463" s="269" t="str">
        <f>IF(AND($A$463&lt;=CL$367,CL$367&lt;=$B$463),$E$463,"")</f>
        <v/>
      </c>
      <c r="ADV463" s="269" t="str">
        <f>IF(AND($A$463&lt;=CL$367,CL$367&lt;=$B$463),((1/3)*$E$463),"")</f>
        <v/>
      </c>
      <c r="ADW463" s="269" t="str">
        <f>IF(AND($A$463&lt;=CL$367,CL$367&lt;=$B$463),((2/3)*$E$463),"")</f>
        <v/>
      </c>
      <c r="ADX463" s="269" t="str">
        <f>IF(AND($A$463&lt;=CM$367,CM$367&lt;=$B$463),$C$463,"")</f>
        <v/>
      </c>
      <c r="ADY463" s="269" t="str">
        <f>IF(AND($A$463&lt;=CM$367,CM$367&lt;=$B$463),((1/3)*$C$463),"")</f>
        <v/>
      </c>
      <c r="ADZ463" s="269" t="str">
        <f>IF(AND($A$463&lt;=CM$367,CM$367&lt;=$B$463),((2/3)*$C$463),"")</f>
        <v/>
      </c>
      <c r="AEA463" s="269" t="str">
        <f>IF(AND($A$463&lt;=CM$367,CM$367&lt;=$B$463),$D$463,"")</f>
        <v/>
      </c>
      <c r="AEB463" s="269" t="str">
        <f>IF(AND($A$463&lt;=CM$367,CM$367&lt;=$B$463),((1/3)*$D$463),"")</f>
        <v/>
      </c>
      <c r="AEC463" s="269" t="str">
        <f>IF(AND($A$463&lt;=CM$367,CM$367&lt;=$B$463),((2/3)*$D$463),"")</f>
        <v/>
      </c>
      <c r="AED463" s="269" t="str">
        <f>IF(AND($A$463&lt;=CM$367,CM$367&lt;=$B$463),$E$463,"")</f>
        <v/>
      </c>
      <c r="AEE463" s="269" t="str">
        <f>IF(AND($A$463&lt;=CM$367,CM$367&lt;=$B$463),((1/3)*$E$463),"")</f>
        <v/>
      </c>
      <c r="AEF463" s="269" t="str">
        <f>IF(AND($A$463&lt;=CM$367,CM$367&lt;=$B$463),((2/3)*$E$463),"")</f>
        <v/>
      </c>
      <c r="AEG463" s="269" t="str">
        <f>IF(AND($A$463&lt;=CN$367,CN$367&lt;=$B$463),$C$463,"")</f>
        <v/>
      </c>
      <c r="AEH463" s="269" t="str">
        <f>IF(AND($A$463&lt;=CN$367,CN$367&lt;=$B$463),((1/3)*$C$463),"")</f>
        <v/>
      </c>
      <c r="AEI463" s="269" t="str">
        <f>IF(AND($A$463&lt;=CN$367,CN$367&lt;=$B$463),((2/3)*$C$463),"")</f>
        <v/>
      </c>
      <c r="AEJ463" s="269" t="str">
        <f>IF(AND($A$463&lt;=CN$367,CN$367&lt;=$B$463),$D$463,"")</f>
        <v/>
      </c>
      <c r="AEK463" s="269" t="str">
        <f>IF(AND($A$463&lt;=CN$367,CN$367&lt;=$B$463),((1/3)*$D$463),"")</f>
        <v/>
      </c>
      <c r="AEL463" s="269" t="str">
        <f>IF(AND($A$463&lt;=CN$367,CN$367&lt;=$B$463),((2/3)*$D$463),"")</f>
        <v/>
      </c>
      <c r="AEM463" s="269" t="str">
        <f>IF(AND($A$463&lt;=CN$367,CN$367&lt;=$B$463),$E$463,"")</f>
        <v/>
      </c>
      <c r="AEN463" s="269" t="str">
        <f>IF(AND($A$463&lt;=CN$367,CN$367&lt;=$B$463),((1/3)*$E$463),"")</f>
        <v/>
      </c>
      <c r="AEO463" s="269" t="str">
        <f>IF(AND($A$463&lt;=CN$367,CN$367&lt;=$B$463),((2/3)*$E$463),"")</f>
        <v/>
      </c>
      <c r="AEP463" s="269" t="str">
        <f>IF(AND($A$463&lt;=CO$367,CO$367&lt;=$B$463),$C$463,"")</f>
        <v/>
      </c>
      <c r="AEQ463" s="269" t="str">
        <f>IF(AND($A$463&lt;=CO$367,CO$367&lt;=$B$463),((1/3)*$C$463),"")</f>
        <v/>
      </c>
      <c r="AER463" s="269" t="str">
        <f>IF(AND($A$463&lt;=CO$367,CO$367&lt;=$B$463),((2/3)*$C$463),"")</f>
        <v/>
      </c>
      <c r="AES463" s="269" t="str">
        <f>IF(AND($A$463&lt;=CO$367,CO$367&lt;=$B$463),$D$463,"")</f>
        <v/>
      </c>
      <c r="AET463" s="269" t="str">
        <f>IF(AND($A$463&lt;=CO$367,CO$367&lt;=$B$463),((1/3)*$D$463),"")</f>
        <v/>
      </c>
      <c r="AEU463" s="269" t="str">
        <f>IF(AND($A$463&lt;=CO$367,CO$367&lt;=$B$463),((2/3)*$D$463),"")</f>
        <v/>
      </c>
      <c r="AEV463" s="269" t="str">
        <f>IF(AND($A$463&lt;=CO$367,CO$367&lt;=$B$463),$E$463,"")</f>
        <v/>
      </c>
      <c r="AEW463" s="269" t="str">
        <f>IF(AND($A$463&lt;=CO$367,CO$367&lt;=$B$463),((1/3)*$E$463),"")</f>
        <v/>
      </c>
      <c r="AEX463" s="269" t="str">
        <f>IF(AND($A$463&lt;=CO$367,CO$367&lt;=$B$463),((2/3)*$E$463),"")</f>
        <v/>
      </c>
      <c r="AEY463" s="269" t="str">
        <f>IF(AND($A$463&lt;=CP$367,CP$367&lt;=$B$463),$C$463,"")</f>
        <v/>
      </c>
      <c r="AEZ463" s="269" t="str">
        <f>IF(AND($A$463&lt;=CP$367,CP$367&lt;=$B$463),((1/3)*$C$463),"")</f>
        <v/>
      </c>
      <c r="AFA463" s="269" t="str">
        <f>IF(AND($A$463&lt;=CP$367,CP$367&lt;=$B$463),((2/3)*$C$463),"")</f>
        <v/>
      </c>
      <c r="AFB463" s="269" t="str">
        <f>IF(AND($A$463&lt;=CP$367,CP$367&lt;=$B$463),$D$463,"")</f>
        <v/>
      </c>
      <c r="AFC463" s="269" t="str">
        <f>IF(AND($A$463&lt;=CP$367,CP$367&lt;=$B$463),((1/3)*$D$463),"")</f>
        <v/>
      </c>
      <c r="AFD463" s="269" t="str">
        <f>IF(AND($A$463&lt;=CP$367,CP$367&lt;=$B$463),((2/3)*$D$463),"")</f>
        <v/>
      </c>
      <c r="AFE463" s="269" t="str">
        <f>IF(AND($A$463&lt;=CP$367,CP$367&lt;=$B$463),$E$463,"")</f>
        <v/>
      </c>
      <c r="AFF463" s="269" t="str">
        <f>IF(AND($A$463&lt;=CP$367,CP$367&lt;=$B$463),((1/3)*$E$463),"")</f>
        <v/>
      </c>
      <c r="AFG463" s="269" t="str">
        <f>IF(AND($A$463&lt;=CP$367,CP$367&lt;=$B$463),((2/3)*$E$463),"")</f>
        <v/>
      </c>
      <c r="AFH463" s="269" t="str">
        <f>IF(AND($A$463&lt;=CQ$367,CQ$367&lt;=$B$463),$C$463,"")</f>
        <v/>
      </c>
      <c r="AFI463" s="269" t="str">
        <f>IF(AND($A$463&lt;=CQ$367,CQ$367&lt;=$B$463),((1/3)*$C$463),"")</f>
        <v/>
      </c>
      <c r="AFJ463" s="269" t="str">
        <f>IF(AND($A$463&lt;=CQ$367,CQ$367&lt;=$B$463),((2/3)*$C$463),"")</f>
        <v/>
      </c>
      <c r="AFK463" s="269" t="str">
        <f>IF(AND($A$463&lt;=CQ$367,CQ$367&lt;=$B$463),$D$463,"")</f>
        <v/>
      </c>
      <c r="AFL463" s="269" t="str">
        <f>IF(AND($A$463&lt;=CQ$367,CQ$367&lt;=$B$463),((1/3)*$D$463),"")</f>
        <v/>
      </c>
      <c r="AFM463" s="269" t="str">
        <f>IF(AND($A$463&lt;=CQ$367,CQ$367&lt;=$B$463),((2/3)*$D$463),"")</f>
        <v/>
      </c>
      <c r="AFN463" s="269" t="str">
        <f>IF(AND($A$463&lt;=CQ$367,CQ$367&lt;=$B$463),$E$463,"")</f>
        <v/>
      </c>
      <c r="AFO463" s="269" t="str">
        <f>IF(AND($A$463&lt;=CQ$367,CQ$367&lt;=$B$463),((1/3)*$E$463),"")</f>
        <v/>
      </c>
      <c r="AFP463" s="269" t="str">
        <f>IF(AND($A$463&lt;=CQ$367,CQ$367&lt;=$B$463),((2/3)*$E$463),"")</f>
        <v/>
      </c>
      <c r="AFQ463" s="269" t="str">
        <f>IF(AND($A$463&lt;=CR$367,CR$367&lt;=$B$463),$C$463,"")</f>
        <v/>
      </c>
      <c r="AFR463" s="269" t="str">
        <f>IF(AND($A$463&lt;=CR$367,CR$367&lt;=$B$463),((1/3)*$C$463),"")</f>
        <v/>
      </c>
      <c r="AFS463" s="269" t="str">
        <f>IF(AND($A$463&lt;=CR$367,CR$367&lt;=$B$463),((2/3)*$C$463),"")</f>
        <v/>
      </c>
      <c r="AFT463" s="269" t="str">
        <f>IF(AND($A$463&lt;=CR$367,CR$367&lt;=$B$463),$D$463,"")</f>
        <v/>
      </c>
      <c r="AFU463" s="269" t="str">
        <f>IF(AND($A$463&lt;=CR$367,CR$367&lt;=$B$463),((1/3)*$D$463),"")</f>
        <v/>
      </c>
      <c r="AFV463" s="269" t="str">
        <f>IF(AND($A$463&lt;=CR$367,CR$367&lt;=$B$463),((2/3)*$D$463),"")</f>
        <v/>
      </c>
      <c r="AFW463" s="269" t="str">
        <f>IF(AND($A$463&lt;=CR$367,CR$367&lt;=$B$463),$E$463,"")</f>
        <v/>
      </c>
      <c r="AFX463" s="269" t="str">
        <f>IF(AND($A$463&lt;=CR$367,CR$367&lt;=$B$463),((1/3)*$E$463),"")</f>
        <v/>
      </c>
      <c r="AFY463" s="269" t="str">
        <f>IF(AND($A$463&lt;=CR$367,CR$367&lt;=$B$463),((2/3)*$E$463),"")</f>
        <v/>
      </c>
      <c r="AFZ463" s="269" t="str">
        <f>IF(AND($A$463&lt;=CS$367,CS$367&lt;=$B$463),$C$463,"")</f>
        <v/>
      </c>
      <c r="AGA463" s="269" t="str">
        <f>IF(AND($A$463&lt;=CS$367,CS$367&lt;=$B$463),((1/3)*$C$463),"")</f>
        <v/>
      </c>
      <c r="AGB463" s="269" t="str">
        <f>IF(AND($A$463&lt;=CS$367,CS$367&lt;=$B$463),((2/3)*$C$463),"")</f>
        <v/>
      </c>
      <c r="AGC463" s="269" t="str">
        <f>IF(AND($A$463&lt;=CS$367,CS$367&lt;=$B$463),$D$463,"")</f>
        <v/>
      </c>
      <c r="AGD463" s="269" t="str">
        <f>IF(AND($A$463&lt;=CS$367,CS$367&lt;=$B$463),((1/3)*$D$463),"")</f>
        <v/>
      </c>
      <c r="AGE463" s="269" t="str">
        <f>IF(AND($A$463&lt;=CS$367,CS$367&lt;=$B$463),((2/3)*$D$463),"")</f>
        <v/>
      </c>
      <c r="AGF463" s="269" t="str">
        <f>IF(AND($A$463&lt;=CS$367,CS$367&lt;=$B$463),$E$463,"")</f>
        <v/>
      </c>
      <c r="AGG463" s="269" t="str">
        <f>IF(AND($A$463&lt;=CS$367,CS$367&lt;=$B$463),((1/3)*$E$463),"")</f>
        <v/>
      </c>
      <c r="AGH463" s="269" t="str">
        <f>IF(AND($A$463&lt;=CS$367,CS$367&lt;=$B$463),((2/3)*$E$463),"")</f>
        <v/>
      </c>
      <c r="AGI463" s="269" t="str">
        <f>IF(AND($A$463&lt;=CT$367,CT$367&lt;=$B$463),$C$463,"")</f>
        <v/>
      </c>
      <c r="AGJ463" s="269" t="str">
        <f>IF(AND($A$463&lt;=CT$367,CT$367&lt;=$B$463),((1/3)*$C$463),"")</f>
        <v/>
      </c>
      <c r="AGK463" s="269" t="str">
        <f>IF(AND($A$463&lt;=CT$367,CT$367&lt;=$B$463),((2/3)*$C$463),"")</f>
        <v/>
      </c>
      <c r="AGL463" s="269" t="str">
        <f>IF(AND($A$463&lt;=CT$367,CT$367&lt;=$B$463),$D$463,"")</f>
        <v/>
      </c>
      <c r="AGM463" s="269" t="str">
        <f>IF(AND($A$463&lt;=CT$367,CT$367&lt;=$B$463),((1/3)*$D$463),"")</f>
        <v/>
      </c>
      <c r="AGN463" s="269" t="str">
        <f>IF(AND($A$463&lt;=CT$367,CT$367&lt;=$B$463),((2/3)*$D$463),"")</f>
        <v/>
      </c>
      <c r="AGO463" s="269" t="str">
        <f>IF(AND($A$463&lt;=CT$367,CT$367&lt;=$B$463),$E$463,"")</f>
        <v/>
      </c>
      <c r="AGP463" s="269" t="str">
        <f>IF(AND($A$463&lt;=CT$367,CT$367&lt;=$B$463),((1/3)*$E$463),"")</f>
        <v/>
      </c>
      <c r="AGQ463" s="269" t="str">
        <f>IF(AND($A$463&lt;=CT$367,CT$367&lt;=$B$463),((2/3)*$E$463),"")</f>
        <v/>
      </c>
      <c r="AGR463" s="269" t="str">
        <f>IF(AND($A$463&lt;=CU$367,CU$367&lt;=$B$463),$C$463,"")</f>
        <v/>
      </c>
      <c r="AGS463" s="269" t="str">
        <f>IF(AND($A$463&lt;=CU$367,CU$367&lt;=$B$463),((1/3)*$C$463),"")</f>
        <v/>
      </c>
      <c r="AGT463" s="269" t="str">
        <f>IF(AND($A$463&lt;=CU$367,CU$367&lt;=$B$463),((2/3)*$C$463),"")</f>
        <v/>
      </c>
      <c r="AGU463" s="269" t="str">
        <f>IF(AND($A$463&lt;=CU$367,CU$367&lt;=$B$463),$D$463,"")</f>
        <v/>
      </c>
      <c r="AGV463" s="269" t="str">
        <f>IF(AND($A$463&lt;=CU$367,CU$367&lt;=$B$463),((1/3)*$D$463),"")</f>
        <v/>
      </c>
      <c r="AGW463" s="269" t="str">
        <f>IF(AND($A$463&lt;=CU$367,CU$367&lt;=$B$463),((2/3)*$D$463),"")</f>
        <v/>
      </c>
      <c r="AGX463" s="269" t="str">
        <f>IF(AND($A$463&lt;=CU$367,CU$367&lt;=$B$463),$E$463,"")</f>
        <v/>
      </c>
      <c r="AGY463" s="269" t="str">
        <f>IF(AND($A$463&lt;=CU$367,CU$367&lt;=$B$463),((1/3)*$E$463),"")</f>
        <v/>
      </c>
      <c r="AGZ463" s="269" t="str">
        <f>IF(AND($A$463&lt;=CU$367,CU$367&lt;=$B$463),((2/3)*$E$463),"")</f>
        <v/>
      </c>
      <c r="AHA463" s="269" t="str">
        <f>IF(AND($A$463&lt;=CV$367,CV$367&lt;=$B$463),$C$463,"")</f>
        <v/>
      </c>
      <c r="AHB463" s="269" t="str">
        <f>IF(AND($A$463&lt;=CV$367,CV$367&lt;=$B$463),((1/3)*$C$463),"")</f>
        <v/>
      </c>
      <c r="AHC463" s="269" t="str">
        <f>IF(AND($A$463&lt;=CV$367,CV$367&lt;=$B$463),((2/3)*$C$463),"")</f>
        <v/>
      </c>
      <c r="AHD463" s="269" t="str">
        <f>IF(AND($A$463&lt;=CV$367,CV$367&lt;=$B$463),$D$463,"")</f>
        <v/>
      </c>
      <c r="AHE463" s="269" t="str">
        <f>IF(AND($A$463&lt;=CV$367,CV$367&lt;=$B$463),((1/3)*$D$463),"")</f>
        <v/>
      </c>
      <c r="AHF463" s="269" t="str">
        <f>IF(AND($A$463&lt;=CV$367,CV$367&lt;=$B$463),((2/3)*$D$463),"")</f>
        <v/>
      </c>
      <c r="AHG463" s="269" t="str">
        <f>IF(AND($A$463&lt;=CV$367,CV$367&lt;=$B$463),$E$463,"")</f>
        <v/>
      </c>
      <c r="AHH463" s="269" t="str">
        <f>IF(AND($A$463&lt;=CV$367,CV$367&lt;=$B$463),((1/3)*$E$463),"")</f>
        <v/>
      </c>
      <c r="AHI463" s="269" t="str">
        <f>IF(AND($A$463&lt;=CV$367,CV$367&lt;=$B$463),((2/3)*$E$463),"")</f>
        <v/>
      </c>
      <c r="AHJ463" s="269" t="str">
        <f>IF(AND($A$463&lt;=CW$367,CW$367&lt;=$B$463),$C$463,"")</f>
        <v/>
      </c>
      <c r="AHK463" s="269" t="str">
        <f>IF(AND($A$463&lt;=CW$367,CW$367&lt;=$B$463),((1/3)*$C$463),"")</f>
        <v/>
      </c>
      <c r="AHL463" s="269" t="str">
        <f>IF(AND($A$463&lt;=CW$367,CW$367&lt;=$B$463),((2/3)*$C$463),"")</f>
        <v/>
      </c>
      <c r="AHM463" s="269" t="str">
        <f>IF(AND($A$463&lt;=CW$367,CW$367&lt;=$B$463),$D$463,"")</f>
        <v/>
      </c>
      <c r="AHN463" s="269" t="str">
        <f>IF(AND($A$463&lt;=CW$367,CW$367&lt;=$B$463),((1/3)*$D$463),"")</f>
        <v/>
      </c>
      <c r="AHO463" s="269" t="str">
        <f>IF(AND($A$463&lt;=CW$367,CW$367&lt;=$B$463),((2/3)*$D$463),"")</f>
        <v/>
      </c>
      <c r="AHP463" s="269" t="str">
        <f>IF(AND($A$463&lt;=CW$367,CW$367&lt;=$B$463),$E$463,"")</f>
        <v/>
      </c>
      <c r="AHQ463" s="269" t="str">
        <f>IF(AND($A$463&lt;=CW$367,CW$367&lt;=$B$463),((1/3)*$E$463),"")</f>
        <v/>
      </c>
      <c r="AHR463" s="269" t="str">
        <f>IF(AND($A$463&lt;=CW$367,CW$367&lt;=$B$463),((2/3)*$E$463),"")</f>
        <v/>
      </c>
      <c r="AHS463" s="269" t="str">
        <f>IF(AND($A$463&lt;=CX$367,CX$367&lt;=$B$463),$C$463,"")</f>
        <v/>
      </c>
      <c r="AHT463" s="269" t="str">
        <f>IF(AND($A$463&lt;=CX$367,CX$367&lt;=$B$463),((1/3)*$C$463),"")</f>
        <v/>
      </c>
      <c r="AHU463" s="269" t="str">
        <f>IF(AND($A$463&lt;=CX$367,CX$367&lt;=$B$463),((2/3)*$C$463),"")</f>
        <v/>
      </c>
      <c r="AHV463" s="269" t="str">
        <f>IF(AND($A$463&lt;=CX$367,CX$367&lt;=$B$463),$D$463,"")</f>
        <v/>
      </c>
      <c r="AHW463" s="269" t="str">
        <f>IF(AND($A$463&lt;=CX$367,CX$367&lt;=$B$463),((1/3)*$D$463),"")</f>
        <v/>
      </c>
      <c r="AHX463" s="269" t="str">
        <f>IF(AND($A$463&lt;=CX$367,CX$367&lt;=$B$463),((2/3)*$D$463),"")</f>
        <v/>
      </c>
      <c r="AHY463" s="269" t="str">
        <f>IF(AND($A$463&lt;=CX$367,CX$367&lt;=$B$463),$E$463,"")</f>
        <v/>
      </c>
      <c r="AHZ463" s="269" t="str">
        <f>IF(AND($A$463&lt;=CX$367,CX$367&lt;=$B$463),((1/3)*$E$463),"")</f>
        <v/>
      </c>
      <c r="AIA463" s="269" t="str">
        <f>IF(AND($A$463&lt;=CX$367,CX$367&lt;=$B$463),((2/3)*$E$463),"")</f>
        <v/>
      </c>
      <c r="AIB463" s="269" t="str">
        <f>IF(AND($A$463&lt;=CY$367,CY$367&lt;=$B$463),$C$463,"")</f>
        <v/>
      </c>
      <c r="AIC463" s="269" t="str">
        <f>IF(AND($A$463&lt;=CY$367,CY$367&lt;=$B$463),((1/3)*$C$463),"")</f>
        <v/>
      </c>
      <c r="AID463" s="269" t="str">
        <f>IF(AND($A$463&lt;=CY$367,CY$367&lt;=$B$463),((2/3)*$C$463),"")</f>
        <v/>
      </c>
      <c r="AIE463" s="269" t="str">
        <f>IF(AND($A$463&lt;=CY$367,CY$367&lt;=$B$463),$D$463,"")</f>
        <v/>
      </c>
      <c r="AIF463" s="269" t="str">
        <f>IF(AND($A$463&lt;=CY$367,CY$367&lt;=$B$463),((1/3)*$D$463),"")</f>
        <v/>
      </c>
      <c r="AIG463" s="269" t="str">
        <f>IF(AND($A$463&lt;=CY$367,CY$367&lt;=$B$463),((2/3)*$D$463),"")</f>
        <v/>
      </c>
      <c r="AIH463" s="269" t="str">
        <f>IF(AND($A$463&lt;=CY$367,CY$367&lt;=$B$463),$E$463,"")</f>
        <v/>
      </c>
      <c r="AII463" s="269" t="str">
        <f>IF(AND($A$463&lt;=CY$367,CY$367&lt;=$B$463),((1/3)*$E$463),"")</f>
        <v/>
      </c>
      <c r="AIJ463" s="269" t="str">
        <f>IF(AND($A$463&lt;=CY$367,CY$367&lt;=$B$463),((2/3)*$E$463),"")</f>
        <v/>
      </c>
      <c r="AIK463" s="269" t="str">
        <f>IF(AND($A$463&lt;=CZ$367,CZ$367&lt;=$B$463),$C$463,"")</f>
        <v/>
      </c>
      <c r="AIL463" s="269" t="str">
        <f>IF(AND($A$463&lt;=CZ$367,CZ$367&lt;=$B$463),((1/3)*$C$463),"")</f>
        <v/>
      </c>
      <c r="AIM463" s="269" t="str">
        <f>IF(AND($A$463&lt;=CZ$367,CZ$367&lt;=$B$463),((2/3)*$C$463),"")</f>
        <v/>
      </c>
      <c r="AIN463" s="269" t="str">
        <f>IF(AND($A$463&lt;=CZ$367,CZ$367&lt;=$B$463),$D$463,"")</f>
        <v/>
      </c>
      <c r="AIO463" s="269" t="str">
        <f>IF(AND($A$463&lt;=CZ$367,CZ$367&lt;=$B$463),((1/3)*$D$463),"")</f>
        <v/>
      </c>
      <c r="AIP463" s="269" t="str">
        <f>IF(AND($A$463&lt;=CZ$367,CZ$367&lt;=$B$463),((2/3)*$D$463),"")</f>
        <v/>
      </c>
      <c r="AIQ463" s="269" t="str">
        <f>IF(AND($A$463&lt;=CZ$367,CZ$367&lt;=$B$463),$E$463,"")</f>
        <v/>
      </c>
      <c r="AIR463" s="269" t="str">
        <f>IF(AND($A$463&lt;=CZ$367,CZ$367&lt;=$B$463),((1/3)*$E$463),"")</f>
        <v/>
      </c>
      <c r="AIS463" s="269" t="str">
        <f>IF(AND($A$463&lt;=CZ$367,CZ$367&lt;=$B$463),((2/3)*$E$463),"")</f>
        <v/>
      </c>
    </row>
    <row r="464" spans="1:929" hidden="1">
      <c r="A464" s="260">
        <v>2676</v>
      </c>
      <c r="B464" s="257">
        <v>3450</v>
      </c>
      <c r="C464" s="271">
        <v>25</v>
      </c>
      <c r="D464" s="271">
        <v>19</v>
      </c>
      <c r="E464" s="271">
        <v>14</v>
      </c>
      <c r="F464" s="6"/>
      <c r="G464" s="6"/>
      <c r="H464" s="6"/>
      <c r="I464" s="6"/>
      <c r="J464" s="6"/>
      <c r="K464" s="6"/>
      <c r="L464" s="6"/>
      <c r="M464" s="6"/>
      <c r="N464" s="6"/>
      <c r="O464" s="6"/>
      <c r="Q464" s="269" t="str">
        <f t="shared" si="991"/>
        <v/>
      </c>
      <c r="R464" s="269" t="str">
        <f t="shared" si="992"/>
        <v/>
      </c>
      <c r="S464" s="269" t="str">
        <f t="shared" si="993"/>
        <v/>
      </c>
      <c r="T464" s="269" t="str">
        <f t="shared" si="994"/>
        <v/>
      </c>
      <c r="U464" s="269" t="str">
        <f t="shared" si="995"/>
        <v/>
      </c>
      <c r="V464" s="269" t="str">
        <f t="shared" si="996"/>
        <v/>
      </c>
      <c r="W464" s="269" t="str">
        <f t="shared" si="997"/>
        <v/>
      </c>
      <c r="X464" s="269" t="str">
        <f t="shared" si="998"/>
        <v/>
      </c>
      <c r="Y464" s="269"/>
      <c r="Z464" s="269"/>
      <c r="AA464" s="269"/>
      <c r="AB464" s="269" t="str">
        <f t="shared" si="999"/>
        <v/>
      </c>
      <c r="AC464" s="269" t="str">
        <f t="shared" si="1000"/>
        <v/>
      </c>
      <c r="AD464" s="269" t="str">
        <f t="shared" si="1001"/>
        <v/>
      </c>
      <c r="AE464" s="269" t="str">
        <f t="shared" si="1002"/>
        <v/>
      </c>
      <c r="AF464" s="269" t="str">
        <f t="shared" si="1003"/>
        <v/>
      </c>
      <c r="AG464" s="269" t="str">
        <f t="shared" si="1004"/>
        <v/>
      </c>
      <c r="AH464" s="269"/>
      <c r="AI464" s="269" t="str">
        <f t="shared" si="1005"/>
        <v/>
      </c>
      <c r="AJ464" s="269" t="str">
        <f t="shared" si="1163"/>
        <v/>
      </c>
      <c r="AK464" s="269" t="str">
        <f t="shared" si="1164"/>
        <v/>
      </c>
      <c r="AL464" s="269" t="str">
        <f t="shared" si="1165"/>
        <v/>
      </c>
      <c r="AM464" s="269" t="str">
        <f t="shared" si="1006"/>
        <v/>
      </c>
      <c r="AN464" s="269" t="str">
        <f t="shared" si="1007"/>
        <v/>
      </c>
      <c r="AO464" s="269" t="str">
        <f t="shared" si="1008"/>
        <v/>
      </c>
      <c r="AP464" s="269" t="str">
        <f t="shared" si="1009"/>
        <v/>
      </c>
      <c r="AQ464" s="269" t="str">
        <f t="shared" si="1010"/>
        <v/>
      </c>
      <c r="AR464" s="269" t="str">
        <f t="shared" si="1011"/>
        <v/>
      </c>
      <c r="AS464" s="269" t="str">
        <f t="shared" si="1012"/>
        <v/>
      </c>
      <c r="AT464" s="269" t="str">
        <f t="shared" si="1013"/>
        <v/>
      </c>
      <c r="AU464" s="269" t="str">
        <f t="shared" si="1014"/>
        <v/>
      </c>
      <c r="AV464" s="269" t="str">
        <f t="shared" si="1015"/>
        <v/>
      </c>
      <c r="AW464" s="269" t="str">
        <f t="shared" si="1016"/>
        <v/>
      </c>
      <c r="AX464" s="269" t="str">
        <f t="shared" si="1017"/>
        <v/>
      </c>
      <c r="AY464" s="269" t="str">
        <f t="shared" si="1018"/>
        <v/>
      </c>
      <c r="AZ464" s="269" t="str">
        <f t="shared" si="1019"/>
        <v/>
      </c>
      <c r="BA464" s="269" t="str">
        <f t="shared" si="1020"/>
        <v/>
      </c>
      <c r="BB464" s="269" t="str">
        <f t="shared" si="1021"/>
        <v/>
      </c>
      <c r="BC464" s="269" t="str">
        <f t="shared" si="1022"/>
        <v/>
      </c>
      <c r="BD464" s="269" t="str">
        <f t="shared" si="1023"/>
        <v/>
      </c>
      <c r="BE464" s="269" t="str">
        <f t="shared" si="1024"/>
        <v/>
      </c>
      <c r="BF464" s="269" t="str">
        <f t="shared" si="1025"/>
        <v/>
      </c>
      <c r="BG464" s="269" t="str">
        <f t="shared" si="1026"/>
        <v/>
      </c>
      <c r="BH464" s="269" t="str">
        <f t="shared" si="1027"/>
        <v/>
      </c>
      <c r="BI464" s="269" t="str">
        <f t="shared" si="1028"/>
        <v/>
      </c>
      <c r="BJ464" s="269" t="str">
        <f t="shared" si="1029"/>
        <v/>
      </c>
      <c r="BK464" s="269" t="str">
        <f t="shared" si="1030"/>
        <v/>
      </c>
      <c r="BL464" s="269" t="str">
        <f t="shared" si="1031"/>
        <v/>
      </c>
      <c r="BM464" s="269" t="str">
        <f t="shared" si="1032"/>
        <v/>
      </c>
      <c r="BN464" s="269" t="str">
        <f t="shared" si="1033"/>
        <v/>
      </c>
      <c r="BO464" s="269" t="str">
        <f t="shared" si="1034"/>
        <v/>
      </c>
      <c r="BP464" s="269" t="str">
        <f t="shared" si="1035"/>
        <v/>
      </c>
      <c r="BQ464" s="269" t="str">
        <f t="shared" si="1036"/>
        <v/>
      </c>
      <c r="BR464" s="269" t="str">
        <f t="shared" si="1037"/>
        <v/>
      </c>
      <c r="BS464" s="269" t="str">
        <f t="shared" si="1038"/>
        <v/>
      </c>
      <c r="BT464" s="269" t="str">
        <f t="shared" si="1039"/>
        <v/>
      </c>
      <c r="BU464" s="269" t="str">
        <f t="shared" si="1040"/>
        <v/>
      </c>
      <c r="BV464" s="269" t="str">
        <f t="shared" si="1041"/>
        <v/>
      </c>
      <c r="BW464" s="269" t="str">
        <f t="shared" si="1042"/>
        <v/>
      </c>
      <c r="BX464" s="269" t="str">
        <f t="shared" si="1043"/>
        <v/>
      </c>
      <c r="BY464" s="269" t="str">
        <f t="shared" si="1044"/>
        <v/>
      </c>
      <c r="BZ464" s="269" t="str">
        <f t="shared" si="1045"/>
        <v/>
      </c>
      <c r="CA464" s="269" t="str">
        <f t="shared" si="1046"/>
        <v/>
      </c>
      <c r="CB464" s="269" t="str">
        <f t="shared" si="1047"/>
        <v/>
      </c>
      <c r="CC464" s="269" t="str">
        <f t="shared" si="1048"/>
        <v/>
      </c>
      <c r="CD464" s="269" t="str">
        <f t="shared" si="1049"/>
        <v/>
      </c>
      <c r="CE464" s="269" t="str">
        <f t="shared" si="1050"/>
        <v/>
      </c>
      <c r="CF464" s="269" t="str">
        <f t="shared" si="1051"/>
        <v/>
      </c>
      <c r="CG464" s="269" t="str">
        <f t="shared" si="1052"/>
        <v/>
      </c>
      <c r="CH464" s="269" t="str">
        <f t="shared" si="1053"/>
        <v/>
      </c>
      <c r="CI464" s="269" t="str">
        <f t="shared" si="1054"/>
        <v/>
      </c>
      <c r="CJ464" s="269" t="str">
        <f t="shared" si="1055"/>
        <v/>
      </c>
      <c r="CK464" s="269" t="str">
        <f t="shared" si="1056"/>
        <v/>
      </c>
      <c r="CL464" s="269" t="str">
        <f t="shared" si="1057"/>
        <v/>
      </c>
      <c r="CM464" s="269" t="str">
        <f t="shared" si="1058"/>
        <v/>
      </c>
      <c r="CN464" s="269" t="str">
        <f t="shared" si="1059"/>
        <v/>
      </c>
      <c r="CO464" s="269" t="str">
        <f t="shared" si="1060"/>
        <v/>
      </c>
      <c r="CP464" s="269" t="str">
        <f t="shared" si="1061"/>
        <v/>
      </c>
      <c r="CQ464" s="269" t="str">
        <f t="shared" si="1062"/>
        <v/>
      </c>
      <c r="CR464" s="269" t="str">
        <f t="shared" si="1063"/>
        <v/>
      </c>
      <c r="CS464" s="269" t="str">
        <f t="shared" si="1064"/>
        <v/>
      </c>
      <c r="CT464" s="269" t="str">
        <f t="shared" si="1065"/>
        <v/>
      </c>
      <c r="CU464" s="269" t="str">
        <f t="shared" si="1066"/>
        <v/>
      </c>
      <c r="CV464" s="269" t="str">
        <f t="shared" si="1067"/>
        <v/>
      </c>
      <c r="CW464" s="269" t="str">
        <f t="shared" si="1068"/>
        <v/>
      </c>
      <c r="CX464" s="269" t="str">
        <f t="shared" si="1069"/>
        <v/>
      </c>
      <c r="CY464" s="269" t="str">
        <f t="shared" si="1070"/>
        <v/>
      </c>
      <c r="CZ464" s="269" t="str">
        <f t="shared" si="1071"/>
        <v/>
      </c>
      <c r="DA464" s="269" t="str">
        <f t="shared" si="1072"/>
        <v/>
      </c>
      <c r="DB464" s="269" t="str">
        <f t="shared" si="1073"/>
        <v/>
      </c>
      <c r="DC464" s="269" t="str">
        <f t="shared" si="1074"/>
        <v/>
      </c>
      <c r="DD464" s="269" t="str">
        <f t="shared" si="1075"/>
        <v/>
      </c>
      <c r="DE464" s="269" t="str">
        <f t="shared" si="1076"/>
        <v/>
      </c>
      <c r="DF464" s="269" t="str">
        <f t="shared" si="1077"/>
        <v/>
      </c>
      <c r="DG464" s="269" t="str">
        <f t="shared" si="1078"/>
        <v/>
      </c>
      <c r="DH464" s="269" t="str">
        <f t="shared" si="1079"/>
        <v/>
      </c>
      <c r="DI464" s="269" t="str">
        <f t="shared" si="1080"/>
        <v/>
      </c>
      <c r="DJ464" s="269" t="str">
        <f t="shared" si="1081"/>
        <v/>
      </c>
      <c r="DK464" s="269" t="str">
        <f t="shared" si="1082"/>
        <v/>
      </c>
      <c r="DL464" s="269" t="str">
        <f t="shared" si="1083"/>
        <v/>
      </c>
      <c r="DM464" s="269" t="str">
        <f t="shared" si="1084"/>
        <v/>
      </c>
      <c r="DN464" s="269" t="str">
        <f t="shared" si="1085"/>
        <v/>
      </c>
      <c r="DO464" s="269" t="str">
        <f t="shared" si="1086"/>
        <v/>
      </c>
      <c r="DP464" s="269" t="str">
        <f t="shared" si="1087"/>
        <v/>
      </c>
      <c r="DQ464" s="269" t="str">
        <f t="shared" si="1088"/>
        <v/>
      </c>
      <c r="DR464" s="269" t="str">
        <f t="shared" si="1089"/>
        <v/>
      </c>
      <c r="DS464" s="269" t="str">
        <f t="shared" si="1090"/>
        <v/>
      </c>
      <c r="DT464" s="269" t="str">
        <f t="shared" si="1091"/>
        <v/>
      </c>
      <c r="DU464" s="269" t="str">
        <f t="shared" si="1092"/>
        <v/>
      </c>
      <c r="DV464" s="269" t="str">
        <f t="shared" si="1093"/>
        <v/>
      </c>
      <c r="DW464" s="269" t="str">
        <f t="shared" si="1094"/>
        <v/>
      </c>
      <c r="DX464" s="269" t="str">
        <f t="shared" si="1095"/>
        <v/>
      </c>
      <c r="DY464" s="269" t="str">
        <f t="shared" si="1096"/>
        <v/>
      </c>
      <c r="DZ464" s="269" t="str">
        <f t="shared" si="1097"/>
        <v/>
      </c>
      <c r="EA464" s="269" t="str">
        <f t="shared" si="1098"/>
        <v/>
      </c>
      <c r="EB464" s="269" t="str">
        <f t="shared" si="1099"/>
        <v/>
      </c>
      <c r="EC464" s="269" t="str">
        <f t="shared" si="1100"/>
        <v/>
      </c>
      <c r="ED464" s="269" t="str">
        <f t="shared" si="1101"/>
        <v/>
      </c>
      <c r="EE464" s="269" t="str">
        <f t="shared" si="1102"/>
        <v/>
      </c>
      <c r="EF464" s="269" t="str">
        <f t="shared" si="1103"/>
        <v/>
      </c>
      <c r="EG464" s="269" t="str">
        <f t="shared" si="1104"/>
        <v/>
      </c>
      <c r="EH464" s="269" t="str">
        <f t="shared" si="1105"/>
        <v/>
      </c>
      <c r="EI464" s="269" t="str">
        <f t="shared" si="1106"/>
        <v/>
      </c>
      <c r="EJ464" s="269" t="str">
        <f t="shared" si="1107"/>
        <v/>
      </c>
      <c r="EK464" s="269" t="str">
        <f t="shared" si="1108"/>
        <v/>
      </c>
      <c r="EL464" s="269" t="str">
        <f t="shared" si="1109"/>
        <v/>
      </c>
      <c r="EM464" s="269" t="str">
        <f t="shared" si="1110"/>
        <v/>
      </c>
      <c r="EN464" s="269" t="str">
        <f t="shared" si="1111"/>
        <v/>
      </c>
      <c r="EO464" s="269" t="str">
        <f t="shared" si="1112"/>
        <v/>
      </c>
      <c r="EP464" s="269" t="str">
        <f t="shared" si="1113"/>
        <v/>
      </c>
      <c r="EQ464" s="269" t="str">
        <f t="shared" si="1114"/>
        <v/>
      </c>
      <c r="ER464" s="269" t="str">
        <f t="shared" si="1115"/>
        <v/>
      </c>
      <c r="ES464" s="269" t="str">
        <f t="shared" si="1116"/>
        <v/>
      </c>
      <c r="ET464" s="269" t="str">
        <f t="shared" si="1117"/>
        <v/>
      </c>
      <c r="EU464" s="269" t="str">
        <f t="shared" si="1118"/>
        <v/>
      </c>
      <c r="EV464" s="269" t="str">
        <f t="shared" si="1119"/>
        <v/>
      </c>
      <c r="EW464" s="269" t="str">
        <f t="shared" si="1120"/>
        <v/>
      </c>
      <c r="EX464" s="269" t="str">
        <f t="shared" si="1121"/>
        <v/>
      </c>
      <c r="EY464" s="269" t="str">
        <f t="shared" si="1166"/>
        <v/>
      </c>
      <c r="EZ464" s="269" t="str">
        <f t="shared" si="1122"/>
        <v/>
      </c>
      <c r="FA464" s="269" t="str">
        <f t="shared" si="1123"/>
        <v/>
      </c>
      <c r="FB464" s="269" t="str">
        <f t="shared" si="1124"/>
        <v/>
      </c>
      <c r="FC464" s="269" t="str">
        <f t="shared" si="1125"/>
        <v/>
      </c>
      <c r="FD464" s="269" t="str">
        <f t="shared" si="1126"/>
        <v/>
      </c>
      <c r="FE464" s="269" t="str">
        <f t="shared" si="1127"/>
        <v/>
      </c>
      <c r="FF464" s="269" t="str">
        <f t="shared" si="1128"/>
        <v/>
      </c>
      <c r="FG464" s="269" t="str">
        <f t="shared" si="1129"/>
        <v/>
      </c>
      <c r="FH464" s="269" t="str">
        <f t="shared" si="1130"/>
        <v/>
      </c>
      <c r="FI464" s="269" t="str">
        <f t="shared" si="1131"/>
        <v/>
      </c>
      <c r="FJ464" s="269" t="str">
        <f t="shared" si="1132"/>
        <v/>
      </c>
      <c r="FK464" s="269" t="str">
        <f t="shared" si="1133"/>
        <v/>
      </c>
      <c r="FL464" s="269" t="str">
        <f t="shared" si="1134"/>
        <v/>
      </c>
      <c r="FM464" s="269" t="str">
        <f t="shared" si="1135"/>
        <v/>
      </c>
      <c r="FN464" s="269" t="str">
        <f t="shared" si="1136"/>
        <v/>
      </c>
      <c r="FO464" s="269" t="str">
        <f t="shared" si="1137"/>
        <v/>
      </c>
      <c r="FP464" s="269" t="str">
        <f t="shared" si="1138"/>
        <v/>
      </c>
      <c r="FQ464" s="269" t="str">
        <f t="shared" si="1139"/>
        <v/>
      </c>
      <c r="FR464" s="269" t="str">
        <f t="shared" si="1167"/>
        <v/>
      </c>
      <c r="FS464" s="269" t="str">
        <f t="shared" si="1140"/>
        <v/>
      </c>
      <c r="FT464" s="269" t="str">
        <f t="shared" si="1141"/>
        <v/>
      </c>
      <c r="FU464" s="269" t="str">
        <f t="shared" si="1142"/>
        <v/>
      </c>
      <c r="FV464" s="269" t="str">
        <f t="shared" si="1143"/>
        <v/>
      </c>
      <c r="FW464" s="269" t="str">
        <f t="shared" si="1144"/>
        <v/>
      </c>
      <c r="FX464" s="269" t="str">
        <f t="shared" si="1145"/>
        <v/>
      </c>
      <c r="FY464" s="269" t="str">
        <f t="shared" si="1146"/>
        <v/>
      </c>
      <c r="FZ464" s="269" t="str">
        <f t="shared" si="1147"/>
        <v/>
      </c>
      <c r="GA464" s="269" t="str">
        <f>IF(AND($A$464&lt;=V$367,V$367&lt;=$B$464),$C$464,"")</f>
        <v/>
      </c>
      <c r="GB464" s="269" t="str">
        <f>IF(AND($A$464&lt;=V$367,V$367&lt;=$B$464),((1/3)*$C$464),"")</f>
        <v/>
      </c>
      <c r="GC464" s="269" t="str">
        <f>IF(AND($A$464&lt;=V$367,V$367&lt;=$B$464),((2/3)*$C$464),"")</f>
        <v/>
      </c>
      <c r="GD464" s="269" t="str">
        <f t="shared" si="1148"/>
        <v/>
      </c>
      <c r="GE464" s="269" t="str">
        <f t="shared" si="1149"/>
        <v/>
      </c>
      <c r="GF464" s="269" t="str">
        <f t="shared" si="1150"/>
        <v/>
      </c>
      <c r="GG464" s="269" t="str">
        <f t="shared" si="1151"/>
        <v/>
      </c>
      <c r="GH464" s="269" t="str">
        <f t="shared" si="1152"/>
        <v/>
      </c>
      <c r="GI464" s="269" t="str">
        <f t="shared" si="1153"/>
        <v/>
      </c>
      <c r="GJ464" s="269" t="str">
        <f t="shared" si="1154"/>
        <v/>
      </c>
      <c r="GK464" s="269" t="str">
        <f t="shared" si="1155"/>
        <v/>
      </c>
      <c r="GL464" s="269" t="str">
        <f t="shared" si="1156"/>
        <v/>
      </c>
      <c r="GM464" s="269" t="str">
        <f t="shared" si="1157"/>
        <v/>
      </c>
      <c r="GN464" s="269" t="str">
        <f t="shared" si="1158"/>
        <v/>
      </c>
      <c r="GO464" s="269" t="str">
        <f t="shared" si="1159"/>
        <v/>
      </c>
      <c r="GP464" s="269" t="str">
        <f t="shared" si="1160"/>
        <v/>
      </c>
      <c r="GQ464" s="269" t="str">
        <f t="shared" si="1161"/>
        <v/>
      </c>
      <c r="GR464" s="270" t="str">
        <f t="shared" si="1162"/>
        <v/>
      </c>
      <c r="GS464" s="269" t="str">
        <f>IF(AND($A$464&lt;=X$367,X$367&lt;=$B$464),$C$464,"")</f>
        <v/>
      </c>
      <c r="GT464" s="269" t="str">
        <f>IF(AND($A$464&lt;=X$367,X$367&lt;=$B$464),((1/3)*$C$464),"")</f>
        <v/>
      </c>
      <c r="GU464" s="269" t="str">
        <f>IF(AND($A$464&lt;=X$367,X$367&lt;=$B$464),((2/3)*$C$464),"")</f>
        <v/>
      </c>
      <c r="GV464" s="269" t="str">
        <f>IF(AND($A$464&lt;=X$367,X$367&lt;=$B$464),$D$464,"")</f>
        <v/>
      </c>
      <c r="GW464" s="269" t="str">
        <f>IF(AND($A$464&lt;=X$367,X$367&lt;=$B$464),((1/3)*$D$464),"")</f>
        <v/>
      </c>
      <c r="GX464" s="269" t="str">
        <f>IF(AND($A$464&lt;=X$367,X$367&lt;=$B$464),((2/3)*$D$464),"")</f>
        <v/>
      </c>
      <c r="GY464" s="269" t="str">
        <f>IF(AND($A$464&lt;=X$367,X$367&lt;=$B$464),$E$464,"")</f>
        <v/>
      </c>
      <c r="GZ464" s="269" t="str">
        <f>IF(AND($A$464&lt;=X$367,X$367&lt;=$B$464),((1/3)*$E$464),"")</f>
        <v/>
      </c>
      <c r="HA464" s="269" t="str">
        <f>IF(AND($A$464&lt;=X$367,X$367&lt;=$B$464),((2/3)*$E$464),"")</f>
        <v/>
      </c>
      <c r="HB464" s="269" t="str">
        <f>IF(AND($A$464&lt;=Y$367,Y$367&lt;=$B$464),$C$464,"")</f>
        <v/>
      </c>
      <c r="HC464" s="269" t="str">
        <f>IF(AND($A$464&lt;=Y$367,Y$367&lt;=$B$464),((1/3)*$C$464),"")</f>
        <v/>
      </c>
      <c r="HD464" s="269" t="str">
        <f>IF(AND($A$464&lt;=Y$367,Y$367&lt;=$B$464),((2/3)*$C$464),"")</f>
        <v/>
      </c>
      <c r="HE464" s="269" t="str">
        <f>IF(AND($A$464&lt;=Y$367,Y$367&lt;=$B$464),$D$464,"")</f>
        <v/>
      </c>
      <c r="HF464" s="269" t="str">
        <f>IF(AND($A$464&lt;=Y$367,Y$367&lt;=$B$464),((1/3)*$D$464),"")</f>
        <v/>
      </c>
      <c r="HG464" s="269" t="str">
        <f>IF(AND($A$464&lt;=Y$367,Y$367&lt;=$B$464),((2/3)*$D$464),"")</f>
        <v/>
      </c>
      <c r="HH464" s="269" t="str">
        <f>IF(AND($A$464&lt;=Y$367,Y$367&lt;=$B$464),$E$464,"")</f>
        <v/>
      </c>
      <c r="HI464" s="269" t="str">
        <f>IF(AND($A$464&lt;=Y$367,Y$367&lt;=$B$464),((1/3)*$E$464),"")</f>
        <v/>
      </c>
      <c r="HJ464" s="269" t="str">
        <f>IF(AND($A$464&lt;=Y$367,Y$367&lt;=$B$464),((2/3)*$E$464),"")</f>
        <v/>
      </c>
      <c r="HK464" s="269" t="str">
        <f>IF(AND($A$464&lt;=Z$367,Z$367&lt;=$B$464),$C$464,"")</f>
        <v/>
      </c>
      <c r="HL464" s="269" t="str">
        <f>IF(AND($A$464&lt;=Z$367,Z$367&lt;=$B$464),((1/3)*$C$464),"")</f>
        <v/>
      </c>
      <c r="HM464" s="269" t="str">
        <f>IF(AND($A$464&lt;=Z$367,Z$367&lt;=$B$464),((2/3)*$C$464),"")</f>
        <v/>
      </c>
      <c r="HN464" s="269" t="str">
        <f>IF(AND($A$464&lt;=Z$367,Z$367&lt;=$B$464),$D$464,"")</f>
        <v/>
      </c>
      <c r="HO464" s="269" t="str">
        <f>IF(AND($A$464&lt;=Z$367,Z$367&lt;=$B$464),((1/3)*$D$464),"")</f>
        <v/>
      </c>
      <c r="HP464" s="269" t="str">
        <f>IF(AND($A$464&lt;=Z$367,Z$367&lt;=$B$464),((2/3)*$D$464),"")</f>
        <v/>
      </c>
      <c r="HQ464" s="269" t="str">
        <f>IF(AND($A$464&lt;=Z$367,Z$367&lt;=$B$464),$E$464,"")</f>
        <v/>
      </c>
      <c r="HR464" s="269" t="str">
        <f>IF(AND($A$464&lt;=Z$367,Z$367&lt;=$B$464),((1/3)*$E$464),"")</f>
        <v/>
      </c>
      <c r="HS464" s="269" t="str">
        <f>IF(AND($A$464&lt;=Z$367,Z$367&lt;=$B$464),((2/3)*$E$464),"")</f>
        <v/>
      </c>
      <c r="HT464" s="269" t="str">
        <f>IF(AND($A$464&lt;=AA$367,AA$367&lt;=$B$464),$C$464,"")</f>
        <v/>
      </c>
      <c r="HU464" s="269" t="str">
        <f>IF(AND($A$464&lt;=AA$367,AA$367&lt;=$B$464),((1/3)*$C$464),"")</f>
        <v/>
      </c>
      <c r="HV464" s="269" t="str">
        <f>IF(AND($A$464&lt;=AA$367,AA$367&lt;=$B$464),((2/3)*$C$464),"")</f>
        <v/>
      </c>
      <c r="HW464" s="269" t="str">
        <f>IF(AND($A$464&lt;=AA$367,AA$367&lt;=$B$464),$D$464,"")</f>
        <v/>
      </c>
      <c r="HX464" s="269" t="str">
        <f>IF(AND($A$464&lt;=AA$367,AA$367&lt;=$B$464),((1/3)*$D$464),"")</f>
        <v/>
      </c>
      <c r="HY464" s="269" t="str">
        <f>IF(AND($A$464&lt;=AA$367,AA$367&lt;=$B$464),((2/3)*$D$464),"")</f>
        <v/>
      </c>
      <c r="HZ464" s="269" t="str">
        <f>IF(AND($A$464&lt;=AA$367,AA$367&lt;=$B$464),$E$464,"")</f>
        <v/>
      </c>
      <c r="IA464" s="269" t="str">
        <f>IF(AND($A$464&lt;=AA$367,AA$367&lt;=$B$464),((1/3)*$E$464),"")</f>
        <v/>
      </c>
      <c r="IB464" s="269" t="str">
        <f>IF(AND($A$464&lt;=AA$367,AA$367&lt;=$B$464),((2/3)*$E$464),"")</f>
        <v/>
      </c>
      <c r="IC464" s="269" t="str">
        <f>IF(AND($A$464&lt;=AB$367,AB$367&lt;=$B$464),$C$464,"")</f>
        <v/>
      </c>
      <c r="ID464" s="269" t="str">
        <f>IF(AND($A$464&lt;=AB$367,AB$367&lt;=$B$464),((1/3)*$C$464),"")</f>
        <v/>
      </c>
      <c r="IE464" s="269" t="str">
        <f>IF(AND($A$464&lt;=AB$367,AB$367&lt;=$B$464),((2/3)*$C$464),"")</f>
        <v/>
      </c>
      <c r="IF464" s="269" t="str">
        <f>IF(AND($A$464&lt;=AB$367,AB$367&lt;=$B$464),$D$464,"")</f>
        <v/>
      </c>
      <c r="IG464" s="269" t="str">
        <f>IF(AND($A$464&lt;=AB$367,AB$367&lt;=$B$464),((1/3)*$D$464),"")</f>
        <v/>
      </c>
      <c r="IH464" s="269" t="str">
        <f>IF(AND($A$464&lt;=AB$367,AB$367&lt;=$B$464),((2/3)*$D$464),"")</f>
        <v/>
      </c>
      <c r="II464" s="269" t="str">
        <f>IF(AND($A$464&lt;=AB$367,AB$367&lt;=$B$464),$E$464,"")</f>
        <v/>
      </c>
      <c r="IJ464" s="269" t="str">
        <f>IF(AND($A$464&lt;=AB$367,AB$367&lt;=$B$464),((1/3)*$E$464),"")</f>
        <v/>
      </c>
      <c r="IK464" s="269" t="str">
        <f>IF(AND($A$464&lt;=AB$367,AB$367&lt;=$B$464),((2/3)*$E$464),"")</f>
        <v/>
      </c>
      <c r="IL464" s="269" t="str">
        <f>IF(AND($A$464&lt;=AC$367,AC$367&lt;=$B$464),$C$464,"")</f>
        <v/>
      </c>
      <c r="IM464" s="269" t="str">
        <f>IF(AND($A$464&lt;=AC$367,AC$367&lt;=$B$464),((1/3)*$C$464),"")</f>
        <v/>
      </c>
      <c r="IN464" s="269" t="str">
        <f>IF(AND($A$464&lt;=AC$367,AC$367&lt;=$B$464),((2/3)*$C$464),"")</f>
        <v/>
      </c>
      <c r="IO464" s="269" t="str">
        <f>IF(AND($A$464&lt;=AC$367,AC$367&lt;=$B$464),$D$464,"")</f>
        <v/>
      </c>
      <c r="IP464" s="269" t="str">
        <f>IF(AND($A$464&lt;=AC$367,AC$367&lt;=$B$464),((1/3)*$D$464),"")</f>
        <v/>
      </c>
      <c r="IQ464" s="269" t="str">
        <f>IF(AND($A$464&lt;=AC$367,AC$367&lt;=$B$464),((2/3)*$D$464),"")</f>
        <v/>
      </c>
      <c r="IR464" s="269" t="str">
        <f>IF(AND($A$464&lt;=AC$367,AC$367&lt;=$B$464),$E$464,"")</f>
        <v/>
      </c>
      <c r="IS464" s="269" t="str">
        <f>IF(AND($A$464&lt;=AC$367,AC$367&lt;=$B$464),((1/3)*$E$464),"")</f>
        <v/>
      </c>
      <c r="IT464" s="269" t="str">
        <f>IF(AND($A$464&lt;=AC$367,AC$367&lt;=$B$464),((2/3)*$E$464),"")</f>
        <v/>
      </c>
      <c r="IU464" s="269" t="str">
        <f>IF(AND($A$464&lt;=AD$367,AD$367&lt;=$B$464),$C$464,"")</f>
        <v/>
      </c>
      <c r="IV464" s="269" t="str">
        <f>IF(AND($A$464&lt;=AD$367,AD$367&lt;=$B$464),((1/3)*$C$464),"")</f>
        <v/>
      </c>
      <c r="IW464" s="269" t="str">
        <f>IF(AND($A$464&lt;=AD$367,AD$367&lt;=$B$464),((2/3)*$C$464),"")</f>
        <v/>
      </c>
      <c r="IX464" s="269" t="str">
        <f>IF(AND($A$464&lt;=AD$367,AD$367&lt;=$B$464),$D$464,"")</f>
        <v/>
      </c>
      <c r="IY464" s="269" t="str">
        <f>IF(AND($A$464&lt;=AD$367,AD$367&lt;=$B$464),((1/3)*$D$464),"")</f>
        <v/>
      </c>
      <c r="IZ464" s="269" t="str">
        <f>IF(AND($A$464&lt;=AD$367,AD$367&lt;=$B$464),((2/3)*$D$464),"")</f>
        <v/>
      </c>
      <c r="JA464" s="269" t="str">
        <f>IF(AND($A$464&lt;=AD$367,AD$367&lt;=$B$464),$E$464,"")</f>
        <v/>
      </c>
      <c r="JB464" s="269" t="str">
        <f>IF(AND($A$464&lt;=AD$367,AD$367&lt;=$B$464),((1/3)*$E$464),"")</f>
        <v/>
      </c>
      <c r="JC464" s="269" t="str">
        <f>IF(AND($A$464&lt;=AD$367,AD$367&lt;=$B$464),((2/3)*$E$464),"")</f>
        <v/>
      </c>
      <c r="JD464" s="269" t="str">
        <f>IF(AND($A$464&lt;=AE$367,AE$367&lt;=$B$464),$C$464,"")</f>
        <v/>
      </c>
      <c r="JE464" s="269" t="str">
        <f>IF(AND($A$464&lt;=AE$367,AE$367&lt;=$B$464),((1/3)*$C$464),"")</f>
        <v/>
      </c>
      <c r="JF464" s="269" t="str">
        <f>IF(AND($A$464&lt;=AE$367,AE$367&lt;=$B$464),((2/3)*$C$464),"")</f>
        <v/>
      </c>
      <c r="JG464" s="269" t="str">
        <f>IF(AND($A$464&lt;=AE$367,AE$367&lt;=$B$464),$D$464,"")</f>
        <v/>
      </c>
      <c r="JH464" s="269" t="str">
        <f>IF(AND($A$464&lt;=AE$367,AE$367&lt;=$B$464),((1/3)*$D$464),"")</f>
        <v/>
      </c>
      <c r="JI464" s="269" t="str">
        <f>IF(AND($A$464&lt;=AE$367,AE$367&lt;=$B$464),((2/3)*$D$464),"")</f>
        <v/>
      </c>
      <c r="JJ464" s="269" t="str">
        <f>IF(AND($A$464&lt;=AE$367,AE$367&lt;=$B$464),$E$464,"")</f>
        <v/>
      </c>
      <c r="JK464" s="269" t="str">
        <f>IF(AND($A$464&lt;=AE$367,AE$367&lt;=$B$464),((1/3)*$E$464),"")</f>
        <v/>
      </c>
      <c r="JL464" s="269" t="str">
        <f>IF(AND($A$464&lt;=AE$367,AE$367&lt;=$B$464),((2/3)*$E$464),"")</f>
        <v/>
      </c>
      <c r="JM464" s="269" t="str">
        <f>IF(AND($A$464&lt;=AF$367,AF$367&lt;=$B$464),$C$464,"")</f>
        <v/>
      </c>
      <c r="JN464" s="269" t="str">
        <f>IF(AND($A$464&lt;=AF$367,AF$367&lt;=$B$464),((1/3)*$C$464),"")</f>
        <v/>
      </c>
      <c r="JO464" s="269" t="str">
        <f>IF(AND($A$464&lt;=AF$367,AF$367&lt;=$B$464),((2/3)*$C$464),"")</f>
        <v/>
      </c>
      <c r="JP464" s="269" t="str">
        <f>IF(AND($A$464&lt;=AF$367,AF$367&lt;=$B$464),$D$464,"")</f>
        <v/>
      </c>
      <c r="JQ464" s="269" t="str">
        <f>IF(AND($A$464&lt;=AF$367,AF$367&lt;=$B$464),((1/3)*$D$464),"")</f>
        <v/>
      </c>
      <c r="JR464" s="269" t="str">
        <f>IF(AND($A$464&lt;=AF$367,AF$367&lt;=$B$464),((2/3)*$D$464),"")</f>
        <v/>
      </c>
      <c r="JS464" s="269" t="str">
        <f>IF(AND($A$464&lt;=AF$367,AF$367&lt;=$B$464),$E$464,"")</f>
        <v/>
      </c>
      <c r="JT464" s="269" t="str">
        <f>IF(AND($A$464&lt;=AF$367,AF$367&lt;=$B$464),((1/3)*$E$464),"")</f>
        <v/>
      </c>
      <c r="JU464" s="269" t="str">
        <f>IF(AND($A$464&lt;=AF$367,AF$367&lt;=$B$464),((2/3)*$E$464),"")</f>
        <v/>
      </c>
      <c r="JV464" s="269" t="str">
        <f>IF(AND($A$464&lt;=AG$367,AG$367&lt;=$B$464),$C$464,"")</f>
        <v/>
      </c>
      <c r="JW464" s="269" t="str">
        <f>IF(AND($A$464&lt;=AG$367,AG$367&lt;=$B$464),((1/3)*$C$464),"")</f>
        <v/>
      </c>
      <c r="JX464" s="269" t="str">
        <f>IF(AND($A$464&lt;=AG$367,AG$367&lt;=$B$464),((2/3)*$C$464),"")</f>
        <v/>
      </c>
      <c r="JY464" s="269" t="str">
        <f>IF(AND($A$464&lt;=AG$367,AG$367&lt;=$B$464),$D$464,"")</f>
        <v/>
      </c>
      <c r="JZ464" s="269" t="str">
        <f>IF(AND($A$464&lt;=AG$367,AG$367&lt;=$B$464),((1/3)*$D$464),"")</f>
        <v/>
      </c>
      <c r="KA464" s="269" t="str">
        <f>IF(AND($A$464&lt;=AG$367,AG$367&lt;=$B$464),((2/3)*$D$464),"")</f>
        <v/>
      </c>
      <c r="KB464" s="269" t="str">
        <f>IF(AND($A$464&lt;=AG$367,AG$367&lt;=$B$464),$E$464,"")</f>
        <v/>
      </c>
      <c r="KC464" s="269" t="str">
        <f>IF(AND($A$464&lt;=AG$367,AG$367&lt;=$B$464),((1/3)*$E$464),"")</f>
        <v/>
      </c>
      <c r="KD464" s="269" t="str">
        <f>IF(AND($A$464&lt;=AG$367,AG$367&lt;=$B$464),((2/3)*$E$464),"")</f>
        <v/>
      </c>
      <c r="KE464" s="269" t="str">
        <f>IF(AND($A$464&lt;=AH$367,AH$367&lt;=$B$464),$C$464,"")</f>
        <v/>
      </c>
      <c r="KF464" s="269" t="str">
        <f>IF(AND($A$464&lt;=AH$367,AH$367&lt;=$B$464),((1/3)*$C$464),"")</f>
        <v/>
      </c>
      <c r="KG464" s="269" t="str">
        <f>IF(AND($A$464&lt;=AH$367,AH$367&lt;=$B$464),((2/3)*$C$464),"")</f>
        <v/>
      </c>
      <c r="KH464" s="269" t="str">
        <f>IF(AND($A$464&lt;=AH$367,AH$367&lt;=$B$464),$D$464,"")</f>
        <v/>
      </c>
      <c r="KI464" s="269" t="str">
        <f>IF(AND($A$464&lt;=AH$367,AH$367&lt;=$B$464),((1/3)*$D$464),"")</f>
        <v/>
      </c>
      <c r="KJ464" s="269" t="str">
        <f>IF(AND($A$464&lt;=AH$367,AH$367&lt;=$B$464),((2/3)*$D$464),"")</f>
        <v/>
      </c>
      <c r="KK464" s="269" t="str">
        <f>IF(AND($A$464&lt;=AH$367,AH$367&lt;=$B$464),$E$464,"")</f>
        <v/>
      </c>
      <c r="KL464" s="269" t="str">
        <f>IF(AND($A$464&lt;=AH$367,AH$367&lt;=$B$464),((1/3)*$E$464),"")</f>
        <v/>
      </c>
      <c r="KM464" s="269" t="str">
        <f>IF(AND($A$464&lt;=AH$367,AH$367&lt;=$B$464),((2/3)*$E$464),"")</f>
        <v/>
      </c>
      <c r="KN464" s="269" t="str">
        <f>IF(AND($A$464&lt;=AI$367,AI$367&lt;=$B$464),$C$464,"")</f>
        <v/>
      </c>
      <c r="KO464" s="269" t="str">
        <f>IF(AND($A$464&lt;=AI$367,AI$367&lt;=$B$464),((1/3)*$C$464),"")</f>
        <v/>
      </c>
      <c r="KP464" s="269" t="str">
        <f>IF(AND($A$464&lt;=AI$367,AI$367&lt;=$B$464),((2/3)*$C$464),"")</f>
        <v/>
      </c>
      <c r="KQ464" s="269" t="str">
        <f>IF(AND($A$464&lt;=AI$367,AI$367&lt;=$B$464),$D$464,"")</f>
        <v/>
      </c>
      <c r="KR464" s="269" t="str">
        <f>IF(AND($A$464&lt;=AI$367,AI$367&lt;=$B$464),((1/3)*$D$464),"")</f>
        <v/>
      </c>
      <c r="KS464" s="269" t="str">
        <f>IF(AND($A$464&lt;=AI$367,AI$367&lt;=$B$464),((2/3)*$D$464),"")</f>
        <v/>
      </c>
      <c r="KT464" s="269" t="str">
        <f>IF(AND($A$464&lt;=AI$367,AI$367&lt;=$B$464),$E$464,"")</f>
        <v/>
      </c>
      <c r="KU464" s="269" t="str">
        <f>IF(AND($A$464&lt;=AI$367,AI$367&lt;=$B$464),((1/3)*$E$464),"")</f>
        <v/>
      </c>
      <c r="KV464" s="269" t="str">
        <f>IF(AND($A$464&lt;=AI$367,AI$367&lt;=$B$464),((2/3)*$E$464),"")</f>
        <v/>
      </c>
      <c r="KW464" s="269" t="str">
        <f>IF(AND($A$464&lt;=AJ$367,AJ$367&lt;=$B$464),$C$464,"")</f>
        <v/>
      </c>
      <c r="KX464" s="269" t="str">
        <f>IF(AND($A$464&lt;=AJ$367,AJ$367&lt;=$B$464),((1/3)*$C$464),"")</f>
        <v/>
      </c>
      <c r="KY464" s="269" t="str">
        <f>IF(AND($A$464&lt;=AJ$367,AJ$367&lt;=$B$464),((2/3)*$C$464),"")</f>
        <v/>
      </c>
      <c r="KZ464" s="269" t="str">
        <f>IF(AND($A$464&lt;=AJ$367,AJ$367&lt;=$B$464),$D$464,"")</f>
        <v/>
      </c>
      <c r="LA464" s="269" t="str">
        <f>IF(AND($A$464&lt;=AJ$367,AJ$367&lt;=$B$464),((1/3)*$D$464),"")</f>
        <v/>
      </c>
      <c r="LB464" s="269" t="str">
        <f>IF(AND($A$464&lt;=AJ$367,AJ$367&lt;=$B$464),((2/3)*$D$464),"")</f>
        <v/>
      </c>
      <c r="LC464" s="269" t="str">
        <f>IF(AND($A$464&lt;=AJ$367,AJ$367&lt;=$B$464),$E$464,"")</f>
        <v/>
      </c>
      <c r="LD464" s="269" t="str">
        <f>IF(AND($A$464&lt;=AJ$367,AJ$367&lt;=$B$464),((1/3)*$E$464),"")</f>
        <v/>
      </c>
      <c r="LE464" s="269" t="str">
        <f>IF(AND($A$464&lt;=AJ$367,AJ$367&lt;=$B$464),((2/3)*$E$464),"")</f>
        <v/>
      </c>
      <c r="LF464" s="269" t="str">
        <f>IF(AND($A$464&lt;=AK$367,AK$367&lt;=$B$464),$C$464,"")</f>
        <v/>
      </c>
      <c r="LG464" s="269" t="str">
        <f>IF(AND($A$464&lt;=AK$367,AK$367&lt;=$B$464),((1/3)*$C$464),"")</f>
        <v/>
      </c>
      <c r="LH464" s="269" t="str">
        <f>IF(AND($A$464&lt;=AK$367,AK$367&lt;=$B$464),((2/3)*$C$464),"")</f>
        <v/>
      </c>
      <c r="LI464" s="269" t="str">
        <f>IF(AND($A$464&lt;=AK$367,AK$367&lt;=$B$464),$D$464,"")</f>
        <v/>
      </c>
      <c r="LJ464" s="269" t="str">
        <f>IF(AND($A$464&lt;=AK$367,AK$367&lt;=$B$464),((1/3)*$D$464),"")</f>
        <v/>
      </c>
      <c r="LK464" s="269" t="str">
        <f>IF(AND($A$464&lt;=AK$367,AK$367&lt;=$B$464),((2/3)*$D$464),"")</f>
        <v/>
      </c>
      <c r="LL464" s="269" t="str">
        <f>IF(AND($A$464&lt;=AK$367,AK$367&lt;=$B$464),$E$464,"")</f>
        <v/>
      </c>
      <c r="LM464" s="269" t="str">
        <f>IF(AND($A$464&lt;=AK$367,AK$367&lt;=$B$464),((1/3)*$E$464),"")</f>
        <v/>
      </c>
      <c r="LN464" s="269" t="str">
        <f>IF(AND($A$464&lt;=AK$367,AK$367&lt;=$B$464),((2/3)*$E$464),"")</f>
        <v/>
      </c>
      <c r="LO464" s="269" t="str">
        <f>IF(AND($A$464&lt;=AL$367,AL$367&lt;=$B$464),$C$464,"")</f>
        <v/>
      </c>
      <c r="LP464" s="269" t="str">
        <f>IF(AND($A$464&lt;=AL$367,AL$367&lt;=$B$464),((1/3)*$C$464),"")</f>
        <v/>
      </c>
      <c r="LQ464" s="269" t="str">
        <f>IF(AND($A$464&lt;=AL$367,AL$367&lt;=$B$464),((2/3)*$C$464),"")</f>
        <v/>
      </c>
      <c r="LR464" s="269" t="str">
        <f>IF(AND($A$464&lt;=AL$367,AL$367&lt;=$B$464),$D$464,"")</f>
        <v/>
      </c>
      <c r="LS464" s="269" t="str">
        <f>IF(AND($A$464&lt;=AL$367,AL$367&lt;=$B$464),((1/3)*$D$464),"")</f>
        <v/>
      </c>
      <c r="LT464" s="269" t="str">
        <f>IF(AND($A$464&lt;=AL$367,AL$367&lt;=$B$464),((2/3)*$D$464),"")</f>
        <v/>
      </c>
      <c r="LU464" s="269" t="str">
        <f>IF(AND($A$464&lt;=AL$367,AL$367&lt;=$B$464),$E$464,"")</f>
        <v/>
      </c>
      <c r="LV464" s="269" t="str">
        <f>IF(AND($A$464&lt;=AL$367,AL$367&lt;=$B$464),((1/3)*$E$464),"")</f>
        <v/>
      </c>
      <c r="LW464" s="269" t="str">
        <f>IF(AND($A$464&lt;=AL$367,AL$367&lt;=$B$464),((2/3)*$E$464),"")</f>
        <v/>
      </c>
      <c r="LX464" s="269" t="str">
        <f>IF(AND($A$464&lt;=AM$367,AM$367&lt;=$B$464),$C$464,"")</f>
        <v/>
      </c>
      <c r="LY464" s="269" t="str">
        <f>IF(AND($A$464&lt;=AM$367,AM$367&lt;=$B$464),((1/3)*$C$464),"")</f>
        <v/>
      </c>
      <c r="LZ464" s="269" t="str">
        <f>IF(AND($A$464&lt;=AM$367,AM$367&lt;=$B$464),((2/3)*$C$464),"")</f>
        <v/>
      </c>
      <c r="MA464" s="269" t="str">
        <f>IF(AND($A$464&lt;=AM$367,AM$367&lt;=$B$464),$D$464,"")</f>
        <v/>
      </c>
      <c r="MB464" s="269" t="str">
        <f>IF(AND($A$464&lt;=AM$367,AM$367&lt;=$B$464),((1/3)*$D$464),"")</f>
        <v/>
      </c>
      <c r="MC464" s="269" t="str">
        <f>IF(AND($A$464&lt;=AM$367,AM$367&lt;=$B$464),((2/3)*$D$464),"")</f>
        <v/>
      </c>
      <c r="MD464" s="269" t="str">
        <f>IF(AND($A$464&lt;=AM$367,AM$367&lt;=$B$464),$E$464,"")</f>
        <v/>
      </c>
      <c r="ME464" s="269" t="str">
        <f>IF(AND($A$464&lt;=AM$367,AM$367&lt;=$B$464),((1/3)*$E$464),"")</f>
        <v/>
      </c>
      <c r="MF464" s="269" t="str">
        <f>IF(AND($A$464&lt;=AM$367,AM$367&lt;=$B$464),((2/3)*$E$464),"")</f>
        <v/>
      </c>
      <c r="MG464" s="269" t="str">
        <f>IF(AND($A$464&lt;=AN$367,AN$367&lt;=$B$464),$C$464,"")</f>
        <v/>
      </c>
      <c r="MH464" s="269" t="str">
        <f>IF(AND($A$464&lt;=AN$367,AN$367&lt;=$B$464),((1/3)*$C$464),"")</f>
        <v/>
      </c>
      <c r="MI464" s="269" t="str">
        <f>IF(AND($A$464&lt;=AN$367,AN$367&lt;=$B$464),((2/3)*$C$464),"")</f>
        <v/>
      </c>
      <c r="MJ464" s="269" t="str">
        <f>IF(AND($A$464&lt;=AN$367,AN$367&lt;=$B$464),$D$464,"")</f>
        <v/>
      </c>
      <c r="MK464" s="269" t="str">
        <f>IF(AND($A$464&lt;=AN$367,AN$367&lt;=$B$464),((1/3)*$D$464),"")</f>
        <v/>
      </c>
      <c r="ML464" s="269" t="str">
        <f>IF(AND($A$464&lt;=AN$367,AN$367&lt;=$B$464),((2/3)*$D$464),"")</f>
        <v/>
      </c>
      <c r="MM464" s="269" t="str">
        <f>IF(AND($A$464&lt;=AN$367,AN$367&lt;=$B$464),$E$464,"")</f>
        <v/>
      </c>
      <c r="MN464" s="269" t="str">
        <f>IF(AND($A$464&lt;=AN$367,AN$367&lt;=$B$464),((1/3)*$E$464),"")</f>
        <v/>
      </c>
      <c r="MO464" s="269" t="str">
        <f>IF(AND($A$464&lt;=AN$367,AN$367&lt;=$B$464),((2/3)*$E$464),"")</f>
        <v/>
      </c>
      <c r="MP464" s="269" t="str">
        <f>IF(AND($A$464&lt;=AO$367,AO$367&lt;=$B$464),$C$464,"")</f>
        <v/>
      </c>
      <c r="MQ464" s="269" t="str">
        <f>IF(AND($A$464&lt;=AO$367,AO$367&lt;=$B$464),((1/3)*$C$464),"")</f>
        <v/>
      </c>
      <c r="MR464" s="269" t="str">
        <f>IF(AND($A$464&lt;=AO$367,AO$367&lt;=$B$464),((2/3)*$C$464),"")</f>
        <v/>
      </c>
      <c r="MS464" s="269" t="str">
        <f>IF(AND($A$464&lt;=AO$367,AO$367&lt;=$B$464),$D$464,"")</f>
        <v/>
      </c>
      <c r="MT464" s="269" t="str">
        <f>IF(AND($A$464&lt;=AO$367,AO$367&lt;=$B$464),((1/3)*$D$464),"")</f>
        <v/>
      </c>
      <c r="MU464" s="269" t="str">
        <f>IF(AND($A$464&lt;=AO$367,AO$367&lt;=$B$464),((2/3)*$D$464),"")</f>
        <v/>
      </c>
      <c r="MV464" s="269" t="str">
        <f>IF(AND($A$464&lt;=AO$367,AO$367&lt;=$B$464),$E$464,"")</f>
        <v/>
      </c>
      <c r="MW464" s="269" t="str">
        <f>IF(AND($A$464&lt;=AO$367,AO$367&lt;=$B$464),((1/3)*$E$464),"")</f>
        <v/>
      </c>
      <c r="MX464" s="269" t="str">
        <f>IF(AND($A$464&lt;=AO$367,AO$367&lt;=$B$464),((2/3)*$E$464),"")</f>
        <v/>
      </c>
      <c r="MY464" s="269" t="str">
        <f>IF(AND($A$464&lt;=AP$367,AP$367&lt;=$B$464),$C$464,"")</f>
        <v/>
      </c>
      <c r="MZ464" s="269" t="str">
        <f>IF(AND($A$464&lt;=AP$367,AP$367&lt;=$B$464),((1/3)*$C$464),"")</f>
        <v/>
      </c>
      <c r="NA464" s="269" t="str">
        <f>IF(AND($A$464&lt;=AP$367,AP$367&lt;=$B$464),((2/3)*$C$464),"")</f>
        <v/>
      </c>
      <c r="NB464" s="269" t="str">
        <f>IF(AND($A$464&lt;=AP$367,AP$367&lt;=$B$464),$D$464,"")</f>
        <v/>
      </c>
      <c r="NC464" s="269" t="str">
        <f>IF(AND($A$464&lt;=AP$367,AP$367&lt;=$B$464),((1/3)*$D$464),"")</f>
        <v/>
      </c>
      <c r="ND464" s="269" t="str">
        <f>IF(AND($A$464&lt;=AP$367,AP$367&lt;=$B$464),((2/3)*$D$464),"")</f>
        <v/>
      </c>
      <c r="NE464" s="269" t="str">
        <f>IF(AND($A$464&lt;=AP$367,AP$367&lt;=$B$464),$E$464,"")</f>
        <v/>
      </c>
      <c r="NF464" s="269" t="str">
        <f>IF(AND($A$464&lt;=AP$367,AP$367&lt;=$B$464),((1/3)*$E$464),"")</f>
        <v/>
      </c>
      <c r="NG464" s="269" t="str">
        <f>IF(AND($A$464&lt;=AP$367,AP$367&lt;=$B$464),((2/3)*$E$464),"")</f>
        <v/>
      </c>
      <c r="NH464" s="269" t="str">
        <f>IF(AND($A$464&lt;=AQ$367,AQ$367&lt;=$B$464),$C$464,"")</f>
        <v/>
      </c>
      <c r="NI464" s="269" t="str">
        <f>IF(AND($A$464&lt;=AQ$367,AQ$367&lt;=$B$464),((1/3)*$C$464),"")</f>
        <v/>
      </c>
      <c r="NJ464" s="269" t="str">
        <f>IF(AND($A$464&lt;=AQ$367,AQ$367&lt;=$B$464),((2/3)*$C$464),"")</f>
        <v/>
      </c>
      <c r="NK464" s="269" t="str">
        <f>IF(AND($A$464&lt;=AQ$367,AQ$367&lt;=$B$464),$D$464,"")</f>
        <v/>
      </c>
      <c r="NL464" s="269" t="str">
        <f>IF(AND($A$464&lt;=AQ$367,AQ$367&lt;=$B$464),((1/3)*$D$464),"")</f>
        <v/>
      </c>
      <c r="NM464" s="269" t="str">
        <f>IF(AND($A$464&lt;=AQ$367,AQ$367&lt;=$B$464),((2/3)*$D$464),"")</f>
        <v/>
      </c>
      <c r="NN464" s="269" t="str">
        <f>IF(AND($A$464&lt;=AQ$367,AQ$367&lt;=$B$464),$E$464,"")</f>
        <v/>
      </c>
      <c r="NO464" s="269" t="str">
        <f>IF(AND($A$464&lt;=AQ$367,AQ$367&lt;=$B$464),((1/3)*$E$464),"")</f>
        <v/>
      </c>
      <c r="NP464" s="269" t="str">
        <f>IF(AND($A$464&lt;=AQ$367,AQ$367&lt;=$B$464),((2/3)*$E$464),"")</f>
        <v/>
      </c>
      <c r="NQ464" s="269" t="str">
        <f>IF(AND($A$464&lt;=AR$367,AR$367&lt;=$B$464),$C$464,"")</f>
        <v/>
      </c>
      <c r="NR464" s="269" t="str">
        <f>IF(AND($A$464&lt;=AR$367,AR$367&lt;=$B$464),((1/3)*$C$464),"")</f>
        <v/>
      </c>
      <c r="NS464" s="269" t="str">
        <f>IF(AND($A$464&lt;=AR$367,AR$367&lt;=$B$464),((2/3)*$C$464),"")</f>
        <v/>
      </c>
      <c r="NT464" s="269" t="str">
        <f>IF(AND($A$464&lt;=AR$367,AR$367&lt;=$B$464),$D$464,"")</f>
        <v/>
      </c>
      <c r="NU464" s="269" t="str">
        <f>IF(AND($A$464&lt;=AR$367,AR$367&lt;=$B$464),((1/3)*$D$464),"")</f>
        <v/>
      </c>
      <c r="NV464" s="269" t="str">
        <f>IF(AND($A$464&lt;=AR$367,AR$367&lt;=$B$464),((2/3)*$D$464),"")</f>
        <v/>
      </c>
      <c r="NW464" s="269" t="str">
        <f>IF(AND($A$464&lt;=AR$367,AR$367&lt;=$B$464),$E$464,"")</f>
        <v/>
      </c>
      <c r="NX464" s="269" t="str">
        <f>IF(AND($A$464&lt;=AR$367,AR$367&lt;=$B$464),((1/3)*$E$464),"")</f>
        <v/>
      </c>
      <c r="NY464" s="269" t="str">
        <f>IF(AND($A$464&lt;=AR$367,AR$367&lt;=$B$464),((2/3)*$E$464),"")</f>
        <v/>
      </c>
      <c r="NZ464" s="269" t="str">
        <f>IF(AND($A$464&lt;=AS$367,AS$367&lt;=$B$464),$C$464,"")</f>
        <v/>
      </c>
      <c r="OA464" s="269" t="str">
        <f>IF(AND($A$464&lt;=AS$367,AS$367&lt;=$B$464),((1/3)*$C$464),"")</f>
        <v/>
      </c>
      <c r="OB464" s="269" t="str">
        <f>IF(AND($A$464&lt;=AS$367,AS$367&lt;=$B$464),((2/3)*$C$464),"")</f>
        <v/>
      </c>
      <c r="OC464" s="269" t="str">
        <f>IF(AND($A$464&lt;=AS$367,AS$367&lt;=$B$464),$D$464,"")</f>
        <v/>
      </c>
      <c r="OD464" s="269" t="str">
        <f>IF(AND($A$464&lt;=AS$367,AS$367&lt;=$B$464),((1/3)*$D$464),"")</f>
        <v/>
      </c>
      <c r="OE464" s="269" t="str">
        <f>IF(AND($A$464&lt;=AS$367,AS$367&lt;=$B$464),((2/3)*$D$464),"")</f>
        <v/>
      </c>
      <c r="OF464" s="269" t="str">
        <f>IF(AND($A$464&lt;=AS$367,AS$367&lt;=$B$464),$E$464,"")</f>
        <v/>
      </c>
      <c r="OG464" s="269" t="str">
        <f>IF(AND($A$464&lt;=AS$367,AS$367&lt;=$B$464),((1/3)*$E$464),"")</f>
        <v/>
      </c>
      <c r="OH464" s="269" t="str">
        <f>IF(AND($A$464&lt;=AS$367,AS$367&lt;=$B$464),((2/3)*$E$464),"")</f>
        <v/>
      </c>
      <c r="OI464" s="269" t="str">
        <f>IF(AND($A$464&lt;=AT$367,AT$367&lt;=$B$464),$C$464,"")</f>
        <v/>
      </c>
      <c r="OJ464" s="269" t="str">
        <f>IF(AND($A$464&lt;=AT$367,AT$367&lt;=$B$464),((1/3)*$C$464),"")</f>
        <v/>
      </c>
      <c r="OK464" s="269" t="str">
        <f>IF(AND($A$464&lt;=AT$367,AT$367&lt;=$B$464),((2/3)*$C$464),"")</f>
        <v/>
      </c>
      <c r="OL464" s="269" t="str">
        <f>IF(AND($A$464&lt;=AT$367,AT$367&lt;=$B$464),$D$464,"")</f>
        <v/>
      </c>
      <c r="OM464" s="269" t="str">
        <f>IF(AND($A$464&lt;=AT$367,AT$367&lt;=$B$464),((1/3)*$D$464),"")</f>
        <v/>
      </c>
      <c r="ON464" s="269" t="str">
        <f>IF(AND($A$464&lt;=AT$367,AT$367&lt;=$B$464),((2/3)*$D$464),"")</f>
        <v/>
      </c>
      <c r="OO464" s="269" t="str">
        <f>IF(AND($A$464&lt;=AT$367,AT$367&lt;=$B$464),$E$464,"")</f>
        <v/>
      </c>
      <c r="OP464" s="269" t="str">
        <f>IF(AND($A$464&lt;=AT$367,AT$367&lt;=$B$464),((1/3)*$E$464),"")</f>
        <v/>
      </c>
      <c r="OQ464" s="269" t="str">
        <f>IF(AND($A$464&lt;=AT$367,AT$367&lt;=$B$464),((2/3)*$E$464),"")</f>
        <v/>
      </c>
      <c r="OR464" s="269" t="str">
        <f>IF(AND($A$464&lt;=AU$367,AU$367&lt;=$B$464),$C$464,"")</f>
        <v/>
      </c>
      <c r="OS464" s="269" t="str">
        <f>IF(AND($A$464&lt;=AU$367,AU$367&lt;=$B$464),((1/3)*$C$464),"")</f>
        <v/>
      </c>
      <c r="OT464" s="269" t="str">
        <f>IF(AND($A$464&lt;=AU$367,AU$367&lt;=$B$464),((2/3)*$C$464),"")</f>
        <v/>
      </c>
      <c r="OU464" s="269" t="str">
        <f>IF(AND($A$464&lt;=AU$367,AU$367&lt;=$B$464),$D$464,"")</f>
        <v/>
      </c>
      <c r="OV464" s="269" t="str">
        <f>IF(AND($A$464&lt;=AU$367,AU$367&lt;=$B$464),((1/3)*$D$464),"")</f>
        <v/>
      </c>
      <c r="OW464" s="269" t="str">
        <f>IF(AND($A$464&lt;=AU$367,AU$367&lt;=$B$464),((2/3)*$D$464),"")</f>
        <v/>
      </c>
      <c r="OX464" s="269" t="str">
        <f>IF(AND($A$464&lt;=AU$367,AU$367&lt;=$B$464),$E$464,"")</f>
        <v/>
      </c>
      <c r="OY464" s="269" t="str">
        <f>IF(AND($A$464&lt;=AU$367,AU$367&lt;=$B$464),((1/3)*$E$464),"")</f>
        <v/>
      </c>
      <c r="OZ464" s="269" t="str">
        <f>IF(AND($A$464&lt;=AU$367,AU$367&lt;=$B$464),((2/3)*$E$464),"")</f>
        <v/>
      </c>
      <c r="PA464" s="269" t="str">
        <f>IF(AND($A$464&lt;=AV$367,AV$367&lt;=$B$464),$C$464,"")</f>
        <v/>
      </c>
      <c r="PB464" s="269" t="str">
        <f>IF(AND($A$464&lt;=AV$367,AV$367&lt;=$B$464),((1/3)*$C$464),"")</f>
        <v/>
      </c>
      <c r="PC464" s="269" t="str">
        <f>IF(AND($A$464&lt;=AV$367,AV$367&lt;=$B$464),((2/3)*$C$464),"")</f>
        <v/>
      </c>
      <c r="PD464" s="269" t="str">
        <f>IF(AND($A$464&lt;=AV$367,AV$367&lt;=$B$464),$D$464,"")</f>
        <v/>
      </c>
      <c r="PE464" s="269" t="str">
        <f>IF(AND($A$464&lt;=AV$367,AV$367&lt;=$B$464),((1/3)*$D$464),"")</f>
        <v/>
      </c>
      <c r="PF464" s="269" t="str">
        <f>IF(AND($A$464&lt;=AV$367,AV$367&lt;=$B$464),((2/3)*$D$464),"")</f>
        <v/>
      </c>
      <c r="PG464" s="269" t="str">
        <f>IF(AND($A$464&lt;=AV$367,AV$367&lt;=$B$464),$E$464,"")</f>
        <v/>
      </c>
      <c r="PH464" s="269" t="str">
        <f>IF(AND($A$464&lt;=AV$367,AV$367&lt;=$B$464),((1/3)*$E$464),"")</f>
        <v/>
      </c>
      <c r="PI464" s="269" t="str">
        <f>IF(AND($A$464&lt;=AV$367,AV$367&lt;=$B$464),((2/3)*$E$464),"")</f>
        <v/>
      </c>
      <c r="PJ464" s="269" t="str">
        <f>IF(AND($A$464&lt;=AW$367,AW$367&lt;=$B$464),$C$464,"")</f>
        <v/>
      </c>
      <c r="PK464" s="269" t="str">
        <f>IF(AND($A$464&lt;=AW$367,AW$367&lt;=$B$464),((1/3)*$C$464),"")</f>
        <v/>
      </c>
      <c r="PL464" s="269" t="str">
        <f>IF(AND($A$464&lt;=AW$367,AW$367&lt;=$B$464),((2/3)*$C$464),"")</f>
        <v/>
      </c>
      <c r="PM464" s="269" t="str">
        <f>IF(AND($A$464&lt;=AW$367,AW$367&lt;=$B$464),$D$464,"")</f>
        <v/>
      </c>
      <c r="PN464" s="269" t="str">
        <f>IF(AND($A$464&lt;=AW$367,AW$367&lt;=$B$464),((1/3)*$D$464),"")</f>
        <v/>
      </c>
      <c r="PO464" s="269" t="str">
        <f>IF(AND($A$464&lt;=AW$367,AW$367&lt;=$B$464),((2/3)*$D$464),"")</f>
        <v/>
      </c>
      <c r="PP464" s="269" t="str">
        <f>IF(AND($A$464&lt;=AW$367,AW$367&lt;=$B$464),$E$464,"")</f>
        <v/>
      </c>
      <c r="PQ464" s="269" t="str">
        <f>IF(AND($A$464&lt;=AW$367,AW$367&lt;=$B$464),((1/3)*$E$464),"")</f>
        <v/>
      </c>
      <c r="PR464" s="269" t="str">
        <f>IF(AND($A$464&lt;=AW$367,AW$367&lt;=$B$464),((2/3)*$E$464),"")</f>
        <v/>
      </c>
      <c r="PS464" s="269" t="str">
        <f>IF(AND($A$464&lt;=AX$367,AX$367&lt;=$B$464),$C$464,"")</f>
        <v/>
      </c>
      <c r="PT464" s="269" t="str">
        <f>IF(AND($A$464&lt;=AX$367,AX$367&lt;=$B$464),((1/3)*$C$464),"")</f>
        <v/>
      </c>
      <c r="PU464" s="269" t="str">
        <f>IF(AND($A$464&lt;=AX$367,AX$367&lt;=$B$464),((2/3)*$C$464),"")</f>
        <v/>
      </c>
      <c r="PV464" s="269" t="str">
        <f>IF(AND($A$464&lt;=AX$367,AX$367&lt;=$B$464),$D$464,"")</f>
        <v/>
      </c>
      <c r="PW464" s="269" t="str">
        <f>IF(AND($A$464&lt;=AX$367,AX$367&lt;=$B$464),((1/3)*$D$464),"")</f>
        <v/>
      </c>
      <c r="PX464" s="269" t="str">
        <f>IF(AND($A$464&lt;=AX$367,AX$367&lt;=$B$464),((2/3)*$D$464),"")</f>
        <v/>
      </c>
      <c r="PY464" s="269" t="str">
        <f>IF(AND($A$464&lt;=AX$367,AX$367&lt;=$B$464),$E$464,"")</f>
        <v/>
      </c>
      <c r="PZ464" s="269" t="str">
        <f>IF(AND($A$464&lt;=AX$367,AX$367&lt;=$B$464),((1/3)*$E$464),"")</f>
        <v/>
      </c>
      <c r="QA464" s="269" t="str">
        <f>IF(AND($A$464&lt;=AX$367,AX$367&lt;=$B$464),((2/3)*$E$464),"")</f>
        <v/>
      </c>
      <c r="QB464" s="269" t="str">
        <f>IF(AND($A$464&lt;=AY$367,AY$367&lt;=$B$464),$C$464,"")</f>
        <v/>
      </c>
      <c r="QC464" s="269" t="str">
        <f>IF(AND($A$464&lt;=AY$367,AY$367&lt;=$B$464),((1/3)*$C$464),"")</f>
        <v/>
      </c>
      <c r="QD464" s="269" t="str">
        <f>IF(AND($A$464&lt;=AY$367,AY$367&lt;=$B$464),((2/3)*$C$464),"")</f>
        <v/>
      </c>
      <c r="QE464" s="269" t="str">
        <f>IF(AND($A$464&lt;=AY$367,AY$367&lt;=$B$464),$D$464,"")</f>
        <v/>
      </c>
      <c r="QF464" s="269" t="str">
        <f>IF(AND($A$464&lt;=AY$367,AY$367&lt;=$B$464),((1/3)*$D$464),"")</f>
        <v/>
      </c>
      <c r="QG464" s="269" t="str">
        <f>IF(AND($A$464&lt;=AY$367,AY$367&lt;=$B$464),((2/3)*$D$464),"")</f>
        <v/>
      </c>
      <c r="QH464" s="269" t="str">
        <f>IF(AND($A$464&lt;=AY$367,AY$367&lt;=$B$464),$E$464,"")</f>
        <v/>
      </c>
      <c r="QI464" s="269" t="str">
        <f>IF(AND($A$464&lt;=AY$367,AY$367&lt;=$B$464),((1/3)*$E$464),"")</f>
        <v/>
      </c>
      <c r="QJ464" s="269" t="str">
        <f>IF(AND($A$464&lt;=AY$367,AY$367&lt;=$B$464),((2/3)*$E$464),"")</f>
        <v/>
      </c>
      <c r="QK464" s="269" t="str">
        <f>IF(AND($A$464&lt;=AZ$367,AZ$367&lt;=$B$464),$C$464,"")</f>
        <v/>
      </c>
      <c r="QL464" s="269" t="str">
        <f>IF(AND($A$464&lt;=AZ$367,AZ$367&lt;=$B$464),((1/3)*$C$464),"")</f>
        <v/>
      </c>
      <c r="QM464" s="269" t="str">
        <f>IF(AND($A$464&lt;=AZ$367,AZ$367&lt;=$B$464),((2/3)*$C$464),"")</f>
        <v/>
      </c>
      <c r="QN464" s="269" t="str">
        <f>IF(AND($A$464&lt;=AZ$367,AZ$367&lt;=$B$464),$D$464,"")</f>
        <v/>
      </c>
      <c r="QO464" s="269" t="str">
        <f>IF(AND($A$464&lt;=AZ$367,AZ$367&lt;=$B$464),((1/3)*$D$464),"")</f>
        <v/>
      </c>
      <c r="QP464" s="269" t="str">
        <f>IF(AND($A$464&lt;=AZ$367,AZ$367&lt;=$B$464),((2/3)*$D$464),"")</f>
        <v/>
      </c>
      <c r="QQ464" s="269" t="str">
        <f>IF(AND($A$464&lt;=AZ$367,AZ$367&lt;=$B$464),$E$464,"")</f>
        <v/>
      </c>
      <c r="QR464" s="269" t="str">
        <f>IF(AND($A$464&lt;=AZ$367,AZ$367&lt;=$B$464),((1/3)*$E$464),"")</f>
        <v/>
      </c>
      <c r="QS464" s="269" t="str">
        <f>IF(AND($A$464&lt;=AZ$367,AZ$367&lt;=$B$464),((2/3)*$E$464),"")</f>
        <v/>
      </c>
      <c r="QT464" s="269" t="str">
        <f>IF(AND($A$464&lt;=BA$367,BA$367&lt;=$B$464),$C$464,"")</f>
        <v/>
      </c>
      <c r="QU464" s="269" t="str">
        <f>IF(AND($A$464&lt;=BA$367,BA$367&lt;=$B$464),((1/3)*$C$464),"")</f>
        <v/>
      </c>
      <c r="QV464" s="269" t="str">
        <f>IF(AND($A$464&lt;=BA$367,BA$367&lt;=$B$464),((2/3)*$C$464),"")</f>
        <v/>
      </c>
      <c r="QW464" s="269" t="str">
        <f>IF(AND($A$464&lt;=BA$367,BA$367&lt;=$B$464),$D$464,"")</f>
        <v/>
      </c>
      <c r="QX464" s="269" t="str">
        <f>IF(AND($A$464&lt;=BA$367,BA$367&lt;=$B$464),((1/3)*$D$464),"")</f>
        <v/>
      </c>
      <c r="QY464" s="269" t="str">
        <f>IF(AND($A$464&lt;=BA$367,BA$367&lt;=$B$464),((2/3)*$D$464),"")</f>
        <v/>
      </c>
      <c r="QZ464" s="269" t="str">
        <f>IF(AND($A$464&lt;=BA$367,BA$367&lt;=$B$464),$E$464,"")</f>
        <v/>
      </c>
      <c r="RA464" s="269" t="str">
        <f>IF(AND($A$464&lt;=BA$367,BA$367&lt;=$B$464),((1/3)*$E$464),"")</f>
        <v/>
      </c>
      <c r="RB464" s="269" t="str">
        <f>IF(AND($A$464&lt;=BA$367,BA$367&lt;=$B$464),((2/3)*$E$464),"")</f>
        <v/>
      </c>
      <c r="RC464" s="269" t="str">
        <f>IF(AND($A$464&lt;=BB$367,BB$367&lt;=$B$464),$C$464,"")</f>
        <v/>
      </c>
      <c r="RD464" s="269" t="str">
        <f>IF(AND($A$464&lt;=BB$367,BB$367&lt;=$B$464),((1/3)*$C$464),"")</f>
        <v/>
      </c>
      <c r="RE464" s="269" t="str">
        <f>IF(AND($A$464&lt;=BB$367,BB$367&lt;=$B$464),((2/3)*$C$464),"")</f>
        <v/>
      </c>
      <c r="RF464" s="269" t="str">
        <f>IF(AND($A$464&lt;=BB$367,BB$367&lt;=$B$464),$D$464,"")</f>
        <v/>
      </c>
      <c r="RG464" s="269" t="str">
        <f>IF(AND($A$464&lt;=BB$367,BB$367&lt;=$B$464),((1/3)*$D$464),"")</f>
        <v/>
      </c>
      <c r="RH464" s="269" t="str">
        <f>IF(AND($A$464&lt;=BB$367,BB$367&lt;=$B$464),((2/3)*$D$464),"")</f>
        <v/>
      </c>
      <c r="RI464" s="269" t="str">
        <f>IF(AND($A$464&lt;=BB$367,BB$367&lt;=$B$464),$E$464,"")</f>
        <v/>
      </c>
      <c r="RJ464" s="269" t="str">
        <f>IF(AND($A$464&lt;=BB$367,BB$367&lt;=$B$464),((1/3)*$E$464),"")</f>
        <v/>
      </c>
      <c r="RK464" s="269" t="str">
        <f>IF(AND($A$464&lt;=BB$367,BB$367&lt;=$B$464),((2/3)*$E$464),"")</f>
        <v/>
      </c>
      <c r="RL464" s="269" t="str">
        <f>IF(AND($A$464&lt;=BC$367,BC$367&lt;=$B$464),$C$464,"")</f>
        <v/>
      </c>
      <c r="RM464" s="269" t="str">
        <f>IF(AND($A$464&lt;=BC$367,BC$367&lt;=$B$464),((1/3)*$C$464),"")</f>
        <v/>
      </c>
      <c r="RN464" s="269" t="str">
        <f>IF(AND($A$464&lt;=BC$367,BC$367&lt;=$B$464),((2/3)*$C$464),"")</f>
        <v/>
      </c>
      <c r="RO464" s="269" t="str">
        <f>IF(AND($A$464&lt;=BC$367,BC$367&lt;=$B$464),$D$464,"")</f>
        <v/>
      </c>
      <c r="RP464" s="269" t="str">
        <f>IF(AND($A$464&lt;=BC$367,BC$367&lt;=$B$464),((1/3)*$D$464),"")</f>
        <v/>
      </c>
      <c r="RQ464" s="269" t="str">
        <f>IF(AND($A$464&lt;=BC$367,BC$367&lt;=$B$464),((2/3)*$D$464),"")</f>
        <v/>
      </c>
      <c r="RR464" s="269" t="str">
        <f>IF(AND($A$464&lt;=BC$367,BC$367&lt;=$B$464),$E$464,"")</f>
        <v/>
      </c>
      <c r="RS464" s="269" t="str">
        <f>IF(AND($A$464&lt;=BC$367,BC$367&lt;=$B$464),((1/3)*$E$464),"")</f>
        <v/>
      </c>
      <c r="RT464" s="269" t="str">
        <f>IF(AND($A$464&lt;=BC$367,BC$367&lt;=$B$464),((2/3)*$E$464),"")</f>
        <v/>
      </c>
      <c r="RU464" s="269" t="str">
        <f>IF(AND($A$464&lt;=BD$367,BD$367&lt;=$B$464),$C$464,"")</f>
        <v/>
      </c>
      <c r="RV464" s="269" t="str">
        <f>IF(AND($A$464&lt;=BD$367,BD$367&lt;=$B$464),((1/3)*$C$464),"")</f>
        <v/>
      </c>
      <c r="RW464" s="269" t="str">
        <f>IF(AND($A$464&lt;=BD$367,BD$367&lt;=$B$464),((2/3)*$C$464),"")</f>
        <v/>
      </c>
      <c r="RX464" s="269" t="str">
        <f>IF(AND($A$464&lt;=BD$367,BD$367&lt;=$B$464),$D$464,"")</f>
        <v/>
      </c>
      <c r="RY464" s="269" t="str">
        <f>IF(AND($A$464&lt;=BD$367,BD$367&lt;=$B$464),((1/3)*$D$464),"")</f>
        <v/>
      </c>
      <c r="RZ464" s="269" t="str">
        <f>IF(AND($A$464&lt;=BD$367,BD$367&lt;=$B$464),((2/3)*$D$464),"")</f>
        <v/>
      </c>
      <c r="SA464" s="269" t="str">
        <f>IF(AND($A$464&lt;=BD$367,BD$367&lt;=$B$464),$E$464,"")</f>
        <v/>
      </c>
      <c r="SB464" s="269" t="str">
        <f>IF(AND($A$464&lt;=BD$367,BD$367&lt;=$B$464),((1/3)*$E$464),"")</f>
        <v/>
      </c>
      <c r="SC464" s="269" t="str">
        <f>IF(AND($A$464&lt;=BD$367,BD$367&lt;=$B$464),((2/3)*$E$464),"")</f>
        <v/>
      </c>
      <c r="SD464" s="269" t="str">
        <f>IF(AND($A$464&lt;=BE$367,BE$367&lt;=$B$464),$C$464,"")</f>
        <v/>
      </c>
      <c r="SE464" s="269" t="str">
        <f>IF(AND($A$464&lt;=BE$367,BE$367&lt;=$B$464),((1/3)*$C$464),"")</f>
        <v/>
      </c>
      <c r="SF464" s="269" t="str">
        <f>IF(AND($A$464&lt;=BE$367,BE$367&lt;=$B$464),((2/3)*$C$464),"")</f>
        <v/>
      </c>
      <c r="SG464" s="269" t="str">
        <f>IF(AND($A$464&lt;=BE$367,BE$367&lt;=$B$464),$D$464,"")</f>
        <v/>
      </c>
      <c r="SH464" s="269" t="str">
        <f>IF(AND($A$464&lt;=BE$367,BE$367&lt;=$B$464),((1/3)*$D$464),"")</f>
        <v/>
      </c>
      <c r="SI464" s="269" t="str">
        <f>IF(AND($A$464&lt;=BE$367,BE$367&lt;=$B$464),((2/3)*$D$464),"")</f>
        <v/>
      </c>
      <c r="SJ464" s="269" t="str">
        <f>IF(AND($A$464&lt;=BE$367,BE$367&lt;=$B$464),$E$464,"")</f>
        <v/>
      </c>
      <c r="SK464" s="269" t="str">
        <f>IF(AND($A$464&lt;=BE$367,BE$367&lt;=$B$464),((1/3)*$E$464),"")</f>
        <v/>
      </c>
      <c r="SL464" s="269" t="str">
        <f>IF(AND($A$464&lt;=BE$367,BE$367&lt;=$B$464),((2/3)*$E$464),"")</f>
        <v/>
      </c>
      <c r="SM464" s="269" t="str">
        <f>IF(AND($A$464&lt;=BF$367,BF$367&lt;=$B$464),$C$464,"")</f>
        <v/>
      </c>
      <c r="SN464" s="269" t="str">
        <f>IF(AND($A$464&lt;=BF$367,BF$367&lt;=$B$464),((1/3)*$C$464),"")</f>
        <v/>
      </c>
      <c r="SO464" s="269" t="str">
        <f>IF(AND($A$464&lt;=BF$367,BF$367&lt;=$B$464),((2/3)*$C$464),"")</f>
        <v/>
      </c>
      <c r="SP464" s="269" t="str">
        <f>IF(AND($A$464&lt;=BF$367,BF$367&lt;=$B$464),$D$464,"")</f>
        <v/>
      </c>
      <c r="SQ464" s="269" t="str">
        <f>IF(AND($A$464&lt;=BF$367,BF$367&lt;=$B$464),((1/3)*$D$464),"")</f>
        <v/>
      </c>
      <c r="SR464" s="269" t="str">
        <f>IF(AND($A$464&lt;=BF$367,BF$367&lt;=$B$464),((2/3)*$D$464),"")</f>
        <v/>
      </c>
      <c r="SS464" s="269" t="str">
        <f>IF(AND($A$464&lt;=BF$367,BF$367&lt;=$B$464),$E$464,"")</f>
        <v/>
      </c>
      <c r="ST464" s="269" t="str">
        <f>IF(AND($A$464&lt;=BF$367,BF$367&lt;=$B$464),((1/3)*$E$464),"")</f>
        <v/>
      </c>
      <c r="SU464" s="269" t="str">
        <f>IF(AND($A$464&lt;=BF$367,BF$367&lt;=$B$464),((2/3)*$E$464),"")</f>
        <v/>
      </c>
      <c r="SV464" s="269" t="str">
        <f>IF(AND($A$464&lt;=BG$367,BG$367&lt;=$B$464),$C$464,"")</f>
        <v/>
      </c>
      <c r="SW464" s="269" t="str">
        <f>IF(AND($A$464&lt;=BG$367,BG$367&lt;=$B$464),((1/3)*$C$464),"")</f>
        <v/>
      </c>
      <c r="SX464" s="269" t="str">
        <f>IF(AND($A$464&lt;=BG$367,BG$367&lt;=$B$464),((2/3)*$C$464),"")</f>
        <v/>
      </c>
      <c r="SY464" s="269" t="str">
        <f>IF(AND($A$464&lt;=BG$367,BG$367&lt;=$B$464),$D$464,"")</f>
        <v/>
      </c>
      <c r="SZ464" s="269" t="str">
        <f>IF(AND($A$464&lt;=BG$367,BG$367&lt;=$B$464),((1/3)*$D$464),"")</f>
        <v/>
      </c>
      <c r="TA464" s="269" t="str">
        <f>IF(AND($A$464&lt;=BG$367,BG$367&lt;=$B$464),((2/3)*$D$464),"")</f>
        <v/>
      </c>
      <c r="TB464" s="269" t="str">
        <f>IF(AND($A$464&lt;=BG$367,BG$367&lt;=$B$464),$E$464,"")</f>
        <v/>
      </c>
      <c r="TC464" s="269" t="str">
        <f>IF(AND($A$464&lt;=BG$367,BG$367&lt;=$B$464),((1/3)*$E$464),"")</f>
        <v/>
      </c>
      <c r="TD464" s="269" t="str">
        <f>IF(AND($A$464&lt;=BG$367,BG$367&lt;=$B$464),((2/3)*$E$464),"")</f>
        <v/>
      </c>
      <c r="TE464" s="269" t="str">
        <f>IF(AND($A$464&lt;=BH$367,BH$367&lt;=$B$464),$C$464,"")</f>
        <v/>
      </c>
      <c r="TF464" s="269" t="str">
        <f>IF(AND($A$464&lt;=BH$367,BH$367&lt;=$B$464),((1/3)*$C$464),"")</f>
        <v/>
      </c>
      <c r="TG464" s="269" t="str">
        <f>IF(AND($A$464&lt;=BH$367,BH$367&lt;=$B$464),((2/3)*$C$464),"")</f>
        <v/>
      </c>
      <c r="TH464" s="269" t="str">
        <f>IF(AND($A$464&lt;=BH$367,BH$367&lt;=$B$464),$D$464,"")</f>
        <v/>
      </c>
      <c r="TI464" s="269" t="str">
        <f>IF(AND($A$464&lt;=BH$367,BH$367&lt;=$B$464),((1/3)*$D$464),"")</f>
        <v/>
      </c>
      <c r="TJ464" s="269" t="str">
        <f>IF(AND($A$464&lt;=BH$367,BH$367&lt;=$B$464),((2/3)*$D$464),"")</f>
        <v/>
      </c>
      <c r="TK464" s="269" t="str">
        <f>IF(AND($A$464&lt;=BH$367,BH$367&lt;=$B$464),$E$464,"")</f>
        <v/>
      </c>
      <c r="TL464" s="269" t="str">
        <f>IF(AND($A$464&lt;=BH$367,BH$367&lt;=$B$464),((1/3)*$E$464),"")</f>
        <v/>
      </c>
      <c r="TM464" s="269" t="str">
        <f>IF(AND($A$464&lt;=BH$367,BH$367&lt;=$B$464),((2/3)*$E$464),"")</f>
        <v/>
      </c>
      <c r="TN464" s="269" t="str">
        <f>IF(AND($A$464&lt;=BI$367,BI$367&lt;=$B$464),$C$464,"")</f>
        <v/>
      </c>
      <c r="TO464" s="269" t="str">
        <f>IF(AND($A$464&lt;=BI$367,BI$367&lt;=$B$464),((1/3)*$C$464),"")</f>
        <v/>
      </c>
      <c r="TP464" s="269" t="str">
        <f>IF(AND($A$464&lt;=BI$367,BI$367&lt;=$B$464),((2/3)*$C$464),"")</f>
        <v/>
      </c>
      <c r="TQ464" s="269" t="str">
        <f>IF(AND($A$464&lt;=BI$367,BI$367&lt;=$B$464),$D$464,"")</f>
        <v/>
      </c>
      <c r="TR464" s="269" t="str">
        <f>IF(AND($A$464&lt;=BI$367,BI$367&lt;=$B$464),((1/3)*$D$464),"")</f>
        <v/>
      </c>
      <c r="TS464" s="269" t="str">
        <f>IF(AND($A$464&lt;=BI$367,BI$367&lt;=$B$464),((2/3)*$D$464),"")</f>
        <v/>
      </c>
      <c r="TT464" s="269" t="str">
        <f>IF(AND($A$464&lt;=BI$367,BI$367&lt;=$B$464),$E$464,"")</f>
        <v/>
      </c>
      <c r="TU464" s="269" t="str">
        <f>IF(AND($A$464&lt;=BI$367,BI$367&lt;=$B$464),((1/3)*$E$464),"")</f>
        <v/>
      </c>
      <c r="TV464" s="269" t="str">
        <f>IF(AND($A$464&lt;=BI$367,BI$367&lt;=$B$464),((2/3)*$E$464),"")</f>
        <v/>
      </c>
      <c r="TW464" s="269" t="str">
        <f>IF(AND($A$464&lt;=BJ$367,BJ$367&lt;=$B$464),$C$464,"")</f>
        <v/>
      </c>
      <c r="TX464" s="269" t="str">
        <f>IF(AND($A$464&lt;=BJ$367,BJ$367&lt;=$B$464),((1/3)*$C$464),"")</f>
        <v/>
      </c>
      <c r="TY464" s="269" t="str">
        <f>IF(AND($A$464&lt;=BJ$367,BJ$367&lt;=$B$464),((2/3)*$C$464),"")</f>
        <v/>
      </c>
      <c r="TZ464" s="269" t="str">
        <f>IF(AND($A$464&lt;=BJ$367,BJ$367&lt;=$B$464),$D$464,"")</f>
        <v/>
      </c>
      <c r="UA464" s="269" t="str">
        <f>IF(AND($A$464&lt;=BJ$367,BJ$367&lt;=$B$464),((1/3)*$D$464),"")</f>
        <v/>
      </c>
      <c r="UB464" s="269" t="str">
        <f>IF(AND($A$464&lt;=BJ$367,BJ$367&lt;=$B$464),((2/3)*$D$464),"")</f>
        <v/>
      </c>
      <c r="UC464" s="269" t="str">
        <f>IF(AND($A$464&lt;=BJ$367,BJ$367&lt;=$B$464),$E$464,"")</f>
        <v/>
      </c>
      <c r="UD464" s="269" t="str">
        <f>IF(AND($A$464&lt;=BJ$367,BJ$367&lt;=$B$464),((1/3)*$E$464),"")</f>
        <v/>
      </c>
      <c r="UE464" s="269" t="str">
        <f>IF(AND($A$464&lt;=BJ$367,BJ$367&lt;=$B$464),((2/3)*$E$464),"")</f>
        <v/>
      </c>
      <c r="UF464" s="269" t="str">
        <f>IF(AND($A$464&lt;=BK$367,BK$367&lt;=$B$464),$C$464,"")</f>
        <v/>
      </c>
      <c r="UG464" s="269" t="str">
        <f>IF(AND($A$464&lt;=BK$367,BK$367&lt;=$B$464),((1/3)*$C$464),"")</f>
        <v/>
      </c>
      <c r="UH464" s="269" t="str">
        <f>IF(AND($A$464&lt;=BK$367,BK$367&lt;=$B$464),((2/3)*$C$464),"")</f>
        <v/>
      </c>
      <c r="UI464" s="269" t="str">
        <f>IF(AND($A$464&lt;=BK$367,BK$367&lt;=$B$464),$D$464,"")</f>
        <v/>
      </c>
      <c r="UJ464" s="269" t="str">
        <f>IF(AND($A$464&lt;=BK$367,BK$367&lt;=$B$464),((1/3)*$D$464),"")</f>
        <v/>
      </c>
      <c r="UK464" s="269" t="str">
        <f>IF(AND($A$464&lt;=BK$367,BK$367&lt;=$B$464),((2/3)*$D$464),"")</f>
        <v/>
      </c>
      <c r="UL464" s="269" t="str">
        <f>IF(AND($A$464&lt;=BK$367,BK$367&lt;=$B$464),$E$464,"")</f>
        <v/>
      </c>
      <c r="UM464" s="269" t="str">
        <f>IF(AND($A$464&lt;=BK$367,BK$367&lt;=$B$464),((1/3)*$E$464),"")</f>
        <v/>
      </c>
      <c r="UN464" s="269" t="str">
        <f>IF(AND($A$464&lt;=BK$367,BK$367&lt;=$B$464),((2/3)*$E$464),"")</f>
        <v/>
      </c>
      <c r="UO464" s="269" t="str">
        <f>IF(AND($A$464&lt;=BL$367,BL$367&lt;=$B$464),$C$464,"")</f>
        <v/>
      </c>
      <c r="UP464" s="269" t="str">
        <f>IF(AND($A$464&lt;=BL$367,BL$367&lt;=$B$464),((1/3)*$C$464),"")</f>
        <v/>
      </c>
      <c r="UQ464" s="269" t="str">
        <f>IF(AND($A$464&lt;=BL$367,BL$367&lt;=$B$464),((2/3)*$C$464),"")</f>
        <v/>
      </c>
      <c r="UR464" s="269" t="str">
        <f>IF(AND($A$464&lt;=BL$367,BL$367&lt;=$B$464),$D$464,"")</f>
        <v/>
      </c>
      <c r="US464" s="269" t="str">
        <f>IF(AND($A$464&lt;=BL$367,BL$367&lt;=$B$464),((1/3)*$D$464),"")</f>
        <v/>
      </c>
      <c r="UT464" s="269" t="str">
        <f>IF(AND($A$464&lt;=BL$367,BL$367&lt;=$B$464),((2/3)*$D$464),"")</f>
        <v/>
      </c>
      <c r="UU464" s="269" t="str">
        <f>IF(AND($A$464&lt;=BL$367,BL$367&lt;=$B$464),$E$464,"")</f>
        <v/>
      </c>
      <c r="UV464" s="269" t="str">
        <f>IF(AND($A$464&lt;=BL$367,BL$367&lt;=$B$464),((1/3)*$E$464),"")</f>
        <v/>
      </c>
      <c r="UW464" s="269" t="str">
        <f>IF(AND($A$464&lt;=BL$367,BL$367&lt;=$B$464),((2/3)*$E$464),"")</f>
        <v/>
      </c>
      <c r="UX464" s="269" t="str">
        <f>IF(AND($A$464&lt;=BM$367,BM$367&lt;=$B$464),$C$464,"")</f>
        <v/>
      </c>
      <c r="UY464" s="269" t="str">
        <f>IF(AND($A$464&lt;=BM$367,BM$367&lt;=$B$464),((1/3)*$C$464),"")</f>
        <v/>
      </c>
      <c r="UZ464" s="269" t="str">
        <f>IF(AND($A$464&lt;=BM$367,BM$367&lt;=$B$464),((2/3)*$C$464),"")</f>
        <v/>
      </c>
      <c r="VA464" s="269" t="str">
        <f>IF(AND($A$464&lt;=BM$367,BM$367&lt;=$B$464),$D$464,"")</f>
        <v/>
      </c>
      <c r="VB464" s="269" t="str">
        <f>IF(AND($A$464&lt;=BM$367,BM$367&lt;=$B$464),((1/3)*$D$464),"")</f>
        <v/>
      </c>
      <c r="VC464" s="269" t="str">
        <f>IF(AND($A$464&lt;=BM$367,BM$367&lt;=$B$464),((2/3)*$D$464),"")</f>
        <v/>
      </c>
      <c r="VD464" s="269" t="str">
        <f>IF(AND($A$464&lt;=BM$367,BM$367&lt;=$B$464),$E$464,"")</f>
        <v/>
      </c>
      <c r="VE464" s="269" t="str">
        <f>IF(AND($A$464&lt;=BM$367,BM$367&lt;=$B$464),((1/3)*$E$464),"")</f>
        <v/>
      </c>
      <c r="VF464" s="269" t="str">
        <f>IF(AND($A$464&lt;=BM$367,BM$367&lt;=$B$464),((2/3)*$E$464),"")</f>
        <v/>
      </c>
      <c r="VG464" s="269" t="str">
        <f>IF(AND($A$464&lt;=BN$367,BN$367&lt;=$B$464),$C$464,"")</f>
        <v/>
      </c>
      <c r="VH464" s="269" t="str">
        <f>IF(AND($A$464&lt;=BN$367,BN$367&lt;=$B$464),((1/3)*$C$464),"")</f>
        <v/>
      </c>
      <c r="VI464" s="269" t="str">
        <f>IF(AND($A$464&lt;=BN$367,BN$367&lt;=$B$464),((2/3)*$C$464),"")</f>
        <v/>
      </c>
      <c r="VJ464" s="269" t="str">
        <f>IF(AND($A$464&lt;=BN$367,BN$367&lt;=$B$464),$D$464,"")</f>
        <v/>
      </c>
      <c r="VK464" s="269" t="str">
        <f>IF(AND($A$464&lt;=BN$367,BN$367&lt;=$B$464),((1/3)*$D$464),"")</f>
        <v/>
      </c>
      <c r="VL464" s="269" t="str">
        <f>IF(AND($A$464&lt;=BN$367,BN$367&lt;=$B$464),((2/3)*$D$464),"")</f>
        <v/>
      </c>
      <c r="VM464" s="269" t="str">
        <f>IF(AND($A$464&lt;=BN$367,BN$367&lt;=$B$464),$E$464,"")</f>
        <v/>
      </c>
      <c r="VN464" s="269" t="str">
        <f>IF(AND($A$464&lt;=BN$367,BN$367&lt;=$B$464),((1/3)*$E$464),"")</f>
        <v/>
      </c>
      <c r="VO464" s="269" t="str">
        <f>IF(AND($A$464&lt;=BN$367,BN$367&lt;=$B$464),((2/3)*$E$464),"")</f>
        <v/>
      </c>
      <c r="VP464" s="269" t="str">
        <f>IF(AND($A$464&lt;=BO$367,BO$367&lt;=$B$464),$C$464,"")</f>
        <v/>
      </c>
      <c r="VQ464" s="269" t="str">
        <f>IF(AND($A$464&lt;=BO$367,BO$367&lt;=$B$464),((1/3)*$C$464),"")</f>
        <v/>
      </c>
      <c r="VR464" s="269" t="str">
        <f>IF(AND($A$464&lt;=BO$367,BO$367&lt;=$B$464),((2/3)*$C$464),"")</f>
        <v/>
      </c>
      <c r="VS464" s="269" t="str">
        <f>IF(AND($A$464&lt;=BO$367,BO$367&lt;=$B$464),$D$464,"")</f>
        <v/>
      </c>
      <c r="VT464" s="269" t="str">
        <f>IF(AND($A$464&lt;=BO$367,BO$367&lt;=$B$464),((1/3)*$D$464),"")</f>
        <v/>
      </c>
      <c r="VU464" s="269" t="str">
        <f>IF(AND($A$464&lt;=BO$367,BO$367&lt;=$B$464),((2/3)*$D$464),"")</f>
        <v/>
      </c>
      <c r="VV464" s="269" t="str">
        <f>IF(AND($A$464&lt;=BO$367,BO$367&lt;=$B$464),$E$464,"")</f>
        <v/>
      </c>
      <c r="VW464" s="269" t="str">
        <f>IF(AND($A$464&lt;=BO$367,BO$367&lt;=$B$464),((1/3)*$E$464),"")</f>
        <v/>
      </c>
      <c r="VX464" s="269" t="str">
        <f>IF(AND($A$464&lt;=BO$367,BO$367&lt;=$B$464),((2/3)*$E$464),"")</f>
        <v/>
      </c>
      <c r="VY464" s="269" t="str">
        <f>IF(AND($A$464&lt;=BP$367,BP$367&lt;=$B$464),$C$464,"")</f>
        <v/>
      </c>
      <c r="VZ464" s="269" t="str">
        <f>IF(AND($A$464&lt;=BP$367,BP$367&lt;=$B$464),((1/3)*$C$464),"")</f>
        <v/>
      </c>
      <c r="WA464" s="269" t="str">
        <f>IF(AND($A$464&lt;=BP$367,BP$367&lt;=$B$464),((2/3)*$C$464),"")</f>
        <v/>
      </c>
      <c r="WB464" s="269" t="str">
        <f>IF(AND($A$464&lt;=BP$367,BP$367&lt;=$B$464),$D$464,"")</f>
        <v/>
      </c>
      <c r="WC464" s="269" t="str">
        <f>IF(AND($A$464&lt;=BP$367,BP$367&lt;=$B$464),((1/3)*$D$464),"")</f>
        <v/>
      </c>
      <c r="WD464" s="269" t="str">
        <f>IF(AND($A$464&lt;=BP$367,BP$367&lt;=$B$464),((2/3)*$D$464),"")</f>
        <v/>
      </c>
      <c r="WE464" s="269" t="str">
        <f>IF(AND($A$464&lt;=BP$367,BP$367&lt;=$B$464),$E$464,"")</f>
        <v/>
      </c>
      <c r="WF464" s="269" t="str">
        <f>IF(AND($A$464&lt;=BP$367,BP$367&lt;=$B$464),((1/3)*$E$464),"")</f>
        <v/>
      </c>
      <c r="WG464" s="269" t="str">
        <f>IF(AND($A$464&lt;=BP$367,BP$367&lt;=$B$464),((2/3)*$E$464),"")</f>
        <v/>
      </c>
      <c r="WH464" s="269" t="str">
        <f>IF(AND($A$464&lt;=BQ$367,BQ$367&lt;=$B$464),$C$464,"")</f>
        <v/>
      </c>
      <c r="WI464" s="269" t="str">
        <f>IF(AND($A$464&lt;=BQ$367,BQ$367&lt;=$B$464),((1/3)*$C$464),"")</f>
        <v/>
      </c>
      <c r="WJ464" s="269" t="str">
        <f>IF(AND($A$464&lt;=BQ$367,BQ$367&lt;=$B$464),((2/3)*$C$464),"")</f>
        <v/>
      </c>
      <c r="WK464" s="269" t="str">
        <f>IF(AND($A$464&lt;=BQ$367,BQ$367&lt;=$B$464),$D$464,"")</f>
        <v/>
      </c>
      <c r="WL464" s="269" t="str">
        <f>IF(AND($A$464&lt;=BQ$367,BQ$367&lt;=$B$464),((1/3)*$D$464),"")</f>
        <v/>
      </c>
      <c r="WM464" s="269" t="str">
        <f>IF(AND($A$464&lt;=BQ$367,BQ$367&lt;=$B$464),((2/3)*$D$464),"")</f>
        <v/>
      </c>
      <c r="WN464" s="269" t="str">
        <f>IF(AND($A$464&lt;=BQ$367,BQ$367&lt;=$B$464),$E$464,"")</f>
        <v/>
      </c>
      <c r="WO464" s="269" t="str">
        <f>IF(AND($A$464&lt;=BQ$367,BQ$367&lt;=$B$464),((1/3)*$E$464),"")</f>
        <v/>
      </c>
      <c r="WP464" s="269" t="str">
        <f>IF(AND($A$464&lt;=BQ$367,BQ$367&lt;=$B$464),((2/3)*$E$464),"")</f>
        <v/>
      </c>
      <c r="WQ464" s="269" t="str">
        <f>IF(AND($A$464&lt;=BR$367,BR$367&lt;=$B$464),$C$464,"")</f>
        <v/>
      </c>
      <c r="WR464" s="269" t="str">
        <f>IF(AND($A$464&lt;=BR$367,BR$367&lt;=$B$464),((1/3)*$C$464),"")</f>
        <v/>
      </c>
      <c r="WS464" s="269" t="str">
        <f>IF(AND($A$464&lt;=BR$367,BR$367&lt;=$B$464),((2/3)*$C$464),"")</f>
        <v/>
      </c>
      <c r="WT464" s="269" t="str">
        <f>IF(AND($A$464&lt;=BR$367,BR$367&lt;=$B$464),$D$464,"")</f>
        <v/>
      </c>
      <c r="WU464" s="269" t="str">
        <f>IF(AND($A$464&lt;=BR$367,BR$367&lt;=$B$464),((1/3)*$D$464),"")</f>
        <v/>
      </c>
      <c r="WV464" s="269" t="str">
        <f>IF(AND($A$464&lt;=BR$367,BR$367&lt;=$B$464),((2/3)*$D$464),"")</f>
        <v/>
      </c>
      <c r="WW464" s="269" t="str">
        <f>IF(AND($A$464&lt;=BR$367,BR$367&lt;=$B$464),$E$464,"")</f>
        <v/>
      </c>
      <c r="WX464" s="269" t="str">
        <f>IF(AND($A$464&lt;=BR$367,BR$367&lt;=$B$464),((1/3)*$E$464),"")</f>
        <v/>
      </c>
      <c r="WY464" s="269" t="str">
        <f>IF(AND($A$464&lt;=BR$367,BR$367&lt;=$B$464),((2/3)*$E$464),"")</f>
        <v/>
      </c>
      <c r="WZ464" s="269" t="str">
        <f>IF(AND($A$464&lt;=BS$367,BS$367&lt;=$B$464),$C$464,"")</f>
        <v/>
      </c>
      <c r="XA464" s="269" t="str">
        <f>IF(AND($A$464&lt;=BS$367,BS$367&lt;=$B$464),((1/3)*$C$464),"")</f>
        <v/>
      </c>
      <c r="XB464" s="269" t="str">
        <f>IF(AND($A$464&lt;=BS$367,BS$367&lt;=$B$464),((2/3)*$C$464),"")</f>
        <v/>
      </c>
      <c r="XC464" s="269" t="str">
        <f>IF(AND($A$464&lt;=BS$367,BS$367&lt;=$B$464),$D$464,"")</f>
        <v/>
      </c>
      <c r="XD464" s="269" t="str">
        <f>IF(AND($A$464&lt;=BS$367,BS$367&lt;=$B$464),((1/3)*$D$464),"")</f>
        <v/>
      </c>
      <c r="XE464" s="269" t="str">
        <f>IF(AND($A$464&lt;=BS$367,BS$367&lt;=$B$464),((2/3)*$D$464),"")</f>
        <v/>
      </c>
      <c r="XF464" s="269" t="str">
        <f>IF(AND($A$464&lt;=BS$367,BS$367&lt;=$B$464),$E$464,"")</f>
        <v/>
      </c>
      <c r="XG464" s="269" t="str">
        <f>IF(AND($A$464&lt;=BS$367,BS$367&lt;=$B$464),((1/3)*$E$464),"")</f>
        <v/>
      </c>
      <c r="XH464" s="269" t="str">
        <f>IF(AND($A$464&lt;=BS$367,BS$367&lt;=$B$464),((2/3)*$E$464),"")</f>
        <v/>
      </c>
      <c r="XI464" s="269" t="str">
        <f>IF(AND($A$464&lt;=BT$367,BT$367&lt;=$B$464),$C$464,"")</f>
        <v/>
      </c>
      <c r="XJ464" s="269" t="str">
        <f>IF(AND($A$464&lt;=BT$367,BT$367&lt;=$B$464),((1/3)*$C$464),"")</f>
        <v/>
      </c>
      <c r="XK464" s="269" t="str">
        <f>IF(AND($A$464&lt;=BT$367,BT$367&lt;=$B$464),((2/3)*$C$464),"")</f>
        <v/>
      </c>
      <c r="XL464" s="269" t="str">
        <f>IF(AND($A$464&lt;=BT$367,BT$367&lt;=$B$464),$D$464,"")</f>
        <v/>
      </c>
      <c r="XM464" s="269" t="str">
        <f>IF(AND($A$464&lt;=BT$367,BT$367&lt;=$B$464),((1/3)*$D$464),"")</f>
        <v/>
      </c>
      <c r="XN464" s="269" t="str">
        <f>IF(AND($A$464&lt;=BT$367,BT$367&lt;=$B$464),((2/3)*$D$464),"")</f>
        <v/>
      </c>
      <c r="XO464" s="269" t="str">
        <f>IF(AND($A$464&lt;=BT$367,BT$367&lt;=$B$464),$E$464,"")</f>
        <v/>
      </c>
      <c r="XP464" s="269" t="str">
        <f>IF(AND($A$464&lt;=BT$367,BT$367&lt;=$B$464),((1/3)*$E$464),"")</f>
        <v/>
      </c>
      <c r="XQ464" s="269" t="str">
        <f>IF(AND($A$464&lt;=BT$367,BT$367&lt;=$B$464),((2/3)*$E$464),"")</f>
        <v/>
      </c>
      <c r="XR464" s="269" t="str">
        <f>IF(AND($A$464&lt;=BU$367,BU$367&lt;=$B$464),$C$464,"")</f>
        <v/>
      </c>
      <c r="XS464" s="269" t="str">
        <f>IF(AND($A$464&lt;=BU$367,BU$367&lt;=$B$464),((1/3)*$C$464),"")</f>
        <v/>
      </c>
      <c r="XT464" s="269" t="str">
        <f>IF(AND($A$464&lt;=BU$367,BU$367&lt;=$B$464),((2/3)*$C$464),"")</f>
        <v/>
      </c>
      <c r="XU464" s="269" t="str">
        <f>IF(AND($A$464&lt;=BU$367,BU$367&lt;=$B$464),$D$464,"")</f>
        <v/>
      </c>
      <c r="XV464" s="269" t="str">
        <f>IF(AND($A$464&lt;=BU$367,BU$367&lt;=$B$464),((1/3)*$D$464),"")</f>
        <v/>
      </c>
      <c r="XW464" s="269" t="str">
        <f>IF(AND($A$464&lt;=BU$367,BU$367&lt;=$B$464),((2/3)*$D$464),"")</f>
        <v/>
      </c>
      <c r="XX464" s="269" t="str">
        <f>IF(AND($A$464&lt;=BU$367,BU$367&lt;=$B$464),$E$464,"")</f>
        <v/>
      </c>
      <c r="XY464" s="269" t="str">
        <f>IF(AND($A$464&lt;=BU$367,BU$367&lt;=$B$464),((1/3)*$E$464),"")</f>
        <v/>
      </c>
      <c r="XZ464" s="269" t="str">
        <f>IF(AND($A$464&lt;=BU$367,BU$367&lt;=$B$464),((2/3)*$E$464),"")</f>
        <v/>
      </c>
      <c r="YA464" s="269" t="str">
        <f>IF(AND($A$464&lt;=BV$367,BV$367&lt;=$B$464),$C$464,"")</f>
        <v/>
      </c>
      <c r="YB464" s="269" t="str">
        <f>IF(AND($A$464&lt;=BV$367,BV$367&lt;=$B$464),((1/3)*$C$464),"")</f>
        <v/>
      </c>
      <c r="YC464" s="269" t="str">
        <f>IF(AND($A$464&lt;=BV$367,BV$367&lt;=$B$464),((2/3)*$C$464),"")</f>
        <v/>
      </c>
      <c r="YD464" s="269" t="str">
        <f>IF(AND($A$464&lt;=BV$367,BV$367&lt;=$B$464),$D$464,"")</f>
        <v/>
      </c>
      <c r="YE464" s="269" t="str">
        <f>IF(AND($A$464&lt;=BV$367,BV$367&lt;=$B$464),((1/3)*$D$464),"")</f>
        <v/>
      </c>
      <c r="YF464" s="269" t="str">
        <f>IF(AND($A$464&lt;=BV$367,BV$367&lt;=$B$464),((2/3)*$D$464),"")</f>
        <v/>
      </c>
      <c r="YG464" s="269" t="str">
        <f>IF(AND($A$464&lt;=BV$367,BV$367&lt;=$B$464),$E$464,"")</f>
        <v/>
      </c>
      <c r="YH464" s="269" t="str">
        <f>IF(AND($A$464&lt;=BV$367,BV$367&lt;=$B$464),((1/3)*$E$464),"")</f>
        <v/>
      </c>
      <c r="YI464" s="269" t="str">
        <f>IF(AND($A$464&lt;=BV$367,BV$367&lt;=$B$464),((2/3)*$E$464),"")</f>
        <v/>
      </c>
      <c r="YJ464" s="269" t="str">
        <f>IF(AND($A$464&lt;=BW$367,BW$367&lt;=$B$464),$C$464,"")</f>
        <v/>
      </c>
      <c r="YK464" s="269" t="str">
        <f>IF(AND($A$464&lt;=BW$367,BW$367&lt;=$B$464),((1/3)*$C$464),"")</f>
        <v/>
      </c>
      <c r="YL464" s="269" t="str">
        <f>IF(AND($A$464&lt;=BW$367,BW$367&lt;=$B$464),((2/3)*$C$464),"")</f>
        <v/>
      </c>
      <c r="YM464" s="269" t="str">
        <f>IF(AND($A$464&lt;=BW$367,BW$367&lt;=$B$464),$D$464,"")</f>
        <v/>
      </c>
      <c r="YN464" s="269" t="str">
        <f>IF(AND($A$464&lt;=BW$367,BW$367&lt;=$B$464),((1/3)*$D$464),"")</f>
        <v/>
      </c>
      <c r="YO464" s="269" t="str">
        <f>IF(AND($A$464&lt;=BW$367,BW$367&lt;=$B$464),((2/3)*$D$464),"")</f>
        <v/>
      </c>
      <c r="YP464" s="269" t="str">
        <f>IF(AND($A$464&lt;=BW$367,BW$367&lt;=$B$464),$E$464,"")</f>
        <v/>
      </c>
      <c r="YQ464" s="269" t="str">
        <f>IF(AND($A$464&lt;=BW$367,BW$367&lt;=$B$464),((1/3)*$E$464),"")</f>
        <v/>
      </c>
      <c r="YR464" s="269" t="str">
        <f>IF(AND($A$464&lt;=BW$367,BW$367&lt;=$B$464),((2/3)*$E$464),"")</f>
        <v/>
      </c>
      <c r="YS464" s="269" t="str">
        <f>IF(AND($A$464&lt;=BX$367,BX$367&lt;=$B$464),$C$464,"")</f>
        <v/>
      </c>
      <c r="YT464" s="269" t="str">
        <f>IF(AND($A$464&lt;=BX$367,BX$367&lt;=$B$464),((1/3)*$C$464),"")</f>
        <v/>
      </c>
      <c r="YU464" s="269" t="str">
        <f>IF(AND($A$464&lt;=BX$367,BX$367&lt;=$B$464),((2/3)*$C$464),"")</f>
        <v/>
      </c>
      <c r="YV464" s="269" t="str">
        <f>IF(AND($A$464&lt;=BX$367,BX$367&lt;=$B$464),$D$464,"")</f>
        <v/>
      </c>
      <c r="YW464" s="269" t="str">
        <f>IF(AND($A$464&lt;=BX$367,BX$367&lt;=$B$464),((1/3)*$D$464),"")</f>
        <v/>
      </c>
      <c r="YX464" s="269" t="str">
        <f>IF(AND($A$464&lt;=BX$367,BX$367&lt;=$B$464),((2/3)*$D$464),"")</f>
        <v/>
      </c>
      <c r="YY464" s="269" t="str">
        <f>IF(AND($A$464&lt;=BX$367,BX$367&lt;=$B$464),$E$464,"")</f>
        <v/>
      </c>
      <c r="YZ464" s="269" t="str">
        <f>IF(AND($A$464&lt;=BX$367,BX$367&lt;=$B$464),((1/3)*$E$464),"")</f>
        <v/>
      </c>
      <c r="ZA464" s="269" t="str">
        <f>IF(AND($A$464&lt;=BX$367,BX$367&lt;=$B$464),((2/3)*$E$464),"")</f>
        <v/>
      </c>
      <c r="ZB464" s="269" t="str">
        <f>IF(AND($A$464&lt;=BY$367,BY$367&lt;=$B$464),$C$464,"")</f>
        <v/>
      </c>
      <c r="ZC464" s="269" t="str">
        <f>IF(AND($A$464&lt;=BY$367,BY$367&lt;=$B$464),((1/3)*$C$464),"")</f>
        <v/>
      </c>
      <c r="ZD464" s="269" t="str">
        <f>IF(AND($A$464&lt;=BY$367,BY$367&lt;=$B$464),((2/3)*$C$464),"")</f>
        <v/>
      </c>
      <c r="ZE464" s="269" t="str">
        <f>IF(AND($A$464&lt;=BY$367,BY$367&lt;=$B$464),$D$464,"")</f>
        <v/>
      </c>
      <c r="ZF464" s="269" t="str">
        <f>IF(AND($A$464&lt;=BY$367,BY$367&lt;=$B$464),((1/3)*$D$464),"")</f>
        <v/>
      </c>
      <c r="ZG464" s="269" t="str">
        <f>IF(AND($A$464&lt;=BY$367,BY$367&lt;=$B$464),((2/3)*$D$464),"")</f>
        <v/>
      </c>
      <c r="ZH464" s="269" t="str">
        <f>IF(AND($A$464&lt;=BY$367,BY$367&lt;=$B$464),$E$464,"")</f>
        <v/>
      </c>
      <c r="ZI464" s="269" t="str">
        <f>IF(AND($A$464&lt;=BY$367,BY$367&lt;=$B$464),((1/3)*$E$464),"")</f>
        <v/>
      </c>
      <c r="ZJ464" s="269" t="str">
        <f>IF(AND($A$464&lt;=BY$367,BY$367&lt;=$B$464),((2/3)*$E$464),"")</f>
        <v/>
      </c>
      <c r="ZK464" s="269" t="str">
        <f>IF(AND($A$464&lt;=BZ$367,BZ$367&lt;=$B$464),$C$464,"")</f>
        <v/>
      </c>
      <c r="ZL464" s="269" t="str">
        <f>IF(AND($A$464&lt;=BZ$367,BZ$367&lt;=$B$464),((1/3)*$C$464),"")</f>
        <v/>
      </c>
      <c r="ZM464" s="269" t="str">
        <f>IF(AND($A$464&lt;=BZ$367,BZ$367&lt;=$B$464),((2/3)*$C$464),"")</f>
        <v/>
      </c>
      <c r="ZN464" s="269" t="str">
        <f>IF(AND($A$464&lt;=BZ$367,BZ$367&lt;=$B$464),$D$464,"")</f>
        <v/>
      </c>
      <c r="ZO464" s="269" t="str">
        <f>IF(AND($A$464&lt;=BZ$367,BZ$367&lt;=$B$464),((1/3)*$D$464),"")</f>
        <v/>
      </c>
      <c r="ZP464" s="269" t="str">
        <f>IF(AND($A$464&lt;=BZ$367,BZ$367&lt;=$B$464),((2/3)*$D$464),"")</f>
        <v/>
      </c>
      <c r="ZQ464" s="269" t="str">
        <f>IF(AND($A$464&lt;=BZ$367,BZ$367&lt;=$B$464),$E$464,"")</f>
        <v/>
      </c>
      <c r="ZR464" s="269" t="str">
        <f>IF(AND($A$464&lt;=BZ$367,BZ$367&lt;=$B$464),((1/3)*$E$464),"")</f>
        <v/>
      </c>
      <c r="ZS464" s="269" t="str">
        <f>IF(AND($A$464&lt;=BZ$367,BZ$367&lt;=$B$464),((2/3)*$E$464),"")</f>
        <v/>
      </c>
      <c r="ZT464" s="269" t="str">
        <f>IF(AND($A$464&lt;=CA$367,CA$367&lt;=$B$464),$C$464,"")</f>
        <v/>
      </c>
      <c r="ZU464" s="269" t="str">
        <f>IF(AND($A$464&lt;=CA$367,CA$367&lt;=$B$464),((1/3)*$C$464),"")</f>
        <v/>
      </c>
      <c r="ZV464" s="269" t="str">
        <f>IF(AND($A$464&lt;=CA$367,CA$367&lt;=$B$464),((2/3)*$C$464),"")</f>
        <v/>
      </c>
      <c r="ZW464" s="269" t="str">
        <f>IF(AND($A$464&lt;=CA$367,CA$367&lt;=$B$464),$D$464,"")</f>
        <v/>
      </c>
      <c r="ZX464" s="269" t="str">
        <f>IF(AND($A$464&lt;=CA$367,CA$367&lt;=$B$464),((1/3)*$D$464),"")</f>
        <v/>
      </c>
      <c r="ZY464" s="269" t="str">
        <f>IF(AND($A$464&lt;=CA$367,CA$367&lt;=$B$464),((2/3)*$D$464),"")</f>
        <v/>
      </c>
      <c r="ZZ464" s="269" t="str">
        <f>IF(AND($A$464&lt;=CA$367,CA$367&lt;=$B$464),$E$464,"")</f>
        <v/>
      </c>
      <c r="AAA464" s="269" t="str">
        <f>IF(AND($A$464&lt;=CA$367,CA$367&lt;=$B$464),((1/3)*$E$464),"")</f>
        <v/>
      </c>
      <c r="AAB464" s="269" t="str">
        <f>IF(AND($A$464&lt;=CA$367,CA$367&lt;=$B$464),((2/3)*$E$464),"")</f>
        <v/>
      </c>
      <c r="AAC464" s="269" t="str">
        <f>IF(AND($A$464&lt;=CB$367,CB$367&lt;=$B$464),$C$464,"")</f>
        <v/>
      </c>
      <c r="AAD464" s="269" t="str">
        <f>IF(AND($A$464&lt;=CB$367,CB$367&lt;=$B$464),((1/3)*$C$464),"")</f>
        <v/>
      </c>
      <c r="AAE464" s="269" t="str">
        <f>IF(AND($A$464&lt;=CB$367,CB$367&lt;=$B$464),((2/3)*$C$464),"")</f>
        <v/>
      </c>
      <c r="AAF464" s="269" t="str">
        <f>IF(AND($A$464&lt;=CB$367,CB$367&lt;=$B$464),$D$464,"")</f>
        <v/>
      </c>
      <c r="AAG464" s="269" t="str">
        <f>IF(AND($A$464&lt;=CB$367,CB$367&lt;=$B$464),((1/3)*$D$464),"")</f>
        <v/>
      </c>
      <c r="AAH464" s="269" t="str">
        <f>IF(AND($A$464&lt;=CB$367,CB$367&lt;=$B$464),((2/3)*$D$464),"")</f>
        <v/>
      </c>
      <c r="AAI464" s="269" t="str">
        <f>IF(AND($A$464&lt;=CB$367,CB$367&lt;=$B$464),$E$464,"")</f>
        <v/>
      </c>
      <c r="AAJ464" s="269" t="str">
        <f>IF(AND($A$464&lt;=CB$367,CB$367&lt;=$B$464),((1/3)*$E$464),"")</f>
        <v/>
      </c>
      <c r="AAK464" s="269" t="str">
        <f>IF(AND($A$464&lt;=CB$367,CB$367&lt;=$B$464),((2/3)*$E$464),"")</f>
        <v/>
      </c>
      <c r="AAL464" s="269" t="str">
        <f>IF(AND($A$464&lt;=CC$367,CC$367&lt;=$B$464),$C$464,"")</f>
        <v/>
      </c>
      <c r="AAM464" s="269" t="str">
        <f>IF(AND($A$464&lt;=CC$367,CC$367&lt;=$B$464),((1/3)*$C$464),"")</f>
        <v/>
      </c>
      <c r="AAN464" s="269" t="str">
        <f>IF(AND($A$464&lt;=CC$367,CC$367&lt;=$B$464),((2/3)*$C$464),"")</f>
        <v/>
      </c>
      <c r="AAO464" s="269" t="str">
        <f>IF(AND($A$464&lt;=CC$367,CC$367&lt;=$B$464),$D$464,"")</f>
        <v/>
      </c>
      <c r="AAP464" s="269" t="str">
        <f>IF(AND($A$464&lt;=CC$367,CC$367&lt;=$B$464),((1/3)*$D$464),"")</f>
        <v/>
      </c>
      <c r="AAQ464" s="269" t="str">
        <f>IF(AND($A$464&lt;=CC$367,CC$367&lt;=$B$464),((2/3)*$D$464),"")</f>
        <v/>
      </c>
      <c r="AAR464" s="269" t="str">
        <f>IF(AND($A$464&lt;=CC$367,CC$367&lt;=$B$464),$E$464,"")</f>
        <v/>
      </c>
      <c r="AAS464" s="269" t="str">
        <f>IF(AND($A$464&lt;=CC$367,CC$367&lt;=$B$464),((1/3)*$E$464),"")</f>
        <v/>
      </c>
      <c r="AAT464" s="269" t="str">
        <f>IF(AND($A$464&lt;=CC$367,CC$367&lt;=$B$464),((2/3)*$E$464),"")</f>
        <v/>
      </c>
      <c r="AAU464" s="269" t="str">
        <f>IF(AND($A$464&lt;=CD$367,CD$367&lt;=$B$464),$C$464,"")</f>
        <v/>
      </c>
      <c r="AAV464" s="269" t="str">
        <f>IF(AND($A$464&lt;=CD$367,CD$367&lt;=$B$464),((1/3)*$C$464),"")</f>
        <v/>
      </c>
      <c r="AAW464" s="269" t="str">
        <f>IF(AND($A$464&lt;=CD$367,CD$367&lt;=$B$464),((2/3)*$C$464),"")</f>
        <v/>
      </c>
      <c r="AAX464" s="269" t="str">
        <f>IF(AND($A$464&lt;=CD$367,CD$367&lt;=$B$464),$D$464,"")</f>
        <v/>
      </c>
      <c r="AAY464" s="269" t="str">
        <f>IF(AND($A$464&lt;=CD$367,CD$367&lt;=$B$464),((1/3)*$D$464),"")</f>
        <v/>
      </c>
      <c r="AAZ464" s="269" t="str">
        <f>IF(AND($A$464&lt;=CD$367,CD$367&lt;=$B$464),((2/3)*$D$464),"")</f>
        <v/>
      </c>
      <c r="ABA464" s="269" t="str">
        <f>IF(AND($A$464&lt;=CD$367,CD$367&lt;=$B$464),$E$464,"")</f>
        <v/>
      </c>
      <c r="ABB464" s="269" t="str">
        <f>IF(AND($A$464&lt;=CD$367,CD$367&lt;=$B$464),((1/3)*$E$464),"")</f>
        <v/>
      </c>
      <c r="ABC464" s="269" t="str">
        <f>IF(AND($A$464&lt;=CD$367,CD$367&lt;=$B$464),((2/3)*$E$464),"")</f>
        <v/>
      </c>
      <c r="ABD464" s="269" t="str">
        <f>IF(AND($A$464&lt;=CE$367,CE$367&lt;=$B$464),$C$464,"")</f>
        <v/>
      </c>
      <c r="ABE464" s="269" t="str">
        <f>IF(AND($A$464&lt;=CE$367,CE$367&lt;=$B$464),((1/3)*$C$464),"")</f>
        <v/>
      </c>
      <c r="ABF464" s="269" t="str">
        <f>IF(AND($A$464&lt;=CE$367,CE$367&lt;=$B$464),((2/3)*$C$464),"")</f>
        <v/>
      </c>
      <c r="ABG464" s="269" t="str">
        <f>IF(AND($A$464&lt;=CE$367,CE$367&lt;=$B$464),$D$464,"")</f>
        <v/>
      </c>
      <c r="ABH464" s="269" t="str">
        <f>IF(AND($A$464&lt;=CE$367,CE$367&lt;=$B$464),((1/3)*$D$464),"")</f>
        <v/>
      </c>
      <c r="ABI464" s="269" t="str">
        <f>IF(AND($A$464&lt;=CE$367,CE$367&lt;=$B$464),((2/3)*$D$464),"")</f>
        <v/>
      </c>
      <c r="ABJ464" s="269" t="str">
        <f>IF(AND($A$464&lt;=CE$367,CE$367&lt;=$B$464),$E$464,"")</f>
        <v/>
      </c>
      <c r="ABK464" s="269" t="str">
        <f>IF(AND($A$464&lt;=CE$367,CE$367&lt;=$B$464),((1/3)*$E$464),"")</f>
        <v/>
      </c>
      <c r="ABL464" s="269" t="str">
        <f>IF(AND($A$464&lt;=CE$367,CE$367&lt;=$B$464),((2/3)*$E$464),"")</f>
        <v/>
      </c>
      <c r="ABM464" s="269" t="str">
        <f>IF(AND($A$464&lt;=CF$367,CF$367&lt;=$B$464),$C$464,"")</f>
        <v/>
      </c>
      <c r="ABN464" s="269" t="str">
        <f>IF(AND($A$464&lt;=CF$367,CF$367&lt;=$B$464),((1/3)*$C$464),"")</f>
        <v/>
      </c>
      <c r="ABO464" s="269" t="str">
        <f>IF(AND($A$464&lt;=CF$367,CF$367&lt;=$B$464),((2/3)*$C$464),"")</f>
        <v/>
      </c>
      <c r="ABP464" s="269" t="str">
        <f>IF(AND($A$464&lt;=CF$367,CF$367&lt;=$B$464),$D$464,"")</f>
        <v/>
      </c>
      <c r="ABQ464" s="269" t="str">
        <f>IF(AND($A$464&lt;=CF$367,CF$367&lt;=$B$464),((1/3)*$D$464),"")</f>
        <v/>
      </c>
      <c r="ABR464" s="269" t="str">
        <f>IF(AND($A$464&lt;=CF$367,CF$367&lt;=$B$464),((2/3)*$D$464),"")</f>
        <v/>
      </c>
      <c r="ABS464" s="269" t="str">
        <f>IF(AND($A$464&lt;=CF$367,CF$367&lt;=$B$464),$E$464,"")</f>
        <v/>
      </c>
      <c r="ABT464" s="269" t="str">
        <f>IF(AND($A$464&lt;=CF$367,CF$367&lt;=$B$464),((1/3)*$E$464),"")</f>
        <v/>
      </c>
      <c r="ABU464" s="269" t="str">
        <f>IF(AND($A$464&lt;=CF$367,CF$367&lt;=$B$464),((2/3)*$E$464),"")</f>
        <v/>
      </c>
      <c r="ABV464" s="269" t="str">
        <f>IF(AND($A$464&lt;=CG$367,CG$367&lt;=$B$464),$C$464,"")</f>
        <v/>
      </c>
      <c r="ABW464" s="269" t="str">
        <f>IF(AND($A$464&lt;=CG$367,CG$367&lt;=$B$464),((1/3)*$C$464),"")</f>
        <v/>
      </c>
      <c r="ABX464" s="269" t="str">
        <f>IF(AND($A$464&lt;=CG$367,CG$367&lt;=$B$464),((2/3)*$C$464),"")</f>
        <v/>
      </c>
      <c r="ABY464" s="269" t="str">
        <f>IF(AND($A$464&lt;=CG$367,CG$367&lt;=$B$464),$D$464,"")</f>
        <v/>
      </c>
      <c r="ABZ464" s="269" t="str">
        <f>IF(AND($A$464&lt;=CG$367,CG$367&lt;=$B$464),((1/3)*$D$464),"")</f>
        <v/>
      </c>
      <c r="ACA464" s="269" t="str">
        <f>IF(AND($A$464&lt;=CG$367,CG$367&lt;=$B$464),((2/3)*$D$464),"")</f>
        <v/>
      </c>
      <c r="ACB464" s="269" t="str">
        <f>IF(AND($A$464&lt;=CG$367,CG$367&lt;=$B$464),$E$464,"")</f>
        <v/>
      </c>
      <c r="ACC464" s="269" t="str">
        <f>IF(AND($A$464&lt;=CG$367,CG$367&lt;=$B$464),((1/3)*$E$464),"")</f>
        <v/>
      </c>
      <c r="ACD464" s="269" t="str">
        <f>IF(AND($A$464&lt;=CG$367,CG$367&lt;=$B$464),((2/3)*$E$464),"")</f>
        <v/>
      </c>
      <c r="ACE464" s="269" t="str">
        <f>IF(AND($A$464&lt;=CH$367,CH$367&lt;=$B$464),$C$464,"")</f>
        <v/>
      </c>
      <c r="ACF464" s="269" t="str">
        <f>IF(AND($A$464&lt;=CH$367,CH$367&lt;=$B$464),((1/3)*$C$464),"")</f>
        <v/>
      </c>
      <c r="ACG464" s="269" t="str">
        <f>IF(AND($A$464&lt;=CH$367,CH$367&lt;=$B$464),((2/3)*$C$464),"")</f>
        <v/>
      </c>
      <c r="ACH464" s="269" t="str">
        <f>IF(AND($A$464&lt;=CH$367,CH$367&lt;=$B$464),$D$464,"")</f>
        <v/>
      </c>
      <c r="ACI464" s="269" t="str">
        <f>IF(AND($A$464&lt;=CH$367,CH$367&lt;=$B$464),((1/3)*$D$464),"")</f>
        <v/>
      </c>
      <c r="ACJ464" s="269" t="str">
        <f>IF(AND($A$464&lt;=CH$367,CH$367&lt;=$B$464),((2/3)*$D$464),"")</f>
        <v/>
      </c>
      <c r="ACK464" s="269" t="str">
        <f>IF(AND($A$464&lt;=CH$367,CH$367&lt;=$B$464),$E$464,"")</f>
        <v/>
      </c>
      <c r="ACL464" s="269" t="str">
        <f>IF(AND($A$464&lt;=CH$367,CH$367&lt;=$B$464),((1/3)*$E$464),"")</f>
        <v/>
      </c>
      <c r="ACM464" s="269" t="str">
        <f>IF(AND($A$464&lt;=CH$367,CH$367&lt;=$B$464),((2/3)*$E$464),"")</f>
        <v/>
      </c>
      <c r="ACN464" s="269" t="str">
        <f>IF(AND($A$464&lt;=CI$367,CI$367&lt;=$B$464),$C$464,"")</f>
        <v/>
      </c>
      <c r="ACO464" s="269" t="str">
        <f>IF(AND($A$464&lt;=CI$367,CI$367&lt;=$B$464),((1/3)*$C$464),"")</f>
        <v/>
      </c>
      <c r="ACP464" s="269" t="str">
        <f>IF(AND($A$464&lt;=CI$367,CI$367&lt;=$B$464),((2/3)*$C$464),"")</f>
        <v/>
      </c>
      <c r="ACQ464" s="269" t="str">
        <f>IF(AND($A$464&lt;=CI$367,CI$367&lt;=$B$464),$D$464,"")</f>
        <v/>
      </c>
      <c r="ACR464" s="269" t="str">
        <f>IF(AND($A$464&lt;=CI$367,CI$367&lt;=$B$464),((1/3)*$D$464),"")</f>
        <v/>
      </c>
      <c r="ACS464" s="269" t="str">
        <f>IF(AND($A$464&lt;=CI$367,CI$367&lt;=$B$464),((2/3)*$D$464),"")</f>
        <v/>
      </c>
      <c r="ACT464" s="269" t="str">
        <f>IF(AND($A$464&lt;=CI$367,CI$367&lt;=$B$464),$E$464,"")</f>
        <v/>
      </c>
      <c r="ACU464" s="269" t="str">
        <f>IF(AND($A$464&lt;=CI$367,CI$367&lt;=$B$464),((1/3)*$E$464),"")</f>
        <v/>
      </c>
      <c r="ACV464" s="269" t="str">
        <f>IF(AND($A$464&lt;=CI$367,CI$367&lt;=$B$464),((2/3)*$E$464),"")</f>
        <v/>
      </c>
      <c r="ACW464" s="269" t="str">
        <f>IF(AND($A$464&lt;=CJ$367,CJ$367&lt;=$B$464),$C$464,"")</f>
        <v/>
      </c>
      <c r="ACX464" s="269" t="str">
        <f>IF(AND($A$464&lt;=CJ$367,CJ$367&lt;=$B$464),((1/3)*$C$464),"")</f>
        <v/>
      </c>
      <c r="ACY464" s="269" t="str">
        <f>IF(AND($A$464&lt;=CJ$367,CJ$367&lt;=$B$464),((2/3)*$C$464),"")</f>
        <v/>
      </c>
      <c r="ACZ464" s="269" t="str">
        <f>IF(AND($A$464&lt;=CJ$367,CJ$367&lt;=$B$464),$D$464,"")</f>
        <v/>
      </c>
      <c r="ADA464" s="269" t="str">
        <f>IF(AND($A$464&lt;=CJ$367,CJ$367&lt;=$B$464),((1/3)*$D$464),"")</f>
        <v/>
      </c>
      <c r="ADB464" s="269" t="str">
        <f>IF(AND($A$464&lt;=CJ$367,CJ$367&lt;=$B$464),((2/3)*$D$464),"")</f>
        <v/>
      </c>
      <c r="ADC464" s="269" t="str">
        <f>IF(AND($A$464&lt;=CJ$367,CJ$367&lt;=$B$464),$E$464,"")</f>
        <v/>
      </c>
      <c r="ADD464" s="269" t="str">
        <f>IF(AND($A$464&lt;=CJ$367,CJ$367&lt;=$B$464),((1/3)*$E$464),"")</f>
        <v/>
      </c>
      <c r="ADE464" s="269" t="str">
        <f>IF(AND($A$464&lt;=CJ$367,CJ$367&lt;=$B$464),((2/3)*$E$464),"")</f>
        <v/>
      </c>
      <c r="ADF464" s="269" t="str">
        <f>IF(AND($A$464&lt;=CK$367,CK$367&lt;=$B$464),$C$464,"")</f>
        <v/>
      </c>
      <c r="ADG464" s="269" t="str">
        <f>IF(AND($A$464&lt;=CK$367,CK$367&lt;=$B$464),((1/3)*$C$464),"")</f>
        <v/>
      </c>
      <c r="ADH464" s="269" t="str">
        <f>IF(AND($A$464&lt;=CK$367,CK$367&lt;=$B$464),((2/3)*$C$464),"")</f>
        <v/>
      </c>
      <c r="ADI464" s="269" t="str">
        <f>IF(AND($A$464&lt;=CK$367,CK$367&lt;=$B$464),$D$464,"")</f>
        <v/>
      </c>
      <c r="ADJ464" s="269" t="str">
        <f>IF(AND($A$464&lt;=CK$367,CK$367&lt;=$B$464),((1/3)*$D$464),"")</f>
        <v/>
      </c>
      <c r="ADK464" s="269" t="str">
        <f>IF(AND($A$464&lt;=CK$367,CK$367&lt;=$B$464),((2/3)*$D$464),"")</f>
        <v/>
      </c>
      <c r="ADL464" s="269" t="str">
        <f>IF(AND($A$464&lt;=CK$367,CK$367&lt;=$B$464),$E$464,"")</f>
        <v/>
      </c>
      <c r="ADM464" s="269" t="str">
        <f>IF(AND($A$464&lt;=CK$367,CK$367&lt;=$B$464),((1/3)*$E$464),"")</f>
        <v/>
      </c>
      <c r="ADN464" s="269" t="str">
        <f>IF(AND($A$464&lt;=CK$367,CK$367&lt;=$B$464),((2/3)*$E$464),"")</f>
        <v/>
      </c>
      <c r="ADO464" s="269" t="str">
        <f>IF(AND($A$464&lt;=CL$367,CL$367&lt;=$B$464),$C$464,"")</f>
        <v/>
      </c>
      <c r="ADP464" s="269" t="str">
        <f>IF(AND($A$464&lt;=CL$367,CL$367&lt;=$B$464),((1/3)*$C$464),"")</f>
        <v/>
      </c>
      <c r="ADQ464" s="269" t="str">
        <f>IF(AND($A$464&lt;=CL$367,CL$367&lt;=$B$464),((2/3)*$C$464),"")</f>
        <v/>
      </c>
      <c r="ADR464" s="269" t="str">
        <f>IF(AND($A$464&lt;=CL$367,CL$367&lt;=$B$464),$D$464,"")</f>
        <v/>
      </c>
      <c r="ADS464" s="269" t="str">
        <f>IF(AND($A$464&lt;=CL$367,CL$367&lt;=$B$464),((1/3)*$D$464),"")</f>
        <v/>
      </c>
      <c r="ADT464" s="269" t="str">
        <f>IF(AND($A$464&lt;=CL$367,CL$367&lt;=$B$464),((2/3)*$D$464),"")</f>
        <v/>
      </c>
      <c r="ADU464" s="269" t="str">
        <f>IF(AND($A$464&lt;=CL$367,CL$367&lt;=$B$464),$E$464,"")</f>
        <v/>
      </c>
      <c r="ADV464" s="269" t="str">
        <f>IF(AND($A$464&lt;=CL$367,CL$367&lt;=$B$464),((1/3)*$E$464),"")</f>
        <v/>
      </c>
      <c r="ADW464" s="269" t="str">
        <f>IF(AND($A$464&lt;=CL$367,CL$367&lt;=$B$464),((2/3)*$E$464),"")</f>
        <v/>
      </c>
      <c r="ADX464" s="269" t="str">
        <f>IF(AND($A$464&lt;=CM$367,CM$367&lt;=$B$464),$C$464,"")</f>
        <v/>
      </c>
      <c r="ADY464" s="269" t="str">
        <f>IF(AND($A$464&lt;=CM$367,CM$367&lt;=$B$464),((1/3)*$C$464),"")</f>
        <v/>
      </c>
      <c r="ADZ464" s="269" t="str">
        <f>IF(AND($A$464&lt;=CM$367,CM$367&lt;=$B$464),((2/3)*$C$464),"")</f>
        <v/>
      </c>
      <c r="AEA464" s="269" t="str">
        <f>IF(AND($A$464&lt;=CM$367,CM$367&lt;=$B$464),$D$464,"")</f>
        <v/>
      </c>
      <c r="AEB464" s="269" t="str">
        <f>IF(AND($A$464&lt;=CM$367,CM$367&lt;=$B$464),((1/3)*$D$464),"")</f>
        <v/>
      </c>
      <c r="AEC464" s="269" t="str">
        <f>IF(AND($A$464&lt;=CM$367,CM$367&lt;=$B$464),((2/3)*$D$464),"")</f>
        <v/>
      </c>
      <c r="AED464" s="269" t="str">
        <f>IF(AND($A$464&lt;=CM$367,CM$367&lt;=$B$464),$E$464,"")</f>
        <v/>
      </c>
      <c r="AEE464" s="269" t="str">
        <f>IF(AND($A$464&lt;=CM$367,CM$367&lt;=$B$464),((1/3)*$E$464),"")</f>
        <v/>
      </c>
      <c r="AEF464" s="269" t="str">
        <f>IF(AND($A$464&lt;=CM$367,CM$367&lt;=$B$464),((2/3)*$E$464),"")</f>
        <v/>
      </c>
      <c r="AEG464" s="269" t="str">
        <f>IF(AND($A$464&lt;=CN$367,CN$367&lt;=$B$464),$C$464,"")</f>
        <v/>
      </c>
      <c r="AEH464" s="269" t="str">
        <f>IF(AND($A$464&lt;=CN$367,CN$367&lt;=$B$464),((1/3)*$C$464),"")</f>
        <v/>
      </c>
      <c r="AEI464" s="269" t="str">
        <f>IF(AND($A$464&lt;=CN$367,CN$367&lt;=$B$464),((2/3)*$C$464),"")</f>
        <v/>
      </c>
      <c r="AEJ464" s="269" t="str">
        <f>IF(AND($A$464&lt;=CN$367,CN$367&lt;=$B$464),$D$464,"")</f>
        <v/>
      </c>
      <c r="AEK464" s="269" t="str">
        <f>IF(AND($A$464&lt;=CN$367,CN$367&lt;=$B$464),((1/3)*$D$464),"")</f>
        <v/>
      </c>
      <c r="AEL464" s="269" t="str">
        <f>IF(AND($A$464&lt;=CN$367,CN$367&lt;=$B$464),((2/3)*$D$464),"")</f>
        <v/>
      </c>
      <c r="AEM464" s="269" t="str">
        <f>IF(AND($A$464&lt;=CN$367,CN$367&lt;=$B$464),$E$464,"")</f>
        <v/>
      </c>
      <c r="AEN464" s="269" t="str">
        <f>IF(AND($A$464&lt;=CN$367,CN$367&lt;=$B$464),((1/3)*$E$464),"")</f>
        <v/>
      </c>
      <c r="AEO464" s="269" t="str">
        <f>IF(AND($A$464&lt;=CN$367,CN$367&lt;=$B$464),((2/3)*$E$464),"")</f>
        <v/>
      </c>
      <c r="AEP464" s="269" t="str">
        <f>IF(AND($A$464&lt;=CO$367,CO$367&lt;=$B$464),$C$464,"")</f>
        <v/>
      </c>
      <c r="AEQ464" s="269" t="str">
        <f>IF(AND($A$464&lt;=CO$367,CO$367&lt;=$B$464),((1/3)*$C$464),"")</f>
        <v/>
      </c>
      <c r="AER464" s="269" t="str">
        <f>IF(AND($A$464&lt;=CO$367,CO$367&lt;=$B$464),((2/3)*$C$464),"")</f>
        <v/>
      </c>
      <c r="AES464" s="269" t="str">
        <f>IF(AND($A$464&lt;=CO$367,CO$367&lt;=$B$464),$D$464,"")</f>
        <v/>
      </c>
      <c r="AET464" s="269" t="str">
        <f>IF(AND($A$464&lt;=CO$367,CO$367&lt;=$B$464),((1/3)*$D$464),"")</f>
        <v/>
      </c>
      <c r="AEU464" s="269" t="str">
        <f>IF(AND($A$464&lt;=CO$367,CO$367&lt;=$B$464),((2/3)*$D$464),"")</f>
        <v/>
      </c>
      <c r="AEV464" s="269" t="str">
        <f>IF(AND($A$464&lt;=CO$367,CO$367&lt;=$B$464),$E$464,"")</f>
        <v/>
      </c>
      <c r="AEW464" s="269" t="str">
        <f>IF(AND($A$464&lt;=CO$367,CO$367&lt;=$B$464),((1/3)*$E$464),"")</f>
        <v/>
      </c>
      <c r="AEX464" s="269" t="str">
        <f>IF(AND($A$464&lt;=CO$367,CO$367&lt;=$B$464),((2/3)*$E$464),"")</f>
        <v/>
      </c>
      <c r="AEY464" s="269" t="str">
        <f>IF(AND($A$464&lt;=CP$367,CP$367&lt;=$B$464),$C$464,"")</f>
        <v/>
      </c>
      <c r="AEZ464" s="269" t="str">
        <f>IF(AND($A$464&lt;=CP$367,CP$367&lt;=$B$464),((1/3)*$C$464),"")</f>
        <v/>
      </c>
      <c r="AFA464" s="269" t="str">
        <f>IF(AND($A$464&lt;=CP$367,CP$367&lt;=$B$464),((2/3)*$C$464),"")</f>
        <v/>
      </c>
      <c r="AFB464" s="269" t="str">
        <f>IF(AND($A$464&lt;=CP$367,CP$367&lt;=$B$464),$D$464,"")</f>
        <v/>
      </c>
      <c r="AFC464" s="269" t="str">
        <f>IF(AND($A$464&lt;=CP$367,CP$367&lt;=$B$464),((1/3)*$D$464),"")</f>
        <v/>
      </c>
      <c r="AFD464" s="269" t="str">
        <f>IF(AND($A$464&lt;=CP$367,CP$367&lt;=$B$464),((2/3)*$D$464),"")</f>
        <v/>
      </c>
      <c r="AFE464" s="269" t="str">
        <f>IF(AND($A$464&lt;=CP$367,CP$367&lt;=$B$464),$E$464,"")</f>
        <v/>
      </c>
      <c r="AFF464" s="269" t="str">
        <f>IF(AND($A$464&lt;=CP$367,CP$367&lt;=$B$464),((1/3)*$E$464),"")</f>
        <v/>
      </c>
      <c r="AFG464" s="269" t="str">
        <f>IF(AND($A$464&lt;=CP$367,CP$367&lt;=$B$464),((2/3)*$E$464),"")</f>
        <v/>
      </c>
      <c r="AFH464" s="269" t="str">
        <f>IF(AND($A$464&lt;=CQ$367,CQ$367&lt;=$B$464),$C$464,"")</f>
        <v/>
      </c>
      <c r="AFI464" s="269" t="str">
        <f>IF(AND($A$464&lt;=CQ$367,CQ$367&lt;=$B$464),((1/3)*$C$464),"")</f>
        <v/>
      </c>
      <c r="AFJ464" s="269" t="str">
        <f>IF(AND($A$464&lt;=CQ$367,CQ$367&lt;=$B$464),((2/3)*$C$464),"")</f>
        <v/>
      </c>
      <c r="AFK464" s="269" t="str">
        <f>IF(AND($A$464&lt;=CQ$367,CQ$367&lt;=$B$464),$D$464,"")</f>
        <v/>
      </c>
      <c r="AFL464" s="269" t="str">
        <f>IF(AND($A$464&lt;=CQ$367,CQ$367&lt;=$B$464),((1/3)*$D$464),"")</f>
        <v/>
      </c>
      <c r="AFM464" s="269" t="str">
        <f>IF(AND($A$464&lt;=CQ$367,CQ$367&lt;=$B$464),((2/3)*$D$464),"")</f>
        <v/>
      </c>
      <c r="AFN464" s="269" t="str">
        <f>IF(AND($A$464&lt;=CQ$367,CQ$367&lt;=$B$464),$E$464,"")</f>
        <v/>
      </c>
      <c r="AFO464" s="269" t="str">
        <f>IF(AND($A$464&lt;=CQ$367,CQ$367&lt;=$B$464),((1/3)*$E$464),"")</f>
        <v/>
      </c>
      <c r="AFP464" s="269" t="str">
        <f>IF(AND($A$464&lt;=CQ$367,CQ$367&lt;=$B$464),((2/3)*$E$464),"")</f>
        <v/>
      </c>
      <c r="AFQ464" s="269" t="str">
        <f>IF(AND($A$464&lt;=CR$367,CR$367&lt;=$B$464),$C$464,"")</f>
        <v/>
      </c>
      <c r="AFR464" s="269" t="str">
        <f>IF(AND($A$464&lt;=CR$367,CR$367&lt;=$B$464),((1/3)*$C$464),"")</f>
        <v/>
      </c>
      <c r="AFS464" s="269" t="str">
        <f>IF(AND($A$464&lt;=CR$367,CR$367&lt;=$B$464),((2/3)*$C$464),"")</f>
        <v/>
      </c>
      <c r="AFT464" s="269" t="str">
        <f>IF(AND($A$464&lt;=CR$367,CR$367&lt;=$B$464),$D$464,"")</f>
        <v/>
      </c>
      <c r="AFU464" s="269" t="str">
        <f>IF(AND($A$464&lt;=CR$367,CR$367&lt;=$B$464),((1/3)*$D$464),"")</f>
        <v/>
      </c>
      <c r="AFV464" s="269" t="str">
        <f>IF(AND($A$464&lt;=CR$367,CR$367&lt;=$B$464),((2/3)*$D$464),"")</f>
        <v/>
      </c>
      <c r="AFW464" s="269" t="str">
        <f>IF(AND($A$464&lt;=CR$367,CR$367&lt;=$B$464),$E$464,"")</f>
        <v/>
      </c>
      <c r="AFX464" s="269" t="str">
        <f>IF(AND($A$464&lt;=CR$367,CR$367&lt;=$B$464),((1/3)*$E$464),"")</f>
        <v/>
      </c>
      <c r="AFY464" s="269" t="str">
        <f>IF(AND($A$464&lt;=CR$367,CR$367&lt;=$B$464),((2/3)*$E$464),"")</f>
        <v/>
      </c>
      <c r="AFZ464" s="269" t="str">
        <f>IF(AND($A$464&lt;=CS$367,CS$367&lt;=$B$464),$C$464,"")</f>
        <v/>
      </c>
      <c r="AGA464" s="269" t="str">
        <f>IF(AND($A$464&lt;=CS$367,CS$367&lt;=$B$464),((1/3)*$C$464),"")</f>
        <v/>
      </c>
      <c r="AGB464" s="269" t="str">
        <f>IF(AND($A$464&lt;=CS$367,CS$367&lt;=$B$464),((2/3)*$C$464),"")</f>
        <v/>
      </c>
      <c r="AGC464" s="269" t="str">
        <f>IF(AND($A$464&lt;=CS$367,CS$367&lt;=$B$464),$D$464,"")</f>
        <v/>
      </c>
      <c r="AGD464" s="269" t="str">
        <f>IF(AND($A$464&lt;=CS$367,CS$367&lt;=$B$464),((1/3)*$D$464),"")</f>
        <v/>
      </c>
      <c r="AGE464" s="269" t="str">
        <f>IF(AND($A$464&lt;=CS$367,CS$367&lt;=$B$464),((2/3)*$D$464),"")</f>
        <v/>
      </c>
      <c r="AGF464" s="269" t="str">
        <f>IF(AND($A$464&lt;=CS$367,CS$367&lt;=$B$464),$E$464,"")</f>
        <v/>
      </c>
      <c r="AGG464" s="269" t="str">
        <f>IF(AND($A$464&lt;=CS$367,CS$367&lt;=$B$464),((1/3)*$E$464),"")</f>
        <v/>
      </c>
      <c r="AGH464" s="269" t="str">
        <f>IF(AND($A$464&lt;=CS$367,CS$367&lt;=$B$464),((2/3)*$E$464),"")</f>
        <v/>
      </c>
      <c r="AGI464" s="269" t="str">
        <f>IF(AND($A$464&lt;=CT$367,CT$367&lt;=$B$464),$C$464,"")</f>
        <v/>
      </c>
      <c r="AGJ464" s="269" t="str">
        <f>IF(AND($A$464&lt;=CT$367,CT$367&lt;=$B$464),((1/3)*$C$464),"")</f>
        <v/>
      </c>
      <c r="AGK464" s="269" t="str">
        <f>IF(AND($A$464&lt;=CT$367,CT$367&lt;=$B$464),((2/3)*$C$464),"")</f>
        <v/>
      </c>
      <c r="AGL464" s="269" t="str">
        <f>IF(AND($A$464&lt;=CT$367,CT$367&lt;=$B$464),$D$464,"")</f>
        <v/>
      </c>
      <c r="AGM464" s="269" t="str">
        <f>IF(AND($A$464&lt;=CT$367,CT$367&lt;=$B$464),((1/3)*$D$464),"")</f>
        <v/>
      </c>
      <c r="AGN464" s="269" t="str">
        <f>IF(AND($A$464&lt;=CT$367,CT$367&lt;=$B$464),((2/3)*$D$464),"")</f>
        <v/>
      </c>
      <c r="AGO464" s="269" t="str">
        <f>IF(AND($A$464&lt;=CT$367,CT$367&lt;=$B$464),$E$464,"")</f>
        <v/>
      </c>
      <c r="AGP464" s="269" t="str">
        <f>IF(AND($A$464&lt;=CT$367,CT$367&lt;=$B$464),((1/3)*$E$464),"")</f>
        <v/>
      </c>
      <c r="AGQ464" s="269" t="str">
        <f>IF(AND($A$464&lt;=CT$367,CT$367&lt;=$B$464),((2/3)*$E$464),"")</f>
        <v/>
      </c>
      <c r="AGR464" s="269" t="str">
        <f>IF(AND($A$464&lt;=CU$367,CU$367&lt;=$B$464),$C$464,"")</f>
        <v/>
      </c>
      <c r="AGS464" s="269" t="str">
        <f>IF(AND($A$464&lt;=CU$367,CU$367&lt;=$B$464),((1/3)*$C$464),"")</f>
        <v/>
      </c>
      <c r="AGT464" s="269" t="str">
        <f>IF(AND($A$464&lt;=CU$367,CU$367&lt;=$B$464),((2/3)*$C$464),"")</f>
        <v/>
      </c>
      <c r="AGU464" s="269" t="str">
        <f>IF(AND($A$464&lt;=CU$367,CU$367&lt;=$B$464),$D$464,"")</f>
        <v/>
      </c>
      <c r="AGV464" s="269" t="str">
        <f>IF(AND($A$464&lt;=CU$367,CU$367&lt;=$B$464),((1/3)*$D$464),"")</f>
        <v/>
      </c>
      <c r="AGW464" s="269" t="str">
        <f>IF(AND($A$464&lt;=CU$367,CU$367&lt;=$B$464),((2/3)*$D$464),"")</f>
        <v/>
      </c>
      <c r="AGX464" s="269" t="str">
        <f>IF(AND($A$464&lt;=CU$367,CU$367&lt;=$B$464),$E$464,"")</f>
        <v/>
      </c>
      <c r="AGY464" s="269" t="str">
        <f>IF(AND($A$464&lt;=CU$367,CU$367&lt;=$B$464),((1/3)*$E$464),"")</f>
        <v/>
      </c>
      <c r="AGZ464" s="269" t="str">
        <f>IF(AND($A$464&lt;=CU$367,CU$367&lt;=$B$464),((2/3)*$E$464),"")</f>
        <v/>
      </c>
      <c r="AHA464" s="269" t="str">
        <f>IF(AND($A$464&lt;=CV$367,CV$367&lt;=$B$464),$C$464,"")</f>
        <v/>
      </c>
      <c r="AHB464" s="269" t="str">
        <f>IF(AND($A$464&lt;=CV$367,CV$367&lt;=$B$464),((1/3)*$C$464),"")</f>
        <v/>
      </c>
      <c r="AHC464" s="269" t="str">
        <f>IF(AND($A$464&lt;=CV$367,CV$367&lt;=$B$464),((2/3)*$C$464),"")</f>
        <v/>
      </c>
      <c r="AHD464" s="269" t="str">
        <f>IF(AND($A$464&lt;=CV$367,CV$367&lt;=$B$464),$D$464,"")</f>
        <v/>
      </c>
      <c r="AHE464" s="269" t="str">
        <f>IF(AND($A$464&lt;=CV$367,CV$367&lt;=$B$464),((1/3)*$D$464),"")</f>
        <v/>
      </c>
      <c r="AHF464" s="269" t="str">
        <f>IF(AND($A$464&lt;=CV$367,CV$367&lt;=$B$464),((2/3)*$D$464),"")</f>
        <v/>
      </c>
      <c r="AHG464" s="269" t="str">
        <f>IF(AND($A$464&lt;=CV$367,CV$367&lt;=$B$464),$E$464,"")</f>
        <v/>
      </c>
      <c r="AHH464" s="269" t="str">
        <f>IF(AND($A$464&lt;=CV$367,CV$367&lt;=$B$464),((1/3)*$E$464),"")</f>
        <v/>
      </c>
      <c r="AHI464" s="269" t="str">
        <f>IF(AND($A$464&lt;=CV$367,CV$367&lt;=$B$464),((2/3)*$E$464),"")</f>
        <v/>
      </c>
      <c r="AHJ464" s="269" t="str">
        <f>IF(AND($A$464&lt;=CW$367,CW$367&lt;=$B$464),$C$464,"")</f>
        <v/>
      </c>
      <c r="AHK464" s="269" t="str">
        <f>IF(AND($A$464&lt;=CW$367,CW$367&lt;=$B$464),((1/3)*$C$464),"")</f>
        <v/>
      </c>
      <c r="AHL464" s="269" t="str">
        <f>IF(AND($A$464&lt;=CW$367,CW$367&lt;=$B$464),((2/3)*$C$464),"")</f>
        <v/>
      </c>
      <c r="AHM464" s="269" t="str">
        <f>IF(AND($A$464&lt;=CW$367,CW$367&lt;=$B$464),$D$464,"")</f>
        <v/>
      </c>
      <c r="AHN464" s="269" t="str">
        <f>IF(AND($A$464&lt;=CW$367,CW$367&lt;=$B$464),((1/3)*$D$464),"")</f>
        <v/>
      </c>
      <c r="AHO464" s="269" t="str">
        <f>IF(AND($A$464&lt;=CW$367,CW$367&lt;=$B$464),((2/3)*$D$464),"")</f>
        <v/>
      </c>
      <c r="AHP464" s="269" t="str">
        <f>IF(AND($A$464&lt;=CW$367,CW$367&lt;=$B$464),$E$464,"")</f>
        <v/>
      </c>
      <c r="AHQ464" s="269" t="str">
        <f>IF(AND($A$464&lt;=CW$367,CW$367&lt;=$B$464),((1/3)*$E$464),"")</f>
        <v/>
      </c>
      <c r="AHR464" s="269" t="str">
        <f>IF(AND($A$464&lt;=CW$367,CW$367&lt;=$B$464),((2/3)*$E$464),"")</f>
        <v/>
      </c>
      <c r="AHS464" s="269" t="str">
        <f>IF(AND($A$464&lt;=CX$367,CX$367&lt;=$B$464),$C$464,"")</f>
        <v/>
      </c>
      <c r="AHT464" s="269" t="str">
        <f>IF(AND($A$464&lt;=CX$367,CX$367&lt;=$B$464),((1/3)*$C$464),"")</f>
        <v/>
      </c>
      <c r="AHU464" s="269" t="str">
        <f>IF(AND($A$464&lt;=CX$367,CX$367&lt;=$B$464),((2/3)*$C$464),"")</f>
        <v/>
      </c>
      <c r="AHV464" s="269" t="str">
        <f>IF(AND($A$464&lt;=CX$367,CX$367&lt;=$B$464),$D$464,"")</f>
        <v/>
      </c>
      <c r="AHW464" s="269" t="str">
        <f>IF(AND($A$464&lt;=CX$367,CX$367&lt;=$B$464),((1/3)*$D$464),"")</f>
        <v/>
      </c>
      <c r="AHX464" s="269" t="str">
        <f>IF(AND($A$464&lt;=CX$367,CX$367&lt;=$B$464),((2/3)*$D$464),"")</f>
        <v/>
      </c>
      <c r="AHY464" s="269" t="str">
        <f>IF(AND($A$464&lt;=CX$367,CX$367&lt;=$B$464),$E$464,"")</f>
        <v/>
      </c>
      <c r="AHZ464" s="269" t="str">
        <f>IF(AND($A$464&lt;=CX$367,CX$367&lt;=$B$464),((1/3)*$E$464),"")</f>
        <v/>
      </c>
      <c r="AIA464" s="269" t="str">
        <f>IF(AND($A$464&lt;=CX$367,CX$367&lt;=$B$464),((2/3)*$E$464),"")</f>
        <v/>
      </c>
      <c r="AIB464" s="269" t="str">
        <f>IF(AND($A$464&lt;=CY$367,CY$367&lt;=$B$464),$C$464,"")</f>
        <v/>
      </c>
      <c r="AIC464" s="269" t="str">
        <f>IF(AND($A$464&lt;=CY$367,CY$367&lt;=$B$464),((1/3)*$C$464),"")</f>
        <v/>
      </c>
      <c r="AID464" s="269" t="str">
        <f>IF(AND($A$464&lt;=CY$367,CY$367&lt;=$B$464),((2/3)*$C$464),"")</f>
        <v/>
      </c>
      <c r="AIE464" s="269" t="str">
        <f>IF(AND($A$464&lt;=CY$367,CY$367&lt;=$B$464),$D$464,"")</f>
        <v/>
      </c>
      <c r="AIF464" s="269" t="str">
        <f>IF(AND($A$464&lt;=CY$367,CY$367&lt;=$B$464),((1/3)*$D$464),"")</f>
        <v/>
      </c>
      <c r="AIG464" s="269" t="str">
        <f>IF(AND($A$464&lt;=CY$367,CY$367&lt;=$B$464),((2/3)*$D$464),"")</f>
        <v/>
      </c>
      <c r="AIH464" s="269" t="str">
        <f>IF(AND($A$464&lt;=CY$367,CY$367&lt;=$B$464),$E$464,"")</f>
        <v/>
      </c>
      <c r="AII464" s="269" t="str">
        <f>IF(AND($A$464&lt;=CY$367,CY$367&lt;=$B$464),((1/3)*$E$464),"")</f>
        <v/>
      </c>
      <c r="AIJ464" s="269" t="str">
        <f>IF(AND($A$464&lt;=CY$367,CY$367&lt;=$B$464),((2/3)*$E$464),"")</f>
        <v/>
      </c>
      <c r="AIK464" s="269" t="str">
        <f>IF(AND($A$464&lt;=CZ$367,CZ$367&lt;=$B$464),$C$464,"")</f>
        <v/>
      </c>
      <c r="AIL464" s="269" t="str">
        <f>IF(AND($A$464&lt;=CZ$367,CZ$367&lt;=$B$464),((1/3)*$C$464),"")</f>
        <v/>
      </c>
      <c r="AIM464" s="269" t="str">
        <f>IF(AND($A$464&lt;=CZ$367,CZ$367&lt;=$B$464),((2/3)*$C$464),"")</f>
        <v/>
      </c>
      <c r="AIN464" s="269" t="str">
        <f>IF(AND($A$464&lt;=CZ$367,CZ$367&lt;=$B$464),$D$464,"")</f>
        <v/>
      </c>
      <c r="AIO464" s="269" t="str">
        <f>IF(AND($A$464&lt;=CZ$367,CZ$367&lt;=$B$464),((1/3)*$D$464),"")</f>
        <v/>
      </c>
      <c r="AIP464" s="269" t="str">
        <f>IF(AND($A$464&lt;=CZ$367,CZ$367&lt;=$B$464),((2/3)*$D$464),"")</f>
        <v/>
      </c>
      <c r="AIQ464" s="269" t="str">
        <f>IF(AND($A$464&lt;=CZ$367,CZ$367&lt;=$B$464),$E$464,"")</f>
        <v/>
      </c>
      <c r="AIR464" s="269" t="str">
        <f>IF(AND($A$464&lt;=CZ$367,CZ$367&lt;=$B$464),((1/3)*$E$464),"")</f>
        <v/>
      </c>
      <c r="AIS464" s="269" t="str">
        <f>IF(AND($A$464&lt;=CZ$367,CZ$367&lt;=$B$464),((2/3)*$E$464),"")</f>
        <v/>
      </c>
    </row>
    <row r="465" spans="1:929" hidden="1">
      <c r="A465" s="260">
        <v>3451</v>
      </c>
      <c r="B465" s="257">
        <v>4350</v>
      </c>
      <c r="C465" s="271">
        <v>27</v>
      </c>
      <c r="D465" s="271">
        <v>20</v>
      </c>
      <c r="E465" s="271">
        <v>15</v>
      </c>
      <c r="F465" s="6"/>
      <c r="G465" s="6"/>
      <c r="H465" s="6"/>
      <c r="I465" s="6"/>
      <c r="J465" s="6"/>
      <c r="K465" s="6"/>
      <c r="L465" s="6"/>
      <c r="M465" s="6"/>
      <c r="N465" s="6"/>
      <c r="O465" s="6"/>
      <c r="Q465" s="269" t="str">
        <f t="shared" si="991"/>
        <v/>
      </c>
      <c r="R465" s="269" t="str">
        <f t="shared" si="992"/>
        <v/>
      </c>
      <c r="S465" s="269" t="str">
        <f t="shared" si="993"/>
        <v/>
      </c>
      <c r="T465" s="269" t="str">
        <f t="shared" si="994"/>
        <v/>
      </c>
      <c r="U465" s="269" t="str">
        <f t="shared" si="995"/>
        <v/>
      </c>
      <c r="V465" s="269" t="str">
        <f t="shared" si="996"/>
        <v/>
      </c>
      <c r="W465" s="269" t="str">
        <f t="shared" si="997"/>
        <v/>
      </c>
      <c r="X465" s="269" t="str">
        <f t="shared" si="998"/>
        <v/>
      </c>
      <c r="Y465" s="269"/>
      <c r="Z465" s="269"/>
      <c r="AA465" s="269"/>
      <c r="AB465" s="269" t="str">
        <f t="shared" si="999"/>
        <v/>
      </c>
      <c r="AC465" s="269" t="str">
        <f t="shared" si="1000"/>
        <v/>
      </c>
      <c r="AD465" s="269" t="str">
        <f t="shared" si="1001"/>
        <v/>
      </c>
      <c r="AE465" s="269" t="str">
        <f t="shared" si="1002"/>
        <v/>
      </c>
      <c r="AF465" s="269" t="str">
        <f t="shared" si="1003"/>
        <v/>
      </c>
      <c r="AG465" s="269" t="str">
        <f t="shared" si="1004"/>
        <v/>
      </c>
      <c r="AH465" s="269"/>
      <c r="AI465" s="269" t="str">
        <f t="shared" si="1005"/>
        <v/>
      </c>
      <c r="AJ465" s="269" t="str">
        <f t="shared" si="1163"/>
        <v/>
      </c>
      <c r="AK465" s="269" t="str">
        <f t="shared" si="1164"/>
        <v/>
      </c>
      <c r="AL465" s="269" t="str">
        <f t="shared" si="1165"/>
        <v/>
      </c>
      <c r="AM465" s="269" t="str">
        <f t="shared" si="1006"/>
        <v/>
      </c>
      <c r="AN465" s="269" t="str">
        <f t="shared" si="1007"/>
        <v/>
      </c>
      <c r="AO465" s="269" t="str">
        <f t="shared" si="1008"/>
        <v/>
      </c>
      <c r="AP465" s="269" t="str">
        <f t="shared" si="1009"/>
        <v/>
      </c>
      <c r="AQ465" s="269" t="str">
        <f t="shared" si="1010"/>
        <v/>
      </c>
      <c r="AR465" s="269" t="str">
        <f t="shared" si="1011"/>
        <v/>
      </c>
      <c r="AS465" s="269" t="str">
        <f t="shared" si="1012"/>
        <v/>
      </c>
      <c r="AT465" s="269" t="str">
        <f t="shared" si="1013"/>
        <v/>
      </c>
      <c r="AU465" s="269" t="str">
        <f t="shared" si="1014"/>
        <v/>
      </c>
      <c r="AV465" s="269" t="str">
        <f t="shared" si="1015"/>
        <v/>
      </c>
      <c r="AW465" s="269" t="str">
        <f t="shared" si="1016"/>
        <v/>
      </c>
      <c r="AX465" s="269" t="str">
        <f t="shared" si="1017"/>
        <v/>
      </c>
      <c r="AY465" s="269" t="str">
        <f t="shared" si="1018"/>
        <v/>
      </c>
      <c r="AZ465" s="269" t="str">
        <f t="shared" si="1019"/>
        <v/>
      </c>
      <c r="BA465" s="269" t="str">
        <f t="shared" si="1020"/>
        <v/>
      </c>
      <c r="BB465" s="269" t="str">
        <f t="shared" si="1021"/>
        <v/>
      </c>
      <c r="BC465" s="269" t="str">
        <f t="shared" si="1022"/>
        <v/>
      </c>
      <c r="BD465" s="269" t="str">
        <f t="shared" si="1023"/>
        <v/>
      </c>
      <c r="BE465" s="269" t="str">
        <f t="shared" si="1024"/>
        <v/>
      </c>
      <c r="BF465" s="269" t="str">
        <f t="shared" si="1025"/>
        <v/>
      </c>
      <c r="BG465" s="269" t="str">
        <f t="shared" si="1026"/>
        <v/>
      </c>
      <c r="BH465" s="269" t="str">
        <f t="shared" si="1027"/>
        <v/>
      </c>
      <c r="BI465" s="269" t="str">
        <f t="shared" si="1028"/>
        <v/>
      </c>
      <c r="BJ465" s="269" t="str">
        <f t="shared" si="1029"/>
        <v/>
      </c>
      <c r="BK465" s="269" t="str">
        <f t="shared" si="1030"/>
        <v/>
      </c>
      <c r="BL465" s="269" t="str">
        <f t="shared" si="1031"/>
        <v/>
      </c>
      <c r="BM465" s="269" t="str">
        <f t="shared" si="1032"/>
        <v/>
      </c>
      <c r="BN465" s="269" t="str">
        <f t="shared" si="1033"/>
        <v/>
      </c>
      <c r="BO465" s="269" t="str">
        <f t="shared" si="1034"/>
        <v/>
      </c>
      <c r="BP465" s="269" t="str">
        <f t="shared" si="1035"/>
        <v/>
      </c>
      <c r="BQ465" s="269" t="str">
        <f t="shared" si="1036"/>
        <v/>
      </c>
      <c r="BR465" s="269" t="str">
        <f t="shared" si="1037"/>
        <v/>
      </c>
      <c r="BS465" s="269" t="str">
        <f t="shared" si="1038"/>
        <v/>
      </c>
      <c r="BT465" s="269" t="str">
        <f t="shared" si="1039"/>
        <v/>
      </c>
      <c r="BU465" s="269" t="str">
        <f t="shared" si="1040"/>
        <v/>
      </c>
      <c r="BV465" s="269" t="str">
        <f t="shared" si="1041"/>
        <v/>
      </c>
      <c r="BW465" s="269" t="str">
        <f t="shared" si="1042"/>
        <v/>
      </c>
      <c r="BX465" s="269" t="str">
        <f t="shared" si="1043"/>
        <v/>
      </c>
      <c r="BY465" s="269" t="str">
        <f t="shared" si="1044"/>
        <v/>
      </c>
      <c r="BZ465" s="269" t="str">
        <f t="shared" si="1045"/>
        <v/>
      </c>
      <c r="CA465" s="269" t="str">
        <f t="shared" si="1046"/>
        <v/>
      </c>
      <c r="CB465" s="269" t="str">
        <f t="shared" si="1047"/>
        <v/>
      </c>
      <c r="CC465" s="269" t="str">
        <f t="shared" si="1048"/>
        <v/>
      </c>
      <c r="CD465" s="269" t="str">
        <f t="shared" si="1049"/>
        <v/>
      </c>
      <c r="CE465" s="269" t="str">
        <f t="shared" si="1050"/>
        <v/>
      </c>
      <c r="CF465" s="269" t="str">
        <f t="shared" si="1051"/>
        <v/>
      </c>
      <c r="CG465" s="269" t="str">
        <f t="shared" si="1052"/>
        <v/>
      </c>
      <c r="CH465" s="269" t="str">
        <f t="shared" si="1053"/>
        <v/>
      </c>
      <c r="CI465" s="269" t="str">
        <f t="shared" si="1054"/>
        <v/>
      </c>
      <c r="CJ465" s="269" t="str">
        <f t="shared" si="1055"/>
        <v/>
      </c>
      <c r="CK465" s="269" t="str">
        <f t="shared" si="1056"/>
        <v/>
      </c>
      <c r="CL465" s="269" t="str">
        <f t="shared" si="1057"/>
        <v/>
      </c>
      <c r="CM465" s="269" t="str">
        <f t="shared" si="1058"/>
        <v/>
      </c>
      <c r="CN465" s="269" t="str">
        <f t="shared" si="1059"/>
        <v/>
      </c>
      <c r="CO465" s="269" t="str">
        <f t="shared" si="1060"/>
        <v/>
      </c>
      <c r="CP465" s="269" t="str">
        <f t="shared" si="1061"/>
        <v/>
      </c>
      <c r="CQ465" s="269" t="str">
        <f t="shared" si="1062"/>
        <v/>
      </c>
      <c r="CR465" s="269" t="str">
        <f t="shared" si="1063"/>
        <v/>
      </c>
      <c r="CS465" s="269" t="str">
        <f t="shared" si="1064"/>
        <v/>
      </c>
      <c r="CT465" s="269" t="str">
        <f t="shared" si="1065"/>
        <v/>
      </c>
      <c r="CU465" s="269" t="str">
        <f t="shared" si="1066"/>
        <v/>
      </c>
      <c r="CV465" s="269" t="str">
        <f t="shared" si="1067"/>
        <v/>
      </c>
      <c r="CW465" s="269" t="str">
        <f t="shared" si="1068"/>
        <v/>
      </c>
      <c r="CX465" s="269" t="str">
        <f t="shared" si="1069"/>
        <v/>
      </c>
      <c r="CY465" s="269" t="str">
        <f t="shared" si="1070"/>
        <v/>
      </c>
      <c r="CZ465" s="269" t="str">
        <f t="shared" si="1071"/>
        <v/>
      </c>
      <c r="DA465" s="269" t="str">
        <f t="shared" si="1072"/>
        <v/>
      </c>
      <c r="DB465" s="269" t="str">
        <f t="shared" si="1073"/>
        <v/>
      </c>
      <c r="DC465" s="269" t="str">
        <f t="shared" si="1074"/>
        <v/>
      </c>
      <c r="DD465" s="269" t="str">
        <f t="shared" si="1075"/>
        <v/>
      </c>
      <c r="DE465" s="269" t="str">
        <f t="shared" si="1076"/>
        <v/>
      </c>
      <c r="DF465" s="269" t="str">
        <f t="shared" si="1077"/>
        <v/>
      </c>
      <c r="DG465" s="269" t="str">
        <f t="shared" si="1078"/>
        <v/>
      </c>
      <c r="DH465" s="269" t="str">
        <f t="shared" si="1079"/>
        <v/>
      </c>
      <c r="DI465" s="269" t="str">
        <f t="shared" si="1080"/>
        <v/>
      </c>
      <c r="DJ465" s="269" t="str">
        <f t="shared" si="1081"/>
        <v/>
      </c>
      <c r="DK465" s="269" t="str">
        <f t="shared" si="1082"/>
        <v/>
      </c>
      <c r="DL465" s="269" t="str">
        <f t="shared" si="1083"/>
        <v/>
      </c>
      <c r="DM465" s="269" t="str">
        <f t="shared" si="1084"/>
        <v/>
      </c>
      <c r="DN465" s="269" t="str">
        <f t="shared" si="1085"/>
        <v/>
      </c>
      <c r="DO465" s="269" t="str">
        <f t="shared" si="1086"/>
        <v/>
      </c>
      <c r="DP465" s="269" t="str">
        <f t="shared" si="1087"/>
        <v/>
      </c>
      <c r="DQ465" s="269" t="str">
        <f t="shared" si="1088"/>
        <v/>
      </c>
      <c r="DR465" s="269" t="str">
        <f t="shared" si="1089"/>
        <v/>
      </c>
      <c r="DS465" s="269" t="str">
        <f t="shared" si="1090"/>
        <v/>
      </c>
      <c r="DT465" s="269" t="str">
        <f t="shared" si="1091"/>
        <v/>
      </c>
      <c r="DU465" s="269" t="str">
        <f t="shared" si="1092"/>
        <v/>
      </c>
      <c r="DV465" s="269" t="str">
        <f t="shared" si="1093"/>
        <v/>
      </c>
      <c r="DW465" s="269" t="str">
        <f t="shared" si="1094"/>
        <v/>
      </c>
      <c r="DX465" s="269" t="str">
        <f t="shared" si="1095"/>
        <v/>
      </c>
      <c r="DY465" s="269" t="str">
        <f t="shared" si="1096"/>
        <v/>
      </c>
      <c r="DZ465" s="269" t="str">
        <f t="shared" si="1097"/>
        <v/>
      </c>
      <c r="EA465" s="269" t="str">
        <f t="shared" si="1098"/>
        <v/>
      </c>
      <c r="EB465" s="269" t="str">
        <f t="shared" si="1099"/>
        <v/>
      </c>
      <c r="EC465" s="269" t="str">
        <f t="shared" si="1100"/>
        <v/>
      </c>
      <c r="ED465" s="269" t="str">
        <f t="shared" si="1101"/>
        <v/>
      </c>
      <c r="EE465" s="269" t="str">
        <f t="shared" si="1102"/>
        <v/>
      </c>
      <c r="EF465" s="269" t="str">
        <f t="shared" si="1103"/>
        <v/>
      </c>
      <c r="EG465" s="269" t="str">
        <f t="shared" si="1104"/>
        <v/>
      </c>
      <c r="EH465" s="269" t="str">
        <f t="shared" si="1105"/>
        <v/>
      </c>
      <c r="EI465" s="269" t="str">
        <f t="shared" si="1106"/>
        <v/>
      </c>
      <c r="EJ465" s="269" t="str">
        <f t="shared" si="1107"/>
        <v/>
      </c>
      <c r="EK465" s="269" t="str">
        <f t="shared" si="1108"/>
        <v/>
      </c>
      <c r="EL465" s="269" t="str">
        <f t="shared" si="1109"/>
        <v/>
      </c>
      <c r="EM465" s="269" t="str">
        <f t="shared" si="1110"/>
        <v/>
      </c>
      <c r="EN465" s="269" t="str">
        <f t="shared" si="1111"/>
        <v/>
      </c>
      <c r="EO465" s="269" t="str">
        <f t="shared" si="1112"/>
        <v/>
      </c>
      <c r="EP465" s="269" t="str">
        <f t="shared" si="1113"/>
        <v/>
      </c>
      <c r="EQ465" s="269" t="str">
        <f t="shared" si="1114"/>
        <v/>
      </c>
      <c r="ER465" s="269" t="str">
        <f t="shared" si="1115"/>
        <v/>
      </c>
      <c r="ES465" s="269" t="str">
        <f t="shared" si="1116"/>
        <v/>
      </c>
      <c r="ET465" s="269" t="str">
        <f t="shared" si="1117"/>
        <v/>
      </c>
      <c r="EU465" s="269" t="str">
        <f t="shared" si="1118"/>
        <v/>
      </c>
      <c r="EV465" s="269" t="str">
        <f t="shared" si="1119"/>
        <v/>
      </c>
      <c r="EW465" s="269" t="str">
        <f t="shared" si="1120"/>
        <v/>
      </c>
      <c r="EX465" s="269" t="str">
        <f t="shared" si="1121"/>
        <v/>
      </c>
      <c r="EY465" s="269" t="str">
        <f t="shared" si="1166"/>
        <v/>
      </c>
      <c r="EZ465" s="269" t="str">
        <f t="shared" si="1122"/>
        <v/>
      </c>
      <c r="FA465" s="269" t="str">
        <f t="shared" si="1123"/>
        <v/>
      </c>
      <c r="FB465" s="269" t="str">
        <f t="shared" si="1124"/>
        <v/>
      </c>
      <c r="FC465" s="269" t="str">
        <f t="shared" si="1125"/>
        <v/>
      </c>
      <c r="FD465" s="269" t="str">
        <f t="shared" si="1126"/>
        <v/>
      </c>
      <c r="FE465" s="269" t="str">
        <f t="shared" si="1127"/>
        <v/>
      </c>
      <c r="FF465" s="269" t="str">
        <f t="shared" si="1128"/>
        <v/>
      </c>
      <c r="FG465" s="269" t="str">
        <f t="shared" si="1129"/>
        <v/>
      </c>
      <c r="FH465" s="269" t="str">
        <f t="shared" si="1130"/>
        <v/>
      </c>
      <c r="FI465" s="269" t="str">
        <f t="shared" si="1131"/>
        <v/>
      </c>
      <c r="FJ465" s="269" t="str">
        <f t="shared" si="1132"/>
        <v/>
      </c>
      <c r="FK465" s="269" t="str">
        <f t="shared" si="1133"/>
        <v/>
      </c>
      <c r="FL465" s="269" t="str">
        <f t="shared" si="1134"/>
        <v/>
      </c>
      <c r="FM465" s="269" t="str">
        <f t="shared" si="1135"/>
        <v/>
      </c>
      <c r="FN465" s="269" t="str">
        <f t="shared" si="1136"/>
        <v/>
      </c>
      <c r="FO465" s="269" t="str">
        <f t="shared" si="1137"/>
        <v/>
      </c>
      <c r="FP465" s="269" t="str">
        <f t="shared" si="1138"/>
        <v/>
      </c>
      <c r="FQ465" s="269" t="str">
        <f t="shared" si="1139"/>
        <v/>
      </c>
      <c r="FR465" s="269" t="str">
        <f t="shared" si="1167"/>
        <v/>
      </c>
      <c r="FS465" s="269" t="str">
        <f t="shared" si="1140"/>
        <v/>
      </c>
      <c r="FT465" s="269" t="str">
        <f t="shared" si="1141"/>
        <v/>
      </c>
      <c r="FU465" s="269" t="str">
        <f t="shared" si="1142"/>
        <v/>
      </c>
      <c r="FV465" s="269" t="str">
        <f t="shared" si="1143"/>
        <v/>
      </c>
      <c r="FW465" s="269" t="str">
        <f t="shared" si="1144"/>
        <v/>
      </c>
      <c r="FX465" s="269" t="str">
        <f t="shared" si="1145"/>
        <v/>
      </c>
      <c r="FY465" s="269" t="str">
        <f t="shared" si="1146"/>
        <v/>
      </c>
      <c r="FZ465" s="269" t="str">
        <f t="shared" si="1147"/>
        <v/>
      </c>
      <c r="GA465" s="269" t="str">
        <f>IF(AND($A$465&lt;=V$367,V$367&lt;=$B$465),$C$465,"")</f>
        <v/>
      </c>
      <c r="GB465" s="269" t="str">
        <f>IF(AND($A$465&lt;=V$367,V$367&lt;=$B$465),((1/3)*$C$465),"")</f>
        <v/>
      </c>
      <c r="GC465" s="269" t="str">
        <f>IF(AND($A$465&lt;=V$367,V$367&lt;=$B$465),((2/3)*$C$465),"")</f>
        <v/>
      </c>
      <c r="GD465" s="269" t="str">
        <f t="shared" si="1148"/>
        <v/>
      </c>
      <c r="GE465" s="269" t="str">
        <f t="shared" si="1149"/>
        <v/>
      </c>
      <c r="GF465" s="269" t="str">
        <f t="shared" si="1150"/>
        <v/>
      </c>
      <c r="GG465" s="269" t="str">
        <f t="shared" si="1151"/>
        <v/>
      </c>
      <c r="GH465" s="269" t="str">
        <f t="shared" si="1152"/>
        <v/>
      </c>
      <c r="GI465" s="269" t="str">
        <f t="shared" si="1153"/>
        <v/>
      </c>
      <c r="GJ465" s="269" t="str">
        <f t="shared" si="1154"/>
        <v/>
      </c>
      <c r="GK465" s="269" t="str">
        <f t="shared" si="1155"/>
        <v/>
      </c>
      <c r="GL465" s="269" t="str">
        <f t="shared" si="1156"/>
        <v/>
      </c>
      <c r="GM465" s="269" t="str">
        <f t="shared" si="1157"/>
        <v/>
      </c>
      <c r="GN465" s="269" t="str">
        <f t="shared" si="1158"/>
        <v/>
      </c>
      <c r="GO465" s="269" t="str">
        <f t="shared" si="1159"/>
        <v/>
      </c>
      <c r="GP465" s="269" t="str">
        <f t="shared" si="1160"/>
        <v/>
      </c>
      <c r="GQ465" s="269" t="str">
        <f t="shared" si="1161"/>
        <v/>
      </c>
      <c r="GR465" s="270" t="str">
        <f t="shared" si="1162"/>
        <v/>
      </c>
      <c r="GS465" s="269" t="str">
        <f>IF(AND($A$465&lt;=X$367,X$367&lt;=$B$465),$C$465,"")</f>
        <v/>
      </c>
      <c r="GT465" s="269" t="str">
        <f>IF(AND($A$465&lt;=X$367,X$367&lt;=$B$465),((1/3)*$C$465),"")</f>
        <v/>
      </c>
      <c r="GU465" s="269" t="str">
        <f>IF(AND($A$465&lt;=X$367,X$367&lt;=$B$465),((2/3)*$C$465),"")</f>
        <v/>
      </c>
      <c r="GV465" s="269" t="str">
        <f>IF(AND($A$465&lt;=X$367,X$367&lt;=$B$465),$D$465,"")</f>
        <v/>
      </c>
      <c r="GW465" s="269" t="str">
        <f>IF(AND($A$465&lt;=X$367,X$367&lt;=$B$465),((1/3)*$D$465),"")</f>
        <v/>
      </c>
      <c r="GX465" s="269" t="str">
        <f>IF(AND($A$465&lt;=X$367,X$367&lt;=$B$465),((2/3)*$D$465),"")</f>
        <v/>
      </c>
      <c r="GY465" s="269" t="str">
        <f>IF(AND($A$465&lt;=X$367,X$367&lt;=$B$465),$E$465,"")</f>
        <v/>
      </c>
      <c r="GZ465" s="269" t="str">
        <f>IF(AND($A$465&lt;=X$367,X$367&lt;=$B$465),((1/3)*$E$465),"")</f>
        <v/>
      </c>
      <c r="HA465" s="269" t="str">
        <f>IF(AND($A$465&lt;=X$367,X$367&lt;=$B$465),((2/3)*$E$465),"")</f>
        <v/>
      </c>
      <c r="HB465" s="269" t="str">
        <f>IF(AND($A$465&lt;=Y$367,Y$367&lt;=$B$465),$C$465,"")</f>
        <v/>
      </c>
      <c r="HC465" s="269" t="str">
        <f>IF(AND($A$465&lt;=Y$367,Y$367&lt;=$B$465),((1/3)*$C$465),"")</f>
        <v/>
      </c>
      <c r="HD465" s="269" t="str">
        <f>IF(AND($A$465&lt;=Y$367,Y$367&lt;=$B$465),((2/3)*$C$465),"")</f>
        <v/>
      </c>
      <c r="HE465" s="269" t="str">
        <f>IF(AND($A$465&lt;=Y$367,Y$367&lt;=$B$465),$D$465,"")</f>
        <v/>
      </c>
      <c r="HF465" s="269" t="str">
        <f>IF(AND($A$465&lt;=Y$367,Y$367&lt;=$B$465),((1/3)*$D$465),"")</f>
        <v/>
      </c>
      <c r="HG465" s="269" t="str">
        <f>IF(AND($A$465&lt;=Y$367,Y$367&lt;=$B$465),((2/3)*$D$465),"")</f>
        <v/>
      </c>
      <c r="HH465" s="269" t="str">
        <f>IF(AND($A$465&lt;=Y$367,Y$367&lt;=$B$465),$E$465,"")</f>
        <v/>
      </c>
      <c r="HI465" s="269" t="str">
        <f>IF(AND($A$465&lt;=Y$367,Y$367&lt;=$B$465),((1/3)*$E$465),"")</f>
        <v/>
      </c>
      <c r="HJ465" s="269" t="str">
        <f>IF(AND($A$465&lt;=Y$367,Y$367&lt;=$B$465),((2/3)*$E$465),"")</f>
        <v/>
      </c>
      <c r="HK465" s="269" t="str">
        <f>IF(AND($A$465&lt;=Z$367,Z$367&lt;=$B$465),$C$465,"")</f>
        <v/>
      </c>
      <c r="HL465" s="269" t="str">
        <f>IF(AND($A$465&lt;=Z$367,Z$367&lt;=$B$465),((1/3)*$C$465),"")</f>
        <v/>
      </c>
      <c r="HM465" s="269" t="str">
        <f>IF(AND($A$465&lt;=Z$367,Z$367&lt;=$B$465),((2/3)*$C$465),"")</f>
        <v/>
      </c>
      <c r="HN465" s="269" t="str">
        <f>IF(AND($A$465&lt;=Z$367,Z$367&lt;=$B$465),$D$465,"")</f>
        <v/>
      </c>
      <c r="HO465" s="269" t="str">
        <f>IF(AND($A$465&lt;=Z$367,Z$367&lt;=$B$465),((1/3)*$D$465),"")</f>
        <v/>
      </c>
      <c r="HP465" s="269" t="str">
        <f>IF(AND($A$465&lt;=Z$367,Z$367&lt;=$B$465),((2/3)*$D$465),"")</f>
        <v/>
      </c>
      <c r="HQ465" s="269" t="str">
        <f>IF(AND($A$465&lt;=Z$367,Z$367&lt;=$B$465),$E$465,"")</f>
        <v/>
      </c>
      <c r="HR465" s="269" t="str">
        <f>IF(AND($A$465&lt;=Z$367,Z$367&lt;=$B$465),((1/3)*$E$465),"")</f>
        <v/>
      </c>
      <c r="HS465" s="269" t="str">
        <f>IF(AND($A$465&lt;=Z$367,Z$367&lt;=$B$465),((2/3)*$E$465),"")</f>
        <v/>
      </c>
      <c r="HT465" s="269" t="str">
        <f>IF(AND($A$465&lt;=AA$367,AA$367&lt;=$B$465),$C$465,"")</f>
        <v/>
      </c>
      <c r="HU465" s="269" t="str">
        <f>IF(AND($A$465&lt;=AA$367,AA$367&lt;=$B$465),((1/3)*$C$465),"")</f>
        <v/>
      </c>
      <c r="HV465" s="269" t="str">
        <f>IF(AND($A$465&lt;=AA$367,AA$367&lt;=$B$465),((2/3)*$C$465),"")</f>
        <v/>
      </c>
      <c r="HW465" s="269" t="str">
        <f>IF(AND($A$465&lt;=AA$367,AA$367&lt;=$B$465),$D$465,"")</f>
        <v/>
      </c>
      <c r="HX465" s="269" t="str">
        <f>IF(AND($A$465&lt;=AA$367,AA$367&lt;=$B$465),((1/3)*$D$465),"")</f>
        <v/>
      </c>
      <c r="HY465" s="269" t="str">
        <f>IF(AND($A$465&lt;=AA$367,AA$367&lt;=$B$465),((2/3)*$D$465),"")</f>
        <v/>
      </c>
      <c r="HZ465" s="269" t="str">
        <f>IF(AND($A$465&lt;=AA$367,AA$367&lt;=$B$465),$E$465,"")</f>
        <v/>
      </c>
      <c r="IA465" s="269" t="str">
        <f>IF(AND($A$465&lt;=AA$367,AA$367&lt;=$B$465),((1/3)*$E$465),"")</f>
        <v/>
      </c>
      <c r="IB465" s="269" t="str">
        <f>IF(AND($A$465&lt;=AA$367,AA$367&lt;=$B$465),((2/3)*$E$465),"")</f>
        <v/>
      </c>
      <c r="IC465" s="269" t="str">
        <f>IF(AND($A$465&lt;=AB$367,AB$367&lt;=$B$465),$C$465,"")</f>
        <v/>
      </c>
      <c r="ID465" s="269" t="str">
        <f>IF(AND($A$465&lt;=AB$367,AB$367&lt;=$B$465),((1/3)*$C$465),"")</f>
        <v/>
      </c>
      <c r="IE465" s="269" t="str">
        <f>IF(AND($A$465&lt;=AB$367,AB$367&lt;=$B$465),((2/3)*$C$465),"")</f>
        <v/>
      </c>
      <c r="IF465" s="269" t="str">
        <f>IF(AND($A$465&lt;=AB$367,AB$367&lt;=$B$465),$D$465,"")</f>
        <v/>
      </c>
      <c r="IG465" s="269" t="str">
        <f>IF(AND($A$465&lt;=AB$367,AB$367&lt;=$B$465),((1/3)*$D$465),"")</f>
        <v/>
      </c>
      <c r="IH465" s="269" t="str">
        <f>IF(AND($A$465&lt;=AB$367,AB$367&lt;=$B$465),((2/3)*$D$465),"")</f>
        <v/>
      </c>
      <c r="II465" s="269" t="str">
        <f>IF(AND($A$465&lt;=AB$367,AB$367&lt;=$B$465),$E$465,"")</f>
        <v/>
      </c>
      <c r="IJ465" s="269" t="str">
        <f>IF(AND($A$465&lt;=AB$367,AB$367&lt;=$B$465),((1/3)*$E$465),"")</f>
        <v/>
      </c>
      <c r="IK465" s="269" t="str">
        <f>IF(AND($A$465&lt;=AB$367,AB$367&lt;=$B$465),((2/3)*$E$465),"")</f>
        <v/>
      </c>
      <c r="IL465" s="269" t="str">
        <f>IF(AND($A$465&lt;=AC$367,AC$367&lt;=$B$465),$C$465,"")</f>
        <v/>
      </c>
      <c r="IM465" s="269" t="str">
        <f>IF(AND($A$465&lt;=AC$367,AC$367&lt;=$B$465),((1/3)*$C$465),"")</f>
        <v/>
      </c>
      <c r="IN465" s="269" t="str">
        <f>IF(AND($A$465&lt;=AC$367,AC$367&lt;=$B$465),((2/3)*$C$465),"")</f>
        <v/>
      </c>
      <c r="IO465" s="269" t="str">
        <f>IF(AND($A$465&lt;=AC$367,AC$367&lt;=$B$465),$D$465,"")</f>
        <v/>
      </c>
      <c r="IP465" s="269" t="str">
        <f>IF(AND($A$465&lt;=AC$367,AC$367&lt;=$B$465),((1/3)*$D$465),"")</f>
        <v/>
      </c>
      <c r="IQ465" s="269" t="str">
        <f>IF(AND($A$465&lt;=AC$367,AC$367&lt;=$B$465),((2/3)*$D$465),"")</f>
        <v/>
      </c>
      <c r="IR465" s="269" t="str">
        <f>IF(AND($A$465&lt;=AC$367,AC$367&lt;=$B$465),$E$465,"")</f>
        <v/>
      </c>
      <c r="IS465" s="269" t="str">
        <f>IF(AND($A$465&lt;=AC$367,AC$367&lt;=$B$465),((1/3)*$E$465),"")</f>
        <v/>
      </c>
      <c r="IT465" s="269" t="str">
        <f>IF(AND($A$465&lt;=AC$367,AC$367&lt;=$B$465),((2/3)*$E$465),"")</f>
        <v/>
      </c>
      <c r="IU465" s="269" t="str">
        <f>IF(AND($A$465&lt;=AD$367,AD$367&lt;=$B$465),$C$465,"")</f>
        <v/>
      </c>
      <c r="IV465" s="269" t="str">
        <f>IF(AND($A$465&lt;=AD$367,AD$367&lt;=$B$465),((1/3)*$C$465),"")</f>
        <v/>
      </c>
      <c r="IW465" s="269" t="str">
        <f>IF(AND($A$465&lt;=AD$367,AD$367&lt;=$B$465),((2/3)*$C$465),"")</f>
        <v/>
      </c>
      <c r="IX465" s="269" t="str">
        <f>IF(AND($A$465&lt;=AD$367,AD$367&lt;=$B$465),$D$465,"")</f>
        <v/>
      </c>
      <c r="IY465" s="269" t="str">
        <f>IF(AND($A$465&lt;=AD$367,AD$367&lt;=$B$465),((1/3)*$D$465),"")</f>
        <v/>
      </c>
      <c r="IZ465" s="269" t="str">
        <f>IF(AND($A$465&lt;=AD$367,AD$367&lt;=$B$465),((2/3)*$D$465),"")</f>
        <v/>
      </c>
      <c r="JA465" s="269" t="str">
        <f>IF(AND($A$465&lt;=AD$367,AD$367&lt;=$B$465),$E$465,"")</f>
        <v/>
      </c>
      <c r="JB465" s="269" t="str">
        <f>IF(AND($A$465&lt;=AD$367,AD$367&lt;=$B$465),((1/3)*$E$465),"")</f>
        <v/>
      </c>
      <c r="JC465" s="269" t="str">
        <f>IF(AND($A$465&lt;=AD$367,AD$367&lt;=$B$465),((2/3)*$E$465),"")</f>
        <v/>
      </c>
      <c r="JD465" s="269" t="str">
        <f>IF(AND($A$465&lt;=AE$367,AE$367&lt;=$B$465),$C$465,"")</f>
        <v/>
      </c>
      <c r="JE465" s="269" t="str">
        <f>IF(AND($A$465&lt;=AE$367,AE$367&lt;=$B$465),((1/3)*$C$465),"")</f>
        <v/>
      </c>
      <c r="JF465" s="269" t="str">
        <f>IF(AND($A$465&lt;=AE$367,AE$367&lt;=$B$465),((2/3)*$C$465),"")</f>
        <v/>
      </c>
      <c r="JG465" s="269" t="str">
        <f>IF(AND($A$465&lt;=AE$367,AE$367&lt;=$B$465),$D$465,"")</f>
        <v/>
      </c>
      <c r="JH465" s="269" t="str">
        <f>IF(AND($A$465&lt;=AE$367,AE$367&lt;=$B$465),((1/3)*$D$465),"")</f>
        <v/>
      </c>
      <c r="JI465" s="269" t="str">
        <f>IF(AND($A$465&lt;=AE$367,AE$367&lt;=$B$465),((2/3)*$D$465),"")</f>
        <v/>
      </c>
      <c r="JJ465" s="269" t="str">
        <f>IF(AND($A$465&lt;=AE$367,AE$367&lt;=$B$465),$E$465,"")</f>
        <v/>
      </c>
      <c r="JK465" s="269" t="str">
        <f>IF(AND($A$465&lt;=AE$367,AE$367&lt;=$B$465),((1/3)*$E$465),"")</f>
        <v/>
      </c>
      <c r="JL465" s="269" t="str">
        <f>IF(AND($A$465&lt;=AE$367,AE$367&lt;=$B$465),((2/3)*$E$465),"")</f>
        <v/>
      </c>
      <c r="JM465" s="269" t="str">
        <f>IF(AND($A$465&lt;=AF$367,AF$367&lt;=$B$465),$C$465,"")</f>
        <v/>
      </c>
      <c r="JN465" s="269" t="str">
        <f>IF(AND($A$465&lt;=AF$367,AF$367&lt;=$B$465),((1/3)*$C$465),"")</f>
        <v/>
      </c>
      <c r="JO465" s="269" t="str">
        <f>IF(AND($A$465&lt;=AF$367,AF$367&lt;=$B$465),((2/3)*$C$465),"")</f>
        <v/>
      </c>
      <c r="JP465" s="269" t="str">
        <f>IF(AND($A$465&lt;=AF$367,AF$367&lt;=$B$465),$D$465,"")</f>
        <v/>
      </c>
      <c r="JQ465" s="269" t="str">
        <f>IF(AND($A$465&lt;=AF$367,AF$367&lt;=$B$465),((1/3)*$D$465),"")</f>
        <v/>
      </c>
      <c r="JR465" s="269" t="str">
        <f>IF(AND($A$465&lt;=AF$367,AF$367&lt;=$B$465),((2/3)*$D$465),"")</f>
        <v/>
      </c>
      <c r="JS465" s="269" t="str">
        <f>IF(AND($A$465&lt;=AF$367,AF$367&lt;=$B$465),$E$465,"")</f>
        <v/>
      </c>
      <c r="JT465" s="269" t="str">
        <f>IF(AND($A$465&lt;=AF$367,AF$367&lt;=$B$465),((1/3)*$E$465),"")</f>
        <v/>
      </c>
      <c r="JU465" s="269" t="str">
        <f>IF(AND($A$465&lt;=AF$367,AF$367&lt;=$B$465),((2/3)*$E$465),"")</f>
        <v/>
      </c>
      <c r="JV465" s="269" t="str">
        <f>IF(AND($A$465&lt;=AG$367,AG$367&lt;=$B$465),$C$465,"")</f>
        <v/>
      </c>
      <c r="JW465" s="269" t="str">
        <f>IF(AND($A$465&lt;=AG$367,AG$367&lt;=$B$465),((1/3)*$C$465),"")</f>
        <v/>
      </c>
      <c r="JX465" s="269" t="str">
        <f>IF(AND($A$465&lt;=AG$367,AG$367&lt;=$B$465),((2/3)*$C$465),"")</f>
        <v/>
      </c>
      <c r="JY465" s="269" t="str">
        <f>IF(AND($A$465&lt;=AG$367,AG$367&lt;=$B$465),$D$465,"")</f>
        <v/>
      </c>
      <c r="JZ465" s="269" t="str">
        <f>IF(AND($A$465&lt;=AG$367,AG$367&lt;=$B$465),((1/3)*$D$465),"")</f>
        <v/>
      </c>
      <c r="KA465" s="269" t="str">
        <f>IF(AND($A$465&lt;=AG$367,AG$367&lt;=$B$465),((2/3)*$D$465),"")</f>
        <v/>
      </c>
      <c r="KB465" s="269" t="str">
        <f>IF(AND($A$465&lt;=AG$367,AG$367&lt;=$B$465),$E$465,"")</f>
        <v/>
      </c>
      <c r="KC465" s="269" t="str">
        <f>IF(AND($A$465&lt;=AG$367,AG$367&lt;=$B$465),((1/3)*$E$465),"")</f>
        <v/>
      </c>
      <c r="KD465" s="269" t="str">
        <f>IF(AND($A$465&lt;=AG$367,AG$367&lt;=$B$465),((2/3)*$E$465),"")</f>
        <v/>
      </c>
      <c r="KE465" s="269" t="str">
        <f>IF(AND($A$465&lt;=AH$367,AH$367&lt;=$B$465),$C$465,"")</f>
        <v/>
      </c>
      <c r="KF465" s="269" t="str">
        <f>IF(AND($A$465&lt;=AH$367,AH$367&lt;=$B$465),((1/3)*$C$465),"")</f>
        <v/>
      </c>
      <c r="KG465" s="269" t="str">
        <f>IF(AND($A$465&lt;=AH$367,AH$367&lt;=$B$465),((2/3)*$C$465),"")</f>
        <v/>
      </c>
      <c r="KH465" s="269" t="str">
        <f>IF(AND($A$465&lt;=AH$367,AH$367&lt;=$B$465),$D$465,"")</f>
        <v/>
      </c>
      <c r="KI465" s="269" t="str">
        <f>IF(AND($A$465&lt;=AH$367,AH$367&lt;=$B$465),((1/3)*$D$465),"")</f>
        <v/>
      </c>
      <c r="KJ465" s="269" t="str">
        <f>IF(AND($A$465&lt;=AH$367,AH$367&lt;=$B$465),((2/3)*$D$465),"")</f>
        <v/>
      </c>
      <c r="KK465" s="269" t="str">
        <f>IF(AND($A$465&lt;=AH$367,AH$367&lt;=$B$465),$E$465,"")</f>
        <v/>
      </c>
      <c r="KL465" s="269" t="str">
        <f>IF(AND($A$465&lt;=AH$367,AH$367&lt;=$B$465),((1/3)*$E$465),"")</f>
        <v/>
      </c>
      <c r="KM465" s="269" t="str">
        <f>IF(AND($A$465&lt;=AH$367,AH$367&lt;=$B$465),((2/3)*$E$465),"")</f>
        <v/>
      </c>
      <c r="KN465" s="269" t="str">
        <f>IF(AND($A$465&lt;=AI$367,AI$367&lt;=$B$465),$C$465,"")</f>
        <v/>
      </c>
      <c r="KO465" s="269" t="str">
        <f>IF(AND($A$465&lt;=AI$367,AI$367&lt;=$B$465),((1/3)*$C$465),"")</f>
        <v/>
      </c>
      <c r="KP465" s="269" t="str">
        <f>IF(AND($A$465&lt;=AI$367,AI$367&lt;=$B$465),((2/3)*$C$465),"")</f>
        <v/>
      </c>
      <c r="KQ465" s="269" t="str">
        <f>IF(AND($A$465&lt;=AI$367,AI$367&lt;=$B$465),$D$465,"")</f>
        <v/>
      </c>
      <c r="KR465" s="269" t="str">
        <f>IF(AND($A$465&lt;=AI$367,AI$367&lt;=$B$465),((1/3)*$D$465),"")</f>
        <v/>
      </c>
      <c r="KS465" s="269" t="str">
        <f>IF(AND($A$465&lt;=AI$367,AI$367&lt;=$B$465),((2/3)*$D$465),"")</f>
        <v/>
      </c>
      <c r="KT465" s="269" t="str">
        <f>IF(AND($A$465&lt;=AI$367,AI$367&lt;=$B$465),$E$465,"")</f>
        <v/>
      </c>
      <c r="KU465" s="269" t="str">
        <f>IF(AND($A$465&lt;=AI$367,AI$367&lt;=$B$465),((1/3)*$E$465),"")</f>
        <v/>
      </c>
      <c r="KV465" s="269" t="str">
        <f>IF(AND($A$465&lt;=AI$367,AI$367&lt;=$B$465),((2/3)*$E$465),"")</f>
        <v/>
      </c>
      <c r="KW465" s="269" t="str">
        <f>IF(AND($A$465&lt;=AJ$367,AJ$367&lt;=$B$465),$C$465,"")</f>
        <v/>
      </c>
      <c r="KX465" s="269" t="str">
        <f>IF(AND($A$465&lt;=AJ$367,AJ$367&lt;=$B$465),((1/3)*$C$465),"")</f>
        <v/>
      </c>
      <c r="KY465" s="269" t="str">
        <f>IF(AND($A$465&lt;=AJ$367,AJ$367&lt;=$B$465),((2/3)*$C$465),"")</f>
        <v/>
      </c>
      <c r="KZ465" s="269" t="str">
        <f>IF(AND($A$465&lt;=AJ$367,AJ$367&lt;=$B$465),$D$465,"")</f>
        <v/>
      </c>
      <c r="LA465" s="269" t="str">
        <f>IF(AND($A$465&lt;=AJ$367,AJ$367&lt;=$B$465),((1/3)*$D$465),"")</f>
        <v/>
      </c>
      <c r="LB465" s="269" t="str">
        <f>IF(AND($A$465&lt;=AJ$367,AJ$367&lt;=$B$465),((2/3)*$D$465),"")</f>
        <v/>
      </c>
      <c r="LC465" s="269" t="str">
        <f>IF(AND($A$465&lt;=AJ$367,AJ$367&lt;=$B$465),$E$465,"")</f>
        <v/>
      </c>
      <c r="LD465" s="269" t="str">
        <f>IF(AND($A$465&lt;=AJ$367,AJ$367&lt;=$B$465),((1/3)*$E$465),"")</f>
        <v/>
      </c>
      <c r="LE465" s="269" t="str">
        <f>IF(AND($A$465&lt;=AJ$367,AJ$367&lt;=$B$465),((2/3)*$E$465),"")</f>
        <v/>
      </c>
      <c r="LF465" s="269" t="str">
        <f>IF(AND($A$465&lt;=AK$367,AK$367&lt;=$B$465),$C$465,"")</f>
        <v/>
      </c>
      <c r="LG465" s="269" t="str">
        <f>IF(AND($A$465&lt;=AK$367,AK$367&lt;=$B$465),((1/3)*$C$465),"")</f>
        <v/>
      </c>
      <c r="LH465" s="269" t="str">
        <f>IF(AND($A$465&lt;=AK$367,AK$367&lt;=$B$465),((2/3)*$C$465),"")</f>
        <v/>
      </c>
      <c r="LI465" s="269" t="str">
        <f>IF(AND($A$465&lt;=AK$367,AK$367&lt;=$B$465),$D$465,"")</f>
        <v/>
      </c>
      <c r="LJ465" s="269" t="str">
        <f>IF(AND($A$465&lt;=AK$367,AK$367&lt;=$B$465),((1/3)*$D$465),"")</f>
        <v/>
      </c>
      <c r="LK465" s="269" t="str">
        <f>IF(AND($A$465&lt;=AK$367,AK$367&lt;=$B$465),((2/3)*$D$465),"")</f>
        <v/>
      </c>
      <c r="LL465" s="269" t="str">
        <f>IF(AND($A$465&lt;=AK$367,AK$367&lt;=$B$465),$E$465,"")</f>
        <v/>
      </c>
      <c r="LM465" s="269" t="str">
        <f>IF(AND($A$465&lt;=AK$367,AK$367&lt;=$B$465),((1/3)*$E$465),"")</f>
        <v/>
      </c>
      <c r="LN465" s="269" t="str">
        <f>IF(AND($A$465&lt;=AK$367,AK$367&lt;=$B$465),((2/3)*$E$465),"")</f>
        <v/>
      </c>
      <c r="LO465" s="269" t="str">
        <f>IF(AND($A$465&lt;=AL$367,AL$367&lt;=$B$465),$C$465,"")</f>
        <v/>
      </c>
      <c r="LP465" s="269" t="str">
        <f>IF(AND($A$465&lt;=AL$367,AL$367&lt;=$B$465),((1/3)*$C$465),"")</f>
        <v/>
      </c>
      <c r="LQ465" s="269" t="str">
        <f>IF(AND($A$465&lt;=AL$367,AL$367&lt;=$B$465),((2/3)*$C$465),"")</f>
        <v/>
      </c>
      <c r="LR465" s="269" t="str">
        <f>IF(AND($A$465&lt;=AL$367,AL$367&lt;=$B$465),$D$465,"")</f>
        <v/>
      </c>
      <c r="LS465" s="269" t="str">
        <f>IF(AND($A$465&lt;=AL$367,AL$367&lt;=$B$465),((1/3)*$D$465),"")</f>
        <v/>
      </c>
      <c r="LT465" s="269" t="str">
        <f>IF(AND($A$465&lt;=AL$367,AL$367&lt;=$B$465),((2/3)*$D$465),"")</f>
        <v/>
      </c>
      <c r="LU465" s="269" t="str">
        <f>IF(AND($A$465&lt;=AL$367,AL$367&lt;=$B$465),$E$465,"")</f>
        <v/>
      </c>
      <c r="LV465" s="269" t="str">
        <f>IF(AND($A$465&lt;=AL$367,AL$367&lt;=$B$465),((1/3)*$E$465),"")</f>
        <v/>
      </c>
      <c r="LW465" s="269" t="str">
        <f>IF(AND($A$465&lt;=AL$367,AL$367&lt;=$B$465),((2/3)*$E$465),"")</f>
        <v/>
      </c>
      <c r="LX465" s="269" t="str">
        <f>IF(AND($A$465&lt;=AM$367,AM$367&lt;=$B$465),$C$465,"")</f>
        <v/>
      </c>
      <c r="LY465" s="269" t="str">
        <f>IF(AND($A$465&lt;=AM$367,AM$367&lt;=$B$465),((1/3)*$C$465),"")</f>
        <v/>
      </c>
      <c r="LZ465" s="269" t="str">
        <f>IF(AND($A$465&lt;=AM$367,AM$367&lt;=$B$465),((2/3)*$C$465),"")</f>
        <v/>
      </c>
      <c r="MA465" s="269" t="str">
        <f>IF(AND($A$465&lt;=AM$367,AM$367&lt;=$B$465),$D$465,"")</f>
        <v/>
      </c>
      <c r="MB465" s="269" t="str">
        <f>IF(AND($A$465&lt;=AM$367,AM$367&lt;=$B$465),((1/3)*$D$465),"")</f>
        <v/>
      </c>
      <c r="MC465" s="269" t="str">
        <f>IF(AND($A$465&lt;=AM$367,AM$367&lt;=$B$465),((2/3)*$D$465),"")</f>
        <v/>
      </c>
      <c r="MD465" s="269" t="str">
        <f>IF(AND($A$465&lt;=AM$367,AM$367&lt;=$B$465),$E$465,"")</f>
        <v/>
      </c>
      <c r="ME465" s="269" t="str">
        <f>IF(AND($A$465&lt;=AM$367,AM$367&lt;=$B$465),((1/3)*$E$465),"")</f>
        <v/>
      </c>
      <c r="MF465" s="269" t="str">
        <f>IF(AND($A$465&lt;=AM$367,AM$367&lt;=$B$465),((2/3)*$E$465),"")</f>
        <v/>
      </c>
      <c r="MG465" s="269" t="str">
        <f>IF(AND($A$465&lt;=AN$367,AN$367&lt;=$B$465),$C$465,"")</f>
        <v/>
      </c>
      <c r="MH465" s="269" t="str">
        <f>IF(AND($A$465&lt;=AN$367,AN$367&lt;=$B$465),((1/3)*$C$465),"")</f>
        <v/>
      </c>
      <c r="MI465" s="269" t="str">
        <f>IF(AND($A$465&lt;=AN$367,AN$367&lt;=$B$465),((2/3)*$C$465),"")</f>
        <v/>
      </c>
      <c r="MJ465" s="269" t="str">
        <f>IF(AND($A$465&lt;=AN$367,AN$367&lt;=$B$465),$D$465,"")</f>
        <v/>
      </c>
      <c r="MK465" s="269" t="str">
        <f>IF(AND($A$465&lt;=AN$367,AN$367&lt;=$B$465),((1/3)*$D$465),"")</f>
        <v/>
      </c>
      <c r="ML465" s="269" t="str">
        <f>IF(AND($A$465&lt;=AN$367,AN$367&lt;=$B$465),((2/3)*$D$465),"")</f>
        <v/>
      </c>
      <c r="MM465" s="269" t="str">
        <f>IF(AND($A$465&lt;=AN$367,AN$367&lt;=$B$465),$E$465,"")</f>
        <v/>
      </c>
      <c r="MN465" s="269" t="str">
        <f>IF(AND($A$465&lt;=AN$367,AN$367&lt;=$B$465),((1/3)*$E$465),"")</f>
        <v/>
      </c>
      <c r="MO465" s="269" t="str">
        <f>IF(AND($A$465&lt;=AN$367,AN$367&lt;=$B$465),((2/3)*$E$465),"")</f>
        <v/>
      </c>
      <c r="MP465" s="269" t="str">
        <f>IF(AND($A$465&lt;=AO$367,AO$367&lt;=$B$465),$C$465,"")</f>
        <v/>
      </c>
      <c r="MQ465" s="269" t="str">
        <f>IF(AND($A$465&lt;=AO$367,AO$367&lt;=$B$465),((1/3)*$C$465),"")</f>
        <v/>
      </c>
      <c r="MR465" s="269" t="str">
        <f>IF(AND($A$465&lt;=AO$367,AO$367&lt;=$B$465),((2/3)*$C$465),"")</f>
        <v/>
      </c>
      <c r="MS465" s="269" t="str">
        <f>IF(AND($A$465&lt;=AO$367,AO$367&lt;=$B$465),$D$465,"")</f>
        <v/>
      </c>
      <c r="MT465" s="269" t="str">
        <f>IF(AND($A$465&lt;=AO$367,AO$367&lt;=$B$465),((1/3)*$D$465),"")</f>
        <v/>
      </c>
      <c r="MU465" s="269" t="str">
        <f>IF(AND($A$465&lt;=AO$367,AO$367&lt;=$B$465),((2/3)*$D$465),"")</f>
        <v/>
      </c>
      <c r="MV465" s="269" t="str">
        <f>IF(AND($A$465&lt;=AO$367,AO$367&lt;=$B$465),$E$465,"")</f>
        <v/>
      </c>
      <c r="MW465" s="269" t="str">
        <f>IF(AND($A$465&lt;=AO$367,AO$367&lt;=$B$465),((1/3)*$E$465),"")</f>
        <v/>
      </c>
      <c r="MX465" s="269" t="str">
        <f>IF(AND($A$465&lt;=AO$367,AO$367&lt;=$B$465),((2/3)*$E$465),"")</f>
        <v/>
      </c>
      <c r="MY465" s="269" t="str">
        <f>IF(AND($A$465&lt;=AP$367,AP$367&lt;=$B$465),$C$465,"")</f>
        <v/>
      </c>
      <c r="MZ465" s="269" t="str">
        <f>IF(AND($A$465&lt;=AP$367,AP$367&lt;=$B$465),((1/3)*$C$465),"")</f>
        <v/>
      </c>
      <c r="NA465" s="269" t="str">
        <f>IF(AND($A$465&lt;=AP$367,AP$367&lt;=$B$465),((2/3)*$C$465),"")</f>
        <v/>
      </c>
      <c r="NB465" s="269" t="str">
        <f>IF(AND($A$465&lt;=AP$367,AP$367&lt;=$B$465),$D$465,"")</f>
        <v/>
      </c>
      <c r="NC465" s="269" t="str">
        <f>IF(AND($A$465&lt;=AP$367,AP$367&lt;=$B$465),((1/3)*$D$465),"")</f>
        <v/>
      </c>
      <c r="ND465" s="269" t="str">
        <f>IF(AND($A$465&lt;=AP$367,AP$367&lt;=$B$465),((2/3)*$D$465),"")</f>
        <v/>
      </c>
      <c r="NE465" s="269" t="str">
        <f>IF(AND($A$465&lt;=AP$367,AP$367&lt;=$B$465),$E$465,"")</f>
        <v/>
      </c>
      <c r="NF465" s="269" t="str">
        <f>IF(AND($A$465&lt;=AP$367,AP$367&lt;=$B$465),((1/3)*$E$465),"")</f>
        <v/>
      </c>
      <c r="NG465" s="269" t="str">
        <f>IF(AND($A$465&lt;=AP$367,AP$367&lt;=$B$465),((2/3)*$E$465),"")</f>
        <v/>
      </c>
      <c r="NH465" s="269" t="str">
        <f>IF(AND($A$465&lt;=AQ$367,AQ$367&lt;=$B$465),$C$465,"")</f>
        <v/>
      </c>
      <c r="NI465" s="269" t="str">
        <f>IF(AND($A$465&lt;=AQ$367,AQ$367&lt;=$B$465),((1/3)*$C$465),"")</f>
        <v/>
      </c>
      <c r="NJ465" s="269" t="str">
        <f>IF(AND($A$465&lt;=AQ$367,AQ$367&lt;=$B$465),((2/3)*$C$465),"")</f>
        <v/>
      </c>
      <c r="NK465" s="269" t="str">
        <f>IF(AND($A$465&lt;=AQ$367,AQ$367&lt;=$B$465),$D$465,"")</f>
        <v/>
      </c>
      <c r="NL465" s="269" t="str">
        <f>IF(AND($A$465&lt;=AQ$367,AQ$367&lt;=$B$465),((1/3)*$D$465),"")</f>
        <v/>
      </c>
      <c r="NM465" s="269" t="str">
        <f>IF(AND($A$465&lt;=AQ$367,AQ$367&lt;=$B$465),((2/3)*$D$465),"")</f>
        <v/>
      </c>
      <c r="NN465" s="269" t="str">
        <f>IF(AND($A$465&lt;=AQ$367,AQ$367&lt;=$B$465),$E$465,"")</f>
        <v/>
      </c>
      <c r="NO465" s="269" t="str">
        <f>IF(AND($A$465&lt;=AQ$367,AQ$367&lt;=$B$465),((1/3)*$E$465),"")</f>
        <v/>
      </c>
      <c r="NP465" s="269" t="str">
        <f>IF(AND($A$465&lt;=AQ$367,AQ$367&lt;=$B$465),((2/3)*$E$465),"")</f>
        <v/>
      </c>
      <c r="NQ465" s="269" t="str">
        <f>IF(AND($A$465&lt;=AR$367,AR$367&lt;=$B$465),$C$465,"")</f>
        <v/>
      </c>
      <c r="NR465" s="269" t="str">
        <f>IF(AND($A$465&lt;=AR$367,AR$367&lt;=$B$465),((1/3)*$C$465),"")</f>
        <v/>
      </c>
      <c r="NS465" s="269" t="str">
        <f>IF(AND($A$465&lt;=AR$367,AR$367&lt;=$B$465),((2/3)*$C$465),"")</f>
        <v/>
      </c>
      <c r="NT465" s="269" t="str">
        <f>IF(AND($A$465&lt;=AR$367,AR$367&lt;=$B$465),$D$465,"")</f>
        <v/>
      </c>
      <c r="NU465" s="269" t="str">
        <f>IF(AND($A$465&lt;=AR$367,AR$367&lt;=$B$465),((1/3)*$D$465),"")</f>
        <v/>
      </c>
      <c r="NV465" s="269" t="str">
        <f>IF(AND($A$465&lt;=AR$367,AR$367&lt;=$B$465),((2/3)*$D$465),"")</f>
        <v/>
      </c>
      <c r="NW465" s="269" t="str">
        <f>IF(AND($A$465&lt;=AR$367,AR$367&lt;=$B$465),$E$465,"")</f>
        <v/>
      </c>
      <c r="NX465" s="269" t="str">
        <f>IF(AND($A$465&lt;=AR$367,AR$367&lt;=$B$465),((1/3)*$E$465),"")</f>
        <v/>
      </c>
      <c r="NY465" s="269" t="str">
        <f>IF(AND($A$465&lt;=AR$367,AR$367&lt;=$B$465),((2/3)*$E$465),"")</f>
        <v/>
      </c>
      <c r="NZ465" s="269" t="str">
        <f>IF(AND($A$465&lt;=AS$367,AS$367&lt;=$B$465),$C$465,"")</f>
        <v/>
      </c>
      <c r="OA465" s="269" t="str">
        <f>IF(AND($A$465&lt;=AS$367,AS$367&lt;=$B$465),((1/3)*$C$465),"")</f>
        <v/>
      </c>
      <c r="OB465" s="269" t="str">
        <f>IF(AND($A$465&lt;=AS$367,AS$367&lt;=$B$465),((2/3)*$C$465),"")</f>
        <v/>
      </c>
      <c r="OC465" s="269" t="str">
        <f>IF(AND($A$465&lt;=AS$367,AS$367&lt;=$B$465),$D$465,"")</f>
        <v/>
      </c>
      <c r="OD465" s="269" t="str">
        <f>IF(AND($A$465&lt;=AS$367,AS$367&lt;=$B$465),((1/3)*$D$465),"")</f>
        <v/>
      </c>
      <c r="OE465" s="269" t="str">
        <f>IF(AND($A$465&lt;=AS$367,AS$367&lt;=$B$465),((2/3)*$D$465),"")</f>
        <v/>
      </c>
      <c r="OF465" s="269" t="str">
        <f>IF(AND($A$465&lt;=AS$367,AS$367&lt;=$B$465),$E$465,"")</f>
        <v/>
      </c>
      <c r="OG465" s="269" t="str">
        <f>IF(AND($A$465&lt;=AS$367,AS$367&lt;=$B$465),((1/3)*$E$465),"")</f>
        <v/>
      </c>
      <c r="OH465" s="269" t="str">
        <f>IF(AND($A$465&lt;=AS$367,AS$367&lt;=$B$465),((2/3)*$E$465),"")</f>
        <v/>
      </c>
      <c r="OI465" s="269" t="str">
        <f>IF(AND($A$465&lt;=AT$367,AT$367&lt;=$B$465),$C$465,"")</f>
        <v/>
      </c>
      <c r="OJ465" s="269" t="str">
        <f>IF(AND($A$465&lt;=AT$367,AT$367&lt;=$B$465),((1/3)*$C$465),"")</f>
        <v/>
      </c>
      <c r="OK465" s="269" t="str">
        <f>IF(AND($A$465&lt;=AT$367,AT$367&lt;=$B$465),((2/3)*$C$465),"")</f>
        <v/>
      </c>
      <c r="OL465" s="269" t="str">
        <f>IF(AND($A$465&lt;=AT$367,AT$367&lt;=$B$465),$D$465,"")</f>
        <v/>
      </c>
      <c r="OM465" s="269" t="str">
        <f>IF(AND($A$465&lt;=AT$367,AT$367&lt;=$B$465),((1/3)*$D$465),"")</f>
        <v/>
      </c>
      <c r="ON465" s="269" t="str">
        <f>IF(AND($A$465&lt;=AT$367,AT$367&lt;=$B$465),((2/3)*$D$465),"")</f>
        <v/>
      </c>
      <c r="OO465" s="269" t="str">
        <f>IF(AND($A$465&lt;=AT$367,AT$367&lt;=$B$465),$E$465,"")</f>
        <v/>
      </c>
      <c r="OP465" s="269" t="str">
        <f>IF(AND($A$465&lt;=AT$367,AT$367&lt;=$B$465),((1/3)*$E$465),"")</f>
        <v/>
      </c>
      <c r="OQ465" s="269" t="str">
        <f>IF(AND($A$465&lt;=AT$367,AT$367&lt;=$B$465),((2/3)*$E$465),"")</f>
        <v/>
      </c>
      <c r="OR465" s="269" t="str">
        <f>IF(AND($A$465&lt;=AU$367,AU$367&lt;=$B$465),$C$465,"")</f>
        <v/>
      </c>
      <c r="OS465" s="269" t="str">
        <f>IF(AND($A$465&lt;=AU$367,AU$367&lt;=$B$465),((1/3)*$C$465),"")</f>
        <v/>
      </c>
      <c r="OT465" s="269" t="str">
        <f>IF(AND($A$465&lt;=AU$367,AU$367&lt;=$B$465),((2/3)*$C$465),"")</f>
        <v/>
      </c>
      <c r="OU465" s="269" t="str">
        <f>IF(AND($A$465&lt;=AU$367,AU$367&lt;=$B$465),$D$465,"")</f>
        <v/>
      </c>
      <c r="OV465" s="269" t="str">
        <f>IF(AND($A$465&lt;=AU$367,AU$367&lt;=$B$465),((1/3)*$D$465),"")</f>
        <v/>
      </c>
      <c r="OW465" s="269" t="str">
        <f>IF(AND($A$465&lt;=AU$367,AU$367&lt;=$B$465),((2/3)*$D$465),"")</f>
        <v/>
      </c>
      <c r="OX465" s="269" t="str">
        <f>IF(AND($A$465&lt;=AU$367,AU$367&lt;=$B$465),$E$465,"")</f>
        <v/>
      </c>
      <c r="OY465" s="269" t="str">
        <f>IF(AND($A$465&lt;=AU$367,AU$367&lt;=$B$465),((1/3)*$E$465),"")</f>
        <v/>
      </c>
      <c r="OZ465" s="269" t="str">
        <f>IF(AND($A$465&lt;=AU$367,AU$367&lt;=$B$465),((2/3)*$E$465),"")</f>
        <v/>
      </c>
      <c r="PA465" s="269" t="str">
        <f>IF(AND($A$465&lt;=AV$367,AV$367&lt;=$B$465),$C$465,"")</f>
        <v/>
      </c>
      <c r="PB465" s="269" t="str">
        <f>IF(AND($A$465&lt;=AV$367,AV$367&lt;=$B$465),((1/3)*$C$465),"")</f>
        <v/>
      </c>
      <c r="PC465" s="269" t="str">
        <f>IF(AND($A$465&lt;=AV$367,AV$367&lt;=$B$465),((2/3)*$C$465),"")</f>
        <v/>
      </c>
      <c r="PD465" s="269" t="str">
        <f>IF(AND($A$465&lt;=AV$367,AV$367&lt;=$B$465),$D$465,"")</f>
        <v/>
      </c>
      <c r="PE465" s="269" t="str">
        <f>IF(AND($A$465&lt;=AV$367,AV$367&lt;=$B$465),((1/3)*$D$465),"")</f>
        <v/>
      </c>
      <c r="PF465" s="269" t="str">
        <f>IF(AND($A$465&lt;=AV$367,AV$367&lt;=$B$465),((2/3)*$D$465),"")</f>
        <v/>
      </c>
      <c r="PG465" s="269" t="str">
        <f>IF(AND($A$465&lt;=AV$367,AV$367&lt;=$B$465),$E$465,"")</f>
        <v/>
      </c>
      <c r="PH465" s="269" t="str">
        <f>IF(AND($A$465&lt;=AV$367,AV$367&lt;=$B$465),((1/3)*$E$465),"")</f>
        <v/>
      </c>
      <c r="PI465" s="269" t="str">
        <f>IF(AND($A$465&lt;=AV$367,AV$367&lt;=$B$465),((2/3)*$E$465),"")</f>
        <v/>
      </c>
      <c r="PJ465" s="269" t="str">
        <f>IF(AND($A$465&lt;=AW$367,AW$367&lt;=$B$465),$C$465,"")</f>
        <v/>
      </c>
      <c r="PK465" s="269" t="str">
        <f>IF(AND($A$465&lt;=AW$367,AW$367&lt;=$B$465),((1/3)*$C$465),"")</f>
        <v/>
      </c>
      <c r="PL465" s="269" t="str">
        <f>IF(AND($A$465&lt;=AW$367,AW$367&lt;=$B$465),((2/3)*$C$465),"")</f>
        <v/>
      </c>
      <c r="PM465" s="269" t="str">
        <f>IF(AND($A$465&lt;=AW$367,AW$367&lt;=$B$465),$D$465,"")</f>
        <v/>
      </c>
      <c r="PN465" s="269" t="str">
        <f>IF(AND($A$465&lt;=AW$367,AW$367&lt;=$B$465),((1/3)*$D$465),"")</f>
        <v/>
      </c>
      <c r="PO465" s="269" t="str">
        <f>IF(AND($A$465&lt;=AW$367,AW$367&lt;=$B$465),((2/3)*$D$465),"")</f>
        <v/>
      </c>
      <c r="PP465" s="269" t="str">
        <f>IF(AND($A$465&lt;=AW$367,AW$367&lt;=$B$465),$E$465,"")</f>
        <v/>
      </c>
      <c r="PQ465" s="269" t="str">
        <f>IF(AND($A$465&lt;=AW$367,AW$367&lt;=$B$465),((1/3)*$E$465),"")</f>
        <v/>
      </c>
      <c r="PR465" s="269" t="str">
        <f>IF(AND($A$465&lt;=AW$367,AW$367&lt;=$B$465),((2/3)*$E$465),"")</f>
        <v/>
      </c>
      <c r="PS465" s="269" t="str">
        <f>IF(AND($A$465&lt;=AX$367,AX$367&lt;=$B$465),$C$465,"")</f>
        <v/>
      </c>
      <c r="PT465" s="269" t="str">
        <f>IF(AND($A$465&lt;=AX$367,AX$367&lt;=$B$465),((1/3)*$C$465),"")</f>
        <v/>
      </c>
      <c r="PU465" s="269" t="str">
        <f>IF(AND($A$465&lt;=AX$367,AX$367&lt;=$B$465),((2/3)*$C$465),"")</f>
        <v/>
      </c>
      <c r="PV465" s="269" t="str">
        <f>IF(AND($A$465&lt;=AX$367,AX$367&lt;=$B$465),$D$465,"")</f>
        <v/>
      </c>
      <c r="PW465" s="269" t="str">
        <f>IF(AND($A$465&lt;=AX$367,AX$367&lt;=$B$465),((1/3)*$D$465),"")</f>
        <v/>
      </c>
      <c r="PX465" s="269" t="str">
        <f>IF(AND($A$465&lt;=AX$367,AX$367&lt;=$B$465),((2/3)*$D$465),"")</f>
        <v/>
      </c>
      <c r="PY465" s="269" t="str">
        <f>IF(AND($A$465&lt;=AX$367,AX$367&lt;=$B$465),$E$465,"")</f>
        <v/>
      </c>
      <c r="PZ465" s="269" t="str">
        <f>IF(AND($A$465&lt;=AX$367,AX$367&lt;=$B$465),((1/3)*$E$465),"")</f>
        <v/>
      </c>
      <c r="QA465" s="269" t="str">
        <f>IF(AND($A$465&lt;=AX$367,AX$367&lt;=$B$465),((2/3)*$E$465),"")</f>
        <v/>
      </c>
      <c r="QB465" s="269" t="str">
        <f>IF(AND($A$465&lt;=AY$367,AY$367&lt;=$B$465),$C$465,"")</f>
        <v/>
      </c>
      <c r="QC465" s="269" t="str">
        <f>IF(AND($A$465&lt;=AY$367,AY$367&lt;=$B$465),((1/3)*$C$465),"")</f>
        <v/>
      </c>
      <c r="QD465" s="269" t="str">
        <f>IF(AND($A$465&lt;=AY$367,AY$367&lt;=$B$465),((2/3)*$C$465),"")</f>
        <v/>
      </c>
      <c r="QE465" s="269" t="str">
        <f>IF(AND($A$465&lt;=AY$367,AY$367&lt;=$B$465),$D$465,"")</f>
        <v/>
      </c>
      <c r="QF465" s="269" t="str">
        <f>IF(AND($A$465&lt;=AY$367,AY$367&lt;=$B$465),((1/3)*$D$465),"")</f>
        <v/>
      </c>
      <c r="QG465" s="269" t="str">
        <f>IF(AND($A$465&lt;=AY$367,AY$367&lt;=$B$465),((2/3)*$D$465),"")</f>
        <v/>
      </c>
      <c r="QH465" s="269" t="str">
        <f>IF(AND($A$465&lt;=AY$367,AY$367&lt;=$B$465),$E$465,"")</f>
        <v/>
      </c>
      <c r="QI465" s="269" t="str">
        <f>IF(AND($A$465&lt;=AY$367,AY$367&lt;=$B$465),((1/3)*$E$465),"")</f>
        <v/>
      </c>
      <c r="QJ465" s="269" t="str">
        <f>IF(AND($A$465&lt;=AY$367,AY$367&lt;=$B$465),((2/3)*$E$465),"")</f>
        <v/>
      </c>
      <c r="QK465" s="269" t="str">
        <f>IF(AND($A$465&lt;=AZ$367,AZ$367&lt;=$B$465),$C$465,"")</f>
        <v/>
      </c>
      <c r="QL465" s="269" t="str">
        <f>IF(AND($A$465&lt;=AZ$367,AZ$367&lt;=$B$465),((1/3)*$C$465),"")</f>
        <v/>
      </c>
      <c r="QM465" s="269" t="str">
        <f>IF(AND($A$465&lt;=AZ$367,AZ$367&lt;=$B$465),((2/3)*$C$465),"")</f>
        <v/>
      </c>
      <c r="QN465" s="269" t="str">
        <f>IF(AND($A$465&lt;=AZ$367,AZ$367&lt;=$B$465),$D$465,"")</f>
        <v/>
      </c>
      <c r="QO465" s="269" t="str">
        <f>IF(AND($A$465&lt;=AZ$367,AZ$367&lt;=$B$465),((1/3)*$D$465),"")</f>
        <v/>
      </c>
      <c r="QP465" s="269" t="str">
        <f>IF(AND($A$465&lt;=AZ$367,AZ$367&lt;=$B$465),((2/3)*$D$465),"")</f>
        <v/>
      </c>
      <c r="QQ465" s="269" t="str">
        <f>IF(AND($A$465&lt;=AZ$367,AZ$367&lt;=$B$465),$E$465,"")</f>
        <v/>
      </c>
      <c r="QR465" s="269" t="str">
        <f>IF(AND($A$465&lt;=AZ$367,AZ$367&lt;=$B$465),((1/3)*$E$465),"")</f>
        <v/>
      </c>
      <c r="QS465" s="269" t="str">
        <f>IF(AND($A$465&lt;=AZ$367,AZ$367&lt;=$B$465),((2/3)*$E$465),"")</f>
        <v/>
      </c>
      <c r="QT465" s="269" t="str">
        <f>IF(AND($A$465&lt;=BA$367,BA$367&lt;=$B$465),$C$465,"")</f>
        <v/>
      </c>
      <c r="QU465" s="269" t="str">
        <f>IF(AND($A$465&lt;=BA$367,BA$367&lt;=$B$465),((1/3)*$C$465),"")</f>
        <v/>
      </c>
      <c r="QV465" s="269" t="str">
        <f>IF(AND($A$465&lt;=BA$367,BA$367&lt;=$B$465),((2/3)*$C$465),"")</f>
        <v/>
      </c>
      <c r="QW465" s="269" t="str">
        <f>IF(AND($A$465&lt;=BA$367,BA$367&lt;=$B$465),$D$465,"")</f>
        <v/>
      </c>
      <c r="QX465" s="269" t="str">
        <f>IF(AND($A$465&lt;=BA$367,BA$367&lt;=$B$465),((1/3)*$D$465),"")</f>
        <v/>
      </c>
      <c r="QY465" s="269" t="str">
        <f>IF(AND($A$465&lt;=BA$367,BA$367&lt;=$B$465),((2/3)*$D$465),"")</f>
        <v/>
      </c>
      <c r="QZ465" s="269" t="str">
        <f>IF(AND($A$465&lt;=BA$367,BA$367&lt;=$B$465),$E$465,"")</f>
        <v/>
      </c>
      <c r="RA465" s="269" t="str">
        <f>IF(AND($A$465&lt;=BA$367,BA$367&lt;=$B$465),((1/3)*$E$465),"")</f>
        <v/>
      </c>
      <c r="RB465" s="269" t="str">
        <f>IF(AND($A$465&lt;=BA$367,BA$367&lt;=$B$465),((2/3)*$E$465),"")</f>
        <v/>
      </c>
      <c r="RC465" s="269" t="str">
        <f>IF(AND($A$465&lt;=BB$367,BB$367&lt;=$B$465),$C$465,"")</f>
        <v/>
      </c>
      <c r="RD465" s="269" t="str">
        <f>IF(AND($A$465&lt;=BB$367,BB$367&lt;=$B$465),((1/3)*$C$465),"")</f>
        <v/>
      </c>
      <c r="RE465" s="269" t="str">
        <f>IF(AND($A$465&lt;=BB$367,BB$367&lt;=$B$465),((2/3)*$C$465),"")</f>
        <v/>
      </c>
      <c r="RF465" s="269" t="str">
        <f>IF(AND($A$465&lt;=BB$367,BB$367&lt;=$B$465),$D$465,"")</f>
        <v/>
      </c>
      <c r="RG465" s="269" t="str">
        <f>IF(AND($A$465&lt;=BB$367,BB$367&lt;=$B$465),((1/3)*$D$465),"")</f>
        <v/>
      </c>
      <c r="RH465" s="269" t="str">
        <f>IF(AND($A$465&lt;=BB$367,BB$367&lt;=$B$465),((2/3)*$D$465),"")</f>
        <v/>
      </c>
      <c r="RI465" s="269" t="str">
        <f>IF(AND($A$465&lt;=BB$367,BB$367&lt;=$B$465),$E$465,"")</f>
        <v/>
      </c>
      <c r="RJ465" s="269" t="str">
        <f>IF(AND($A$465&lt;=BB$367,BB$367&lt;=$B$465),((1/3)*$E$465),"")</f>
        <v/>
      </c>
      <c r="RK465" s="269" t="str">
        <f>IF(AND($A$465&lt;=BB$367,BB$367&lt;=$B$465),((2/3)*$E$465),"")</f>
        <v/>
      </c>
      <c r="RL465" s="269" t="str">
        <f>IF(AND($A$465&lt;=BC$367,BC$367&lt;=$B$465),$C$465,"")</f>
        <v/>
      </c>
      <c r="RM465" s="269" t="str">
        <f>IF(AND($A$465&lt;=BC$367,BC$367&lt;=$B$465),((1/3)*$C$465),"")</f>
        <v/>
      </c>
      <c r="RN465" s="269" t="str">
        <f>IF(AND($A$465&lt;=BC$367,BC$367&lt;=$B$465),((2/3)*$C$465),"")</f>
        <v/>
      </c>
      <c r="RO465" s="269" t="str">
        <f>IF(AND($A$465&lt;=BC$367,BC$367&lt;=$B$465),$D$465,"")</f>
        <v/>
      </c>
      <c r="RP465" s="269" t="str">
        <f>IF(AND($A$465&lt;=BC$367,BC$367&lt;=$B$465),((1/3)*$D$465),"")</f>
        <v/>
      </c>
      <c r="RQ465" s="269" t="str">
        <f>IF(AND($A$465&lt;=BC$367,BC$367&lt;=$B$465),((2/3)*$D$465),"")</f>
        <v/>
      </c>
      <c r="RR465" s="269" t="str">
        <f>IF(AND($A$465&lt;=BC$367,BC$367&lt;=$B$465),$E$465,"")</f>
        <v/>
      </c>
      <c r="RS465" s="269" t="str">
        <f>IF(AND($A$465&lt;=BC$367,BC$367&lt;=$B$465),((1/3)*$E$465),"")</f>
        <v/>
      </c>
      <c r="RT465" s="269" t="str">
        <f>IF(AND($A$465&lt;=BC$367,BC$367&lt;=$B$465),((2/3)*$E$465),"")</f>
        <v/>
      </c>
      <c r="RU465" s="269" t="str">
        <f>IF(AND($A$465&lt;=BD$367,BD$367&lt;=$B$465),$C$465,"")</f>
        <v/>
      </c>
      <c r="RV465" s="269" t="str">
        <f>IF(AND($A$465&lt;=BD$367,BD$367&lt;=$B$465),((1/3)*$C$465),"")</f>
        <v/>
      </c>
      <c r="RW465" s="269" t="str">
        <f>IF(AND($A$465&lt;=BD$367,BD$367&lt;=$B$465),((2/3)*$C$465),"")</f>
        <v/>
      </c>
      <c r="RX465" s="269" t="str">
        <f>IF(AND($A$465&lt;=BD$367,BD$367&lt;=$B$465),$D$465,"")</f>
        <v/>
      </c>
      <c r="RY465" s="269" t="str">
        <f>IF(AND($A$465&lt;=BD$367,BD$367&lt;=$B$465),((1/3)*$D$465),"")</f>
        <v/>
      </c>
      <c r="RZ465" s="269" t="str">
        <f>IF(AND($A$465&lt;=BD$367,BD$367&lt;=$B$465),((2/3)*$D$465),"")</f>
        <v/>
      </c>
      <c r="SA465" s="269" t="str">
        <f>IF(AND($A$465&lt;=BD$367,BD$367&lt;=$B$465),$E$465,"")</f>
        <v/>
      </c>
      <c r="SB465" s="269" t="str">
        <f>IF(AND($A$465&lt;=BD$367,BD$367&lt;=$B$465),((1/3)*$E$465),"")</f>
        <v/>
      </c>
      <c r="SC465" s="269" t="str">
        <f>IF(AND($A$465&lt;=BD$367,BD$367&lt;=$B$465),((2/3)*$E$465),"")</f>
        <v/>
      </c>
      <c r="SD465" s="269" t="str">
        <f>IF(AND($A$465&lt;=BE$367,BE$367&lt;=$B$465),$C$465,"")</f>
        <v/>
      </c>
      <c r="SE465" s="269" t="str">
        <f>IF(AND($A$465&lt;=BE$367,BE$367&lt;=$B$465),((1/3)*$C$465),"")</f>
        <v/>
      </c>
      <c r="SF465" s="269" t="str">
        <f>IF(AND($A$465&lt;=BE$367,BE$367&lt;=$B$465),((2/3)*$C$465),"")</f>
        <v/>
      </c>
      <c r="SG465" s="269" t="str">
        <f>IF(AND($A$465&lt;=BE$367,BE$367&lt;=$B$465),$D$465,"")</f>
        <v/>
      </c>
      <c r="SH465" s="269" t="str">
        <f>IF(AND($A$465&lt;=BE$367,BE$367&lt;=$B$465),((1/3)*$D$465),"")</f>
        <v/>
      </c>
      <c r="SI465" s="269" t="str">
        <f>IF(AND($A$465&lt;=BE$367,BE$367&lt;=$B$465),((2/3)*$D$465),"")</f>
        <v/>
      </c>
      <c r="SJ465" s="269" t="str">
        <f>IF(AND($A$465&lt;=BE$367,BE$367&lt;=$B$465),$E$465,"")</f>
        <v/>
      </c>
      <c r="SK465" s="269" t="str">
        <f>IF(AND($A$465&lt;=BE$367,BE$367&lt;=$B$465),((1/3)*$E$465),"")</f>
        <v/>
      </c>
      <c r="SL465" s="269" t="str">
        <f>IF(AND($A$465&lt;=BE$367,BE$367&lt;=$B$465),((2/3)*$E$465),"")</f>
        <v/>
      </c>
      <c r="SM465" s="269" t="str">
        <f>IF(AND($A$465&lt;=BF$367,BF$367&lt;=$B$465),$C$465,"")</f>
        <v/>
      </c>
      <c r="SN465" s="269" t="str">
        <f>IF(AND($A$465&lt;=BF$367,BF$367&lt;=$B$465),((1/3)*$C$465),"")</f>
        <v/>
      </c>
      <c r="SO465" s="269" t="str">
        <f>IF(AND($A$465&lt;=BF$367,BF$367&lt;=$B$465),((2/3)*$C$465),"")</f>
        <v/>
      </c>
      <c r="SP465" s="269" t="str">
        <f>IF(AND($A$465&lt;=BF$367,BF$367&lt;=$B$465),$D$465,"")</f>
        <v/>
      </c>
      <c r="SQ465" s="269" t="str">
        <f>IF(AND($A$465&lt;=BF$367,BF$367&lt;=$B$465),((1/3)*$D$465),"")</f>
        <v/>
      </c>
      <c r="SR465" s="269" t="str">
        <f>IF(AND($A$465&lt;=BF$367,BF$367&lt;=$B$465),((2/3)*$D$465),"")</f>
        <v/>
      </c>
      <c r="SS465" s="269" t="str">
        <f>IF(AND($A$465&lt;=BF$367,BF$367&lt;=$B$465),$E$465,"")</f>
        <v/>
      </c>
      <c r="ST465" s="269" t="str">
        <f>IF(AND($A$465&lt;=BF$367,BF$367&lt;=$B$465),((1/3)*$E$465),"")</f>
        <v/>
      </c>
      <c r="SU465" s="269" t="str">
        <f>IF(AND($A$465&lt;=BF$367,BF$367&lt;=$B$465),((2/3)*$E$465),"")</f>
        <v/>
      </c>
      <c r="SV465" s="269" t="str">
        <f>IF(AND($A$465&lt;=BG$367,BG$367&lt;=$B$465),$C$465,"")</f>
        <v/>
      </c>
      <c r="SW465" s="269" t="str">
        <f>IF(AND($A$465&lt;=BG$367,BG$367&lt;=$B$465),((1/3)*$C$465),"")</f>
        <v/>
      </c>
      <c r="SX465" s="269" t="str">
        <f>IF(AND($A$465&lt;=BG$367,BG$367&lt;=$B$465),((2/3)*$C$465),"")</f>
        <v/>
      </c>
      <c r="SY465" s="269" t="str">
        <f>IF(AND($A$465&lt;=BG$367,BG$367&lt;=$B$465),$D$465,"")</f>
        <v/>
      </c>
      <c r="SZ465" s="269" t="str">
        <f>IF(AND($A$465&lt;=BG$367,BG$367&lt;=$B$465),((1/3)*$D$465),"")</f>
        <v/>
      </c>
      <c r="TA465" s="269" t="str">
        <f>IF(AND($A$465&lt;=BG$367,BG$367&lt;=$B$465),((2/3)*$D$465),"")</f>
        <v/>
      </c>
      <c r="TB465" s="269" t="str">
        <f>IF(AND($A$465&lt;=BG$367,BG$367&lt;=$B$465),$E$465,"")</f>
        <v/>
      </c>
      <c r="TC465" s="269" t="str">
        <f>IF(AND($A$465&lt;=BG$367,BG$367&lt;=$B$465),((1/3)*$E$465),"")</f>
        <v/>
      </c>
      <c r="TD465" s="269" t="str">
        <f>IF(AND($A$465&lt;=BG$367,BG$367&lt;=$B$465),((2/3)*$E$465),"")</f>
        <v/>
      </c>
      <c r="TE465" s="269" t="str">
        <f>IF(AND($A$465&lt;=BH$367,BH$367&lt;=$B$465),$C$465,"")</f>
        <v/>
      </c>
      <c r="TF465" s="269" t="str">
        <f>IF(AND($A$465&lt;=BH$367,BH$367&lt;=$B$465),((1/3)*$C$465),"")</f>
        <v/>
      </c>
      <c r="TG465" s="269" t="str">
        <f>IF(AND($A$465&lt;=BH$367,BH$367&lt;=$B$465),((2/3)*$C$465),"")</f>
        <v/>
      </c>
      <c r="TH465" s="269" t="str">
        <f>IF(AND($A$465&lt;=BH$367,BH$367&lt;=$B$465),$D$465,"")</f>
        <v/>
      </c>
      <c r="TI465" s="269" t="str">
        <f>IF(AND($A$465&lt;=BH$367,BH$367&lt;=$B$465),((1/3)*$D$465),"")</f>
        <v/>
      </c>
      <c r="TJ465" s="269" t="str">
        <f>IF(AND($A$465&lt;=BH$367,BH$367&lt;=$B$465),((2/3)*$D$465),"")</f>
        <v/>
      </c>
      <c r="TK465" s="269" t="str">
        <f>IF(AND($A$465&lt;=BH$367,BH$367&lt;=$B$465),$E$465,"")</f>
        <v/>
      </c>
      <c r="TL465" s="269" t="str">
        <f>IF(AND($A$465&lt;=BH$367,BH$367&lt;=$B$465),((1/3)*$E$465),"")</f>
        <v/>
      </c>
      <c r="TM465" s="269" t="str">
        <f>IF(AND($A$465&lt;=BH$367,BH$367&lt;=$B$465),((2/3)*$E$465),"")</f>
        <v/>
      </c>
      <c r="TN465" s="269" t="str">
        <f>IF(AND($A$465&lt;=BI$367,BI$367&lt;=$B$465),$C$465,"")</f>
        <v/>
      </c>
      <c r="TO465" s="269" t="str">
        <f>IF(AND($A$465&lt;=BI$367,BI$367&lt;=$B$465),((1/3)*$C$465),"")</f>
        <v/>
      </c>
      <c r="TP465" s="269" t="str">
        <f>IF(AND($A$465&lt;=BI$367,BI$367&lt;=$B$465),((2/3)*$C$465),"")</f>
        <v/>
      </c>
      <c r="TQ465" s="269" t="str">
        <f>IF(AND($A$465&lt;=BI$367,BI$367&lt;=$B$465),$D$465,"")</f>
        <v/>
      </c>
      <c r="TR465" s="269" t="str">
        <f>IF(AND($A$465&lt;=BI$367,BI$367&lt;=$B$465),((1/3)*$D$465),"")</f>
        <v/>
      </c>
      <c r="TS465" s="269" t="str">
        <f>IF(AND($A$465&lt;=BI$367,BI$367&lt;=$B$465),((2/3)*$D$465),"")</f>
        <v/>
      </c>
      <c r="TT465" s="269" t="str">
        <f>IF(AND($A$465&lt;=BI$367,BI$367&lt;=$B$465),$E$465,"")</f>
        <v/>
      </c>
      <c r="TU465" s="269" t="str">
        <f>IF(AND($A$465&lt;=BI$367,BI$367&lt;=$B$465),((1/3)*$E$465),"")</f>
        <v/>
      </c>
      <c r="TV465" s="269" t="str">
        <f>IF(AND($A$465&lt;=BI$367,BI$367&lt;=$B$465),((2/3)*$E$465),"")</f>
        <v/>
      </c>
      <c r="TW465" s="269" t="str">
        <f>IF(AND($A$465&lt;=BJ$367,BJ$367&lt;=$B$465),$C$465,"")</f>
        <v/>
      </c>
      <c r="TX465" s="269" t="str">
        <f>IF(AND($A$465&lt;=BJ$367,BJ$367&lt;=$B$465),((1/3)*$C$465),"")</f>
        <v/>
      </c>
      <c r="TY465" s="269" t="str">
        <f>IF(AND($A$465&lt;=BJ$367,BJ$367&lt;=$B$465),((2/3)*$C$465),"")</f>
        <v/>
      </c>
      <c r="TZ465" s="269" t="str">
        <f>IF(AND($A$465&lt;=BJ$367,BJ$367&lt;=$B$465),$D$465,"")</f>
        <v/>
      </c>
      <c r="UA465" s="269" t="str">
        <f>IF(AND($A$465&lt;=BJ$367,BJ$367&lt;=$B$465),((1/3)*$D$465),"")</f>
        <v/>
      </c>
      <c r="UB465" s="269" t="str">
        <f>IF(AND($A$465&lt;=BJ$367,BJ$367&lt;=$B$465),((2/3)*$D$465),"")</f>
        <v/>
      </c>
      <c r="UC465" s="269" t="str">
        <f>IF(AND($A$465&lt;=BJ$367,BJ$367&lt;=$B$465),$E$465,"")</f>
        <v/>
      </c>
      <c r="UD465" s="269" t="str">
        <f>IF(AND($A$465&lt;=BJ$367,BJ$367&lt;=$B$465),((1/3)*$E$465),"")</f>
        <v/>
      </c>
      <c r="UE465" s="269" t="str">
        <f>IF(AND($A$465&lt;=BJ$367,BJ$367&lt;=$B$465),((2/3)*$E$465),"")</f>
        <v/>
      </c>
      <c r="UF465" s="269" t="str">
        <f>IF(AND($A$465&lt;=BK$367,BK$367&lt;=$B$465),$C$465,"")</f>
        <v/>
      </c>
      <c r="UG465" s="269" t="str">
        <f>IF(AND($A$465&lt;=BK$367,BK$367&lt;=$B$465),((1/3)*$C$465),"")</f>
        <v/>
      </c>
      <c r="UH465" s="269" t="str">
        <f>IF(AND($A$465&lt;=BK$367,BK$367&lt;=$B$465),((2/3)*$C$465),"")</f>
        <v/>
      </c>
      <c r="UI465" s="269" t="str">
        <f>IF(AND($A$465&lt;=BK$367,BK$367&lt;=$B$465),$D$465,"")</f>
        <v/>
      </c>
      <c r="UJ465" s="269" t="str">
        <f>IF(AND($A$465&lt;=BK$367,BK$367&lt;=$B$465),((1/3)*$D$465),"")</f>
        <v/>
      </c>
      <c r="UK465" s="269" t="str">
        <f>IF(AND($A$465&lt;=BK$367,BK$367&lt;=$B$465),((2/3)*$D$465),"")</f>
        <v/>
      </c>
      <c r="UL465" s="269" t="str">
        <f>IF(AND($A$465&lt;=BK$367,BK$367&lt;=$B$465),$E$465,"")</f>
        <v/>
      </c>
      <c r="UM465" s="269" t="str">
        <f>IF(AND($A$465&lt;=BK$367,BK$367&lt;=$B$465),((1/3)*$E$465),"")</f>
        <v/>
      </c>
      <c r="UN465" s="269" t="str">
        <f>IF(AND($A$465&lt;=BK$367,BK$367&lt;=$B$465),((2/3)*$E$465),"")</f>
        <v/>
      </c>
      <c r="UO465" s="269" t="str">
        <f>IF(AND($A$465&lt;=BL$367,BL$367&lt;=$B$465),$C$465,"")</f>
        <v/>
      </c>
      <c r="UP465" s="269" t="str">
        <f>IF(AND($A$465&lt;=BL$367,BL$367&lt;=$B$465),((1/3)*$C$465),"")</f>
        <v/>
      </c>
      <c r="UQ465" s="269" t="str">
        <f>IF(AND($A$465&lt;=BL$367,BL$367&lt;=$B$465),((2/3)*$C$465),"")</f>
        <v/>
      </c>
      <c r="UR465" s="269" t="str">
        <f>IF(AND($A$465&lt;=BL$367,BL$367&lt;=$B$465),$D$465,"")</f>
        <v/>
      </c>
      <c r="US465" s="269" t="str">
        <f>IF(AND($A$465&lt;=BL$367,BL$367&lt;=$B$465),((1/3)*$D$465),"")</f>
        <v/>
      </c>
      <c r="UT465" s="269" t="str">
        <f>IF(AND($A$465&lt;=BL$367,BL$367&lt;=$B$465),((2/3)*$D$465),"")</f>
        <v/>
      </c>
      <c r="UU465" s="269" t="str">
        <f>IF(AND($A$465&lt;=BL$367,BL$367&lt;=$B$465),$E$465,"")</f>
        <v/>
      </c>
      <c r="UV465" s="269" t="str">
        <f>IF(AND($A$465&lt;=BL$367,BL$367&lt;=$B$465),((1/3)*$E$465),"")</f>
        <v/>
      </c>
      <c r="UW465" s="269" t="str">
        <f>IF(AND($A$465&lt;=BL$367,BL$367&lt;=$B$465),((2/3)*$E$465),"")</f>
        <v/>
      </c>
      <c r="UX465" s="269" t="str">
        <f>IF(AND($A$465&lt;=BM$367,BM$367&lt;=$B$465),$C$465,"")</f>
        <v/>
      </c>
      <c r="UY465" s="269" t="str">
        <f>IF(AND($A$465&lt;=BM$367,BM$367&lt;=$B$465),((1/3)*$C$465),"")</f>
        <v/>
      </c>
      <c r="UZ465" s="269" t="str">
        <f>IF(AND($A$465&lt;=BM$367,BM$367&lt;=$B$465),((2/3)*$C$465),"")</f>
        <v/>
      </c>
      <c r="VA465" s="269" t="str">
        <f>IF(AND($A$465&lt;=BM$367,BM$367&lt;=$B$465),$D$465,"")</f>
        <v/>
      </c>
      <c r="VB465" s="269" t="str">
        <f>IF(AND($A$465&lt;=BM$367,BM$367&lt;=$B$465),((1/3)*$D$465),"")</f>
        <v/>
      </c>
      <c r="VC465" s="269" t="str">
        <f>IF(AND($A$465&lt;=BM$367,BM$367&lt;=$B$465),((2/3)*$D$465),"")</f>
        <v/>
      </c>
      <c r="VD465" s="269" t="str">
        <f>IF(AND($A$465&lt;=BM$367,BM$367&lt;=$B$465),$E$465,"")</f>
        <v/>
      </c>
      <c r="VE465" s="269" t="str">
        <f>IF(AND($A$465&lt;=BM$367,BM$367&lt;=$B$465),((1/3)*$E$465),"")</f>
        <v/>
      </c>
      <c r="VF465" s="269" t="str">
        <f>IF(AND($A$465&lt;=BM$367,BM$367&lt;=$B$465),((2/3)*$E$465),"")</f>
        <v/>
      </c>
      <c r="VG465" s="269" t="str">
        <f>IF(AND($A$465&lt;=BN$367,BN$367&lt;=$B$465),$C$465,"")</f>
        <v/>
      </c>
      <c r="VH465" s="269" t="str">
        <f>IF(AND($A$465&lt;=BN$367,BN$367&lt;=$B$465),((1/3)*$C$465),"")</f>
        <v/>
      </c>
      <c r="VI465" s="269" t="str">
        <f>IF(AND($A$465&lt;=BN$367,BN$367&lt;=$B$465),((2/3)*$C$465),"")</f>
        <v/>
      </c>
      <c r="VJ465" s="269" t="str">
        <f>IF(AND($A$465&lt;=BN$367,BN$367&lt;=$B$465),$D$465,"")</f>
        <v/>
      </c>
      <c r="VK465" s="269" t="str">
        <f>IF(AND($A$465&lt;=BN$367,BN$367&lt;=$B$465),((1/3)*$D$465),"")</f>
        <v/>
      </c>
      <c r="VL465" s="269" t="str">
        <f>IF(AND($A$465&lt;=BN$367,BN$367&lt;=$B$465),((2/3)*$D$465),"")</f>
        <v/>
      </c>
      <c r="VM465" s="269" t="str">
        <f>IF(AND($A$465&lt;=BN$367,BN$367&lt;=$B$465),$E$465,"")</f>
        <v/>
      </c>
      <c r="VN465" s="269" t="str">
        <f>IF(AND($A$465&lt;=BN$367,BN$367&lt;=$B$465),((1/3)*$E$465),"")</f>
        <v/>
      </c>
      <c r="VO465" s="269" t="str">
        <f>IF(AND($A$465&lt;=BN$367,BN$367&lt;=$B$465),((2/3)*$E$465),"")</f>
        <v/>
      </c>
      <c r="VP465" s="269" t="str">
        <f>IF(AND($A$465&lt;=BO$367,BO$367&lt;=$B$465),$C$465,"")</f>
        <v/>
      </c>
      <c r="VQ465" s="269" t="str">
        <f>IF(AND($A$465&lt;=BO$367,BO$367&lt;=$B$465),((1/3)*$C$465),"")</f>
        <v/>
      </c>
      <c r="VR465" s="269" t="str">
        <f>IF(AND($A$465&lt;=BO$367,BO$367&lt;=$B$465),((2/3)*$C$465),"")</f>
        <v/>
      </c>
      <c r="VS465" s="269" t="str">
        <f>IF(AND($A$465&lt;=BO$367,BO$367&lt;=$B$465),$D$465,"")</f>
        <v/>
      </c>
      <c r="VT465" s="269" t="str">
        <f>IF(AND($A$465&lt;=BO$367,BO$367&lt;=$B$465),((1/3)*$D$465),"")</f>
        <v/>
      </c>
      <c r="VU465" s="269" t="str">
        <f>IF(AND($A$465&lt;=BO$367,BO$367&lt;=$B$465),((2/3)*$D$465),"")</f>
        <v/>
      </c>
      <c r="VV465" s="269" t="str">
        <f>IF(AND($A$465&lt;=BO$367,BO$367&lt;=$B$465),$E$465,"")</f>
        <v/>
      </c>
      <c r="VW465" s="269" t="str">
        <f>IF(AND($A$465&lt;=BO$367,BO$367&lt;=$B$465),((1/3)*$E$465),"")</f>
        <v/>
      </c>
      <c r="VX465" s="269" t="str">
        <f>IF(AND($A$465&lt;=BO$367,BO$367&lt;=$B$465),((2/3)*$E$465),"")</f>
        <v/>
      </c>
      <c r="VY465" s="269" t="str">
        <f>IF(AND($A$465&lt;=BP$367,BP$367&lt;=$B$465),$C$465,"")</f>
        <v/>
      </c>
      <c r="VZ465" s="269" t="str">
        <f>IF(AND($A$465&lt;=BP$367,BP$367&lt;=$B$465),((1/3)*$C$465),"")</f>
        <v/>
      </c>
      <c r="WA465" s="269" t="str">
        <f>IF(AND($A$465&lt;=BP$367,BP$367&lt;=$B$465),((2/3)*$C$465),"")</f>
        <v/>
      </c>
      <c r="WB465" s="269" t="str">
        <f>IF(AND($A$465&lt;=BP$367,BP$367&lt;=$B$465),$D$465,"")</f>
        <v/>
      </c>
      <c r="WC465" s="269" t="str">
        <f>IF(AND($A$465&lt;=BP$367,BP$367&lt;=$B$465),((1/3)*$D$465),"")</f>
        <v/>
      </c>
      <c r="WD465" s="269" t="str">
        <f>IF(AND($A$465&lt;=BP$367,BP$367&lt;=$B$465),((2/3)*$D$465),"")</f>
        <v/>
      </c>
      <c r="WE465" s="269" t="str">
        <f>IF(AND($A$465&lt;=BP$367,BP$367&lt;=$B$465),$E$465,"")</f>
        <v/>
      </c>
      <c r="WF465" s="269" t="str">
        <f>IF(AND($A$465&lt;=BP$367,BP$367&lt;=$B$465),((1/3)*$E$465),"")</f>
        <v/>
      </c>
      <c r="WG465" s="269" t="str">
        <f>IF(AND($A$465&lt;=BP$367,BP$367&lt;=$B$465),((2/3)*$E$465),"")</f>
        <v/>
      </c>
      <c r="WH465" s="269" t="str">
        <f>IF(AND($A$465&lt;=BQ$367,BQ$367&lt;=$B$465),$C$465,"")</f>
        <v/>
      </c>
      <c r="WI465" s="269" t="str">
        <f>IF(AND($A$465&lt;=BQ$367,BQ$367&lt;=$B$465),((1/3)*$C$465),"")</f>
        <v/>
      </c>
      <c r="WJ465" s="269" t="str">
        <f>IF(AND($A$465&lt;=BQ$367,BQ$367&lt;=$B$465),((2/3)*$C$465),"")</f>
        <v/>
      </c>
      <c r="WK465" s="269" t="str">
        <f>IF(AND($A$465&lt;=BQ$367,BQ$367&lt;=$B$465),$D$465,"")</f>
        <v/>
      </c>
      <c r="WL465" s="269" t="str">
        <f>IF(AND($A$465&lt;=BQ$367,BQ$367&lt;=$B$465),((1/3)*$D$465),"")</f>
        <v/>
      </c>
      <c r="WM465" s="269" t="str">
        <f>IF(AND($A$465&lt;=BQ$367,BQ$367&lt;=$B$465),((2/3)*$D$465),"")</f>
        <v/>
      </c>
      <c r="WN465" s="269" t="str">
        <f>IF(AND($A$465&lt;=BQ$367,BQ$367&lt;=$B$465),$E$465,"")</f>
        <v/>
      </c>
      <c r="WO465" s="269" t="str">
        <f>IF(AND($A$465&lt;=BQ$367,BQ$367&lt;=$B$465),((1/3)*$E$465),"")</f>
        <v/>
      </c>
      <c r="WP465" s="269" t="str">
        <f>IF(AND($A$465&lt;=BQ$367,BQ$367&lt;=$B$465),((2/3)*$E$465),"")</f>
        <v/>
      </c>
      <c r="WQ465" s="269" t="str">
        <f>IF(AND($A$465&lt;=BR$367,BR$367&lt;=$B$465),$C$465,"")</f>
        <v/>
      </c>
      <c r="WR465" s="269" t="str">
        <f>IF(AND($A$465&lt;=BR$367,BR$367&lt;=$B$465),((1/3)*$C$465),"")</f>
        <v/>
      </c>
      <c r="WS465" s="269" t="str">
        <f>IF(AND($A$465&lt;=BR$367,BR$367&lt;=$B$465),((2/3)*$C$465),"")</f>
        <v/>
      </c>
      <c r="WT465" s="269" t="str">
        <f>IF(AND($A$465&lt;=BR$367,BR$367&lt;=$B$465),$D$465,"")</f>
        <v/>
      </c>
      <c r="WU465" s="269" t="str">
        <f>IF(AND($A$465&lt;=BR$367,BR$367&lt;=$B$465),((1/3)*$D$465),"")</f>
        <v/>
      </c>
      <c r="WV465" s="269" t="str">
        <f>IF(AND($A$465&lt;=BR$367,BR$367&lt;=$B$465),((2/3)*$D$465),"")</f>
        <v/>
      </c>
      <c r="WW465" s="269" t="str">
        <f>IF(AND($A$465&lt;=BR$367,BR$367&lt;=$B$465),$E$465,"")</f>
        <v/>
      </c>
      <c r="WX465" s="269" t="str">
        <f>IF(AND($A$465&lt;=BR$367,BR$367&lt;=$B$465),((1/3)*$E$465),"")</f>
        <v/>
      </c>
      <c r="WY465" s="269" t="str">
        <f>IF(AND($A$465&lt;=BR$367,BR$367&lt;=$B$465),((2/3)*$E$465),"")</f>
        <v/>
      </c>
      <c r="WZ465" s="269" t="str">
        <f>IF(AND($A$465&lt;=BS$367,BS$367&lt;=$B$465),$C$465,"")</f>
        <v/>
      </c>
      <c r="XA465" s="269" t="str">
        <f>IF(AND($A$465&lt;=BS$367,BS$367&lt;=$B$465),((1/3)*$C$465),"")</f>
        <v/>
      </c>
      <c r="XB465" s="269" t="str">
        <f>IF(AND($A$465&lt;=BS$367,BS$367&lt;=$B$465),((2/3)*$C$465),"")</f>
        <v/>
      </c>
      <c r="XC465" s="269" t="str">
        <f>IF(AND($A$465&lt;=BS$367,BS$367&lt;=$B$465),$D$465,"")</f>
        <v/>
      </c>
      <c r="XD465" s="269" t="str">
        <f>IF(AND($A$465&lt;=BS$367,BS$367&lt;=$B$465),((1/3)*$D$465),"")</f>
        <v/>
      </c>
      <c r="XE465" s="269" t="str">
        <f>IF(AND($A$465&lt;=BS$367,BS$367&lt;=$B$465),((2/3)*$D$465),"")</f>
        <v/>
      </c>
      <c r="XF465" s="269" t="str">
        <f>IF(AND($A$465&lt;=BS$367,BS$367&lt;=$B$465),$E$465,"")</f>
        <v/>
      </c>
      <c r="XG465" s="269" t="str">
        <f>IF(AND($A$465&lt;=BS$367,BS$367&lt;=$B$465),((1/3)*$E$465),"")</f>
        <v/>
      </c>
      <c r="XH465" s="269" t="str">
        <f>IF(AND($A$465&lt;=BS$367,BS$367&lt;=$B$465),((2/3)*$E$465),"")</f>
        <v/>
      </c>
      <c r="XI465" s="269" t="str">
        <f>IF(AND($A$465&lt;=BT$367,BT$367&lt;=$B$465),$C$465,"")</f>
        <v/>
      </c>
      <c r="XJ465" s="269" t="str">
        <f>IF(AND($A$465&lt;=BT$367,BT$367&lt;=$B$465),((1/3)*$C$465),"")</f>
        <v/>
      </c>
      <c r="XK465" s="269" t="str">
        <f>IF(AND($A$465&lt;=BT$367,BT$367&lt;=$B$465),((2/3)*$C$465),"")</f>
        <v/>
      </c>
      <c r="XL465" s="269" t="str">
        <f>IF(AND($A$465&lt;=BT$367,BT$367&lt;=$B$465),$D$465,"")</f>
        <v/>
      </c>
      <c r="XM465" s="269" t="str">
        <f>IF(AND($A$465&lt;=BT$367,BT$367&lt;=$B$465),((1/3)*$D$465),"")</f>
        <v/>
      </c>
      <c r="XN465" s="269" t="str">
        <f>IF(AND($A$465&lt;=BT$367,BT$367&lt;=$B$465),((2/3)*$D$465),"")</f>
        <v/>
      </c>
      <c r="XO465" s="269" t="str">
        <f>IF(AND($A$465&lt;=BT$367,BT$367&lt;=$B$465),$E$465,"")</f>
        <v/>
      </c>
      <c r="XP465" s="269" t="str">
        <f>IF(AND($A$465&lt;=BT$367,BT$367&lt;=$B$465),((1/3)*$E$465),"")</f>
        <v/>
      </c>
      <c r="XQ465" s="269" t="str">
        <f>IF(AND($A$465&lt;=BT$367,BT$367&lt;=$B$465),((2/3)*$E$465),"")</f>
        <v/>
      </c>
      <c r="XR465" s="269" t="str">
        <f>IF(AND($A$465&lt;=BU$367,BU$367&lt;=$B$465),$C$465,"")</f>
        <v/>
      </c>
      <c r="XS465" s="269" t="str">
        <f>IF(AND($A$465&lt;=BU$367,BU$367&lt;=$B$465),((1/3)*$C$465),"")</f>
        <v/>
      </c>
      <c r="XT465" s="269" t="str">
        <f>IF(AND($A$465&lt;=BU$367,BU$367&lt;=$B$465),((2/3)*$C$465),"")</f>
        <v/>
      </c>
      <c r="XU465" s="269" t="str">
        <f>IF(AND($A$465&lt;=BU$367,BU$367&lt;=$B$465),$D$465,"")</f>
        <v/>
      </c>
      <c r="XV465" s="269" t="str">
        <f>IF(AND($A$465&lt;=BU$367,BU$367&lt;=$B$465),((1/3)*$D$465),"")</f>
        <v/>
      </c>
      <c r="XW465" s="269" t="str">
        <f>IF(AND($A$465&lt;=BU$367,BU$367&lt;=$B$465),((2/3)*$D$465),"")</f>
        <v/>
      </c>
      <c r="XX465" s="269" t="str">
        <f>IF(AND($A$465&lt;=BU$367,BU$367&lt;=$B$465),$E$465,"")</f>
        <v/>
      </c>
      <c r="XY465" s="269" t="str">
        <f>IF(AND($A$465&lt;=BU$367,BU$367&lt;=$B$465),((1/3)*$E$465),"")</f>
        <v/>
      </c>
      <c r="XZ465" s="269" t="str">
        <f>IF(AND($A$465&lt;=BU$367,BU$367&lt;=$B$465),((2/3)*$E$465),"")</f>
        <v/>
      </c>
      <c r="YA465" s="269" t="str">
        <f>IF(AND($A$465&lt;=BV$367,BV$367&lt;=$B$465),$C$465,"")</f>
        <v/>
      </c>
      <c r="YB465" s="269" t="str">
        <f>IF(AND($A$465&lt;=BV$367,BV$367&lt;=$B$465),((1/3)*$C$465),"")</f>
        <v/>
      </c>
      <c r="YC465" s="269" t="str">
        <f>IF(AND($A$465&lt;=BV$367,BV$367&lt;=$B$465),((2/3)*$C$465),"")</f>
        <v/>
      </c>
      <c r="YD465" s="269" t="str">
        <f>IF(AND($A$465&lt;=BV$367,BV$367&lt;=$B$465),$D$465,"")</f>
        <v/>
      </c>
      <c r="YE465" s="269" t="str">
        <f>IF(AND($A$465&lt;=BV$367,BV$367&lt;=$B$465),((1/3)*$D$465),"")</f>
        <v/>
      </c>
      <c r="YF465" s="269" t="str">
        <f>IF(AND($A$465&lt;=BV$367,BV$367&lt;=$B$465),((2/3)*$D$465),"")</f>
        <v/>
      </c>
      <c r="YG465" s="269" t="str">
        <f>IF(AND($A$465&lt;=BV$367,BV$367&lt;=$B$465),$E$465,"")</f>
        <v/>
      </c>
      <c r="YH465" s="269" t="str">
        <f>IF(AND($A$465&lt;=BV$367,BV$367&lt;=$B$465),((1/3)*$E$465),"")</f>
        <v/>
      </c>
      <c r="YI465" s="269" t="str">
        <f>IF(AND($A$465&lt;=BV$367,BV$367&lt;=$B$465),((2/3)*$E$465),"")</f>
        <v/>
      </c>
      <c r="YJ465" s="269" t="str">
        <f>IF(AND($A$465&lt;=BW$367,BW$367&lt;=$B$465),$C$465,"")</f>
        <v/>
      </c>
      <c r="YK465" s="269" t="str">
        <f>IF(AND($A$465&lt;=BW$367,BW$367&lt;=$B$465),((1/3)*$C$465),"")</f>
        <v/>
      </c>
      <c r="YL465" s="269" t="str">
        <f>IF(AND($A$465&lt;=BW$367,BW$367&lt;=$B$465),((2/3)*$C$465),"")</f>
        <v/>
      </c>
      <c r="YM465" s="269" t="str">
        <f>IF(AND($A$465&lt;=BW$367,BW$367&lt;=$B$465),$D$465,"")</f>
        <v/>
      </c>
      <c r="YN465" s="269" t="str">
        <f>IF(AND($A$465&lt;=BW$367,BW$367&lt;=$B$465),((1/3)*$D$465),"")</f>
        <v/>
      </c>
      <c r="YO465" s="269" t="str">
        <f>IF(AND($A$465&lt;=BW$367,BW$367&lt;=$B$465),((2/3)*$D$465),"")</f>
        <v/>
      </c>
      <c r="YP465" s="269" t="str">
        <f>IF(AND($A$465&lt;=BW$367,BW$367&lt;=$B$465),$E$465,"")</f>
        <v/>
      </c>
      <c r="YQ465" s="269" t="str">
        <f>IF(AND($A$465&lt;=BW$367,BW$367&lt;=$B$465),((1/3)*$E$465),"")</f>
        <v/>
      </c>
      <c r="YR465" s="269" t="str">
        <f>IF(AND($A$465&lt;=BW$367,BW$367&lt;=$B$465),((2/3)*$E$465),"")</f>
        <v/>
      </c>
      <c r="YS465" s="269" t="str">
        <f>IF(AND($A$465&lt;=BX$367,BX$367&lt;=$B$465),$C$465,"")</f>
        <v/>
      </c>
      <c r="YT465" s="269" t="str">
        <f>IF(AND($A$465&lt;=BX$367,BX$367&lt;=$B$465),((1/3)*$C$465),"")</f>
        <v/>
      </c>
      <c r="YU465" s="269" t="str">
        <f>IF(AND($A$465&lt;=BX$367,BX$367&lt;=$B$465),((2/3)*$C$465),"")</f>
        <v/>
      </c>
      <c r="YV465" s="269" t="str">
        <f>IF(AND($A$465&lt;=BX$367,BX$367&lt;=$B$465),$D$465,"")</f>
        <v/>
      </c>
      <c r="YW465" s="269" t="str">
        <f>IF(AND($A$465&lt;=BX$367,BX$367&lt;=$B$465),((1/3)*$D$465),"")</f>
        <v/>
      </c>
      <c r="YX465" s="269" t="str">
        <f>IF(AND($A$465&lt;=BX$367,BX$367&lt;=$B$465),((2/3)*$D$465),"")</f>
        <v/>
      </c>
      <c r="YY465" s="269" t="str">
        <f>IF(AND($A$465&lt;=BX$367,BX$367&lt;=$B$465),$E$465,"")</f>
        <v/>
      </c>
      <c r="YZ465" s="269" t="str">
        <f>IF(AND($A$465&lt;=BX$367,BX$367&lt;=$B$465),((1/3)*$E$465),"")</f>
        <v/>
      </c>
      <c r="ZA465" s="269" t="str">
        <f>IF(AND($A$465&lt;=BX$367,BX$367&lt;=$B$465),((2/3)*$E$465),"")</f>
        <v/>
      </c>
      <c r="ZB465" s="269" t="str">
        <f>IF(AND($A$465&lt;=BY$367,BY$367&lt;=$B$465),$C$465,"")</f>
        <v/>
      </c>
      <c r="ZC465" s="269" t="str">
        <f>IF(AND($A$465&lt;=BY$367,BY$367&lt;=$B$465),((1/3)*$C$465),"")</f>
        <v/>
      </c>
      <c r="ZD465" s="269" t="str">
        <f>IF(AND($A$465&lt;=BY$367,BY$367&lt;=$B$465),((2/3)*$C$465),"")</f>
        <v/>
      </c>
      <c r="ZE465" s="269" t="str">
        <f>IF(AND($A$465&lt;=BY$367,BY$367&lt;=$B$465),$D$465,"")</f>
        <v/>
      </c>
      <c r="ZF465" s="269" t="str">
        <f>IF(AND($A$465&lt;=BY$367,BY$367&lt;=$B$465),((1/3)*$D$465),"")</f>
        <v/>
      </c>
      <c r="ZG465" s="269" t="str">
        <f>IF(AND($A$465&lt;=BY$367,BY$367&lt;=$B$465),((2/3)*$D$465),"")</f>
        <v/>
      </c>
      <c r="ZH465" s="269" t="str">
        <f>IF(AND($A$465&lt;=BY$367,BY$367&lt;=$B$465),$E$465,"")</f>
        <v/>
      </c>
      <c r="ZI465" s="269" t="str">
        <f>IF(AND($A$465&lt;=BY$367,BY$367&lt;=$B$465),((1/3)*$E$465),"")</f>
        <v/>
      </c>
      <c r="ZJ465" s="269" t="str">
        <f>IF(AND($A$465&lt;=BY$367,BY$367&lt;=$B$465),((2/3)*$E$465),"")</f>
        <v/>
      </c>
      <c r="ZK465" s="269" t="str">
        <f>IF(AND($A$465&lt;=BZ$367,BZ$367&lt;=$B$465),$C$465,"")</f>
        <v/>
      </c>
      <c r="ZL465" s="269" t="str">
        <f>IF(AND($A$465&lt;=BZ$367,BZ$367&lt;=$B$465),((1/3)*$C$465),"")</f>
        <v/>
      </c>
      <c r="ZM465" s="269" t="str">
        <f>IF(AND($A$465&lt;=BZ$367,BZ$367&lt;=$B$465),((2/3)*$C$465),"")</f>
        <v/>
      </c>
      <c r="ZN465" s="269" t="str">
        <f>IF(AND($A$465&lt;=BZ$367,BZ$367&lt;=$B$465),$D$465,"")</f>
        <v/>
      </c>
      <c r="ZO465" s="269" t="str">
        <f>IF(AND($A$465&lt;=BZ$367,BZ$367&lt;=$B$465),((1/3)*$D$465),"")</f>
        <v/>
      </c>
      <c r="ZP465" s="269" t="str">
        <f>IF(AND($A$465&lt;=BZ$367,BZ$367&lt;=$B$465),((2/3)*$D$465),"")</f>
        <v/>
      </c>
      <c r="ZQ465" s="269" t="str">
        <f>IF(AND($A$465&lt;=BZ$367,BZ$367&lt;=$B$465),$E$465,"")</f>
        <v/>
      </c>
      <c r="ZR465" s="269" t="str">
        <f>IF(AND($A$465&lt;=BZ$367,BZ$367&lt;=$B$465),((1/3)*$E$465),"")</f>
        <v/>
      </c>
      <c r="ZS465" s="269" t="str">
        <f>IF(AND($A$465&lt;=BZ$367,BZ$367&lt;=$B$465),((2/3)*$E$465),"")</f>
        <v/>
      </c>
      <c r="ZT465" s="269" t="str">
        <f>IF(AND($A$465&lt;=CA$367,CA$367&lt;=$B$465),$C$465,"")</f>
        <v/>
      </c>
      <c r="ZU465" s="269" t="str">
        <f>IF(AND($A$465&lt;=CA$367,CA$367&lt;=$B$465),((1/3)*$C$465),"")</f>
        <v/>
      </c>
      <c r="ZV465" s="269" t="str">
        <f>IF(AND($A$465&lt;=CA$367,CA$367&lt;=$B$465),((2/3)*$C$465),"")</f>
        <v/>
      </c>
      <c r="ZW465" s="269" t="str">
        <f>IF(AND($A$465&lt;=CA$367,CA$367&lt;=$B$465),$D$465,"")</f>
        <v/>
      </c>
      <c r="ZX465" s="269" t="str">
        <f>IF(AND($A$465&lt;=CA$367,CA$367&lt;=$B$465),((1/3)*$D$465),"")</f>
        <v/>
      </c>
      <c r="ZY465" s="269" t="str">
        <f>IF(AND($A$465&lt;=CA$367,CA$367&lt;=$B$465),((2/3)*$D$465),"")</f>
        <v/>
      </c>
      <c r="ZZ465" s="269" t="str">
        <f>IF(AND($A$465&lt;=CA$367,CA$367&lt;=$B$465),$E$465,"")</f>
        <v/>
      </c>
      <c r="AAA465" s="269" t="str">
        <f>IF(AND($A$465&lt;=CA$367,CA$367&lt;=$B$465),((1/3)*$E$465),"")</f>
        <v/>
      </c>
      <c r="AAB465" s="269" t="str">
        <f>IF(AND($A$465&lt;=CA$367,CA$367&lt;=$B$465),((2/3)*$E$465),"")</f>
        <v/>
      </c>
      <c r="AAC465" s="269" t="str">
        <f>IF(AND($A$465&lt;=CB$367,CB$367&lt;=$B$465),$C$465,"")</f>
        <v/>
      </c>
      <c r="AAD465" s="269" t="str">
        <f>IF(AND($A$465&lt;=CB$367,CB$367&lt;=$B$465),((1/3)*$C$465),"")</f>
        <v/>
      </c>
      <c r="AAE465" s="269" t="str">
        <f>IF(AND($A$465&lt;=CB$367,CB$367&lt;=$B$465),((2/3)*$C$465),"")</f>
        <v/>
      </c>
      <c r="AAF465" s="269" t="str">
        <f>IF(AND($A$465&lt;=CB$367,CB$367&lt;=$B$465),$D$465,"")</f>
        <v/>
      </c>
      <c r="AAG465" s="269" t="str">
        <f>IF(AND($A$465&lt;=CB$367,CB$367&lt;=$B$465),((1/3)*$D$465),"")</f>
        <v/>
      </c>
      <c r="AAH465" s="269" t="str">
        <f>IF(AND($A$465&lt;=CB$367,CB$367&lt;=$B$465),((2/3)*$D$465),"")</f>
        <v/>
      </c>
      <c r="AAI465" s="269" t="str">
        <f>IF(AND($A$465&lt;=CB$367,CB$367&lt;=$B$465),$E$465,"")</f>
        <v/>
      </c>
      <c r="AAJ465" s="269" t="str">
        <f>IF(AND($A$465&lt;=CB$367,CB$367&lt;=$B$465),((1/3)*$E$465),"")</f>
        <v/>
      </c>
      <c r="AAK465" s="269" t="str">
        <f>IF(AND($A$465&lt;=CB$367,CB$367&lt;=$B$465),((2/3)*$E$465),"")</f>
        <v/>
      </c>
      <c r="AAL465" s="269" t="str">
        <f>IF(AND($A$465&lt;=CC$367,CC$367&lt;=$B$465),$C$465,"")</f>
        <v/>
      </c>
      <c r="AAM465" s="269" t="str">
        <f>IF(AND($A$465&lt;=CC$367,CC$367&lt;=$B$465),((1/3)*$C$465),"")</f>
        <v/>
      </c>
      <c r="AAN465" s="269" t="str">
        <f>IF(AND($A$465&lt;=CC$367,CC$367&lt;=$B$465),((2/3)*$C$465),"")</f>
        <v/>
      </c>
      <c r="AAO465" s="269" t="str">
        <f>IF(AND($A$465&lt;=CC$367,CC$367&lt;=$B$465),$D$465,"")</f>
        <v/>
      </c>
      <c r="AAP465" s="269" t="str">
        <f>IF(AND($A$465&lt;=CC$367,CC$367&lt;=$B$465),((1/3)*$D$465),"")</f>
        <v/>
      </c>
      <c r="AAQ465" s="269" t="str">
        <f>IF(AND($A$465&lt;=CC$367,CC$367&lt;=$B$465),((2/3)*$D$465),"")</f>
        <v/>
      </c>
      <c r="AAR465" s="269" t="str">
        <f>IF(AND($A$465&lt;=CC$367,CC$367&lt;=$B$465),$E$465,"")</f>
        <v/>
      </c>
      <c r="AAS465" s="269" t="str">
        <f>IF(AND($A$465&lt;=CC$367,CC$367&lt;=$B$465),((1/3)*$E$465),"")</f>
        <v/>
      </c>
      <c r="AAT465" s="269" t="str">
        <f>IF(AND($A$465&lt;=CC$367,CC$367&lt;=$B$465),((2/3)*$E$465),"")</f>
        <v/>
      </c>
      <c r="AAU465" s="269" t="str">
        <f>IF(AND($A$465&lt;=CD$367,CD$367&lt;=$B$465),$C$465,"")</f>
        <v/>
      </c>
      <c r="AAV465" s="269" t="str">
        <f>IF(AND($A$465&lt;=CD$367,CD$367&lt;=$B$465),((1/3)*$C$465),"")</f>
        <v/>
      </c>
      <c r="AAW465" s="269" t="str">
        <f>IF(AND($A$465&lt;=CD$367,CD$367&lt;=$B$465),((2/3)*$C$465),"")</f>
        <v/>
      </c>
      <c r="AAX465" s="269" t="str">
        <f>IF(AND($A$465&lt;=CD$367,CD$367&lt;=$B$465),$D$465,"")</f>
        <v/>
      </c>
      <c r="AAY465" s="269" t="str">
        <f>IF(AND($A$465&lt;=CD$367,CD$367&lt;=$B$465),((1/3)*$D$465),"")</f>
        <v/>
      </c>
      <c r="AAZ465" s="269" t="str">
        <f>IF(AND($A$465&lt;=CD$367,CD$367&lt;=$B$465),((2/3)*$D$465),"")</f>
        <v/>
      </c>
      <c r="ABA465" s="269" t="str">
        <f>IF(AND($A$465&lt;=CD$367,CD$367&lt;=$B$465),$E$465,"")</f>
        <v/>
      </c>
      <c r="ABB465" s="269" t="str">
        <f>IF(AND($A$465&lt;=CD$367,CD$367&lt;=$B$465),((1/3)*$E$465),"")</f>
        <v/>
      </c>
      <c r="ABC465" s="269" t="str">
        <f>IF(AND($A$465&lt;=CD$367,CD$367&lt;=$B$465),((2/3)*$E$465),"")</f>
        <v/>
      </c>
      <c r="ABD465" s="269" t="str">
        <f>IF(AND($A$465&lt;=CE$367,CE$367&lt;=$B$465),$C$465,"")</f>
        <v/>
      </c>
      <c r="ABE465" s="269" t="str">
        <f>IF(AND($A$465&lt;=CE$367,CE$367&lt;=$B$465),((1/3)*$C$465),"")</f>
        <v/>
      </c>
      <c r="ABF465" s="269" t="str">
        <f>IF(AND($A$465&lt;=CE$367,CE$367&lt;=$B$465),((2/3)*$C$465),"")</f>
        <v/>
      </c>
      <c r="ABG465" s="269" t="str">
        <f>IF(AND($A$465&lt;=CE$367,CE$367&lt;=$B$465),$D$465,"")</f>
        <v/>
      </c>
      <c r="ABH465" s="269" t="str">
        <f>IF(AND($A$465&lt;=CE$367,CE$367&lt;=$B$465),((1/3)*$D$465),"")</f>
        <v/>
      </c>
      <c r="ABI465" s="269" t="str">
        <f>IF(AND($A$465&lt;=CE$367,CE$367&lt;=$B$465),((2/3)*$D$465),"")</f>
        <v/>
      </c>
      <c r="ABJ465" s="269" t="str">
        <f>IF(AND($A$465&lt;=CE$367,CE$367&lt;=$B$465),$E$465,"")</f>
        <v/>
      </c>
      <c r="ABK465" s="269" t="str">
        <f>IF(AND($A$465&lt;=CE$367,CE$367&lt;=$B$465),((1/3)*$E$465),"")</f>
        <v/>
      </c>
      <c r="ABL465" s="269" t="str">
        <f>IF(AND($A$465&lt;=CE$367,CE$367&lt;=$B$465),((2/3)*$E$465),"")</f>
        <v/>
      </c>
      <c r="ABM465" s="269" t="str">
        <f>IF(AND($A$465&lt;=CF$367,CF$367&lt;=$B$465),$C$465,"")</f>
        <v/>
      </c>
      <c r="ABN465" s="269" t="str">
        <f>IF(AND($A$465&lt;=CF$367,CF$367&lt;=$B$465),((1/3)*$C$465),"")</f>
        <v/>
      </c>
      <c r="ABO465" s="269" t="str">
        <f>IF(AND($A$465&lt;=CF$367,CF$367&lt;=$B$465),((2/3)*$C$465),"")</f>
        <v/>
      </c>
      <c r="ABP465" s="269" t="str">
        <f>IF(AND($A$465&lt;=CF$367,CF$367&lt;=$B$465),$D$465,"")</f>
        <v/>
      </c>
      <c r="ABQ465" s="269" t="str">
        <f>IF(AND($A$465&lt;=CF$367,CF$367&lt;=$B$465),((1/3)*$D$465),"")</f>
        <v/>
      </c>
      <c r="ABR465" s="269" t="str">
        <f>IF(AND($A$465&lt;=CF$367,CF$367&lt;=$B$465),((2/3)*$D$465),"")</f>
        <v/>
      </c>
      <c r="ABS465" s="269" t="str">
        <f>IF(AND($A$465&lt;=CF$367,CF$367&lt;=$B$465),$E$465,"")</f>
        <v/>
      </c>
      <c r="ABT465" s="269" t="str">
        <f>IF(AND($A$465&lt;=CF$367,CF$367&lt;=$B$465),((1/3)*$E$465),"")</f>
        <v/>
      </c>
      <c r="ABU465" s="269" t="str">
        <f>IF(AND($A$465&lt;=CF$367,CF$367&lt;=$B$465),((2/3)*$E$465),"")</f>
        <v/>
      </c>
      <c r="ABV465" s="269" t="str">
        <f>IF(AND($A$465&lt;=CG$367,CG$367&lt;=$B$465),$C$465,"")</f>
        <v/>
      </c>
      <c r="ABW465" s="269" t="str">
        <f>IF(AND($A$465&lt;=CG$367,CG$367&lt;=$B$465),((1/3)*$C$465),"")</f>
        <v/>
      </c>
      <c r="ABX465" s="269" t="str">
        <f>IF(AND($A$465&lt;=CG$367,CG$367&lt;=$B$465),((2/3)*$C$465),"")</f>
        <v/>
      </c>
      <c r="ABY465" s="269" t="str">
        <f>IF(AND($A$465&lt;=CG$367,CG$367&lt;=$B$465),$D$465,"")</f>
        <v/>
      </c>
      <c r="ABZ465" s="269" t="str">
        <f>IF(AND($A$465&lt;=CG$367,CG$367&lt;=$B$465),((1/3)*$D$465),"")</f>
        <v/>
      </c>
      <c r="ACA465" s="269" t="str">
        <f>IF(AND($A$465&lt;=CG$367,CG$367&lt;=$B$465),((2/3)*$D$465),"")</f>
        <v/>
      </c>
      <c r="ACB465" s="269" t="str">
        <f>IF(AND($A$465&lt;=CG$367,CG$367&lt;=$B$465),$E$465,"")</f>
        <v/>
      </c>
      <c r="ACC465" s="269" t="str">
        <f>IF(AND($A$465&lt;=CG$367,CG$367&lt;=$B$465),((1/3)*$E$465),"")</f>
        <v/>
      </c>
      <c r="ACD465" s="269" t="str">
        <f>IF(AND($A$465&lt;=CG$367,CG$367&lt;=$B$465),((2/3)*$E$465),"")</f>
        <v/>
      </c>
      <c r="ACE465" s="269" t="str">
        <f>IF(AND($A$465&lt;=CH$367,CH$367&lt;=$B$465),$C$465,"")</f>
        <v/>
      </c>
      <c r="ACF465" s="269" t="str">
        <f>IF(AND($A$465&lt;=CH$367,CH$367&lt;=$B$465),((1/3)*$C$465),"")</f>
        <v/>
      </c>
      <c r="ACG465" s="269" t="str">
        <f>IF(AND($A$465&lt;=CH$367,CH$367&lt;=$B$465),((2/3)*$C$465),"")</f>
        <v/>
      </c>
      <c r="ACH465" s="269" t="str">
        <f>IF(AND($A$465&lt;=CH$367,CH$367&lt;=$B$465),$D$465,"")</f>
        <v/>
      </c>
      <c r="ACI465" s="269" t="str">
        <f>IF(AND($A$465&lt;=CH$367,CH$367&lt;=$B$465),((1/3)*$D$465),"")</f>
        <v/>
      </c>
      <c r="ACJ465" s="269" t="str">
        <f>IF(AND($A$465&lt;=CH$367,CH$367&lt;=$B$465),((2/3)*$D$465),"")</f>
        <v/>
      </c>
      <c r="ACK465" s="269" t="str">
        <f>IF(AND($A$465&lt;=CH$367,CH$367&lt;=$B$465),$E$465,"")</f>
        <v/>
      </c>
      <c r="ACL465" s="269" t="str">
        <f>IF(AND($A$465&lt;=CH$367,CH$367&lt;=$B$465),((1/3)*$E$465),"")</f>
        <v/>
      </c>
      <c r="ACM465" s="269" t="str">
        <f>IF(AND($A$465&lt;=CH$367,CH$367&lt;=$B$465),((2/3)*$E$465),"")</f>
        <v/>
      </c>
      <c r="ACN465" s="269" t="str">
        <f>IF(AND($A$465&lt;=CI$367,CI$367&lt;=$B$465),$C$465,"")</f>
        <v/>
      </c>
      <c r="ACO465" s="269" t="str">
        <f>IF(AND($A$465&lt;=CI$367,CI$367&lt;=$B$465),((1/3)*$C$465),"")</f>
        <v/>
      </c>
      <c r="ACP465" s="269" t="str">
        <f>IF(AND($A$465&lt;=CI$367,CI$367&lt;=$B$465),((2/3)*$C$465),"")</f>
        <v/>
      </c>
      <c r="ACQ465" s="269" t="str">
        <f>IF(AND($A$465&lt;=CI$367,CI$367&lt;=$B$465),$D$465,"")</f>
        <v/>
      </c>
      <c r="ACR465" s="269" t="str">
        <f>IF(AND($A$465&lt;=CI$367,CI$367&lt;=$B$465),((1/3)*$D$465),"")</f>
        <v/>
      </c>
      <c r="ACS465" s="269" t="str">
        <f>IF(AND($A$465&lt;=CI$367,CI$367&lt;=$B$465),((2/3)*$D$465),"")</f>
        <v/>
      </c>
      <c r="ACT465" s="269" t="str">
        <f>IF(AND($A$465&lt;=CI$367,CI$367&lt;=$B$465),$E$465,"")</f>
        <v/>
      </c>
      <c r="ACU465" s="269" t="str">
        <f>IF(AND($A$465&lt;=CI$367,CI$367&lt;=$B$465),((1/3)*$E$465),"")</f>
        <v/>
      </c>
      <c r="ACV465" s="269" t="str">
        <f>IF(AND($A$465&lt;=CI$367,CI$367&lt;=$B$465),((2/3)*$E$465),"")</f>
        <v/>
      </c>
      <c r="ACW465" s="269" t="str">
        <f>IF(AND($A$465&lt;=CJ$367,CJ$367&lt;=$B$465),$C$465,"")</f>
        <v/>
      </c>
      <c r="ACX465" s="269" t="str">
        <f>IF(AND($A$465&lt;=CJ$367,CJ$367&lt;=$B$465),((1/3)*$C$465),"")</f>
        <v/>
      </c>
      <c r="ACY465" s="269" t="str">
        <f>IF(AND($A$465&lt;=CJ$367,CJ$367&lt;=$B$465),((2/3)*$C$465),"")</f>
        <v/>
      </c>
      <c r="ACZ465" s="269" t="str">
        <f>IF(AND($A$465&lt;=CJ$367,CJ$367&lt;=$B$465),$D$465,"")</f>
        <v/>
      </c>
      <c r="ADA465" s="269" t="str">
        <f>IF(AND($A$465&lt;=CJ$367,CJ$367&lt;=$B$465),((1/3)*$D$465),"")</f>
        <v/>
      </c>
      <c r="ADB465" s="269" t="str">
        <f>IF(AND($A$465&lt;=CJ$367,CJ$367&lt;=$B$465),((2/3)*$D$465),"")</f>
        <v/>
      </c>
      <c r="ADC465" s="269" t="str">
        <f>IF(AND($A$465&lt;=CJ$367,CJ$367&lt;=$B$465),$E$465,"")</f>
        <v/>
      </c>
      <c r="ADD465" s="269" t="str">
        <f>IF(AND($A$465&lt;=CJ$367,CJ$367&lt;=$B$465),((1/3)*$E$465),"")</f>
        <v/>
      </c>
      <c r="ADE465" s="269" t="str">
        <f>IF(AND($A$465&lt;=CJ$367,CJ$367&lt;=$B$465),((2/3)*$E$465),"")</f>
        <v/>
      </c>
      <c r="ADF465" s="269" t="str">
        <f>IF(AND($A$465&lt;=CK$367,CK$367&lt;=$B$465),$C$465,"")</f>
        <v/>
      </c>
      <c r="ADG465" s="269" t="str">
        <f>IF(AND($A$465&lt;=CK$367,CK$367&lt;=$B$465),((1/3)*$C$465),"")</f>
        <v/>
      </c>
      <c r="ADH465" s="269" t="str">
        <f>IF(AND($A$465&lt;=CK$367,CK$367&lt;=$B$465),((2/3)*$C$465),"")</f>
        <v/>
      </c>
      <c r="ADI465" s="269" t="str">
        <f>IF(AND($A$465&lt;=CK$367,CK$367&lt;=$B$465),$D$465,"")</f>
        <v/>
      </c>
      <c r="ADJ465" s="269" t="str">
        <f>IF(AND($A$465&lt;=CK$367,CK$367&lt;=$B$465),((1/3)*$D$465),"")</f>
        <v/>
      </c>
      <c r="ADK465" s="269" t="str">
        <f>IF(AND($A$465&lt;=CK$367,CK$367&lt;=$B$465),((2/3)*$D$465),"")</f>
        <v/>
      </c>
      <c r="ADL465" s="269" t="str">
        <f>IF(AND($A$465&lt;=CK$367,CK$367&lt;=$B$465),$E$465,"")</f>
        <v/>
      </c>
      <c r="ADM465" s="269" t="str">
        <f>IF(AND($A$465&lt;=CK$367,CK$367&lt;=$B$465),((1/3)*$E$465),"")</f>
        <v/>
      </c>
      <c r="ADN465" s="269" t="str">
        <f>IF(AND($A$465&lt;=CK$367,CK$367&lt;=$B$465),((2/3)*$E$465),"")</f>
        <v/>
      </c>
      <c r="ADO465" s="269" t="str">
        <f>IF(AND($A$465&lt;=CL$367,CL$367&lt;=$B$465),$C$465,"")</f>
        <v/>
      </c>
      <c r="ADP465" s="269" t="str">
        <f>IF(AND($A$465&lt;=CL$367,CL$367&lt;=$B$465),((1/3)*$C$465),"")</f>
        <v/>
      </c>
      <c r="ADQ465" s="269" t="str">
        <f>IF(AND($A$465&lt;=CL$367,CL$367&lt;=$B$465),((2/3)*$C$465),"")</f>
        <v/>
      </c>
      <c r="ADR465" s="269" t="str">
        <f>IF(AND($A$465&lt;=CL$367,CL$367&lt;=$B$465),$D$465,"")</f>
        <v/>
      </c>
      <c r="ADS465" s="269" t="str">
        <f>IF(AND($A$465&lt;=CL$367,CL$367&lt;=$B$465),((1/3)*$D$465),"")</f>
        <v/>
      </c>
      <c r="ADT465" s="269" t="str">
        <f>IF(AND($A$465&lt;=CL$367,CL$367&lt;=$B$465),((2/3)*$D$465),"")</f>
        <v/>
      </c>
      <c r="ADU465" s="269" t="str">
        <f>IF(AND($A$465&lt;=CL$367,CL$367&lt;=$B$465),$E$465,"")</f>
        <v/>
      </c>
      <c r="ADV465" s="269" t="str">
        <f>IF(AND($A$465&lt;=CL$367,CL$367&lt;=$B$465),((1/3)*$E$465),"")</f>
        <v/>
      </c>
      <c r="ADW465" s="269" t="str">
        <f>IF(AND($A$465&lt;=CL$367,CL$367&lt;=$B$465),((2/3)*$E$465),"")</f>
        <v/>
      </c>
      <c r="ADX465" s="269" t="str">
        <f>IF(AND($A$465&lt;=CM$367,CM$367&lt;=$B$465),$C$465,"")</f>
        <v/>
      </c>
      <c r="ADY465" s="269" t="str">
        <f>IF(AND($A$465&lt;=CM$367,CM$367&lt;=$B$465),((1/3)*$C$465),"")</f>
        <v/>
      </c>
      <c r="ADZ465" s="269" t="str">
        <f>IF(AND($A$465&lt;=CM$367,CM$367&lt;=$B$465),((2/3)*$C$465),"")</f>
        <v/>
      </c>
      <c r="AEA465" s="269" t="str">
        <f>IF(AND($A$465&lt;=CM$367,CM$367&lt;=$B$465),$D$465,"")</f>
        <v/>
      </c>
      <c r="AEB465" s="269" t="str">
        <f>IF(AND($A$465&lt;=CM$367,CM$367&lt;=$B$465),((1/3)*$D$465),"")</f>
        <v/>
      </c>
      <c r="AEC465" s="269" t="str">
        <f>IF(AND($A$465&lt;=CM$367,CM$367&lt;=$B$465),((2/3)*$D$465),"")</f>
        <v/>
      </c>
      <c r="AED465" s="269" t="str">
        <f>IF(AND($A$465&lt;=CM$367,CM$367&lt;=$B$465),$E$465,"")</f>
        <v/>
      </c>
      <c r="AEE465" s="269" t="str">
        <f>IF(AND($A$465&lt;=CM$367,CM$367&lt;=$B$465),((1/3)*$E$465),"")</f>
        <v/>
      </c>
      <c r="AEF465" s="269" t="str">
        <f>IF(AND($A$465&lt;=CM$367,CM$367&lt;=$B$465),((2/3)*$E$465),"")</f>
        <v/>
      </c>
      <c r="AEG465" s="269" t="str">
        <f>IF(AND($A$465&lt;=CN$367,CN$367&lt;=$B$465),$C$465,"")</f>
        <v/>
      </c>
      <c r="AEH465" s="269" t="str">
        <f>IF(AND($A$465&lt;=CN$367,CN$367&lt;=$B$465),((1/3)*$C$465),"")</f>
        <v/>
      </c>
      <c r="AEI465" s="269" t="str">
        <f>IF(AND($A$465&lt;=CN$367,CN$367&lt;=$B$465),((2/3)*$C$465),"")</f>
        <v/>
      </c>
      <c r="AEJ465" s="269" t="str">
        <f>IF(AND($A$465&lt;=CN$367,CN$367&lt;=$B$465),$D$465,"")</f>
        <v/>
      </c>
      <c r="AEK465" s="269" t="str">
        <f>IF(AND($A$465&lt;=CN$367,CN$367&lt;=$B$465),((1/3)*$D$465),"")</f>
        <v/>
      </c>
      <c r="AEL465" s="269" t="str">
        <f>IF(AND($A$465&lt;=CN$367,CN$367&lt;=$B$465),((2/3)*$D$465),"")</f>
        <v/>
      </c>
      <c r="AEM465" s="269" t="str">
        <f>IF(AND($A$465&lt;=CN$367,CN$367&lt;=$B$465),$E$465,"")</f>
        <v/>
      </c>
      <c r="AEN465" s="269" t="str">
        <f>IF(AND($A$465&lt;=CN$367,CN$367&lt;=$B$465),((1/3)*$E$465),"")</f>
        <v/>
      </c>
      <c r="AEO465" s="269" t="str">
        <f>IF(AND($A$465&lt;=CN$367,CN$367&lt;=$B$465),((2/3)*$E$465),"")</f>
        <v/>
      </c>
      <c r="AEP465" s="269" t="str">
        <f>IF(AND($A$465&lt;=CO$367,CO$367&lt;=$B$465),$C$465,"")</f>
        <v/>
      </c>
      <c r="AEQ465" s="269" t="str">
        <f>IF(AND($A$465&lt;=CO$367,CO$367&lt;=$B$465),((1/3)*$C$465),"")</f>
        <v/>
      </c>
      <c r="AER465" s="269" t="str">
        <f>IF(AND($A$465&lt;=CO$367,CO$367&lt;=$B$465),((2/3)*$C$465),"")</f>
        <v/>
      </c>
      <c r="AES465" s="269" t="str">
        <f>IF(AND($A$465&lt;=CO$367,CO$367&lt;=$B$465),$D$465,"")</f>
        <v/>
      </c>
      <c r="AET465" s="269" t="str">
        <f>IF(AND($A$465&lt;=CO$367,CO$367&lt;=$B$465),((1/3)*$D$465),"")</f>
        <v/>
      </c>
      <c r="AEU465" s="269" t="str">
        <f>IF(AND($A$465&lt;=CO$367,CO$367&lt;=$B$465),((2/3)*$D$465),"")</f>
        <v/>
      </c>
      <c r="AEV465" s="269" t="str">
        <f>IF(AND($A$465&lt;=CO$367,CO$367&lt;=$B$465),$E$465,"")</f>
        <v/>
      </c>
      <c r="AEW465" s="269" t="str">
        <f>IF(AND($A$465&lt;=CO$367,CO$367&lt;=$B$465),((1/3)*$E$465),"")</f>
        <v/>
      </c>
      <c r="AEX465" s="269" t="str">
        <f>IF(AND($A$465&lt;=CO$367,CO$367&lt;=$B$465),((2/3)*$E$465),"")</f>
        <v/>
      </c>
      <c r="AEY465" s="269" t="str">
        <f>IF(AND($A$465&lt;=CP$367,CP$367&lt;=$B$465),$C$465,"")</f>
        <v/>
      </c>
      <c r="AEZ465" s="269" t="str">
        <f>IF(AND($A$465&lt;=CP$367,CP$367&lt;=$B$465),((1/3)*$C$465),"")</f>
        <v/>
      </c>
      <c r="AFA465" s="269" t="str">
        <f>IF(AND($A$465&lt;=CP$367,CP$367&lt;=$B$465),((2/3)*$C$465),"")</f>
        <v/>
      </c>
      <c r="AFB465" s="269" t="str">
        <f>IF(AND($A$465&lt;=CP$367,CP$367&lt;=$B$465),$D$465,"")</f>
        <v/>
      </c>
      <c r="AFC465" s="269" t="str">
        <f>IF(AND($A$465&lt;=CP$367,CP$367&lt;=$B$465),((1/3)*$D$465),"")</f>
        <v/>
      </c>
      <c r="AFD465" s="269" t="str">
        <f>IF(AND($A$465&lt;=CP$367,CP$367&lt;=$B$465),((2/3)*$D$465),"")</f>
        <v/>
      </c>
      <c r="AFE465" s="269" t="str">
        <f>IF(AND($A$465&lt;=CP$367,CP$367&lt;=$B$465),$E$465,"")</f>
        <v/>
      </c>
      <c r="AFF465" s="269" t="str">
        <f>IF(AND($A$465&lt;=CP$367,CP$367&lt;=$B$465),((1/3)*$E$465),"")</f>
        <v/>
      </c>
      <c r="AFG465" s="269" t="str">
        <f>IF(AND($A$465&lt;=CP$367,CP$367&lt;=$B$465),((2/3)*$E$465),"")</f>
        <v/>
      </c>
      <c r="AFH465" s="269" t="str">
        <f>IF(AND($A$465&lt;=CQ$367,CQ$367&lt;=$B$465),$C$465,"")</f>
        <v/>
      </c>
      <c r="AFI465" s="269" t="str">
        <f>IF(AND($A$465&lt;=CQ$367,CQ$367&lt;=$B$465),((1/3)*$C$465),"")</f>
        <v/>
      </c>
      <c r="AFJ465" s="269" t="str">
        <f>IF(AND($A$465&lt;=CQ$367,CQ$367&lt;=$B$465),((2/3)*$C$465),"")</f>
        <v/>
      </c>
      <c r="AFK465" s="269" t="str">
        <f>IF(AND($A$465&lt;=CQ$367,CQ$367&lt;=$B$465),$D$465,"")</f>
        <v/>
      </c>
      <c r="AFL465" s="269" t="str">
        <f>IF(AND($A$465&lt;=CQ$367,CQ$367&lt;=$B$465),((1/3)*$D$465),"")</f>
        <v/>
      </c>
      <c r="AFM465" s="269" t="str">
        <f>IF(AND($A$465&lt;=CQ$367,CQ$367&lt;=$B$465),((2/3)*$D$465),"")</f>
        <v/>
      </c>
      <c r="AFN465" s="269" t="str">
        <f>IF(AND($A$465&lt;=CQ$367,CQ$367&lt;=$B$465),$E$465,"")</f>
        <v/>
      </c>
      <c r="AFO465" s="269" t="str">
        <f>IF(AND($A$465&lt;=CQ$367,CQ$367&lt;=$B$465),((1/3)*$E$465),"")</f>
        <v/>
      </c>
      <c r="AFP465" s="269" t="str">
        <f>IF(AND($A$465&lt;=CQ$367,CQ$367&lt;=$B$465),((2/3)*$E$465),"")</f>
        <v/>
      </c>
      <c r="AFQ465" s="269" t="str">
        <f>IF(AND($A$465&lt;=CR$367,CR$367&lt;=$B$465),$C$465,"")</f>
        <v/>
      </c>
      <c r="AFR465" s="269" t="str">
        <f>IF(AND($A$465&lt;=CR$367,CR$367&lt;=$B$465),((1/3)*$C$465),"")</f>
        <v/>
      </c>
      <c r="AFS465" s="269" t="str">
        <f>IF(AND($A$465&lt;=CR$367,CR$367&lt;=$B$465),((2/3)*$C$465),"")</f>
        <v/>
      </c>
      <c r="AFT465" s="269" t="str">
        <f>IF(AND($A$465&lt;=CR$367,CR$367&lt;=$B$465),$D$465,"")</f>
        <v/>
      </c>
      <c r="AFU465" s="269" t="str">
        <f>IF(AND($A$465&lt;=CR$367,CR$367&lt;=$B$465),((1/3)*$D$465),"")</f>
        <v/>
      </c>
      <c r="AFV465" s="269" t="str">
        <f>IF(AND($A$465&lt;=CR$367,CR$367&lt;=$B$465),((2/3)*$D$465),"")</f>
        <v/>
      </c>
      <c r="AFW465" s="269" t="str">
        <f>IF(AND($A$465&lt;=CR$367,CR$367&lt;=$B$465),$E$465,"")</f>
        <v/>
      </c>
      <c r="AFX465" s="269" t="str">
        <f>IF(AND($A$465&lt;=CR$367,CR$367&lt;=$B$465),((1/3)*$E$465),"")</f>
        <v/>
      </c>
      <c r="AFY465" s="269" t="str">
        <f>IF(AND($A$465&lt;=CR$367,CR$367&lt;=$B$465),((2/3)*$E$465),"")</f>
        <v/>
      </c>
      <c r="AFZ465" s="269" t="str">
        <f>IF(AND($A$465&lt;=CS$367,CS$367&lt;=$B$465),$C$465,"")</f>
        <v/>
      </c>
      <c r="AGA465" s="269" t="str">
        <f>IF(AND($A$465&lt;=CS$367,CS$367&lt;=$B$465),((1/3)*$C$465),"")</f>
        <v/>
      </c>
      <c r="AGB465" s="269" t="str">
        <f>IF(AND($A$465&lt;=CS$367,CS$367&lt;=$B$465),((2/3)*$C$465),"")</f>
        <v/>
      </c>
      <c r="AGC465" s="269" t="str">
        <f>IF(AND($A$465&lt;=CS$367,CS$367&lt;=$B$465),$D$465,"")</f>
        <v/>
      </c>
      <c r="AGD465" s="269" t="str">
        <f>IF(AND($A$465&lt;=CS$367,CS$367&lt;=$B$465),((1/3)*$D$465),"")</f>
        <v/>
      </c>
      <c r="AGE465" s="269" t="str">
        <f>IF(AND($A$465&lt;=CS$367,CS$367&lt;=$B$465),((2/3)*$D$465),"")</f>
        <v/>
      </c>
      <c r="AGF465" s="269" t="str">
        <f>IF(AND($A$465&lt;=CS$367,CS$367&lt;=$B$465),$E$465,"")</f>
        <v/>
      </c>
      <c r="AGG465" s="269" t="str">
        <f>IF(AND($A$465&lt;=CS$367,CS$367&lt;=$B$465),((1/3)*$E$465),"")</f>
        <v/>
      </c>
      <c r="AGH465" s="269" t="str">
        <f>IF(AND($A$465&lt;=CS$367,CS$367&lt;=$B$465),((2/3)*$E$465),"")</f>
        <v/>
      </c>
      <c r="AGI465" s="269" t="str">
        <f>IF(AND($A$465&lt;=CT$367,CT$367&lt;=$B$465),$C$465,"")</f>
        <v/>
      </c>
      <c r="AGJ465" s="269" t="str">
        <f>IF(AND($A$465&lt;=CT$367,CT$367&lt;=$B$465),((1/3)*$C$465),"")</f>
        <v/>
      </c>
      <c r="AGK465" s="269" t="str">
        <f>IF(AND($A$465&lt;=CT$367,CT$367&lt;=$B$465),((2/3)*$C$465),"")</f>
        <v/>
      </c>
      <c r="AGL465" s="269" t="str">
        <f>IF(AND($A$465&lt;=CT$367,CT$367&lt;=$B$465),$D$465,"")</f>
        <v/>
      </c>
      <c r="AGM465" s="269" t="str">
        <f>IF(AND($A$465&lt;=CT$367,CT$367&lt;=$B$465),((1/3)*$D$465),"")</f>
        <v/>
      </c>
      <c r="AGN465" s="269" t="str">
        <f>IF(AND($A$465&lt;=CT$367,CT$367&lt;=$B$465),((2/3)*$D$465),"")</f>
        <v/>
      </c>
      <c r="AGO465" s="269" t="str">
        <f>IF(AND($A$465&lt;=CT$367,CT$367&lt;=$B$465),$E$465,"")</f>
        <v/>
      </c>
      <c r="AGP465" s="269" t="str">
        <f>IF(AND($A$465&lt;=CT$367,CT$367&lt;=$B$465),((1/3)*$E$465),"")</f>
        <v/>
      </c>
      <c r="AGQ465" s="269" t="str">
        <f>IF(AND($A$465&lt;=CT$367,CT$367&lt;=$B$465),((2/3)*$E$465),"")</f>
        <v/>
      </c>
      <c r="AGR465" s="269" t="str">
        <f>IF(AND($A$465&lt;=CU$367,CU$367&lt;=$B$465),$C$465,"")</f>
        <v/>
      </c>
      <c r="AGS465" s="269" t="str">
        <f>IF(AND($A$465&lt;=CU$367,CU$367&lt;=$B$465),((1/3)*$C$465),"")</f>
        <v/>
      </c>
      <c r="AGT465" s="269" t="str">
        <f>IF(AND($A$465&lt;=CU$367,CU$367&lt;=$B$465),((2/3)*$C$465),"")</f>
        <v/>
      </c>
      <c r="AGU465" s="269" t="str">
        <f>IF(AND($A$465&lt;=CU$367,CU$367&lt;=$B$465),$D$465,"")</f>
        <v/>
      </c>
      <c r="AGV465" s="269" t="str">
        <f>IF(AND($A$465&lt;=CU$367,CU$367&lt;=$B$465),((1/3)*$D$465),"")</f>
        <v/>
      </c>
      <c r="AGW465" s="269" t="str">
        <f>IF(AND($A$465&lt;=CU$367,CU$367&lt;=$B$465),((2/3)*$D$465),"")</f>
        <v/>
      </c>
      <c r="AGX465" s="269" t="str">
        <f>IF(AND($A$465&lt;=CU$367,CU$367&lt;=$B$465),$E$465,"")</f>
        <v/>
      </c>
      <c r="AGY465" s="269" t="str">
        <f>IF(AND($A$465&lt;=CU$367,CU$367&lt;=$B$465),((1/3)*$E$465),"")</f>
        <v/>
      </c>
      <c r="AGZ465" s="269" t="str">
        <f>IF(AND($A$465&lt;=CU$367,CU$367&lt;=$B$465),((2/3)*$E$465),"")</f>
        <v/>
      </c>
      <c r="AHA465" s="269" t="str">
        <f>IF(AND($A$465&lt;=CV$367,CV$367&lt;=$B$465),$C$465,"")</f>
        <v/>
      </c>
      <c r="AHB465" s="269" t="str">
        <f>IF(AND($A$465&lt;=CV$367,CV$367&lt;=$B$465),((1/3)*$C$465),"")</f>
        <v/>
      </c>
      <c r="AHC465" s="269" t="str">
        <f>IF(AND($A$465&lt;=CV$367,CV$367&lt;=$B$465),((2/3)*$C$465),"")</f>
        <v/>
      </c>
      <c r="AHD465" s="269" t="str">
        <f>IF(AND($A$465&lt;=CV$367,CV$367&lt;=$B$465),$D$465,"")</f>
        <v/>
      </c>
      <c r="AHE465" s="269" t="str">
        <f>IF(AND($A$465&lt;=CV$367,CV$367&lt;=$B$465),((1/3)*$D$465),"")</f>
        <v/>
      </c>
      <c r="AHF465" s="269" t="str">
        <f>IF(AND($A$465&lt;=CV$367,CV$367&lt;=$B$465),((2/3)*$D$465),"")</f>
        <v/>
      </c>
      <c r="AHG465" s="269" t="str">
        <f>IF(AND($A$465&lt;=CV$367,CV$367&lt;=$B$465),$E$465,"")</f>
        <v/>
      </c>
      <c r="AHH465" s="269" t="str">
        <f>IF(AND($A$465&lt;=CV$367,CV$367&lt;=$B$465),((1/3)*$E$465),"")</f>
        <v/>
      </c>
      <c r="AHI465" s="269" t="str">
        <f>IF(AND($A$465&lt;=CV$367,CV$367&lt;=$B$465),((2/3)*$E$465),"")</f>
        <v/>
      </c>
      <c r="AHJ465" s="269" t="str">
        <f>IF(AND($A$465&lt;=CW$367,CW$367&lt;=$B$465),$C$465,"")</f>
        <v/>
      </c>
      <c r="AHK465" s="269" t="str">
        <f>IF(AND($A$465&lt;=CW$367,CW$367&lt;=$B$465),((1/3)*$C$465),"")</f>
        <v/>
      </c>
      <c r="AHL465" s="269" t="str">
        <f>IF(AND($A$465&lt;=CW$367,CW$367&lt;=$B$465),((2/3)*$C$465),"")</f>
        <v/>
      </c>
      <c r="AHM465" s="269" t="str">
        <f>IF(AND($A$465&lt;=CW$367,CW$367&lt;=$B$465),$D$465,"")</f>
        <v/>
      </c>
      <c r="AHN465" s="269" t="str">
        <f>IF(AND($A$465&lt;=CW$367,CW$367&lt;=$B$465),((1/3)*$D$465),"")</f>
        <v/>
      </c>
      <c r="AHO465" s="269" t="str">
        <f>IF(AND($A$465&lt;=CW$367,CW$367&lt;=$B$465),((2/3)*$D$465),"")</f>
        <v/>
      </c>
      <c r="AHP465" s="269" t="str">
        <f>IF(AND($A$465&lt;=CW$367,CW$367&lt;=$B$465),$E$465,"")</f>
        <v/>
      </c>
      <c r="AHQ465" s="269" t="str">
        <f>IF(AND($A$465&lt;=CW$367,CW$367&lt;=$B$465),((1/3)*$E$465),"")</f>
        <v/>
      </c>
      <c r="AHR465" s="269" t="str">
        <f>IF(AND($A$465&lt;=CW$367,CW$367&lt;=$B$465),((2/3)*$E$465),"")</f>
        <v/>
      </c>
      <c r="AHS465" s="269" t="str">
        <f>IF(AND($A$465&lt;=CX$367,CX$367&lt;=$B$465),$C$465,"")</f>
        <v/>
      </c>
      <c r="AHT465" s="269" t="str">
        <f>IF(AND($A$465&lt;=CX$367,CX$367&lt;=$B$465),((1/3)*$C$465),"")</f>
        <v/>
      </c>
      <c r="AHU465" s="269" t="str">
        <f>IF(AND($A$465&lt;=CX$367,CX$367&lt;=$B$465),((2/3)*$C$465),"")</f>
        <v/>
      </c>
      <c r="AHV465" s="269" t="str">
        <f>IF(AND($A$465&lt;=CX$367,CX$367&lt;=$B$465),$D$465,"")</f>
        <v/>
      </c>
      <c r="AHW465" s="269" t="str">
        <f>IF(AND($A$465&lt;=CX$367,CX$367&lt;=$B$465),((1/3)*$D$465),"")</f>
        <v/>
      </c>
      <c r="AHX465" s="269" t="str">
        <f>IF(AND($A$465&lt;=CX$367,CX$367&lt;=$B$465),((2/3)*$D$465),"")</f>
        <v/>
      </c>
      <c r="AHY465" s="269" t="str">
        <f>IF(AND($A$465&lt;=CX$367,CX$367&lt;=$B$465),$E$465,"")</f>
        <v/>
      </c>
      <c r="AHZ465" s="269" t="str">
        <f>IF(AND($A$465&lt;=CX$367,CX$367&lt;=$B$465),((1/3)*$E$465),"")</f>
        <v/>
      </c>
      <c r="AIA465" s="269" t="str">
        <f>IF(AND($A$465&lt;=CX$367,CX$367&lt;=$B$465),((2/3)*$E$465),"")</f>
        <v/>
      </c>
      <c r="AIB465" s="269" t="str">
        <f>IF(AND($A$465&lt;=CY$367,CY$367&lt;=$B$465),$C$465,"")</f>
        <v/>
      </c>
      <c r="AIC465" s="269" t="str">
        <f>IF(AND($A$465&lt;=CY$367,CY$367&lt;=$B$465),((1/3)*$C$465),"")</f>
        <v/>
      </c>
      <c r="AID465" s="269" t="str">
        <f>IF(AND($A$465&lt;=CY$367,CY$367&lt;=$B$465),((2/3)*$C$465),"")</f>
        <v/>
      </c>
      <c r="AIE465" s="269" t="str">
        <f>IF(AND($A$465&lt;=CY$367,CY$367&lt;=$B$465),$D$465,"")</f>
        <v/>
      </c>
      <c r="AIF465" s="269" t="str">
        <f>IF(AND($A$465&lt;=CY$367,CY$367&lt;=$B$465),((1/3)*$D$465),"")</f>
        <v/>
      </c>
      <c r="AIG465" s="269" t="str">
        <f>IF(AND($A$465&lt;=CY$367,CY$367&lt;=$B$465),((2/3)*$D$465),"")</f>
        <v/>
      </c>
      <c r="AIH465" s="269" t="str">
        <f>IF(AND($A$465&lt;=CY$367,CY$367&lt;=$B$465),$E$465,"")</f>
        <v/>
      </c>
      <c r="AII465" s="269" t="str">
        <f>IF(AND($A$465&lt;=CY$367,CY$367&lt;=$B$465),((1/3)*$E$465),"")</f>
        <v/>
      </c>
      <c r="AIJ465" s="269" t="str">
        <f>IF(AND($A$465&lt;=CY$367,CY$367&lt;=$B$465),((2/3)*$E$465),"")</f>
        <v/>
      </c>
      <c r="AIK465" s="269" t="str">
        <f>IF(AND($A$465&lt;=CZ$367,CZ$367&lt;=$B$465),$C$465,"")</f>
        <v/>
      </c>
      <c r="AIL465" s="269" t="str">
        <f>IF(AND($A$465&lt;=CZ$367,CZ$367&lt;=$B$465),((1/3)*$C$465),"")</f>
        <v/>
      </c>
      <c r="AIM465" s="269" t="str">
        <f>IF(AND($A$465&lt;=CZ$367,CZ$367&lt;=$B$465),((2/3)*$C$465),"")</f>
        <v/>
      </c>
      <c r="AIN465" s="269" t="str">
        <f>IF(AND($A$465&lt;=CZ$367,CZ$367&lt;=$B$465),$D$465,"")</f>
        <v/>
      </c>
      <c r="AIO465" s="269" t="str">
        <f>IF(AND($A$465&lt;=CZ$367,CZ$367&lt;=$B$465),((1/3)*$D$465),"")</f>
        <v/>
      </c>
      <c r="AIP465" s="269" t="str">
        <f>IF(AND($A$465&lt;=CZ$367,CZ$367&lt;=$B$465),((2/3)*$D$465),"")</f>
        <v/>
      </c>
      <c r="AIQ465" s="269" t="str">
        <f>IF(AND($A$465&lt;=CZ$367,CZ$367&lt;=$B$465),$E$465,"")</f>
        <v/>
      </c>
      <c r="AIR465" s="269" t="str">
        <f>IF(AND($A$465&lt;=CZ$367,CZ$367&lt;=$B$465),((1/3)*$E$465),"")</f>
        <v/>
      </c>
      <c r="AIS465" s="269" t="str">
        <f>IF(AND($A$465&lt;=CZ$367,CZ$367&lt;=$B$465),((2/3)*$E$465),"")</f>
        <v/>
      </c>
    </row>
    <row r="466" spans="1:929" hidden="1">
      <c r="A466" s="260">
        <v>4351</v>
      </c>
      <c r="B466" s="257">
        <v>5450</v>
      </c>
      <c r="C466" s="271">
        <v>28</v>
      </c>
      <c r="D466" s="271">
        <v>21</v>
      </c>
      <c r="E466" s="271">
        <v>16</v>
      </c>
      <c r="F466" s="6"/>
      <c r="G466" s="6"/>
      <c r="H466" s="6"/>
      <c r="I466" s="6"/>
      <c r="J466" s="6"/>
      <c r="K466" s="6"/>
      <c r="L466" s="6"/>
      <c r="M466" s="6"/>
      <c r="N466" s="6"/>
      <c r="O466" s="6"/>
      <c r="Q466" s="269" t="str">
        <f t="shared" si="991"/>
        <v/>
      </c>
      <c r="R466" s="269" t="str">
        <f t="shared" si="992"/>
        <v/>
      </c>
      <c r="S466" s="269" t="str">
        <f t="shared" si="993"/>
        <v/>
      </c>
      <c r="T466" s="269" t="str">
        <f t="shared" si="994"/>
        <v/>
      </c>
      <c r="U466" s="269" t="str">
        <f t="shared" si="995"/>
        <v/>
      </c>
      <c r="V466" s="269" t="str">
        <f t="shared" si="996"/>
        <v/>
      </c>
      <c r="W466" s="269" t="str">
        <f t="shared" si="997"/>
        <v/>
      </c>
      <c r="X466" s="269" t="str">
        <f t="shared" si="998"/>
        <v/>
      </c>
      <c r="Y466" s="269"/>
      <c r="Z466" s="269"/>
      <c r="AA466" s="269"/>
      <c r="AB466" s="269" t="str">
        <f t="shared" si="999"/>
        <v/>
      </c>
      <c r="AC466" s="269" t="str">
        <f t="shared" si="1000"/>
        <v/>
      </c>
      <c r="AD466" s="269" t="str">
        <f t="shared" si="1001"/>
        <v/>
      </c>
      <c r="AE466" s="269" t="str">
        <f t="shared" si="1002"/>
        <v/>
      </c>
      <c r="AF466" s="269" t="str">
        <f t="shared" si="1003"/>
        <v/>
      </c>
      <c r="AG466" s="269" t="str">
        <f t="shared" si="1004"/>
        <v/>
      </c>
      <c r="AH466" s="269"/>
      <c r="AI466" s="269" t="str">
        <f t="shared" si="1005"/>
        <v/>
      </c>
      <c r="AJ466" s="269" t="str">
        <f t="shared" si="1163"/>
        <v/>
      </c>
      <c r="AK466" s="269" t="str">
        <f t="shared" si="1164"/>
        <v/>
      </c>
      <c r="AL466" s="269" t="str">
        <f t="shared" si="1165"/>
        <v/>
      </c>
      <c r="AM466" s="269" t="str">
        <f t="shared" si="1006"/>
        <v/>
      </c>
      <c r="AN466" s="269" t="str">
        <f t="shared" si="1007"/>
        <v/>
      </c>
      <c r="AO466" s="269" t="str">
        <f t="shared" si="1008"/>
        <v/>
      </c>
      <c r="AP466" s="269" t="str">
        <f t="shared" si="1009"/>
        <v/>
      </c>
      <c r="AQ466" s="269" t="str">
        <f t="shared" si="1010"/>
        <v/>
      </c>
      <c r="AR466" s="269" t="str">
        <f t="shared" si="1011"/>
        <v/>
      </c>
      <c r="AS466" s="269" t="str">
        <f t="shared" si="1012"/>
        <v/>
      </c>
      <c r="AT466" s="269" t="str">
        <f t="shared" si="1013"/>
        <v/>
      </c>
      <c r="AU466" s="269" t="str">
        <f t="shared" si="1014"/>
        <v/>
      </c>
      <c r="AV466" s="269" t="str">
        <f t="shared" si="1015"/>
        <v/>
      </c>
      <c r="AW466" s="269" t="str">
        <f t="shared" si="1016"/>
        <v/>
      </c>
      <c r="AX466" s="269" t="str">
        <f t="shared" si="1017"/>
        <v/>
      </c>
      <c r="AY466" s="269" t="str">
        <f t="shared" si="1018"/>
        <v/>
      </c>
      <c r="AZ466" s="269" t="str">
        <f t="shared" si="1019"/>
        <v/>
      </c>
      <c r="BA466" s="269" t="str">
        <f t="shared" si="1020"/>
        <v/>
      </c>
      <c r="BB466" s="269" t="str">
        <f t="shared" si="1021"/>
        <v/>
      </c>
      <c r="BC466" s="269" t="str">
        <f t="shared" si="1022"/>
        <v/>
      </c>
      <c r="BD466" s="269" t="str">
        <f t="shared" si="1023"/>
        <v/>
      </c>
      <c r="BE466" s="269" t="str">
        <f t="shared" si="1024"/>
        <v/>
      </c>
      <c r="BF466" s="269" t="str">
        <f t="shared" si="1025"/>
        <v/>
      </c>
      <c r="BG466" s="269" t="str">
        <f t="shared" si="1026"/>
        <v/>
      </c>
      <c r="BH466" s="269" t="str">
        <f t="shared" si="1027"/>
        <v/>
      </c>
      <c r="BI466" s="269" t="str">
        <f t="shared" si="1028"/>
        <v/>
      </c>
      <c r="BJ466" s="269" t="str">
        <f t="shared" si="1029"/>
        <v/>
      </c>
      <c r="BK466" s="269" t="str">
        <f t="shared" si="1030"/>
        <v/>
      </c>
      <c r="BL466" s="269" t="str">
        <f t="shared" si="1031"/>
        <v/>
      </c>
      <c r="BM466" s="269" t="str">
        <f t="shared" si="1032"/>
        <v/>
      </c>
      <c r="BN466" s="269" t="str">
        <f t="shared" si="1033"/>
        <v/>
      </c>
      <c r="BO466" s="269" t="str">
        <f t="shared" si="1034"/>
        <v/>
      </c>
      <c r="BP466" s="269" t="str">
        <f t="shared" si="1035"/>
        <v/>
      </c>
      <c r="BQ466" s="269" t="str">
        <f t="shared" si="1036"/>
        <v/>
      </c>
      <c r="BR466" s="269" t="str">
        <f t="shared" si="1037"/>
        <v/>
      </c>
      <c r="BS466" s="269" t="str">
        <f t="shared" si="1038"/>
        <v/>
      </c>
      <c r="BT466" s="269" t="str">
        <f t="shared" si="1039"/>
        <v/>
      </c>
      <c r="BU466" s="269" t="str">
        <f t="shared" si="1040"/>
        <v/>
      </c>
      <c r="BV466" s="269" t="str">
        <f t="shared" si="1041"/>
        <v/>
      </c>
      <c r="BW466" s="269" t="str">
        <f t="shared" si="1042"/>
        <v/>
      </c>
      <c r="BX466" s="269" t="str">
        <f t="shared" si="1043"/>
        <v/>
      </c>
      <c r="BY466" s="269" t="str">
        <f t="shared" si="1044"/>
        <v/>
      </c>
      <c r="BZ466" s="269" t="str">
        <f t="shared" si="1045"/>
        <v/>
      </c>
      <c r="CA466" s="269" t="str">
        <f t="shared" si="1046"/>
        <v/>
      </c>
      <c r="CB466" s="269" t="str">
        <f t="shared" si="1047"/>
        <v/>
      </c>
      <c r="CC466" s="269" t="str">
        <f t="shared" si="1048"/>
        <v/>
      </c>
      <c r="CD466" s="269" t="str">
        <f t="shared" si="1049"/>
        <v/>
      </c>
      <c r="CE466" s="269" t="str">
        <f t="shared" si="1050"/>
        <v/>
      </c>
      <c r="CF466" s="269" t="str">
        <f t="shared" si="1051"/>
        <v/>
      </c>
      <c r="CG466" s="269" t="str">
        <f t="shared" si="1052"/>
        <v/>
      </c>
      <c r="CH466" s="269" t="str">
        <f t="shared" si="1053"/>
        <v/>
      </c>
      <c r="CI466" s="269" t="str">
        <f t="shared" si="1054"/>
        <v/>
      </c>
      <c r="CJ466" s="269" t="str">
        <f t="shared" si="1055"/>
        <v/>
      </c>
      <c r="CK466" s="269" t="str">
        <f t="shared" si="1056"/>
        <v/>
      </c>
      <c r="CL466" s="269" t="str">
        <f t="shared" si="1057"/>
        <v/>
      </c>
      <c r="CM466" s="269" t="str">
        <f t="shared" si="1058"/>
        <v/>
      </c>
      <c r="CN466" s="269" t="str">
        <f t="shared" si="1059"/>
        <v/>
      </c>
      <c r="CO466" s="269" t="str">
        <f t="shared" si="1060"/>
        <v/>
      </c>
      <c r="CP466" s="269" t="str">
        <f t="shared" si="1061"/>
        <v/>
      </c>
      <c r="CQ466" s="269" t="str">
        <f t="shared" si="1062"/>
        <v/>
      </c>
      <c r="CR466" s="269" t="str">
        <f t="shared" si="1063"/>
        <v/>
      </c>
      <c r="CS466" s="269" t="str">
        <f t="shared" si="1064"/>
        <v/>
      </c>
      <c r="CT466" s="269" t="str">
        <f t="shared" si="1065"/>
        <v/>
      </c>
      <c r="CU466" s="269" t="str">
        <f t="shared" si="1066"/>
        <v/>
      </c>
      <c r="CV466" s="269" t="str">
        <f t="shared" si="1067"/>
        <v/>
      </c>
      <c r="CW466" s="269" t="str">
        <f t="shared" si="1068"/>
        <v/>
      </c>
      <c r="CX466" s="269" t="str">
        <f t="shared" si="1069"/>
        <v/>
      </c>
      <c r="CY466" s="269" t="str">
        <f t="shared" si="1070"/>
        <v/>
      </c>
      <c r="CZ466" s="269" t="str">
        <f t="shared" si="1071"/>
        <v/>
      </c>
      <c r="DA466" s="269" t="str">
        <f t="shared" si="1072"/>
        <v/>
      </c>
      <c r="DB466" s="269" t="str">
        <f t="shared" si="1073"/>
        <v/>
      </c>
      <c r="DC466" s="269" t="str">
        <f t="shared" si="1074"/>
        <v/>
      </c>
      <c r="DD466" s="269" t="str">
        <f t="shared" si="1075"/>
        <v/>
      </c>
      <c r="DE466" s="269" t="str">
        <f t="shared" si="1076"/>
        <v/>
      </c>
      <c r="DF466" s="269" t="str">
        <f t="shared" si="1077"/>
        <v/>
      </c>
      <c r="DG466" s="269" t="str">
        <f t="shared" si="1078"/>
        <v/>
      </c>
      <c r="DH466" s="269" t="str">
        <f t="shared" si="1079"/>
        <v/>
      </c>
      <c r="DI466" s="269" t="str">
        <f t="shared" si="1080"/>
        <v/>
      </c>
      <c r="DJ466" s="269" t="str">
        <f t="shared" si="1081"/>
        <v/>
      </c>
      <c r="DK466" s="269" t="str">
        <f t="shared" si="1082"/>
        <v/>
      </c>
      <c r="DL466" s="269" t="str">
        <f t="shared" si="1083"/>
        <v/>
      </c>
      <c r="DM466" s="269" t="str">
        <f t="shared" si="1084"/>
        <v/>
      </c>
      <c r="DN466" s="269" t="str">
        <f t="shared" si="1085"/>
        <v/>
      </c>
      <c r="DO466" s="269" t="str">
        <f t="shared" si="1086"/>
        <v/>
      </c>
      <c r="DP466" s="269" t="str">
        <f t="shared" si="1087"/>
        <v/>
      </c>
      <c r="DQ466" s="269" t="str">
        <f t="shared" si="1088"/>
        <v/>
      </c>
      <c r="DR466" s="269" t="str">
        <f t="shared" si="1089"/>
        <v/>
      </c>
      <c r="DS466" s="269" t="str">
        <f t="shared" si="1090"/>
        <v/>
      </c>
      <c r="DT466" s="269" t="str">
        <f t="shared" si="1091"/>
        <v/>
      </c>
      <c r="DU466" s="269" t="str">
        <f t="shared" si="1092"/>
        <v/>
      </c>
      <c r="DV466" s="269" t="str">
        <f t="shared" si="1093"/>
        <v/>
      </c>
      <c r="DW466" s="269" t="str">
        <f t="shared" si="1094"/>
        <v/>
      </c>
      <c r="DX466" s="269" t="str">
        <f t="shared" si="1095"/>
        <v/>
      </c>
      <c r="DY466" s="269" t="str">
        <f t="shared" si="1096"/>
        <v/>
      </c>
      <c r="DZ466" s="269" t="str">
        <f t="shared" si="1097"/>
        <v/>
      </c>
      <c r="EA466" s="269" t="str">
        <f t="shared" si="1098"/>
        <v/>
      </c>
      <c r="EB466" s="269" t="str">
        <f t="shared" si="1099"/>
        <v/>
      </c>
      <c r="EC466" s="269" t="str">
        <f t="shared" si="1100"/>
        <v/>
      </c>
      <c r="ED466" s="269" t="str">
        <f t="shared" si="1101"/>
        <v/>
      </c>
      <c r="EE466" s="269" t="str">
        <f t="shared" si="1102"/>
        <v/>
      </c>
      <c r="EF466" s="269" t="str">
        <f t="shared" si="1103"/>
        <v/>
      </c>
      <c r="EG466" s="269" t="str">
        <f t="shared" si="1104"/>
        <v/>
      </c>
      <c r="EH466" s="269" t="str">
        <f t="shared" si="1105"/>
        <v/>
      </c>
      <c r="EI466" s="269" t="str">
        <f t="shared" si="1106"/>
        <v/>
      </c>
      <c r="EJ466" s="269" t="str">
        <f t="shared" si="1107"/>
        <v/>
      </c>
      <c r="EK466" s="269" t="str">
        <f t="shared" si="1108"/>
        <v/>
      </c>
      <c r="EL466" s="269" t="str">
        <f t="shared" si="1109"/>
        <v/>
      </c>
      <c r="EM466" s="269" t="str">
        <f t="shared" si="1110"/>
        <v/>
      </c>
      <c r="EN466" s="269" t="str">
        <f t="shared" si="1111"/>
        <v/>
      </c>
      <c r="EO466" s="269" t="str">
        <f t="shared" si="1112"/>
        <v/>
      </c>
      <c r="EP466" s="269" t="str">
        <f t="shared" si="1113"/>
        <v/>
      </c>
      <c r="EQ466" s="269" t="str">
        <f t="shared" si="1114"/>
        <v/>
      </c>
      <c r="ER466" s="269" t="str">
        <f t="shared" si="1115"/>
        <v/>
      </c>
      <c r="ES466" s="269" t="str">
        <f t="shared" si="1116"/>
        <v/>
      </c>
      <c r="ET466" s="269" t="str">
        <f t="shared" si="1117"/>
        <v/>
      </c>
      <c r="EU466" s="269" t="str">
        <f t="shared" si="1118"/>
        <v/>
      </c>
      <c r="EV466" s="269" t="str">
        <f t="shared" si="1119"/>
        <v/>
      </c>
      <c r="EW466" s="269" t="str">
        <f t="shared" si="1120"/>
        <v/>
      </c>
      <c r="EX466" s="269" t="str">
        <f t="shared" si="1121"/>
        <v/>
      </c>
      <c r="EY466" s="269" t="str">
        <f t="shared" si="1166"/>
        <v/>
      </c>
      <c r="EZ466" s="269" t="str">
        <f t="shared" si="1122"/>
        <v/>
      </c>
      <c r="FA466" s="269" t="str">
        <f t="shared" si="1123"/>
        <v/>
      </c>
      <c r="FB466" s="269" t="str">
        <f t="shared" si="1124"/>
        <v/>
      </c>
      <c r="FC466" s="269" t="str">
        <f t="shared" si="1125"/>
        <v/>
      </c>
      <c r="FD466" s="269" t="str">
        <f t="shared" si="1126"/>
        <v/>
      </c>
      <c r="FE466" s="269" t="str">
        <f t="shared" si="1127"/>
        <v/>
      </c>
      <c r="FF466" s="269" t="str">
        <f t="shared" si="1128"/>
        <v/>
      </c>
      <c r="FG466" s="269" t="str">
        <f t="shared" si="1129"/>
        <v/>
      </c>
      <c r="FH466" s="269" t="str">
        <f t="shared" si="1130"/>
        <v/>
      </c>
      <c r="FI466" s="269" t="str">
        <f t="shared" si="1131"/>
        <v/>
      </c>
      <c r="FJ466" s="269" t="str">
        <f t="shared" si="1132"/>
        <v/>
      </c>
      <c r="FK466" s="269" t="str">
        <f t="shared" si="1133"/>
        <v/>
      </c>
      <c r="FL466" s="269" t="str">
        <f t="shared" si="1134"/>
        <v/>
      </c>
      <c r="FM466" s="269" t="str">
        <f t="shared" si="1135"/>
        <v/>
      </c>
      <c r="FN466" s="269" t="str">
        <f t="shared" si="1136"/>
        <v/>
      </c>
      <c r="FO466" s="269" t="str">
        <f t="shared" si="1137"/>
        <v/>
      </c>
      <c r="FP466" s="269" t="str">
        <f t="shared" si="1138"/>
        <v/>
      </c>
      <c r="FQ466" s="269" t="str">
        <f t="shared" si="1139"/>
        <v/>
      </c>
      <c r="FR466" s="269" t="str">
        <f t="shared" si="1167"/>
        <v/>
      </c>
      <c r="FS466" s="269" t="str">
        <f t="shared" si="1140"/>
        <v/>
      </c>
      <c r="FT466" s="269" t="str">
        <f t="shared" si="1141"/>
        <v/>
      </c>
      <c r="FU466" s="269" t="str">
        <f t="shared" si="1142"/>
        <v/>
      </c>
      <c r="FV466" s="269" t="str">
        <f t="shared" si="1143"/>
        <v/>
      </c>
      <c r="FW466" s="269" t="str">
        <f t="shared" si="1144"/>
        <v/>
      </c>
      <c r="FX466" s="269" t="str">
        <f t="shared" si="1145"/>
        <v/>
      </c>
      <c r="FY466" s="269" t="str">
        <f t="shared" si="1146"/>
        <v/>
      </c>
      <c r="FZ466" s="269" t="str">
        <f t="shared" si="1147"/>
        <v/>
      </c>
      <c r="GA466" s="269" t="str">
        <f>IF(AND($A$466&lt;=V$367,V$367&lt;=$B$466),$C$466,"")</f>
        <v/>
      </c>
      <c r="GB466" s="269" t="str">
        <f>IF(AND($A$466&lt;=V$367,V$367&lt;=$B$466),((1/3)*$C$466),"")</f>
        <v/>
      </c>
      <c r="GC466" s="269" t="str">
        <f>IF(AND($A$466&lt;=V$367,V$367&lt;=$B$466),((2/3)*$C$466),"")</f>
        <v/>
      </c>
      <c r="GD466" s="269" t="str">
        <f t="shared" si="1148"/>
        <v/>
      </c>
      <c r="GE466" s="269" t="str">
        <f t="shared" si="1149"/>
        <v/>
      </c>
      <c r="GF466" s="269" t="str">
        <f t="shared" si="1150"/>
        <v/>
      </c>
      <c r="GG466" s="269" t="str">
        <f t="shared" si="1151"/>
        <v/>
      </c>
      <c r="GH466" s="269" t="str">
        <f t="shared" si="1152"/>
        <v/>
      </c>
      <c r="GI466" s="269" t="str">
        <f t="shared" si="1153"/>
        <v/>
      </c>
      <c r="GJ466" s="269" t="str">
        <f t="shared" si="1154"/>
        <v/>
      </c>
      <c r="GK466" s="269" t="str">
        <f t="shared" si="1155"/>
        <v/>
      </c>
      <c r="GL466" s="269" t="str">
        <f t="shared" si="1156"/>
        <v/>
      </c>
      <c r="GM466" s="269" t="str">
        <f t="shared" si="1157"/>
        <v/>
      </c>
      <c r="GN466" s="269" t="str">
        <f t="shared" si="1158"/>
        <v/>
      </c>
      <c r="GO466" s="269" t="str">
        <f t="shared" si="1159"/>
        <v/>
      </c>
      <c r="GP466" s="269" t="str">
        <f t="shared" si="1160"/>
        <v/>
      </c>
      <c r="GQ466" s="269" t="str">
        <f t="shared" si="1161"/>
        <v/>
      </c>
      <c r="GR466" s="270" t="str">
        <f t="shared" si="1162"/>
        <v/>
      </c>
      <c r="GS466" s="269" t="str">
        <f>IF(AND($A$466&lt;=X$367,X$367&lt;=$B$466),$C$466,"")</f>
        <v/>
      </c>
      <c r="GT466" s="269" t="str">
        <f>IF(AND($A$466&lt;=X$367,X$367&lt;=$B$466),((1/3)*$C$466),"")</f>
        <v/>
      </c>
      <c r="GU466" s="269" t="str">
        <f>IF(AND($A$466&lt;=X$367,X$367&lt;=$B$466),((2/3)*$C$466),"")</f>
        <v/>
      </c>
      <c r="GV466" s="269" t="str">
        <f>IF(AND($A$466&lt;=X$367,X$367&lt;=$B$466),$D$466,"")</f>
        <v/>
      </c>
      <c r="GW466" s="269" t="str">
        <f>IF(AND($A$466&lt;=X$367,X$367&lt;=$B$466),((1/3)*$D$466),"")</f>
        <v/>
      </c>
      <c r="GX466" s="269" t="str">
        <f>IF(AND($A$466&lt;=X$367,X$367&lt;=$B$466),((2/3)*$D$466),"")</f>
        <v/>
      </c>
      <c r="GY466" s="269" t="str">
        <f>IF(AND($A$466&lt;=X$367,X$367&lt;=$B$466),$E$466,"")</f>
        <v/>
      </c>
      <c r="GZ466" s="269" t="str">
        <f>IF(AND($A$466&lt;=X$367,X$367&lt;=$B$466),((1/3)*$E$466),"")</f>
        <v/>
      </c>
      <c r="HA466" s="269" t="str">
        <f>IF(AND($A$466&lt;=X$367,X$367&lt;=$B$466),((2/3)*$E$466),"")</f>
        <v/>
      </c>
      <c r="HB466" s="269" t="str">
        <f>IF(AND($A$466&lt;=Y$367,Y$367&lt;=$B$466),$C$466,"")</f>
        <v/>
      </c>
      <c r="HC466" s="269" t="str">
        <f>IF(AND($A$466&lt;=Y$367,Y$367&lt;=$B$466),((1/3)*$C$466),"")</f>
        <v/>
      </c>
      <c r="HD466" s="269" t="str">
        <f>IF(AND($A$466&lt;=Y$367,Y$367&lt;=$B$466),((2/3)*$C$466),"")</f>
        <v/>
      </c>
      <c r="HE466" s="269" t="str">
        <f>IF(AND($A$466&lt;=Y$367,Y$367&lt;=$B$466),$D$466,"")</f>
        <v/>
      </c>
      <c r="HF466" s="269" t="str">
        <f>IF(AND($A$466&lt;=Y$367,Y$367&lt;=$B$466),((1/3)*$D$466),"")</f>
        <v/>
      </c>
      <c r="HG466" s="269" t="str">
        <f>IF(AND($A$466&lt;=Y$367,Y$367&lt;=$B$466),((2/3)*$D$466),"")</f>
        <v/>
      </c>
      <c r="HH466" s="269" t="str">
        <f>IF(AND($A$466&lt;=Y$367,Y$367&lt;=$B$466),$E$466,"")</f>
        <v/>
      </c>
      <c r="HI466" s="269" t="str">
        <f>IF(AND($A$466&lt;=Y$367,Y$367&lt;=$B$466),((1/3)*$E$466),"")</f>
        <v/>
      </c>
      <c r="HJ466" s="269" t="str">
        <f>IF(AND($A$466&lt;=Y$367,Y$367&lt;=$B$466),((2/3)*$E$466),"")</f>
        <v/>
      </c>
      <c r="HK466" s="269" t="str">
        <f>IF(AND($A$466&lt;=Z$367,Z$367&lt;=$B$466),$C$466,"")</f>
        <v/>
      </c>
      <c r="HL466" s="269" t="str">
        <f>IF(AND($A$466&lt;=Z$367,Z$367&lt;=$B$466),((1/3)*$C$466),"")</f>
        <v/>
      </c>
      <c r="HM466" s="269" t="str">
        <f>IF(AND($A$466&lt;=Z$367,Z$367&lt;=$B$466),((2/3)*$C$466),"")</f>
        <v/>
      </c>
      <c r="HN466" s="269" t="str">
        <f>IF(AND($A$466&lt;=Z$367,Z$367&lt;=$B$466),$D$466,"")</f>
        <v/>
      </c>
      <c r="HO466" s="269" t="str">
        <f>IF(AND($A$466&lt;=Z$367,Z$367&lt;=$B$466),((1/3)*$D$466),"")</f>
        <v/>
      </c>
      <c r="HP466" s="269" t="str">
        <f>IF(AND($A$466&lt;=Z$367,Z$367&lt;=$B$466),((2/3)*$D$466),"")</f>
        <v/>
      </c>
      <c r="HQ466" s="269" t="str">
        <f>IF(AND($A$466&lt;=Z$367,Z$367&lt;=$B$466),$E$466,"")</f>
        <v/>
      </c>
      <c r="HR466" s="269" t="str">
        <f>IF(AND($A$466&lt;=Z$367,Z$367&lt;=$B$466),((1/3)*$E$466),"")</f>
        <v/>
      </c>
      <c r="HS466" s="269" t="str">
        <f>IF(AND($A$466&lt;=Z$367,Z$367&lt;=$B$466),((2/3)*$E$466),"")</f>
        <v/>
      </c>
      <c r="HT466" s="269" t="str">
        <f>IF(AND($A$466&lt;=AA$367,AA$367&lt;=$B$466),$C$466,"")</f>
        <v/>
      </c>
      <c r="HU466" s="269" t="str">
        <f>IF(AND($A$466&lt;=AA$367,AA$367&lt;=$B$466),((1/3)*$C$466),"")</f>
        <v/>
      </c>
      <c r="HV466" s="269" t="str">
        <f>IF(AND($A$466&lt;=AA$367,AA$367&lt;=$B$466),((2/3)*$C$466),"")</f>
        <v/>
      </c>
      <c r="HW466" s="269" t="str">
        <f>IF(AND($A$466&lt;=AA$367,AA$367&lt;=$B$466),$D$466,"")</f>
        <v/>
      </c>
      <c r="HX466" s="269" t="str">
        <f>IF(AND($A$466&lt;=AA$367,AA$367&lt;=$B$466),((1/3)*$D$466),"")</f>
        <v/>
      </c>
      <c r="HY466" s="269" t="str">
        <f>IF(AND($A$466&lt;=AA$367,AA$367&lt;=$B$466),((2/3)*$D$466),"")</f>
        <v/>
      </c>
      <c r="HZ466" s="269" t="str">
        <f>IF(AND($A$466&lt;=AA$367,AA$367&lt;=$B$466),$E$466,"")</f>
        <v/>
      </c>
      <c r="IA466" s="269" t="str">
        <f>IF(AND($A$466&lt;=AA$367,AA$367&lt;=$B$466),((1/3)*$E$466),"")</f>
        <v/>
      </c>
      <c r="IB466" s="269" t="str">
        <f>IF(AND($A$466&lt;=AA$367,AA$367&lt;=$B$466),((2/3)*$E$466),"")</f>
        <v/>
      </c>
      <c r="IC466" s="269" t="str">
        <f>IF(AND($A$466&lt;=AB$367,AB$367&lt;=$B$466),$C$466,"")</f>
        <v/>
      </c>
      <c r="ID466" s="269" t="str">
        <f>IF(AND($A$466&lt;=AB$367,AB$367&lt;=$B$466),((1/3)*$C$466),"")</f>
        <v/>
      </c>
      <c r="IE466" s="269" t="str">
        <f>IF(AND($A$466&lt;=AB$367,AB$367&lt;=$B$466),((2/3)*$C$466),"")</f>
        <v/>
      </c>
      <c r="IF466" s="269" t="str">
        <f>IF(AND($A$466&lt;=AB$367,AB$367&lt;=$B$466),$D$466,"")</f>
        <v/>
      </c>
      <c r="IG466" s="269" t="str">
        <f>IF(AND($A$466&lt;=AB$367,AB$367&lt;=$B$466),((1/3)*$D$466),"")</f>
        <v/>
      </c>
      <c r="IH466" s="269" t="str">
        <f>IF(AND($A$466&lt;=AB$367,AB$367&lt;=$B$466),((2/3)*$D$466),"")</f>
        <v/>
      </c>
      <c r="II466" s="269" t="str">
        <f>IF(AND($A$466&lt;=AB$367,AB$367&lt;=$B$466),$E$466,"")</f>
        <v/>
      </c>
      <c r="IJ466" s="269" t="str">
        <f>IF(AND($A$466&lt;=AB$367,AB$367&lt;=$B$466),((1/3)*$E$466),"")</f>
        <v/>
      </c>
      <c r="IK466" s="269" t="str">
        <f>IF(AND($A$466&lt;=AB$367,AB$367&lt;=$B$466),((2/3)*$E$466),"")</f>
        <v/>
      </c>
      <c r="IL466" s="269" t="str">
        <f>IF(AND($A$466&lt;=AC$367,AC$367&lt;=$B$466),$C$466,"")</f>
        <v/>
      </c>
      <c r="IM466" s="269" t="str">
        <f>IF(AND($A$466&lt;=AC$367,AC$367&lt;=$B$466),((1/3)*$C$466),"")</f>
        <v/>
      </c>
      <c r="IN466" s="269" t="str">
        <f>IF(AND($A$466&lt;=AC$367,AC$367&lt;=$B$466),((2/3)*$C$466),"")</f>
        <v/>
      </c>
      <c r="IO466" s="269" t="str">
        <f>IF(AND($A$466&lt;=AC$367,AC$367&lt;=$B$466),$D$466,"")</f>
        <v/>
      </c>
      <c r="IP466" s="269" t="str">
        <f>IF(AND($A$466&lt;=AC$367,AC$367&lt;=$B$466),((1/3)*$D$466),"")</f>
        <v/>
      </c>
      <c r="IQ466" s="269" t="str">
        <f>IF(AND($A$466&lt;=AC$367,AC$367&lt;=$B$466),((2/3)*$D$466),"")</f>
        <v/>
      </c>
      <c r="IR466" s="269" t="str">
        <f>IF(AND($A$466&lt;=AC$367,AC$367&lt;=$B$466),$E$466,"")</f>
        <v/>
      </c>
      <c r="IS466" s="269" t="str">
        <f>IF(AND($A$466&lt;=AC$367,AC$367&lt;=$B$466),((1/3)*$E$466),"")</f>
        <v/>
      </c>
      <c r="IT466" s="269" t="str">
        <f>IF(AND($A$466&lt;=AC$367,AC$367&lt;=$B$466),((2/3)*$E$466),"")</f>
        <v/>
      </c>
      <c r="IU466" s="269" t="str">
        <f>IF(AND($A$466&lt;=AD$367,AD$367&lt;=$B$466),$C$466,"")</f>
        <v/>
      </c>
      <c r="IV466" s="269" t="str">
        <f>IF(AND($A$466&lt;=AD$367,AD$367&lt;=$B$466),((1/3)*$C$466),"")</f>
        <v/>
      </c>
      <c r="IW466" s="269" t="str">
        <f>IF(AND($A$466&lt;=AD$367,AD$367&lt;=$B$466),((2/3)*$C$466),"")</f>
        <v/>
      </c>
      <c r="IX466" s="269" t="str">
        <f>IF(AND($A$466&lt;=AD$367,AD$367&lt;=$B$466),$D$466,"")</f>
        <v/>
      </c>
      <c r="IY466" s="269" t="str">
        <f>IF(AND($A$466&lt;=AD$367,AD$367&lt;=$B$466),((1/3)*$D$466),"")</f>
        <v/>
      </c>
      <c r="IZ466" s="269" t="str">
        <f>IF(AND($A$466&lt;=AD$367,AD$367&lt;=$B$466),((2/3)*$D$466),"")</f>
        <v/>
      </c>
      <c r="JA466" s="269" t="str">
        <f>IF(AND($A$466&lt;=AD$367,AD$367&lt;=$B$466),$E$466,"")</f>
        <v/>
      </c>
      <c r="JB466" s="269" t="str">
        <f>IF(AND($A$466&lt;=AD$367,AD$367&lt;=$B$466),((1/3)*$E$466),"")</f>
        <v/>
      </c>
      <c r="JC466" s="269" t="str">
        <f>IF(AND($A$466&lt;=AD$367,AD$367&lt;=$B$466),((2/3)*$E$466),"")</f>
        <v/>
      </c>
      <c r="JD466" s="269" t="str">
        <f>IF(AND($A$466&lt;=AE$367,AE$367&lt;=$B$466),$C$466,"")</f>
        <v/>
      </c>
      <c r="JE466" s="269" t="str">
        <f>IF(AND($A$466&lt;=AE$367,AE$367&lt;=$B$466),((1/3)*$C$466),"")</f>
        <v/>
      </c>
      <c r="JF466" s="269" t="str">
        <f>IF(AND($A$466&lt;=AE$367,AE$367&lt;=$B$466),((2/3)*$C$466),"")</f>
        <v/>
      </c>
      <c r="JG466" s="269" t="str">
        <f>IF(AND($A$466&lt;=AE$367,AE$367&lt;=$B$466),$D$466,"")</f>
        <v/>
      </c>
      <c r="JH466" s="269" t="str">
        <f>IF(AND($A$466&lt;=AE$367,AE$367&lt;=$B$466),((1/3)*$D$466),"")</f>
        <v/>
      </c>
      <c r="JI466" s="269" t="str">
        <f>IF(AND($A$466&lt;=AE$367,AE$367&lt;=$B$466),((2/3)*$D$466),"")</f>
        <v/>
      </c>
      <c r="JJ466" s="269" t="str">
        <f>IF(AND($A$466&lt;=AE$367,AE$367&lt;=$B$466),$E$466,"")</f>
        <v/>
      </c>
      <c r="JK466" s="269" t="str">
        <f>IF(AND($A$466&lt;=AE$367,AE$367&lt;=$B$466),((1/3)*$E$466),"")</f>
        <v/>
      </c>
      <c r="JL466" s="269" t="str">
        <f>IF(AND($A$466&lt;=AE$367,AE$367&lt;=$B$466),((2/3)*$E$466),"")</f>
        <v/>
      </c>
      <c r="JM466" s="269" t="str">
        <f>IF(AND($A$466&lt;=AF$367,AF$367&lt;=$B$466),$C$466,"")</f>
        <v/>
      </c>
      <c r="JN466" s="269" t="str">
        <f>IF(AND($A$466&lt;=AF$367,AF$367&lt;=$B$466),((1/3)*$C$466),"")</f>
        <v/>
      </c>
      <c r="JO466" s="269" t="str">
        <f>IF(AND($A$466&lt;=AF$367,AF$367&lt;=$B$466),((2/3)*$C$466),"")</f>
        <v/>
      </c>
      <c r="JP466" s="269" t="str">
        <f>IF(AND($A$466&lt;=AF$367,AF$367&lt;=$B$466),$D$466,"")</f>
        <v/>
      </c>
      <c r="JQ466" s="269" t="str">
        <f>IF(AND($A$466&lt;=AF$367,AF$367&lt;=$B$466),((1/3)*$D$466),"")</f>
        <v/>
      </c>
      <c r="JR466" s="269" t="str">
        <f>IF(AND($A$466&lt;=AF$367,AF$367&lt;=$B$466),((2/3)*$D$466),"")</f>
        <v/>
      </c>
      <c r="JS466" s="269" t="str">
        <f>IF(AND($A$466&lt;=AF$367,AF$367&lt;=$B$466),$E$466,"")</f>
        <v/>
      </c>
      <c r="JT466" s="269" t="str">
        <f>IF(AND($A$466&lt;=AF$367,AF$367&lt;=$B$466),((1/3)*$E$466),"")</f>
        <v/>
      </c>
      <c r="JU466" s="269" t="str">
        <f>IF(AND($A$466&lt;=AF$367,AF$367&lt;=$B$466),((2/3)*$E$466),"")</f>
        <v/>
      </c>
      <c r="JV466" s="269" t="str">
        <f>IF(AND($A$466&lt;=AG$367,AG$367&lt;=$B$466),$C$466,"")</f>
        <v/>
      </c>
      <c r="JW466" s="269" t="str">
        <f>IF(AND($A$466&lt;=AG$367,AG$367&lt;=$B$466),((1/3)*$C$466),"")</f>
        <v/>
      </c>
      <c r="JX466" s="269" t="str">
        <f>IF(AND($A$466&lt;=AG$367,AG$367&lt;=$B$466),((2/3)*$C$466),"")</f>
        <v/>
      </c>
      <c r="JY466" s="269" t="str">
        <f>IF(AND($A$466&lt;=AG$367,AG$367&lt;=$B$466),$D$466,"")</f>
        <v/>
      </c>
      <c r="JZ466" s="269" t="str">
        <f>IF(AND($A$466&lt;=AG$367,AG$367&lt;=$B$466),((1/3)*$D$466),"")</f>
        <v/>
      </c>
      <c r="KA466" s="269" t="str">
        <f>IF(AND($A$466&lt;=AG$367,AG$367&lt;=$B$466),((2/3)*$D$466),"")</f>
        <v/>
      </c>
      <c r="KB466" s="269" t="str">
        <f>IF(AND($A$466&lt;=AG$367,AG$367&lt;=$B$466),$E$466,"")</f>
        <v/>
      </c>
      <c r="KC466" s="269" t="str">
        <f>IF(AND($A$466&lt;=AG$367,AG$367&lt;=$B$466),((1/3)*$E$466),"")</f>
        <v/>
      </c>
      <c r="KD466" s="269" t="str">
        <f>IF(AND($A$466&lt;=AG$367,AG$367&lt;=$B$466),((2/3)*$E$466),"")</f>
        <v/>
      </c>
      <c r="KE466" s="269" t="str">
        <f>IF(AND($A$466&lt;=AH$367,AH$367&lt;=$B$466),$C$466,"")</f>
        <v/>
      </c>
      <c r="KF466" s="269" t="str">
        <f>IF(AND($A$466&lt;=AH$367,AH$367&lt;=$B$466),((1/3)*$C$466),"")</f>
        <v/>
      </c>
      <c r="KG466" s="269" t="str">
        <f>IF(AND($A$466&lt;=AH$367,AH$367&lt;=$B$466),((2/3)*$C$466),"")</f>
        <v/>
      </c>
      <c r="KH466" s="269" t="str">
        <f>IF(AND($A$466&lt;=AH$367,AH$367&lt;=$B$466),$D$466,"")</f>
        <v/>
      </c>
      <c r="KI466" s="269" t="str">
        <f>IF(AND($A$466&lt;=AH$367,AH$367&lt;=$B$466),((1/3)*$D$466),"")</f>
        <v/>
      </c>
      <c r="KJ466" s="269" t="str">
        <f>IF(AND($A$466&lt;=AH$367,AH$367&lt;=$B$466),((2/3)*$D$466),"")</f>
        <v/>
      </c>
      <c r="KK466" s="269" t="str">
        <f>IF(AND($A$466&lt;=AH$367,AH$367&lt;=$B$466),$E$466,"")</f>
        <v/>
      </c>
      <c r="KL466" s="269" t="str">
        <f>IF(AND($A$466&lt;=AH$367,AH$367&lt;=$B$466),((1/3)*$E$466),"")</f>
        <v/>
      </c>
      <c r="KM466" s="269" t="str">
        <f>IF(AND($A$466&lt;=AH$367,AH$367&lt;=$B$466),((2/3)*$E$466),"")</f>
        <v/>
      </c>
      <c r="KN466" s="269" t="str">
        <f>IF(AND($A$466&lt;=AI$367,AI$367&lt;=$B$466),$C$466,"")</f>
        <v/>
      </c>
      <c r="KO466" s="269" t="str">
        <f>IF(AND($A$466&lt;=AI$367,AI$367&lt;=$B$466),((1/3)*$C$466),"")</f>
        <v/>
      </c>
      <c r="KP466" s="269" t="str">
        <f>IF(AND($A$466&lt;=AI$367,AI$367&lt;=$B$466),((2/3)*$C$466),"")</f>
        <v/>
      </c>
      <c r="KQ466" s="269" t="str">
        <f>IF(AND($A$466&lt;=AI$367,AI$367&lt;=$B$466),$D$466,"")</f>
        <v/>
      </c>
      <c r="KR466" s="269" t="str">
        <f>IF(AND($A$466&lt;=AI$367,AI$367&lt;=$B$466),((1/3)*$D$466),"")</f>
        <v/>
      </c>
      <c r="KS466" s="269" t="str">
        <f>IF(AND($A$466&lt;=AI$367,AI$367&lt;=$B$466),((2/3)*$D$466),"")</f>
        <v/>
      </c>
      <c r="KT466" s="269" t="str">
        <f>IF(AND($A$466&lt;=AI$367,AI$367&lt;=$B$466),$E$466,"")</f>
        <v/>
      </c>
      <c r="KU466" s="269" t="str">
        <f>IF(AND($A$466&lt;=AI$367,AI$367&lt;=$B$466),((1/3)*$E$466),"")</f>
        <v/>
      </c>
      <c r="KV466" s="269" t="str">
        <f>IF(AND($A$466&lt;=AI$367,AI$367&lt;=$B$466),((2/3)*$E$466),"")</f>
        <v/>
      </c>
      <c r="KW466" s="269" t="str">
        <f>IF(AND($A$466&lt;=AJ$367,AJ$367&lt;=$B$466),$C$466,"")</f>
        <v/>
      </c>
      <c r="KX466" s="269" t="str">
        <f>IF(AND($A$466&lt;=AJ$367,AJ$367&lt;=$B$466),((1/3)*$C$466),"")</f>
        <v/>
      </c>
      <c r="KY466" s="269" t="str">
        <f>IF(AND($A$466&lt;=AJ$367,AJ$367&lt;=$B$466),((2/3)*$C$466),"")</f>
        <v/>
      </c>
      <c r="KZ466" s="269" t="str">
        <f>IF(AND($A$466&lt;=AJ$367,AJ$367&lt;=$B$466),$D$466,"")</f>
        <v/>
      </c>
      <c r="LA466" s="269" t="str">
        <f>IF(AND($A$466&lt;=AJ$367,AJ$367&lt;=$B$466),((1/3)*$D$466),"")</f>
        <v/>
      </c>
      <c r="LB466" s="269" t="str">
        <f>IF(AND($A$466&lt;=AJ$367,AJ$367&lt;=$B$466),((2/3)*$D$466),"")</f>
        <v/>
      </c>
      <c r="LC466" s="269" t="str">
        <f>IF(AND($A$466&lt;=AJ$367,AJ$367&lt;=$B$466),$E$466,"")</f>
        <v/>
      </c>
      <c r="LD466" s="269" t="str">
        <f>IF(AND($A$466&lt;=AJ$367,AJ$367&lt;=$B$466),((1/3)*$E$466),"")</f>
        <v/>
      </c>
      <c r="LE466" s="269" t="str">
        <f>IF(AND($A$466&lt;=AJ$367,AJ$367&lt;=$B$466),((2/3)*$E$466),"")</f>
        <v/>
      </c>
      <c r="LF466" s="269" t="str">
        <f>IF(AND($A$466&lt;=AK$367,AK$367&lt;=$B$466),$C$466,"")</f>
        <v/>
      </c>
      <c r="LG466" s="269" t="str">
        <f>IF(AND($A$466&lt;=AK$367,AK$367&lt;=$B$466),((1/3)*$C$466),"")</f>
        <v/>
      </c>
      <c r="LH466" s="269" t="str">
        <f>IF(AND($A$466&lt;=AK$367,AK$367&lt;=$B$466),((2/3)*$C$466),"")</f>
        <v/>
      </c>
      <c r="LI466" s="269" t="str">
        <f>IF(AND($A$466&lt;=AK$367,AK$367&lt;=$B$466),$D$466,"")</f>
        <v/>
      </c>
      <c r="LJ466" s="269" t="str">
        <f>IF(AND($A$466&lt;=AK$367,AK$367&lt;=$B$466),((1/3)*$D$466),"")</f>
        <v/>
      </c>
      <c r="LK466" s="269" t="str">
        <f>IF(AND($A$466&lt;=AK$367,AK$367&lt;=$B$466),((2/3)*$D$466),"")</f>
        <v/>
      </c>
      <c r="LL466" s="269" t="str">
        <f>IF(AND($A$466&lt;=AK$367,AK$367&lt;=$B$466),$E$466,"")</f>
        <v/>
      </c>
      <c r="LM466" s="269" t="str">
        <f>IF(AND($A$466&lt;=AK$367,AK$367&lt;=$B$466),((1/3)*$E$466),"")</f>
        <v/>
      </c>
      <c r="LN466" s="269" t="str">
        <f>IF(AND($A$466&lt;=AK$367,AK$367&lt;=$B$466),((2/3)*$E$466),"")</f>
        <v/>
      </c>
      <c r="LO466" s="269" t="str">
        <f>IF(AND($A$466&lt;=AL$367,AL$367&lt;=$B$466),$C$466,"")</f>
        <v/>
      </c>
      <c r="LP466" s="269" t="str">
        <f>IF(AND($A$466&lt;=AL$367,AL$367&lt;=$B$466),((1/3)*$C$466),"")</f>
        <v/>
      </c>
      <c r="LQ466" s="269" t="str">
        <f>IF(AND($A$466&lt;=AL$367,AL$367&lt;=$B$466),((2/3)*$C$466),"")</f>
        <v/>
      </c>
      <c r="LR466" s="269" t="str">
        <f>IF(AND($A$466&lt;=AL$367,AL$367&lt;=$B$466),$D$466,"")</f>
        <v/>
      </c>
      <c r="LS466" s="269" t="str">
        <f>IF(AND($A$466&lt;=AL$367,AL$367&lt;=$B$466),((1/3)*$D$466),"")</f>
        <v/>
      </c>
      <c r="LT466" s="269" t="str">
        <f>IF(AND($A$466&lt;=AL$367,AL$367&lt;=$B$466),((2/3)*$D$466),"")</f>
        <v/>
      </c>
      <c r="LU466" s="269" t="str">
        <f>IF(AND($A$466&lt;=AL$367,AL$367&lt;=$B$466),$E$466,"")</f>
        <v/>
      </c>
      <c r="LV466" s="269" t="str">
        <f>IF(AND($A$466&lt;=AL$367,AL$367&lt;=$B$466),((1/3)*$E$466),"")</f>
        <v/>
      </c>
      <c r="LW466" s="269" t="str">
        <f>IF(AND($A$466&lt;=AL$367,AL$367&lt;=$B$466),((2/3)*$E$466),"")</f>
        <v/>
      </c>
      <c r="LX466" s="269" t="str">
        <f>IF(AND($A$466&lt;=AM$367,AM$367&lt;=$B$466),$C$466,"")</f>
        <v/>
      </c>
      <c r="LY466" s="269" t="str">
        <f>IF(AND($A$466&lt;=AM$367,AM$367&lt;=$B$466),((1/3)*$C$466),"")</f>
        <v/>
      </c>
      <c r="LZ466" s="269" t="str">
        <f>IF(AND($A$466&lt;=AM$367,AM$367&lt;=$B$466),((2/3)*$C$466),"")</f>
        <v/>
      </c>
      <c r="MA466" s="269" t="str">
        <f>IF(AND($A$466&lt;=AM$367,AM$367&lt;=$B$466),$D$466,"")</f>
        <v/>
      </c>
      <c r="MB466" s="269" t="str">
        <f>IF(AND($A$466&lt;=AM$367,AM$367&lt;=$B$466),((1/3)*$D$466),"")</f>
        <v/>
      </c>
      <c r="MC466" s="269" t="str">
        <f>IF(AND($A$466&lt;=AM$367,AM$367&lt;=$B$466),((2/3)*$D$466),"")</f>
        <v/>
      </c>
      <c r="MD466" s="269" t="str">
        <f>IF(AND($A$466&lt;=AM$367,AM$367&lt;=$B$466),$E$466,"")</f>
        <v/>
      </c>
      <c r="ME466" s="269" t="str">
        <f>IF(AND($A$466&lt;=AM$367,AM$367&lt;=$B$466),((1/3)*$E$466),"")</f>
        <v/>
      </c>
      <c r="MF466" s="269" t="str">
        <f>IF(AND($A$466&lt;=AM$367,AM$367&lt;=$B$466),((2/3)*$E$466),"")</f>
        <v/>
      </c>
      <c r="MG466" s="269" t="str">
        <f>IF(AND($A$466&lt;=AN$367,AN$367&lt;=$B$466),$C$466,"")</f>
        <v/>
      </c>
      <c r="MH466" s="269" t="str">
        <f>IF(AND($A$466&lt;=AN$367,AN$367&lt;=$B$466),((1/3)*$C$466),"")</f>
        <v/>
      </c>
      <c r="MI466" s="269" t="str">
        <f>IF(AND($A$466&lt;=AN$367,AN$367&lt;=$B$466),((2/3)*$C$466),"")</f>
        <v/>
      </c>
      <c r="MJ466" s="269" t="str">
        <f>IF(AND($A$466&lt;=AN$367,AN$367&lt;=$B$466),$D$466,"")</f>
        <v/>
      </c>
      <c r="MK466" s="269" t="str">
        <f>IF(AND($A$466&lt;=AN$367,AN$367&lt;=$B$466),((1/3)*$D$466),"")</f>
        <v/>
      </c>
      <c r="ML466" s="269" t="str">
        <f>IF(AND($A$466&lt;=AN$367,AN$367&lt;=$B$466),((2/3)*$D$466),"")</f>
        <v/>
      </c>
      <c r="MM466" s="269" t="str">
        <f>IF(AND($A$466&lt;=AN$367,AN$367&lt;=$B$466),$E$466,"")</f>
        <v/>
      </c>
      <c r="MN466" s="269" t="str">
        <f>IF(AND($A$466&lt;=AN$367,AN$367&lt;=$B$466),((1/3)*$E$466),"")</f>
        <v/>
      </c>
      <c r="MO466" s="269" t="str">
        <f>IF(AND($A$466&lt;=AN$367,AN$367&lt;=$B$466),((2/3)*$E$466),"")</f>
        <v/>
      </c>
      <c r="MP466" s="269" t="str">
        <f>IF(AND($A$466&lt;=AO$367,AO$367&lt;=$B$466),$C$466,"")</f>
        <v/>
      </c>
      <c r="MQ466" s="269" t="str">
        <f>IF(AND($A$466&lt;=AO$367,AO$367&lt;=$B$466),((1/3)*$C$466),"")</f>
        <v/>
      </c>
      <c r="MR466" s="269" t="str">
        <f>IF(AND($A$466&lt;=AO$367,AO$367&lt;=$B$466),((2/3)*$C$466),"")</f>
        <v/>
      </c>
      <c r="MS466" s="269" t="str">
        <f>IF(AND($A$466&lt;=AO$367,AO$367&lt;=$B$466),$D$466,"")</f>
        <v/>
      </c>
      <c r="MT466" s="269" t="str">
        <f>IF(AND($A$466&lt;=AO$367,AO$367&lt;=$B$466),((1/3)*$D$466),"")</f>
        <v/>
      </c>
      <c r="MU466" s="269" t="str">
        <f>IF(AND($A$466&lt;=AO$367,AO$367&lt;=$B$466),((2/3)*$D$466),"")</f>
        <v/>
      </c>
      <c r="MV466" s="269" t="str">
        <f>IF(AND($A$466&lt;=AO$367,AO$367&lt;=$B$466),$E$466,"")</f>
        <v/>
      </c>
      <c r="MW466" s="269" t="str">
        <f>IF(AND($A$466&lt;=AO$367,AO$367&lt;=$B$466),((1/3)*$E$466),"")</f>
        <v/>
      </c>
      <c r="MX466" s="269" t="str">
        <f>IF(AND($A$466&lt;=AO$367,AO$367&lt;=$B$466),((2/3)*$E$466),"")</f>
        <v/>
      </c>
      <c r="MY466" s="269" t="str">
        <f>IF(AND($A$466&lt;=AP$367,AP$367&lt;=$B$466),$C$466,"")</f>
        <v/>
      </c>
      <c r="MZ466" s="269" t="str">
        <f>IF(AND($A$466&lt;=AP$367,AP$367&lt;=$B$466),((1/3)*$C$466),"")</f>
        <v/>
      </c>
      <c r="NA466" s="269" t="str">
        <f>IF(AND($A$466&lt;=AP$367,AP$367&lt;=$B$466),((2/3)*$C$466),"")</f>
        <v/>
      </c>
      <c r="NB466" s="269" t="str">
        <f>IF(AND($A$466&lt;=AP$367,AP$367&lt;=$B$466),$D$466,"")</f>
        <v/>
      </c>
      <c r="NC466" s="269" t="str">
        <f>IF(AND($A$466&lt;=AP$367,AP$367&lt;=$B$466),((1/3)*$D$466),"")</f>
        <v/>
      </c>
      <c r="ND466" s="269" t="str">
        <f>IF(AND($A$466&lt;=AP$367,AP$367&lt;=$B$466),((2/3)*$D$466),"")</f>
        <v/>
      </c>
      <c r="NE466" s="269" t="str">
        <f>IF(AND($A$466&lt;=AP$367,AP$367&lt;=$B$466),$E$466,"")</f>
        <v/>
      </c>
      <c r="NF466" s="269" t="str">
        <f>IF(AND($A$466&lt;=AP$367,AP$367&lt;=$B$466),((1/3)*$E$466),"")</f>
        <v/>
      </c>
      <c r="NG466" s="269" t="str">
        <f>IF(AND($A$466&lt;=AP$367,AP$367&lt;=$B$466),((2/3)*$E$466),"")</f>
        <v/>
      </c>
      <c r="NH466" s="269" t="str">
        <f>IF(AND($A$466&lt;=AQ$367,AQ$367&lt;=$B$466),$C$466,"")</f>
        <v/>
      </c>
      <c r="NI466" s="269" t="str">
        <f>IF(AND($A$466&lt;=AQ$367,AQ$367&lt;=$B$466),((1/3)*$C$466),"")</f>
        <v/>
      </c>
      <c r="NJ466" s="269" t="str">
        <f>IF(AND($A$466&lt;=AQ$367,AQ$367&lt;=$B$466),((2/3)*$C$466),"")</f>
        <v/>
      </c>
      <c r="NK466" s="269" t="str">
        <f>IF(AND($A$466&lt;=AQ$367,AQ$367&lt;=$B$466),$D$466,"")</f>
        <v/>
      </c>
      <c r="NL466" s="269" t="str">
        <f>IF(AND($A$466&lt;=AQ$367,AQ$367&lt;=$B$466),((1/3)*$D$466),"")</f>
        <v/>
      </c>
      <c r="NM466" s="269" t="str">
        <f>IF(AND($A$466&lt;=AQ$367,AQ$367&lt;=$B$466),((2/3)*$D$466),"")</f>
        <v/>
      </c>
      <c r="NN466" s="269" t="str">
        <f>IF(AND($A$466&lt;=AQ$367,AQ$367&lt;=$B$466),$E$466,"")</f>
        <v/>
      </c>
      <c r="NO466" s="269" t="str">
        <f>IF(AND($A$466&lt;=AQ$367,AQ$367&lt;=$B$466),((1/3)*$E$466),"")</f>
        <v/>
      </c>
      <c r="NP466" s="269" t="str">
        <f>IF(AND($A$466&lt;=AQ$367,AQ$367&lt;=$B$466),((2/3)*$E$466),"")</f>
        <v/>
      </c>
      <c r="NQ466" s="269" t="str">
        <f>IF(AND($A$466&lt;=AR$367,AR$367&lt;=$B$466),$C$466,"")</f>
        <v/>
      </c>
      <c r="NR466" s="269" t="str">
        <f>IF(AND($A$466&lt;=AR$367,AR$367&lt;=$B$466),((1/3)*$C$466),"")</f>
        <v/>
      </c>
      <c r="NS466" s="269" t="str">
        <f>IF(AND($A$466&lt;=AR$367,AR$367&lt;=$B$466),((2/3)*$C$466),"")</f>
        <v/>
      </c>
      <c r="NT466" s="269" t="str">
        <f>IF(AND($A$466&lt;=AR$367,AR$367&lt;=$B$466),$D$466,"")</f>
        <v/>
      </c>
      <c r="NU466" s="269" t="str">
        <f>IF(AND($A$466&lt;=AR$367,AR$367&lt;=$B$466),((1/3)*$D$466),"")</f>
        <v/>
      </c>
      <c r="NV466" s="269" t="str">
        <f>IF(AND($A$466&lt;=AR$367,AR$367&lt;=$B$466),((2/3)*$D$466),"")</f>
        <v/>
      </c>
      <c r="NW466" s="269" t="str">
        <f>IF(AND($A$466&lt;=AR$367,AR$367&lt;=$B$466),$E$466,"")</f>
        <v/>
      </c>
      <c r="NX466" s="269" t="str">
        <f>IF(AND($A$466&lt;=AR$367,AR$367&lt;=$B$466),((1/3)*$E$466),"")</f>
        <v/>
      </c>
      <c r="NY466" s="269" t="str">
        <f>IF(AND($A$466&lt;=AR$367,AR$367&lt;=$B$466),((2/3)*$E$466),"")</f>
        <v/>
      </c>
      <c r="NZ466" s="269" t="str">
        <f>IF(AND($A$466&lt;=AS$367,AS$367&lt;=$B$466),$C$466,"")</f>
        <v/>
      </c>
      <c r="OA466" s="269" t="str">
        <f>IF(AND($A$466&lt;=AS$367,AS$367&lt;=$B$466),((1/3)*$C$466),"")</f>
        <v/>
      </c>
      <c r="OB466" s="269" t="str">
        <f>IF(AND($A$466&lt;=AS$367,AS$367&lt;=$B$466),((2/3)*$C$466),"")</f>
        <v/>
      </c>
      <c r="OC466" s="269" t="str">
        <f>IF(AND($A$466&lt;=AS$367,AS$367&lt;=$B$466),$D$466,"")</f>
        <v/>
      </c>
      <c r="OD466" s="269" t="str">
        <f>IF(AND($A$466&lt;=AS$367,AS$367&lt;=$B$466),((1/3)*$D$466),"")</f>
        <v/>
      </c>
      <c r="OE466" s="269" t="str">
        <f>IF(AND($A$466&lt;=AS$367,AS$367&lt;=$B$466),((2/3)*$D$466),"")</f>
        <v/>
      </c>
      <c r="OF466" s="269" t="str">
        <f>IF(AND($A$466&lt;=AS$367,AS$367&lt;=$B$466),$E$466,"")</f>
        <v/>
      </c>
      <c r="OG466" s="269" t="str">
        <f>IF(AND($A$466&lt;=AS$367,AS$367&lt;=$B$466),((1/3)*$E$466),"")</f>
        <v/>
      </c>
      <c r="OH466" s="269" t="str">
        <f>IF(AND($A$466&lt;=AS$367,AS$367&lt;=$B$466),((2/3)*$E$466),"")</f>
        <v/>
      </c>
      <c r="OI466" s="269" t="str">
        <f>IF(AND($A$466&lt;=AT$367,AT$367&lt;=$B$466),$C$466,"")</f>
        <v/>
      </c>
      <c r="OJ466" s="269" t="str">
        <f>IF(AND($A$466&lt;=AT$367,AT$367&lt;=$B$466),((1/3)*$C$466),"")</f>
        <v/>
      </c>
      <c r="OK466" s="269" t="str">
        <f>IF(AND($A$466&lt;=AT$367,AT$367&lt;=$B$466),((2/3)*$C$466),"")</f>
        <v/>
      </c>
      <c r="OL466" s="269" t="str">
        <f>IF(AND($A$466&lt;=AT$367,AT$367&lt;=$B$466),$D$466,"")</f>
        <v/>
      </c>
      <c r="OM466" s="269" t="str">
        <f>IF(AND($A$466&lt;=AT$367,AT$367&lt;=$B$466),((1/3)*$D$466),"")</f>
        <v/>
      </c>
      <c r="ON466" s="269" t="str">
        <f>IF(AND($A$466&lt;=AT$367,AT$367&lt;=$B$466),((2/3)*$D$466),"")</f>
        <v/>
      </c>
      <c r="OO466" s="269" t="str">
        <f>IF(AND($A$466&lt;=AT$367,AT$367&lt;=$B$466),$E$466,"")</f>
        <v/>
      </c>
      <c r="OP466" s="269" t="str">
        <f>IF(AND($A$466&lt;=AT$367,AT$367&lt;=$B$466),((1/3)*$E$466),"")</f>
        <v/>
      </c>
      <c r="OQ466" s="269" t="str">
        <f>IF(AND($A$466&lt;=AT$367,AT$367&lt;=$B$466),((2/3)*$E$466),"")</f>
        <v/>
      </c>
      <c r="OR466" s="269" t="str">
        <f>IF(AND($A$466&lt;=AU$367,AU$367&lt;=$B$466),$C$466,"")</f>
        <v/>
      </c>
      <c r="OS466" s="269" t="str">
        <f>IF(AND($A$466&lt;=AU$367,AU$367&lt;=$B$466),((1/3)*$C$466),"")</f>
        <v/>
      </c>
      <c r="OT466" s="269" t="str">
        <f>IF(AND($A$466&lt;=AU$367,AU$367&lt;=$B$466),((2/3)*$C$466),"")</f>
        <v/>
      </c>
      <c r="OU466" s="269" t="str">
        <f>IF(AND($A$466&lt;=AU$367,AU$367&lt;=$B$466),$D$466,"")</f>
        <v/>
      </c>
      <c r="OV466" s="269" t="str">
        <f>IF(AND($A$466&lt;=AU$367,AU$367&lt;=$B$466),((1/3)*$D$466),"")</f>
        <v/>
      </c>
      <c r="OW466" s="269" t="str">
        <f>IF(AND($A$466&lt;=AU$367,AU$367&lt;=$B$466),((2/3)*$D$466),"")</f>
        <v/>
      </c>
      <c r="OX466" s="269" t="str">
        <f>IF(AND($A$466&lt;=AU$367,AU$367&lt;=$B$466),$E$466,"")</f>
        <v/>
      </c>
      <c r="OY466" s="269" t="str">
        <f>IF(AND($A$466&lt;=AU$367,AU$367&lt;=$B$466),((1/3)*$E$466),"")</f>
        <v/>
      </c>
      <c r="OZ466" s="269" t="str">
        <f>IF(AND($A$466&lt;=AU$367,AU$367&lt;=$B$466),((2/3)*$E$466),"")</f>
        <v/>
      </c>
      <c r="PA466" s="269" t="str">
        <f>IF(AND($A$466&lt;=AV$367,AV$367&lt;=$B$466),$C$466,"")</f>
        <v/>
      </c>
      <c r="PB466" s="269" t="str">
        <f>IF(AND($A$466&lt;=AV$367,AV$367&lt;=$B$466),((1/3)*$C$466),"")</f>
        <v/>
      </c>
      <c r="PC466" s="269" t="str">
        <f>IF(AND($A$466&lt;=AV$367,AV$367&lt;=$B$466),((2/3)*$C$466),"")</f>
        <v/>
      </c>
      <c r="PD466" s="269" t="str">
        <f>IF(AND($A$466&lt;=AV$367,AV$367&lt;=$B$466),$D$466,"")</f>
        <v/>
      </c>
      <c r="PE466" s="269" t="str">
        <f>IF(AND($A$466&lt;=AV$367,AV$367&lt;=$B$466),((1/3)*$D$466),"")</f>
        <v/>
      </c>
      <c r="PF466" s="269" t="str">
        <f>IF(AND($A$466&lt;=AV$367,AV$367&lt;=$B$466),((2/3)*$D$466),"")</f>
        <v/>
      </c>
      <c r="PG466" s="269" t="str">
        <f>IF(AND($A$466&lt;=AV$367,AV$367&lt;=$B$466),$E$466,"")</f>
        <v/>
      </c>
      <c r="PH466" s="269" t="str">
        <f>IF(AND($A$466&lt;=AV$367,AV$367&lt;=$B$466),((1/3)*$E$466),"")</f>
        <v/>
      </c>
      <c r="PI466" s="269" t="str">
        <f>IF(AND($A$466&lt;=AV$367,AV$367&lt;=$B$466),((2/3)*$E$466),"")</f>
        <v/>
      </c>
      <c r="PJ466" s="269" t="str">
        <f>IF(AND($A$466&lt;=AW$367,AW$367&lt;=$B$466),$C$466,"")</f>
        <v/>
      </c>
      <c r="PK466" s="269" t="str">
        <f>IF(AND($A$466&lt;=AW$367,AW$367&lt;=$B$466),((1/3)*$C$466),"")</f>
        <v/>
      </c>
      <c r="PL466" s="269" t="str">
        <f>IF(AND($A$466&lt;=AW$367,AW$367&lt;=$B$466),((2/3)*$C$466),"")</f>
        <v/>
      </c>
      <c r="PM466" s="269" t="str">
        <f>IF(AND($A$466&lt;=AW$367,AW$367&lt;=$B$466),$D$466,"")</f>
        <v/>
      </c>
      <c r="PN466" s="269" t="str">
        <f>IF(AND($A$466&lt;=AW$367,AW$367&lt;=$B$466),((1/3)*$D$466),"")</f>
        <v/>
      </c>
      <c r="PO466" s="269" t="str">
        <f>IF(AND($A$466&lt;=AW$367,AW$367&lt;=$B$466),((2/3)*$D$466),"")</f>
        <v/>
      </c>
      <c r="PP466" s="269" t="str">
        <f>IF(AND($A$466&lt;=AW$367,AW$367&lt;=$B$466),$E$466,"")</f>
        <v/>
      </c>
      <c r="PQ466" s="269" t="str">
        <f>IF(AND($A$466&lt;=AW$367,AW$367&lt;=$B$466),((1/3)*$E$466),"")</f>
        <v/>
      </c>
      <c r="PR466" s="269" t="str">
        <f>IF(AND($A$466&lt;=AW$367,AW$367&lt;=$B$466),((2/3)*$E$466),"")</f>
        <v/>
      </c>
      <c r="PS466" s="269" t="str">
        <f>IF(AND($A$466&lt;=AX$367,AX$367&lt;=$B$466),$C$466,"")</f>
        <v/>
      </c>
      <c r="PT466" s="269" t="str">
        <f>IF(AND($A$466&lt;=AX$367,AX$367&lt;=$B$466),((1/3)*$C$466),"")</f>
        <v/>
      </c>
      <c r="PU466" s="269" t="str">
        <f>IF(AND($A$466&lt;=AX$367,AX$367&lt;=$B$466),((2/3)*$C$466),"")</f>
        <v/>
      </c>
      <c r="PV466" s="269" t="str">
        <f>IF(AND($A$466&lt;=AX$367,AX$367&lt;=$B$466),$D$466,"")</f>
        <v/>
      </c>
      <c r="PW466" s="269" t="str">
        <f>IF(AND($A$466&lt;=AX$367,AX$367&lt;=$B$466),((1/3)*$D$466),"")</f>
        <v/>
      </c>
      <c r="PX466" s="269" t="str">
        <f>IF(AND($A$466&lt;=AX$367,AX$367&lt;=$B$466),((2/3)*$D$466),"")</f>
        <v/>
      </c>
      <c r="PY466" s="269" t="str">
        <f>IF(AND($A$466&lt;=AX$367,AX$367&lt;=$B$466),$E$466,"")</f>
        <v/>
      </c>
      <c r="PZ466" s="269" t="str">
        <f>IF(AND($A$466&lt;=AX$367,AX$367&lt;=$B$466),((1/3)*$E$466),"")</f>
        <v/>
      </c>
      <c r="QA466" s="269" t="str">
        <f>IF(AND($A$466&lt;=AX$367,AX$367&lt;=$B$466),((2/3)*$E$466),"")</f>
        <v/>
      </c>
      <c r="QB466" s="269" t="str">
        <f>IF(AND($A$466&lt;=AY$367,AY$367&lt;=$B$466),$C$466,"")</f>
        <v/>
      </c>
      <c r="QC466" s="269" t="str">
        <f>IF(AND($A$466&lt;=AY$367,AY$367&lt;=$B$466),((1/3)*$C$466),"")</f>
        <v/>
      </c>
      <c r="QD466" s="269" t="str">
        <f>IF(AND($A$466&lt;=AY$367,AY$367&lt;=$B$466),((2/3)*$C$466),"")</f>
        <v/>
      </c>
      <c r="QE466" s="269" t="str">
        <f>IF(AND($A$466&lt;=AY$367,AY$367&lt;=$B$466),$D$466,"")</f>
        <v/>
      </c>
      <c r="QF466" s="269" t="str">
        <f>IF(AND($A$466&lt;=AY$367,AY$367&lt;=$B$466),((1/3)*$D$466),"")</f>
        <v/>
      </c>
      <c r="QG466" s="269" t="str">
        <f>IF(AND($A$466&lt;=AY$367,AY$367&lt;=$B$466),((2/3)*$D$466),"")</f>
        <v/>
      </c>
      <c r="QH466" s="269" t="str">
        <f>IF(AND($A$466&lt;=AY$367,AY$367&lt;=$B$466),$E$466,"")</f>
        <v/>
      </c>
      <c r="QI466" s="269" t="str">
        <f>IF(AND($A$466&lt;=AY$367,AY$367&lt;=$B$466),((1/3)*$E$466),"")</f>
        <v/>
      </c>
      <c r="QJ466" s="269" t="str">
        <f>IF(AND($A$466&lt;=AY$367,AY$367&lt;=$B$466),((2/3)*$E$466),"")</f>
        <v/>
      </c>
      <c r="QK466" s="269" t="str">
        <f>IF(AND($A$466&lt;=AZ$367,AZ$367&lt;=$B$466),$C$466,"")</f>
        <v/>
      </c>
      <c r="QL466" s="269" t="str">
        <f>IF(AND($A$466&lt;=AZ$367,AZ$367&lt;=$B$466),((1/3)*$C$466),"")</f>
        <v/>
      </c>
      <c r="QM466" s="269" t="str">
        <f>IF(AND($A$466&lt;=AZ$367,AZ$367&lt;=$B$466),((2/3)*$C$466),"")</f>
        <v/>
      </c>
      <c r="QN466" s="269" t="str">
        <f>IF(AND($A$466&lt;=AZ$367,AZ$367&lt;=$B$466),$D$466,"")</f>
        <v/>
      </c>
      <c r="QO466" s="269" t="str">
        <f>IF(AND($A$466&lt;=AZ$367,AZ$367&lt;=$B$466),((1/3)*$D$466),"")</f>
        <v/>
      </c>
      <c r="QP466" s="269" t="str">
        <f>IF(AND($A$466&lt;=AZ$367,AZ$367&lt;=$B$466),((2/3)*$D$466),"")</f>
        <v/>
      </c>
      <c r="QQ466" s="269" t="str">
        <f>IF(AND($A$466&lt;=AZ$367,AZ$367&lt;=$B$466),$E$466,"")</f>
        <v/>
      </c>
      <c r="QR466" s="269" t="str">
        <f>IF(AND($A$466&lt;=AZ$367,AZ$367&lt;=$B$466),((1/3)*$E$466),"")</f>
        <v/>
      </c>
      <c r="QS466" s="269" t="str">
        <f>IF(AND($A$466&lt;=AZ$367,AZ$367&lt;=$B$466),((2/3)*$E$466),"")</f>
        <v/>
      </c>
      <c r="QT466" s="269" t="str">
        <f>IF(AND($A$466&lt;=BA$367,BA$367&lt;=$B$466),$C$466,"")</f>
        <v/>
      </c>
      <c r="QU466" s="269" t="str">
        <f>IF(AND($A$466&lt;=BA$367,BA$367&lt;=$B$466),((1/3)*$C$466),"")</f>
        <v/>
      </c>
      <c r="QV466" s="269" t="str">
        <f>IF(AND($A$466&lt;=BA$367,BA$367&lt;=$B$466),((2/3)*$C$466),"")</f>
        <v/>
      </c>
      <c r="QW466" s="269" t="str">
        <f>IF(AND($A$466&lt;=BA$367,BA$367&lt;=$B$466),$D$466,"")</f>
        <v/>
      </c>
      <c r="QX466" s="269" t="str">
        <f>IF(AND($A$466&lt;=BA$367,BA$367&lt;=$B$466),((1/3)*$D$466),"")</f>
        <v/>
      </c>
      <c r="QY466" s="269" t="str">
        <f>IF(AND($A$466&lt;=BA$367,BA$367&lt;=$B$466),((2/3)*$D$466),"")</f>
        <v/>
      </c>
      <c r="QZ466" s="269" t="str">
        <f>IF(AND($A$466&lt;=BA$367,BA$367&lt;=$B$466),$E$466,"")</f>
        <v/>
      </c>
      <c r="RA466" s="269" t="str">
        <f>IF(AND($A$466&lt;=BA$367,BA$367&lt;=$B$466),((1/3)*$E$466),"")</f>
        <v/>
      </c>
      <c r="RB466" s="269" t="str">
        <f>IF(AND($A$466&lt;=BA$367,BA$367&lt;=$B$466),((2/3)*$E$466),"")</f>
        <v/>
      </c>
      <c r="RC466" s="269" t="str">
        <f>IF(AND($A$466&lt;=BB$367,BB$367&lt;=$B$466),$C$466,"")</f>
        <v/>
      </c>
      <c r="RD466" s="269" t="str">
        <f>IF(AND($A$466&lt;=BB$367,BB$367&lt;=$B$466),((1/3)*$C$466),"")</f>
        <v/>
      </c>
      <c r="RE466" s="269" t="str">
        <f>IF(AND($A$466&lt;=BB$367,BB$367&lt;=$B$466),((2/3)*$C$466),"")</f>
        <v/>
      </c>
      <c r="RF466" s="269" t="str">
        <f>IF(AND($A$466&lt;=BB$367,BB$367&lt;=$B$466),$D$466,"")</f>
        <v/>
      </c>
      <c r="RG466" s="269" t="str">
        <f>IF(AND($A$466&lt;=BB$367,BB$367&lt;=$B$466),((1/3)*$D$466),"")</f>
        <v/>
      </c>
      <c r="RH466" s="269" t="str">
        <f>IF(AND($A$466&lt;=BB$367,BB$367&lt;=$B$466),((2/3)*$D$466),"")</f>
        <v/>
      </c>
      <c r="RI466" s="269" t="str">
        <f>IF(AND($A$466&lt;=BB$367,BB$367&lt;=$B$466),$E$466,"")</f>
        <v/>
      </c>
      <c r="RJ466" s="269" t="str">
        <f>IF(AND($A$466&lt;=BB$367,BB$367&lt;=$B$466),((1/3)*$E$466),"")</f>
        <v/>
      </c>
      <c r="RK466" s="269" t="str">
        <f>IF(AND($A$466&lt;=BB$367,BB$367&lt;=$B$466),((2/3)*$E$466),"")</f>
        <v/>
      </c>
      <c r="RL466" s="269" t="str">
        <f>IF(AND($A$466&lt;=BC$367,BC$367&lt;=$B$466),$C$466,"")</f>
        <v/>
      </c>
      <c r="RM466" s="269" t="str">
        <f>IF(AND($A$466&lt;=BC$367,BC$367&lt;=$B$466),((1/3)*$C$466),"")</f>
        <v/>
      </c>
      <c r="RN466" s="269" t="str">
        <f>IF(AND($A$466&lt;=BC$367,BC$367&lt;=$B$466),((2/3)*$C$466),"")</f>
        <v/>
      </c>
      <c r="RO466" s="269" t="str">
        <f>IF(AND($A$466&lt;=BC$367,BC$367&lt;=$B$466),$D$466,"")</f>
        <v/>
      </c>
      <c r="RP466" s="269" t="str">
        <f>IF(AND($A$466&lt;=BC$367,BC$367&lt;=$B$466),((1/3)*$D$466),"")</f>
        <v/>
      </c>
      <c r="RQ466" s="269" t="str">
        <f>IF(AND($A$466&lt;=BC$367,BC$367&lt;=$B$466),((2/3)*$D$466),"")</f>
        <v/>
      </c>
      <c r="RR466" s="269" t="str">
        <f>IF(AND($A$466&lt;=BC$367,BC$367&lt;=$B$466),$E$466,"")</f>
        <v/>
      </c>
      <c r="RS466" s="269" t="str">
        <f>IF(AND($A$466&lt;=BC$367,BC$367&lt;=$B$466),((1/3)*$E$466),"")</f>
        <v/>
      </c>
      <c r="RT466" s="269" t="str">
        <f>IF(AND($A$466&lt;=BC$367,BC$367&lt;=$B$466),((2/3)*$E$466),"")</f>
        <v/>
      </c>
      <c r="RU466" s="269" t="str">
        <f>IF(AND($A$466&lt;=BD$367,BD$367&lt;=$B$466),$C$466,"")</f>
        <v/>
      </c>
      <c r="RV466" s="269" t="str">
        <f>IF(AND($A$466&lt;=BD$367,BD$367&lt;=$B$466),((1/3)*$C$466),"")</f>
        <v/>
      </c>
      <c r="RW466" s="269" t="str">
        <f>IF(AND($A$466&lt;=BD$367,BD$367&lt;=$B$466),((2/3)*$C$466),"")</f>
        <v/>
      </c>
      <c r="RX466" s="269" t="str">
        <f>IF(AND($A$466&lt;=BD$367,BD$367&lt;=$B$466),$D$466,"")</f>
        <v/>
      </c>
      <c r="RY466" s="269" t="str">
        <f>IF(AND($A$466&lt;=BD$367,BD$367&lt;=$B$466),((1/3)*$D$466),"")</f>
        <v/>
      </c>
      <c r="RZ466" s="269" t="str">
        <f>IF(AND($A$466&lt;=BD$367,BD$367&lt;=$B$466),((2/3)*$D$466),"")</f>
        <v/>
      </c>
      <c r="SA466" s="269" t="str">
        <f>IF(AND($A$466&lt;=BD$367,BD$367&lt;=$B$466),$E$466,"")</f>
        <v/>
      </c>
      <c r="SB466" s="269" t="str">
        <f>IF(AND($A$466&lt;=BD$367,BD$367&lt;=$B$466),((1/3)*$E$466),"")</f>
        <v/>
      </c>
      <c r="SC466" s="269" t="str">
        <f>IF(AND($A$466&lt;=BD$367,BD$367&lt;=$B$466),((2/3)*$E$466),"")</f>
        <v/>
      </c>
      <c r="SD466" s="269" t="str">
        <f>IF(AND($A$466&lt;=BE$367,BE$367&lt;=$B$466),$C$466,"")</f>
        <v/>
      </c>
      <c r="SE466" s="269" t="str">
        <f>IF(AND($A$466&lt;=BE$367,BE$367&lt;=$B$466),((1/3)*$C$466),"")</f>
        <v/>
      </c>
      <c r="SF466" s="269" t="str">
        <f>IF(AND($A$466&lt;=BE$367,BE$367&lt;=$B$466),((2/3)*$C$466),"")</f>
        <v/>
      </c>
      <c r="SG466" s="269" t="str">
        <f>IF(AND($A$466&lt;=BE$367,BE$367&lt;=$B$466),$D$466,"")</f>
        <v/>
      </c>
      <c r="SH466" s="269" t="str">
        <f>IF(AND($A$466&lt;=BE$367,BE$367&lt;=$B$466),((1/3)*$D$466),"")</f>
        <v/>
      </c>
      <c r="SI466" s="269" t="str">
        <f>IF(AND($A$466&lt;=BE$367,BE$367&lt;=$B$466),((2/3)*$D$466),"")</f>
        <v/>
      </c>
      <c r="SJ466" s="269" t="str">
        <f>IF(AND($A$466&lt;=BE$367,BE$367&lt;=$B$466),$E$466,"")</f>
        <v/>
      </c>
      <c r="SK466" s="269" t="str">
        <f>IF(AND($A$466&lt;=BE$367,BE$367&lt;=$B$466),((1/3)*$E$466),"")</f>
        <v/>
      </c>
      <c r="SL466" s="269" t="str">
        <f>IF(AND($A$466&lt;=BE$367,BE$367&lt;=$B$466),((2/3)*$E$466),"")</f>
        <v/>
      </c>
      <c r="SM466" s="269" t="str">
        <f>IF(AND($A$466&lt;=BF$367,BF$367&lt;=$B$466),$C$466,"")</f>
        <v/>
      </c>
      <c r="SN466" s="269" t="str">
        <f>IF(AND($A$466&lt;=BF$367,BF$367&lt;=$B$466),((1/3)*$C$466),"")</f>
        <v/>
      </c>
      <c r="SO466" s="269" t="str">
        <f>IF(AND($A$466&lt;=BF$367,BF$367&lt;=$B$466),((2/3)*$C$466),"")</f>
        <v/>
      </c>
      <c r="SP466" s="269" t="str">
        <f>IF(AND($A$466&lt;=BF$367,BF$367&lt;=$B$466),$D$466,"")</f>
        <v/>
      </c>
      <c r="SQ466" s="269" t="str">
        <f>IF(AND($A$466&lt;=BF$367,BF$367&lt;=$B$466),((1/3)*$D$466),"")</f>
        <v/>
      </c>
      <c r="SR466" s="269" t="str">
        <f>IF(AND($A$466&lt;=BF$367,BF$367&lt;=$B$466),((2/3)*$D$466),"")</f>
        <v/>
      </c>
      <c r="SS466" s="269" t="str">
        <f>IF(AND($A$466&lt;=BF$367,BF$367&lt;=$B$466),$E$466,"")</f>
        <v/>
      </c>
      <c r="ST466" s="269" t="str">
        <f>IF(AND($A$466&lt;=BF$367,BF$367&lt;=$B$466),((1/3)*$E$466),"")</f>
        <v/>
      </c>
      <c r="SU466" s="269" t="str">
        <f>IF(AND($A$466&lt;=BF$367,BF$367&lt;=$B$466),((2/3)*$E$466),"")</f>
        <v/>
      </c>
      <c r="SV466" s="269" t="str">
        <f>IF(AND($A$466&lt;=BG$367,BG$367&lt;=$B$466),$C$466,"")</f>
        <v/>
      </c>
      <c r="SW466" s="269" t="str">
        <f>IF(AND($A$466&lt;=BG$367,BG$367&lt;=$B$466),((1/3)*$C$466),"")</f>
        <v/>
      </c>
      <c r="SX466" s="269" t="str">
        <f>IF(AND($A$466&lt;=BG$367,BG$367&lt;=$B$466),((2/3)*$C$466),"")</f>
        <v/>
      </c>
      <c r="SY466" s="269" t="str">
        <f>IF(AND($A$466&lt;=BG$367,BG$367&lt;=$B$466),$D$466,"")</f>
        <v/>
      </c>
      <c r="SZ466" s="269" t="str">
        <f>IF(AND($A$466&lt;=BG$367,BG$367&lt;=$B$466),((1/3)*$D$466),"")</f>
        <v/>
      </c>
      <c r="TA466" s="269" t="str">
        <f>IF(AND($A$466&lt;=BG$367,BG$367&lt;=$B$466),((2/3)*$D$466),"")</f>
        <v/>
      </c>
      <c r="TB466" s="269" t="str">
        <f>IF(AND($A$466&lt;=BG$367,BG$367&lt;=$B$466),$E$466,"")</f>
        <v/>
      </c>
      <c r="TC466" s="269" t="str">
        <f>IF(AND($A$466&lt;=BG$367,BG$367&lt;=$B$466),((1/3)*$E$466),"")</f>
        <v/>
      </c>
      <c r="TD466" s="269" t="str">
        <f>IF(AND($A$466&lt;=BG$367,BG$367&lt;=$B$466),((2/3)*$E$466),"")</f>
        <v/>
      </c>
      <c r="TE466" s="269" t="str">
        <f>IF(AND($A$466&lt;=BH$367,BH$367&lt;=$B$466),$C$466,"")</f>
        <v/>
      </c>
      <c r="TF466" s="269" t="str">
        <f>IF(AND($A$466&lt;=BH$367,BH$367&lt;=$B$466),((1/3)*$C$466),"")</f>
        <v/>
      </c>
      <c r="TG466" s="269" t="str">
        <f>IF(AND($A$466&lt;=BH$367,BH$367&lt;=$B$466),((2/3)*$C$466),"")</f>
        <v/>
      </c>
      <c r="TH466" s="269" t="str">
        <f>IF(AND($A$466&lt;=BH$367,BH$367&lt;=$B$466),$D$466,"")</f>
        <v/>
      </c>
      <c r="TI466" s="269" t="str">
        <f>IF(AND($A$466&lt;=BH$367,BH$367&lt;=$B$466),((1/3)*$D$466),"")</f>
        <v/>
      </c>
      <c r="TJ466" s="269" t="str">
        <f>IF(AND($A$466&lt;=BH$367,BH$367&lt;=$B$466),((2/3)*$D$466),"")</f>
        <v/>
      </c>
      <c r="TK466" s="269" t="str">
        <f>IF(AND($A$466&lt;=BH$367,BH$367&lt;=$B$466),$E$466,"")</f>
        <v/>
      </c>
      <c r="TL466" s="269" t="str">
        <f>IF(AND($A$466&lt;=BH$367,BH$367&lt;=$B$466),((1/3)*$E$466),"")</f>
        <v/>
      </c>
      <c r="TM466" s="269" t="str">
        <f>IF(AND($A$466&lt;=BH$367,BH$367&lt;=$B$466),((2/3)*$E$466),"")</f>
        <v/>
      </c>
      <c r="TN466" s="269" t="str">
        <f>IF(AND($A$466&lt;=BI$367,BI$367&lt;=$B$466),$C$466,"")</f>
        <v/>
      </c>
      <c r="TO466" s="269" t="str">
        <f>IF(AND($A$466&lt;=BI$367,BI$367&lt;=$B$466),((1/3)*$C$466),"")</f>
        <v/>
      </c>
      <c r="TP466" s="269" t="str">
        <f>IF(AND($A$466&lt;=BI$367,BI$367&lt;=$B$466),((2/3)*$C$466),"")</f>
        <v/>
      </c>
      <c r="TQ466" s="269" t="str">
        <f>IF(AND($A$466&lt;=BI$367,BI$367&lt;=$B$466),$D$466,"")</f>
        <v/>
      </c>
      <c r="TR466" s="269" t="str">
        <f>IF(AND($A$466&lt;=BI$367,BI$367&lt;=$B$466),((1/3)*$D$466),"")</f>
        <v/>
      </c>
      <c r="TS466" s="269" t="str">
        <f>IF(AND($A$466&lt;=BI$367,BI$367&lt;=$B$466),((2/3)*$D$466),"")</f>
        <v/>
      </c>
      <c r="TT466" s="269" t="str">
        <f>IF(AND($A$466&lt;=BI$367,BI$367&lt;=$B$466),$E$466,"")</f>
        <v/>
      </c>
      <c r="TU466" s="269" t="str">
        <f>IF(AND($A$466&lt;=BI$367,BI$367&lt;=$B$466),((1/3)*$E$466),"")</f>
        <v/>
      </c>
      <c r="TV466" s="269" t="str">
        <f>IF(AND($A$466&lt;=BI$367,BI$367&lt;=$B$466),((2/3)*$E$466),"")</f>
        <v/>
      </c>
      <c r="TW466" s="269" t="str">
        <f>IF(AND($A$466&lt;=BJ$367,BJ$367&lt;=$B$466),$C$466,"")</f>
        <v/>
      </c>
      <c r="TX466" s="269" t="str">
        <f>IF(AND($A$466&lt;=BJ$367,BJ$367&lt;=$B$466),((1/3)*$C$466),"")</f>
        <v/>
      </c>
      <c r="TY466" s="269" t="str">
        <f>IF(AND($A$466&lt;=BJ$367,BJ$367&lt;=$B$466),((2/3)*$C$466),"")</f>
        <v/>
      </c>
      <c r="TZ466" s="269" t="str">
        <f>IF(AND($A$466&lt;=BJ$367,BJ$367&lt;=$B$466),$D$466,"")</f>
        <v/>
      </c>
      <c r="UA466" s="269" t="str">
        <f>IF(AND($A$466&lt;=BJ$367,BJ$367&lt;=$B$466),((1/3)*$D$466),"")</f>
        <v/>
      </c>
      <c r="UB466" s="269" t="str">
        <f>IF(AND($A$466&lt;=BJ$367,BJ$367&lt;=$B$466),((2/3)*$D$466),"")</f>
        <v/>
      </c>
      <c r="UC466" s="269" t="str">
        <f>IF(AND($A$466&lt;=BJ$367,BJ$367&lt;=$B$466),$E$466,"")</f>
        <v/>
      </c>
      <c r="UD466" s="269" t="str">
        <f>IF(AND($A$466&lt;=BJ$367,BJ$367&lt;=$B$466),((1/3)*$E$466),"")</f>
        <v/>
      </c>
      <c r="UE466" s="269" t="str">
        <f>IF(AND($A$466&lt;=BJ$367,BJ$367&lt;=$B$466),((2/3)*$E$466),"")</f>
        <v/>
      </c>
      <c r="UF466" s="269" t="str">
        <f>IF(AND($A$466&lt;=BK$367,BK$367&lt;=$B$466),$C$466,"")</f>
        <v/>
      </c>
      <c r="UG466" s="269" t="str">
        <f>IF(AND($A$466&lt;=BK$367,BK$367&lt;=$B$466),((1/3)*$C$466),"")</f>
        <v/>
      </c>
      <c r="UH466" s="269" t="str">
        <f>IF(AND($A$466&lt;=BK$367,BK$367&lt;=$B$466),((2/3)*$C$466),"")</f>
        <v/>
      </c>
      <c r="UI466" s="269" t="str">
        <f>IF(AND($A$466&lt;=BK$367,BK$367&lt;=$B$466),$D$466,"")</f>
        <v/>
      </c>
      <c r="UJ466" s="269" t="str">
        <f>IF(AND($A$466&lt;=BK$367,BK$367&lt;=$B$466),((1/3)*$D$466),"")</f>
        <v/>
      </c>
      <c r="UK466" s="269" t="str">
        <f>IF(AND($A$466&lt;=BK$367,BK$367&lt;=$B$466),((2/3)*$D$466),"")</f>
        <v/>
      </c>
      <c r="UL466" s="269" t="str">
        <f>IF(AND($A$466&lt;=BK$367,BK$367&lt;=$B$466),$E$466,"")</f>
        <v/>
      </c>
      <c r="UM466" s="269" t="str">
        <f>IF(AND($A$466&lt;=BK$367,BK$367&lt;=$B$466),((1/3)*$E$466),"")</f>
        <v/>
      </c>
      <c r="UN466" s="269" t="str">
        <f>IF(AND($A$466&lt;=BK$367,BK$367&lt;=$B$466),((2/3)*$E$466),"")</f>
        <v/>
      </c>
      <c r="UO466" s="269" t="str">
        <f>IF(AND($A$466&lt;=BL$367,BL$367&lt;=$B$466),$C$466,"")</f>
        <v/>
      </c>
      <c r="UP466" s="269" t="str">
        <f>IF(AND($A$466&lt;=BL$367,BL$367&lt;=$B$466),((1/3)*$C$466),"")</f>
        <v/>
      </c>
      <c r="UQ466" s="269" t="str">
        <f>IF(AND($A$466&lt;=BL$367,BL$367&lt;=$B$466),((2/3)*$C$466),"")</f>
        <v/>
      </c>
      <c r="UR466" s="269" t="str">
        <f>IF(AND($A$466&lt;=BL$367,BL$367&lt;=$B$466),$D$466,"")</f>
        <v/>
      </c>
      <c r="US466" s="269" t="str">
        <f>IF(AND($A$466&lt;=BL$367,BL$367&lt;=$B$466),((1/3)*$D$466),"")</f>
        <v/>
      </c>
      <c r="UT466" s="269" t="str">
        <f>IF(AND($A$466&lt;=BL$367,BL$367&lt;=$B$466),((2/3)*$D$466),"")</f>
        <v/>
      </c>
      <c r="UU466" s="269" t="str">
        <f>IF(AND($A$466&lt;=BL$367,BL$367&lt;=$B$466),$E$466,"")</f>
        <v/>
      </c>
      <c r="UV466" s="269" t="str">
        <f>IF(AND($A$466&lt;=BL$367,BL$367&lt;=$B$466),((1/3)*$E$466),"")</f>
        <v/>
      </c>
      <c r="UW466" s="269" t="str">
        <f>IF(AND($A$466&lt;=BL$367,BL$367&lt;=$B$466),((2/3)*$E$466),"")</f>
        <v/>
      </c>
      <c r="UX466" s="269" t="str">
        <f>IF(AND($A$466&lt;=BM$367,BM$367&lt;=$B$466),$C$466,"")</f>
        <v/>
      </c>
      <c r="UY466" s="269" t="str">
        <f>IF(AND($A$466&lt;=BM$367,BM$367&lt;=$B$466),((1/3)*$C$466),"")</f>
        <v/>
      </c>
      <c r="UZ466" s="269" t="str">
        <f>IF(AND($A$466&lt;=BM$367,BM$367&lt;=$B$466),((2/3)*$C$466),"")</f>
        <v/>
      </c>
      <c r="VA466" s="269" t="str">
        <f>IF(AND($A$466&lt;=BM$367,BM$367&lt;=$B$466),$D$466,"")</f>
        <v/>
      </c>
      <c r="VB466" s="269" t="str">
        <f>IF(AND($A$466&lt;=BM$367,BM$367&lt;=$B$466),((1/3)*$D$466),"")</f>
        <v/>
      </c>
      <c r="VC466" s="269" t="str">
        <f>IF(AND($A$466&lt;=BM$367,BM$367&lt;=$B$466),((2/3)*$D$466),"")</f>
        <v/>
      </c>
      <c r="VD466" s="269" t="str">
        <f>IF(AND($A$466&lt;=BM$367,BM$367&lt;=$B$466),$E$466,"")</f>
        <v/>
      </c>
      <c r="VE466" s="269" t="str">
        <f>IF(AND($A$466&lt;=BM$367,BM$367&lt;=$B$466),((1/3)*$E$466),"")</f>
        <v/>
      </c>
      <c r="VF466" s="269" t="str">
        <f>IF(AND($A$466&lt;=BM$367,BM$367&lt;=$B$466),((2/3)*$E$466),"")</f>
        <v/>
      </c>
      <c r="VG466" s="269" t="str">
        <f>IF(AND($A$466&lt;=BN$367,BN$367&lt;=$B$466),$C$466,"")</f>
        <v/>
      </c>
      <c r="VH466" s="269" t="str">
        <f>IF(AND($A$466&lt;=BN$367,BN$367&lt;=$B$466),((1/3)*$C$466),"")</f>
        <v/>
      </c>
      <c r="VI466" s="269" t="str">
        <f>IF(AND($A$466&lt;=BN$367,BN$367&lt;=$B$466),((2/3)*$C$466),"")</f>
        <v/>
      </c>
      <c r="VJ466" s="269" t="str">
        <f>IF(AND($A$466&lt;=BN$367,BN$367&lt;=$B$466),$D$466,"")</f>
        <v/>
      </c>
      <c r="VK466" s="269" t="str">
        <f>IF(AND($A$466&lt;=BN$367,BN$367&lt;=$B$466),((1/3)*$D$466),"")</f>
        <v/>
      </c>
      <c r="VL466" s="269" t="str">
        <f>IF(AND($A$466&lt;=BN$367,BN$367&lt;=$B$466),((2/3)*$D$466),"")</f>
        <v/>
      </c>
      <c r="VM466" s="269" t="str">
        <f>IF(AND($A$466&lt;=BN$367,BN$367&lt;=$B$466),$E$466,"")</f>
        <v/>
      </c>
      <c r="VN466" s="269" t="str">
        <f>IF(AND($A$466&lt;=BN$367,BN$367&lt;=$B$466),((1/3)*$E$466),"")</f>
        <v/>
      </c>
      <c r="VO466" s="269" t="str">
        <f>IF(AND($A$466&lt;=BN$367,BN$367&lt;=$B$466),((2/3)*$E$466),"")</f>
        <v/>
      </c>
      <c r="VP466" s="269" t="str">
        <f>IF(AND($A$466&lt;=BO$367,BO$367&lt;=$B$466),$C$466,"")</f>
        <v/>
      </c>
      <c r="VQ466" s="269" t="str">
        <f>IF(AND($A$466&lt;=BO$367,BO$367&lt;=$B$466),((1/3)*$C$466),"")</f>
        <v/>
      </c>
      <c r="VR466" s="269" t="str">
        <f>IF(AND($A$466&lt;=BO$367,BO$367&lt;=$B$466),((2/3)*$C$466),"")</f>
        <v/>
      </c>
      <c r="VS466" s="269" t="str">
        <f>IF(AND($A$466&lt;=BO$367,BO$367&lt;=$B$466),$D$466,"")</f>
        <v/>
      </c>
      <c r="VT466" s="269" t="str">
        <f>IF(AND($A$466&lt;=BO$367,BO$367&lt;=$B$466),((1/3)*$D$466),"")</f>
        <v/>
      </c>
      <c r="VU466" s="269" t="str">
        <f>IF(AND($A$466&lt;=BO$367,BO$367&lt;=$B$466),((2/3)*$D$466),"")</f>
        <v/>
      </c>
      <c r="VV466" s="269" t="str">
        <f>IF(AND($A$466&lt;=BO$367,BO$367&lt;=$B$466),$E$466,"")</f>
        <v/>
      </c>
      <c r="VW466" s="269" t="str">
        <f>IF(AND($A$466&lt;=BO$367,BO$367&lt;=$B$466),((1/3)*$E$466),"")</f>
        <v/>
      </c>
      <c r="VX466" s="269" t="str">
        <f>IF(AND($A$466&lt;=BO$367,BO$367&lt;=$B$466),((2/3)*$E$466),"")</f>
        <v/>
      </c>
      <c r="VY466" s="269" t="str">
        <f>IF(AND($A$466&lt;=BP$367,BP$367&lt;=$B$466),$C$466,"")</f>
        <v/>
      </c>
      <c r="VZ466" s="269" t="str">
        <f>IF(AND($A$466&lt;=BP$367,BP$367&lt;=$B$466),((1/3)*$C$466),"")</f>
        <v/>
      </c>
      <c r="WA466" s="269" t="str">
        <f>IF(AND($A$466&lt;=BP$367,BP$367&lt;=$B$466),((2/3)*$C$466),"")</f>
        <v/>
      </c>
      <c r="WB466" s="269" t="str">
        <f>IF(AND($A$466&lt;=BP$367,BP$367&lt;=$B$466),$D$466,"")</f>
        <v/>
      </c>
      <c r="WC466" s="269" t="str">
        <f>IF(AND($A$466&lt;=BP$367,BP$367&lt;=$B$466),((1/3)*$D$466),"")</f>
        <v/>
      </c>
      <c r="WD466" s="269" t="str">
        <f>IF(AND($A$466&lt;=BP$367,BP$367&lt;=$B$466),((2/3)*$D$466),"")</f>
        <v/>
      </c>
      <c r="WE466" s="269" t="str">
        <f>IF(AND($A$466&lt;=BP$367,BP$367&lt;=$B$466),$E$466,"")</f>
        <v/>
      </c>
      <c r="WF466" s="269" t="str">
        <f>IF(AND($A$466&lt;=BP$367,BP$367&lt;=$B$466),((1/3)*$E$466),"")</f>
        <v/>
      </c>
      <c r="WG466" s="269" t="str">
        <f>IF(AND($A$466&lt;=BP$367,BP$367&lt;=$B$466),((2/3)*$E$466),"")</f>
        <v/>
      </c>
      <c r="WH466" s="269" t="str">
        <f>IF(AND($A$466&lt;=BQ$367,BQ$367&lt;=$B$466),$C$466,"")</f>
        <v/>
      </c>
      <c r="WI466" s="269" t="str">
        <f>IF(AND($A$466&lt;=BQ$367,BQ$367&lt;=$B$466),((1/3)*$C$466),"")</f>
        <v/>
      </c>
      <c r="WJ466" s="269" t="str">
        <f>IF(AND($A$466&lt;=BQ$367,BQ$367&lt;=$B$466),((2/3)*$C$466),"")</f>
        <v/>
      </c>
      <c r="WK466" s="269" t="str">
        <f>IF(AND($A$466&lt;=BQ$367,BQ$367&lt;=$B$466),$D$466,"")</f>
        <v/>
      </c>
      <c r="WL466" s="269" t="str">
        <f>IF(AND($A$466&lt;=BQ$367,BQ$367&lt;=$B$466),((1/3)*$D$466),"")</f>
        <v/>
      </c>
      <c r="WM466" s="269" t="str">
        <f>IF(AND($A$466&lt;=BQ$367,BQ$367&lt;=$B$466),((2/3)*$D$466),"")</f>
        <v/>
      </c>
      <c r="WN466" s="269" t="str">
        <f>IF(AND($A$466&lt;=BQ$367,BQ$367&lt;=$B$466),$E$466,"")</f>
        <v/>
      </c>
      <c r="WO466" s="269" t="str">
        <f>IF(AND($A$466&lt;=BQ$367,BQ$367&lt;=$B$466),((1/3)*$E$466),"")</f>
        <v/>
      </c>
      <c r="WP466" s="269" t="str">
        <f>IF(AND($A$466&lt;=BQ$367,BQ$367&lt;=$B$466),((2/3)*$E$466),"")</f>
        <v/>
      </c>
      <c r="WQ466" s="269" t="str">
        <f>IF(AND($A$466&lt;=BR$367,BR$367&lt;=$B$466),$C$466,"")</f>
        <v/>
      </c>
      <c r="WR466" s="269" t="str">
        <f>IF(AND($A$466&lt;=BR$367,BR$367&lt;=$B$466),((1/3)*$C$466),"")</f>
        <v/>
      </c>
      <c r="WS466" s="269" t="str">
        <f>IF(AND($A$466&lt;=BR$367,BR$367&lt;=$B$466),((2/3)*$C$466),"")</f>
        <v/>
      </c>
      <c r="WT466" s="269" t="str">
        <f>IF(AND($A$466&lt;=BR$367,BR$367&lt;=$B$466),$D$466,"")</f>
        <v/>
      </c>
      <c r="WU466" s="269" t="str">
        <f>IF(AND($A$466&lt;=BR$367,BR$367&lt;=$B$466),((1/3)*$D$466),"")</f>
        <v/>
      </c>
      <c r="WV466" s="269" t="str">
        <f>IF(AND($A$466&lt;=BR$367,BR$367&lt;=$B$466),((2/3)*$D$466),"")</f>
        <v/>
      </c>
      <c r="WW466" s="269" t="str">
        <f>IF(AND($A$466&lt;=BR$367,BR$367&lt;=$B$466),$E$466,"")</f>
        <v/>
      </c>
      <c r="WX466" s="269" t="str">
        <f>IF(AND($A$466&lt;=BR$367,BR$367&lt;=$B$466),((1/3)*$E$466),"")</f>
        <v/>
      </c>
      <c r="WY466" s="269" t="str">
        <f>IF(AND($A$466&lt;=BR$367,BR$367&lt;=$B$466),((2/3)*$E$466),"")</f>
        <v/>
      </c>
      <c r="WZ466" s="269" t="str">
        <f>IF(AND($A$466&lt;=BS$367,BS$367&lt;=$B$466),$C$466,"")</f>
        <v/>
      </c>
      <c r="XA466" s="269" t="str">
        <f>IF(AND($A$466&lt;=BS$367,BS$367&lt;=$B$466),((1/3)*$C$466),"")</f>
        <v/>
      </c>
      <c r="XB466" s="269" t="str">
        <f>IF(AND($A$466&lt;=BS$367,BS$367&lt;=$B$466),((2/3)*$C$466),"")</f>
        <v/>
      </c>
      <c r="XC466" s="269" t="str">
        <f>IF(AND($A$466&lt;=BS$367,BS$367&lt;=$B$466),$D$466,"")</f>
        <v/>
      </c>
      <c r="XD466" s="269" t="str">
        <f>IF(AND($A$466&lt;=BS$367,BS$367&lt;=$B$466),((1/3)*$D$466),"")</f>
        <v/>
      </c>
      <c r="XE466" s="269" t="str">
        <f>IF(AND($A$466&lt;=BS$367,BS$367&lt;=$B$466),((2/3)*$D$466),"")</f>
        <v/>
      </c>
      <c r="XF466" s="269" t="str">
        <f>IF(AND($A$466&lt;=BS$367,BS$367&lt;=$B$466),$E$466,"")</f>
        <v/>
      </c>
      <c r="XG466" s="269" t="str">
        <f>IF(AND($A$466&lt;=BS$367,BS$367&lt;=$B$466),((1/3)*$E$466),"")</f>
        <v/>
      </c>
      <c r="XH466" s="269" t="str">
        <f>IF(AND($A$466&lt;=BS$367,BS$367&lt;=$B$466),((2/3)*$E$466),"")</f>
        <v/>
      </c>
      <c r="XI466" s="269" t="str">
        <f>IF(AND($A$466&lt;=BT$367,BT$367&lt;=$B$466),$C$466,"")</f>
        <v/>
      </c>
      <c r="XJ466" s="269" t="str">
        <f>IF(AND($A$466&lt;=BT$367,BT$367&lt;=$B$466),((1/3)*$C$466),"")</f>
        <v/>
      </c>
      <c r="XK466" s="269" t="str">
        <f>IF(AND($A$466&lt;=BT$367,BT$367&lt;=$B$466),((2/3)*$C$466),"")</f>
        <v/>
      </c>
      <c r="XL466" s="269" t="str">
        <f>IF(AND($A$466&lt;=BT$367,BT$367&lt;=$B$466),$D$466,"")</f>
        <v/>
      </c>
      <c r="XM466" s="269" t="str">
        <f>IF(AND($A$466&lt;=BT$367,BT$367&lt;=$B$466),((1/3)*$D$466),"")</f>
        <v/>
      </c>
      <c r="XN466" s="269" t="str">
        <f>IF(AND($A$466&lt;=BT$367,BT$367&lt;=$B$466),((2/3)*$D$466),"")</f>
        <v/>
      </c>
      <c r="XO466" s="269" t="str">
        <f>IF(AND($A$466&lt;=BT$367,BT$367&lt;=$B$466),$E$466,"")</f>
        <v/>
      </c>
      <c r="XP466" s="269" t="str">
        <f>IF(AND($A$466&lt;=BT$367,BT$367&lt;=$B$466),((1/3)*$E$466),"")</f>
        <v/>
      </c>
      <c r="XQ466" s="269" t="str">
        <f>IF(AND($A$466&lt;=BT$367,BT$367&lt;=$B$466),((2/3)*$E$466),"")</f>
        <v/>
      </c>
      <c r="XR466" s="269" t="str">
        <f>IF(AND($A$466&lt;=BU$367,BU$367&lt;=$B$466),$C$466,"")</f>
        <v/>
      </c>
      <c r="XS466" s="269" t="str">
        <f>IF(AND($A$466&lt;=BU$367,BU$367&lt;=$B$466),((1/3)*$C$466),"")</f>
        <v/>
      </c>
      <c r="XT466" s="269" t="str">
        <f>IF(AND($A$466&lt;=BU$367,BU$367&lt;=$B$466),((2/3)*$C$466),"")</f>
        <v/>
      </c>
      <c r="XU466" s="269" t="str">
        <f>IF(AND($A$466&lt;=BU$367,BU$367&lt;=$B$466),$D$466,"")</f>
        <v/>
      </c>
      <c r="XV466" s="269" t="str">
        <f>IF(AND($A$466&lt;=BU$367,BU$367&lt;=$B$466),((1/3)*$D$466),"")</f>
        <v/>
      </c>
      <c r="XW466" s="269" t="str">
        <f>IF(AND($A$466&lt;=BU$367,BU$367&lt;=$B$466),((2/3)*$D$466),"")</f>
        <v/>
      </c>
      <c r="XX466" s="269" t="str">
        <f>IF(AND($A$466&lt;=BU$367,BU$367&lt;=$B$466),$E$466,"")</f>
        <v/>
      </c>
      <c r="XY466" s="269" t="str">
        <f>IF(AND($A$466&lt;=BU$367,BU$367&lt;=$B$466),((1/3)*$E$466),"")</f>
        <v/>
      </c>
      <c r="XZ466" s="269" t="str">
        <f>IF(AND($A$466&lt;=BU$367,BU$367&lt;=$B$466),((2/3)*$E$466),"")</f>
        <v/>
      </c>
      <c r="YA466" s="269" t="str">
        <f>IF(AND($A$466&lt;=BV$367,BV$367&lt;=$B$466),$C$466,"")</f>
        <v/>
      </c>
      <c r="YB466" s="269" t="str">
        <f>IF(AND($A$466&lt;=BV$367,BV$367&lt;=$B$466),((1/3)*$C$466),"")</f>
        <v/>
      </c>
      <c r="YC466" s="269" t="str">
        <f>IF(AND($A$466&lt;=BV$367,BV$367&lt;=$B$466),((2/3)*$C$466),"")</f>
        <v/>
      </c>
      <c r="YD466" s="269" t="str">
        <f>IF(AND($A$466&lt;=BV$367,BV$367&lt;=$B$466),$D$466,"")</f>
        <v/>
      </c>
      <c r="YE466" s="269" t="str">
        <f>IF(AND($A$466&lt;=BV$367,BV$367&lt;=$B$466),((1/3)*$D$466),"")</f>
        <v/>
      </c>
      <c r="YF466" s="269" t="str">
        <f>IF(AND($A$466&lt;=BV$367,BV$367&lt;=$B$466),((2/3)*$D$466),"")</f>
        <v/>
      </c>
      <c r="YG466" s="269" t="str">
        <f>IF(AND($A$466&lt;=BV$367,BV$367&lt;=$B$466),$E$466,"")</f>
        <v/>
      </c>
      <c r="YH466" s="269" t="str">
        <f>IF(AND($A$466&lt;=BV$367,BV$367&lt;=$B$466),((1/3)*$E$466),"")</f>
        <v/>
      </c>
      <c r="YI466" s="269" t="str">
        <f>IF(AND($A$466&lt;=BV$367,BV$367&lt;=$B$466),((2/3)*$E$466),"")</f>
        <v/>
      </c>
      <c r="YJ466" s="269" t="str">
        <f>IF(AND($A$466&lt;=BW$367,BW$367&lt;=$B$466),$C$466,"")</f>
        <v/>
      </c>
      <c r="YK466" s="269" t="str">
        <f>IF(AND($A$466&lt;=BW$367,BW$367&lt;=$B$466),((1/3)*$C$466),"")</f>
        <v/>
      </c>
      <c r="YL466" s="269" t="str">
        <f>IF(AND($A$466&lt;=BW$367,BW$367&lt;=$B$466),((2/3)*$C$466),"")</f>
        <v/>
      </c>
      <c r="YM466" s="269" t="str">
        <f>IF(AND($A$466&lt;=BW$367,BW$367&lt;=$B$466),$D$466,"")</f>
        <v/>
      </c>
      <c r="YN466" s="269" t="str">
        <f>IF(AND($A$466&lt;=BW$367,BW$367&lt;=$B$466),((1/3)*$D$466),"")</f>
        <v/>
      </c>
      <c r="YO466" s="269" t="str">
        <f>IF(AND($A$466&lt;=BW$367,BW$367&lt;=$B$466),((2/3)*$D$466),"")</f>
        <v/>
      </c>
      <c r="YP466" s="269" t="str">
        <f>IF(AND($A$466&lt;=BW$367,BW$367&lt;=$B$466),$E$466,"")</f>
        <v/>
      </c>
      <c r="YQ466" s="269" t="str">
        <f>IF(AND($A$466&lt;=BW$367,BW$367&lt;=$B$466),((1/3)*$E$466),"")</f>
        <v/>
      </c>
      <c r="YR466" s="269" t="str">
        <f>IF(AND($A$466&lt;=BW$367,BW$367&lt;=$B$466),((2/3)*$E$466),"")</f>
        <v/>
      </c>
      <c r="YS466" s="269" t="str">
        <f>IF(AND($A$466&lt;=BX$367,BX$367&lt;=$B$466),$C$466,"")</f>
        <v/>
      </c>
      <c r="YT466" s="269" t="str">
        <f>IF(AND($A$466&lt;=BX$367,BX$367&lt;=$B$466),((1/3)*$C$466),"")</f>
        <v/>
      </c>
      <c r="YU466" s="269" t="str">
        <f>IF(AND($A$466&lt;=BX$367,BX$367&lt;=$B$466),((2/3)*$C$466),"")</f>
        <v/>
      </c>
      <c r="YV466" s="269" t="str">
        <f>IF(AND($A$466&lt;=BX$367,BX$367&lt;=$B$466),$D$466,"")</f>
        <v/>
      </c>
      <c r="YW466" s="269" t="str">
        <f>IF(AND($A$466&lt;=BX$367,BX$367&lt;=$B$466),((1/3)*$D$466),"")</f>
        <v/>
      </c>
      <c r="YX466" s="269" t="str">
        <f>IF(AND($A$466&lt;=BX$367,BX$367&lt;=$B$466),((2/3)*$D$466),"")</f>
        <v/>
      </c>
      <c r="YY466" s="269" t="str">
        <f>IF(AND($A$466&lt;=BX$367,BX$367&lt;=$B$466),$E$466,"")</f>
        <v/>
      </c>
      <c r="YZ466" s="269" t="str">
        <f>IF(AND($A$466&lt;=BX$367,BX$367&lt;=$B$466),((1/3)*$E$466),"")</f>
        <v/>
      </c>
      <c r="ZA466" s="269" t="str">
        <f>IF(AND($A$466&lt;=BX$367,BX$367&lt;=$B$466),((2/3)*$E$466),"")</f>
        <v/>
      </c>
      <c r="ZB466" s="269" t="str">
        <f>IF(AND($A$466&lt;=BY$367,BY$367&lt;=$B$466),$C$466,"")</f>
        <v/>
      </c>
      <c r="ZC466" s="269" t="str">
        <f>IF(AND($A$466&lt;=BY$367,BY$367&lt;=$B$466),((1/3)*$C$466),"")</f>
        <v/>
      </c>
      <c r="ZD466" s="269" t="str">
        <f>IF(AND($A$466&lt;=BY$367,BY$367&lt;=$B$466),((2/3)*$C$466),"")</f>
        <v/>
      </c>
      <c r="ZE466" s="269" t="str">
        <f>IF(AND($A$466&lt;=BY$367,BY$367&lt;=$B$466),$D$466,"")</f>
        <v/>
      </c>
      <c r="ZF466" s="269" t="str">
        <f>IF(AND($A$466&lt;=BY$367,BY$367&lt;=$B$466),((1/3)*$D$466),"")</f>
        <v/>
      </c>
      <c r="ZG466" s="269" t="str">
        <f>IF(AND($A$466&lt;=BY$367,BY$367&lt;=$B$466),((2/3)*$D$466),"")</f>
        <v/>
      </c>
      <c r="ZH466" s="269" t="str">
        <f>IF(AND($A$466&lt;=BY$367,BY$367&lt;=$B$466),$E$466,"")</f>
        <v/>
      </c>
      <c r="ZI466" s="269" t="str">
        <f>IF(AND($A$466&lt;=BY$367,BY$367&lt;=$B$466),((1/3)*$E$466),"")</f>
        <v/>
      </c>
      <c r="ZJ466" s="269" t="str">
        <f>IF(AND($A$466&lt;=BY$367,BY$367&lt;=$B$466),((2/3)*$E$466),"")</f>
        <v/>
      </c>
      <c r="ZK466" s="269" t="str">
        <f>IF(AND($A$466&lt;=BZ$367,BZ$367&lt;=$B$466),$C$466,"")</f>
        <v/>
      </c>
      <c r="ZL466" s="269" t="str">
        <f>IF(AND($A$466&lt;=BZ$367,BZ$367&lt;=$B$466),((1/3)*$C$466),"")</f>
        <v/>
      </c>
      <c r="ZM466" s="269" t="str">
        <f>IF(AND($A$466&lt;=BZ$367,BZ$367&lt;=$B$466),((2/3)*$C$466),"")</f>
        <v/>
      </c>
      <c r="ZN466" s="269" t="str">
        <f>IF(AND($A$466&lt;=BZ$367,BZ$367&lt;=$B$466),$D$466,"")</f>
        <v/>
      </c>
      <c r="ZO466" s="269" t="str">
        <f>IF(AND($A$466&lt;=BZ$367,BZ$367&lt;=$B$466),((1/3)*$D$466),"")</f>
        <v/>
      </c>
      <c r="ZP466" s="269" t="str">
        <f>IF(AND($A$466&lt;=BZ$367,BZ$367&lt;=$B$466),((2/3)*$D$466),"")</f>
        <v/>
      </c>
      <c r="ZQ466" s="269" t="str">
        <f>IF(AND($A$466&lt;=BZ$367,BZ$367&lt;=$B$466),$E$466,"")</f>
        <v/>
      </c>
      <c r="ZR466" s="269" t="str">
        <f>IF(AND($A$466&lt;=BZ$367,BZ$367&lt;=$B$466),((1/3)*$E$466),"")</f>
        <v/>
      </c>
      <c r="ZS466" s="269" t="str">
        <f>IF(AND($A$466&lt;=BZ$367,BZ$367&lt;=$B$466),((2/3)*$E$466),"")</f>
        <v/>
      </c>
      <c r="ZT466" s="269" t="str">
        <f>IF(AND($A$466&lt;=CA$367,CA$367&lt;=$B$466),$C$466,"")</f>
        <v/>
      </c>
      <c r="ZU466" s="269" t="str">
        <f>IF(AND($A$466&lt;=CA$367,CA$367&lt;=$B$466),((1/3)*$C$466),"")</f>
        <v/>
      </c>
      <c r="ZV466" s="269" t="str">
        <f>IF(AND($A$466&lt;=CA$367,CA$367&lt;=$B$466),((2/3)*$C$466),"")</f>
        <v/>
      </c>
      <c r="ZW466" s="269" t="str">
        <f>IF(AND($A$466&lt;=CA$367,CA$367&lt;=$B$466),$D$466,"")</f>
        <v/>
      </c>
      <c r="ZX466" s="269" t="str">
        <f>IF(AND($A$466&lt;=CA$367,CA$367&lt;=$B$466),((1/3)*$D$466),"")</f>
        <v/>
      </c>
      <c r="ZY466" s="269" t="str">
        <f>IF(AND($A$466&lt;=CA$367,CA$367&lt;=$B$466),((2/3)*$D$466),"")</f>
        <v/>
      </c>
      <c r="ZZ466" s="269" t="str">
        <f>IF(AND($A$466&lt;=CA$367,CA$367&lt;=$B$466),$E$466,"")</f>
        <v/>
      </c>
      <c r="AAA466" s="269" t="str">
        <f>IF(AND($A$466&lt;=CA$367,CA$367&lt;=$B$466),((1/3)*$E$466),"")</f>
        <v/>
      </c>
      <c r="AAB466" s="269" t="str">
        <f>IF(AND($A$466&lt;=CA$367,CA$367&lt;=$B$466),((2/3)*$E$466),"")</f>
        <v/>
      </c>
      <c r="AAC466" s="269" t="str">
        <f>IF(AND($A$466&lt;=CB$367,CB$367&lt;=$B$466),$C$466,"")</f>
        <v/>
      </c>
      <c r="AAD466" s="269" t="str">
        <f>IF(AND($A$466&lt;=CB$367,CB$367&lt;=$B$466),((1/3)*$C$466),"")</f>
        <v/>
      </c>
      <c r="AAE466" s="269" t="str">
        <f>IF(AND($A$466&lt;=CB$367,CB$367&lt;=$B$466),((2/3)*$C$466),"")</f>
        <v/>
      </c>
      <c r="AAF466" s="269" t="str">
        <f>IF(AND($A$466&lt;=CB$367,CB$367&lt;=$B$466),$D$466,"")</f>
        <v/>
      </c>
      <c r="AAG466" s="269" t="str">
        <f>IF(AND($A$466&lt;=CB$367,CB$367&lt;=$B$466),((1/3)*$D$466),"")</f>
        <v/>
      </c>
      <c r="AAH466" s="269" t="str">
        <f>IF(AND($A$466&lt;=CB$367,CB$367&lt;=$B$466),((2/3)*$D$466),"")</f>
        <v/>
      </c>
      <c r="AAI466" s="269" t="str">
        <f>IF(AND($A$466&lt;=CB$367,CB$367&lt;=$B$466),$E$466,"")</f>
        <v/>
      </c>
      <c r="AAJ466" s="269" t="str">
        <f>IF(AND($A$466&lt;=CB$367,CB$367&lt;=$B$466),((1/3)*$E$466),"")</f>
        <v/>
      </c>
      <c r="AAK466" s="269" t="str">
        <f>IF(AND($A$466&lt;=CB$367,CB$367&lt;=$B$466),((2/3)*$E$466),"")</f>
        <v/>
      </c>
      <c r="AAL466" s="269" t="str">
        <f>IF(AND($A$466&lt;=CC$367,CC$367&lt;=$B$466),$C$466,"")</f>
        <v/>
      </c>
      <c r="AAM466" s="269" t="str">
        <f>IF(AND($A$466&lt;=CC$367,CC$367&lt;=$B$466),((1/3)*$C$466),"")</f>
        <v/>
      </c>
      <c r="AAN466" s="269" t="str">
        <f>IF(AND($A$466&lt;=CC$367,CC$367&lt;=$B$466),((2/3)*$C$466),"")</f>
        <v/>
      </c>
      <c r="AAO466" s="269" t="str">
        <f>IF(AND($A$466&lt;=CC$367,CC$367&lt;=$B$466),$D$466,"")</f>
        <v/>
      </c>
      <c r="AAP466" s="269" t="str">
        <f>IF(AND($A$466&lt;=CC$367,CC$367&lt;=$B$466),((1/3)*$D$466),"")</f>
        <v/>
      </c>
      <c r="AAQ466" s="269" t="str">
        <f>IF(AND($A$466&lt;=CC$367,CC$367&lt;=$B$466),((2/3)*$D$466),"")</f>
        <v/>
      </c>
      <c r="AAR466" s="269" t="str">
        <f>IF(AND($A$466&lt;=CC$367,CC$367&lt;=$B$466),$E$466,"")</f>
        <v/>
      </c>
      <c r="AAS466" s="269" t="str">
        <f>IF(AND($A$466&lt;=CC$367,CC$367&lt;=$B$466),((1/3)*$E$466),"")</f>
        <v/>
      </c>
      <c r="AAT466" s="269" t="str">
        <f>IF(AND($A$466&lt;=CC$367,CC$367&lt;=$B$466),((2/3)*$E$466),"")</f>
        <v/>
      </c>
      <c r="AAU466" s="269" t="str">
        <f>IF(AND($A$466&lt;=CD$367,CD$367&lt;=$B$466),$C$466,"")</f>
        <v/>
      </c>
      <c r="AAV466" s="269" t="str">
        <f>IF(AND($A$466&lt;=CD$367,CD$367&lt;=$B$466),((1/3)*$C$466),"")</f>
        <v/>
      </c>
      <c r="AAW466" s="269" t="str">
        <f>IF(AND($A$466&lt;=CD$367,CD$367&lt;=$B$466),((2/3)*$C$466),"")</f>
        <v/>
      </c>
      <c r="AAX466" s="269" t="str">
        <f>IF(AND($A$466&lt;=CD$367,CD$367&lt;=$B$466),$D$466,"")</f>
        <v/>
      </c>
      <c r="AAY466" s="269" t="str">
        <f>IF(AND($A$466&lt;=CD$367,CD$367&lt;=$B$466),((1/3)*$D$466),"")</f>
        <v/>
      </c>
      <c r="AAZ466" s="269" t="str">
        <f>IF(AND($A$466&lt;=CD$367,CD$367&lt;=$B$466),((2/3)*$D$466),"")</f>
        <v/>
      </c>
      <c r="ABA466" s="269" t="str">
        <f>IF(AND($A$466&lt;=CD$367,CD$367&lt;=$B$466),$E$466,"")</f>
        <v/>
      </c>
      <c r="ABB466" s="269" t="str">
        <f>IF(AND($A$466&lt;=CD$367,CD$367&lt;=$B$466),((1/3)*$E$466),"")</f>
        <v/>
      </c>
      <c r="ABC466" s="269" t="str">
        <f>IF(AND($A$466&lt;=CD$367,CD$367&lt;=$B$466),((2/3)*$E$466),"")</f>
        <v/>
      </c>
      <c r="ABD466" s="269" t="str">
        <f>IF(AND($A$466&lt;=CE$367,CE$367&lt;=$B$466),$C$466,"")</f>
        <v/>
      </c>
      <c r="ABE466" s="269" t="str">
        <f>IF(AND($A$466&lt;=CE$367,CE$367&lt;=$B$466),((1/3)*$C$466),"")</f>
        <v/>
      </c>
      <c r="ABF466" s="269" t="str">
        <f>IF(AND($A$466&lt;=CE$367,CE$367&lt;=$B$466),((2/3)*$C$466),"")</f>
        <v/>
      </c>
      <c r="ABG466" s="269" t="str">
        <f>IF(AND($A$466&lt;=CE$367,CE$367&lt;=$B$466),$D$466,"")</f>
        <v/>
      </c>
      <c r="ABH466" s="269" t="str">
        <f>IF(AND($A$466&lt;=CE$367,CE$367&lt;=$B$466),((1/3)*$D$466),"")</f>
        <v/>
      </c>
      <c r="ABI466" s="269" t="str">
        <f>IF(AND($A$466&lt;=CE$367,CE$367&lt;=$B$466),((2/3)*$D$466),"")</f>
        <v/>
      </c>
      <c r="ABJ466" s="269" t="str">
        <f>IF(AND($A$466&lt;=CE$367,CE$367&lt;=$B$466),$E$466,"")</f>
        <v/>
      </c>
      <c r="ABK466" s="269" t="str">
        <f>IF(AND($A$466&lt;=CE$367,CE$367&lt;=$B$466),((1/3)*$E$466),"")</f>
        <v/>
      </c>
      <c r="ABL466" s="269" t="str">
        <f>IF(AND($A$466&lt;=CE$367,CE$367&lt;=$B$466),((2/3)*$E$466),"")</f>
        <v/>
      </c>
      <c r="ABM466" s="269" t="str">
        <f>IF(AND($A$466&lt;=CF$367,CF$367&lt;=$B$466),$C$466,"")</f>
        <v/>
      </c>
      <c r="ABN466" s="269" t="str">
        <f>IF(AND($A$466&lt;=CF$367,CF$367&lt;=$B$466),((1/3)*$C$466),"")</f>
        <v/>
      </c>
      <c r="ABO466" s="269" t="str">
        <f>IF(AND($A$466&lt;=CF$367,CF$367&lt;=$B$466),((2/3)*$C$466),"")</f>
        <v/>
      </c>
      <c r="ABP466" s="269" t="str">
        <f>IF(AND($A$466&lt;=CF$367,CF$367&lt;=$B$466),$D$466,"")</f>
        <v/>
      </c>
      <c r="ABQ466" s="269" t="str">
        <f>IF(AND($A$466&lt;=CF$367,CF$367&lt;=$B$466),((1/3)*$D$466),"")</f>
        <v/>
      </c>
      <c r="ABR466" s="269" t="str">
        <f>IF(AND($A$466&lt;=CF$367,CF$367&lt;=$B$466),((2/3)*$D$466),"")</f>
        <v/>
      </c>
      <c r="ABS466" s="269" t="str">
        <f>IF(AND($A$466&lt;=CF$367,CF$367&lt;=$B$466),$E$466,"")</f>
        <v/>
      </c>
      <c r="ABT466" s="269" t="str">
        <f>IF(AND($A$466&lt;=CF$367,CF$367&lt;=$B$466),((1/3)*$E$466),"")</f>
        <v/>
      </c>
      <c r="ABU466" s="269" t="str">
        <f>IF(AND($A$466&lt;=CF$367,CF$367&lt;=$B$466),((2/3)*$E$466),"")</f>
        <v/>
      </c>
      <c r="ABV466" s="269" t="str">
        <f>IF(AND($A$466&lt;=CG$367,CG$367&lt;=$B$466),$C$466,"")</f>
        <v/>
      </c>
      <c r="ABW466" s="269" t="str">
        <f>IF(AND($A$466&lt;=CG$367,CG$367&lt;=$B$466),((1/3)*$C$466),"")</f>
        <v/>
      </c>
      <c r="ABX466" s="269" t="str">
        <f>IF(AND($A$466&lt;=CG$367,CG$367&lt;=$B$466),((2/3)*$C$466),"")</f>
        <v/>
      </c>
      <c r="ABY466" s="269" t="str">
        <f>IF(AND($A$466&lt;=CG$367,CG$367&lt;=$B$466),$D$466,"")</f>
        <v/>
      </c>
      <c r="ABZ466" s="269" t="str">
        <f>IF(AND($A$466&lt;=CG$367,CG$367&lt;=$B$466),((1/3)*$D$466),"")</f>
        <v/>
      </c>
      <c r="ACA466" s="269" t="str">
        <f>IF(AND($A$466&lt;=CG$367,CG$367&lt;=$B$466),((2/3)*$D$466),"")</f>
        <v/>
      </c>
      <c r="ACB466" s="269" t="str">
        <f>IF(AND($A$466&lt;=CG$367,CG$367&lt;=$B$466),$E$466,"")</f>
        <v/>
      </c>
      <c r="ACC466" s="269" t="str">
        <f>IF(AND($A$466&lt;=CG$367,CG$367&lt;=$B$466),((1/3)*$E$466),"")</f>
        <v/>
      </c>
      <c r="ACD466" s="269" t="str">
        <f>IF(AND($A$466&lt;=CG$367,CG$367&lt;=$B$466),((2/3)*$E$466),"")</f>
        <v/>
      </c>
      <c r="ACE466" s="269" t="str">
        <f>IF(AND($A$466&lt;=CH$367,CH$367&lt;=$B$466),$C$466,"")</f>
        <v/>
      </c>
      <c r="ACF466" s="269" t="str">
        <f>IF(AND($A$466&lt;=CH$367,CH$367&lt;=$B$466),((1/3)*$C$466),"")</f>
        <v/>
      </c>
      <c r="ACG466" s="269" t="str">
        <f>IF(AND($A$466&lt;=CH$367,CH$367&lt;=$B$466),((2/3)*$C$466),"")</f>
        <v/>
      </c>
      <c r="ACH466" s="269" t="str">
        <f>IF(AND($A$466&lt;=CH$367,CH$367&lt;=$B$466),$D$466,"")</f>
        <v/>
      </c>
      <c r="ACI466" s="269" t="str">
        <f>IF(AND($A$466&lt;=CH$367,CH$367&lt;=$B$466),((1/3)*$D$466),"")</f>
        <v/>
      </c>
      <c r="ACJ466" s="269" t="str">
        <f>IF(AND($A$466&lt;=CH$367,CH$367&lt;=$B$466),((2/3)*$D$466),"")</f>
        <v/>
      </c>
      <c r="ACK466" s="269" t="str">
        <f>IF(AND($A$466&lt;=CH$367,CH$367&lt;=$B$466),$E$466,"")</f>
        <v/>
      </c>
      <c r="ACL466" s="269" t="str">
        <f>IF(AND($A$466&lt;=CH$367,CH$367&lt;=$B$466),((1/3)*$E$466),"")</f>
        <v/>
      </c>
      <c r="ACM466" s="269" t="str">
        <f>IF(AND($A$466&lt;=CH$367,CH$367&lt;=$B$466),((2/3)*$E$466),"")</f>
        <v/>
      </c>
      <c r="ACN466" s="269" t="str">
        <f>IF(AND($A$466&lt;=CI$367,CI$367&lt;=$B$466),$C$466,"")</f>
        <v/>
      </c>
      <c r="ACO466" s="269" t="str">
        <f>IF(AND($A$466&lt;=CI$367,CI$367&lt;=$B$466),((1/3)*$C$466),"")</f>
        <v/>
      </c>
      <c r="ACP466" s="269" t="str">
        <f>IF(AND($A$466&lt;=CI$367,CI$367&lt;=$B$466),((2/3)*$C$466),"")</f>
        <v/>
      </c>
      <c r="ACQ466" s="269" t="str">
        <f>IF(AND($A$466&lt;=CI$367,CI$367&lt;=$B$466),$D$466,"")</f>
        <v/>
      </c>
      <c r="ACR466" s="269" t="str">
        <f>IF(AND($A$466&lt;=CI$367,CI$367&lt;=$B$466),((1/3)*$D$466),"")</f>
        <v/>
      </c>
      <c r="ACS466" s="269" t="str">
        <f>IF(AND($A$466&lt;=CI$367,CI$367&lt;=$B$466),((2/3)*$D$466),"")</f>
        <v/>
      </c>
      <c r="ACT466" s="269" t="str">
        <f>IF(AND($A$466&lt;=CI$367,CI$367&lt;=$B$466),$E$466,"")</f>
        <v/>
      </c>
      <c r="ACU466" s="269" t="str">
        <f>IF(AND($A$466&lt;=CI$367,CI$367&lt;=$B$466),((1/3)*$E$466),"")</f>
        <v/>
      </c>
      <c r="ACV466" s="269" t="str">
        <f>IF(AND($A$466&lt;=CI$367,CI$367&lt;=$B$466),((2/3)*$E$466),"")</f>
        <v/>
      </c>
      <c r="ACW466" s="269" t="str">
        <f>IF(AND($A$466&lt;=CJ$367,CJ$367&lt;=$B$466),$C$466,"")</f>
        <v/>
      </c>
      <c r="ACX466" s="269" t="str">
        <f>IF(AND($A$466&lt;=CJ$367,CJ$367&lt;=$B$466),((1/3)*$C$466),"")</f>
        <v/>
      </c>
      <c r="ACY466" s="269" t="str">
        <f>IF(AND($A$466&lt;=CJ$367,CJ$367&lt;=$B$466),((2/3)*$C$466),"")</f>
        <v/>
      </c>
      <c r="ACZ466" s="269" t="str">
        <f>IF(AND($A$466&lt;=CJ$367,CJ$367&lt;=$B$466),$D$466,"")</f>
        <v/>
      </c>
      <c r="ADA466" s="269" t="str">
        <f>IF(AND($A$466&lt;=CJ$367,CJ$367&lt;=$B$466),((1/3)*$D$466),"")</f>
        <v/>
      </c>
      <c r="ADB466" s="269" t="str">
        <f>IF(AND($A$466&lt;=CJ$367,CJ$367&lt;=$B$466),((2/3)*$D$466),"")</f>
        <v/>
      </c>
      <c r="ADC466" s="269" t="str">
        <f>IF(AND($A$466&lt;=CJ$367,CJ$367&lt;=$B$466),$E$466,"")</f>
        <v/>
      </c>
      <c r="ADD466" s="269" t="str">
        <f>IF(AND($A$466&lt;=CJ$367,CJ$367&lt;=$B$466),((1/3)*$E$466),"")</f>
        <v/>
      </c>
      <c r="ADE466" s="269" t="str">
        <f>IF(AND($A$466&lt;=CJ$367,CJ$367&lt;=$B$466),((2/3)*$E$466),"")</f>
        <v/>
      </c>
      <c r="ADF466" s="269" t="str">
        <f>IF(AND($A$466&lt;=CK$367,CK$367&lt;=$B$466),$C$466,"")</f>
        <v/>
      </c>
      <c r="ADG466" s="269" t="str">
        <f>IF(AND($A$466&lt;=CK$367,CK$367&lt;=$B$466),((1/3)*$C$466),"")</f>
        <v/>
      </c>
      <c r="ADH466" s="269" t="str">
        <f>IF(AND($A$466&lt;=CK$367,CK$367&lt;=$B$466),((2/3)*$C$466),"")</f>
        <v/>
      </c>
      <c r="ADI466" s="269" t="str">
        <f>IF(AND($A$466&lt;=CK$367,CK$367&lt;=$B$466),$D$466,"")</f>
        <v/>
      </c>
      <c r="ADJ466" s="269" t="str">
        <f>IF(AND($A$466&lt;=CK$367,CK$367&lt;=$B$466),((1/3)*$D$466),"")</f>
        <v/>
      </c>
      <c r="ADK466" s="269" t="str">
        <f>IF(AND($A$466&lt;=CK$367,CK$367&lt;=$B$466),((2/3)*$D$466),"")</f>
        <v/>
      </c>
      <c r="ADL466" s="269" t="str">
        <f>IF(AND($A$466&lt;=CK$367,CK$367&lt;=$B$466),$E$466,"")</f>
        <v/>
      </c>
      <c r="ADM466" s="269" t="str">
        <f>IF(AND($A$466&lt;=CK$367,CK$367&lt;=$B$466),((1/3)*$E$466),"")</f>
        <v/>
      </c>
      <c r="ADN466" s="269" t="str">
        <f>IF(AND($A$466&lt;=CK$367,CK$367&lt;=$B$466),((2/3)*$E$466),"")</f>
        <v/>
      </c>
      <c r="ADO466" s="269" t="str">
        <f>IF(AND($A$466&lt;=CL$367,CL$367&lt;=$B$466),$C$466,"")</f>
        <v/>
      </c>
      <c r="ADP466" s="269" t="str">
        <f>IF(AND($A$466&lt;=CL$367,CL$367&lt;=$B$466),((1/3)*$C$466),"")</f>
        <v/>
      </c>
      <c r="ADQ466" s="269" t="str">
        <f>IF(AND($A$466&lt;=CL$367,CL$367&lt;=$B$466),((2/3)*$C$466),"")</f>
        <v/>
      </c>
      <c r="ADR466" s="269" t="str">
        <f>IF(AND($A$466&lt;=CL$367,CL$367&lt;=$B$466),$D$466,"")</f>
        <v/>
      </c>
      <c r="ADS466" s="269" t="str">
        <f>IF(AND($A$466&lt;=CL$367,CL$367&lt;=$B$466),((1/3)*$D$466),"")</f>
        <v/>
      </c>
      <c r="ADT466" s="269" t="str">
        <f>IF(AND($A$466&lt;=CL$367,CL$367&lt;=$B$466),((2/3)*$D$466),"")</f>
        <v/>
      </c>
      <c r="ADU466" s="269" t="str">
        <f>IF(AND($A$466&lt;=CL$367,CL$367&lt;=$B$466),$E$466,"")</f>
        <v/>
      </c>
      <c r="ADV466" s="269" t="str">
        <f>IF(AND($A$466&lt;=CL$367,CL$367&lt;=$B$466),((1/3)*$E$466),"")</f>
        <v/>
      </c>
      <c r="ADW466" s="269" t="str">
        <f>IF(AND($A$466&lt;=CL$367,CL$367&lt;=$B$466),((2/3)*$E$466),"")</f>
        <v/>
      </c>
      <c r="ADX466" s="269" t="str">
        <f>IF(AND($A$466&lt;=CM$367,CM$367&lt;=$B$466),$C$466,"")</f>
        <v/>
      </c>
      <c r="ADY466" s="269" t="str">
        <f>IF(AND($A$466&lt;=CM$367,CM$367&lt;=$B$466),((1/3)*$C$466),"")</f>
        <v/>
      </c>
      <c r="ADZ466" s="269" t="str">
        <f>IF(AND($A$466&lt;=CM$367,CM$367&lt;=$B$466),((2/3)*$C$466),"")</f>
        <v/>
      </c>
      <c r="AEA466" s="269" t="str">
        <f>IF(AND($A$466&lt;=CM$367,CM$367&lt;=$B$466),$D$466,"")</f>
        <v/>
      </c>
      <c r="AEB466" s="269" t="str">
        <f>IF(AND($A$466&lt;=CM$367,CM$367&lt;=$B$466),((1/3)*$D$466),"")</f>
        <v/>
      </c>
      <c r="AEC466" s="269" t="str">
        <f>IF(AND($A$466&lt;=CM$367,CM$367&lt;=$B$466),((2/3)*$D$466),"")</f>
        <v/>
      </c>
      <c r="AED466" s="269" t="str">
        <f>IF(AND($A$466&lt;=CM$367,CM$367&lt;=$B$466),$E$466,"")</f>
        <v/>
      </c>
      <c r="AEE466" s="269" t="str">
        <f>IF(AND($A$466&lt;=CM$367,CM$367&lt;=$B$466),((1/3)*$E$466),"")</f>
        <v/>
      </c>
      <c r="AEF466" s="269" t="str">
        <f>IF(AND($A$466&lt;=CM$367,CM$367&lt;=$B$466),((2/3)*$E$466),"")</f>
        <v/>
      </c>
      <c r="AEG466" s="269" t="str">
        <f>IF(AND($A$466&lt;=CN$367,CN$367&lt;=$B$466),$C$466,"")</f>
        <v/>
      </c>
      <c r="AEH466" s="269" t="str">
        <f>IF(AND($A$466&lt;=CN$367,CN$367&lt;=$B$466),((1/3)*$C$466),"")</f>
        <v/>
      </c>
      <c r="AEI466" s="269" t="str">
        <f>IF(AND($A$466&lt;=CN$367,CN$367&lt;=$B$466),((2/3)*$C$466),"")</f>
        <v/>
      </c>
      <c r="AEJ466" s="269" t="str">
        <f>IF(AND($A$466&lt;=CN$367,CN$367&lt;=$B$466),$D$466,"")</f>
        <v/>
      </c>
      <c r="AEK466" s="269" t="str">
        <f>IF(AND($A$466&lt;=CN$367,CN$367&lt;=$B$466),((1/3)*$D$466),"")</f>
        <v/>
      </c>
      <c r="AEL466" s="269" t="str">
        <f>IF(AND($A$466&lt;=CN$367,CN$367&lt;=$B$466),((2/3)*$D$466),"")</f>
        <v/>
      </c>
      <c r="AEM466" s="269" t="str">
        <f>IF(AND($A$466&lt;=CN$367,CN$367&lt;=$B$466),$E$466,"")</f>
        <v/>
      </c>
      <c r="AEN466" s="269" t="str">
        <f>IF(AND($A$466&lt;=CN$367,CN$367&lt;=$B$466),((1/3)*$E$466),"")</f>
        <v/>
      </c>
      <c r="AEO466" s="269" t="str">
        <f>IF(AND($A$466&lt;=CN$367,CN$367&lt;=$B$466),((2/3)*$E$466),"")</f>
        <v/>
      </c>
      <c r="AEP466" s="269" t="str">
        <f>IF(AND($A$466&lt;=CO$367,CO$367&lt;=$B$466),$C$466,"")</f>
        <v/>
      </c>
      <c r="AEQ466" s="269" t="str">
        <f>IF(AND($A$466&lt;=CO$367,CO$367&lt;=$B$466),((1/3)*$C$466),"")</f>
        <v/>
      </c>
      <c r="AER466" s="269" t="str">
        <f>IF(AND($A$466&lt;=CO$367,CO$367&lt;=$B$466),((2/3)*$C$466),"")</f>
        <v/>
      </c>
      <c r="AES466" s="269" t="str">
        <f>IF(AND($A$466&lt;=CO$367,CO$367&lt;=$B$466),$D$466,"")</f>
        <v/>
      </c>
      <c r="AET466" s="269" t="str">
        <f>IF(AND($A$466&lt;=CO$367,CO$367&lt;=$B$466),((1/3)*$D$466),"")</f>
        <v/>
      </c>
      <c r="AEU466" s="269" t="str">
        <f>IF(AND($A$466&lt;=CO$367,CO$367&lt;=$B$466),((2/3)*$D$466),"")</f>
        <v/>
      </c>
      <c r="AEV466" s="269" t="str">
        <f>IF(AND($A$466&lt;=CO$367,CO$367&lt;=$B$466),$E$466,"")</f>
        <v/>
      </c>
      <c r="AEW466" s="269" t="str">
        <f>IF(AND($A$466&lt;=CO$367,CO$367&lt;=$B$466),((1/3)*$E$466),"")</f>
        <v/>
      </c>
      <c r="AEX466" s="269" t="str">
        <f>IF(AND($A$466&lt;=CO$367,CO$367&lt;=$B$466),((2/3)*$E$466),"")</f>
        <v/>
      </c>
      <c r="AEY466" s="269" t="str">
        <f>IF(AND($A$466&lt;=CP$367,CP$367&lt;=$B$466),$C$466,"")</f>
        <v/>
      </c>
      <c r="AEZ466" s="269" t="str">
        <f>IF(AND($A$466&lt;=CP$367,CP$367&lt;=$B$466),((1/3)*$C$466),"")</f>
        <v/>
      </c>
      <c r="AFA466" s="269" t="str">
        <f>IF(AND($A$466&lt;=CP$367,CP$367&lt;=$B$466),((2/3)*$C$466),"")</f>
        <v/>
      </c>
      <c r="AFB466" s="269" t="str">
        <f>IF(AND($A$466&lt;=CP$367,CP$367&lt;=$B$466),$D$466,"")</f>
        <v/>
      </c>
      <c r="AFC466" s="269" t="str">
        <f>IF(AND($A$466&lt;=CP$367,CP$367&lt;=$B$466),((1/3)*$D$466),"")</f>
        <v/>
      </c>
      <c r="AFD466" s="269" t="str">
        <f>IF(AND($A$466&lt;=CP$367,CP$367&lt;=$B$466),((2/3)*$D$466),"")</f>
        <v/>
      </c>
      <c r="AFE466" s="269" t="str">
        <f>IF(AND($A$466&lt;=CP$367,CP$367&lt;=$B$466),$E$466,"")</f>
        <v/>
      </c>
      <c r="AFF466" s="269" t="str">
        <f>IF(AND($A$466&lt;=CP$367,CP$367&lt;=$B$466),((1/3)*$E$466),"")</f>
        <v/>
      </c>
      <c r="AFG466" s="269" t="str">
        <f>IF(AND($A$466&lt;=CP$367,CP$367&lt;=$B$466),((2/3)*$E$466),"")</f>
        <v/>
      </c>
      <c r="AFH466" s="269" t="str">
        <f>IF(AND($A$466&lt;=CQ$367,CQ$367&lt;=$B$466),$C$466,"")</f>
        <v/>
      </c>
      <c r="AFI466" s="269" t="str">
        <f>IF(AND($A$466&lt;=CQ$367,CQ$367&lt;=$B$466),((1/3)*$C$466),"")</f>
        <v/>
      </c>
      <c r="AFJ466" s="269" t="str">
        <f>IF(AND($A$466&lt;=CQ$367,CQ$367&lt;=$B$466),((2/3)*$C$466),"")</f>
        <v/>
      </c>
      <c r="AFK466" s="269" t="str">
        <f>IF(AND($A$466&lt;=CQ$367,CQ$367&lt;=$B$466),$D$466,"")</f>
        <v/>
      </c>
      <c r="AFL466" s="269" t="str">
        <f>IF(AND($A$466&lt;=CQ$367,CQ$367&lt;=$B$466),((1/3)*$D$466),"")</f>
        <v/>
      </c>
      <c r="AFM466" s="269" t="str">
        <f>IF(AND($A$466&lt;=CQ$367,CQ$367&lt;=$B$466),((2/3)*$D$466),"")</f>
        <v/>
      </c>
      <c r="AFN466" s="269" t="str">
        <f>IF(AND($A$466&lt;=CQ$367,CQ$367&lt;=$B$466),$E$466,"")</f>
        <v/>
      </c>
      <c r="AFO466" s="269" t="str">
        <f>IF(AND($A$466&lt;=CQ$367,CQ$367&lt;=$B$466),((1/3)*$E$466),"")</f>
        <v/>
      </c>
      <c r="AFP466" s="269" t="str">
        <f>IF(AND($A$466&lt;=CQ$367,CQ$367&lt;=$B$466),((2/3)*$E$466),"")</f>
        <v/>
      </c>
      <c r="AFQ466" s="269" t="str">
        <f>IF(AND($A$466&lt;=CR$367,CR$367&lt;=$B$466),$C$466,"")</f>
        <v/>
      </c>
      <c r="AFR466" s="269" t="str">
        <f>IF(AND($A$466&lt;=CR$367,CR$367&lt;=$B$466),((1/3)*$C$466),"")</f>
        <v/>
      </c>
      <c r="AFS466" s="269" t="str">
        <f>IF(AND($A$466&lt;=CR$367,CR$367&lt;=$B$466),((2/3)*$C$466),"")</f>
        <v/>
      </c>
      <c r="AFT466" s="269" t="str">
        <f>IF(AND($A$466&lt;=CR$367,CR$367&lt;=$B$466),$D$466,"")</f>
        <v/>
      </c>
      <c r="AFU466" s="269" t="str">
        <f>IF(AND($A$466&lt;=CR$367,CR$367&lt;=$B$466),((1/3)*$D$466),"")</f>
        <v/>
      </c>
      <c r="AFV466" s="269" t="str">
        <f>IF(AND($A$466&lt;=CR$367,CR$367&lt;=$B$466),((2/3)*$D$466),"")</f>
        <v/>
      </c>
      <c r="AFW466" s="269" t="str">
        <f>IF(AND($A$466&lt;=CR$367,CR$367&lt;=$B$466),$E$466,"")</f>
        <v/>
      </c>
      <c r="AFX466" s="269" t="str">
        <f>IF(AND($A$466&lt;=CR$367,CR$367&lt;=$B$466),((1/3)*$E$466),"")</f>
        <v/>
      </c>
      <c r="AFY466" s="269" t="str">
        <f>IF(AND($A$466&lt;=CR$367,CR$367&lt;=$B$466),((2/3)*$E$466),"")</f>
        <v/>
      </c>
      <c r="AFZ466" s="269" t="str">
        <f>IF(AND($A$466&lt;=CS$367,CS$367&lt;=$B$466),$C$466,"")</f>
        <v/>
      </c>
      <c r="AGA466" s="269" t="str">
        <f>IF(AND($A$466&lt;=CS$367,CS$367&lt;=$B$466),((1/3)*$C$466),"")</f>
        <v/>
      </c>
      <c r="AGB466" s="269" t="str">
        <f>IF(AND($A$466&lt;=CS$367,CS$367&lt;=$B$466),((2/3)*$C$466),"")</f>
        <v/>
      </c>
      <c r="AGC466" s="269" t="str">
        <f>IF(AND($A$466&lt;=CS$367,CS$367&lt;=$B$466),$D$466,"")</f>
        <v/>
      </c>
      <c r="AGD466" s="269" t="str">
        <f>IF(AND($A$466&lt;=CS$367,CS$367&lt;=$B$466),((1/3)*$D$466),"")</f>
        <v/>
      </c>
      <c r="AGE466" s="269" t="str">
        <f>IF(AND($A$466&lt;=CS$367,CS$367&lt;=$B$466),((2/3)*$D$466),"")</f>
        <v/>
      </c>
      <c r="AGF466" s="269" t="str">
        <f>IF(AND($A$466&lt;=CS$367,CS$367&lt;=$B$466),$E$466,"")</f>
        <v/>
      </c>
      <c r="AGG466" s="269" t="str">
        <f>IF(AND($A$466&lt;=CS$367,CS$367&lt;=$B$466),((1/3)*$E$466),"")</f>
        <v/>
      </c>
      <c r="AGH466" s="269" t="str">
        <f>IF(AND($A$466&lt;=CS$367,CS$367&lt;=$B$466),((2/3)*$E$466),"")</f>
        <v/>
      </c>
      <c r="AGI466" s="269" t="str">
        <f>IF(AND($A$466&lt;=CT$367,CT$367&lt;=$B$466),$C$466,"")</f>
        <v/>
      </c>
      <c r="AGJ466" s="269" t="str">
        <f>IF(AND($A$466&lt;=CT$367,CT$367&lt;=$B$466),((1/3)*$C$466),"")</f>
        <v/>
      </c>
      <c r="AGK466" s="269" t="str">
        <f>IF(AND($A$466&lt;=CT$367,CT$367&lt;=$B$466),((2/3)*$C$466),"")</f>
        <v/>
      </c>
      <c r="AGL466" s="269" t="str">
        <f>IF(AND($A$466&lt;=CT$367,CT$367&lt;=$B$466),$D$466,"")</f>
        <v/>
      </c>
      <c r="AGM466" s="269" t="str">
        <f>IF(AND($A$466&lt;=CT$367,CT$367&lt;=$B$466),((1/3)*$D$466),"")</f>
        <v/>
      </c>
      <c r="AGN466" s="269" t="str">
        <f>IF(AND($A$466&lt;=CT$367,CT$367&lt;=$B$466),((2/3)*$D$466),"")</f>
        <v/>
      </c>
      <c r="AGO466" s="269" t="str">
        <f>IF(AND($A$466&lt;=CT$367,CT$367&lt;=$B$466),$E$466,"")</f>
        <v/>
      </c>
      <c r="AGP466" s="269" t="str">
        <f>IF(AND($A$466&lt;=CT$367,CT$367&lt;=$B$466),((1/3)*$E$466),"")</f>
        <v/>
      </c>
      <c r="AGQ466" s="269" t="str">
        <f>IF(AND($A$466&lt;=CT$367,CT$367&lt;=$B$466),((2/3)*$E$466),"")</f>
        <v/>
      </c>
      <c r="AGR466" s="269" t="str">
        <f>IF(AND($A$466&lt;=CU$367,CU$367&lt;=$B$466),$C$466,"")</f>
        <v/>
      </c>
      <c r="AGS466" s="269" t="str">
        <f>IF(AND($A$466&lt;=CU$367,CU$367&lt;=$B$466),((1/3)*$C$466),"")</f>
        <v/>
      </c>
      <c r="AGT466" s="269" t="str">
        <f>IF(AND($A$466&lt;=CU$367,CU$367&lt;=$B$466),((2/3)*$C$466),"")</f>
        <v/>
      </c>
      <c r="AGU466" s="269" t="str">
        <f>IF(AND($A$466&lt;=CU$367,CU$367&lt;=$B$466),$D$466,"")</f>
        <v/>
      </c>
      <c r="AGV466" s="269" t="str">
        <f>IF(AND($A$466&lt;=CU$367,CU$367&lt;=$B$466),((1/3)*$D$466),"")</f>
        <v/>
      </c>
      <c r="AGW466" s="269" t="str">
        <f>IF(AND($A$466&lt;=CU$367,CU$367&lt;=$B$466),((2/3)*$D$466),"")</f>
        <v/>
      </c>
      <c r="AGX466" s="269" t="str">
        <f>IF(AND($A$466&lt;=CU$367,CU$367&lt;=$B$466),$E$466,"")</f>
        <v/>
      </c>
      <c r="AGY466" s="269" t="str">
        <f>IF(AND($A$466&lt;=CU$367,CU$367&lt;=$B$466),((1/3)*$E$466),"")</f>
        <v/>
      </c>
      <c r="AGZ466" s="269" t="str">
        <f>IF(AND($A$466&lt;=CU$367,CU$367&lt;=$B$466),((2/3)*$E$466),"")</f>
        <v/>
      </c>
      <c r="AHA466" s="269" t="str">
        <f>IF(AND($A$466&lt;=CV$367,CV$367&lt;=$B$466),$C$466,"")</f>
        <v/>
      </c>
      <c r="AHB466" s="269" t="str">
        <f>IF(AND($A$466&lt;=CV$367,CV$367&lt;=$B$466),((1/3)*$C$466),"")</f>
        <v/>
      </c>
      <c r="AHC466" s="269" t="str">
        <f>IF(AND($A$466&lt;=CV$367,CV$367&lt;=$B$466),((2/3)*$C$466),"")</f>
        <v/>
      </c>
      <c r="AHD466" s="269" t="str">
        <f>IF(AND($A$466&lt;=CV$367,CV$367&lt;=$B$466),$D$466,"")</f>
        <v/>
      </c>
      <c r="AHE466" s="269" t="str">
        <f>IF(AND($A$466&lt;=CV$367,CV$367&lt;=$B$466),((1/3)*$D$466),"")</f>
        <v/>
      </c>
      <c r="AHF466" s="269" t="str">
        <f>IF(AND($A$466&lt;=CV$367,CV$367&lt;=$B$466),((2/3)*$D$466),"")</f>
        <v/>
      </c>
      <c r="AHG466" s="269" t="str">
        <f>IF(AND($A$466&lt;=CV$367,CV$367&lt;=$B$466),$E$466,"")</f>
        <v/>
      </c>
      <c r="AHH466" s="269" t="str">
        <f>IF(AND($A$466&lt;=CV$367,CV$367&lt;=$B$466),((1/3)*$E$466),"")</f>
        <v/>
      </c>
      <c r="AHI466" s="269" t="str">
        <f>IF(AND($A$466&lt;=CV$367,CV$367&lt;=$B$466),((2/3)*$E$466),"")</f>
        <v/>
      </c>
      <c r="AHJ466" s="269" t="str">
        <f>IF(AND($A$466&lt;=CW$367,CW$367&lt;=$B$466),$C$466,"")</f>
        <v/>
      </c>
      <c r="AHK466" s="269" t="str">
        <f>IF(AND($A$466&lt;=CW$367,CW$367&lt;=$B$466),((1/3)*$C$466),"")</f>
        <v/>
      </c>
      <c r="AHL466" s="269" t="str">
        <f>IF(AND($A$466&lt;=CW$367,CW$367&lt;=$B$466),((2/3)*$C$466),"")</f>
        <v/>
      </c>
      <c r="AHM466" s="269" t="str">
        <f>IF(AND($A$466&lt;=CW$367,CW$367&lt;=$B$466),$D$466,"")</f>
        <v/>
      </c>
      <c r="AHN466" s="269" t="str">
        <f>IF(AND($A$466&lt;=CW$367,CW$367&lt;=$B$466),((1/3)*$D$466),"")</f>
        <v/>
      </c>
      <c r="AHO466" s="269" t="str">
        <f>IF(AND($A$466&lt;=CW$367,CW$367&lt;=$B$466),((2/3)*$D$466),"")</f>
        <v/>
      </c>
      <c r="AHP466" s="269" t="str">
        <f>IF(AND($A$466&lt;=CW$367,CW$367&lt;=$B$466),$E$466,"")</f>
        <v/>
      </c>
      <c r="AHQ466" s="269" t="str">
        <f>IF(AND($A$466&lt;=CW$367,CW$367&lt;=$B$466),((1/3)*$E$466),"")</f>
        <v/>
      </c>
      <c r="AHR466" s="269" t="str">
        <f>IF(AND($A$466&lt;=CW$367,CW$367&lt;=$B$466),((2/3)*$E$466),"")</f>
        <v/>
      </c>
      <c r="AHS466" s="269" t="str">
        <f>IF(AND($A$466&lt;=CX$367,CX$367&lt;=$B$466),$C$466,"")</f>
        <v/>
      </c>
      <c r="AHT466" s="269" t="str">
        <f>IF(AND($A$466&lt;=CX$367,CX$367&lt;=$B$466),((1/3)*$C$466),"")</f>
        <v/>
      </c>
      <c r="AHU466" s="269" t="str">
        <f>IF(AND($A$466&lt;=CX$367,CX$367&lt;=$B$466),((2/3)*$C$466),"")</f>
        <v/>
      </c>
      <c r="AHV466" s="269" t="str">
        <f>IF(AND($A$466&lt;=CX$367,CX$367&lt;=$B$466),$D$466,"")</f>
        <v/>
      </c>
      <c r="AHW466" s="269" t="str">
        <f>IF(AND($A$466&lt;=CX$367,CX$367&lt;=$B$466),((1/3)*$D$466),"")</f>
        <v/>
      </c>
      <c r="AHX466" s="269" t="str">
        <f>IF(AND($A$466&lt;=CX$367,CX$367&lt;=$B$466),((2/3)*$D$466),"")</f>
        <v/>
      </c>
      <c r="AHY466" s="269" t="str">
        <f>IF(AND($A$466&lt;=CX$367,CX$367&lt;=$B$466),$E$466,"")</f>
        <v/>
      </c>
      <c r="AHZ466" s="269" t="str">
        <f>IF(AND($A$466&lt;=CX$367,CX$367&lt;=$B$466),((1/3)*$E$466),"")</f>
        <v/>
      </c>
      <c r="AIA466" s="269" t="str">
        <f>IF(AND($A$466&lt;=CX$367,CX$367&lt;=$B$466),((2/3)*$E$466),"")</f>
        <v/>
      </c>
      <c r="AIB466" s="269" t="str">
        <f>IF(AND($A$466&lt;=CY$367,CY$367&lt;=$B$466),$C$466,"")</f>
        <v/>
      </c>
      <c r="AIC466" s="269" t="str">
        <f>IF(AND($A$466&lt;=CY$367,CY$367&lt;=$B$466),((1/3)*$C$466),"")</f>
        <v/>
      </c>
      <c r="AID466" s="269" t="str">
        <f>IF(AND($A$466&lt;=CY$367,CY$367&lt;=$B$466),((2/3)*$C$466),"")</f>
        <v/>
      </c>
      <c r="AIE466" s="269" t="str">
        <f>IF(AND($A$466&lt;=CY$367,CY$367&lt;=$B$466),$D$466,"")</f>
        <v/>
      </c>
      <c r="AIF466" s="269" t="str">
        <f>IF(AND($A$466&lt;=CY$367,CY$367&lt;=$B$466),((1/3)*$D$466),"")</f>
        <v/>
      </c>
      <c r="AIG466" s="269" t="str">
        <f>IF(AND($A$466&lt;=CY$367,CY$367&lt;=$B$466),((2/3)*$D$466),"")</f>
        <v/>
      </c>
      <c r="AIH466" s="269" t="str">
        <f>IF(AND($A$466&lt;=CY$367,CY$367&lt;=$B$466),$E$466,"")</f>
        <v/>
      </c>
      <c r="AII466" s="269" t="str">
        <f>IF(AND($A$466&lt;=CY$367,CY$367&lt;=$B$466),((1/3)*$E$466),"")</f>
        <v/>
      </c>
      <c r="AIJ466" s="269" t="str">
        <f>IF(AND($A$466&lt;=CY$367,CY$367&lt;=$B$466),((2/3)*$E$466),"")</f>
        <v/>
      </c>
      <c r="AIK466" s="269" t="str">
        <f>IF(AND($A$466&lt;=CZ$367,CZ$367&lt;=$B$466),$C$466,"")</f>
        <v/>
      </c>
      <c r="AIL466" s="269" t="str">
        <f>IF(AND($A$466&lt;=CZ$367,CZ$367&lt;=$B$466),((1/3)*$C$466),"")</f>
        <v/>
      </c>
      <c r="AIM466" s="269" t="str">
        <f>IF(AND($A$466&lt;=CZ$367,CZ$367&lt;=$B$466),((2/3)*$C$466),"")</f>
        <v/>
      </c>
      <c r="AIN466" s="269" t="str">
        <f>IF(AND($A$466&lt;=CZ$367,CZ$367&lt;=$B$466),$D$466,"")</f>
        <v/>
      </c>
      <c r="AIO466" s="269" t="str">
        <f>IF(AND($A$466&lt;=CZ$367,CZ$367&lt;=$B$466),((1/3)*$D$466),"")</f>
        <v/>
      </c>
      <c r="AIP466" s="269" t="str">
        <f>IF(AND($A$466&lt;=CZ$367,CZ$367&lt;=$B$466),((2/3)*$D$466),"")</f>
        <v/>
      </c>
      <c r="AIQ466" s="269" t="str">
        <f>IF(AND($A$466&lt;=CZ$367,CZ$367&lt;=$B$466),$E$466,"")</f>
        <v/>
      </c>
      <c r="AIR466" s="269" t="str">
        <f>IF(AND($A$466&lt;=CZ$367,CZ$367&lt;=$B$466),((1/3)*$E$466),"")</f>
        <v/>
      </c>
      <c r="AIS466" s="269" t="str">
        <f>IF(AND($A$466&lt;=CZ$367,CZ$367&lt;=$B$466),((2/3)*$E$466),"")</f>
        <v/>
      </c>
    </row>
    <row r="467" spans="1:929" hidden="1">
      <c r="A467" s="260">
        <v>5451</v>
      </c>
      <c r="B467" s="257">
        <v>6800</v>
      </c>
      <c r="C467" s="271">
        <v>30</v>
      </c>
      <c r="D467" s="271">
        <v>23</v>
      </c>
      <c r="E467" s="271">
        <v>17</v>
      </c>
      <c r="F467" s="6"/>
      <c r="G467" s="6"/>
      <c r="H467" s="6"/>
      <c r="I467" s="6"/>
      <c r="J467" s="6"/>
      <c r="K467" s="6"/>
      <c r="L467" s="6"/>
      <c r="M467" s="6"/>
      <c r="N467" s="6"/>
      <c r="O467" s="6"/>
      <c r="Q467" s="269" t="str">
        <f t="shared" si="991"/>
        <v/>
      </c>
      <c r="R467" s="269" t="str">
        <f t="shared" si="992"/>
        <v/>
      </c>
      <c r="S467" s="269" t="str">
        <f t="shared" si="993"/>
        <v/>
      </c>
      <c r="T467" s="269" t="str">
        <f t="shared" si="994"/>
        <v/>
      </c>
      <c r="U467" s="269" t="str">
        <f t="shared" si="995"/>
        <v/>
      </c>
      <c r="V467" s="269" t="str">
        <f t="shared" si="996"/>
        <v/>
      </c>
      <c r="W467" s="269" t="str">
        <f t="shared" si="997"/>
        <v/>
      </c>
      <c r="X467" s="269" t="str">
        <f t="shared" si="998"/>
        <v/>
      </c>
      <c r="Y467" s="269"/>
      <c r="Z467" s="269"/>
      <c r="AA467" s="269"/>
      <c r="AB467" s="269" t="str">
        <f t="shared" si="999"/>
        <v/>
      </c>
      <c r="AC467" s="269" t="str">
        <f t="shared" si="1000"/>
        <v/>
      </c>
      <c r="AD467" s="269" t="str">
        <f t="shared" si="1001"/>
        <v/>
      </c>
      <c r="AE467" s="269" t="str">
        <f t="shared" si="1002"/>
        <v/>
      </c>
      <c r="AF467" s="269" t="str">
        <f t="shared" si="1003"/>
        <v/>
      </c>
      <c r="AG467" s="269" t="str">
        <f t="shared" si="1004"/>
        <v/>
      </c>
      <c r="AH467" s="269"/>
      <c r="AI467" s="269" t="str">
        <f t="shared" si="1005"/>
        <v/>
      </c>
      <c r="AJ467" s="269" t="str">
        <f t="shared" si="1163"/>
        <v/>
      </c>
      <c r="AK467" s="269" t="str">
        <f t="shared" si="1164"/>
        <v/>
      </c>
      <c r="AL467" s="269" t="str">
        <f t="shared" si="1165"/>
        <v/>
      </c>
      <c r="AM467" s="269" t="str">
        <f t="shared" si="1006"/>
        <v/>
      </c>
      <c r="AN467" s="269" t="str">
        <f t="shared" si="1007"/>
        <v/>
      </c>
      <c r="AO467" s="269" t="str">
        <f t="shared" si="1008"/>
        <v/>
      </c>
      <c r="AP467" s="269" t="str">
        <f t="shared" si="1009"/>
        <v/>
      </c>
      <c r="AQ467" s="269" t="str">
        <f t="shared" si="1010"/>
        <v/>
      </c>
      <c r="AR467" s="269" t="str">
        <f t="shared" si="1011"/>
        <v/>
      </c>
      <c r="AS467" s="269" t="str">
        <f t="shared" si="1012"/>
        <v/>
      </c>
      <c r="AT467" s="269" t="str">
        <f t="shared" si="1013"/>
        <v/>
      </c>
      <c r="AU467" s="269" t="str">
        <f t="shared" si="1014"/>
        <v/>
      </c>
      <c r="AV467" s="269" t="str">
        <f t="shared" si="1015"/>
        <v/>
      </c>
      <c r="AW467" s="269" t="str">
        <f t="shared" si="1016"/>
        <v/>
      </c>
      <c r="AX467" s="269" t="str">
        <f t="shared" si="1017"/>
        <v/>
      </c>
      <c r="AY467" s="269" t="str">
        <f t="shared" si="1018"/>
        <v/>
      </c>
      <c r="AZ467" s="269" t="str">
        <f t="shared" si="1019"/>
        <v/>
      </c>
      <c r="BA467" s="269" t="str">
        <f t="shared" si="1020"/>
        <v/>
      </c>
      <c r="BB467" s="269" t="str">
        <f t="shared" si="1021"/>
        <v/>
      </c>
      <c r="BC467" s="269" t="str">
        <f t="shared" si="1022"/>
        <v/>
      </c>
      <c r="BD467" s="269" t="str">
        <f t="shared" si="1023"/>
        <v/>
      </c>
      <c r="BE467" s="269" t="str">
        <f t="shared" si="1024"/>
        <v/>
      </c>
      <c r="BF467" s="269" t="str">
        <f t="shared" si="1025"/>
        <v/>
      </c>
      <c r="BG467" s="269" t="str">
        <f t="shared" si="1026"/>
        <v/>
      </c>
      <c r="BH467" s="269" t="str">
        <f t="shared" si="1027"/>
        <v/>
      </c>
      <c r="BI467" s="269" t="str">
        <f t="shared" si="1028"/>
        <v/>
      </c>
      <c r="BJ467" s="269" t="str">
        <f t="shared" si="1029"/>
        <v/>
      </c>
      <c r="BK467" s="269" t="str">
        <f t="shared" si="1030"/>
        <v/>
      </c>
      <c r="BL467" s="269" t="str">
        <f t="shared" si="1031"/>
        <v/>
      </c>
      <c r="BM467" s="269" t="str">
        <f t="shared" si="1032"/>
        <v/>
      </c>
      <c r="BN467" s="269" t="str">
        <f t="shared" si="1033"/>
        <v/>
      </c>
      <c r="BO467" s="269" t="str">
        <f t="shared" si="1034"/>
        <v/>
      </c>
      <c r="BP467" s="269" t="str">
        <f t="shared" si="1035"/>
        <v/>
      </c>
      <c r="BQ467" s="269" t="str">
        <f t="shared" si="1036"/>
        <v/>
      </c>
      <c r="BR467" s="269" t="str">
        <f t="shared" si="1037"/>
        <v/>
      </c>
      <c r="BS467" s="269" t="str">
        <f t="shared" si="1038"/>
        <v/>
      </c>
      <c r="BT467" s="269" t="str">
        <f t="shared" si="1039"/>
        <v/>
      </c>
      <c r="BU467" s="269" t="str">
        <f t="shared" si="1040"/>
        <v/>
      </c>
      <c r="BV467" s="269" t="str">
        <f t="shared" si="1041"/>
        <v/>
      </c>
      <c r="BW467" s="269" t="str">
        <f t="shared" si="1042"/>
        <v/>
      </c>
      <c r="BX467" s="269" t="str">
        <f t="shared" si="1043"/>
        <v/>
      </c>
      <c r="BY467" s="269" t="str">
        <f t="shared" si="1044"/>
        <v/>
      </c>
      <c r="BZ467" s="269" t="str">
        <f t="shared" si="1045"/>
        <v/>
      </c>
      <c r="CA467" s="269" t="str">
        <f t="shared" si="1046"/>
        <v/>
      </c>
      <c r="CB467" s="269" t="str">
        <f t="shared" si="1047"/>
        <v/>
      </c>
      <c r="CC467" s="269" t="str">
        <f t="shared" si="1048"/>
        <v/>
      </c>
      <c r="CD467" s="269" t="str">
        <f t="shared" si="1049"/>
        <v/>
      </c>
      <c r="CE467" s="269" t="str">
        <f t="shared" si="1050"/>
        <v/>
      </c>
      <c r="CF467" s="269" t="str">
        <f t="shared" si="1051"/>
        <v/>
      </c>
      <c r="CG467" s="269" t="str">
        <f t="shared" si="1052"/>
        <v/>
      </c>
      <c r="CH467" s="269" t="str">
        <f t="shared" si="1053"/>
        <v/>
      </c>
      <c r="CI467" s="269" t="str">
        <f t="shared" si="1054"/>
        <v/>
      </c>
      <c r="CJ467" s="269" t="str">
        <f t="shared" si="1055"/>
        <v/>
      </c>
      <c r="CK467" s="269" t="str">
        <f t="shared" si="1056"/>
        <v/>
      </c>
      <c r="CL467" s="269" t="str">
        <f t="shared" si="1057"/>
        <v/>
      </c>
      <c r="CM467" s="269" t="str">
        <f t="shared" si="1058"/>
        <v/>
      </c>
      <c r="CN467" s="269" t="str">
        <f t="shared" si="1059"/>
        <v/>
      </c>
      <c r="CO467" s="269" t="str">
        <f t="shared" si="1060"/>
        <v/>
      </c>
      <c r="CP467" s="269" t="str">
        <f t="shared" si="1061"/>
        <v/>
      </c>
      <c r="CQ467" s="269" t="str">
        <f t="shared" si="1062"/>
        <v/>
      </c>
      <c r="CR467" s="269" t="str">
        <f t="shared" si="1063"/>
        <v/>
      </c>
      <c r="CS467" s="269" t="str">
        <f t="shared" si="1064"/>
        <v/>
      </c>
      <c r="CT467" s="269" t="str">
        <f t="shared" si="1065"/>
        <v/>
      </c>
      <c r="CU467" s="269" t="str">
        <f t="shared" si="1066"/>
        <v/>
      </c>
      <c r="CV467" s="269" t="str">
        <f t="shared" si="1067"/>
        <v/>
      </c>
      <c r="CW467" s="269" t="str">
        <f t="shared" si="1068"/>
        <v/>
      </c>
      <c r="CX467" s="269" t="str">
        <f t="shared" si="1069"/>
        <v/>
      </c>
      <c r="CY467" s="269" t="str">
        <f t="shared" si="1070"/>
        <v/>
      </c>
      <c r="CZ467" s="269" t="str">
        <f t="shared" si="1071"/>
        <v/>
      </c>
      <c r="DA467" s="269" t="str">
        <f t="shared" si="1072"/>
        <v/>
      </c>
      <c r="DB467" s="269" t="str">
        <f t="shared" si="1073"/>
        <v/>
      </c>
      <c r="DC467" s="269" t="str">
        <f t="shared" si="1074"/>
        <v/>
      </c>
      <c r="DD467" s="269" t="str">
        <f t="shared" si="1075"/>
        <v/>
      </c>
      <c r="DE467" s="269" t="str">
        <f t="shared" si="1076"/>
        <v/>
      </c>
      <c r="DF467" s="269" t="str">
        <f t="shared" si="1077"/>
        <v/>
      </c>
      <c r="DG467" s="269" t="str">
        <f t="shared" si="1078"/>
        <v/>
      </c>
      <c r="DH467" s="269" t="str">
        <f t="shared" si="1079"/>
        <v/>
      </c>
      <c r="DI467" s="269" t="str">
        <f t="shared" si="1080"/>
        <v/>
      </c>
      <c r="DJ467" s="269" t="str">
        <f t="shared" si="1081"/>
        <v/>
      </c>
      <c r="DK467" s="269" t="str">
        <f t="shared" si="1082"/>
        <v/>
      </c>
      <c r="DL467" s="269" t="str">
        <f t="shared" si="1083"/>
        <v/>
      </c>
      <c r="DM467" s="269" t="str">
        <f t="shared" si="1084"/>
        <v/>
      </c>
      <c r="DN467" s="269" t="str">
        <f t="shared" si="1085"/>
        <v/>
      </c>
      <c r="DO467" s="269" t="str">
        <f t="shared" si="1086"/>
        <v/>
      </c>
      <c r="DP467" s="269" t="str">
        <f t="shared" si="1087"/>
        <v/>
      </c>
      <c r="DQ467" s="269" t="str">
        <f t="shared" si="1088"/>
        <v/>
      </c>
      <c r="DR467" s="269" t="str">
        <f t="shared" si="1089"/>
        <v/>
      </c>
      <c r="DS467" s="269" t="str">
        <f t="shared" si="1090"/>
        <v/>
      </c>
      <c r="DT467" s="269" t="str">
        <f t="shared" si="1091"/>
        <v/>
      </c>
      <c r="DU467" s="269" t="str">
        <f t="shared" si="1092"/>
        <v/>
      </c>
      <c r="DV467" s="269" t="str">
        <f t="shared" si="1093"/>
        <v/>
      </c>
      <c r="DW467" s="269" t="str">
        <f t="shared" si="1094"/>
        <v/>
      </c>
      <c r="DX467" s="269" t="str">
        <f t="shared" si="1095"/>
        <v/>
      </c>
      <c r="DY467" s="269" t="str">
        <f t="shared" si="1096"/>
        <v/>
      </c>
      <c r="DZ467" s="269" t="str">
        <f t="shared" si="1097"/>
        <v/>
      </c>
      <c r="EA467" s="269" t="str">
        <f t="shared" si="1098"/>
        <v/>
      </c>
      <c r="EB467" s="269" t="str">
        <f t="shared" si="1099"/>
        <v/>
      </c>
      <c r="EC467" s="269" t="str">
        <f t="shared" si="1100"/>
        <v/>
      </c>
      <c r="ED467" s="269" t="str">
        <f t="shared" si="1101"/>
        <v/>
      </c>
      <c r="EE467" s="269" t="str">
        <f t="shared" si="1102"/>
        <v/>
      </c>
      <c r="EF467" s="269" t="str">
        <f t="shared" si="1103"/>
        <v/>
      </c>
      <c r="EG467" s="269" t="str">
        <f t="shared" si="1104"/>
        <v/>
      </c>
      <c r="EH467" s="269" t="str">
        <f t="shared" si="1105"/>
        <v/>
      </c>
      <c r="EI467" s="269" t="str">
        <f t="shared" si="1106"/>
        <v/>
      </c>
      <c r="EJ467" s="269" t="str">
        <f t="shared" si="1107"/>
        <v/>
      </c>
      <c r="EK467" s="269" t="str">
        <f t="shared" si="1108"/>
        <v/>
      </c>
      <c r="EL467" s="269" t="str">
        <f t="shared" si="1109"/>
        <v/>
      </c>
      <c r="EM467" s="269" t="str">
        <f t="shared" si="1110"/>
        <v/>
      </c>
      <c r="EN467" s="269" t="str">
        <f t="shared" si="1111"/>
        <v/>
      </c>
      <c r="EO467" s="269" t="str">
        <f t="shared" si="1112"/>
        <v/>
      </c>
      <c r="EP467" s="269" t="str">
        <f t="shared" si="1113"/>
        <v/>
      </c>
      <c r="EQ467" s="269" t="str">
        <f t="shared" si="1114"/>
        <v/>
      </c>
      <c r="ER467" s="269" t="str">
        <f t="shared" si="1115"/>
        <v/>
      </c>
      <c r="ES467" s="269" t="str">
        <f t="shared" si="1116"/>
        <v/>
      </c>
      <c r="ET467" s="269" t="str">
        <f t="shared" si="1117"/>
        <v/>
      </c>
      <c r="EU467" s="269" t="str">
        <f t="shared" si="1118"/>
        <v/>
      </c>
      <c r="EV467" s="269" t="str">
        <f t="shared" si="1119"/>
        <v/>
      </c>
      <c r="EW467" s="269" t="str">
        <f t="shared" si="1120"/>
        <v/>
      </c>
      <c r="EX467" s="269" t="str">
        <f t="shared" si="1121"/>
        <v/>
      </c>
      <c r="EY467" s="269" t="str">
        <f t="shared" si="1166"/>
        <v/>
      </c>
      <c r="EZ467" s="269" t="str">
        <f t="shared" si="1122"/>
        <v/>
      </c>
      <c r="FA467" s="269" t="str">
        <f t="shared" si="1123"/>
        <v/>
      </c>
      <c r="FB467" s="269" t="str">
        <f t="shared" si="1124"/>
        <v/>
      </c>
      <c r="FC467" s="269" t="str">
        <f t="shared" si="1125"/>
        <v/>
      </c>
      <c r="FD467" s="269" t="str">
        <f t="shared" si="1126"/>
        <v/>
      </c>
      <c r="FE467" s="269" t="str">
        <f t="shared" si="1127"/>
        <v/>
      </c>
      <c r="FF467" s="269" t="str">
        <f t="shared" si="1128"/>
        <v/>
      </c>
      <c r="FG467" s="269" t="str">
        <f t="shared" si="1129"/>
        <v/>
      </c>
      <c r="FH467" s="269" t="str">
        <f t="shared" si="1130"/>
        <v/>
      </c>
      <c r="FI467" s="269" t="str">
        <f t="shared" si="1131"/>
        <v/>
      </c>
      <c r="FJ467" s="269" t="str">
        <f t="shared" si="1132"/>
        <v/>
      </c>
      <c r="FK467" s="269" t="str">
        <f t="shared" si="1133"/>
        <v/>
      </c>
      <c r="FL467" s="269" t="str">
        <f t="shared" si="1134"/>
        <v/>
      </c>
      <c r="FM467" s="269" t="str">
        <f t="shared" si="1135"/>
        <v/>
      </c>
      <c r="FN467" s="269" t="str">
        <f t="shared" si="1136"/>
        <v/>
      </c>
      <c r="FO467" s="269" t="str">
        <f t="shared" si="1137"/>
        <v/>
      </c>
      <c r="FP467" s="269" t="str">
        <f t="shared" si="1138"/>
        <v/>
      </c>
      <c r="FQ467" s="269" t="str">
        <f t="shared" si="1139"/>
        <v/>
      </c>
      <c r="FR467" s="269" t="str">
        <f t="shared" si="1167"/>
        <v/>
      </c>
      <c r="FS467" s="269" t="str">
        <f t="shared" si="1140"/>
        <v/>
      </c>
      <c r="FT467" s="269" t="str">
        <f t="shared" si="1141"/>
        <v/>
      </c>
      <c r="FU467" s="269" t="str">
        <f t="shared" si="1142"/>
        <v/>
      </c>
      <c r="FV467" s="269" t="str">
        <f t="shared" si="1143"/>
        <v/>
      </c>
      <c r="FW467" s="269" t="str">
        <f t="shared" si="1144"/>
        <v/>
      </c>
      <c r="FX467" s="269" t="str">
        <f t="shared" si="1145"/>
        <v/>
      </c>
      <c r="FY467" s="269" t="str">
        <f t="shared" si="1146"/>
        <v/>
      </c>
      <c r="FZ467" s="269" t="str">
        <f t="shared" si="1147"/>
        <v/>
      </c>
      <c r="GA467" s="269" t="str">
        <f>IF(AND($A$467&lt;=V$367,V$367&lt;=$B$467),$C$467,"")</f>
        <v/>
      </c>
      <c r="GB467" s="269" t="str">
        <f>IF(AND($A$467&lt;=V$367,V$367&lt;=$B$467),((1/3)*$C$467),"")</f>
        <v/>
      </c>
      <c r="GC467" s="269" t="str">
        <f>IF(AND($A$467&lt;=V$367,V$367&lt;=$B$467),((2/3)*$C$467),"")</f>
        <v/>
      </c>
      <c r="GD467" s="269" t="str">
        <f t="shared" si="1148"/>
        <v/>
      </c>
      <c r="GE467" s="269" t="str">
        <f t="shared" si="1149"/>
        <v/>
      </c>
      <c r="GF467" s="269" t="str">
        <f t="shared" si="1150"/>
        <v/>
      </c>
      <c r="GG467" s="269" t="str">
        <f t="shared" si="1151"/>
        <v/>
      </c>
      <c r="GH467" s="269" t="str">
        <f t="shared" si="1152"/>
        <v/>
      </c>
      <c r="GI467" s="269" t="str">
        <f t="shared" si="1153"/>
        <v/>
      </c>
      <c r="GJ467" s="269" t="str">
        <f t="shared" si="1154"/>
        <v/>
      </c>
      <c r="GK467" s="269" t="str">
        <f t="shared" si="1155"/>
        <v/>
      </c>
      <c r="GL467" s="269" t="str">
        <f t="shared" si="1156"/>
        <v/>
      </c>
      <c r="GM467" s="269" t="str">
        <f t="shared" si="1157"/>
        <v/>
      </c>
      <c r="GN467" s="269" t="str">
        <f t="shared" si="1158"/>
        <v/>
      </c>
      <c r="GO467" s="269" t="str">
        <f t="shared" si="1159"/>
        <v/>
      </c>
      <c r="GP467" s="269" t="str">
        <f t="shared" si="1160"/>
        <v/>
      </c>
      <c r="GQ467" s="269" t="str">
        <f t="shared" si="1161"/>
        <v/>
      </c>
      <c r="GR467" s="270" t="str">
        <f t="shared" si="1162"/>
        <v/>
      </c>
      <c r="GS467" s="269" t="str">
        <f>IF(AND($A$467&lt;=X$367,X$367&lt;=$B$467),$C$467,"")</f>
        <v/>
      </c>
      <c r="GT467" s="269" t="str">
        <f>IF(AND($A$467&lt;=X$367,X$367&lt;=$B$467),((1/3)*$C$467),"")</f>
        <v/>
      </c>
      <c r="GU467" s="269" t="str">
        <f>IF(AND($A$467&lt;=X$367,X$367&lt;=$B$467),((2/3)*$C$467),"")</f>
        <v/>
      </c>
      <c r="GV467" s="269" t="str">
        <f>IF(AND($A$467&lt;=X$367,X$367&lt;=$B$467),$D$467,"")</f>
        <v/>
      </c>
      <c r="GW467" s="269" t="str">
        <f>IF(AND($A$467&lt;=X$367,X$367&lt;=$B$467),((1/3)*$D$467),"")</f>
        <v/>
      </c>
      <c r="GX467" s="269" t="str">
        <f>IF(AND($A$467&lt;=X$367,X$367&lt;=$B$467),((2/3)*$D$467),"")</f>
        <v/>
      </c>
      <c r="GY467" s="269" t="str">
        <f>IF(AND($A$467&lt;=X$367,X$367&lt;=$B$467),$E$467,"")</f>
        <v/>
      </c>
      <c r="GZ467" s="269" t="str">
        <f>IF(AND($A$467&lt;=X$367,X$367&lt;=$B$467),((1/3)*$E$467),"")</f>
        <v/>
      </c>
      <c r="HA467" s="269" t="str">
        <f>IF(AND($A$467&lt;=X$367,X$367&lt;=$B$467),((2/3)*$E$467),"")</f>
        <v/>
      </c>
      <c r="HB467" s="269" t="str">
        <f>IF(AND($A$467&lt;=Y$367,Y$367&lt;=$B$467),$C$467,"")</f>
        <v/>
      </c>
      <c r="HC467" s="269" t="str">
        <f>IF(AND($A$467&lt;=Y$367,Y$367&lt;=$B$467),((1/3)*$C$467),"")</f>
        <v/>
      </c>
      <c r="HD467" s="269" t="str">
        <f>IF(AND($A$467&lt;=Y$367,Y$367&lt;=$B$467),((2/3)*$C$467),"")</f>
        <v/>
      </c>
      <c r="HE467" s="269" t="str">
        <f>IF(AND($A$467&lt;=Y$367,Y$367&lt;=$B$467),$D$467,"")</f>
        <v/>
      </c>
      <c r="HF467" s="269" t="str">
        <f>IF(AND($A$467&lt;=Y$367,Y$367&lt;=$B$467),((1/3)*$D$467),"")</f>
        <v/>
      </c>
      <c r="HG467" s="269" t="str">
        <f>IF(AND($A$467&lt;=Y$367,Y$367&lt;=$B$467),((2/3)*$D$467),"")</f>
        <v/>
      </c>
      <c r="HH467" s="269" t="str">
        <f>IF(AND($A$467&lt;=Y$367,Y$367&lt;=$B$467),$E$467,"")</f>
        <v/>
      </c>
      <c r="HI467" s="269" t="str">
        <f>IF(AND($A$467&lt;=Y$367,Y$367&lt;=$B$467),((1/3)*$E$467),"")</f>
        <v/>
      </c>
      <c r="HJ467" s="269" t="str">
        <f>IF(AND($A$467&lt;=Y$367,Y$367&lt;=$B$467),((2/3)*$E$467),"")</f>
        <v/>
      </c>
      <c r="HK467" s="269" t="str">
        <f>IF(AND($A$467&lt;=Z$367,Z$367&lt;=$B$467),$C$467,"")</f>
        <v/>
      </c>
      <c r="HL467" s="269" t="str">
        <f>IF(AND($A$467&lt;=Z$367,Z$367&lt;=$B$467),((1/3)*$C$467),"")</f>
        <v/>
      </c>
      <c r="HM467" s="269" t="str">
        <f>IF(AND($A$467&lt;=Z$367,Z$367&lt;=$B$467),((2/3)*$C$467),"")</f>
        <v/>
      </c>
      <c r="HN467" s="269" t="str">
        <f>IF(AND($A$467&lt;=Z$367,Z$367&lt;=$B$467),$D$467,"")</f>
        <v/>
      </c>
      <c r="HO467" s="269" t="str">
        <f>IF(AND($A$467&lt;=Z$367,Z$367&lt;=$B$467),((1/3)*$D$467),"")</f>
        <v/>
      </c>
      <c r="HP467" s="269" t="str">
        <f>IF(AND($A$467&lt;=Z$367,Z$367&lt;=$B$467),((2/3)*$D$467),"")</f>
        <v/>
      </c>
      <c r="HQ467" s="269" t="str">
        <f>IF(AND($A$467&lt;=Z$367,Z$367&lt;=$B$467),$E$467,"")</f>
        <v/>
      </c>
      <c r="HR467" s="269" t="str">
        <f>IF(AND($A$467&lt;=Z$367,Z$367&lt;=$B$467),((1/3)*$E$467),"")</f>
        <v/>
      </c>
      <c r="HS467" s="269" t="str">
        <f>IF(AND($A$467&lt;=Z$367,Z$367&lt;=$B$467),((2/3)*$E$467),"")</f>
        <v/>
      </c>
      <c r="HT467" s="269" t="str">
        <f>IF(AND($A$467&lt;=AA$367,AA$367&lt;=$B$467),$C$467,"")</f>
        <v/>
      </c>
      <c r="HU467" s="269" t="str">
        <f>IF(AND($A$467&lt;=AA$367,AA$367&lt;=$B$467),((1/3)*$C$467),"")</f>
        <v/>
      </c>
      <c r="HV467" s="269" t="str">
        <f>IF(AND($A$467&lt;=AA$367,AA$367&lt;=$B$467),((2/3)*$C$467),"")</f>
        <v/>
      </c>
      <c r="HW467" s="269" t="str">
        <f>IF(AND($A$467&lt;=AA$367,AA$367&lt;=$B$467),$D$467,"")</f>
        <v/>
      </c>
      <c r="HX467" s="269" t="str">
        <f>IF(AND($A$467&lt;=AA$367,AA$367&lt;=$B$467),((1/3)*$D$467),"")</f>
        <v/>
      </c>
      <c r="HY467" s="269" t="str">
        <f>IF(AND($A$467&lt;=AA$367,AA$367&lt;=$B$467),((2/3)*$D$467),"")</f>
        <v/>
      </c>
      <c r="HZ467" s="269" t="str">
        <f>IF(AND($A$467&lt;=AA$367,AA$367&lt;=$B$467),$E$467,"")</f>
        <v/>
      </c>
      <c r="IA467" s="269" t="str">
        <f>IF(AND($A$467&lt;=AA$367,AA$367&lt;=$B$467),((1/3)*$E$467),"")</f>
        <v/>
      </c>
      <c r="IB467" s="269" t="str">
        <f>IF(AND($A$467&lt;=AA$367,AA$367&lt;=$B$467),((2/3)*$E$467),"")</f>
        <v/>
      </c>
      <c r="IC467" s="269" t="str">
        <f>IF(AND($A$467&lt;=AB$367,AB$367&lt;=$B$467),$C$467,"")</f>
        <v/>
      </c>
      <c r="ID467" s="269" t="str">
        <f>IF(AND($A$467&lt;=AB$367,AB$367&lt;=$B$467),((1/3)*$C$467),"")</f>
        <v/>
      </c>
      <c r="IE467" s="269" t="str">
        <f>IF(AND($A$467&lt;=AB$367,AB$367&lt;=$B$467),((2/3)*$C$467),"")</f>
        <v/>
      </c>
      <c r="IF467" s="269" t="str">
        <f>IF(AND($A$467&lt;=AB$367,AB$367&lt;=$B$467),$D$467,"")</f>
        <v/>
      </c>
      <c r="IG467" s="269" t="str">
        <f>IF(AND($A$467&lt;=AB$367,AB$367&lt;=$B$467),((1/3)*$D$467),"")</f>
        <v/>
      </c>
      <c r="IH467" s="269" t="str">
        <f>IF(AND($A$467&lt;=AB$367,AB$367&lt;=$B$467),((2/3)*$D$467),"")</f>
        <v/>
      </c>
      <c r="II467" s="269" t="str">
        <f>IF(AND($A$467&lt;=AB$367,AB$367&lt;=$B$467),$E$467,"")</f>
        <v/>
      </c>
      <c r="IJ467" s="269" t="str">
        <f>IF(AND($A$467&lt;=AB$367,AB$367&lt;=$B$467),((1/3)*$E$467),"")</f>
        <v/>
      </c>
      <c r="IK467" s="269" t="str">
        <f>IF(AND($A$467&lt;=AB$367,AB$367&lt;=$B$467),((2/3)*$E$467),"")</f>
        <v/>
      </c>
      <c r="IL467" s="269" t="str">
        <f>IF(AND($A$467&lt;=AC$367,AC$367&lt;=$B$467),$C$467,"")</f>
        <v/>
      </c>
      <c r="IM467" s="269" t="str">
        <f>IF(AND($A$467&lt;=AC$367,AC$367&lt;=$B$467),((1/3)*$C$467),"")</f>
        <v/>
      </c>
      <c r="IN467" s="269" t="str">
        <f>IF(AND($A$467&lt;=AC$367,AC$367&lt;=$B$467),((2/3)*$C$467),"")</f>
        <v/>
      </c>
      <c r="IO467" s="269" t="str">
        <f>IF(AND($A$467&lt;=AC$367,AC$367&lt;=$B$467),$D$467,"")</f>
        <v/>
      </c>
      <c r="IP467" s="269" t="str">
        <f>IF(AND($A$467&lt;=AC$367,AC$367&lt;=$B$467),((1/3)*$D$467),"")</f>
        <v/>
      </c>
      <c r="IQ467" s="269" t="str">
        <f>IF(AND($A$467&lt;=AC$367,AC$367&lt;=$B$467),((2/3)*$D$467),"")</f>
        <v/>
      </c>
      <c r="IR467" s="269" t="str">
        <f>IF(AND($A$467&lt;=AC$367,AC$367&lt;=$B$467),$E$467,"")</f>
        <v/>
      </c>
      <c r="IS467" s="269" t="str">
        <f>IF(AND($A$467&lt;=AC$367,AC$367&lt;=$B$467),((1/3)*$E$467),"")</f>
        <v/>
      </c>
      <c r="IT467" s="269" t="str">
        <f>IF(AND($A$467&lt;=AC$367,AC$367&lt;=$B$467),((2/3)*$E$467),"")</f>
        <v/>
      </c>
      <c r="IU467" s="269" t="str">
        <f>IF(AND($A$467&lt;=AD$367,AD$367&lt;=$B$467),$C$467,"")</f>
        <v/>
      </c>
      <c r="IV467" s="269" t="str">
        <f>IF(AND($A$467&lt;=AD$367,AD$367&lt;=$B$467),((1/3)*$C$467),"")</f>
        <v/>
      </c>
      <c r="IW467" s="269" t="str">
        <f>IF(AND($A$467&lt;=AD$367,AD$367&lt;=$B$467),((2/3)*$C$467),"")</f>
        <v/>
      </c>
      <c r="IX467" s="269" t="str">
        <f>IF(AND($A$467&lt;=AD$367,AD$367&lt;=$B$467),$D$467,"")</f>
        <v/>
      </c>
      <c r="IY467" s="269" t="str">
        <f>IF(AND($A$467&lt;=AD$367,AD$367&lt;=$B$467),((1/3)*$D$467),"")</f>
        <v/>
      </c>
      <c r="IZ467" s="269" t="str">
        <f>IF(AND($A$467&lt;=AD$367,AD$367&lt;=$B$467),((2/3)*$D$467),"")</f>
        <v/>
      </c>
      <c r="JA467" s="269" t="str">
        <f>IF(AND($A$467&lt;=AD$367,AD$367&lt;=$B$467),$E$467,"")</f>
        <v/>
      </c>
      <c r="JB467" s="269" t="str">
        <f>IF(AND($A$467&lt;=AD$367,AD$367&lt;=$B$467),((1/3)*$E$467),"")</f>
        <v/>
      </c>
      <c r="JC467" s="269" t="str">
        <f>IF(AND($A$467&lt;=AD$367,AD$367&lt;=$B$467),((2/3)*$E$467),"")</f>
        <v/>
      </c>
      <c r="JD467" s="269" t="str">
        <f>IF(AND($A$467&lt;=AE$367,AE$367&lt;=$B$467),$C$467,"")</f>
        <v/>
      </c>
      <c r="JE467" s="269" t="str">
        <f>IF(AND($A$467&lt;=AE$367,AE$367&lt;=$B$467),((1/3)*$C$467),"")</f>
        <v/>
      </c>
      <c r="JF467" s="269" t="str">
        <f>IF(AND($A$467&lt;=AE$367,AE$367&lt;=$B$467),((2/3)*$C$467),"")</f>
        <v/>
      </c>
      <c r="JG467" s="269" t="str">
        <f>IF(AND($A$467&lt;=AE$367,AE$367&lt;=$B$467),$D$467,"")</f>
        <v/>
      </c>
      <c r="JH467" s="269" t="str">
        <f>IF(AND($A$467&lt;=AE$367,AE$367&lt;=$B$467),((1/3)*$D$467),"")</f>
        <v/>
      </c>
      <c r="JI467" s="269" t="str">
        <f>IF(AND($A$467&lt;=AE$367,AE$367&lt;=$B$467),((2/3)*$D$467),"")</f>
        <v/>
      </c>
      <c r="JJ467" s="269" t="str">
        <f>IF(AND($A$467&lt;=AE$367,AE$367&lt;=$B$467),$E$467,"")</f>
        <v/>
      </c>
      <c r="JK467" s="269" t="str">
        <f>IF(AND($A$467&lt;=AE$367,AE$367&lt;=$B$467),((1/3)*$E$467),"")</f>
        <v/>
      </c>
      <c r="JL467" s="269" t="str">
        <f>IF(AND($A$467&lt;=AE$367,AE$367&lt;=$B$467),((2/3)*$E$467),"")</f>
        <v/>
      </c>
      <c r="JM467" s="269" t="str">
        <f>IF(AND($A$467&lt;=AF$367,AF$367&lt;=$B$467),$C$467,"")</f>
        <v/>
      </c>
      <c r="JN467" s="269" t="str">
        <f>IF(AND($A$467&lt;=AF$367,AF$367&lt;=$B$467),((1/3)*$C$467),"")</f>
        <v/>
      </c>
      <c r="JO467" s="269" t="str">
        <f>IF(AND($A$467&lt;=AF$367,AF$367&lt;=$B$467),((2/3)*$C$467),"")</f>
        <v/>
      </c>
      <c r="JP467" s="269" t="str">
        <f>IF(AND($A$467&lt;=AF$367,AF$367&lt;=$B$467),$D$467,"")</f>
        <v/>
      </c>
      <c r="JQ467" s="269" t="str">
        <f>IF(AND($A$467&lt;=AF$367,AF$367&lt;=$B$467),((1/3)*$D$467),"")</f>
        <v/>
      </c>
      <c r="JR467" s="269" t="str">
        <f>IF(AND($A$467&lt;=AF$367,AF$367&lt;=$B$467),((2/3)*$D$467),"")</f>
        <v/>
      </c>
      <c r="JS467" s="269" t="str">
        <f>IF(AND($A$467&lt;=AF$367,AF$367&lt;=$B$467),$E$467,"")</f>
        <v/>
      </c>
      <c r="JT467" s="269" t="str">
        <f>IF(AND($A$467&lt;=AF$367,AF$367&lt;=$B$467),((1/3)*$E$467),"")</f>
        <v/>
      </c>
      <c r="JU467" s="269" t="str">
        <f>IF(AND($A$467&lt;=AF$367,AF$367&lt;=$B$467),((2/3)*$E$467),"")</f>
        <v/>
      </c>
      <c r="JV467" s="269" t="str">
        <f>IF(AND($A$467&lt;=AG$367,AG$367&lt;=$B$467),$C$467,"")</f>
        <v/>
      </c>
      <c r="JW467" s="269" t="str">
        <f>IF(AND($A$467&lt;=AG$367,AG$367&lt;=$B$467),((1/3)*$C$467),"")</f>
        <v/>
      </c>
      <c r="JX467" s="269" t="str">
        <f>IF(AND($A$467&lt;=AG$367,AG$367&lt;=$B$467),((2/3)*$C$467),"")</f>
        <v/>
      </c>
      <c r="JY467" s="269" t="str">
        <f>IF(AND($A$467&lt;=AG$367,AG$367&lt;=$B$467),$D$467,"")</f>
        <v/>
      </c>
      <c r="JZ467" s="269" t="str">
        <f>IF(AND($A$467&lt;=AG$367,AG$367&lt;=$B$467),((1/3)*$D$467),"")</f>
        <v/>
      </c>
      <c r="KA467" s="269" t="str">
        <f>IF(AND($A$467&lt;=AG$367,AG$367&lt;=$B$467),((2/3)*$D$467),"")</f>
        <v/>
      </c>
      <c r="KB467" s="269" t="str">
        <f>IF(AND($A$467&lt;=AG$367,AG$367&lt;=$B$467),$E$467,"")</f>
        <v/>
      </c>
      <c r="KC467" s="269" t="str">
        <f>IF(AND($A$467&lt;=AG$367,AG$367&lt;=$B$467),((1/3)*$E$467),"")</f>
        <v/>
      </c>
      <c r="KD467" s="269" t="str">
        <f>IF(AND($A$467&lt;=AG$367,AG$367&lt;=$B$467),((2/3)*$E$467),"")</f>
        <v/>
      </c>
      <c r="KE467" s="269" t="str">
        <f>IF(AND($A$467&lt;=AH$367,AH$367&lt;=$B$467),$C$467,"")</f>
        <v/>
      </c>
      <c r="KF467" s="269" t="str">
        <f>IF(AND($A$467&lt;=AH$367,AH$367&lt;=$B$467),((1/3)*$C$467),"")</f>
        <v/>
      </c>
      <c r="KG467" s="269" t="str">
        <f>IF(AND($A$467&lt;=AH$367,AH$367&lt;=$B$467),((2/3)*$C$467),"")</f>
        <v/>
      </c>
      <c r="KH467" s="269" t="str">
        <f>IF(AND($A$467&lt;=AH$367,AH$367&lt;=$B$467),$D$467,"")</f>
        <v/>
      </c>
      <c r="KI467" s="269" t="str">
        <f>IF(AND($A$467&lt;=AH$367,AH$367&lt;=$B$467),((1/3)*$D$467),"")</f>
        <v/>
      </c>
      <c r="KJ467" s="269" t="str">
        <f>IF(AND($A$467&lt;=AH$367,AH$367&lt;=$B$467),((2/3)*$D$467),"")</f>
        <v/>
      </c>
      <c r="KK467" s="269" t="str">
        <f>IF(AND($A$467&lt;=AH$367,AH$367&lt;=$B$467),$E$467,"")</f>
        <v/>
      </c>
      <c r="KL467" s="269" t="str">
        <f>IF(AND($A$467&lt;=AH$367,AH$367&lt;=$B$467),((1/3)*$E$467),"")</f>
        <v/>
      </c>
      <c r="KM467" s="269" t="str">
        <f>IF(AND($A$467&lt;=AH$367,AH$367&lt;=$B$467),((2/3)*$E$467),"")</f>
        <v/>
      </c>
      <c r="KN467" s="269" t="str">
        <f>IF(AND($A$467&lt;=AI$367,AI$367&lt;=$B$467),$C$467,"")</f>
        <v/>
      </c>
      <c r="KO467" s="269" t="str">
        <f>IF(AND($A$467&lt;=AI$367,AI$367&lt;=$B$467),((1/3)*$C$467),"")</f>
        <v/>
      </c>
      <c r="KP467" s="269" t="str">
        <f>IF(AND($A$467&lt;=AI$367,AI$367&lt;=$B$467),((2/3)*$C$467),"")</f>
        <v/>
      </c>
      <c r="KQ467" s="269" t="str">
        <f>IF(AND($A$467&lt;=AI$367,AI$367&lt;=$B$467),$D$467,"")</f>
        <v/>
      </c>
      <c r="KR467" s="269" t="str">
        <f>IF(AND($A$467&lt;=AI$367,AI$367&lt;=$B$467),((1/3)*$D$467),"")</f>
        <v/>
      </c>
      <c r="KS467" s="269" t="str">
        <f>IF(AND($A$467&lt;=AI$367,AI$367&lt;=$B$467),((2/3)*$D$467),"")</f>
        <v/>
      </c>
      <c r="KT467" s="269" t="str">
        <f>IF(AND($A$467&lt;=AI$367,AI$367&lt;=$B$467),$E$467,"")</f>
        <v/>
      </c>
      <c r="KU467" s="269" t="str">
        <f>IF(AND($A$467&lt;=AI$367,AI$367&lt;=$B$467),((1/3)*$E$467),"")</f>
        <v/>
      </c>
      <c r="KV467" s="269" t="str">
        <f>IF(AND($A$467&lt;=AI$367,AI$367&lt;=$B$467),((2/3)*$E$467),"")</f>
        <v/>
      </c>
      <c r="KW467" s="269" t="str">
        <f>IF(AND($A$467&lt;=AJ$367,AJ$367&lt;=$B$467),$C$467,"")</f>
        <v/>
      </c>
      <c r="KX467" s="269" t="str">
        <f>IF(AND($A$467&lt;=AJ$367,AJ$367&lt;=$B$467),((1/3)*$C$467),"")</f>
        <v/>
      </c>
      <c r="KY467" s="269" t="str">
        <f>IF(AND($A$467&lt;=AJ$367,AJ$367&lt;=$B$467),((2/3)*$C$467),"")</f>
        <v/>
      </c>
      <c r="KZ467" s="269" t="str">
        <f>IF(AND($A$467&lt;=AJ$367,AJ$367&lt;=$B$467),$D$467,"")</f>
        <v/>
      </c>
      <c r="LA467" s="269" t="str">
        <f>IF(AND($A$467&lt;=AJ$367,AJ$367&lt;=$B$467),((1/3)*$D$467),"")</f>
        <v/>
      </c>
      <c r="LB467" s="269" t="str">
        <f>IF(AND($A$467&lt;=AJ$367,AJ$367&lt;=$B$467),((2/3)*$D$467),"")</f>
        <v/>
      </c>
      <c r="LC467" s="269" t="str">
        <f>IF(AND($A$467&lt;=AJ$367,AJ$367&lt;=$B$467),$E$467,"")</f>
        <v/>
      </c>
      <c r="LD467" s="269" t="str">
        <f>IF(AND($A$467&lt;=AJ$367,AJ$367&lt;=$B$467),((1/3)*$E$467),"")</f>
        <v/>
      </c>
      <c r="LE467" s="269" t="str">
        <f>IF(AND($A$467&lt;=AJ$367,AJ$367&lt;=$B$467),((2/3)*$E$467),"")</f>
        <v/>
      </c>
      <c r="LF467" s="269" t="str">
        <f>IF(AND($A$467&lt;=AK$367,AK$367&lt;=$B$467),$C$467,"")</f>
        <v/>
      </c>
      <c r="LG467" s="269" t="str">
        <f>IF(AND($A$467&lt;=AK$367,AK$367&lt;=$B$467),((1/3)*$C$467),"")</f>
        <v/>
      </c>
      <c r="LH467" s="269" t="str">
        <f>IF(AND($A$467&lt;=AK$367,AK$367&lt;=$B$467),((2/3)*$C$467),"")</f>
        <v/>
      </c>
      <c r="LI467" s="269" t="str">
        <f>IF(AND($A$467&lt;=AK$367,AK$367&lt;=$B$467),$D$467,"")</f>
        <v/>
      </c>
      <c r="LJ467" s="269" t="str">
        <f>IF(AND($A$467&lt;=AK$367,AK$367&lt;=$B$467),((1/3)*$D$467),"")</f>
        <v/>
      </c>
      <c r="LK467" s="269" t="str">
        <f>IF(AND($A$467&lt;=AK$367,AK$367&lt;=$B$467),((2/3)*$D$467),"")</f>
        <v/>
      </c>
      <c r="LL467" s="269" t="str">
        <f>IF(AND($A$467&lt;=AK$367,AK$367&lt;=$B$467),$E$467,"")</f>
        <v/>
      </c>
      <c r="LM467" s="269" t="str">
        <f>IF(AND($A$467&lt;=AK$367,AK$367&lt;=$B$467),((1/3)*$E$467),"")</f>
        <v/>
      </c>
      <c r="LN467" s="269" t="str">
        <f>IF(AND($A$467&lt;=AK$367,AK$367&lt;=$B$467),((2/3)*$E$467),"")</f>
        <v/>
      </c>
      <c r="LO467" s="269" t="str">
        <f>IF(AND($A$467&lt;=AL$367,AL$367&lt;=$B$467),$C$467,"")</f>
        <v/>
      </c>
      <c r="LP467" s="269" t="str">
        <f>IF(AND($A$467&lt;=AL$367,AL$367&lt;=$B$467),((1/3)*$C$467),"")</f>
        <v/>
      </c>
      <c r="LQ467" s="269" t="str">
        <f>IF(AND($A$467&lt;=AL$367,AL$367&lt;=$B$467),((2/3)*$C$467),"")</f>
        <v/>
      </c>
      <c r="LR467" s="269" t="str">
        <f>IF(AND($A$467&lt;=AL$367,AL$367&lt;=$B$467),$D$467,"")</f>
        <v/>
      </c>
      <c r="LS467" s="269" t="str">
        <f>IF(AND($A$467&lt;=AL$367,AL$367&lt;=$B$467),((1/3)*$D$467),"")</f>
        <v/>
      </c>
      <c r="LT467" s="269" t="str">
        <f>IF(AND($A$467&lt;=AL$367,AL$367&lt;=$B$467),((2/3)*$D$467),"")</f>
        <v/>
      </c>
      <c r="LU467" s="269" t="str">
        <f>IF(AND($A$467&lt;=AL$367,AL$367&lt;=$B$467),$E$467,"")</f>
        <v/>
      </c>
      <c r="LV467" s="269" t="str">
        <f>IF(AND($A$467&lt;=AL$367,AL$367&lt;=$B$467),((1/3)*$E$467),"")</f>
        <v/>
      </c>
      <c r="LW467" s="269" t="str">
        <f>IF(AND($A$467&lt;=AL$367,AL$367&lt;=$B$467),((2/3)*$E$467),"")</f>
        <v/>
      </c>
      <c r="LX467" s="269" t="str">
        <f>IF(AND($A$467&lt;=AM$367,AM$367&lt;=$B$467),$C$467,"")</f>
        <v/>
      </c>
      <c r="LY467" s="269" t="str">
        <f>IF(AND($A$467&lt;=AM$367,AM$367&lt;=$B$467),((1/3)*$C$467),"")</f>
        <v/>
      </c>
      <c r="LZ467" s="269" t="str">
        <f>IF(AND($A$467&lt;=AM$367,AM$367&lt;=$B$467),((2/3)*$C$467),"")</f>
        <v/>
      </c>
      <c r="MA467" s="269" t="str">
        <f>IF(AND($A$467&lt;=AM$367,AM$367&lt;=$B$467),$D$467,"")</f>
        <v/>
      </c>
      <c r="MB467" s="269" t="str">
        <f>IF(AND($A$467&lt;=AM$367,AM$367&lt;=$B$467),((1/3)*$D$467),"")</f>
        <v/>
      </c>
      <c r="MC467" s="269" t="str">
        <f>IF(AND($A$467&lt;=AM$367,AM$367&lt;=$B$467),((2/3)*$D$467),"")</f>
        <v/>
      </c>
      <c r="MD467" s="269" t="str">
        <f>IF(AND($A$467&lt;=AM$367,AM$367&lt;=$B$467),$E$467,"")</f>
        <v/>
      </c>
      <c r="ME467" s="269" t="str">
        <f>IF(AND($A$467&lt;=AM$367,AM$367&lt;=$B$467),((1/3)*$E$467),"")</f>
        <v/>
      </c>
      <c r="MF467" s="269" t="str">
        <f>IF(AND($A$467&lt;=AM$367,AM$367&lt;=$B$467),((2/3)*$E$467),"")</f>
        <v/>
      </c>
      <c r="MG467" s="269" t="str">
        <f>IF(AND($A$467&lt;=AN$367,AN$367&lt;=$B$467),$C$467,"")</f>
        <v/>
      </c>
      <c r="MH467" s="269" t="str">
        <f>IF(AND($A$467&lt;=AN$367,AN$367&lt;=$B$467),((1/3)*$C$467),"")</f>
        <v/>
      </c>
      <c r="MI467" s="269" t="str">
        <f>IF(AND($A$467&lt;=AN$367,AN$367&lt;=$B$467),((2/3)*$C$467),"")</f>
        <v/>
      </c>
      <c r="MJ467" s="269" t="str">
        <f>IF(AND($A$467&lt;=AN$367,AN$367&lt;=$B$467),$D$467,"")</f>
        <v/>
      </c>
      <c r="MK467" s="269" t="str">
        <f>IF(AND($A$467&lt;=AN$367,AN$367&lt;=$B$467),((1/3)*$D$467),"")</f>
        <v/>
      </c>
      <c r="ML467" s="269" t="str">
        <f>IF(AND($A$467&lt;=AN$367,AN$367&lt;=$B$467),((2/3)*$D$467),"")</f>
        <v/>
      </c>
      <c r="MM467" s="269" t="str">
        <f>IF(AND($A$467&lt;=AN$367,AN$367&lt;=$B$467),$E$467,"")</f>
        <v/>
      </c>
      <c r="MN467" s="269" t="str">
        <f>IF(AND($A$467&lt;=AN$367,AN$367&lt;=$B$467),((1/3)*$E$467),"")</f>
        <v/>
      </c>
      <c r="MO467" s="269" t="str">
        <f>IF(AND($A$467&lt;=AN$367,AN$367&lt;=$B$467),((2/3)*$E$467),"")</f>
        <v/>
      </c>
      <c r="MP467" s="269" t="str">
        <f>IF(AND($A$467&lt;=AO$367,AO$367&lt;=$B$467),$C$467,"")</f>
        <v/>
      </c>
      <c r="MQ467" s="269" t="str">
        <f>IF(AND($A$467&lt;=AO$367,AO$367&lt;=$B$467),((1/3)*$C$467),"")</f>
        <v/>
      </c>
      <c r="MR467" s="269" t="str">
        <f>IF(AND($A$467&lt;=AO$367,AO$367&lt;=$B$467),((2/3)*$C$467),"")</f>
        <v/>
      </c>
      <c r="MS467" s="269" t="str">
        <f>IF(AND($A$467&lt;=AO$367,AO$367&lt;=$B$467),$D$467,"")</f>
        <v/>
      </c>
      <c r="MT467" s="269" t="str">
        <f>IF(AND($A$467&lt;=AO$367,AO$367&lt;=$B$467),((1/3)*$D$467),"")</f>
        <v/>
      </c>
      <c r="MU467" s="269" t="str">
        <f>IF(AND($A$467&lt;=AO$367,AO$367&lt;=$B$467),((2/3)*$D$467),"")</f>
        <v/>
      </c>
      <c r="MV467" s="269" t="str">
        <f>IF(AND($A$467&lt;=AO$367,AO$367&lt;=$B$467),$E$467,"")</f>
        <v/>
      </c>
      <c r="MW467" s="269" t="str">
        <f>IF(AND($A$467&lt;=AO$367,AO$367&lt;=$B$467),((1/3)*$E$467),"")</f>
        <v/>
      </c>
      <c r="MX467" s="269" t="str">
        <f>IF(AND($A$467&lt;=AO$367,AO$367&lt;=$B$467),((2/3)*$E$467),"")</f>
        <v/>
      </c>
      <c r="MY467" s="269" t="str">
        <f>IF(AND($A$467&lt;=AP$367,AP$367&lt;=$B$467),$C$467,"")</f>
        <v/>
      </c>
      <c r="MZ467" s="269" t="str">
        <f>IF(AND($A$467&lt;=AP$367,AP$367&lt;=$B$467),((1/3)*$C$467),"")</f>
        <v/>
      </c>
      <c r="NA467" s="269" t="str">
        <f>IF(AND($A$467&lt;=AP$367,AP$367&lt;=$B$467),((2/3)*$C$467),"")</f>
        <v/>
      </c>
      <c r="NB467" s="269" t="str">
        <f>IF(AND($A$467&lt;=AP$367,AP$367&lt;=$B$467),$D$467,"")</f>
        <v/>
      </c>
      <c r="NC467" s="269" t="str">
        <f>IF(AND($A$467&lt;=AP$367,AP$367&lt;=$B$467),((1/3)*$D$467),"")</f>
        <v/>
      </c>
      <c r="ND467" s="269" t="str">
        <f>IF(AND($A$467&lt;=AP$367,AP$367&lt;=$B$467),((2/3)*$D$467),"")</f>
        <v/>
      </c>
      <c r="NE467" s="269" t="str">
        <f>IF(AND($A$467&lt;=AP$367,AP$367&lt;=$B$467),$E$467,"")</f>
        <v/>
      </c>
      <c r="NF467" s="269" t="str">
        <f>IF(AND($A$467&lt;=AP$367,AP$367&lt;=$B$467),((1/3)*$E$467),"")</f>
        <v/>
      </c>
      <c r="NG467" s="269" t="str">
        <f>IF(AND($A$467&lt;=AP$367,AP$367&lt;=$B$467),((2/3)*$E$467),"")</f>
        <v/>
      </c>
      <c r="NH467" s="269" t="str">
        <f>IF(AND($A$467&lt;=AQ$367,AQ$367&lt;=$B$467),$C$467,"")</f>
        <v/>
      </c>
      <c r="NI467" s="269" t="str">
        <f>IF(AND($A$467&lt;=AQ$367,AQ$367&lt;=$B$467),((1/3)*$C$467),"")</f>
        <v/>
      </c>
      <c r="NJ467" s="269" t="str">
        <f>IF(AND($A$467&lt;=AQ$367,AQ$367&lt;=$B$467),((2/3)*$C$467),"")</f>
        <v/>
      </c>
      <c r="NK467" s="269" t="str">
        <f>IF(AND($A$467&lt;=AQ$367,AQ$367&lt;=$B$467),$D$467,"")</f>
        <v/>
      </c>
      <c r="NL467" s="269" t="str">
        <f>IF(AND($A$467&lt;=AQ$367,AQ$367&lt;=$B$467),((1/3)*$D$467),"")</f>
        <v/>
      </c>
      <c r="NM467" s="269" t="str">
        <f>IF(AND($A$467&lt;=AQ$367,AQ$367&lt;=$B$467),((2/3)*$D$467),"")</f>
        <v/>
      </c>
      <c r="NN467" s="269" t="str">
        <f>IF(AND($A$467&lt;=AQ$367,AQ$367&lt;=$B$467),$E$467,"")</f>
        <v/>
      </c>
      <c r="NO467" s="269" t="str">
        <f>IF(AND($A$467&lt;=AQ$367,AQ$367&lt;=$B$467),((1/3)*$E$467),"")</f>
        <v/>
      </c>
      <c r="NP467" s="269" t="str">
        <f>IF(AND($A$467&lt;=AQ$367,AQ$367&lt;=$B$467),((2/3)*$E$467),"")</f>
        <v/>
      </c>
      <c r="NQ467" s="269" t="str">
        <f>IF(AND($A$467&lt;=AR$367,AR$367&lt;=$B$467),$C$467,"")</f>
        <v/>
      </c>
      <c r="NR467" s="269" t="str">
        <f>IF(AND($A$467&lt;=AR$367,AR$367&lt;=$B$467),((1/3)*$C$467),"")</f>
        <v/>
      </c>
      <c r="NS467" s="269" t="str">
        <f>IF(AND($A$467&lt;=AR$367,AR$367&lt;=$B$467),((2/3)*$C$467),"")</f>
        <v/>
      </c>
      <c r="NT467" s="269" t="str">
        <f>IF(AND($A$467&lt;=AR$367,AR$367&lt;=$B$467),$D$467,"")</f>
        <v/>
      </c>
      <c r="NU467" s="269" t="str">
        <f>IF(AND($A$467&lt;=AR$367,AR$367&lt;=$B$467),((1/3)*$D$467),"")</f>
        <v/>
      </c>
      <c r="NV467" s="269" t="str">
        <f>IF(AND($A$467&lt;=AR$367,AR$367&lt;=$B$467),((2/3)*$D$467),"")</f>
        <v/>
      </c>
      <c r="NW467" s="269" t="str">
        <f>IF(AND($A$467&lt;=AR$367,AR$367&lt;=$B$467),$E$467,"")</f>
        <v/>
      </c>
      <c r="NX467" s="269" t="str">
        <f>IF(AND($A$467&lt;=AR$367,AR$367&lt;=$B$467),((1/3)*$E$467),"")</f>
        <v/>
      </c>
      <c r="NY467" s="269" t="str">
        <f>IF(AND($A$467&lt;=AR$367,AR$367&lt;=$B$467),((2/3)*$E$467),"")</f>
        <v/>
      </c>
      <c r="NZ467" s="269" t="str">
        <f>IF(AND($A$467&lt;=AS$367,AS$367&lt;=$B$467),$C$467,"")</f>
        <v/>
      </c>
      <c r="OA467" s="269" t="str">
        <f>IF(AND($A$467&lt;=AS$367,AS$367&lt;=$B$467),((1/3)*$C$467),"")</f>
        <v/>
      </c>
      <c r="OB467" s="269" t="str">
        <f>IF(AND($A$467&lt;=AS$367,AS$367&lt;=$B$467),((2/3)*$C$467),"")</f>
        <v/>
      </c>
      <c r="OC467" s="269" t="str">
        <f>IF(AND($A$467&lt;=AS$367,AS$367&lt;=$B$467),$D$467,"")</f>
        <v/>
      </c>
      <c r="OD467" s="269" t="str">
        <f>IF(AND($A$467&lt;=AS$367,AS$367&lt;=$B$467),((1/3)*$D$467),"")</f>
        <v/>
      </c>
      <c r="OE467" s="269" t="str">
        <f>IF(AND($A$467&lt;=AS$367,AS$367&lt;=$B$467),((2/3)*$D$467),"")</f>
        <v/>
      </c>
      <c r="OF467" s="269" t="str">
        <f>IF(AND($A$467&lt;=AS$367,AS$367&lt;=$B$467),$E$467,"")</f>
        <v/>
      </c>
      <c r="OG467" s="269" t="str">
        <f>IF(AND($A$467&lt;=AS$367,AS$367&lt;=$B$467),((1/3)*$E$467),"")</f>
        <v/>
      </c>
      <c r="OH467" s="269" t="str">
        <f>IF(AND($A$467&lt;=AS$367,AS$367&lt;=$B$467),((2/3)*$E$467),"")</f>
        <v/>
      </c>
      <c r="OI467" s="269" t="str">
        <f>IF(AND($A$467&lt;=AT$367,AT$367&lt;=$B$467),$C$467,"")</f>
        <v/>
      </c>
      <c r="OJ467" s="269" t="str">
        <f>IF(AND($A$467&lt;=AT$367,AT$367&lt;=$B$467),((1/3)*$C$467),"")</f>
        <v/>
      </c>
      <c r="OK467" s="269" t="str">
        <f>IF(AND($A$467&lt;=AT$367,AT$367&lt;=$B$467),((2/3)*$C$467),"")</f>
        <v/>
      </c>
      <c r="OL467" s="269" t="str">
        <f>IF(AND($A$467&lt;=AT$367,AT$367&lt;=$B$467),$D$467,"")</f>
        <v/>
      </c>
      <c r="OM467" s="269" t="str">
        <f>IF(AND($A$467&lt;=AT$367,AT$367&lt;=$B$467),((1/3)*$D$467),"")</f>
        <v/>
      </c>
      <c r="ON467" s="269" t="str">
        <f>IF(AND($A$467&lt;=AT$367,AT$367&lt;=$B$467),((2/3)*$D$467),"")</f>
        <v/>
      </c>
      <c r="OO467" s="269" t="str">
        <f>IF(AND($A$467&lt;=AT$367,AT$367&lt;=$B$467),$E$467,"")</f>
        <v/>
      </c>
      <c r="OP467" s="269" t="str">
        <f>IF(AND($A$467&lt;=AT$367,AT$367&lt;=$B$467),((1/3)*$E$467),"")</f>
        <v/>
      </c>
      <c r="OQ467" s="269" t="str">
        <f>IF(AND($A$467&lt;=AT$367,AT$367&lt;=$B$467),((2/3)*$E$467),"")</f>
        <v/>
      </c>
      <c r="OR467" s="269" t="str">
        <f>IF(AND($A$467&lt;=AU$367,AU$367&lt;=$B$467),$C$467,"")</f>
        <v/>
      </c>
      <c r="OS467" s="269" t="str">
        <f>IF(AND($A$467&lt;=AU$367,AU$367&lt;=$B$467),((1/3)*$C$467),"")</f>
        <v/>
      </c>
      <c r="OT467" s="269" t="str">
        <f>IF(AND($A$467&lt;=AU$367,AU$367&lt;=$B$467),((2/3)*$C$467),"")</f>
        <v/>
      </c>
      <c r="OU467" s="269" t="str">
        <f>IF(AND($A$467&lt;=AU$367,AU$367&lt;=$B$467),$D$467,"")</f>
        <v/>
      </c>
      <c r="OV467" s="269" t="str">
        <f>IF(AND($A$467&lt;=AU$367,AU$367&lt;=$B$467),((1/3)*$D$467),"")</f>
        <v/>
      </c>
      <c r="OW467" s="269" t="str">
        <f>IF(AND($A$467&lt;=AU$367,AU$367&lt;=$B$467),((2/3)*$D$467),"")</f>
        <v/>
      </c>
      <c r="OX467" s="269" t="str">
        <f>IF(AND($A$467&lt;=AU$367,AU$367&lt;=$B$467),$E$467,"")</f>
        <v/>
      </c>
      <c r="OY467" s="269" t="str">
        <f>IF(AND($A$467&lt;=AU$367,AU$367&lt;=$B$467),((1/3)*$E$467),"")</f>
        <v/>
      </c>
      <c r="OZ467" s="269" t="str">
        <f>IF(AND($A$467&lt;=AU$367,AU$367&lt;=$B$467),((2/3)*$E$467),"")</f>
        <v/>
      </c>
      <c r="PA467" s="269" t="str">
        <f>IF(AND($A$467&lt;=AV$367,AV$367&lt;=$B$467),$C$467,"")</f>
        <v/>
      </c>
      <c r="PB467" s="269" t="str">
        <f>IF(AND($A$467&lt;=AV$367,AV$367&lt;=$B$467),((1/3)*$C$467),"")</f>
        <v/>
      </c>
      <c r="PC467" s="269" t="str">
        <f>IF(AND($A$467&lt;=AV$367,AV$367&lt;=$B$467),((2/3)*$C$467),"")</f>
        <v/>
      </c>
      <c r="PD467" s="269" t="str">
        <f>IF(AND($A$467&lt;=AV$367,AV$367&lt;=$B$467),$D$467,"")</f>
        <v/>
      </c>
      <c r="PE467" s="269" t="str">
        <f>IF(AND($A$467&lt;=AV$367,AV$367&lt;=$B$467),((1/3)*$D$467),"")</f>
        <v/>
      </c>
      <c r="PF467" s="269" t="str">
        <f>IF(AND($A$467&lt;=AV$367,AV$367&lt;=$B$467),((2/3)*$D$467),"")</f>
        <v/>
      </c>
      <c r="PG467" s="269" t="str">
        <f>IF(AND($A$467&lt;=AV$367,AV$367&lt;=$B$467),$E$467,"")</f>
        <v/>
      </c>
      <c r="PH467" s="269" t="str">
        <f>IF(AND($A$467&lt;=AV$367,AV$367&lt;=$B$467),((1/3)*$E$467),"")</f>
        <v/>
      </c>
      <c r="PI467" s="269" t="str">
        <f>IF(AND($A$467&lt;=AV$367,AV$367&lt;=$B$467),((2/3)*$E$467),"")</f>
        <v/>
      </c>
      <c r="PJ467" s="269" t="str">
        <f>IF(AND($A$467&lt;=AW$367,AW$367&lt;=$B$467),$C$467,"")</f>
        <v/>
      </c>
      <c r="PK467" s="269" t="str">
        <f>IF(AND($A$467&lt;=AW$367,AW$367&lt;=$B$467),((1/3)*$C$467),"")</f>
        <v/>
      </c>
      <c r="PL467" s="269" t="str">
        <f>IF(AND($A$467&lt;=AW$367,AW$367&lt;=$B$467),((2/3)*$C$467),"")</f>
        <v/>
      </c>
      <c r="PM467" s="269" t="str">
        <f>IF(AND($A$467&lt;=AW$367,AW$367&lt;=$B$467),$D$467,"")</f>
        <v/>
      </c>
      <c r="PN467" s="269" t="str">
        <f>IF(AND($A$467&lt;=AW$367,AW$367&lt;=$B$467),((1/3)*$D$467),"")</f>
        <v/>
      </c>
      <c r="PO467" s="269" t="str">
        <f>IF(AND($A$467&lt;=AW$367,AW$367&lt;=$B$467),((2/3)*$D$467),"")</f>
        <v/>
      </c>
      <c r="PP467" s="269" t="str">
        <f>IF(AND($A$467&lt;=AW$367,AW$367&lt;=$B$467),$E$467,"")</f>
        <v/>
      </c>
      <c r="PQ467" s="269" t="str">
        <f>IF(AND($A$467&lt;=AW$367,AW$367&lt;=$B$467),((1/3)*$E$467),"")</f>
        <v/>
      </c>
      <c r="PR467" s="269" t="str">
        <f>IF(AND($A$467&lt;=AW$367,AW$367&lt;=$B$467),((2/3)*$E$467),"")</f>
        <v/>
      </c>
      <c r="PS467" s="269" t="str">
        <f>IF(AND($A$467&lt;=AX$367,AX$367&lt;=$B$467),$C$467,"")</f>
        <v/>
      </c>
      <c r="PT467" s="269" t="str">
        <f>IF(AND($A$467&lt;=AX$367,AX$367&lt;=$B$467),((1/3)*$C$467),"")</f>
        <v/>
      </c>
      <c r="PU467" s="269" t="str">
        <f>IF(AND($A$467&lt;=AX$367,AX$367&lt;=$B$467),((2/3)*$C$467),"")</f>
        <v/>
      </c>
      <c r="PV467" s="269" t="str">
        <f>IF(AND($A$467&lt;=AX$367,AX$367&lt;=$B$467),$D$467,"")</f>
        <v/>
      </c>
      <c r="PW467" s="269" t="str">
        <f>IF(AND($A$467&lt;=AX$367,AX$367&lt;=$B$467),((1/3)*$D$467),"")</f>
        <v/>
      </c>
      <c r="PX467" s="269" t="str">
        <f>IF(AND($A$467&lt;=AX$367,AX$367&lt;=$B$467),((2/3)*$D$467),"")</f>
        <v/>
      </c>
      <c r="PY467" s="269" t="str">
        <f>IF(AND($A$467&lt;=AX$367,AX$367&lt;=$B$467),$E$467,"")</f>
        <v/>
      </c>
      <c r="PZ467" s="269" t="str">
        <f>IF(AND($A$467&lt;=AX$367,AX$367&lt;=$B$467),((1/3)*$E$467),"")</f>
        <v/>
      </c>
      <c r="QA467" s="269" t="str">
        <f>IF(AND($A$467&lt;=AX$367,AX$367&lt;=$B$467),((2/3)*$E$467),"")</f>
        <v/>
      </c>
      <c r="QB467" s="269" t="str">
        <f>IF(AND($A$467&lt;=AY$367,AY$367&lt;=$B$467),$C$467,"")</f>
        <v/>
      </c>
      <c r="QC467" s="269" t="str">
        <f>IF(AND($A$467&lt;=AY$367,AY$367&lt;=$B$467),((1/3)*$C$467),"")</f>
        <v/>
      </c>
      <c r="QD467" s="269" t="str">
        <f>IF(AND($A$467&lt;=AY$367,AY$367&lt;=$B$467),((2/3)*$C$467),"")</f>
        <v/>
      </c>
      <c r="QE467" s="269" t="str">
        <f>IF(AND($A$467&lt;=AY$367,AY$367&lt;=$B$467),$D$467,"")</f>
        <v/>
      </c>
      <c r="QF467" s="269" t="str">
        <f>IF(AND($A$467&lt;=AY$367,AY$367&lt;=$B$467),((1/3)*$D$467),"")</f>
        <v/>
      </c>
      <c r="QG467" s="269" t="str">
        <f>IF(AND($A$467&lt;=AY$367,AY$367&lt;=$B$467),((2/3)*$D$467),"")</f>
        <v/>
      </c>
      <c r="QH467" s="269" t="str">
        <f>IF(AND($A$467&lt;=AY$367,AY$367&lt;=$B$467),$E$467,"")</f>
        <v/>
      </c>
      <c r="QI467" s="269" t="str">
        <f>IF(AND($A$467&lt;=AY$367,AY$367&lt;=$B$467),((1/3)*$E$467),"")</f>
        <v/>
      </c>
      <c r="QJ467" s="269" t="str">
        <f>IF(AND($A$467&lt;=AY$367,AY$367&lt;=$B$467),((2/3)*$E$467),"")</f>
        <v/>
      </c>
      <c r="QK467" s="269" t="str">
        <f>IF(AND($A$467&lt;=AZ$367,AZ$367&lt;=$B$467),$C$467,"")</f>
        <v/>
      </c>
      <c r="QL467" s="269" t="str">
        <f>IF(AND($A$467&lt;=AZ$367,AZ$367&lt;=$B$467),((1/3)*$C$467),"")</f>
        <v/>
      </c>
      <c r="QM467" s="269" t="str">
        <f>IF(AND($A$467&lt;=AZ$367,AZ$367&lt;=$B$467),((2/3)*$C$467),"")</f>
        <v/>
      </c>
      <c r="QN467" s="269" t="str">
        <f>IF(AND($A$467&lt;=AZ$367,AZ$367&lt;=$B$467),$D$467,"")</f>
        <v/>
      </c>
      <c r="QO467" s="269" t="str">
        <f>IF(AND($A$467&lt;=AZ$367,AZ$367&lt;=$B$467),((1/3)*$D$467),"")</f>
        <v/>
      </c>
      <c r="QP467" s="269" t="str">
        <f>IF(AND($A$467&lt;=AZ$367,AZ$367&lt;=$B$467),((2/3)*$D$467),"")</f>
        <v/>
      </c>
      <c r="QQ467" s="269" t="str">
        <f>IF(AND($A$467&lt;=AZ$367,AZ$367&lt;=$B$467),$E$467,"")</f>
        <v/>
      </c>
      <c r="QR467" s="269" t="str">
        <f>IF(AND($A$467&lt;=AZ$367,AZ$367&lt;=$B$467),((1/3)*$E$467),"")</f>
        <v/>
      </c>
      <c r="QS467" s="269" t="str">
        <f>IF(AND($A$467&lt;=AZ$367,AZ$367&lt;=$B$467),((2/3)*$E$467),"")</f>
        <v/>
      </c>
      <c r="QT467" s="269" t="str">
        <f>IF(AND($A$467&lt;=BA$367,BA$367&lt;=$B$467),$C$467,"")</f>
        <v/>
      </c>
      <c r="QU467" s="269" t="str">
        <f>IF(AND($A$467&lt;=BA$367,BA$367&lt;=$B$467),((1/3)*$C$467),"")</f>
        <v/>
      </c>
      <c r="QV467" s="269" t="str">
        <f>IF(AND($A$467&lt;=BA$367,BA$367&lt;=$B$467),((2/3)*$C$467),"")</f>
        <v/>
      </c>
      <c r="QW467" s="269" t="str">
        <f>IF(AND($A$467&lt;=BA$367,BA$367&lt;=$B$467),$D$467,"")</f>
        <v/>
      </c>
      <c r="QX467" s="269" t="str">
        <f>IF(AND($A$467&lt;=BA$367,BA$367&lt;=$B$467),((1/3)*$D$467),"")</f>
        <v/>
      </c>
      <c r="QY467" s="269" t="str">
        <f>IF(AND($A$467&lt;=BA$367,BA$367&lt;=$B$467),((2/3)*$D$467),"")</f>
        <v/>
      </c>
      <c r="QZ467" s="269" t="str">
        <f>IF(AND($A$467&lt;=BA$367,BA$367&lt;=$B$467),$E$467,"")</f>
        <v/>
      </c>
      <c r="RA467" s="269" t="str">
        <f>IF(AND($A$467&lt;=BA$367,BA$367&lt;=$B$467),((1/3)*$E$467),"")</f>
        <v/>
      </c>
      <c r="RB467" s="269" t="str">
        <f>IF(AND($A$467&lt;=BA$367,BA$367&lt;=$B$467),((2/3)*$E$467),"")</f>
        <v/>
      </c>
      <c r="RC467" s="269" t="str">
        <f>IF(AND($A$467&lt;=BB$367,BB$367&lt;=$B$467),$C$467,"")</f>
        <v/>
      </c>
      <c r="RD467" s="269" t="str">
        <f>IF(AND($A$467&lt;=BB$367,BB$367&lt;=$B$467),((1/3)*$C$467),"")</f>
        <v/>
      </c>
      <c r="RE467" s="269" t="str">
        <f>IF(AND($A$467&lt;=BB$367,BB$367&lt;=$B$467),((2/3)*$C$467),"")</f>
        <v/>
      </c>
      <c r="RF467" s="269" t="str">
        <f>IF(AND($A$467&lt;=BB$367,BB$367&lt;=$B$467),$D$467,"")</f>
        <v/>
      </c>
      <c r="RG467" s="269" t="str">
        <f>IF(AND($A$467&lt;=BB$367,BB$367&lt;=$B$467),((1/3)*$D$467),"")</f>
        <v/>
      </c>
      <c r="RH467" s="269" t="str">
        <f>IF(AND($A$467&lt;=BB$367,BB$367&lt;=$B$467),((2/3)*$D$467),"")</f>
        <v/>
      </c>
      <c r="RI467" s="269" t="str">
        <f>IF(AND($A$467&lt;=BB$367,BB$367&lt;=$B$467),$E$467,"")</f>
        <v/>
      </c>
      <c r="RJ467" s="269" t="str">
        <f>IF(AND($A$467&lt;=BB$367,BB$367&lt;=$B$467),((1/3)*$E$467),"")</f>
        <v/>
      </c>
      <c r="RK467" s="269" t="str">
        <f>IF(AND($A$467&lt;=BB$367,BB$367&lt;=$B$467),((2/3)*$E$467),"")</f>
        <v/>
      </c>
      <c r="RL467" s="269" t="str">
        <f>IF(AND($A$467&lt;=BC$367,BC$367&lt;=$B$467),$C$467,"")</f>
        <v/>
      </c>
      <c r="RM467" s="269" t="str">
        <f>IF(AND($A$467&lt;=BC$367,BC$367&lt;=$B$467),((1/3)*$C$467),"")</f>
        <v/>
      </c>
      <c r="RN467" s="269" t="str">
        <f>IF(AND($A$467&lt;=BC$367,BC$367&lt;=$B$467),((2/3)*$C$467),"")</f>
        <v/>
      </c>
      <c r="RO467" s="269" t="str">
        <f>IF(AND($A$467&lt;=BC$367,BC$367&lt;=$B$467),$D$467,"")</f>
        <v/>
      </c>
      <c r="RP467" s="269" t="str">
        <f>IF(AND($A$467&lt;=BC$367,BC$367&lt;=$B$467),((1/3)*$D$467),"")</f>
        <v/>
      </c>
      <c r="RQ467" s="269" t="str">
        <f>IF(AND($A$467&lt;=BC$367,BC$367&lt;=$B$467),((2/3)*$D$467),"")</f>
        <v/>
      </c>
      <c r="RR467" s="269" t="str">
        <f>IF(AND($A$467&lt;=BC$367,BC$367&lt;=$B$467),$E$467,"")</f>
        <v/>
      </c>
      <c r="RS467" s="269" t="str">
        <f>IF(AND($A$467&lt;=BC$367,BC$367&lt;=$B$467),((1/3)*$E$467),"")</f>
        <v/>
      </c>
      <c r="RT467" s="269" t="str">
        <f>IF(AND($A$467&lt;=BC$367,BC$367&lt;=$B$467),((2/3)*$E$467),"")</f>
        <v/>
      </c>
      <c r="RU467" s="269" t="str">
        <f>IF(AND($A$467&lt;=BD$367,BD$367&lt;=$B$467),$C$467,"")</f>
        <v/>
      </c>
      <c r="RV467" s="269" t="str">
        <f>IF(AND($A$467&lt;=BD$367,BD$367&lt;=$B$467),((1/3)*$C$467),"")</f>
        <v/>
      </c>
      <c r="RW467" s="269" t="str">
        <f>IF(AND($A$467&lt;=BD$367,BD$367&lt;=$B$467),((2/3)*$C$467),"")</f>
        <v/>
      </c>
      <c r="RX467" s="269" t="str">
        <f>IF(AND($A$467&lt;=BD$367,BD$367&lt;=$B$467),$D$467,"")</f>
        <v/>
      </c>
      <c r="RY467" s="269" t="str">
        <f>IF(AND($A$467&lt;=BD$367,BD$367&lt;=$B$467),((1/3)*$D$467),"")</f>
        <v/>
      </c>
      <c r="RZ467" s="269" t="str">
        <f>IF(AND($A$467&lt;=BD$367,BD$367&lt;=$B$467),((2/3)*$D$467),"")</f>
        <v/>
      </c>
      <c r="SA467" s="269" t="str">
        <f>IF(AND($A$467&lt;=BD$367,BD$367&lt;=$B$467),$E$467,"")</f>
        <v/>
      </c>
      <c r="SB467" s="269" t="str">
        <f>IF(AND($A$467&lt;=BD$367,BD$367&lt;=$B$467),((1/3)*$E$467),"")</f>
        <v/>
      </c>
      <c r="SC467" s="269" t="str">
        <f>IF(AND($A$467&lt;=BD$367,BD$367&lt;=$B$467),((2/3)*$E$467),"")</f>
        <v/>
      </c>
      <c r="SD467" s="269" t="str">
        <f>IF(AND($A$467&lt;=BE$367,BE$367&lt;=$B$467),$C$467,"")</f>
        <v/>
      </c>
      <c r="SE467" s="269" t="str">
        <f>IF(AND($A$467&lt;=BE$367,BE$367&lt;=$B$467),((1/3)*$C$467),"")</f>
        <v/>
      </c>
      <c r="SF467" s="269" t="str">
        <f>IF(AND($A$467&lt;=BE$367,BE$367&lt;=$B$467),((2/3)*$C$467),"")</f>
        <v/>
      </c>
      <c r="SG467" s="269" t="str">
        <f>IF(AND($A$467&lt;=BE$367,BE$367&lt;=$B$467),$D$467,"")</f>
        <v/>
      </c>
      <c r="SH467" s="269" t="str">
        <f>IF(AND($A$467&lt;=BE$367,BE$367&lt;=$B$467),((1/3)*$D$467),"")</f>
        <v/>
      </c>
      <c r="SI467" s="269" t="str">
        <f>IF(AND($A$467&lt;=BE$367,BE$367&lt;=$B$467),((2/3)*$D$467),"")</f>
        <v/>
      </c>
      <c r="SJ467" s="269" t="str">
        <f>IF(AND($A$467&lt;=BE$367,BE$367&lt;=$B$467),$E$467,"")</f>
        <v/>
      </c>
      <c r="SK467" s="269" t="str">
        <f>IF(AND($A$467&lt;=BE$367,BE$367&lt;=$B$467),((1/3)*$E$467),"")</f>
        <v/>
      </c>
      <c r="SL467" s="269" t="str">
        <f>IF(AND($A$467&lt;=BE$367,BE$367&lt;=$B$467),((2/3)*$E$467),"")</f>
        <v/>
      </c>
      <c r="SM467" s="269" t="str">
        <f>IF(AND($A$467&lt;=BF$367,BF$367&lt;=$B$467),$C$467,"")</f>
        <v/>
      </c>
      <c r="SN467" s="269" t="str">
        <f>IF(AND($A$467&lt;=BF$367,BF$367&lt;=$B$467),((1/3)*$C$467),"")</f>
        <v/>
      </c>
      <c r="SO467" s="269" t="str">
        <f>IF(AND($A$467&lt;=BF$367,BF$367&lt;=$B$467),((2/3)*$C$467),"")</f>
        <v/>
      </c>
      <c r="SP467" s="269" t="str">
        <f>IF(AND($A$467&lt;=BF$367,BF$367&lt;=$B$467),$D$467,"")</f>
        <v/>
      </c>
      <c r="SQ467" s="269" t="str">
        <f>IF(AND($A$467&lt;=BF$367,BF$367&lt;=$B$467),((1/3)*$D$467),"")</f>
        <v/>
      </c>
      <c r="SR467" s="269" t="str">
        <f>IF(AND($A$467&lt;=BF$367,BF$367&lt;=$B$467),((2/3)*$D$467),"")</f>
        <v/>
      </c>
      <c r="SS467" s="269" t="str">
        <f>IF(AND($A$467&lt;=BF$367,BF$367&lt;=$B$467),$E$467,"")</f>
        <v/>
      </c>
      <c r="ST467" s="269" t="str">
        <f>IF(AND($A$467&lt;=BF$367,BF$367&lt;=$B$467),((1/3)*$E$467),"")</f>
        <v/>
      </c>
      <c r="SU467" s="269" t="str">
        <f>IF(AND($A$467&lt;=BF$367,BF$367&lt;=$B$467),((2/3)*$E$467),"")</f>
        <v/>
      </c>
      <c r="SV467" s="269" t="str">
        <f>IF(AND($A$467&lt;=BG$367,BG$367&lt;=$B$467),$C$467,"")</f>
        <v/>
      </c>
      <c r="SW467" s="269" t="str">
        <f>IF(AND($A$467&lt;=BG$367,BG$367&lt;=$B$467),((1/3)*$C$467),"")</f>
        <v/>
      </c>
      <c r="SX467" s="269" t="str">
        <f>IF(AND($A$467&lt;=BG$367,BG$367&lt;=$B$467),((2/3)*$C$467),"")</f>
        <v/>
      </c>
      <c r="SY467" s="269" t="str">
        <f>IF(AND($A$467&lt;=BG$367,BG$367&lt;=$B$467),$D$467,"")</f>
        <v/>
      </c>
      <c r="SZ467" s="269" t="str">
        <f>IF(AND($A$467&lt;=BG$367,BG$367&lt;=$B$467),((1/3)*$D$467),"")</f>
        <v/>
      </c>
      <c r="TA467" s="269" t="str">
        <f>IF(AND($A$467&lt;=BG$367,BG$367&lt;=$B$467),((2/3)*$D$467),"")</f>
        <v/>
      </c>
      <c r="TB467" s="269" t="str">
        <f>IF(AND($A$467&lt;=BG$367,BG$367&lt;=$B$467),$E$467,"")</f>
        <v/>
      </c>
      <c r="TC467" s="269" t="str">
        <f>IF(AND($A$467&lt;=BG$367,BG$367&lt;=$B$467),((1/3)*$E$467),"")</f>
        <v/>
      </c>
      <c r="TD467" s="269" t="str">
        <f>IF(AND($A$467&lt;=BG$367,BG$367&lt;=$B$467),((2/3)*$E$467),"")</f>
        <v/>
      </c>
      <c r="TE467" s="269" t="str">
        <f>IF(AND($A$467&lt;=BH$367,BH$367&lt;=$B$467),$C$467,"")</f>
        <v/>
      </c>
      <c r="TF467" s="269" t="str">
        <f>IF(AND($A$467&lt;=BH$367,BH$367&lt;=$B$467),((1/3)*$C$467),"")</f>
        <v/>
      </c>
      <c r="TG467" s="269" t="str">
        <f>IF(AND($A$467&lt;=BH$367,BH$367&lt;=$B$467),((2/3)*$C$467),"")</f>
        <v/>
      </c>
      <c r="TH467" s="269" t="str">
        <f>IF(AND($A$467&lt;=BH$367,BH$367&lt;=$B$467),$D$467,"")</f>
        <v/>
      </c>
      <c r="TI467" s="269" t="str">
        <f>IF(AND($A$467&lt;=BH$367,BH$367&lt;=$B$467),((1/3)*$D$467),"")</f>
        <v/>
      </c>
      <c r="TJ467" s="269" t="str">
        <f>IF(AND($A$467&lt;=BH$367,BH$367&lt;=$B$467),((2/3)*$D$467),"")</f>
        <v/>
      </c>
      <c r="TK467" s="269" t="str">
        <f>IF(AND($A$467&lt;=BH$367,BH$367&lt;=$B$467),$E$467,"")</f>
        <v/>
      </c>
      <c r="TL467" s="269" t="str">
        <f>IF(AND($A$467&lt;=BH$367,BH$367&lt;=$B$467),((1/3)*$E$467),"")</f>
        <v/>
      </c>
      <c r="TM467" s="269" t="str">
        <f>IF(AND($A$467&lt;=BH$367,BH$367&lt;=$B$467),((2/3)*$E$467),"")</f>
        <v/>
      </c>
      <c r="TN467" s="269" t="str">
        <f>IF(AND($A$467&lt;=BI$367,BI$367&lt;=$B$467),$C$467,"")</f>
        <v/>
      </c>
      <c r="TO467" s="269" t="str">
        <f>IF(AND($A$467&lt;=BI$367,BI$367&lt;=$B$467),((1/3)*$C$467),"")</f>
        <v/>
      </c>
      <c r="TP467" s="269" t="str">
        <f>IF(AND($A$467&lt;=BI$367,BI$367&lt;=$B$467),((2/3)*$C$467),"")</f>
        <v/>
      </c>
      <c r="TQ467" s="269" t="str">
        <f>IF(AND($A$467&lt;=BI$367,BI$367&lt;=$B$467),$D$467,"")</f>
        <v/>
      </c>
      <c r="TR467" s="269" t="str">
        <f>IF(AND($A$467&lt;=BI$367,BI$367&lt;=$B$467),((1/3)*$D$467),"")</f>
        <v/>
      </c>
      <c r="TS467" s="269" t="str">
        <f>IF(AND($A$467&lt;=BI$367,BI$367&lt;=$B$467),((2/3)*$D$467),"")</f>
        <v/>
      </c>
      <c r="TT467" s="269" t="str">
        <f>IF(AND($A$467&lt;=BI$367,BI$367&lt;=$B$467),$E$467,"")</f>
        <v/>
      </c>
      <c r="TU467" s="269" t="str">
        <f>IF(AND($A$467&lt;=BI$367,BI$367&lt;=$B$467),((1/3)*$E$467),"")</f>
        <v/>
      </c>
      <c r="TV467" s="269" t="str">
        <f>IF(AND($A$467&lt;=BI$367,BI$367&lt;=$B$467),((2/3)*$E$467),"")</f>
        <v/>
      </c>
      <c r="TW467" s="269" t="str">
        <f>IF(AND($A$467&lt;=BJ$367,BJ$367&lt;=$B$467),$C$467,"")</f>
        <v/>
      </c>
      <c r="TX467" s="269" t="str">
        <f>IF(AND($A$467&lt;=BJ$367,BJ$367&lt;=$B$467),((1/3)*$C$467),"")</f>
        <v/>
      </c>
      <c r="TY467" s="269" t="str">
        <f>IF(AND($A$467&lt;=BJ$367,BJ$367&lt;=$B$467),((2/3)*$C$467),"")</f>
        <v/>
      </c>
      <c r="TZ467" s="269" t="str">
        <f>IF(AND($A$467&lt;=BJ$367,BJ$367&lt;=$B$467),$D$467,"")</f>
        <v/>
      </c>
      <c r="UA467" s="269" t="str">
        <f>IF(AND($A$467&lt;=BJ$367,BJ$367&lt;=$B$467),((1/3)*$D$467),"")</f>
        <v/>
      </c>
      <c r="UB467" s="269" t="str">
        <f>IF(AND($A$467&lt;=BJ$367,BJ$367&lt;=$B$467),((2/3)*$D$467),"")</f>
        <v/>
      </c>
      <c r="UC467" s="269" t="str">
        <f>IF(AND($A$467&lt;=BJ$367,BJ$367&lt;=$B$467),$E$467,"")</f>
        <v/>
      </c>
      <c r="UD467" s="269" t="str">
        <f>IF(AND($A$467&lt;=BJ$367,BJ$367&lt;=$B$467),((1/3)*$E$467),"")</f>
        <v/>
      </c>
      <c r="UE467" s="269" t="str">
        <f>IF(AND($A$467&lt;=BJ$367,BJ$367&lt;=$B$467),((2/3)*$E$467),"")</f>
        <v/>
      </c>
      <c r="UF467" s="269" t="str">
        <f>IF(AND($A$467&lt;=BK$367,BK$367&lt;=$B$467),$C$467,"")</f>
        <v/>
      </c>
      <c r="UG467" s="269" t="str">
        <f>IF(AND($A$467&lt;=BK$367,BK$367&lt;=$B$467),((1/3)*$C$467),"")</f>
        <v/>
      </c>
      <c r="UH467" s="269" t="str">
        <f>IF(AND($A$467&lt;=BK$367,BK$367&lt;=$B$467),((2/3)*$C$467),"")</f>
        <v/>
      </c>
      <c r="UI467" s="269" t="str">
        <f>IF(AND($A$467&lt;=BK$367,BK$367&lt;=$B$467),$D$467,"")</f>
        <v/>
      </c>
      <c r="UJ467" s="269" t="str">
        <f>IF(AND($A$467&lt;=BK$367,BK$367&lt;=$B$467),((1/3)*$D$467),"")</f>
        <v/>
      </c>
      <c r="UK467" s="269" t="str">
        <f>IF(AND($A$467&lt;=BK$367,BK$367&lt;=$B$467),((2/3)*$D$467),"")</f>
        <v/>
      </c>
      <c r="UL467" s="269" t="str">
        <f>IF(AND($A$467&lt;=BK$367,BK$367&lt;=$B$467),$E$467,"")</f>
        <v/>
      </c>
      <c r="UM467" s="269" t="str">
        <f>IF(AND($A$467&lt;=BK$367,BK$367&lt;=$B$467),((1/3)*$E$467),"")</f>
        <v/>
      </c>
      <c r="UN467" s="269" t="str">
        <f>IF(AND($A$467&lt;=BK$367,BK$367&lt;=$B$467),((2/3)*$E$467),"")</f>
        <v/>
      </c>
      <c r="UO467" s="269" t="str">
        <f>IF(AND($A$467&lt;=BL$367,BL$367&lt;=$B$467),$C$467,"")</f>
        <v/>
      </c>
      <c r="UP467" s="269" t="str">
        <f>IF(AND($A$467&lt;=BL$367,BL$367&lt;=$B$467),((1/3)*$C$467),"")</f>
        <v/>
      </c>
      <c r="UQ467" s="269" t="str">
        <f>IF(AND($A$467&lt;=BL$367,BL$367&lt;=$B$467),((2/3)*$C$467),"")</f>
        <v/>
      </c>
      <c r="UR467" s="269" t="str">
        <f>IF(AND($A$467&lt;=BL$367,BL$367&lt;=$B$467),$D$467,"")</f>
        <v/>
      </c>
      <c r="US467" s="269" t="str">
        <f>IF(AND($A$467&lt;=BL$367,BL$367&lt;=$B$467),((1/3)*$D$467),"")</f>
        <v/>
      </c>
      <c r="UT467" s="269" t="str">
        <f>IF(AND($A$467&lt;=BL$367,BL$367&lt;=$B$467),((2/3)*$D$467),"")</f>
        <v/>
      </c>
      <c r="UU467" s="269" t="str">
        <f>IF(AND($A$467&lt;=BL$367,BL$367&lt;=$B$467),$E$467,"")</f>
        <v/>
      </c>
      <c r="UV467" s="269" t="str">
        <f>IF(AND($A$467&lt;=BL$367,BL$367&lt;=$B$467),((1/3)*$E$467),"")</f>
        <v/>
      </c>
      <c r="UW467" s="269" t="str">
        <f>IF(AND($A$467&lt;=BL$367,BL$367&lt;=$B$467),((2/3)*$E$467),"")</f>
        <v/>
      </c>
      <c r="UX467" s="269" t="str">
        <f>IF(AND($A$467&lt;=BM$367,BM$367&lt;=$B$467),$C$467,"")</f>
        <v/>
      </c>
      <c r="UY467" s="269" t="str">
        <f>IF(AND($A$467&lt;=BM$367,BM$367&lt;=$B$467),((1/3)*$C$467),"")</f>
        <v/>
      </c>
      <c r="UZ467" s="269" t="str">
        <f>IF(AND($A$467&lt;=BM$367,BM$367&lt;=$B$467),((2/3)*$C$467),"")</f>
        <v/>
      </c>
      <c r="VA467" s="269" t="str">
        <f>IF(AND($A$467&lt;=BM$367,BM$367&lt;=$B$467),$D$467,"")</f>
        <v/>
      </c>
      <c r="VB467" s="269" t="str">
        <f>IF(AND($A$467&lt;=BM$367,BM$367&lt;=$B$467),((1/3)*$D$467),"")</f>
        <v/>
      </c>
      <c r="VC467" s="269" t="str">
        <f>IF(AND($A$467&lt;=BM$367,BM$367&lt;=$B$467),((2/3)*$D$467),"")</f>
        <v/>
      </c>
      <c r="VD467" s="269" t="str">
        <f>IF(AND($A$467&lt;=BM$367,BM$367&lt;=$B$467),$E$467,"")</f>
        <v/>
      </c>
      <c r="VE467" s="269" t="str">
        <f>IF(AND($A$467&lt;=BM$367,BM$367&lt;=$B$467),((1/3)*$E$467),"")</f>
        <v/>
      </c>
      <c r="VF467" s="269" t="str">
        <f>IF(AND($A$467&lt;=BM$367,BM$367&lt;=$B$467),((2/3)*$E$467),"")</f>
        <v/>
      </c>
      <c r="VG467" s="269" t="str">
        <f>IF(AND($A$467&lt;=BN$367,BN$367&lt;=$B$467),$C$467,"")</f>
        <v/>
      </c>
      <c r="VH467" s="269" t="str">
        <f>IF(AND($A$467&lt;=BN$367,BN$367&lt;=$B$467),((1/3)*$C$467),"")</f>
        <v/>
      </c>
      <c r="VI467" s="269" t="str">
        <f>IF(AND($A$467&lt;=BN$367,BN$367&lt;=$B$467),((2/3)*$C$467),"")</f>
        <v/>
      </c>
      <c r="VJ467" s="269" t="str">
        <f>IF(AND($A$467&lt;=BN$367,BN$367&lt;=$B$467),$D$467,"")</f>
        <v/>
      </c>
      <c r="VK467" s="269" t="str">
        <f>IF(AND($A$467&lt;=BN$367,BN$367&lt;=$B$467),((1/3)*$D$467),"")</f>
        <v/>
      </c>
      <c r="VL467" s="269" t="str">
        <f>IF(AND($A$467&lt;=BN$367,BN$367&lt;=$B$467),((2/3)*$D$467),"")</f>
        <v/>
      </c>
      <c r="VM467" s="269" t="str">
        <f>IF(AND($A$467&lt;=BN$367,BN$367&lt;=$B$467),$E$467,"")</f>
        <v/>
      </c>
      <c r="VN467" s="269" t="str">
        <f>IF(AND($A$467&lt;=BN$367,BN$367&lt;=$B$467),((1/3)*$E$467),"")</f>
        <v/>
      </c>
      <c r="VO467" s="269" t="str">
        <f>IF(AND($A$467&lt;=BN$367,BN$367&lt;=$B$467),((2/3)*$E$467),"")</f>
        <v/>
      </c>
      <c r="VP467" s="269" t="str">
        <f>IF(AND($A$467&lt;=BO$367,BO$367&lt;=$B$467),$C$467,"")</f>
        <v/>
      </c>
      <c r="VQ467" s="269" t="str">
        <f>IF(AND($A$467&lt;=BO$367,BO$367&lt;=$B$467),((1/3)*$C$467),"")</f>
        <v/>
      </c>
      <c r="VR467" s="269" t="str">
        <f>IF(AND($A$467&lt;=BO$367,BO$367&lt;=$B$467),((2/3)*$C$467),"")</f>
        <v/>
      </c>
      <c r="VS467" s="269" t="str">
        <f>IF(AND($A$467&lt;=BO$367,BO$367&lt;=$B$467),$D$467,"")</f>
        <v/>
      </c>
      <c r="VT467" s="269" t="str">
        <f>IF(AND($A$467&lt;=BO$367,BO$367&lt;=$B$467),((1/3)*$D$467),"")</f>
        <v/>
      </c>
      <c r="VU467" s="269" t="str">
        <f>IF(AND($A$467&lt;=BO$367,BO$367&lt;=$B$467),((2/3)*$D$467),"")</f>
        <v/>
      </c>
      <c r="VV467" s="269" t="str">
        <f>IF(AND($A$467&lt;=BO$367,BO$367&lt;=$B$467),$E$467,"")</f>
        <v/>
      </c>
      <c r="VW467" s="269" t="str">
        <f>IF(AND($A$467&lt;=BO$367,BO$367&lt;=$B$467),((1/3)*$E$467),"")</f>
        <v/>
      </c>
      <c r="VX467" s="269" t="str">
        <f>IF(AND($A$467&lt;=BO$367,BO$367&lt;=$B$467),((2/3)*$E$467),"")</f>
        <v/>
      </c>
      <c r="VY467" s="269" t="str">
        <f>IF(AND($A$467&lt;=BP$367,BP$367&lt;=$B$467),$C$467,"")</f>
        <v/>
      </c>
      <c r="VZ467" s="269" t="str">
        <f>IF(AND($A$467&lt;=BP$367,BP$367&lt;=$B$467),((1/3)*$C$467),"")</f>
        <v/>
      </c>
      <c r="WA467" s="269" t="str">
        <f>IF(AND($A$467&lt;=BP$367,BP$367&lt;=$B$467),((2/3)*$C$467),"")</f>
        <v/>
      </c>
      <c r="WB467" s="269" t="str">
        <f>IF(AND($A$467&lt;=BP$367,BP$367&lt;=$B$467),$D$467,"")</f>
        <v/>
      </c>
      <c r="WC467" s="269" t="str">
        <f>IF(AND($A$467&lt;=BP$367,BP$367&lt;=$B$467),((1/3)*$D$467),"")</f>
        <v/>
      </c>
      <c r="WD467" s="269" t="str">
        <f>IF(AND($A$467&lt;=BP$367,BP$367&lt;=$B$467),((2/3)*$D$467),"")</f>
        <v/>
      </c>
      <c r="WE467" s="269" t="str">
        <f>IF(AND($A$467&lt;=BP$367,BP$367&lt;=$B$467),$E$467,"")</f>
        <v/>
      </c>
      <c r="WF467" s="269" t="str">
        <f>IF(AND($A$467&lt;=BP$367,BP$367&lt;=$B$467),((1/3)*$E$467),"")</f>
        <v/>
      </c>
      <c r="WG467" s="269" t="str">
        <f>IF(AND($A$467&lt;=BP$367,BP$367&lt;=$B$467),((2/3)*$E$467),"")</f>
        <v/>
      </c>
      <c r="WH467" s="269" t="str">
        <f>IF(AND($A$467&lt;=BQ$367,BQ$367&lt;=$B$467),$C$467,"")</f>
        <v/>
      </c>
      <c r="WI467" s="269" t="str">
        <f>IF(AND($A$467&lt;=BQ$367,BQ$367&lt;=$B$467),((1/3)*$C$467),"")</f>
        <v/>
      </c>
      <c r="WJ467" s="269" t="str">
        <f>IF(AND($A$467&lt;=BQ$367,BQ$367&lt;=$B$467),((2/3)*$C$467),"")</f>
        <v/>
      </c>
      <c r="WK467" s="269" t="str">
        <f>IF(AND($A$467&lt;=BQ$367,BQ$367&lt;=$B$467),$D$467,"")</f>
        <v/>
      </c>
      <c r="WL467" s="269" t="str">
        <f>IF(AND($A$467&lt;=BQ$367,BQ$367&lt;=$B$467),((1/3)*$D$467),"")</f>
        <v/>
      </c>
      <c r="WM467" s="269" t="str">
        <f>IF(AND($A$467&lt;=BQ$367,BQ$367&lt;=$B$467),((2/3)*$D$467),"")</f>
        <v/>
      </c>
      <c r="WN467" s="269" t="str">
        <f>IF(AND($A$467&lt;=BQ$367,BQ$367&lt;=$B$467),$E$467,"")</f>
        <v/>
      </c>
      <c r="WO467" s="269" t="str">
        <f>IF(AND($A$467&lt;=BQ$367,BQ$367&lt;=$B$467),((1/3)*$E$467),"")</f>
        <v/>
      </c>
      <c r="WP467" s="269" t="str">
        <f>IF(AND($A$467&lt;=BQ$367,BQ$367&lt;=$B$467),((2/3)*$E$467),"")</f>
        <v/>
      </c>
      <c r="WQ467" s="269" t="str">
        <f>IF(AND($A$467&lt;=BR$367,BR$367&lt;=$B$467),$C$467,"")</f>
        <v/>
      </c>
      <c r="WR467" s="269" t="str">
        <f>IF(AND($A$467&lt;=BR$367,BR$367&lt;=$B$467),((1/3)*$C$467),"")</f>
        <v/>
      </c>
      <c r="WS467" s="269" t="str">
        <f>IF(AND($A$467&lt;=BR$367,BR$367&lt;=$B$467),((2/3)*$C$467),"")</f>
        <v/>
      </c>
      <c r="WT467" s="269" t="str">
        <f>IF(AND($A$467&lt;=BR$367,BR$367&lt;=$B$467),$D$467,"")</f>
        <v/>
      </c>
      <c r="WU467" s="269" t="str">
        <f>IF(AND($A$467&lt;=BR$367,BR$367&lt;=$B$467),((1/3)*$D$467),"")</f>
        <v/>
      </c>
      <c r="WV467" s="269" t="str">
        <f>IF(AND($A$467&lt;=BR$367,BR$367&lt;=$B$467),((2/3)*$D$467),"")</f>
        <v/>
      </c>
      <c r="WW467" s="269" t="str">
        <f>IF(AND($A$467&lt;=BR$367,BR$367&lt;=$B$467),$E$467,"")</f>
        <v/>
      </c>
      <c r="WX467" s="269" t="str">
        <f>IF(AND($A$467&lt;=BR$367,BR$367&lt;=$B$467),((1/3)*$E$467),"")</f>
        <v/>
      </c>
      <c r="WY467" s="269" t="str">
        <f>IF(AND($A$467&lt;=BR$367,BR$367&lt;=$B$467),((2/3)*$E$467),"")</f>
        <v/>
      </c>
      <c r="WZ467" s="269" t="str">
        <f>IF(AND($A$467&lt;=BS$367,BS$367&lt;=$B$467),$C$467,"")</f>
        <v/>
      </c>
      <c r="XA467" s="269" t="str">
        <f>IF(AND($A$467&lt;=BS$367,BS$367&lt;=$B$467),((1/3)*$C$467),"")</f>
        <v/>
      </c>
      <c r="XB467" s="269" t="str">
        <f>IF(AND($A$467&lt;=BS$367,BS$367&lt;=$B$467),((2/3)*$C$467),"")</f>
        <v/>
      </c>
      <c r="XC467" s="269" t="str">
        <f>IF(AND($A$467&lt;=BS$367,BS$367&lt;=$B$467),$D$467,"")</f>
        <v/>
      </c>
      <c r="XD467" s="269" t="str">
        <f>IF(AND($A$467&lt;=BS$367,BS$367&lt;=$B$467),((1/3)*$D$467),"")</f>
        <v/>
      </c>
      <c r="XE467" s="269" t="str">
        <f>IF(AND($A$467&lt;=BS$367,BS$367&lt;=$B$467),((2/3)*$D$467),"")</f>
        <v/>
      </c>
      <c r="XF467" s="269" t="str">
        <f>IF(AND($A$467&lt;=BS$367,BS$367&lt;=$B$467),$E$467,"")</f>
        <v/>
      </c>
      <c r="XG467" s="269" t="str">
        <f>IF(AND($A$467&lt;=BS$367,BS$367&lt;=$B$467),((1/3)*$E$467),"")</f>
        <v/>
      </c>
      <c r="XH467" s="269" t="str">
        <f>IF(AND($A$467&lt;=BS$367,BS$367&lt;=$B$467),((2/3)*$E$467),"")</f>
        <v/>
      </c>
      <c r="XI467" s="269" t="str">
        <f>IF(AND($A$467&lt;=BT$367,BT$367&lt;=$B$467),$C$467,"")</f>
        <v/>
      </c>
      <c r="XJ467" s="269" t="str">
        <f>IF(AND($A$467&lt;=BT$367,BT$367&lt;=$B$467),((1/3)*$C$467),"")</f>
        <v/>
      </c>
      <c r="XK467" s="269" t="str">
        <f>IF(AND($A$467&lt;=BT$367,BT$367&lt;=$B$467),((2/3)*$C$467),"")</f>
        <v/>
      </c>
      <c r="XL467" s="269" t="str">
        <f>IF(AND($A$467&lt;=BT$367,BT$367&lt;=$B$467),$D$467,"")</f>
        <v/>
      </c>
      <c r="XM467" s="269" t="str">
        <f>IF(AND($A$467&lt;=BT$367,BT$367&lt;=$B$467),((1/3)*$D$467),"")</f>
        <v/>
      </c>
      <c r="XN467" s="269" t="str">
        <f>IF(AND($A$467&lt;=BT$367,BT$367&lt;=$B$467),((2/3)*$D$467),"")</f>
        <v/>
      </c>
      <c r="XO467" s="269" t="str">
        <f>IF(AND($A$467&lt;=BT$367,BT$367&lt;=$B$467),$E$467,"")</f>
        <v/>
      </c>
      <c r="XP467" s="269" t="str">
        <f>IF(AND($A$467&lt;=BT$367,BT$367&lt;=$B$467),((1/3)*$E$467),"")</f>
        <v/>
      </c>
      <c r="XQ467" s="269" t="str">
        <f>IF(AND($A$467&lt;=BT$367,BT$367&lt;=$B$467),((2/3)*$E$467),"")</f>
        <v/>
      </c>
      <c r="XR467" s="269" t="str">
        <f>IF(AND($A$467&lt;=BU$367,BU$367&lt;=$B$467),$C$467,"")</f>
        <v/>
      </c>
      <c r="XS467" s="269" t="str">
        <f>IF(AND($A$467&lt;=BU$367,BU$367&lt;=$B$467),((1/3)*$C$467),"")</f>
        <v/>
      </c>
      <c r="XT467" s="269" t="str">
        <f>IF(AND($A$467&lt;=BU$367,BU$367&lt;=$B$467),((2/3)*$C$467),"")</f>
        <v/>
      </c>
      <c r="XU467" s="269" t="str">
        <f>IF(AND($A$467&lt;=BU$367,BU$367&lt;=$B$467),$D$467,"")</f>
        <v/>
      </c>
      <c r="XV467" s="269" t="str">
        <f>IF(AND($A$467&lt;=BU$367,BU$367&lt;=$B$467),((1/3)*$D$467),"")</f>
        <v/>
      </c>
      <c r="XW467" s="269" t="str">
        <f>IF(AND($A$467&lt;=BU$367,BU$367&lt;=$B$467),((2/3)*$D$467),"")</f>
        <v/>
      </c>
      <c r="XX467" s="269" t="str">
        <f>IF(AND($A$467&lt;=BU$367,BU$367&lt;=$B$467),$E$467,"")</f>
        <v/>
      </c>
      <c r="XY467" s="269" t="str">
        <f>IF(AND($A$467&lt;=BU$367,BU$367&lt;=$B$467),((1/3)*$E$467),"")</f>
        <v/>
      </c>
      <c r="XZ467" s="269" t="str">
        <f>IF(AND($A$467&lt;=BU$367,BU$367&lt;=$B$467),((2/3)*$E$467),"")</f>
        <v/>
      </c>
      <c r="YA467" s="269" t="str">
        <f>IF(AND($A$467&lt;=BV$367,BV$367&lt;=$B$467),$C$467,"")</f>
        <v/>
      </c>
      <c r="YB467" s="269" t="str">
        <f>IF(AND($A$467&lt;=BV$367,BV$367&lt;=$B$467),((1/3)*$C$467),"")</f>
        <v/>
      </c>
      <c r="YC467" s="269" t="str">
        <f>IF(AND($A$467&lt;=BV$367,BV$367&lt;=$B$467),((2/3)*$C$467),"")</f>
        <v/>
      </c>
      <c r="YD467" s="269" t="str">
        <f>IF(AND($A$467&lt;=BV$367,BV$367&lt;=$B$467),$D$467,"")</f>
        <v/>
      </c>
      <c r="YE467" s="269" t="str">
        <f>IF(AND($A$467&lt;=BV$367,BV$367&lt;=$B$467),((1/3)*$D$467),"")</f>
        <v/>
      </c>
      <c r="YF467" s="269" t="str">
        <f>IF(AND($A$467&lt;=BV$367,BV$367&lt;=$B$467),((2/3)*$D$467),"")</f>
        <v/>
      </c>
      <c r="YG467" s="269" t="str">
        <f>IF(AND($A$467&lt;=BV$367,BV$367&lt;=$B$467),$E$467,"")</f>
        <v/>
      </c>
      <c r="YH467" s="269" t="str">
        <f>IF(AND($A$467&lt;=BV$367,BV$367&lt;=$B$467),((1/3)*$E$467),"")</f>
        <v/>
      </c>
      <c r="YI467" s="269" t="str">
        <f>IF(AND($A$467&lt;=BV$367,BV$367&lt;=$B$467),((2/3)*$E$467),"")</f>
        <v/>
      </c>
      <c r="YJ467" s="269" t="str">
        <f>IF(AND($A$467&lt;=BW$367,BW$367&lt;=$B$467),$C$467,"")</f>
        <v/>
      </c>
      <c r="YK467" s="269" t="str">
        <f>IF(AND($A$467&lt;=BW$367,BW$367&lt;=$B$467),((1/3)*$C$467),"")</f>
        <v/>
      </c>
      <c r="YL467" s="269" t="str">
        <f>IF(AND($A$467&lt;=BW$367,BW$367&lt;=$B$467),((2/3)*$C$467),"")</f>
        <v/>
      </c>
      <c r="YM467" s="269" t="str">
        <f>IF(AND($A$467&lt;=BW$367,BW$367&lt;=$B$467),$D$467,"")</f>
        <v/>
      </c>
      <c r="YN467" s="269" t="str">
        <f>IF(AND($A$467&lt;=BW$367,BW$367&lt;=$B$467),((1/3)*$D$467),"")</f>
        <v/>
      </c>
      <c r="YO467" s="269" t="str">
        <f>IF(AND($A$467&lt;=BW$367,BW$367&lt;=$B$467),((2/3)*$D$467),"")</f>
        <v/>
      </c>
      <c r="YP467" s="269" t="str">
        <f>IF(AND($A$467&lt;=BW$367,BW$367&lt;=$B$467),$E$467,"")</f>
        <v/>
      </c>
      <c r="YQ467" s="269" t="str">
        <f>IF(AND($A$467&lt;=BW$367,BW$367&lt;=$B$467),((1/3)*$E$467),"")</f>
        <v/>
      </c>
      <c r="YR467" s="269" t="str">
        <f>IF(AND($A$467&lt;=BW$367,BW$367&lt;=$B$467),((2/3)*$E$467),"")</f>
        <v/>
      </c>
      <c r="YS467" s="269" t="str">
        <f>IF(AND($A$467&lt;=BX$367,BX$367&lt;=$B$467),$C$467,"")</f>
        <v/>
      </c>
      <c r="YT467" s="269" t="str">
        <f>IF(AND($A$467&lt;=BX$367,BX$367&lt;=$B$467),((1/3)*$C$467),"")</f>
        <v/>
      </c>
      <c r="YU467" s="269" t="str">
        <f>IF(AND($A$467&lt;=BX$367,BX$367&lt;=$B$467),((2/3)*$C$467),"")</f>
        <v/>
      </c>
      <c r="YV467" s="269" t="str">
        <f>IF(AND($A$467&lt;=BX$367,BX$367&lt;=$B$467),$D$467,"")</f>
        <v/>
      </c>
      <c r="YW467" s="269" t="str">
        <f>IF(AND($A$467&lt;=BX$367,BX$367&lt;=$B$467),((1/3)*$D$467),"")</f>
        <v/>
      </c>
      <c r="YX467" s="269" t="str">
        <f>IF(AND($A$467&lt;=BX$367,BX$367&lt;=$B$467),((2/3)*$D$467),"")</f>
        <v/>
      </c>
      <c r="YY467" s="269" t="str">
        <f>IF(AND($A$467&lt;=BX$367,BX$367&lt;=$B$467),$E$467,"")</f>
        <v/>
      </c>
      <c r="YZ467" s="269" t="str">
        <f>IF(AND($A$467&lt;=BX$367,BX$367&lt;=$B$467),((1/3)*$E$467),"")</f>
        <v/>
      </c>
      <c r="ZA467" s="269" t="str">
        <f>IF(AND($A$467&lt;=BX$367,BX$367&lt;=$B$467),((2/3)*$E$467),"")</f>
        <v/>
      </c>
      <c r="ZB467" s="269" t="str">
        <f>IF(AND($A$467&lt;=BY$367,BY$367&lt;=$B$467),$C$467,"")</f>
        <v/>
      </c>
      <c r="ZC467" s="269" t="str">
        <f>IF(AND($A$467&lt;=BY$367,BY$367&lt;=$B$467),((1/3)*$C$467),"")</f>
        <v/>
      </c>
      <c r="ZD467" s="269" t="str">
        <f>IF(AND($A$467&lt;=BY$367,BY$367&lt;=$B$467),((2/3)*$C$467),"")</f>
        <v/>
      </c>
      <c r="ZE467" s="269" t="str">
        <f>IF(AND($A$467&lt;=BY$367,BY$367&lt;=$B$467),$D$467,"")</f>
        <v/>
      </c>
      <c r="ZF467" s="269" t="str">
        <f>IF(AND($A$467&lt;=BY$367,BY$367&lt;=$B$467),((1/3)*$D$467),"")</f>
        <v/>
      </c>
      <c r="ZG467" s="269" t="str">
        <f>IF(AND($A$467&lt;=BY$367,BY$367&lt;=$B$467),((2/3)*$D$467),"")</f>
        <v/>
      </c>
      <c r="ZH467" s="269" t="str">
        <f>IF(AND($A$467&lt;=BY$367,BY$367&lt;=$B$467),$E$467,"")</f>
        <v/>
      </c>
      <c r="ZI467" s="269" t="str">
        <f>IF(AND($A$467&lt;=BY$367,BY$367&lt;=$B$467),((1/3)*$E$467),"")</f>
        <v/>
      </c>
      <c r="ZJ467" s="269" t="str">
        <f>IF(AND($A$467&lt;=BY$367,BY$367&lt;=$B$467),((2/3)*$E$467),"")</f>
        <v/>
      </c>
      <c r="ZK467" s="269" t="str">
        <f>IF(AND($A$467&lt;=BZ$367,BZ$367&lt;=$B$467),$C$467,"")</f>
        <v/>
      </c>
      <c r="ZL467" s="269" t="str">
        <f>IF(AND($A$467&lt;=BZ$367,BZ$367&lt;=$B$467),((1/3)*$C$467),"")</f>
        <v/>
      </c>
      <c r="ZM467" s="269" t="str">
        <f>IF(AND($A$467&lt;=BZ$367,BZ$367&lt;=$B$467),((2/3)*$C$467),"")</f>
        <v/>
      </c>
      <c r="ZN467" s="269" t="str">
        <f>IF(AND($A$467&lt;=BZ$367,BZ$367&lt;=$B$467),$D$467,"")</f>
        <v/>
      </c>
      <c r="ZO467" s="269" t="str">
        <f>IF(AND($A$467&lt;=BZ$367,BZ$367&lt;=$B$467),((1/3)*$D$467),"")</f>
        <v/>
      </c>
      <c r="ZP467" s="269" t="str">
        <f>IF(AND($A$467&lt;=BZ$367,BZ$367&lt;=$B$467),((2/3)*$D$467),"")</f>
        <v/>
      </c>
      <c r="ZQ467" s="269" t="str">
        <f>IF(AND($A$467&lt;=BZ$367,BZ$367&lt;=$B$467),$E$467,"")</f>
        <v/>
      </c>
      <c r="ZR467" s="269" t="str">
        <f>IF(AND($A$467&lt;=BZ$367,BZ$367&lt;=$B$467),((1/3)*$E$467),"")</f>
        <v/>
      </c>
      <c r="ZS467" s="269" t="str">
        <f>IF(AND($A$467&lt;=BZ$367,BZ$367&lt;=$B$467),((2/3)*$E$467),"")</f>
        <v/>
      </c>
      <c r="ZT467" s="269" t="str">
        <f>IF(AND($A$467&lt;=CA$367,CA$367&lt;=$B$467),$C$467,"")</f>
        <v/>
      </c>
      <c r="ZU467" s="269" t="str">
        <f>IF(AND($A$467&lt;=CA$367,CA$367&lt;=$B$467),((1/3)*$C$467),"")</f>
        <v/>
      </c>
      <c r="ZV467" s="269" t="str">
        <f>IF(AND($A$467&lt;=CA$367,CA$367&lt;=$B$467),((2/3)*$C$467),"")</f>
        <v/>
      </c>
      <c r="ZW467" s="269" t="str">
        <f>IF(AND($A$467&lt;=CA$367,CA$367&lt;=$B$467),$D$467,"")</f>
        <v/>
      </c>
      <c r="ZX467" s="269" t="str">
        <f>IF(AND($A$467&lt;=CA$367,CA$367&lt;=$B$467),((1/3)*$D$467),"")</f>
        <v/>
      </c>
      <c r="ZY467" s="269" t="str">
        <f>IF(AND($A$467&lt;=CA$367,CA$367&lt;=$B$467),((2/3)*$D$467),"")</f>
        <v/>
      </c>
      <c r="ZZ467" s="269" t="str">
        <f>IF(AND($A$467&lt;=CA$367,CA$367&lt;=$B$467),$E$467,"")</f>
        <v/>
      </c>
      <c r="AAA467" s="269" t="str">
        <f>IF(AND($A$467&lt;=CA$367,CA$367&lt;=$B$467),((1/3)*$E$467),"")</f>
        <v/>
      </c>
      <c r="AAB467" s="269" t="str">
        <f>IF(AND($A$467&lt;=CA$367,CA$367&lt;=$B$467),((2/3)*$E$467),"")</f>
        <v/>
      </c>
      <c r="AAC467" s="269" t="str">
        <f>IF(AND($A$467&lt;=CB$367,CB$367&lt;=$B$467),$C$467,"")</f>
        <v/>
      </c>
      <c r="AAD467" s="269" t="str">
        <f>IF(AND($A$467&lt;=CB$367,CB$367&lt;=$B$467),((1/3)*$C$467),"")</f>
        <v/>
      </c>
      <c r="AAE467" s="269" t="str">
        <f>IF(AND($A$467&lt;=CB$367,CB$367&lt;=$B$467),((2/3)*$C$467),"")</f>
        <v/>
      </c>
      <c r="AAF467" s="269" t="str">
        <f>IF(AND($A$467&lt;=CB$367,CB$367&lt;=$B$467),$D$467,"")</f>
        <v/>
      </c>
      <c r="AAG467" s="269" t="str">
        <f>IF(AND($A$467&lt;=CB$367,CB$367&lt;=$B$467),((1/3)*$D$467),"")</f>
        <v/>
      </c>
      <c r="AAH467" s="269" t="str">
        <f>IF(AND($A$467&lt;=CB$367,CB$367&lt;=$B$467),((2/3)*$D$467),"")</f>
        <v/>
      </c>
      <c r="AAI467" s="269" t="str">
        <f>IF(AND($A$467&lt;=CB$367,CB$367&lt;=$B$467),$E$467,"")</f>
        <v/>
      </c>
      <c r="AAJ467" s="269" t="str">
        <f>IF(AND($A$467&lt;=CB$367,CB$367&lt;=$B$467),((1/3)*$E$467),"")</f>
        <v/>
      </c>
      <c r="AAK467" s="269" t="str">
        <f>IF(AND($A$467&lt;=CB$367,CB$367&lt;=$B$467),((2/3)*$E$467),"")</f>
        <v/>
      </c>
      <c r="AAL467" s="269" t="str">
        <f>IF(AND($A$467&lt;=CC$367,CC$367&lt;=$B$467),$C$467,"")</f>
        <v/>
      </c>
      <c r="AAM467" s="269" t="str">
        <f>IF(AND($A$467&lt;=CC$367,CC$367&lt;=$B$467),((1/3)*$C$467),"")</f>
        <v/>
      </c>
      <c r="AAN467" s="269" t="str">
        <f>IF(AND($A$467&lt;=CC$367,CC$367&lt;=$B$467),((2/3)*$C$467),"")</f>
        <v/>
      </c>
      <c r="AAO467" s="269" t="str">
        <f>IF(AND($A$467&lt;=CC$367,CC$367&lt;=$B$467),$D$467,"")</f>
        <v/>
      </c>
      <c r="AAP467" s="269" t="str">
        <f>IF(AND($A$467&lt;=CC$367,CC$367&lt;=$B$467),((1/3)*$D$467),"")</f>
        <v/>
      </c>
      <c r="AAQ467" s="269" t="str">
        <f>IF(AND($A$467&lt;=CC$367,CC$367&lt;=$B$467),((2/3)*$D$467),"")</f>
        <v/>
      </c>
      <c r="AAR467" s="269" t="str">
        <f>IF(AND($A$467&lt;=CC$367,CC$367&lt;=$B$467),$E$467,"")</f>
        <v/>
      </c>
      <c r="AAS467" s="269" t="str">
        <f>IF(AND($A$467&lt;=CC$367,CC$367&lt;=$B$467),((1/3)*$E$467),"")</f>
        <v/>
      </c>
      <c r="AAT467" s="269" t="str">
        <f>IF(AND($A$467&lt;=CC$367,CC$367&lt;=$B$467),((2/3)*$E$467),"")</f>
        <v/>
      </c>
      <c r="AAU467" s="269" t="str">
        <f>IF(AND($A$467&lt;=CD$367,CD$367&lt;=$B$467),$C$467,"")</f>
        <v/>
      </c>
      <c r="AAV467" s="269" t="str">
        <f>IF(AND($A$467&lt;=CD$367,CD$367&lt;=$B$467),((1/3)*$C$467),"")</f>
        <v/>
      </c>
      <c r="AAW467" s="269" t="str">
        <f>IF(AND($A$467&lt;=CD$367,CD$367&lt;=$B$467),((2/3)*$C$467),"")</f>
        <v/>
      </c>
      <c r="AAX467" s="269" t="str">
        <f>IF(AND($A$467&lt;=CD$367,CD$367&lt;=$B$467),$D$467,"")</f>
        <v/>
      </c>
      <c r="AAY467" s="269" t="str">
        <f>IF(AND($A$467&lt;=CD$367,CD$367&lt;=$B$467),((1/3)*$D$467),"")</f>
        <v/>
      </c>
      <c r="AAZ467" s="269" t="str">
        <f>IF(AND($A$467&lt;=CD$367,CD$367&lt;=$B$467),((2/3)*$D$467),"")</f>
        <v/>
      </c>
      <c r="ABA467" s="269" t="str">
        <f>IF(AND($A$467&lt;=CD$367,CD$367&lt;=$B$467),$E$467,"")</f>
        <v/>
      </c>
      <c r="ABB467" s="269" t="str">
        <f>IF(AND($A$467&lt;=CD$367,CD$367&lt;=$B$467),((1/3)*$E$467),"")</f>
        <v/>
      </c>
      <c r="ABC467" s="269" t="str">
        <f>IF(AND($A$467&lt;=CD$367,CD$367&lt;=$B$467),((2/3)*$E$467),"")</f>
        <v/>
      </c>
      <c r="ABD467" s="269" t="str">
        <f>IF(AND($A$467&lt;=CE$367,CE$367&lt;=$B$467),$C$467,"")</f>
        <v/>
      </c>
      <c r="ABE467" s="269" t="str">
        <f>IF(AND($A$467&lt;=CE$367,CE$367&lt;=$B$467),((1/3)*$C$467),"")</f>
        <v/>
      </c>
      <c r="ABF467" s="269" t="str">
        <f>IF(AND($A$467&lt;=CE$367,CE$367&lt;=$B$467),((2/3)*$C$467),"")</f>
        <v/>
      </c>
      <c r="ABG467" s="269" t="str">
        <f>IF(AND($A$467&lt;=CE$367,CE$367&lt;=$B$467),$D$467,"")</f>
        <v/>
      </c>
      <c r="ABH467" s="269" t="str">
        <f>IF(AND($A$467&lt;=CE$367,CE$367&lt;=$B$467),((1/3)*$D$467),"")</f>
        <v/>
      </c>
      <c r="ABI467" s="269" t="str">
        <f>IF(AND($A$467&lt;=CE$367,CE$367&lt;=$B$467),((2/3)*$D$467),"")</f>
        <v/>
      </c>
      <c r="ABJ467" s="269" t="str">
        <f>IF(AND($A$467&lt;=CE$367,CE$367&lt;=$B$467),$E$467,"")</f>
        <v/>
      </c>
      <c r="ABK467" s="269" t="str">
        <f>IF(AND($A$467&lt;=CE$367,CE$367&lt;=$B$467),((1/3)*$E$467),"")</f>
        <v/>
      </c>
      <c r="ABL467" s="269" t="str">
        <f>IF(AND($A$467&lt;=CE$367,CE$367&lt;=$B$467),((2/3)*$E$467),"")</f>
        <v/>
      </c>
      <c r="ABM467" s="269" t="str">
        <f>IF(AND($A$467&lt;=CF$367,CF$367&lt;=$B$467),$C$467,"")</f>
        <v/>
      </c>
      <c r="ABN467" s="269" t="str">
        <f>IF(AND($A$467&lt;=CF$367,CF$367&lt;=$B$467),((1/3)*$C$467),"")</f>
        <v/>
      </c>
      <c r="ABO467" s="269" t="str">
        <f>IF(AND($A$467&lt;=CF$367,CF$367&lt;=$B$467),((2/3)*$C$467),"")</f>
        <v/>
      </c>
      <c r="ABP467" s="269" t="str">
        <f>IF(AND($A$467&lt;=CF$367,CF$367&lt;=$B$467),$D$467,"")</f>
        <v/>
      </c>
      <c r="ABQ467" s="269" t="str">
        <f>IF(AND($A$467&lt;=CF$367,CF$367&lt;=$B$467),((1/3)*$D$467),"")</f>
        <v/>
      </c>
      <c r="ABR467" s="269" t="str">
        <f>IF(AND($A$467&lt;=CF$367,CF$367&lt;=$B$467),((2/3)*$D$467),"")</f>
        <v/>
      </c>
      <c r="ABS467" s="269" t="str">
        <f>IF(AND($A$467&lt;=CF$367,CF$367&lt;=$B$467),$E$467,"")</f>
        <v/>
      </c>
      <c r="ABT467" s="269" t="str">
        <f>IF(AND($A$467&lt;=CF$367,CF$367&lt;=$B$467),((1/3)*$E$467),"")</f>
        <v/>
      </c>
      <c r="ABU467" s="269" t="str">
        <f>IF(AND($A$467&lt;=CF$367,CF$367&lt;=$B$467),((2/3)*$E$467),"")</f>
        <v/>
      </c>
      <c r="ABV467" s="269" t="str">
        <f>IF(AND($A$467&lt;=CG$367,CG$367&lt;=$B$467),$C$467,"")</f>
        <v/>
      </c>
      <c r="ABW467" s="269" t="str">
        <f>IF(AND($A$467&lt;=CG$367,CG$367&lt;=$B$467),((1/3)*$C$467),"")</f>
        <v/>
      </c>
      <c r="ABX467" s="269" t="str">
        <f>IF(AND($A$467&lt;=CG$367,CG$367&lt;=$B$467),((2/3)*$C$467),"")</f>
        <v/>
      </c>
      <c r="ABY467" s="269" t="str">
        <f>IF(AND($A$467&lt;=CG$367,CG$367&lt;=$B$467),$D$467,"")</f>
        <v/>
      </c>
      <c r="ABZ467" s="269" t="str">
        <f>IF(AND($A$467&lt;=CG$367,CG$367&lt;=$B$467),((1/3)*$D$467),"")</f>
        <v/>
      </c>
      <c r="ACA467" s="269" t="str">
        <f>IF(AND($A$467&lt;=CG$367,CG$367&lt;=$B$467),((2/3)*$D$467),"")</f>
        <v/>
      </c>
      <c r="ACB467" s="269" t="str">
        <f>IF(AND($A$467&lt;=CG$367,CG$367&lt;=$B$467),$E$467,"")</f>
        <v/>
      </c>
      <c r="ACC467" s="269" t="str">
        <f>IF(AND($A$467&lt;=CG$367,CG$367&lt;=$B$467),((1/3)*$E$467),"")</f>
        <v/>
      </c>
      <c r="ACD467" s="269" t="str">
        <f>IF(AND($A$467&lt;=CG$367,CG$367&lt;=$B$467),((2/3)*$E$467),"")</f>
        <v/>
      </c>
      <c r="ACE467" s="269" t="str">
        <f>IF(AND($A$467&lt;=CH$367,CH$367&lt;=$B$467),$C$467,"")</f>
        <v/>
      </c>
      <c r="ACF467" s="269" t="str">
        <f>IF(AND($A$467&lt;=CH$367,CH$367&lt;=$B$467),((1/3)*$C$467),"")</f>
        <v/>
      </c>
      <c r="ACG467" s="269" t="str">
        <f>IF(AND($A$467&lt;=CH$367,CH$367&lt;=$B$467),((2/3)*$C$467),"")</f>
        <v/>
      </c>
      <c r="ACH467" s="269" t="str">
        <f>IF(AND($A$467&lt;=CH$367,CH$367&lt;=$B$467),$D$467,"")</f>
        <v/>
      </c>
      <c r="ACI467" s="269" t="str">
        <f>IF(AND($A$467&lt;=CH$367,CH$367&lt;=$B$467),((1/3)*$D$467),"")</f>
        <v/>
      </c>
      <c r="ACJ467" s="269" t="str">
        <f>IF(AND($A$467&lt;=CH$367,CH$367&lt;=$B$467),((2/3)*$D$467),"")</f>
        <v/>
      </c>
      <c r="ACK467" s="269" t="str">
        <f>IF(AND($A$467&lt;=CH$367,CH$367&lt;=$B$467),$E$467,"")</f>
        <v/>
      </c>
      <c r="ACL467" s="269" t="str">
        <f>IF(AND($A$467&lt;=CH$367,CH$367&lt;=$B$467),((1/3)*$E$467),"")</f>
        <v/>
      </c>
      <c r="ACM467" s="269" t="str">
        <f>IF(AND($A$467&lt;=CH$367,CH$367&lt;=$B$467),((2/3)*$E$467),"")</f>
        <v/>
      </c>
      <c r="ACN467" s="269" t="str">
        <f>IF(AND($A$467&lt;=CI$367,CI$367&lt;=$B$467),$C$467,"")</f>
        <v/>
      </c>
      <c r="ACO467" s="269" t="str">
        <f>IF(AND($A$467&lt;=CI$367,CI$367&lt;=$B$467),((1/3)*$C$467),"")</f>
        <v/>
      </c>
      <c r="ACP467" s="269" t="str">
        <f>IF(AND($A$467&lt;=CI$367,CI$367&lt;=$B$467),((2/3)*$C$467),"")</f>
        <v/>
      </c>
      <c r="ACQ467" s="269" t="str">
        <f>IF(AND($A$467&lt;=CI$367,CI$367&lt;=$B$467),$D$467,"")</f>
        <v/>
      </c>
      <c r="ACR467" s="269" t="str">
        <f>IF(AND($A$467&lt;=CI$367,CI$367&lt;=$B$467),((1/3)*$D$467),"")</f>
        <v/>
      </c>
      <c r="ACS467" s="269" t="str">
        <f>IF(AND($A$467&lt;=CI$367,CI$367&lt;=$B$467),((2/3)*$D$467),"")</f>
        <v/>
      </c>
      <c r="ACT467" s="269" t="str">
        <f>IF(AND($A$467&lt;=CI$367,CI$367&lt;=$B$467),$E$467,"")</f>
        <v/>
      </c>
      <c r="ACU467" s="269" t="str">
        <f>IF(AND($A$467&lt;=CI$367,CI$367&lt;=$B$467),((1/3)*$E$467),"")</f>
        <v/>
      </c>
      <c r="ACV467" s="269" t="str">
        <f>IF(AND($A$467&lt;=CI$367,CI$367&lt;=$B$467),((2/3)*$E$467),"")</f>
        <v/>
      </c>
      <c r="ACW467" s="269" t="str">
        <f>IF(AND($A$467&lt;=CJ$367,CJ$367&lt;=$B$467),$C$467,"")</f>
        <v/>
      </c>
      <c r="ACX467" s="269" t="str">
        <f>IF(AND($A$467&lt;=CJ$367,CJ$367&lt;=$B$467),((1/3)*$C$467),"")</f>
        <v/>
      </c>
      <c r="ACY467" s="269" t="str">
        <f>IF(AND($A$467&lt;=CJ$367,CJ$367&lt;=$B$467),((2/3)*$C$467),"")</f>
        <v/>
      </c>
      <c r="ACZ467" s="269" t="str">
        <f>IF(AND($A$467&lt;=CJ$367,CJ$367&lt;=$B$467),$D$467,"")</f>
        <v/>
      </c>
      <c r="ADA467" s="269" t="str">
        <f>IF(AND($A$467&lt;=CJ$367,CJ$367&lt;=$B$467),((1/3)*$D$467),"")</f>
        <v/>
      </c>
      <c r="ADB467" s="269" t="str">
        <f>IF(AND($A$467&lt;=CJ$367,CJ$367&lt;=$B$467),((2/3)*$D$467),"")</f>
        <v/>
      </c>
      <c r="ADC467" s="269" t="str">
        <f>IF(AND($A$467&lt;=CJ$367,CJ$367&lt;=$B$467),$E$467,"")</f>
        <v/>
      </c>
      <c r="ADD467" s="269" t="str">
        <f>IF(AND($A$467&lt;=CJ$367,CJ$367&lt;=$B$467),((1/3)*$E$467),"")</f>
        <v/>
      </c>
      <c r="ADE467" s="269" t="str">
        <f>IF(AND($A$467&lt;=CJ$367,CJ$367&lt;=$B$467),((2/3)*$E$467),"")</f>
        <v/>
      </c>
      <c r="ADF467" s="269" t="str">
        <f>IF(AND($A$467&lt;=CK$367,CK$367&lt;=$B$467),$C$467,"")</f>
        <v/>
      </c>
      <c r="ADG467" s="269" t="str">
        <f>IF(AND($A$467&lt;=CK$367,CK$367&lt;=$B$467),((1/3)*$C$467),"")</f>
        <v/>
      </c>
      <c r="ADH467" s="269" t="str">
        <f>IF(AND($A$467&lt;=CK$367,CK$367&lt;=$B$467),((2/3)*$C$467),"")</f>
        <v/>
      </c>
      <c r="ADI467" s="269" t="str">
        <f>IF(AND($A$467&lt;=CK$367,CK$367&lt;=$B$467),$D$467,"")</f>
        <v/>
      </c>
      <c r="ADJ467" s="269" t="str">
        <f>IF(AND($A$467&lt;=CK$367,CK$367&lt;=$B$467),((1/3)*$D$467),"")</f>
        <v/>
      </c>
      <c r="ADK467" s="269" t="str">
        <f>IF(AND($A$467&lt;=CK$367,CK$367&lt;=$B$467),((2/3)*$D$467),"")</f>
        <v/>
      </c>
      <c r="ADL467" s="269" t="str">
        <f>IF(AND($A$467&lt;=CK$367,CK$367&lt;=$B$467),$E$467,"")</f>
        <v/>
      </c>
      <c r="ADM467" s="269" t="str">
        <f>IF(AND($A$467&lt;=CK$367,CK$367&lt;=$B$467),((1/3)*$E$467),"")</f>
        <v/>
      </c>
      <c r="ADN467" s="269" t="str">
        <f>IF(AND($A$467&lt;=CK$367,CK$367&lt;=$B$467),((2/3)*$E$467),"")</f>
        <v/>
      </c>
      <c r="ADO467" s="269" t="str">
        <f>IF(AND($A$467&lt;=CL$367,CL$367&lt;=$B$467),$C$467,"")</f>
        <v/>
      </c>
      <c r="ADP467" s="269" t="str">
        <f>IF(AND($A$467&lt;=CL$367,CL$367&lt;=$B$467),((1/3)*$C$467),"")</f>
        <v/>
      </c>
      <c r="ADQ467" s="269" t="str">
        <f>IF(AND($A$467&lt;=CL$367,CL$367&lt;=$B$467),((2/3)*$C$467),"")</f>
        <v/>
      </c>
      <c r="ADR467" s="269" t="str">
        <f>IF(AND($A$467&lt;=CL$367,CL$367&lt;=$B$467),$D$467,"")</f>
        <v/>
      </c>
      <c r="ADS467" s="269" t="str">
        <f>IF(AND($A$467&lt;=CL$367,CL$367&lt;=$B$467),((1/3)*$D$467),"")</f>
        <v/>
      </c>
      <c r="ADT467" s="269" t="str">
        <f>IF(AND($A$467&lt;=CL$367,CL$367&lt;=$B$467),((2/3)*$D$467),"")</f>
        <v/>
      </c>
      <c r="ADU467" s="269" t="str">
        <f>IF(AND($A$467&lt;=CL$367,CL$367&lt;=$B$467),$E$467,"")</f>
        <v/>
      </c>
      <c r="ADV467" s="269" t="str">
        <f>IF(AND($A$467&lt;=CL$367,CL$367&lt;=$B$467),((1/3)*$E$467),"")</f>
        <v/>
      </c>
      <c r="ADW467" s="269" t="str">
        <f>IF(AND($A$467&lt;=CL$367,CL$367&lt;=$B$467),((2/3)*$E$467),"")</f>
        <v/>
      </c>
      <c r="ADX467" s="269" t="str">
        <f>IF(AND($A$467&lt;=CM$367,CM$367&lt;=$B$467),$C$467,"")</f>
        <v/>
      </c>
      <c r="ADY467" s="269" t="str">
        <f>IF(AND($A$467&lt;=CM$367,CM$367&lt;=$B$467),((1/3)*$C$467),"")</f>
        <v/>
      </c>
      <c r="ADZ467" s="269" t="str">
        <f>IF(AND($A$467&lt;=CM$367,CM$367&lt;=$B$467),((2/3)*$C$467),"")</f>
        <v/>
      </c>
      <c r="AEA467" s="269" t="str">
        <f>IF(AND($A$467&lt;=CM$367,CM$367&lt;=$B$467),$D$467,"")</f>
        <v/>
      </c>
      <c r="AEB467" s="269" t="str">
        <f>IF(AND($A$467&lt;=CM$367,CM$367&lt;=$B$467),((1/3)*$D$467),"")</f>
        <v/>
      </c>
      <c r="AEC467" s="269" t="str">
        <f>IF(AND($A$467&lt;=CM$367,CM$367&lt;=$B$467),((2/3)*$D$467),"")</f>
        <v/>
      </c>
      <c r="AED467" s="269" t="str">
        <f>IF(AND($A$467&lt;=CM$367,CM$367&lt;=$B$467),$E$467,"")</f>
        <v/>
      </c>
      <c r="AEE467" s="269" t="str">
        <f>IF(AND($A$467&lt;=CM$367,CM$367&lt;=$B$467),((1/3)*$E$467),"")</f>
        <v/>
      </c>
      <c r="AEF467" s="269" t="str">
        <f>IF(AND($A$467&lt;=CM$367,CM$367&lt;=$B$467),((2/3)*$E$467),"")</f>
        <v/>
      </c>
      <c r="AEG467" s="269" t="str">
        <f>IF(AND($A$467&lt;=CN$367,CN$367&lt;=$B$467),$C$467,"")</f>
        <v/>
      </c>
      <c r="AEH467" s="269" t="str">
        <f>IF(AND($A$467&lt;=CN$367,CN$367&lt;=$B$467),((1/3)*$C$467),"")</f>
        <v/>
      </c>
      <c r="AEI467" s="269" t="str">
        <f>IF(AND($A$467&lt;=CN$367,CN$367&lt;=$B$467),((2/3)*$C$467),"")</f>
        <v/>
      </c>
      <c r="AEJ467" s="269" t="str">
        <f>IF(AND($A$467&lt;=CN$367,CN$367&lt;=$B$467),$D$467,"")</f>
        <v/>
      </c>
      <c r="AEK467" s="269" t="str">
        <f>IF(AND($A$467&lt;=CN$367,CN$367&lt;=$B$467),((1/3)*$D$467),"")</f>
        <v/>
      </c>
      <c r="AEL467" s="269" t="str">
        <f>IF(AND($A$467&lt;=CN$367,CN$367&lt;=$B$467),((2/3)*$D$467),"")</f>
        <v/>
      </c>
      <c r="AEM467" s="269" t="str">
        <f>IF(AND($A$467&lt;=CN$367,CN$367&lt;=$B$467),$E$467,"")</f>
        <v/>
      </c>
      <c r="AEN467" s="269" t="str">
        <f>IF(AND($A$467&lt;=CN$367,CN$367&lt;=$B$467),((1/3)*$E$467),"")</f>
        <v/>
      </c>
      <c r="AEO467" s="269" t="str">
        <f>IF(AND($A$467&lt;=CN$367,CN$367&lt;=$B$467),((2/3)*$E$467),"")</f>
        <v/>
      </c>
      <c r="AEP467" s="269" t="str">
        <f>IF(AND($A$467&lt;=CO$367,CO$367&lt;=$B$467),$C$467,"")</f>
        <v/>
      </c>
      <c r="AEQ467" s="269" t="str">
        <f>IF(AND($A$467&lt;=CO$367,CO$367&lt;=$B$467),((1/3)*$C$467),"")</f>
        <v/>
      </c>
      <c r="AER467" s="269" t="str">
        <f>IF(AND($A$467&lt;=CO$367,CO$367&lt;=$B$467),((2/3)*$C$467),"")</f>
        <v/>
      </c>
      <c r="AES467" s="269" t="str">
        <f>IF(AND($A$467&lt;=CO$367,CO$367&lt;=$B$467),$D$467,"")</f>
        <v/>
      </c>
      <c r="AET467" s="269" t="str">
        <f>IF(AND($A$467&lt;=CO$367,CO$367&lt;=$B$467),((1/3)*$D$467),"")</f>
        <v/>
      </c>
      <c r="AEU467" s="269" t="str">
        <f>IF(AND($A$467&lt;=CO$367,CO$367&lt;=$B$467),((2/3)*$D$467),"")</f>
        <v/>
      </c>
      <c r="AEV467" s="269" t="str">
        <f>IF(AND($A$467&lt;=CO$367,CO$367&lt;=$B$467),$E$467,"")</f>
        <v/>
      </c>
      <c r="AEW467" s="269" t="str">
        <f>IF(AND($A$467&lt;=CO$367,CO$367&lt;=$B$467),((1/3)*$E$467),"")</f>
        <v/>
      </c>
      <c r="AEX467" s="269" t="str">
        <f>IF(AND($A$467&lt;=CO$367,CO$367&lt;=$B$467),((2/3)*$E$467),"")</f>
        <v/>
      </c>
      <c r="AEY467" s="269" t="str">
        <f>IF(AND($A$467&lt;=CP$367,CP$367&lt;=$B$467),$C$467,"")</f>
        <v/>
      </c>
      <c r="AEZ467" s="269" t="str">
        <f>IF(AND($A$467&lt;=CP$367,CP$367&lt;=$B$467),((1/3)*$C$467),"")</f>
        <v/>
      </c>
      <c r="AFA467" s="269" t="str">
        <f>IF(AND($A$467&lt;=CP$367,CP$367&lt;=$B$467),((2/3)*$C$467),"")</f>
        <v/>
      </c>
      <c r="AFB467" s="269" t="str">
        <f>IF(AND($A$467&lt;=CP$367,CP$367&lt;=$B$467),$D$467,"")</f>
        <v/>
      </c>
      <c r="AFC467" s="269" t="str">
        <f>IF(AND($A$467&lt;=CP$367,CP$367&lt;=$B$467),((1/3)*$D$467),"")</f>
        <v/>
      </c>
      <c r="AFD467" s="269" t="str">
        <f>IF(AND($A$467&lt;=CP$367,CP$367&lt;=$B$467),((2/3)*$D$467),"")</f>
        <v/>
      </c>
      <c r="AFE467" s="269" t="str">
        <f>IF(AND($A$467&lt;=CP$367,CP$367&lt;=$B$467),$E$467,"")</f>
        <v/>
      </c>
      <c r="AFF467" s="269" t="str">
        <f>IF(AND($A$467&lt;=CP$367,CP$367&lt;=$B$467),((1/3)*$E$467),"")</f>
        <v/>
      </c>
      <c r="AFG467" s="269" t="str">
        <f>IF(AND($A$467&lt;=CP$367,CP$367&lt;=$B$467),((2/3)*$E$467),"")</f>
        <v/>
      </c>
      <c r="AFH467" s="269" t="str">
        <f>IF(AND($A$467&lt;=CQ$367,CQ$367&lt;=$B$467),$C$467,"")</f>
        <v/>
      </c>
      <c r="AFI467" s="269" t="str">
        <f>IF(AND($A$467&lt;=CQ$367,CQ$367&lt;=$B$467),((1/3)*$C$467),"")</f>
        <v/>
      </c>
      <c r="AFJ467" s="269" t="str">
        <f>IF(AND($A$467&lt;=CQ$367,CQ$367&lt;=$B$467),((2/3)*$C$467),"")</f>
        <v/>
      </c>
      <c r="AFK467" s="269" t="str">
        <f>IF(AND($A$467&lt;=CQ$367,CQ$367&lt;=$B$467),$D$467,"")</f>
        <v/>
      </c>
      <c r="AFL467" s="269" t="str">
        <f>IF(AND($A$467&lt;=CQ$367,CQ$367&lt;=$B$467),((1/3)*$D$467),"")</f>
        <v/>
      </c>
      <c r="AFM467" s="269" t="str">
        <f>IF(AND($A$467&lt;=CQ$367,CQ$367&lt;=$B$467),((2/3)*$D$467),"")</f>
        <v/>
      </c>
      <c r="AFN467" s="269" t="str">
        <f>IF(AND($A$467&lt;=CQ$367,CQ$367&lt;=$B$467),$E$467,"")</f>
        <v/>
      </c>
      <c r="AFO467" s="269" t="str">
        <f>IF(AND($A$467&lt;=CQ$367,CQ$367&lt;=$B$467),((1/3)*$E$467),"")</f>
        <v/>
      </c>
      <c r="AFP467" s="269" t="str">
        <f>IF(AND($A$467&lt;=CQ$367,CQ$367&lt;=$B$467),((2/3)*$E$467),"")</f>
        <v/>
      </c>
      <c r="AFQ467" s="269" t="str">
        <f>IF(AND($A$467&lt;=CR$367,CR$367&lt;=$B$467),$C$467,"")</f>
        <v/>
      </c>
      <c r="AFR467" s="269" t="str">
        <f>IF(AND($A$467&lt;=CR$367,CR$367&lt;=$B$467),((1/3)*$C$467),"")</f>
        <v/>
      </c>
      <c r="AFS467" s="269" t="str">
        <f>IF(AND($A$467&lt;=CR$367,CR$367&lt;=$B$467),((2/3)*$C$467),"")</f>
        <v/>
      </c>
      <c r="AFT467" s="269" t="str">
        <f>IF(AND($A$467&lt;=CR$367,CR$367&lt;=$B$467),$D$467,"")</f>
        <v/>
      </c>
      <c r="AFU467" s="269" t="str">
        <f>IF(AND($A$467&lt;=CR$367,CR$367&lt;=$B$467),((1/3)*$D$467),"")</f>
        <v/>
      </c>
      <c r="AFV467" s="269" t="str">
        <f>IF(AND($A$467&lt;=CR$367,CR$367&lt;=$B$467),((2/3)*$D$467),"")</f>
        <v/>
      </c>
      <c r="AFW467" s="269" t="str">
        <f>IF(AND($A$467&lt;=CR$367,CR$367&lt;=$B$467),$E$467,"")</f>
        <v/>
      </c>
      <c r="AFX467" s="269" t="str">
        <f>IF(AND($A$467&lt;=CR$367,CR$367&lt;=$B$467),((1/3)*$E$467),"")</f>
        <v/>
      </c>
      <c r="AFY467" s="269" t="str">
        <f>IF(AND($A$467&lt;=CR$367,CR$367&lt;=$B$467),((2/3)*$E$467),"")</f>
        <v/>
      </c>
      <c r="AFZ467" s="269" t="str">
        <f>IF(AND($A$467&lt;=CS$367,CS$367&lt;=$B$467),$C$467,"")</f>
        <v/>
      </c>
      <c r="AGA467" s="269" t="str">
        <f>IF(AND($A$467&lt;=CS$367,CS$367&lt;=$B$467),((1/3)*$C$467),"")</f>
        <v/>
      </c>
      <c r="AGB467" s="269" t="str">
        <f>IF(AND($A$467&lt;=CS$367,CS$367&lt;=$B$467),((2/3)*$C$467),"")</f>
        <v/>
      </c>
      <c r="AGC467" s="269" t="str">
        <f>IF(AND($A$467&lt;=CS$367,CS$367&lt;=$B$467),$D$467,"")</f>
        <v/>
      </c>
      <c r="AGD467" s="269" t="str">
        <f>IF(AND($A$467&lt;=CS$367,CS$367&lt;=$B$467),((1/3)*$D$467),"")</f>
        <v/>
      </c>
      <c r="AGE467" s="269" t="str">
        <f>IF(AND($A$467&lt;=CS$367,CS$367&lt;=$B$467),((2/3)*$D$467),"")</f>
        <v/>
      </c>
      <c r="AGF467" s="269" t="str">
        <f>IF(AND($A$467&lt;=CS$367,CS$367&lt;=$B$467),$E$467,"")</f>
        <v/>
      </c>
      <c r="AGG467" s="269" t="str">
        <f>IF(AND($A$467&lt;=CS$367,CS$367&lt;=$B$467),((1/3)*$E$467),"")</f>
        <v/>
      </c>
      <c r="AGH467" s="269" t="str">
        <f>IF(AND($A$467&lt;=CS$367,CS$367&lt;=$B$467),((2/3)*$E$467),"")</f>
        <v/>
      </c>
      <c r="AGI467" s="269" t="str">
        <f>IF(AND($A$467&lt;=CT$367,CT$367&lt;=$B$467),$C$467,"")</f>
        <v/>
      </c>
      <c r="AGJ467" s="269" t="str">
        <f>IF(AND($A$467&lt;=CT$367,CT$367&lt;=$B$467),((1/3)*$C$467),"")</f>
        <v/>
      </c>
      <c r="AGK467" s="269" t="str">
        <f>IF(AND($A$467&lt;=CT$367,CT$367&lt;=$B$467),((2/3)*$C$467),"")</f>
        <v/>
      </c>
      <c r="AGL467" s="269" t="str">
        <f>IF(AND($A$467&lt;=CT$367,CT$367&lt;=$B$467),$D$467,"")</f>
        <v/>
      </c>
      <c r="AGM467" s="269" t="str">
        <f>IF(AND($A$467&lt;=CT$367,CT$367&lt;=$B$467),((1/3)*$D$467),"")</f>
        <v/>
      </c>
      <c r="AGN467" s="269" t="str">
        <f>IF(AND($A$467&lt;=CT$367,CT$367&lt;=$B$467),((2/3)*$D$467),"")</f>
        <v/>
      </c>
      <c r="AGO467" s="269" t="str">
        <f>IF(AND($A$467&lt;=CT$367,CT$367&lt;=$B$467),$E$467,"")</f>
        <v/>
      </c>
      <c r="AGP467" s="269" t="str">
        <f>IF(AND($A$467&lt;=CT$367,CT$367&lt;=$B$467),((1/3)*$E$467),"")</f>
        <v/>
      </c>
      <c r="AGQ467" s="269" t="str">
        <f>IF(AND($A$467&lt;=CT$367,CT$367&lt;=$B$467),((2/3)*$E$467),"")</f>
        <v/>
      </c>
      <c r="AGR467" s="269" t="str">
        <f>IF(AND($A$467&lt;=CU$367,CU$367&lt;=$B$467),$C$467,"")</f>
        <v/>
      </c>
      <c r="AGS467" s="269" t="str">
        <f>IF(AND($A$467&lt;=CU$367,CU$367&lt;=$B$467),((1/3)*$C$467),"")</f>
        <v/>
      </c>
      <c r="AGT467" s="269" t="str">
        <f>IF(AND($A$467&lt;=CU$367,CU$367&lt;=$B$467),((2/3)*$C$467),"")</f>
        <v/>
      </c>
      <c r="AGU467" s="269" t="str">
        <f>IF(AND($A$467&lt;=CU$367,CU$367&lt;=$B$467),$D$467,"")</f>
        <v/>
      </c>
      <c r="AGV467" s="269" t="str">
        <f>IF(AND($A$467&lt;=CU$367,CU$367&lt;=$B$467),((1/3)*$D$467),"")</f>
        <v/>
      </c>
      <c r="AGW467" s="269" t="str">
        <f>IF(AND($A$467&lt;=CU$367,CU$367&lt;=$B$467),((2/3)*$D$467),"")</f>
        <v/>
      </c>
      <c r="AGX467" s="269" t="str">
        <f>IF(AND($A$467&lt;=CU$367,CU$367&lt;=$B$467),$E$467,"")</f>
        <v/>
      </c>
      <c r="AGY467" s="269" t="str">
        <f>IF(AND($A$467&lt;=CU$367,CU$367&lt;=$B$467),((1/3)*$E$467),"")</f>
        <v/>
      </c>
      <c r="AGZ467" s="269" t="str">
        <f>IF(AND($A$467&lt;=CU$367,CU$367&lt;=$B$467),((2/3)*$E$467),"")</f>
        <v/>
      </c>
      <c r="AHA467" s="269" t="str">
        <f>IF(AND($A$467&lt;=CV$367,CV$367&lt;=$B$467),$C$467,"")</f>
        <v/>
      </c>
      <c r="AHB467" s="269" t="str">
        <f>IF(AND($A$467&lt;=CV$367,CV$367&lt;=$B$467),((1/3)*$C$467),"")</f>
        <v/>
      </c>
      <c r="AHC467" s="269" t="str">
        <f>IF(AND($A$467&lt;=CV$367,CV$367&lt;=$B$467),((2/3)*$C$467),"")</f>
        <v/>
      </c>
      <c r="AHD467" s="269" t="str">
        <f>IF(AND($A$467&lt;=CV$367,CV$367&lt;=$B$467),$D$467,"")</f>
        <v/>
      </c>
      <c r="AHE467" s="269" t="str">
        <f>IF(AND($A$467&lt;=CV$367,CV$367&lt;=$B$467),((1/3)*$D$467),"")</f>
        <v/>
      </c>
      <c r="AHF467" s="269" t="str">
        <f>IF(AND($A$467&lt;=CV$367,CV$367&lt;=$B$467),((2/3)*$D$467),"")</f>
        <v/>
      </c>
      <c r="AHG467" s="269" t="str">
        <f>IF(AND($A$467&lt;=CV$367,CV$367&lt;=$B$467),$E$467,"")</f>
        <v/>
      </c>
      <c r="AHH467" s="269" t="str">
        <f>IF(AND($A$467&lt;=CV$367,CV$367&lt;=$B$467),((1/3)*$E$467),"")</f>
        <v/>
      </c>
      <c r="AHI467" s="269" t="str">
        <f>IF(AND($A$467&lt;=CV$367,CV$367&lt;=$B$467),((2/3)*$E$467),"")</f>
        <v/>
      </c>
      <c r="AHJ467" s="269" t="str">
        <f>IF(AND($A$467&lt;=CW$367,CW$367&lt;=$B$467),$C$467,"")</f>
        <v/>
      </c>
      <c r="AHK467" s="269" t="str">
        <f>IF(AND($A$467&lt;=CW$367,CW$367&lt;=$B$467),((1/3)*$C$467),"")</f>
        <v/>
      </c>
      <c r="AHL467" s="269" t="str">
        <f>IF(AND($A$467&lt;=CW$367,CW$367&lt;=$B$467),((2/3)*$C$467),"")</f>
        <v/>
      </c>
      <c r="AHM467" s="269" t="str">
        <f>IF(AND($A$467&lt;=CW$367,CW$367&lt;=$B$467),$D$467,"")</f>
        <v/>
      </c>
      <c r="AHN467" s="269" t="str">
        <f>IF(AND($A$467&lt;=CW$367,CW$367&lt;=$B$467),((1/3)*$D$467),"")</f>
        <v/>
      </c>
      <c r="AHO467" s="269" t="str">
        <f>IF(AND($A$467&lt;=CW$367,CW$367&lt;=$B$467),((2/3)*$D$467),"")</f>
        <v/>
      </c>
      <c r="AHP467" s="269" t="str">
        <f>IF(AND($A$467&lt;=CW$367,CW$367&lt;=$B$467),$E$467,"")</f>
        <v/>
      </c>
      <c r="AHQ467" s="269" t="str">
        <f>IF(AND($A$467&lt;=CW$367,CW$367&lt;=$B$467),((1/3)*$E$467),"")</f>
        <v/>
      </c>
      <c r="AHR467" s="269" t="str">
        <f>IF(AND($A$467&lt;=CW$367,CW$367&lt;=$B$467),((2/3)*$E$467),"")</f>
        <v/>
      </c>
      <c r="AHS467" s="269" t="str">
        <f>IF(AND($A$467&lt;=CX$367,CX$367&lt;=$B$467),$C$467,"")</f>
        <v/>
      </c>
      <c r="AHT467" s="269" t="str">
        <f>IF(AND($A$467&lt;=CX$367,CX$367&lt;=$B$467),((1/3)*$C$467),"")</f>
        <v/>
      </c>
      <c r="AHU467" s="269" t="str">
        <f>IF(AND($A$467&lt;=CX$367,CX$367&lt;=$B$467),((2/3)*$C$467),"")</f>
        <v/>
      </c>
      <c r="AHV467" s="269" t="str">
        <f>IF(AND($A$467&lt;=CX$367,CX$367&lt;=$B$467),$D$467,"")</f>
        <v/>
      </c>
      <c r="AHW467" s="269" t="str">
        <f>IF(AND($A$467&lt;=CX$367,CX$367&lt;=$B$467),((1/3)*$D$467),"")</f>
        <v/>
      </c>
      <c r="AHX467" s="269" t="str">
        <f>IF(AND($A$467&lt;=CX$367,CX$367&lt;=$B$467),((2/3)*$D$467),"")</f>
        <v/>
      </c>
      <c r="AHY467" s="269" t="str">
        <f>IF(AND($A$467&lt;=CX$367,CX$367&lt;=$B$467),$E$467,"")</f>
        <v/>
      </c>
      <c r="AHZ467" s="269" t="str">
        <f>IF(AND($A$467&lt;=CX$367,CX$367&lt;=$B$467),((1/3)*$E$467),"")</f>
        <v/>
      </c>
      <c r="AIA467" s="269" t="str">
        <f>IF(AND($A$467&lt;=CX$367,CX$367&lt;=$B$467),((2/3)*$E$467),"")</f>
        <v/>
      </c>
      <c r="AIB467" s="269" t="str">
        <f>IF(AND($A$467&lt;=CY$367,CY$367&lt;=$B$467),$C$467,"")</f>
        <v/>
      </c>
      <c r="AIC467" s="269" t="str">
        <f>IF(AND($A$467&lt;=CY$367,CY$367&lt;=$B$467),((1/3)*$C$467),"")</f>
        <v/>
      </c>
      <c r="AID467" s="269" t="str">
        <f>IF(AND($A$467&lt;=CY$367,CY$367&lt;=$B$467),((2/3)*$C$467),"")</f>
        <v/>
      </c>
      <c r="AIE467" s="269" t="str">
        <f>IF(AND($A$467&lt;=CY$367,CY$367&lt;=$B$467),$D$467,"")</f>
        <v/>
      </c>
      <c r="AIF467" s="269" t="str">
        <f>IF(AND($A$467&lt;=CY$367,CY$367&lt;=$B$467),((1/3)*$D$467),"")</f>
        <v/>
      </c>
      <c r="AIG467" s="269" t="str">
        <f>IF(AND($A$467&lt;=CY$367,CY$367&lt;=$B$467),((2/3)*$D$467),"")</f>
        <v/>
      </c>
      <c r="AIH467" s="269" t="str">
        <f>IF(AND($A$467&lt;=CY$367,CY$367&lt;=$B$467),$E$467,"")</f>
        <v/>
      </c>
      <c r="AII467" s="269" t="str">
        <f>IF(AND($A$467&lt;=CY$367,CY$367&lt;=$B$467),((1/3)*$E$467),"")</f>
        <v/>
      </c>
      <c r="AIJ467" s="269" t="str">
        <f>IF(AND($A$467&lt;=CY$367,CY$367&lt;=$B$467),((2/3)*$E$467),"")</f>
        <v/>
      </c>
      <c r="AIK467" s="269" t="str">
        <f>IF(AND($A$467&lt;=CZ$367,CZ$367&lt;=$B$467),$C$467,"")</f>
        <v/>
      </c>
      <c r="AIL467" s="269" t="str">
        <f>IF(AND($A$467&lt;=CZ$367,CZ$367&lt;=$B$467),((1/3)*$C$467),"")</f>
        <v/>
      </c>
      <c r="AIM467" s="269" t="str">
        <f>IF(AND($A$467&lt;=CZ$367,CZ$367&lt;=$B$467),((2/3)*$C$467),"")</f>
        <v/>
      </c>
      <c r="AIN467" s="269" t="str">
        <f>IF(AND($A$467&lt;=CZ$367,CZ$367&lt;=$B$467),$D$467,"")</f>
        <v/>
      </c>
      <c r="AIO467" s="269" t="str">
        <f>IF(AND($A$467&lt;=CZ$367,CZ$367&lt;=$B$467),((1/3)*$D$467),"")</f>
        <v/>
      </c>
      <c r="AIP467" s="269" t="str">
        <f>IF(AND($A$467&lt;=CZ$367,CZ$367&lt;=$B$467),((2/3)*$D$467),"")</f>
        <v/>
      </c>
      <c r="AIQ467" s="269" t="str">
        <f>IF(AND($A$467&lt;=CZ$367,CZ$367&lt;=$B$467),$E$467,"")</f>
        <v/>
      </c>
      <c r="AIR467" s="269" t="str">
        <f>IF(AND($A$467&lt;=CZ$367,CZ$367&lt;=$B$467),((1/3)*$E$467),"")</f>
        <v/>
      </c>
      <c r="AIS467" s="269" t="str">
        <f>IF(AND($A$467&lt;=CZ$367,CZ$367&lt;=$B$467),((2/3)*$E$467),"")</f>
        <v/>
      </c>
    </row>
    <row r="468" spans="1:929" hidden="1">
      <c r="A468" s="260">
        <v>6801</v>
      </c>
      <c r="B468" s="257">
        <v>8500</v>
      </c>
      <c r="C468" s="271">
        <v>32</v>
      </c>
      <c r="D468" s="271">
        <v>25</v>
      </c>
      <c r="E468" s="271">
        <v>19</v>
      </c>
      <c r="F468" s="6"/>
      <c r="G468" s="6"/>
      <c r="H468" s="6"/>
      <c r="I468" s="6"/>
      <c r="J468" s="6"/>
      <c r="K468" s="6"/>
      <c r="L468" s="6"/>
      <c r="M468" s="6"/>
      <c r="N468" s="6"/>
      <c r="O468" s="6"/>
      <c r="Q468" s="269" t="str">
        <f t="shared" si="991"/>
        <v/>
      </c>
      <c r="R468" s="269" t="str">
        <f t="shared" si="992"/>
        <v/>
      </c>
      <c r="S468" s="269" t="str">
        <f t="shared" si="993"/>
        <v/>
      </c>
      <c r="T468" s="269" t="str">
        <f t="shared" si="994"/>
        <v/>
      </c>
      <c r="U468" s="269" t="str">
        <f t="shared" si="995"/>
        <v/>
      </c>
      <c r="V468" s="269" t="str">
        <f t="shared" si="996"/>
        <v/>
      </c>
      <c r="W468" s="269" t="str">
        <f t="shared" si="997"/>
        <v/>
      </c>
      <c r="X468" s="269" t="str">
        <f t="shared" si="998"/>
        <v/>
      </c>
      <c r="Y468" s="269"/>
      <c r="Z468" s="269"/>
      <c r="AA468" s="269"/>
      <c r="AB468" s="269" t="str">
        <f t="shared" si="999"/>
        <v/>
      </c>
      <c r="AC468" s="269" t="str">
        <f t="shared" si="1000"/>
        <v/>
      </c>
      <c r="AD468" s="269" t="str">
        <f t="shared" si="1001"/>
        <v/>
      </c>
      <c r="AE468" s="269" t="str">
        <f t="shared" si="1002"/>
        <v/>
      </c>
      <c r="AF468" s="269" t="str">
        <f t="shared" si="1003"/>
        <v/>
      </c>
      <c r="AG468" s="269" t="str">
        <f t="shared" si="1004"/>
        <v/>
      </c>
      <c r="AH468" s="269"/>
      <c r="AI468" s="269" t="str">
        <f t="shared" si="1005"/>
        <v/>
      </c>
      <c r="AJ468" s="269" t="str">
        <f t="shared" si="1163"/>
        <v/>
      </c>
      <c r="AK468" s="269" t="str">
        <f t="shared" si="1164"/>
        <v/>
      </c>
      <c r="AL468" s="269" t="str">
        <f t="shared" si="1165"/>
        <v/>
      </c>
      <c r="AM468" s="269" t="str">
        <f t="shared" si="1006"/>
        <v/>
      </c>
      <c r="AN468" s="269" t="str">
        <f t="shared" si="1007"/>
        <v/>
      </c>
      <c r="AO468" s="269" t="str">
        <f t="shared" si="1008"/>
        <v/>
      </c>
      <c r="AP468" s="269" t="str">
        <f t="shared" si="1009"/>
        <v/>
      </c>
      <c r="AQ468" s="269" t="str">
        <f t="shared" si="1010"/>
        <v/>
      </c>
      <c r="AR468" s="269" t="str">
        <f t="shared" si="1011"/>
        <v/>
      </c>
      <c r="AS468" s="269" t="str">
        <f t="shared" si="1012"/>
        <v/>
      </c>
      <c r="AT468" s="269" t="str">
        <f t="shared" si="1013"/>
        <v/>
      </c>
      <c r="AU468" s="269" t="str">
        <f t="shared" si="1014"/>
        <v/>
      </c>
      <c r="AV468" s="269" t="str">
        <f t="shared" si="1015"/>
        <v/>
      </c>
      <c r="AW468" s="269" t="str">
        <f t="shared" si="1016"/>
        <v/>
      </c>
      <c r="AX468" s="269" t="str">
        <f t="shared" si="1017"/>
        <v/>
      </c>
      <c r="AY468" s="269" t="str">
        <f t="shared" si="1018"/>
        <v/>
      </c>
      <c r="AZ468" s="269" t="str">
        <f t="shared" si="1019"/>
        <v/>
      </c>
      <c r="BA468" s="269" t="str">
        <f t="shared" si="1020"/>
        <v/>
      </c>
      <c r="BB468" s="269" t="str">
        <f t="shared" si="1021"/>
        <v/>
      </c>
      <c r="BC468" s="269" t="str">
        <f t="shared" si="1022"/>
        <v/>
      </c>
      <c r="BD468" s="269" t="str">
        <f t="shared" si="1023"/>
        <v/>
      </c>
      <c r="BE468" s="269" t="str">
        <f t="shared" si="1024"/>
        <v/>
      </c>
      <c r="BF468" s="269" t="str">
        <f t="shared" si="1025"/>
        <v/>
      </c>
      <c r="BG468" s="269" t="str">
        <f t="shared" si="1026"/>
        <v/>
      </c>
      <c r="BH468" s="269" t="str">
        <f t="shared" si="1027"/>
        <v/>
      </c>
      <c r="BI468" s="269" t="str">
        <f t="shared" si="1028"/>
        <v/>
      </c>
      <c r="BJ468" s="269" t="str">
        <f t="shared" si="1029"/>
        <v/>
      </c>
      <c r="BK468" s="269" t="str">
        <f t="shared" si="1030"/>
        <v/>
      </c>
      <c r="BL468" s="269" t="str">
        <f t="shared" si="1031"/>
        <v/>
      </c>
      <c r="BM468" s="269" t="str">
        <f t="shared" si="1032"/>
        <v/>
      </c>
      <c r="BN468" s="269" t="str">
        <f t="shared" si="1033"/>
        <v/>
      </c>
      <c r="BO468" s="269" t="str">
        <f t="shared" si="1034"/>
        <v/>
      </c>
      <c r="BP468" s="269" t="str">
        <f t="shared" si="1035"/>
        <v/>
      </c>
      <c r="BQ468" s="269" t="str">
        <f t="shared" si="1036"/>
        <v/>
      </c>
      <c r="BR468" s="269" t="str">
        <f t="shared" si="1037"/>
        <v/>
      </c>
      <c r="BS468" s="269" t="str">
        <f t="shared" si="1038"/>
        <v/>
      </c>
      <c r="BT468" s="269" t="str">
        <f t="shared" si="1039"/>
        <v/>
      </c>
      <c r="BU468" s="269" t="str">
        <f t="shared" si="1040"/>
        <v/>
      </c>
      <c r="BV468" s="269" t="str">
        <f t="shared" si="1041"/>
        <v/>
      </c>
      <c r="BW468" s="269" t="str">
        <f t="shared" si="1042"/>
        <v/>
      </c>
      <c r="BX468" s="269" t="str">
        <f t="shared" si="1043"/>
        <v/>
      </c>
      <c r="BY468" s="269" t="str">
        <f t="shared" si="1044"/>
        <v/>
      </c>
      <c r="BZ468" s="269" t="str">
        <f t="shared" si="1045"/>
        <v/>
      </c>
      <c r="CA468" s="269" t="str">
        <f t="shared" si="1046"/>
        <v/>
      </c>
      <c r="CB468" s="269" t="str">
        <f t="shared" si="1047"/>
        <v/>
      </c>
      <c r="CC468" s="269" t="str">
        <f t="shared" si="1048"/>
        <v/>
      </c>
      <c r="CD468" s="269" t="str">
        <f t="shared" si="1049"/>
        <v/>
      </c>
      <c r="CE468" s="269" t="str">
        <f t="shared" si="1050"/>
        <v/>
      </c>
      <c r="CF468" s="269" t="str">
        <f t="shared" si="1051"/>
        <v/>
      </c>
      <c r="CG468" s="269" t="str">
        <f t="shared" si="1052"/>
        <v/>
      </c>
      <c r="CH468" s="269" t="str">
        <f t="shared" si="1053"/>
        <v/>
      </c>
      <c r="CI468" s="269" t="str">
        <f t="shared" si="1054"/>
        <v/>
      </c>
      <c r="CJ468" s="269" t="str">
        <f t="shared" si="1055"/>
        <v/>
      </c>
      <c r="CK468" s="269" t="str">
        <f t="shared" si="1056"/>
        <v/>
      </c>
      <c r="CL468" s="269" t="str">
        <f t="shared" si="1057"/>
        <v/>
      </c>
      <c r="CM468" s="269" t="str">
        <f t="shared" si="1058"/>
        <v/>
      </c>
      <c r="CN468" s="269" t="str">
        <f t="shared" si="1059"/>
        <v/>
      </c>
      <c r="CO468" s="269" t="str">
        <f t="shared" si="1060"/>
        <v/>
      </c>
      <c r="CP468" s="269" t="str">
        <f t="shared" si="1061"/>
        <v/>
      </c>
      <c r="CQ468" s="269" t="str">
        <f t="shared" si="1062"/>
        <v/>
      </c>
      <c r="CR468" s="269" t="str">
        <f t="shared" si="1063"/>
        <v/>
      </c>
      <c r="CS468" s="269" t="str">
        <f t="shared" si="1064"/>
        <v/>
      </c>
      <c r="CT468" s="269" t="str">
        <f t="shared" si="1065"/>
        <v/>
      </c>
      <c r="CU468" s="269" t="str">
        <f t="shared" si="1066"/>
        <v/>
      </c>
      <c r="CV468" s="269" t="str">
        <f t="shared" si="1067"/>
        <v/>
      </c>
      <c r="CW468" s="269" t="str">
        <f t="shared" si="1068"/>
        <v/>
      </c>
      <c r="CX468" s="269" t="str">
        <f t="shared" si="1069"/>
        <v/>
      </c>
      <c r="CY468" s="269" t="str">
        <f t="shared" si="1070"/>
        <v/>
      </c>
      <c r="CZ468" s="269" t="str">
        <f t="shared" si="1071"/>
        <v/>
      </c>
      <c r="DA468" s="269" t="str">
        <f t="shared" si="1072"/>
        <v/>
      </c>
      <c r="DB468" s="269" t="str">
        <f t="shared" si="1073"/>
        <v/>
      </c>
      <c r="DC468" s="269" t="str">
        <f t="shared" si="1074"/>
        <v/>
      </c>
      <c r="DD468" s="269" t="str">
        <f t="shared" si="1075"/>
        <v/>
      </c>
      <c r="DE468" s="269" t="str">
        <f t="shared" si="1076"/>
        <v/>
      </c>
      <c r="DF468" s="269" t="str">
        <f t="shared" si="1077"/>
        <v/>
      </c>
      <c r="DG468" s="269" t="str">
        <f t="shared" si="1078"/>
        <v/>
      </c>
      <c r="DH468" s="269" t="str">
        <f t="shared" si="1079"/>
        <v/>
      </c>
      <c r="DI468" s="269" t="str">
        <f t="shared" si="1080"/>
        <v/>
      </c>
      <c r="DJ468" s="269" t="str">
        <f t="shared" si="1081"/>
        <v/>
      </c>
      <c r="DK468" s="269" t="str">
        <f t="shared" si="1082"/>
        <v/>
      </c>
      <c r="DL468" s="269" t="str">
        <f t="shared" si="1083"/>
        <v/>
      </c>
      <c r="DM468" s="269" t="str">
        <f t="shared" si="1084"/>
        <v/>
      </c>
      <c r="DN468" s="269" t="str">
        <f t="shared" si="1085"/>
        <v/>
      </c>
      <c r="DO468" s="269" t="str">
        <f t="shared" si="1086"/>
        <v/>
      </c>
      <c r="DP468" s="269" t="str">
        <f t="shared" si="1087"/>
        <v/>
      </c>
      <c r="DQ468" s="269" t="str">
        <f t="shared" si="1088"/>
        <v/>
      </c>
      <c r="DR468" s="269" t="str">
        <f t="shared" si="1089"/>
        <v/>
      </c>
      <c r="DS468" s="269" t="str">
        <f t="shared" si="1090"/>
        <v/>
      </c>
      <c r="DT468" s="269" t="str">
        <f t="shared" si="1091"/>
        <v/>
      </c>
      <c r="DU468" s="269" t="str">
        <f t="shared" si="1092"/>
        <v/>
      </c>
      <c r="DV468" s="269" t="str">
        <f t="shared" si="1093"/>
        <v/>
      </c>
      <c r="DW468" s="269" t="str">
        <f t="shared" si="1094"/>
        <v/>
      </c>
      <c r="DX468" s="269" t="str">
        <f t="shared" si="1095"/>
        <v/>
      </c>
      <c r="DY468" s="269" t="str">
        <f t="shared" si="1096"/>
        <v/>
      </c>
      <c r="DZ468" s="269" t="str">
        <f t="shared" si="1097"/>
        <v/>
      </c>
      <c r="EA468" s="269" t="str">
        <f t="shared" si="1098"/>
        <v/>
      </c>
      <c r="EB468" s="269" t="str">
        <f t="shared" si="1099"/>
        <v/>
      </c>
      <c r="EC468" s="269" t="str">
        <f t="shared" si="1100"/>
        <v/>
      </c>
      <c r="ED468" s="269" t="str">
        <f t="shared" si="1101"/>
        <v/>
      </c>
      <c r="EE468" s="269" t="str">
        <f t="shared" si="1102"/>
        <v/>
      </c>
      <c r="EF468" s="269" t="str">
        <f t="shared" si="1103"/>
        <v/>
      </c>
      <c r="EG468" s="269" t="str">
        <f t="shared" si="1104"/>
        <v/>
      </c>
      <c r="EH468" s="269" t="str">
        <f t="shared" si="1105"/>
        <v/>
      </c>
      <c r="EI468" s="269" t="str">
        <f t="shared" si="1106"/>
        <v/>
      </c>
      <c r="EJ468" s="269" t="str">
        <f t="shared" si="1107"/>
        <v/>
      </c>
      <c r="EK468" s="269" t="str">
        <f t="shared" si="1108"/>
        <v/>
      </c>
      <c r="EL468" s="269" t="str">
        <f t="shared" si="1109"/>
        <v/>
      </c>
      <c r="EM468" s="269" t="str">
        <f t="shared" si="1110"/>
        <v/>
      </c>
      <c r="EN468" s="269" t="str">
        <f t="shared" si="1111"/>
        <v/>
      </c>
      <c r="EO468" s="269" t="str">
        <f t="shared" si="1112"/>
        <v/>
      </c>
      <c r="EP468" s="269" t="str">
        <f t="shared" si="1113"/>
        <v/>
      </c>
      <c r="EQ468" s="269" t="str">
        <f t="shared" si="1114"/>
        <v/>
      </c>
      <c r="ER468" s="269" t="str">
        <f t="shared" si="1115"/>
        <v/>
      </c>
      <c r="ES468" s="269" t="str">
        <f t="shared" si="1116"/>
        <v/>
      </c>
      <c r="ET468" s="269" t="str">
        <f t="shared" si="1117"/>
        <v/>
      </c>
      <c r="EU468" s="269" t="str">
        <f t="shared" si="1118"/>
        <v/>
      </c>
      <c r="EV468" s="269" t="str">
        <f t="shared" si="1119"/>
        <v/>
      </c>
      <c r="EW468" s="269" t="str">
        <f t="shared" si="1120"/>
        <v/>
      </c>
      <c r="EX468" s="269" t="str">
        <f t="shared" si="1121"/>
        <v/>
      </c>
      <c r="EY468" s="269" t="str">
        <f t="shared" si="1166"/>
        <v/>
      </c>
      <c r="EZ468" s="269" t="str">
        <f t="shared" si="1122"/>
        <v/>
      </c>
      <c r="FA468" s="269" t="str">
        <f t="shared" si="1123"/>
        <v/>
      </c>
      <c r="FB468" s="269" t="str">
        <f t="shared" si="1124"/>
        <v/>
      </c>
      <c r="FC468" s="269" t="str">
        <f t="shared" si="1125"/>
        <v/>
      </c>
      <c r="FD468" s="269" t="str">
        <f t="shared" si="1126"/>
        <v/>
      </c>
      <c r="FE468" s="269" t="str">
        <f t="shared" si="1127"/>
        <v/>
      </c>
      <c r="FF468" s="269" t="str">
        <f t="shared" si="1128"/>
        <v/>
      </c>
      <c r="FG468" s="269" t="str">
        <f t="shared" si="1129"/>
        <v/>
      </c>
      <c r="FH468" s="269" t="str">
        <f t="shared" si="1130"/>
        <v/>
      </c>
      <c r="FI468" s="269" t="str">
        <f t="shared" si="1131"/>
        <v/>
      </c>
      <c r="FJ468" s="269" t="str">
        <f t="shared" si="1132"/>
        <v/>
      </c>
      <c r="FK468" s="269" t="str">
        <f t="shared" si="1133"/>
        <v/>
      </c>
      <c r="FL468" s="269" t="str">
        <f t="shared" si="1134"/>
        <v/>
      </c>
      <c r="FM468" s="269" t="str">
        <f t="shared" si="1135"/>
        <v/>
      </c>
      <c r="FN468" s="269" t="str">
        <f t="shared" si="1136"/>
        <v/>
      </c>
      <c r="FO468" s="269" t="str">
        <f t="shared" si="1137"/>
        <v/>
      </c>
      <c r="FP468" s="269" t="str">
        <f t="shared" si="1138"/>
        <v/>
      </c>
      <c r="FQ468" s="269" t="str">
        <f t="shared" si="1139"/>
        <v/>
      </c>
      <c r="FR468" s="269" t="str">
        <f t="shared" si="1167"/>
        <v/>
      </c>
      <c r="FS468" s="269" t="str">
        <f t="shared" si="1140"/>
        <v/>
      </c>
      <c r="FT468" s="269" t="str">
        <f t="shared" si="1141"/>
        <v/>
      </c>
      <c r="FU468" s="269" t="str">
        <f t="shared" si="1142"/>
        <v/>
      </c>
      <c r="FV468" s="269" t="str">
        <f t="shared" si="1143"/>
        <v/>
      </c>
      <c r="FW468" s="269" t="str">
        <f t="shared" si="1144"/>
        <v/>
      </c>
      <c r="FX468" s="269" t="str">
        <f t="shared" si="1145"/>
        <v/>
      </c>
      <c r="FY468" s="269" t="str">
        <f t="shared" si="1146"/>
        <v/>
      </c>
      <c r="FZ468" s="269" t="str">
        <f t="shared" si="1147"/>
        <v/>
      </c>
      <c r="GA468" s="269" t="str">
        <f>IF(AND($A$468&lt;=V$367,V$367&lt;=$B$468),$C$468,"")</f>
        <v/>
      </c>
      <c r="GB468" s="269" t="str">
        <f>IF(AND($A$468&lt;=V$367,V$367&lt;=$B$468),((1/3)*$C$468),"")</f>
        <v/>
      </c>
      <c r="GC468" s="269" t="str">
        <f>IF(AND($A$468&lt;=V$367,V$367&lt;=$B$468),((2/3)*$C$468),"")</f>
        <v/>
      </c>
      <c r="GD468" s="269" t="str">
        <f t="shared" si="1148"/>
        <v/>
      </c>
      <c r="GE468" s="269" t="str">
        <f t="shared" si="1149"/>
        <v/>
      </c>
      <c r="GF468" s="269" t="str">
        <f t="shared" si="1150"/>
        <v/>
      </c>
      <c r="GG468" s="269" t="str">
        <f t="shared" si="1151"/>
        <v/>
      </c>
      <c r="GH468" s="269" t="str">
        <f t="shared" si="1152"/>
        <v/>
      </c>
      <c r="GI468" s="269" t="str">
        <f t="shared" si="1153"/>
        <v/>
      </c>
      <c r="GJ468" s="269" t="str">
        <f t="shared" si="1154"/>
        <v/>
      </c>
      <c r="GK468" s="269" t="str">
        <f t="shared" si="1155"/>
        <v/>
      </c>
      <c r="GL468" s="269" t="str">
        <f t="shared" si="1156"/>
        <v/>
      </c>
      <c r="GM468" s="269" t="str">
        <f t="shared" si="1157"/>
        <v/>
      </c>
      <c r="GN468" s="269" t="str">
        <f t="shared" si="1158"/>
        <v/>
      </c>
      <c r="GO468" s="269" t="str">
        <f t="shared" si="1159"/>
        <v/>
      </c>
      <c r="GP468" s="269" t="str">
        <f t="shared" si="1160"/>
        <v/>
      </c>
      <c r="GQ468" s="269" t="str">
        <f t="shared" si="1161"/>
        <v/>
      </c>
      <c r="GR468" s="270" t="str">
        <f t="shared" si="1162"/>
        <v/>
      </c>
      <c r="GS468" s="269" t="str">
        <f>IF(AND($A$468&lt;=X$367,X$367&lt;=$B$468),$C$468,"")</f>
        <v/>
      </c>
      <c r="GT468" s="269" t="str">
        <f>IF(AND($A$468&lt;=X$367,X$367&lt;=$B$468),((1/3)*$C$468),"")</f>
        <v/>
      </c>
      <c r="GU468" s="269" t="str">
        <f>IF(AND($A$468&lt;=X$367,X$367&lt;=$B$468),((2/3)*$C$468),"")</f>
        <v/>
      </c>
      <c r="GV468" s="269" t="str">
        <f>IF(AND($A$468&lt;=X$367,X$367&lt;=$B$468),$CE468,"")</f>
        <v/>
      </c>
      <c r="GW468" s="269" t="str">
        <f>IF(AND($A$468&lt;=X$367,X$367&lt;=$B$468),((1/3)*$D$468),"")</f>
        <v/>
      </c>
      <c r="GX468" s="269" t="str">
        <f>IF(AND($A$468&lt;=X$367,X$367&lt;=$B$468),((2/3)*$D$468),"")</f>
        <v/>
      </c>
      <c r="GY468" s="269" t="str">
        <f>IF(AND($A$468&lt;=X$367,X$367&lt;=$B$468),$E$468,"")</f>
        <v/>
      </c>
      <c r="GZ468" s="269" t="str">
        <f>IF(AND($A$468&lt;=X$367,X$367&lt;=$B$468),((1/3)*$E$468),"")</f>
        <v/>
      </c>
      <c r="HA468" s="269" t="str">
        <f>IF(AND($A$468&lt;=X$367,X$367&lt;=$B$468),((2/3)*$E$468),"")</f>
        <v/>
      </c>
      <c r="HB468" s="269" t="str">
        <f>IF(AND($A$468&lt;=Y$367,Y$367&lt;=$B$468),$C$468,"")</f>
        <v/>
      </c>
      <c r="HC468" s="269" t="str">
        <f>IF(AND($A$468&lt;=Y$367,Y$367&lt;=$B$468),((1/3)*$C$468),"")</f>
        <v/>
      </c>
      <c r="HD468" s="269" t="str">
        <f>IF(AND($A$468&lt;=Y$367,Y$367&lt;=$B$468),((2/3)*$C$468),"")</f>
        <v/>
      </c>
      <c r="HE468" s="269" t="str">
        <f>IF(AND($A$468&lt;=Y$367,Y$367&lt;=$B$468),$CE468,"")</f>
        <v/>
      </c>
      <c r="HF468" s="269" t="str">
        <f>IF(AND($A$468&lt;=Y$367,Y$367&lt;=$B$468),((1/3)*$D$468),"")</f>
        <v/>
      </c>
      <c r="HG468" s="269" t="str">
        <f>IF(AND($A$468&lt;=Y$367,Y$367&lt;=$B$468),((2/3)*$D$468),"")</f>
        <v/>
      </c>
      <c r="HH468" s="269" t="str">
        <f>IF(AND($A$468&lt;=Y$367,Y$367&lt;=$B$468),$E$468,"")</f>
        <v/>
      </c>
      <c r="HI468" s="269" t="str">
        <f>IF(AND($A$468&lt;=Y$367,Y$367&lt;=$B$468),((1/3)*$E$468),"")</f>
        <v/>
      </c>
      <c r="HJ468" s="269" t="str">
        <f>IF(AND($A$468&lt;=Y$367,Y$367&lt;=$B$468),((2/3)*$E$468),"")</f>
        <v/>
      </c>
      <c r="HK468" s="269" t="str">
        <f>IF(AND($A$468&lt;=Z$367,Z$367&lt;=$B$468),$C$468,"")</f>
        <v/>
      </c>
      <c r="HL468" s="269" t="str">
        <f>IF(AND($A$468&lt;=Z$367,Z$367&lt;=$B$468),((1/3)*$C$468),"")</f>
        <v/>
      </c>
      <c r="HM468" s="269" t="str">
        <f>IF(AND($A$468&lt;=Z$367,Z$367&lt;=$B$468),((2/3)*$C$468),"")</f>
        <v/>
      </c>
      <c r="HN468" s="269" t="str">
        <f>IF(AND($A$468&lt;=Z$367,Z$367&lt;=$B$468),$CE468,"")</f>
        <v/>
      </c>
      <c r="HO468" s="269" t="str">
        <f>IF(AND($A$468&lt;=Z$367,Z$367&lt;=$B$468),((1/3)*$D$468),"")</f>
        <v/>
      </c>
      <c r="HP468" s="269" t="str">
        <f>IF(AND($A$468&lt;=Z$367,Z$367&lt;=$B$468),((2/3)*$D$468),"")</f>
        <v/>
      </c>
      <c r="HQ468" s="269" t="str">
        <f>IF(AND($A$468&lt;=Z$367,Z$367&lt;=$B$468),$E$468,"")</f>
        <v/>
      </c>
      <c r="HR468" s="269" t="str">
        <f>IF(AND($A$468&lt;=Z$367,Z$367&lt;=$B$468),((1/3)*$E$468),"")</f>
        <v/>
      </c>
      <c r="HS468" s="269" t="str">
        <f>IF(AND($A$468&lt;=Z$367,Z$367&lt;=$B$468),((2/3)*$E$468),"")</f>
        <v/>
      </c>
      <c r="HT468" s="269" t="str">
        <f>IF(AND($A$468&lt;=AA$367,AA$367&lt;=$B$468),$C$468,"")</f>
        <v/>
      </c>
      <c r="HU468" s="269" t="str">
        <f>IF(AND($A$468&lt;=AA$367,AA$367&lt;=$B$468),((1/3)*$C$468),"")</f>
        <v/>
      </c>
      <c r="HV468" s="269" t="str">
        <f>IF(AND($A$468&lt;=AA$367,AA$367&lt;=$B$468),((2/3)*$C$468),"")</f>
        <v/>
      </c>
      <c r="HW468" s="269" t="str">
        <f>IF(AND($A$468&lt;=AA$367,AA$367&lt;=$B$468),$CE468,"")</f>
        <v/>
      </c>
      <c r="HX468" s="269" t="str">
        <f>IF(AND($A$468&lt;=AA$367,AA$367&lt;=$B$468),((1/3)*$D$468),"")</f>
        <v/>
      </c>
      <c r="HY468" s="269" t="str">
        <f>IF(AND($A$468&lt;=AA$367,AA$367&lt;=$B$468),((2/3)*$D$468),"")</f>
        <v/>
      </c>
      <c r="HZ468" s="269" t="str">
        <f>IF(AND($A$468&lt;=AA$367,AA$367&lt;=$B$468),$E$468,"")</f>
        <v/>
      </c>
      <c r="IA468" s="269" t="str">
        <f>IF(AND($A$468&lt;=AA$367,AA$367&lt;=$B$468),((1/3)*$E$468),"")</f>
        <v/>
      </c>
      <c r="IB468" s="269" t="str">
        <f>IF(AND($A$468&lt;=AA$367,AA$367&lt;=$B$468),((2/3)*$E$468),"")</f>
        <v/>
      </c>
      <c r="IC468" s="269" t="str">
        <f>IF(AND($A$468&lt;=AB$367,AB$367&lt;=$B$468),$C$468,"")</f>
        <v/>
      </c>
      <c r="ID468" s="269" t="str">
        <f>IF(AND($A$468&lt;=AB$367,AB$367&lt;=$B$468),((1/3)*$C$468),"")</f>
        <v/>
      </c>
      <c r="IE468" s="269" t="str">
        <f>IF(AND($A$468&lt;=AB$367,AB$367&lt;=$B$468),((2/3)*$C$468),"")</f>
        <v/>
      </c>
      <c r="IF468" s="269" t="str">
        <f>IF(AND($A$468&lt;=AB$367,AB$367&lt;=$B$468),$CE468,"")</f>
        <v/>
      </c>
      <c r="IG468" s="269" t="str">
        <f>IF(AND($A$468&lt;=AB$367,AB$367&lt;=$B$468),((1/3)*$D$468),"")</f>
        <v/>
      </c>
      <c r="IH468" s="269" t="str">
        <f>IF(AND($A$468&lt;=AB$367,AB$367&lt;=$B$468),((2/3)*$D$468),"")</f>
        <v/>
      </c>
      <c r="II468" s="269" t="str">
        <f>IF(AND($A$468&lt;=AB$367,AB$367&lt;=$B$468),$E$468,"")</f>
        <v/>
      </c>
      <c r="IJ468" s="269" t="str">
        <f>IF(AND($A$468&lt;=AB$367,AB$367&lt;=$B$468),((1/3)*$E$468),"")</f>
        <v/>
      </c>
      <c r="IK468" s="269" t="str">
        <f>IF(AND($A$468&lt;=AB$367,AB$367&lt;=$B$468),((2/3)*$E$468),"")</f>
        <v/>
      </c>
      <c r="IL468" s="269" t="str">
        <f>IF(AND($A$468&lt;=AC$367,AC$367&lt;=$B$468),$C$468,"")</f>
        <v/>
      </c>
      <c r="IM468" s="269" t="str">
        <f>IF(AND($A$468&lt;=AC$367,AC$367&lt;=$B$468),((1/3)*$C$468),"")</f>
        <v/>
      </c>
      <c r="IN468" s="269" t="str">
        <f>IF(AND($A$468&lt;=AC$367,AC$367&lt;=$B$468),((2/3)*$C$468),"")</f>
        <v/>
      </c>
      <c r="IO468" s="269" t="str">
        <f>IF(AND($A$468&lt;=AC$367,AC$367&lt;=$B$468),$CE468,"")</f>
        <v/>
      </c>
      <c r="IP468" s="269" t="str">
        <f>IF(AND($A$468&lt;=AC$367,AC$367&lt;=$B$468),((1/3)*$D$468),"")</f>
        <v/>
      </c>
      <c r="IQ468" s="269" t="str">
        <f>IF(AND($A$468&lt;=AC$367,AC$367&lt;=$B$468),((2/3)*$D$468),"")</f>
        <v/>
      </c>
      <c r="IR468" s="269" t="str">
        <f>IF(AND($A$468&lt;=AC$367,AC$367&lt;=$B$468),$E$468,"")</f>
        <v/>
      </c>
      <c r="IS468" s="269" t="str">
        <f>IF(AND($A$468&lt;=AC$367,AC$367&lt;=$B$468),((1/3)*$E$468),"")</f>
        <v/>
      </c>
      <c r="IT468" s="269" t="str">
        <f>IF(AND($A$468&lt;=AC$367,AC$367&lt;=$B$468),((2/3)*$E$468),"")</f>
        <v/>
      </c>
      <c r="IU468" s="269" t="str">
        <f>IF(AND($A$468&lt;=AD$367,AD$367&lt;=$B$468),$C$468,"")</f>
        <v/>
      </c>
      <c r="IV468" s="269" t="str">
        <f>IF(AND($A$468&lt;=AD$367,AD$367&lt;=$B$468),((1/3)*$C$468),"")</f>
        <v/>
      </c>
      <c r="IW468" s="269" t="str">
        <f>IF(AND($A$468&lt;=AD$367,AD$367&lt;=$B$468),((2/3)*$C$468),"")</f>
        <v/>
      </c>
      <c r="IX468" s="269" t="str">
        <f>IF(AND($A$468&lt;=AD$367,AD$367&lt;=$B$468),$CE468,"")</f>
        <v/>
      </c>
      <c r="IY468" s="269" t="str">
        <f>IF(AND($A$468&lt;=AD$367,AD$367&lt;=$B$468),((1/3)*$D$468),"")</f>
        <v/>
      </c>
      <c r="IZ468" s="269" t="str">
        <f>IF(AND($A$468&lt;=AD$367,AD$367&lt;=$B$468),((2/3)*$D$468),"")</f>
        <v/>
      </c>
      <c r="JA468" s="269" t="str">
        <f>IF(AND($A$468&lt;=AD$367,AD$367&lt;=$B$468),$E$468,"")</f>
        <v/>
      </c>
      <c r="JB468" s="269" t="str">
        <f>IF(AND($A$468&lt;=AD$367,AD$367&lt;=$B$468),((1/3)*$E$468),"")</f>
        <v/>
      </c>
      <c r="JC468" s="269" t="str">
        <f>IF(AND($A$468&lt;=AD$367,AD$367&lt;=$B$468),((2/3)*$E$468),"")</f>
        <v/>
      </c>
      <c r="JD468" s="269" t="str">
        <f>IF(AND($A$468&lt;=AE$367,AE$367&lt;=$B$468),$C$468,"")</f>
        <v/>
      </c>
      <c r="JE468" s="269" t="str">
        <f>IF(AND($A$468&lt;=AE$367,AE$367&lt;=$B$468),((1/3)*$C$468),"")</f>
        <v/>
      </c>
      <c r="JF468" s="269" t="str">
        <f>IF(AND($A$468&lt;=AE$367,AE$367&lt;=$B$468),((2/3)*$C$468),"")</f>
        <v/>
      </c>
      <c r="JG468" s="269" t="str">
        <f>IF(AND($A$468&lt;=AE$367,AE$367&lt;=$B$468),$CE468,"")</f>
        <v/>
      </c>
      <c r="JH468" s="269" t="str">
        <f>IF(AND($A$468&lt;=AE$367,AE$367&lt;=$B$468),((1/3)*$D$468),"")</f>
        <v/>
      </c>
      <c r="JI468" s="269" t="str">
        <f>IF(AND($A$468&lt;=AE$367,AE$367&lt;=$B$468),((2/3)*$D$468),"")</f>
        <v/>
      </c>
      <c r="JJ468" s="269" t="str">
        <f>IF(AND($A$468&lt;=AE$367,AE$367&lt;=$B$468),$E$468,"")</f>
        <v/>
      </c>
      <c r="JK468" s="269" t="str">
        <f>IF(AND($A$468&lt;=AE$367,AE$367&lt;=$B$468),((1/3)*$E$468),"")</f>
        <v/>
      </c>
      <c r="JL468" s="269" t="str">
        <f>IF(AND($A$468&lt;=AE$367,AE$367&lt;=$B$468),((2/3)*$E$468),"")</f>
        <v/>
      </c>
      <c r="JM468" s="269" t="str">
        <f>IF(AND($A$468&lt;=AF$367,AF$367&lt;=$B$468),$C$468,"")</f>
        <v/>
      </c>
      <c r="JN468" s="269" t="str">
        <f>IF(AND($A$468&lt;=AF$367,AF$367&lt;=$B$468),((1/3)*$C$468),"")</f>
        <v/>
      </c>
      <c r="JO468" s="269" t="str">
        <f>IF(AND($A$468&lt;=AF$367,AF$367&lt;=$B$468),((2/3)*$C$468),"")</f>
        <v/>
      </c>
      <c r="JP468" s="269" t="str">
        <f>IF(AND($A$468&lt;=AF$367,AF$367&lt;=$B$468),$CE468,"")</f>
        <v/>
      </c>
      <c r="JQ468" s="269" t="str">
        <f>IF(AND($A$468&lt;=AF$367,AF$367&lt;=$B$468),((1/3)*$D$468),"")</f>
        <v/>
      </c>
      <c r="JR468" s="269" t="str">
        <f>IF(AND($A$468&lt;=AF$367,AF$367&lt;=$B$468),((2/3)*$D$468),"")</f>
        <v/>
      </c>
      <c r="JS468" s="269" t="str">
        <f>IF(AND($A$468&lt;=AF$367,AF$367&lt;=$B$468),$E$468,"")</f>
        <v/>
      </c>
      <c r="JT468" s="269" t="str">
        <f>IF(AND($A$468&lt;=AF$367,AF$367&lt;=$B$468),((1/3)*$E$468),"")</f>
        <v/>
      </c>
      <c r="JU468" s="269" t="str">
        <f>IF(AND($A$468&lt;=AF$367,AF$367&lt;=$B$468),((2/3)*$E$468),"")</f>
        <v/>
      </c>
      <c r="JV468" s="269" t="str">
        <f>IF(AND($A$468&lt;=AG$367,AG$367&lt;=$B$468),$C$468,"")</f>
        <v/>
      </c>
      <c r="JW468" s="269" t="str">
        <f>IF(AND($A$468&lt;=AG$367,AG$367&lt;=$B$468),((1/3)*$C$468),"")</f>
        <v/>
      </c>
      <c r="JX468" s="269" t="str">
        <f>IF(AND($A$468&lt;=AG$367,AG$367&lt;=$B$468),((2/3)*$C$468),"")</f>
        <v/>
      </c>
      <c r="JY468" s="269" t="str">
        <f>IF(AND($A$468&lt;=AG$367,AG$367&lt;=$B$468),$CE468,"")</f>
        <v/>
      </c>
      <c r="JZ468" s="269" t="str">
        <f>IF(AND($A$468&lt;=AG$367,AG$367&lt;=$B$468),((1/3)*$D$468),"")</f>
        <v/>
      </c>
      <c r="KA468" s="269" t="str">
        <f>IF(AND($A$468&lt;=AG$367,AG$367&lt;=$B$468),((2/3)*$D$468),"")</f>
        <v/>
      </c>
      <c r="KB468" s="269" t="str">
        <f>IF(AND($A$468&lt;=AG$367,AG$367&lt;=$B$468),$E$468,"")</f>
        <v/>
      </c>
      <c r="KC468" s="269" t="str">
        <f>IF(AND($A$468&lt;=AG$367,AG$367&lt;=$B$468),((1/3)*$E$468),"")</f>
        <v/>
      </c>
      <c r="KD468" s="269" t="str">
        <f>IF(AND($A$468&lt;=AG$367,AG$367&lt;=$B$468),((2/3)*$E$468),"")</f>
        <v/>
      </c>
      <c r="KE468" s="269" t="str">
        <f>IF(AND($A$468&lt;=AH$367,AH$367&lt;=$B$468),$C$468,"")</f>
        <v/>
      </c>
      <c r="KF468" s="269" t="str">
        <f>IF(AND($A$468&lt;=AH$367,AH$367&lt;=$B$468),((1/3)*$C$468),"")</f>
        <v/>
      </c>
      <c r="KG468" s="269" t="str">
        <f>IF(AND($A$468&lt;=AH$367,AH$367&lt;=$B$468),((2/3)*$C$468),"")</f>
        <v/>
      </c>
      <c r="KH468" s="269" t="str">
        <f>IF(AND($A$468&lt;=AH$367,AH$367&lt;=$B$468),$CE468,"")</f>
        <v/>
      </c>
      <c r="KI468" s="269" t="str">
        <f>IF(AND($A$468&lt;=AH$367,AH$367&lt;=$B$468),((1/3)*$D$468),"")</f>
        <v/>
      </c>
      <c r="KJ468" s="269" t="str">
        <f>IF(AND($A$468&lt;=AH$367,AH$367&lt;=$B$468),((2/3)*$D$468),"")</f>
        <v/>
      </c>
      <c r="KK468" s="269" t="str">
        <f>IF(AND($A$468&lt;=AH$367,AH$367&lt;=$B$468),$E$468,"")</f>
        <v/>
      </c>
      <c r="KL468" s="269" t="str">
        <f>IF(AND($A$468&lt;=AH$367,AH$367&lt;=$B$468),((1/3)*$E$468),"")</f>
        <v/>
      </c>
      <c r="KM468" s="269" t="str">
        <f>IF(AND($A$468&lt;=AH$367,AH$367&lt;=$B$468),((2/3)*$E$468),"")</f>
        <v/>
      </c>
      <c r="KN468" s="269" t="str">
        <f>IF(AND($A$468&lt;=AI$367,AI$367&lt;=$B$468),$C$468,"")</f>
        <v/>
      </c>
      <c r="KO468" s="269" t="str">
        <f>IF(AND($A$468&lt;=AI$367,AI$367&lt;=$B$468),((1/3)*$C$468),"")</f>
        <v/>
      </c>
      <c r="KP468" s="269" t="str">
        <f>IF(AND($A$468&lt;=AI$367,AI$367&lt;=$B$468),((2/3)*$C$468),"")</f>
        <v/>
      </c>
      <c r="KQ468" s="269" t="str">
        <f>IF(AND($A$468&lt;=AI$367,AI$367&lt;=$B$468),$CE468,"")</f>
        <v/>
      </c>
      <c r="KR468" s="269" t="str">
        <f>IF(AND($A$468&lt;=AI$367,AI$367&lt;=$B$468),((1/3)*$D$468),"")</f>
        <v/>
      </c>
      <c r="KS468" s="269" t="str">
        <f>IF(AND($A$468&lt;=AI$367,AI$367&lt;=$B$468),((2/3)*$D$468),"")</f>
        <v/>
      </c>
      <c r="KT468" s="269" t="str">
        <f>IF(AND($A$468&lt;=AI$367,AI$367&lt;=$B$468),$E$468,"")</f>
        <v/>
      </c>
      <c r="KU468" s="269" t="str">
        <f>IF(AND($A$468&lt;=AI$367,AI$367&lt;=$B$468),((1/3)*$E$468),"")</f>
        <v/>
      </c>
      <c r="KV468" s="269" t="str">
        <f>IF(AND($A$468&lt;=AI$367,AI$367&lt;=$B$468),((2/3)*$E$468),"")</f>
        <v/>
      </c>
      <c r="KW468" s="269" t="str">
        <f>IF(AND($A$468&lt;=AJ$367,AJ$367&lt;=$B$468),$C$468,"")</f>
        <v/>
      </c>
      <c r="KX468" s="269" t="str">
        <f>IF(AND($A$468&lt;=AJ$367,AJ$367&lt;=$B$468),((1/3)*$C$468),"")</f>
        <v/>
      </c>
      <c r="KY468" s="269" t="str">
        <f>IF(AND($A$468&lt;=AJ$367,AJ$367&lt;=$B$468),((2/3)*$C$468),"")</f>
        <v/>
      </c>
      <c r="KZ468" s="269" t="str">
        <f>IF(AND($A$468&lt;=AJ$367,AJ$367&lt;=$B$468),$CE468,"")</f>
        <v/>
      </c>
      <c r="LA468" s="269" t="str">
        <f>IF(AND($A$468&lt;=AJ$367,AJ$367&lt;=$B$468),((1/3)*$D$468),"")</f>
        <v/>
      </c>
      <c r="LB468" s="269" t="str">
        <f>IF(AND($A$468&lt;=AJ$367,AJ$367&lt;=$B$468),((2/3)*$D$468),"")</f>
        <v/>
      </c>
      <c r="LC468" s="269" t="str">
        <f>IF(AND($A$468&lt;=AJ$367,AJ$367&lt;=$B$468),$E$468,"")</f>
        <v/>
      </c>
      <c r="LD468" s="269" t="str">
        <f>IF(AND($A$468&lt;=AJ$367,AJ$367&lt;=$B$468),((1/3)*$E$468),"")</f>
        <v/>
      </c>
      <c r="LE468" s="269" t="str">
        <f>IF(AND($A$468&lt;=AJ$367,AJ$367&lt;=$B$468),((2/3)*$E$468),"")</f>
        <v/>
      </c>
      <c r="LF468" s="269" t="str">
        <f>IF(AND($A$468&lt;=AK$367,AK$367&lt;=$B$468),$C$468,"")</f>
        <v/>
      </c>
      <c r="LG468" s="269" t="str">
        <f>IF(AND($A$468&lt;=AK$367,AK$367&lt;=$B$468),((1/3)*$C$468),"")</f>
        <v/>
      </c>
      <c r="LH468" s="269" t="str">
        <f>IF(AND($A$468&lt;=AK$367,AK$367&lt;=$B$468),((2/3)*$C$468),"")</f>
        <v/>
      </c>
      <c r="LI468" s="269" t="str">
        <f>IF(AND($A$468&lt;=AK$367,AK$367&lt;=$B$468),$CE468,"")</f>
        <v/>
      </c>
      <c r="LJ468" s="269" t="str">
        <f>IF(AND($A$468&lt;=AK$367,AK$367&lt;=$B$468),((1/3)*$D$468),"")</f>
        <v/>
      </c>
      <c r="LK468" s="269" t="str">
        <f>IF(AND($A$468&lt;=AK$367,AK$367&lt;=$B$468),((2/3)*$D$468),"")</f>
        <v/>
      </c>
      <c r="LL468" s="269" t="str">
        <f>IF(AND($A$468&lt;=AK$367,AK$367&lt;=$B$468),$E$468,"")</f>
        <v/>
      </c>
      <c r="LM468" s="269" t="str">
        <f>IF(AND($A$468&lt;=AK$367,AK$367&lt;=$B$468),((1/3)*$E$468),"")</f>
        <v/>
      </c>
      <c r="LN468" s="269" t="str">
        <f>IF(AND($A$468&lt;=AK$367,AK$367&lt;=$B$468),((2/3)*$E$468),"")</f>
        <v/>
      </c>
      <c r="LO468" s="269" t="str">
        <f>IF(AND($A$468&lt;=AL$367,AL$367&lt;=$B$468),$C$468,"")</f>
        <v/>
      </c>
      <c r="LP468" s="269" t="str">
        <f>IF(AND($A$468&lt;=AL$367,AL$367&lt;=$B$468),((1/3)*$C$468),"")</f>
        <v/>
      </c>
      <c r="LQ468" s="269" t="str">
        <f>IF(AND($A$468&lt;=AL$367,AL$367&lt;=$B$468),((2/3)*$C$468),"")</f>
        <v/>
      </c>
      <c r="LR468" s="269" t="str">
        <f>IF(AND($A$468&lt;=AL$367,AL$367&lt;=$B$468),$CE468,"")</f>
        <v/>
      </c>
      <c r="LS468" s="269" t="str">
        <f>IF(AND($A$468&lt;=AL$367,AL$367&lt;=$B$468),((1/3)*$D$468),"")</f>
        <v/>
      </c>
      <c r="LT468" s="269" t="str">
        <f>IF(AND($A$468&lt;=AL$367,AL$367&lt;=$B$468),((2/3)*$D$468),"")</f>
        <v/>
      </c>
      <c r="LU468" s="269" t="str">
        <f>IF(AND($A$468&lt;=AL$367,AL$367&lt;=$B$468),$E$468,"")</f>
        <v/>
      </c>
      <c r="LV468" s="269" t="str">
        <f>IF(AND($A$468&lt;=AL$367,AL$367&lt;=$B$468),((1/3)*$E$468),"")</f>
        <v/>
      </c>
      <c r="LW468" s="269" t="str">
        <f>IF(AND($A$468&lt;=AL$367,AL$367&lt;=$B$468),((2/3)*$E$468),"")</f>
        <v/>
      </c>
      <c r="LX468" s="269" t="str">
        <f>IF(AND($A$468&lt;=AM$367,AM$367&lt;=$B$468),$C$468,"")</f>
        <v/>
      </c>
      <c r="LY468" s="269" t="str">
        <f>IF(AND($A$468&lt;=AM$367,AM$367&lt;=$B$468),((1/3)*$C$468),"")</f>
        <v/>
      </c>
      <c r="LZ468" s="269" t="str">
        <f>IF(AND($A$468&lt;=AM$367,AM$367&lt;=$B$468),((2/3)*$C$468),"")</f>
        <v/>
      </c>
      <c r="MA468" s="269" t="str">
        <f>IF(AND($A$468&lt;=AM$367,AM$367&lt;=$B$468),$CE468,"")</f>
        <v/>
      </c>
      <c r="MB468" s="269" t="str">
        <f>IF(AND($A$468&lt;=AM$367,AM$367&lt;=$B$468),((1/3)*$D$468),"")</f>
        <v/>
      </c>
      <c r="MC468" s="269" t="str">
        <f>IF(AND($A$468&lt;=AM$367,AM$367&lt;=$B$468),((2/3)*$D$468),"")</f>
        <v/>
      </c>
      <c r="MD468" s="269" t="str">
        <f>IF(AND($A$468&lt;=AM$367,AM$367&lt;=$B$468),$E$468,"")</f>
        <v/>
      </c>
      <c r="ME468" s="269" t="str">
        <f>IF(AND($A$468&lt;=AM$367,AM$367&lt;=$B$468),((1/3)*$E$468),"")</f>
        <v/>
      </c>
      <c r="MF468" s="269" t="str">
        <f>IF(AND($A$468&lt;=AM$367,AM$367&lt;=$B$468),((2/3)*$E$468),"")</f>
        <v/>
      </c>
      <c r="MG468" s="269" t="str">
        <f>IF(AND($A$468&lt;=AN$367,AN$367&lt;=$B$468),$C$468,"")</f>
        <v/>
      </c>
      <c r="MH468" s="269" t="str">
        <f>IF(AND($A$468&lt;=AN$367,AN$367&lt;=$B$468),((1/3)*$C$468),"")</f>
        <v/>
      </c>
      <c r="MI468" s="269" t="str">
        <f>IF(AND($A$468&lt;=AN$367,AN$367&lt;=$B$468),((2/3)*$C$468),"")</f>
        <v/>
      </c>
      <c r="MJ468" s="269" t="str">
        <f>IF(AND($A$468&lt;=AN$367,AN$367&lt;=$B$468),$CE468,"")</f>
        <v/>
      </c>
      <c r="MK468" s="269" t="str">
        <f>IF(AND($A$468&lt;=AN$367,AN$367&lt;=$B$468),((1/3)*$D$468),"")</f>
        <v/>
      </c>
      <c r="ML468" s="269" t="str">
        <f>IF(AND($A$468&lt;=AN$367,AN$367&lt;=$B$468),((2/3)*$D$468),"")</f>
        <v/>
      </c>
      <c r="MM468" s="269" t="str">
        <f>IF(AND($A$468&lt;=AN$367,AN$367&lt;=$B$468),$E$468,"")</f>
        <v/>
      </c>
      <c r="MN468" s="269" t="str">
        <f>IF(AND($A$468&lt;=AN$367,AN$367&lt;=$B$468),((1/3)*$E$468),"")</f>
        <v/>
      </c>
      <c r="MO468" s="269" t="str">
        <f>IF(AND($A$468&lt;=AN$367,AN$367&lt;=$B$468),((2/3)*$E$468),"")</f>
        <v/>
      </c>
      <c r="MP468" s="269" t="str">
        <f>IF(AND($A$468&lt;=AO$367,AO$367&lt;=$B$468),$C$468,"")</f>
        <v/>
      </c>
      <c r="MQ468" s="269" t="str">
        <f>IF(AND($A$468&lt;=AO$367,AO$367&lt;=$B$468),((1/3)*$C$468),"")</f>
        <v/>
      </c>
      <c r="MR468" s="269" t="str">
        <f>IF(AND($A$468&lt;=AO$367,AO$367&lt;=$B$468),((2/3)*$C$468),"")</f>
        <v/>
      </c>
      <c r="MS468" s="269" t="str">
        <f>IF(AND($A$468&lt;=AO$367,AO$367&lt;=$B$468),$CE468,"")</f>
        <v/>
      </c>
      <c r="MT468" s="269" t="str">
        <f>IF(AND($A$468&lt;=AO$367,AO$367&lt;=$B$468),((1/3)*$D$468),"")</f>
        <v/>
      </c>
      <c r="MU468" s="269" t="str">
        <f>IF(AND($A$468&lt;=AO$367,AO$367&lt;=$B$468),((2/3)*$D$468),"")</f>
        <v/>
      </c>
      <c r="MV468" s="269" t="str">
        <f>IF(AND($A$468&lt;=AO$367,AO$367&lt;=$B$468),$E$468,"")</f>
        <v/>
      </c>
      <c r="MW468" s="269" t="str">
        <f>IF(AND($A$468&lt;=AO$367,AO$367&lt;=$B$468),((1/3)*$E$468),"")</f>
        <v/>
      </c>
      <c r="MX468" s="269" t="str">
        <f>IF(AND($A$468&lt;=AO$367,AO$367&lt;=$B$468),((2/3)*$E$468),"")</f>
        <v/>
      </c>
      <c r="MY468" s="269" t="str">
        <f>IF(AND($A$468&lt;=AP$367,AP$367&lt;=$B$468),$C$468,"")</f>
        <v/>
      </c>
      <c r="MZ468" s="269" t="str">
        <f>IF(AND($A$468&lt;=AP$367,AP$367&lt;=$B$468),((1/3)*$C$468),"")</f>
        <v/>
      </c>
      <c r="NA468" s="269" t="str">
        <f>IF(AND($A$468&lt;=AP$367,AP$367&lt;=$B$468),((2/3)*$C$468),"")</f>
        <v/>
      </c>
      <c r="NB468" s="269" t="str">
        <f>IF(AND($A$468&lt;=AP$367,AP$367&lt;=$B$468),$CE468,"")</f>
        <v/>
      </c>
      <c r="NC468" s="269" t="str">
        <f>IF(AND($A$468&lt;=AP$367,AP$367&lt;=$B$468),((1/3)*$D$468),"")</f>
        <v/>
      </c>
      <c r="ND468" s="269" t="str">
        <f>IF(AND($A$468&lt;=AP$367,AP$367&lt;=$B$468),((2/3)*$D$468),"")</f>
        <v/>
      </c>
      <c r="NE468" s="269" t="str">
        <f>IF(AND($A$468&lt;=AP$367,AP$367&lt;=$B$468),$E$468,"")</f>
        <v/>
      </c>
      <c r="NF468" s="269" t="str">
        <f>IF(AND($A$468&lt;=AP$367,AP$367&lt;=$B$468),((1/3)*$E$468),"")</f>
        <v/>
      </c>
      <c r="NG468" s="269" t="str">
        <f>IF(AND($A$468&lt;=AP$367,AP$367&lt;=$B$468),((2/3)*$E$468),"")</f>
        <v/>
      </c>
      <c r="NH468" s="269" t="str">
        <f>IF(AND($A$468&lt;=AQ$367,AQ$367&lt;=$B$468),$C$468,"")</f>
        <v/>
      </c>
      <c r="NI468" s="269" t="str">
        <f>IF(AND($A$468&lt;=AQ$367,AQ$367&lt;=$B$468),((1/3)*$C$468),"")</f>
        <v/>
      </c>
      <c r="NJ468" s="269" t="str">
        <f>IF(AND($A$468&lt;=AQ$367,AQ$367&lt;=$B$468),((2/3)*$C$468),"")</f>
        <v/>
      </c>
      <c r="NK468" s="269" t="str">
        <f>IF(AND($A$468&lt;=AQ$367,AQ$367&lt;=$B$468),$CE468,"")</f>
        <v/>
      </c>
      <c r="NL468" s="269" t="str">
        <f>IF(AND($A$468&lt;=AQ$367,AQ$367&lt;=$B$468),((1/3)*$D$468),"")</f>
        <v/>
      </c>
      <c r="NM468" s="269" t="str">
        <f>IF(AND($A$468&lt;=AQ$367,AQ$367&lt;=$B$468),((2/3)*$D$468),"")</f>
        <v/>
      </c>
      <c r="NN468" s="269" t="str">
        <f>IF(AND($A$468&lt;=AQ$367,AQ$367&lt;=$B$468),$E$468,"")</f>
        <v/>
      </c>
      <c r="NO468" s="269" t="str">
        <f>IF(AND($A$468&lt;=AQ$367,AQ$367&lt;=$B$468),((1/3)*$E$468),"")</f>
        <v/>
      </c>
      <c r="NP468" s="269" t="str">
        <f>IF(AND($A$468&lt;=AQ$367,AQ$367&lt;=$B$468),((2/3)*$E$468),"")</f>
        <v/>
      </c>
      <c r="NQ468" s="269" t="str">
        <f>IF(AND($A$468&lt;=AR$367,AR$367&lt;=$B$468),$C$468,"")</f>
        <v/>
      </c>
      <c r="NR468" s="269" t="str">
        <f>IF(AND($A$468&lt;=AR$367,AR$367&lt;=$B$468),((1/3)*$C$468),"")</f>
        <v/>
      </c>
      <c r="NS468" s="269" t="str">
        <f>IF(AND($A$468&lt;=AR$367,AR$367&lt;=$B$468),((2/3)*$C$468),"")</f>
        <v/>
      </c>
      <c r="NT468" s="269" t="str">
        <f>IF(AND($A$468&lt;=AR$367,AR$367&lt;=$B$468),$CE468,"")</f>
        <v/>
      </c>
      <c r="NU468" s="269" t="str">
        <f>IF(AND($A$468&lt;=AR$367,AR$367&lt;=$B$468),((1/3)*$D$468),"")</f>
        <v/>
      </c>
      <c r="NV468" s="269" t="str">
        <f>IF(AND($A$468&lt;=AR$367,AR$367&lt;=$B$468),((2/3)*$D$468),"")</f>
        <v/>
      </c>
      <c r="NW468" s="269" t="str">
        <f>IF(AND($A$468&lt;=AR$367,AR$367&lt;=$B$468),$E$468,"")</f>
        <v/>
      </c>
      <c r="NX468" s="269" t="str">
        <f>IF(AND($A$468&lt;=AR$367,AR$367&lt;=$B$468),((1/3)*$E$468),"")</f>
        <v/>
      </c>
      <c r="NY468" s="269" t="str">
        <f>IF(AND($A$468&lt;=AR$367,AR$367&lt;=$B$468),((2/3)*$E$468),"")</f>
        <v/>
      </c>
      <c r="NZ468" s="269" t="str">
        <f>IF(AND($A$468&lt;=AS$367,AS$367&lt;=$B$468),$C$468,"")</f>
        <v/>
      </c>
      <c r="OA468" s="269" t="str">
        <f>IF(AND($A$468&lt;=AS$367,AS$367&lt;=$B$468),((1/3)*$C$468),"")</f>
        <v/>
      </c>
      <c r="OB468" s="269" t="str">
        <f>IF(AND($A$468&lt;=AS$367,AS$367&lt;=$B$468),((2/3)*$C$468),"")</f>
        <v/>
      </c>
      <c r="OC468" s="269" t="str">
        <f>IF(AND($A$468&lt;=AS$367,AS$367&lt;=$B$468),$CE468,"")</f>
        <v/>
      </c>
      <c r="OD468" s="269" t="str">
        <f>IF(AND($A$468&lt;=AS$367,AS$367&lt;=$B$468),((1/3)*$D$468),"")</f>
        <v/>
      </c>
      <c r="OE468" s="269" t="str">
        <f>IF(AND($A$468&lt;=AS$367,AS$367&lt;=$B$468),((2/3)*$D$468),"")</f>
        <v/>
      </c>
      <c r="OF468" s="269" t="str">
        <f>IF(AND($A$468&lt;=AS$367,AS$367&lt;=$B$468),$E$468,"")</f>
        <v/>
      </c>
      <c r="OG468" s="269" t="str">
        <f>IF(AND($A$468&lt;=AS$367,AS$367&lt;=$B$468),((1/3)*$E$468),"")</f>
        <v/>
      </c>
      <c r="OH468" s="269" t="str">
        <f>IF(AND($A$468&lt;=AS$367,AS$367&lt;=$B$468),((2/3)*$E$468),"")</f>
        <v/>
      </c>
      <c r="OI468" s="269" t="str">
        <f>IF(AND($A$468&lt;=AT$367,AT$367&lt;=$B$468),$C$468,"")</f>
        <v/>
      </c>
      <c r="OJ468" s="269" t="str">
        <f>IF(AND($A$468&lt;=AT$367,AT$367&lt;=$B$468),((1/3)*$C$468),"")</f>
        <v/>
      </c>
      <c r="OK468" s="269" t="str">
        <f>IF(AND($A$468&lt;=AT$367,AT$367&lt;=$B$468),((2/3)*$C$468),"")</f>
        <v/>
      </c>
      <c r="OL468" s="269" t="str">
        <f>IF(AND($A$468&lt;=AT$367,AT$367&lt;=$B$468),$CE468,"")</f>
        <v/>
      </c>
      <c r="OM468" s="269" t="str">
        <f>IF(AND($A$468&lt;=AT$367,AT$367&lt;=$B$468),((1/3)*$D$468),"")</f>
        <v/>
      </c>
      <c r="ON468" s="269" t="str">
        <f>IF(AND($A$468&lt;=AT$367,AT$367&lt;=$B$468),((2/3)*$D$468),"")</f>
        <v/>
      </c>
      <c r="OO468" s="269" t="str">
        <f>IF(AND($A$468&lt;=AT$367,AT$367&lt;=$B$468),$E$468,"")</f>
        <v/>
      </c>
      <c r="OP468" s="269" t="str">
        <f>IF(AND($A$468&lt;=AT$367,AT$367&lt;=$B$468),((1/3)*$E$468),"")</f>
        <v/>
      </c>
      <c r="OQ468" s="269" t="str">
        <f>IF(AND($A$468&lt;=AT$367,AT$367&lt;=$B$468),((2/3)*$E$468),"")</f>
        <v/>
      </c>
      <c r="OR468" s="269" t="str">
        <f>IF(AND($A$468&lt;=AU$367,AU$367&lt;=$B$468),$C$468,"")</f>
        <v/>
      </c>
      <c r="OS468" s="269" t="str">
        <f>IF(AND($A$468&lt;=AU$367,AU$367&lt;=$B$468),((1/3)*$C$468),"")</f>
        <v/>
      </c>
      <c r="OT468" s="269" t="str">
        <f>IF(AND($A$468&lt;=AU$367,AU$367&lt;=$B$468),((2/3)*$C$468),"")</f>
        <v/>
      </c>
      <c r="OU468" s="269" t="str">
        <f>IF(AND($A$468&lt;=AU$367,AU$367&lt;=$B$468),$CE468,"")</f>
        <v/>
      </c>
      <c r="OV468" s="269" t="str">
        <f>IF(AND($A$468&lt;=AU$367,AU$367&lt;=$B$468),((1/3)*$D$468),"")</f>
        <v/>
      </c>
      <c r="OW468" s="269" t="str">
        <f>IF(AND($A$468&lt;=AU$367,AU$367&lt;=$B$468),((2/3)*$D$468),"")</f>
        <v/>
      </c>
      <c r="OX468" s="269" t="str">
        <f>IF(AND($A$468&lt;=AU$367,AU$367&lt;=$B$468),$E$468,"")</f>
        <v/>
      </c>
      <c r="OY468" s="269" t="str">
        <f>IF(AND($A$468&lt;=AU$367,AU$367&lt;=$B$468),((1/3)*$E$468),"")</f>
        <v/>
      </c>
      <c r="OZ468" s="269" t="str">
        <f>IF(AND($A$468&lt;=AU$367,AU$367&lt;=$B$468),((2/3)*$E$468),"")</f>
        <v/>
      </c>
      <c r="PA468" s="269" t="str">
        <f>IF(AND($A$468&lt;=AV$367,AV$367&lt;=$B$468),$C$468,"")</f>
        <v/>
      </c>
      <c r="PB468" s="269" t="str">
        <f>IF(AND($A$468&lt;=AV$367,AV$367&lt;=$B$468),((1/3)*$C$468),"")</f>
        <v/>
      </c>
      <c r="PC468" s="269" t="str">
        <f>IF(AND($A$468&lt;=AV$367,AV$367&lt;=$B$468),((2/3)*$C$468),"")</f>
        <v/>
      </c>
      <c r="PD468" s="269" t="str">
        <f>IF(AND($A$468&lt;=AV$367,AV$367&lt;=$B$468),$CE468,"")</f>
        <v/>
      </c>
      <c r="PE468" s="269" t="str">
        <f>IF(AND($A$468&lt;=AV$367,AV$367&lt;=$B$468),((1/3)*$D$468),"")</f>
        <v/>
      </c>
      <c r="PF468" s="269" t="str">
        <f>IF(AND($A$468&lt;=AV$367,AV$367&lt;=$B$468),((2/3)*$D$468),"")</f>
        <v/>
      </c>
      <c r="PG468" s="269" t="str">
        <f>IF(AND($A$468&lt;=AV$367,AV$367&lt;=$B$468),$E$468,"")</f>
        <v/>
      </c>
      <c r="PH468" s="269" t="str">
        <f>IF(AND($A$468&lt;=AV$367,AV$367&lt;=$B$468),((1/3)*$E$468),"")</f>
        <v/>
      </c>
      <c r="PI468" s="269" t="str">
        <f>IF(AND($A$468&lt;=AV$367,AV$367&lt;=$B$468),((2/3)*$E$468),"")</f>
        <v/>
      </c>
      <c r="PJ468" s="269" t="str">
        <f>IF(AND($A$468&lt;=AW$367,AW$367&lt;=$B$468),$C$468,"")</f>
        <v/>
      </c>
      <c r="PK468" s="269" t="str">
        <f>IF(AND($A$468&lt;=AW$367,AW$367&lt;=$B$468),((1/3)*$C$468),"")</f>
        <v/>
      </c>
      <c r="PL468" s="269" t="str">
        <f>IF(AND($A$468&lt;=AW$367,AW$367&lt;=$B$468),((2/3)*$C$468),"")</f>
        <v/>
      </c>
      <c r="PM468" s="269" t="str">
        <f>IF(AND($A$468&lt;=AW$367,AW$367&lt;=$B$468),$CE468,"")</f>
        <v/>
      </c>
      <c r="PN468" s="269" t="str">
        <f>IF(AND($A$468&lt;=AW$367,AW$367&lt;=$B$468),((1/3)*$D$468),"")</f>
        <v/>
      </c>
      <c r="PO468" s="269" t="str">
        <f>IF(AND($A$468&lt;=AW$367,AW$367&lt;=$B$468),((2/3)*$D$468),"")</f>
        <v/>
      </c>
      <c r="PP468" s="269" t="str">
        <f>IF(AND($A$468&lt;=AW$367,AW$367&lt;=$B$468),$E$468,"")</f>
        <v/>
      </c>
      <c r="PQ468" s="269" t="str">
        <f>IF(AND($A$468&lt;=AW$367,AW$367&lt;=$B$468),((1/3)*$E$468),"")</f>
        <v/>
      </c>
      <c r="PR468" s="269" t="str">
        <f>IF(AND($A$468&lt;=AW$367,AW$367&lt;=$B$468),((2/3)*$E$468),"")</f>
        <v/>
      </c>
      <c r="PS468" s="269" t="str">
        <f>IF(AND($A$468&lt;=AX$367,AX$367&lt;=$B$468),$C$468,"")</f>
        <v/>
      </c>
      <c r="PT468" s="269" t="str">
        <f>IF(AND($A$468&lt;=AX$367,AX$367&lt;=$B$468),((1/3)*$C$468),"")</f>
        <v/>
      </c>
      <c r="PU468" s="269" t="str">
        <f>IF(AND($A$468&lt;=AX$367,AX$367&lt;=$B$468),((2/3)*$C$468),"")</f>
        <v/>
      </c>
      <c r="PV468" s="269" t="str">
        <f>IF(AND($A$468&lt;=AX$367,AX$367&lt;=$B$468),$CE468,"")</f>
        <v/>
      </c>
      <c r="PW468" s="269" t="str">
        <f>IF(AND($A$468&lt;=AX$367,AX$367&lt;=$B$468),((1/3)*$D$468),"")</f>
        <v/>
      </c>
      <c r="PX468" s="269" t="str">
        <f>IF(AND($A$468&lt;=AX$367,AX$367&lt;=$B$468),((2/3)*$D$468),"")</f>
        <v/>
      </c>
      <c r="PY468" s="269" t="str">
        <f>IF(AND($A$468&lt;=AX$367,AX$367&lt;=$B$468),$E$468,"")</f>
        <v/>
      </c>
      <c r="PZ468" s="269" t="str">
        <f>IF(AND($A$468&lt;=AX$367,AX$367&lt;=$B$468),((1/3)*$E$468),"")</f>
        <v/>
      </c>
      <c r="QA468" s="269" t="str">
        <f>IF(AND($A$468&lt;=AX$367,AX$367&lt;=$B$468),((2/3)*$E$468),"")</f>
        <v/>
      </c>
      <c r="QB468" s="269" t="str">
        <f>IF(AND($A$468&lt;=AY$367,AY$367&lt;=$B$468),$C$468,"")</f>
        <v/>
      </c>
      <c r="QC468" s="269" t="str">
        <f>IF(AND($A$468&lt;=AY$367,AY$367&lt;=$B$468),((1/3)*$C$468),"")</f>
        <v/>
      </c>
      <c r="QD468" s="269" t="str">
        <f>IF(AND($A$468&lt;=AY$367,AY$367&lt;=$B$468),((2/3)*$C$468),"")</f>
        <v/>
      </c>
      <c r="QE468" s="269" t="str">
        <f>IF(AND($A$468&lt;=AY$367,AY$367&lt;=$B$468),$CE468,"")</f>
        <v/>
      </c>
      <c r="QF468" s="269" t="str">
        <f>IF(AND($A$468&lt;=AY$367,AY$367&lt;=$B$468),((1/3)*$D$468),"")</f>
        <v/>
      </c>
      <c r="QG468" s="269" t="str">
        <f>IF(AND($A$468&lt;=AY$367,AY$367&lt;=$B$468),((2/3)*$D$468),"")</f>
        <v/>
      </c>
      <c r="QH468" s="269" t="str">
        <f>IF(AND($A$468&lt;=AY$367,AY$367&lt;=$B$468),$E$468,"")</f>
        <v/>
      </c>
      <c r="QI468" s="269" t="str">
        <f>IF(AND($A$468&lt;=AY$367,AY$367&lt;=$B$468),((1/3)*$E$468),"")</f>
        <v/>
      </c>
      <c r="QJ468" s="269" t="str">
        <f>IF(AND($A$468&lt;=AY$367,AY$367&lt;=$B$468),((2/3)*$E$468),"")</f>
        <v/>
      </c>
      <c r="QK468" s="269" t="str">
        <f>IF(AND($A$468&lt;=AZ$367,AZ$367&lt;=$B$468),$C$468,"")</f>
        <v/>
      </c>
      <c r="QL468" s="269" t="str">
        <f>IF(AND($A$468&lt;=AZ$367,AZ$367&lt;=$B$468),((1/3)*$C$468),"")</f>
        <v/>
      </c>
      <c r="QM468" s="269" t="str">
        <f>IF(AND($A$468&lt;=AZ$367,AZ$367&lt;=$B$468),((2/3)*$C$468),"")</f>
        <v/>
      </c>
      <c r="QN468" s="269" t="str">
        <f>IF(AND($A$468&lt;=AZ$367,AZ$367&lt;=$B$468),$CE468,"")</f>
        <v/>
      </c>
      <c r="QO468" s="269" t="str">
        <f>IF(AND($A$468&lt;=AZ$367,AZ$367&lt;=$B$468),((1/3)*$D$468),"")</f>
        <v/>
      </c>
      <c r="QP468" s="269" t="str">
        <f>IF(AND($A$468&lt;=AZ$367,AZ$367&lt;=$B$468),((2/3)*$D$468),"")</f>
        <v/>
      </c>
      <c r="QQ468" s="269" t="str">
        <f>IF(AND($A$468&lt;=AZ$367,AZ$367&lt;=$B$468),$E$468,"")</f>
        <v/>
      </c>
      <c r="QR468" s="269" t="str">
        <f>IF(AND($A$468&lt;=AZ$367,AZ$367&lt;=$B$468),((1/3)*$E$468),"")</f>
        <v/>
      </c>
      <c r="QS468" s="269" t="str">
        <f>IF(AND($A$468&lt;=AZ$367,AZ$367&lt;=$B$468),((2/3)*$E$468),"")</f>
        <v/>
      </c>
      <c r="QT468" s="269" t="str">
        <f>IF(AND($A$468&lt;=BA$367,BA$367&lt;=$B$468),$C$468,"")</f>
        <v/>
      </c>
      <c r="QU468" s="269" t="str">
        <f>IF(AND($A$468&lt;=BA$367,BA$367&lt;=$B$468),((1/3)*$C$468),"")</f>
        <v/>
      </c>
      <c r="QV468" s="269" t="str">
        <f>IF(AND($A$468&lt;=BA$367,BA$367&lt;=$B$468),((2/3)*$C$468),"")</f>
        <v/>
      </c>
      <c r="QW468" s="269" t="str">
        <f>IF(AND($A$468&lt;=BA$367,BA$367&lt;=$B$468),$CE468,"")</f>
        <v/>
      </c>
      <c r="QX468" s="269" t="str">
        <f>IF(AND($A$468&lt;=BA$367,BA$367&lt;=$B$468),((1/3)*$D$468),"")</f>
        <v/>
      </c>
      <c r="QY468" s="269" t="str">
        <f>IF(AND($A$468&lt;=BA$367,BA$367&lt;=$B$468),((2/3)*$D$468),"")</f>
        <v/>
      </c>
      <c r="QZ468" s="269" t="str">
        <f>IF(AND($A$468&lt;=BA$367,BA$367&lt;=$B$468),$E$468,"")</f>
        <v/>
      </c>
      <c r="RA468" s="269" t="str">
        <f>IF(AND($A$468&lt;=BA$367,BA$367&lt;=$B$468),((1/3)*$E$468),"")</f>
        <v/>
      </c>
      <c r="RB468" s="269" t="str">
        <f>IF(AND($A$468&lt;=BA$367,BA$367&lt;=$B$468),((2/3)*$E$468),"")</f>
        <v/>
      </c>
      <c r="RC468" s="269" t="str">
        <f>IF(AND($A$468&lt;=BB$367,BB$367&lt;=$B$468),$C$468,"")</f>
        <v/>
      </c>
      <c r="RD468" s="269" t="str">
        <f>IF(AND($A$468&lt;=BB$367,BB$367&lt;=$B$468),((1/3)*$C$468),"")</f>
        <v/>
      </c>
      <c r="RE468" s="269" t="str">
        <f>IF(AND($A$468&lt;=BB$367,BB$367&lt;=$B$468),((2/3)*$C$468),"")</f>
        <v/>
      </c>
      <c r="RF468" s="269" t="str">
        <f>IF(AND($A$468&lt;=BB$367,BB$367&lt;=$B$468),$CE468,"")</f>
        <v/>
      </c>
      <c r="RG468" s="269" t="str">
        <f>IF(AND($A$468&lt;=BB$367,BB$367&lt;=$B$468),((1/3)*$D$468),"")</f>
        <v/>
      </c>
      <c r="RH468" s="269" t="str">
        <f>IF(AND($A$468&lt;=BB$367,BB$367&lt;=$B$468),((2/3)*$D$468),"")</f>
        <v/>
      </c>
      <c r="RI468" s="269" t="str">
        <f>IF(AND($A$468&lt;=BB$367,BB$367&lt;=$B$468),$E$468,"")</f>
        <v/>
      </c>
      <c r="RJ468" s="269" t="str">
        <f>IF(AND($A$468&lt;=BB$367,BB$367&lt;=$B$468),((1/3)*$E$468),"")</f>
        <v/>
      </c>
      <c r="RK468" s="269" t="str">
        <f>IF(AND($A$468&lt;=BB$367,BB$367&lt;=$B$468),((2/3)*$E$468),"")</f>
        <v/>
      </c>
      <c r="RL468" s="269" t="str">
        <f>IF(AND($A$468&lt;=BC$367,BC$367&lt;=$B$468),$C$468,"")</f>
        <v/>
      </c>
      <c r="RM468" s="269" t="str">
        <f>IF(AND($A$468&lt;=BC$367,BC$367&lt;=$B$468),((1/3)*$C$468),"")</f>
        <v/>
      </c>
      <c r="RN468" s="269" t="str">
        <f>IF(AND($A$468&lt;=BC$367,BC$367&lt;=$B$468),((2/3)*$C$468),"")</f>
        <v/>
      </c>
      <c r="RO468" s="269" t="str">
        <f>IF(AND($A$468&lt;=BC$367,BC$367&lt;=$B$468),$CE468,"")</f>
        <v/>
      </c>
      <c r="RP468" s="269" t="str">
        <f>IF(AND($A$468&lt;=BC$367,BC$367&lt;=$B$468),((1/3)*$D$468),"")</f>
        <v/>
      </c>
      <c r="RQ468" s="269" t="str">
        <f>IF(AND($A$468&lt;=BC$367,BC$367&lt;=$B$468),((2/3)*$D$468),"")</f>
        <v/>
      </c>
      <c r="RR468" s="269" t="str">
        <f>IF(AND($A$468&lt;=BC$367,BC$367&lt;=$B$468),$E$468,"")</f>
        <v/>
      </c>
      <c r="RS468" s="269" t="str">
        <f>IF(AND($A$468&lt;=BC$367,BC$367&lt;=$B$468),((1/3)*$E$468),"")</f>
        <v/>
      </c>
      <c r="RT468" s="269" t="str">
        <f>IF(AND($A$468&lt;=BC$367,BC$367&lt;=$B$468),((2/3)*$E$468),"")</f>
        <v/>
      </c>
      <c r="RU468" s="269" t="str">
        <f>IF(AND($A$468&lt;=BD$367,BD$367&lt;=$B$468),$C$468,"")</f>
        <v/>
      </c>
      <c r="RV468" s="269" t="str">
        <f>IF(AND($A$468&lt;=BD$367,BD$367&lt;=$B$468),((1/3)*$C$468),"")</f>
        <v/>
      </c>
      <c r="RW468" s="269" t="str">
        <f>IF(AND($A$468&lt;=BD$367,BD$367&lt;=$B$468),((2/3)*$C$468),"")</f>
        <v/>
      </c>
      <c r="RX468" s="269" t="str">
        <f>IF(AND($A$468&lt;=BD$367,BD$367&lt;=$B$468),$CE468,"")</f>
        <v/>
      </c>
      <c r="RY468" s="269" t="str">
        <f>IF(AND($A$468&lt;=BD$367,BD$367&lt;=$B$468),((1/3)*$D$468),"")</f>
        <v/>
      </c>
      <c r="RZ468" s="269" t="str">
        <f>IF(AND($A$468&lt;=BD$367,BD$367&lt;=$B$468),((2/3)*$D$468),"")</f>
        <v/>
      </c>
      <c r="SA468" s="269" t="str">
        <f>IF(AND($A$468&lt;=BD$367,BD$367&lt;=$B$468),$E$468,"")</f>
        <v/>
      </c>
      <c r="SB468" s="269" t="str">
        <f>IF(AND($A$468&lt;=BD$367,BD$367&lt;=$B$468),((1/3)*$E$468),"")</f>
        <v/>
      </c>
      <c r="SC468" s="269" t="str">
        <f>IF(AND($A$468&lt;=BD$367,BD$367&lt;=$B$468),((2/3)*$E$468),"")</f>
        <v/>
      </c>
      <c r="SD468" s="269" t="str">
        <f>IF(AND($A$468&lt;=BE$367,BE$367&lt;=$B$468),$C$468,"")</f>
        <v/>
      </c>
      <c r="SE468" s="269" t="str">
        <f>IF(AND($A$468&lt;=BE$367,BE$367&lt;=$B$468),((1/3)*$C$468),"")</f>
        <v/>
      </c>
      <c r="SF468" s="269" t="str">
        <f>IF(AND($A$468&lt;=BE$367,BE$367&lt;=$B$468),((2/3)*$C$468),"")</f>
        <v/>
      </c>
      <c r="SG468" s="269" t="str">
        <f>IF(AND($A$468&lt;=BE$367,BE$367&lt;=$B$468),$CE468,"")</f>
        <v/>
      </c>
      <c r="SH468" s="269" t="str">
        <f>IF(AND($A$468&lt;=BE$367,BE$367&lt;=$B$468),((1/3)*$D$468),"")</f>
        <v/>
      </c>
      <c r="SI468" s="269" t="str">
        <f>IF(AND($A$468&lt;=BE$367,BE$367&lt;=$B$468),((2/3)*$D$468),"")</f>
        <v/>
      </c>
      <c r="SJ468" s="269" t="str">
        <f>IF(AND($A$468&lt;=BE$367,BE$367&lt;=$B$468),$E$468,"")</f>
        <v/>
      </c>
      <c r="SK468" s="269" t="str">
        <f>IF(AND($A$468&lt;=BE$367,BE$367&lt;=$B$468),((1/3)*$E$468),"")</f>
        <v/>
      </c>
      <c r="SL468" s="269" t="str">
        <f>IF(AND($A$468&lt;=BE$367,BE$367&lt;=$B$468),((2/3)*$E$468),"")</f>
        <v/>
      </c>
      <c r="SM468" s="269" t="str">
        <f>IF(AND($A$468&lt;=BF$367,BF$367&lt;=$B$468),$C$468,"")</f>
        <v/>
      </c>
      <c r="SN468" s="269" t="str">
        <f>IF(AND($A$468&lt;=BF$367,BF$367&lt;=$B$468),((1/3)*$C$468),"")</f>
        <v/>
      </c>
      <c r="SO468" s="269" t="str">
        <f>IF(AND($A$468&lt;=BF$367,BF$367&lt;=$B$468),((2/3)*$C$468),"")</f>
        <v/>
      </c>
      <c r="SP468" s="269" t="str">
        <f>IF(AND($A$468&lt;=BF$367,BF$367&lt;=$B$468),$CE468,"")</f>
        <v/>
      </c>
      <c r="SQ468" s="269" t="str">
        <f>IF(AND($A$468&lt;=BF$367,BF$367&lt;=$B$468),((1/3)*$D$468),"")</f>
        <v/>
      </c>
      <c r="SR468" s="269" t="str">
        <f>IF(AND($A$468&lt;=BF$367,BF$367&lt;=$B$468),((2/3)*$D$468),"")</f>
        <v/>
      </c>
      <c r="SS468" s="269" t="str">
        <f>IF(AND($A$468&lt;=BF$367,BF$367&lt;=$B$468),$E$468,"")</f>
        <v/>
      </c>
      <c r="ST468" s="269" t="str">
        <f>IF(AND($A$468&lt;=BF$367,BF$367&lt;=$B$468),((1/3)*$E$468),"")</f>
        <v/>
      </c>
      <c r="SU468" s="269" t="str">
        <f>IF(AND($A$468&lt;=BF$367,BF$367&lt;=$B$468),((2/3)*$E$468),"")</f>
        <v/>
      </c>
      <c r="SV468" s="269" t="str">
        <f>IF(AND($A$468&lt;=BG$367,BG$367&lt;=$B$468),$C$468,"")</f>
        <v/>
      </c>
      <c r="SW468" s="269" t="str">
        <f>IF(AND($A$468&lt;=BG$367,BG$367&lt;=$B$468),((1/3)*$C$468),"")</f>
        <v/>
      </c>
      <c r="SX468" s="269" t="str">
        <f>IF(AND($A$468&lt;=BG$367,BG$367&lt;=$B$468),((2/3)*$C$468),"")</f>
        <v/>
      </c>
      <c r="SY468" s="269" t="str">
        <f>IF(AND($A$468&lt;=BG$367,BG$367&lt;=$B$468),$CE468,"")</f>
        <v/>
      </c>
      <c r="SZ468" s="269" t="str">
        <f>IF(AND($A$468&lt;=BG$367,BG$367&lt;=$B$468),((1/3)*$D$468),"")</f>
        <v/>
      </c>
      <c r="TA468" s="269" t="str">
        <f>IF(AND($A$468&lt;=BG$367,BG$367&lt;=$B$468),((2/3)*$D$468),"")</f>
        <v/>
      </c>
      <c r="TB468" s="269" t="str">
        <f>IF(AND($A$468&lt;=BG$367,BG$367&lt;=$B$468),$E$468,"")</f>
        <v/>
      </c>
      <c r="TC468" s="269" t="str">
        <f>IF(AND($A$468&lt;=BG$367,BG$367&lt;=$B$468),((1/3)*$E$468),"")</f>
        <v/>
      </c>
      <c r="TD468" s="269" t="str">
        <f>IF(AND($A$468&lt;=BG$367,BG$367&lt;=$B$468),((2/3)*$E$468),"")</f>
        <v/>
      </c>
      <c r="TE468" s="269" t="str">
        <f>IF(AND($A$468&lt;=BH$367,BH$367&lt;=$B$468),$C$468,"")</f>
        <v/>
      </c>
      <c r="TF468" s="269" t="str">
        <f>IF(AND($A$468&lt;=BH$367,BH$367&lt;=$B$468),((1/3)*$C$468),"")</f>
        <v/>
      </c>
      <c r="TG468" s="269" t="str">
        <f>IF(AND($A$468&lt;=BH$367,BH$367&lt;=$B$468),((2/3)*$C$468),"")</f>
        <v/>
      </c>
      <c r="TH468" s="269" t="str">
        <f>IF(AND($A$468&lt;=BH$367,BH$367&lt;=$B$468),$CE468,"")</f>
        <v/>
      </c>
      <c r="TI468" s="269" t="str">
        <f>IF(AND($A$468&lt;=BH$367,BH$367&lt;=$B$468),((1/3)*$D$468),"")</f>
        <v/>
      </c>
      <c r="TJ468" s="269" t="str">
        <f>IF(AND($A$468&lt;=BH$367,BH$367&lt;=$B$468),((2/3)*$D$468),"")</f>
        <v/>
      </c>
      <c r="TK468" s="269" t="str">
        <f>IF(AND($A$468&lt;=BH$367,BH$367&lt;=$B$468),$E$468,"")</f>
        <v/>
      </c>
      <c r="TL468" s="269" t="str">
        <f>IF(AND($A$468&lt;=BH$367,BH$367&lt;=$B$468),((1/3)*$E$468),"")</f>
        <v/>
      </c>
      <c r="TM468" s="269" t="str">
        <f>IF(AND($A$468&lt;=BH$367,BH$367&lt;=$B$468),((2/3)*$E$468),"")</f>
        <v/>
      </c>
      <c r="TN468" s="269" t="str">
        <f>IF(AND($A$468&lt;=BI$367,BI$367&lt;=$B$468),$C$468,"")</f>
        <v/>
      </c>
      <c r="TO468" s="269" t="str">
        <f>IF(AND($A$468&lt;=BI$367,BI$367&lt;=$B$468),((1/3)*$C$468),"")</f>
        <v/>
      </c>
      <c r="TP468" s="269" t="str">
        <f>IF(AND($A$468&lt;=BI$367,BI$367&lt;=$B$468),((2/3)*$C$468),"")</f>
        <v/>
      </c>
      <c r="TQ468" s="269" t="str">
        <f>IF(AND($A$468&lt;=BI$367,BI$367&lt;=$B$468),$CE468,"")</f>
        <v/>
      </c>
      <c r="TR468" s="269" t="str">
        <f>IF(AND($A$468&lt;=BI$367,BI$367&lt;=$B$468),((1/3)*$D$468),"")</f>
        <v/>
      </c>
      <c r="TS468" s="269" t="str">
        <f>IF(AND($A$468&lt;=BI$367,BI$367&lt;=$B$468),((2/3)*$D$468),"")</f>
        <v/>
      </c>
      <c r="TT468" s="269" t="str">
        <f>IF(AND($A$468&lt;=BI$367,BI$367&lt;=$B$468),$E$468,"")</f>
        <v/>
      </c>
      <c r="TU468" s="269" t="str">
        <f>IF(AND($A$468&lt;=BI$367,BI$367&lt;=$B$468),((1/3)*$E$468),"")</f>
        <v/>
      </c>
      <c r="TV468" s="269" t="str">
        <f>IF(AND($A$468&lt;=BI$367,BI$367&lt;=$B$468),((2/3)*$E$468),"")</f>
        <v/>
      </c>
      <c r="TW468" s="269" t="str">
        <f>IF(AND($A$468&lt;=BJ$367,BJ$367&lt;=$B$468),$C$468,"")</f>
        <v/>
      </c>
      <c r="TX468" s="269" t="str">
        <f>IF(AND($A$468&lt;=BJ$367,BJ$367&lt;=$B$468),((1/3)*$C$468),"")</f>
        <v/>
      </c>
      <c r="TY468" s="269" t="str">
        <f>IF(AND($A$468&lt;=BJ$367,BJ$367&lt;=$B$468),((2/3)*$C$468),"")</f>
        <v/>
      </c>
      <c r="TZ468" s="269" t="str">
        <f>IF(AND($A$468&lt;=BJ$367,BJ$367&lt;=$B$468),$CE468,"")</f>
        <v/>
      </c>
      <c r="UA468" s="269" t="str">
        <f>IF(AND($A$468&lt;=BJ$367,BJ$367&lt;=$B$468),((1/3)*$D$468),"")</f>
        <v/>
      </c>
      <c r="UB468" s="269" t="str">
        <f>IF(AND($A$468&lt;=BJ$367,BJ$367&lt;=$B$468),((2/3)*$D$468),"")</f>
        <v/>
      </c>
      <c r="UC468" s="269" t="str">
        <f>IF(AND($A$468&lt;=BJ$367,BJ$367&lt;=$B$468),$E$468,"")</f>
        <v/>
      </c>
      <c r="UD468" s="269" t="str">
        <f>IF(AND($A$468&lt;=BJ$367,BJ$367&lt;=$B$468),((1/3)*$E$468),"")</f>
        <v/>
      </c>
      <c r="UE468" s="269" t="str">
        <f>IF(AND($A$468&lt;=BJ$367,BJ$367&lt;=$B$468),((2/3)*$E$468),"")</f>
        <v/>
      </c>
      <c r="UF468" s="269" t="str">
        <f>IF(AND($A$468&lt;=BK$367,BK$367&lt;=$B$468),$C$468,"")</f>
        <v/>
      </c>
      <c r="UG468" s="269" t="str">
        <f>IF(AND($A$468&lt;=BK$367,BK$367&lt;=$B$468),((1/3)*$C$468),"")</f>
        <v/>
      </c>
      <c r="UH468" s="269" t="str">
        <f>IF(AND($A$468&lt;=BK$367,BK$367&lt;=$B$468),((2/3)*$C$468),"")</f>
        <v/>
      </c>
      <c r="UI468" s="269" t="str">
        <f>IF(AND($A$468&lt;=BK$367,BK$367&lt;=$B$468),$CE468,"")</f>
        <v/>
      </c>
      <c r="UJ468" s="269" t="str">
        <f>IF(AND($A$468&lt;=BK$367,BK$367&lt;=$B$468),((1/3)*$D$468),"")</f>
        <v/>
      </c>
      <c r="UK468" s="269" t="str">
        <f>IF(AND($A$468&lt;=BK$367,BK$367&lt;=$B$468),((2/3)*$D$468),"")</f>
        <v/>
      </c>
      <c r="UL468" s="269" t="str">
        <f>IF(AND($A$468&lt;=BK$367,BK$367&lt;=$B$468),$E$468,"")</f>
        <v/>
      </c>
      <c r="UM468" s="269" t="str">
        <f>IF(AND($A$468&lt;=BK$367,BK$367&lt;=$B$468),((1/3)*$E$468),"")</f>
        <v/>
      </c>
      <c r="UN468" s="269" t="str">
        <f>IF(AND($A$468&lt;=BK$367,BK$367&lt;=$B$468),((2/3)*$E$468),"")</f>
        <v/>
      </c>
      <c r="UO468" s="269" t="str">
        <f>IF(AND($A$468&lt;=BL$367,BL$367&lt;=$B$468),$C$468,"")</f>
        <v/>
      </c>
      <c r="UP468" s="269" t="str">
        <f>IF(AND($A$468&lt;=BL$367,BL$367&lt;=$B$468),((1/3)*$C$468),"")</f>
        <v/>
      </c>
      <c r="UQ468" s="269" t="str">
        <f>IF(AND($A$468&lt;=BL$367,BL$367&lt;=$B$468),((2/3)*$C$468),"")</f>
        <v/>
      </c>
      <c r="UR468" s="269" t="str">
        <f>IF(AND($A$468&lt;=BL$367,BL$367&lt;=$B$468),$CE468,"")</f>
        <v/>
      </c>
      <c r="US468" s="269" t="str">
        <f>IF(AND($A$468&lt;=BL$367,BL$367&lt;=$B$468),((1/3)*$D$468),"")</f>
        <v/>
      </c>
      <c r="UT468" s="269" t="str">
        <f>IF(AND($A$468&lt;=BL$367,BL$367&lt;=$B$468),((2/3)*$D$468),"")</f>
        <v/>
      </c>
      <c r="UU468" s="269" t="str">
        <f>IF(AND($A$468&lt;=BL$367,BL$367&lt;=$B$468),$E$468,"")</f>
        <v/>
      </c>
      <c r="UV468" s="269" t="str">
        <f>IF(AND($A$468&lt;=BL$367,BL$367&lt;=$B$468),((1/3)*$E$468),"")</f>
        <v/>
      </c>
      <c r="UW468" s="269" t="str">
        <f>IF(AND($A$468&lt;=BL$367,BL$367&lt;=$B$468),((2/3)*$E$468),"")</f>
        <v/>
      </c>
      <c r="UX468" s="269" t="str">
        <f>IF(AND($A$468&lt;=BM$367,BM$367&lt;=$B$468),$C$468,"")</f>
        <v/>
      </c>
      <c r="UY468" s="269" t="str">
        <f>IF(AND($A$468&lt;=BM$367,BM$367&lt;=$B$468),((1/3)*$C$468),"")</f>
        <v/>
      </c>
      <c r="UZ468" s="269" t="str">
        <f>IF(AND($A$468&lt;=BM$367,BM$367&lt;=$B$468),((2/3)*$C$468),"")</f>
        <v/>
      </c>
      <c r="VA468" s="269" t="str">
        <f>IF(AND($A$468&lt;=BM$367,BM$367&lt;=$B$468),$CE468,"")</f>
        <v/>
      </c>
      <c r="VB468" s="269" t="str">
        <f>IF(AND($A$468&lt;=BM$367,BM$367&lt;=$B$468),((1/3)*$D$468),"")</f>
        <v/>
      </c>
      <c r="VC468" s="269" t="str">
        <f>IF(AND($A$468&lt;=BM$367,BM$367&lt;=$B$468),((2/3)*$D$468),"")</f>
        <v/>
      </c>
      <c r="VD468" s="269" t="str">
        <f>IF(AND($A$468&lt;=BM$367,BM$367&lt;=$B$468),$E$468,"")</f>
        <v/>
      </c>
      <c r="VE468" s="269" t="str">
        <f>IF(AND($A$468&lt;=BM$367,BM$367&lt;=$B$468),((1/3)*$E$468),"")</f>
        <v/>
      </c>
      <c r="VF468" s="269" t="str">
        <f>IF(AND($A$468&lt;=BM$367,BM$367&lt;=$B$468),((2/3)*$E$468),"")</f>
        <v/>
      </c>
      <c r="VG468" s="269" t="str">
        <f>IF(AND($A$468&lt;=BN$367,BN$367&lt;=$B$468),$C$468,"")</f>
        <v/>
      </c>
      <c r="VH468" s="269" t="str">
        <f>IF(AND($A$468&lt;=BN$367,BN$367&lt;=$B$468),((1/3)*$C$468),"")</f>
        <v/>
      </c>
      <c r="VI468" s="269" t="str">
        <f>IF(AND($A$468&lt;=BN$367,BN$367&lt;=$B$468),((2/3)*$C$468),"")</f>
        <v/>
      </c>
      <c r="VJ468" s="269" t="str">
        <f>IF(AND($A$468&lt;=BN$367,BN$367&lt;=$B$468),$CE468,"")</f>
        <v/>
      </c>
      <c r="VK468" s="269" t="str">
        <f>IF(AND($A$468&lt;=BN$367,BN$367&lt;=$B$468),((1/3)*$D$468),"")</f>
        <v/>
      </c>
      <c r="VL468" s="269" t="str">
        <f>IF(AND($A$468&lt;=BN$367,BN$367&lt;=$B$468),((2/3)*$D$468),"")</f>
        <v/>
      </c>
      <c r="VM468" s="269" t="str">
        <f>IF(AND($A$468&lt;=BN$367,BN$367&lt;=$B$468),$E$468,"")</f>
        <v/>
      </c>
      <c r="VN468" s="269" t="str">
        <f>IF(AND($A$468&lt;=BN$367,BN$367&lt;=$B$468),((1/3)*$E$468),"")</f>
        <v/>
      </c>
      <c r="VO468" s="269" t="str">
        <f>IF(AND($A$468&lt;=BN$367,BN$367&lt;=$B$468),((2/3)*$E$468),"")</f>
        <v/>
      </c>
      <c r="VP468" s="269" t="str">
        <f>IF(AND($A$468&lt;=BO$367,BO$367&lt;=$B$468),$C$468,"")</f>
        <v/>
      </c>
      <c r="VQ468" s="269" t="str">
        <f>IF(AND($A$468&lt;=BO$367,BO$367&lt;=$B$468),((1/3)*$C$468),"")</f>
        <v/>
      </c>
      <c r="VR468" s="269" t="str">
        <f>IF(AND($A$468&lt;=BO$367,BO$367&lt;=$B$468),((2/3)*$C$468),"")</f>
        <v/>
      </c>
      <c r="VS468" s="269" t="str">
        <f>IF(AND($A$468&lt;=BO$367,BO$367&lt;=$B$468),$CE468,"")</f>
        <v/>
      </c>
      <c r="VT468" s="269" t="str">
        <f>IF(AND($A$468&lt;=BO$367,BO$367&lt;=$B$468),((1/3)*$D$468),"")</f>
        <v/>
      </c>
      <c r="VU468" s="269" t="str">
        <f>IF(AND($A$468&lt;=BO$367,BO$367&lt;=$B$468),((2/3)*$D$468),"")</f>
        <v/>
      </c>
      <c r="VV468" s="269" t="str">
        <f>IF(AND($A$468&lt;=BO$367,BO$367&lt;=$B$468),$E$468,"")</f>
        <v/>
      </c>
      <c r="VW468" s="269" t="str">
        <f>IF(AND($A$468&lt;=BO$367,BO$367&lt;=$B$468),((1/3)*$E$468),"")</f>
        <v/>
      </c>
      <c r="VX468" s="269" t="str">
        <f>IF(AND($A$468&lt;=BO$367,BO$367&lt;=$B$468),((2/3)*$E$468),"")</f>
        <v/>
      </c>
      <c r="VY468" s="269" t="str">
        <f>IF(AND($A$468&lt;=BP$367,BP$367&lt;=$B$468),$C$468,"")</f>
        <v/>
      </c>
      <c r="VZ468" s="269" t="str">
        <f>IF(AND($A$468&lt;=BP$367,BP$367&lt;=$B$468),((1/3)*$C$468),"")</f>
        <v/>
      </c>
      <c r="WA468" s="269" t="str">
        <f>IF(AND($A$468&lt;=BP$367,BP$367&lt;=$B$468),((2/3)*$C$468),"")</f>
        <v/>
      </c>
      <c r="WB468" s="269" t="str">
        <f>IF(AND($A$468&lt;=BP$367,BP$367&lt;=$B$468),$CE468,"")</f>
        <v/>
      </c>
      <c r="WC468" s="269" t="str">
        <f>IF(AND($A$468&lt;=BP$367,BP$367&lt;=$B$468),((1/3)*$D$468),"")</f>
        <v/>
      </c>
      <c r="WD468" s="269" t="str">
        <f>IF(AND($A$468&lt;=BP$367,BP$367&lt;=$B$468),((2/3)*$D$468),"")</f>
        <v/>
      </c>
      <c r="WE468" s="269" t="str">
        <f>IF(AND($A$468&lt;=BP$367,BP$367&lt;=$B$468),$E$468,"")</f>
        <v/>
      </c>
      <c r="WF468" s="269" t="str">
        <f>IF(AND($A$468&lt;=BP$367,BP$367&lt;=$B$468),((1/3)*$E$468),"")</f>
        <v/>
      </c>
      <c r="WG468" s="269" t="str">
        <f>IF(AND($A$468&lt;=BP$367,BP$367&lt;=$B$468),((2/3)*$E$468),"")</f>
        <v/>
      </c>
      <c r="WH468" s="269" t="str">
        <f>IF(AND($A$468&lt;=BQ$367,BQ$367&lt;=$B$468),$C$468,"")</f>
        <v/>
      </c>
      <c r="WI468" s="269" t="str">
        <f>IF(AND($A$468&lt;=BQ$367,BQ$367&lt;=$B$468),((1/3)*$C$468),"")</f>
        <v/>
      </c>
      <c r="WJ468" s="269" t="str">
        <f>IF(AND($A$468&lt;=BQ$367,BQ$367&lt;=$B$468),((2/3)*$C$468),"")</f>
        <v/>
      </c>
      <c r="WK468" s="269" t="str">
        <f>IF(AND($A$468&lt;=BQ$367,BQ$367&lt;=$B$468),$CE468,"")</f>
        <v/>
      </c>
      <c r="WL468" s="269" t="str">
        <f>IF(AND($A$468&lt;=BQ$367,BQ$367&lt;=$B$468),((1/3)*$D$468),"")</f>
        <v/>
      </c>
      <c r="WM468" s="269" t="str">
        <f>IF(AND($A$468&lt;=BQ$367,BQ$367&lt;=$B$468),((2/3)*$D$468),"")</f>
        <v/>
      </c>
      <c r="WN468" s="269" t="str">
        <f>IF(AND($A$468&lt;=BQ$367,BQ$367&lt;=$B$468),$E$468,"")</f>
        <v/>
      </c>
      <c r="WO468" s="269" t="str">
        <f>IF(AND($A$468&lt;=BQ$367,BQ$367&lt;=$B$468),((1/3)*$E$468),"")</f>
        <v/>
      </c>
      <c r="WP468" s="269" t="str">
        <f>IF(AND($A$468&lt;=BQ$367,BQ$367&lt;=$B$468),((2/3)*$E$468),"")</f>
        <v/>
      </c>
      <c r="WQ468" s="269" t="str">
        <f>IF(AND($A$468&lt;=BR$367,BR$367&lt;=$B$468),$C$468,"")</f>
        <v/>
      </c>
      <c r="WR468" s="269" t="str">
        <f>IF(AND($A$468&lt;=BR$367,BR$367&lt;=$B$468),((1/3)*$C$468),"")</f>
        <v/>
      </c>
      <c r="WS468" s="269" t="str">
        <f>IF(AND($A$468&lt;=BR$367,BR$367&lt;=$B$468),((2/3)*$C$468),"")</f>
        <v/>
      </c>
      <c r="WT468" s="269" t="str">
        <f>IF(AND($A$468&lt;=BR$367,BR$367&lt;=$B$468),$CE468,"")</f>
        <v/>
      </c>
      <c r="WU468" s="269" t="str">
        <f>IF(AND($A$468&lt;=BR$367,BR$367&lt;=$B$468),((1/3)*$D$468),"")</f>
        <v/>
      </c>
      <c r="WV468" s="269" t="str">
        <f>IF(AND($A$468&lt;=BR$367,BR$367&lt;=$B$468),((2/3)*$D$468),"")</f>
        <v/>
      </c>
      <c r="WW468" s="269" t="str">
        <f>IF(AND($A$468&lt;=BR$367,BR$367&lt;=$B$468),$E$468,"")</f>
        <v/>
      </c>
      <c r="WX468" s="269" t="str">
        <f>IF(AND($A$468&lt;=BR$367,BR$367&lt;=$B$468),((1/3)*$E$468),"")</f>
        <v/>
      </c>
      <c r="WY468" s="269" t="str">
        <f>IF(AND($A$468&lt;=BR$367,BR$367&lt;=$B$468),((2/3)*$E$468),"")</f>
        <v/>
      </c>
      <c r="WZ468" s="269" t="str">
        <f>IF(AND($A$468&lt;=BS$367,BS$367&lt;=$B$468),$C$468,"")</f>
        <v/>
      </c>
      <c r="XA468" s="269" t="str">
        <f>IF(AND($A$468&lt;=BS$367,BS$367&lt;=$B$468),((1/3)*$C$468),"")</f>
        <v/>
      </c>
      <c r="XB468" s="269" t="str">
        <f>IF(AND($A$468&lt;=BS$367,BS$367&lt;=$B$468),((2/3)*$C$468),"")</f>
        <v/>
      </c>
      <c r="XC468" s="269" t="str">
        <f>IF(AND($A$468&lt;=BS$367,BS$367&lt;=$B$468),$CE468,"")</f>
        <v/>
      </c>
      <c r="XD468" s="269" t="str">
        <f>IF(AND($A$468&lt;=BS$367,BS$367&lt;=$B$468),((1/3)*$D$468),"")</f>
        <v/>
      </c>
      <c r="XE468" s="269" t="str">
        <f>IF(AND($A$468&lt;=BS$367,BS$367&lt;=$B$468),((2/3)*$D$468),"")</f>
        <v/>
      </c>
      <c r="XF468" s="269" t="str">
        <f>IF(AND($A$468&lt;=BS$367,BS$367&lt;=$B$468),$E$468,"")</f>
        <v/>
      </c>
      <c r="XG468" s="269" t="str">
        <f>IF(AND($A$468&lt;=BS$367,BS$367&lt;=$B$468),((1/3)*$E$468),"")</f>
        <v/>
      </c>
      <c r="XH468" s="269" t="str">
        <f>IF(AND($A$468&lt;=BS$367,BS$367&lt;=$B$468),((2/3)*$E$468),"")</f>
        <v/>
      </c>
      <c r="XI468" s="269" t="str">
        <f>IF(AND($A$468&lt;=BT$367,BT$367&lt;=$B$468),$C$468,"")</f>
        <v/>
      </c>
      <c r="XJ468" s="269" t="str">
        <f>IF(AND($A$468&lt;=BT$367,BT$367&lt;=$B$468),((1/3)*$C$468),"")</f>
        <v/>
      </c>
      <c r="XK468" s="269" t="str">
        <f>IF(AND($A$468&lt;=BT$367,BT$367&lt;=$B$468),((2/3)*$C$468),"")</f>
        <v/>
      </c>
      <c r="XL468" s="269" t="str">
        <f>IF(AND($A$468&lt;=BT$367,BT$367&lt;=$B$468),$CE468,"")</f>
        <v/>
      </c>
      <c r="XM468" s="269" t="str">
        <f>IF(AND($A$468&lt;=BT$367,BT$367&lt;=$B$468),((1/3)*$D$468),"")</f>
        <v/>
      </c>
      <c r="XN468" s="269" t="str">
        <f>IF(AND($A$468&lt;=BT$367,BT$367&lt;=$B$468),((2/3)*$D$468),"")</f>
        <v/>
      </c>
      <c r="XO468" s="269" t="str">
        <f>IF(AND($A$468&lt;=BT$367,BT$367&lt;=$B$468),$E$468,"")</f>
        <v/>
      </c>
      <c r="XP468" s="269" t="str">
        <f>IF(AND($A$468&lt;=BT$367,BT$367&lt;=$B$468),((1/3)*$E$468),"")</f>
        <v/>
      </c>
      <c r="XQ468" s="269" t="str">
        <f>IF(AND($A$468&lt;=BT$367,BT$367&lt;=$B$468),((2/3)*$E$468),"")</f>
        <v/>
      </c>
      <c r="XR468" s="269" t="str">
        <f>IF(AND($A$468&lt;=BU$367,BU$367&lt;=$B$468),$C$468,"")</f>
        <v/>
      </c>
      <c r="XS468" s="269" t="str">
        <f>IF(AND($A$468&lt;=BU$367,BU$367&lt;=$B$468),((1/3)*$C$468),"")</f>
        <v/>
      </c>
      <c r="XT468" s="269" t="str">
        <f>IF(AND($A$468&lt;=BU$367,BU$367&lt;=$B$468),((2/3)*$C$468),"")</f>
        <v/>
      </c>
      <c r="XU468" s="269" t="str">
        <f>IF(AND($A$468&lt;=BU$367,BU$367&lt;=$B$468),$CE468,"")</f>
        <v/>
      </c>
      <c r="XV468" s="269" t="str">
        <f>IF(AND($A$468&lt;=BU$367,BU$367&lt;=$B$468),((1/3)*$D$468),"")</f>
        <v/>
      </c>
      <c r="XW468" s="269" t="str">
        <f>IF(AND($A$468&lt;=BU$367,BU$367&lt;=$B$468),((2/3)*$D$468),"")</f>
        <v/>
      </c>
      <c r="XX468" s="269" t="str">
        <f>IF(AND($A$468&lt;=BU$367,BU$367&lt;=$B$468),$E$468,"")</f>
        <v/>
      </c>
      <c r="XY468" s="269" t="str">
        <f>IF(AND($A$468&lt;=BU$367,BU$367&lt;=$B$468),((1/3)*$E$468),"")</f>
        <v/>
      </c>
      <c r="XZ468" s="269" t="str">
        <f>IF(AND($A$468&lt;=BU$367,BU$367&lt;=$B$468),((2/3)*$E$468),"")</f>
        <v/>
      </c>
      <c r="YA468" s="269" t="str">
        <f>IF(AND($A$468&lt;=BV$367,BV$367&lt;=$B$468),$C$468,"")</f>
        <v/>
      </c>
      <c r="YB468" s="269" t="str">
        <f>IF(AND($A$468&lt;=BV$367,BV$367&lt;=$B$468),((1/3)*$C$468),"")</f>
        <v/>
      </c>
      <c r="YC468" s="269" t="str">
        <f>IF(AND($A$468&lt;=BV$367,BV$367&lt;=$B$468),((2/3)*$C$468),"")</f>
        <v/>
      </c>
      <c r="YD468" s="269" t="str">
        <f>IF(AND($A$468&lt;=BV$367,BV$367&lt;=$B$468),$CE468,"")</f>
        <v/>
      </c>
      <c r="YE468" s="269" t="str">
        <f>IF(AND($A$468&lt;=BV$367,BV$367&lt;=$B$468),((1/3)*$D$468),"")</f>
        <v/>
      </c>
      <c r="YF468" s="269" t="str">
        <f>IF(AND($A$468&lt;=BV$367,BV$367&lt;=$B$468),((2/3)*$D$468),"")</f>
        <v/>
      </c>
      <c r="YG468" s="269" t="str">
        <f>IF(AND($A$468&lt;=BV$367,BV$367&lt;=$B$468),$E$468,"")</f>
        <v/>
      </c>
      <c r="YH468" s="269" t="str">
        <f>IF(AND($A$468&lt;=BV$367,BV$367&lt;=$B$468),((1/3)*$E$468),"")</f>
        <v/>
      </c>
      <c r="YI468" s="269" t="str">
        <f>IF(AND($A$468&lt;=BV$367,BV$367&lt;=$B$468),((2/3)*$E$468),"")</f>
        <v/>
      </c>
      <c r="YJ468" s="269" t="str">
        <f>IF(AND($A$468&lt;=BW$367,BW$367&lt;=$B$468),$C$468,"")</f>
        <v/>
      </c>
      <c r="YK468" s="269" t="str">
        <f>IF(AND($A$468&lt;=BW$367,BW$367&lt;=$B$468),((1/3)*$C$468),"")</f>
        <v/>
      </c>
      <c r="YL468" s="269" t="str">
        <f>IF(AND($A$468&lt;=BW$367,BW$367&lt;=$B$468),((2/3)*$C$468),"")</f>
        <v/>
      </c>
      <c r="YM468" s="269" t="str">
        <f>IF(AND($A$468&lt;=BW$367,BW$367&lt;=$B$468),$CE468,"")</f>
        <v/>
      </c>
      <c r="YN468" s="269" t="str">
        <f>IF(AND($A$468&lt;=BW$367,BW$367&lt;=$B$468),((1/3)*$D$468),"")</f>
        <v/>
      </c>
      <c r="YO468" s="269" t="str">
        <f>IF(AND($A$468&lt;=BW$367,BW$367&lt;=$B$468),((2/3)*$D$468),"")</f>
        <v/>
      </c>
      <c r="YP468" s="269" t="str">
        <f>IF(AND($A$468&lt;=BW$367,BW$367&lt;=$B$468),$E$468,"")</f>
        <v/>
      </c>
      <c r="YQ468" s="269" t="str">
        <f>IF(AND($A$468&lt;=BW$367,BW$367&lt;=$B$468),((1/3)*$E$468),"")</f>
        <v/>
      </c>
      <c r="YR468" s="269" t="str">
        <f>IF(AND($A$468&lt;=BW$367,BW$367&lt;=$B$468),((2/3)*$E$468),"")</f>
        <v/>
      </c>
      <c r="YS468" s="269" t="str">
        <f>IF(AND($A$468&lt;=BX$367,BX$367&lt;=$B$468),$C$468,"")</f>
        <v/>
      </c>
      <c r="YT468" s="269" t="str">
        <f>IF(AND($A$468&lt;=BX$367,BX$367&lt;=$B$468),((1/3)*$C$468),"")</f>
        <v/>
      </c>
      <c r="YU468" s="269" t="str">
        <f>IF(AND($A$468&lt;=BX$367,BX$367&lt;=$B$468),((2/3)*$C$468),"")</f>
        <v/>
      </c>
      <c r="YV468" s="269" t="str">
        <f>IF(AND($A$468&lt;=BX$367,BX$367&lt;=$B$468),$CE468,"")</f>
        <v/>
      </c>
      <c r="YW468" s="269" t="str">
        <f>IF(AND($A$468&lt;=BX$367,BX$367&lt;=$B$468),((1/3)*$D$468),"")</f>
        <v/>
      </c>
      <c r="YX468" s="269" t="str">
        <f>IF(AND($A$468&lt;=BX$367,BX$367&lt;=$B$468),((2/3)*$D$468),"")</f>
        <v/>
      </c>
      <c r="YY468" s="269" t="str">
        <f>IF(AND($A$468&lt;=BX$367,BX$367&lt;=$B$468),$E$468,"")</f>
        <v/>
      </c>
      <c r="YZ468" s="269" t="str">
        <f>IF(AND($A$468&lt;=BX$367,BX$367&lt;=$B$468),((1/3)*$E$468),"")</f>
        <v/>
      </c>
      <c r="ZA468" s="269" t="str">
        <f>IF(AND($A$468&lt;=BX$367,BX$367&lt;=$B$468),((2/3)*$E$468),"")</f>
        <v/>
      </c>
      <c r="ZB468" s="269" t="str">
        <f>IF(AND($A$468&lt;=BY$367,BY$367&lt;=$B$468),$C$468,"")</f>
        <v/>
      </c>
      <c r="ZC468" s="269" t="str">
        <f>IF(AND($A$468&lt;=BY$367,BY$367&lt;=$B$468),((1/3)*$C$468),"")</f>
        <v/>
      </c>
      <c r="ZD468" s="269" t="str">
        <f>IF(AND($A$468&lt;=BY$367,BY$367&lt;=$B$468),((2/3)*$C$468),"")</f>
        <v/>
      </c>
      <c r="ZE468" s="269" t="str">
        <f>IF(AND($A$468&lt;=BY$367,BY$367&lt;=$B$468),$CE468,"")</f>
        <v/>
      </c>
      <c r="ZF468" s="269" t="str">
        <f>IF(AND($A$468&lt;=BY$367,BY$367&lt;=$B$468),((1/3)*$D$468),"")</f>
        <v/>
      </c>
      <c r="ZG468" s="269" t="str">
        <f>IF(AND($A$468&lt;=BY$367,BY$367&lt;=$B$468),((2/3)*$D$468),"")</f>
        <v/>
      </c>
      <c r="ZH468" s="269" t="str">
        <f>IF(AND($A$468&lt;=BY$367,BY$367&lt;=$B$468),$E$468,"")</f>
        <v/>
      </c>
      <c r="ZI468" s="269" t="str">
        <f>IF(AND($A$468&lt;=BY$367,BY$367&lt;=$B$468),((1/3)*$E$468),"")</f>
        <v/>
      </c>
      <c r="ZJ468" s="269" t="str">
        <f>IF(AND($A$468&lt;=BY$367,BY$367&lt;=$B$468),((2/3)*$E$468),"")</f>
        <v/>
      </c>
      <c r="ZK468" s="269" t="str">
        <f>IF(AND($A$468&lt;=BZ$367,BZ$367&lt;=$B$468),$C$468,"")</f>
        <v/>
      </c>
      <c r="ZL468" s="269" t="str">
        <f>IF(AND($A$468&lt;=BZ$367,BZ$367&lt;=$B$468),((1/3)*$C$468),"")</f>
        <v/>
      </c>
      <c r="ZM468" s="269" t="str">
        <f>IF(AND($A$468&lt;=BZ$367,BZ$367&lt;=$B$468),((2/3)*$C$468),"")</f>
        <v/>
      </c>
      <c r="ZN468" s="269" t="str">
        <f>IF(AND($A$468&lt;=BZ$367,BZ$367&lt;=$B$468),$CE468,"")</f>
        <v/>
      </c>
      <c r="ZO468" s="269" t="str">
        <f>IF(AND($A$468&lt;=BZ$367,BZ$367&lt;=$B$468),((1/3)*$D$468),"")</f>
        <v/>
      </c>
      <c r="ZP468" s="269" t="str">
        <f>IF(AND($A$468&lt;=BZ$367,BZ$367&lt;=$B$468),((2/3)*$D$468),"")</f>
        <v/>
      </c>
      <c r="ZQ468" s="269" t="str">
        <f>IF(AND($A$468&lt;=BZ$367,BZ$367&lt;=$B$468),$E$468,"")</f>
        <v/>
      </c>
      <c r="ZR468" s="269" t="str">
        <f>IF(AND($A$468&lt;=BZ$367,BZ$367&lt;=$B$468),((1/3)*$E$468),"")</f>
        <v/>
      </c>
      <c r="ZS468" s="269" t="str">
        <f>IF(AND($A$468&lt;=BZ$367,BZ$367&lt;=$B$468),((2/3)*$E$468),"")</f>
        <v/>
      </c>
      <c r="ZT468" s="269" t="str">
        <f>IF(AND($A$468&lt;=CA$367,CA$367&lt;=$B$468),$C$468,"")</f>
        <v/>
      </c>
      <c r="ZU468" s="269" t="str">
        <f>IF(AND($A$468&lt;=CA$367,CA$367&lt;=$B$468),((1/3)*$C$468),"")</f>
        <v/>
      </c>
      <c r="ZV468" s="269" t="str">
        <f>IF(AND($A$468&lt;=CA$367,CA$367&lt;=$B$468),((2/3)*$C$468),"")</f>
        <v/>
      </c>
      <c r="ZW468" s="269" t="str">
        <f>IF(AND($A$468&lt;=CA$367,CA$367&lt;=$B$468),$CE468,"")</f>
        <v/>
      </c>
      <c r="ZX468" s="269" t="str">
        <f>IF(AND($A$468&lt;=CA$367,CA$367&lt;=$B$468),((1/3)*$D$468),"")</f>
        <v/>
      </c>
      <c r="ZY468" s="269" t="str">
        <f>IF(AND($A$468&lt;=CA$367,CA$367&lt;=$B$468),((2/3)*$D$468),"")</f>
        <v/>
      </c>
      <c r="ZZ468" s="269" t="str">
        <f>IF(AND($A$468&lt;=CA$367,CA$367&lt;=$B$468),$E$468,"")</f>
        <v/>
      </c>
      <c r="AAA468" s="269" t="str">
        <f>IF(AND($A$468&lt;=CA$367,CA$367&lt;=$B$468),((1/3)*$E$468),"")</f>
        <v/>
      </c>
      <c r="AAB468" s="269" t="str">
        <f>IF(AND($A$468&lt;=CA$367,CA$367&lt;=$B$468),((2/3)*$E$468),"")</f>
        <v/>
      </c>
      <c r="AAC468" s="269" t="str">
        <f>IF(AND($A$468&lt;=CB$367,CB$367&lt;=$B$468),$C$468,"")</f>
        <v/>
      </c>
      <c r="AAD468" s="269" t="str">
        <f>IF(AND($A$468&lt;=CB$367,CB$367&lt;=$B$468),((1/3)*$C$468),"")</f>
        <v/>
      </c>
      <c r="AAE468" s="269" t="str">
        <f>IF(AND($A$468&lt;=CB$367,CB$367&lt;=$B$468),((2/3)*$C$468),"")</f>
        <v/>
      </c>
      <c r="AAF468" s="269" t="str">
        <f>IF(AND($A$468&lt;=CB$367,CB$367&lt;=$B$468),$CE468,"")</f>
        <v/>
      </c>
      <c r="AAG468" s="269" t="str">
        <f>IF(AND($A$468&lt;=CB$367,CB$367&lt;=$B$468),((1/3)*$D$468),"")</f>
        <v/>
      </c>
      <c r="AAH468" s="269" t="str">
        <f>IF(AND($A$468&lt;=CB$367,CB$367&lt;=$B$468),((2/3)*$D$468),"")</f>
        <v/>
      </c>
      <c r="AAI468" s="269" t="str">
        <f>IF(AND($A$468&lt;=CB$367,CB$367&lt;=$B$468),$E$468,"")</f>
        <v/>
      </c>
      <c r="AAJ468" s="269" t="str">
        <f>IF(AND($A$468&lt;=CB$367,CB$367&lt;=$B$468),((1/3)*$E$468),"")</f>
        <v/>
      </c>
      <c r="AAK468" s="269" t="str">
        <f>IF(AND($A$468&lt;=CB$367,CB$367&lt;=$B$468),((2/3)*$E$468),"")</f>
        <v/>
      </c>
      <c r="AAL468" s="269" t="str">
        <f>IF(AND($A$468&lt;=CC$367,CC$367&lt;=$B$468),$C$468,"")</f>
        <v/>
      </c>
      <c r="AAM468" s="269" t="str">
        <f>IF(AND($A$468&lt;=CC$367,CC$367&lt;=$B$468),((1/3)*$C$468),"")</f>
        <v/>
      </c>
      <c r="AAN468" s="269" t="str">
        <f>IF(AND($A$468&lt;=CC$367,CC$367&lt;=$B$468),((2/3)*$C$468),"")</f>
        <v/>
      </c>
      <c r="AAO468" s="269" t="str">
        <f>IF(AND($A$468&lt;=CC$367,CC$367&lt;=$B$468),$CE468,"")</f>
        <v/>
      </c>
      <c r="AAP468" s="269" t="str">
        <f>IF(AND($A$468&lt;=CC$367,CC$367&lt;=$B$468),((1/3)*$D$468),"")</f>
        <v/>
      </c>
      <c r="AAQ468" s="269" t="str">
        <f>IF(AND($A$468&lt;=CC$367,CC$367&lt;=$B$468),((2/3)*$D$468),"")</f>
        <v/>
      </c>
      <c r="AAR468" s="269" t="str">
        <f>IF(AND($A$468&lt;=CC$367,CC$367&lt;=$B$468),$E$468,"")</f>
        <v/>
      </c>
      <c r="AAS468" s="269" t="str">
        <f>IF(AND($A$468&lt;=CC$367,CC$367&lt;=$B$468),((1/3)*$E$468),"")</f>
        <v/>
      </c>
      <c r="AAT468" s="269" t="str">
        <f>IF(AND($A$468&lt;=CC$367,CC$367&lt;=$B$468),((2/3)*$E$468),"")</f>
        <v/>
      </c>
      <c r="AAU468" s="269" t="str">
        <f>IF(AND($A$468&lt;=CD$367,CD$367&lt;=$B$468),$C$468,"")</f>
        <v/>
      </c>
      <c r="AAV468" s="269" t="str">
        <f>IF(AND($A$468&lt;=CD$367,CD$367&lt;=$B$468),((1/3)*$C$468),"")</f>
        <v/>
      </c>
      <c r="AAW468" s="269" t="str">
        <f>IF(AND($A$468&lt;=CD$367,CD$367&lt;=$B$468),((2/3)*$C$468),"")</f>
        <v/>
      </c>
      <c r="AAX468" s="269" t="str">
        <f>IF(AND($A$468&lt;=CD$367,CD$367&lt;=$B$468),$CE468,"")</f>
        <v/>
      </c>
      <c r="AAY468" s="269" t="str">
        <f>IF(AND($A$468&lt;=CD$367,CD$367&lt;=$B$468),((1/3)*$D$468),"")</f>
        <v/>
      </c>
      <c r="AAZ468" s="269" t="str">
        <f>IF(AND($A$468&lt;=CD$367,CD$367&lt;=$B$468),((2/3)*$D$468),"")</f>
        <v/>
      </c>
      <c r="ABA468" s="269" t="str">
        <f>IF(AND($A$468&lt;=CD$367,CD$367&lt;=$B$468),$E$468,"")</f>
        <v/>
      </c>
      <c r="ABB468" s="269" t="str">
        <f>IF(AND($A$468&lt;=CD$367,CD$367&lt;=$B$468),((1/3)*$E$468),"")</f>
        <v/>
      </c>
      <c r="ABC468" s="269" t="str">
        <f>IF(AND($A$468&lt;=CD$367,CD$367&lt;=$B$468),((2/3)*$E$468),"")</f>
        <v/>
      </c>
      <c r="ABD468" s="269" t="str">
        <f>IF(AND($A$468&lt;=CE$367,CE$367&lt;=$B$468),$C$468,"")</f>
        <v/>
      </c>
      <c r="ABE468" s="269" t="str">
        <f>IF(AND($A$468&lt;=CE$367,CE$367&lt;=$B$468),((1/3)*$C$468),"")</f>
        <v/>
      </c>
      <c r="ABF468" s="269" t="str">
        <f>IF(AND($A$468&lt;=CE$367,CE$367&lt;=$B$468),((2/3)*$C$468),"")</f>
        <v/>
      </c>
      <c r="ABG468" s="269" t="str">
        <f>IF(AND($A$468&lt;=CE$367,CE$367&lt;=$B$468),$CE468,"")</f>
        <v/>
      </c>
      <c r="ABH468" s="269" t="str">
        <f>IF(AND($A$468&lt;=CE$367,CE$367&lt;=$B$468),((1/3)*$D$468),"")</f>
        <v/>
      </c>
      <c r="ABI468" s="269" t="str">
        <f>IF(AND($A$468&lt;=CE$367,CE$367&lt;=$B$468),((2/3)*$D$468),"")</f>
        <v/>
      </c>
      <c r="ABJ468" s="269" t="str">
        <f>IF(AND($A$468&lt;=CE$367,CE$367&lt;=$B$468),$E$468,"")</f>
        <v/>
      </c>
      <c r="ABK468" s="269" t="str">
        <f>IF(AND($A$468&lt;=CE$367,CE$367&lt;=$B$468),((1/3)*$E$468),"")</f>
        <v/>
      </c>
      <c r="ABL468" s="269" t="str">
        <f>IF(AND($A$468&lt;=CE$367,CE$367&lt;=$B$468),((2/3)*$E$468),"")</f>
        <v/>
      </c>
      <c r="ABM468" s="269" t="str">
        <f>IF(AND($A$468&lt;=CF$367,CF$367&lt;=$B$468),$C$468,"")</f>
        <v/>
      </c>
      <c r="ABN468" s="269" t="str">
        <f>IF(AND($A$468&lt;=CF$367,CF$367&lt;=$B$468),((1/3)*$C$468),"")</f>
        <v/>
      </c>
      <c r="ABO468" s="269" t="str">
        <f>IF(AND($A$468&lt;=CF$367,CF$367&lt;=$B$468),((2/3)*$C$468),"")</f>
        <v/>
      </c>
      <c r="ABP468" s="269" t="str">
        <f>IF(AND($A$468&lt;=CF$367,CF$367&lt;=$B$468),$CE468,"")</f>
        <v/>
      </c>
      <c r="ABQ468" s="269" t="str">
        <f>IF(AND($A$468&lt;=CF$367,CF$367&lt;=$B$468),((1/3)*$D$468),"")</f>
        <v/>
      </c>
      <c r="ABR468" s="269" t="str">
        <f>IF(AND($A$468&lt;=CF$367,CF$367&lt;=$B$468),((2/3)*$D$468),"")</f>
        <v/>
      </c>
      <c r="ABS468" s="269" t="str">
        <f>IF(AND($A$468&lt;=CF$367,CF$367&lt;=$B$468),$E$468,"")</f>
        <v/>
      </c>
      <c r="ABT468" s="269" t="str">
        <f>IF(AND($A$468&lt;=CF$367,CF$367&lt;=$B$468),((1/3)*$E$468),"")</f>
        <v/>
      </c>
      <c r="ABU468" s="269" t="str">
        <f>IF(AND($A$468&lt;=CF$367,CF$367&lt;=$B$468),((2/3)*$E$468),"")</f>
        <v/>
      </c>
      <c r="ABV468" s="269" t="str">
        <f>IF(AND($A$468&lt;=CG$367,CG$367&lt;=$B$468),$C$468,"")</f>
        <v/>
      </c>
      <c r="ABW468" s="269" t="str">
        <f>IF(AND($A$468&lt;=CG$367,CG$367&lt;=$B$468),((1/3)*$C$468),"")</f>
        <v/>
      </c>
      <c r="ABX468" s="269" t="str">
        <f>IF(AND($A$468&lt;=CG$367,CG$367&lt;=$B$468),((2/3)*$C$468),"")</f>
        <v/>
      </c>
      <c r="ABY468" s="269" t="str">
        <f>IF(AND($A$468&lt;=CG$367,CG$367&lt;=$B$468),$CE468,"")</f>
        <v/>
      </c>
      <c r="ABZ468" s="269" t="str">
        <f>IF(AND($A$468&lt;=CG$367,CG$367&lt;=$B$468),((1/3)*$D$468),"")</f>
        <v/>
      </c>
      <c r="ACA468" s="269" t="str">
        <f>IF(AND($A$468&lt;=CG$367,CG$367&lt;=$B$468),((2/3)*$D$468),"")</f>
        <v/>
      </c>
      <c r="ACB468" s="269" t="str">
        <f>IF(AND($A$468&lt;=CG$367,CG$367&lt;=$B$468),$E$468,"")</f>
        <v/>
      </c>
      <c r="ACC468" s="269" t="str">
        <f>IF(AND($A$468&lt;=CG$367,CG$367&lt;=$B$468),((1/3)*$E$468),"")</f>
        <v/>
      </c>
      <c r="ACD468" s="269" t="str">
        <f>IF(AND($A$468&lt;=CG$367,CG$367&lt;=$B$468),((2/3)*$E$468),"")</f>
        <v/>
      </c>
      <c r="ACE468" s="269" t="str">
        <f>IF(AND($A$468&lt;=CH$367,CH$367&lt;=$B$468),$C$468,"")</f>
        <v/>
      </c>
      <c r="ACF468" s="269" t="str">
        <f>IF(AND($A$468&lt;=CH$367,CH$367&lt;=$B$468),((1/3)*$C$468),"")</f>
        <v/>
      </c>
      <c r="ACG468" s="269" t="str">
        <f>IF(AND($A$468&lt;=CH$367,CH$367&lt;=$B$468),((2/3)*$C$468),"")</f>
        <v/>
      </c>
      <c r="ACH468" s="269" t="str">
        <f>IF(AND($A$468&lt;=CH$367,CH$367&lt;=$B$468),$CE468,"")</f>
        <v/>
      </c>
      <c r="ACI468" s="269" t="str">
        <f>IF(AND($A$468&lt;=CH$367,CH$367&lt;=$B$468),((1/3)*$D$468),"")</f>
        <v/>
      </c>
      <c r="ACJ468" s="269" t="str">
        <f>IF(AND($A$468&lt;=CH$367,CH$367&lt;=$B$468),((2/3)*$D$468),"")</f>
        <v/>
      </c>
      <c r="ACK468" s="269" t="str">
        <f>IF(AND($A$468&lt;=CH$367,CH$367&lt;=$B$468),$E$468,"")</f>
        <v/>
      </c>
      <c r="ACL468" s="269" t="str">
        <f>IF(AND($A$468&lt;=CH$367,CH$367&lt;=$B$468),((1/3)*$E$468),"")</f>
        <v/>
      </c>
      <c r="ACM468" s="269" t="str">
        <f>IF(AND($A$468&lt;=CH$367,CH$367&lt;=$B$468),((2/3)*$E$468),"")</f>
        <v/>
      </c>
      <c r="ACN468" s="269" t="str">
        <f>IF(AND($A$468&lt;=CI$367,CI$367&lt;=$B$468),$C$468,"")</f>
        <v/>
      </c>
      <c r="ACO468" s="269" t="str">
        <f>IF(AND($A$468&lt;=CI$367,CI$367&lt;=$B$468),((1/3)*$C$468),"")</f>
        <v/>
      </c>
      <c r="ACP468" s="269" t="str">
        <f>IF(AND($A$468&lt;=CI$367,CI$367&lt;=$B$468),((2/3)*$C$468),"")</f>
        <v/>
      </c>
      <c r="ACQ468" s="269" t="str">
        <f>IF(AND($A$468&lt;=CI$367,CI$367&lt;=$B$468),$CE468,"")</f>
        <v/>
      </c>
      <c r="ACR468" s="269" t="str">
        <f>IF(AND($A$468&lt;=CI$367,CI$367&lt;=$B$468),((1/3)*$D$468),"")</f>
        <v/>
      </c>
      <c r="ACS468" s="269" t="str">
        <f>IF(AND($A$468&lt;=CI$367,CI$367&lt;=$B$468),((2/3)*$D$468),"")</f>
        <v/>
      </c>
      <c r="ACT468" s="269" t="str">
        <f>IF(AND($A$468&lt;=CI$367,CI$367&lt;=$B$468),$E$468,"")</f>
        <v/>
      </c>
      <c r="ACU468" s="269" t="str">
        <f>IF(AND($A$468&lt;=CI$367,CI$367&lt;=$B$468),((1/3)*$E$468),"")</f>
        <v/>
      </c>
      <c r="ACV468" s="269" t="str">
        <f>IF(AND($A$468&lt;=CI$367,CI$367&lt;=$B$468),((2/3)*$E$468),"")</f>
        <v/>
      </c>
      <c r="ACW468" s="269" t="str">
        <f>IF(AND($A$468&lt;=CJ$367,CJ$367&lt;=$B$468),$C$468,"")</f>
        <v/>
      </c>
      <c r="ACX468" s="269" t="str">
        <f>IF(AND($A$468&lt;=CJ$367,CJ$367&lt;=$B$468),((1/3)*$C$468),"")</f>
        <v/>
      </c>
      <c r="ACY468" s="269" t="str">
        <f>IF(AND($A$468&lt;=CJ$367,CJ$367&lt;=$B$468),((2/3)*$C$468),"")</f>
        <v/>
      </c>
      <c r="ACZ468" s="269" t="str">
        <f>IF(AND($A$468&lt;=CJ$367,CJ$367&lt;=$B$468),$CE468,"")</f>
        <v/>
      </c>
      <c r="ADA468" s="269" t="str">
        <f>IF(AND($A$468&lt;=CJ$367,CJ$367&lt;=$B$468),((1/3)*$D$468),"")</f>
        <v/>
      </c>
      <c r="ADB468" s="269" t="str">
        <f>IF(AND($A$468&lt;=CJ$367,CJ$367&lt;=$B$468),((2/3)*$D$468),"")</f>
        <v/>
      </c>
      <c r="ADC468" s="269" t="str">
        <f>IF(AND($A$468&lt;=CJ$367,CJ$367&lt;=$B$468),$E$468,"")</f>
        <v/>
      </c>
      <c r="ADD468" s="269" t="str">
        <f>IF(AND($A$468&lt;=CJ$367,CJ$367&lt;=$B$468),((1/3)*$E$468),"")</f>
        <v/>
      </c>
      <c r="ADE468" s="269" t="str">
        <f>IF(AND($A$468&lt;=CJ$367,CJ$367&lt;=$B$468),((2/3)*$E$468),"")</f>
        <v/>
      </c>
      <c r="ADF468" s="269" t="str">
        <f>IF(AND($A$468&lt;=CK$367,CK$367&lt;=$B$468),$C$468,"")</f>
        <v/>
      </c>
      <c r="ADG468" s="269" t="str">
        <f>IF(AND($A$468&lt;=CK$367,CK$367&lt;=$B$468),((1/3)*$C$468),"")</f>
        <v/>
      </c>
      <c r="ADH468" s="269" t="str">
        <f>IF(AND($A$468&lt;=CK$367,CK$367&lt;=$B$468),((2/3)*$C$468),"")</f>
        <v/>
      </c>
      <c r="ADI468" s="269" t="str">
        <f>IF(AND($A$468&lt;=CK$367,CK$367&lt;=$B$468),$CE468,"")</f>
        <v/>
      </c>
      <c r="ADJ468" s="269" t="str">
        <f>IF(AND($A$468&lt;=CK$367,CK$367&lt;=$B$468),((1/3)*$D$468),"")</f>
        <v/>
      </c>
      <c r="ADK468" s="269" t="str">
        <f>IF(AND($A$468&lt;=CK$367,CK$367&lt;=$B$468),((2/3)*$D$468),"")</f>
        <v/>
      </c>
      <c r="ADL468" s="269" t="str">
        <f>IF(AND($A$468&lt;=CK$367,CK$367&lt;=$B$468),$E$468,"")</f>
        <v/>
      </c>
      <c r="ADM468" s="269" t="str">
        <f>IF(AND($A$468&lt;=CK$367,CK$367&lt;=$B$468),((1/3)*$E$468),"")</f>
        <v/>
      </c>
      <c r="ADN468" s="269" t="str">
        <f>IF(AND($A$468&lt;=CK$367,CK$367&lt;=$B$468),((2/3)*$E$468),"")</f>
        <v/>
      </c>
      <c r="ADO468" s="269" t="str">
        <f>IF(AND($A$468&lt;=CL$367,CL$367&lt;=$B$468),$C$468,"")</f>
        <v/>
      </c>
      <c r="ADP468" s="269" t="str">
        <f>IF(AND($A$468&lt;=CL$367,CL$367&lt;=$B$468),((1/3)*$C$468),"")</f>
        <v/>
      </c>
      <c r="ADQ468" s="269" t="str">
        <f>IF(AND($A$468&lt;=CL$367,CL$367&lt;=$B$468),((2/3)*$C$468),"")</f>
        <v/>
      </c>
      <c r="ADR468" s="269" t="str">
        <f>IF(AND($A$468&lt;=CL$367,CL$367&lt;=$B$468),$CE468,"")</f>
        <v/>
      </c>
      <c r="ADS468" s="269" t="str">
        <f>IF(AND($A$468&lt;=CL$367,CL$367&lt;=$B$468),((1/3)*$D$468),"")</f>
        <v/>
      </c>
      <c r="ADT468" s="269" t="str">
        <f>IF(AND($A$468&lt;=CL$367,CL$367&lt;=$B$468),((2/3)*$D$468),"")</f>
        <v/>
      </c>
      <c r="ADU468" s="269" t="str">
        <f>IF(AND($A$468&lt;=CL$367,CL$367&lt;=$B$468),$E$468,"")</f>
        <v/>
      </c>
      <c r="ADV468" s="269" t="str">
        <f>IF(AND($A$468&lt;=CL$367,CL$367&lt;=$B$468),((1/3)*$E$468),"")</f>
        <v/>
      </c>
      <c r="ADW468" s="269" t="str">
        <f>IF(AND($A$468&lt;=CL$367,CL$367&lt;=$B$468),((2/3)*$E$468),"")</f>
        <v/>
      </c>
      <c r="ADX468" s="269" t="str">
        <f>IF(AND($A$468&lt;=CM$367,CM$367&lt;=$B$468),$C$468,"")</f>
        <v/>
      </c>
      <c r="ADY468" s="269" t="str">
        <f>IF(AND($A$468&lt;=CM$367,CM$367&lt;=$B$468),((1/3)*$C$468),"")</f>
        <v/>
      </c>
      <c r="ADZ468" s="269" t="str">
        <f>IF(AND($A$468&lt;=CM$367,CM$367&lt;=$B$468),((2/3)*$C$468),"")</f>
        <v/>
      </c>
      <c r="AEA468" s="269" t="str">
        <f>IF(AND($A$468&lt;=CM$367,CM$367&lt;=$B$468),$CE468,"")</f>
        <v/>
      </c>
      <c r="AEB468" s="269" t="str">
        <f>IF(AND($A$468&lt;=CM$367,CM$367&lt;=$B$468),((1/3)*$D$468),"")</f>
        <v/>
      </c>
      <c r="AEC468" s="269" t="str">
        <f>IF(AND($A$468&lt;=CM$367,CM$367&lt;=$B$468),((2/3)*$D$468),"")</f>
        <v/>
      </c>
      <c r="AED468" s="269" t="str">
        <f>IF(AND($A$468&lt;=CM$367,CM$367&lt;=$B$468),$E$468,"")</f>
        <v/>
      </c>
      <c r="AEE468" s="269" t="str">
        <f>IF(AND($A$468&lt;=CM$367,CM$367&lt;=$B$468),((1/3)*$E$468),"")</f>
        <v/>
      </c>
      <c r="AEF468" s="269" t="str">
        <f>IF(AND($A$468&lt;=CM$367,CM$367&lt;=$B$468),((2/3)*$E$468),"")</f>
        <v/>
      </c>
      <c r="AEG468" s="269" t="str">
        <f>IF(AND($A$468&lt;=CN$367,CN$367&lt;=$B$468),$C$468,"")</f>
        <v/>
      </c>
      <c r="AEH468" s="269" t="str">
        <f>IF(AND($A$468&lt;=CN$367,CN$367&lt;=$B$468),((1/3)*$C$468),"")</f>
        <v/>
      </c>
      <c r="AEI468" s="269" t="str">
        <f>IF(AND($A$468&lt;=CN$367,CN$367&lt;=$B$468),((2/3)*$C$468),"")</f>
        <v/>
      </c>
      <c r="AEJ468" s="269" t="str">
        <f>IF(AND($A$468&lt;=CN$367,CN$367&lt;=$B$468),$CE468,"")</f>
        <v/>
      </c>
      <c r="AEK468" s="269" t="str">
        <f>IF(AND($A$468&lt;=CN$367,CN$367&lt;=$B$468),((1/3)*$D$468),"")</f>
        <v/>
      </c>
      <c r="AEL468" s="269" t="str">
        <f>IF(AND($A$468&lt;=CN$367,CN$367&lt;=$B$468),((2/3)*$D$468),"")</f>
        <v/>
      </c>
      <c r="AEM468" s="269" t="str">
        <f>IF(AND($A$468&lt;=CN$367,CN$367&lt;=$B$468),$E$468,"")</f>
        <v/>
      </c>
      <c r="AEN468" s="269" t="str">
        <f>IF(AND($A$468&lt;=CN$367,CN$367&lt;=$B$468),((1/3)*$E$468),"")</f>
        <v/>
      </c>
      <c r="AEO468" s="269" t="str">
        <f>IF(AND($A$468&lt;=CN$367,CN$367&lt;=$B$468),((2/3)*$E$468),"")</f>
        <v/>
      </c>
      <c r="AEP468" s="269" t="str">
        <f>IF(AND($A$468&lt;=CO$367,CO$367&lt;=$B$468),$C$468,"")</f>
        <v/>
      </c>
      <c r="AEQ468" s="269" t="str">
        <f>IF(AND($A$468&lt;=CO$367,CO$367&lt;=$B$468),((1/3)*$C$468),"")</f>
        <v/>
      </c>
      <c r="AER468" s="269" t="str">
        <f>IF(AND($A$468&lt;=CO$367,CO$367&lt;=$B$468),((2/3)*$C$468),"")</f>
        <v/>
      </c>
      <c r="AES468" s="269" t="str">
        <f>IF(AND($A$468&lt;=CO$367,CO$367&lt;=$B$468),$CE468,"")</f>
        <v/>
      </c>
      <c r="AET468" s="269" t="str">
        <f>IF(AND($A$468&lt;=CO$367,CO$367&lt;=$B$468),((1/3)*$D$468),"")</f>
        <v/>
      </c>
      <c r="AEU468" s="269" t="str">
        <f>IF(AND($A$468&lt;=CO$367,CO$367&lt;=$B$468),((2/3)*$D$468),"")</f>
        <v/>
      </c>
      <c r="AEV468" s="269" t="str">
        <f>IF(AND($A$468&lt;=CO$367,CO$367&lt;=$B$468),$E$468,"")</f>
        <v/>
      </c>
      <c r="AEW468" s="269" t="str">
        <f>IF(AND($A$468&lt;=CO$367,CO$367&lt;=$B$468),((1/3)*$E$468),"")</f>
        <v/>
      </c>
      <c r="AEX468" s="269" t="str">
        <f>IF(AND($A$468&lt;=CO$367,CO$367&lt;=$B$468),((2/3)*$E$468),"")</f>
        <v/>
      </c>
      <c r="AEY468" s="269" t="str">
        <f>IF(AND($A$468&lt;=CP$367,CP$367&lt;=$B$468),$C$468,"")</f>
        <v/>
      </c>
      <c r="AEZ468" s="269" t="str">
        <f>IF(AND($A$468&lt;=CP$367,CP$367&lt;=$B$468),((1/3)*$C$468),"")</f>
        <v/>
      </c>
      <c r="AFA468" s="269" t="str">
        <f>IF(AND($A$468&lt;=CP$367,CP$367&lt;=$B$468),((2/3)*$C$468),"")</f>
        <v/>
      </c>
      <c r="AFB468" s="269" t="str">
        <f>IF(AND($A$468&lt;=CP$367,CP$367&lt;=$B$468),$CE468,"")</f>
        <v/>
      </c>
      <c r="AFC468" s="269" t="str">
        <f>IF(AND($A$468&lt;=CP$367,CP$367&lt;=$B$468),((1/3)*$D$468),"")</f>
        <v/>
      </c>
      <c r="AFD468" s="269" t="str">
        <f>IF(AND($A$468&lt;=CP$367,CP$367&lt;=$B$468),((2/3)*$D$468),"")</f>
        <v/>
      </c>
      <c r="AFE468" s="269" t="str">
        <f>IF(AND($A$468&lt;=CP$367,CP$367&lt;=$B$468),$E$468,"")</f>
        <v/>
      </c>
      <c r="AFF468" s="269" t="str">
        <f>IF(AND($A$468&lt;=CP$367,CP$367&lt;=$B$468),((1/3)*$E$468),"")</f>
        <v/>
      </c>
      <c r="AFG468" s="269" t="str">
        <f>IF(AND($A$468&lt;=CP$367,CP$367&lt;=$B$468),((2/3)*$E$468),"")</f>
        <v/>
      </c>
      <c r="AFH468" s="269" t="str">
        <f>IF(AND($A$468&lt;=CQ$367,CQ$367&lt;=$B$468),$C$468,"")</f>
        <v/>
      </c>
      <c r="AFI468" s="269" t="str">
        <f>IF(AND($A$468&lt;=CQ$367,CQ$367&lt;=$B$468),((1/3)*$C$468),"")</f>
        <v/>
      </c>
      <c r="AFJ468" s="269" t="str">
        <f>IF(AND($A$468&lt;=CQ$367,CQ$367&lt;=$B$468),((2/3)*$C$468),"")</f>
        <v/>
      </c>
      <c r="AFK468" s="269" t="str">
        <f>IF(AND($A$468&lt;=CQ$367,CQ$367&lt;=$B$468),$CE468,"")</f>
        <v/>
      </c>
      <c r="AFL468" s="269" t="str">
        <f>IF(AND($A$468&lt;=CQ$367,CQ$367&lt;=$B$468),((1/3)*$D$468),"")</f>
        <v/>
      </c>
      <c r="AFM468" s="269" t="str">
        <f>IF(AND($A$468&lt;=CQ$367,CQ$367&lt;=$B$468),((2/3)*$D$468),"")</f>
        <v/>
      </c>
      <c r="AFN468" s="269" t="str">
        <f>IF(AND($A$468&lt;=CQ$367,CQ$367&lt;=$B$468),$E$468,"")</f>
        <v/>
      </c>
      <c r="AFO468" s="269" t="str">
        <f>IF(AND($A$468&lt;=CQ$367,CQ$367&lt;=$B$468),((1/3)*$E$468),"")</f>
        <v/>
      </c>
      <c r="AFP468" s="269" t="str">
        <f>IF(AND($A$468&lt;=CQ$367,CQ$367&lt;=$B$468),((2/3)*$E$468),"")</f>
        <v/>
      </c>
      <c r="AFQ468" s="269" t="str">
        <f>IF(AND($A$468&lt;=CR$367,CR$367&lt;=$B$468),$C$468,"")</f>
        <v/>
      </c>
      <c r="AFR468" s="269" t="str">
        <f>IF(AND($A$468&lt;=CR$367,CR$367&lt;=$B$468),((1/3)*$C$468),"")</f>
        <v/>
      </c>
      <c r="AFS468" s="269" t="str">
        <f>IF(AND($A$468&lt;=CR$367,CR$367&lt;=$B$468),((2/3)*$C$468),"")</f>
        <v/>
      </c>
      <c r="AFT468" s="269" t="str">
        <f>IF(AND($A$468&lt;=CR$367,CR$367&lt;=$B$468),$CE468,"")</f>
        <v/>
      </c>
      <c r="AFU468" s="269" t="str">
        <f>IF(AND($A$468&lt;=CR$367,CR$367&lt;=$B$468),((1/3)*$D$468),"")</f>
        <v/>
      </c>
      <c r="AFV468" s="269" t="str">
        <f>IF(AND($A$468&lt;=CR$367,CR$367&lt;=$B$468),((2/3)*$D$468),"")</f>
        <v/>
      </c>
      <c r="AFW468" s="269" t="str">
        <f>IF(AND($A$468&lt;=CR$367,CR$367&lt;=$B$468),$E$468,"")</f>
        <v/>
      </c>
      <c r="AFX468" s="269" t="str">
        <f>IF(AND($A$468&lt;=CR$367,CR$367&lt;=$B$468),((1/3)*$E$468),"")</f>
        <v/>
      </c>
      <c r="AFY468" s="269" t="str">
        <f>IF(AND($A$468&lt;=CR$367,CR$367&lt;=$B$468),((2/3)*$E$468),"")</f>
        <v/>
      </c>
      <c r="AFZ468" s="269" t="str">
        <f>IF(AND($A$468&lt;=CS$367,CS$367&lt;=$B$468),$C$468,"")</f>
        <v/>
      </c>
      <c r="AGA468" s="269" t="str">
        <f>IF(AND($A$468&lt;=CS$367,CS$367&lt;=$B$468),((1/3)*$C$468),"")</f>
        <v/>
      </c>
      <c r="AGB468" s="269" t="str">
        <f>IF(AND($A$468&lt;=CS$367,CS$367&lt;=$B$468),((2/3)*$C$468),"")</f>
        <v/>
      </c>
      <c r="AGC468" s="269" t="str">
        <f>IF(AND($A$468&lt;=CS$367,CS$367&lt;=$B$468),$CE468,"")</f>
        <v/>
      </c>
      <c r="AGD468" s="269" t="str">
        <f>IF(AND($A$468&lt;=CS$367,CS$367&lt;=$B$468),((1/3)*$D$468),"")</f>
        <v/>
      </c>
      <c r="AGE468" s="269" t="str">
        <f>IF(AND($A$468&lt;=CS$367,CS$367&lt;=$B$468),((2/3)*$D$468),"")</f>
        <v/>
      </c>
      <c r="AGF468" s="269" t="str">
        <f>IF(AND($A$468&lt;=CS$367,CS$367&lt;=$B$468),$E$468,"")</f>
        <v/>
      </c>
      <c r="AGG468" s="269" t="str">
        <f>IF(AND($A$468&lt;=CS$367,CS$367&lt;=$B$468),((1/3)*$E$468),"")</f>
        <v/>
      </c>
      <c r="AGH468" s="269" t="str">
        <f>IF(AND($A$468&lt;=CS$367,CS$367&lt;=$B$468),((2/3)*$E$468),"")</f>
        <v/>
      </c>
      <c r="AGI468" s="269" t="str">
        <f>IF(AND($A$468&lt;=CT$367,CT$367&lt;=$B$468),$C$468,"")</f>
        <v/>
      </c>
      <c r="AGJ468" s="269" t="str">
        <f>IF(AND($A$468&lt;=CT$367,CT$367&lt;=$B$468),((1/3)*$C$468),"")</f>
        <v/>
      </c>
      <c r="AGK468" s="269" t="str">
        <f>IF(AND($A$468&lt;=CT$367,CT$367&lt;=$B$468),((2/3)*$C$468),"")</f>
        <v/>
      </c>
      <c r="AGL468" s="269" t="str">
        <f>IF(AND($A$468&lt;=CT$367,CT$367&lt;=$B$468),$CE468,"")</f>
        <v/>
      </c>
      <c r="AGM468" s="269" t="str">
        <f>IF(AND($A$468&lt;=CT$367,CT$367&lt;=$B$468),((1/3)*$D$468),"")</f>
        <v/>
      </c>
      <c r="AGN468" s="269" t="str">
        <f>IF(AND($A$468&lt;=CT$367,CT$367&lt;=$B$468),((2/3)*$D$468),"")</f>
        <v/>
      </c>
      <c r="AGO468" s="269" t="str">
        <f>IF(AND($A$468&lt;=CT$367,CT$367&lt;=$B$468),$E$468,"")</f>
        <v/>
      </c>
      <c r="AGP468" s="269" t="str">
        <f>IF(AND($A$468&lt;=CT$367,CT$367&lt;=$B$468),((1/3)*$E$468),"")</f>
        <v/>
      </c>
      <c r="AGQ468" s="269" t="str">
        <f>IF(AND($A$468&lt;=CT$367,CT$367&lt;=$B$468),((2/3)*$E$468),"")</f>
        <v/>
      </c>
      <c r="AGR468" s="269" t="str">
        <f>IF(AND($A$468&lt;=CU$367,CU$367&lt;=$B$468),$C$468,"")</f>
        <v/>
      </c>
      <c r="AGS468" s="269" t="str">
        <f>IF(AND($A$468&lt;=CU$367,CU$367&lt;=$B$468),((1/3)*$C$468),"")</f>
        <v/>
      </c>
      <c r="AGT468" s="269" t="str">
        <f>IF(AND($A$468&lt;=CU$367,CU$367&lt;=$B$468),((2/3)*$C$468),"")</f>
        <v/>
      </c>
      <c r="AGU468" s="269" t="str">
        <f>IF(AND($A$468&lt;=CU$367,CU$367&lt;=$B$468),$CE468,"")</f>
        <v/>
      </c>
      <c r="AGV468" s="269" t="str">
        <f>IF(AND($A$468&lt;=CU$367,CU$367&lt;=$B$468),((1/3)*$D$468),"")</f>
        <v/>
      </c>
      <c r="AGW468" s="269" t="str">
        <f>IF(AND($A$468&lt;=CU$367,CU$367&lt;=$B$468),((2/3)*$D$468),"")</f>
        <v/>
      </c>
      <c r="AGX468" s="269" t="str">
        <f>IF(AND($A$468&lt;=CU$367,CU$367&lt;=$B$468),$E$468,"")</f>
        <v/>
      </c>
      <c r="AGY468" s="269" t="str">
        <f>IF(AND($A$468&lt;=CU$367,CU$367&lt;=$B$468),((1/3)*$E$468),"")</f>
        <v/>
      </c>
      <c r="AGZ468" s="269" t="str">
        <f>IF(AND($A$468&lt;=CU$367,CU$367&lt;=$B$468),((2/3)*$E$468),"")</f>
        <v/>
      </c>
      <c r="AHA468" s="269" t="str">
        <f>IF(AND($A$468&lt;=CV$367,CV$367&lt;=$B$468),$C$468,"")</f>
        <v/>
      </c>
      <c r="AHB468" s="269" t="str">
        <f>IF(AND($A$468&lt;=CV$367,CV$367&lt;=$B$468),((1/3)*$C$468),"")</f>
        <v/>
      </c>
      <c r="AHC468" s="269" t="str">
        <f>IF(AND($A$468&lt;=CV$367,CV$367&lt;=$B$468),((2/3)*$C$468),"")</f>
        <v/>
      </c>
      <c r="AHD468" s="269" t="str">
        <f>IF(AND($A$468&lt;=CV$367,CV$367&lt;=$B$468),$CE468,"")</f>
        <v/>
      </c>
      <c r="AHE468" s="269" t="str">
        <f>IF(AND($A$468&lt;=CV$367,CV$367&lt;=$B$468),((1/3)*$D$468),"")</f>
        <v/>
      </c>
      <c r="AHF468" s="269" t="str">
        <f>IF(AND($A$468&lt;=CV$367,CV$367&lt;=$B$468),((2/3)*$D$468),"")</f>
        <v/>
      </c>
      <c r="AHG468" s="269" t="str">
        <f>IF(AND($A$468&lt;=CV$367,CV$367&lt;=$B$468),$E$468,"")</f>
        <v/>
      </c>
      <c r="AHH468" s="269" t="str">
        <f>IF(AND($A$468&lt;=CV$367,CV$367&lt;=$B$468),((1/3)*$E$468),"")</f>
        <v/>
      </c>
      <c r="AHI468" s="269" t="str">
        <f>IF(AND($A$468&lt;=CV$367,CV$367&lt;=$B$468),((2/3)*$E$468),"")</f>
        <v/>
      </c>
      <c r="AHJ468" s="269" t="str">
        <f>IF(AND($A$468&lt;=CW$367,CW$367&lt;=$B$468),$C$468,"")</f>
        <v/>
      </c>
      <c r="AHK468" s="269" t="str">
        <f>IF(AND($A$468&lt;=CW$367,CW$367&lt;=$B$468),((1/3)*$C$468),"")</f>
        <v/>
      </c>
      <c r="AHL468" s="269" t="str">
        <f>IF(AND($A$468&lt;=CW$367,CW$367&lt;=$B$468),((2/3)*$C$468),"")</f>
        <v/>
      </c>
      <c r="AHM468" s="269" t="str">
        <f>IF(AND($A$468&lt;=CW$367,CW$367&lt;=$B$468),$CE468,"")</f>
        <v/>
      </c>
      <c r="AHN468" s="269" t="str">
        <f>IF(AND($A$468&lt;=CW$367,CW$367&lt;=$B$468),((1/3)*$D$468),"")</f>
        <v/>
      </c>
      <c r="AHO468" s="269" t="str">
        <f>IF(AND($A$468&lt;=CW$367,CW$367&lt;=$B$468),((2/3)*$D$468),"")</f>
        <v/>
      </c>
      <c r="AHP468" s="269" t="str">
        <f>IF(AND($A$468&lt;=CW$367,CW$367&lt;=$B$468),$E$468,"")</f>
        <v/>
      </c>
      <c r="AHQ468" s="269" t="str">
        <f>IF(AND($A$468&lt;=CW$367,CW$367&lt;=$B$468),((1/3)*$E$468),"")</f>
        <v/>
      </c>
      <c r="AHR468" s="269" t="str">
        <f>IF(AND($A$468&lt;=CW$367,CW$367&lt;=$B$468),((2/3)*$E$468),"")</f>
        <v/>
      </c>
      <c r="AHS468" s="269" t="str">
        <f>IF(AND($A$468&lt;=CX$367,CX$367&lt;=$B$468),$C$468,"")</f>
        <v/>
      </c>
      <c r="AHT468" s="269" t="str">
        <f>IF(AND($A$468&lt;=CX$367,CX$367&lt;=$B$468),((1/3)*$C$468),"")</f>
        <v/>
      </c>
      <c r="AHU468" s="269" t="str">
        <f>IF(AND($A$468&lt;=CX$367,CX$367&lt;=$B$468),((2/3)*$C$468),"")</f>
        <v/>
      </c>
      <c r="AHV468" s="269" t="str">
        <f>IF(AND($A$468&lt;=CX$367,CX$367&lt;=$B$468),$CE468,"")</f>
        <v/>
      </c>
      <c r="AHW468" s="269" t="str">
        <f>IF(AND($A$468&lt;=CX$367,CX$367&lt;=$B$468),((1/3)*$D$468),"")</f>
        <v/>
      </c>
      <c r="AHX468" s="269" t="str">
        <f>IF(AND($A$468&lt;=CX$367,CX$367&lt;=$B$468),((2/3)*$D$468),"")</f>
        <v/>
      </c>
      <c r="AHY468" s="269" t="str">
        <f>IF(AND($A$468&lt;=CX$367,CX$367&lt;=$B$468),$E$468,"")</f>
        <v/>
      </c>
      <c r="AHZ468" s="269" t="str">
        <f>IF(AND($A$468&lt;=CX$367,CX$367&lt;=$B$468),((1/3)*$E$468),"")</f>
        <v/>
      </c>
      <c r="AIA468" s="269" t="str">
        <f>IF(AND($A$468&lt;=CX$367,CX$367&lt;=$B$468),((2/3)*$E$468),"")</f>
        <v/>
      </c>
      <c r="AIB468" s="269" t="str">
        <f>IF(AND($A$468&lt;=CY$367,CY$367&lt;=$B$468),$C$468,"")</f>
        <v/>
      </c>
      <c r="AIC468" s="269" t="str">
        <f>IF(AND($A$468&lt;=CY$367,CY$367&lt;=$B$468),((1/3)*$C$468),"")</f>
        <v/>
      </c>
      <c r="AID468" s="269" t="str">
        <f>IF(AND($A$468&lt;=CY$367,CY$367&lt;=$B$468),((2/3)*$C$468),"")</f>
        <v/>
      </c>
      <c r="AIE468" s="269" t="str">
        <f>IF(AND($A$468&lt;=CY$367,CY$367&lt;=$B$468),$CE468,"")</f>
        <v/>
      </c>
      <c r="AIF468" s="269" t="str">
        <f>IF(AND($A$468&lt;=CY$367,CY$367&lt;=$B$468),((1/3)*$D$468),"")</f>
        <v/>
      </c>
      <c r="AIG468" s="269" t="str">
        <f>IF(AND($A$468&lt;=CY$367,CY$367&lt;=$B$468),((2/3)*$D$468),"")</f>
        <v/>
      </c>
      <c r="AIH468" s="269" t="str">
        <f>IF(AND($A$468&lt;=CY$367,CY$367&lt;=$B$468),$E$468,"")</f>
        <v/>
      </c>
      <c r="AII468" s="269" t="str">
        <f>IF(AND($A$468&lt;=CY$367,CY$367&lt;=$B$468),((1/3)*$E$468),"")</f>
        <v/>
      </c>
      <c r="AIJ468" s="269" t="str">
        <f>IF(AND($A$468&lt;=CY$367,CY$367&lt;=$B$468),((2/3)*$E$468),"")</f>
        <v/>
      </c>
      <c r="AIK468" s="269" t="str">
        <f>IF(AND($A$468&lt;=CZ$367,CZ$367&lt;=$B$468),$C$468,"")</f>
        <v/>
      </c>
      <c r="AIL468" s="269" t="str">
        <f>IF(AND($A$468&lt;=CZ$367,CZ$367&lt;=$B$468),((1/3)*$C$468),"")</f>
        <v/>
      </c>
      <c r="AIM468" s="269" t="str">
        <f>IF(AND($A$468&lt;=CZ$367,CZ$367&lt;=$B$468),((2/3)*$C$468),"")</f>
        <v/>
      </c>
      <c r="AIN468" s="269" t="str">
        <f>IF(AND($A$468&lt;=CZ$367,CZ$367&lt;=$B$468),$CE468,"")</f>
        <v/>
      </c>
      <c r="AIO468" s="269" t="str">
        <f>IF(AND($A$468&lt;=CZ$367,CZ$367&lt;=$B$468),((1/3)*$D$468),"")</f>
        <v/>
      </c>
      <c r="AIP468" s="269" t="str">
        <f>IF(AND($A$468&lt;=CZ$367,CZ$367&lt;=$B$468),((2/3)*$D$468),"")</f>
        <v/>
      </c>
      <c r="AIQ468" s="269" t="str">
        <f>IF(AND($A$468&lt;=CZ$367,CZ$367&lt;=$B$468),$E$468,"")</f>
        <v/>
      </c>
      <c r="AIR468" s="269" t="str">
        <f>IF(AND($A$468&lt;=CZ$367,CZ$367&lt;=$B$468),((1/3)*$E$468),"")</f>
        <v/>
      </c>
      <c r="AIS468" s="269" t="str">
        <f>IF(AND($A$468&lt;=CZ$367,CZ$367&lt;=$B$468),((2/3)*$E$468),"")</f>
        <v/>
      </c>
    </row>
    <row r="469" spans="1:929" hidden="1">
      <c r="A469" s="260">
        <v>8501</v>
      </c>
      <c r="B469" s="257">
        <v>10700</v>
      </c>
      <c r="C469" s="271">
        <v>34</v>
      </c>
      <c r="D469" s="271">
        <v>27</v>
      </c>
      <c r="E469" s="271">
        <v>20</v>
      </c>
      <c r="F469" s="6"/>
      <c r="G469" s="6"/>
      <c r="H469" s="6"/>
      <c r="I469" s="6"/>
      <c r="J469" s="6"/>
      <c r="K469" s="6"/>
      <c r="L469" s="6"/>
      <c r="M469" s="6"/>
      <c r="N469" s="6"/>
      <c r="O469" s="6"/>
      <c r="Q469" s="269" t="str">
        <f t="shared" si="991"/>
        <v/>
      </c>
      <c r="R469" s="269" t="str">
        <f t="shared" si="992"/>
        <v/>
      </c>
      <c r="S469" s="269" t="str">
        <f t="shared" si="993"/>
        <v/>
      </c>
      <c r="T469" s="269" t="str">
        <f t="shared" si="994"/>
        <v/>
      </c>
      <c r="U469" s="269" t="str">
        <f t="shared" si="995"/>
        <v/>
      </c>
      <c r="V469" s="269" t="str">
        <f t="shared" si="996"/>
        <v/>
      </c>
      <c r="W469" s="269" t="str">
        <f t="shared" si="997"/>
        <v/>
      </c>
      <c r="X469" s="269" t="str">
        <f t="shared" si="998"/>
        <v/>
      </c>
      <c r="Y469" s="269"/>
      <c r="Z469" s="269"/>
      <c r="AA469" s="269"/>
      <c r="AB469" s="269" t="str">
        <f t="shared" si="999"/>
        <v/>
      </c>
      <c r="AC469" s="269" t="str">
        <f t="shared" si="1000"/>
        <v/>
      </c>
      <c r="AD469" s="269" t="str">
        <f t="shared" si="1001"/>
        <v/>
      </c>
      <c r="AE469" s="269" t="str">
        <f t="shared" si="1002"/>
        <v/>
      </c>
      <c r="AF469" s="269" t="str">
        <f t="shared" si="1003"/>
        <v/>
      </c>
      <c r="AG469" s="269" t="str">
        <f t="shared" si="1004"/>
        <v/>
      </c>
      <c r="AH469" s="269"/>
      <c r="AI469" s="269" t="str">
        <f t="shared" si="1005"/>
        <v/>
      </c>
      <c r="AJ469" s="269" t="str">
        <f t="shared" si="1163"/>
        <v/>
      </c>
      <c r="AK469" s="269" t="str">
        <f t="shared" si="1164"/>
        <v/>
      </c>
      <c r="AL469" s="269" t="str">
        <f t="shared" si="1165"/>
        <v/>
      </c>
      <c r="AM469" s="269" t="str">
        <f t="shared" si="1006"/>
        <v/>
      </c>
      <c r="AN469" s="269" t="str">
        <f t="shared" si="1007"/>
        <v/>
      </c>
      <c r="AO469" s="269" t="str">
        <f t="shared" si="1008"/>
        <v/>
      </c>
      <c r="AP469" s="269" t="str">
        <f t="shared" si="1009"/>
        <v/>
      </c>
      <c r="AQ469" s="269" t="str">
        <f t="shared" si="1010"/>
        <v/>
      </c>
      <c r="AR469" s="269" t="str">
        <f t="shared" si="1011"/>
        <v/>
      </c>
      <c r="AS469" s="269" t="str">
        <f t="shared" si="1012"/>
        <v/>
      </c>
      <c r="AT469" s="269" t="str">
        <f t="shared" si="1013"/>
        <v/>
      </c>
      <c r="AU469" s="269" t="str">
        <f t="shared" si="1014"/>
        <v/>
      </c>
      <c r="AV469" s="269" t="str">
        <f t="shared" si="1015"/>
        <v/>
      </c>
      <c r="AW469" s="269" t="str">
        <f t="shared" si="1016"/>
        <v/>
      </c>
      <c r="AX469" s="269" t="str">
        <f t="shared" si="1017"/>
        <v/>
      </c>
      <c r="AY469" s="269" t="str">
        <f t="shared" si="1018"/>
        <v/>
      </c>
      <c r="AZ469" s="269" t="str">
        <f t="shared" si="1019"/>
        <v/>
      </c>
      <c r="BA469" s="269" t="str">
        <f t="shared" si="1020"/>
        <v/>
      </c>
      <c r="BB469" s="269" t="str">
        <f t="shared" si="1021"/>
        <v/>
      </c>
      <c r="BC469" s="269" t="str">
        <f t="shared" si="1022"/>
        <v/>
      </c>
      <c r="BD469" s="269" t="str">
        <f t="shared" si="1023"/>
        <v/>
      </c>
      <c r="BE469" s="269" t="str">
        <f t="shared" si="1024"/>
        <v/>
      </c>
      <c r="BF469" s="269" t="str">
        <f t="shared" si="1025"/>
        <v/>
      </c>
      <c r="BG469" s="269" t="str">
        <f t="shared" si="1026"/>
        <v/>
      </c>
      <c r="BH469" s="269" t="str">
        <f t="shared" si="1027"/>
        <v/>
      </c>
      <c r="BI469" s="269" t="str">
        <f t="shared" si="1028"/>
        <v/>
      </c>
      <c r="BJ469" s="269" t="str">
        <f t="shared" si="1029"/>
        <v/>
      </c>
      <c r="BK469" s="269" t="str">
        <f t="shared" si="1030"/>
        <v/>
      </c>
      <c r="BL469" s="269" t="str">
        <f t="shared" si="1031"/>
        <v/>
      </c>
      <c r="BM469" s="269" t="str">
        <f t="shared" si="1032"/>
        <v/>
      </c>
      <c r="BN469" s="269" t="str">
        <f t="shared" si="1033"/>
        <v/>
      </c>
      <c r="BO469" s="269" t="str">
        <f t="shared" si="1034"/>
        <v/>
      </c>
      <c r="BP469" s="269" t="str">
        <f t="shared" si="1035"/>
        <v/>
      </c>
      <c r="BQ469" s="269" t="str">
        <f t="shared" si="1036"/>
        <v/>
      </c>
      <c r="BR469" s="269" t="str">
        <f t="shared" si="1037"/>
        <v/>
      </c>
      <c r="BS469" s="269" t="str">
        <f t="shared" si="1038"/>
        <v/>
      </c>
      <c r="BT469" s="269" t="str">
        <f t="shared" si="1039"/>
        <v/>
      </c>
      <c r="BU469" s="269" t="str">
        <f t="shared" si="1040"/>
        <v/>
      </c>
      <c r="BV469" s="269" t="str">
        <f t="shared" si="1041"/>
        <v/>
      </c>
      <c r="BW469" s="269" t="str">
        <f t="shared" si="1042"/>
        <v/>
      </c>
      <c r="BX469" s="269" t="str">
        <f t="shared" si="1043"/>
        <v/>
      </c>
      <c r="BY469" s="269" t="str">
        <f t="shared" si="1044"/>
        <v/>
      </c>
      <c r="BZ469" s="269" t="str">
        <f t="shared" si="1045"/>
        <v/>
      </c>
      <c r="CA469" s="269" t="str">
        <f t="shared" si="1046"/>
        <v/>
      </c>
      <c r="CB469" s="269" t="str">
        <f t="shared" si="1047"/>
        <v/>
      </c>
      <c r="CC469" s="269" t="str">
        <f t="shared" si="1048"/>
        <v/>
      </c>
      <c r="CD469" s="269" t="str">
        <f t="shared" si="1049"/>
        <v/>
      </c>
      <c r="CE469" s="269" t="str">
        <f t="shared" si="1050"/>
        <v/>
      </c>
      <c r="CF469" s="269" t="str">
        <f t="shared" si="1051"/>
        <v/>
      </c>
      <c r="CG469" s="269" t="str">
        <f t="shared" si="1052"/>
        <v/>
      </c>
      <c r="CH469" s="269" t="str">
        <f t="shared" si="1053"/>
        <v/>
      </c>
      <c r="CI469" s="269" t="str">
        <f t="shared" si="1054"/>
        <v/>
      </c>
      <c r="CJ469" s="269" t="str">
        <f t="shared" si="1055"/>
        <v/>
      </c>
      <c r="CK469" s="269" t="str">
        <f t="shared" si="1056"/>
        <v/>
      </c>
      <c r="CL469" s="269" t="str">
        <f t="shared" si="1057"/>
        <v/>
      </c>
      <c r="CM469" s="269" t="str">
        <f t="shared" si="1058"/>
        <v/>
      </c>
      <c r="CN469" s="269" t="str">
        <f t="shared" si="1059"/>
        <v/>
      </c>
      <c r="CO469" s="269" t="str">
        <f t="shared" si="1060"/>
        <v/>
      </c>
      <c r="CP469" s="269" t="str">
        <f t="shared" si="1061"/>
        <v/>
      </c>
      <c r="CQ469" s="269" t="str">
        <f t="shared" si="1062"/>
        <v/>
      </c>
      <c r="CR469" s="269" t="str">
        <f t="shared" si="1063"/>
        <v/>
      </c>
      <c r="CS469" s="269" t="str">
        <f t="shared" si="1064"/>
        <v/>
      </c>
      <c r="CT469" s="269" t="str">
        <f t="shared" si="1065"/>
        <v/>
      </c>
      <c r="CU469" s="269" t="str">
        <f t="shared" si="1066"/>
        <v/>
      </c>
      <c r="CV469" s="269" t="str">
        <f t="shared" si="1067"/>
        <v/>
      </c>
      <c r="CW469" s="269" t="str">
        <f t="shared" si="1068"/>
        <v/>
      </c>
      <c r="CX469" s="269" t="str">
        <f t="shared" si="1069"/>
        <v/>
      </c>
      <c r="CY469" s="269" t="str">
        <f t="shared" si="1070"/>
        <v/>
      </c>
      <c r="CZ469" s="269" t="str">
        <f t="shared" si="1071"/>
        <v/>
      </c>
      <c r="DA469" s="269" t="str">
        <f t="shared" si="1072"/>
        <v/>
      </c>
      <c r="DB469" s="269" t="str">
        <f t="shared" si="1073"/>
        <v/>
      </c>
      <c r="DC469" s="269" t="str">
        <f t="shared" si="1074"/>
        <v/>
      </c>
      <c r="DD469" s="269" t="str">
        <f t="shared" si="1075"/>
        <v/>
      </c>
      <c r="DE469" s="269" t="str">
        <f t="shared" si="1076"/>
        <v/>
      </c>
      <c r="DF469" s="269" t="str">
        <f t="shared" si="1077"/>
        <v/>
      </c>
      <c r="DG469" s="269" t="str">
        <f t="shared" si="1078"/>
        <v/>
      </c>
      <c r="DH469" s="269" t="str">
        <f t="shared" si="1079"/>
        <v/>
      </c>
      <c r="DI469" s="269" t="str">
        <f t="shared" si="1080"/>
        <v/>
      </c>
      <c r="DJ469" s="269" t="str">
        <f t="shared" si="1081"/>
        <v/>
      </c>
      <c r="DK469" s="269" t="str">
        <f t="shared" si="1082"/>
        <v/>
      </c>
      <c r="DL469" s="269" t="str">
        <f t="shared" si="1083"/>
        <v/>
      </c>
      <c r="DM469" s="269" t="str">
        <f t="shared" si="1084"/>
        <v/>
      </c>
      <c r="DN469" s="269" t="str">
        <f t="shared" si="1085"/>
        <v/>
      </c>
      <c r="DO469" s="269" t="str">
        <f t="shared" si="1086"/>
        <v/>
      </c>
      <c r="DP469" s="269" t="str">
        <f t="shared" si="1087"/>
        <v/>
      </c>
      <c r="DQ469" s="269" t="str">
        <f t="shared" si="1088"/>
        <v/>
      </c>
      <c r="DR469" s="269" t="str">
        <f t="shared" si="1089"/>
        <v/>
      </c>
      <c r="DS469" s="269" t="str">
        <f t="shared" si="1090"/>
        <v/>
      </c>
      <c r="DT469" s="269" t="str">
        <f t="shared" si="1091"/>
        <v/>
      </c>
      <c r="DU469" s="269" t="str">
        <f t="shared" si="1092"/>
        <v/>
      </c>
      <c r="DV469" s="269" t="str">
        <f t="shared" si="1093"/>
        <v/>
      </c>
      <c r="DW469" s="269" t="str">
        <f t="shared" si="1094"/>
        <v/>
      </c>
      <c r="DX469" s="269" t="str">
        <f t="shared" si="1095"/>
        <v/>
      </c>
      <c r="DY469" s="269" t="str">
        <f t="shared" si="1096"/>
        <v/>
      </c>
      <c r="DZ469" s="269" t="str">
        <f t="shared" si="1097"/>
        <v/>
      </c>
      <c r="EA469" s="269" t="str">
        <f t="shared" si="1098"/>
        <v/>
      </c>
      <c r="EB469" s="269" t="str">
        <f t="shared" si="1099"/>
        <v/>
      </c>
      <c r="EC469" s="269" t="str">
        <f t="shared" si="1100"/>
        <v/>
      </c>
      <c r="ED469" s="269" t="str">
        <f t="shared" si="1101"/>
        <v/>
      </c>
      <c r="EE469" s="269" t="str">
        <f t="shared" si="1102"/>
        <v/>
      </c>
      <c r="EF469" s="269" t="str">
        <f t="shared" si="1103"/>
        <v/>
      </c>
      <c r="EG469" s="269" t="str">
        <f t="shared" si="1104"/>
        <v/>
      </c>
      <c r="EH469" s="269" t="str">
        <f t="shared" si="1105"/>
        <v/>
      </c>
      <c r="EI469" s="269" t="str">
        <f t="shared" si="1106"/>
        <v/>
      </c>
      <c r="EJ469" s="269" t="str">
        <f t="shared" si="1107"/>
        <v/>
      </c>
      <c r="EK469" s="269" t="str">
        <f t="shared" si="1108"/>
        <v/>
      </c>
      <c r="EL469" s="269" t="str">
        <f t="shared" si="1109"/>
        <v/>
      </c>
      <c r="EM469" s="269" t="str">
        <f t="shared" si="1110"/>
        <v/>
      </c>
      <c r="EN469" s="269" t="str">
        <f t="shared" si="1111"/>
        <v/>
      </c>
      <c r="EO469" s="269" t="str">
        <f t="shared" si="1112"/>
        <v/>
      </c>
      <c r="EP469" s="269" t="str">
        <f t="shared" si="1113"/>
        <v/>
      </c>
      <c r="EQ469" s="269" t="str">
        <f t="shared" si="1114"/>
        <v/>
      </c>
      <c r="ER469" s="269" t="str">
        <f t="shared" si="1115"/>
        <v/>
      </c>
      <c r="ES469" s="269" t="str">
        <f t="shared" si="1116"/>
        <v/>
      </c>
      <c r="ET469" s="269" t="str">
        <f t="shared" si="1117"/>
        <v/>
      </c>
      <c r="EU469" s="269" t="str">
        <f t="shared" si="1118"/>
        <v/>
      </c>
      <c r="EV469" s="269" t="str">
        <f t="shared" si="1119"/>
        <v/>
      </c>
      <c r="EW469" s="269" t="str">
        <f t="shared" si="1120"/>
        <v/>
      </c>
      <c r="EX469" s="269" t="str">
        <f t="shared" si="1121"/>
        <v/>
      </c>
      <c r="EY469" s="269" t="str">
        <f t="shared" si="1166"/>
        <v/>
      </c>
      <c r="EZ469" s="269" t="str">
        <f t="shared" si="1122"/>
        <v/>
      </c>
      <c r="FA469" s="269" t="str">
        <f t="shared" si="1123"/>
        <v/>
      </c>
      <c r="FB469" s="269" t="str">
        <f t="shared" si="1124"/>
        <v/>
      </c>
      <c r="FC469" s="269" t="str">
        <f t="shared" si="1125"/>
        <v/>
      </c>
      <c r="FD469" s="269" t="str">
        <f t="shared" si="1126"/>
        <v/>
      </c>
      <c r="FE469" s="269" t="str">
        <f t="shared" si="1127"/>
        <v/>
      </c>
      <c r="FF469" s="269" t="str">
        <f t="shared" si="1128"/>
        <v/>
      </c>
      <c r="FG469" s="269" t="str">
        <f t="shared" si="1129"/>
        <v/>
      </c>
      <c r="FH469" s="269" t="str">
        <f t="shared" si="1130"/>
        <v/>
      </c>
      <c r="FI469" s="269" t="str">
        <f t="shared" si="1131"/>
        <v/>
      </c>
      <c r="FJ469" s="269" t="str">
        <f t="shared" si="1132"/>
        <v/>
      </c>
      <c r="FK469" s="269" t="str">
        <f t="shared" si="1133"/>
        <v/>
      </c>
      <c r="FL469" s="269" t="str">
        <f t="shared" si="1134"/>
        <v/>
      </c>
      <c r="FM469" s="269" t="str">
        <f t="shared" si="1135"/>
        <v/>
      </c>
      <c r="FN469" s="269" t="str">
        <f t="shared" si="1136"/>
        <v/>
      </c>
      <c r="FO469" s="269" t="str">
        <f t="shared" si="1137"/>
        <v/>
      </c>
      <c r="FP469" s="269" t="str">
        <f t="shared" si="1138"/>
        <v/>
      </c>
      <c r="FQ469" s="269" t="str">
        <f t="shared" si="1139"/>
        <v/>
      </c>
      <c r="FR469" s="269" t="str">
        <f t="shared" si="1167"/>
        <v/>
      </c>
      <c r="FS469" s="269" t="str">
        <f t="shared" si="1140"/>
        <v/>
      </c>
      <c r="FT469" s="269" t="str">
        <f t="shared" si="1141"/>
        <v/>
      </c>
      <c r="FU469" s="269" t="str">
        <f t="shared" si="1142"/>
        <v/>
      </c>
      <c r="FV469" s="269" t="str">
        <f t="shared" si="1143"/>
        <v/>
      </c>
      <c r="FW469" s="269" t="str">
        <f t="shared" si="1144"/>
        <v/>
      </c>
      <c r="FX469" s="269" t="str">
        <f t="shared" si="1145"/>
        <v/>
      </c>
      <c r="FY469" s="269" t="str">
        <f t="shared" si="1146"/>
        <v/>
      </c>
      <c r="FZ469" s="269" t="str">
        <f t="shared" si="1147"/>
        <v/>
      </c>
      <c r="GA469" s="269" t="str">
        <f>IF(AND($A$469&lt;=V$367,V$367&lt;=$B$469),$C$469,"")</f>
        <v/>
      </c>
      <c r="GB469" s="269" t="str">
        <f>IF(AND($A$469&lt;=V$367,V$367&lt;=$B$469),((1/3)*$C$469),"")</f>
        <v/>
      </c>
      <c r="GC469" s="269" t="str">
        <f>IF(AND($A$469&lt;=V$367,V$367&lt;=$B$469),((2/3)*$C$469),"")</f>
        <v/>
      </c>
      <c r="GD469" s="269" t="str">
        <f t="shared" si="1148"/>
        <v/>
      </c>
      <c r="GE469" s="269" t="str">
        <f t="shared" si="1149"/>
        <v/>
      </c>
      <c r="GF469" s="269" t="str">
        <f t="shared" si="1150"/>
        <v/>
      </c>
      <c r="GG469" s="269" t="str">
        <f t="shared" si="1151"/>
        <v/>
      </c>
      <c r="GH469" s="269" t="str">
        <f t="shared" si="1152"/>
        <v/>
      </c>
      <c r="GI469" s="269" t="str">
        <f t="shared" si="1153"/>
        <v/>
      </c>
      <c r="GJ469" s="269" t="str">
        <f t="shared" si="1154"/>
        <v/>
      </c>
      <c r="GK469" s="269" t="str">
        <f t="shared" si="1155"/>
        <v/>
      </c>
      <c r="GL469" s="269" t="str">
        <f t="shared" si="1156"/>
        <v/>
      </c>
      <c r="GM469" s="269" t="str">
        <f t="shared" si="1157"/>
        <v/>
      </c>
      <c r="GN469" s="269" t="str">
        <f t="shared" si="1158"/>
        <v/>
      </c>
      <c r="GO469" s="269" t="str">
        <f t="shared" si="1159"/>
        <v/>
      </c>
      <c r="GP469" s="269" t="str">
        <f t="shared" si="1160"/>
        <v/>
      </c>
      <c r="GQ469" s="269" t="str">
        <f t="shared" si="1161"/>
        <v/>
      </c>
      <c r="GR469" s="270" t="str">
        <f t="shared" si="1162"/>
        <v/>
      </c>
      <c r="GS469" s="269" t="str">
        <f>IF(AND($A$469&lt;=X$367,X$367&lt;=$B$469),$C$469,"")</f>
        <v/>
      </c>
      <c r="GT469" s="269" t="str">
        <f>IF(AND($A$469&lt;=X$367,X$367&lt;=$B$469),((1/3)*$C$469),"")</f>
        <v/>
      </c>
      <c r="GU469" s="269" t="str">
        <f>IF(AND($A$469&lt;=X$367,X$367&lt;=$B$469),((2/3)*$C$469),"")</f>
        <v/>
      </c>
      <c r="GV469" s="269" t="str">
        <f>IF(AND($A$469&lt;=X$367,X$367&lt;=$B$469),$D$469,"")</f>
        <v/>
      </c>
      <c r="GW469" s="269" t="str">
        <f>IF(AND($A$469&lt;=X$367,X$367&lt;=$B$469),((1/3)*$D$469),"")</f>
        <v/>
      </c>
      <c r="GX469" s="269" t="str">
        <f>IF(AND($A$469&lt;=X$367,X$367&lt;=$B$469),((2/3)*$D$469),"")</f>
        <v/>
      </c>
      <c r="GY469" s="269" t="str">
        <f>IF(AND($A$469&lt;=X$367,X$367&lt;=$B$469),$E$469,"")</f>
        <v/>
      </c>
      <c r="GZ469" s="269" t="str">
        <f>IF(AND($A$469&lt;=X$367,X$367&lt;=$B$469),((1/3)*$E$469),"")</f>
        <v/>
      </c>
      <c r="HA469" s="269" t="str">
        <f>IF(AND($A$469&lt;=X$367,X$367&lt;=$B$469),((2/3)*$E$469),"")</f>
        <v/>
      </c>
      <c r="HB469" s="269" t="str">
        <f>IF(AND($A$469&lt;=Y$367,Y$367&lt;=$B$469),$C$469,"")</f>
        <v/>
      </c>
      <c r="HC469" s="269" t="str">
        <f>IF(AND($A$469&lt;=Y$367,Y$367&lt;=$B$469),((1/3)*$C$469),"")</f>
        <v/>
      </c>
      <c r="HD469" s="269" t="str">
        <f>IF(AND($A$469&lt;=Y$367,Y$367&lt;=$B$469),((2/3)*$C$469),"")</f>
        <v/>
      </c>
      <c r="HE469" s="269" t="str">
        <f>IF(AND($A$469&lt;=Y$367,Y$367&lt;=$B$469),$D$469,"")</f>
        <v/>
      </c>
      <c r="HF469" s="269" t="str">
        <f>IF(AND($A$469&lt;=Y$367,Y$367&lt;=$B$469),((1/3)*$D$469),"")</f>
        <v/>
      </c>
      <c r="HG469" s="269" t="str">
        <f>IF(AND($A$469&lt;=Y$367,Y$367&lt;=$B$469),((2/3)*$D$469),"")</f>
        <v/>
      </c>
      <c r="HH469" s="269" t="str">
        <f>IF(AND($A$469&lt;=Y$367,Y$367&lt;=$B$469),$E$469,"")</f>
        <v/>
      </c>
      <c r="HI469" s="269" t="str">
        <f>IF(AND($A$469&lt;=Y$367,Y$367&lt;=$B$469),((1/3)*$E$469),"")</f>
        <v/>
      </c>
      <c r="HJ469" s="269" t="str">
        <f>IF(AND($A$469&lt;=Y$367,Y$367&lt;=$B$469),((2/3)*$E$469),"")</f>
        <v/>
      </c>
      <c r="HK469" s="269" t="str">
        <f>IF(AND($A$469&lt;=Z$367,Z$367&lt;=$B$469),$C$469,"")</f>
        <v/>
      </c>
      <c r="HL469" s="269" t="str">
        <f>IF(AND($A$469&lt;=Z$367,Z$367&lt;=$B$469),((1/3)*$C$469),"")</f>
        <v/>
      </c>
      <c r="HM469" s="269" t="str">
        <f>IF(AND($A$469&lt;=Z$367,Z$367&lt;=$B$469),((2/3)*$C$469),"")</f>
        <v/>
      </c>
      <c r="HN469" s="269" t="str">
        <f>IF(AND($A$469&lt;=Z$367,Z$367&lt;=$B$469),$D$469,"")</f>
        <v/>
      </c>
      <c r="HO469" s="269" t="str">
        <f>IF(AND($A$469&lt;=Z$367,Z$367&lt;=$B$469),((1/3)*$D$469),"")</f>
        <v/>
      </c>
      <c r="HP469" s="269" t="str">
        <f>IF(AND($A$469&lt;=Z$367,Z$367&lt;=$B$469),((2/3)*$D$469),"")</f>
        <v/>
      </c>
      <c r="HQ469" s="269" t="str">
        <f>IF(AND($A$469&lt;=Z$367,Z$367&lt;=$B$469),$E$469,"")</f>
        <v/>
      </c>
      <c r="HR469" s="269" t="str">
        <f>IF(AND($A$469&lt;=Z$367,Z$367&lt;=$B$469),((1/3)*$E$469),"")</f>
        <v/>
      </c>
      <c r="HS469" s="269" t="str">
        <f>IF(AND($A$469&lt;=Z$367,Z$367&lt;=$B$469),((2/3)*$E$469),"")</f>
        <v/>
      </c>
      <c r="HT469" s="269" t="str">
        <f>IF(AND($A$469&lt;=AA$367,AA$367&lt;=$B$469),$C$469,"")</f>
        <v/>
      </c>
      <c r="HU469" s="269" t="str">
        <f>IF(AND($A$469&lt;=AA$367,AA$367&lt;=$B$469),((1/3)*$C$469),"")</f>
        <v/>
      </c>
      <c r="HV469" s="269" t="str">
        <f>IF(AND($A$469&lt;=AA$367,AA$367&lt;=$B$469),((2/3)*$C$469),"")</f>
        <v/>
      </c>
      <c r="HW469" s="269" t="str">
        <f>IF(AND($A$469&lt;=AA$367,AA$367&lt;=$B$469),$D$469,"")</f>
        <v/>
      </c>
      <c r="HX469" s="269" t="str">
        <f>IF(AND($A$469&lt;=AA$367,AA$367&lt;=$B$469),((1/3)*$D$469),"")</f>
        <v/>
      </c>
      <c r="HY469" s="269" t="str">
        <f>IF(AND($A$469&lt;=AA$367,AA$367&lt;=$B$469),((2/3)*$D$469),"")</f>
        <v/>
      </c>
      <c r="HZ469" s="269" t="str">
        <f>IF(AND($A$469&lt;=AA$367,AA$367&lt;=$B$469),$E$469,"")</f>
        <v/>
      </c>
      <c r="IA469" s="269" t="str">
        <f>IF(AND($A$469&lt;=AA$367,AA$367&lt;=$B$469),((1/3)*$E$469),"")</f>
        <v/>
      </c>
      <c r="IB469" s="269" t="str">
        <f>IF(AND($A$469&lt;=AA$367,AA$367&lt;=$B$469),((2/3)*$E$469),"")</f>
        <v/>
      </c>
      <c r="IC469" s="269" t="str">
        <f>IF(AND($A$469&lt;=AB$367,AB$367&lt;=$B$469),$C$469,"")</f>
        <v/>
      </c>
      <c r="ID469" s="269" t="str">
        <f>IF(AND($A$469&lt;=AB$367,AB$367&lt;=$B$469),((1/3)*$C$469),"")</f>
        <v/>
      </c>
      <c r="IE469" s="269" t="str">
        <f>IF(AND($A$469&lt;=AB$367,AB$367&lt;=$B$469),((2/3)*$C$469),"")</f>
        <v/>
      </c>
      <c r="IF469" s="269" t="str">
        <f>IF(AND($A$469&lt;=AB$367,AB$367&lt;=$B$469),$D$469,"")</f>
        <v/>
      </c>
      <c r="IG469" s="269" t="str">
        <f>IF(AND($A$469&lt;=AB$367,AB$367&lt;=$B$469),((1/3)*$D$469),"")</f>
        <v/>
      </c>
      <c r="IH469" s="269" t="str">
        <f>IF(AND($A$469&lt;=AB$367,AB$367&lt;=$B$469),((2/3)*$D$469),"")</f>
        <v/>
      </c>
      <c r="II469" s="269" t="str">
        <f>IF(AND($A$469&lt;=AB$367,AB$367&lt;=$B$469),$E$469,"")</f>
        <v/>
      </c>
      <c r="IJ469" s="269" t="str">
        <f>IF(AND($A$469&lt;=AB$367,AB$367&lt;=$B$469),((1/3)*$E$469),"")</f>
        <v/>
      </c>
      <c r="IK469" s="269" t="str">
        <f>IF(AND($A$469&lt;=AB$367,AB$367&lt;=$B$469),((2/3)*$E$469),"")</f>
        <v/>
      </c>
      <c r="IL469" s="269" t="str">
        <f>IF(AND($A$469&lt;=AC$367,AC$367&lt;=$B$469),$C$469,"")</f>
        <v/>
      </c>
      <c r="IM469" s="269" t="str">
        <f>IF(AND($A$469&lt;=AC$367,AC$367&lt;=$B$469),((1/3)*$C$469),"")</f>
        <v/>
      </c>
      <c r="IN469" s="269" t="str">
        <f>IF(AND($A$469&lt;=AC$367,AC$367&lt;=$B$469),((2/3)*$C$469),"")</f>
        <v/>
      </c>
      <c r="IO469" s="269" t="str">
        <f>IF(AND($A$469&lt;=AC$367,AC$367&lt;=$B$469),$D$469,"")</f>
        <v/>
      </c>
      <c r="IP469" s="269" t="str">
        <f>IF(AND($A$469&lt;=AC$367,AC$367&lt;=$B$469),((1/3)*$D$469),"")</f>
        <v/>
      </c>
      <c r="IQ469" s="269" t="str">
        <f>IF(AND($A$469&lt;=AC$367,AC$367&lt;=$B$469),((2/3)*$D$469),"")</f>
        <v/>
      </c>
      <c r="IR469" s="269" t="str">
        <f>IF(AND($A$469&lt;=AC$367,AC$367&lt;=$B$469),$E$469,"")</f>
        <v/>
      </c>
      <c r="IS469" s="269" t="str">
        <f>IF(AND($A$469&lt;=AC$367,AC$367&lt;=$B$469),((1/3)*$E$469),"")</f>
        <v/>
      </c>
      <c r="IT469" s="269" t="str">
        <f>IF(AND($A$469&lt;=AC$367,AC$367&lt;=$B$469),((2/3)*$E$469),"")</f>
        <v/>
      </c>
      <c r="IU469" s="269" t="str">
        <f>IF(AND($A$469&lt;=AD$367,AD$367&lt;=$B$469),$C$469,"")</f>
        <v/>
      </c>
      <c r="IV469" s="269" t="str">
        <f>IF(AND($A$469&lt;=AD$367,AD$367&lt;=$B$469),((1/3)*$C$469),"")</f>
        <v/>
      </c>
      <c r="IW469" s="269" t="str">
        <f>IF(AND($A$469&lt;=AD$367,AD$367&lt;=$B$469),((2/3)*$C$469),"")</f>
        <v/>
      </c>
      <c r="IX469" s="269" t="str">
        <f>IF(AND($A$469&lt;=AD$367,AD$367&lt;=$B$469),$D$469,"")</f>
        <v/>
      </c>
      <c r="IY469" s="269" t="str">
        <f>IF(AND($A$469&lt;=AD$367,AD$367&lt;=$B$469),((1/3)*$D$469),"")</f>
        <v/>
      </c>
      <c r="IZ469" s="269" t="str">
        <f>IF(AND($A$469&lt;=AD$367,AD$367&lt;=$B$469),((2/3)*$D$469),"")</f>
        <v/>
      </c>
      <c r="JA469" s="269" t="str">
        <f>IF(AND($A$469&lt;=AD$367,AD$367&lt;=$B$469),$E$469,"")</f>
        <v/>
      </c>
      <c r="JB469" s="269" t="str">
        <f>IF(AND($A$469&lt;=AD$367,AD$367&lt;=$B$469),((1/3)*$E$469),"")</f>
        <v/>
      </c>
      <c r="JC469" s="269" t="str">
        <f>IF(AND($A$469&lt;=AD$367,AD$367&lt;=$B$469),((2/3)*$E$469),"")</f>
        <v/>
      </c>
      <c r="JD469" s="269" t="str">
        <f>IF(AND($A$469&lt;=AE$367,AE$367&lt;=$B$469),$C$469,"")</f>
        <v/>
      </c>
      <c r="JE469" s="269" t="str">
        <f>IF(AND($A$469&lt;=AE$367,AE$367&lt;=$B$469),((1/3)*$C$469),"")</f>
        <v/>
      </c>
      <c r="JF469" s="269" t="str">
        <f>IF(AND($A$469&lt;=AE$367,AE$367&lt;=$B$469),((2/3)*$C$469),"")</f>
        <v/>
      </c>
      <c r="JG469" s="269" t="str">
        <f>IF(AND($A$469&lt;=AE$367,AE$367&lt;=$B$469),$D$469,"")</f>
        <v/>
      </c>
      <c r="JH469" s="269" t="str">
        <f>IF(AND($A$469&lt;=AE$367,AE$367&lt;=$B$469),((1/3)*$D$469),"")</f>
        <v/>
      </c>
      <c r="JI469" s="269" t="str">
        <f>IF(AND($A$469&lt;=AE$367,AE$367&lt;=$B$469),((2/3)*$D$469),"")</f>
        <v/>
      </c>
      <c r="JJ469" s="269" t="str">
        <f>IF(AND($A$469&lt;=AE$367,AE$367&lt;=$B$469),$E$469,"")</f>
        <v/>
      </c>
      <c r="JK469" s="269" t="str">
        <f>IF(AND($A$469&lt;=AE$367,AE$367&lt;=$B$469),((1/3)*$E$469),"")</f>
        <v/>
      </c>
      <c r="JL469" s="269" t="str">
        <f>IF(AND($A$469&lt;=AE$367,AE$367&lt;=$B$469),((2/3)*$E$469),"")</f>
        <v/>
      </c>
      <c r="JM469" s="269" t="str">
        <f>IF(AND($A$469&lt;=AF$367,AF$367&lt;=$B$469),$C$469,"")</f>
        <v/>
      </c>
      <c r="JN469" s="269" t="str">
        <f>IF(AND($A$469&lt;=AF$367,AF$367&lt;=$B$469),((1/3)*$C$469),"")</f>
        <v/>
      </c>
      <c r="JO469" s="269" t="str">
        <f>IF(AND($A$469&lt;=AF$367,AF$367&lt;=$B$469),((2/3)*$C$469),"")</f>
        <v/>
      </c>
      <c r="JP469" s="269" t="str">
        <f>IF(AND($A$469&lt;=AF$367,AF$367&lt;=$B$469),$D$469,"")</f>
        <v/>
      </c>
      <c r="JQ469" s="269" t="str">
        <f>IF(AND($A$469&lt;=AF$367,AF$367&lt;=$B$469),((1/3)*$D$469),"")</f>
        <v/>
      </c>
      <c r="JR469" s="269" t="str">
        <f>IF(AND($A$469&lt;=AF$367,AF$367&lt;=$B$469),((2/3)*$D$469),"")</f>
        <v/>
      </c>
      <c r="JS469" s="269" t="str">
        <f>IF(AND($A$469&lt;=AF$367,AF$367&lt;=$B$469),$E$469,"")</f>
        <v/>
      </c>
      <c r="JT469" s="269" t="str">
        <f>IF(AND($A$469&lt;=AF$367,AF$367&lt;=$B$469),((1/3)*$E$469),"")</f>
        <v/>
      </c>
      <c r="JU469" s="269" t="str">
        <f>IF(AND($A$469&lt;=AF$367,AF$367&lt;=$B$469),((2/3)*$E$469),"")</f>
        <v/>
      </c>
      <c r="JV469" s="269" t="str">
        <f>IF(AND($A$469&lt;=AG$367,AG$367&lt;=$B$469),$C$469,"")</f>
        <v/>
      </c>
      <c r="JW469" s="269" t="str">
        <f>IF(AND($A$469&lt;=AG$367,AG$367&lt;=$B$469),((1/3)*$C$469),"")</f>
        <v/>
      </c>
      <c r="JX469" s="269" t="str">
        <f>IF(AND($A$469&lt;=AG$367,AG$367&lt;=$B$469),((2/3)*$C$469),"")</f>
        <v/>
      </c>
      <c r="JY469" s="269" t="str">
        <f>IF(AND($A$469&lt;=AG$367,AG$367&lt;=$B$469),$D$469,"")</f>
        <v/>
      </c>
      <c r="JZ469" s="269" t="str">
        <f>IF(AND($A$469&lt;=AG$367,AG$367&lt;=$B$469),((1/3)*$D$469),"")</f>
        <v/>
      </c>
      <c r="KA469" s="269" t="str">
        <f>IF(AND($A$469&lt;=AG$367,AG$367&lt;=$B$469),((2/3)*$D$469),"")</f>
        <v/>
      </c>
      <c r="KB469" s="269" t="str">
        <f>IF(AND($A$469&lt;=AG$367,AG$367&lt;=$B$469),$E$469,"")</f>
        <v/>
      </c>
      <c r="KC469" s="269" t="str">
        <f>IF(AND($A$469&lt;=AG$367,AG$367&lt;=$B$469),((1/3)*$E$469),"")</f>
        <v/>
      </c>
      <c r="KD469" s="269" t="str">
        <f>IF(AND($A$469&lt;=AG$367,AG$367&lt;=$B$469),((2/3)*$E$469),"")</f>
        <v/>
      </c>
      <c r="KE469" s="269" t="str">
        <f>IF(AND($A$469&lt;=AH$367,AH$367&lt;=$B$469),$C$469,"")</f>
        <v/>
      </c>
      <c r="KF469" s="269" t="str">
        <f>IF(AND($A$469&lt;=AH$367,AH$367&lt;=$B$469),((1/3)*$C$469),"")</f>
        <v/>
      </c>
      <c r="KG469" s="269" t="str">
        <f>IF(AND($A$469&lt;=AH$367,AH$367&lt;=$B$469),((2/3)*$C$469),"")</f>
        <v/>
      </c>
      <c r="KH469" s="269" t="str">
        <f>IF(AND($A$469&lt;=AH$367,AH$367&lt;=$B$469),$D$469,"")</f>
        <v/>
      </c>
      <c r="KI469" s="269" t="str">
        <f>IF(AND($A$469&lt;=AH$367,AH$367&lt;=$B$469),((1/3)*$D$469),"")</f>
        <v/>
      </c>
      <c r="KJ469" s="269" t="str">
        <f>IF(AND($A$469&lt;=AH$367,AH$367&lt;=$B$469),((2/3)*$D$469),"")</f>
        <v/>
      </c>
      <c r="KK469" s="269" t="str">
        <f>IF(AND($A$469&lt;=AH$367,AH$367&lt;=$B$469),$E$469,"")</f>
        <v/>
      </c>
      <c r="KL469" s="269" t="str">
        <f>IF(AND($A$469&lt;=AH$367,AH$367&lt;=$B$469),((1/3)*$E$469),"")</f>
        <v/>
      </c>
      <c r="KM469" s="269" t="str">
        <f>IF(AND($A$469&lt;=AH$367,AH$367&lt;=$B$469),((2/3)*$E$469),"")</f>
        <v/>
      </c>
      <c r="KN469" s="269" t="str">
        <f>IF(AND($A$469&lt;=AI$367,AI$367&lt;=$B$469),$C$469,"")</f>
        <v/>
      </c>
      <c r="KO469" s="269" t="str">
        <f>IF(AND($A$469&lt;=AI$367,AI$367&lt;=$B$469),((1/3)*$C$469),"")</f>
        <v/>
      </c>
      <c r="KP469" s="269" t="str">
        <f>IF(AND($A$469&lt;=AI$367,AI$367&lt;=$B$469),((2/3)*$C$469),"")</f>
        <v/>
      </c>
      <c r="KQ469" s="269" t="str">
        <f>IF(AND($A$469&lt;=AI$367,AI$367&lt;=$B$469),$D$469,"")</f>
        <v/>
      </c>
      <c r="KR469" s="269" t="str">
        <f>IF(AND($A$469&lt;=AI$367,AI$367&lt;=$B$469),((1/3)*$D$469),"")</f>
        <v/>
      </c>
      <c r="KS469" s="269" t="str">
        <f>IF(AND($A$469&lt;=AI$367,AI$367&lt;=$B$469),((2/3)*$D$469),"")</f>
        <v/>
      </c>
      <c r="KT469" s="269" t="str">
        <f>IF(AND($A$469&lt;=AI$367,AI$367&lt;=$B$469),$E$469,"")</f>
        <v/>
      </c>
      <c r="KU469" s="269" t="str">
        <f>IF(AND($A$469&lt;=AI$367,AI$367&lt;=$B$469),((1/3)*$E$469),"")</f>
        <v/>
      </c>
      <c r="KV469" s="269" t="str">
        <f>IF(AND($A$469&lt;=AI$367,AI$367&lt;=$B$469),((2/3)*$E$469),"")</f>
        <v/>
      </c>
      <c r="KW469" s="269" t="str">
        <f>IF(AND($A$469&lt;=AJ$367,AJ$367&lt;=$B$469),$C$469,"")</f>
        <v/>
      </c>
      <c r="KX469" s="269" t="str">
        <f>IF(AND($A$469&lt;=AJ$367,AJ$367&lt;=$B$469),((1/3)*$C$469),"")</f>
        <v/>
      </c>
      <c r="KY469" s="269" t="str">
        <f>IF(AND($A$469&lt;=AJ$367,AJ$367&lt;=$B$469),((2/3)*$C$469),"")</f>
        <v/>
      </c>
      <c r="KZ469" s="269" t="str">
        <f>IF(AND($A$469&lt;=AJ$367,AJ$367&lt;=$B$469),$D$469,"")</f>
        <v/>
      </c>
      <c r="LA469" s="269" t="str">
        <f>IF(AND($A$469&lt;=AJ$367,AJ$367&lt;=$B$469),((1/3)*$D$469),"")</f>
        <v/>
      </c>
      <c r="LB469" s="269" t="str">
        <f>IF(AND($A$469&lt;=AJ$367,AJ$367&lt;=$B$469),((2/3)*$D$469),"")</f>
        <v/>
      </c>
      <c r="LC469" s="269" t="str">
        <f>IF(AND($A$469&lt;=AJ$367,AJ$367&lt;=$B$469),$E$469,"")</f>
        <v/>
      </c>
      <c r="LD469" s="269" t="str">
        <f>IF(AND($A$469&lt;=AJ$367,AJ$367&lt;=$B$469),((1/3)*$E$469),"")</f>
        <v/>
      </c>
      <c r="LE469" s="269" t="str">
        <f>IF(AND($A$469&lt;=AJ$367,AJ$367&lt;=$B$469),((2/3)*$E$469),"")</f>
        <v/>
      </c>
      <c r="LF469" s="269" t="str">
        <f>IF(AND($A$469&lt;=AK$367,AK$367&lt;=$B$469),$C$469,"")</f>
        <v/>
      </c>
      <c r="LG469" s="269" t="str">
        <f>IF(AND($A$469&lt;=AK$367,AK$367&lt;=$B$469),((1/3)*$C$469),"")</f>
        <v/>
      </c>
      <c r="LH469" s="269" t="str">
        <f>IF(AND($A$469&lt;=AK$367,AK$367&lt;=$B$469),((2/3)*$C$469),"")</f>
        <v/>
      </c>
      <c r="LI469" s="269" t="str">
        <f>IF(AND($A$469&lt;=AK$367,AK$367&lt;=$B$469),$D$469,"")</f>
        <v/>
      </c>
      <c r="LJ469" s="269" t="str">
        <f>IF(AND($A$469&lt;=AK$367,AK$367&lt;=$B$469),((1/3)*$D$469),"")</f>
        <v/>
      </c>
      <c r="LK469" s="269" t="str">
        <f>IF(AND($A$469&lt;=AK$367,AK$367&lt;=$B$469),((2/3)*$D$469),"")</f>
        <v/>
      </c>
      <c r="LL469" s="269" t="str">
        <f>IF(AND($A$469&lt;=AK$367,AK$367&lt;=$B$469),$E$469,"")</f>
        <v/>
      </c>
      <c r="LM469" s="269" t="str">
        <f>IF(AND($A$469&lt;=AK$367,AK$367&lt;=$B$469),((1/3)*$E$469),"")</f>
        <v/>
      </c>
      <c r="LN469" s="269" t="str">
        <f>IF(AND($A$469&lt;=AK$367,AK$367&lt;=$B$469),((2/3)*$E$469),"")</f>
        <v/>
      </c>
      <c r="LO469" s="269" t="str">
        <f>IF(AND($A$469&lt;=AL$367,AL$367&lt;=$B$469),$C$469,"")</f>
        <v/>
      </c>
      <c r="LP469" s="269" t="str">
        <f>IF(AND($A$469&lt;=AL$367,AL$367&lt;=$B$469),((1/3)*$C$469),"")</f>
        <v/>
      </c>
      <c r="LQ469" s="269" t="str">
        <f>IF(AND($A$469&lt;=AL$367,AL$367&lt;=$B$469),((2/3)*$C$469),"")</f>
        <v/>
      </c>
      <c r="LR469" s="269" t="str">
        <f>IF(AND($A$469&lt;=AL$367,AL$367&lt;=$B$469),$D$469,"")</f>
        <v/>
      </c>
      <c r="LS469" s="269" t="str">
        <f>IF(AND($A$469&lt;=AL$367,AL$367&lt;=$B$469),((1/3)*$D$469),"")</f>
        <v/>
      </c>
      <c r="LT469" s="269" t="str">
        <f>IF(AND($A$469&lt;=AL$367,AL$367&lt;=$B$469),((2/3)*$D$469),"")</f>
        <v/>
      </c>
      <c r="LU469" s="269" t="str">
        <f>IF(AND($A$469&lt;=AL$367,AL$367&lt;=$B$469),$E$469,"")</f>
        <v/>
      </c>
      <c r="LV469" s="269" t="str">
        <f>IF(AND($A$469&lt;=AL$367,AL$367&lt;=$B$469),((1/3)*$E$469),"")</f>
        <v/>
      </c>
      <c r="LW469" s="269" t="str">
        <f>IF(AND($A$469&lt;=AL$367,AL$367&lt;=$B$469),((2/3)*$E$469),"")</f>
        <v/>
      </c>
      <c r="LX469" s="269" t="str">
        <f>IF(AND($A$469&lt;=AM$367,AM$367&lt;=$B$469),$C$469,"")</f>
        <v/>
      </c>
      <c r="LY469" s="269" t="str">
        <f>IF(AND($A$469&lt;=AM$367,AM$367&lt;=$B$469),((1/3)*$C$469),"")</f>
        <v/>
      </c>
      <c r="LZ469" s="269" t="str">
        <f>IF(AND($A$469&lt;=AM$367,AM$367&lt;=$B$469),((2/3)*$C$469),"")</f>
        <v/>
      </c>
      <c r="MA469" s="269" t="str">
        <f>IF(AND($A$469&lt;=AM$367,AM$367&lt;=$B$469),$D$469,"")</f>
        <v/>
      </c>
      <c r="MB469" s="269" t="str">
        <f>IF(AND($A$469&lt;=AM$367,AM$367&lt;=$B$469),((1/3)*$D$469),"")</f>
        <v/>
      </c>
      <c r="MC469" s="269" t="str">
        <f>IF(AND($A$469&lt;=AM$367,AM$367&lt;=$B$469),((2/3)*$D$469),"")</f>
        <v/>
      </c>
      <c r="MD469" s="269" t="str">
        <f>IF(AND($A$469&lt;=AM$367,AM$367&lt;=$B$469),$E$469,"")</f>
        <v/>
      </c>
      <c r="ME469" s="269" t="str">
        <f>IF(AND($A$469&lt;=AM$367,AM$367&lt;=$B$469),((1/3)*$E$469),"")</f>
        <v/>
      </c>
      <c r="MF469" s="269" t="str">
        <f>IF(AND($A$469&lt;=AM$367,AM$367&lt;=$B$469),((2/3)*$E$469),"")</f>
        <v/>
      </c>
      <c r="MG469" s="269" t="str">
        <f>IF(AND($A$469&lt;=AN$367,AN$367&lt;=$B$469),$C$469,"")</f>
        <v/>
      </c>
      <c r="MH469" s="269" t="str">
        <f>IF(AND($A$469&lt;=AN$367,AN$367&lt;=$B$469),((1/3)*$C$469),"")</f>
        <v/>
      </c>
      <c r="MI469" s="269" t="str">
        <f>IF(AND($A$469&lt;=AN$367,AN$367&lt;=$B$469),((2/3)*$C$469),"")</f>
        <v/>
      </c>
      <c r="MJ469" s="269" t="str">
        <f>IF(AND($A$469&lt;=AN$367,AN$367&lt;=$B$469),$D$469,"")</f>
        <v/>
      </c>
      <c r="MK469" s="269" t="str">
        <f>IF(AND($A$469&lt;=AN$367,AN$367&lt;=$B$469),((1/3)*$D$469),"")</f>
        <v/>
      </c>
      <c r="ML469" s="269" t="str">
        <f>IF(AND($A$469&lt;=AN$367,AN$367&lt;=$B$469),((2/3)*$D$469),"")</f>
        <v/>
      </c>
      <c r="MM469" s="269" t="str">
        <f>IF(AND($A$469&lt;=AN$367,AN$367&lt;=$B$469),$E$469,"")</f>
        <v/>
      </c>
      <c r="MN469" s="269" t="str">
        <f>IF(AND($A$469&lt;=AN$367,AN$367&lt;=$B$469),((1/3)*$E$469),"")</f>
        <v/>
      </c>
      <c r="MO469" s="269" t="str">
        <f>IF(AND($A$469&lt;=AN$367,AN$367&lt;=$B$469),((2/3)*$E$469),"")</f>
        <v/>
      </c>
      <c r="MP469" s="269" t="str">
        <f>IF(AND($A$469&lt;=AO$367,AO$367&lt;=$B$469),$C$469,"")</f>
        <v/>
      </c>
      <c r="MQ469" s="269" t="str">
        <f>IF(AND($A$469&lt;=AO$367,AO$367&lt;=$B$469),((1/3)*$C$469),"")</f>
        <v/>
      </c>
      <c r="MR469" s="269" t="str">
        <f>IF(AND($A$469&lt;=AO$367,AO$367&lt;=$B$469),((2/3)*$C$469),"")</f>
        <v/>
      </c>
      <c r="MS469" s="269" t="str">
        <f>IF(AND($A$469&lt;=AO$367,AO$367&lt;=$B$469),$D$469,"")</f>
        <v/>
      </c>
      <c r="MT469" s="269" t="str">
        <f>IF(AND($A$469&lt;=AO$367,AO$367&lt;=$B$469),((1/3)*$D$469),"")</f>
        <v/>
      </c>
      <c r="MU469" s="269" t="str">
        <f>IF(AND($A$469&lt;=AO$367,AO$367&lt;=$B$469),((2/3)*$D$469),"")</f>
        <v/>
      </c>
      <c r="MV469" s="269" t="str">
        <f>IF(AND($A$469&lt;=AO$367,AO$367&lt;=$B$469),$E$469,"")</f>
        <v/>
      </c>
      <c r="MW469" s="269" t="str">
        <f>IF(AND($A$469&lt;=AO$367,AO$367&lt;=$B$469),((1/3)*$E$469),"")</f>
        <v/>
      </c>
      <c r="MX469" s="269" t="str">
        <f>IF(AND($A$469&lt;=AO$367,AO$367&lt;=$B$469),((2/3)*$E$469),"")</f>
        <v/>
      </c>
      <c r="MY469" s="269" t="str">
        <f>IF(AND($A$469&lt;=AP$367,AP$367&lt;=$B$469),$C$469,"")</f>
        <v/>
      </c>
      <c r="MZ469" s="269" t="str">
        <f>IF(AND($A$469&lt;=AP$367,AP$367&lt;=$B$469),((1/3)*$C$469),"")</f>
        <v/>
      </c>
      <c r="NA469" s="269" t="str">
        <f>IF(AND($A$469&lt;=AP$367,AP$367&lt;=$B$469),((2/3)*$C$469),"")</f>
        <v/>
      </c>
      <c r="NB469" s="269" t="str">
        <f>IF(AND($A$469&lt;=AP$367,AP$367&lt;=$B$469),$D$469,"")</f>
        <v/>
      </c>
      <c r="NC469" s="269" t="str">
        <f>IF(AND($A$469&lt;=AP$367,AP$367&lt;=$B$469),((1/3)*$D$469),"")</f>
        <v/>
      </c>
      <c r="ND469" s="269" t="str">
        <f>IF(AND($A$469&lt;=AP$367,AP$367&lt;=$B$469),((2/3)*$D$469),"")</f>
        <v/>
      </c>
      <c r="NE469" s="269" t="str">
        <f>IF(AND($A$469&lt;=AP$367,AP$367&lt;=$B$469),$E$469,"")</f>
        <v/>
      </c>
      <c r="NF469" s="269" t="str">
        <f>IF(AND($A$469&lt;=AP$367,AP$367&lt;=$B$469),((1/3)*$E$469),"")</f>
        <v/>
      </c>
      <c r="NG469" s="269" t="str">
        <f>IF(AND($A$469&lt;=AP$367,AP$367&lt;=$B$469),((2/3)*$E$469),"")</f>
        <v/>
      </c>
      <c r="NH469" s="269" t="str">
        <f>IF(AND($A$469&lt;=AQ$367,AQ$367&lt;=$B$469),$C$469,"")</f>
        <v/>
      </c>
      <c r="NI469" s="269" t="str">
        <f>IF(AND($A$469&lt;=AQ$367,AQ$367&lt;=$B$469),((1/3)*$C$469),"")</f>
        <v/>
      </c>
      <c r="NJ469" s="269" t="str">
        <f>IF(AND($A$469&lt;=AQ$367,AQ$367&lt;=$B$469),((2/3)*$C$469),"")</f>
        <v/>
      </c>
      <c r="NK469" s="269" t="str">
        <f>IF(AND($A$469&lt;=AQ$367,AQ$367&lt;=$B$469),$D$469,"")</f>
        <v/>
      </c>
      <c r="NL469" s="269" t="str">
        <f>IF(AND($A$469&lt;=AQ$367,AQ$367&lt;=$B$469),((1/3)*$D$469),"")</f>
        <v/>
      </c>
      <c r="NM469" s="269" t="str">
        <f>IF(AND($A$469&lt;=AQ$367,AQ$367&lt;=$B$469),((2/3)*$D$469),"")</f>
        <v/>
      </c>
      <c r="NN469" s="269" t="str">
        <f>IF(AND($A$469&lt;=AQ$367,AQ$367&lt;=$B$469),$E$469,"")</f>
        <v/>
      </c>
      <c r="NO469" s="269" t="str">
        <f>IF(AND($A$469&lt;=AQ$367,AQ$367&lt;=$B$469),((1/3)*$E$469),"")</f>
        <v/>
      </c>
      <c r="NP469" s="269" t="str">
        <f>IF(AND($A$469&lt;=AQ$367,AQ$367&lt;=$B$469),((2/3)*$E$469),"")</f>
        <v/>
      </c>
      <c r="NQ469" s="269" t="str">
        <f>IF(AND($A$469&lt;=AR$367,AR$367&lt;=$B$469),$C$469,"")</f>
        <v/>
      </c>
      <c r="NR469" s="269" t="str">
        <f>IF(AND($A$469&lt;=AR$367,AR$367&lt;=$B$469),((1/3)*$C$469),"")</f>
        <v/>
      </c>
      <c r="NS469" s="269" t="str">
        <f>IF(AND($A$469&lt;=AR$367,AR$367&lt;=$B$469),((2/3)*$C$469),"")</f>
        <v/>
      </c>
      <c r="NT469" s="269" t="str">
        <f>IF(AND($A$469&lt;=AR$367,AR$367&lt;=$B$469),$D$469,"")</f>
        <v/>
      </c>
      <c r="NU469" s="269" t="str">
        <f>IF(AND($A$469&lt;=AR$367,AR$367&lt;=$B$469),((1/3)*$D$469),"")</f>
        <v/>
      </c>
      <c r="NV469" s="269" t="str">
        <f>IF(AND($A$469&lt;=AR$367,AR$367&lt;=$B$469),((2/3)*$D$469),"")</f>
        <v/>
      </c>
      <c r="NW469" s="269" t="str">
        <f>IF(AND($A$469&lt;=AR$367,AR$367&lt;=$B$469),$E$469,"")</f>
        <v/>
      </c>
      <c r="NX469" s="269" t="str">
        <f>IF(AND($A$469&lt;=AR$367,AR$367&lt;=$B$469),((1/3)*$E$469),"")</f>
        <v/>
      </c>
      <c r="NY469" s="269" t="str">
        <f>IF(AND($A$469&lt;=AR$367,AR$367&lt;=$B$469),((2/3)*$E$469),"")</f>
        <v/>
      </c>
      <c r="NZ469" s="269" t="str">
        <f>IF(AND($A$469&lt;=AS$367,AS$367&lt;=$B$469),$C$469,"")</f>
        <v/>
      </c>
      <c r="OA469" s="269" t="str">
        <f>IF(AND($A$469&lt;=AS$367,AS$367&lt;=$B$469),((1/3)*$C$469),"")</f>
        <v/>
      </c>
      <c r="OB469" s="269" t="str">
        <f>IF(AND($A$469&lt;=AS$367,AS$367&lt;=$B$469),((2/3)*$C$469),"")</f>
        <v/>
      </c>
      <c r="OC469" s="269" t="str">
        <f>IF(AND($A$469&lt;=AS$367,AS$367&lt;=$B$469),$D$469,"")</f>
        <v/>
      </c>
      <c r="OD469" s="269" t="str">
        <f>IF(AND($A$469&lt;=AS$367,AS$367&lt;=$B$469),((1/3)*$D$469),"")</f>
        <v/>
      </c>
      <c r="OE469" s="269" t="str">
        <f>IF(AND($A$469&lt;=AS$367,AS$367&lt;=$B$469),((2/3)*$D$469),"")</f>
        <v/>
      </c>
      <c r="OF469" s="269" t="str">
        <f>IF(AND($A$469&lt;=AS$367,AS$367&lt;=$B$469),$E$469,"")</f>
        <v/>
      </c>
      <c r="OG469" s="269" t="str">
        <f>IF(AND($A$469&lt;=AS$367,AS$367&lt;=$B$469),((1/3)*$E$469),"")</f>
        <v/>
      </c>
      <c r="OH469" s="269" t="str">
        <f>IF(AND($A$469&lt;=AS$367,AS$367&lt;=$B$469),((2/3)*$E$469),"")</f>
        <v/>
      </c>
      <c r="OI469" s="269" t="str">
        <f>IF(AND($A$469&lt;=AT$367,AT$367&lt;=$B$469),$C$469,"")</f>
        <v/>
      </c>
      <c r="OJ469" s="269" t="str">
        <f>IF(AND($A$469&lt;=AT$367,AT$367&lt;=$B$469),((1/3)*$C$469),"")</f>
        <v/>
      </c>
      <c r="OK469" s="269" t="str">
        <f>IF(AND($A$469&lt;=AT$367,AT$367&lt;=$B$469),((2/3)*$C$469),"")</f>
        <v/>
      </c>
      <c r="OL469" s="269" t="str">
        <f>IF(AND($A$469&lt;=AT$367,AT$367&lt;=$B$469),$D$469,"")</f>
        <v/>
      </c>
      <c r="OM469" s="269" t="str">
        <f>IF(AND($A$469&lt;=AT$367,AT$367&lt;=$B$469),((1/3)*$D$469),"")</f>
        <v/>
      </c>
      <c r="ON469" s="269" t="str">
        <f>IF(AND($A$469&lt;=AT$367,AT$367&lt;=$B$469),((2/3)*$D$469),"")</f>
        <v/>
      </c>
      <c r="OO469" s="269" t="str">
        <f>IF(AND($A$469&lt;=AT$367,AT$367&lt;=$B$469),$E$469,"")</f>
        <v/>
      </c>
      <c r="OP469" s="269" t="str">
        <f>IF(AND($A$469&lt;=AT$367,AT$367&lt;=$B$469),((1/3)*$E$469),"")</f>
        <v/>
      </c>
      <c r="OQ469" s="269" t="str">
        <f>IF(AND($A$469&lt;=AT$367,AT$367&lt;=$B$469),((2/3)*$E$469),"")</f>
        <v/>
      </c>
      <c r="OR469" s="269" t="str">
        <f>IF(AND($A$469&lt;=AU$367,AU$367&lt;=$B$469),$C$469,"")</f>
        <v/>
      </c>
      <c r="OS469" s="269" t="str">
        <f>IF(AND($A$469&lt;=AU$367,AU$367&lt;=$B$469),((1/3)*$C$469),"")</f>
        <v/>
      </c>
      <c r="OT469" s="269" t="str">
        <f>IF(AND($A$469&lt;=AU$367,AU$367&lt;=$B$469),((2/3)*$C$469),"")</f>
        <v/>
      </c>
      <c r="OU469" s="269" t="str">
        <f>IF(AND($A$469&lt;=AU$367,AU$367&lt;=$B$469),$D$469,"")</f>
        <v/>
      </c>
      <c r="OV469" s="269" t="str">
        <f>IF(AND($A$469&lt;=AU$367,AU$367&lt;=$B$469),((1/3)*$D$469),"")</f>
        <v/>
      </c>
      <c r="OW469" s="269" t="str">
        <f>IF(AND($A$469&lt;=AU$367,AU$367&lt;=$B$469),((2/3)*$D$469),"")</f>
        <v/>
      </c>
      <c r="OX469" s="269" t="str">
        <f>IF(AND($A$469&lt;=AU$367,AU$367&lt;=$B$469),$E$469,"")</f>
        <v/>
      </c>
      <c r="OY469" s="269" t="str">
        <f>IF(AND($A$469&lt;=AU$367,AU$367&lt;=$B$469),((1/3)*$E$469),"")</f>
        <v/>
      </c>
      <c r="OZ469" s="269" t="str">
        <f>IF(AND($A$469&lt;=AU$367,AU$367&lt;=$B$469),((2/3)*$E$469),"")</f>
        <v/>
      </c>
      <c r="PA469" s="269" t="str">
        <f>IF(AND($A$469&lt;=AV$367,AV$367&lt;=$B$469),$C$469,"")</f>
        <v/>
      </c>
      <c r="PB469" s="269" t="str">
        <f>IF(AND($A$469&lt;=AV$367,AV$367&lt;=$B$469),((1/3)*$C$469),"")</f>
        <v/>
      </c>
      <c r="PC469" s="269" t="str">
        <f>IF(AND($A$469&lt;=AV$367,AV$367&lt;=$B$469),((2/3)*$C$469),"")</f>
        <v/>
      </c>
      <c r="PD469" s="269" t="str">
        <f>IF(AND($A$469&lt;=AV$367,AV$367&lt;=$B$469),$D$469,"")</f>
        <v/>
      </c>
      <c r="PE469" s="269" t="str">
        <f>IF(AND($A$469&lt;=AV$367,AV$367&lt;=$B$469),((1/3)*$D$469),"")</f>
        <v/>
      </c>
      <c r="PF469" s="269" t="str">
        <f>IF(AND($A$469&lt;=AV$367,AV$367&lt;=$B$469),((2/3)*$D$469),"")</f>
        <v/>
      </c>
      <c r="PG469" s="269" t="str">
        <f>IF(AND($A$469&lt;=AV$367,AV$367&lt;=$B$469),$E$469,"")</f>
        <v/>
      </c>
      <c r="PH469" s="269" t="str">
        <f>IF(AND($A$469&lt;=AV$367,AV$367&lt;=$B$469),((1/3)*$E$469),"")</f>
        <v/>
      </c>
      <c r="PI469" s="269" t="str">
        <f>IF(AND($A$469&lt;=AV$367,AV$367&lt;=$B$469),((2/3)*$E$469),"")</f>
        <v/>
      </c>
      <c r="PJ469" s="269" t="str">
        <f>IF(AND($A$469&lt;=AW$367,AW$367&lt;=$B$469),$C$469,"")</f>
        <v/>
      </c>
      <c r="PK469" s="269" t="str">
        <f>IF(AND($A$469&lt;=AW$367,AW$367&lt;=$B$469),((1/3)*$C$469),"")</f>
        <v/>
      </c>
      <c r="PL469" s="269" t="str">
        <f>IF(AND($A$469&lt;=AW$367,AW$367&lt;=$B$469),((2/3)*$C$469),"")</f>
        <v/>
      </c>
      <c r="PM469" s="269" t="str">
        <f>IF(AND($A$469&lt;=AW$367,AW$367&lt;=$B$469),$D$469,"")</f>
        <v/>
      </c>
      <c r="PN469" s="269" t="str">
        <f>IF(AND($A$469&lt;=AW$367,AW$367&lt;=$B$469),((1/3)*$D$469),"")</f>
        <v/>
      </c>
      <c r="PO469" s="269" t="str">
        <f>IF(AND($A$469&lt;=AW$367,AW$367&lt;=$B$469),((2/3)*$D$469),"")</f>
        <v/>
      </c>
      <c r="PP469" s="269" t="str">
        <f>IF(AND($A$469&lt;=AW$367,AW$367&lt;=$B$469),$E$469,"")</f>
        <v/>
      </c>
      <c r="PQ469" s="269" t="str">
        <f>IF(AND($A$469&lt;=AW$367,AW$367&lt;=$B$469),((1/3)*$E$469),"")</f>
        <v/>
      </c>
      <c r="PR469" s="269" t="str">
        <f>IF(AND($A$469&lt;=AW$367,AW$367&lt;=$B$469),((2/3)*$E$469),"")</f>
        <v/>
      </c>
      <c r="PS469" s="269" t="str">
        <f>IF(AND($A$469&lt;=AX$367,AX$367&lt;=$B$469),$C$469,"")</f>
        <v/>
      </c>
      <c r="PT469" s="269" t="str">
        <f>IF(AND($A$469&lt;=AX$367,AX$367&lt;=$B$469),((1/3)*$C$469),"")</f>
        <v/>
      </c>
      <c r="PU469" s="269" t="str">
        <f>IF(AND($A$469&lt;=AX$367,AX$367&lt;=$B$469),((2/3)*$C$469),"")</f>
        <v/>
      </c>
      <c r="PV469" s="269" t="str">
        <f>IF(AND($A$469&lt;=AX$367,AX$367&lt;=$B$469),$D$469,"")</f>
        <v/>
      </c>
      <c r="PW469" s="269" t="str">
        <f>IF(AND($A$469&lt;=AX$367,AX$367&lt;=$B$469),((1/3)*$D$469),"")</f>
        <v/>
      </c>
      <c r="PX469" s="269" t="str">
        <f>IF(AND($A$469&lt;=AX$367,AX$367&lt;=$B$469),((2/3)*$D$469),"")</f>
        <v/>
      </c>
      <c r="PY469" s="269" t="str">
        <f>IF(AND($A$469&lt;=AX$367,AX$367&lt;=$B$469),$E$469,"")</f>
        <v/>
      </c>
      <c r="PZ469" s="269" t="str">
        <f>IF(AND($A$469&lt;=AX$367,AX$367&lt;=$B$469),((1/3)*$E$469),"")</f>
        <v/>
      </c>
      <c r="QA469" s="269" t="str">
        <f>IF(AND($A$469&lt;=AX$367,AX$367&lt;=$B$469),((2/3)*$E$469),"")</f>
        <v/>
      </c>
      <c r="QB469" s="269" t="str">
        <f>IF(AND($A$469&lt;=AY$367,AY$367&lt;=$B$469),$C$469,"")</f>
        <v/>
      </c>
      <c r="QC469" s="269" t="str">
        <f>IF(AND($A$469&lt;=AY$367,AY$367&lt;=$B$469),((1/3)*$C$469),"")</f>
        <v/>
      </c>
      <c r="QD469" s="269" t="str">
        <f>IF(AND($A$469&lt;=AY$367,AY$367&lt;=$B$469),((2/3)*$C$469),"")</f>
        <v/>
      </c>
      <c r="QE469" s="269" t="str">
        <f>IF(AND($A$469&lt;=AY$367,AY$367&lt;=$B$469),$D$469,"")</f>
        <v/>
      </c>
      <c r="QF469" s="269" t="str">
        <f>IF(AND($A$469&lt;=AY$367,AY$367&lt;=$B$469),((1/3)*$D$469),"")</f>
        <v/>
      </c>
      <c r="QG469" s="269" t="str">
        <f>IF(AND($A$469&lt;=AY$367,AY$367&lt;=$B$469),((2/3)*$D$469),"")</f>
        <v/>
      </c>
      <c r="QH469" s="269" t="str">
        <f>IF(AND($A$469&lt;=AY$367,AY$367&lt;=$B$469),$E$469,"")</f>
        <v/>
      </c>
      <c r="QI469" s="269" t="str">
        <f>IF(AND($A$469&lt;=AY$367,AY$367&lt;=$B$469),((1/3)*$E$469),"")</f>
        <v/>
      </c>
      <c r="QJ469" s="269" t="str">
        <f>IF(AND($A$469&lt;=AY$367,AY$367&lt;=$B$469),((2/3)*$E$469),"")</f>
        <v/>
      </c>
      <c r="QK469" s="269" t="str">
        <f>IF(AND($A$469&lt;=AZ$367,AZ$367&lt;=$B$469),$C$469,"")</f>
        <v/>
      </c>
      <c r="QL469" s="269" t="str">
        <f>IF(AND($A$469&lt;=AZ$367,AZ$367&lt;=$B$469),((1/3)*$C$469),"")</f>
        <v/>
      </c>
      <c r="QM469" s="269" t="str">
        <f>IF(AND($A$469&lt;=AZ$367,AZ$367&lt;=$B$469),((2/3)*$C$469),"")</f>
        <v/>
      </c>
      <c r="QN469" s="269" t="str">
        <f>IF(AND($A$469&lt;=AZ$367,AZ$367&lt;=$B$469),$D$469,"")</f>
        <v/>
      </c>
      <c r="QO469" s="269" t="str">
        <f>IF(AND($A$469&lt;=AZ$367,AZ$367&lt;=$B$469),((1/3)*$D$469),"")</f>
        <v/>
      </c>
      <c r="QP469" s="269" t="str">
        <f>IF(AND($A$469&lt;=AZ$367,AZ$367&lt;=$B$469),((2/3)*$D$469),"")</f>
        <v/>
      </c>
      <c r="QQ469" s="269" t="str">
        <f>IF(AND($A$469&lt;=AZ$367,AZ$367&lt;=$B$469),$E$469,"")</f>
        <v/>
      </c>
      <c r="QR469" s="269" t="str">
        <f>IF(AND($A$469&lt;=AZ$367,AZ$367&lt;=$B$469),((1/3)*$E$469),"")</f>
        <v/>
      </c>
      <c r="QS469" s="269" t="str">
        <f>IF(AND($A$469&lt;=AZ$367,AZ$367&lt;=$B$469),((2/3)*$E$469),"")</f>
        <v/>
      </c>
      <c r="QT469" s="269" t="str">
        <f>IF(AND($A$469&lt;=BA$367,BA$367&lt;=$B$469),$C$469,"")</f>
        <v/>
      </c>
      <c r="QU469" s="269" t="str">
        <f>IF(AND($A$469&lt;=BA$367,BA$367&lt;=$B$469),((1/3)*$C$469),"")</f>
        <v/>
      </c>
      <c r="QV469" s="269" t="str">
        <f>IF(AND($A$469&lt;=BA$367,BA$367&lt;=$B$469),((2/3)*$C$469),"")</f>
        <v/>
      </c>
      <c r="QW469" s="269" t="str">
        <f>IF(AND($A$469&lt;=BA$367,BA$367&lt;=$B$469),$D$469,"")</f>
        <v/>
      </c>
      <c r="QX469" s="269" t="str">
        <f>IF(AND($A$469&lt;=BA$367,BA$367&lt;=$B$469),((1/3)*$D$469),"")</f>
        <v/>
      </c>
      <c r="QY469" s="269" t="str">
        <f>IF(AND($A$469&lt;=BA$367,BA$367&lt;=$B$469),((2/3)*$D$469),"")</f>
        <v/>
      </c>
      <c r="QZ469" s="269" t="str">
        <f>IF(AND($A$469&lt;=BA$367,BA$367&lt;=$B$469),$E$469,"")</f>
        <v/>
      </c>
      <c r="RA469" s="269" t="str">
        <f>IF(AND($A$469&lt;=BA$367,BA$367&lt;=$B$469),((1/3)*$E$469),"")</f>
        <v/>
      </c>
      <c r="RB469" s="269" t="str">
        <f>IF(AND($A$469&lt;=BA$367,BA$367&lt;=$B$469),((2/3)*$E$469),"")</f>
        <v/>
      </c>
      <c r="RC469" s="269" t="str">
        <f>IF(AND($A$469&lt;=BB$367,BB$367&lt;=$B$469),$C$469,"")</f>
        <v/>
      </c>
      <c r="RD469" s="269" t="str">
        <f>IF(AND($A$469&lt;=BB$367,BB$367&lt;=$B$469),((1/3)*$C$469),"")</f>
        <v/>
      </c>
      <c r="RE469" s="269" t="str">
        <f>IF(AND($A$469&lt;=BB$367,BB$367&lt;=$B$469),((2/3)*$C$469),"")</f>
        <v/>
      </c>
      <c r="RF469" s="269" t="str">
        <f>IF(AND($A$469&lt;=BB$367,BB$367&lt;=$B$469),$D$469,"")</f>
        <v/>
      </c>
      <c r="RG469" s="269" t="str">
        <f>IF(AND($A$469&lt;=BB$367,BB$367&lt;=$B$469),((1/3)*$D$469),"")</f>
        <v/>
      </c>
      <c r="RH469" s="269" t="str">
        <f>IF(AND($A$469&lt;=BB$367,BB$367&lt;=$B$469),((2/3)*$D$469),"")</f>
        <v/>
      </c>
      <c r="RI469" s="269" t="str">
        <f>IF(AND($A$469&lt;=BB$367,BB$367&lt;=$B$469),$E$469,"")</f>
        <v/>
      </c>
      <c r="RJ469" s="269" t="str">
        <f>IF(AND($A$469&lt;=BB$367,BB$367&lt;=$B$469),((1/3)*$E$469),"")</f>
        <v/>
      </c>
      <c r="RK469" s="269" t="str">
        <f>IF(AND($A$469&lt;=BB$367,BB$367&lt;=$B$469),((2/3)*$E$469),"")</f>
        <v/>
      </c>
      <c r="RL469" s="269" t="str">
        <f>IF(AND($A$469&lt;=BC$367,BC$367&lt;=$B$469),$C$469,"")</f>
        <v/>
      </c>
      <c r="RM469" s="269" t="str">
        <f>IF(AND($A$469&lt;=BC$367,BC$367&lt;=$B$469),((1/3)*$C$469),"")</f>
        <v/>
      </c>
      <c r="RN469" s="269" t="str">
        <f>IF(AND($A$469&lt;=BC$367,BC$367&lt;=$B$469),((2/3)*$C$469),"")</f>
        <v/>
      </c>
      <c r="RO469" s="269" t="str">
        <f>IF(AND($A$469&lt;=BC$367,BC$367&lt;=$B$469),$D$469,"")</f>
        <v/>
      </c>
      <c r="RP469" s="269" t="str">
        <f>IF(AND($A$469&lt;=BC$367,BC$367&lt;=$B$469),((1/3)*$D$469),"")</f>
        <v/>
      </c>
      <c r="RQ469" s="269" t="str">
        <f>IF(AND($A$469&lt;=BC$367,BC$367&lt;=$B$469),((2/3)*$D$469),"")</f>
        <v/>
      </c>
      <c r="RR469" s="269" t="str">
        <f>IF(AND($A$469&lt;=BC$367,BC$367&lt;=$B$469),$E$469,"")</f>
        <v/>
      </c>
      <c r="RS469" s="269" t="str">
        <f>IF(AND($A$469&lt;=BC$367,BC$367&lt;=$B$469),((1/3)*$E$469),"")</f>
        <v/>
      </c>
      <c r="RT469" s="269" t="str">
        <f>IF(AND($A$469&lt;=BC$367,BC$367&lt;=$B$469),((2/3)*$E$469),"")</f>
        <v/>
      </c>
      <c r="RU469" s="269" t="str">
        <f>IF(AND($A$469&lt;=BD$367,BD$367&lt;=$B$469),$C$469,"")</f>
        <v/>
      </c>
      <c r="RV469" s="269" t="str">
        <f>IF(AND($A$469&lt;=BD$367,BD$367&lt;=$B$469),((1/3)*$C$469),"")</f>
        <v/>
      </c>
      <c r="RW469" s="269" t="str">
        <f>IF(AND($A$469&lt;=BD$367,BD$367&lt;=$B$469),((2/3)*$C$469),"")</f>
        <v/>
      </c>
      <c r="RX469" s="269" t="str">
        <f>IF(AND($A$469&lt;=BD$367,BD$367&lt;=$B$469),$D$469,"")</f>
        <v/>
      </c>
      <c r="RY469" s="269" t="str">
        <f>IF(AND($A$469&lt;=BD$367,BD$367&lt;=$B$469),((1/3)*$D$469),"")</f>
        <v/>
      </c>
      <c r="RZ469" s="269" t="str">
        <f>IF(AND($A$469&lt;=BD$367,BD$367&lt;=$B$469),((2/3)*$D$469),"")</f>
        <v/>
      </c>
      <c r="SA469" s="269" t="str">
        <f>IF(AND($A$469&lt;=BD$367,BD$367&lt;=$B$469),$E$469,"")</f>
        <v/>
      </c>
      <c r="SB469" s="269" t="str">
        <f>IF(AND($A$469&lt;=BD$367,BD$367&lt;=$B$469),((1/3)*$E$469),"")</f>
        <v/>
      </c>
      <c r="SC469" s="269" t="str">
        <f>IF(AND($A$469&lt;=BD$367,BD$367&lt;=$B$469),((2/3)*$E$469),"")</f>
        <v/>
      </c>
      <c r="SD469" s="269" t="str">
        <f>IF(AND($A$469&lt;=BE$367,BE$367&lt;=$B$469),$C$469,"")</f>
        <v/>
      </c>
      <c r="SE469" s="269" t="str">
        <f>IF(AND($A$469&lt;=BE$367,BE$367&lt;=$B$469),((1/3)*$C$469),"")</f>
        <v/>
      </c>
      <c r="SF469" s="269" t="str">
        <f>IF(AND($A$469&lt;=BE$367,BE$367&lt;=$B$469),((2/3)*$C$469),"")</f>
        <v/>
      </c>
      <c r="SG469" s="269" t="str">
        <f>IF(AND($A$469&lt;=BE$367,BE$367&lt;=$B$469),$D$469,"")</f>
        <v/>
      </c>
      <c r="SH469" s="269" t="str">
        <f>IF(AND($A$469&lt;=BE$367,BE$367&lt;=$B$469),((1/3)*$D$469),"")</f>
        <v/>
      </c>
      <c r="SI469" s="269" t="str">
        <f>IF(AND($A$469&lt;=BE$367,BE$367&lt;=$B$469),((2/3)*$D$469),"")</f>
        <v/>
      </c>
      <c r="SJ469" s="269" t="str">
        <f>IF(AND($A$469&lt;=BE$367,BE$367&lt;=$B$469),$E$469,"")</f>
        <v/>
      </c>
      <c r="SK469" s="269" t="str">
        <f>IF(AND($A$469&lt;=BE$367,BE$367&lt;=$B$469),((1/3)*$E$469),"")</f>
        <v/>
      </c>
      <c r="SL469" s="269" t="str">
        <f>IF(AND($A$469&lt;=BE$367,BE$367&lt;=$B$469),((2/3)*$E$469),"")</f>
        <v/>
      </c>
      <c r="SM469" s="269" t="str">
        <f>IF(AND($A$469&lt;=BF$367,BF$367&lt;=$B$469),$C$469,"")</f>
        <v/>
      </c>
      <c r="SN469" s="269" t="str">
        <f>IF(AND($A$469&lt;=BF$367,BF$367&lt;=$B$469),((1/3)*$C$469),"")</f>
        <v/>
      </c>
      <c r="SO469" s="269" t="str">
        <f>IF(AND($A$469&lt;=BF$367,BF$367&lt;=$B$469),((2/3)*$C$469),"")</f>
        <v/>
      </c>
      <c r="SP469" s="269" t="str">
        <f>IF(AND($A$469&lt;=BF$367,BF$367&lt;=$B$469),$D$469,"")</f>
        <v/>
      </c>
      <c r="SQ469" s="269" t="str">
        <f>IF(AND($A$469&lt;=BF$367,BF$367&lt;=$B$469),((1/3)*$D$469),"")</f>
        <v/>
      </c>
      <c r="SR469" s="269" t="str">
        <f>IF(AND($A$469&lt;=BF$367,BF$367&lt;=$B$469),((2/3)*$D$469),"")</f>
        <v/>
      </c>
      <c r="SS469" s="269" t="str">
        <f>IF(AND($A$469&lt;=BF$367,BF$367&lt;=$B$469),$E$469,"")</f>
        <v/>
      </c>
      <c r="ST469" s="269" t="str">
        <f>IF(AND($A$469&lt;=BF$367,BF$367&lt;=$B$469),((1/3)*$E$469),"")</f>
        <v/>
      </c>
      <c r="SU469" s="269" t="str">
        <f>IF(AND($A$469&lt;=BF$367,BF$367&lt;=$B$469),((2/3)*$E$469),"")</f>
        <v/>
      </c>
      <c r="SV469" s="269" t="str">
        <f>IF(AND($A$469&lt;=BG$367,BG$367&lt;=$B$469),$C$469,"")</f>
        <v/>
      </c>
      <c r="SW469" s="269" t="str">
        <f>IF(AND($A$469&lt;=BG$367,BG$367&lt;=$B$469),((1/3)*$C$469),"")</f>
        <v/>
      </c>
      <c r="SX469" s="269" t="str">
        <f>IF(AND($A$469&lt;=BG$367,BG$367&lt;=$B$469),((2/3)*$C$469),"")</f>
        <v/>
      </c>
      <c r="SY469" s="269" t="str">
        <f>IF(AND($A$469&lt;=BG$367,BG$367&lt;=$B$469),$D$469,"")</f>
        <v/>
      </c>
      <c r="SZ469" s="269" t="str">
        <f>IF(AND($A$469&lt;=BG$367,BG$367&lt;=$B$469),((1/3)*$D$469),"")</f>
        <v/>
      </c>
      <c r="TA469" s="269" t="str">
        <f>IF(AND($A$469&lt;=BG$367,BG$367&lt;=$B$469),((2/3)*$D$469),"")</f>
        <v/>
      </c>
      <c r="TB469" s="269" t="str">
        <f>IF(AND($A$469&lt;=BG$367,BG$367&lt;=$B$469),$E$469,"")</f>
        <v/>
      </c>
      <c r="TC469" s="269" t="str">
        <f>IF(AND($A$469&lt;=BG$367,BG$367&lt;=$B$469),((1/3)*$E$469),"")</f>
        <v/>
      </c>
      <c r="TD469" s="269" t="str">
        <f>IF(AND($A$469&lt;=BG$367,BG$367&lt;=$B$469),((2/3)*$E$469),"")</f>
        <v/>
      </c>
      <c r="TE469" s="269" t="str">
        <f>IF(AND($A$469&lt;=BH$367,BH$367&lt;=$B$469),$C$469,"")</f>
        <v/>
      </c>
      <c r="TF469" s="269" t="str">
        <f>IF(AND($A$469&lt;=BH$367,BH$367&lt;=$B$469),((1/3)*$C$469),"")</f>
        <v/>
      </c>
      <c r="TG469" s="269" t="str">
        <f>IF(AND($A$469&lt;=BH$367,BH$367&lt;=$B$469),((2/3)*$C$469),"")</f>
        <v/>
      </c>
      <c r="TH469" s="269" t="str">
        <f>IF(AND($A$469&lt;=BH$367,BH$367&lt;=$B$469),$D$469,"")</f>
        <v/>
      </c>
      <c r="TI469" s="269" t="str">
        <f>IF(AND($A$469&lt;=BH$367,BH$367&lt;=$B$469),((1/3)*$D$469),"")</f>
        <v/>
      </c>
      <c r="TJ469" s="269" t="str">
        <f>IF(AND($A$469&lt;=BH$367,BH$367&lt;=$B$469),((2/3)*$D$469),"")</f>
        <v/>
      </c>
      <c r="TK469" s="269" t="str">
        <f>IF(AND($A$469&lt;=BH$367,BH$367&lt;=$B$469),$E$469,"")</f>
        <v/>
      </c>
      <c r="TL469" s="269" t="str">
        <f>IF(AND($A$469&lt;=BH$367,BH$367&lt;=$B$469),((1/3)*$E$469),"")</f>
        <v/>
      </c>
      <c r="TM469" s="269" t="str">
        <f>IF(AND($A$469&lt;=BH$367,BH$367&lt;=$B$469),((2/3)*$E$469),"")</f>
        <v/>
      </c>
      <c r="TN469" s="269" t="str">
        <f>IF(AND($A$469&lt;=BI$367,BI$367&lt;=$B$469),$C$469,"")</f>
        <v/>
      </c>
      <c r="TO469" s="269" t="str">
        <f>IF(AND($A$469&lt;=BI$367,BI$367&lt;=$B$469),((1/3)*$C$469),"")</f>
        <v/>
      </c>
      <c r="TP469" s="269" t="str">
        <f>IF(AND($A$469&lt;=BI$367,BI$367&lt;=$B$469),((2/3)*$C$469),"")</f>
        <v/>
      </c>
      <c r="TQ469" s="269" t="str">
        <f>IF(AND($A$469&lt;=BI$367,BI$367&lt;=$B$469),$D$469,"")</f>
        <v/>
      </c>
      <c r="TR469" s="269" t="str">
        <f>IF(AND($A$469&lt;=BI$367,BI$367&lt;=$B$469),((1/3)*$D$469),"")</f>
        <v/>
      </c>
      <c r="TS469" s="269" t="str">
        <f>IF(AND($A$469&lt;=BI$367,BI$367&lt;=$B$469),((2/3)*$D$469),"")</f>
        <v/>
      </c>
      <c r="TT469" s="269" t="str">
        <f>IF(AND($A$469&lt;=BI$367,BI$367&lt;=$B$469),$E$469,"")</f>
        <v/>
      </c>
      <c r="TU469" s="269" t="str">
        <f>IF(AND($A$469&lt;=BI$367,BI$367&lt;=$B$469),((1/3)*$E$469),"")</f>
        <v/>
      </c>
      <c r="TV469" s="269" t="str">
        <f>IF(AND($A$469&lt;=BI$367,BI$367&lt;=$B$469),((2/3)*$E$469),"")</f>
        <v/>
      </c>
      <c r="TW469" s="269" t="str">
        <f>IF(AND($A$469&lt;=BJ$367,BJ$367&lt;=$B$469),$C$469,"")</f>
        <v/>
      </c>
      <c r="TX469" s="269" t="str">
        <f>IF(AND($A$469&lt;=BJ$367,BJ$367&lt;=$B$469),((1/3)*$C$469),"")</f>
        <v/>
      </c>
      <c r="TY469" s="269" t="str">
        <f>IF(AND($A$469&lt;=BJ$367,BJ$367&lt;=$B$469),((2/3)*$C$469),"")</f>
        <v/>
      </c>
      <c r="TZ469" s="269" t="str">
        <f>IF(AND($A$469&lt;=BJ$367,BJ$367&lt;=$B$469),$D$469,"")</f>
        <v/>
      </c>
      <c r="UA469" s="269" t="str">
        <f>IF(AND($A$469&lt;=BJ$367,BJ$367&lt;=$B$469),((1/3)*$D$469),"")</f>
        <v/>
      </c>
      <c r="UB469" s="269" t="str">
        <f>IF(AND($A$469&lt;=BJ$367,BJ$367&lt;=$B$469),((2/3)*$D$469),"")</f>
        <v/>
      </c>
      <c r="UC469" s="269" t="str">
        <f>IF(AND($A$469&lt;=BJ$367,BJ$367&lt;=$B$469),$E$469,"")</f>
        <v/>
      </c>
      <c r="UD469" s="269" t="str">
        <f>IF(AND($A$469&lt;=BJ$367,BJ$367&lt;=$B$469),((1/3)*$E$469),"")</f>
        <v/>
      </c>
      <c r="UE469" s="269" t="str">
        <f>IF(AND($A$469&lt;=BJ$367,BJ$367&lt;=$B$469),((2/3)*$E$469),"")</f>
        <v/>
      </c>
      <c r="UF469" s="269" t="str">
        <f>IF(AND($A$469&lt;=BK$367,BK$367&lt;=$B$469),$C$469,"")</f>
        <v/>
      </c>
      <c r="UG469" s="269" t="str">
        <f>IF(AND($A$469&lt;=BK$367,BK$367&lt;=$B$469),((1/3)*$C$469),"")</f>
        <v/>
      </c>
      <c r="UH469" s="269" t="str">
        <f>IF(AND($A$469&lt;=BK$367,BK$367&lt;=$B$469),((2/3)*$C$469),"")</f>
        <v/>
      </c>
      <c r="UI469" s="269" t="str">
        <f>IF(AND($A$469&lt;=BK$367,BK$367&lt;=$B$469),$D$469,"")</f>
        <v/>
      </c>
      <c r="UJ469" s="269" t="str">
        <f>IF(AND($A$469&lt;=BK$367,BK$367&lt;=$B$469),((1/3)*$D$469),"")</f>
        <v/>
      </c>
      <c r="UK469" s="269" t="str">
        <f>IF(AND($A$469&lt;=BK$367,BK$367&lt;=$B$469),((2/3)*$D$469),"")</f>
        <v/>
      </c>
      <c r="UL469" s="269" t="str">
        <f>IF(AND($A$469&lt;=BK$367,BK$367&lt;=$B$469),$E$469,"")</f>
        <v/>
      </c>
      <c r="UM469" s="269" t="str">
        <f>IF(AND($A$469&lt;=BK$367,BK$367&lt;=$B$469),((1/3)*$E$469),"")</f>
        <v/>
      </c>
      <c r="UN469" s="269" t="str">
        <f>IF(AND($A$469&lt;=BK$367,BK$367&lt;=$B$469),((2/3)*$E$469),"")</f>
        <v/>
      </c>
      <c r="UO469" s="269" t="str">
        <f>IF(AND($A$469&lt;=BL$367,BL$367&lt;=$B$469),$C$469,"")</f>
        <v/>
      </c>
      <c r="UP469" s="269" t="str">
        <f>IF(AND($A$469&lt;=BL$367,BL$367&lt;=$B$469),((1/3)*$C$469),"")</f>
        <v/>
      </c>
      <c r="UQ469" s="269" t="str">
        <f>IF(AND($A$469&lt;=BL$367,BL$367&lt;=$B$469),((2/3)*$C$469),"")</f>
        <v/>
      </c>
      <c r="UR469" s="269" t="str">
        <f>IF(AND($A$469&lt;=BL$367,BL$367&lt;=$B$469),$D$469,"")</f>
        <v/>
      </c>
      <c r="US469" s="269" t="str">
        <f>IF(AND($A$469&lt;=BL$367,BL$367&lt;=$B$469),((1/3)*$D$469),"")</f>
        <v/>
      </c>
      <c r="UT469" s="269" t="str">
        <f>IF(AND($A$469&lt;=BL$367,BL$367&lt;=$B$469),((2/3)*$D$469),"")</f>
        <v/>
      </c>
      <c r="UU469" s="269" t="str">
        <f>IF(AND($A$469&lt;=BL$367,BL$367&lt;=$B$469),$E$469,"")</f>
        <v/>
      </c>
      <c r="UV469" s="269" t="str">
        <f>IF(AND($A$469&lt;=BL$367,BL$367&lt;=$B$469),((1/3)*$E$469),"")</f>
        <v/>
      </c>
      <c r="UW469" s="269" t="str">
        <f>IF(AND($A$469&lt;=BL$367,BL$367&lt;=$B$469),((2/3)*$E$469),"")</f>
        <v/>
      </c>
      <c r="UX469" s="269" t="str">
        <f>IF(AND($A$469&lt;=BM$367,BM$367&lt;=$B$469),$C$469,"")</f>
        <v/>
      </c>
      <c r="UY469" s="269" t="str">
        <f>IF(AND($A$469&lt;=BM$367,BM$367&lt;=$B$469),((1/3)*$C$469),"")</f>
        <v/>
      </c>
      <c r="UZ469" s="269" t="str">
        <f>IF(AND($A$469&lt;=BM$367,BM$367&lt;=$B$469),((2/3)*$C$469),"")</f>
        <v/>
      </c>
      <c r="VA469" s="269" t="str">
        <f>IF(AND($A$469&lt;=BM$367,BM$367&lt;=$B$469),$D$469,"")</f>
        <v/>
      </c>
      <c r="VB469" s="269" t="str">
        <f>IF(AND($A$469&lt;=BM$367,BM$367&lt;=$B$469),((1/3)*$D$469),"")</f>
        <v/>
      </c>
      <c r="VC469" s="269" t="str">
        <f>IF(AND($A$469&lt;=BM$367,BM$367&lt;=$B$469),((2/3)*$D$469),"")</f>
        <v/>
      </c>
      <c r="VD469" s="269" t="str">
        <f>IF(AND($A$469&lt;=BM$367,BM$367&lt;=$B$469),$E$469,"")</f>
        <v/>
      </c>
      <c r="VE469" s="269" t="str">
        <f>IF(AND($A$469&lt;=BM$367,BM$367&lt;=$B$469),((1/3)*$E$469),"")</f>
        <v/>
      </c>
      <c r="VF469" s="269" t="str">
        <f>IF(AND($A$469&lt;=BM$367,BM$367&lt;=$B$469),((2/3)*$E$469),"")</f>
        <v/>
      </c>
      <c r="VG469" s="269" t="str">
        <f>IF(AND($A$469&lt;=BN$367,BN$367&lt;=$B$469),$C$469,"")</f>
        <v/>
      </c>
      <c r="VH469" s="269" t="str">
        <f>IF(AND($A$469&lt;=BN$367,BN$367&lt;=$B$469),((1/3)*$C$469),"")</f>
        <v/>
      </c>
      <c r="VI469" s="269" t="str">
        <f>IF(AND($A$469&lt;=BN$367,BN$367&lt;=$B$469),((2/3)*$C$469),"")</f>
        <v/>
      </c>
      <c r="VJ469" s="269" t="str">
        <f>IF(AND($A$469&lt;=BN$367,BN$367&lt;=$B$469),$D$469,"")</f>
        <v/>
      </c>
      <c r="VK469" s="269" t="str">
        <f>IF(AND($A$469&lt;=BN$367,BN$367&lt;=$B$469),((1/3)*$D$469),"")</f>
        <v/>
      </c>
      <c r="VL469" s="269" t="str">
        <f>IF(AND($A$469&lt;=BN$367,BN$367&lt;=$B$469),((2/3)*$D$469),"")</f>
        <v/>
      </c>
      <c r="VM469" s="269" t="str">
        <f>IF(AND($A$469&lt;=BN$367,BN$367&lt;=$B$469),$E$469,"")</f>
        <v/>
      </c>
      <c r="VN469" s="269" t="str">
        <f>IF(AND($A$469&lt;=BN$367,BN$367&lt;=$B$469),((1/3)*$E$469),"")</f>
        <v/>
      </c>
      <c r="VO469" s="269" t="str">
        <f>IF(AND($A$469&lt;=BN$367,BN$367&lt;=$B$469),((2/3)*$E$469),"")</f>
        <v/>
      </c>
      <c r="VP469" s="269" t="str">
        <f>IF(AND($A$469&lt;=BO$367,BO$367&lt;=$B$469),$C$469,"")</f>
        <v/>
      </c>
      <c r="VQ469" s="269" t="str">
        <f>IF(AND($A$469&lt;=BO$367,BO$367&lt;=$B$469),((1/3)*$C$469),"")</f>
        <v/>
      </c>
      <c r="VR469" s="269" t="str">
        <f>IF(AND($A$469&lt;=BO$367,BO$367&lt;=$B$469),((2/3)*$C$469),"")</f>
        <v/>
      </c>
      <c r="VS469" s="269" t="str">
        <f>IF(AND($A$469&lt;=BO$367,BO$367&lt;=$B$469),$D$469,"")</f>
        <v/>
      </c>
      <c r="VT469" s="269" t="str">
        <f>IF(AND($A$469&lt;=BO$367,BO$367&lt;=$B$469),((1/3)*$D$469),"")</f>
        <v/>
      </c>
      <c r="VU469" s="269" t="str">
        <f>IF(AND($A$469&lt;=BO$367,BO$367&lt;=$B$469),((2/3)*$D$469),"")</f>
        <v/>
      </c>
      <c r="VV469" s="269" t="str">
        <f>IF(AND($A$469&lt;=BO$367,BO$367&lt;=$B$469),$E$469,"")</f>
        <v/>
      </c>
      <c r="VW469" s="269" t="str">
        <f>IF(AND($A$469&lt;=BO$367,BO$367&lt;=$B$469),((1/3)*$E$469),"")</f>
        <v/>
      </c>
      <c r="VX469" s="269" t="str">
        <f>IF(AND($A$469&lt;=BO$367,BO$367&lt;=$B$469),((2/3)*$E$469),"")</f>
        <v/>
      </c>
      <c r="VY469" s="269" t="str">
        <f>IF(AND($A$469&lt;=BP$367,BP$367&lt;=$B$469),$C$469,"")</f>
        <v/>
      </c>
      <c r="VZ469" s="269" t="str">
        <f>IF(AND($A$469&lt;=BP$367,BP$367&lt;=$B$469),((1/3)*$C$469),"")</f>
        <v/>
      </c>
      <c r="WA469" s="269" t="str">
        <f>IF(AND($A$469&lt;=BP$367,BP$367&lt;=$B$469),((2/3)*$C$469),"")</f>
        <v/>
      </c>
      <c r="WB469" s="269" t="str">
        <f>IF(AND($A$469&lt;=BP$367,BP$367&lt;=$B$469),$D$469,"")</f>
        <v/>
      </c>
      <c r="WC469" s="269" t="str">
        <f>IF(AND($A$469&lt;=BP$367,BP$367&lt;=$B$469),((1/3)*$D$469),"")</f>
        <v/>
      </c>
      <c r="WD469" s="269" t="str">
        <f>IF(AND($A$469&lt;=BP$367,BP$367&lt;=$B$469),((2/3)*$D$469),"")</f>
        <v/>
      </c>
      <c r="WE469" s="269" t="str">
        <f>IF(AND($A$469&lt;=BP$367,BP$367&lt;=$B$469),$E$469,"")</f>
        <v/>
      </c>
      <c r="WF469" s="269" t="str">
        <f>IF(AND($A$469&lt;=BP$367,BP$367&lt;=$B$469),((1/3)*$E$469),"")</f>
        <v/>
      </c>
      <c r="WG469" s="269" t="str">
        <f>IF(AND($A$469&lt;=BP$367,BP$367&lt;=$B$469),((2/3)*$E$469),"")</f>
        <v/>
      </c>
      <c r="WH469" s="269" t="str">
        <f>IF(AND($A$469&lt;=BQ$367,BQ$367&lt;=$B$469),$C$469,"")</f>
        <v/>
      </c>
      <c r="WI469" s="269" t="str">
        <f>IF(AND($A$469&lt;=BQ$367,BQ$367&lt;=$B$469),((1/3)*$C$469),"")</f>
        <v/>
      </c>
      <c r="WJ469" s="269" t="str">
        <f>IF(AND($A$469&lt;=BQ$367,BQ$367&lt;=$B$469),((2/3)*$C$469),"")</f>
        <v/>
      </c>
      <c r="WK469" s="269" t="str">
        <f>IF(AND($A$469&lt;=BQ$367,BQ$367&lt;=$B$469),$D$469,"")</f>
        <v/>
      </c>
      <c r="WL469" s="269" t="str">
        <f>IF(AND($A$469&lt;=BQ$367,BQ$367&lt;=$B$469),((1/3)*$D$469),"")</f>
        <v/>
      </c>
      <c r="WM469" s="269" t="str">
        <f>IF(AND($A$469&lt;=BQ$367,BQ$367&lt;=$B$469),((2/3)*$D$469),"")</f>
        <v/>
      </c>
      <c r="WN469" s="269" t="str">
        <f>IF(AND($A$469&lt;=BQ$367,BQ$367&lt;=$B$469),$E$469,"")</f>
        <v/>
      </c>
      <c r="WO469" s="269" t="str">
        <f>IF(AND($A$469&lt;=BQ$367,BQ$367&lt;=$B$469),((1/3)*$E$469),"")</f>
        <v/>
      </c>
      <c r="WP469" s="269" t="str">
        <f>IF(AND($A$469&lt;=BQ$367,BQ$367&lt;=$B$469),((2/3)*$E$469),"")</f>
        <v/>
      </c>
      <c r="WQ469" s="269" t="str">
        <f>IF(AND($A$469&lt;=BR$367,BR$367&lt;=$B$469),$C$469,"")</f>
        <v/>
      </c>
      <c r="WR469" s="269" t="str">
        <f>IF(AND($A$469&lt;=BR$367,BR$367&lt;=$B$469),((1/3)*$C$469),"")</f>
        <v/>
      </c>
      <c r="WS469" s="269" t="str">
        <f>IF(AND($A$469&lt;=BR$367,BR$367&lt;=$B$469),((2/3)*$C$469),"")</f>
        <v/>
      </c>
      <c r="WT469" s="269" t="str">
        <f>IF(AND($A$469&lt;=BR$367,BR$367&lt;=$B$469),$D$469,"")</f>
        <v/>
      </c>
      <c r="WU469" s="269" t="str">
        <f>IF(AND($A$469&lt;=BR$367,BR$367&lt;=$B$469),((1/3)*$D$469),"")</f>
        <v/>
      </c>
      <c r="WV469" s="269" t="str">
        <f>IF(AND($A$469&lt;=BR$367,BR$367&lt;=$B$469),((2/3)*$D$469),"")</f>
        <v/>
      </c>
      <c r="WW469" s="269" t="str">
        <f>IF(AND($A$469&lt;=BR$367,BR$367&lt;=$B$469),$E$469,"")</f>
        <v/>
      </c>
      <c r="WX469" s="269" t="str">
        <f>IF(AND($A$469&lt;=BR$367,BR$367&lt;=$B$469),((1/3)*$E$469),"")</f>
        <v/>
      </c>
      <c r="WY469" s="269" t="str">
        <f>IF(AND($A$469&lt;=BR$367,BR$367&lt;=$B$469),((2/3)*$E$469),"")</f>
        <v/>
      </c>
      <c r="WZ469" s="269" t="str">
        <f>IF(AND($A$469&lt;=BS$367,BS$367&lt;=$B$469),$C$469,"")</f>
        <v/>
      </c>
      <c r="XA469" s="269" t="str">
        <f>IF(AND($A$469&lt;=BS$367,BS$367&lt;=$B$469),((1/3)*$C$469),"")</f>
        <v/>
      </c>
      <c r="XB469" s="269" t="str">
        <f>IF(AND($A$469&lt;=BS$367,BS$367&lt;=$B$469),((2/3)*$C$469),"")</f>
        <v/>
      </c>
      <c r="XC469" s="269" t="str">
        <f>IF(AND($A$469&lt;=BS$367,BS$367&lt;=$B$469),$D$469,"")</f>
        <v/>
      </c>
      <c r="XD469" s="269" t="str">
        <f>IF(AND($A$469&lt;=BS$367,BS$367&lt;=$B$469),((1/3)*$D$469),"")</f>
        <v/>
      </c>
      <c r="XE469" s="269" t="str">
        <f>IF(AND($A$469&lt;=BS$367,BS$367&lt;=$B$469),((2/3)*$D$469),"")</f>
        <v/>
      </c>
      <c r="XF469" s="269" t="str">
        <f>IF(AND($A$469&lt;=BS$367,BS$367&lt;=$B$469),$E$469,"")</f>
        <v/>
      </c>
      <c r="XG469" s="269" t="str">
        <f>IF(AND($A$469&lt;=BS$367,BS$367&lt;=$B$469),((1/3)*$E$469),"")</f>
        <v/>
      </c>
      <c r="XH469" s="269" t="str">
        <f>IF(AND($A$469&lt;=BS$367,BS$367&lt;=$B$469),((2/3)*$E$469),"")</f>
        <v/>
      </c>
      <c r="XI469" s="269" t="str">
        <f>IF(AND($A$469&lt;=BT$367,BT$367&lt;=$B$469),$C$469,"")</f>
        <v/>
      </c>
      <c r="XJ469" s="269" t="str">
        <f>IF(AND($A$469&lt;=BT$367,BT$367&lt;=$B$469),((1/3)*$C$469),"")</f>
        <v/>
      </c>
      <c r="XK469" s="269" t="str">
        <f>IF(AND($A$469&lt;=BT$367,BT$367&lt;=$B$469),((2/3)*$C$469),"")</f>
        <v/>
      </c>
      <c r="XL469" s="269" t="str">
        <f>IF(AND($A$469&lt;=BT$367,BT$367&lt;=$B$469),$D$469,"")</f>
        <v/>
      </c>
      <c r="XM469" s="269" t="str">
        <f>IF(AND($A$469&lt;=BT$367,BT$367&lt;=$B$469),((1/3)*$D$469),"")</f>
        <v/>
      </c>
      <c r="XN469" s="269" t="str">
        <f>IF(AND($A$469&lt;=BT$367,BT$367&lt;=$B$469),((2/3)*$D$469),"")</f>
        <v/>
      </c>
      <c r="XO469" s="269" t="str">
        <f>IF(AND($A$469&lt;=BT$367,BT$367&lt;=$B$469),$E$469,"")</f>
        <v/>
      </c>
      <c r="XP469" s="269" t="str">
        <f>IF(AND($A$469&lt;=BT$367,BT$367&lt;=$B$469),((1/3)*$E$469),"")</f>
        <v/>
      </c>
      <c r="XQ469" s="269" t="str">
        <f>IF(AND($A$469&lt;=BT$367,BT$367&lt;=$B$469),((2/3)*$E$469),"")</f>
        <v/>
      </c>
      <c r="XR469" s="269" t="str">
        <f>IF(AND($A$469&lt;=BU$367,BU$367&lt;=$B$469),$C$469,"")</f>
        <v/>
      </c>
      <c r="XS469" s="269" t="str">
        <f>IF(AND($A$469&lt;=BU$367,BU$367&lt;=$B$469),((1/3)*$C$469),"")</f>
        <v/>
      </c>
      <c r="XT469" s="269" t="str">
        <f>IF(AND($A$469&lt;=BU$367,BU$367&lt;=$B$469),((2/3)*$C$469),"")</f>
        <v/>
      </c>
      <c r="XU469" s="269" t="str">
        <f>IF(AND($A$469&lt;=BU$367,BU$367&lt;=$B$469),$D$469,"")</f>
        <v/>
      </c>
      <c r="XV469" s="269" t="str">
        <f>IF(AND($A$469&lt;=BU$367,BU$367&lt;=$B$469),((1/3)*$D$469),"")</f>
        <v/>
      </c>
      <c r="XW469" s="269" t="str">
        <f>IF(AND($A$469&lt;=BU$367,BU$367&lt;=$B$469),((2/3)*$D$469),"")</f>
        <v/>
      </c>
      <c r="XX469" s="269" t="str">
        <f>IF(AND($A$469&lt;=BU$367,BU$367&lt;=$B$469),$E$469,"")</f>
        <v/>
      </c>
      <c r="XY469" s="269" t="str">
        <f>IF(AND($A$469&lt;=BU$367,BU$367&lt;=$B$469),((1/3)*$E$469),"")</f>
        <v/>
      </c>
      <c r="XZ469" s="269" t="str">
        <f>IF(AND($A$469&lt;=BU$367,BU$367&lt;=$B$469),((2/3)*$E$469),"")</f>
        <v/>
      </c>
      <c r="YA469" s="269" t="str">
        <f>IF(AND($A$469&lt;=BV$367,BV$367&lt;=$B$469),$C$469,"")</f>
        <v/>
      </c>
      <c r="YB469" s="269" t="str">
        <f>IF(AND($A$469&lt;=BV$367,BV$367&lt;=$B$469),((1/3)*$C$469),"")</f>
        <v/>
      </c>
      <c r="YC469" s="269" t="str">
        <f>IF(AND($A$469&lt;=BV$367,BV$367&lt;=$B$469),((2/3)*$C$469),"")</f>
        <v/>
      </c>
      <c r="YD469" s="269" t="str">
        <f>IF(AND($A$469&lt;=BV$367,BV$367&lt;=$B$469),$D$469,"")</f>
        <v/>
      </c>
      <c r="YE469" s="269" t="str">
        <f>IF(AND($A$469&lt;=BV$367,BV$367&lt;=$B$469),((1/3)*$D$469),"")</f>
        <v/>
      </c>
      <c r="YF469" s="269" t="str">
        <f>IF(AND($A$469&lt;=BV$367,BV$367&lt;=$B$469),((2/3)*$D$469),"")</f>
        <v/>
      </c>
      <c r="YG469" s="269" t="str">
        <f>IF(AND($A$469&lt;=BV$367,BV$367&lt;=$B$469),$E$469,"")</f>
        <v/>
      </c>
      <c r="YH469" s="269" t="str">
        <f>IF(AND($A$469&lt;=BV$367,BV$367&lt;=$B$469),((1/3)*$E$469),"")</f>
        <v/>
      </c>
      <c r="YI469" s="269" t="str">
        <f>IF(AND($A$469&lt;=BV$367,BV$367&lt;=$B$469),((2/3)*$E$469),"")</f>
        <v/>
      </c>
      <c r="YJ469" s="269" t="str">
        <f>IF(AND($A$469&lt;=BW$367,BW$367&lt;=$B$469),$C$469,"")</f>
        <v/>
      </c>
      <c r="YK469" s="269" t="str">
        <f>IF(AND($A$469&lt;=BW$367,BW$367&lt;=$B$469),((1/3)*$C$469),"")</f>
        <v/>
      </c>
      <c r="YL469" s="269" t="str">
        <f>IF(AND($A$469&lt;=BW$367,BW$367&lt;=$B$469),((2/3)*$C$469),"")</f>
        <v/>
      </c>
      <c r="YM469" s="269" t="str">
        <f>IF(AND($A$469&lt;=BW$367,BW$367&lt;=$B$469),$D$469,"")</f>
        <v/>
      </c>
      <c r="YN469" s="269" t="str">
        <f>IF(AND($A$469&lt;=BW$367,BW$367&lt;=$B$469),((1/3)*$D$469),"")</f>
        <v/>
      </c>
      <c r="YO469" s="269" t="str">
        <f>IF(AND($A$469&lt;=BW$367,BW$367&lt;=$B$469),((2/3)*$D$469),"")</f>
        <v/>
      </c>
      <c r="YP469" s="269" t="str">
        <f>IF(AND($A$469&lt;=BW$367,BW$367&lt;=$B$469),$E$469,"")</f>
        <v/>
      </c>
      <c r="YQ469" s="269" t="str">
        <f>IF(AND($A$469&lt;=BW$367,BW$367&lt;=$B$469),((1/3)*$E$469),"")</f>
        <v/>
      </c>
      <c r="YR469" s="269" t="str">
        <f>IF(AND($A$469&lt;=BW$367,BW$367&lt;=$B$469),((2/3)*$E$469),"")</f>
        <v/>
      </c>
      <c r="YS469" s="269" t="str">
        <f>IF(AND($A$469&lt;=BX$367,BX$367&lt;=$B$469),$C$469,"")</f>
        <v/>
      </c>
      <c r="YT469" s="269" t="str">
        <f>IF(AND($A$469&lt;=BX$367,BX$367&lt;=$B$469),((1/3)*$C$469),"")</f>
        <v/>
      </c>
      <c r="YU469" s="269" t="str">
        <f>IF(AND($A$469&lt;=BX$367,BX$367&lt;=$B$469),((2/3)*$C$469),"")</f>
        <v/>
      </c>
      <c r="YV469" s="269" t="str">
        <f>IF(AND($A$469&lt;=BX$367,BX$367&lt;=$B$469),$D$469,"")</f>
        <v/>
      </c>
      <c r="YW469" s="269" t="str">
        <f>IF(AND($A$469&lt;=BX$367,BX$367&lt;=$B$469),((1/3)*$D$469),"")</f>
        <v/>
      </c>
      <c r="YX469" s="269" t="str">
        <f>IF(AND($A$469&lt;=BX$367,BX$367&lt;=$B$469),((2/3)*$D$469),"")</f>
        <v/>
      </c>
      <c r="YY469" s="269" t="str">
        <f>IF(AND($A$469&lt;=BX$367,BX$367&lt;=$B$469),$E$469,"")</f>
        <v/>
      </c>
      <c r="YZ469" s="269" t="str">
        <f>IF(AND($A$469&lt;=BX$367,BX$367&lt;=$B$469),((1/3)*$E$469),"")</f>
        <v/>
      </c>
      <c r="ZA469" s="269" t="str">
        <f>IF(AND($A$469&lt;=BX$367,BX$367&lt;=$B$469),((2/3)*$E$469),"")</f>
        <v/>
      </c>
      <c r="ZB469" s="269" t="str">
        <f>IF(AND($A$469&lt;=BY$367,BY$367&lt;=$B$469),$C$469,"")</f>
        <v/>
      </c>
      <c r="ZC469" s="269" t="str">
        <f>IF(AND($A$469&lt;=BY$367,BY$367&lt;=$B$469),((1/3)*$C$469),"")</f>
        <v/>
      </c>
      <c r="ZD469" s="269" t="str">
        <f>IF(AND($A$469&lt;=BY$367,BY$367&lt;=$B$469),((2/3)*$C$469),"")</f>
        <v/>
      </c>
      <c r="ZE469" s="269" t="str">
        <f>IF(AND($A$469&lt;=BY$367,BY$367&lt;=$B$469),$D$469,"")</f>
        <v/>
      </c>
      <c r="ZF469" s="269" t="str">
        <f>IF(AND($A$469&lt;=BY$367,BY$367&lt;=$B$469),((1/3)*$D$469),"")</f>
        <v/>
      </c>
      <c r="ZG469" s="269" t="str">
        <f>IF(AND($A$469&lt;=BY$367,BY$367&lt;=$B$469),((2/3)*$D$469),"")</f>
        <v/>
      </c>
      <c r="ZH469" s="269" t="str">
        <f>IF(AND($A$469&lt;=BY$367,BY$367&lt;=$B$469),$E$469,"")</f>
        <v/>
      </c>
      <c r="ZI469" s="269" t="str">
        <f>IF(AND($A$469&lt;=BY$367,BY$367&lt;=$B$469),((1/3)*$E$469),"")</f>
        <v/>
      </c>
      <c r="ZJ469" s="269" t="str">
        <f>IF(AND($A$469&lt;=BY$367,BY$367&lt;=$B$469),((2/3)*$E$469),"")</f>
        <v/>
      </c>
      <c r="ZK469" s="269" t="str">
        <f>IF(AND($A$469&lt;=BZ$367,BZ$367&lt;=$B$469),$C$469,"")</f>
        <v/>
      </c>
      <c r="ZL469" s="269" t="str">
        <f>IF(AND($A$469&lt;=BZ$367,BZ$367&lt;=$B$469),((1/3)*$C$469),"")</f>
        <v/>
      </c>
      <c r="ZM469" s="269" t="str">
        <f>IF(AND($A$469&lt;=BZ$367,BZ$367&lt;=$B$469),((2/3)*$C$469),"")</f>
        <v/>
      </c>
      <c r="ZN469" s="269" t="str">
        <f>IF(AND($A$469&lt;=BZ$367,BZ$367&lt;=$B$469),$D$469,"")</f>
        <v/>
      </c>
      <c r="ZO469" s="269" t="str">
        <f>IF(AND($A$469&lt;=BZ$367,BZ$367&lt;=$B$469),((1/3)*$D$469),"")</f>
        <v/>
      </c>
      <c r="ZP469" s="269" t="str">
        <f>IF(AND($A$469&lt;=BZ$367,BZ$367&lt;=$B$469),((2/3)*$D$469),"")</f>
        <v/>
      </c>
      <c r="ZQ469" s="269" t="str">
        <f>IF(AND($A$469&lt;=BZ$367,BZ$367&lt;=$B$469),$E$469,"")</f>
        <v/>
      </c>
      <c r="ZR469" s="269" t="str">
        <f>IF(AND($A$469&lt;=BZ$367,BZ$367&lt;=$B$469),((1/3)*$E$469),"")</f>
        <v/>
      </c>
      <c r="ZS469" s="269" t="str">
        <f>IF(AND($A$469&lt;=BZ$367,BZ$367&lt;=$B$469),((2/3)*$E$469),"")</f>
        <v/>
      </c>
      <c r="ZT469" s="269" t="str">
        <f>IF(AND($A$469&lt;=CA$367,CA$367&lt;=$B$469),$C$469,"")</f>
        <v/>
      </c>
      <c r="ZU469" s="269" t="str">
        <f>IF(AND($A$469&lt;=CA$367,CA$367&lt;=$B$469),((1/3)*$C$469),"")</f>
        <v/>
      </c>
      <c r="ZV469" s="269" t="str">
        <f>IF(AND($A$469&lt;=CA$367,CA$367&lt;=$B$469),((2/3)*$C$469),"")</f>
        <v/>
      </c>
      <c r="ZW469" s="269" t="str">
        <f>IF(AND($A$469&lt;=CA$367,CA$367&lt;=$B$469),$D$469,"")</f>
        <v/>
      </c>
      <c r="ZX469" s="269" t="str">
        <f>IF(AND($A$469&lt;=CA$367,CA$367&lt;=$B$469),((1/3)*$D$469),"")</f>
        <v/>
      </c>
      <c r="ZY469" s="269" t="str">
        <f>IF(AND($A$469&lt;=CA$367,CA$367&lt;=$B$469),((2/3)*$D$469),"")</f>
        <v/>
      </c>
      <c r="ZZ469" s="269" t="str">
        <f>IF(AND($A$469&lt;=CA$367,CA$367&lt;=$B$469),$E$469,"")</f>
        <v/>
      </c>
      <c r="AAA469" s="269" t="str">
        <f>IF(AND($A$469&lt;=CA$367,CA$367&lt;=$B$469),((1/3)*$E$469),"")</f>
        <v/>
      </c>
      <c r="AAB469" s="269" t="str">
        <f>IF(AND($A$469&lt;=CA$367,CA$367&lt;=$B$469),((2/3)*$E$469),"")</f>
        <v/>
      </c>
      <c r="AAC469" s="269" t="str">
        <f>IF(AND($A$469&lt;=CB$367,CB$367&lt;=$B$469),$C$469,"")</f>
        <v/>
      </c>
      <c r="AAD469" s="269" t="str">
        <f>IF(AND($A$469&lt;=CB$367,CB$367&lt;=$B$469),((1/3)*$C$469),"")</f>
        <v/>
      </c>
      <c r="AAE469" s="269" t="str">
        <f>IF(AND($A$469&lt;=CB$367,CB$367&lt;=$B$469),((2/3)*$C$469),"")</f>
        <v/>
      </c>
      <c r="AAF469" s="269" t="str">
        <f>IF(AND($A$469&lt;=CB$367,CB$367&lt;=$B$469),$D$469,"")</f>
        <v/>
      </c>
      <c r="AAG469" s="269" t="str">
        <f>IF(AND($A$469&lt;=CB$367,CB$367&lt;=$B$469),((1/3)*$D$469),"")</f>
        <v/>
      </c>
      <c r="AAH469" s="269" t="str">
        <f>IF(AND($A$469&lt;=CB$367,CB$367&lt;=$B$469),((2/3)*$D$469),"")</f>
        <v/>
      </c>
      <c r="AAI469" s="269" t="str">
        <f>IF(AND($A$469&lt;=CB$367,CB$367&lt;=$B$469),$E$469,"")</f>
        <v/>
      </c>
      <c r="AAJ469" s="269" t="str">
        <f>IF(AND($A$469&lt;=CB$367,CB$367&lt;=$B$469),((1/3)*$E$469),"")</f>
        <v/>
      </c>
      <c r="AAK469" s="269" t="str">
        <f>IF(AND($A$469&lt;=CB$367,CB$367&lt;=$B$469),((2/3)*$E$469),"")</f>
        <v/>
      </c>
      <c r="AAL469" s="269" t="str">
        <f>IF(AND($A$469&lt;=CC$367,CC$367&lt;=$B$469),$C$469,"")</f>
        <v/>
      </c>
      <c r="AAM469" s="269" t="str">
        <f>IF(AND($A$469&lt;=CC$367,CC$367&lt;=$B$469),((1/3)*$C$469),"")</f>
        <v/>
      </c>
      <c r="AAN469" s="269" t="str">
        <f>IF(AND($A$469&lt;=CC$367,CC$367&lt;=$B$469),((2/3)*$C$469),"")</f>
        <v/>
      </c>
      <c r="AAO469" s="269" t="str">
        <f>IF(AND($A$469&lt;=CC$367,CC$367&lt;=$B$469),$D$469,"")</f>
        <v/>
      </c>
      <c r="AAP469" s="269" t="str">
        <f>IF(AND($A$469&lt;=CC$367,CC$367&lt;=$B$469),((1/3)*$D$469),"")</f>
        <v/>
      </c>
      <c r="AAQ469" s="269" t="str">
        <f>IF(AND($A$469&lt;=CC$367,CC$367&lt;=$B$469),((2/3)*$D$469),"")</f>
        <v/>
      </c>
      <c r="AAR469" s="269" t="str">
        <f>IF(AND($A$469&lt;=CC$367,CC$367&lt;=$B$469),$E$469,"")</f>
        <v/>
      </c>
      <c r="AAS469" s="269" t="str">
        <f>IF(AND($A$469&lt;=CC$367,CC$367&lt;=$B$469),((1/3)*$E$469),"")</f>
        <v/>
      </c>
      <c r="AAT469" s="269" t="str">
        <f>IF(AND($A$469&lt;=CC$367,CC$367&lt;=$B$469),((2/3)*$E$469),"")</f>
        <v/>
      </c>
      <c r="AAU469" s="269" t="str">
        <f>IF(AND($A$469&lt;=CD$367,CD$367&lt;=$B$469),$C$469,"")</f>
        <v/>
      </c>
      <c r="AAV469" s="269" t="str">
        <f>IF(AND($A$469&lt;=CD$367,CD$367&lt;=$B$469),((1/3)*$C$469),"")</f>
        <v/>
      </c>
      <c r="AAW469" s="269" t="str">
        <f>IF(AND($A$469&lt;=CD$367,CD$367&lt;=$B$469),((2/3)*$C$469),"")</f>
        <v/>
      </c>
      <c r="AAX469" s="269" t="str">
        <f>IF(AND($A$469&lt;=CD$367,CD$367&lt;=$B$469),$D$469,"")</f>
        <v/>
      </c>
      <c r="AAY469" s="269" t="str">
        <f>IF(AND($A$469&lt;=CD$367,CD$367&lt;=$B$469),((1/3)*$D$469),"")</f>
        <v/>
      </c>
      <c r="AAZ469" s="269" t="str">
        <f>IF(AND($A$469&lt;=CD$367,CD$367&lt;=$B$469),((2/3)*$D$469),"")</f>
        <v/>
      </c>
      <c r="ABA469" s="269" t="str">
        <f>IF(AND($A$469&lt;=CD$367,CD$367&lt;=$B$469),$E$469,"")</f>
        <v/>
      </c>
      <c r="ABB469" s="269" t="str">
        <f>IF(AND($A$469&lt;=CD$367,CD$367&lt;=$B$469),((1/3)*$E$469),"")</f>
        <v/>
      </c>
      <c r="ABC469" s="269" t="str">
        <f>IF(AND($A$469&lt;=CD$367,CD$367&lt;=$B$469),((2/3)*$E$469),"")</f>
        <v/>
      </c>
      <c r="ABD469" s="269" t="str">
        <f>IF(AND($A$469&lt;=CE$367,CE$367&lt;=$B$469),$C$469,"")</f>
        <v/>
      </c>
      <c r="ABE469" s="269" t="str">
        <f>IF(AND($A$469&lt;=CE$367,CE$367&lt;=$B$469),((1/3)*$C$469),"")</f>
        <v/>
      </c>
      <c r="ABF469" s="269" t="str">
        <f>IF(AND($A$469&lt;=CE$367,CE$367&lt;=$B$469),((2/3)*$C$469),"")</f>
        <v/>
      </c>
      <c r="ABG469" s="269" t="str">
        <f>IF(AND($A$469&lt;=CE$367,CE$367&lt;=$B$469),$D$469,"")</f>
        <v/>
      </c>
      <c r="ABH469" s="269" t="str">
        <f>IF(AND($A$469&lt;=CE$367,CE$367&lt;=$B$469),((1/3)*$D$469),"")</f>
        <v/>
      </c>
      <c r="ABI469" s="269" t="str">
        <f>IF(AND($A$469&lt;=CE$367,CE$367&lt;=$B$469),((2/3)*$D$469),"")</f>
        <v/>
      </c>
      <c r="ABJ469" s="269" t="str">
        <f>IF(AND($A$469&lt;=CE$367,CE$367&lt;=$B$469),$E$469,"")</f>
        <v/>
      </c>
      <c r="ABK469" s="269" t="str">
        <f>IF(AND($A$469&lt;=CE$367,CE$367&lt;=$B$469),((1/3)*$E$469),"")</f>
        <v/>
      </c>
      <c r="ABL469" s="269" t="str">
        <f>IF(AND($A$469&lt;=CE$367,CE$367&lt;=$B$469),((2/3)*$E$469),"")</f>
        <v/>
      </c>
      <c r="ABM469" s="269" t="str">
        <f>IF(AND($A$469&lt;=CF$367,CF$367&lt;=$B$469),$C$469,"")</f>
        <v/>
      </c>
      <c r="ABN469" s="269" t="str">
        <f>IF(AND($A$469&lt;=CF$367,CF$367&lt;=$B$469),((1/3)*$C$469),"")</f>
        <v/>
      </c>
      <c r="ABO469" s="269" t="str">
        <f>IF(AND($A$469&lt;=CF$367,CF$367&lt;=$B$469),((2/3)*$C$469),"")</f>
        <v/>
      </c>
      <c r="ABP469" s="269" t="str">
        <f>IF(AND($A$469&lt;=CF$367,CF$367&lt;=$B$469),$D$469,"")</f>
        <v/>
      </c>
      <c r="ABQ469" s="269" t="str">
        <f>IF(AND($A$469&lt;=CF$367,CF$367&lt;=$B$469),((1/3)*$D$469),"")</f>
        <v/>
      </c>
      <c r="ABR469" s="269" t="str">
        <f>IF(AND($A$469&lt;=CF$367,CF$367&lt;=$B$469),((2/3)*$D$469),"")</f>
        <v/>
      </c>
      <c r="ABS469" s="269" t="str">
        <f>IF(AND($A$469&lt;=CF$367,CF$367&lt;=$B$469),$E$469,"")</f>
        <v/>
      </c>
      <c r="ABT469" s="269" t="str">
        <f>IF(AND($A$469&lt;=CF$367,CF$367&lt;=$B$469),((1/3)*$E$469),"")</f>
        <v/>
      </c>
      <c r="ABU469" s="269" t="str">
        <f>IF(AND($A$469&lt;=CF$367,CF$367&lt;=$B$469),((2/3)*$E$469),"")</f>
        <v/>
      </c>
      <c r="ABV469" s="269" t="str">
        <f>IF(AND($A$469&lt;=CG$367,CG$367&lt;=$B$469),$C$469,"")</f>
        <v/>
      </c>
      <c r="ABW469" s="269" t="str">
        <f>IF(AND($A$469&lt;=CG$367,CG$367&lt;=$B$469),((1/3)*$C$469),"")</f>
        <v/>
      </c>
      <c r="ABX469" s="269" t="str">
        <f>IF(AND($A$469&lt;=CG$367,CG$367&lt;=$B$469),((2/3)*$C$469),"")</f>
        <v/>
      </c>
      <c r="ABY469" s="269" t="str">
        <f>IF(AND($A$469&lt;=CG$367,CG$367&lt;=$B$469),$D$469,"")</f>
        <v/>
      </c>
      <c r="ABZ469" s="269" t="str">
        <f>IF(AND($A$469&lt;=CG$367,CG$367&lt;=$B$469),((1/3)*$D$469),"")</f>
        <v/>
      </c>
      <c r="ACA469" s="269" t="str">
        <f>IF(AND($A$469&lt;=CG$367,CG$367&lt;=$B$469),((2/3)*$D$469),"")</f>
        <v/>
      </c>
      <c r="ACB469" s="269" t="str">
        <f>IF(AND($A$469&lt;=CG$367,CG$367&lt;=$B$469),$E$469,"")</f>
        <v/>
      </c>
      <c r="ACC469" s="269" t="str">
        <f>IF(AND($A$469&lt;=CG$367,CG$367&lt;=$B$469),((1/3)*$E$469),"")</f>
        <v/>
      </c>
      <c r="ACD469" s="269" t="str">
        <f>IF(AND($A$469&lt;=CG$367,CG$367&lt;=$B$469),((2/3)*$E$469),"")</f>
        <v/>
      </c>
      <c r="ACE469" s="269" t="str">
        <f>IF(AND($A$469&lt;=CH$367,CH$367&lt;=$B$469),$C$469,"")</f>
        <v/>
      </c>
      <c r="ACF469" s="269" t="str">
        <f>IF(AND($A$469&lt;=CH$367,CH$367&lt;=$B$469),((1/3)*$C$469),"")</f>
        <v/>
      </c>
      <c r="ACG469" s="269" t="str">
        <f>IF(AND($A$469&lt;=CH$367,CH$367&lt;=$B$469),((2/3)*$C$469),"")</f>
        <v/>
      </c>
      <c r="ACH469" s="269" t="str">
        <f>IF(AND($A$469&lt;=CH$367,CH$367&lt;=$B$469),$D$469,"")</f>
        <v/>
      </c>
      <c r="ACI469" s="269" t="str">
        <f>IF(AND($A$469&lt;=CH$367,CH$367&lt;=$B$469),((1/3)*$D$469),"")</f>
        <v/>
      </c>
      <c r="ACJ469" s="269" t="str">
        <f>IF(AND($A$469&lt;=CH$367,CH$367&lt;=$B$469),((2/3)*$D$469),"")</f>
        <v/>
      </c>
      <c r="ACK469" s="269" t="str">
        <f>IF(AND($A$469&lt;=CH$367,CH$367&lt;=$B$469),$E$469,"")</f>
        <v/>
      </c>
      <c r="ACL469" s="269" t="str">
        <f>IF(AND($A$469&lt;=CH$367,CH$367&lt;=$B$469),((1/3)*$E$469),"")</f>
        <v/>
      </c>
      <c r="ACM469" s="269" t="str">
        <f>IF(AND($A$469&lt;=CH$367,CH$367&lt;=$B$469),((2/3)*$E$469),"")</f>
        <v/>
      </c>
      <c r="ACN469" s="269" t="str">
        <f>IF(AND($A$469&lt;=CI$367,CI$367&lt;=$B$469),$C$469,"")</f>
        <v/>
      </c>
      <c r="ACO469" s="269" t="str">
        <f>IF(AND($A$469&lt;=CI$367,CI$367&lt;=$B$469),((1/3)*$C$469),"")</f>
        <v/>
      </c>
      <c r="ACP469" s="269" t="str">
        <f>IF(AND($A$469&lt;=CI$367,CI$367&lt;=$B$469),((2/3)*$C$469),"")</f>
        <v/>
      </c>
      <c r="ACQ469" s="269" t="str">
        <f>IF(AND($A$469&lt;=CI$367,CI$367&lt;=$B$469),$D$469,"")</f>
        <v/>
      </c>
      <c r="ACR469" s="269" t="str">
        <f>IF(AND($A$469&lt;=CI$367,CI$367&lt;=$B$469),((1/3)*$D$469),"")</f>
        <v/>
      </c>
      <c r="ACS469" s="269" t="str">
        <f>IF(AND($A$469&lt;=CI$367,CI$367&lt;=$B$469),((2/3)*$D$469),"")</f>
        <v/>
      </c>
      <c r="ACT469" s="269" t="str">
        <f>IF(AND($A$469&lt;=CI$367,CI$367&lt;=$B$469),$E$469,"")</f>
        <v/>
      </c>
      <c r="ACU469" s="269" t="str">
        <f>IF(AND($A$469&lt;=CI$367,CI$367&lt;=$B$469),((1/3)*$E$469),"")</f>
        <v/>
      </c>
      <c r="ACV469" s="269" t="str">
        <f>IF(AND($A$469&lt;=CI$367,CI$367&lt;=$B$469),((2/3)*$E$469),"")</f>
        <v/>
      </c>
      <c r="ACW469" s="269" t="str">
        <f>IF(AND($A$469&lt;=CJ$367,CJ$367&lt;=$B$469),$C$469,"")</f>
        <v/>
      </c>
      <c r="ACX469" s="269" t="str">
        <f>IF(AND($A$469&lt;=CJ$367,CJ$367&lt;=$B$469),((1/3)*$C$469),"")</f>
        <v/>
      </c>
      <c r="ACY469" s="269" t="str">
        <f>IF(AND($A$469&lt;=CJ$367,CJ$367&lt;=$B$469),((2/3)*$C$469),"")</f>
        <v/>
      </c>
      <c r="ACZ469" s="269" t="str">
        <f>IF(AND($A$469&lt;=CJ$367,CJ$367&lt;=$B$469),$D$469,"")</f>
        <v/>
      </c>
      <c r="ADA469" s="269" t="str">
        <f>IF(AND($A$469&lt;=CJ$367,CJ$367&lt;=$B$469),((1/3)*$D$469),"")</f>
        <v/>
      </c>
      <c r="ADB469" s="269" t="str">
        <f>IF(AND($A$469&lt;=CJ$367,CJ$367&lt;=$B$469),((2/3)*$D$469),"")</f>
        <v/>
      </c>
      <c r="ADC469" s="269" t="str">
        <f>IF(AND($A$469&lt;=CJ$367,CJ$367&lt;=$B$469),$E$469,"")</f>
        <v/>
      </c>
      <c r="ADD469" s="269" t="str">
        <f>IF(AND($A$469&lt;=CJ$367,CJ$367&lt;=$B$469),((1/3)*$E$469),"")</f>
        <v/>
      </c>
      <c r="ADE469" s="269" t="str">
        <f>IF(AND($A$469&lt;=CJ$367,CJ$367&lt;=$B$469),((2/3)*$E$469),"")</f>
        <v/>
      </c>
      <c r="ADF469" s="269" t="str">
        <f>IF(AND($A$469&lt;=CK$367,CK$367&lt;=$B$469),$C$469,"")</f>
        <v/>
      </c>
      <c r="ADG469" s="269" t="str">
        <f>IF(AND($A$469&lt;=CK$367,CK$367&lt;=$B$469),((1/3)*$C$469),"")</f>
        <v/>
      </c>
      <c r="ADH469" s="269" t="str">
        <f>IF(AND($A$469&lt;=CK$367,CK$367&lt;=$B$469),((2/3)*$C$469),"")</f>
        <v/>
      </c>
      <c r="ADI469" s="269" t="str">
        <f>IF(AND($A$469&lt;=CK$367,CK$367&lt;=$B$469),$D$469,"")</f>
        <v/>
      </c>
      <c r="ADJ469" s="269" t="str">
        <f>IF(AND($A$469&lt;=CK$367,CK$367&lt;=$B$469),((1/3)*$D$469),"")</f>
        <v/>
      </c>
      <c r="ADK469" s="269" t="str">
        <f>IF(AND($A$469&lt;=CK$367,CK$367&lt;=$B$469),((2/3)*$D$469),"")</f>
        <v/>
      </c>
      <c r="ADL469" s="269" t="str">
        <f>IF(AND($A$469&lt;=CK$367,CK$367&lt;=$B$469),$E$469,"")</f>
        <v/>
      </c>
      <c r="ADM469" s="269" t="str">
        <f>IF(AND($A$469&lt;=CK$367,CK$367&lt;=$B$469),((1/3)*$E$469),"")</f>
        <v/>
      </c>
      <c r="ADN469" s="269" t="str">
        <f>IF(AND($A$469&lt;=CK$367,CK$367&lt;=$B$469),((2/3)*$E$469),"")</f>
        <v/>
      </c>
      <c r="ADO469" s="269" t="str">
        <f>IF(AND($A$469&lt;=CL$367,CL$367&lt;=$B$469),$C$469,"")</f>
        <v/>
      </c>
      <c r="ADP469" s="269" t="str">
        <f>IF(AND($A$469&lt;=CL$367,CL$367&lt;=$B$469),((1/3)*$C$469),"")</f>
        <v/>
      </c>
      <c r="ADQ469" s="269" t="str">
        <f>IF(AND($A$469&lt;=CL$367,CL$367&lt;=$B$469),((2/3)*$C$469),"")</f>
        <v/>
      </c>
      <c r="ADR469" s="269" t="str">
        <f>IF(AND($A$469&lt;=CL$367,CL$367&lt;=$B$469),$D$469,"")</f>
        <v/>
      </c>
      <c r="ADS469" s="269" t="str">
        <f>IF(AND($A$469&lt;=CL$367,CL$367&lt;=$B$469),((1/3)*$D$469),"")</f>
        <v/>
      </c>
      <c r="ADT469" s="269" t="str">
        <f>IF(AND($A$469&lt;=CL$367,CL$367&lt;=$B$469),((2/3)*$D$469),"")</f>
        <v/>
      </c>
      <c r="ADU469" s="269" t="str">
        <f>IF(AND($A$469&lt;=CL$367,CL$367&lt;=$B$469),$E$469,"")</f>
        <v/>
      </c>
      <c r="ADV469" s="269" t="str">
        <f>IF(AND($A$469&lt;=CL$367,CL$367&lt;=$B$469),((1/3)*$E$469),"")</f>
        <v/>
      </c>
      <c r="ADW469" s="269" t="str">
        <f>IF(AND($A$469&lt;=CL$367,CL$367&lt;=$B$469),((2/3)*$E$469),"")</f>
        <v/>
      </c>
      <c r="ADX469" s="269" t="str">
        <f>IF(AND($A$469&lt;=CM$367,CM$367&lt;=$B$469),$C$469,"")</f>
        <v/>
      </c>
      <c r="ADY469" s="269" t="str">
        <f>IF(AND($A$469&lt;=CM$367,CM$367&lt;=$B$469),((1/3)*$C$469),"")</f>
        <v/>
      </c>
      <c r="ADZ469" s="269" t="str">
        <f>IF(AND($A$469&lt;=CM$367,CM$367&lt;=$B$469),((2/3)*$C$469),"")</f>
        <v/>
      </c>
      <c r="AEA469" s="269" t="str">
        <f>IF(AND($A$469&lt;=CM$367,CM$367&lt;=$B$469),$D$469,"")</f>
        <v/>
      </c>
      <c r="AEB469" s="269" t="str">
        <f>IF(AND($A$469&lt;=CM$367,CM$367&lt;=$B$469),((1/3)*$D$469),"")</f>
        <v/>
      </c>
      <c r="AEC469" s="269" t="str">
        <f>IF(AND($A$469&lt;=CM$367,CM$367&lt;=$B$469),((2/3)*$D$469),"")</f>
        <v/>
      </c>
      <c r="AED469" s="269" t="str">
        <f>IF(AND($A$469&lt;=CM$367,CM$367&lt;=$B$469),$E$469,"")</f>
        <v/>
      </c>
      <c r="AEE469" s="269" t="str">
        <f>IF(AND($A$469&lt;=CM$367,CM$367&lt;=$B$469),((1/3)*$E$469),"")</f>
        <v/>
      </c>
      <c r="AEF469" s="269" t="str">
        <f>IF(AND($A$469&lt;=CM$367,CM$367&lt;=$B$469),((2/3)*$E$469),"")</f>
        <v/>
      </c>
      <c r="AEG469" s="269" t="str">
        <f>IF(AND($A$469&lt;=CN$367,CN$367&lt;=$B$469),$C$469,"")</f>
        <v/>
      </c>
      <c r="AEH469" s="269" t="str">
        <f>IF(AND($A$469&lt;=CN$367,CN$367&lt;=$B$469),((1/3)*$C$469),"")</f>
        <v/>
      </c>
      <c r="AEI469" s="269" t="str">
        <f>IF(AND($A$469&lt;=CN$367,CN$367&lt;=$B$469),((2/3)*$C$469),"")</f>
        <v/>
      </c>
      <c r="AEJ469" s="269" t="str">
        <f>IF(AND($A$469&lt;=CN$367,CN$367&lt;=$B$469),$D$469,"")</f>
        <v/>
      </c>
      <c r="AEK469" s="269" t="str">
        <f>IF(AND($A$469&lt;=CN$367,CN$367&lt;=$B$469),((1/3)*$D$469),"")</f>
        <v/>
      </c>
      <c r="AEL469" s="269" t="str">
        <f>IF(AND($A$469&lt;=CN$367,CN$367&lt;=$B$469),((2/3)*$D$469),"")</f>
        <v/>
      </c>
      <c r="AEM469" s="269" t="str">
        <f>IF(AND($A$469&lt;=CN$367,CN$367&lt;=$B$469),$E$469,"")</f>
        <v/>
      </c>
      <c r="AEN469" s="269" t="str">
        <f>IF(AND($A$469&lt;=CN$367,CN$367&lt;=$B$469),((1/3)*$E$469),"")</f>
        <v/>
      </c>
      <c r="AEO469" s="269" t="str">
        <f>IF(AND($A$469&lt;=CN$367,CN$367&lt;=$B$469),((2/3)*$E$469),"")</f>
        <v/>
      </c>
      <c r="AEP469" s="269" t="str">
        <f>IF(AND($A$469&lt;=CO$367,CO$367&lt;=$B$469),$C$469,"")</f>
        <v/>
      </c>
      <c r="AEQ469" s="269" t="str">
        <f>IF(AND($A$469&lt;=CO$367,CO$367&lt;=$B$469),((1/3)*$C$469),"")</f>
        <v/>
      </c>
      <c r="AER469" s="269" t="str">
        <f>IF(AND($A$469&lt;=CO$367,CO$367&lt;=$B$469),((2/3)*$C$469),"")</f>
        <v/>
      </c>
      <c r="AES469" s="269" t="str">
        <f>IF(AND($A$469&lt;=CO$367,CO$367&lt;=$B$469),$D$469,"")</f>
        <v/>
      </c>
      <c r="AET469" s="269" t="str">
        <f>IF(AND($A$469&lt;=CO$367,CO$367&lt;=$B$469),((1/3)*$D$469),"")</f>
        <v/>
      </c>
      <c r="AEU469" s="269" t="str">
        <f>IF(AND($A$469&lt;=CO$367,CO$367&lt;=$B$469),((2/3)*$D$469),"")</f>
        <v/>
      </c>
      <c r="AEV469" s="269" t="str">
        <f>IF(AND($A$469&lt;=CO$367,CO$367&lt;=$B$469),$E$469,"")</f>
        <v/>
      </c>
      <c r="AEW469" s="269" t="str">
        <f>IF(AND($A$469&lt;=CO$367,CO$367&lt;=$B$469),((1/3)*$E$469),"")</f>
        <v/>
      </c>
      <c r="AEX469" s="269" t="str">
        <f>IF(AND($A$469&lt;=CO$367,CO$367&lt;=$B$469),((2/3)*$E$469),"")</f>
        <v/>
      </c>
      <c r="AEY469" s="269" t="str">
        <f>IF(AND($A$469&lt;=CP$367,CP$367&lt;=$B$469),$C$469,"")</f>
        <v/>
      </c>
      <c r="AEZ469" s="269" t="str">
        <f>IF(AND($A$469&lt;=CP$367,CP$367&lt;=$B$469),((1/3)*$C$469),"")</f>
        <v/>
      </c>
      <c r="AFA469" s="269" t="str">
        <f>IF(AND($A$469&lt;=CP$367,CP$367&lt;=$B$469),((2/3)*$C$469),"")</f>
        <v/>
      </c>
      <c r="AFB469" s="269" t="str">
        <f>IF(AND($A$469&lt;=CP$367,CP$367&lt;=$B$469),$D$469,"")</f>
        <v/>
      </c>
      <c r="AFC469" s="269" t="str">
        <f>IF(AND($A$469&lt;=CP$367,CP$367&lt;=$B$469),((1/3)*$D$469),"")</f>
        <v/>
      </c>
      <c r="AFD469" s="269" t="str">
        <f>IF(AND($A$469&lt;=CP$367,CP$367&lt;=$B$469),((2/3)*$D$469),"")</f>
        <v/>
      </c>
      <c r="AFE469" s="269" t="str">
        <f>IF(AND($A$469&lt;=CP$367,CP$367&lt;=$B$469),$E$469,"")</f>
        <v/>
      </c>
      <c r="AFF469" s="269" t="str">
        <f>IF(AND($A$469&lt;=CP$367,CP$367&lt;=$B$469),((1/3)*$E$469),"")</f>
        <v/>
      </c>
      <c r="AFG469" s="269" t="str">
        <f>IF(AND($A$469&lt;=CP$367,CP$367&lt;=$B$469),((2/3)*$E$469),"")</f>
        <v/>
      </c>
      <c r="AFH469" s="269" t="str">
        <f>IF(AND($A$469&lt;=CQ$367,CQ$367&lt;=$B$469),$C$469,"")</f>
        <v/>
      </c>
      <c r="AFI469" s="269" t="str">
        <f>IF(AND($A$469&lt;=CQ$367,CQ$367&lt;=$B$469),((1/3)*$C$469),"")</f>
        <v/>
      </c>
      <c r="AFJ469" s="269" t="str">
        <f>IF(AND($A$469&lt;=CQ$367,CQ$367&lt;=$B$469),((2/3)*$C$469),"")</f>
        <v/>
      </c>
      <c r="AFK469" s="269" t="str">
        <f>IF(AND($A$469&lt;=CQ$367,CQ$367&lt;=$B$469),$D$469,"")</f>
        <v/>
      </c>
      <c r="AFL469" s="269" t="str">
        <f>IF(AND($A$469&lt;=CQ$367,CQ$367&lt;=$B$469),((1/3)*$D$469),"")</f>
        <v/>
      </c>
      <c r="AFM469" s="269" t="str">
        <f>IF(AND($A$469&lt;=CQ$367,CQ$367&lt;=$B$469),((2/3)*$D$469),"")</f>
        <v/>
      </c>
      <c r="AFN469" s="269" t="str">
        <f>IF(AND($A$469&lt;=CQ$367,CQ$367&lt;=$B$469),$E$469,"")</f>
        <v/>
      </c>
      <c r="AFO469" s="269" t="str">
        <f>IF(AND($A$469&lt;=CQ$367,CQ$367&lt;=$B$469),((1/3)*$E$469),"")</f>
        <v/>
      </c>
      <c r="AFP469" s="269" t="str">
        <f>IF(AND($A$469&lt;=CQ$367,CQ$367&lt;=$B$469),((2/3)*$E$469),"")</f>
        <v/>
      </c>
      <c r="AFQ469" s="269" t="str">
        <f>IF(AND($A$469&lt;=CR$367,CR$367&lt;=$B$469),$C$469,"")</f>
        <v/>
      </c>
      <c r="AFR469" s="269" t="str">
        <f>IF(AND($A$469&lt;=CR$367,CR$367&lt;=$B$469),((1/3)*$C$469),"")</f>
        <v/>
      </c>
      <c r="AFS469" s="269" t="str">
        <f>IF(AND($A$469&lt;=CR$367,CR$367&lt;=$B$469),((2/3)*$C$469),"")</f>
        <v/>
      </c>
      <c r="AFT469" s="269" t="str">
        <f>IF(AND($A$469&lt;=CR$367,CR$367&lt;=$B$469),$D$469,"")</f>
        <v/>
      </c>
      <c r="AFU469" s="269" t="str">
        <f>IF(AND($A$469&lt;=CR$367,CR$367&lt;=$B$469),((1/3)*$D$469),"")</f>
        <v/>
      </c>
      <c r="AFV469" s="269" t="str">
        <f>IF(AND($A$469&lt;=CR$367,CR$367&lt;=$B$469),((2/3)*$D$469),"")</f>
        <v/>
      </c>
      <c r="AFW469" s="269" t="str">
        <f>IF(AND($A$469&lt;=CR$367,CR$367&lt;=$B$469),$E$469,"")</f>
        <v/>
      </c>
      <c r="AFX469" s="269" t="str">
        <f>IF(AND($A$469&lt;=CR$367,CR$367&lt;=$B$469),((1/3)*$E$469),"")</f>
        <v/>
      </c>
      <c r="AFY469" s="269" t="str">
        <f>IF(AND($A$469&lt;=CR$367,CR$367&lt;=$B$469),((2/3)*$E$469),"")</f>
        <v/>
      </c>
      <c r="AFZ469" s="269" t="str">
        <f>IF(AND($A$469&lt;=CS$367,CS$367&lt;=$B$469),$C$469,"")</f>
        <v/>
      </c>
      <c r="AGA469" s="269" t="str">
        <f>IF(AND($A$469&lt;=CS$367,CS$367&lt;=$B$469),((1/3)*$C$469),"")</f>
        <v/>
      </c>
      <c r="AGB469" s="269" t="str">
        <f>IF(AND($A$469&lt;=CS$367,CS$367&lt;=$B$469),((2/3)*$C$469),"")</f>
        <v/>
      </c>
      <c r="AGC469" s="269" t="str">
        <f>IF(AND($A$469&lt;=CS$367,CS$367&lt;=$B$469),$D$469,"")</f>
        <v/>
      </c>
      <c r="AGD469" s="269" t="str">
        <f>IF(AND($A$469&lt;=CS$367,CS$367&lt;=$B$469),((1/3)*$D$469),"")</f>
        <v/>
      </c>
      <c r="AGE469" s="269" t="str">
        <f>IF(AND($A$469&lt;=CS$367,CS$367&lt;=$B$469),((2/3)*$D$469),"")</f>
        <v/>
      </c>
      <c r="AGF469" s="269" t="str">
        <f>IF(AND($A$469&lt;=CS$367,CS$367&lt;=$B$469),$E$469,"")</f>
        <v/>
      </c>
      <c r="AGG469" s="269" t="str">
        <f>IF(AND($A$469&lt;=CS$367,CS$367&lt;=$B$469),((1/3)*$E$469),"")</f>
        <v/>
      </c>
      <c r="AGH469" s="269" t="str">
        <f>IF(AND($A$469&lt;=CS$367,CS$367&lt;=$B$469),((2/3)*$E$469),"")</f>
        <v/>
      </c>
      <c r="AGI469" s="269" t="str">
        <f>IF(AND($A$469&lt;=CT$367,CT$367&lt;=$B$469),$C$469,"")</f>
        <v/>
      </c>
      <c r="AGJ469" s="269" t="str">
        <f>IF(AND($A$469&lt;=CT$367,CT$367&lt;=$B$469),((1/3)*$C$469),"")</f>
        <v/>
      </c>
      <c r="AGK469" s="269" t="str">
        <f>IF(AND($A$469&lt;=CT$367,CT$367&lt;=$B$469),((2/3)*$C$469),"")</f>
        <v/>
      </c>
      <c r="AGL469" s="269" t="str">
        <f>IF(AND($A$469&lt;=CT$367,CT$367&lt;=$B$469),$D$469,"")</f>
        <v/>
      </c>
      <c r="AGM469" s="269" t="str">
        <f>IF(AND($A$469&lt;=CT$367,CT$367&lt;=$B$469),((1/3)*$D$469),"")</f>
        <v/>
      </c>
      <c r="AGN469" s="269" t="str">
        <f>IF(AND($A$469&lt;=CT$367,CT$367&lt;=$B$469),((2/3)*$D$469),"")</f>
        <v/>
      </c>
      <c r="AGO469" s="269" t="str">
        <f>IF(AND($A$469&lt;=CT$367,CT$367&lt;=$B$469),$E$469,"")</f>
        <v/>
      </c>
      <c r="AGP469" s="269" t="str">
        <f>IF(AND($A$469&lt;=CT$367,CT$367&lt;=$B$469),((1/3)*$E$469),"")</f>
        <v/>
      </c>
      <c r="AGQ469" s="269" t="str">
        <f>IF(AND($A$469&lt;=CT$367,CT$367&lt;=$B$469),((2/3)*$E$469),"")</f>
        <v/>
      </c>
      <c r="AGR469" s="269" t="str">
        <f>IF(AND($A$469&lt;=CU$367,CU$367&lt;=$B$469),$C$469,"")</f>
        <v/>
      </c>
      <c r="AGS469" s="269" t="str">
        <f>IF(AND($A$469&lt;=CU$367,CU$367&lt;=$B$469),((1/3)*$C$469),"")</f>
        <v/>
      </c>
      <c r="AGT469" s="269" t="str">
        <f>IF(AND($A$469&lt;=CU$367,CU$367&lt;=$B$469),((2/3)*$C$469),"")</f>
        <v/>
      </c>
      <c r="AGU469" s="269" t="str">
        <f>IF(AND($A$469&lt;=CU$367,CU$367&lt;=$B$469),$D$469,"")</f>
        <v/>
      </c>
      <c r="AGV469" s="269" t="str">
        <f>IF(AND($A$469&lt;=CU$367,CU$367&lt;=$B$469),((1/3)*$D$469),"")</f>
        <v/>
      </c>
      <c r="AGW469" s="269" t="str">
        <f>IF(AND($A$469&lt;=CU$367,CU$367&lt;=$B$469),((2/3)*$D$469),"")</f>
        <v/>
      </c>
      <c r="AGX469" s="269" t="str">
        <f>IF(AND($A$469&lt;=CU$367,CU$367&lt;=$B$469),$E$469,"")</f>
        <v/>
      </c>
      <c r="AGY469" s="269" t="str">
        <f>IF(AND($A$469&lt;=CU$367,CU$367&lt;=$B$469),((1/3)*$E$469),"")</f>
        <v/>
      </c>
      <c r="AGZ469" s="269" t="str">
        <f>IF(AND($A$469&lt;=CU$367,CU$367&lt;=$B$469),((2/3)*$E$469),"")</f>
        <v/>
      </c>
      <c r="AHA469" s="269" t="str">
        <f>IF(AND($A$469&lt;=CV$367,CV$367&lt;=$B$469),$C$469,"")</f>
        <v/>
      </c>
      <c r="AHB469" s="269" t="str">
        <f>IF(AND($A$469&lt;=CV$367,CV$367&lt;=$B$469),((1/3)*$C$469),"")</f>
        <v/>
      </c>
      <c r="AHC469" s="269" t="str">
        <f>IF(AND($A$469&lt;=CV$367,CV$367&lt;=$B$469),((2/3)*$C$469),"")</f>
        <v/>
      </c>
      <c r="AHD469" s="269" t="str">
        <f>IF(AND($A$469&lt;=CV$367,CV$367&lt;=$B$469),$D$469,"")</f>
        <v/>
      </c>
      <c r="AHE469" s="269" t="str">
        <f>IF(AND($A$469&lt;=CV$367,CV$367&lt;=$B$469),((1/3)*$D$469),"")</f>
        <v/>
      </c>
      <c r="AHF469" s="269" t="str">
        <f>IF(AND($A$469&lt;=CV$367,CV$367&lt;=$B$469),((2/3)*$D$469),"")</f>
        <v/>
      </c>
      <c r="AHG469" s="269" t="str">
        <f>IF(AND($A$469&lt;=CV$367,CV$367&lt;=$B$469),$E$469,"")</f>
        <v/>
      </c>
      <c r="AHH469" s="269" t="str">
        <f>IF(AND($A$469&lt;=CV$367,CV$367&lt;=$B$469),((1/3)*$E$469),"")</f>
        <v/>
      </c>
      <c r="AHI469" s="269" t="str">
        <f>IF(AND($A$469&lt;=CV$367,CV$367&lt;=$B$469),((2/3)*$E$469),"")</f>
        <v/>
      </c>
      <c r="AHJ469" s="269" t="str">
        <f>IF(AND($A$469&lt;=CW$367,CW$367&lt;=$B$469),$C$469,"")</f>
        <v/>
      </c>
      <c r="AHK469" s="269" t="str">
        <f>IF(AND($A$469&lt;=CW$367,CW$367&lt;=$B$469),((1/3)*$C$469),"")</f>
        <v/>
      </c>
      <c r="AHL469" s="269" t="str">
        <f>IF(AND($A$469&lt;=CW$367,CW$367&lt;=$B$469),((2/3)*$C$469),"")</f>
        <v/>
      </c>
      <c r="AHM469" s="269" t="str">
        <f>IF(AND($A$469&lt;=CW$367,CW$367&lt;=$B$469),$D$469,"")</f>
        <v/>
      </c>
      <c r="AHN469" s="269" t="str">
        <f>IF(AND($A$469&lt;=CW$367,CW$367&lt;=$B$469),((1/3)*$D$469),"")</f>
        <v/>
      </c>
      <c r="AHO469" s="269" t="str">
        <f>IF(AND($A$469&lt;=CW$367,CW$367&lt;=$B$469),((2/3)*$D$469),"")</f>
        <v/>
      </c>
      <c r="AHP469" s="269" t="str">
        <f>IF(AND($A$469&lt;=CW$367,CW$367&lt;=$B$469),$E$469,"")</f>
        <v/>
      </c>
      <c r="AHQ469" s="269" t="str">
        <f>IF(AND($A$469&lt;=CW$367,CW$367&lt;=$B$469),((1/3)*$E$469),"")</f>
        <v/>
      </c>
      <c r="AHR469" s="269" t="str">
        <f>IF(AND($A$469&lt;=CW$367,CW$367&lt;=$B$469),((2/3)*$E$469),"")</f>
        <v/>
      </c>
      <c r="AHS469" s="269" t="str">
        <f>IF(AND($A$469&lt;=CX$367,CX$367&lt;=$B$469),$C$469,"")</f>
        <v/>
      </c>
      <c r="AHT469" s="269" t="str">
        <f>IF(AND($A$469&lt;=CX$367,CX$367&lt;=$B$469),((1/3)*$C$469),"")</f>
        <v/>
      </c>
      <c r="AHU469" s="269" t="str">
        <f>IF(AND($A$469&lt;=CX$367,CX$367&lt;=$B$469),((2/3)*$C$469),"")</f>
        <v/>
      </c>
      <c r="AHV469" s="269" t="str">
        <f>IF(AND($A$469&lt;=CX$367,CX$367&lt;=$B$469),$D$469,"")</f>
        <v/>
      </c>
      <c r="AHW469" s="269" t="str">
        <f>IF(AND($A$469&lt;=CX$367,CX$367&lt;=$B$469),((1/3)*$D$469),"")</f>
        <v/>
      </c>
      <c r="AHX469" s="269" t="str">
        <f>IF(AND($A$469&lt;=CX$367,CX$367&lt;=$B$469),((2/3)*$D$469),"")</f>
        <v/>
      </c>
      <c r="AHY469" s="269" t="str">
        <f>IF(AND($A$469&lt;=CX$367,CX$367&lt;=$B$469),$E$469,"")</f>
        <v/>
      </c>
      <c r="AHZ469" s="269" t="str">
        <f>IF(AND($A$469&lt;=CX$367,CX$367&lt;=$B$469),((1/3)*$E$469),"")</f>
        <v/>
      </c>
      <c r="AIA469" s="269" t="str">
        <f>IF(AND($A$469&lt;=CX$367,CX$367&lt;=$B$469),((2/3)*$E$469),"")</f>
        <v/>
      </c>
      <c r="AIB469" s="269" t="str">
        <f>IF(AND($A$469&lt;=CY$367,CY$367&lt;=$B$469),$C$469,"")</f>
        <v/>
      </c>
      <c r="AIC469" s="269" t="str">
        <f>IF(AND($A$469&lt;=CY$367,CY$367&lt;=$B$469),((1/3)*$C$469),"")</f>
        <v/>
      </c>
      <c r="AID469" s="269" t="str">
        <f>IF(AND($A$469&lt;=CY$367,CY$367&lt;=$B$469),((2/3)*$C$469),"")</f>
        <v/>
      </c>
      <c r="AIE469" s="269" t="str">
        <f>IF(AND($A$469&lt;=CY$367,CY$367&lt;=$B$469),$D$469,"")</f>
        <v/>
      </c>
      <c r="AIF469" s="269" t="str">
        <f>IF(AND($A$469&lt;=CY$367,CY$367&lt;=$B$469),((1/3)*$D$469),"")</f>
        <v/>
      </c>
      <c r="AIG469" s="269" t="str">
        <f>IF(AND($A$469&lt;=CY$367,CY$367&lt;=$B$469),((2/3)*$D$469),"")</f>
        <v/>
      </c>
      <c r="AIH469" s="269" t="str">
        <f>IF(AND($A$469&lt;=CY$367,CY$367&lt;=$B$469),$E$469,"")</f>
        <v/>
      </c>
      <c r="AII469" s="269" t="str">
        <f>IF(AND($A$469&lt;=CY$367,CY$367&lt;=$B$469),((1/3)*$E$469),"")</f>
        <v/>
      </c>
      <c r="AIJ469" s="269" t="str">
        <f>IF(AND($A$469&lt;=CY$367,CY$367&lt;=$B$469),((2/3)*$E$469),"")</f>
        <v/>
      </c>
      <c r="AIK469" s="269" t="str">
        <f>IF(AND($A$469&lt;=CZ$367,CZ$367&lt;=$B$469),$C$469,"")</f>
        <v/>
      </c>
      <c r="AIL469" s="269" t="str">
        <f>IF(AND($A$469&lt;=CZ$367,CZ$367&lt;=$B$469),((1/3)*$C$469),"")</f>
        <v/>
      </c>
      <c r="AIM469" s="269" t="str">
        <f>IF(AND($A$469&lt;=CZ$367,CZ$367&lt;=$B$469),((2/3)*$C$469),"")</f>
        <v/>
      </c>
      <c r="AIN469" s="269" t="str">
        <f>IF(AND($A$469&lt;=CZ$367,CZ$367&lt;=$B$469),$D$469,"")</f>
        <v/>
      </c>
      <c r="AIO469" s="269" t="str">
        <f>IF(AND($A$469&lt;=CZ$367,CZ$367&lt;=$B$469),((1/3)*$D$469),"")</f>
        <v/>
      </c>
      <c r="AIP469" s="269" t="str">
        <f>IF(AND($A$469&lt;=CZ$367,CZ$367&lt;=$B$469),((2/3)*$D$469),"")</f>
        <v/>
      </c>
      <c r="AIQ469" s="269" t="str">
        <f>IF(AND($A$469&lt;=CZ$367,CZ$367&lt;=$B$469),$E$469,"")</f>
        <v/>
      </c>
      <c r="AIR469" s="269" t="str">
        <f>IF(AND($A$469&lt;=CZ$367,CZ$367&lt;=$B$469),((1/3)*$E$469),"")</f>
        <v/>
      </c>
      <c r="AIS469" s="269" t="str">
        <f>IF(AND($A$469&lt;=CZ$367,CZ$367&lt;=$B$469),((2/3)*$E$469),"")</f>
        <v/>
      </c>
    </row>
    <row r="470" spans="1:929" hidden="1">
      <c r="D470" s="214"/>
      <c r="E470" s="214"/>
      <c r="F470" s="477"/>
      <c r="G470" s="477"/>
      <c r="H470" s="477"/>
      <c r="I470" s="477"/>
      <c r="J470" s="477"/>
      <c r="K470" s="6"/>
      <c r="L470" s="6"/>
      <c r="M470" s="6"/>
      <c r="N470" s="6"/>
      <c r="O470" s="477"/>
    </row>
    <row r="471" spans="1:929" hidden="1">
      <c r="D471" s="214"/>
      <c r="E471" s="214"/>
      <c r="F471" s="477"/>
      <c r="G471" s="477"/>
      <c r="H471" s="477"/>
      <c r="I471" s="477"/>
      <c r="J471" s="477"/>
      <c r="K471" s="6"/>
      <c r="L471" s="6"/>
      <c r="M471" s="6"/>
      <c r="N471" s="6"/>
      <c r="O471" s="477"/>
    </row>
    <row r="472" spans="1:929" hidden="1">
      <c r="C472" s="272"/>
      <c r="D472" s="214"/>
      <c r="E472" s="214"/>
      <c r="F472" s="214"/>
      <c r="G472" s="214"/>
      <c r="H472" s="214"/>
      <c r="I472" s="214"/>
      <c r="J472" s="214"/>
      <c r="O472" s="214"/>
    </row>
    <row r="473" spans="1:929" hidden="1">
      <c r="C473" s="272"/>
      <c r="D473" s="214"/>
      <c r="E473" s="214"/>
      <c r="F473" s="214"/>
      <c r="G473" s="214"/>
      <c r="H473" s="214"/>
      <c r="I473" s="214"/>
      <c r="J473" s="214"/>
      <c r="O473" s="214"/>
    </row>
    <row r="474" spans="1:929" hidden="1">
      <c r="C474" s="272"/>
      <c r="D474" s="214"/>
      <c r="E474" s="214"/>
      <c r="F474" s="214"/>
      <c r="G474" s="214"/>
      <c r="H474" s="214"/>
      <c r="I474" s="214"/>
      <c r="J474" s="214"/>
      <c r="O474" s="214"/>
      <c r="IG474"/>
    </row>
    <row r="475" spans="1:929" hidden="1">
      <c r="C475" s="272"/>
      <c r="D475" s="214"/>
      <c r="E475" s="214"/>
      <c r="F475" s="214"/>
      <c r="G475" s="214"/>
      <c r="H475" s="214"/>
      <c r="I475" s="214"/>
      <c r="J475" s="214"/>
      <c r="O475" s="214"/>
    </row>
    <row r="476" spans="1:929" hidden="1">
      <c r="C476" s="272"/>
      <c r="D476" s="214"/>
      <c r="E476" s="214"/>
      <c r="F476" s="214"/>
      <c r="G476" s="214"/>
      <c r="H476" s="214"/>
      <c r="I476" s="214"/>
      <c r="J476" s="214"/>
      <c r="O476" s="214"/>
      <c r="IH476" s="130"/>
      <c r="II476" s="130"/>
      <c r="IJ476" s="130"/>
      <c r="IK476" s="130"/>
      <c r="IL476" s="130"/>
      <c r="IM476" s="130"/>
      <c r="IN476" s="130"/>
      <c r="IO476" s="130"/>
      <c r="IP476" s="130"/>
      <c r="IQ476" s="130"/>
      <c r="LX476" s="130"/>
      <c r="LY476" s="130"/>
      <c r="LZ476" s="130"/>
      <c r="MA476" s="130"/>
      <c r="MB476" s="130"/>
      <c r="MC476" s="130"/>
      <c r="MD476" s="130"/>
      <c r="ME476" s="130"/>
      <c r="MF476" s="130"/>
      <c r="MG476" s="130"/>
      <c r="PJ476" s="130"/>
      <c r="PK476" s="130"/>
      <c r="PL476" s="130"/>
      <c r="PM476" s="130"/>
      <c r="PN476" s="130"/>
      <c r="PO476" s="130"/>
      <c r="PP476" s="130"/>
      <c r="PQ476" s="130"/>
      <c r="PR476" s="130"/>
      <c r="PS476" s="130"/>
      <c r="SV476" s="130"/>
      <c r="SW476" s="130"/>
      <c r="SX476" s="130"/>
      <c r="SY476" s="130"/>
      <c r="SZ476" s="130"/>
      <c r="TA476" s="130"/>
      <c r="TB476" s="130"/>
      <c r="TC476" s="130"/>
      <c r="TD476" s="130"/>
      <c r="TE476" s="130"/>
      <c r="WH476" s="130"/>
      <c r="WI476" s="130"/>
      <c r="WJ476" s="130"/>
      <c r="WK476" s="130"/>
      <c r="WL476" s="130"/>
      <c r="WM476" s="130"/>
      <c r="WN476" s="130"/>
      <c r="WO476" s="130"/>
      <c r="WP476" s="130"/>
      <c r="WQ476" s="130"/>
      <c r="ZT476" s="130"/>
      <c r="ZU476" s="130"/>
      <c r="ZV476" s="130"/>
      <c r="ZW476" s="130"/>
      <c r="ZX476" s="130"/>
      <c r="ZY476" s="130"/>
      <c r="ZZ476" s="130"/>
      <c r="AAA476" s="130"/>
      <c r="AAB476" s="130"/>
      <c r="AAC476" s="130"/>
      <c r="ADF476" s="130"/>
      <c r="ADG476" s="130"/>
      <c r="ADH476" s="130"/>
      <c r="ADI476" s="130"/>
      <c r="ADJ476" s="130"/>
      <c r="ADK476" s="130"/>
      <c r="ADL476" s="130"/>
      <c r="ADM476" s="130"/>
      <c r="ADN476" s="130"/>
      <c r="ADO476" s="130"/>
      <c r="AGR476" s="130"/>
      <c r="AGS476" s="130"/>
      <c r="AGT476" s="130"/>
      <c r="AGU476" s="130"/>
      <c r="AGV476" s="130"/>
      <c r="AGW476" s="130"/>
      <c r="AGX476" s="130"/>
      <c r="AGY476" s="130"/>
      <c r="AGZ476" s="130"/>
      <c r="AHA476" s="130"/>
      <c r="AHB476" s="130"/>
    </row>
    <row r="477" spans="1:929" hidden="1">
      <c r="C477" s="195"/>
      <c r="D477" s="195"/>
      <c r="E477" s="195"/>
      <c r="F477" s="195"/>
      <c r="G477" s="195"/>
      <c r="H477" s="195"/>
      <c r="I477" s="195"/>
      <c r="J477" s="195"/>
      <c r="O477" s="195"/>
      <c r="T477" s="6"/>
    </row>
    <row r="478" spans="1:929" hidden="1">
      <c r="C478" s="195"/>
      <c r="D478" s="195"/>
      <c r="E478" s="195"/>
      <c r="F478" s="195"/>
      <c r="G478" s="195"/>
      <c r="H478" s="195"/>
      <c r="I478" s="195"/>
      <c r="J478" s="195"/>
      <c r="O478" s="195"/>
      <c r="T478" s="6"/>
    </row>
    <row r="479" spans="1:929" hidden="1">
      <c r="C479" s="195"/>
      <c r="D479" s="195"/>
      <c r="E479" s="195"/>
      <c r="F479" s="195"/>
      <c r="G479" s="195"/>
      <c r="H479" s="195"/>
      <c r="I479" s="195"/>
      <c r="J479" s="195"/>
      <c r="O479" s="195"/>
      <c r="T479" s="6"/>
    </row>
    <row r="480" spans="1:929" hidden="1">
      <c r="C480" s="195"/>
      <c r="D480" s="195"/>
      <c r="E480" s="195"/>
      <c r="F480" s="195"/>
      <c r="G480" s="195"/>
      <c r="H480" s="195"/>
      <c r="I480" s="195"/>
      <c r="J480" s="195"/>
      <c r="O480" s="195"/>
      <c r="T480" s="569"/>
    </row>
    <row r="481" spans="3:20" hidden="1">
      <c r="C481" s="195"/>
      <c r="D481" s="195"/>
      <c r="E481" s="195"/>
      <c r="F481" s="195"/>
      <c r="G481" s="195"/>
      <c r="H481" s="195"/>
      <c r="I481" s="195"/>
      <c r="J481" s="195"/>
      <c r="O481" s="195"/>
      <c r="T481" s="569"/>
    </row>
    <row r="482" spans="3:20" hidden="1">
      <c r="C482" s="195"/>
      <c r="D482" s="195"/>
      <c r="E482" s="195"/>
      <c r="F482" s="195"/>
      <c r="G482" s="195"/>
      <c r="H482" s="195"/>
      <c r="I482" s="195"/>
      <c r="J482" s="195"/>
      <c r="O482" s="195"/>
      <c r="T482" s="569"/>
    </row>
    <row r="483" spans="3:20" hidden="1">
      <c r="C483" s="195"/>
      <c r="D483" s="195"/>
      <c r="E483" s="195"/>
      <c r="F483" s="195"/>
      <c r="G483" s="195"/>
      <c r="H483" s="195"/>
      <c r="I483" s="195"/>
      <c r="J483" s="195"/>
      <c r="O483" s="195"/>
      <c r="T483" s="569"/>
    </row>
    <row r="484" spans="3:20" hidden="1">
      <c r="C484" s="195"/>
      <c r="D484" s="195"/>
      <c r="E484" s="195"/>
      <c r="F484" s="195"/>
      <c r="G484" s="195"/>
      <c r="H484" s="195"/>
      <c r="I484" s="195"/>
      <c r="J484" s="195"/>
      <c r="O484" s="195"/>
      <c r="T484" s="569"/>
    </row>
    <row r="485" spans="3:20" hidden="1">
      <c r="C485" s="195"/>
      <c r="D485" s="195"/>
      <c r="E485" s="195"/>
      <c r="F485" s="195"/>
      <c r="G485" s="195"/>
      <c r="H485" s="195"/>
      <c r="I485" s="195"/>
      <c r="J485" s="195"/>
      <c r="O485" s="195"/>
      <c r="T485" s="569"/>
    </row>
    <row r="486" spans="3:20" hidden="1">
      <c r="C486" s="195"/>
      <c r="D486" s="195"/>
      <c r="E486" s="195"/>
      <c r="F486" s="195"/>
      <c r="G486" s="195"/>
      <c r="H486" s="195"/>
      <c r="I486" s="195"/>
      <c r="J486" s="195"/>
      <c r="O486" s="195"/>
      <c r="T486" s="569"/>
    </row>
    <row r="487" spans="3:20" hidden="1">
      <c r="C487" s="195"/>
      <c r="D487" s="195"/>
      <c r="E487" s="195"/>
      <c r="F487" s="195"/>
      <c r="G487" s="195"/>
      <c r="H487" s="195"/>
      <c r="I487" s="195"/>
      <c r="J487" s="195"/>
      <c r="O487" s="195"/>
      <c r="T487" s="569"/>
    </row>
    <row r="488" spans="3:20" hidden="1">
      <c r="C488" s="195"/>
      <c r="D488" s="195"/>
      <c r="E488" s="195"/>
      <c r="F488" s="195"/>
      <c r="G488" s="195"/>
      <c r="H488" s="195"/>
      <c r="I488" s="195"/>
      <c r="J488" s="195"/>
      <c r="O488" s="195"/>
      <c r="T488" s="569"/>
    </row>
    <row r="489" spans="3:20" hidden="1">
      <c r="C489" s="195"/>
      <c r="D489" s="195"/>
      <c r="E489" s="195"/>
      <c r="F489" s="195"/>
      <c r="G489" s="195"/>
      <c r="H489" s="195"/>
      <c r="I489" s="195"/>
      <c r="J489" s="195"/>
      <c r="O489" s="195"/>
      <c r="T489" s="569"/>
    </row>
    <row r="490" spans="3:20" hidden="1">
      <c r="C490" s="195"/>
      <c r="D490" s="195"/>
      <c r="E490" s="195"/>
      <c r="F490" s="195"/>
      <c r="G490" s="195"/>
      <c r="H490" s="195"/>
      <c r="I490" s="195"/>
      <c r="J490" s="195"/>
      <c r="O490" s="195"/>
      <c r="T490" s="569"/>
    </row>
    <row r="491" spans="3:20" hidden="1">
      <c r="C491" s="195"/>
      <c r="D491" s="195"/>
      <c r="E491" s="195"/>
      <c r="F491" s="195"/>
      <c r="G491" s="195"/>
      <c r="H491" s="195"/>
      <c r="I491" s="195"/>
      <c r="J491" s="195"/>
      <c r="O491" s="195"/>
      <c r="T491" s="569"/>
    </row>
    <row r="492" spans="3:20" hidden="1">
      <c r="C492" s="195"/>
      <c r="D492" s="195"/>
      <c r="E492" s="195"/>
      <c r="F492" s="195"/>
      <c r="G492" s="195"/>
      <c r="H492" s="195"/>
      <c r="I492" s="195"/>
      <c r="J492" s="195"/>
      <c r="O492" s="195"/>
      <c r="T492" s="569"/>
    </row>
    <row r="493" spans="3:20" hidden="1">
      <c r="C493" s="195"/>
      <c r="D493" s="195"/>
      <c r="E493" s="195"/>
      <c r="F493" s="195"/>
      <c r="G493" s="195"/>
      <c r="H493" s="195"/>
      <c r="I493" s="195"/>
      <c r="J493" s="195"/>
      <c r="O493" s="195"/>
      <c r="T493" s="569"/>
    </row>
    <row r="494" spans="3:20" hidden="1">
      <c r="C494" s="195"/>
      <c r="D494" s="195"/>
      <c r="E494" s="195"/>
      <c r="F494" s="195"/>
      <c r="G494" s="195"/>
      <c r="H494" s="195"/>
      <c r="I494" s="195"/>
      <c r="J494" s="195"/>
      <c r="O494" s="195"/>
      <c r="T494" s="569"/>
    </row>
    <row r="495" spans="3:20" hidden="1">
      <c r="C495" s="195"/>
      <c r="D495" s="195"/>
      <c r="E495" s="195"/>
      <c r="F495" s="195"/>
      <c r="G495" s="195"/>
      <c r="H495" s="195"/>
      <c r="I495" s="195"/>
      <c r="J495" s="195"/>
      <c r="O495" s="195"/>
      <c r="T495" s="569"/>
    </row>
    <row r="496" spans="3:20" hidden="1">
      <c r="C496" s="195"/>
      <c r="D496" s="195"/>
      <c r="E496" s="195"/>
      <c r="F496" s="195"/>
      <c r="G496" s="195"/>
      <c r="H496" s="195"/>
      <c r="I496" s="195"/>
      <c r="J496" s="195"/>
      <c r="O496" s="195"/>
      <c r="T496" s="569"/>
    </row>
    <row r="497" spans="3:20" hidden="1">
      <c r="C497" s="195"/>
      <c r="D497" s="195"/>
      <c r="E497" s="195"/>
      <c r="F497" s="195"/>
      <c r="G497" s="195"/>
      <c r="H497" s="195"/>
      <c r="I497" s="195"/>
      <c r="J497" s="195"/>
      <c r="O497" s="195"/>
      <c r="T497" s="569"/>
    </row>
    <row r="498" spans="3:20" hidden="1">
      <c r="C498" s="195"/>
      <c r="D498" s="195"/>
      <c r="E498" s="195"/>
      <c r="F498" s="195"/>
      <c r="G498" s="195"/>
      <c r="H498" s="195"/>
      <c r="I498" s="195"/>
      <c r="J498" s="195"/>
      <c r="O498" s="195"/>
      <c r="T498" s="569"/>
    </row>
    <row r="499" spans="3:20" hidden="1">
      <c r="C499" s="195"/>
      <c r="D499" s="195"/>
      <c r="E499" s="195"/>
      <c r="F499" s="195"/>
      <c r="G499" s="195"/>
      <c r="H499" s="195"/>
      <c r="I499" s="195"/>
      <c r="J499" s="195"/>
      <c r="O499" s="195"/>
      <c r="T499" s="569"/>
    </row>
    <row r="500" spans="3:20" hidden="1">
      <c r="C500" s="195"/>
      <c r="D500" s="195"/>
      <c r="E500" s="195"/>
      <c r="F500" s="195"/>
      <c r="G500" s="195"/>
      <c r="H500" s="195"/>
      <c r="I500" s="195"/>
      <c r="J500" s="195"/>
      <c r="O500" s="195"/>
      <c r="T500" s="569"/>
    </row>
    <row r="501" spans="3:20" hidden="1">
      <c r="C501" s="195"/>
      <c r="D501" s="195"/>
      <c r="E501" s="195"/>
      <c r="F501" s="195"/>
      <c r="G501" s="195"/>
      <c r="H501" s="195"/>
      <c r="I501" s="195"/>
      <c r="J501" s="195"/>
      <c r="O501" s="195"/>
      <c r="T501" s="569"/>
    </row>
    <row r="502" spans="3:20" hidden="1">
      <c r="C502" s="195"/>
      <c r="D502" s="195"/>
      <c r="E502" s="195"/>
      <c r="F502" s="195"/>
      <c r="G502" s="195"/>
      <c r="H502" s="195"/>
      <c r="I502" s="195"/>
      <c r="J502" s="195"/>
      <c r="O502" s="195"/>
      <c r="T502" s="569"/>
    </row>
    <row r="503" spans="3:20" hidden="1">
      <c r="C503" s="195"/>
      <c r="D503" s="195"/>
      <c r="E503" s="195"/>
      <c r="F503" s="195"/>
      <c r="G503" s="195"/>
      <c r="H503" s="195"/>
      <c r="I503" s="195"/>
      <c r="J503" s="195"/>
      <c r="O503" s="195"/>
      <c r="T503" s="569"/>
    </row>
    <row r="504" spans="3:20" hidden="1">
      <c r="C504" s="195"/>
      <c r="D504" s="195"/>
      <c r="E504" s="195"/>
      <c r="F504" s="195"/>
      <c r="G504" s="195"/>
      <c r="H504" s="195"/>
      <c r="I504" s="195"/>
      <c r="J504" s="195"/>
      <c r="O504" s="195"/>
      <c r="T504" s="569"/>
    </row>
    <row r="505" spans="3:20" hidden="1">
      <c r="C505" s="195"/>
      <c r="D505" s="195"/>
      <c r="E505" s="195"/>
      <c r="F505" s="195"/>
      <c r="G505" s="195"/>
      <c r="H505" s="195"/>
      <c r="I505" s="195"/>
      <c r="J505" s="195"/>
      <c r="O505" s="195"/>
      <c r="T505" s="569"/>
    </row>
    <row r="506" spans="3:20" hidden="1">
      <c r="C506" s="195"/>
      <c r="D506" s="195"/>
      <c r="E506" s="195"/>
      <c r="F506" s="195"/>
      <c r="G506" s="195"/>
      <c r="H506" s="195"/>
      <c r="I506" s="195"/>
      <c r="J506" s="195"/>
      <c r="O506" s="195"/>
      <c r="T506" s="569"/>
    </row>
    <row r="507" spans="3:20" hidden="1">
      <c r="C507" s="195"/>
      <c r="D507" s="195"/>
      <c r="E507" s="195"/>
      <c r="F507" s="195"/>
      <c r="G507" s="195"/>
      <c r="H507" s="195"/>
      <c r="I507" s="195"/>
      <c r="J507" s="195"/>
      <c r="O507" s="195"/>
      <c r="T507" s="569"/>
    </row>
    <row r="508" spans="3:20" hidden="1">
      <c r="C508" s="195"/>
      <c r="D508" s="195"/>
      <c r="E508" s="195"/>
      <c r="F508" s="195"/>
      <c r="G508" s="195"/>
      <c r="H508" s="195"/>
      <c r="I508" s="195"/>
      <c r="J508" s="195"/>
      <c r="O508" s="195"/>
      <c r="T508" s="569"/>
    </row>
    <row r="509" spans="3:20" hidden="1">
      <c r="C509" s="195"/>
      <c r="D509" s="195"/>
      <c r="E509" s="195"/>
      <c r="F509" s="195"/>
      <c r="G509" s="195"/>
      <c r="H509" s="195"/>
      <c r="I509" s="195"/>
      <c r="J509" s="195"/>
      <c r="O509" s="195"/>
      <c r="T509" s="569"/>
    </row>
    <row r="510" spans="3:20" hidden="1">
      <c r="C510" s="195"/>
      <c r="D510" s="195"/>
      <c r="E510" s="195"/>
      <c r="F510" s="195"/>
      <c r="G510" s="195"/>
      <c r="H510" s="195"/>
      <c r="I510" s="195"/>
      <c r="J510" s="195"/>
      <c r="O510" s="195"/>
      <c r="T510" s="569"/>
    </row>
    <row r="511" spans="3:20" hidden="1">
      <c r="C511" s="195"/>
      <c r="D511" s="195"/>
      <c r="E511" s="195"/>
      <c r="F511" s="195"/>
      <c r="G511" s="195"/>
      <c r="H511" s="195"/>
      <c r="I511" s="195"/>
      <c r="J511" s="195"/>
      <c r="O511" s="195"/>
      <c r="T511" s="569"/>
    </row>
    <row r="512" spans="3:20" hidden="1">
      <c r="C512" s="195"/>
      <c r="D512" s="195"/>
      <c r="E512" s="195"/>
      <c r="F512" s="195"/>
      <c r="G512" s="195"/>
      <c r="H512" s="195"/>
      <c r="I512" s="195"/>
      <c r="J512" s="195"/>
      <c r="O512" s="195"/>
      <c r="T512" s="569"/>
    </row>
    <row r="513" spans="3:20" hidden="1">
      <c r="C513" s="195"/>
      <c r="D513" s="195"/>
      <c r="E513" s="195"/>
      <c r="F513" s="195"/>
      <c r="G513" s="195"/>
      <c r="H513" s="195"/>
      <c r="I513" s="195"/>
      <c r="J513" s="195"/>
      <c r="O513" s="195"/>
      <c r="T513" s="569"/>
    </row>
    <row r="514" spans="3:20" hidden="1">
      <c r="C514" s="195"/>
      <c r="D514" s="195"/>
      <c r="E514" s="195"/>
      <c r="F514" s="195"/>
      <c r="G514" s="195"/>
      <c r="H514" s="195"/>
      <c r="I514" s="195"/>
      <c r="J514" s="195"/>
      <c r="O514" s="195"/>
      <c r="T514" s="569"/>
    </row>
    <row r="515" spans="3:20" hidden="1">
      <c r="C515" s="195"/>
      <c r="D515" s="195"/>
      <c r="E515" s="195"/>
      <c r="F515" s="195"/>
      <c r="G515" s="195"/>
      <c r="H515" s="195"/>
      <c r="I515" s="195"/>
      <c r="J515" s="195"/>
      <c r="O515" s="195"/>
      <c r="T515" s="569"/>
    </row>
    <row r="516" spans="3:20" hidden="1">
      <c r="C516" s="195"/>
      <c r="D516" s="195"/>
      <c r="E516" s="195"/>
      <c r="F516" s="195"/>
      <c r="G516" s="195"/>
      <c r="H516" s="195"/>
      <c r="I516" s="195"/>
      <c r="J516" s="195"/>
      <c r="O516" s="195"/>
      <c r="T516" s="569"/>
    </row>
    <row r="517" spans="3:20" hidden="1">
      <c r="C517" s="195"/>
      <c r="D517" s="195"/>
      <c r="E517" s="195"/>
      <c r="F517" s="195"/>
      <c r="G517" s="195"/>
      <c r="H517" s="195"/>
      <c r="I517" s="195"/>
      <c r="J517" s="195"/>
      <c r="O517" s="195"/>
      <c r="T517" s="569"/>
    </row>
    <row r="518" spans="3:20" hidden="1">
      <c r="C518" s="195"/>
      <c r="D518" s="195"/>
      <c r="E518" s="195"/>
      <c r="F518" s="195"/>
      <c r="G518" s="195"/>
      <c r="H518" s="195"/>
      <c r="I518" s="195"/>
      <c r="J518" s="195"/>
      <c r="O518" s="195"/>
      <c r="T518" s="569"/>
    </row>
    <row r="519" spans="3:20" hidden="1">
      <c r="C519" s="195"/>
      <c r="D519" s="195"/>
      <c r="E519" s="195"/>
      <c r="F519" s="195"/>
      <c r="G519" s="195"/>
      <c r="H519" s="195"/>
      <c r="I519" s="195"/>
      <c r="J519" s="195"/>
      <c r="O519" s="195"/>
      <c r="T519" s="569"/>
    </row>
    <row r="520" spans="3:20" hidden="1">
      <c r="C520" s="195"/>
      <c r="D520" s="195"/>
      <c r="E520" s="195"/>
      <c r="F520" s="195"/>
      <c r="G520" s="195"/>
      <c r="H520" s="195"/>
      <c r="I520" s="195"/>
      <c r="J520" s="195"/>
      <c r="O520" s="195"/>
      <c r="T520" s="569"/>
    </row>
    <row r="521" spans="3:20" hidden="1">
      <c r="C521" s="195"/>
      <c r="D521" s="195"/>
      <c r="E521" s="195"/>
      <c r="F521" s="195"/>
      <c r="G521" s="195"/>
      <c r="H521" s="195"/>
      <c r="I521" s="195"/>
      <c r="J521" s="195"/>
      <c r="O521" s="195"/>
      <c r="T521" s="569"/>
    </row>
    <row r="522" spans="3:20" hidden="1">
      <c r="C522" s="195"/>
      <c r="D522" s="195"/>
      <c r="E522" s="195"/>
      <c r="F522" s="195"/>
      <c r="G522" s="195"/>
      <c r="H522" s="195"/>
      <c r="I522" s="195"/>
      <c r="J522" s="195"/>
      <c r="O522" s="195"/>
      <c r="T522" s="569"/>
    </row>
    <row r="523" spans="3:20" hidden="1">
      <c r="C523" s="195"/>
      <c r="D523" s="195"/>
      <c r="E523" s="195"/>
      <c r="F523" s="195"/>
      <c r="G523" s="195"/>
      <c r="H523" s="195"/>
      <c r="I523" s="195"/>
      <c r="J523" s="195"/>
      <c r="O523" s="195"/>
      <c r="T523" s="569"/>
    </row>
    <row r="524" spans="3:20" hidden="1">
      <c r="C524" s="195"/>
      <c r="D524" s="195"/>
      <c r="E524" s="195"/>
      <c r="F524" s="195"/>
      <c r="G524" s="195"/>
      <c r="H524" s="195"/>
      <c r="I524" s="195"/>
      <c r="J524" s="195"/>
      <c r="O524" s="195"/>
      <c r="T524" s="569"/>
    </row>
    <row r="525" spans="3:20" hidden="1">
      <c r="C525" s="195"/>
      <c r="D525" s="195"/>
      <c r="E525" s="195"/>
      <c r="F525" s="195"/>
      <c r="G525" s="195"/>
      <c r="H525" s="195"/>
      <c r="I525" s="195"/>
      <c r="J525" s="195"/>
      <c r="O525" s="195"/>
      <c r="T525" s="569"/>
    </row>
    <row r="526" spans="3:20" hidden="1">
      <c r="C526" s="195"/>
      <c r="D526" s="195"/>
      <c r="E526" s="195"/>
      <c r="F526" s="195"/>
      <c r="G526" s="195"/>
      <c r="H526" s="195"/>
      <c r="I526" s="195"/>
      <c r="J526" s="195"/>
      <c r="O526" s="195"/>
      <c r="T526" s="569"/>
    </row>
    <row r="527" spans="3:20" hidden="1">
      <c r="C527" s="195"/>
      <c r="D527" s="195"/>
      <c r="E527" s="195"/>
      <c r="F527" s="195"/>
      <c r="G527" s="195"/>
      <c r="H527" s="195"/>
      <c r="I527" s="195"/>
      <c r="J527" s="195"/>
      <c r="O527" s="195"/>
      <c r="T527" s="569"/>
    </row>
    <row r="528" spans="3:20" hidden="1">
      <c r="C528" s="195"/>
      <c r="D528" s="195"/>
      <c r="E528" s="195"/>
      <c r="F528" s="195"/>
      <c r="G528" s="195"/>
      <c r="H528" s="195"/>
      <c r="I528" s="195"/>
      <c r="J528" s="195"/>
      <c r="O528" s="195"/>
      <c r="T528" s="569"/>
    </row>
    <row r="529" spans="3:20" hidden="1">
      <c r="C529" s="195"/>
      <c r="D529" s="195"/>
      <c r="E529" s="195"/>
      <c r="F529" s="195"/>
      <c r="G529" s="195"/>
      <c r="H529" s="195"/>
      <c r="I529" s="195"/>
      <c r="J529" s="195"/>
      <c r="O529" s="195"/>
      <c r="T529" s="569"/>
    </row>
    <row r="530" spans="3:20" hidden="1">
      <c r="C530" s="195"/>
      <c r="D530" s="195"/>
      <c r="E530" s="195"/>
      <c r="F530" s="195"/>
      <c r="G530" s="195"/>
      <c r="H530" s="195"/>
      <c r="I530" s="195"/>
      <c r="J530" s="195"/>
      <c r="O530" s="195"/>
      <c r="T530" s="569"/>
    </row>
    <row r="531" spans="3:20" hidden="1">
      <c r="C531" s="195"/>
      <c r="D531" s="195"/>
      <c r="E531" s="195"/>
      <c r="F531" s="195"/>
      <c r="G531" s="195"/>
      <c r="H531" s="195"/>
      <c r="I531" s="195"/>
      <c r="J531" s="195"/>
      <c r="O531" s="195"/>
      <c r="T531" s="569"/>
    </row>
    <row r="532" spans="3:20" hidden="1">
      <c r="C532" s="195"/>
      <c r="D532" s="195"/>
      <c r="E532" s="195"/>
      <c r="F532" s="195"/>
      <c r="G532" s="195"/>
      <c r="H532" s="195"/>
      <c r="I532" s="195"/>
      <c r="J532" s="195"/>
      <c r="O532" s="195"/>
      <c r="T532" s="569"/>
    </row>
    <row r="533" spans="3:20" hidden="1">
      <c r="C533" s="195"/>
      <c r="D533" s="195"/>
      <c r="E533" s="195"/>
      <c r="F533" s="195"/>
      <c r="G533" s="195"/>
      <c r="H533" s="195"/>
      <c r="I533" s="195"/>
      <c r="J533" s="195"/>
      <c r="O533" s="195"/>
      <c r="T533" s="569"/>
    </row>
    <row r="534" spans="3:20" hidden="1">
      <c r="C534" s="195"/>
      <c r="D534" s="195"/>
      <c r="E534" s="195"/>
      <c r="F534" s="195"/>
      <c r="G534" s="195"/>
      <c r="H534" s="195"/>
      <c r="I534" s="195"/>
      <c r="J534" s="195"/>
      <c r="O534" s="195"/>
      <c r="T534" s="569"/>
    </row>
    <row r="535" spans="3:20" hidden="1">
      <c r="C535" s="195"/>
      <c r="D535" s="195"/>
      <c r="E535" s="195"/>
      <c r="F535" s="195"/>
      <c r="G535" s="195"/>
      <c r="H535" s="195"/>
      <c r="I535" s="195"/>
      <c r="J535" s="195"/>
      <c r="O535" s="195"/>
      <c r="T535" s="569"/>
    </row>
    <row r="536" spans="3:20" hidden="1">
      <c r="C536" s="195"/>
      <c r="D536" s="195"/>
      <c r="E536" s="195"/>
      <c r="F536" s="195"/>
      <c r="G536" s="195"/>
      <c r="H536" s="195"/>
      <c r="I536" s="195"/>
      <c r="J536" s="195"/>
      <c r="O536" s="195"/>
      <c r="T536" s="569"/>
    </row>
    <row r="537" spans="3:20" hidden="1">
      <c r="C537" s="195"/>
      <c r="D537" s="195"/>
      <c r="E537" s="195"/>
      <c r="F537" s="195"/>
      <c r="G537" s="195"/>
      <c r="H537" s="195"/>
      <c r="I537" s="195"/>
      <c r="J537" s="195"/>
      <c r="O537" s="195"/>
      <c r="T537" s="569"/>
    </row>
    <row r="538" spans="3:20" hidden="1">
      <c r="C538" s="195"/>
      <c r="D538" s="195"/>
      <c r="E538" s="195"/>
      <c r="F538" s="195"/>
      <c r="G538" s="195"/>
      <c r="H538" s="195"/>
      <c r="I538" s="195"/>
      <c r="J538" s="195"/>
      <c r="O538" s="195"/>
      <c r="T538" s="569"/>
    </row>
    <row r="539" spans="3:20" hidden="1">
      <c r="C539" s="195"/>
      <c r="D539" s="195"/>
      <c r="E539" s="195"/>
      <c r="F539" s="195"/>
      <c r="G539" s="195"/>
      <c r="H539" s="195"/>
      <c r="I539" s="195"/>
      <c r="J539" s="195"/>
      <c r="O539" s="195"/>
      <c r="T539" s="569"/>
    </row>
    <row r="540" spans="3:20" hidden="1">
      <c r="C540" s="195"/>
      <c r="D540" s="195"/>
      <c r="E540" s="195"/>
      <c r="F540" s="195"/>
      <c r="G540" s="195"/>
      <c r="H540" s="195"/>
      <c r="I540" s="195"/>
      <c r="J540" s="195"/>
      <c r="O540" s="195"/>
      <c r="T540" s="569"/>
    </row>
    <row r="541" spans="3:20" hidden="1">
      <c r="C541" s="195"/>
      <c r="D541" s="195"/>
      <c r="E541" s="195"/>
      <c r="F541" s="195"/>
      <c r="G541" s="195"/>
      <c r="H541" s="195"/>
      <c r="I541" s="195"/>
      <c r="J541" s="195"/>
      <c r="O541" s="195"/>
      <c r="T541" s="569"/>
    </row>
    <row r="542" spans="3:20" hidden="1">
      <c r="C542" s="195"/>
      <c r="D542" s="195"/>
      <c r="E542" s="195"/>
      <c r="F542" s="195"/>
      <c r="G542" s="195"/>
      <c r="H542" s="195"/>
      <c r="I542" s="195"/>
      <c r="J542" s="195"/>
      <c r="O542" s="195"/>
      <c r="T542" s="569"/>
    </row>
    <row r="543" spans="3:20" hidden="1">
      <c r="C543" s="195"/>
      <c r="D543" s="195"/>
      <c r="E543" s="195"/>
      <c r="F543" s="195"/>
      <c r="G543" s="195"/>
      <c r="H543" s="195"/>
      <c r="I543" s="195"/>
      <c r="J543" s="195"/>
      <c r="O543" s="195"/>
      <c r="T543" s="569"/>
    </row>
    <row r="544" spans="3:20" hidden="1">
      <c r="C544" s="195"/>
      <c r="D544" s="195"/>
      <c r="E544" s="195"/>
      <c r="F544" s="195"/>
      <c r="G544" s="195"/>
      <c r="H544" s="195"/>
      <c r="I544" s="195"/>
      <c r="J544" s="195"/>
      <c r="O544" s="195"/>
      <c r="T544" s="569"/>
    </row>
    <row r="545" spans="3:20" hidden="1">
      <c r="C545" s="195"/>
      <c r="D545" s="195"/>
      <c r="E545" s="195"/>
      <c r="F545" s="195"/>
      <c r="G545" s="195"/>
      <c r="H545" s="195"/>
      <c r="I545" s="195"/>
      <c r="J545" s="195"/>
      <c r="O545" s="195"/>
      <c r="T545" s="569"/>
    </row>
    <row r="546" spans="3:20" hidden="1">
      <c r="C546" s="195"/>
      <c r="D546" s="195"/>
      <c r="E546" s="195"/>
      <c r="F546" s="195"/>
      <c r="G546" s="195"/>
      <c r="H546" s="195"/>
      <c r="I546" s="195"/>
      <c r="J546" s="195"/>
      <c r="O546" s="195"/>
      <c r="T546" s="569"/>
    </row>
    <row r="547" spans="3:20" hidden="1">
      <c r="C547" s="195"/>
      <c r="D547" s="195"/>
      <c r="E547" s="195"/>
      <c r="F547" s="195"/>
      <c r="G547" s="195"/>
      <c r="H547" s="195"/>
      <c r="I547" s="195"/>
      <c r="J547" s="195"/>
      <c r="O547" s="195"/>
      <c r="T547" s="569"/>
    </row>
    <row r="548" spans="3:20" hidden="1">
      <c r="C548" s="195"/>
      <c r="D548" s="195"/>
      <c r="E548" s="195"/>
      <c r="F548" s="195"/>
      <c r="G548" s="195"/>
      <c r="H548" s="195"/>
      <c r="I548" s="195"/>
      <c r="J548" s="195"/>
      <c r="O548" s="195"/>
      <c r="T548" s="569"/>
    </row>
    <row r="549" spans="3:20" hidden="1">
      <c r="C549" s="195"/>
      <c r="D549" s="195"/>
      <c r="E549" s="195"/>
      <c r="F549" s="195"/>
      <c r="G549" s="195"/>
      <c r="H549" s="195"/>
      <c r="I549" s="195"/>
      <c r="J549" s="195"/>
      <c r="O549" s="195"/>
      <c r="T549" s="569"/>
    </row>
    <row r="550" spans="3:20" hidden="1">
      <c r="C550" s="195"/>
      <c r="D550" s="195"/>
      <c r="E550" s="195"/>
      <c r="F550" s="195"/>
      <c r="G550" s="195"/>
      <c r="H550" s="195"/>
      <c r="I550" s="195"/>
      <c r="J550" s="195"/>
      <c r="O550" s="195"/>
      <c r="T550" s="569"/>
    </row>
    <row r="551" spans="3:20" hidden="1">
      <c r="C551" s="195"/>
      <c r="D551" s="195"/>
      <c r="E551" s="195"/>
      <c r="F551" s="195"/>
      <c r="G551" s="195"/>
      <c r="H551" s="195"/>
      <c r="I551" s="195"/>
      <c r="J551" s="195"/>
      <c r="O551" s="195"/>
      <c r="T551" s="569"/>
    </row>
    <row r="552" spans="3:20" hidden="1">
      <c r="C552" s="195"/>
      <c r="D552" s="195"/>
      <c r="E552" s="195"/>
      <c r="F552" s="195"/>
      <c r="G552" s="195"/>
      <c r="H552" s="195"/>
      <c r="I552" s="195"/>
      <c r="J552" s="195"/>
      <c r="O552" s="195"/>
      <c r="T552" s="569"/>
    </row>
    <row r="553" spans="3:20" hidden="1">
      <c r="C553" s="195"/>
      <c r="D553" s="195"/>
      <c r="E553" s="195"/>
      <c r="F553" s="195"/>
      <c r="G553" s="195"/>
      <c r="H553" s="195"/>
      <c r="I553" s="195"/>
      <c r="J553" s="195"/>
      <c r="O553" s="195"/>
      <c r="T553" s="569"/>
    </row>
    <row r="554" spans="3:20" hidden="1">
      <c r="C554" s="195"/>
      <c r="D554" s="195"/>
      <c r="E554" s="195"/>
      <c r="F554" s="195"/>
      <c r="G554" s="195"/>
      <c r="H554" s="195"/>
      <c r="I554" s="195"/>
      <c r="J554" s="195"/>
      <c r="O554" s="195"/>
      <c r="T554" s="569"/>
    </row>
    <row r="555" spans="3:20" hidden="1">
      <c r="C555" s="195"/>
      <c r="D555" s="195"/>
      <c r="E555" s="195"/>
      <c r="F555" s="195"/>
      <c r="G555" s="195"/>
      <c r="H555" s="195"/>
      <c r="I555" s="195"/>
      <c r="J555" s="195"/>
      <c r="O555" s="195"/>
      <c r="T555" s="569"/>
    </row>
    <row r="556" spans="3:20" hidden="1">
      <c r="C556" s="195"/>
      <c r="D556" s="195"/>
      <c r="E556" s="195"/>
      <c r="F556" s="195"/>
      <c r="G556" s="195"/>
      <c r="H556" s="195"/>
      <c r="I556" s="195"/>
      <c r="J556" s="195"/>
      <c r="O556" s="195"/>
      <c r="T556" s="569"/>
    </row>
    <row r="557" spans="3:20" hidden="1">
      <c r="C557" s="195"/>
      <c r="D557" s="195"/>
      <c r="E557" s="195"/>
      <c r="F557" s="195"/>
      <c r="G557" s="195"/>
      <c r="H557" s="195"/>
      <c r="I557" s="195"/>
      <c r="J557" s="195"/>
      <c r="O557" s="195"/>
      <c r="T557" s="569"/>
    </row>
    <row r="558" spans="3:20" hidden="1">
      <c r="C558" s="195"/>
      <c r="D558" s="195"/>
      <c r="E558" s="195"/>
      <c r="F558" s="195"/>
      <c r="G558" s="195"/>
      <c r="H558" s="195"/>
      <c r="I558" s="195"/>
      <c r="J558" s="195"/>
      <c r="O558" s="195"/>
      <c r="T558" s="569"/>
    </row>
    <row r="559" spans="3:20" hidden="1">
      <c r="C559" s="195"/>
      <c r="D559" s="195"/>
      <c r="E559" s="195"/>
      <c r="F559" s="195"/>
      <c r="G559" s="195"/>
      <c r="H559" s="195"/>
      <c r="I559" s="195"/>
      <c r="J559" s="195"/>
      <c r="O559" s="195"/>
      <c r="T559" s="569"/>
    </row>
    <row r="560" spans="3:20" hidden="1">
      <c r="C560" s="195"/>
      <c r="D560" s="195"/>
      <c r="E560" s="195"/>
      <c r="F560" s="195"/>
      <c r="G560" s="195"/>
      <c r="H560" s="195"/>
      <c r="I560" s="195"/>
      <c r="J560" s="195"/>
      <c r="O560" s="195"/>
      <c r="T560" s="569"/>
    </row>
    <row r="561" spans="3:20" hidden="1">
      <c r="C561" s="195"/>
      <c r="D561" s="195"/>
      <c r="E561" s="195"/>
      <c r="F561" s="195"/>
      <c r="G561" s="195"/>
      <c r="H561" s="195"/>
      <c r="I561" s="195"/>
      <c r="J561" s="195"/>
      <c r="O561" s="195"/>
      <c r="T561" s="569"/>
    </row>
    <row r="562" spans="3:20" hidden="1">
      <c r="C562" s="195"/>
      <c r="D562" s="195"/>
      <c r="E562" s="195"/>
      <c r="F562" s="195"/>
      <c r="G562" s="195"/>
      <c r="H562" s="195"/>
      <c r="I562" s="195"/>
      <c r="J562" s="195"/>
      <c r="O562" s="195"/>
      <c r="T562" s="569"/>
    </row>
    <row r="563" spans="3:20" hidden="1">
      <c r="C563" s="195"/>
      <c r="D563" s="195"/>
      <c r="E563" s="195"/>
      <c r="F563" s="195"/>
      <c r="G563" s="195"/>
      <c r="H563" s="195"/>
      <c r="I563" s="195"/>
      <c r="J563" s="195"/>
      <c r="O563" s="195"/>
      <c r="T563" s="569"/>
    </row>
    <row r="564" spans="3:20" hidden="1">
      <c r="C564" s="195"/>
      <c r="D564" s="195"/>
      <c r="E564" s="195"/>
      <c r="F564" s="195"/>
      <c r="G564" s="195"/>
      <c r="H564" s="195"/>
      <c r="I564" s="195"/>
      <c r="J564" s="195"/>
      <c r="O564" s="195"/>
      <c r="T564" s="569"/>
    </row>
    <row r="565" spans="3:20" hidden="1">
      <c r="C565" s="195"/>
      <c r="D565" s="195"/>
      <c r="E565" s="195"/>
      <c r="F565" s="195"/>
      <c r="G565" s="195"/>
      <c r="H565" s="195"/>
      <c r="I565" s="195"/>
      <c r="J565" s="195"/>
      <c r="O565" s="195"/>
      <c r="T565" s="569"/>
    </row>
    <row r="566" spans="3:20" hidden="1">
      <c r="C566" s="195"/>
      <c r="D566" s="195"/>
      <c r="E566" s="195"/>
      <c r="F566" s="195"/>
      <c r="G566" s="195"/>
      <c r="H566" s="195"/>
      <c r="I566" s="195"/>
      <c r="J566" s="195"/>
      <c r="O566" s="195"/>
      <c r="T566" s="569"/>
    </row>
    <row r="567" spans="3:20" hidden="1">
      <c r="C567" s="195"/>
      <c r="D567" s="195"/>
      <c r="E567" s="195"/>
      <c r="F567" s="195"/>
      <c r="G567" s="195"/>
      <c r="H567" s="195"/>
      <c r="I567" s="195"/>
      <c r="J567" s="195"/>
      <c r="O567" s="195"/>
      <c r="T567" s="569"/>
    </row>
    <row r="568" spans="3:20" hidden="1">
      <c r="C568" s="195"/>
      <c r="D568" s="195"/>
      <c r="E568" s="195"/>
      <c r="F568" s="195"/>
      <c r="G568" s="195"/>
      <c r="H568" s="195"/>
      <c r="I568" s="195"/>
      <c r="J568" s="195"/>
      <c r="O568" s="195"/>
      <c r="T568" s="569"/>
    </row>
    <row r="569" spans="3:20" hidden="1">
      <c r="C569" s="195"/>
      <c r="D569" s="195"/>
      <c r="E569" s="195"/>
      <c r="F569" s="195"/>
      <c r="G569" s="195"/>
      <c r="H569" s="195"/>
      <c r="I569" s="195"/>
      <c r="J569" s="195"/>
      <c r="O569" s="195"/>
      <c r="T569" s="569"/>
    </row>
    <row r="570" spans="3:20" hidden="1">
      <c r="C570" s="195"/>
      <c r="D570" s="195"/>
      <c r="E570" s="195"/>
      <c r="F570" s="195"/>
      <c r="G570" s="195"/>
      <c r="H570" s="195"/>
      <c r="I570" s="195"/>
      <c r="J570" s="195"/>
      <c r="O570" s="195"/>
      <c r="T570" s="569"/>
    </row>
    <row r="571" spans="3:20" hidden="1">
      <c r="C571" s="195"/>
      <c r="D571" s="195"/>
      <c r="E571" s="195"/>
      <c r="F571" s="195"/>
      <c r="G571" s="195"/>
      <c r="H571" s="195"/>
      <c r="I571" s="195"/>
      <c r="J571" s="195"/>
      <c r="O571" s="195"/>
      <c r="T571" s="569"/>
    </row>
    <row r="572" spans="3:20" hidden="1">
      <c r="C572" s="195"/>
      <c r="D572" s="195"/>
      <c r="E572" s="195"/>
      <c r="F572" s="195"/>
      <c r="G572" s="195"/>
      <c r="H572" s="195"/>
      <c r="I572" s="195"/>
      <c r="J572" s="195"/>
      <c r="O572" s="195"/>
      <c r="T572" s="569"/>
    </row>
    <row r="573" spans="3:20" hidden="1">
      <c r="C573" s="195"/>
      <c r="D573" s="195"/>
      <c r="E573" s="195"/>
      <c r="F573" s="195"/>
      <c r="G573" s="195"/>
      <c r="H573" s="195"/>
      <c r="I573" s="195"/>
      <c r="J573" s="195"/>
      <c r="O573" s="195"/>
      <c r="T573" s="569"/>
    </row>
    <row r="574" spans="3:20" hidden="1">
      <c r="C574" s="195"/>
      <c r="D574" s="195"/>
      <c r="E574" s="195"/>
      <c r="F574" s="195"/>
      <c r="G574" s="195"/>
      <c r="H574" s="195"/>
      <c r="I574" s="195"/>
      <c r="J574" s="195"/>
      <c r="O574" s="195"/>
      <c r="T574" s="569"/>
    </row>
    <row r="575" spans="3:20" hidden="1">
      <c r="C575" s="195"/>
      <c r="D575" s="195"/>
      <c r="E575" s="195"/>
      <c r="F575" s="195"/>
      <c r="G575" s="195"/>
      <c r="H575" s="195"/>
      <c r="I575" s="195"/>
      <c r="J575" s="195"/>
      <c r="O575" s="195"/>
      <c r="T575" s="569"/>
    </row>
    <row r="576" spans="3:20" hidden="1">
      <c r="C576" s="195"/>
      <c r="D576" s="195"/>
      <c r="E576" s="195"/>
      <c r="F576" s="195"/>
      <c r="G576" s="195"/>
      <c r="H576" s="195"/>
      <c r="I576" s="195"/>
      <c r="J576" s="195"/>
      <c r="O576" s="195"/>
      <c r="T576" s="569"/>
    </row>
    <row r="577" spans="3:20" hidden="1">
      <c r="C577" s="195"/>
      <c r="D577" s="195"/>
      <c r="E577" s="195"/>
      <c r="F577" s="195"/>
      <c r="G577" s="195"/>
      <c r="H577" s="195"/>
      <c r="I577" s="195"/>
      <c r="J577" s="195"/>
      <c r="O577" s="195"/>
      <c r="T577" s="569"/>
    </row>
    <row r="578" spans="3:20" hidden="1">
      <c r="C578" s="195"/>
      <c r="D578" s="195"/>
      <c r="E578" s="195"/>
      <c r="F578" s="195"/>
      <c r="G578" s="195"/>
      <c r="H578" s="195"/>
      <c r="I578" s="195"/>
      <c r="J578" s="195"/>
      <c r="O578" s="195"/>
      <c r="T578" s="569"/>
    </row>
    <row r="579" spans="3:20" hidden="1">
      <c r="C579" s="195"/>
      <c r="D579" s="195"/>
      <c r="E579" s="195"/>
      <c r="F579" s="195"/>
      <c r="G579" s="195"/>
      <c r="H579" s="195"/>
      <c r="I579" s="195"/>
      <c r="J579" s="195"/>
      <c r="O579" s="195"/>
      <c r="T579" s="569"/>
    </row>
    <row r="580" spans="3:20" hidden="1">
      <c r="C580" s="195"/>
      <c r="D580" s="195"/>
      <c r="E580" s="195"/>
      <c r="F580" s="195"/>
      <c r="G580" s="195"/>
      <c r="H580" s="195"/>
      <c r="I580" s="195"/>
      <c r="J580" s="195"/>
      <c r="O580" s="195"/>
      <c r="T580" s="569"/>
    </row>
    <row r="581" spans="3:20" hidden="1">
      <c r="C581" s="195"/>
      <c r="D581" s="195"/>
      <c r="E581" s="195"/>
      <c r="F581" s="195"/>
      <c r="G581" s="195"/>
      <c r="H581" s="195"/>
      <c r="I581" s="195"/>
      <c r="J581" s="195"/>
      <c r="O581" s="195"/>
      <c r="T581" s="569"/>
    </row>
    <row r="582" spans="3:20" hidden="1">
      <c r="C582" s="195"/>
      <c r="D582" s="195"/>
      <c r="E582" s="195"/>
      <c r="F582" s="195"/>
      <c r="G582" s="195"/>
      <c r="H582" s="195"/>
      <c r="I582" s="195"/>
      <c r="J582" s="195"/>
      <c r="O582" s="195"/>
      <c r="T582" s="569"/>
    </row>
    <row r="583" spans="3:20" hidden="1">
      <c r="C583" s="195"/>
      <c r="D583" s="195"/>
      <c r="E583" s="195"/>
      <c r="F583" s="195"/>
      <c r="G583" s="195"/>
      <c r="H583" s="195"/>
      <c r="I583" s="195"/>
      <c r="J583" s="195"/>
      <c r="O583" s="195"/>
      <c r="T583" s="569"/>
    </row>
    <row r="584" spans="3:20" hidden="1">
      <c r="C584" s="195"/>
      <c r="D584" s="195"/>
      <c r="E584" s="195"/>
      <c r="F584" s="195"/>
      <c r="G584" s="195"/>
      <c r="H584" s="195"/>
      <c r="I584" s="195"/>
      <c r="J584" s="195"/>
      <c r="O584" s="195"/>
      <c r="T584" s="569"/>
    </row>
    <row r="585" spans="3:20" hidden="1">
      <c r="C585" s="195"/>
      <c r="D585" s="195"/>
      <c r="E585" s="195"/>
      <c r="F585" s="195"/>
      <c r="G585" s="195"/>
      <c r="H585" s="195"/>
      <c r="I585" s="195"/>
      <c r="J585" s="195"/>
      <c r="O585" s="195"/>
      <c r="T585" s="569"/>
    </row>
    <row r="586" spans="3:20" hidden="1">
      <c r="C586" s="195"/>
      <c r="D586" s="195"/>
      <c r="E586" s="195"/>
      <c r="F586" s="195"/>
      <c r="G586" s="195"/>
      <c r="H586" s="195"/>
      <c r="I586" s="195"/>
      <c r="J586" s="195"/>
      <c r="O586" s="195"/>
      <c r="T586" s="569"/>
    </row>
    <row r="587" spans="3:20" hidden="1">
      <c r="C587" s="195"/>
      <c r="D587" s="195"/>
      <c r="E587" s="195"/>
      <c r="F587" s="195"/>
      <c r="G587" s="195"/>
      <c r="H587" s="195"/>
      <c r="I587" s="195"/>
      <c r="J587" s="195"/>
      <c r="O587" s="195"/>
      <c r="T587" s="569"/>
    </row>
    <row r="588" spans="3:20" hidden="1">
      <c r="C588" s="195"/>
      <c r="D588" s="195"/>
      <c r="E588" s="195"/>
      <c r="F588" s="195"/>
      <c r="G588" s="195"/>
      <c r="H588" s="195"/>
      <c r="I588" s="195"/>
      <c r="J588" s="195"/>
      <c r="O588" s="195"/>
      <c r="T588" s="569"/>
    </row>
    <row r="589" spans="3:20" hidden="1">
      <c r="C589" s="195"/>
      <c r="D589" s="195"/>
      <c r="E589" s="195"/>
      <c r="F589" s="195"/>
      <c r="G589" s="195"/>
      <c r="H589" s="195"/>
      <c r="I589" s="195"/>
      <c r="J589" s="195"/>
      <c r="O589" s="195"/>
      <c r="T589" s="569"/>
    </row>
    <row r="590" spans="3:20" hidden="1">
      <c r="C590" s="195"/>
      <c r="D590" s="195"/>
      <c r="E590" s="195"/>
      <c r="F590" s="195"/>
      <c r="G590" s="195"/>
      <c r="H590" s="195"/>
      <c r="I590" s="195"/>
      <c r="J590" s="195"/>
      <c r="O590" s="195"/>
      <c r="T590" s="569"/>
    </row>
    <row r="591" spans="3:20" hidden="1">
      <c r="C591" s="195"/>
      <c r="D591" s="195"/>
      <c r="E591" s="195"/>
      <c r="F591" s="195"/>
      <c r="G591" s="195"/>
      <c r="H591" s="195"/>
      <c r="I591" s="195"/>
      <c r="J591" s="195"/>
      <c r="O591" s="195"/>
      <c r="T591" s="569"/>
    </row>
    <row r="592" spans="3:20" hidden="1">
      <c r="C592" s="195"/>
      <c r="D592" s="195"/>
      <c r="E592" s="195"/>
      <c r="F592" s="195"/>
      <c r="G592" s="195"/>
      <c r="H592" s="195"/>
      <c r="I592" s="195"/>
      <c r="J592" s="195"/>
      <c r="O592" s="195"/>
      <c r="T592" s="569"/>
    </row>
    <row r="593" spans="3:20" hidden="1">
      <c r="C593" s="195"/>
      <c r="D593" s="195"/>
      <c r="E593" s="195"/>
      <c r="F593" s="195"/>
      <c r="G593" s="195"/>
      <c r="H593" s="195"/>
      <c r="I593" s="195"/>
      <c r="J593" s="195"/>
      <c r="O593" s="195"/>
      <c r="T593" s="569"/>
    </row>
    <row r="594" spans="3:20" hidden="1">
      <c r="C594" s="195"/>
      <c r="D594" s="195"/>
      <c r="E594" s="195"/>
      <c r="F594" s="195"/>
      <c r="G594" s="195"/>
      <c r="H594" s="195"/>
      <c r="I594" s="195"/>
      <c r="J594" s="195"/>
      <c r="O594" s="195"/>
      <c r="T594" s="569"/>
    </row>
    <row r="595" spans="3:20" hidden="1">
      <c r="C595" s="195"/>
      <c r="D595" s="195"/>
      <c r="E595" s="195"/>
      <c r="F595" s="195"/>
      <c r="G595" s="195"/>
      <c r="H595" s="195"/>
      <c r="I595" s="195"/>
      <c r="J595" s="195"/>
      <c r="O595" s="195"/>
      <c r="T595" s="569"/>
    </row>
    <row r="596" spans="3:20" hidden="1">
      <c r="C596" s="195"/>
      <c r="D596" s="195"/>
      <c r="E596" s="195"/>
      <c r="F596" s="195"/>
      <c r="G596" s="195"/>
      <c r="H596" s="195"/>
      <c r="I596" s="195"/>
      <c r="J596" s="195"/>
      <c r="O596" s="195"/>
      <c r="T596" s="569"/>
    </row>
    <row r="597" spans="3:20" hidden="1">
      <c r="C597" s="195"/>
      <c r="D597" s="195"/>
      <c r="E597" s="195"/>
      <c r="F597" s="195"/>
      <c r="G597" s="195"/>
      <c r="H597" s="195"/>
      <c r="I597" s="195"/>
      <c r="J597" s="195"/>
      <c r="O597" s="195"/>
      <c r="T597" s="569"/>
    </row>
    <row r="598" spans="3:20" hidden="1">
      <c r="C598" s="195"/>
      <c r="D598" s="195"/>
      <c r="E598" s="195"/>
      <c r="F598" s="195"/>
      <c r="G598" s="195"/>
      <c r="H598" s="195"/>
      <c r="I598" s="195"/>
      <c r="J598" s="195"/>
      <c r="O598" s="195"/>
      <c r="T598" s="569"/>
    </row>
    <row r="599" spans="3:20" hidden="1">
      <c r="C599" s="195"/>
      <c r="D599" s="195"/>
      <c r="E599" s="195"/>
      <c r="F599" s="195"/>
      <c r="G599" s="195"/>
      <c r="H599" s="195"/>
      <c r="I599" s="195"/>
      <c r="J599" s="195"/>
      <c r="O599" s="195"/>
      <c r="T599" s="569"/>
    </row>
    <row r="600" spans="3:20" hidden="1">
      <c r="C600" s="195"/>
      <c r="D600" s="195"/>
      <c r="E600" s="195"/>
      <c r="F600" s="195"/>
      <c r="G600" s="195"/>
      <c r="H600" s="195"/>
      <c r="I600" s="195"/>
      <c r="J600" s="195"/>
      <c r="O600" s="195"/>
      <c r="T600" s="569"/>
    </row>
    <row r="601" spans="3:20" hidden="1">
      <c r="C601" s="195"/>
      <c r="D601" s="195"/>
      <c r="E601" s="195"/>
      <c r="F601" s="195"/>
      <c r="G601" s="195"/>
      <c r="H601" s="195"/>
      <c r="I601" s="195"/>
      <c r="J601" s="195"/>
      <c r="O601" s="195"/>
      <c r="T601" s="569"/>
    </row>
    <row r="602" spans="3:20" hidden="1">
      <c r="C602" s="195"/>
      <c r="D602" s="195"/>
      <c r="E602" s="195"/>
      <c r="F602" s="195"/>
      <c r="G602" s="195"/>
      <c r="H602" s="195"/>
      <c r="I602" s="195"/>
      <c r="J602" s="195"/>
      <c r="O602" s="195"/>
      <c r="T602" s="569"/>
    </row>
    <row r="603" spans="3:20" hidden="1">
      <c r="C603" s="195"/>
      <c r="D603" s="195"/>
      <c r="E603" s="195"/>
      <c r="F603" s="195"/>
      <c r="G603" s="195"/>
      <c r="H603" s="195"/>
      <c r="I603" s="195"/>
      <c r="J603" s="195"/>
      <c r="O603" s="195"/>
      <c r="T603" s="569"/>
    </row>
    <row r="604" spans="3:20" hidden="1">
      <c r="C604" s="195"/>
      <c r="D604" s="195"/>
      <c r="E604" s="195"/>
      <c r="F604" s="195"/>
      <c r="G604" s="195"/>
      <c r="H604" s="195"/>
      <c r="I604" s="195"/>
      <c r="J604" s="195"/>
      <c r="O604" s="195"/>
      <c r="T604" s="569"/>
    </row>
    <row r="605" spans="3:20" hidden="1">
      <c r="C605" s="195"/>
      <c r="D605" s="195"/>
      <c r="E605" s="195"/>
      <c r="F605" s="195"/>
      <c r="G605" s="195"/>
      <c r="H605" s="195"/>
      <c r="I605" s="195"/>
      <c r="J605" s="195"/>
      <c r="O605" s="195"/>
      <c r="T605" s="569"/>
    </row>
    <row r="606" spans="3:20" hidden="1">
      <c r="C606" s="195"/>
      <c r="D606" s="195"/>
      <c r="E606" s="195"/>
      <c r="F606" s="195"/>
      <c r="G606" s="195"/>
      <c r="H606" s="195"/>
      <c r="I606" s="195"/>
      <c r="J606" s="195"/>
      <c r="O606" s="195"/>
      <c r="T606" s="569"/>
    </row>
    <row r="607" spans="3:20" hidden="1">
      <c r="C607" s="195"/>
      <c r="D607" s="195"/>
      <c r="E607" s="195"/>
      <c r="F607" s="195"/>
      <c r="G607" s="195"/>
      <c r="H607" s="195"/>
      <c r="I607" s="195"/>
      <c r="J607" s="195"/>
      <c r="O607" s="195"/>
      <c r="T607" s="569"/>
    </row>
    <row r="608" spans="3:20" hidden="1">
      <c r="C608" s="195"/>
      <c r="D608" s="195"/>
      <c r="E608" s="195"/>
      <c r="F608" s="195"/>
      <c r="G608" s="195"/>
      <c r="H608" s="195"/>
      <c r="I608" s="195"/>
      <c r="J608" s="195"/>
      <c r="O608" s="195"/>
      <c r="T608" s="569"/>
    </row>
    <row r="609" spans="3:20" hidden="1">
      <c r="C609" s="195"/>
      <c r="D609" s="195"/>
      <c r="E609" s="195"/>
      <c r="F609" s="195"/>
      <c r="G609" s="195"/>
      <c r="H609" s="195"/>
      <c r="I609" s="195"/>
      <c r="J609" s="195"/>
      <c r="O609" s="195"/>
      <c r="T609" s="569"/>
    </row>
    <row r="610" spans="3:20" hidden="1">
      <c r="C610" s="195"/>
      <c r="D610" s="195"/>
      <c r="E610" s="195"/>
      <c r="F610" s="195"/>
      <c r="G610" s="195"/>
      <c r="H610" s="195"/>
      <c r="I610" s="195"/>
      <c r="J610" s="195"/>
      <c r="O610" s="195"/>
      <c r="T610" s="569"/>
    </row>
    <row r="611" spans="3:20" hidden="1">
      <c r="C611" s="195"/>
      <c r="D611" s="195"/>
      <c r="E611" s="195"/>
      <c r="F611" s="195"/>
      <c r="G611" s="195"/>
      <c r="H611" s="195"/>
      <c r="I611" s="195"/>
      <c r="J611" s="195"/>
      <c r="O611" s="195"/>
      <c r="T611" s="569"/>
    </row>
    <row r="612" spans="3:20" hidden="1">
      <c r="C612" s="195"/>
      <c r="D612" s="195"/>
      <c r="E612" s="195"/>
      <c r="F612" s="195"/>
      <c r="G612" s="195"/>
      <c r="H612" s="195"/>
      <c r="I612" s="195"/>
      <c r="J612" s="195"/>
      <c r="O612" s="195"/>
      <c r="T612" s="569"/>
    </row>
    <row r="613" spans="3:20" hidden="1">
      <c r="C613" s="195"/>
      <c r="D613" s="195"/>
      <c r="E613" s="195"/>
      <c r="F613" s="195"/>
      <c r="G613" s="195"/>
      <c r="H613" s="195"/>
      <c r="I613" s="195"/>
      <c r="J613" s="195"/>
      <c r="O613" s="195"/>
      <c r="T613" s="569"/>
    </row>
    <row r="614" spans="3:20" hidden="1">
      <c r="C614" s="195"/>
      <c r="D614" s="195"/>
      <c r="E614" s="195"/>
      <c r="F614" s="195"/>
      <c r="G614" s="195"/>
      <c r="H614" s="195"/>
      <c r="I614" s="195"/>
      <c r="J614" s="195"/>
      <c r="O614" s="195"/>
      <c r="T614" s="569"/>
    </row>
    <row r="615" spans="3:20" hidden="1">
      <c r="C615" s="195"/>
      <c r="D615" s="195"/>
      <c r="E615" s="195"/>
      <c r="F615" s="195"/>
      <c r="G615" s="195"/>
      <c r="H615" s="195"/>
      <c r="I615" s="195"/>
      <c r="J615" s="195"/>
      <c r="O615" s="195"/>
      <c r="T615" s="569"/>
    </row>
    <row r="616" spans="3:20" hidden="1">
      <c r="C616" s="195"/>
      <c r="D616" s="195"/>
      <c r="E616" s="195"/>
      <c r="F616" s="195"/>
      <c r="G616" s="195"/>
      <c r="H616" s="195"/>
      <c r="I616" s="195"/>
      <c r="J616" s="195"/>
      <c r="O616" s="195"/>
      <c r="T616" s="569"/>
    </row>
    <row r="617" spans="3:20" hidden="1">
      <c r="C617" s="195"/>
      <c r="D617" s="195"/>
      <c r="E617" s="195"/>
      <c r="F617" s="195"/>
      <c r="G617" s="195"/>
      <c r="H617" s="195"/>
      <c r="I617" s="195"/>
      <c r="J617" s="195"/>
      <c r="O617" s="195"/>
      <c r="T617" s="569"/>
    </row>
    <row r="618" spans="3:20" hidden="1">
      <c r="C618" s="195"/>
      <c r="D618" s="195"/>
      <c r="E618" s="195"/>
      <c r="F618" s="195"/>
      <c r="G618" s="195"/>
      <c r="H618" s="195"/>
      <c r="I618" s="195"/>
      <c r="J618" s="195"/>
      <c r="O618" s="195"/>
      <c r="T618" s="569"/>
    </row>
    <row r="619" spans="3:20" hidden="1">
      <c r="C619" s="195"/>
      <c r="D619" s="195"/>
      <c r="E619" s="195"/>
      <c r="F619" s="195"/>
      <c r="G619" s="195"/>
      <c r="H619" s="195"/>
      <c r="I619" s="195"/>
      <c r="J619" s="195"/>
      <c r="O619" s="195"/>
      <c r="T619" s="569"/>
    </row>
    <row r="620" spans="3:20" hidden="1">
      <c r="C620" s="195"/>
      <c r="D620" s="195"/>
      <c r="E620" s="195"/>
      <c r="F620" s="195"/>
      <c r="G620" s="195"/>
      <c r="H620" s="195"/>
      <c r="I620" s="195"/>
      <c r="J620" s="195"/>
      <c r="O620" s="195"/>
      <c r="T620" s="569"/>
    </row>
    <row r="621" spans="3:20" hidden="1">
      <c r="C621" s="195"/>
      <c r="D621" s="195"/>
      <c r="E621" s="195"/>
      <c r="F621" s="195"/>
      <c r="G621" s="195"/>
      <c r="H621" s="195"/>
      <c r="I621" s="195"/>
      <c r="J621" s="195"/>
      <c r="O621" s="195"/>
      <c r="T621" s="569"/>
    </row>
    <row r="622" spans="3:20" hidden="1">
      <c r="C622" s="195"/>
      <c r="D622" s="195"/>
      <c r="E622" s="195"/>
      <c r="F622" s="195"/>
      <c r="G622" s="195"/>
      <c r="H622" s="195"/>
      <c r="I622" s="195"/>
      <c r="J622" s="195"/>
      <c r="O622" s="195"/>
      <c r="T622" s="569"/>
    </row>
    <row r="623" spans="3:20" hidden="1">
      <c r="C623" s="195"/>
      <c r="D623" s="195"/>
      <c r="E623" s="195"/>
      <c r="F623" s="195"/>
      <c r="G623" s="195"/>
      <c r="H623" s="195"/>
      <c r="I623" s="195"/>
      <c r="J623" s="195"/>
      <c r="O623" s="195"/>
      <c r="T623" s="569"/>
    </row>
    <row r="624" spans="3:20" hidden="1">
      <c r="C624" s="195"/>
      <c r="D624" s="195"/>
      <c r="E624" s="195"/>
      <c r="F624" s="195"/>
      <c r="G624" s="195"/>
      <c r="H624" s="195"/>
      <c r="I624" s="195"/>
      <c r="J624" s="195"/>
      <c r="O624" s="195"/>
      <c r="T624" s="569"/>
    </row>
    <row r="625" spans="3:20" hidden="1">
      <c r="C625" s="195"/>
      <c r="D625" s="195"/>
      <c r="E625" s="195"/>
      <c r="F625" s="195"/>
      <c r="G625" s="195"/>
      <c r="H625" s="195"/>
      <c r="I625" s="195"/>
      <c r="J625" s="195"/>
      <c r="O625" s="195"/>
      <c r="T625" s="569"/>
    </row>
    <row r="626" spans="3:20" hidden="1">
      <c r="C626" s="195"/>
      <c r="D626" s="195"/>
      <c r="E626" s="195"/>
      <c r="F626" s="195"/>
      <c r="G626" s="195"/>
      <c r="H626" s="195"/>
      <c r="I626" s="195"/>
      <c r="J626" s="195"/>
      <c r="O626" s="195"/>
      <c r="T626" s="569"/>
    </row>
    <row r="627" spans="3:20" hidden="1">
      <c r="C627" s="195"/>
      <c r="D627" s="195"/>
      <c r="E627" s="195"/>
      <c r="F627" s="195"/>
      <c r="G627" s="195"/>
      <c r="H627" s="195"/>
      <c r="I627" s="195"/>
      <c r="J627" s="195"/>
      <c r="O627" s="195"/>
      <c r="T627" s="569"/>
    </row>
    <row r="628" spans="3:20" hidden="1">
      <c r="C628" s="195"/>
      <c r="D628" s="195"/>
      <c r="E628" s="195"/>
      <c r="F628" s="195"/>
      <c r="G628" s="195"/>
      <c r="H628" s="195"/>
      <c r="I628" s="195"/>
      <c r="J628" s="195"/>
      <c r="O628" s="195"/>
      <c r="T628" s="569"/>
    </row>
    <row r="629" spans="3:20" hidden="1">
      <c r="C629" s="195"/>
      <c r="D629" s="195"/>
      <c r="E629" s="195"/>
      <c r="F629" s="195"/>
      <c r="G629" s="195"/>
      <c r="H629" s="195"/>
      <c r="I629" s="195"/>
      <c r="J629" s="195"/>
      <c r="O629" s="195"/>
      <c r="T629" s="569"/>
    </row>
    <row r="630" spans="3:20" hidden="1">
      <c r="C630" s="195"/>
      <c r="D630" s="195"/>
      <c r="E630" s="195"/>
      <c r="F630" s="195"/>
      <c r="G630" s="195"/>
      <c r="H630" s="195"/>
      <c r="I630" s="195"/>
      <c r="J630" s="195"/>
      <c r="O630" s="195"/>
      <c r="T630" s="569"/>
    </row>
    <row r="631" spans="3:20" hidden="1">
      <c r="C631" s="195"/>
      <c r="D631" s="195"/>
      <c r="E631" s="195"/>
      <c r="F631" s="195"/>
      <c r="G631" s="195"/>
      <c r="H631" s="195"/>
      <c r="I631" s="195"/>
      <c r="J631" s="195"/>
      <c r="O631" s="195"/>
      <c r="T631" s="569"/>
    </row>
    <row r="632" spans="3:20" hidden="1">
      <c r="C632" s="195"/>
      <c r="D632" s="195"/>
      <c r="E632" s="195"/>
      <c r="F632" s="195"/>
      <c r="G632" s="195"/>
      <c r="H632" s="195"/>
      <c r="I632" s="195"/>
      <c r="O632" s="195"/>
      <c r="T632" s="569"/>
    </row>
    <row r="633" spans="3:20" hidden="1">
      <c r="C633" s="195"/>
      <c r="D633" s="195"/>
      <c r="E633" s="195"/>
      <c r="F633" s="195"/>
      <c r="G633" s="195"/>
      <c r="H633" s="195"/>
      <c r="I633" s="195"/>
      <c r="O633" s="195"/>
      <c r="T633" s="569"/>
    </row>
    <row r="634" spans="3:20" hidden="1">
      <c r="C634" s="195"/>
      <c r="D634" s="195"/>
      <c r="E634" s="195"/>
      <c r="F634" s="195"/>
      <c r="G634" s="195"/>
      <c r="H634" s="195"/>
      <c r="I634" s="195"/>
      <c r="O634" s="195"/>
      <c r="T634" s="569"/>
    </row>
    <row r="635" spans="3:20" hidden="1">
      <c r="C635" s="195"/>
      <c r="D635" s="195"/>
      <c r="E635" s="195"/>
      <c r="F635" s="195"/>
      <c r="G635" s="195"/>
      <c r="H635" s="195"/>
      <c r="I635" s="195"/>
      <c r="O635" s="195"/>
      <c r="T635" s="569"/>
    </row>
    <row r="636" spans="3:20" hidden="1">
      <c r="C636" s="195"/>
      <c r="D636" s="195"/>
      <c r="E636" s="195"/>
      <c r="F636" s="195"/>
      <c r="G636" s="195"/>
      <c r="H636" s="195"/>
      <c r="I636" s="195"/>
      <c r="O636" s="195"/>
      <c r="T636" s="569"/>
    </row>
    <row r="637" spans="3:20" hidden="1">
      <c r="C637" s="195"/>
      <c r="D637" s="195"/>
      <c r="E637" s="195"/>
      <c r="F637" s="195"/>
      <c r="G637" s="195"/>
      <c r="H637" s="195"/>
      <c r="I637" s="195"/>
      <c r="O637" s="195"/>
      <c r="T637" s="569"/>
    </row>
    <row r="638" spans="3:20" hidden="1">
      <c r="C638" s="195"/>
      <c r="D638" s="195"/>
      <c r="E638" s="195"/>
      <c r="F638" s="195"/>
      <c r="G638" s="195"/>
      <c r="H638" s="195"/>
      <c r="I638" s="195"/>
      <c r="O638" s="195"/>
      <c r="T638" s="569"/>
    </row>
    <row r="639" spans="3:20" hidden="1">
      <c r="C639" s="195"/>
      <c r="D639" s="195"/>
      <c r="E639" s="195"/>
      <c r="F639" s="195"/>
      <c r="G639" s="195"/>
      <c r="H639" s="195"/>
      <c r="I639" s="195"/>
      <c r="O639" s="195"/>
      <c r="T639" s="569"/>
    </row>
    <row r="640" spans="3:20" hidden="1">
      <c r="C640" s="195"/>
      <c r="D640" s="195"/>
      <c r="E640" s="195"/>
      <c r="F640" s="195"/>
      <c r="G640" s="195"/>
      <c r="H640" s="195"/>
      <c r="I640" s="195"/>
      <c r="O640" s="195"/>
      <c r="T640" s="569"/>
    </row>
    <row r="641" spans="3:20" hidden="1">
      <c r="C641" s="195"/>
      <c r="D641" s="195"/>
      <c r="E641" s="195"/>
      <c r="F641" s="195"/>
      <c r="G641" s="195"/>
      <c r="H641" s="195"/>
      <c r="I641" s="195"/>
      <c r="O641" s="195"/>
      <c r="T641" s="569"/>
    </row>
    <row r="642" spans="3:20" hidden="1">
      <c r="C642" s="195"/>
      <c r="D642" s="195"/>
      <c r="E642" s="195"/>
      <c r="F642" s="195"/>
      <c r="G642" s="195"/>
      <c r="H642" s="195"/>
      <c r="I642" s="195"/>
      <c r="O642" s="195"/>
      <c r="T642" s="569"/>
    </row>
    <row r="643" spans="3:20" hidden="1">
      <c r="T643" s="569"/>
    </row>
    <row r="644" spans="3:20" hidden="1">
      <c r="T644" s="569"/>
    </row>
    <row r="645" spans="3:20" hidden="1">
      <c r="T645" s="569"/>
    </row>
    <row r="646" spans="3:20" hidden="1">
      <c r="T646" s="569"/>
    </row>
    <row r="647" spans="3:20" hidden="1">
      <c r="T647" s="569"/>
    </row>
    <row r="648" spans="3:20" hidden="1">
      <c r="T648" s="569"/>
    </row>
    <row r="649" spans="3:20" hidden="1">
      <c r="T649" s="569"/>
    </row>
    <row r="650" spans="3:20" hidden="1">
      <c r="T650" s="569"/>
    </row>
    <row r="651" spans="3:20" hidden="1">
      <c r="T651" s="569"/>
    </row>
    <row r="652" spans="3:20" hidden="1">
      <c r="T652" s="569"/>
    </row>
    <row r="653" spans="3:20" hidden="1">
      <c r="T653" s="569"/>
    </row>
    <row r="654" spans="3:20" hidden="1">
      <c r="T654" s="569"/>
    </row>
    <row r="655" spans="3:20" hidden="1">
      <c r="T655" s="569"/>
    </row>
    <row r="656" spans="3:20" hidden="1">
      <c r="T656" s="569"/>
    </row>
    <row r="657" spans="20:20" hidden="1">
      <c r="T657" s="569"/>
    </row>
    <row r="658" spans="20:20" hidden="1">
      <c r="T658" s="569"/>
    </row>
    <row r="659" spans="20:20" hidden="1">
      <c r="T659" s="569"/>
    </row>
    <row r="660" spans="20:20" hidden="1">
      <c r="T660" s="569"/>
    </row>
    <row r="661" spans="20:20" hidden="1">
      <c r="T661" s="569"/>
    </row>
    <row r="662" spans="20:20" hidden="1">
      <c r="T662" s="569"/>
    </row>
    <row r="663" spans="20:20" hidden="1">
      <c r="T663" s="569"/>
    </row>
    <row r="664" spans="20:20" hidden="1">
      <c r="T664" s="569"/>
    </row>
    <row r="665" spans="20:20" hidden="1">
      <c r="T665" s="569"/>
    </row>
    <row r="666" spans="20:20" hidden="1">
      <c r="T666" s="569"/>
    </row>
    <row r="667" spans="20:20" hidden="1">
      <c r="T667" s="569"/>
    </row>
    <row r="668" spans="20:20" hidden="1">
      <c r="T668" s="569"/>
    </row>
    <row r="669" spans="20:20" hidden="1">
      <c r="T669" s="569"/>
    </row>
    <row r="670" spans="20:20" hidden="1">
      <c r="T670" s="569"/>
    </row>
    <row r="671" spans="20:20" hidden="1">
      <c r="T671" s="569"/>
    </row>
    <row r="672" spans="20:20" hidden="1">
      <c r="T672" s="569"/>
    </row>
    <row r="673" spans="20:20" hidden="1">
      <c r="T673" s="569"/>
    </row>
    <row r="674" spans="20:20" hidden="1">
      <c r="T674" s="569"/>
    </row>
    <row r="675" spans="20:20" hidden="1">
      <c r="T675" s="569"/>
    </row>
    <row r="676" spans="20:20" hidden="1">
      <c r="T676" s="569"/>
    </row>
    <row r="677" spans="20:20" hidden="1">
      <c r="T677" s="569"/>
    </row>
    <row r="678" spans="20:20" hidden="1">
      <c r="T678" s="569"/>
    </row>
    <row r="679" spans="20:20" hidden="1">
      <c r="T679" s="569"/>
    </row>
    <row r="680" spans="20:20" hidden="1">
      <c r="T680" s="569"/>
    </row>
    <row r="681" spans="20:20" hidden="1">
      <c r="T681" s="569"/>
    </row>
    <row r="682" spans="20:20" hidden="1">
      <c r="T682" s="569"/>
    </row>
    <row r="683" spans="20:20" hidden="1">
      <c r="T683" s="569"/>
    </row>
    <row r="684" spans="20:20" hidden="1">
      <c r="T684" s="569"/>
    </row>
    <row r="685" spans="20:20" hidden="1">
      <c r="T685" s="569"/>
    </row>
    <row r="686" spans="20:20" hidden="1">
      <c r="T686" s="569"/>
    </row>
    <row r="687" spans="20:20" hidden="1">
      <c r="T687" s="569"/>
    </row>
    <row r="688" spans="20:20" hidden="1">
      <c r="T688" s="569"/>
    </row>
    <row r="689" spans="20:20" hidden="1">
      <c r="T689" s="569"/>
    </row>
    <row r="690" spans="20:20" hidden="1">
      <c r="T690" s="569"/>
    </row>
    <row r="691" spans="20:20" hidden="1">
      <c r="T691" s="569"/>
    </row>
    <row r="692" spans="20:20" hidden="1">
      <c r="T692" s="569"/>
    </row>
    <row r="693" spans="20:20" hidden="1">
      <c r="T693" s="569"/>
    </row>
    <row r="694" spans="20:20" hidden="1">
      <c r="T694" s="569"/>
    </row>
    <row r="695" spans="20:20" hidden="1">
      <c r="T695" s="569"/>
    </row>
    <row r="696" spans="20:20" hidden="1">
      <c r="T696" s="569"/>
    </row>
    <row r="697" spans="20:20" hidden="1">
      <c r="T697" s="569"/>
    </row>
    <row r="698" spans="20:20" hidden="1">
      <c r="T698" s="569"/>
    </row>
    <row r="699" spans="20:20" hidden="1">
      <c r="T699" s="569"/>
    </row>
    <row r="700" spans="20:20" hidden="1">
      <c r="T700" s="569"/>
    </row>
    <row r="701" spans="20:20" hidden="1">
      <c r="T701" s="569"/>
    </row>
    <row r="702" spans="20:20" hidden="1">
      <c r="T702" s="569"/>
    </row>
    <row r="703" spans="20:20" hidden="1">
      <c r="T703" s="569"/>
    </row>
    <row r="704" spans="20:20" hidden="1">
      <c r="T704" s="569"/>
    </row>
    <row r="705" spans="20:20" hidden="1">
      <c r="T705" s="569"/>
    </row>
    <row r="706" spans="20:20" hidden="1">
      <c r="T706" s="569"/>
    </row>
    <row r="707" spans="20:20" hidden="1">
      <c r="T707" s="569"/>
    </row>
    <row r="708" spans="20:20" hidden="1">
      <c r="T708" s="569"/>
    </row>
    <row r="709" spans="20:20" hidden="1">
      <c r="T709" s="569"/>
    </row>
    <row r="710" spans="20:20" hidden="1">
      <c r="T710" s="569"/>
    </row>
    <row r="711" spans="20:20" hidden="1">
      <c r="T711" s="569"/>
    </row>
    <row r="712" spans="20:20" hidden="1">
      <c r="T712" s="569"/>
    </row>
    <row r="713" spans="20:20" hidden="1">
      <c r="T713" s="569"/>
    </row>
    <row r="714" spans="20:20" hidden="1">
      <c r="T714" s="569"/>
    </row>
    <row r="715" spans="20:20" hidden="1">
      <c r="T715" s="569"/>
    </row>
    <row r="716" spans="20:20" hidden="1">
      <c r="T716" s="569"/>
    </row>
    <row r="717" spans="20:20" hidden="1">
      <c r="T717" s="569"/>
    </row>
    <row r="718" spans="20:20" hidden="1">
      <c r="T718" s="569"/>
    </row>
    <row r="719" spans="20:20" hidden="1">
      <c r="T719" s="569"/>
    </row>
    <row r="720" spans="20:20" hidden="1">
      <c r="T720" s="196"/>
    </row>
    <row r="721" spans="20:20" hidden="1">
      <c r="T721" s="196"/>
    </row>
  </sheetData>
  <sheetProtection algorithmName="SHA-512" hashValue="5WknhvUVvNV7pIl27j7bYz+LZY1GzQZsCiEk9Fc+kj0e5IIAPL0ZqCHtypPeh6anoYq27b2VJZ1fIevNYVodrw==" saltValue="iKtEfozE4cypSTOWWAl5PA==" spinCount="100000" sheet="1" objects="1" scenarios="1"/>
  <mergeCells count="1144">
    <mergeCell ref="H6:I6"/>
    <mergeCell ref="H19:I19"/>
    <mergeCell ref="G19:G20"/>
    <mergeCell ref="EA386:EC386"/>
    <mergeCell ref="ED386:EF386"/>
    <mergeCell ref="EG386:EI386"/>
    <mergeCell ref="LE386:LG386"/>
    <mergeCell ref="LE385:LG385"/>
    <mergeCell ref="JR386:JT386"/>
    <mergeCell ref="JU386:JW386"/>
    <mergeCell ref="JX386:JZ386"/>
    <mergeCell ref="H18:O18"/>
    <mergeCell ref="IN385:IP385"/>
    <mergeCell ref="IQ385:IS385"/>
    <mergeCell ref="IT385:IV385"/>
    <mergeCell ref="IW385:IY385"/>
    <mergeCell ref="IZ385:JB385"/>
    <mergeCell ref="JC385:JE385"/>
    <mergeCell ref="JF385:JH385"/>
    <mergeCell ref="JI385:JK385"/>
    <mergeCell ref="JL385:JN385"/>
    <mergeCell ref="HY385:IA385"/>
    <mergeCell ref="IB385:ID385"/>
    <mergeCell ref="IE385:IG385"/>
    <mergeCell ref="HY386:IA386"/>
    <mergeCell ref="IB386:ID386"/>
    <mergeCell ref="IE386:IG386"/>
    <mergeCell ref="IH386:IJ386"/>
    <mergeCell ref="AR385:AT385"/>
    <mergeCell ref="AU385:AW385"/>
    <mergeCell ref="AX385:AZ385"/>
    <mergeCell ref="BA385:BC385"/>
    <mergeCell ref="BD385:BF385"/>
    <mergeCell ref="BG385:BI385"/>
    <mergeCell ref="IK386:IM386"/>
    <mergeCell ref="IN386:IP386"/>
    <mergeCell ref="IQ386:IS386"/>
    <mergeCell ref="IT386:IV386"/>
    <mergeCell ref="IW386:IY386"/>
    <mergeCell ref="GL385:GN385"/>
    <mergeCell ref="GO385:GQ385"/>
    <mergeCell ref="GR385:GT385"/>
    <mergeCell ref="GU385:GW385"/>
    <mergeCell ref="GX385:GZ385"/>
    <mergeCell ref="GX386:GZ386"/>
    <mergeCell ref="FK386:FM386"/>
    <mergeCell ref="FN386:FP386"/>
    <mergeCell ref="FQ386:FS386"/>
    <mergeCell ref="FT386:FV386"/>
    <mergeCell ref="FW386:FY386"/>
    <mergeCell ref="FZ386:GB386"/>
    <mergeCell ref="GC386:GE386"/>
    <mergeCell ref="GF386:GH386"/>
    <mergeCell ref="GI386:GK386"/>
    <mergeCell ref="IK385:IM385"/>
    <mergeCell ref="FB386:FD386"/>
    <mergeCell ref="FE386:FG386"/>
    <mergeCell ref="FH386:FJ386"/>
    <mergeCell ref="DU386:DW386"/>
    <mergeCell ref="DX386:DZ386"/>
    <mergeCell ref="HV385:HX385"/>
    <mergeCell ref="BS386:BU386"/>
    <mergeCell ref="BV386:BX386"/>
    <mergeCell ref="BY386:CA386"/>
    <mergeCell ref="AHA444:AHC444"/>
    <mergeCell ref="AHD444:AHF444"/>
    <mergeCell ref="AHG444:AHI444"/>
    <mergeCell ref="AFQ443:AFY443"/>
    <mergeCell ref="AES444:AEU444"/>
    <mergeCell ref="AEV444:AEX444"/>
    <mergeCell ref="E6:G6"/>
    <mergeCell ref="E15:G15"/>
    <mergeCell ref="E8:G8"/>
    <mergeCell ref="CH386:CJ386"/>
    <mergeCell ref="CK386:CM386"/>
    <mergeCell ref="CN386:CP386"/>
    <mergeCell ref="CQ386:CS386"/>
    <mergeCell ref="CT386:CV386"/>
    <mergeCell ref="CW386:CY386"/>
    <mergeCell ref="CZ386:DB386"/>
    <mergeCell ref="DC386:DE386"/>
    <mergeCell ref="DF386:DH386"/>
    <mergeCell ref="CW385:CY385"/>
    <mergeCell ref="DI386:DK386"/>
    <mergeCell ref="DL386:DN386"/>
    <mergeCell ref="DO386:DQ386"/>
    <mergeCell ref="DR386:DT386"/>
    <mergeCell ref="AX386:AZ386"/>
    <mergeCell ref="BA386:BC386"/>
    <mergeCell ref="BD386:BF386"/>
    <mergeCell ref="Z386:AB386"/>
    <mergeCell ref="T386:V386"/>
    <mergeCell ref="AF385:AH385"/>
    <mergeCell ref="AI385:AK385"/>
    <mergeCell ref="AL385:AN385"/>
    <mergeCell ref="AO385:AQ385"/>
    <mergeCell ref="AAO444:AAQ444"/>
    <mergeCell ref="FT385:FV385"/>
    <mergeCell ref="FW385:FY385"/>
    <mergeCell ref="FZ385:GB385"/>
    <mergeCell ref="GC385:GE385"/>
    <mergeCell ref="IH385:IJ385"/>
    <mergeCell ref="HJ386:HL386"/>
    <mergeCell ref="HA385:HC385"/>
    <mergeCell ref="HD385:HF385"/>
    <mergeCell ref="HG385:HI385"/>
    <mergeCell ref="HJ385:HL385"/>
    <mergeCell ref="FQ385:FS385"/>
    <mergeCell ref="GF385:GH385"/>
    <mergeCell ref="GI385:GK385"/>
    <mergeCell ref="AEY443:AFG443"/>
    <mergeCell ref="AFH443:AFP443"/>
    <mergeCell ref="AEY444:AFA444"/>
    <mergeCell ref="AFB444:AFD444"/>
    <mergeCell ref="AFE444:AFG444"/>
    <mergeCell ref="AFH444:AFJ444"/>
    <mergeCell ref="AFK444:AFM444"/>
    <mergeCell ref="AFN444:AFP444"/>
    <mergeCell ref="ADF443:ADN443"/>
    <mergeCell ref="ADO443:ADW443"/>
    <mergeCell ref="ADX443:AEF443"/>
    <mergeCell ref="AEG443:AEO443"/>
    <mergeCell ref="AEP443:AEX443"/>
    <mergeCell ref="IZ386:JB386"/>
    <mergeCell ref="AAR444:AAT444"/>
    <mergeCell ref="AAU444:AAW444"/>
    <mergeCell ref="ADC444:ADE444"/>
    <mergeCell ref="ADF444:ADH444"/>
    <mergeCell ref="AIK443:AIS443"/>
    <mergeCell ref="AIK444:AIM444"/>
    <mergeCell ref="AIN444:AIP444"/>
    <mergeCell ref="AIQ444:AIS444"/>
    <mergeCell ref="AFZ443:AGH443"/>
    <mergeCell ref="AGI443:AGQ443"/>
    <mergeCell ref="AGR443:AGZ443"/>
    <mergeCell ref="AHA443:AHI443"/>
    <mergeCell ref="AHJ443:AHR443"/>
    <mergeCell ref="AHS443:AIA443"/>
    <mergeCell ref="AIB443:AIJ443"/>
    <mergeCell ref="AFQ444:AFS444"/>
    <mergeCell ref="AFT444:AFV444"/>
    <mergeCell ref="AFW444:AFY444"/>
    <mergeCell ref="AFZ444:AGB444"/>
    <mergeCell ref="AGC444:AGE444"/>
    <mergeCell ref="AGF444:AGH444"/>
    <mergeCell ref="AGI444:AGK444"/>
    <mergeCell ref="AGL444:AGN444"/>
    <mergeCell ref="AGO444:AGQ444"/>
    <mergeCell ref="AGR444:AGT444"/>
    <mergeCell ref="AGU444:AGW444"/>
    <mergeCell ref="AHP444:AHR444"/>
    <mergeCell ref="AHS444:AHU444"/>
    <mergeCell ref="AHV444:AHX444"/>
    <mergeCell ref="AHY444:AIA444"/>
    <mergeCell ref="AIB444:AID444"/>
    <mergeCell ref="AIE444:AIG444"/>
    <mergeCell ref="AIH444:AIJ444"/>
    <mergeCell ref="AHJ444:AHL444"/>
    <mergeCell ref="AHM444:AHO444"/>
    <mergeCell ref="AGX444:AGZ444"/>
    <mergeCell ref="ADI444:ADK444"/>
    <mergeCell ref="ADL444:ADN444"/>
    <mergeCell ref="ADO444:ADQ444"/>
    <mergeCell ref="ADR444:ADT444"/>
    <mergeCell ref="ADU444:ADW444"/>
    <mergeCell ref="ADX444:ADZ444"/>
    <mergeCell ref="AEA444:AEC444"/>
    <mergeCell ref="AED444:AEF444"/>
    <mergeCell ref="AEG444:AEI444"/>
    <mergeCell ref="AEJ444:AEL444"/>
    <mergeCell ref="AEM444:AEO444"/>
    <mergeCell ref="AEP444:AER444"/>
    <mergeCell ref="ACT444:ACV444"/>
    <mergeCell ref="ACW444:ACY444"/>
    <mergeCell ref="ACZ444:ADB444"/>
    <mergeCell ref="ABY444:ACA444"/>
    <mergeCell ref="ACB444:ACD444"/>
    <mergeCell ref="ACE444:ACG444"/>
    <mergeCell ref="ACH444:ACJ444"/>
    <mergeCell ref="ACK444:ACM444"/>
    <mergeCell ref="ACN444:ACP444"/>
    <mergeCell ref="ACQ444:ACS444"/>
    <mergeCell ref="ZB444:ZD444"/>
    <mergeCell ref="ZE444:ZG444"/>
    <mergeCell ref="ZH444:ZJ444"/>
    <mergeCell ref="ZK444:ZM444"/>
    <mergeCell ref="ZN444:ZP444"/>
    <mergeCell ref="ZQ444:ZS444"/>
    <mergeCell ref="ZT444:ZV444"/>
    <mergeCell ref="XU444:XW444"/>
    <mergeCell ref="XX444:XZ444"/>
    <mergeCell ref="YA444:YC444"/>
    <mergeCell ref="YD444:YF444"/>
    <mergeCell ref="YG444:YI444"/>
    <mergeCell ref="YJ444:YL444"/>
    <mergeCell ref="YM444:YO444"/>
    <mergeCell ref="YP444:YR444"/>
    <mergeCell ref="YS444:YU444"/>
    <mergeCell ref="ACW443:ADE443"/>
    <mergeCell ref="AAX444:AAZ444"/>
    <mergeCell ref="ABA444:ABC444"/>
    <mergeCell ref="ABD444:ABF444"/>
    <mergeCell ref="ABG444:ABI444"/>
    <mergeCell ref="ABJ444:ABL444"/>
    <mergeCell ref="ABM444:ABO444"/>
    <mergeCell ref="ABP444:ABR444"/>
    <mergeCell ref="ABS444:ABU444"/>
    <mergeCell ref="ABV444:ABX444"/>
    <mergeCell ref="ZW444:ZY444"/>
    <mergeCell ref="ZZ444:AAB444"/>
    <mergeCell ref="AAC444:AAE444"/>
    <mergeCell ref="AAF444:AAH444"/>
    <mergeCell ref="AAI444:AAK444"/>
    <mergeCell ref="AAL444:AAN444"/>
    <mergeCell ref="XC444:XE444"/>
    <mergeCell ref="XF444:XH444"/>
    <mergeCell ref="XI444:XK444"/>
    <mergeCell ref="XL444:XN444"/>
    <mergeCell ref="XO444:XQ444"/>
    <mergeCell ref="XR444:XT444"/>
    <mergeCell ref="VS444:VU444"/>
    <mergeCell ref="VV444:VX444"/>
    <mergeCell ref="VY444:WA444"/>
    <mergeCell ref="WB444:WD444"/>
    <mergeCell ref="WE444:WG444"/>
    <mergeCell ref="WH444:WJ444"/>
    <mergeCell ref="WK444:WM444"/>
    <mergeCell ref="WN444:WP444"/>
    <mergeCell ref="WQ444:WS444"/>
    <mergeCell ref="YV444:YX444"/>
    <mergeCell ref="YY444:ZA444"/>
    <mergeCell ref="VD444:VF444"/>
    <mergeCell ref="VG444:VI444"/>
    <mergeCell ref="VJ444:VL444"/>
    <mergeCell ref="VM444:VO444"/>
    <mergeCell ref="VP444:VR444"/>
    <mergeCell ref="TQ444:TS444"/>
    <mergeCell ref="TT444:TV444"/>
    <mergeCell ref="TW444:TY444"/>
    <mergeCell ref="TZ444:UB444"/>
    <mergeCell ref="UC444:UE444"/>
    <mergeCell ref="UF444:UH444"/>
    <mergeCell ref="UI444:UK444"/>
    <mergeCell ref="UL444:UN444"/>
    <mergeCell ref="UO444:UQ444"/>
    <mergeCell ref="WT444:WV444"/>
    <mergeCell ref="WW444:WY444"/>
    <mergeCell ref="WZ444:XB444"/>
    <mergeCell ref="SP444:SR444"/>
    <mergeCell ref="SS444:SU444"/>
    <mergeCell ref="SV444:SX444"/>
    <mergeCell ref="SY444:TA444"/>
    <mergeCell ref="TB444:TD444"/>
    <mergeCell ref="TE444:TG444"/>
    <mergeCell ref="TH444:TJ444"/>
    <mergeCell ref="TK444:TM444"/>
    <mergeCell ref="TN444:TP444"/>
    <mergeCell ref="AAC443:AAK443"/>
    <mergeCell ref="AAL443:AAT443"/>
    <mergeCell ref="AAU443:ABC443"/>
    <mergeCell ref="ABD443:ABL443"/>
    <mergeCell ref="ABM443:ABU443"/>
    <mergeCell ref="ABV443:ACD443"/>
    <mergeCell ref="ACE443:ACM443"/>
    <mergeCell ref="ACN443:ACV443"/>
    <mergeCell ref="XI443:XQ443"/>
    <mergeCell ref="XR443:XZ443"/>
    <mergeCell ref="YA443:YI443"/>
    <mergeCell ref="YJ443:YR443"/>
    <mergeCell ref="YS443:ZA443"/>
    <mergeCell ref="ZB443:ZJ443"/>
    <mergeCell ref="ZK443:ZS443"/>
    <mergeCell ref="ZT443:AAB443"/>
    <mergeCell ref="SV443:TD443"/>
    <mergeCell ref="TE443:TM443"/>
    <mergeCell ref="TN443:TV443"/>
    <mergeCell ref="UR444:UT444"/>
    <mergeCell ref="UU444:UW444"/>
    <mergeCell ref="UX444:UZ444"/>
    <mergeCell ref="VA444:VC444"/>
    <mergeCell ref="QT444:QV444"/>
    <mergeCell ref="QW444:QY444"/>
    <mergeCell ref="QZ444:RB444"/>
    <mergeCell ref="RC444:RE444"/>
    <mergeCell ref="RF444:RH444"/>
    <mergeCell ref="RI444:RK444"/>
    <mergeCell ref="RL444:RN444"/>
    <mergeCell ref="WZ443:XH443"/>
    <mergeCell ref="TW443:UE443"/>
    <mergeCell ref="UF443:UN443"/>
    <mergeCell ref="UO443:UW443"/>
    <mergeCell ref="UX443:VF443"/>
    <mergeCell ref="VG443:VO443"/>
    <mergeCell ref="VP443:VX443"/>
    <mergeCell ref="VY443:WG443"/>
    <mergeCell ref="WH443:WP443"/>
    <mergeCell ref="WQ443:WY443"/>
    <mergeCell ref="QT443:RB443"/>
    <mergeCell ref="RC443:RK443"/>
    <mergeCell ref="RL443:RT443"/>
    <mergeCell ref="RU443:SC443"/>
    <mergeCell ref="SD443:SL443"/>
    <mergeCell ref="SM443:SU443"/>
    <mergeCell ref="RO444:RQ444"/>
    <mergeCell ref="RR444:RT444"/>
    <mergeCell ref="RU444:RW444"/>
    <mergeCell ref="RX444:RZ444"/>
    <mergeCell ref="SA444:SC444"/>
    <mergeCell ref="SD444:SF444"/>
    <mergeCell ref="SG444:SI444"/>
    <mergeCell ref="SJ444:SL444"/>
    <mergeCell ref="SM444:SO444"/>
    <mergeCell ref="PJ443:PR443"/>
    <mergeCell ref="PA444:PC444"/>
    <mergeCell ref="PD444:PF444"/>
    <mergeCell ref="PG444:PI444"/>
    <mergeCell ref="PJ444:PL444"/>
    <mergeCell ref="PM444:PO444"/>
    <mergeCell ref="PP444:PR444"/>
    <mergeCell ref="PS443:QA443"/>
    <mergeCell ref="QB443:QJ443"/>
    <mergeCell ref="QK443:QS443"/>
    <mergeCell ref="NZ444:OB444"/>
    <mergeCell ref="OC444:OE444"/>
    <mergeCell ref="OF444:OH444"/>
    <mergeCell ref="OI444:OK444"/>
    <mergeCell ref="OL444:ON444"/>
    <mergeCell ref="OO444:OQ444"/>
    <mergeCell ref="OR444:OT444"/>
    <mergeCell ref="OU444:OW444"/>
    <mergeCell ref="OX444:OZ444"/>
    <mergeCell ref="PS444:PU444"/>
    <mergeCell ref="PV444:PX444"/>
    <mergeCell ref="PY444:QA444"/>
    <mergeCell ref="QB444:QD444"/>
    <mergeCell ref="QE444:QG444"/>
    <mergeCell ref="QH444:QJ444"/>
    <mergeCell ref="QK444:QM444"/>
    <mergeCell ref="QN444:QP444"/>
    <mergeCell ref="QQ444:QS444"/>
    <mergeCell ref="KT444:KV444"/>
    <mergeCell ref="MY444:NA444"/>
    <mergeCell ref="NB444:ND444"/>
    <mergeCell ref="NE444:NG444"/>
    <mergeCell ref="NH444:NJ444"/>
    <mergeCell ref="NK444:NM444"/>
    <mergeCell ref="NN444:NP444"/>
    <mergeCell ref="NQ444:NS444"/>
    <mergeCell ref="NT444:NV444"/>
    <mergeCell ref="NW444:NY444"/>
    <mergeCell ref="MY443:NG443"/>
    <mergeCell ref="NH443:NP443"/>
    <mergeCell ref="NQ443:NY443"/>
    <mergeCell ref="NZ443:OH443"/>
    <mergeCell ref="OI443:OQ443"/>
    <mergeCell ref="OR443:OZ443"/>
    <mergeCell ref="PA443:PI443"/>
    <mergeCell ref="AQY415:ARA415"/>
    <mergeCell ref="ARB415:ARD415"/>
    <mergeCell ref="ARE415:ARG415"/>
    <mergeCell ref="ARH415:ARJ415"/>
    <mergeCell ref="ARK415:ARM415"/>
    <mergeCell ref="ARN415:ARP415"/>
    <mergeCell ref="ARQ415:ARS415"/>
    <mergeCell ref="ART415:ARV415"/>
    <mergeCell ref="ARW415:ARY415"/>
    <mergeCell ref="APX415:APZ415"/>
    <mergeCell ref="GS443:HA443"/>
    <mergeCell ref="HB443:HJ443"/>
    <mergeCell ref="HB444:HD444"/>
    <mergeCell ref="HE444:HG444"/>
    <mergeCell ref="HH444:HJ444"/>
    <mergeCell ref="HK443:HS443"/>
    <mergeCell ref="HT443:IB443"/>
    <mergeCell ref="HK444:HM444"/>
    <mergeCell ref="HN444:HP444"/>
    <mergeCell ref="HQ444:HS444"/>
    <mergeCell ref="HT444:HV444"/>
    <mergeCell ref="HW444:HY444"/>
    <mergeCell ref="HZ444:IB444"/>
    <mergeCell ref="IC443:IK443"/>
    <mergeCell ref="IL443:IT443"/>
    <mergeCell ref="IU443:JC443"/>
    <mergeCell ref="JD443:JL443"/>
    <mergeCell ref="KW443:LE443"/>
    <mergeCell ref="LF443:LN443"/>
    <mergeCell ref="LO443:LW443"/>
    <mergeCell ref="LX443:MF443"/>
    <mergeCell ref="MG443:MO443"/>
    <mergeCell ref="AUB415:AUD415"/>
    <mergeCell ref="AUE415:AUG415"/>
    <mergeCell ref="AUH415:AUJ415"/>
    <mergeCell ref="ATA415:ATC415"/>
    <mergeCell ref="ATD415:ATF415"/>
    <mergeCell ref="ATG415:ATI415"/>
    <mergeCell ref="ATJ415:ATL415"/>
    <mergeCell ref="ATM415:ATO415"/>
    <mergeCell ref="ATP415:ATR415"/>
    <mergeCell ref="ATS415:ATU415"/>
    <mergeCell ref="ATV415:ATX415"/>
    <mergeCell ref="ATY415:AUA415"/>
    <mergeCell ref="ARZ415:ASB415"/>
    <mergeCell ref="ASC415:ASE415"/>
    <mergeCell ref="ASF415:ASH415"/>
    <mergeCell ref="ASI415:ASK415"/>
    <mergeCell ref="ASL415:ASN415"/>
    <mergeCell ref="ASO415:ASQ415"/>
    <mergeCell ref="ASR415:AST415"/>
    <mergeCell ref="ASU415:ASW415"/>
    <mergeCell ref="ASX415:ASZ415"/>
    <mergeCell ref="AQA415:AQC415"/>
    <mergeCell ref="AQD415:AQF415"/>
    <mergeCell ref="AQG415:AQI415"/>
    <mergeCell ref="AQJ415:AQL415"/>
    <mergeCell ref="AQM415:AQO415"/>
    <mergeCell ref="AQP415:AQR415"/>
    <mergeCell ref="AQS415:AQU415"/>
    <mergeCell ref="AQV415:AQX415"/>
    <mergeCell ref="AOW415:AOY415"/>
    <mergeCell ref="AOZ415:APB415"/>
    <mergeCell ref="APC415:APE415"/>
    <mergeCell ref="APF415:APH415"/>
    <mergeCell ref="API415:APK415"/>
    <mergeCell ref="APL415:APN415"/>
    <mergeCell ref="APO415:APQ415"/>
    <mergeCell ref="APR415:APT415"/>
    <mergeCell ref="APU415:APW415"/>
    <mergeCell ref="ANV415:ANX415"/>
    <mergeCell ref="ANY415:AOA415"/>
    <mergeCell ref="AOB415:AOD415"/>
    <mergeCell ref="AOE415:AOG415"/>
    <mergeCell ref="AOH415:AOJ415"/>
    <mergeCell ref="AOK415:AOM415"/>
    <mergeCell ref="AON415:AOP415"/>
    <mergeCell ref="AOQ415:AOS415"/>
    <mergeCell ref="AOT415:AOV415"/>
    <mergeCell ref="AMU415:AMW415"/>
    <mergeCell ref="AMX415:AMZ415"/>
    <mergeCell ref="ANA415:ANC415"/>
    <mergeCell ref="AND415:ANF415"/>
    <mergeCell ref="ANG415:ANI415"/>
    <mergeCell ref="ANJ415:ANL415"/>
    <mergeCell ref="ANM415:ANO415"/>
    <mergeCell ref="ANP415:ANR415"/>
    <mergeCell ref="ANS415:ANU415"/>
    <mergeCell ref="ALT415:ALV415"/>
    <mergeCell ref="ALW415:ALY415"/>
    <mergeCell ref="ALZ415:AMB415"/>
    <mergeCell ref="AMC415:AME415"/>
    <mergeCell ref="AMF415:AMH415"/>
    <mergeCell ref="AMI415:AMK415"/>
    <mergeCell ref="AML415:AMN415"/>
    <mergeCell ref="AMO415:AMQ415"/>
    <mergeCell ref="AMR415:AMT415"/>
    <mergeCell ref="AKS415:AKU415"/>
    <mergeCell ref="AKV415:AKX415"/>
    <mergeCell ref="AKY415:ALA415"/>
    <mergeCell ref="ALB415:ALD415"/>
    <mergeCell ref="ALE415:ALG415"/>
    <mergeCell ref="ALH415:ALJ415"/>
    <mergeCell ref="ALK415:ALM415"/>
    <mergeCell ref="ALN415:ALP415"/>
    <mergeCell ref="ALQ415:ALS415"/>
    <mergeCell ref="AIB415:AID415"/>
    <mergeCell ref="AIE415:AIG415"/>
    <mergeCell ref="AIH415:AIJ415"/>
    <mergeCell ref="AIK415:AIM415"/>
    <mergeCell ref="AJR415:AJT415"/>
    <mergeCell ref="AJU415:AJW415"/>
    <mergeCell ref="AJX415:AJZ415"/>
    <mergeCell ref="AKA415:AKC415"/>
    <mergeCell ref="AKD415:AKF415"/>
    <mergeCell ref="AKG415:AKI415"/>
    <mergeCell ref="AKJ415:AKL415"/>
    <mergeCell ref="AKM415:AKO415"/>
    <mergeCell ref="AKP415:AKR415"/>
    <mergeCell ref="AIQ415:AIS415"/>
    <mergeCell ref="AIT415:AIV415"/>
    <mergeCell ref="AIW415:AIY415"/>
    <mergeCell ref="AIZ415:AJB415"/>
    <mergeCell ref="AJC415:AJE415"/>
    <mergeCell ref="AJF415:AJH415"/>
    <mergeCell ref="AJI415:AJK415"/>
    <mergeCell ref="AJL415:AJN415"/>
    <mergeCell ref="AJO415:AJQ415"/>
    <mergeCell ref="ATA414:ATL414"/>
    <mergeCell ref="ATM414:ATX414"/>
    <mergeCell ref="ATY414:AUJ414"/>
    <mergeCell ref="AOW414:APH414"/>
    <mergeCell ref="API414:APT414"/>
    <mergeCell ref="APU414:AQF414"/>
    <mergeCell ref="AQG414:AQR414"/>
    <mergeCell ref="AQS414:ARD414"/>
    <mergeCell ref="ARE414:ARP414"/>
    <mergeCell ref="ARQ414:ASB414"/>
    <mergeCell ref="ASC414:ASN414"/>
    <mergeCell ref="ASO414:ASZ414"/>
    <mergeCell ref="AKS414:ALD414"/>
    <mergeCell ref="ALE414:ALP414"/>
    <mergeCell ref="ALQ414:AMB414"/>
    <mergeCell ref="AMC414:AMN414"/>
    <mergeCell ref="AMO414:AMZ414"/>
    <mergeCell ref="ANA414:ANL414"/>
    <mergeCell ref="ANM414:ANX414"/>
    <mergeCell ref="ANY414:AOJ414"/>
    <mergeCell ref="AOK414:AOV414"/>
    <mergeCell ref="AGO414:AGZ414"/>
    <mergeCell ref="AHA414:AHL414"/>
    <mergeCell ref="AHM414:AHX414"/>
    <mergeCell ref="AHY414:AIJ414"/>
    <mergeCell ref="AIK414:AIV414"/>
    <mergeCell ref="AIW414:AJH414"/>
    <mergeCell ref="AJI414:AJT414"/>
    <mergeCell ref="AJU414:AKF414"/>
    <mergeCell ref="AKG414:AKR414"/>
    <mergeCell ref="AFN415:AFP415"/>
    <mergeCell ref="AFQ415:AFS415"/>
    <mergeCell ref="AFT415:AFV415"/>
    <mergeCell ref="AFW415:AFY415"/>
    <mergeCell ref="AFZ415:AGB415"/>
    <mergeCell ref="AGC415:AGE415"/>
    <mergeCell ref="AGF415:AGH415"/>
    <mergeCell ref="AGI415:AGK415"/>
    <mergeCell ref="AGL415:AGN415"/>
    <mergeCell ref="AIN415:AIP415"/>
    <mergeCell ref="AGO415:AGQ415"/>
    <mergeCell ref="AGR415:AGT415"/>
    <mergeCell ref="AGU415:AGW415"/>
    <mergeCell ref="AGX415:AGZ415"/>
    <mergeCell ref="AHA415:AHC415"/>
    <mergeCell ref="AHD415:AHF415"/>
    <mergeCell ref="AHG415:AHI415"/>
    <mergeCell ref="AHJ415:AHL415"/>
    <mergeCell ref="AHM415:AHO415"/>
    <mergeCell ref="AHP415:AHR415"/>
    <mergeCell ref="AHS415:AHU415"/>
    <mergeCell ref="AHV415:AHX415"/>
    <mergeCell ref="AHY415:AIA415"/>
    <mergeCell ref="ABV415:ABX415"/>
    <mergeCell ref="ABY415:ACA415"/>
    <mergeCell ref="ACB415:ACD415"/>
    <mergeCell ref="ACE415:ACG415"/>
    <mergeCell ref="ACH415:ACJ415"/>
    <mergeCell ref="AEM415:AEO415"/>
    <mergeCell ref="AEP415:AER415"/>
    <mergeCell ref="AES415:AEU415"/>
    <mergeCell ref="AEV415:AEX415"/>
    <mergeCell ref="AEY415:AFA415"/>
    <mergeCell ref="AFB415:AFD415"/>
    <mergeCell ref="AFE415:AFG415"/>
    <mergeCell ref="AFH415:AFJ415"/>
    <mergeCell ref="AFK415:AFM415"/>
    <mergeCell ref="ADL415:ADN415"/>
    <mergeCell ref="ADO415:ADQ415"/>
    <mergeCell ref="ADR415:ADT415"/>
    <mergeCell ref="ADU415:ADW415"/>
    <mergeCell ref="ADX415:ADZ415"/>
    <mergeCell ref="AEA415:AEC415"/>
    <mergeCell ref="AED415:AEF415"/>
    <mergeCell ref="AEG415:AEI415"/>
    <mergeCell ref="AEJ415:AEL415"/>
    <mergeCell ref="ADU414:AEF414"/>
    <mergeCell ref="AEG414:AER414"/>
    <mergeCell ref="AES414:AFD414"/>
    <mergeCell ref="AFE414:AFP414"/>
    <mergeCell ref="AFQ414:AGB414"/>
    <mergeCell ref="AGC414:AGN414"/>
    <mergeCell ref="YG415:YI415"/>
    <mergeCell ref="YJ415:YL415"/>
    <mergeCell ref="YM415:YO415"/>
    <mergeCell ref="YP415:YR415"/>
    <mergeCell ref="YS415:YU415"/>
    <mergeCell ref="YV415:YX415"/>
    <mergeCell ref="YY415:ZA415"/>
    <mergeCell ref="ZB415:ZD415"/>
    <mergeCell ref="ZE415:ZG415"/>
    <mergeCell ref="ZH415:ZJ415"/>
    <mergeCell ref="ZK415:ZM415"/>
    <mergeCell ref="ZN415:ZP415"/>
    <mergeCell ref="ZQ415:ZS415"/>
    <mergeCell ref="ZT415:ZV415"/>
    <mergeCell ref="ZW415:ZY415"/>
    <mergeCell ref="ZZ415:AAB415"/>
    <mergeCell ref="AAC415:AAE415"/>
    <mergeCell ref="ACK415:ACM415"/>
    <mergeCell ref="ACN415:ACP415"/>
    <mergeCell ref="ACQ415:ACS415"/>
    <mergeCell ref="ACT415:ACV415"/>
    <mergeCell ref="ACW415:ACY415"/>
    <mergeCell ref="ACZ415:ADB415"/>
    <mergeCell ref="ADC415:ADE415"/>
    <mergeCell ref="ADF415:ADH415"/>
    <mergeCell ref="ADI415:ADK415"/>
    <mergeCell ref="AAF415:AAH415"/>
    <mergeCell ref="ZQ414:AAB414"/>
    <mergeCell ref="AAC414:AAN414"/>
    <mergeCell ref="AAO414:AAZ414"/>
    <mergeCell ref="ABA414:ABL414"/>
    <mergeCell ref="ABM414:ABX414"/>
    <mergeCell ref="ABY414:ACJ414"/>
    <mergeCell ref="ACK414:ACV414"/>
    <mergeCell ref="ACW414:ADH414"/>
    <mergeCell ref="ADI414:ADT414"/>
    <mergeCell ref="XO415:XQ415"/>
    <mergeCell ref="XR415:XT415"/>
    <mergeCell ref="XU415:XW415"/>
    <mergeCell ref="XX415:XZ415"/>
    <mergeCell ref="YA415:YC415"/>
    <mergeCell ref="YD415:YF415"/>
    <mergeCell ref="YG414:YR414"/>
    <mergeCell ref="YS414:ZD414"/>
    <mergeCell ref="ZE414:ZP414"/>
    <mergeCell ref="AAI415:AAK415"/>
    <mergeCell ref="AAL415:AAN415"/>
    <mergeCell ref="AAO415:AAQ415"/>
    <mergeCell ref="AAR415:AAT415"/>
    <mergeCell ref="AAU415:AAW415"/>
    <mergeCell ref="AAX415:AAZ415"/>
    <mergeCell ref="ABA415:ABC415"/>
    <mergeCell ref="ABD415:ABF415"/>
    <mergeCell ref="ABG415:ABI415"/>
    <mergeCell ref="ABJ415:ABL415"/>
    <mergeCell ref="ABM415:ABO415"/>
    <mergeCell ref="ABP415:ABR415"/>
    <mergeCell ref="ABS415:ABU415"/>
    <mergeCell ref="WN415:WP415"/>
    <mergeCell ref="WQ415:WS415"/>
    <mergeCell ref="WT415:WV415"/>
    <mergeCell ref="WW415:WY415"/>
    <mergeCell ref="WZ415:XB415"/>
    <mergeCell ref="XC415:XE415"/>
    <mergeCell ref="XF415:XH415"/>
    <mergeCell ref="XI415:XK415"/>
    <mergeCell ref="XL415:XN415"/>
    <mergeCell ref="VM415:VO415"/>
    <mergeCell ref="VP415:VR415"/>
    <mergeCell ref="VS415:VU415"/>
    <mergeCell ref="VV415:VX415"/>
    <mergeCell ref="VY415:WA415"/>
    <mergeCell ref="WB415:WD415"/>
    <mergeCell ref="WE415:WG415"/>
    <mergeCell ref="WH415:WJ415"/>
    <mergeCell ref="WK415:WM415"/>
    <mergeCell ref="UL415:UN415"/>
    <mergeCell ref="UO415:UQ415"/>
    <mergeCell ref="UR415:UT415"/>
    <mergeCell ref="UU415:UW415"/>
    <mergeCell ref="UX415:UZ415"/>
    <mergeCell ref="VA415:VC415"/>
    <mergeCell ref="VD415:VF415"/>
    <mergeCell ref="VG415:VI415"/>
    <mergeCell ref="VJ415:VL415"/>
    <mergeCell ref="TK415:TM415"/>
    <mergeCell ref="TN415:TP415"/>
    <mergeCell ref="TQ415:TS415"/>
    <mergeCell ref="TT415:TV415"/>
    <mergeCell ref="TW415:TY415"/>
    <mergeCell ref="TZ415:UB415"/>
    <mergeCell ref="UC415:UE415"/>
    <mergeCell ref="UF415:UH415"/>
    <mergeCell ref="UI415:UK415"/>
    <mergeCell ref="QE415:QG415"/>
    <mergeCell ref="SJ415:SL415"/>
    <mergeCell ref="SM415:SO415"/>
    <mergeCell ref="SP415:SR415"/>
    <mergeCell ref="SS415:SU415"/>
    <mergeCell ref="SV415:SX415"/>
    <mergeCell ref="SY415:TA415"/>
    <mergeCell ref="TB415:TD415"/>
    <mergeCell ref="TE415:TG415"/>
    <mergeCell ref="TH415:TJ415"/>
    <mergeCell ref="RI415:RK415"/>
    <mergeCell ref="RL415:RN415"/>
    <mergeCell ref="RO415:RQ415"/>
    <mergeCell ref="RR415:RT415"/>
    <mergeCell ref="RU415:RW415"/>
    <mergeCell ref="RX415:RZ415"/>
    <mergeCell ref="SA415:SC415"/>
    <mergeCell ref="SD415:SF415"/>
    <mergeCell ref="SG415:SI415"/>
    <mergeCell ref="XU414:YF414"/>
    <mergeCell ref="JM415:JO415"/>
    <mergeCell ref="JP415:JR415"/>
    <mergeCell ref="JS415:JU415"/>
    <mergeCell ref="JV415:JX415"/>
    <mergeCell ref="JY415:KA415"/>
    <mergeCell ref="KB415:KD415"/>
    <mergeCell ref="KE415:KG415"/>
    <mergeCell ref="KH415:KJ415"/>
    <mergeCell ref="KK415:KM415"/>
    <mergeCell ref="KN415:KP415"/>
    <mergeCell ref="KQ415:KS415"/>
    <mergeCell ref="KT415:KV415"/>
    <mergeCell ref="KW415:KY415"/>
    <mergeCell ref="KZ415:LB415"/>
    <mergeCell ref="LC415:LE415"/>
    <mergeCell ref="LF415:LH415"/>
    <mergeCell ref="LI415:LK415"/>
    <mergeCell ref="LL415:LN415"/>
    <mergeCell ref="LO415:LQ415"/>
    <mergeCell ref="LR415:LT415"/>
    <mergeCell ref="LU415:LW415"/>
    <mergeCell ref="LX415:LZ415"/>
    <mergeCell ref="OF415:OH415"/>
    <mergeCell ref="OI415:OK415"/>
    <mergeCell ref="OL415:ON415"/>
    <mergeCell ref="OO415:OQ415"/>
    <mergeCell ref="OR415:OT415"/>
    <mergeCell ref="OU415:OW415"/>
    <mergeCell ref="OX415:OZ415"/>
    <mergeCell ref="PA415:PC415"/>
    <mergeCell ref="PD415:PF415"/>
    <mergeCell ref="WK414:WV414"/>
    <mergeCell ref="WW414:XH414"/>
    <mergeCell ref="XI414:XT414"/>
    <mergeCell ref="PM414:PX414"/>
    <mergeCell ref="PY414:QJ414"/>
    <mergeCell ref="QK414:QV414"/>
    <mergeCell ref="QW414:RH414"/>
    <mergeCell ref="RI414:RT414"/>
    <mergeCell ref="RU414:SF414"/>
    <mergeCell ref="SG414:SR414"/>
    <mergeCell ref="SS414:TD414"/>
    <mergeCell ref="TE414:TP414"/>
    <mergeCell ref="MD415:MF415"/>
    <mergeCell ref="MG415:MI415"/>
    <mergeCell ref="MJ415:ML415"/>
    <mergeCell ref="MM415:MO415"/>
    <mergeCell ref="MP415:MR415"/>
    <mergeCell ref="MS415:MU415"/>
    <mergeCell ref="MV415:MX415"/>
    <mergeCell ref="MY415:NA415"/>
    <mergeCell ref="NB415:ND415"/>
    <mergeCell ref="NE415:NG415"/>
    <mergeCell ref="NH415:NJ415"/>
    <mergeCell ref="NK415:NM415"/>
    <mergeCell ref="NN415:NP415"/>
    <mergeCell ref="NQ415:NS415"/>
    <mergeCell ref="NT415:NV415"/>
    <mergeCell ref="NW415:NY415"/>
    <mergeCell ref="NZ415:OB415"/>
    <mergeCell ref="OC415:OE415"/>
    <mergeCell ref="QH415:QJ415"/>
    <mergeCell ref="QK415:QM415"/>
    <mergeCell ref="PA414:PL414"/>
    <mergeCell ref="JA414:JL414"/>
    <mergeCell ref="JA415:JC415"/>
    <mergeCell ref="JD415:JF415"/>
    <mergeCell ref="JG415:JI415"/>
    <mergeCell ref="JJ415:JL415"/>
    <mergeCell ref="JM414:JX414"/>
    <mergeCell ref="JY414:KJ414"/>
    <mergeCell ref="KK414:KV414"/>
    <mergeCell ref="KW414:LH414"/>
    <mergeCell ref="MA415:MC415"/>
    <mergeCell ref="TQ414:UB414"/>
    <mergeCell ref="UC414:UN414"/>
    <mergeCell ref="UO414:UZ414"/>
    <mergeCell ref="VA414:VL414"/>
    <mergeCell ref="VM414:VX414"/>
    <mergeCell ref="VY414:WJ414"/>
    <mergeCell ref="QN415:QP415"/>
    <mergeCell ref="QQ415:QS415"/>
    <mergeCell ref="QT415:QV415"/>
    <mergeCell ref="QW415:QY415"/>
    <mergeCell ref="QZ415:RB415"/>
    <mergeCell ref="RC415:RE415"/>
    <mergeCell ref="RF415:RH415"/>
    <mergeCell ref="PG415:PI415"/>
    <mergeCell ref="PJ415:PL415"/>
    <mergeCell ref="PM415:PO415"/>
    <mergeCell ref="PP415:PR415"/>
    <mergeCell ref="PS415:PU415"/>
    <mergeCell ref="PV415:PX415"/>
    <mergeCell ref="PY415:QA415"/>
    <mergeCell ref="QB415:QD415"/>
    <mergeCell ref="OO414:OZ414"/>
    <mergeCell ref="JM443:JU443"/>
    <mergeCell ref="MP443:MX443"/>
    <mergeCell ref="MS444:MU444"/>
    <mergeCell ref="MV444:MX444"/>
    <mergeCell ref="JV443:KD443"/>
    <mergeCell ref="KE443:KM443"/>
    <mergeCell ref="KN443:KV443"/>
    <mergeCell ref="IC444:IE444"/>
    <mergeCell ref="IF444:IH444"/>
    <mergeCell ref="II444:IK444"/>
    <mergeCell ref="IL444:IN444"/>
    <mergeCell ref="IO444:IQ444"/>
    <mergeCell ref="IR444:IT444"/>
    <mergeCell ref="IU444:IW444"/>
    <mergeCell ref="IX444:IZ444"/>
    <mergeCell ref="JA444:JC444"/>
    <mergeCell ref="JD444:JF444"/>
    <mergeCell ref="JG444:JI444"/>
    <mergeCell ref="JJ444:JL444"/>
    <mergeCell ref="JM444:JO444"/>
    <mergeCell ref="JP444:JR444"/>
    <mergeCell ref="JS444:JU444"/>
    <mergeCell ref="JV444:JX444"/>
    <mergeCell ref="JY444:KA444"/>
    <mergeCell ref="KB444:KD444"/>
    <mergeCell ref="KE444:KG444"/>
    <mergeCell ref="KH444:KJ444"/>
    <mergeCell ref="KK444:KM444"/>
    <mergeCell ref="KW444:KY444"/>
    <mergeCell ref="KZ444:LB444"/>
    <mergeCell ref="LC444:LE444"/>
    <mergeCell ref="GA443:GI443"/>
    <mergeCell ref="GJ443:GR443"/>
    <mergeCell ref="DV444:DX444"/>
    <mergeCell ref="DY444:EA444"/>
    <mergeCell ref="EB444:ED444"/>
    <mergeCell ref="EH443:EP443"/>
    <mergeCell ref="EQ443:EY443"/>
    <mergeCell ref="EZ443:FH443"/>
    <mergeCell ref="FI443:FQ443"/>
    <mergeCell ref="BJ386:BL386"/>
    <mergeCell ref="LI414:LT414"/>
    <mergeCell ref="LU414:MF414"/>
    <mergeCell ref="MG414:MR414"/>
    <mergeCell ref="MS414:ND414"/>
    <mergeCell ref="NE414:NP414"/>
    <mergeCell ref="NQ414:OB414"/>
    <mergeCell ref="OC414:ON414"/>
    <mergeCell ref="LF444:LH444"/>
    <mergeCell ref="LI444:LK444"/>
    <mergeCell ref="LL444:LN444"/>
    <mergeCell ref="LO444:LQ444"/>
    <mergeCell ref="LR444:LT444"/>
    <mergeCell ref="LU444:LW444"/>
    <mergeCell ref="LX444:LZ444"/>
    <mergeCell ref="MA444:MC444"/>
    <mergeCell ref="MD444:MF444"/>
    <mergeCell ref="MG444:MI444"/>
    <mergeCell ref="MJ444:ML444"/>
    <mergeCell ref="MM444:MO444"/>
    <mergeCell ref="MP444:MR444"/>
    <mergeCell ref="KN444:KP444"/>
    <mergeCell ref="KQ444:KS444"/>
    <mergeCell ref="GM444:GO444"/>
    <mergeCell ref="GP444:GR444"/>
    <mergeCell ref="GS444:GU444"/>
    <mergeCell ref="GV444:GX444"/>
    <mergeCell ref="GY444:HA444"/>
    <mergeCell ref="FX444:FZ444"/>
    <mergeCell ref="GA444:GC444"/>
    <mergeCell ref="GD444:GF444"/>
    <mergeCell ref="GG444:GI444"/>
    <mergeCell ref="GJ444:GL444"/>
    <mergeCell ref="FI444:FK444"/>
    <mergeCell ref="FL444:FN444"/>
    <mergeCell ref="FO444:FQ444"/>
    <mergeCell ref="FR444:FT444"/>
    <mergeCell ref="FU444:FW444"/>
    <mergeCell ref="ET444:EV444"/>
    <mergeCell ref="EW444:EY444"/>
    <mergeCell ref="EZ444:FB444"/>
    <mergeCell ref="FC444:FE444"/>
    <mergeCell ref="FF444:FH444"/>
    <mergeCell ref="BZ444:CB444"/>
    <mergeCell ref="CB386:CD386"/>
    <mergeCell ref="CC444:CE444"/>
    <mergeCell ref="CE386:CG386"/>
    <mergeCell ref="DA414:DL414"/>
    <mergeCell ref="DA415:DC415"/>
    <mergeCell ref="DD415:DF415"/>
    <mergeCell ref="FR443:FZ443"/>
    <mergeCell ref="CO443:CW443"/>
    <mergeCell ref="CX443:DF443"/>
    <mergeCell ref="DG443:DO443"/>
    <mergeCell ref="EN444:EP444"/>
    <mergeCell ref="EQ444:ES444"/>
    <mergeCell ref="EH444:EJ444"/>
    <mergeCell ref="EK444:EM444"/>
    <mergeCell ref="DP444:DR444"/>
    <mergeCell ref="DS444:DU444"/>
    <mergeCell ref="EW414:FH414"/>
    <mergeCell ref="EW415:EY415"/>
    <mergeCell ref="EZ415:FB415"/>
    <mergeCell ref="FC415:FE415"/>
    <mergeCell ref="FF415:FH415"/>
    <mergeCell ref="EK414:EV414"/>
    <mergeCell ref="EK415:EM415"/>
    <mergeCell ref="DP443:DX443"/>
    <mergeCell ref="EV386:EX386"/>
    <mergeCell ref="CC414:CN414"/>
    <mergeCell ref="BQ414:CB414"/>
    <mergeCell ref="BH444:BJ444"/>
    <mergeCell ref="BK444:BM444"/>
    <mergeCell ref="BN444:BP444"/>
    <mergeCell ref="BN443:BV443"/>
    <mergeCell ref="AY415:BA415"/>
    <mergeCell ref="DY443:EG443"/>
    <mergeCell ref="BW443:CE443"/>
    <mergeCell ref="CF444:CH444"/>
    <mergeCell ref="CI444:CK444"/>
    <mergeCell ref="CL444:CN444"/>
    <mergeCell ref="CF443:CN443"/>
    <mergeCell ref="CO444:CQ444"/>
    <mergeCell ref="CR444:CT444"/>
    <mergeCell ref="CU444:CW444"/>
    <mergeCell ref="CX444:CZ444"/>
    <mergeCell ref="DA444:DC444"/>
    <mergeCell ref="DD444:DF444"/>
    <mergeCell ref="DG444:DI444"/>
    <mergeCell ref="DJ444:DL444"/>
    <mergeCell ref="DM444:DO444"/>
    <mergeCell ref="EE444:EG444"/>
    <mergeCell ref="CC415:CE415"/>
    <mergeCell ref="CF415:CH415"/>
    <mergeCell ref="CI415:CK415"/>
    <mergeCell ref="CL415:CN415"/>
    <mergeCell ref="BQ415:BS415"/>
    <mergeCell ref="BT415:BV415"/>
    <mergeCell ref="BW415:BY415"/>
    <mergeCell ref="BZ415:CB415"/>
    <mergeCell ref="BQ444:BS444"/>
    <mergeCell ref="BT444:BV444"/>
    <mergeCell ref="BW444:BY444"/>
    <mergeCell ref="IO414:IZ414"/>
    <mergeCell ref="IO415:IQ415"/>
    <mergeCell ref="IR415:IT415"/>
    <mergeCell ref="IU415:IW415"/>
    <mergeCell ref="IX415:IZ415"/>
    <mergeCell ref="IC414:IN414"/>
    <mergeCell ref="IC415:IE415"/>
    <mergeCell ref="IF415:IH415"/>
    <mergeCell ref="II415:IK415"/>
    <mergeCell ref="IL415:IN415"/>
    <mergeCell ref="HQ414:IB414"/>
    <mergeCell ref="HQ415:HS415"/>
    <mergeCell ref="HT415:HV415"/>
    <mergeCell ref="HW415:HY415"/>
    <mergeCell ref="HZ415:IB415"/>
    <mergeCell ref="HE414:HP414"/>
    <mergeCell ref="HE415:HG415"/>
    <mergeCell ref="HH415:HJ415"/>
    <mergeCell ref="HK415:HM415"/>
    <mergeCell ref="HN415:HP415"/>
    <mergeCell ref="GS414:HD414"/>
    <mergeCell ref="GS415:GU415"/>
    <mergeCell ref="GV415:GX415"/>
    <mergeCell ref="GY415:HA415"/>
    <mergeCell ref="HB415:HD415"/>
    <mergeCell ref="GG414:GR414"/>
    <mergeCell ref="GG415:GI415"/>
    <mergeCell ref="GJ415:GL415"/>
    <mergeCell ref="GM415:GO415"/>
    <mergeCell ref="GP415:GR415"/>
    <mergeCell ref="FU414:GF414"/>
    <mergeCell ref="FU415:FW415"/>
    <mergeCell ref="FX415:FZ415"/>
    <mergeCell ref="GA415:GC415"/>
    <mergeCell ref="GD415:GF415"/>
    <mergeCell ref="FI414:FT414"/>
    <mergeCell ref="FI415:FK415"/>
    <mergeCell ref="FL415:FN415"/>
    <mergeCell ref="FO415:FQ415"/>
    <mergeCell ref="FR415:FT415"/>
    <mergeCell ref="AO386:AQ386"/>
    <mergeCell ref="AR386:AT386"/>
    <mergeCell ref="AU386:AW386"/>
    <mergeCell ref="BG386:BI386"/>
    <mergeCell ref="BB415:BD415"/>
    <mergeCell ref="AF414:AR414"/>
    <mergeCell ref="AF415:AI415"/>
    <mergeCell ref="AJ415:AL415"/>
    <mergeCell ref="AF386:AH386"/>
    <mergeCell ref="AI386:AK386"/>
    <mergeCell ref="EN415:EP415"/>
    <mergeCell ref="EQ415:ES415"/>
    <mergeCell ref="ET415:EV415"/>
    <mergeCell ref="DY414:EJ414"/>
    <mergeCell ref="DY415:EA415"/>
    <mergeCell ref="EB415:ED415"/>
    <mergeCell ref="EE415:EG415"/>
    <mergeCell ref="EH415:EJ415"/>
    <mergeCell ref="DM414:DX414"/>
    <mergeCell ref="DM415:DO415"/>
    <mergeCell ref="DP415:DR415"/>
    <mergeCell ref="DS415:DU415"/>
    <mergeCell ref="DV415:DX415"/>
    <mergeCell ref="DG415:DI415"/>
    <mergeCell ref="DJ415:DL415"/>
    <mergeCell ref="CO414:CZ414"/>
    <mergeCell ref="CO415:CQ415"/>
    <mergeCell ref="CR415:CT415"/>
    <mergeCell ref="CU415:CW415"/>
    <mergeCell ref="CX415:CZ415"/>
    <mergeCell ref="BM386:BO386"/>
    <mergeCell ref="BP386:BR386"/>
    <mergeCell ref="BE414:BP414"/>
    <mergeCell ref="BE415:BG415"/>
    <mergeCell ref="BH415:BJ415"/>
    <mergeCell ref="BK415:BM415"/>
    <mergeCell ref="BN415:BP415"/>
    <mergeCell ref="AS414:BD414"/>
    <mergeCell ref="AS415:AU415"/>
    <mergeCell ref="AV415:AX415"/>
    <mergeCell ref="Q444:S444"/>
    <mergeCell ref="Q415:S415"/>
    <mergeCell ref="Q414:AE414"/>
    <mergeCell ref="Q385:S385"/>
    <mergeCell ref="Q386:S386"/>
    <mergeCell ref="T444:V444"/>
    <mergeCell ref="W444:AB444"/>
    <mergeCell ref="AC444:AE444"/>
    <mergeCell ref="T415:V415"/>
    <mergeCell ref="W415:AB415"/>
    <mergeCell ref="AC415:AE415"/>
    <mergeCell ref="W385:Y385"/>
    <mergeCell ref="W386:Y386"/>
    <mergeCell ref="AC385:AE385"/>
    <mergeCell ref="AC386:AE386"/>
    <mergeCell ref="Q443:AB443"/>
    <mergeCell ref="AC443:AL443"/>
    <mergeCell ref="Z385:AB385"/>
    <mergeCell ref="T385:V385"/>
    <mergeCell ref="AL386:AN386"/>
    <mergeCell ref="AF444:AI444"/>
    <mergeCell ref="AJ444:AL444"/>
    <mergeCell ref="AM443:AU443"/>
    <mergeCell ref="AM444:AO444"/>
    <mergeCell ref="AP444:AR444"/>
    <mergeCell ref="AS444:AU444"/>
    <mergeCell ref="BE443:BM443"/>
    <mergeCell ref="AM415:AO415"/>
    <mergeCell ref="AP415:AR415"/>
    <mergeCell ref="AV444:AX444"/>
    <mergeCell ref="AY444:BA444"/>
    <mergeCell ref="BB444:BD444"/>
    <mergeCell ref="AV443:BD443"/>
    <mergeCell ref="BE444:BG444"/>
    <mergeCell ref="KY386:LA386"/>
    <mergeCell ref="LB386:LD386"/>
    <mergeCell ref="LB385:LD385"/>
    <mergeCell ref="JO385:JQ385"/>
    <mergeCell ref="JR385:JT385"/>
    <mergeCell ref="JU385:JW385"/>
    <mergeCell ref="JX385:JZ385"/>
    <mergeCell ref="KA385:KC385"/>
    <mergeCell ref="KD385:KF385"/>
    <mergeCell ref="KG385:KI385"/>
    <mergeCell ref="KJ385:KL385"/>
    <mergeCell ref="KM385:KO385"/>
    <mergeCell ref="KP385:KR385"/>
    <mergeCell ref="KS385:KU385"/>
    <mergeCell ref="KV385:KX385"/>
    <mergeCell ref="KY385:LA385"/>
    <mergeCell ref="JO386:JQ386"/>
    <mergeCell ref="EG385:EI385"/>
    <mergeCell ref="KA386:KC386"/>
    <mergeCell ref="KD386:KF386"/>
    <mergeCell ref="KG386:KI386"/>
    <mergeCell ref="KJ386:KL386"/>
    <mergeCell ref="KM386:KO386"/>
    <mergeCell ref="KP386:KR386"/>
    <mergeCell ref="KS386:KU386"/>
    <mergeCell ref="KV386:KX386"/>
    <mergeCell ref="EJ386:EL386"/>
    <mergeCell ref="EM386:EO386"/>
    <mergeCell ref="EP386:ER386"/>
    <mergeCell ref="ES386:EU386"/>
    <mergeCell ref="EJ385:EL385"/>
    <mergeCell ref="GL386:GN386"/>
    <mergeCell ref="GO386:GQ386"/>
    <mergeCell ref="GR386:GT386"/>
    <mergeCell ref="GU386:GW386"/>
    <mergeCell ref="HA386:HC386"/>
    <mergeCell ref="HD386:HF386"/>
    <mergeCell ref="HG386:HI386"/>
    <mergeCell ref="JC386:JE386"/>
    <mergeCell ref="JF386:JH386"/>
    <mergeCell ref="JI386:JK386"/>
    <mergeCell ref="JL386:JN386"/>
    <mergeCell ref="EY386:FA386"/>
    <mergeCell ref="HM386:HO386"/>
    <mergeCell ref="HP386:HR386"/>
    <mergeCell ref="HS386:HU386"/>
    <mergeCell ref="HV386:HX386"/>
    <mergeCell ref="HM385:HO385"/>
    <mergeCell ref="HP385:HR385"/>
    <mergeCell ref="HS385:HU385"/>
    <mergeCell ref="FE385:FG385"/>
    <mergeCell ref="FH385:FJ385"/>
    <mergeCell ref="FK385:FM385"/>
    <mergeCell ref="FN385:FP385"/>
    <mergeCell ref="BJ385:BL385"/>
    <mergeCell ref="BM385:BO385"/>
    <mergeCell ref="BP385:BR385"/>
    <mergeCell ref="BS385:BU385"/>
    <mergeCell ref="BV385:BX385"/>
    <mergeCell ref="CZ385:DB385"/>
    <mergeCell ref="DC385:DE385"/>
    <mergeCell ref="DF385:DH385"/>
    <mergeCell ref="DI385:DK385"/>
    <mergeCell ref="DL385:DN385"/>
    <mergeCell ref="DO385:DQ385"/>
    <mergeCell ref="DR385:DT385"/>
    <mergeCell ref="DU385:DW385"/>
    <mergeCell ref="DX385:DZ385"/>
    <mergeCell ref="EA385:EC385"/>
    <mergeCell ref="ED385:EF385"/>
    <mergeCell ref="BY385:CA385"/>
    <mergeCell ref="CB385:CD385"/>
    <mergeCell ref="CE385:CG385"/>
    <mergeCell ref="CH385:CJ385"/>
    <mergeCell ref="CK385:CM385"/>
    <mergeCell ref="CN385:CP385"/>
    <mergeCell ref="CQ385:CS385"/>
    <mergeCell ref="CT385:CV385"/>
    <mergeCell ref="E10:G10"/>
    <mergeCell ref="E12:G12"/>
    <mergeCell ref="E9:G9"/>
    <mergeCell ref="E11:G11"/>
    <mergeCell ref="E13:G13"/>
    <mergeCell ref="B4:C4"/>
    <mergeCell ref="P6:P18"/>
    <mergeCell ref="B18:C18"/>
    <mergeCell ref="B1:O1"/>
    <mergeCell ref="P29:P31"/>
    <mergeCell ref="B331:O331"/>
    <mergeCell ref="EM385:EO385"/>
    <mergeCell ref="EP385:ER385"/>
    <mergeCell ref="ES385:EU385"/>
    <mergeCell ref="EV385:EX385"/>
    <mergeCell ref="EY385:FA385"/>
    <mergeCell ref="FB385:FD385"/>
    <mergeCell ref="A340:B340"/>
    <mergeCell ref="A378:A380"/>
    <mergeCell ref="A342:A344"/>
    <mergeCell ref="A345:A347"/>
    <mergeCell ref="A349:B349"/>
    <mergeCell ref="A354:A356"/>
    <mergeCell ref="A357:A359"/>
    <mergeCell ref="A360:A362"/>
    <mergeCell ref="A363:A365"/>
    <mergeCell ref="A351:A353"/>
    <mergeCell ref="A367:B367"/>
    <mergeCell ref="A369:A371"/>
    <mergeCell ref="A372:A374"/>
    <mergeCell ref="A375:A377"/>
    <mergeCell ref="AB18:AG18"/>
  </mergeCells>
  <phoneticPr fontId="40" type="noConversion"/>
  <conditionalFormatting sqref="B21:C21">
    <cfRule type="expression" dxfId="2152" priority="2374">
      <formula>$D$24="Yes"</formula>
    </cfRule>
  </conditionalFormatting>
  <conditionalFormatting sqref="B22:C22">
    <cfRule type="expression" dxfId="2151" priority="2373">
      <formula>$D$25="Yes"</formula>
    </cfRule>
  </conditionalFormatting>
  <conditionalFormatting sqref="B23:C23">
    <cfRule type="expression" dxfId="2150" priority="2372">
      <formula>$D$26="Yes"</formula>
    </cfRule>
  </conditionalFormatting>
  <conditionalFormatting sqref="B24:C24">
    <cfRule type="expression" dxfId="2149" priority="3811">
      <formula>$D$24="Yes"</formula>
    </cfRule>
  </conditionalFormatting>
  <conditionalFormatting sqref="B25:C25">
    <cfRule type="expression" dxfId="2148" priority="3810">
      <formula>$D$25="Yes"</formula>
    </cfRule>
  </conditionalFormatting>
  <conditionalFormatting sqref="B26:C26">
    <cfRule type="expression" dxfId="2147" priority="3809">
      <formula>$D$26="Yes"</formula>
    </cfRule>
  </conditionalFormatting>
  <conditionalFormatting sqref="C27:C29">
    <cfRule type="cellIs" dxfId="2146" priority="3918" operator="equal">
      <formula>"Main site excluded fom Calculation"</formula>
    </cfRule>
  </conditionalFormatting>
  <conditionalFormatting sqref="D21:D26">
    <cfRule type="cellIs" dxfId="2145" priority="3812" operator="equal">
      <formula>"Yes"</formula>
    </cfRule>
  </conditionalFormatting>
  <conditionalFormatting sqref="H8:I8">
    <cfRule type="expression" dxfId="2144" priority="3733">
      <formula>AND((SUM(H8:N8)&lt;SUM(H9:N9)),H8&lt;H9)</formula>
    </cfRule>
  </conditionalFormatting>
  <conditionalFormatting sqref="H10:I10">
    <cfRule type="expression" dxfId="2143" priority="1989">
      <formula>AND((SUM(H10:N10)&lt;SUM(H11:N11)),H10&lt;H11)</formula>
    </cfRule>
  </conditionalFormatting>
  <conditionalFormatting sqref="H12:I12">
    <cfRule type="expression" dxfId="2142" priority="4705">
      <formula>AND((SUM(H12:N12)&lt;SUM(H13:N13)),H12&lt;H13)</formula>
    </cfRule>
  </conditionalFormatting>
  <conditionalFormatting sqref="H15:I15">
    <cfRule type="expression" dxfId="2141" priority="3736">
      <formula>AND((SUM(H15:N15)&lt;SUM(H16:N16)),H15&lt;H16)</formula>
    </cfRule>
  </conditionalFormatting>
  <conditionalFormatting sqref="J8">
    <cfRule type="expression" dxfId="1837" priority="4696">
      <formula>AND((SUM(J8:N8)&lt;SUM(J9:N9)),J8&lt;J9)</formula>
    </cfRule>
  </conditionalFormatting>
  <conditionalFormatting sqref="J15">
    <cfRule type="expression" dxfId="1836" priority="4627">
      <formula>AND((SUM(J15:N15)&lt;SUM(J16:N16)),$J$15&lt;$J$16)</formula>
    </cfRule>
  </conditionalFormatting>
  <conditionalFormatting sqref="J10:N10">
    <cfRule type="expression" dxfId="1532" priority="15">
      <formula>AND((SUM($J$10:$N$10)&lt;SUM($J$11:$N$11)),J10&lt;J11)</formula>
    </cfRule>
  </conditionalFormatting>
  <conditionalFormatting sqref="J12:N12">
    <cfRule type="expression" dxfId="1531" priority="11">
      <formula>AND((SUM($J$12:$N$12)&lt;SUM($J$13:$N$13)),J12&lt;J13)</formula>
    </cfRule>
  </conditionalFormatting>
  <conditionalFormatting sqref="K8">
    <cfRule type="expression" dxfId="1530" priority="22">
      <formula>AND((SUM(J8:N8)&lt;SUM(J9:N9)),K8&lt;K9)</formula>
    </cfRule>
  </conditionalFormatting>
  <conditionalFormatting sqref="K10">
    <cfRule type="expression" dxfId="1529" priority="9">
      <formula>"j10=0"</formula>
    </cfRule>
  </conditionalFormatting>
  <conditionalFormatting sqref="K15">
    <cfRule type="expression" dxfId="1528" priority="4631">
      <formula>AND((SUM(J15:N15)&lt;SUM(J16:N16)),$K$15&lt;$K$16)</formula>
    </cfRule>
  </conditionalFormatting>
  <conditionalFormatting sqref="K8:M8">
    <cfRule type="expression" dxfId="1224" priority="3">
      <formula>K9=0</formula>
    </cfRule>
  </conditionalFormatting>
  <conditionalFormatting sqref="K10:M10">
    <cfRule type="expression" dxfId="1223" priority="2">
      <formula>K11=0</formula>
    </cfRule>
  </conditionalFormatting>
  <conditionalFormatting sqref="K12:M12">
    <cfRule type="expression" dxfId="1222" priority="1">
      <formula>K13=0</formula>
    </cfRule>
  </conditionalFormatting>
  <conditionalFormatting sqref="L8">
    <cfRule type="expression" dxfId="1221" priority="21">
      <formula>AND((SUM(J8:N8)&lt;SUM(J9:N9)),L8&lt;L9)</formula>
    </cfRule>
  </conditionalFormatting>
  <conditionalFormatting sqref="L15">
    <cfRule type="expression" dxfId="1220" priority="4635">
      <formula>AND((SUM(J15:N15)&lt;SUM(J16:N16)),$L$15&lt;$L$16)</formula>
    </cfRule>
  </conditionalFormatting>
  <conditionalFormatting sqref="M8">
    <cfRule type="expression" dxfId="916" priority="20">
      <formula>AND((SUM(J8:N8)&lt;SUM(J9:N9)),M8&lt;M9)</formula>
    </cfRule>
  </conditionalFormatting>
  <conditionalFormatting sqref="M15">
    <cfRule type="expression" dxfId="915" priority="4639">
      <formula>AND((SUM(J15:N15)&lt;SUM(J16:N16)),$M$15&lt;$M$16)</formula>
    </cfRule>
  </conditionalFormatting>
  <conditionalFormatting sqref="N8">
    <cfRule type="expression" dxfId="611" priority="19">
      <formula>AND((SUM(J8:N8)&lt;SUM(J9:N9)),N8&lt;N9)</formula>
    </cfRule>
  </conditionalFormatting>
  <conditionalFormatting sqref="N15">
    <cfRule type="expression" dxfId="610" priority="4643">
      <formula>AND((SUM(J15:N15)&lt;SUM(J16:N16)),$N$15&lt;$N$16)</formula>
    </cfRule>
  </conditionalFormatting>
  <conditionalFormatting sqref="O8">
    <cfRule type="expression" dxfId="306" priority="4695">
      <formula>AND((SUM(J8:O8)&lt;SUM(J9:O9)),O8&lt;O9)</formula>
    </cfRule>
  </conditionalFormatting>
  <conditionalFormatting sqref="O10">
    <cfRule type="expression" dxfId="305" priority="4698">
      <formula>AND((SUM(J10:O10)&lt;SUM(J11:O11)),O10&lt;O11)</formula>
    </cfRule>
  </conditionalFormatting>
  <conditionalFormatting sqref="O12">
    <cfRule type="expression" dxfId="304" priority="4704">
      <formula>AND((SUM(J12:O12)&lt;SUM(J13:O13)),O12&lt;O13)</formula>
    </cfRule>
  </conditionalFormatting>
  <conditionalFormatting sqref="O15">
    <cfRule type="expression" dxfId="303" priority="4647">
      <formula>AND((SUM(J15:O15)&lt;SUM(J16:O16)),$O$15&lt;$O$16)</formula>
    </cfRule>
  </conditionalFormatting>
  <dataValidations disablePrompts="1" count="2">
    <dataValidation type="list" allowBlank="1" showInputMessage="1" showErrorMessage="1" sqref="D27:D329" xr:uid="{91C49456-4D84-4183-9EA9-2222921C9073}">
      <formula1>$A$336:$A$337</formula1>
    </dataValidation>
    <dataValidation type="list" allowBlank="1" showInputMessage="1" showErrorMessage="1" sqref="E4:E5" xr:uid="{0B69516F-68E0-41E2-91C5-BDAA5E6B1892}">
      <formula1>"half,full"</formula1>
    </dataValidation>
  </dataValidations>
  <printOptions horizontalCentered="1"/>
  <pageMargins left="0.11811023622047245" right="0.11811023622047245" top="0.15748031496062992" bottom="0.15748031496062992" header="0.11811023622047245" footer="0.11811023622047245"/>
  <pageSetup paperSize="9" scale="54" fitToHeight="0" orientation="portrait" horizontalDpi="360" verticalDpi="360" r:id="rId1"/>
  <rowBreaks count="3" manualBreakCount="3">
    <brk id="89" min="1" max="13" man="1"/>
    <brk id="179" min="1" max="13" man="1"/>
    <brk id="269" min="1" max="13" man="1"/>
  </rowBreaks>
  <ignoredErrors>
    <ignoredError sqref="J25:J26 N24:N26 K24:K26 M24:M26" unlockedFormula="1"/>
  </ignoredErrors>
  <extLst>
    <ext xmlns:x14="http://schemas.microsoft.com/office/spreadsheetml/2009/9/main" uri="{78C0D931-6437-407d-A8EE-F0AAD7539E65}">
      <x14:conditionalFormattings>
        <x14:conditionalFormatting xmlns:xm="http://schemas.microsoft.com/office/excel/2006/main">
          <x14:cfRule type="expression" priority="4534" id="{00000000-000E-0000-0700-00003C000000}">
            <xm:f>Sampling!$F$35="Yes"</xm:f>
            <x14:dxf>
              <font>
                <b/>
                <i val="0"/>
                <color theme="9"/>
              </font>
              <fill>
                <patternFill>
                  <bgColor theme="4"/>
                </patternFill>
              </fill>
            </x14:dxf>
          </x14:cfRule>
          <xm:sqref>H27:I27</xm:sqref>
        </x14:conditionalFormatting>
        <x14:conditionalFormatting xmlns:xm="http://schemas.microsoft.com/office/excel/2006/main">
          <x14:cfRule type="expression" priority="2375" id="{C70EA89C-8856-4F0F-9361-007830917506}">
            <xm:f>Sampling!$F$36="Yes"</xm:f>
            <x14:dxf>
              <font>
                <b/>
                <i val="0"/>
                <color theme="9"/>
              </font>
              <fill>
                <patternFill>
                  <bgColor theme="4"/>
                </patternFill>
              </fill>
            </x14:dxf>
          </x14:cfRule>
          <xm:sqref>H28:I28</xm:sqref>
        </x14:conditionalFormatting>
        <x14:conditionalFormatting xmlns:xm="http://schemas.microsoft.com/office/excel/2006/main">
          <x14:cfRule type="expression" priority="2371" id="{49208FD3-7E74-4CA9-9D9E-2E7552578D2C}">
            <xm:f>Sampling!$F$37="Yes"</xm:f>
            <x14:dxf>
              <font>
                <b/>
                <i val="0"/>
                <color theme="9"/>
              </font>
              <fill>
                <patternFill>
                  <bgColor theme="4"/>
                </patternFill>
              </fill>
            </x14:dxf>
          </x14:cfRule>
          <xm:sqref>H29:I29</xm:sqref>
        </x14:conditionalFormatting>
        <x14:conditionalFormatting xmlns:xm="http://schemas.microsoft.com/office/excel/2006/main">
          <x14:cfRule type="expression" priority="2370" id="{C7E13C05-6F61-4755-9AB2-04934D996053}">
            <xm:f>Sampling!$F$38="Yes"</xm:f>
            <x14:dxf>
              <font>
                <b/>
                <i val="0"/>
                <color theme="9"/>
              </font>
              <fill>
                <patternFill>
                  <bgColor theme="4"/>
                </patternFill>
              </fill>
            </x14:dxf>
          </x14:cfRule>
          <xm:sqref>H30:I30</xm:sqref>
        </x14:conditionalFormatting>
        <x14:conditionalFormatting xmlns:xm="http://schemas.microsoft.com/office/excel/2006/main">
          <x14:cfRule type="expression" priority="2369" id="{DAED6557-E1C9-4772-A081-CD4CA0AF77BB}">
            <xm:f>Sampling!$F$39="Yes"</xm:f>
            <x14:dxf>
              <font>
                <b/>
                <i val="0"/>
                <color theme="9"/>
              </font>
              <fill>
                <patternFill>
                  <bgColor theme="4"/>
                </patternFill>
              </fill>
            </x14:dxf>
          </x14:cfRule>
          <xm:sqref>H31:I31</xm:sqref>
        </x14:conditionalFormatting>
        <x14:conditionalFormatting xmlns:xm="http://schemas.microsoft.com/office/excel/2006/main">
          <x14:cfRule type="expression" priority="2368" id="{B4D759EE-6644-4B95-BCB3-769CD141383B}">
            <xm:f>Sampling!$F$40="Yes"</xm:f>
            <x14:dxf>
              <font>
                <b/>
                <i val="0"/>
                <color theme="9"/>
              </font>
              <fill>
                <patternFill>
                  <bgColor theme="4"/>
                </patternFill>
              </fill>
            </x14:dxf>
          </x14:cfRule>
          <xm:sqref>H32:I32</xm:sqref>
        </x14:conditionalFormatting>
        <x14:conditionalFormatting xmlns:xm="http://schemas.microsoft.com/office/excel/2006/main">
          <x14:cfRule type="expression" priority="2367" id="{856EE4FD-A0D8-43F1-95B4-5D95AB51410C}">
            <xm:f>Sampling!$F$41="Yes"</xm:f>
            <x14:dxf>
              <font>
                <b/>
                <i val="0"/>
                <color theme="9"/>
              </font>
              <fill>
                <patternFill>
                  <bgColor theme="4"/>
                </patternFill>
              </fill>
            </x14:dxf>
          </x14:cfRule>
          <xm:sqref>H33:I33</xm:sqref>
        </x14:conditionalFormatting>
        <x14:conditionalFormatting xmlns:xm="http://schemas.microsoft.com/office/excel/2006/main">
          <x14:cfRule type="expression" priority="2366" id="{A8F20F17-6AE4-4695-BCE4-3BC241EEA438}">
            <xm:f>Sampling!$F$42="Yes"</xm:f>
            <x14:dxf>
              <font>
                <b/>
                <i val="0"/>
                <color theme="9"/>
              </font>
              <fill>
                <patternFill>
                  <bgColor theme="4"/>
                </patternFill>
              </fill>
            </x14:dxf>
          </x14:cfRule>
          <xm:sqref>H34:I34</xm:sqref>
        </x14:conditionalFormatting>
        <x14:conditionalFormatting xmlns:xm="http://schemas.microsoft.com/office/excel/2006/main">
          <x14:cfRule type="expression" priority="2365" id="{4A10011B-19E8-4D00-B75E-3929434DCF16}">
            <xm:f>Sampling!$F$43="Yes"</xm:f>
            <x14:dxf>
              <font>
                <b/>
                <i val="0"/>
                <color theme="9"/>
              </font>
              <fill>
                <patternFill>
                  <bgColor theme="4"/>
                </patternFill>
              </fill>
            </x14:dxf>
          </x14:cfRule>
          <xm:sqref>H35:I35</xm:sqref>
        </x14:conditionalFormatting>
        <x14:conditionalFormatting xmlns:xm="http://schemas.microsoft.com/office/excel/2006/main">
          <x14:cfRule type="expression" priority="2364" id="{DA3FA1EB-2674-4BCF-8187-C52E5B20E671}">
            <xm:f>Sampling!$F$44="Yes"</xm:f>
            <x14:dxf>
              <font>
                <b/>
                <i val="0"/>
                <color theme="9"/>
              </font>
              <fill>
                <patternFill>
                  <bgColor theme="4"/>
                </patternFill>
              </fill>
            </x14:dxf>
          </x14:cfRule>
          <xm:sqref>H36:I36</xm:sqref>
        </x14:conditionalFormatting>
        <x14:conditionalFormatting xmlns:xm="http://schemas.microsoft.com/office/excel/2006/main">
          <x14:cfRule type="expression" priority="2363" id="{BE84CD79-0E56-4BCE-B053-1D5E4B866BF9}">
            <xm:f>Sampling!$F$45="Yes"</xm:f>
            <x14:dxf>
              <font>
                <b/>
                <i val="0"/>
                <color theme="9"/>
              </font>
              <fill>
                <patternFill>
                  <bgColor theme="4"/>
                </patternFill>
              </fill>
            </x14:dxf>
          </x14:cfRule>
          <xm:sqref>H37:I37</xm:sqref>
        </x14:conditionalFormatting>
        <x14:conditionalFormatting xmlns:xm="http://schemas.microsoft.com/office/excel/2006/main">
          <x14:cfRule type="expression" priority="2362" id="{B025330C-271D-4F2A-94F5-E208ACEFB63D}">
            <xm:f>Sampling!$F$46="Yes"</xm:f>
            <x14:dxf>
              <font>
                <b/>
                <i val="0"/>
                <color theme="9"/>
              </font>
              <fill>
                <patternFill>
                  <bgColor theme="4"/>
                </patternFill>
              </fill>
            </x14:dxf>
          </x14:cfRule>
          <xm:sqref>H38:I38</xm:sqref>
        </x14:conditionalFormatting>
        <x14:conditionalFormatting xmlns:xm="http://schemas.microsoft.com/office/excel/2006/main">
          <x14:cfRule type="expression" priority="2361" id="{7D33C427-61EA-4C3B-BCEA-5EC9B6EC4B7A}">
            <xm:f>Sampling!$F$47="Yes"</xm:f>
            <x14:dxf>
              <font>
                <b/>
                <i val="0"/>
                <color theme="9"/>
              </font>
              <fill>
                <patternFill>
                  <bgColor theme="4"/>
                </patternFill>
              </fill>
            </x14:dxf>
          </x14:cfRule>
          <xm:sqref>H39:I39</xm:sqref>
        </x14:conditionalFormatting>
        <x14:conditionalFormatting xmlns:xm="http://schemas.microsoft.com/office/excel/2006/main">
          <x14:cfRule type="expression" priority="2360" id="{1CA21878-3854-408C-8F03-302083AC4E64}">
            <xm:f>Sampling!$F$48="Yes"</xm:f>
            <x14:dxf>
              <font>
                <b/>
                <i val="0"/>
                <color theme="9"/>
              </font>
              <fill>
                <patternFill>
                  <bgColor theme="4"/>
                </patternFill>
              </fill>
            </x14:dxf>
          </x14:cfRule>
          <xm:sqref>H40:I40</xm:sqref>
        </x14:conditionalFormatting>
        <x14:conditionalFormatting xmlns:xm="http://schemas.microsoft.com/office/excel/2006/main">
          <x14:cfRule type="expression" priority="2359" id="{F83BBED0-17FD-4E01-BB25-656EFF8F20C4}">
            <xm:f>Sampling!$F$49="Yes"</xm:f>
            <x14:dxf>
              <font>
                <b/>
                <i val="0"/>
                <color theme="9"/>
              </font>
              <fill>
                <patternFill>
                  <bgColor theme="4"/>
                </patternFill>
              </fill>
            </x14:dxf>
          </x14:cfRule>
          <xm:sqref>H41:I41</xm:sqref>
        </x14:conditionalFormatting>
        <x14:conditionalFormatting xmlns:xm="http://schemas.microsoft.com/office/excel/2006/main">
          <x14:cfRule type="expression" priority="2358" id="{59B9C1D4-C36F-4489-87B1-B1DA3EDD2475}">
            <xm:f>Sampling!$F$50="Yes"</xm:f>
            <x14:dxf>
              <font>
                <b/>
                <i val="0"/>
                <color theme="9"/>
              </font>
              <fill>
                <patternFill>
                  <bgColor theme="4"/>
                </patternFill>
              </fill>
            </x14:dxf>
          </x14:cfRule>
          <xm:sqref>H42:I42</xm:sqref>
        </x14:conditionalFormatting>
        <x14:conditionalFormatting xmlns:xm="http://schemas.microsoft.com/office/excel/2006/main">
          <x14:cfRule type="expression" priority="2357" id="{B4F5E0E6-9F0F-461D-8701-9543237BE62F}">
            <xm:f>Sampling!$F$51="Yes"</xm:f>
            <x14:dxf>
              <font>
                <b/>
                <i val="0"/>
                <color theme="9"/>
              </font>
              <fill>
                <patternFill>
                  <bgColor theme="4"/>
                </patternFill>
              </fill>
            </x14:dxf>
          </x14:cfRule>
          <xm:sqref>H43:I43</xm:sqref>
        </x14:conditionalFormatting>
        <x14:conditionalFormatting xmlns:xm="http://schemas.microsoft.com/office/excel/2006/main">
          <x14:cfRule type="expression" priority="2356" id="{6EF2E652-FFD6-4F10-BAFC-D5FCBD4B113C}">
            <xm:f>Sampling!$F$52="Yes"</xm:f>
            <x14:dxf>
              <font>
                <b/>
                <i val="0"/>
                <color theme="9"/>
              </font>
              <fill>
                <patternFill>
                  <bgColor theme="4"/>
                </patternFill>
              </fill>
            </x14:dxf>
          </x14:cfRule>
          <xm:sqref>H44:I44</xm:sqref>
        </x14:conditionalFormatting>
        <x14:conditionalFormatting xmlns:xm="http://schemas.microsoft.com/office/excel/2006/main">
          <x14:cfRule type="expression" priority="2355" id="{85489625-A941-4BF7-AEF3-760B06924EB5}">
            <xm:f>Sampling!$F$53="Yes"</xm:f>
            <x14:dxf>
              <font>
                <b/>
                <i val="0"/>
                <color theme="9"/>
              </font>
              <fill>
                <patternFill>
                  <bgColor theme="4"/>
                </patternFill>
              </fill>
            </x14:dxf>
          </x14:cfRule>
          <xm:sqref>H45:I45</xm:sqref>
        </x14:conditionalFormatting>
        <x14:conditionalFormatting xmlns:xm="http://schemas.microsoft.com/office/excel/2006/main">
          <x14:cfRule type="expression" priority="2354" id="{E7E42301-227E-4B99-BFA7-840E0B0B1114}">
            <xm:f>Sampling!$F$54="Yes"</xm:f>
            <x14:dxf>
              <font>
                <b/>
                <i val="0"/>
                <color theme="9"/>
              </font>
              <fill>
                <patternFill>
                  <bgColor theme="4"/>
                </patternFill>
              </fill>
            </x14:dxf>
          </x14:cfRule>
          <xm:sqref>H46:I46</xm:sqref>
        </x14:conditionalFormatting>
        <x14:conditionalFormatting xmlns:xm="http://schemas.microsoft.com/office/excel/2006/main">
          <x14:cfRule type="expression" priority="2353" id="{2FDE4021-655D-483C-8DA2-A621F1B3ABA3}">
            <xm:f>Sampling!$F$55="Yes"</xm:f>
            <x14:dxf>
              <font>
                <b/>
                <i val="0"/>
                <color theme="9"/>
              </font>
              <fill>
                <patternFill>
                  <bgColor theme="4"/>
                </patternFill>
              </fill>
            </x14:dxf>
          </x14:cfRule>
          <xm:sqref>H47:I47</xm:sqref>
        </x14:conditionalFormatting>
        <x14:conditionalFormatting xmlns:xm="http://schemas.microsoft.com/office/excel/2006/main">
          <x14:cfRule type="expression" priority="2352" id="{BB9696BA-F0F9-4C2A-BF9C-2DA91FDE58CA}">
            <xm:f>Sampling!$F$56="Yes"</xm:f>
            <x14:dxf>
              <font>
                <b/>
                <i val="0"/>
                <color theme="9"/>
              </font>
              <fill>
                <patternFill>
                  <bgColor theme="4"/>
                </patternFill>
              </fill>
            </x14:dxf>
          </x14:cfRule>
          <xm:sqref>H48:I48</xm:sqref>
        </x14:conditionalFormatting>
        <x14:conditionalFormatting xmlns:xm="http://schemas.microsoft.com/office/excel/2006/main">
          <x14:cfRule type="expression" priority="2351" id="{339A347C-BF24-45E9-B140-E1CAAF2DF1D7}">
            <xm:f>Sampling!$F$57="Yes"</xm:f>
            <x14:dxf>
              <font>
                <b/>
                <i val="0"/>
                <color theme="9"/>
              </font>
              <fill>
                <patternFill>
                  <bgColor theme="4"/>
                </patternFill>
              </fill>
            </x14:dxf>
          </x14:cfRule>
          <xm:sqref>H49:I49</xm:sqref>
        </x14:conditionalFormatting>
        <x14:conditionalFormatting xmlns:xm="http://schemas.microsoft.com/office/excel/2006/main">
          <x14:cfRule type="expression" priority="2350" id="{65059148-22DD-4E82-93AB-4CE8464D021A}">
            <xm:f>Sampling!$F$58="Yes"</xm:f>
            <x14:dxf>
              <font>
                <b/>
                <i val="0"/>
                <color theme="9"/>
              </font>
              <fill>
                <patternFill>
                  <bgColor theme="4"/>
                </patternFill>
              </fill>
            </x14:dxf>
          </x14:cfRule>
          <xm:sqref>H50:I50</xm:sqref>
        </x14:conditionalFormatting>
        <x14:conditionalFormatting xmlns:xm="http://schemas.microsoft.com/office/excel/2006/main">
          <x14:cfRule type="expression" priority="2349" id="{3E62FCF9-C3EA-49FF-970B-A4D5D6A42C12}">
            <xm:f>Sampling!$F$59="Yes"</xm:f>
            <x14:dxf>
              <font>
                <b/>
                <i val="0"/>
                <color theme="9"/>
              </font>
              <fill>
                <patternFill>
                  <bgColor theme="4"/>
                </patternFill>
              </fill>
            </x14:dxf>
          </x14:cfRule>
          <xm:sqref>H51:I51</xm:sqref>
        </x14:conditionalFormatting>
        <x14:conditionalFormatting xmlns:xm="http://schemas.microsoft.com/office/excel/2006/main">
          <x14:cfRule type="expression" priority="2348" id="{5AB0ACAB-8357-4F9C-ADDE-EB8290E323EF}">
            <xm:f>Sampling!$F$60="Yes"</xm:f>
            <x14:dxf>
              <font>
                <b/>
                <i val="0"/>
                <color theme="9"/>
              </font>
              <fill>
                <patternFill>
                  <bgColor theme="4"/>
                </patternFill>
              </fill>
            </x14:dxf>
          </x14:cfRule>
          <xm:sqref>H52:I52</xm:sqref>
        </x14:conditionalFormatting>
        <x14:conditionalFormatting xmlns:xm="http://schemas.microsoft.com/office/excel/2006/main">
          <x14:cfRule type="expression" priority="2347" id="{F78830C5-E7EE-4D38-82BD-63BD15C37DA4}">
            <xm:f>Sampling!$F$61="Yes"</xm:f>
            <x14:dxf>
              <font>
                <b/>
                <i val="0"/>
                <color theme="9"/>
              </font>
              <fill>
                <patternFill>
                  <bgColor theme="4"/>
                </patternFill>
              </fill>
            </x14:dxf>
          </x14:cfRule>
          <xm:sqref>H53:I53</xm:sqref>
        </x14:conditionalFormatting>
        <x14:conditionalFormatting xmlns:xm="http://schemas.microsoft.com/office/excel/2006/main">
          <x14:cfRule type="expression" priority="2346" id="{59183A7D-BB3C-4B2E-9FAA-3B7105C5EAE9}">
            <xm:f>Sampling!$F$62="Yes"</xm:f>
            <x14:dxf>
              <font>
                <b/>
                <i val="0"/>
                <color theme="9"/>
              </font>
              <fill>
                <patternFill>
                  <bgColor theme="4"/>
                </patternFill>
              </fill>
            </x14:dxf>
          </x14:cfRule>
          <xm:sqref>H54:I54</xm:sqref>
        </x14:conditionalFormatting>
        <x14:conditionalFormatting xmlns:xm="http://schemas.microsoft.com/office/excel/2006/main">
          <x14:cfRule type="expression" priority="2345" id="{47F19DDA-F7D5-44D5-B148-05B988C0E8A2}">
            <xm:f>Sampling!$F$63="Yes"</xm:f>
            <x14:dxf>
              <font>
                <b/>
                <i val="0"/>
                <color theme="9"/>
              </font>
              <fill>
                <patternFill>
                  <bgColor theme="4"/>
                </patternFill>
              </fill>
            </x14:dxf>
          </x14:cfRule>
          <xm:sqref>H55:I55</xm:sqref>
        </x14:conditionalFormatting>
        <x14:conditionalFormatting xmlns:xm="http://schemas.microsoft.com/office/excel/2006/main">
          <x14:cfRule type="expression" priority="2344" id="{464E5237-9A9B-4864-918F-06CB88B19BB1}">
            <xm:f>Sampling!$F$64="Yes"</xm:f>
            <x14:dxf>
              <font>
                <b/>
                <i val="0"/>
                <color theme="9"/>
              </font>
              <fill>
                <patternFill>
                  <bgColor theme="4"/>
                </patternFill>
              </fill>
            </x14:dxf>
          </x14:cfRule>
          <xm:sqref>H56:I56</xm:sqref>
        </x14:conditionalFormatting>
        <x14:conditionalFormatting xmlns:xm="http://schemas.microsoft.com/office/excel/2006/main">
          <x14:cfRule type="expression" priority="2343" id="{028C7570-7A09-4161-AEFB-2B5E3AAF4D01}">
            <xm:f>Sampling!$F$65="Yes"</xm:f>
            <x14:dxf>
              <font>
                <b/>
                <i val="0"/>
                <color theme="9"/>
              </font>
              <fill>
                <patternFill>
                  <bgColor theme="4"/>
                </patternFill>
              </fill>
            </x14:dxf>
          </x14:cfRule>
          <xm:sqref>H57:I57</xm:sqref>
        </x14:conditionalFormatting>
        <x14:conditionalFormatting xmlns:xm="http://schemas.microsoft.com/office/excel/2006/main">
          <x14:cfRule type="expression" priority="2342" id="{7C138FA5-386F-482E-996F-E5262EA9B176}">
            <xm:f>Sampling!$F$66="Yes"</xm:f>
            <x14:dxf>
              <font>
                <b/>
                <i val="0"/>
                <color theme="9"/>
              </font>
              <fill>
                <patternFill>
                  <bgColor theme="4"/>
                </patternFill>
              </fill>
            </x14:dxf>
          </x14:cfRule>
          <xm:sqref>H58:I58</xm:sqref>
        </x14:conditionalFormatting>
        <x14:conditionalFormatting xmlns:xm="http://schemas.microsoft.com/office/excel/2006/main">
          <x14:cfRule type="expression" priority="2341" id="{94F1551C-91AF-4E1F-8D49-891FB250A019}">
            <xm:f>Sampling!$F$67="Yes"</xm:f>
            <x14:dxf>
              <font>
                <b/>
                <i val="0"/>
                <color theme="9"/>
              </font>
              <fill>
                <patternFill>
                  <bgColor theme="4"/>
                </patternFill>
              </fill>
            </x14:dxf>
          </x14:cfRule>
          <xm:sqref>H59:I59</xm:sqref>
        </x14:conditionalFormatting>
        <x14:conditionalFormatting xmlns:xm="http://schemas.microsoft.com/office/excel/2006/main">
          <x14:cfRule type="expression" priority="2340" id="{B972E888-2CFB-458B-86B9-CEFC6ABD613A}">
            <xm:f>Sampling!$F$68="Yes"</xm:f>
            <x14:dxf>
              <font>
                <b/>
                <i val="0"/>
                <color theme="9"/>
              </font>
              <fill>
                <patternFill>
                  <bgColor theme="4"/>
                </patternFill>
              </fill>
            </x14:dxf>
          </x14:cfRule>
          <xm:sqref>H60:I60</xm:sqref>
        </x14:conditionalFormatting>
        <x14:conditionalFormatting xmlns:xm="http://schemas.microsoft.com/office/excel/2006/main">
          <x14:cfRule type="expression" priority="2339" id="{F560A335-F324-4563-851F-0DB96307FC2F}">
            <xm:f>Sampling!$F$69="Yes"</xm:f>
            <x14:dxf>
              <font>
                <b/>
                <i val="0"/>
                <color theme="9"/>
              </font>
              <fill>
                <patternFill>
                  <bgColor theme="4"/>
                </patternFill>
              </fill>
            </x14:dxf>
          </x14:cfRule>
          <xm:sqref>H61:I61</xm:sqref>
        </x14:conditionalFormatting>
        <x14:conditionalFormatting xmlns:xm="http://schemas.microsoft.com/office/excel/2006/main">
          <x14:cfRule type="expression" priority="2338" id="{7F9FE98E-D127-4E89-9343-43F6C65E86E9}">
            <xm:f>Sampling!$F$70="Yes"</xm:f>
            <x14:dxf>
              <font>
                <b/>
                <i val="0"/>
                <color theme="9"/>
              </font>
              <fill>
                <patternFill>
                  <bgColor theme="4"/>
                </patternFill>
              </fill>
            </x14:dxf>
          </x14:cfRule>
          <xm:sqref>H62:I62</xm:sqref>
        </x14:conditionalFormatting>
        <x14:conditionalFormatting xmlns:xm="http://schemas.microsoft.com/office/excel/2006/main">
          <x14:cfRule type="expression" priority="2337" id="{445DDA41-A96A-4E02-9843-4C3C0B90A8DF}">
            <xm:f>Sampling!$F$71="Yes"</xm:f>
            <x14:dxf>
              <font>
                <b/>
                <i val="0"/>
                <color theme="9"/>
              </font>
              <fill>
                <patternFill>
                  <bgColor theme="4"/>
                </patternFill>
              </fill>
            </x14:dxf>
          </x14:cfRule>
          <xm:sqref>H63:I63</xm:sqref>
        </x14:conditionalFormatting>
        <x14:conditionalFormatting xmlns:xm="http://schemas.microsoft.com/office/excel/2006/main">
          <x14:cfRule type="expression" priority="2336" id="{44AC346B-92A4-4802-8464-9E12C636889E}">
            <xm:f>Sampling!$F$72="Yes"</xm:f>
            <x14:dxf>
              <font>
                <b/>
                <i val="0"/>
                <color theme="9"/>
              </font>
              <fill>
                <patternFill>
                  <bgColor theme="4"/>
                </patternFill>
              </fill>
            </x14:dxf>
          </x14:cfRule>
          <xm:sqref>H64:I64</xm:sqref>
        </x14:conditionalFormatting>
        <x14:conditionalFormatting xmlns:xm="http://schemas.microsoft.com/office/excel/2006/main">
          <x14:cfRule type="expression" priority="2335" id="{336A5486-5EB3-4BF3-B5F0-A234CDEA1624}">
            <xm:f>Sampling!$F$73="Yes"</xm:f>
            <x14:dxf>
              <font>
                <b/>
                <i val="0"/>
                <color theme="9"/>
              </font>
              <fill>
                <patternFill>
                  <bgColor theme="4"/>
                </patternFill>
              </fill>
            </x14:dxf>
          </x14:cfRule>
          <xm:sqref>H65:I65</xm:sqref>
        </x14:conditionalFormatting>
        <x14:conditionalFormatting xmlns:xm="http://schemas.microsoft.com/office/excel/2006/main">
          <x14:cfRule type="expression" priority="2334" id="{17478649-C6EB-47BE-B1D9-D3FACA0B10E8}">
            <xm:f>Sampling!$F$74="Yes"</xm:f>
            <x14:dxf>
              <font>
                <b/>
                <i val="0"/>
                <color theme="9"/>
              </font>
              <fill>
                <patternFill>
                  <bgColor theme="4"/>
                </patternFill>
              </fill>
            </x14:dxf>
          </x14:cfRule>
          <xm:sqref>H66:I66</xm:sqref>
        </x14:conditionalFormatting>
        <x14:conditionalFormatting xmlns:xm="http://schemas.microsoft.com/office/excel/2006/main">
          <x14:cfRule type="expression" priority="2333" id="{23E030C9-F66C-4ED0-92EB-D1A25FAEFD66}">
            <xm:f>Sampling!$F$75="Yes"</xm:f>
            <x14:dxf>
              <font>
                <b/>
                <i val="0"/>
                <color theme="9"/>
              </font>
              <fill>
                <patternFill>
                  <bgColor theme="4"/>
                </patternFill>
              </fill>
            </x14:dxf>
          </x14:cfRule>
          <xm:sqref>H67:I67</xm:sqref>
        </x14:conditionalFormatting>
        <x14:conditionalFormatting xmlns:xm="http://schemas.microsoft.com/office/excel/2006/main">
          <x14:cfRule type="expression" priority="2332" id="{A4F0E11E-790A-4E20-8C0A-CEC62E122780}">
            <xm:f>Sampling!$F$76="Yes"</xm:f>
            <x14:dxf>
              <font>
                <b/>
                <i val="0"/>
                <color theme="9"/>
              </font>
              <fill>
                <patternFill>
                  <bgColor theme="4"/>
                </patternFill>
              </fill>
            </x14:dxf>
          </x14:cfRule>
          <xm:sqref>H68:I68</xm:sqref>
        </x14:conditionalFormatting>
        <x14:conditionalFormatting xmlns:xm="http://schemas.microsoft.com/office/excel/2006/main">
          <x14:cfRule type="expression" priority="2331" id="{BEE0B01D-CA52-462F-8F97-B44620139E9A}">
            <xm:f>Sampling!$F$77="Yes"</xm:f>
            <x14:dxf>
              <font>
                <b/>
                <i val="0"/>
                <color theme="9"/>
              </font>
              <fill>
                <patternFill>
                  <bgColor theme="4"/>
                </patternFill>
              </fill>
            </x14:dxf>
          </x14:cfRule>
          <xm:sqref>H69:I69</xm:sqref>
        </x14:conditionalFormatting>
        <x14:conditionalFormatting xmlns:xm="http://schemas.microsoft.com/office/excel/2006/main">
          <x14:cfRule type="expression" priority="2330" id="{F436D894-74B3-4AAB-835B-9D6AEAE83C6E}">
            <xm:f>Sampling!$F$78="Yes"</xm:f>
            <x14:dxf>
              <font>
                <b/>
                <i val="0"/>
                <color theme="9"/>
              </font>
              <fill>
                <patternFill>
                  <bgColor theme="4"/>
                </patternFill>
              </fill>
            </x14:dxf>
          </x14:cfRule>
          <xm:sqref>H70:I70</xm:sqref>
        </x14:conditionalFormatting>
        <x14:conditionalFormatting xmlns:xm="http://schemas.microsoft.com/office/excel/2006/main">
          <x14:cfRule type="expression" priority="2329" id="{61B3A433-CE36-47EF-9737-EE1FA8553632}">
            <xm:f>Sampling!$F$79="Yes"</xm:f>
            <x14:dxf>
              <font>
                <b/>
                <i val="0"/>
                <color theme="9"/>
              </font>
              <fill>
                <patternFill>
                  <bgColor theme="4"/>
                </patternFill>
              </fill>
            </x14:dxf>
          </x14:cfRule>
          <xm:sqref>H71:I71</xm:sqref>
        </x14:conditionalFormatting>
        <x14:conditionalFormatting xmlns:xm="http://schemas.microsoft.com/office/excel/2006/main">
          <x14:cfRule type="expression" priority="2328" id="{95E2ED87-90F8-448C-9D2A-4AD49DF8DF76}">
            <xm:f>Sampling!$F$80="Yes"</xm:f>
            <x14:dxf>
              <font>
                <b/>
                <i val="0"/>
                <color theme="9"/>
              </font>
              <fill>
                <patternFill>
                  <bgColor theme="4"/>
                </patternFill>
              </fill>
            </x14:dxf>
          </x14:cfRule>
          <xm:sqref>H72:I72</xm:sqref>
        </x14:conditionalFormatting>
        <x14:conditionalFormatting xmlns:xm="http://schemas.microsoft.com/office/excel/2006/main">
          <x14:cfRule type="expression" priority="2327" id="{7A607DEA-0367-4BF3-802C-B115C100CF4D}">
            <xm:f>Sampling!$F$81="Yes"</xm:f>
            <x14:dxf>
              <font>
                <b/>
                <i val="0"/>
                <color theme="9"/>
              </font>
              <fill>
                <patternFill>
                  <bgColor theme="4"/>
                </patternFill>
              </fill>
            </x14:dxf>
          </x14:cfRule>
          <xm:sqref>H73:I73</xm:sqref>
        </x14:conditionalFormatting>
        <x14:conditionalFormatting xmlns:xm="http://schemas.microsoft.com/office/excel/2006/main">
          <x14:cfRule type="expression" priority="2326" id="{4A850E13-1277-4F59-8FB2-AF732A02F9E2}">
            <xm:f>Sampling!$F$82="Yes"</xm:f>
            <x14:dxf>
              <font>
                <b/>
                <i val="0"/>
                <color theme="9"/>
              </font>
              <fill>
                <patternFill>
                  <bgColor theme="4"/>
                </patternFill>
              </fill>
            </x14:dxf>
          </x14:cfRule>
          <xm:sqref>H74:I74</xm:sqref>
        </x14:conditionalFormatting>
        <x14:conditionalFormatting xmlns:xm="http://schemas.microsoft.com/office/excel/2006/main">
          <x14:cfRule type="expression" priority="2325" id="{13F2CA95-8F16-4E41-91A0-55C4AA6C4125}">
            <xm:f>Sampling!$F$83="Yes"</xm:f>
            <x14:dxf>
              <font>
                <b/>
                <i val="0"/>
                <color theme="9"/>
              </font>
              <fill>
                <patternFill>
                  <bgColor theme="4"/>
                </patternFill>
              </fill>
            </x14:dxf>
          </x14:cfRule>
          <xm:sqref>H75:I75</xm:sqref>
        </x14:conditionalFormatting>
        <x14:conditionalFormatting xmlns:xm="http://schemas.microsoft.com/office/excel/2006/main">
          <x14:cfRule type="expression" priority="2324" id="{EF5E7A03-8B7F-4D6A-9BF8-F89F9EFE787B}">
            <xm:f>Sampling!$F$84="Yes"</xm:f>
            <x14:dxf>
              <font>
                <b/>
                <i val="0"/>
                <color theme="9"/>
              </font>
              <fill>
                <patternFill>
                  <bgColor theme="4"/>
                </patternFill>
              </fill>
            </x14:dxf>
          </x14:cfRule>
          <xm:sqref>H76:I76</xm:sqref>
        </x14:conditionalFormatting>
        <x14:conditionalFormatting xmlns:xm="http://schemas.microsoft.com/office/excel/2006/main">
          <x14:cfRule type="expression" priority="2323" id="{54AFAA94-58F7-42A2-8750-34446459826D}">
            <xm:f>Sampling!$F$85="Yes"</xm:f>
            <x14:dxf>
              <font>
                <b/>
                <i val="0"/>
                <color theme="9"/>
              </font>
              <fill>
                <patternFill>
                  <bgColor theme="4"/>
                </patternFill>
              </fill>
            </x14:dxf>
          </x14:cfRule>
          <xm:sqref>H77:I77</xm:sqref>
        </x14:conditionalFormatting>
        <x14:conditionalFormatting xmlns:xm="http://schemas.microsoft.com/office/excel/2006/main">
          <x14:cfRule type="expression" priority="2322" id="{43485051-6F9C-4328-9AF3-1B59F48CD407}">
            <xm:f>Sampling!$F$86="Yes"</xm:f>
            <x14:dxf>
              <font>
                <b/>
                <i val="0"/>
                <color theme="9"/>
              </font>
              <fill>
                <patternFill>
                  <bgColor theme="4"/>
                </patternFill>
              </fill>
            </x14:dxf>
          </x14:cfRule>
          <xm:sqref>H78:I78</xm:sqref>
        </x14:conditionalFormatting>
        <x14:conditionalFormatting xmlns:xm="http://schemas.microsoft.com/office/excel/2006/main">
          <x14:cfRule type="expression" priority="2321" id="{6FD053EA-DD6A-4FB3-A3D3-DD1ED5EB1E92}">
            <xm:f>Sampling!$F$87="Yes"</xm:f>
            <x14:dxf>
              <font>
                <b/>
                <i val="0"/>
                <color theme="9"/>
              </font>
              <fill>
                <patternFill>
                  <bgColor theme="4"/>
                </patternFill>
              </fill>
            </x14:dxf>
          </x14:cfRule>
          <xm:sqref>H79:I79</xm:sqref>
        </x14:conditionalFormatting>
        <x14:conditionalFormatting xmlns:xm="http://schemas.microsoft.com/office/excel/2006/main">
          <x14:cfRule type="expression" priority="2320" id="{4F57D2B8-3C09-45C7-9F3E-BA55F1CCC8E6}">
            <xm:f>Sampling!$F$88="Yes"</xm:f>
            <x14:dxf>
              <font>
                <b/>
                <i val="0"/>
                <color theme="9"/>
              </font>
              <fill>
                <patternFill>
                  <bgColor theme="4"/>
                </patternFill>
              </fill>
            </x14:dxf>
          </x14:cfRule>
          <xm:sqref>H80:I80</xm:sqref>
        </x14:conditionalFormatting>
        <x14:conditionalFormatting xmlns:xm="http://schemas.microsoft.com/office/excel/2006/main">
          <x14:cfRule type="expression" priority="2319" id="{1AA01CF8-859C-4B33-A9BF-ADDF3CDDD516}">
            <xm:f>Sampling!$F$89="Yes"</xm:f>
            <x14:dxf>
              <font>
                <b/>
                <i val="0"/>
                <color theme="9"/>
              </font>
              <fill>
                <patternFill>
                  <bgColor theme="4"/>
                </patternFill>
              </fill>
            </x14:dxf>
          </x14:cfRule>
          <xm:sqref>H81:I81</xm:sqref>
        </x14:conditionalFormatting>
        <x14:conditionalFormatting xmlns:xm="http://schemas.microsoft.com/office/excel/2006/main">
          <x14:cfRule type="expression" priority="2318" id="{E97D8DBC-448E-478B-8668-F056A16A4214}">
            <xm:f>Sampling!$F$90="Yes"</xm:f>
            <x14:dxf>
              <font>
                <b/>
                <i val="0"/>
                <color theme="9"/>
              </font>
              <fill>
                <patternFill>
                  <bgColor theme="4"/>
                </patternFill>
              </fill>
            </x14:dxf>
          </x14:cfRule>
          <xm:sqref>H82:I82</xm:sqref>
        </x14:conditionalFormatting>
        <x14:conditionalFormatting xmlns:xm="http://schemas.microsoft.com/office/excel/2006/main">
          <x14:cfRule type="expression" priority="2317" id="{9D7514F1-5F52-4C7D-81D7-CFC941E8B61A}">
            <xm:f>Sampling!$F$91="Yes"</xm:f>
            <x14:dxf>
              <font>
                <b/>
                <i val="0"/>
                <color theme="9"/>
              </font>
              <fill>
                <patternFill>
                  <bgColor theme="4"/>
                </patternFill>
              </fill>
            </x14:dxf>
          </x14:cfRule>
          <xm:sqref>H83:I83</xm:sqref>
        </x14:conditionalFormatting>
        <x14:conditionalFormatting xmlns:xm="http://schemas.microsoft.com/office/excel/2006/main">
          <x14:cfRule type="expression" priority="2316" id="{2FC44E8D-F2DD-41B6-9D2C-59626A652530}">
            <xm:f>Sampling!$F$92="Yes"</xm:f>
            <x14:dxf>
              <font>
                <b/>
                <i val="0"/>
                <color theme="9"/>
              </font>
              <fill>
                <patternFill>
                  <bgColor theme="4"/>
                </patternFill>
              </fill>
            </x14:dxf>
          </x14:cfRule>
          <xm:sqref>H84:I84</xm:sqref>
        </x14:conditionalFormatting>
        <x14:conditionalFormatting xmlns:xm="http://schemas.microsoft.com/office/excel/2006/main">
          <x14:cfRule type="expression" priority="2315" id="{18E9702D-DD67-4BB7-BA86-2F603E72051B}">
            <xm:f>Sampling!$F$93="Yes"</xm:f>
            <x14:dxf>
              <font>
                <b/>
                <i val="0"/>
                <color theme="9"/>
              </font>
              <fill>
                <patternFill>
                  <bgColor theme="4"/>
                </patternFill>
              </fill>
            </x14:dxf>
          </x14:cfRule>
          <xm:sqref>H85:I85</xm:sqref>
        </x14:conditionalFormatting>
        <x14:conditionalFormatting xmlns:xm="http://schemas.microsoft.com/office/excel/2006/main">
          <x14:cfRule type="expression" priority="2314" id="{0A8DD0AF-BFE6-49BF-BBE9-8D1D8D4900C1}">
            <xm:f>Sampling!$F$94="Yes"</xm:f>
            <x14:dxf>
              <font>
                <b/>
                <i val="0"/>
                <color theme="9"/>
              </font>
              <fill>
                <patternFill>
                  <bgColor theme="4"/>
                </patternFill>
              </fill>
            </x14:dxf>
          </x14:cfRule>
          <xm:sqref>H86:I86</xm:sqref>
        </x14:conditionalFormatting>
        <x14:conditionalFormatting xmlns:xm="http://schemas.microsoft.com/office/excel/2006/main">
          <x14:cfRule type="expression" priority="2313" id="{9AEECADF-92A4-4D01-9C96-ED399276107B}">
            <xm:f>Sampling!$F$95="Yes"</xm:f>
            <x14:dxf>
              <font>
                <b/>
                <i val="0"/>
                <color theme="9"/>
              </font>
              <fill>
                <patternFill>
                  <bgColor theme="4"/>
                </patternFill>
              </fill>
            </x14:dxf>
          </x14:cfRule>
          <xm:sqref>H87:I87</xm:sqref>
        </x14:conditionalFormatting>
        <x14:conditionalFormatting xmlns:xm="http://schemas.microsoft.com/office/excel/2006/main">
          <x14:cfRule type="expression" priority="2312" id="{FE201A6E-D317-4036-B160-37939346891B}">
            <xm:f>Sampling!$F$96="Yes"</xm:f>
            <x14:dxf>
              <font>
                <b/>
                <i val="0"/>
                <color theme="9"/>
              </font>
              <fill>
                <patternFill>
                  <bgColor theme="4"/>
                </patternFill>
              </fill>
            </x14:dxf>
          </x14:cfRule>
          <xm:sqref>H88:I88</xm:sqref>
        </x14:conditionalFormatting>
        <x14:conditionalFormatting xmlns:xm="http://schemas.microsoft.com/office/excel/2006/main">
          <x14:cfRule type="expression" priority="2311" id="{C730B978-526D-4E50-9947-5E211FEAA216}">
            <xm:f>Sampling!$F$97="Yes"</xm:f>
            <x14:dxf>
              <font>
                <b/>
                <i val="0"/>
                <color theme="9"/>
              </font>
              <fill>
                <patternFill>
                  <bgColor theme="4"/>
                </patternFill>
              </fill>
            </x14:dxf>
          </x14:cfRule>
          <xm:sqref>H89:I89</xm:sqref>
        </x14:conditionalFormatting>
        <x14:conditionalFormatting xmlns:xm="http://schemas.microsoft.com/office/excel/2006/main">
          <x14:cfRule type="expression" priority="2310" id="{00611AAB-688F-4D3E-9402-D0CA4E6E84E5}">
            <xm:f>Sampling!$F$98="Yes"</xm:f>
            <x14:dxf>
              <font>
                <b/>
                <i val="0"/>
                <color theme="9"/>
              </font>
              <fill>
                <patternFill>
                  <bgColor theme="4"/>
                </patternFill>
              </fill>
            </x14:dxf>
          </x14:cfRule>
          <xm:sqref>H90:I90</xm:sqref>
        </x14:conditionalFormatting>
        <x14:conditionalFormatting xmlns:xm="http://schemas.microsoft.com/office/excel/2006/main">
          <x14:cfRule type="expression" priority="2309" id="{7D94D506-9284-42B6-98A5-E2C6D7F2D179}">
            <xm:f>Sampling!$F$99="Yes"</xm:f>
            <x14:dxf>
              <font>
                <b/>
                <i val="0"/>
                <color theme="9"/>
              </font>
              <fill>
                <patternFill>
                  <bgColor theme="4"/>
                </patternFill>
              </fill>
            </x14:dxf>
          </x14:cfRule>
          <xm:sqref>H91:I91</xm:sqref>
        </x14:conditionalFormatting>
        <x14:conditionalFormatting xmlns:xm="http://schemas.microsoft.com/office/excel/2006/main">
          <x14:cfRule type="expression" priority="2308" id="{321822B8-81DA-45CD-BFEC-17EA831D799E}">
            <xm:f>Sampling!$F$100="Yes"</xm:f>
            <x14:dxf>
              <font>
                <b/>
                <i val="0"/>
                <color theme="9"/>
              </font>
              <fill>
                <patternFill>
                  <bgColor theme="4"/>
                </patternFill>
              </fill>
            </x14:dxf>
          </x14:cfRule>
          <xm:sqref>H92:I92</xm:sqref>
        </x14:conditionalFormatting>
        <x14:conditionalFormatting xmlns:xm="http://schemas.microsoft.com/office/excel/2006/main">
          <x14:cfRule type="expression" priority="2307" id="{CBAF88F2-6073-4434-9830-FC75B5C3D921}">
            <xm:f>Sampling!$F$101="Yes"</xm:f>
            <x14:dxf>
              <font>
                <b/>
                <i val="0"/>
                <color theme="9"/>
              </font>
              <fill>
                <patternFill>
                  <bgColor theme="4"/>
                </patternFill>
              </fill>
            </x14:dxf>
          </x14:cfRule>
          <xm:sqref>H93:I93</xm:sqref>
        </x14:conditionalFormatting>
        <x14:conditionalFormatting xmlns:xm="http://schemas.microsoft.com/office/excel/2006/main">
          <x14:cfRule type="expression" priority="2306" id="{D676F4E4-6F44-4A9A-8E00-DC7E7BFC2CF4}">
            <xm:f>Sampling!$F$102="Yes"</xm:f>
            <x14:dxf>
              <font>
                <b/>
                <i val="0"/>
                <color theme="9"/>
              </font>
              <fill>
                <patternFill>
                  <bgColor theme="4"/>
                </patternFill>
              </fill>
            </x14:dxf>
          </x14:cfRule>
          <xm:sqref>H94:I94</xm:sqref>
        </x14:conditionalFormatting>
        <x14:conditionalFormatting xmlns:xm="http://schemas.microsoft.com/office/excel/2006/main">
          <x14:cfRule type="expression" priority="2305" id="{CACBA91E-8C7F-4B5E-8C20-EBB899A5DD90}">
            <xm:f>Sampling!$F$103="Yes"</xm:f>
            <x14:dxf>
              <font>
                <b/>
                <i val="0"/>
                <color theme="9"/>
              </font>
              <fill>
                <patternFill>
                  <bgColor theme="4"/>
                </patternFill>
              </fill>
            </x14:dxf>
          </x14:cfRule>
          <xm:sqref>H95:I95</xm:sqref>
        </x14:conditionalFormatting>
        <x14:conditionalFormatting xmlns:xm="http://schemas.microsoft.com/office/excel/2006/main">
          <x14:cfRule type="expression" priority="2304" id="{96CF66FE-8042-4264-94B1-9DA6D3D15B93}">
            <xm:f>Sampling!$F$104="Yes"</xm:f>
            <x14:dxf>
              <font>
                <b/>
                <i val="0"/>
                <color theme="9"/>
              </font>
              <fill>
                <patternFill>
                  <bgColor theme="4"/>
                </patternFill>
              </fill>
            </x14:dxf>
          </x14:cfRule>
          <xm:sqref>H96:I96</xm:sqref>
        </x14:conditionalFormatting>
        <x14:conditionalFormatting xmlns:xm="http://schemas.microsoft.com/office/excel/2006/main">
          <x14:cfRule type="expression" priority="2303" id="{6FDB5CCE-FE0F-4F7A-B77F-A34A020C0570}">
            <xm:f>Sampling!$F$105="Yes"</xm:f>
            <x14:dxf>
              <font>
                <b/>
                <i val="0"/>
                <color theme="9"/>
              </font>
              <fill>
                <patternFill>
                  <bgColor theme="4"/>
                </patternFill>
              </fill>
            </x14:dxf>
          </x14:cfRule>
          <xm:sqref>H97:I97</xm:sqref>
        </x14:conditionalFormatting>
        <x14:conditionalFormatting xmlns:xm="http://schemas.microsoft.com/office/excel/2006/main">
          <x14:cfRule type="expression" priority="2302" id="{BA76807F-8101-411A-ABBB-0B8A4C118260}">
            <xm:f>Sampling!$F$106="Yes"</xm:f>
            <x14:dxf>
              <font>
                <b/>
                <i val="0"/>
                <color theme="9"/>
              </font>
              <fill>
                <patternFill>
                  <bgColor theme="4"/>
                </patternFill>
              </fill>
            </x14:dxf>
          </x14:cfRule>
          <xm:sqref>H98:I98</xm:sqref>
        </x14:conditionalFormatting>
        <x14:conditionalFormatting xmlns:xm="http://schemas.microsoft.com/office/excel/2006/main">
          <x14:cfRule type="expression" priority="2301" id="{FE4536C4-905E-4CE1-B4B9-369B7F5C8D67}">
            <xm:f>Sampling!$F$107="Yes"</xm:f>
            <x14:dxf>
              <font>
                <b/>
                <i val="0"/>
                <color theme="9"/>
              </font>
              <fill>
                <patternFill>
                  <bgColor theme="4"/>
                </patternFill>
              </fill>
            </x14:dxf>
          </x14:cfRule>
          <xm:sqref>H99:I99</xm:sqref>
        </x14:conditionalFormatting>
        <x14:conditionalFormatting xmlns:xm="http://schemas.microsoft.com/office/excel/2006/main">
          <x14:cfRule type="expression" priority="2300" id="{8BA633D6-2FB9-4C6E-8311-98470894A7A8}">
            <xm:f>Sampling!$F$108="Yes"</xm:f>
            <x14:dxf>
              <font>
                <b/>
                <i val="0"/>
                <color theme="9"/>
              </font>
              <fill>
                <patternFill>
                  <bgColor theme="4"/>
                </patternFill>
              </fill>
            </x14:dxf>
          </x14:cfRule>
          <xm:sqref>H100:I100</xm:sqref>
        </x14:conditionalFormatting>
        <x14:conditionalFormatting xmlns:xm="http://schemas.microsoft.com/office/excel/2006/main">
          <x14:cfRule type="expression" priority="2299" id="{4DD3B4A3-B764-4B84-8EF1-FFDEC7592D72}">
            <xm:f>Sampling!$F$109="Yes"</xm:f>
            <x14:dxf>
              <font>
                <b/>
                <i val="0"/>
                <color theme="9"/>
              </font>
              <fill>
                <patternFill>
                  <bgColor theme="4"/>
                </patternFill>
              </fill>
            </x14:dxf>
          </x14:cfRule>
          <xm:sqref>H101:I101</xm:sqref>
        </x14:conditionalFormatting>
        <x14:conditionalFormatting xmlns:xm="http://schemas.microsoft.com/office/excel/2006/main">
          <x14:cfRule type="expression" priority="2298" id="{394E2139-66E1-4EE4-974E-E17DB77CE572}">
            <xm:f>Sampling!$F$110="Yes"</xm:f>
            <x14:dxf>
              <font>
                <b/>
                <i val="0"/>
                <color theme="9"/>
              </font>
              <fill>
                <patternFill>
                  <bgColor theme="4"/>
                </patternFill>
              </fill>
            </x14:dxf>
          </x14:cfRule>
          <xm:sqref>H102:I102</xm:sqref>
        </x14:conditionalFormatting>
        <x14:conditionalFormatting xmlns:xm="http://schemas.microsoft.com/office/excel/2006/main">
          <x14:cfRule type="expression" priority="2297" id="{71B78ED9-807E-4E0D-8A04-C53AB582741A}">
            <xm:f>Sampling!$F$111="Yes"</xm:f>
            <x14:dxf>
              <font>
                <b/>
                <i val="0"/>
                <color theme="9"/>
              </font>
              <fill>
                <patternFill>
                  <bgColor theme="4"/>
                </patternFill>
              </fill>
            </x14:dxf>
          </x14:cfRule>
          <xm:sqref>H103:I103</xm:sqref>
        </x14:conditionalFormatting>
        <x14:conditionalFormatting xmlns:xm="http://schemas.microsoft.com/office/excel/2006/main">
          <x14:cfRule type="expression" priority="2296" id="{96787EBD-E938-46C1-92EA-0ED63DAB1751}">
            <xm:f>Sampling!$F$112="Yes"</xm:f>
            <x14:dxf>
              <font>
                <b/>
                <i val="0"/>
                <color theme="9"/>
              </font>
              <fill>
                <patternFill>
                  <bgColor theme="4"/>
                </patternFill>
              </fill>
            </x14:dxf>
          </x14:cfRule>
          <xm:sqref>H104:I104</xm:sqref>
        </x14:conditionalFormatting>
        <x14:conditionalFormatting xmlns:xm="http://schemas.microsoft.com/office/excel/2006/main">
          <x14:cfRule type="expression" priority="2295" id="{E4702141-4443-4887-A892-3ED929A4EA84}">
            <xm:f>Sampling!$F$113="Yes"</xm:f>
            <x14:dxf>
              <font>
                <b/>
                <i val="0"/>
                <color theme="9"/>
              </font>
              <fill>
                <patternFill>
                  <bgColor theme="4"/>
                </patternFill>
              </fill>
            </x14:dxf>
          </x14:cfRule>
          <xm:sqref>H105:I105</xm:sqref>
        </x14:conditionalFormatting>
        <x14:conditionalFormatting xmlns:xm="http://schemas.microsoft.com/office/excel/2006/main">
          <x14:cfRule type="expression" priority="2294" id="{775DCE56-C1FC-4B67-872F-9054C150D088}">
            <xm:f>Sampling!$F$114="Yes"</xm:f>
            <x14:dxf>
              <font>
                <b/>
                <i val="0"/>
                <color theme="9"/>
              </font>
              <fill>
                <patternFill>
                  <bgColor theme="4"/>
                </patternFill>
              </fill>
            </x14:dxf>
          </x14:cfRule>
          <xm:sqref>H106:I106</xm:sqref>
        </x14:conditionalFormatting>
        <x14:conditionalFormatting xmlns:xm="http://schemas.microsoft.com/office/excel/2006/main">
          <x14:cfRule type="expression" priority="2293" id="{BBD2BE86-5EC2-4B19-92E3-251CAF42A7FC}">
            <xm:f>Sampling!$F$115="Yes"</xm:f>
            <x14:dxf>
              <font>
                <b/>
                <i val="0"/>
                <color theme="9"/>
              </font>
              <fill>
                <patternFill>
                  <bgColor theme="4"/>
                </patternFill>
              </fill>
            </x14:dxf>
          </x14:cfRule>
          <xm:sqref>H107:I107</xm:sqref>
        </x14:conditionalFormatting>
        <x14:conditionalFormatting xmlns:xm="http://schemas.microsoft.com/office/excel/2006/main">
          <x14:cfRule type="expression" priority="2292" id="{509C4351-3A8E-4FE2-AD12-D9A817F1768D}">
            <xm:f>Sampling!$F$116="Yes"</xm:f>
            <x14:dxf>
              <font>
                <b/>
                <i val="0"/>
                <color theme="9"/>
              </font>
              <fill>
                <patternFill>
                  <bgColor theme="4"/>
                </patternFill>
              </fill>
            </x14:dxf>
          </x14:cfRule>
          <xm:sqref>H108:I108</xm:sqref>
        </x14:conditionalFormatting>
        <x14:conditionalFormatting xmlns:xm="http://schemas.microsoft.com/office/excel/2006/main">
          <x14:cfRule type="expression" priority="2291" id="{13157BF6-5117-4F6D-9391-1B5BFB4118AA}">
            <xm:f>Sampling!$F$117="Yes"</xm:f>
            <x14:dxf>
              <font>
                <b/>
                <i val="0"/>
                <color theme="9"/>
              </font>
              <fill>
                <patternFill>
                  <bgColor theme="4"/>
                </patternFill>
              </fill>
            </x14:dxf>
          </x14:cfRule>
          <xm:sqref>H109:I109</xm:sqref>
        </x14:conditionalFormatting>
        <x14:conditionalFormatting xmlns:xm="http://schemas.microsoft.com/office/excel/2006/main">
          <x14:cfRule type="expression" priority="2290" id="{D5DE3CBF-B49C-4A10-BA49-683D46C04C78}">
            <xm:f>Sampling!$F$118="Yes"</xm:f>
            <x14:dxf>
              <font>
                <b/>
                <i val="0"/>
                <color theme="9"/>
              </font>
              <fill>
                <patternFill>
                  <bgColor theme="4"/>
                </patternFill>
              </fill>
            </x14:dxf>
          </x14:cfRule>
          <xm:sqref>H110:I110</xm:sqref>
        </x14:conditionalFormatting>
        <x14:conditionalFormatting xmlns:xm="http://schemas.microsoft.com/office/excel/2006/main">
          <x14:cfRule type="expression" priority="2289" id="{602453AB-78FD-4C6B-86BE-EE6BCFAA382B}">
            <xm:f>Sampling!$F$119="Yes"</xm:f>
            <x14:dxf>
              <font>
                <b/>
                <i val="0"/>
                <color theme="9"/>
              </font>
              <fill>
                <patternFill>
                  <bgColor theme="4"/>
                </patternFill>
              </fill>
            </x14:dxf>
          </x14:cfRule>
          <xm:sqref>H111:I111</xm:sqref>
        </x14:conditionalFormatting>
        <x14:conditionalFormatting xmlns:xm="http://schemas.microsoft.com/office/excel/2006/main">
          <x14:cfRule type="expression" priority="2288" id="{FF844906-0632-4EB0-B678-19F4702D2C3F}">
            <xm:f>Sampling!$F$120="Yes"</xm:f>
            <x14:dxf>
              <font>
                <b/>
                <i val="0"/>
                <color theme="9"/>
              </font>
              <fill>
                <patternFill>
                  <bgColor theme="4"/>
                </patternFill>
              </fill>
            </x14:dxf>
          </x14:cfRule>
          <xm:sqref>H112:I112</xm:sqref>
        </x14:conditionalFormatting>
        <x14:conditionalFormatting xmlns:xm="http://schemas.microsoft.com/office/excel/2006/main">
          <x14:cfRule type="expression" priority="2287" id="{2BE87D8F-E9E8-42BC-AD5E-B335150E17C7}">
            <xm:f>Sampling!$F$121="Yes"</xm:f>
            <x14:dxf>
              <font>
                <b/>
                <i val="0"/>
                <color theme="9"/>
              </font>
              <fill>
                <patternFill>
                  <bgColor theme="4"/>
                </patternFill>
              </fill>
            </x14:dxf>
          </x14:cfRule>
          <xm:sqref>H113:I113</xm:sqref>
        </x14:conditionalFormatting>
        <x14:conditionalFormatting xmlns:xm="http://schemas.microsoft.com/office/excel/2006/main">
          <x14:cfRule type="expression" priority="2286" id="{D7251FF9-79B2-4073-A670-7694CA62E7A4}">
            <xm:f>Sampling!$F$122="Yes"</xm:f>
            <x14:dxf>
              <font>
                <b/>
                <i val="0"/>
                <color theme="9"/>
              </font>
              <fill>
                <patternFill>
                  <bgColor theme="4"/>
                </patternFill>
              </fill>
            </x14:dxf>
          </x14:cfRule>
          <xm:sqref>H114:I114</xm:sqref>
        </x14:conditionalFormatting>
        <x14:conditionalFormatting xmlns:xm="http://schemas.microsoft.com/office/excel/2006/main">
          <x14:cfRule type="expression" priority="2285" id="{D05D5E19-34C9-410F-B178-D218E741976A}">
            <xm:f>Sampling!$F$123="Yes"</xm:f>
            <x14:dxf>
              <font>
                <b/>
                <i val="0"/>
                <color theme="9"/>
              </font>
              <fill>
                <patternFill>
                  <bgColor theme="4"/>
                </patternFill>
              </fill>
            </x14:dxf>
          </x14:cfRule>
          <xm:sqref>H115:I115</xm:sqref>
        </x14:conditionalFormatting>
        <x14:conditionalFormatting xmlns:xm="http://schemas.microsoft.com/office/excel/2006/main">
          <x14:cfRule type="expression" priority="2284" id="{4A1FBA71-FCF2-4061-A0EE-ECA66039F159}">
            <xm:f>Sampling!$F$124="Yes"</xm:f>
            <x14:dxf>
              <font>
                <b/>
                <i val="0"/>
                <color theme="9"/>
              </font>
              <fill>
                <patternFill>
                  <bgColor theme="4"/>
                </patternFill>
              </fill>
            </x14:dxf>
          </x14:cfRule>
          <xm:sqref>H116:I116</xm:sqref>
        </x14:conditionalFormatting>
        <x14:conditionalFormatting xmlns:xm="http://schemas.microsoft.com/office/excel/2006/main">
          <x14:cfRule type="expression" priority="2283" id="{BF18F329-C9C2-4BAE-BEAE-465A3FE5FABE}">
            <xm:f>Sampling!$F$125="Yes"</xm:f>
            <x14:dxf>
              <font>
                <b/>
                <i val="0"/>
                <color theme="9"/>
              </font>
              <fill>
                <patternFill>
                  <bgColor theme="4"/>
                </patternFill>
              </fill>
            </x14:dxf>
          </x14:cfRule>
          <xm:sqref>H117:I117</xm:sqref>
        </x14:conditionalFormatting>
        <x14:conditionalFormatting xmlns:xm="http://schemas.microsoft.com/office/excel/2006/main">
          <x14:cfRule type="expression" priority="2282" id="{D14EACC2-5513-433D-BD21-F66F11DE478B}">
            <xm:f>Sampling!$F$126="Yes"</xm:f>
            <x14:dxf>
              <font>
                <b/>
                <i val="0"/>
                <color theme="9"/>
              </font>
              <fill>
                <patternFill>
                  <bgColor theme="4"/>
                </patternFill>
              </fill>
            </x14:dxf>
          </x14:cfRule>
          <xm:sqref>H118:I118</xm:sqref>
        </x14:conditionalFormatting>
        <x14:conditionalFormatting xmlns:xm="http://schemas.microsoft.com/office/excel/2006/main">
          <x14:cfRule type="expression" priority="2281" id="{AD0D543E-957D-4132-A151-AFFB8D3F0A00}">
            <xm:f>Sampling!$F$127="Yes"</xm:f>
            <x14:dxf>
              <font>
                <b/>
                <i val="0"/>
                <color theme="9"/>
              </font>
              <fill>
                <patternFill>
                  <bgColor theme="4"/>
                </patternFill>
              </fill>
            </x14:dxf>
          </x14:cfRule>
          <xm:sqref>H119:I119</xm:sqref>
        </x14:conditionalFormatting>
        <x14:conditionalFormatting xmlns:xm="http://schemas.microsoft.com/office/excel/2006/main">
          <x14:cfRule type="expression" priority="2250" id="{1FA1BAC7-632E-4A67-92EC-B2866DA08A6C}">
            <xm:f>Sampling!$F$128="Yes"</xm:f>
            <x14:dxf>
              <font>
                <b/>
                <i val="0"/>
                <color theme="9"/>
              </font>
              <fill>
                <patternFill>
                  <bgColor theme="4"/>
                </patternFill>
              </fill>
            </x14:dxf>
          </x14:cfRule>
          <xm:sqref>H120:I120</xm:sqref>
        </x14:conditionalFormatting>
        <x14:conditionalFormatting xmlns:xm="http://schemas.microsoft.com/office/excel/2006/main">
          <x14:cfRule type="expression" priority="2249" id="{425CC7F4-A643-472E-92A6-069A2D8825E0}">
            <xm:f>Sampling!$F$129="Yes"</xm:f>
            <x14:dxf>
              <font>
                <b/>
                <i val="0"/>
                <color theme="9"/>
              </font>
              <fill>
                <patternFill>
                  <bgColor theme="4"/>
                </patternFill>
              </fill>
            </x14:dxf>
          </x14:cfRule>
          <xm:sqref>H121:I121</xm:sqref>
        </x14:conditionalFormatting>
        <x14:conditionalFormatting xmlns:xm="http://schemas.microsoft.com/office/excel/2006/main">
          <x14:cfRule type="expression" priority="2248" id="{00DE6E2A-1258-4FD9-92D9-1FEAB3CE3505}">
            <xm:f>Sampling!$F$130="Yes"</xm:f>
            <x14:dxf>
              <font>
                <b/>
                <i val="0"/>
                <color theme="9"/>
              </font>
              <fill>
                <patternFill>
                  <bgColor theme="4"/>
                </patternFill>
              </fill>
            </x14:dxf>
          </x14:cfRule>
          <xm:sqref>H122:I122</xm:sqref>
        </x14:conditionalFormatting>
        <x14:conditionalFormatting xmlns:xm="http://schemas.microsoft.com/office/excel/2006/main">
          <x14:cfRule type="expression" priority="2247" id="{D22C2140-B738-467F-9D99-7EED1C9D7EE5}">
            <xm:f>Sampling!$F$131="Yes"</xm:f>
            <x14:dxf>
              <font>
                <b/>
                <i val="0"/>
                <color theme="9"/>
              </font>
              <fill>
                <patternFill>
                  <bgColor theme="4"/>
                </patternFill>
              </fill>
            </x14:dxf>
          </x14:cfRule>
          <xm:sqref>H123:I123</xm:sqref>
        </x14:conditionalFormatting>
        <x14:conditionalFormatting xmlns:xm="http://schemas.microsoft.com/office/excel/2006/main">
          <x14:cfRule type="expression" priority="2246" id="{3B0799F0-31C3-411F-A085-A662EB20B0ED}">
            <xm:f>Sampling!$F$132="Yes"</xm:f>
            <x14:dxf>
              <font>
                <b/>
                <i val="0"/>
                <color theme="9"/>
              </font>
              <fill>
                <patternFill>
                  <bgColor theme="4"/>
                </patternFill>
              </fill>
            </x14:dxf>
          </x14:cfRule>
          <xm:sqref>H124:I124</xm:sqref>
        </x14:conditionalFormatting>
        <x14:conditionalFormatting xmlns:xm="http://schemas.microsoft.com/office/excel/2006/main">
          <x14:cfRule type="expression" priority="2245" id="{3B004241-2319-4273-9D42-DF8B5F705B64}">
            <xm:f>Sampling!$F$133="Yes"</xm:f>
            <x14:dxf>
              <font>
                <b/>
                <i val="0"/>
                <color theme="9"/>
              </font>
              <fill>
                <patternFill>
                  <bgColor theme="4"/>
                </patternFill>
              </fill>
            </x14:dxf>
          </x14:cfRule>
          <xm:sqref>H125:I125</xm:sqref>
        </x14:conditionalFormatting>
        <x14:conditionalFormatting xmlns:xm="http://schemas.microsoft.com/office/excel/2006/main">
          <x14:cfRule type="expression" priority="2244" id="{73FBF0DA-E1E5-4980-9915-47DEF5CA9F0A}">
            <xm:f>Sampling!$F$134="Yes"</xm:f>
            <x14:dxf>
              <font>
                <b/>
                <i val="0"/>
                <color theme="9"/>
              </font>
              <fill>
                <patternFill>
                  <bgColor theme="4"/>
                </patternFill>
              </fill>
            </x14:dxf>
          </x14:cfRule>
          <xm:sqref>H126:I126</xm:sqref>
        </x14:conditionalFormatting>
        <x14:conditionalFormatting xmlns:xm="http://schemas.microsoft.com/office/excel/2006/main">
          <x14:cfRule type="expression" priority="2243" id="{D36B3B6A-7233-4A57-9E5B-95115DFC9564}">
            <xm:f>Sampling!$F$135="Yes"</xm:f>
            <x14:dxf>
              <font>
                <b/>
                <i val="0"/>
                <color theme="9"/>
              </font>
              <fill>
                <patternFill>
                  <bgColor theme="4"/>
                </patternFill>
              </fill>
            </x14:dxf>
          </x14:cfRule>
          <xm:sqref>H127:I127</xm:sqref>
        </x14:conditionalFormatting>
        <x14:conditionalFormatting xmlns:xm="http://schemas.microsoft.com/office/excel/2006/main">
          <x14:cfRule type="expression" priority="2242" id="{E96B5F01-70CE-4CA7-B383-9238F98F086F}">
            <xm:f>Sampling!$F$136="Yes"</xm:f>
            <x14:dxf>
              <font>
                <b/>
                <i val="0"/>
                <color theme="9"/>
              </font>
              <fill>
                <patternFill>
                  <bgColor theme="4"/>
                </patternFill>
              </fill>
            </x14:dxf>
          </x14:cfRule>
          <xm:sqref>H128:I128</xm:sqref>
        </x14:conditionalFormatting>
        <x14:conditionalFormatting xmlns:xm="http://schemas.microsoft.com/office/excel/2006/main">
          <x14:cfRule type="expression" priority="2241" id="{0CAC486F-911C-4CDB-A40A-95EAABB0A504}">
            <xm:f>Sampling!$F$137="Yes"</xm:f>
            <x14:dxf>
              <font>
                <b/>
                <i val="0"/>
                <color theme="9"/>
              </font>
              <fill>
                <patternFill>
                  <bgColor theme="4"/>
                </patternFill>
              </fill>
            </x14:dxf>
          </x14:cfRule>
          <xm:sqref>H129:I129</xm:sqref>
        </x14:conditionalFormatting>
        <x14:conditionalFormatting xmlns:xm="http://schemas.microsoft.com/office/excel/2006/main">
          <x14:cfRule type="expression" priority="2240" id="{9AFC36E1-7C11-47B7-8575-7E25D3053CF9}">
            <xm:f>Sampling!$F$138="Yes"</xm:f>
            <x14:dxf>
              <font>
                <b/>
                <i val="0"/>
                <color theme="9"/>
              </font>
              <fill>
                <patternFill>
                  <bgColor theme="4"/>
                </patternFill>
              </fill>
            </x14:dxf>
          </x14:cfRule>
          <xm:sqref>H130:I130</xm:sqref>
        </x14:conditionalFormatting>
        <x14:conditionalFormatting xmlns:xm="http://schemas.microsoft.com/office/excel/2006/main">
          <x14:cfRule type="expression" priority="2239" id="{353A0B48-B455-4E44-819F-B2975A4A58E1}">
            <xm:f>Sampling!$F$139="Yes"</xm:f>
            <x14:dxf>
              <font>
                <b/>
                <i val="0"/>
                <color theme="9"/>
              </font>
              <fill>
                <patternFill>
                  <bgColor theme="4"/>
                </patternFill>
              </fill>
            </x14:dxf>
          </x14:cfRule>
          <xm:sqref>H131:I131</xm:sqref>
        </x14:conditionalFormatting>
        <x14:conditionalFormatting xmlns:xm="http://schemas.microsoft.com/office/excel/2006/main">
          <x14:cfRule type="expression" priority="2238" id="{E7687ED8-D688-4D1D-8CB4-3370FB2B1889}">
            <xm:f>Sampling!$F$140="Yes"</xm:f>
            <x14:dxf>
              <font>
                <b/>
                <i val="0"/>
                <color theme="9"/>
              </font>
              <fill>
                <patternFill>
                  <bgColor theme="4"/>
                </patternFill>
              </fill>
            </x14:dxf>
          </x14:cfRule>
          <xm:sqref>H132:I132</xm:sqref>
        </x14:conditionalFormatting>
        <x14:conditionalFormatting xmlns:xm="http://schemas.microsoft.com/office/excel/2006/main">
          <x14:cfRule type="expression" priority="2237" id="{023A51D4-B883-413E-9A6F-44359CEB0434}">
            <xm:f>Sampling!$F$141="Yes"</xm:f>
            <x14:dxf>
              <font>
                <b/>
                <i val="0"/>
                <color theme="9"/>
              </font>
              <fill>
                <patternFill>
                  <bgColor theme="4"/>
                </patternFill>
              </fill>
            </x14:dxf>
          </x14:cfRule>
          <xm:sqref>H133:I133</xm:sqref>
        </x14:conditionalFormatting>
        <x14:conditionalFormatting xmlns:xm="http://schemas.microsoft.com/office/excel/2006/main">
          <x14:cfRule type="expression" priority="2236" id="{D18FB807-CFDD-4693-8C3B-9B93168B35F2}">
            <xm:f>Sampling!$F$142="Yes"</xm:f>
            <x14:dxf>
              <font>
                <b/>
                <i val="0"/>
                <color theme="9"/>
              </font>
              <fill>
                <patternFill>
                  <bgColor theme="4"/>
                </patternFill>
              </fill>
            </x14:dxf>
          </x14:cfRule>
          <xm:sqref>H134:I134</xm:sqref>
        </x14:conditionalFormatting>
        <x14:conditionalFormatting xmlns:xm="http://schemas.microsoft.com/office/excel/2006/main">
          <x14:cfRule type="expression" priority="2235" id="{8A4DE8EA-5E76-46AE-ACFD-12E0AB4D1602}">
            <xm:f>Sampling!$F$143="Yes"</xm:f>
            <x14:dxf>
              <font>
                <b/>
                <i val="0"/>
                <color theme="9"/>
              </font>
              <fill>
                <patternFill>
                  <bgColor theme="4"/>
                </patternFill>
              </fill>
            </x14:dxf>
          </x14:cfRule>
          <xm:sqref>H135:I135</xm:sqref>
        </x14:conditionalFormatting>
        <x14:conditionalFormatting xmlns:xm="http://schemas.microsoft.com/office/excel/2006/main">
          <x14:cfRule type="expression" priority="2234" id="{CDBB8F56-EC44-430A-B1B5-9C18C7FA351A}">
            <xm:f>Sampling!$F$144="Yes"</xm:f>
            <x14:dxf>
              <font>
                <b/>
                <i val="0"/>
                <color theme="9"/>
              </font>
              <fill>
                <patternFill>
                  <bgColor theme="4"/>
                </patternFill>
              </fill>
            </x14:dxf>
          </x14:cfRule>
          <xm:sqref>H136:I136</xm:sqref>
        </x14:conditionalFormatting>
        <x14:conditionalFormatting xmlns:xm="http://schemas.microsoft.com/office/excel/2006/main">
          <x14:cfRule type="expression" priority="2233" id="{33F9BE50-C665-4770-811E-30EDD93C1CDC}">
            <xm:f>Sampling!$F$145="Yes"</xm:f>
            <x14:dxf>
              <font>
                <b/>
                <i val="0"/>
                <color theme="9"/>
              </font>
              <fill>
                <patternFill>
                  <bgColor theme="4"/>
                </patternFill>
              </fill>
            </x14:dxf>
          </x14:cfRule>
          <xm:sqref>H137:I137</xm:sqref>
        </x14:conditionalFormatting>
        <x14:conditionalFormatting xmlns:xm="http://schemas.microsoft.com/office/excel/2006/main">
          <x14:cfRule type="expression" priority="2232" id="{148F19AA-32AC-4289-BBBD-A85CA6927948}">
            <xm:f>Sampling!$F$146="Yes"</xm:f>
            <x14:dxf>
              <font>
                <b/>
                <i val="0"/>
                <color theme="9"/>
              </font>
              <fill>
                <patternFill>
                  <bgColor theme="4"/>
                </patternFill>
              </fill>
            </x14:dxf>
          </x14:cfRule>
          <xm:sqref>H138:I138</xm:sqref>
        </x14:conditionalFormatting>
        <x14:conditionalFormatting xmlns:xm="http://schemas.microsoft.com/office/excel/2006/main">
          <x14:cfRule type="expression" priority="2231" id="{7E00BD4A-F1CF-4555-B541-A5895AF1BE70}">
            <xm:f>Sampling!$F$147="Yes"</xm:f>
            <x14:dxf>
              <font>
                <b/>
                <i val="0"/>
                <color theme="9"/>
              </font>
              <fill>
                <patternFill>
                  <bgColor theme="4"/>
                </patternFill>
              </fill>
            </x14:dxf>
          </x14:cfRule>
          <xm:sqref>H139:I139</xm:sqref>
        </x14:conditionalFormatting>
        <x14:conditionalFormatting xmlns:xm="http://schemas.microsoft.com/office/excel/2006/main">
          <x14:cfRule type="expression" priority="2230" id="{B83864F7-82A5-497C-B50F-9A9602C833E5}">
            <xm:f>Sampling!$F$148="Yes"</xm:f>
            <x14:dxf>
              <font>
                <b/>
                <i val="0"/>
                <color theme="9"/>
              </font>
              <fill>
                <patternFill>
                  <bgColor theme="4"/>
                </patternFill>
              </fill>
            </x14:dxf>
          </x14:cfRule>
          <xm:sqref>H140:I140</xm:sqref>
        </x14:conditionalFormatting>
        <x14:conditionalFormatting xmlns:xm="http://schemas.microsoft.com/office/excel/2006/main">
          <x14:cfRule type="expression" priority="2229" id="{0A0818D3-2280-4FFC-B0CD-7B1ADF842CF6}">
            <xm:f>Sampling!$F$149="Yes"</xm:f>
            <x14:dxf>
              <font>
                <b/>
                <i val="0"/>
                <color theme="9"/>
              </font>
              <fill>
                <patternFill>
                  <bgColor theme="4"/>
                </patternFill>
              </fill>
            </x14:dxf>
          </x14:cfRule>
          <xm:sqref>H141:I141</xm:sqref>
        </x14:conditionalFormatting>
        <x14:conditionalFormatting xmlns:xm="http://schemas.microsoft.com/office/excel/2006/main">
          <x14:cfRule type="expression" priority="2228" id="{C6165CBB-55B1-43CC-8261-9F566B76804C}">
            <xm:f>Sampling!$F$150="Yes"</xm:f>
            <x14:dxf>
              <font>
                <b/>
                <i val="0"/>
                <color theme="9"/>
              </font>
              <fill>
                <patternFill>
                  <bgColor theme="4"/>
                </patternFill>
              </fill>
            </x14:dxf>
          </x14:cfRule>
          <xm:sqref>H142:I142</xm:sqref>
        </x14:conditionalFormatting>
        <x14:conditionalFormatting xmlns:xm="http://schemas.microsoft.com/office/excel/2006/main">
          <x14:cfRule type="expression" priority="2227" id="{D86F28B4-4FCD-415E-95AA-D179D33AFE7C}">
            <xm:f>Sampling!$F$151="Yes"</xm:f>
            <x14:dxf>
              <font>
                <b/>
                <i val="0"/>
                <color theme="9"/>
              </font>
              <fill>
                <patternFill>
                  <bgColor theme="4"/>
                </patternFill>
              </fill>
            </x14:dxf>
          </x14:cfRule>
          <xm:sqref>H143:I143</xm:sqref>
        </x14:conditionalFormatting>
        <x14:conditionalFormatting xmlns:xm="http://schemas.microsoft.com/office/excel/2006/main">
          <x14:cfRule type="expression" priority="2226" id="{C0BE349F-B0B7-4630-96EF-F48083D4EDFF}">
            <xm:f>Sampling!$F$152="Yes"</xm:f>
            <x14:dxf>
              <font>
                <b/>
                <i val="0"/>
                <color theme="9"/>
              </font>
              <fill>
                <patternFill>
                  <bgColor theme="4"/>
                </patternFill>
              </fill>
            </x14:dxf>
          </x14:cfRule>
          <xm:sqref>H144:I144</xm:sqref>
        </x14:conditionalFormatting>
        <x14:conditionalFormatting xmlns:xm="http://schemas.microsoft.com/office/excel/2006/main">
          <x14:cfRule type="expression" priority="2225" id="{C091967A-4C3E-4BEB-8B15-797349CC1E31}">
            <xm:f>Sampling!$F$153="Yes"</xm:f>
            <x14:dxf>
              <font>
                <b/>
                <i val="0"/>
                <color theme="9"/>
              </font>
              <fill>
                <patternFill>
                  <bgColor theme="4"/>
                </patternFill>
              </fill>
            </x14:dxf>
          </x14:cfRule>
          <xm:sqref>H145:I145</xm:sqref>
        </x14:conditionalFormatting>
        <x14:conditionalFormatting xmlns:xm="http://schemas.microsoft.com/office/excel/2006/main">
          <x14:cfRule type="expression" priority="2224" id="{34D42933-9549-40D9-BD11-B528D71C2967}">
            <xm:f>Sampling!$F$154="Yes"</xm:f>
            <x14:dxf>
              <font>
                <b/>
                <i val="0"/>
                <color theme="9"/>
              </font>
              <fill>
                <patternFill>
                  <bgColor theme="4"/>
                </patternFill>
              </fill>
            </x14:dxf>
          </x14:cfRule>
          <xm:sqref>H146:I146</xm:sqref>
        </x14:conditionalFormatting>
        <x14:conditionalFormatting xmlns:xm="http://schemas.microsoft.com/office/excel/2006/main">
          <x14:cfRule type="expression" priority="2223" id="{9E70A68A-7016-4234-A4AC-2CD9EA2B093A}">
            <xm:f>Sampling!$F$155="Yes"</xm:f>
            <x14:dxf>
              <font>
                <b/>
                <i val="0"/>
                <color theme="9"/>
              </font>
              <fill>
                <patternFill>
                  <bgColor theme="4"/>
                </patternFill>
              </fill>
            </x14:dxf>
          </x14:cfRule>
          <xm:sqref>H147:I147</xm:sqref>
        </x14:conditionalFormatting>
        <x14:conditionalFormatting xmlns:xm="http://schemas.microsoft.com/office/excel/2006/main">
          <x14:cfRule type="expression" priority="2222" id="{9AD816F1-D9A5-4AEB-8B86-3844A9EFE6EC}">
            <xm:f>Sampling!$F$156="Yes"</xm:f>
            <x14:dxf>
              <font>
                <b/>
                <i val="0"/>
                <color theme="9"/>
              </font>
              <fill>
                <patternFill>
                  <bgColor theme="4"/>
                </patternFill>
              </fill>
            </x14:dxf>
          </x14:cfRule>
          <xm:sqref>H148:I148</xm:sqref>
        </x14:conditionalFormatting>
        <x14:conditionalFormatting xmlns:xm="http://schemas.microsoft.com/office/excel/2006/main">
          <x14:cfRule type="expression" priority="2221" id="{E3B39F81-F151-4C18-885A-44375C923EAA}">
            <xm:f>Sampling!$F$157="Yes"</xm:f>
            <x14:dxf>
              <font>
                <b/>
                <i val="0"/>
                <color theme="9"/>
              </font>
              <fill>
                <patternFill>
                  <bgColor theme="4"/>
                </patternFill>
              </fill>
            </x14:dxf>
          </x14:cfRule>
          <xm:sqref>H149:I149</xm:sqref>
        </x14:conditionalFormatting>
        <x14:conditionalFormatting xmlns:xm="http://schemas.microsoft.com/office/excel/2006/main">
          <x14:cfRule type="expression" priority="2208" id="{C36E01C2-48F3-4B63-958D-141B79A30953}">
            <xm:f>Sampling!$F$158="Yes"</xm:f>
            <x14:dxf>
              <font>
                <b/>
                <i val="0"/>
                <color theme="9"/>
              </font>
              <fill>
                <patternFill>
                  <bgColor theme="4"/>
                </patternFill>
              </fill>
            </x14:dxf>
          </x14:cfRule>
          <xm:sqref>H150:I150</xm:sqref>
        </x14:conditionalFormatting>
        <x14:conditionalFormatting xmlns:xm="http://schemas.microsoft.com/office/excel/2006/main">
          <x14:cfRule type="expression" priority="2207" id="{8F7DB70D-5447-4CD5-88A0-6D47A011B5E4}">
            <xm:f>Sampling!$F$159="Yes"</xm:f>
            <x14:dxf>
              <font>
                <b/>
                <i val="0"/>
                <color theme="9"/>
              </font>
              <fill>
                <patternFill>
                  <bgColor theme="4"/>
                </patternFill>
              </fill>
            </x14:dxf>
          </x14:cfRule>
          <xm:sqref>H151:I151</xm:sqref>
        </x14:conditionalFormatting>
        <x14:conditionalFormatting xmlns:xm="http://schemas.microsoft.com/office/excel/2006/main">
          <x14:cfRule type="expression" priority="2206" id="{3315D219-5AC9-4C86-BF40-4DACC9F914C0}">
            <xm:f>Sampling!$F$160="Yes"</xm:f>
            <x14:dxf>
              <font>
                <b/>
                <i val="0"/>
                <color theme="9"/>
              </font>
              <fill>
                <patternFill>
                  <bgColor theme="4"/>
                </patternFill>
              </fill>
            </x14:dxf>
          </x14:cfRule>
          <xm:sqref>H152:I152</xm:sqref>
        </x14:conditionalFormatting>
        <x14:conditionalFormatting xmlns:xm="http://schemas.microsoft.com/office/excel/2006/main">
          <x14:cfRule type="expression" priority="2205" id="{AF426F2E-5DAF-4775-B4DB-F007B27E1F6F}">
            <xm:f>Sampling!$F$161="Yes"</xm:f>
            <x14:dxf>
              <font>
                <b/>
                <i val="0"/>
                <color theme="9"/>
              </font>
              <fill>
                <patternFill>
                  <bgColor theme="4"/>
                </patternFill>
              </fill>
            </x14:dxf>
          </x14:cfRule>
          <xm:sqref>H153:I153</xm:sqref>
        </x14:conditionalFormatting>
        <x14:conditionalFormatting xmlns:xm="http://schemas.microsoft.com/office/excel/2006/main">
          <x14:cfRule type="expression" priority="2204" id="{1CD34E0A-FA38-47F9-85AE-C332B4F25788}">
            <xm:f>Sampling!$F$162="Yes"</xm:f>
            <x14:dxf>
              <font>
                <b/>
                <i val="0"/>
                <color theme="9"/>
              </font>
              <fill>
                <patternFill>
                  <bgColor theme="4"/>
                </patternFill>
              </fill>
            </x14:dxf>
          </x14:cfRule>
          <xm:sqref>H154:I154</xm:sqref>
        </x14:conditionalFormatting>
        <x14:conditionalFormatting xmlns:xm="http://schemas.microsoft.com/office/excel/2006/main">
          <x14:cfRule type="expression" priority="2203" id="{CC8CF1DF-7B40-4079-BAC5-3B3DC48EC8DB}">
            <xm:f>Sampling!$F$163="Yes"</xm:f>
            <x14:dxf>
              <font>
                <b/>
                <i val="0"/>
                <color theme="9"/>
              </font>
              <fill>
                <patternFill>
                  <bgColor theme="4"/>
                </patternFill>
              </fill>
            </x14:dxf>
          </x14:cfRule>
          <xm:sqref>H155:I155</xm:sqref>
        </x14:conditionalFormatting>
        <x14:conditionalFormatting xmlns:xm="http://schemas.microsoft.com/office/excel/2006/main">
          <x14:cfRule type="expression" priority="2202" id="{DDAA9B9C-769A-4DAF-9547-2CB44616C754}">
            <xm:f>Sampling!$F$164="Yes"</xm:f>
            <x14:dxf>
              <font>
                <b/>
                <i val="0"/>
                <color theme="9"/>
              </font>
              <fill>
                <patternFill>
                  <bgColor theme="4"/>
                </patternFill>
              </fill>
            </x14:dxf>
          </x14:cfRule>
          <xm:sqref>H156:I156</xm:sqref>
        </x14:conditionalFormatting>
        <x14:conditionalFormatting xmlns:xm="http://schemas.microsoft.com/office/excel/2006/main">
          <x14:cfRule type="expression" priority="2201" id="{D839E515-8487-4241-AEE2-3F1D02E5C6A2}">
            <xm:f>Sampling!$F$165="Yes"</xm:f>
            <x14:dxf>
              <font>
                <b/>
                <i val="0"/>
                <color theme="9"/>
              </font>
              <fill>
                <patternFill>
                  <bgColor theme="4"/>
                </patternFill>
              </fill>
            </x14:dxf>
          </x14:cfRule>
          <xm:sqref>H157:I157</xm:sqref>
        </x14:conditionalFormatting>
        <x14:conditionalFormatting xmlns:xm="http://schemas.microsoft.com/office/excel/2006/main">
          <x14:cfRule type="expression" priority="2200" id="{DCE41B01-46B7-4040-AF16-68D6FF3A6341}">
            <xm:f>Sampling!$F$166="Yes"</xm:f>
            <x14:dxf>
              <font>
                <b/>
                <i val="0"/>
                <color theme="9"/>
              </font>
              <fill>
                <patternFill>
                  <bgColor theme="4"/>
                </patternFill>
              </fill>
            </x14:dxf>
          </x14:cfRule>
          <xm:sqref>H158:I158</xm:sqref>
        </x14:conditionalFormatting>
        <x14:conditionalFormatting xmlns:xm="http://schemas.microsoft.com/office/excel/2006/main">
          <x14:cfRule type="expression" priority="2199" id="{D24BE5C2-2924-435B-8B01-06A6C4BE0540}">
            <xm:f>Sampling!$F$167="Yes"</xm:f>
            <x14:dxf>
              <font>
                <b/>
                <i val="0"/>
                <color theme="9"/>
              </font>
              <fill>
                <patternFill>
                  <bgColor theme="4"/>
                </patternFill>
              </fill>
            </x14:dxf>
          </x14:cfRule>
          <xm:sqref>H159:I159</xm:sqref>
        </x14:conditionalFormatting>
        <x14:conditionalFormatting xmlns:xm="http://schemas.microsoft.com/office/excel/2006/main">
          <x14:cfRule type="expression" priority="2198" id="{B6C81821-6E2A-40C7-94BE-31ECA0C86F25}">
            <xm:f>Sampling!$F$168="Yes"</xm:f>
            <x14:dxf>
              <font>
                <b/>
                <i val="0"/>
                <color theme="9"/>
              </font>
              <fill>
                <patternFill>
                  <bgColor theme="4"/>
                </patternFill>
              </fill>
            </x14:dxf>
          </x14:cfRule>
          <xm:sqref>H160:I160</xm:sqref>
        </x14:conditionalFormatting>
        <x14:conditionalFormatting xmlns:xm="http://schemas.microsoft.com/office/excel/2006/main">
          <x14:cfRule type="expression" priority="2197" id="{ECA0E1C3-0B78-4EF0-94AB-65D4AE9A4476}">
            <xm:f>Sampling!$F$169="Yes"</xm:f>
            <x14:dxf>
              <font>
                <b/>
                <i val="0"/>
                <color theme="9"/>
              </font>
              <fill>
                <patternFill>
                  <bgColor theme="4"/>
                </patternFill>
              </fill>
            </x14:dxf>
          </x14:cfRule>
          <xm:sqref>H161:I161</xm:sqref>
        </x14:conditionalFormatting>
        <x14:conditionalFormatting xmlns:xm="http://schemas.microsoft.com/office/excel/2006/main">
          <x14:cfRule type="expression" priority="2196" id="{D75939C5-C319-4FD4-AA23-0DD566204E62}">
            <xm:f>Sampling!$F$170="Yes"</xm:f>
            <x14:dxf>
              <font>
                <b/>
                <i val="0"/>
                <color theme="9"/>
              </font>
              <fill>
                <patternFill>
                  <bgColor theme="4"/>
                </patternFill>
              </fill>
            </x14:dxf>
          </x14:cfRule>
          <xm:sqref>H162:I162</xm:sqref>
        </x14:conditionalFormatting>
        <x14:conditionalFormatting xmlns:xm="http://schemas.microsoft.com/office/excel/2006/main">
          <x14:cfRule type="expression" priority="2195" id="{3B55F787-499B-4BF9-9317-22C777A02A4F}">
            <xm:f>Sampling!$F$171="Yes"</xm:f>
            <x14:dxf>
              <font>
                <b/>
                <i val="0"/>
                <color theme="9"/>
              </font>
              <fill>
                <patternFill>
                  <bgColor theme="4"/>
                </patternFill>
              </fill>
            </x14:dxf>
          </x14:cfRule>
          <xm:sqref>H163:I163</xm:sqref>
        </x14:conditionalFormatting>
        <x14:conditionalFormatting xmlns:xm="http://schemas.microsoft.com/office/excel/2006/main">
          <x14:cfRule type="expression" priority="2194" id="{060105A4-E08B-4D4C-985E-F40CBD377F7B}">
            <xm:f>Sampling!$F$172="Yes"</xm:f>
            <x14:dxf>
              <font>
                <b/>
                <i val="0"/>
                <color theme="9"/>
              </font>
              <fill>
                <patternFill>
                  <bgColor theme="4"/>
                </patternFill>
              </fill>
            </x14:dxf>
          </x14:cfRule>
          <xm:sqref>H164:I164</xm:sqref>
        </x14:conditionalFormatting>
        <x14:conditionalFormatting xmlns:xm="http://schemas.microsoft.com/office/excel/2006/main">
          <x14:cfRule type="expression" priority="2193" id="{BB5A3673-7C17-4AA4-B2BD-DA5AEC6F255F}">
            <xm:f>Sampling!$F$173="Yes"</xm:f>
            <x14:dxf>
              <font>
                <b/>
                <i val="0"/>
                <color theme="9"/>
              </font>
              <fill>
                <patternFill>
                  <bgColor theme="4"/>
                </patternFill>
              </fill>
            </x14:dxf>
          </x14:cfRule>
          <xm:sqref>H165:I165</xm:sqref>
        </x14:conditionalFormatting>
        <x14:conditionalFormatting xmlns:xm="http://schemas.microsoft.com/office/excel/2006/main">
          <x14:cfRule type="expression" priority="2192" id="{D6926CA9-D4CA-41EF-BCF1-E0631DF820AF}">
            <xm:f>Sampling!$F$174="Yes"</xm:f>
            <x14:dxf>
              <font>
                <b/>
                <i val="0"/>
                <color theme="9"/>
              </font>
              <fill>
                <patternFill>
                  <bgColor theme="4"/>
                </patternFill>
              </fill>
            </x14:dxf>
          </x14:cfRule>
          <xm:sqref>H166:I166</xm:sqref>
        </x14:conditionalFormatting>
        <x14:conditionalFormatting xmlns:xm="http://schemas.microsoft.com/office/excel/2006/main">
          <x14:cfRule type="expression" priority="2191" id="{DA23D97D-BDD2-4702-A5F9-8289E1E99809}">
            <xm:f>Sampling!$F$175="Yes"</xm:f>
            <x14:dxf>
              <font>
                <b/>
                <i val="0"/>
                <color theme="9"/>
              </font>
              <fill>
                <patternFill>
                  <bgColor theme="4"/>
                </patternFill>
              </fill>
            </x14:dxf>
          </x14:cfRule>
          <xm:sqref>H167:I167</xm:sqref>
        </x14:conditionalFormatting>
        <x14:conditionalFormatting xmlns:xm="http://schemas.microsoft.com/office/excel/2006/main">
          <x14:cfRule type="expression" priority="2190" id="{4023391C-1470-4608-A4A5-24C07A80F1A9}">
            <xm:f>Sampling!$F$176="Yes"</xm:f>
            <x14:dxf>
              <font>
                <b/>
                <i val="0"/>
                <color theme="9"/>
              </font>
              <fill>
                <patternFill>
                  <bgColor theme="4"/>
                </patternFill>
              </fill>
            </x14:dxf>
          </x14:cfRule>
          <xm:sqref>H168:I168</xm:sqref>
        </x14:conditionalFormatting>
        <x14:conditionalFormatting xmlns:xm="http://schemas.microsoft.com/office/excel/2006/main">
          <x14:cfRule type="expression" priority="2189" id="{C8D05557-7251-48EC-B248-594433395266}">
            <xm:f>Sampling!$F$177="Yes"</xm:f>
            <x14:dxf>
              <font>
                <b/>
                <i val="0"/>
                <color theme="9"/>
              </font>
              <fill>
                <patternFill>
                  <bgColor theme="4"/>
                </patternFill>
              </fill>
            </x14:dxf>
          </x14:cfRule>
          <xm:sqref>H169:I169</xm:sqref>
        </x14:conditionalFormatting>
        <x14:conditionalFormatting xmlns:xm="http://schemas.microsoft.com/office/excel/2006/main">
          <x14:cfRule type="expression" priority="2188" id="{2BB88D58-FB9D-47A8-ADCE-084BF9872AA8}">
            <xm:f>Sampling!$F$178="Yes"</xm:f>
            <x14:dxf>
              <font>
                <b/>
                <i val="0"/>
                <color theme="9"/>
              </font>
              <fill>
                <patternFill>
                  <bgColor theme="4"/>
                </patternFill>
              </fill>
            </x14:dxf>
          </x14:cfRule>
          <xm:sqref>H170:I170</xm:sqref>
        </x14:conditionalFormatting>
        <x14:conditionalFormatting xmlns:xm="http://schemas.microsoft.com/office/excel/2006/main">
          <x14:cfRule type="expression" priority="2187" id="{4D89BDC8-8D45-4230-900B-75D50A0DD6E5}">
            <xm:f>Sampling!$F$179="Yes"</xm:f>
            <x14:dxf>
              <font>
                <b/>
                <i val="0"/>
                <color theme="9"/>
              </font>
              <fill>
                <patternFill>
                  <bgColor theme="4"/>
                </patternFill>
              </fill>
            </x14:dxf>
          </x14:cfRule>
          <xm:sqref>H171:I171</xm:sqref>
        </x14:conditionalFormatting>
        <x14:conditionalFormatting xmlns:xm="http://schemas.microsoft.com/office/excel/2006/main">
          <x14:cfRule type="expression" priority="2186" id="{F402E7AD-96DA-48B7-AAA2-B35EAA9C34B1}">
            <xm:f>Sampling!$F$180="Yes"</xm:f>
            <x14:dxf>
              <font>
                <b/>
                <i val="0"/>
                <color theme="9"/>
              </font>
              <fill>
                <patternFill>
                  <bgColor theme="4"/>
                </patternFill>
              </fill>
            </x14:dxf>
          </x14:cfRule>
          <xm:sqref>H172:I172</xm:sqref>
        </x14:conditionalFormatting>
        <x14:conditionalFormatting xmlns:xm="http://schemas.microsoft.com/office/excel/2006/main">
          <x14:cfRule type="expression" priority="2185" id="{91162720-627B-44D6-A125-0BFB17537226}">
            <xm:f>Sampling!$F$181="Yes"</xm:f>
            <x14:dxf>
              <font>
                <b/>
                <i val="0"/>
                <color theme="9"/>
              </font>
              <fill>
                <patternFill>
                  <bgColor theme="4"/>
                </patternFill>
              </fill>
            </x14:dxf>
          </x14:cfRule>
          <xm:sqref>H173:I173</xm:sqref>
        </x14:conditionalFormatting>
        <x14:conditionalFormatting xmlns:xm="http://schemas.microsoft.com/office/excel/2006/main">
          <x14:cfRule type="expression" priority="2184" id="{194D7B00-8D75-4228-B2E1-7DC43226EC2A}">
            <xm:f>Sampling!$F$182="Yes"</xm:f>
            <x14:dxf>
              <font>
                <b/>
                <i val="0"/>
                <color theme="9"/>
              </font>
              <fill>
                <patternFill>
                  <bgColor theme="4"/>
                </patternFill>
              </fill>
            </x14:dxf>
          </x14:cfRule>
          <xm:sqref>H174:I174</xm:sqref>
        </x14:conditionalFormatting>
        <x14:conditionalFormatting xmlns:xm="http://schemas.microsoft.com/office/excel/2006/main">
          <x14:cfRule type="expression" priority="2183" id="{B668E146-51A4-4F7C-9098-177FB613EF5B}">
            <xm:f>Sampling!$F$183="Yes"</xm:f>
            <x14:dxf>
              <font>
                <b/>
                <i val="0"/>
                <color theme="9"/>
              </font>
              <fill>
                <patternFill>
                  <bgColor theme="4"/>
                </patternFill>
              </fill>
            </x14:dxf>
          </x14:cfRule>
          <xm:sqref>H175:I175</xm:sqref>
        </x14:conditionalFormatting>
        <x14:conditionalFormatting xmlns:xm="http://schemas.microsoft.com/office/excel/2006/main">
          <x14:cfRule type="expression" priority="2182" id="{7DE6A8EB-DC69-4D9C-B14A-966D80F09C87}">
            <xm:f>Sampling!$F$184="Yes"</xm:f>
            <x14:dxf>
              <font>
                <b/>
                <i val="0"/>
                <color theme="9"/>
              </font>
              <fill>
                <patternFill>
                  <bgColor theme="4"/>
                </patternFill>
              </fill>
            </x14:dxf>
          </x14:cfRule>
          <xm:sqref>H176:I176</xm:sqref>
        </x14:conditionalFormatting>
        <x14:conditionalFormatting xmlns:xm="http://schemas.microsoft.com/office/excel/2006/main">
          <x14:cfRule type="expression" priority="2181" id="{E90EB175-01F7-45C9-8D3D-86ECB1F7B1B5}">
            <xm:f>Sampling!$F$185="Yes"</xm:f>
            <x14:dxf>
              <font>
                <b/>
                <i val="0"/>
                <color theme="9"/>
              </font>
              <fill>
                <patternFill>
                  <bgColor theme="4"/>
                </patternFill>
              </fill>
            </x14:dxf>
          </x14:cfRule>
          <xm:sqref>H177:I177</xm:sqref>
        </x14:conditionalFormatting>
        <x14:conditionalFormatting xmlns:xm="http://schemas.microsoft.com/office/excel/2006/main">
          <x14:cfRule type="expression" priority="2180" id="{D69A4335-82EF-4550-A205-F0E0C4B2BF9C}">
            <xm:f>Sampling!$F$186="Yes"</xm:f>
            <x14:dxf>
              <font>
                <b/>
                <i val="0"/>
                <color theme="9"/>
              </font>
              <fill>
                <patternFill>
                  <bgColor theme="4"/>
                </patternFill>
              </fill>
            </x14:dxf>
          </x14:cfRule>
          <xm:sqref>H178:I178</xm:sqref>
        </x14:conditionalFormatting>
        <x14:conditionalFormatting xmlns:xm="http://schemas.microsoft.com/office/excel/2006/main">
          <x14:cfRule type="expression" priority="2179" id="{0B85823B-8415-4496-8F12-C7E069CAEC17}">
            <xm:f>Sampling!$F$187="Yes"</xm:f>
            <x14:dxf>
              <font>
                <b/>
                <i val="0"/>
                <color theme="9"/>
              </font>
              <fill>
                <patternFill>
                  <bgColor theme="4"/>
                </patternFill>
              </fill>
            </x14:dxf>
          </x14:cfRule>
          <xm:sqref>H179:I179</xm:sqref>
        </x14:conditionalFormatting>
        <x14:conditionalFormatting xmlns:xm="http://schemas.microsoft.com/office/excel/2006/main">
          <x14:cfRule type="expression" priority="2178" id="{22193DF5-C5C6-4A61-9A41-F6EBFF81AD01}">
            <xm:f>Sampling!$F$188="Yes"</xm:f>
            <x14:dxf>
              <font>
                <b/>
                <i val="0"/>
                <color theme="9"/>
              </font>
              <fill>
                <patternFill>
                  <bgColor theme="4"/>
                </patternFill>
              </fill>
            </x14:dxf>
          </x14:cfRule>
          <xm:sqref>H180:I180</xm:sqref>
        </x14:conditionalFormatting>
        <x14:conditionalFormatting xmlns:xm="http://schemas.microsoft.com/office/excel/2006/main">
          <x14:cfRule type="expression" priority="2177" id="{9D65258D-A518-4711-BF28-527132236DAC}">
            <xm:f>Sampling!$F$189="Yes"</xm:f>
            <x14:dxf>
              <font>
                <b/>
                <i val="0"/>
                <color theme="9"/>
              </font>
              <fill>
                <patternFill>
                  <bgColor theme="4"/>
                </patternFill>
              </fill>
            </x14:dxf>
          </x14:cfRule>
          <xm:sqref>H181:I181</xm:sqref>
        </x14:conditionalFormatting>
        <x14:conditionalFormatting xmlns:xm="http://schemas.microsoft.com/office/excel/2006/main">
          <x14:cfRule type="expression" priority="2176" id="{DFB4391E-0D56-4BA5-A396-26288FAA24B0}">
            <xm:f>Sampling!$F$190="Yes"</xm:f>
            <x14:dxf>
              <font>
                <b/>
                <i val="0"/>
                <color theme="9"/>
              </font>
              <fill>
                <patternFill>
                  <bgColor theme="4"/>
                </patternFill>
              </fill>
            </x14:dxf>
          </x14:cfRule>
          <xm:sqref>H182:I182</xm:sqref>
        </x14:conditionalFormatting>
        <x14:conditionalFormatting xmlns:xm="http://schemas.microsoft.com/office/excel/2006/main">
          <x14:cfRule type="expression" priority="2175" id="{6ED840E2-736C-4414-933B-943D29C09FC6}">
            <xm:f>Sampling!$F$191="Yes"</xm:f>
            <x14:dxf>
              <font>
                <b/>
                <i val="0"/>
                <color theme="9"/>
              </font>
              <fill>
                <patternFill>
                  <bgColor theme="4"/>
                </patternFill>
              </fill>
            </x14:dxf>
          </x14:cfRule>
          <xm:sqref>H183:I183</xm:sqref>
        </x14:conditionalFormatting>
        <x14:conditionalFormatting xmlns:xm="http://schemas.microsoft.com/office/excel/2006/main">
          <x14:cfRule type="expression" priority="2174" id="{781CC811-A594-4BE2-9510-C54DF9C8CA8A}">
            <xm:f>Sampling!$F$192="Yes"</xm:f>
            <x14:dxf>
              <font>
                <b/>
                <i val="0"/>
                <color theme="9"/>
              </font>
              <fill>
                <patternFill>
                  <bgColor theme="4"/>
                </patternFill>
              </fill>
            </x14:dxf>
          </x14:cfRule>
          <xm:sqref>H184:I184</xm:sqref>
        </x14:conditionalFormatting>
        <x14:conditionalFormatting xmlns:xm="http://schemas.microsoft.com/office/excel/2006/main">
          <x14:cfRule type="expression" priority="2173" id="{A48906BD-708E-4674-981E-9BDBBD2A94E5}">
            <xm:f>Sampling!$F$193="Yes"</xm:f>
            <x14:dxf>
              <font>
                <b/>
                <i val="0"/>
                <color theme="9"/>
              </font>
              <fill>
                <patternFill>
                  <bgColor theme="4"/>
                </patternFill>
              </fill>
            </x14:dxf>
          </x14:cfRule>
          <xm:sqref>H185:I185</xm:sqref>
        </x14:conditionalFormatting>
        <x14:conditionalFormatting xmlns:xm="http://schemas.microsoft.com/office/excel/2006/main">
          <x14:cfRule type="expression" priority="2172" id="{2433C6D9-14C0-4CAD-B54A-038D28D853B3}">
            <xm:f>Sampling!$F$194="Yes"</xm:f>
            <x14:dxf>
              <font>
                <b/>
                <i val="0"/>
                <color theme="9"/>
              </font>
              <fill>
                <patternFill>
                  <bgColor theme="4"/>
                </patternFill>
              </fill>
            </x14:dxf>
          </x14:cfRule>
          <xm:sqref>H186:I186</xm:sqref>
        </x14:conditionalFormatting>
        <x14:conditionalFormatting xmlns:xm="http://schemas.microsoft.com/office/excel/2006/main">
          <x14:cfRule type="expression" priority="2171" id="{8C1395C8-095B-4591-9F70-A02CF3BEC535}">
            <xm:f>Sampling!$F$195="Yes"</xm:f>
            <x14:dxf>
              <font>
                <b/>
                <i val="0"/>
                <color theme="9"/>
              </font>
              <fill>
                <patternFill>
                  <bgColor theme="4"/>
                </patternFill>
              </fill>
            </x14:dxf>
          </x14:cfRule>
          <xm:sqref>H187:I187</xm:sqref>
        </x14:conditionalFormatting>
        <x14:conditionalFormatting xmlns:xm="http://schemas.microsoft.com/office/excel/2006/main">
          <x14:cfRule type="expression" priority="2170" id="{CD879579-F742-4108-A85B-4B612015229C}">
            <xm:f>Sampling!$F$196="Yes"</xm:f>
            <x14:dxf>
              <font>
                <b/>
                <i val="0"/>
                <color theme="9"/>
              </font>
              <fill>
                <patternFill>
                  <bgColor theme="4"/>
                </patternFill>
              </fill>
            </x14:dxf>
          </x14:cfRule>
          <xm:sqref>H188:I188</xm:sqref>
        </x14:conditionalFormatting>
        <x14:conditionalFormatting xmlns:xm="http://schemas.microsoft.com/office/excel/2006/main">
          <x14:cfRule type="expression" priority="2169" id="{A40092DF-E02C-4334-866C-2693F90A9D69}">
            <xm:f>Sampling!$F$197="Yes"</xm:f>
            <x14:dxf>
              <font>
                <b/>
                <i val="0"/>
                <color theme="9"/>
              </font>
              <fill>
                <patternFill>
                  <bgColor theme="4"/>
                </patternFill>
              </fill>
            </x14:dxf>
          </x14:cfRule>
          <xm:sqref>H189:I189</xm:sqref>
        </x14:conditionalFormatting>
        <x14:conditionalFormatting xmlns:xm="http://schemas.microsoft.com/office/excel/2006/main">
          <x14:cfRule type="expression" priority="2168" id="{B744C4A3-70CE-4BF4-8F33-1FE7869783A5}">
            <xm:f>Sampling!$F$198="Yes"</xm:f>
            <x14:dxf>
              <font>
                <b/>
                <i val="0"/>
                <color theme="9"/>
              </font>
              <fill>
                <patternFill>
                  <bgColor theme="4"/>
                </patternFill>
              </fill>
            </x14:dxf>
          </x14:cfRule>
          <xm:sqref>H190:I190</xm:sqref>
        </x14:conditionalFormatting>
        <x14:conditionalFormatting xmlns:xm="http://schemas.microsoft.com/office/excel/2006/main">
          <x14:cfRule type="expression" priority="2167" id="{DA576A55-CB4F-41F6-819B-C50DE1FC5165}">
            <xm:f>Sampling!$F$199="Yes"</xm:f>
            <x14:dxf>
              <font>
                <b/>
                <i val="0"/>
                <color theme="9"/>
              </font>
              <fill>
                <patternFill>
                  <bgColor theme="4"/>
                </patternFill>
              </fill>
            </x14:dxf>
          </x14:cfRule>
          <xm:sqref>H191:I191</xm:sqref>
        </x14:conditionalFormatting>
        <x14:conditionalFormatting xmlns:xm="http://schemas.microsoft.com/office/excel/2006/main">
          <x14:cfRule type="expression" priority="2166" id="{3B913960-0651-4922-AC49-D3623F4A42F6}">
            <xm:f>Sampling!$F$200="Yes"</xm:f>
            <x14:dxf>
              <font>
                <b/>
                <i val="0"/>
                <color theme="9"/>
              </font>
              <fill>
                <patternFill>
                  <bgColor theme="4"/>
                </patternFill>
              </fill>
            </x14:dxf>
          </x14:cfRule>
          <xm:sqref>H192:I192</xm:sqref>
        </x14:conditionalFormatting>
        <x14:conditionalFormatting xmlns:xm="http://schemas.microsoft.com/office/excel/2006/main">
          <x14:cfRule type="expression" priority="2165" id="{A9A5537D-4138-4CE1-8F2B-D9E3540C1F3D}">
            <xm:f>Sampling!$F$201="Yes"</xm:f>
            <x14:dxf>
              <font>
                <b/>
                <i val="0"/>
                <color theme="9"/>
              </font>
              <fill>
                <patternFill>
                  <bgColor theme="4"/>
                </patternFill>
              </fill>
            </x14:dxf>
          </x14:cfRule>
          <xm:sqref>H193:I193</xm:sqref>
        </x14:conditionalFormatting>
        <x14:conditionalFormatting xmlns:xm="http://schemas.microsoft.com/office/excel/2006/main">
          <x14:cfRule type="expression" priority="2164" id="{D0B96C65-31E8-4B52-8B0E-82F88E523423}">
            <xm:f>Sampling!$F$202="Yes"</xm:f>
            <x14:dxf>
              <font>
                <b/>
                <i val="0"/>
                <color theme="9"/>
              </font>
              <fill>
                <patternFill>
                  <bgColor theme="4"/>
                </patternFill>
              </fill>
            </x14:dxf>
          </x14:cfRule>
          <xm:sqref>H194:I194</xm:sqref>
        </x14:conditionalFormatting>
        <x14:conditionalFormatting xmlns:xm="http://schemas.microsoft.com/office/excel/2006/main">
          <x14:cfRule type="expression" priority="2163" id="{460CBB0C-F880-4031-9F9C-ABE50D13199C}">
            <xm:f>Sampling!$F$203="Yes"</xm:f>
            <x14:dxf>
              <font>
                <b/>
                <i val="0"/>
                <color theme="9"/>
              </font>
              <fill>
                <patternFill>
                  <bgColor theme="4"/>
                </patternFill>
              </fill>
            </x14:dxf>
          </x14:cfRule>
          <xm:sqref>H195:I195</xm:sqref>
        </x14:conditionalFormatting>
        <x14:conditionalFormatting xmlns:xm="http://schemas.microsoft.com/office/excel/2006/main">
          <x14:cfRule type="expression" priority="2162" id="{F328C808-BB17-4185-B246-03E746BAA2D7}">
            <xm:f>Sampling!$F$204="Yes"</xm:f>
            <x14:dxf>
              <font>
                <b/>
                <i val="0"/>
                <color theme="9"/>
              </font>
              <fill>
                <patternFill>
                  <bgColor theme="4"/>
                </patternFill>
              </fill>
            </x14:dxf>
          </x14:cfRule>
          <xm:sqref>H196:I196</xm:sqref>
        </x14:conditionalFormatting>
        <x14:conditionalFormatting xmlns:xm="http://schemas.microsoft.com/office/excel/2006/main">
          <x14:cfRule type="expression" priority="2161" id="{BC4029A6-9CEB-4BD7-983D-51D02E43E027}">
            <xm:f>Sampling!$F$205="Yes"</xm:f>
            <x14:dxf>
              <font>
                <b/>
                <i val="0"/>
                <color theme="9"/>
              </font>
              <fill>
                <patternFill>
                  <bgColor theme="4"/>
                </patternFill>
              </fill>
            </x14:dxf>
          </x14:cfRule>
          <xm:sqref>H197:I197</xm:sqref>
        </x14:conditionalFormatting>
        <x14:conditionalFormatting xmlns:xm="http://schemas.microsoft.com/office/excel/2006/main">
          <x14:cfRule type="expression" priority="2160" id="{8A789B37-59C0-4DB0-850D-DBF2ECDEDCB7}">
            <xm:f>Sampling!$F$206="Yes"</xm:f>
            <x14:dxf>
              <font>
                <b/>
                <i val="0"/>
                <color theme="9"/>
              </font>
              <fill>
                <patternFill>
                  <bgColor theme="4"/>
                </patternFill>
              </fill>
            </x14:dxf>
          </x14:cfRule>
          <xm:sqref>H198:I198</xm:sqref>
        </x14:conditionalFormatting>
        <x14:conditionalFormatting xmlns:xm="http://schemas.microsoft.com/office/excel/2006/main">
          <x14:cfRule type="expression" priority="2159" id="{A3769A1C-1452-42C0-A0C4-C49AA407D2DF}">
            <xm:f>Sampling!$F$207="Yes"</xm:f>
            <x14:dxf>
              <font>
                <b/>
                <i val="0"/>
                <color theme="9"/>
              </font>
              <fill>
                <patternFill>
                  <bgColor theme="4"/>
                </patternFill>
              </fill>
            </x14:dxf>
          </x14:cfRule>
          <xm:sqref>H199:I199</xm:sqref>
        </x14:conditionalFormatting>
        <x14:conditionalFormatting xmlns:xm="http://schemas.microsoft.com/office/excel/2006/main">
          <x14:cfRule type="expression" priority="2158" id="{DB51D535-DF59-4033-93BF-C27D805E26AC}">
            <xm:f>Sampling!$F$208="Yes"</xm:f>
            <x14:dxf>
              <font>
                <b/>
                <i val="0"/>
                <color theme="9"/>
              </font>
              <fill>
                <patternFill>
                  <bgColor theme="4"/>
                </patternFill>
              </fill>
            </x14:dxf>
          </x14:cfRule>
          <xm:sqref>H200:I200</xm:sqref>
        </x14:conditionalFormatting>
        <x14:conditionalFormatting xmlns:xm="http://schemas.microsoft.com/office/excel/2006/main">
          <x14:cfRule type="expression" priority="2157" id="{13AD04BA-869C-4EBB-BB06-3C4C84F2B8C0}">
            <xm:f>Sampling!$F$209="Yes"</xm:f>
            <x14:dxf>
              <font>
                <b/>
                <i val="0"/>
                <color theme="9"/>
              </font>
              <fill>
                <patternFill>
                  <bgColor theme="4"/>
                </patternFill>
              </fill>
            </x14:dxf>
          </x14:cfRule>
          <xm:sqref>H201:I201</xm:sqref>
        </x14:conditionalFormatting>
        <x14:conditionalFormatting xmlns:xm="http://schemas.microsoft.com/office/excel/2006/main">
          <x14:cfRule type="expression" priority="2156" id="{80847456-C129-41B4-900B-E18BFAC772F6}">
            <xm:f>Sampling!$F$210="Yes"</xm:f>
            <x14:dxf>
              <font>
                <b/>
                <i val="0"/>
                <color theme="9"/>
              </font>
              <fill>
                <patternFill>
                  <bgColor theme="4"/>
                </patternFill>
              </fill>
            </x14:dxf>
          </x14:cfRule>
          <xm:sqref>H202:I202</xm:sqref>
        </x14:conditionalFormatting>
        <x14:conditionalFormatting xmlns:xm="http://schemas.microsoft.com/office/excel/2006/main">
          <x14:cfRule type="expression" priority="2155" id="{D03F9E07-85BC-4ED1-A613-1B4BB703704D}">
            <xm:f>Sampling!$F$211="Yes"</xm:f>
            <x14:dxf>
              <font>
                <b/>
                <i val="0"/>
                <color theme="9"/>
              </font>
              <fill>
                <patternFill>
                  <bgColor theme="4"/>
                </patternFill>
              </fill>
            </x14:dxf>
          </x14:cfRule>
          <xm:sqref>H203:I203</xm:sqref>
        </x14:conditionalFormatting>
        <x14:conditionalFormatting xmlns:xm="http://schemas.microsoft.com/office/excel/2006/main">
          <x14:cfRule type="expression" priority="2154" id="{47ED6B03-9FEA-4BD4-B1C9-CF06C8EF85B4}">
            <xm:f>Sampling!$F$212="Yes"</xm:f>
            <x14:dxf>
              <font>
                <b/>
                <i val="0"/>
                <color theme="9"/>
              </font>
              <fill>
                <patternFill>
                  <bgColor theme="4"/>
                </patternFill>
              </fill>
            </x14:dxf>
          </x14:cfRule>
          <xm:sqref>H204:I204</xm:sqref>
        </x14:conditionalFormatting>
        <x14:conditionalFormatting xmlns:xm="http://schemas.microsoft.com/office/excel/2006/main">
          <x14:cfRule type="expression" priority="2153" id="{E9C66D5B-CC37-49D3-A9C3-6A1C7ECA7948}">
            <xm:f>Sampling!$F$213="Yes"</xm:f>
            <x14:dxf>
              <font>
                <b/>
                <i val="0"/>
                <color theme="9"/>
              </font>
              <fill>
                <patternFill>
                  <bgColor theme="4"/>
                </patternFill>
              </fill>
            </x14:dxf>
          </x14:cfRule>
          <xm:sqref>H205:I205</xm:sqref>
        </x14:conditionalFormatting>
        <x14:conditionalFormatting xmlns:xm="http://schemas.microsoft.com/office/excel/2006/main">
          <x14:cfRule type="expression" priority="2152" id="{87172333-24DC-4B2A-956A-0D7D0E793747}">
            <xm:f>Sampling!$F$214="Yes"</xm:f>
            <x14:dxf>
              <font>
                <b/>
                <i val="0"/>
                <color theme="9"/>
              </font>
              <fill>
                <patternFill>
                  <bgColor theme="4"/>
                </patternFill>
              </fill>
            </x14:dxf>
          </x14:cfRule>
          <xm:sqref>H206:I206</xm:sqref>
        </x14:conditionalFormatting>
        <x14:conditionalFormatting xmlns:xm="http://schemas.microsoft.com/office/excel/2006/main">
          <x14:cfRule type="expression" priority="2151" id="{CD6575F5-8359-47DC-BE34-4D19454EC7C2}">
            <xm:f>Sampling!$F$215="Yes"</xm:f>
            <x14:dxf>
              <font>
                <b/>
                <i val="0"/>
                <color theme="9"/>
              </font>
              <fill>
                <patternFill>
                  <bgColor theme="4"/>
                </patternFill>
              </fill>
            </x14:dxf>
          </x14:cfRule>
          <xm:sqref>H207:I207</xm:sqref>
        </x14:conditionalFormatting>
        <x14:conditionalFormatting xmlns:xm="http://schemas.microsoft.com/office/excel/2006/main">
          <x14:cfRule type="expression" priority="2150" id="{546B9872-BD78-4616-B3E7-495E3CB01544}">
            <xm:f>Sampling!$F$216="Yes"</xm:f>
            <x14:dxf>
              <font>
                <b/>
                <i val="0"/>
                <color theme="9"/>
              </font>
              <fill>
                <patternFill>
                  <bgColor theme="4"/>
                </patternFill>
              </fill>
            </x14:dxf>
          </x14:cfRule>
          <xm:sqref>H208:I208</xm:sqref>
        </x14:conditionalFormatting>
        <x14:conditionalFormatting xmlns:xm="http://schemas.microsoft.com/office/excel/2006/main">
          <x14:cfRule type="expression" priority="2149" id="{B5FFD189-F753-4245-933F-CA73B38F09A0}">
            <xm:f>Sampling!$F$217="Yes"</xm:f>
            <x14:dxf>
              <font>
                <b/>
                <i val="0"/>
                <color theme="9"/>
              </font>
              <fill>
                <patternFill>
                  <bgColor theme="4"/>
                </patternFill>
              </fill>
            </x14:dxf>
          </x14:cfRule>
          <xm:sqref>H209:I209</xm:sqref>
        </x14:conditionalFormatting>
        <x14:conditionalFormatting xmlns:xm="http://schemas.microsoft.com/office/excel/2006/main">
          <x14:cfRule type="expression" priority="2124" id="{4D11C6BA-CE70-4285-9435-6B18892ED9D9}">
            <xm:f>Sampling!$F$218="Yes"</xm:f>
            <x14:dxf>
              <font>
                <b/>
                <i val="0"/>
                <color theme="9"/>
              </font>
              <fill>
                <patternFill>
                  <bgColor theme="4"/>
                </patternFill>
              </fill>
            </x14:dxf>
          </x14:cfRule>
          <xm:sqref>H210:I210</xm:sqref>
        </x14:conditionalFormatting>
        <x14:conditionalFormatting xmlns:xm="http://schemas.microsoft.com/office/excel/2006/main">
          <x14:cfRule type="expression" priority="2123" id="{735C77A6-DDE7-4510-B740-DCFF0E784C04}">
            <xm:f>Sampling!$F$219="Yes"</xm:f>
            <x14:dxf>
              <font>
                <b/>
                <i val="0"/>
                <color theme="9"/>
              </font>
              <fill>
                <patternFill>
                  <bgColor theme="4"/>
                </patternFill>
              </fill>
            </x14:dxf>
          </x14:cfRule>
          <xm:sqref>H211:I211</xm:sqref>
        </x14:conditionalFormatting>
        <x14:conditionalFormatting xmlns:xm="http://schemas.microsoft.com/office/excel/2006/main">
          <x14:cfRule type="expression" priority="2122" id="{CE4F584C-76B4-46AC-BA66-8977A8A1D240}">
            <xm:f>Sampling!$F$220="Yes"</xm:f>
            <x14:dxf>
              <font>
                <b/>
                <i val="0"/>
                <color theme="9"/>
              </font>
              <fill>
                <patternFill>
                  <bgColor theme="4"/>
                </patternFill>
              </fill>
            </x14:dxf>
          </x14:cfRule>
          <xm:sqref>H212:I212</xm:sqref>
        </x14:conditionalFormatting>
        <x14:conditionalFormatting xmlns:xm="http://schemas.microsoft.com/office/excel/2006/main">
          <x14:cfRule type="expression" priority="2121" id="{9CD8485B-4F1F-44C5-AE07-485411A4B979}">
            <xm:f>Sampling!$F$221="Yes"</xm:f>
            <x14:dxf>
              <font>
                <b/>
                <i val="0"/>
                <color theme="9"/>
              </font>
              <fill>
                <patternFill>
                  <bgColor theme="4"/>
                </patternFill>
              </fill>
            </x14:dxf>
          </x14:cfRule>
          <xm:sqref>H213:I213</xm:sqref>
        </x14:conditionalFormatting>
        <x14:conditionalFormatting xmlns:xm="http://schemas.microsoft.com/office/excel/2006/main">
          <x14:cfRule type="expression" priority="2120" id="{02347911-385F-4CA8-B91D-251B5AF83FD4}">
            <xm:f>Sampling!$F$222="Yes"</xm:f>
            <x14:dxf>
              <font>
                <b/>
                <i val="0"/>
                <color theme="9"/>
              </font>
              <fill>
                <patternFill>
                  <bgColor theme="4"/>
                </patternFill>
              </fill>
            </x14:dxf>
          </x14:cfRule>
          <xm:sqref>H214:I214</xm:sqref>
        </x14:conditionalFormatting>
        <x14:conditionalFormatting xmlns:xm="http://schemas.microsoft.com/office/excel/2006/main">
          <x14:cfRule type="expression" priority="2119" id="{8E4CEC1B-77A9-462D-865B-82DF447629A5}">
            <xm:f>Sampling!$F$223="Yes"</xm:f>
            <x14:dxf>
              <font>
                <b/>
                <i val="0"/>
                <color theme="9"/>
              </font>
              <fill>
                <patternFill>
                  <bgColor theme="4"/>
                </patternFill>
              </fill>
            </x14:dxf>
          </x14:cfRule>
          <xm:sqref>H215:I215</xm:sqref>
        </x14:conditionalFormatting>
        <x14:conditionalFormatting xmlns:xm="http://schemas.microsoft.com/office/excel/2006/main">
          <x14:cfRule type="expression" priority="2118" id="{3D0BA175-0A15-4E72-A63A-BC4880E829F5}">
            <xm:f>Sampling!$F$224="Yes"</xm:f>
            <x14:dxf>
              <font>
                <b/>
                <i val="0"/>
                <color theme="9"/>
              </font>
              <fill>
                <patternFill>
                  <bgColor theme="4"/>
                </patternFill>
              </fill>
            </x14:dxf>
          </x14:cfRule>
          <xm:sqref>H216:I216</xm:sqref>
        </x14:conditionalFormatting>
        <x14:conditionalFormatting xmlns:xm="http://schemas.microsoft.com/office/excel/2006/main">
          <x14:cfRule type="expression" priority="2117" id="{2552C5E7-8C90-4983-B5B9-1FE0C61C29BF}">
            <xm:f>Sampling!$F$225="Yes"</xm:f>
            <x14:dxf>
              <font>
                <b/>
                <i val="0"/>
                <color theme="9"/>
              </font>
              <fill>
                <patternFill>
                  <bgColor theme="4"/>
                </patternFill>
              </fill>
            </x14:dxf>
          </x14:cfRule>
          <xm:sqref>H217:I217</xm:sqref>
        </x14:conditionalFormatting>
        <x14:conditionalFormatting xmlns:xm="http://schemas.microsoft.com/office/excel/2006/main">
          <x14:cfRule type="expression" priority="2116" id="{5080636F-29A5-417F-9468-7FA8D02C5C83}">
            <xm:f>Sampling!$F$226="Yes"</xm:f>
            <x14:dxf>
              <font>
                <b/>
                <i val="0"/>
                <color theme="9"/>
              </font>
              <fill>
                <patternFill>
                  <bgColor theme="4"/>
                </patternFill>
              </fill>
            </x14:dxf>
          </x14:cfRule>
          <xm:sqref>H218:I218</xm:sqref>
        </x14:conditionalFormatting>
        <x14:conditionalFormatting xmlns:xm="http://schemas.microsoft.com/office/excel/2006/main">
          <x14:cfRule type="expression" priority="2115" id="{7BF70715-6D71-4741-894A-63F065CCFF58}">
            <xm:f>Sampling!$F$227="Yes"</xm:f>
            <x14:dxf>
              <font>
                <b/>
                <i val="0"/>
                <color theme="9"/>
              </font>
              <fill>
                <patternFill>
                  <bgColor theme="4"/>
                </patternFill>
              </fill>
            </x14:dxf>
          </x14:cfRule>
          <xm:sqref>H219:I219</xm:sqref>
        </x14:conditionalFormatting>
        <x14:conditionalFormatting xmlns:xm="http://schemas.microsoft.com/office/excel/2006/main">
          <x14:cfRule type="expression" priority="2114" id="{D770A1D9-8C58-488C-BA5E-D36C9EF4A445}">
            <xm:f>Sampling!$F$228="Yes"</xm:f>
            <x14:dxf>
              <font>
                <b/>
                <i val="0"/>
                <color theme="9"/>
              </font>
              <fill>
                <patternFill>
                  <bgColor theme="4"/>
                </patternFill>
              </fill>
            </x14:dxf>
          </x14:cfRule>
          <xm:sqref>H220:I220</xm:sqref>
        </x14:conditionalFormatting>
        <x14:conditionalFormatting xmlns:xm="http://schemas.microsoft.com/office/excel/2006/main">
          <x14:cfRule type="expression" priority="2113" id="{DDE720C2-C25F-4974-ADB8-7F68C01B71DD}">
            <xm:f>Sampling!$F$229="Yes"</xm:f>
            <x14:dxf>
              <font>
                <b/>
                <i val="0"/>
                <color theme="9"/>
              </font>
              <fill>
                <patternFill>
                  <bgColor theme="4"/>
                </patternFill>
              </fill>
            </x14:dxf>
          </x14:cfRule>
          <xm:sqref>H221:I221</xm:sqref>
        </x14:conditionalFormatting>
        <x14:conditionalFormatting xmlns:xm="http://schemas.microsoft.com/office/excel/2006/main">
          <x14:cfRule type="expression" priority="2112" id="{BB3EBBBA-88CA-4D6C-89B1-C943C90132D8}">
            <xm:f>Sampling!$F$230="Yes"</xm:f>
            <x14:dxf>
              <font>
                <b/>
                <i val="0"/>
                <color theme="9"/>
              </font>
              <fill>
                <patternFill>
                  <bgColor theme="4"/>
                </patternFill>
              </fill>
            </x14:dxf>
          </x14:cfRule>
          <xm:sqref>H222:I222</xm:sqref>
        </x14:conditionalFormatting>
        <x14:conditionalFormatting xmlns:xm="http://schemas.microsoft.com/office/excel/2006/main">
          <x14:cfRule type="expression" priority="2111" id="{4D557131-D654-4F59-9823-030D20A8CF8F}">
            <xm:f>Sampling!$F$231="Yes"</xm:f>
            <x14:dxf>
              <font>
                <b/>
                <i val="0"/>
                <color theme="9"/>
              </font>
              <fill>
                <patternFill>
                  <bgColor theme="4"/>
                </patternFill>
              </fill>
            </x14:dxf>
          </x14:cfRule>
          <xm:sqref>H223:I223</xm:sqref>
        </x14:conditionalFormatting>
        <x14:conditionalFormatting xmlns:xm="http://schemas.microsoft.com/office/excel/2006/main">
          <x14:cfRule type="expression" priority="2110" id="{F637E2D5-884F-4167-98A2-B9F839730A57}">
            <xm:f>Sampling!$F$232="Yes"</xm:f>
            <x14:dxf>
              <font>
                <b/>
                <i val="0"/>
                <color theme="9"/>
              </font>
              <fill>
                <patternFill>
                  <bgColor theme="4"/>
                </patternFill>
              </fill>
            </x14:dxf>
          </x14:cfRule>
          <xm:sqref>H224:I224</xm:sqref>
        </x14:conditionalFormatting>
        <x14:conditionalFormatting xmlns:xm="http://schemas.microsoft.com/office/excel/2006/main">
          <x14:cfRule type="expression" priority="2109" id="{FEC364FC-3413-4E58-87CA-43FBB687F1E5}">
            <xm:f>Sampling!$F$233="Yes"</xm:f>
            <x14:dxf>
              <font>
                <b/>
                <i val="0"/>
                <color theme="9"/>
              </font>
              <fill>
                <patternFill>
                  <bgColor theme="4"/>
                </patternFill>
              </fill>
            </x14:dxf>
          </x14:cfRule>
          <xm:sqref>H225:I225</xm:sqref>
        </x14:conditionalFormatting>
        <x14:conditionalFormatting xmlns:xm="http://schemas.microsoft.com/office/excel/2006/main">
          <x14:cfRule type="expression" priority="2108" id="{5E3DC3F9-852E-4E16-9D30-E17ECDDA60AF}">
            <xm:f>Sampling!$F$234="Yes"</xm:f>
            <x14:dxf>
              <font>
                <b/>
                <i val="0"/>
                <color theme="9"/>
              </font>
              <fill>
                <patternFill>
                  <bgColor theme="4"/>
                </patternFill>
              </fill>
            </x14:dxf>
          </x14:cfRule>
          <xm:sqref>H226:I226</xm:sqref>
        </x14:conditionalFormatting>
        <x14:conditionalFormatting xmlns:xm="http://schemas.microsoft.com/office/excel/2006/main">
          <x14:cfRule type="expression" priority="2107" id="{272B4A23-FAA9-4C47-B06C-A844FB194BD8}">
            <xm:f>Sampling!$F$235="Yes"</xm:f>
            <x14:dxf>
              <font>
                <b/>
                <i val="0"/>
                <color theme="9"/>
              </font>
              <fill>
                <patternFill>
                  <bgColor theme="4"/>
                </patternFill>
              </fill>
            </x14:dxf>
          </x14:cfRule>
          <xm:sqref>H227:I227</xm:sqref>
        </x14:conditionalFormatting>
        <x14:conditionalFormatting xmlns:xm="http://schemas.microsoft.com/office/excel/2006/main">
          <x14:cfRule type="expression" priority="2106" id="{574E669A-F89F-4F3F-879D-E1E8781BE379}">
            <xm:f>Sampling!$F$236="Yes"</xm:f>
            <x14:dxf>
              <font>
                <b/>
                <i val="0"/>
                <color theme="9"/>
              </font>
              <fill>
                <patternFill>
                  <bgColor theme="4"/>
                </patternFill>
              </fill>
            </x14:dxf>
          </x14:cfRule>
          <xm:sqref>H228:I228</xm:sqref>
        </x14:conditionalFormatting>
        <x14:conditionalFormatting xmlns:xm="http://schemas.microsoft.com/office/excel/2006/main">
          <x14:cfRule type="expression" priority="2105" id="{4146E049-BF92-43FB-9F7D-F776495F02EF}">
            <xm:f>Sampling!$F$237="Yes"</xm:f>
            <x14:dxf>
              <font>
                <b/>
                <i val="0"/>
                <color theme="9"/>
              </font>
              <fill>
                <patternFill>
                  <bgColor theme="4"/>
                </patternFill>
              </fill>
            </x14:dxf>
          </x14:cfRule>
          <xm:sqref>H229:I229</xm:sqref>
        </x14:conditionalFormatting>
        <x14:conditionalFormatting xmlns:xm="http://schemas.microsoft.com/office/excel/2006/main">
          <x14:cfRule type="expression" priority="2104" id="{82ACEC9E-C3A4-40BA-9FED-1C6142DBD93B}">
            <xm:f>Sampling!$F$238="Yes"</xm:f>
            <x14:dxf>
              <font>
                <b/>
                <i val="0"/>
                <color theme="9"/>
              </font>
              <fill>
                <patternFill>
                  <bgColor theme="4"/>
                </patternFill>
              </fill>
            </x14:dxf>
          </x14:cfRule>
          <xm:sqref>H230:I230</xm:sqref>
        </x14:conditionalFormatting>
        <x14:conditionalFormatting xmlns:xm="http://schemas.microsoft.com/office/excel/2006/main">
          <x14:cfRule type="expression" priority="2103" id="{88A9C6EF-93AE-413A-98BC-5FECF846CBF7}">
            <xm:f>Sampling!$F$239="Yes"</xm:f>
            <x14:dxf>
              <font>
                <b/>
                <i val="0"/>
                <color theme="9"/>
              </font>
              <fill>
                <patternFill>
                  <bgColor theme="4"/>
                </patternFill>
              </fill>
            </x14:dxf>
          </x14:cfRule>
          <xm:sqref>H231:I231</xm:sqref>
        </x14:conditionalFormatting>
        <x14:conditionalFormatting xmlns:xm="http://schemas.microsoft.com/office/excel/2006/main">
          <x14:cfRule type="expression" priority="2102" id="{3229A1BD-EF9A-49E1-9805-2290B61FAEC8}">
            <xm:f>Sampling!$F$240="Yes"</xm:f>
            <x14:dxf>
              <font>
                <b/>
                <i val="0"/>
                <color theme="9"/>
              </font>
              <fill>
                <patternFill>
                  <bgColor theme="4"/>
                </patternFill>
              </fill>
            </x14:dxf>
          </x14:cfRule>
          <xm:sqref>H232:I232</xm:sqref>
        </x14:conditionalFormatting>
        <x14:conditionalFormatting xmlns:xm="http://schemas.microsoft.com/office/excel/2006/main">
          <x14:cfRule type="expression" priority="2101" id="{3968BDF6-EB66-4987-9427-D835E8ECBA64}">
            <xm:f>Sampling!$F$241="Yes"</xm:f>
            <x14:dxf>
              <font>
                <b/>
                <i val="0"/>
                <color theme="9"/>
              </font>
              <fill>
                <patternFill>
                  <bgColor theme="4"/>
                </patternFill>
              </fill>
            </x14:dxf>
          </x14:cfRule>
          <xm:sqref>H233:I233</xm:sqref>
        </x14:conditionalFormatting>
        <x14:conditionalFormatting xmlns:xm="http://schemas.microsoft.com/office/excel/2006/main">
          <x14:cfRule type="expression" priority="2100" id="{0F02AEEB-241C-401B-8C13-4A2D8B9719E4}">
            <xm:f>Sampling!$F$242="Yes"</xm:f>
            <x14:dxf>
              <font>
                <b/>
                <i val="0"/>
                <color theme="9"/>
              </font>
              <fill>
                <patternFill>
                  <bgColor theme="4"/>
                </patternFill>
              </fill>
            </x14:dxf>
          </x14:cfRule>
          <xm:sqref>H234:I234</xm:sqref>
        </x14:conditionalFormatting>
        <x14:conditionalFormatting xmlns:xm="http://schemas.microsoft.com/office/excel/2006/main">
          <x14:cfRule type="expression" priority="2099" id="{993FBEBB-4545-41FE-AC7F-9801FDE6B956}">
            <xm:f>Sampling!$F$243="Yes"</xm:f>
            <x14:dxf>
              <font>
                <b/>
                <i val="0"/>
                <color theme="9"/>
              </font>
              <fill>
                <patternFill>
                  <bgColor theme="4"/>
                </patternFill>
              </fill>
            </x14:dxf>
          </x14:cfRule>
          <xm:sqref>H235:I235</xm:sqref>
        </x14:conditionalFormatting>
        <x14:conditionalFormatting xmlns:xm="http://schemas.microsoft.com/office/excel/2006/main">
          <x14:cfRule type="expression" priority="2098" id="{ACBFA6AE-6317-4779-A096-EABD8BC52640}">
            <xm:f>Sampling!$F$244="Yes"</xm:f>
            <x14:dxf>
              <font>
                <b/>
                <i val="0"/>
                <color theme="9"/>
              </font>
              <fill>
                <patternFill>
                  <bgColor theme="4"/>
                </patternFill>
              </fill>
            </x14:dxf>
          </x14:cfRule>
          <xm:sqref>H236:I236</xm:sqref>
        </x14:conditionalFormatting>
        <x14:conditionalFormatting xmlns:xm="http://schemas.microsoft.com/office/excel/2006/main">
          <x14:cfRule type="expression" priority="2097" id="{CA5EA03C-EFCD-4D8B-AB4D-D51B26AD965A}">
            <xm:f>Sampling!$F$245="Yes"</xm:f>
            <x14:dxf>
              <font>
                <b/>
                <i val="0"/>
                <color theme="9"/>
              </font>
              <fill>
                <patternFill>
                  <bgColor theme="4"/>
                </patternFill>
              </fill>
            </x14:dxf>
          </x14:cfRule>
          <xm:sqref>H237:I237</xm:sqref>
        </x14:conditionalFormatting>
        <x14:conditionalFormatting xmlns:xm="http://schemas.microsoft.com/office/excel/2006/main">
          <x14:cfRule type="expression" priority="2096" id="{ED4956BC-1B53-477B-B36D-BC70FD8EF885}">
            <xm:f>Sampling!$F$246="Yes"</xm:f>
            <x14:dxf>
              <font>
                <b/>
                <i val="0"/>
                <color theme="9"/>
              </font>
              <fill>
                <patternFill>
                  <bgColor theme="4"/>
                </patternFill>
              </fill>
            </x14:dxf>
          </x14:cfRule>
          <xm:sqref>H238:I238</xm:sqref>
        </x14:conditionalFormatting>
        <x14:conditionalFormatting xmlns:xm="http://schemas.microsoft.com/office/excel/2006/main">
          <x14:cfRule type="expression" priority="2095" id="{9D78CD2B-B6D1-4340-85BA-83C9B1528FA3}">
            <xm:f>Sampling!$F$247="Yes"</xm:f>
            <x14:dxf>
              <font>
                <b/>
                <i val="0"/>
                <color theme="9"/>
              </font>
              <fill>
                <patternFill>
                  <bgColor theme="4"/>
                </patternFill>
              </fill>
            </x14:dxf>
          </x14:cfRule>
          <xm:sqref>H239:I239</xm:sqref>
        </x14:conditionalFormatting>
        <x14:conditionalFormatting xmlns:xm="http://schemas.microsoft.com/office/excel/2006/main">
          <x14:cfRule type="expression" priority="2094" id="{29E6AABC-8F76-4762-BC6F-873C1BB7BEAD}">
            <xm:f>Sampling!$F$248="Yes"</xm:f>
            <x14:dxf>
              <font>
                <b/>
                <i val="0"/>
                <color theme="9"/>
              </font>
              <fill>
                <patternFill>
                  <bgColor theme="4"/>
                </patternFill>
              </fill>
            </x14:dxf>
          </x14:cfRule>
          <xm:sqref>H240:I240</xm:sqref>
        </x14:conditionalFormatting>
        <x14:conditionalFormatting xmlns:xm="http://schemas.microsoft.com/office/excel/2006/main">
          <x14:cfRule type="expression" priority="2093" id="{A3023910-2C66-4795-B3D0-4819217B90C1}">
            <xm:f>Sampling!$F$249="Yes"</xm:f>
            <x14:dxf>
              <font>
                <b/>
                <i val="0"/>
                <color theme="9"/>
              </font>
              <fill>
                <patternFill>
                  <bgColor theme="4"/>
                </patternFill>
              </fill>
            </x14:dxf>
          </x14:cfRule>
          <xm:sqref>H241:I241</xm:sqref>
        </x14:conditionalFormatting>
        <x14:conditionalFormatting xmlns:xm="http://schemas.microsoft.com/office/excel/2006/main">
          <x14:cfRule type="expression" priority="2092" id="{3CEB53B0-B96E-439C-8D24-CE6DB3768DB5}">
            <xm:f>Sampling!$F$250="Yes"</xm:f>
            <x14:dxf>
              <font>
                <b/>
                <i val="0"/>
                <color theme="9"/>
              </font>
              <fill>
                <patternFill>
                  <bgColor theme="4"/>
                </patternFill>
              </fill>
            </x14:dxf>
          </x14:cfRule>
          <xm:sqref>H242:I242</xm:sqref>
        </x14:conditionalFormatting>
        <x14:conditionalFormatting xmlns:xm="http://schemas.microsoft.com/office/excel/2006/main">
          <x14:cfRule type="expression" priority="2091" id="{B12A4F55-E7CF-410A-BD10-B7703419B4DC}">
            <xm:f>Sampling!$F$251="Yes"</xm:f>
            <x14:dxf>
              <font>
                <b/>
                <i val="0"/>
                <color theme="9"/>
              </font>
              <fill>
                <patternFill>
                  <bgColor theme="4"/>
                </patternFill>
              </fill>
            </x14:dxf>
          </x14:cfRule>
          <xm:sqref>H243:I243</xm:sqref>
        </x14:conditionalFormatting>
        <x14:conditionalFormatting xmlns:xm="http://schemas.microsoft.com/office/excel/2006/main">
          <x14:cfRule type="expression" priority="2090" id="{B9A06218-BDA9-4432-9AD2-255081EFEBF0}">
            <xm:f>Sampling!$F$252="Yes"</xm:f>
            <x14:dxf>
              <font>
                <b/>
                <i val="0"/>
                <color theme="9"/>
              </font>
              <fill>
                <patternFill>
                  <bgColor theme="4"/>
                </patternFill>
              </fill>
            </x14:dxf>
          </x14:cfRule>
          <xm:sqref>H244:I244</xm:sqref>
        </x14:conditionalFormatting>
        <x14:conditionalFormatting xmlns:xm="http://schemas.microsoft.com/office/excel/2006/main">
          <x14:cfRule type="expression" priority="2089" id="{912A3068-F490-4162-9B07-8828E98096C9}">
            <xm:f>Sampling!$F$253="Yes"</xm:f>
            <x14:dxf>
              <font>
                <b/>
                <i val="0"/>
                <color theme="9"/>
              </font>
              <fill>
                <patternFill>
                  <bgColor theme="4"/>
                </patternFill>
              </fill>
            </x14:dxf>
          </x14:cfRule>
          <xm:sqref>H245:I245</xm:sqref>
        </x14:conditionalFormatting>
        <x14:conditionalFormatting xmlns:xm="http://schemas.microsoft.com/office/excel/2006/main">
          <x14:cfRule type="expression" priority="2088" id="{CEF83A3B-A880-4473-86BD-61EF41F66CEE}">
            <xm:f>Sampling!$F$254="Yes"</xm:f>
            <x14:dxf>
              <font>
                <b/>
                <i val="0"/>
                <color theme="9"/>
              </font>
              <fill>
                <patternFill>
                  <bgColor theme="4"/>
                </patternFill>
              </fill>
            </x14:dxf>
          </x14:cfRule>
          <xm:sqref>H246:I246</xm:sqref>
        </x14:conditionalFormatting>
        <x14:conditionalFormatting xmlns:xm="http://schemas.microsoft.com/office/excel/2006/main">
          <x14:cfRule type="expression" priority="2087" id="{2AB6B274-B070-415C-B715-C409F9FCAC2C}">
            <xm:f>Sampling!$F$255="Yes"</xm:f>
            <x14:dxf>
              <font>
                <b/>
                <i val="0"/>
                <color theme="9"/>
              </font>
              <fill>
                <patternFill>
                  <bgColor theme="4"/>
                </patternFill>
              </fill>
            </x14:dxf>
          </x14:cfRule>
          <xm:sqref>H247:I247</xm:sqref>
        </x14:conditionalFormatting>
        <x14:conditionalFormatting xmlns:xm="http://schemas.microsoft.com/office/excel/2006/main">
          <x14:cfRule type="expression" priority="2086" id="{A2C906A0-E384-45EE-9803-34EE5B179896}">
            <xm:f>Sampling!$F$256="Yes"</xm:f>
            <x14:dxf>
              <font>
                <b/>
                <i val="0"/>
                <color theme="9"/>
              </font>
              <fill>
                <patternFill>
                  <bgColor theme="4"/>
                </patternFill>
              </fill>
            </x14:dxf>
          </x14:cfRule>
          <xm:sqref>H248:I248</xm:sqref>
        </x14:conditionalFormatting>
        <x14:conditionalFormatting xmlns:xm="http://schemas.microsoft.com/office/excel/2006/main">
          <x14:cfRule type="expression" priority="2085" id="{CCCF1155-BA55-4529-8E58-00DDAA1B8580}">
            <xm:f>Sampling!$F$257="Yes"</xm:f>
            <x14:dxf>
              <font>
                <b/>
                <i val="0"/>
                <color theme="9"/>
              </font>
              <fill>
                <patternFill>
                  <bgColor theme="4"/>
                </patternFill>
              </fill>
            </x14:dxf>
          </x14:cfRule>
          <xm:sqref>H249:I249</xm:sqref>
        </x14:conditionalFormatting>
        <x14:conditionalFormatting xmlns:xm="http://schemas.microsoft.com/office/excel/2006/main">
          <x14:cfRule type="expression" priority="2084" id="{3B6209A1-A60F-40A0-BC82-F8BA5348CCD5}">
            <xm:f>Sampling!$F$258="Yes"</xm:f>
            <x14:dxf>
              <font>
                <b/>
                <i val="0"/>
                <color theme="9"/>
              </font>
              <fill>
                <patternFill>
                  <bgColor theme="4"/>
                </patternFill>
              </fill>
            </x14:dxf>
          </x14:cfRule>
          <xm:sqref>H250:I250</xm:sqref>
        </x14:conditionalFormatting>
        <x14:conditionalFormatting xmlns:xm="http://schemas.microsoft.com/office/excel/2006/main">
          <x14:cfRule type="expression" priority="2083" id="{EE607691-3A6C-48D6-9014-935080CC0FD5}">
            <xm:f>Sampling!$F$259="Yes"</xm:f>
            <x14:dxf>
              <font>
                <b/>
                <i val="0"/>
                <color theme="9"/>
              </font>
              <fill>
                <patternFill>
                  <bgColor theme="4"/>
                </patternFill>
              </fill>
            </x14:dxf>
          </x14:cfRule>
          <xm:sqref>H251:I251</xm:sqref>
        </x14:conditionalFormatting>
        <x14:conditionalFormatting xmlns:xm="http://schemas.microsoft.com/office/excel/2006/main">
          <x14:cfRule type="expression" priority="2082" id="{ECDF9140-2141-4446-9917-A7C1E06FB102}">
            <xm:f>Sampling!$F$260="Yes"</xm:f>
            <x14:dxf>
              <font>
                <b/>
                <i val="0"/>
                <color theme="9"/>
              </font>
              <fill>
                <patternFill>
                  <bgColor theme="4"/>
                </patternFill>
              </fill>
            </x14:dxf>
          </x14:cfRule>
          <xm:sqref>H252:I252</xm:sqref>
        </x14:conditionalFormatting>
        <x14:conditionalFormatting xmlns:xm="http://schemas.microsoft.com/office/excel/2006/main">
          <x14:cfRule type="expression" priority="2081" id="{6B8B7593-E5B3-4B0C-B0B1-AACE8A188200}">
            <xm:f>Sampling!$F$261="Yes"</xm:f>
            <x14:dxf>
              <font>
                <b/>
                <i val="0"/>
                <color theme="9"/>
              </font>
              <fill>
                <patternFill>
                  <bgColor theme="4"/>
                </patternFill>
              </fill>
            </x14:dxf>
          </x14:cfRule>
          <xm:sqref>H253:I253</xm:sqref>
        </x14:conditionalFormatting>
        <x14:conditionalFormatting xmlns:xm="http://schemas.microsoft.com/office/excel/2006/main">
          <x14:cfRule type="expression" priority="2080" id="{A2C5CC6E-222E-47E6-9CDA-4707C804B184}">
            <xm:f>Sampling!$F$262="Yes"</xm:f>
            <x14:dxf>
              <font>
                <b/>
                <i val="0"/>
                <color theme="9"/>
              </font>
              <fill>
                <patternFill>
                  <bgColor theme="4"/>
                </patternFill>
              </fill>
            </x14:dxf>
          </x14:cfRule>
          <xm:sqref>H254:I254</xm:sqref>
        </x14:conditionalFormatting>
        <x14:conditionalFormatting xmlns:xm="http://schemas.microsoft.com/office/excel/2006/main">
          <x14:cfRule type="expression" priority="2079" id="{12BB8B43-8A7F-47BD-A865-9452D03425F5}">
            <xm:f>Sampling!$F$263="Yes"</xm:f>
            <x14:dxf>
              <font>
                <b/>
                <i val="0"/>
                <color theme="9"/>
              </font>
              <fill>
                <patternFill>
                  <bgColor theme="4"/>
                </patternFill>
              </fill>
            </x14:dxf>
          </x14:cfRule>
          <xm:sqref>H255:I255</xm:sqref>
        </x14:conditionalFormatting>
        <x14:conditionalFormatting xmlns:xm="http://schemas.microsoft.com/office/excel/2006/main">
          <x14:cfRule type="expression" priority="2078" id="{E9BA629D-2529-40FA-9226-E7314ECDAB94}">
            <xm:f>Sampling!$F$264="Yes"</xm:f>
            <x14:dxf>
              <font>
                <b/>
                <i val="0"/>
                <color theme="9"/>
              </font>
              <fill>
                <patternFill>
                  <bgColor theme="4"/>
                </patternFill>
              </fill>
            </x14:dxf>
          </x14:cfRule>
          <xm:sqref>H256:I256</xm:sqref>
        </x14:conditionalFormatting>
        <x14:conditionalFormatting xmlns:xm="http://schemas.microsoft.com/office/excel/2006/main">
          <x14:cfRule type="expression" priority="2077" id="{F2648354-89DA-46F1-B1D1-9EC7AE26443B}">
            <xm:f>Sampling!$F$265="Yes"</xm:f>
            <x14:dxf>
              <font>
                <b/>
                <i val="0"/>
                <color theme="9"/>
              </font>
              <fill>
                <patternFill>
                  <bgColor theme="4"/>
                </patternFill>
              </fill>
            </x14:dxf>
          </x14:cfRule>
          <xm:sqref>H257:I257</xm:sqref>
        </x14:conditionalFormatting>
        <x14:conditionalFormatting xmlns:xm="http://schemas.microsoft.com/office/excel/2006/main">
          <x14:cfRule type="expression" priority="2076" id="{1E3B7528-5115-4C65-8D72-2CA2E33D96FA}">
            <xm:f>Sampling!$F$266="Yes"</xm:f>
            <x14:dxf>
              <font>
                <b/>
                <i val="0"/>
                <color theme="9"/>
              </font>
              <fill>
                <patternFill>
                  <bgColor theme="4"/>
                </patternFill>
              </fill>
            </x14:dxf>
          </x14:cfRule>
          <xm:sqref>H258:I258</xm:sqref>
        </x14:conditionalFormatting>
        <x14:conditionalFormatting xmlns:xm="http://schemas.microsoft.com/office/excel/2006/main">
          <x14:cfRule type="expression" priority="2075" id="{38FAC852-AADA-4054-9F6E-97670599DC98}">
            <xm:f>Sampling!$F$267="Yes"</xm:f>
            <x14:dxf>
              <font>
                <b/>
                <i val="0"/>
                <color theme="9"/>
              </font>
              <fill>
                <patternFill>
                  <bgColor theme="4"/>
                </patternFill>
              </fill>
            </x14:dxf>
          </x14:cfRule>
          <xm:sqref>H259:I259</xm:sqref>
        </x14:conditionalFormatting>
        <x14:conditionalFormatting xmlns:xm="http://schemas.microsoft.com/office/excel/2006/main">
          <x14:cfRule type="expression" priority="2074" id="{D501E383-2DFD-4322-A18F-566AB5604B52}">
            <xm:f>Sampling!$F$268="Yes"</xm:f>
            <x14:dxf>
              <font>
                <b/>
                <i val="0"/>
                <color theme="9"/>
              </font>
              <fill>
                <patternFill>
                  <bgColor theme="4"/>
                </patternFill>
              </fill>
            </x14:dxf>
          </x14:cfRule>
          <xm:sqref>H260:I260</xm:sqref>
        </x14:conditionalFormatting>
        <x14:conditionalFormatting xmlns:xm="http://schemas.microsoft.com/office/excel/2006/main">
          <x14:cfRule type="expression" priority="2073" id="{01905AEB-9D5A-4672-8D84-7CA0E430F31A}">
            <xm:f>Sampling!$F$269="Yes"</xm:f>
            <x14:dxf>
              <font>
                <b/>
                <i val="0"/>
                <color theme="9"/>
              </font>
              <fill>
                <patternFill>
                  <bgColor theme="4"/>
                </patternFill>
              </fill>
            </x14:dxf>
          </x14:cfRule>
          <xm:sqref>H261:I261</xm:sqref>
        </x14:conditionalFormatting>
        <x14:conditionalFormatting xmlns:xm="http://schemas.microsoft.com/office/excel/2006/main">
          <x14:cfRule type="expression" priority="2072" id="{41A7C71F-3EF5-4056-8C45-D50D63B90DAC}">
            <xm:f>Sampling!$F$270="Yes"</xm:f>
            <x14:dxf>
              <font>
                <b/>
                <i val="0"/>
                <color theme="9"/>
              </font>
              <fill>
                <patternFill>
                  <bgColor theme="4"/>
                </patternFill>
              </fill>
            </x14:dxf>
          </x14:cfRule>
          <xm:sqref>H262:I262</xm:sqref>
        </x14:conditionalFormatting>
        <x14:conditionalFormatting xmlns:xm="http://schemas.microsoft.com/office/excel/2006/main">
          <x14:cfRule type="expression" priority="2071" id="{E5F4E9EE-5AB0-4967-9B47-3BAAB1F3DF16}">
            <xm:f>Sampling!$F$271="Yes"</xm:f>
            <x14:dxf>
              <font>
                <b/>
                <i val="0"/>
                <color theme="9"/>
              </font>
              <fill>
                <patternFill>
                  <bgColor theme="4"/>
                </patternFill>
              </fill>
            </x14:dxf>
          </x14:cfRule>
          <xm:sqref>H263:I263</xm:sqref>
        </x14:conditionalFormatting>
        <x14:conditionalFormatting xmlns:xm="http://schemas.microsoft.com/office/excel/2006/main">
          <x14:cfRule type="expression" priority="2070" id="{E2F975CA-B138-428F-9D89-88A7EFEF4313}">
            <xm:f>Sampling!$F$272="Yes"</xm:f>
            <x14:dxf>
              <font>
                <b/>
                <i val="0"/>
                <color theme="9"/>
              </font>
              <fill>
                <patternFill>
                  <bgColor theme="4"/>
                </patternFill>
              </fill>
            </x14:dxf>
          </x14:cfRule>
          <xm:sqref>H264:I264</xm:sqref>
        </x14:conditionalFormatting>
        <x14:conditionalFormatting xmlns:xm="http://schemas.microsoft.com/office/excel/2006/main">
          <x14:cfRule type="expression" priority="2069" id="{5185BE38-62C7-485A-9CB3-23976BC01AC6}">
            <xm:f>Sampling!$F$273="Yes"</xm:f>
            <x14:dxf>
              <font>
                <b/>
                <i val="0"/>
                <color theme="9"/>
              </font>
              <fill>
                <patternFill>
                  <bgColor theme="4"/>
                </patternFill>
              </fill>
            </x14:dxf>
          </x14:cfRule>
          <xm:sqref>H265:I265</xm:sqref>
        </x14:conditionalFormatting>
        <x14:conditionalFormatting xmlns:xm="http://schemas.microsoft.com/office/excel/2006/main">
          <x14:cfRule type="expression" priority="2068" id="{7419FE61-EC6E-4D3C-86E7-E32FA905D2E2}">
            <xm:f>Sampling!$F$274="Yes"</xm:f>
            <x14:dxf>
              <font>
                <b/>
                <i val="0"/>
                <color theme="9"/>
              </font>
              <fill>
                <patternFill>
                  <bgColor theme="4"/>
                </patternFill>
              </fill>
            </x14:dxf>
          </x14:cfRule>
          <xm:sqref>H266:I266</xm:sqref>
        </x14:conditionalFormatting>
        <x14:conditionalFormatting xmlns:xm="http://schemas.microsoft.com/office/excel/2006/main">
          <x14:cfRule type="expression" priority="2067" id="{29D917D4-F643-488B-9A74-33B554CF0EA4}">
            <xm:f>Sampling!$F$275="Yes"</xm:f>
            <x14:dxf>
              <font>
                <b/>
                <i val="0"/>
                <color theme="9"/>
              </font>
              <fill>
                <patternFill>
                  <bgColor theme="4"/>
                </patternFill>
              </fill>
            </x14:dxf>
          </x14:cfRule>
          <xm:sqref>H267:I267</xm:sqref>
        </x14:conditionalFormatting>
        <x14:conditionalFormatting xmlns:xm="http://schemas.microsoft.com/office/excel/2006/main">
          <x14:cfRule type="expression" priority="2066" id="{CD5758D5-D1F2-4229-860E-F2699C2A52BB}">
            <xm:f>Sampling!$F$276="Yes"</xm:f>
            <x14:dxf>
              <font>
                <b/>
                <i val="0"/>
                <color theme="9"/>
              </font>
              <fill>
                <patternFill>
                  <bgColor theme="4"/>
                </patternFill>
              </fill>
            </x14:dxf>
          </x14:cfRule>
          <xm:sqref>H268:I268</xm:sqref>
        </x14:conditionalFormatting>
        <x14:conditionalFormatting xmlns:xm="http://schemas.microsoft.com/office/excel/2006/main">
          <x14:cfRule type="expression" priority="2065" id="{023BBCB9-B5DC-4850-A32B-684EA6DFDB44}">
            <xm:f>Sampling!$F$277="Yes"</xm:f>
            <x14:dxf>
              <font>
                <b/>
                <i val="0"/>
                <color theme="9"/>
              </font>
              <fill>
                <patternFill>
                  <bgColor theme="4"/>
                </patternFill>
              </fill>
            </x14:dxf>
          </x14:cfRule>
          <xm:sqref>H269:I269</xm:sqref>
        </x14:conditionalFormatting>
        <x14:conditionalFormatting xmlns:xm="http://schemas.microsoft.com/office/excel/2006/main">
          <x14:cfRule type="expression" priority="2064" id="{855A0341-0E19-4C1F-A6DB-4C6E716C5C1A}">
            <xm:f>Sampling!$F$278="Yes"</xm:f>
            <x14:dxf>
              <font>
                <b/>
                <i val="0"/>
                <color theme="9"/>
              </font>
              <fill>
                <patternFill>
                  <bgColor theme="4"/>
                </patternFill>
              </fill>
            </x14:dxf>
          </x14:cfRule>
          <xm:sqref>H270:I270</xm:sqref>
        </x14:conditionalFormatting>
        <x14:conditionalFormatting xmlns:xm="http://schemas.microsoft.com/office/excel/2006/main">
          <x14:cfRule type="expression" priority="2063" id="{61E0F3DA-9BE7-489E-81DA-B969CFCCAA07}">
            <xm:f>Sampling!$F$279="Yes"</xm:f>
            <x14:dxf>
              <font>
                <b/>
                <i val="0"/>
                <color theme="9"/>
              </font>
              <fill>
                <patternFill>
                  <bgColor theme="4"/>
                </patternFill>
              </fill>
            </x14:dxf>
          </x14:cfRule>
          <xm:sqref>H271:I271</xm:sqref>
        </x14:conditionalFormatting>
        <x14:conditionalFormatting xmlns:xm="http://schemas.microsoft.com/office/excel/2006/main">
          <x14:cfRule type="expression" priority="2062" id="{78041983-523A-43AF-B1A5-E0B75FD4C76C}">
            <xm:f>Sampling!$F$280="Yes"</xm:f>
            <x14:dxf>
              <font>
                <b/>
                <i val="0"/>
                <color theme="9"/>
              </font>
              <fill>
                <patternFill>
                  <bgColor theme="4"/>
                </patternFill>
              </fill>
            </x14:dxf>
          </x14:cfRule>
          <xm:sqref>H272:I272</xm:sqref>
        </x14:conditionalFormatting>
        <x14:conditionalFormatting xmlns:xm="http://schemas.microsoft.com/office/excel/2006/main">
          <x14:cfRule type="expression" priority="2061" id="{B8AD1647-2B92-4DDE-A6DF-4EDCF8EC4B92}">
            <xm:f>Sampling!$F$281="Yes"</xm:f>
            <x14:dxf>
              <font>
                <b/>
                <i val="0"/>
                <color theme="9"/>
              </font>
              <fill>
                <patternFill>
                  <bgColor theme="4"/>
                </patternFill>
              </fill>
            </x14:dxf>
          </x14:cfRule>
          <xm:sqref>H273:I273</xm:sqref>
        </x14:conditionalFormatting>
        <x14:conditionalFormatting xmlns:xm="http://schemas.microsoft.com/office/excel/2006/main">
          <x14:cfRule type="expression" priority="2060" id="{D070BB36-D58F-40EA-9FB7-228D397EC51E}">
            <xm:f>Sampling!$F$282="Yes"</xm:f>
            <x14:dxf>
              <font>
                <b/>
                <i val="0"/>
                <color theme="9"/>
              </font>
              <fill>
                <patternFill>
                  <bgColor theme="4"/>
                </patternFill>
              </fill>
            </x14:dxf>
          </x14:cfRule>
          <xm:sqref>H274:I274</xm:sqref>
        </x14:conditionalFormatting>
        <x14:conditionalFormatting xmlns:xm="http://schemas.microsoft.com/office/excel/2006/main">
          <x14:cfRule type="expression" priority="2059" id="{42FD7F20-DE52-441A-A669-C26A62C40D91}">
            <xm:f>Sampling!$F$283="Yes"</xm:f>
            <x14:dxf>
              <font>
                <b/>
                <i val="0"/>
                <color theme="9"/>
              </font>
              <fill>
                <patternFill>
                  <bgColor theme="4"/>
                </patternFill>
              </fill>
            </x14:dxf>
          </x14:cfRule>
          <xm:sqref>H275:I275</xm:sqref>
        </x14:conditionalFormatting>
        <x14:conditionalFormatting xmlns:xm="http://schemas.microsoft.com/office/excel/2006/main">
          <x14:cfRule type="expression" priority="2058" id="{09E15CC2-506D-4238-AA5D-36D681ADDA89}">
            <xm:f>Sampling!$F$284="Yes"</xm:f>
            <x14:dxf>
              <font>
                <b/>
                <i val="0"/>
                <color theme="9"/>
              </font>
              <fill>
                <patternFill>
                  <bgColor theme="4"/>
                </patternFill>
              </fill>
            </x14:dxf>
          </x14:cfRule>
          <xm:sqref>H276:I276</xm:sqref>
        </x14:conditionalFormatting>
        <x14:conditionalFormatting xmlns:xm="http://schemas.microsoft.com/office/excel/2006/main">
          <x14:cfRule type="expression" priority="2057" id="{52E5C90F-755F-476D-BFB8-DCD337AA42C6}">
            <xm:f>Sampling!$F$285="Yes"</xm:f>
            <x14:dxf>
              <font>
                <b/>
                <i val="0"/>
                <color theme="9"/>
              </font>
              <fill>
                <patternFill>
                  <bgColor theme="4"/>
                </patternFill>
              </fill>
            </x14:dxf>
          </x14:cfRule>
          <xm:sqref>H277:I277</xm:sqref>
        </x14:conditionalFormatting>
        <x14:conditionalFormatting xmlns:xm="http://schemas.microsoft.com/office/excel/2006/main">
          <x14:cfRule type="expression" priority="2056" id="{44F16B32-B2FA-4379-A576-15FA9B671311}">
            <xm:f>Sampling!$F$286="Yes"</xm:f>
            <x14:dxf>
              <font>
                <b/>
                <i val="0"/>
                <color theme="9"/>
              </font>
              <fill>
                <patternFill>
                  <bgColor theme="4"/>
                </patternFill>
              </fill>
            </x14:dxf>
          </x14:cfRule>
          <xm:sqref>H278:I278</xm:sqref>
        </x14:conditionalFormatting>
        <x14:conditionalFormatting xmlns:xm="http://schemas.microsoft.com/office/excel/2006/main">
          <x14:cfRule type="expression" priority="2055" id="{98E103FE-920A-4EC5-9F31-E5584861BD7A}">
            <xm:f>Sampling!$F$287="Yes"</xm:f>
            <x14:dxf>
              <font>
                <b/>
                <i val="0"/>
                <color theme="9"/>
              </font>
              <fill>
                <patternFill>
                  <bgColor theme="4"/>
                </patternFill>
              </fill>
            </x14:dxf>
          </x14:cfRule>
          <xm:sqref>H279:I279</xm:sqref>
        </x14:conditionalFormatting>
        <x14:conditionalFormatting xmlns:xm="http://schemas.microsoft.com/office/excel/2006/main">
          <x14:cfRule type="expression" priority="2054" id="{9820D81E-40A9-4422-992B-EE447B30A07C}">
            <xm:f>Sampling!$F$288="Yes"</xm:f>
            <x14:dxf>
              <font>
                <b/>
                <i val="0"/>
                <color theme="9"/>
              </font>
              <fill>
                <patternFill>
                  <bgColor theme="4"/>
                </patternFill>
              </fill>
            </x14:dxf>
          </x14:cfRule>
          <xm:sqref>H280:I280</xm:sqref>
        </x14:conditionalFormatting>
        <x14:conditionalFormatting xmlns:xm="http://schemas.microsoft.com/office/excel/2006/main">
          <x14:cfRule type="expression" priority="2053" id="{6A347832-F748-489B-8D5E-5FAC83311423}">
            <xm:f>Sampling!$F$289="Yes"</xm:f>
            <x14:dxf>
              <font>
                <b/>
                <i val="0"/>
                <color theme="9"/>
              </font>
              <fill>
                <patternFill>
                  <bgColor theme="4"/>
                </patternFill>
              </fill>
            </x14:dxf>
          </x14:cfRule>
          <xm:sqref>H281:I281</xm:sqref>
        </x14:conditionalFormatting>
        <x14:conditionalFormatting xmlns:xm="http://schemas.microsoft.com/office/excel/2006/main">
          <x14:cfRule type="expression" priority="2052" id="{8D07ADA1-6FDD-4B4B-A23C-C5EAF9C6B2A7}">
            <xm:f>Sampling!$F$290="Yes"</xm:f>
            <x14:dxf>
              <font>
                <b/>
                <i val="0"/>
                <color theme="9"/>
              </font>
              <fill>
                <patternFill>
                  <bgColor theme="4"/>
                </patternFill>
              </fill>
            </x14:dxf>
          </x14:cfRule>
          <xm:sqref>H282:I282</xm:sqref>
        </x14:conditionalFormatting>
        <x14:conditionalFormatting xmlns:xm="http://schemas.microsoft.com/office/excel/2006/main">
          <x14:cfRule type="expression" priority="2051" id="{1AAAE8B7-4106-4A07-AA4E-373ED311003C}">
            <xm:f>Sampling!$F$291="Yes"</xm:f>
            <x14:dxf>
              <font>
                <b/>
                <i val="0"/>
                <color theme="9"/>
              </font>
              <fill>
                <patternFill>
                  <bgColor theme="4"/>
                </patternFill>
              </fill>
            </x14:dxf>
          </x14:cfRule>
          <xm:sqref>H283:I283</xm:sqref>
        </x14:conditionalFormatting>
        <x14:conditionalFormatting xmlns:xm="http://schemas.microsoft.com/office/excel/2006/main">
          <x14:cfRule type="expression" priority="2050" id="{D70BB5F8-7282-492C-BDFC-1EAA1CB53241}">
            <xm:f>Sampling!$F$292="Yes"</xm:f>
            <x14:dxf>
              <font>
                <b/>
                <i val="0"/>
                <color theme="9"/>
              </font>
              <fill>
                <patternFill>
                  <bgColor theme="4"/>
                </patternFill>
              </fill>
            </x14:dxf>
          </x14:cfRule>
          <xm:sqref>H284:I284</xm:sqref>
        </x14:conditionalFormatting>
        <x14:conditionalFormatting xmlns:xm="http://schemas.microsoft.com/office/excel/2006/main">
          <x14:cfRule type="expression" priority="2049" id="{1DB5F98E-AAD8-4C6B-8657-EC66FB3F3218}">
            <xm:f>Sampling!$F$293="Yes"</xm:f>
            <x14:dxf>
              <font>
                <b/>
                <i val="0"/>
                <color theme="9"/>
              </font>
              <fill>
                <patternFill>
                  <bgColor theme="4"/>
                </patternFill>
              </fill>
            </x14:dxf>
          </x14:cfRule>
          <xm:sqref>H285:I285</xm:sqref>
        </x14:conditionalFormatting>
        <x14:conditionalFormatting xmlns:xm="http://schemas.microsoft.com/office/excel/2006/main">
          <x14:cfRule type="expression" priority="2048" id="{355747E9-F9AF-4B00-B166-1949DC0E4A0E}">
            <xm:f>Sampling!$F$294="Yes"</xm:f>
            <x14:dxf>
              <font>
                <b/>
                <i val="0"/>
                <color theme="9"/>
              </font>
              <fill>
                <patternFill>
                  <bgColor theme="4"/>
                </patternFill>
              </fill>
            </x14:dxf>
          </x14:cfRule>
          <xm:sqref>H286:I286</xm:sqref>
        </x14:conditionalFormatting>
        <x14:conditionalFormatting xmlns:xm="http://schemas.microsoft.com/office/excel/2006/main">
          <x14:cfRule type="expression" priority="2047" id="{91BA31E1-ED93-4EF3-B078-727B47611529}">
            <xm:f>Sampling!$F$295="Yes"</xm:f>
            <x14:dxf>
              <font>
                <b/>
                <i val="0"/>
                <color theme="9"/>
              </font>
              <fill>
                <patternFill>
                  <bgColor theme="4"/>
                </patternFill>
              </fill>
            </x14:dxf>
          </x14:cfRule>
          <xm:sqref>H287:I287</xm:sqref>
        </x14:conditionalFormatting>
        <x14:conditionalFormatting xmlns:xm="http://schemas.microsoft.com/office/excel/2006/main">
          <x14:cfRule type="expression" priority="2046" id="{1BEB16F6-017D-43E1-A851-88C196BA207E}">
            <xm:f>Sampling!$F$296="Yes"</xm:f>
            <x14:dxf>
              <font>
                <b/>
                <i val="0"/>
                <color theme="9"/>
              </font>
              <fill>
                <patternFill>
                  <bgColor theme="4"/>
                </patternFill>
              </fill>
            </x14:dxf>
          </x14:cfRule>
          <xm:sqref>H288:I288</xm:sqref>
        </x14:conditionalFormatting>
        <x14:conditionalFormatting xmlns:xm="http://schemas.microsoft.com/office/excel/2006/main">
          <x14:cfRule type="expression" priority="2045" id="{1718E574-835E-4C2C-BAFA-142D72F81BA2}">
            <xm:f>Sampling!$F$297="Yes"</xm:f>
            <x14:dxf>
              <font>
                <b/>
                <i val="0"/>
                <color theme="9"/>
              </font>
              <fill>
                <patternFill>
                  <bgColor theme="4"/>
                </patternFill>
              </fill>
            </x14:dxf>
          </x14:cfRule>
          <xm:sqref>H289:I289</xm:sqref>
        </x14:conditionalFormatting>
        <x14:conditionalFormatting xmlns:xm="http://schemas.microsoft.com/office/excel/2006/main">
          <x14:cfRule type="expression" priority="2044" id="{7E0823B3-FAD9-4F83-BA63-FAA602DBD922}">
            <xm:f>Sampling!$F$298="Yes"</xm:f>
            <x14:dxf>
              <font>
                <b/>
                <i val="0"/>
                <color theme="9"/>
              </font>
              <fill>
                <patternFill>
                  <bgColor theme="4"/>
                </patternFill>
              </fill>
            </x14:dxf>
          </x14:cfRule>
          <xm:sqref>H290:I290</xm:sqref>
        </x14:conditionalFormatting>
        <x14:conditionalFormatting xmlns:xm="http://schemas.microsoft.com/office/excel/2006/main">
          <x14:cfRule type="expression" priority="2043" id="{DB418864-9DD3-4FF5-BA42-202FFB1CB303}">
            <xm:f>Sampling!$F$299="Yes"</xm:f>
            <x14:dxf>
              <font>
                <b/>
                <i val="0"/>
                <color theme="9"/>
              </font>
              <fill>
                <patternFill>
                  <bgColor theme="4"/>
                </patternFill>
              </fill>
            </x14:dxf>
          </x14:cfRule>
          <xm:sqref>H291:I291</xm:sqref>
        </x14:conditionalFormatting>
        <x14:conditionalFormatting xmlns:xm="http://schemas.microsoft.com/office/excel/2006/main">
          <x14:cfRule type="expression" priority="2042" id="{A7581519-6B9C-4A2D-9528-B55E3567AEB5}">
            <xm:f>Sampling!$F$300="Yes"</xm:f>
            <x14:dxf>
              <font>
                <b/>
                <i val="0"/>
                <color theme="9"/>
              </font>
              <fill>
                <patternFill>
                  <bgColor theme="4"/>
                </patternFill>
              </fill>
            </x14:dxf>
          </x14:cfRule>
          <xm:sqref>H292:I292</xm:sqref>
        </x14:conditionalFormatting>
        <x14:conditionalFormatting xmlns:xm="http://schemas.microsoft.com/office/excel/2006/main">
          <x14:cfRule type="expression" priority="2041" id="{ABC71E60-458F-4C0A-8DEF-664DB89D47AB}">
            <xm:f>Sampling!$F$301="Yes"</xm:f>
            <x14:dxf>
              <font>
                <b/>
                <i val="0"/>
                <color theme="9"/>
              </font>
              <fill>
                <patternFill>
                  <bgColor theme="4"/>
                </patternFill>
              </fill>
            </x14:dxf>
          </x14:cfRule>
          <xm:sqref>H293:I293</xm:sqref>
        </x14:conditionalFormatting>
        <x14:conditionalFormatting xmlns:xm="http://schemas.microsoft.com/office/excel/2006/main">
          <x14:cfRule type="expression" priority="2040" id="{27638BB5-EB36-48D3-8882-E9955EA3BAEF}">
            <xm:f>Sampling!$F$302="Yes"</xm:f>
            <x14:dxf>
              <font>
                <b/>
                <i val="0"/>
                <color theme="9"/>
              </font>
              <fill>
                <patternFill>
                  <bgColor theme="4"/>
                </patternFill>
              </fill>
            </x14:dxf>
          </x14:cfRule>
          <xm:sqref>H294:I294</xm:sqref>
        </x14:conditionalFormatting>
        <x14:conditionalFormatting xmlns:xm="http://schemas.microsoft.com/office/excel/2006/main">
          <x14:cfRule type="expression" priority="2039" id="{86381F02-8BD5-4565-A3BD-1A5AA21575DB}">
            <xm:f>Sampling!$F$303="Yes"</xm:f>
            <x14:dxf>
              <font>
                <b/>
                <i val="0"/>
                <color theme="9"/>
              </font>
              <fill>
                <patternFill>
                  <bgColor theme="4"/>
                </patternFill>
              </fill>
            </x14:dxf>
          </x14:cfRule>
          <xm:sqref>H295:I295</xm:sqref>
        </x14:conditionalFormatting>
        <x14:conditionalFormatting xmlns:xm="http://schemas.microsoft.com/office/excel/2006/main">
          <x14:cfRule type="expression" priority="2038" id="{2B695F9E-860B-41D7-9CC5-B8885C36398A}">
            <xm:f>Sampling!$F$304="Yes"</xm:f>
            <x14:dxf>
              <font>
                <b/>
                <i val="0"/>
                <color theme="9"/>
              </font>
              <fill>
                <patternFill>
                  <bgColor theme="4"/>
                </patternFill>
              </fill>
            </x14:dxf>
          </x14:cfRule>
          <xm:sqref>H296:I296</xm:sqref>
        </x14:conditionalFormatting>
        <x14:conditionalFormatting xmlns:xm="http://schemas.microsoft.com/office/excel/2006/main">
          <x14:cfRule type="expression" priority="2037" id="{0B392146-D3C0-4CA4-B985-D3FDC9BFF8B1}">
            <xm:f>Sampling!$F$305="Yes"</xm:f>
            <x14:dxf>
              <font>
                <b/>
                <i val="0"/>
                <color theme="9"/>
              </font>
              <fill>
                <patternFill>
                  <bgColor theme="4"/>
                </patternFill>
              </fill>
            </x14:dxf>
          </x14:cfRule>
          <xm:sqref>H297:I297</xm:sqref>
        </x14:conditionalFormatting>
        <x14:conditionalFormatting xmlns:xm="http://schemas.microsoft.com/office/excel/2006/main">
          <x14:cfRule type="expression" priority="2036" id="{0635C120-CBA3-4826-B959-987D91FF43D0}">
            <xm:f>Sampling!$F$306="Yes"</xm:f>
            <x14:dxf>
              <font>
                <b/>
                <i val="0"/>
                <color theme="9"/>
              </font>
              <fill>
                <patternFill>
                  <bgColor theme="4"/>
                </patternFill>
              </fill>
            </x14:dxf>
          </x14:cfRule>
          <xm:sqref>H298:I298</xm:sqref>
        </x14:conditionalFormatting>
        <x14:conditionalFormatting xmlns:xm="http://schemas.microsoft.com/office/excel/2006/main">
          <x14:cfRule type="expression" priority="2035" id="{3FE5AD4E-4C0E-4718-B83E-F6A09370DE0B}">
            <xm:f>Sampling!$F$307="Yes"</xm:f>
            <x14:dxf>
              <font>
                <b/>
                <i val="0"/>
                <color theme="9"/>
              </font>
              <fill>
                <patternFill>
                  <bgColor theme="4"/>
                </patternFill>
              </fill>
            </x14:dxf>
          </x14:cfRule>
          <xm:sqref>H299:I299</xm:sqref>
        </x14:conditionalFormatting>
        <x14:conditionalFormatting xmlns:xm="http://schemas.microsoft.com/office/excel/2006/main">
          <x14:cfRule type="expression" priority="2034" id="{65AA86AF-D938-4494-A609-FC6740370C98}">
            <xm:f>Sampling!$F$308="Yes"</xm:f>
            <x14:dxf>
              <font>
                <b/>
                <i val="0"/>
                <color theme="9"/>
              </font>
              <fill>
                <patternFill>
                  <bgColor theme="4"/>
                </patternFill>
              </fill>
            </x14:dxf>
          </x14:cfRule>
          <xm:sqref>H300:I300</xm:sqref>
        </x14:conditionalFormatting>
        <x14:conditionalFormatting xmlns:xm="http://schemas.microsoft.com/office/excel/2006/main">
          <x14:cfRule type="expression" priority="2033" id="{BDFCE27C-91E5-4552-9368-28786CE3E56C}">
            <xm:f>Sampling!$F$309="Yes"</xm:f>
            <x14:dxf>
              <font>
                <b/>
                <i val="0"/>
                <color theme="9"/>
              </font>
              <fill>
                <patternFill>
                  <bgColor theme="4"/>
                </patternFill>
              </fill>
            </x14:dxf>
          </x14:cfRule>
          <xm:sqref>H301:I301</xm:sqref>
        </x14:conditionalFormatting>
        <x14:conditionalFormatting xmlns:xm="http://schemas.microsoft.com/office/excel/2006/main">
          <x14:cfRule type="expression" priority="2032" id="{6166CD26-7504-4669-9CA8-376994B0BA30}">
            <xm:f>Sampling!$F$310="Yes"</xm:f>
            <x14:dxf>
              <font>
                <b/>
                <i val="0"/>
                <color theme="9"/>
              </font>
              <fill>
                <patternFill>
                  <bgColor theme="4"/>
                </patternFill>
              </fill>
            </x14:dxf>
          </x14:cfRule>
          <xm:sqref>H302:I302</xm:sqref>
        </x14:conditionalFormatting>
        <x14:conditionalFormatting xmlns:xm="http://schemas.microsoft.com/office/excel/2006/main">
          <x14:cfRule type="expression" priority="2031" id="{5189E341-750F-4838-B4F9-782F7246E1DC}">
            <xm:f>Sampling!$F$311="Yes"</xm:f>
            <x14:dxf>
              <font>
                <b/>
                <i val="0"/>
                <color theme="9"/>
              </font>
              <fill>
                <patternFill>
                  <bgColor theme="4"/>
                </patternFill>
              </fill>
            </x14:dxf>
          </x14:cfRule>
          <xm:sqref>H303:I303</xm:sqref>
        </x14:conditionalFormatting>
        <x14:conditionalFormatting xmlns:xm="http://schemas.microsoft.com/office/excel/2006/main">
          <x14:cfRule type="expression" priority="2030" id="{0B13073C-73B8-440A-80A5-F372431168A9}">
            <xm:f>Sampling!$F$312="Yes"</xm:f>
            <x14:dxf>
              <font>
                <b/>
                <i val="0"/>
                <color theme="9"/>
              </font>
              <fill>
                <patternFill>
                  <bgColor theme="4"/>
                </patternFill>
              </fill>
            </x14:dxf>
          </x14:cfRule>
          <xm:sqref>H304:I304</xm:sqref>
        </x14:conditionalFormatting>
        <x14:conditionalFormatting xmlns:xm="http://schemas.microsoft.com/office/excel/2006/main">
          <x14:cfRule type="expression" priority="2029" id="{4543987C-FCCC-4A6A-9B2C-6027FA92AF69}">
            <xm:f>Sampling!$F$313="Yes"</xm:f>
            <x14:dxf>
              <font>
                <b/>
                <i val="0"/>
                <color theme="9"/>
              </font>
              <fill>
                <patternFill>
                  <bgColor theme="4"/>
                </patternFill>
              </fill>
            </x14:dxf>
          </x14:cfRule>
          <xm:sqref>H305:I305</xm:sqref>
        </x14:conditionalFormatting>
        <x14:conditionalFormatting xmlns:xm="http://schemas.microsoft.com/office/excel/2006/main">
          <x14:cfRule type="expression" priority="2028" id="{0B5F4438-2911-43CC-A439-0334176B84D8}">
            <xm:f>Sampling!$F$314="Yes"</xm:f>
            <x14:dxf>
              <font>
                <b/>
                <i val="0"/>
                <color theme="9"/>
              </font>
              <fill>
                <patternFill>
                  <bgColor theme="4"/>
                </patternFill>
              </fill>
            </x14:dxf>
          </x14:cfRule>
          <xm:sqref>H306:I306</xm:sqref>
        </x14:conditionalFormatting>
        <x14:conditionalFormatting xmlns:xm="http://schemas.microsoft.com/office/excel/2006/main">
          <x14:cfRule type="expression" priority="2027" id="{A5F77D85-67F2-4E90-A185-725B124C3D26}">
            <xm:f>Sampling!$F$315="Yes"</xm:f>
            <x14:dxf>
              <font>
                <b/>
                <i val="0"/>
                <color theme="9"/>
              </font>
              <fill>
                <patternFill>
                  <bgColor theme="4"/>
                </patternFill>
              </fill>
            </x14:dxf>
          </x14:cfRule>
          <xm:sqref>H307:I307</xm:sqref>
        </x14:conditionalFormatting>
        <x14:conditionalFormatting xmlns:xm="http://schemas.microsoft.com/office/excel/2006/main">
          <x14:cfRule type="expression" priority="2026" id="{A0E4713D-51DE-4384-BE78-514445BF2BC2}">
            <xm:f>Sampling!$F$316="Yes"</xm:f>
            <x14:dxf>
              <font>
                <b/>
                <i val="0"/>
                <color theme="9"/>
              </font>
              <fill>
                <patternFill>
                  <bgColor theme="4"/>
                </patternFill>
              </fill>
            </x14:dxf>
          </x14:cfRule>
          <xm:sqref>H308:I308</xm:sqref>
        </x14:conditionalFormatting>
        <x14:conditionalFormatting xmlns:xm="http://schemas.microsoft.com/office/excel/2006/main">
          <x14:cfRule type="expression" priority="2025" id="{6E8DDBE9-C5B6-47DC-9CB0-EC78FC321B6C}">
            <xm:f>Sampling!$F$317="Yes"</xm:f>
            <x14:dxf>
              <font>
                <b/>
                <i val="0"/>
                <color theme="9"/>
              </font>
              <fill>
                <patternFill>
                  <bgColor theme="4"/>
                </patternFill>
              </fill>
            </x14:dxf>
          </x14:cfRule>
          <xm:sqref>H309:I309</xm:sqref>
        </x14:conditionalFormatting>
        <x14:conditionalFormatting xmlns:xm="http://schemas.microsoft.com/office/excel/2006/main">
          <x14:cfRule type="expression" priority="2024" id="{79251A91-19D3-4DFF-BCEA-BF09589C817A}">
            <xm:f>Sampling!$F$318="Yes"</xm:f>
            <x14:dxf>
              <font>
                <b/>
                <i val="0"/>
                <color theme="9"/>
              </font>
              <fill>
                <patternFill>
                  <bgColor theme="4"/>
                </patternFill>
              </fill>
            </x14:dxf>
          </x14:cfRule>
          <xm:sqref>H310:I310</xm:sqref>
        </x14:conditionalFormatting>
        <x14:conditionalFormatting xmlns:xm="http://schemas.microsoft.com/office/excel/2006/main">
          <x14:cfRule type="expression" priority="2023" id="{CA0FCA58-C8B1-4A5E-9A06-A593FABD9A4A}">
            <xm:f>Sampling!$F$319="Yes"</xm:f>
            <x14:dxf>
              <font>
                <b/>
                <i val="0"/>
                <color theme="9"/>
              </font>
              <fill>
                <patternFill>
                  <bgColor theme="4"/>
                </patternFill>
              </fill>
            </x14:dxf>
          </x14:cfRule>
          <xm:sqref>H311:I311</xm:sqref>
        </x14:conditionalFormatting>
        <x14:conditionalFormatting xmlns:xm="http://schemas.microsoft.com/office/excel/2006/main">
          <x14:cfRule type="expression" priority="2022" id="{5479458E-8A00-4552-994B-37BB0B715C2C}">
            <xm:f>Sampling!$F$320="Yes"</xm:f>
            <x14:dxf>
              <font>
                <b/>
                <i val="0"/>
                <color theme="9"/>
              </font>
              <fill>
                <patternFill>
                  <bgColor theme="4"/>
                </patternFill>
              </fill>
            </x14:dxf>
          </x14:cfRule>
          <xm:sqref>H312:I312</xm:sqref>
        </x14:conditionalFormatting>
        <x14:conditionalFormatting xmlns:xm="http://schemas.microsoft.com/office/excel/2006/main">
          <x14:cfRule type="expression" priority="2021" id="{D813A926-A64D-4927-8FAD-A23415456707}">
            <xm:f>Sampling!$F$321="Yes"</xm:f>
            <x14:dxf>
              <font>
                <b/>
                <i val="0"/>
                <color theme="9"/>
              </font>
              <fill>
                <patternFill>
                  <bgColor theme="4"/>
                </patternFill>
              </fill>
            </x14:dxf>
          </x14:cfRule>
          <xm:sqref>H313:I313</xm:sqref>
        </x14:conditionalFormatting>
        <x14:conditionalFormatting xmlns:xm="http://schemas.microsoft.com/office/excel/2006/main">
          <x14:cfRule type="expression" priority="2020" id="{895873FC-2568-42C9-888B-03EFEFDFABA8}">
            <xm:f>Sampling!$F$322="Yes"</xm:f>
            <x14:dxf>
              <font>
                <b/>
                <i val="0"/>
                <color theme="9"/>
              </font>
              <fill>
                <patternFill>
                  <bgColor theme="4"/>
                </patternFill>
              </fill>
            </x14:dxf>
          </x14:cfRule>
          <xm:sqref>H314:I314</xm:sqref>
        </x14:conditionalFormatting>
        <x14:conditionalFormatting xmlns:xm="http://schemas.microsoft.com/office/excel/2006/main">
          <x14:cfRule type="expression" priority="2019" id="{4E9CF338-7E77-4D73-9CE2-52C1C7A880B1}">
            <xm:f>Sampling!$F$323="Yes"</xm:f>
            <x14:dxf>
              <font>
                <b/>
                <i val="0"/>
                <color theme="9"/>
              </font>
              <fill>
                <patternFill>
                  <bgColor theme="4"/>
                </patternFill>
              </fill>
            </x14:dxf>
          </x14:cfRule>
          <xm:sqref>H315:I315</xm:sqref>
        </x14:conditionalFormatting>
        <x14:conditionalFormatting xmlns:xm="http://schemas.microsoft.com/office/excel/2006/main">
          <x14:cfRule type="expression" priority="2018" id="{03632BBD-D3DD-495C-B0BE-CFE30912F3C2}">
            <xm:f>Sampling!$F$324="Yes"</xm:f>
            <x14:dxf>
              <font>
                <b/>
                <i val="0"/>
                <color theme="9"/>
              </font>
              <fill>
                <patternFill>
                  <bgColor theme="4"/>
                </patternFill>
              </fill>
            </x14:dxf>
          </x14:cfRule>
          <xm:sqref>H316:I316</xm:sqref>
        </x14:conditionalFormatting>
        <x14:conditionalFormatting xmlns:xm="http://schemas.microsoft.com/office/excel/2006/main">
          <x14:cfRule type="expression" priority="2017" id="{89DED52B-BBED-48D5-8904-D13CE5F6C68A}">
            <xm:f>Sampling!$F$325="Yes"</xm:f>
            <x14:dxf>
              <font>
                <b/>
                <i val="0"/>
                <color theme="9"/>
              </font>
              <fill>
                <patternFill>
                  <bgColor theme="4"/>
                </patternFill>
              </fill>
            </x14:dxf>
          </x14:cfRule>
          <xm:sqref>H317:I317</xm:sqref>
        </x14:conditionalFormatting>
        <x14:conditionalFormatting xmlns:xm="http://schemas.microsoft.com/office/excel/2006/main">
          <x14:cfRule type="expression" priority="2016" id="{D5D6E7E7-B62C-40BD-984D-6ABAE865E3DA}">
            <xm:f>Sampling!$F$326="Yes"</xm:f>
            <x14:dxf>
              <font>
                <b/>
                <i val="0"/>
                <color theme="9"/>
              </font>
              <fill>
                <patternFill>
                  <bgColor theme="4"/>
                </patternFill>
              </fill>
            </x14:dxf>
          </x14:cfRule>
          <xm:sqref>H318:I318</xm:sqref>
        </x14:conditionalFormatting>
        <x14:conditionalFormatting xmlns:xm="http://schemas.microsoft.com/office/excel/2006/main">
          <x14:cfRule type="expression" priority="2015" id="{FC74498C-9167-4C03-9D35-BAFB1CE6CAC5}">
            <xm:f>Sampling!$F$327="Yes"</xm:f>
            <x14:dxf>
              <font>
                <b/>
                <i val="0"/>
                <color theme="9"/>
              </font>
              <fill>
                <patternFill>
                  <bgColor theme="4"/>
                </patternFill>
              </fill>
            </x14:dxf>
          </x14:cfRule>
          <xm:sqref>H319:I319</xm:sqref>
        </x14:conditionalFormatting>
        <x14:conditionalFormatting xmlns:xm="http://schemas.microsoft.com/office/excel/2006/main">
          <x14:cfRule type="expression" priority="2014" id="{7FE6826B-4E38-40A0-B5FF-734443B4B337}">
            <xm:f>Sampling!$F$328="Yes"</xm:f>
            <x14:dxf>
              <font>
                <b/>
                <i val="0"/>
                <color theme="9"/>
              </font>
              <fill>
                <patternFill>
                  <bgColor theme="4"/>
                </patternFill>
              </fill>
            </x14:dxf>
          </x14:cfRule>
          <xm:sqref>H320:I320</xm:sqref>
        </x14:conditionalFormatting>
        <x14:conditionalFormatting xmlns:xm="http://schemas.microsoft.com/office/excel/2006/main">
          <x14:cfRule type="expression" priority="2013" id="{790A61AC-F5C6-49E0-8B44-4E8DC0BC288C}">
            <xm:f>Sampling!$F$329="Yes"</xm:f>
            <x14:dxf>
              <font>
                <b/>
                <i val="0"/>
                <color theme="9"/>
              </font>
              <fill>
                <patternFill>
                  <bgColor theme="4"/>
                </patternFill>
              </fill>
            </x14:dxf>
          </x14:cfRule>
          <xm:sqref>H321:I321</xm:sqref>
        </x14:conditionalFormatting>
        <x14:conditionalFormatting xmlns:xm="http://schemas.microsoft.com/office/excel/2006/main">
          <x14:cfRule type="expression" priority="2012" id="{05B7BAC2-4D5C-4756-A7F8-652218E398A8}">
            <xm:f>Sampling!$F$330="Yes"</xm:f>
            <x14:dxf>
              <font>
                <b/>
                <i val="0"/>
                <color theme="9"/>
              </font>
              <fill>
                <patternFill>
                  <bgColor theme="4"/>
                </patternFill>
              </fill>
            </x14:dxf>
          </x14:cfRule>
          <xm:sqref>H322:I322</xm:sqref>
        </x14:conditionalFormatting>
        <x14:conditionalFormatting xmlns:xm="http://schemas.microsoft.com/office/excel/2006/main">
          <x14:cfRule type="expression" priority="2011" id="{29878D70-DD2B-4D66-96B5-C05CDF9C1350}">
            <xm:f>Sampling!$F$331="Yes"</xm:f>
            <x14:dxf>
              <font>
                <b/>
                <i val="0"/>
                <color theme="9"/>
              </font>
              <fill>
                <patternFill>
                  <bgColor theme="4"/>
                </patternFill>
              </fill>
            </x14:dxf>
          </x14:cfRule>
          <xm:sqref>H323:I323</xm:sqref>
        </x14:conditionalFormatting>
        <x14:conditionalFormatting xmlns:xm="http://schemas.microsoft.com/office/excel/2006/main">
          <x14:cfRule type="expression" priority="2010" id="{F2C57DE1-5317-41EA-ADB4-0BBFE0B8C1DB}">
            <xm:f>Sampling!$F$332="Yes"</xm:f>
            <x14:dxf>
              <font>
                <b/>
                <i val="0"/>
                <color theme="9"/>
              </font>
              <fill>
                <patternFill>
                  <bgColor theme="4"/>
                </patternFill>
              </fill>
            </x14:dxf>
          </x14:cfRule>
          <xm:sqref>H324:I324</xm:sqref>
        </x14:conditionalFormatting>
        <x14:conditionalFormatting xmlns:xm="http://schemas.microsoft.com/office/excel/2006/main">
          <x14:cfRule type="expression" priority="2009" id="{9F466E2E-C692-453B-B5B9-7E33F9C9FCE5}">
            <xm:f>Sampling!$F$333="Yes"</xm:f>
            <x14:dxf>
              <font>
                <b/>
                <i val="0"/>
                <color theme="9"/>
              </font>
              <fill>
                <patternFill>
                  <bgColor theme="4"/>
                </patternFill>
              </fill>
            </x14:dxf>
          </x14:cfRule>
          <xm:sqref>H325:I325</xm:sqref>
        </x14:conditionalFormatting>
        <x14:conditionalFormatting xmlns:xm="http://schemas.microsoft.com/office/excel/2006/main">
          <x14:cfRule type="expression" priority="2008" id="{D51B51CF-90AC-42EC-89C8-4CF18DC6492E}">
            <xm:f>Sampling!$F$334="Yes"</xm:f>
            <x14:dxf>
              <font>
                <b/>
                <i val="0"/>
                <color theme="9"/>
              </font>
              <fill>
                <patternFill>
                  <bgColor theme="4"/>
                </patternFill>
              </fill>
            </x14:dxf>
          </x14:cfRule>
          <xm:sqref>H326:I326</xm:sqref>
        </x14:conditionalFormatting>
        <x14:conditionalFormatting xmlns:xm="http://schemas.microsoft.com/office/excel/2006/main">
          <x14:cfRule type="expression" priority="2007" id="{0B1568A7-F00F-4067-AACB-C6FA93FA6779}">
            <xm:f>Sampling!$F$335="Yes"</xm:f>
            <x14:dxf>
              <font>
                <b/>
                <i val="0"/>
                <color theme="9"/>
              </font>
              <fill>
                <patternFill>
                  <bgColor theme="4"/>
                </patternFill>
              </fill>
            </x14:dxf>
          </x14:cfRule>
          <xm:sqref>H327:I327</xm:sqref>
        </x14:conditionalFormatting>
        <x14:conditionalFormatting xmlns:xm="http://schemas.microsoft.com/office/excel/2006/main">
          <x14:cfRule type="expression" priority="2006" id="{9C271833-09A3-477E-AF9D-CD86E49256C7}">
            <xm:f>Sampling!$F$336="Yes"</xm:f>
            <x14:dxf>
              <font>
                <b/>
                <i val="0"/>
                <color theme="9"/>
              </font>
              <fill>
                <patternFill>
                  <bgColor theme="4"/>
                </patternFill>
              </fill>
            </x14:dxf>
          </x14:cfRule>
          <xm:sqref>H328:I328</xm:sqref>
        </x14:conditionalFormatting>
        <x14:conditionalFormatting xmlns:xm="http://schemas.microsoft.com/office/excel/2006/main">
          <x14:cfRule type="expression" priority="2005" id="{79A7E809-4A9E-4CAA-9C48-CAFAB12455D4}">
            <xm:f>Sampling!$F$337="Yes"</xm:f>
            <x14:dxf>
              <font>
                <b/>
                <i val="0"/>
                <color theme="9"/>
              </font>
              <fill>
                <patternFill>
                  <bgColor theme="4"/>
                </patternFill>
              </fill>
            </x14:dxf>
          </x14:cfRule>
          <xm:sqref>H329:I329</xm:sqref>
        </x14:conditionalFormatting>
        <x14:conditionalFormatting xmlns:xm="http://schemas.microsoft.com/office/excel/2006/main">
          <x14:cfRule type="expression" priority="2407" id="{C3F66319-DA95-4961-B662-7C5484BB0C98}">
            <xm:f>Sampling!$G$35="Yes"</xm:f>
            <x14:dxf>
              <font>
                <b/>
                <i val="0"/>
                <color theme="9"/>
              </font>
              <fill>
                <patternFill>
                  <bgColor theme="4"/>
                </patternFill>
              </fill>
            </x14:dxf>
          </x14:cfRule>
          <xm:sqref>J27</xm:sqref>
        </x14:conditionalFormatting>
        <x14:conditionalFormatting xmlns:xm="http://schemas.microsoft.com/office/excel/2006/main">
          <x14:cfRule type="expression" priority="4535" id="{C82DF429-3A0E-47EB-ADB1-E2ABBD353E2B}">
            <xm:f>Sampling!$G$36="Yes"</xm:f>
            <x14:dxf>
              <font>
                <b/>
                <i val="0"/>
                <color theme="9"/>
              </font>
              <fill>
                <patternFill>
                  <bgColor theme="4"/>
                </patternFill>
              </fill>
            </x14:dxf>
          </x14:cfRule>
          <xm:sqref>J28</xm:sqref>
        </x14:conditionalFormatting>
        <x14:conditionalFormatting xmlns:xm="http://schemas.microsoft.com/office/excel/2006/main">
          <x14:cfRule type="expression" priority="4536" id="{306F0847-B7A5-4B60-8E82-195600B1B34A}">
            <xm:f>Sampling!$G$37="Yes"</xm:f>
            <x14:dxf>
              <font>
                <b/>
                <i val="0"/>
                <color theme="9"/>
              </font>
              <fill>
                <patternFill>
                  <bgColor theme="4"/>
                </patternFill>
              </fill>
            </x14:dxf>
          </x14:cfRule>
          <xm:sqref>J29</xm:sqref>
        </x14:conditionalFormatting>
        <x14:conditionalFormatting xmlns:xm="http://schemas.microsoft.com/office/excel/2006/main">
          <x14:cfRule type="expression" priority="4537" id="{2F4FA6C1-E784-40E1-95AD-A1F2BAE1175F}">
            <xm:f>Sampling!$G$38="Yes"</xm:f>
            <x14:dxf>
              <font>
                <b/>
                <i val="0"/>
                <color theme="9"/>
              </font>
              <fill>
                <patternFill>
                  <bgColor theme="4"/>
                </patternFill>
              </fill>
            </x14:dxf>
          </x14:cfRule>
          <xm:sqref>J30</xm:sqref>
        </x14:conditionalFormatting>
        <x14:conditionalFormatting xmlns:xm="http://schemas.microsoft.com/office/excel/2006/main">
          <x14:cfRule type="expression" priority="4538" id="{D7EA424A-2132-4D90-BC4A-B892FC85DFBA}">
            <xm:f>Sampling!$G$39="Yes"</xm:f>
            <x14:dxf>
              <font>
                <b/>
                <i val="0"/>
                <color theme="9"/>
              </font>
              <fill>
                <patternFill>
                  <bgColor theme="4"/>
                </patternFill>
              </fill>
            </x14:dxf>
          </x14:cfRule>
          <xm:sqref>J31</xm:sqref>
        </x14:conditionalFormatting>
        <x14:conditionalFormatting xmlns:xm="http://schemas.microsoft.com/office/excel/2006/main">
          <x14:cfRule type="expression" priority="4539" id="{EF82B651-C04F-4F4B-9E20-003AC37B9CCE}">
            <xm:f>Sampling!$G$40="Yes"</xm:f>
            <x14:dxf>
              <font>
                <b/>
                <i val="0"/>
                <color theme="9"/>
              </font>
              <fill>
                <patternFill>
                  <bgColor theme="4"/>
                </patternFill>
              </fill>
            </x14:dxf>
          </x14:cfRule>
          <xm:sqref>J32</xm:sqref>
        </x14:conditionalFormatting>
        <x14:conditionalFormatting xmlns:xm="http://schemas.microsoft.com/office/excel/2006/main">
          <x14:cfRule type="expression" priority="4540" id="{26AB6F2C-CF86-4945-9484-2746114302F9}">
            <xm:f>Sampling!$G$41="Yes"</xm:f>
            <x14:dxf>
              <font>
                <b/>
                <i val="0"/>
                <color theme="9"/>
              </font>
              <fill>
                <patternFill>
                  <bgColor theme="4"/>
                </patternFill>
              </fill>
            </x14:dxf>
          </x14:cfRule>
          <xm:sqref>J33</xm:sqref>
        </x14:conditionalFormatting>
        <x14:conditionalFormatting xmlns:xm="http://schemas.microsoft.com/office/excel/2006/main">
          <x14:cfRule type="expression" priority="4541" id="{4BB79BD1-3112-4428-BCE5-D1ED6E7E9305}">
            <xm:f>Sampling!$G$42="Yes"</xm:f>
            <x14:dxf>
              <font>
                <b/>
                <i val="0"/>
                <color theme="9"/>
              </font>
              <fill>
                <patternFill>
                  <bgColor theme="4"/>
                </patternFill>
              </fill>
            </x14:dxf>
          </x14:cfRule>
          <xm:sqref>J34</xm:sqref>
        </x14:conditionalFormatting>
        <x14:conditionalFormatting xmlns:xm="http://schemas.microsoft.com/office/excel/2006/main">
          <x14:cfRule type="expression" priority="4542" id="{D6CC7613-42DB-4DB3-AE12-419941373D99}">
            <xm:f>Sampling!$G$43="Yes"</xm:f>
            <x14:dxf>
              <font>
                <b/>
                <i val="0"/>
                <color theme="9"/>
              </font>
              <fill>
                <patternFill>
                  <bgColor theme="4"/>
                </patternFill>
              </fill>
            </x14:dxf>
          </x14:cfRule>
          <xm:sqref>J35</xm:sqref>
        </x14:conditionalFormatting>
        <x14:conditionalFormatting xmlns:xm="http://schemas.microsoft.com/office/excel/2006/main">
          <x14:cfRule type="expression" priority="4543" id="{F364B4FC-CE43-409A-A86D-188392299A56}">
            <xm:f>Sampling!$G$44="Yes"</xm:f>
            <x14:dxf>
              <font>
                <b/>
                <i val="0"/>
                <color theme="9"/>
              </font>
              <fill>
                <patternFill>
                  <bgColor theme="4"/>
                </patternFill>
              </fill>
            </x14:dxf>
          </x14:cfRule>
          <xm:sqref>J36</xm:sqref>
        </x14:conditionalFormatting>
        <x14:conditionalFormatting xmlns:xm="http://schemas.microsoft.com/office/excel/2006/main">
          <x14:cfRule type="expression" priority="4544" id="{4ABF593D-0703-43F2-A5D0-6B4F32021185}">
            <xm:f>Sampling!$G$45="Yes"</xm:f>
            <x14:dxf>
              <font>
                <b/>
                <i val="0"/>
                <color theme="9"/>
              </font>
              <fill>
                <patternFill>
                  <bgColor theme="4"/>
                </patternFill>
              </fill>
            </x14:dxf>
          </x14:cfRule>
          <xm:sqref>J37</xm:sqref>
        </x14:conditionalFormatting>
        <x14:conditionalFormatting xmlns:xm="http://schemas.microsoft.com/office/excel/2006/main">
          <x14:cfRule type="expression" priority="4545" id="{650ED4F8-4283-4E5A-8FA0-C3133CD72A83}">
            <xm:f>Sampling!$G$46="Yes"</xm:f>
            <x14:dxf>
              <font>
                <b/>
                <i val="0"/>
                <color theme="9"/>
              </font>
              <fill>
                <patternFill>
                  <bgColor theme="4"/>
                </patternFill>
              </fill>
            </x14:dxf>
          </x14:cfRule>
          <xm:sqref>J38</xm:sqref>
        </x14:conditionalFormatting>
        <x14:conditionalFormatting xmlns:xm="http://schemas.microsoft.com/office/excel/2006/main">
          <x14:cfRule type="expression" priority="4546" id="{52F233F6-8FCC-4829-B44E-E9B880EF8D79}">
            <xm:f>Sampling!$G$47="Yes"</xm:f>
            <x14:dxf>
              <font>
                <b/>
                <i val="0"/>
                <color theme="9"/>
              </font>
              <fill>
                <patternFill>
                  <bgColor theme="4"/>
                </patternFill>
              </fill>
            </x14:dxf>
          </x14:cfRule>
          <xm:sqref>J39</xm:sqref>
        </x14:conditionalFormatting>
        <x14:conditionalFormatting xmlns:xm="http://schemas.microsoft.com/office/excel/2006/main">
          <x14:cfRule type="expression" priority="4547" id="{76EAE055-DA7D-4408-9203-9624FAD5E3FA}">
            <xm:f>Sampling!$G$48="Yes"</xm:f>
            <x14:dxf>
              <font>
                <b/>
                <i val="0"/>
                <color theme="9"/>
              </font>
              <fill>
                <patternFill>
                  <bgColor theme="4"/>
                </patternFill>
              </fill>
            </x14:dxf>
          </x14:cfRule>
          <xm:sqref>J40</xm:sqref>
        </x14:conditionalFormatting>
        <x14:conditionalFormatting xmlns:xm="http://schemas.microsoft.com/office/excel/2006/main">
          <x14:cfRule type="expression" priority="4548" id="{B8CFD5B6-7B14-4479-BCA5-7E7D8466A52C}">
            <xm:f>Sampling!$G$49="Yes"</xm:f>
            <x14:dxf>
              <font>
                <b/>
                <i val="0"/>
                <color theme="9"/>
              </font>
              <fill>
                <patternFill>
                  <bgColor theme="4"/>
                </patternFill>
              </fill>
            </x14:dxf>
          </x14:cfRule>
          <xm:sqref>J41</xm:sqref>
        </x14:conditionalFormatting>
        <x14:conditionalFormatting xmlns:xm="http://schemas.microsoft.com/office/excel/2006/main">
          <x14:cfRule type="expression" priority="4549" id="{FABF49D7-CEA2-4644-8D57-327D0E87FEC1}">
            <xm:f>Sampling!$G$50="Yes"</xm:f>
            <x14:dxf>
              <font>
                <b/>
                <i val="0"/>
                <color theme="9"/>
              </font>
              <fill>
                <patternFill>
                  <bgColor theme="4"/>
                </patternFill>
              </fill>
            </x14:dxf>
          </x14:cfRule>
          <xm:sqref>J42</xm:sqref>
        </x14:conditionalFormatting>
        <x14:conditionalFormatting xmlns:xm="http://schemas.microsoft.com/office/excel/2006/main">
          <x14:cfRule type="expression" priority="4550" id="{0E721FC9-1278-4DFD-A1AB-26D8060E9273}">
            <xm:f>Sampling!$G$51="Yes"</xm:f>
            <x14:dxf>
              <font>
                <b/>
                <i val="0"/>
                <color theme="9"/>
              </font>
              <fill>
                <patternFill>
                  <bgColor theme="4"/>
                </patternFill>
              </fill>
            </x14:dxf>
          </x14:cfRule>
          <xm:sqref>J43</xm:sqref>
        </x14:conditionalFormatting>
        <x14:conditionalFormatting xmlns:xm="http://schemas.microsoft.com/office/excel/2006/main">
          <x14:cfRule type="expression" priority="4551" id="{CAB94E60-94A1-49F2-89DA-98FFB4A8E467}">
            <xm:f>Sampling!$G$52="Yes"</xm:f>
            <x14:dxf>
              <font>
                <b/>
                <i val="0"/>
                <color theme="9"/>
              </font>
              <fill>
                <patternFill>
                  <bgColor theme="4"/>
                </patternFill>
              </fill>
            </x14:dxf>
          </x14:cfRule>
          <xm:sqref>J44</xm:sqref>
        </x14:conditionalFormatting>
        <x14:conditionalFormatting xmlns:xm="http://schemas.microsoft.com/office/excel/2006/main">
          <x14:cfRule type="expression" priority="4552" id="{F22F9739-40F3-4F75-8032-393115F6D7BA}">
            <xm:f>Sampling!$G$53="Yes"</xm:f>
            <x14:dxf>
              <font>
                <b/>
                <i val="0"/>
                <color theme="9"/>
              </font>
              <fill>
                <patternFill>
                  <bgColor theme="4"/>
                </patternFill>
              </fill>
            </x14:dxf>
          </x14:cfRule>
          <xm:sqref>J45</xm:sqref>
        </x14:conditionalFormatting>
        <x14:conditionalFormatting xmlns:xm="http://schemas.microsoft.com/office/excel/2006/main">
          <x14:cfRule type="expression" priority="4553" id="{F300BBA7-BDED-439A-AA84-28783B9E81BF}">
            <xm:f>Sampling!$G$54="Yes"</xm:f>
            <x14:dxf>
              <font>
                <b/>
                <i val="0"/>
                <color theme="9"/>
              </font>
              <fill>
                <patternFill>
                  <bgColor theme="4"/>
                </patternFill>
              </fill>
            </x14:dxf>
          </x14:cfRule>
          <xm:sqref>J46</xm:sqref>
        </x14:conditionalFormatting>
        <x14:conditionalFormatting xmlns:xm="http://schemas.microsoft.com/office/excel/2006/main">
          <x14:cfRule type="expression" priority="4554" id="{13D717AD-6830-420A-AE58-DF93885E116B}">
            <xm:f>Sampling!$G$55="Yes"</xm:f>
            <x14:dxf>
              <font>
                <b/>
                <i val="0"/>
                <color theme="9"/>
              </font>
              <fill>
                <patternFill>
                  <bgColor theme="4"/>
                </patternFill>
              </fill>
            </x14:dxf>
          </x14:cfRule>
          <xm:sqref>J47</xm:sqref>
        </x14:conditionalFormatting>
        <x14:conditionalFormatting xmlns:xm="http://schemas.microsoft.com/office/excel/2006/main">
          <x14:cfRule type="expression" priority="4555" id="{200632B0-44D0-484E-BE77-407CF334D95C}">
            <xm:f>Sampling!$G$56="Yes"</xm:f>
            <x14:dxf>
              <font>
                <b/>
                <i val="0"/>
                <color theme="9"/>
              </font>
              <fill>
                <patternFill>
                  <bgColor theme="4"/>
                </patternFill>
              </fill>
            </x14:dxf>
          </x14:cfRule>
          <xm:sqref>J48</xm:sqref>
        </x14:conditionalFormatting>
        <x14:conditionalFormatting xmlns:xm="http://schemas.microsoft.com/office/excel/2006/main">
          <x14:cfRule type="expression" priority="4556" id="{BEBB2867-5A0C-4D87-8679-82AB5097D54A}">
            <xm:f>Sampling!$G$57="Yes"</xm:f>
            <x14:dxf>
              <font>
                <b/>
                <i val="0"/>
                <color theme="9"/>
              </font>
              <fill>
                <patternFill>
                  <bgColor theme="4"/>
                </patternFill>
              </fill>
            </x14:dxf>
          </x14:cfRule>
          <xm:sqref>J49</xm:sqref>
        </x14:conditionalFormatting>
        <x14:conditionalFormatting xmlns:xm="http://schemas.microsoft.com/office/excel/2006/main">
          <x14:cfRule type="expression" priority="4557" id="{84C4D7E7-A734-4525-96B4-D12EC3E7BE5C}">
            <xm:f>Sampling!$G$58="Yes"</xm:f>
            <x14:dxf>
              <font>
                <b/>
                <i val="0"/>
                <color theme="9"/>
              </font>
              <fill>
                <patternFill>
                  <bgColor theme="4"/>
                </patternFill>
              </fill>
            </x14:dxf>
          </x14:cfRule>
          <xm:sqref>J50</xm:sqref>
        </x14:conditionalFormatting>
        <x14:conditionalFormatting xmlns:xm="http://schemas.microsoft.com/office/excel/2006/main">
          <x14:cfRule type="expression" priority="4558" id="{6527B015-A66F-40EE-AFA7-7D2E165FF928}">
            <xm:f>Sampling!$G$59="Yes"</xm:f>
            <x14:dxf>
              <font>
                <b/>
                <i val="0"/>
                <color theme="9"/>
              </font>
              <fill>
                <patternFill>
                  <bgColor theme="4"/>
                </patternFill>
              </fill>
            </x14:dxf>
          </x14:cfRule>
          <xm:sqref>J51</xm:sqref>
        </x14:conditionalFormatting>
        <x14:conditionalFormatting xmlns:xm="http://schemas.microsoft.com/office/excel/2006/main">
          <x14:cfRule type="expression" priority="4559" id="{8F013D80-29CF-4A9F-AA07-782E7065806B}">
            <xm:f>Sampling!$G$60="Yes"</xm:f>
            <x14:dxf>
              <font>
                <b/>
                <i val="0"/>
                <color theme="9"/>
              </font>
              <fill>
                <patternFill>
                  <bgColor theme="4"/>
                </patternFill>
              </fill>
            </x14:dxf>
          </x14:cfRule>
          <xm:sqref>J52</xm:sqref>
        </x14:conditionalFormatting>
        <x14:conditionalFormatting xmlns:xm="http://schemas.microsoft.com/office/excel/2006/main">
          <x14:cfRule type="expression" priority="4560" id="{88741F25-2202-4940-9EF4-4301C30F33FD}">
            <xm:f>Sampling!$G$61="Yes"</xm:f>
            <x14:dxf>
              <font>
                <b/>
                <i val="0"/>
                <color theme="9"/>
              </font>
              <fill>
                <patternFill>
                  <bgColor theme="4"/>
                </patternFill>
              </fill>
            </x14:dxf>
          </x14:cfRule>
          <xm:sqref>J53</xm:sqref>
        </x14:conditionalFormatting>
        <x14:conditionalFormatting xmlns:xm="http://schemas.microsoft.com/office/excel/2006/main">
          <x14:cfRule type="expression" priority="4561" id="{E15B00EF-8817-46BB-B7C6-BDB03CCD582A}">
            <xm:f>Sampling!$G$62="Yes"</xm:f>
            <x14:dxf>
              <font>
                <b/>
                <i val="0"/>
                <color theme="9"/>
              </font>
              <fill>
                <patternFill>
                  <bgColor theme="4"/>
                </patternFill>
              </fill>
            </x14:dxf>
          </x14:cfRule>
          <xm:sqref>J54</xm:sqref>
        </x14:conditionalFormatting>
        <x14:conditionalFormatting xmlns:xm="http://schemas.microsoft.com/office/excel/2006/main">
          <x14:cfRule type="expression" priority="4562" id="{09C8C4EC-4F47-4554-9662-1AF6D1ED44B6}">
            <xm:f>Sampling!$G$63="Yes"</xm:f>
            <x14:dxf>
              <font>
                <b/>
                <i val="0"/>
                <color theme="9"/>
              </font>
              <fill>
                <patternFill>
                  <bgColor theme="4"/>
                </patternFill>
              </fill>
            </x14:dxf>
          </x14:cfRule>
          <xm:sqref>J55</xm:sqref>
        </x14:conditionalFormatting>
        <x14:conditionalFormatting xmlns:xm="http://schemas.microsoft.com/office/excel/2006/main">
          <x14:cfRule type="expression" priority="4563" id="{A12BFB9F-003A-4D0A-BEDD-0AF64BD592A1}">
            <xm:f>Sampling!$G$64="Yes"</xm:f>
            <x14:dxf>
              <font>
                <b/>
                <i val="0"/>
                <color theme="9"/>
              </font>
              <fill>
                <patternFill>
                  <bgColor theme="4"/>
                </patternFill>
              </fill>
            </x14:dxf>
          </x14:cfRule>
          <xm:sqref>J56</xm:sqref>
        </x14:conditionalFormatting>
        <x14:conditionalFormatting xmlns:xm="http://schemas.microsoft.com/office/excel/2006/main">
          <x14:cfRule type="expression" priority="4564" id="{9AAA8F7B-E733-485E-9A0B-223F84764CFD}">
            <xm:f>Sampling!$G$65="Yes"</xm:f>
            <x14:dxf>
              <font>
                <b/>
                <i val="0"/>
                <color theme="9"/>
              </font>
              <fill>
                <patternFill>
                  <bgColor theme="4"/>
                </patternFill>
              </fill>
            </x14:dxf>
          </x14:cfRule>
          <xm:sqref>J57</xm:sqref>
        </x14:conditionalFormatting>
        <x14:conditionalFormatting xmlns:xm="http://schemas.microsoft.com/office/excel/2006/main">
          <x14:cfRule type="expression" priority="4565" id="{20AC7A8B-A451-42A1-A904-7ACBF48C2C2E}">
            <xm:f>Sampling!$G$66="Yes"</xm:f>
            <x14:dxf>
              <font>
                <b/>
                <i val="0"/>
                <color theme="9"/>
              </font>
              <fill>
                <patternFill>
                  <bgColor theme="4"/>
                </patternFill>
              </fill>
            </x14:dxf>
          </x14:cfRule>
          <xm:sqref>J58</xm:sqref>
        </x14:conditionalFormatting>
        <x14:conditionalFormatting xmlns:xm="http://schemas.microsoft.com/office/excel/2006/main">
          <x14:cfRule type="expression" priority="4566" id="{C1DF83E4-FEEF-451B-B44D-987BDBB7EDEB}">
            <xm:f>Sampling!$G$67="Yes"</xm:f>
            <x14:dxf>
              <font>
                <b/>
                <i val="0"/>
                <color theme="9"/>
              </font>
              <fill>
                <patternFill>
                  <bgColor theme="4"/>
                </patternFill>
              </fill>
            </x14:dxf>
          </x14:cfRule>
          <xm:sqref>J59</xm:sqref>
        </x14:conditionalFormatting>
        <x14:conditionalFormatting xmlns:xm="http://schemas.microsoft.com/office/excel/2006/main">
          <x14:cfRule type="expression" priority="4567" id="{2B826D98-C809-4264-9800-582ECDE46F03}">
            <xm:f>Sampling!$G$68="Yes"</xm:f>
            <x14:dxf>
              <font>
                <b/>
                <i val="0"/>
                <color theme="9"/>
              </font>
              <fill>
                <patternFill>
                  <bgColor theme="4"/>
                </patternFill>
              </fill>
            </x14:dxf>
          </x14:cfRule>
          <xm:sqref>J60</xm:sqref>
        </x14:conditionalFormatting>
        <x14:conditionalFormatting xmlns:xm="http://schemas.microsoft.com/office/excel/2006/main">
          <x14:cfRule type="expression" priority="4568" id="{C9F8FF7B-D315-4056-925D-E8360A294843}">
            <xm:f>Sampling!$G$69="Yes"</xm:f>
            <x14:dxf>
              <font>
                <b/>
                <i val="0"/>
                <color theme="9"/>
              </font>
              <fill>
                <patternFill>
                  <bgColor theme="4"/>
                </patternFill>
              </fill>
            </x14:dxf>
          </x14:cfRule>
          <xm:sqref>J61</xm:sqref>
        </x14:conditionalFormatting>
        <x14:conditionalFormatting xmlns:xm="http://schemas.microsoft.com/office/excel/2006/main">
          <x14:cfRule type="expression" priority="4569" id="{E0E63E5B-C1BB-43F8-A4E5-233F578A65F0}">
            <xm:f>Sampling!$G$70="Yes"</xm:f>
            <x14:dxf>
              <font>
                <b/>
                <i val="0"/>
                <color theme="9"/>
              </font>
              <fill>
                <patternFill>
                  <bgColor theme="4"/>
                </patternFill>
              </fill>
            </x14:dxf>
          </x14:cfRule>
          <xm:sqref>J62</xm:sqref>
        </x14:conditionalFormatting>
        <x14:conditionalFormatting xmlns:xm="http://schemas.microsoft.com/office/excel/2006/main">
          <x14:cfRule type="expression" priority="4570" id="{E6612F15-448B-445D-A803-1C620DD7F387}">
            <xm:f>Sampling!$G$71="Yes"</xm:f>
            <x14:dxf>
              <font>
                <b/>
                <i val="0"/>
                <color theme="9"/>
              </font>
              <fill>
                <patternFill>
                  <bgColor theme="4"/>
                </patternFill>
              </fill>
            </x14:dxf>
          </x14:cfRule>
          <xm:sqref>J63</xm:sqref>
        </x14:conditionalFormatting>
        <x14:conditionalFormatting xmlns:xm="http://schemas.microsoft.com/office/excel/2006/main">
          <x14:cfRule type="expression" priority="4571" id="{9E834CDC-83D3-4382-9E5D-9D26E4F28919}">
            <xm:f>Sampling!$G$72="Yes"</xm:f>
            <x14:dxf>
              <font>
                <b/>
                <i val="0"/>
                <color theme="9"/>
              </font>
              <fill>
                <patternFill>
                  <bgColor theme="4"/>
                </patternFill>
              </fill>
            </x14:dxf>
          </x14:cfRule>
          <xm:sqref>J64</xm:sqref>
        </x14:conditionalFormatting>
        <x14:conditionalFormatting xmlns:xm="http://schemas.microsoft.com/office/excel/2006/main">
          <x14:cfRule type="expression" priority="4572" id="{26ECBF64-747C-495D-9AA9-996C76428695}">
            <xm:f>Sampling!$G$73="Yes"</xm:f>
            <x14:dxf>
              <font>
                <b/>
                <i val="0"/>
                <color theme="9"/>
              </font>
              <fill>
                <patternFill>
                  <bgColor theme="4"/>
                </patternFill>
              </fill>
            </x14:dxf>
          </x14:cfRule>
          <xm:sqref>J65</xm:sqref>
        </x14:conditionalFormatting>
        <x14:conditionalFormatting xmlns:xm="http://schemas.microsoft.com/office/excel/2006/main">
          <x14:cfRule type="expression" priority="4573" id="{DD563054-5E94-436F-9536-049892F705D8}">
            <xm:f>Sampling!$G$74="Yes"</xm:f>
            <x14:dxf>
              <font>
                <b/>
                <i val="0"/>
                <color theme="9"/>
              </font>
              <fill>
                <patternFill>
                  <bgColor theme="4"/>
                </patternFill>
              </fill>
            </x14:dxf>
          </x14:cfRule>
          <xm:sqref>J66</xm:sqref>
        </x14:conditionalFormatting>
        <x14:conditionalFormatting xmlns:xm="http://schemas.microsoft.com/office/excel/2006/main">
          <x14:cfRule type="expression" priority="4574" id="{2CDF6357-562E-4AD1-A6BB-70474EDB71CF}">
            <xm:f>Sampling!$G$75="Yes"</xm:f>
            <x14:dxf>
              <font>
                <b/>
                <i val="0"/>
                <color theme="9"/>
              </font>
              <fill>
                <patternFill>
                  <bgColor theme="4"/>
                </patternFill>
              </fill>
            </x14:dxf>
          </x14:cfRule>
          <xm:sqref>J67</xm:sqref>
        </x14:conditionalFormatting>
        <x14:conditionalFormatting xmlns:xm="http://schemas.microsoft.com/office/excel/2006/main">
          <x14:cfRule type="expression" priority="4575" id="{24C9B42D-699C-43BD-AF35-8C0EAEEAA365}">
            <xm:f>Sampling!$G$76="Yes"</xm:f>
            <x14:dxf>
              <font>
                <b/>
                <i val="0"/>
                <color theme="9"/>
              </font>
              <fill>
                <patternFill>
                  <bgColor theme="4"/>
                </patternFill>
              </fill>
            </x14:dxf>
          </x14:cfRule>
          <xm:sqref>J68</xm:sqref>
        </x14:conditionalFormatting>
        <x14:conditionalFormatting xmlns:xm="http://schemas.microsoft.com/office/excel/2006/main">
          <x14:cfRule type="expression" priority="4576" id="{D6EB374C-CE19-43AA-A705-2E8340059179}">
            <xm:f>Sampling!$G$77="Yes"</xm:f>
            <x14:dxf>
              <font>
                <b/>
                <i val="0"/>
                <color theme="9"/>
              </font>
              <fill>
                <patternFill>
                  <bgColor theme="4"/>
                </patternFill>
              </fill>
            </x14:dxf>
          </x14:cfRule>
          <xm:sqref>J69</xm:sqref>
        </x14:conditionalFormatting>
        <x14:conditionalFormatting xmlns:xm="http://schemas.microsoft.com/office/excel/2006/main">
          <x14:cfRule type="expression" priority="4577" id="{5D0A5418-6C74-41AC-A732-959DB58B3329}">
            <xm:f>Sampling!$G$78="Yes"</xm:f>
            <x14:dxf>
              <font>
                <b/>
                <i val="0"/>
                <color theme="9"/>
              </font>
              <fill>
                <patternFill>
                  <bgColor theme="4"/>
                </patternFill>
              </fill>
            </x14:dxf>
          </x14:cfRule>
          <xm:sqref>J70</xm:sqref>
        </x14:conditionalFormatting>
        <x14:conditionalFormatting xmlns:xm="http://schemas.microsoft.com/office/excel/2006/main">
          <x14:cfRule type="expression" priority="4578" id="{69940DC0-9E84-46A4-9D0D-A6345DBAD785}">
            <xm:f>Sampling!$G$79="Yes"</xm:f>
            <x14:dxf>
              <font>
                <b/>
                <i val="0"/>
                <color theme="9"/>
              </font>
              <fill>
                <patternFill>
                  <bgColor theme="4"/>
                </patternFill>
              </fill>
            </x14:dxf>
          </x14:cfRule>
          <xm:sqref>J71</xm:sqref>
        </x14:conditionalFormatting>
        <x14:conditionalFormatting xmlns:xm="http://schemas.microsoft.com/office/excel/2006/main">
          <x14:cfRule type="expression" priority="4579" id="{6F739FF4-D502-4600-B846-F6C22AAD72C4}">
            <xm:f>Sampling!$G$80="Yes"</xm:f>
            <x14:dxf>
              <font>
                <b/>
                <i val="0"/>
                <color theme="9"/>
              </font>
              <fill>
                <patternFill>
                  <bgColor theme="4"/>
                </patternFill>
              </fill>
            </x14:dxf>
          </x14:cfRule>
          <xm:sqref>J72</xm:sqref>
        </x14:conditionalFormatting>
        <x14:conditionalFormatting xmlns:xm="http://schemas.microsoft.com/office/excel/2006/main">
          <x14:cfRule type="expression" priority="4580" id="{85078F58-EB47-42AA-B0F7-9F56A7726296}">
            <xm:f>Sampling!$G$81="Yes"</xm:f>
            <x14:dxf>
              <font>
                <b/>
                <i val="0"/>
                <color theme="9"/>
              </font>
              <fill>
                <patternFill>
                  <bgColor theme="4"/>
                </patternFill>
              </fill>
            </x14:dxf>
          </x14:cfRule>
          <xm:sqref>J73</xm:sqref>
        </x14:conditionalFormatting>
        <x14:conditionalFormatting xmlns:xm="http://schemas.microsoft.com/office/excel/2006/main">
          <x14:cfRule type="expression" priority="4581" id="{DFAD2D8E-BAC0-4F7A-AD01-A14AE262C283}">
            <xm:f>Sampling!$G$82="Yes"</xm:f>
            <x14:dxf>
              <font>
                <b/>
                <i val="0"/>
                <color theme="9"/>
              </font>
              <fill>
                <patternFill>
                  <bgColor theme="4"/>
                </patternFill>
              </fill>
            </x14:dxf>
          </x14:cfRule>
          <xm:sqref>J74</xm:sqref>
        </x14:conditionalFormatting>
        <x14:conditionalFormatting xmlns:xm="http://schemas.microsoft.com/office/excel/2006/main">
          <x14:cfRule type="expression" priority="4582" id="{02A8B871-9380-4C4A-9DF5-C1EEE01BBBCF}">
            <xm:f>Sampling!$G$83="Yes"</xm:f>
            <x14:dxf>
              <font>
                <b/>
                <i val="0"/>
                <color theme="9"/>
              </font>
              <fill>
                <patternFill>
                  <bgColor theme="4"/>
                </patternFill>
              </fill>
            </x14:dxf>
          </x14:cfRule>
          <xm:sqref>J75</xm:sqref>
        </x14:conditionalFormatting>
        <x14:conditionalFormatting xmlns:xm="http://schemas.microsoft.com/office/excel/2006/main">
          <x14:cfRule type="expression" priority="4583" id="{3D7630B5-531C-4960-89BF-4033913A16C1}">
            <xm:f>Sampling!$G$84="Yes"</xm:f>
            <x14:dxf>
              <font>
                <b/>
                <i val="0"/>
                <color theme="9"/>
              </font>
              <fill>
                <patternFill>
                  <bgColor theme="4"/>
                </patternFill>
              </fill>
            </x14:dxf>
          </x14:cfRule>
          <xm:sqref>J76</xm:sqref>
        </x14:conditionalFormatting>
        <x14:conditionalFormatting xmlns:xm="http://schemas.microsoft.com/office/excel/2006/main">
          <x14:cfRule type="expression" priority="4584" id="{4A8ED624-CBC3-4B62-8631-AA9E214184DE}">
            <xm:f>Sampling!$G$85="Yes"</xm:f>
            <x14:dxf>
              <font>
                <b/>
                <i val="0"/>
                <color theme="9"/>
              </font>
              <fill>
                <patternFill>
                  <bgColor theme="4"/>
                </patternFill>
              </fill>
            </x14:dxf>
          </x14:cfRule>
          <xm:sqref>J77</xm:sqref>
        </x14:conditionalFormatting>
        <x14:conditionalFormatting xmlns:xm="http://schemas.microsoft.com/office/excel/2006/main">
          <x14:cfRule type="expression" priority="4585" id="{1BA20A54-87B6-4372-8B33-763759E372BC}">
            <xm:f>Sampling!$G$86="Yes"</xm:f>
            <x14:dxf>
              <font>
                <b/>
                <i val="0"/>
                <color theme="9"/>
              </font>
              <fill>
                <patternFill>
                  <bgColor theme="4"/>
                </patternFill>
              </fill>
            </x14:dxf>
          </x14:cfRule>
          <xm:sqref>J78</xm:sqref>
        </x14:conditionalFormatting>
        <x14:conditionalFormatting xmlns:xm="http://schemas.microsoft.com/office/excel/2006/main">
          <x14:cfRule type="expression" priority="4586" id="{8EA665E6-66DB-40F4-BAB2-65668B6069C3}">
            <xm:f>Sampling!$G$87="Yes"</xm:f>
            <x14:dxf>
              <font>
                <b/>
                <i val="0"/>
                <color theme="9"/>
              </font>
              <fill>
                <patternFill>
                  <bgColor theme="4"/>
                </patternFill>
              </fill>
            </x14:dxf>
          </x14:cfRule>
          <xm:sqref>J79</xm:sqref>
        </x14:conditionalFormatting>
        <x14:conditionalFormatting xmlns:xm="http://schemas.microsoft.com/office/excel/2006/main">
          <x14:cfRule type="expression" priority="4587" id="{81C2B2CA-5317-4042-B0F2-353E9A554954}">
            <xm:f>Sampling!$G$88="Yes"</xm:f>
            <x14:dxf>
              <font>
                <b/>
                <i val="0"/>
                <color theme="9"/>
              </font>
              <fill>
                <patternFill>
                  <bgColor theme="4"/>
                </patternFill>
              </fill>
            </x14:dxf>
          </x14:cfRule>
          <xm:sqref>J80</xm:sqref>
        </x14:conditionalFormatting>
        <x14:conditionalFormatting xmlns:xm="http://schemas.microsoft.com/office/excel/2006/main">
          <x14:cfRule type="expression" priority="4672" id="{7AD7E8D2-5F32-481E-B82C-0DD6952C27BC}">
            <xm:f>Sampling!$G$89="Yes"</xm:f>
            <x14:dxf>
              <font>
                <b/>
                <i val="0"/>
                <color theme="9"/>
              </font>
              <fill>
                <patternFill>
                  <bgColor theme="4"/>
                </patternFill>
              </fill>
            </x14:dxf>
          </x14:cfRule>
          <xm:sqref>J81</xm:sqref>
        </x14:conditionalFormatting>
        <x14:conditionalFormatting xmlns:xm="http://schemas.microsoft.com/office/excel/2006/main">
          <x14:cfRule type="expression" priority="4673" id="{FE304542-9091-4DDA-ADC2-CDE067E54960}">
            <xm:f>Sampling!$G$90="Yes"</xm:f>
            <x14:dxf>
              <font>
                <b/>
                <i val="0"/>
                <color theme="9"/>
              </font>
              <fill>
                <patternFill>
                  <bgColor theme="4"/>
                </patternFill>
              </fill>
            </x14:dxf>
          </x14:cfRule>
          <xm:sqref>J82</xm:sqref>
        </x14:conditionalFormatting>
        <x14:conditionalFormatting xmlns:xm="http://schemas.microsoft.com/office/excel/2006/main">
          <x14:cfRule type="expression" priority="4674" id="{0A7BAE34-A2B1-41DE-B3AD-1511DEA982B9}">
            <xm:f>Sampling!$G$91="Yes"</xm:f>
            <x14:dxf>
              <font>
                <b/>
                <i val="0"/>
                <color theme="9"/>
              </font>
              <fill>
                <patternFill>
                  <bgColor theme="4"/>
                </patternFill>
              </fill>
            </x14:dxf>
          </x14:cfRule>
          <xm:sqref>J83</xm:sqref>
        </x14:conditionalFormatting>
        <x14:conditionalFormatting xmlns:xm="http://schemas.microsoft.com/office/excel/2006/main">
          <x14:cfRule type="expression" priority="2146" id="{ADC7226E-B8AC-489D-9FA4-472841D72DA6}">
            <xm:f>Sampling!$G$92="Yes"</xm:f>
            <x14:dxf>
              <font>
                <b/>
                <i val="0"/>
                <color theme="9"/>
              </font>
              <fill>
                <patternFill>
                  <bgColor theme="4"/>
                </patternFill>
              </fill>
            </x14:dxf>
          </x14:cfRule>
          <xm:sqref>J84</xm:sqref>
        </x14:conditionalFormatting>
        <x14:conditionalFormatting xmlns:xm="http://schemas.microsoft.com/office/excel/2006/main">
          <x14:cfRule type="expression" priority="2147" id="{3AFE482C-FDB5-4E00-9C45-4DBEE5966DFB}">
            <xm:f>Sampling!$G$93="Yes"</xm:f>
            <x14:dxf>
              <font>
                <b/>
                <i val="0"/>
                <color theme="9"/>
              </font>
              <fill>
                <patternFill>
                  <bgColor theme="4"/>
                </patternFill>
              </fill>
            </x14:dxf>
          </x14:cfRule>
          <xm:sqref>J85</xm:sqref>
        </x14:conditionalFormatting>
        <x14:conditionalFormatting xmlns:xm="http://schemas.microsoft.com/office/excel/2006/main">
          <x14:cfRule type="expression" priority="2148" id="{063C1A63-C4EC-4490-83ED-030C97C1FA36}">
            <xm:f>Sampling!$G$94="Yes"</xm:f>
            <x14:dxf>
              <font>
                <b/>
                <i val="0"/>
                <color theme="9"/>
              </font>
              <fill>
                <patternFill>
                  <bgColor theme="4"/>
                </patternFill>
              </fill>
            </x14:dxf>
          </x14:cfRule>
          <xm:sqref>J86</xm:sqref>
        </x14:conditionalFormatting>
        <x14:conditionalFormatting xmlns:xm="http://schemas.microsoft.com/office/excel/2006/main">
          <x14:cfRule type="expression" priority="2143" id="{732849F6-7FB0-4A32-A3BA-72C4E3D49087}">
            <xm:f>Sampling!$G$95="Yes"</xm:f>
            <x14:dxf>
              <font>
                <b/>
                <i val="0"/>
                <color theme="9"/>
              </font>
              <fill>
                <patternFill>
                  <bgColor theme="4"/>
                </patternFill>
              </fill>
            </x14:dxf>
          </x14:cfRule>
          <xm:sqref>J87</xm:sqref>
        </x14:conditionalFormatting>
        <x14:conditionalFormatting xmlns:xm="http://schemas.microsoft.com/office/excel/2006/main">
          <x14:cfRule type="expression" priority="2144" id="{1CD08E50-DB1C-4B16-BC56-8FF42F1C2828}">
            <xm:f>Sampling!$G$96="Yes"</xm:f>
            <x14:dxf>
              <font>
                <b/>
                <i val="0"/>
                <color theme="9"/>
              </font>
              <fill>
                <patternFill>
                  <bgColor theme="4"/>
                </patternFill>
              </fill>
            </x14:dxf>
          </x14:cfRule>
          <xm:sqref>J88</xm:sqref>
        </x14:conditionalFormatting>
        <x14:conditionalFormatting xmlns:xm="http://schemas.microsoft.com/office/excel/2006/main">
          <x14:cfRule type="expression" priority="2145" id="{EADAC6B6-192A-4039-B7D3-E85CD5EAC573}">
            <xm:f>Sampling!$G$97="Yes"</xm:f>
            <x14:dxf>
              <font>
                <b/>
                <i val="0"/>
                <color theme="9"/>
              </font>
              <fill>
                <patternFill>
                  <bgColor theme="4"/>
                </patternFill>
              </fill>
            </x14:dxf>
          </x14:cfRule>
          <xm:sqref>J89</xm:sqref>
        </x14:conditionalFormatting>
        <x14:conditionalFormatting xmlns:xm="http://schemas.microsoft.com/office/excel/2006/main">
          <x14:cfRule type="expression" priority="1986" id="{E7F2556C-BB7D-4355-B8CA-61481F91F19E}">
            <xm:f>Sampling!$G$98="Yes"</xm:f>
            <x14:dxf>
              <font>
                <b/>
                <i val="0"/>
                <color theme="9"/>
              </font>
              <fill>
                <patternFill>
                  <bgColor theme="4"/>
                </patternFill>
              </fill>
            </x14:dxf>
          </x14:cfRule>
          <xm:sqref>J90</xm:sqref>
        </x14:conditionalFormatting>
        <x14:conditionalFormatting xmlns:xm="http://schemas.microsoft.com/office/excel/2006/main">
          <x14:cfRule type="expression" priority="1987" id="{9B3F12C8-FF8E-4EC0-94DE-9E9DB9B0F84D}">
            <xm:f>Sampling!$G$99="Yes"</xm:f>
            <x14:dxf>
              <font>
                <b/>
                <i val="0"/>
                <color theme="9"/>
              </font>
              <fill>
                <patternFill>
                  <bgColor theme="4"/>
                </patternFill>
              </fill>
            </x14:dxf>
          </x14:cfRule>
          <xm:sqref>J91</xm:sqref>
        </x14:conditionalFormatting>
        <x14:conditionalFormatting xmlns:xm="http://schemas.microsoft.com/office/excel/2006/main">
          <x14:cfRule type="expression" priority="1988" id="{F074632E-BAA3-49C7-A386-1234694383AB}">
            <xm:f>Sampling!$G$100="Yes"</xm:f>
            <x14:dxf>
              <font>
                <b/>
                <i val="0"/>
                <color theme="9"/>
              </font>
              <fill>
                <patternFill>
                  <bgColor theme="4"/>
                </patternFill>
              </fill>
            </x14:dxf>
          </x14:cfRule>
          <xm:sqref>J92</xm:sqref>
        </x14:conditionalFormatting>
        <x14:conditionalFormatting xmlns:xm="http://schemas.microsoft.com/office/excel/2006/main">
          <x14:cfRule type="expression" priority="1968" id="{77C44DA8-B0E7-4184-84A8-6930717C689C}">
            <xm:f>Sampling!$G$101="Yes"</xm:f>
            <x14:dxf>
              <font>
                <b/>
                <i val="0"/>
                <color theme="9"/>
              </font>
              <fill>
                <patternFill>
                  <bgColor theme="4"/>
                </patternFill>
              </fill>
            </x14:dxf>
          </x14:cfRule>
          <xm:sqref>J93</xm:sqref>
        </x14:conditionalFormatting>
        <x14:conditionalFormatting xmlns:xm="http://schemas.microsoft.com/office/excel/2006/main">
          <x14:cfRule type="expression" priority="1969" id="{6450287B-74E6-426B-8AA2-BE0D6EE2B746}">
            <xm:f>Sampling!$G$102="Yes"</xm:f>
            <x14:dxf>
              <font>
                <b/>
                <i val="0"/>
                <color theme="9"/>
              </font>
              <fill>
                <patternFill>
                  <bgColor theme="4"/>
                </patternFill>
              </fill>
            </x14:dxf>
          </x14:cfRule>
          <xm:sqref>J94</xm:sqref>
        </x14:conditionalFormatting>
        <x14:conditionalFormatting xmlns:xm="http://schemas.microsoft.com/office/excel/2006/main">
          <x14:cfRule type="expression" priority="1970" id="{AB04A462-C51D-432F-B2D4-F428BCA5DF12}">
            <xm:f>Sampling!$G$103="Yes"</xm:f>
            <x14:dxf>
              <font>
                <b/>
                <i val="0"/>
                <color theme="9"/>
              </font>
              <fill>
                <patternFill>
                  <bgColor theme="4"/>
                </patternFill>
              </fill>
            </x14:dxf>
          </x14:cfRule>
          <xm:sqref>J95</xm:sqref>
        </x14:conditionalFormatting>
        <x14:conditionalFormatting xmlns:xm="http://schemas.microsoft.com/office/excel/2006/main">
          <x14:cfRule type="expression" priority="1965" id="{068CE6F5-0DA3-4CEA-8760-2009F1CCE558}">
            <xm:f>Sampling!$G$104="Yes"</xm:f>
            <x14:dxf>
              <font>
                <b/>
                <i val="0"/>
                <color theme="9"/>
              </font>
              <fill>
                <patternFill>
                  <bgColor theme="4"/>
                </patternFill>
              </fill>
            </x14:dxf>
          </x14:cfRule>
          <xm:sqref>J96</xm:sqref>
        </x14:conditionalFormatting>
        <x14:conditionalFormatting xmlns:xm="http://schemas.microsoft.com/office/excel/2006/main">
          <x14:cfRule type="expression" priority="1966" id="{8A8E5085-EC30-4B47-9BE5-70B8EEF8CA38}">
            <xm:f>Sampling!$G$105="Yes"</xm:f>
            <x14:dxf>
              <font>
                <b/>
                <i val="0"/>
                <color theme="9"/>
              </font>
              <fill>
                <patternFill>
                  <bgColor theme="4"/>
                </patternFill>
              </fill>
            </x14:dxf>
          </x14:cfRule>
          <xm:sqref>J97</xm:sqref>
        </x14:conditionalFormatting>
        <x14:conditionalFormatting xmlns:xm="http://schemas.microsoft.com/office/excel/2006/main">
          <x14:cfRule type="expression" priority="1967" id="{9CA1A51F-20D8-4CD0-8CA0-D5FF866CFA0C}">
            <xm:f>Sampling!$G$106="Yes"</xm:f>
            <x14:dxf>
              <font>
                <b/>
                <i val="0"/>
                <color theme="9"/>
              </font>
              <fill>
                <patternFill>
                  <bgColor theme="4"/>
                </patternFill>
              </fill>
            </x14:dxf>
          </x14:cfRule>
          <xm:sqref>J98</xm:sqref>
        </x14:conditionalFormatting>
        <x14:conditionalFormatting xmlns:xm="http://schemas.microsoft.com/office/excel/2006/main">
          <x14:cfRule type="expression" priority="1962" id="{DEF8EBD9-E662-4777-BFFE-3925B441AD74}">
            <xm:f>Sampling!$G$107="Yes"</xm:f>
            <x14:dxf>
              <font>
                <b/>
                <i val="0"/>
                <color theme="9"/>
              </font>
              <fill>
                <patternFill>
                  <bgColor theme="4"/>
                </patternFill>
              </fill>
            </x14:dxf>
          </x14:cfRule>
          <xm:sqref>J99</xm:sqref>
        </x14:conditionalFormatting>
        <x14:conditionalFormatting xmlns:xm="http://schemas.microsoft.com/office/excel/2006/main">
          <x14:cfRule type="expression" priority="1963" id="{AAC93054-3E44-4F84-B5D0-DB6C02443B32}">
            <xm:f>Sampling!$G$108="Yes"</xm:f>
            <x14:dxf>
              <font>
                <b/>
                <i val="0"/>
                <color theme="9"/>
              </font>
              <fill>
                <patternFill>
                  <bgColor theme="4"/>
                </patternFill>
              </fill>
            </x14:dxf>
          </x14:cfRule>
          <xm:sqref>J100</xm:sqref>
        </x14:conditionalFormatting>
        <x14:conditionalFormatting xmlns:xm="http://schemas.microsoft.com/office/excel/2006/main">
          <x14:cfRule type="expression" priority="1964" id="{352346D1-83FA-4797-B73B-3499CD995648}">
            <xm:f>Sampling!$G$109="Yes"</xm:f>
            <x14:dxf>
              <font>
                <b/>
                <i val="0"/>
                <color theme="9"/>
              </font>
              <fill>
                <patternFill>
                  <bgColor theme="4"/>
                </patternFill>
              </fill>
            </x14:dxf>
          </x14:cfRule>
          <xm:sqref>J101</xm:sqref>
        </x14:conditionalFormatting>
        <x14:conditionalFormatting xmlns:xm="http://schemas.microsoft.com/office/excel/2006/main">
          <x14:cfRule type="expression" priority="1959" id="{26E925C4-D1BD-49F1-A4B8-BF25D3132355}">
            <xm:f>Sampling!$G$110="Yes"</xm:f>
            <x14:dxf>
              <font>
                <b/>
                <i val="0"/>
                <color theme="9"/>
              </font>
              <fill>
                <patternFill>
                  <bgColor theme="4"/>
                </patternFill>
              </fill>
            </x14:dxf>
          </x14:cfRule>
          <xm:sqref>J102</xm:sqref>
        </x14:conditionalFormatting>
        <x14:conditionalFormatting xmlns:xm="http://schemas.microsoft.com/office/excel/2006/main">
          <x14:cfRule type="expression" priority="1960" id="{66F4F54A-5B0F-4AC6-BB0D-3E48F7B65906}">
            <xm:f>Sampling!$G$111="Yes"</xm:f>
            <x14:dxf>
              <font>
                <b/>
                <i val="0"/>
                <color theme="9"/>
              </font>
              <fill>
                <patternFill>
                  <bgColor theme="4"/>
                </patternFill>
              </fill>
            </x14:dxf>
          </x14:cfRule>
          <xm:sqref>J103</xm:sqref>
        </x14:conditionalFormatting>
        <x14:conditionalFormatting xmlns:xm="http://schemas.microsoft.com/office/excel/2006/main">
          <x14:cfRule type="expression" priority="1961" id="{7E57F574-5A85-4D1E-ACD7-5FE3685B9BDA}">
            <xm:f>Sampling!$G$112="Yes"</xm:f>
            <x14:dxf>
              <font>
                <b/>
                <i val="0"/>
                <color theme="9"/>
              </font>
              <fill>
                <patternFill>
                  <bgColor theme="4"/>
                </patternFill>
              </fill>
            </x14:dxf>
          </x14:cfRule>
          <xm:sqref>J104</xm:sqref>
        </x14:conditionalFormatting>
        <x14:conditionalFormatting xmlns:xm="http://schemas.microsoft.com/office/excel/2006/main">
          <x14:cfRule type="expression" priority="1956" id="{F0C323CF-98AA-44D8-AD07-7D9033218826}">
            <xm:f>Sampling!$G$113="Yes"</xm:f>
            <x14:dxf>
              <font>
                <b/>
                <i val="0"/>
                <color theme="9"/>
              </font>
              <fill>
                <patternFill>
                  <bgColor theme="4"/>
                </patternFill>
              </fill>
            </x14:dxf>
          </x14:cfRule>
          <xm:sqref>J105</xm:sqref>
        </x14:conditionalFormatting>
        <x14:conditionalFormatting xmlns:xm="http://schemas.microsoft.com/office/excel/2006/main">
          <x14:cfRule type="expression" priority="1957" id="{B33A246C-1547-442E-AF69-F3585E5D97A6}">
            <xm:f>Sampling!$G$114="Yes"</xm:f>
            <x14:dxf>
              <font>
                <b/>
                <i val="0"/>
                <color theme="9"/>
              </font>
              <fill>
                <patternFill>
                  <bgColor theme="4"/>
                </patternFill>
              </fill>
            </x14:dxf>
          </x14:cfRule>
          <xm:sqref>J106</xm:sqref>
        </x14:conditionalFormatting>
        <x14:conditionalFormatting xmlns:xm="http://schemas.microsoft.com/office/excel/2006/main">
          <x14:cfRule type="expression" priority="1958" id="{9318EB0F-D17E-47D3-89E4-3F0DDBA9FA91}">
            <xm:f>Sampling!$G$115="Yes"</xm:f>
            <x14:dxf>
              <font>
                <b/>
                <i val="0"/>
                <color theme="9"/>
              </font>
              <fill>
                <patternFill>
                  <bgColor theme="4"/>
                </patternFill>
              </fill>
            </x14:dxf>
          </x14:cfRule>
          <xm:sqref>J107</xm:sqref>
        </x14:conditionalFormatting>
        <x14:conditionalFormatting xmlns:xm="http://schemas.microsoft.com/office/excel/2006/main">
          <x14:cfRule type="expression" priority="1953" id="{A8A08330-C96F-4584-87D1-2D46902459B1}">
            <xm:f>Sampling!$G$116="Yes"</xm:f>
            <x14:dxf>
              <font>
                <b/>
                <i val="0"/>
                <color theme="9"/>
              </font>
              <fill>
                <patternFill>
                  <bgColor theme="4"/>
                </patternFill>
              </fill>
            </x14:dxf>
          </x14:cfRule>
          <xm:sqref>J108</xm:sqref>
        </x14:conditionalFormatting>
        <x14:conditionalFormatting xmlns:xm="http://schemas.microsoft.com/office/excel/2006/main">
          <x14:cfRule type="expression" priority="1954" id="{C57561AD-66AF-4F17-8637-F057D3DC74F0}">
            <xm:f>Sampling!$G$117="Yes"</xm:f>
            <x14:dxf>
              <font>
                <b/>
                <i val="0"/>
                <color theme="9"/>
              </font>
              <fill>
                <patternFill>
                  <bgColor theme="4"/>
                </patternFill>
              </fill>
            </x14:dxf>
          </x14:cfRule>
          <xm:sqref>J109</xm:sqref>
        </x14:conditionalFormatting>
        <x14:conditionalFormatting xmlns:xm="http://schemas.microsoft.com/office/excel/2006/main">
          <x14:cfRule type="expression" priority="1955" id="{489D06AE-9242-4A8E-B1BF-3A6ED09A4D72}">
            <xm:f>Sampling!$G$118="Yes"</xm:f>
            <x14:dxf>
              <font>
                <b/>
                <i val="0"/>
                <color theme="9"/>
              </font>
              <fill>
                <patternFill>
                  <bgColor theme="4"/>
                </patternFill>
              </fill>
            </x14:dxf>
          </x14:cfRule>
          <xm:sqref>J110</xm:sqref>
        </x14:conditionalFormatting>
        <x14:conditionalFormatting xmlns:xm="http://schemas.microsoft.com/office/excel/2006/main">
          <x14:cfRule type="expression" priority="1950" id="{24DFB633-F714-493B-940C-3156C92BB160}">
            <xm:f>Sampling!$G$119="Yes"</xm:f>
            <x14:dxf>
              <font>
                <b/>
                <i val="0"/>
                <color theme="9"/>
              </font>
              <fill>
                <patternFill>
                  <bgColor theme="4"/>
                </patternFill>
              </fill>
            </x14:dxf>
          </x14:cfRule>
          <xm:sqref>J111</xm:sqref>
        </x14:conditionalFormatting>
        <x14:conditionalFormatting xmlns:xm="http://schemas.microsoft.com/office/excel/2006/main">
          <x14:cfRule type="expression" priority="1951" id="{20616CE0-8744-4859-BFA1-FDB0C699CB4E}">
            <xm:f>Sampling!$G$120="Yes"</xm:f>
            <x14:dxf>
              <font>
                <b/>
                <i val="0"/>
                <color theme="9"/>
              </font>
              <fill>
                <patternFill>
                  <bgColor theme="4"/>
                </patternFill>
              </fill>
            </x14:dxf>
          </x14:cfRule>
          <xm:sqref>J112</xm:sqref>
        </x14:conditionalFormatting>
        <x14:conditionalFormatting xmlns:xm="http://schemas.microsoft.com/office/excel/2006/main">
          <x14:cfRule type="expression" priority="1952" id="{4CA01580-4E93-422B-BDF0-0B857BF720DA}">
            <xm:f>Sampling!$G$121="Yes"</xm:f>
            <x14:dxf>
              <font>
                <b/>
                <i val="0"/>
                <color theme="9"/>
              </font>
              <fill>
                <patternFill>
                  <bgColor theme="4"/>
                </patternFill>
              </fill>
            </x14:dxf>
          </x14:cfRule>
          <xm:sqref>J113</xm:sqref>
        </x14:conditionalFormatting>
        <x14:conditionalFormatting xmlns:xm="http://schemas.microsoft.com/office/excel/2006/main">
          <x14:cfRule type="expression" priority="1947" id="{23077943-F2C5-4C63-9668-59063F7923C3}">
            <xm:f>Sampling!$G$122="Yes"</xm:f>
            <x14:dxf>
              <font>
                <b/>
                <i val="0"/>
                <color theme="9"/>
              </font>
              <fill>
                <patternFill>
                  <bgColor theme="4"/>
                </patternFill>
              </fill>
            </x14:dxf>
          </x14:cfRule>
          <xm:sqref>J114</xm:sqref>
        </x14:conditionalFormatting>
        <x14:conditionalFormatting xmlns:xm="http://schemas.microsoft.com/office/excel/2006/main">
          <x14:cfRule type="expression" priority="1948" id="{A9721183-2DF3-4BCD-8B38-04EA55FD4718}">
            <xm:f>Sampling!$G$123="Yes"</xm:f>
            <x14:dxf>
              <font>
                <b/>
                <i val="0"/>
                <color theme="9"/>
              </font>
              <fill>
                <patternFill>
                  <bgColor theme="4"/>
                </patternFill>
              </fill>
            </x14:dxf>
          </x14:cfRule>
          <xm:sqref>J115</xm:sqref>
        </x14:conditionalFormatting>
        <x14:conditionalFormatting xmlns:xm="http://schemas.microsoft.com/office/excel/2006/main">
          <x14:cfRule type="expression" priority="1949" id="{6E847AA1-7137-4F64-A2CE-C9DBFA98BAE9}">
            <xm:f>Sampling!$G$124="Yes"</xm:f>
            <x14:dxf>
              <font>
                <b/>
                <i val="0"/>
                <color theme="9"/>
              </font>
              <fill>
                <patternFill>
                  <bgColor theme="4"/>
                </patternFill>
              </fill>
            </x14:dxf>
          </x14:cfRule>
          <xm:sqref>J116</xm:sqref>
        </x14:conditionalFormatting>
        <x14:conditionalFormatting xmlns:xm="http://schemas.microsoft.com/office/excel/2006/main">
          <x14:cfRule type="expression" priority="1944" id="{D1154336-208F-4E2B-B28F-84F4F5FE9F9F}">
            <xm:f>Sampling!$G$125="Yes"</xm:f>
            <x14:dxf>
              <font>
                <b/>
                <i val="0"/>
                <color theme="9"/>
              </font>
              <fill>
                <patternFill>
                  <bgColor theme="4"/>
                </patternFill>
              </fill>
            </x14:dxf>
          </x14:cfRule>
          <xm:sqref>J117</xm:sqref>
        </x14:conditionalFormatting>
        <x14:conditionalFormatting xmlns:xm="http://schemas.microsoft.com/office/excel/2006/main">
          <x14:cfRule type="expression" priority="1945" id="{C8DDA03A-7B83-46DF-AEE4-EC18FF7BFA73}">
            <xm:f>Sampling!$G$126="Yes"</xm:f>
            <x14:dxf>
              <font>
                <b/>
                <i val="0"/>
                <color theme="9"/>
              </font>
              <fill>
                <patternFill>
                  <bgColor theme="4"/>
                </patternFill>
              </fill>
            </x14:dxf>
          </x14:cfRule>
          <xm:sqref>J118</xm:sqref>
        </x14:conditionalFormatting>
        <x14:conditionalFormatting xmlns:xm="http://schemas.microsoft.com/office/excel/2006/main">
          <x14:cfRule type="expression" priority="1946" id="{B7C816ED-9537-4ABF-AF5C-5D8DDCBCE2A2}">
            <xm:f>Sampling!$G$127="Yes"</xm:f>
            <x14:dxf>
              <font>
                <b/>
                <i val="0"/>
                <color theme="9"/>
              </font>
              <fill>
                <patternFill>
                  <bgColor theme="4"/>
                </patternFill>
              </fill>
            </x14:dxf>
          </x14:cfRule>
          <xm:sqref>J119</xm:sqref>
        </x14:conditionalFormatting>
        <x14:conditionalFormatting xmlns:xm="http://schemas.microsoft.com/office/excel/2006/main">
          <x14:cfRule type="expression" priority="1806" id="{8017992A-ED08-4545-9F1F-A8B4A334E17B}">
            <xm:f>Sampling!$G$128="Yes"</xm:f>
            <x14:dxf>
              <font>
                <b/>
                <i val="0"/>
                <color theme="9"/>
              </font>
              <fill>
                <patternFill>
                  <bgColor theme="4"/>
                </patternFill>
              </fill>
            </x14:dxf>
          </x14:cfRule>
          <xm:sqref>J120</xm:sqref>
        </x14:conditionalFormatting>
        <x14:conditionalFormatting xmlns:xm="http://schemas.microsoft.com/office/excel/2006/main">
          <x14:cfRule type="expression" priority="1807" id="{61269D82-8D8B-4B6F-97C9-58D272B2FD9A}">
            <xm:f>Sampling!$G$129="Yes"</xm:f>
            <x14:dxf>
              <font>
                <b/>
                <i val="0"/>
                <color theme="9"/>
              </font>
              <fill>
                <patternFill>
                  <bgColor theme="4"/>
                </patternFill>
              </fill>
            </x14:dxf>
          </x14:cfRule>
          <xm:sqref>J121</xm:sqref>
        </x14:conditionalFormatting>
        <x14:conditionalFormatting xmlns:xm="http://schemas.microsoft.com/office/excel/2006/main">
          <x14:cfRule type="expression" priority="1808" id="{A4BB4A7B-5210-480F-BE61-7E822B6CA9A1}">
            <xm:f>Sampling!$G$130="Yes"</xm:f>
            <x14:dxf>
              <font>
                <b/>
                <i val="0"/>
                <color theme="9"/>
              </font>
              <fill>
                <patternFill>
                  <bgColor theme="4"/>
                </patternFill>
              </fill>
            </x14:dxf>
          </x14:cfRule>
          <xm:sqref>J122</xm:sqref>
        </x14:conditionalFormatting>
        <x14:conditionalFormatting xmlns:xm="http://schemas.microsoft.com/office/excel/2006/main">
          <x14:cfRule type="expression" priority="1803" id="{A49263CF-AEBE-40F0-ABC8-DB82E7EB68C3}">
            <xm:f>Sampling!$G$131="Yes"</xm:f>
            <x14:dxf>
              <font>
                <b/>
                <i val="0"/>
                <color theme="9"/>
              </font>
              <fill>
                <patternFill>
                  <bgColor theme="4"/>
                </patternFill>
              </fill>
            </x14:dxf>
          </x14:cfRule>
          <xm:sqref>J123</xm:sqref>
        </x14:conditionalFormatting>
        <x14:conditionalFormatting xmlns:xm="http://schemas.microsoft.com/office/excel/2006/main">
          <x14:cfRule type="expression" priority="1804" id="{88340BCB-F4BE-420B-9A84-75CC27A620DF}">
            <xm:f>Sampling!$G$132="Yes"</xm:f>
            <x14:dxf>
              <font>
                <b/>
                <i val="0"/>
                <color theme="9"/>
              </font>
              <fill>
                <patternFill>
                  <bgColor theme="4"/>
                </patternFill>
              </fill>
            </x14:dxf>
          </x14:cfRule>
          <xm:sqref>J124</xm:sqref>
        </x14:conditionalFormatting>
        <x14:conditionalFormatting xmlns:xm="http://schemas.microsoft.com/office/excel/2006/main">
          <x14:cfRule type="expression" priority="1805" id="{9DE7BB85-25E4-403F-8259-2DBD0E650D29}">
            <xm:f>Sampling!$G$133="Yes"</xm:f>
            <x14:dxf>
              <font>
                <b/>
                <i val="0"/>
                <color theme="9"/>
              </font>
              <fill>
                <patternFill>
                  <bgColor theme="4"/>
                </patternFill>
              </fill>
            </x14:dxf>
          </x14:cfRule>
          <xm:sqref>J125</xm:sqref>
        </x14:conditionalFormatting>
        <x14:conditionalFormatting xmlns:xm="http://schemas.microsoft.com/office/excel/2006/main">
          <x14:cfRule type="expression" priority="1800" id="{B53AF393-CF79-4B8F-8BA1-BEC83EF53FA3}">
            <xm:f>Sampling!$G$134="Yes"</xm:f>
            <x14:dxf>
              <font>
                <b/>
                <i val="0"/>
                <color theme="9"/>
              </font>
              <fill>
                <patternFill>
                  <bgColor theme="4"/>
                </patternFill>
              </fill>
            </x14:dxf>
          </x14:cfRule>
          <xm:sqref>J126</xm:sqref>
        </x14:conditionalFormatting>
        <x14:conditionalFormatting xmlns:xm="http://schemas.microsoft.com/office/excel/2006/main">
          <x14:cfRule type="expression" priority="1801" id="{860867DC-1EAA-413F-9EB5-486840F8F990}">
            <xm:f>Sampling!$G$135="Yes"</xm:f>
            <x14:dxf>
              <font>
                <b/>
                <i val="0"/>
                <color theme="9"/>
              </font>
              <fill>
                <patternFill>
                  <bgColor theme="4"/>
                </patternFill>
              </fill>
            </x14:dxf>
          </x14:cfRule>
          <xm:sqref>J127</xm:sqref>
        </x14:conditionalFormatting>
        <x14:conditionalFormatting xmlns:xm="http://schemas.microsoft.com/office/excel/2006/main">
          <x14:cfRule type="expression" priority="1802" id="{D367CD63-2258-4995-95BB-87680C2AEA3F}">
            <xm:f>Sampling!$G$136="Yes"</xm:f>
            <x14:dxf>
              <font>
                <b/>
                <i val="0"/>
                <color theme="9"/>
              </font>
              <fill>
                <patternFill>
                  <bgColor theme="4"/>
                </patternFill>
              </fill>
            </x14:dxf>
          </x14:cfRule>
          <xm:sqref>J128</xm:sqref>
        </x14:conditionalFormatting>
        <x14:conditionalFormatting xmlns:xm="http://schemas.microsoft.com/office/excel/2006/main">
          <x14:cfRule type="expression" priority="1797" id="{68442EF3-D2A8-4C81-92D4-8BEFA8CA2968}">
            <xm:f>Sampling!$G$137="Yes"</xm:f>
            <x14:dxf>
              <font>
                <b/>
                <i val="0"/>
                <color theme="9"/>
              </font>
              <fill>
                <patternFill>
                  <bgColor theme="4"/>
                </patternFill>
              </fill>
            </x14:dxf>
          </x14:cfRule>
          <xm:sqref>J129</xm:sqref>
        </x14:conditionalFormatting>
        <x14:conditionalFormatting xmlns:xm="http://schemas.microsoft.com/office/excel/2006/main">
          <x14:cfRule type="expression" priority="1798" id="{46D72B5E-B740-402A-BB18-80813C5A1959}">
            <xm:f>Sampling!$G$138="Yes"</xm:f>
            <x14:dxf>
              <font>
                <b/>
                <i val="0"/>
                <color theme="9"/>
              </font>
              <fill>
                <patternFill>
                  <bgColor theme="4"/>
                </patternFill>
              </fill>
            </x14:dxf>
          </x14:cfRule>
          <xm:sqref>J130</xm:sqref>
        </x14:conditionalFormatting>
        <x14:conditionalFormatting xmlns:xm="http://schemas.microsoft.com/office/excel/2006/main">
          <x14:cfRule type="expression" priority="1799" id="{1E6DDE08-72D7-40F1-B6C6-4F0D2F29C7CC}">
            <xm:f>Sampling!$G$139="Yes"</xm:f>
            <x14:dxf>
              <font>
                <b/>
                <i val="0"/>
                <color theme="9"/>
              </font>
              <fill>
                <patternFill>
                  <bgColor theme="4"/>
                </patternFill>
              </fill>
            </x14:dxf>
          </x14:cfRule>
          <xm:sqref>J131</xm:sqref>
        </x14:conditionalFormatting>
        <x14:conditionalFormatting xmlns:xm="http://schemas.microsoft.com/office/excel/2006/main">
          <x14:cfRule type="expression" priority="1794" id="{D332B13E-E5FD-457C-9194-3E13D544E5B1}">
            <xm:f>Sampling!$G$140="Yes"</xm:f>
            <x14:dxf>
              <font>
                <b/>
                <i val="0"/>
                <color theme="9"/>
              </font>
              <fill>
                <patternFill>
                  <bgColor theme="4"/>
                </patternFill>
              </fill>
            </x14:dxf>
          </x14:cfRule>
          <xm:sqref>J132</xm:sqref>
        </x14:conditionalFormatting>
        <x14:conditionalFormatting xmlns:xm="http://schemas.microsoft.com/office/excel/2006/main">
          <x14:cfRule type="expression" priority="1795" id="{8B8433D0-D609-490E-8EFB-F1C905074D16}">
            <xm:f>Sampling!$G$141="Yes"</xm:f>
            <x14:dxf>
              <font>
                <b/>
                <i val="0"/>
                <color theme="9"/>
              </font>
              <fill>
                <patternFill>
                  <bgColor theme="4"/>
                </patternFill>
              </fill>
            </x14:dxf>
          </x14:cfRule>
          <xm:sqref>J133</xm:sqref>
        </x14:conditionalFormatting>
        <x14:conditionalFormatting xmlns:xm="http://schemas.microsoft.com/office/excel/2006/main">
          <x14:cfRule type="expression" priority="1796" id="{23A6C8DC-643B-498C-8736-C19B3D919263}">
            <xm:f>Sampling!$G$142="Yes"</xm:f>
            <x14:dxf>
              <font>
                <b/>
                <i val="0"/>
                <color theme="9"/>
              </font>
              <fill>
                <patternFill>
                  <bgColor theme="4"/>
                </patternFill>
              </fill>
            </x14:dxf>
          </x14:cfRule>
          <xm:sqref>J134</xm:sqref>
        </x14:conditionalFormatting>
        <x14:conditionalFormatting xmlns:xm="http://schemas.microsoft.com/office/excel/2006/main">
          <x14:cfRule type="expression" priority="1791" id="{4EA374C3-F32F-41C6-9A85-89B51EFE5B54}">
            <xm:f>Sampling!$G$143="Yes"</xm:f>
            <x14:dxf>
              <font>
                <b/>
                <i val="0"/>
                <color theme="9"/>
              </font>
              <fill>
                <patternFill>
                  <bgColor theme="4"/>
                </patternFill>
              </fill>
            </x14:dxf>
          </x14:cfRule>
          <xm:sqref>J135</xm:sqref>
        </x14:conditionalFormatting>
        <x14:conditionalFormatting xmlns:xm="http://schemas.microsoft.com/office/excel/2006/main">
          <x14:cfRule type="expression" priority="1792" id="{251D3C4E-91E4-4C59-80C3-A6F118A02D4B}">
            <xm:f>Sampling!$G$144="Yes"</xm:f>
            <x14:dxf>
              <font>
                <b/>
                <i val="0"/>
                <color theme="9"/>
              </font>
              <fill>
                <patternFill>
                  <bgColor theme="4"/>
                </patternFill>
              </fill>
            </x14:dxf>
          </x14:cfRule>
          <xm:sqref>J136</xm:sqref>
        </x14:conditionalFormatting>
        <x14:conditionalFormatting xmlns:xm="http://schemas.microsoft.com/office/excel/2006/main">
          <x14:cfRule type="expression" priority="1793" id="{0E79A6D1-0BD9-43BC-8C03-CD0934E5E15D}">
            <xm:f>Sampling!$G$145="Yes"</xm:f>
            <x14:dxf>
              <font>
                <b/>
                <i val="0"/>
                <color theme="9"/>
              </font>
              <fill>
                <patternFill>
                  <bgColor theme="4"/>
                </patternFill>
              </fill>
            </x14:dxf>
          </x14:cfRule>
          <xm:sqref>J137</xm:sqref>
        </x14:conditionalFormatting>
        <x14:conditionalFormatting xmlns:xm="http://schemas.microsoft.com/office/excel/2006/main">
          <x14:cfRule type="expression" priority="1788" id="{258E889D-ADEA-41BC-A604-225324C9D0C5}">
            <xm:f>Sampling!$G$146="Yes"</xm:f>
            <x14:dxf>
              <font>
                <b/>
                <i val="0"/>
                <color theme="9"/>
              </font>
              <fill>
                <patternFill>
                  <bgColor theme="4"/>
                </patternFill>
              </fill>
            </x14:dxf>
          </x14:cfRule>
          <xm:sqref>J138</xm:sqref>
        </x14:conditionalFormatting>
        <x14:conditionalFormatting xmlns:xm="http://schemas.microsoft.com/office/excel/2006/main">
          <x14:cfRule type="expression" priority="1789" id="{DAFB1543-4BF0-47D8-B19E-DF265762DBEB}">
            <xm:f>Sampling!$G$147="Yes"</xm:f>
            <x14:dxf>
              <font>
                <b/>
                <i val="0"/>
                <color theme="9"/>
              </font>
              <fill>
                <patternFill>
                  <bgColor theme="4"/>
                </patternFill>
              </fill>
            </x14:dxf>
          </x14:cfRule>
          <xm:sqref>J139</xm:sqref>
        </x14:conditionalFormatting>
        <x14:conditionalFormatting xmlns:xm="http://schemas.microsoft.com/office/excel/2006/main">
          <x14:cfRule type="expression" priority="1790" id="{C61F66BF-94FB-4BED-8540-42A0F3424580}">
            <xm:f>Sampling!$G$148="Yes"</xm:f>
            <x14:dxf>
              <font>
                <b/>
                <i val="0"/>
                <color theme="9"/>
              </font>
              <fill>
                <patternFill>
                  <bgColor theme="4"/>
                </patternFill>
              </fill>
            </x14:dxf>
          </x14:cfRule>
          <xm:sqref>J140</xm:sqref>
        </x14:conditionalFormatting>
        <x14:conditionalFormatting xmlns:xm="http://schemas.microsoft.com/office/excel/2006/main">
          <x14:cfRule type="expression" priority="1785" id="{C5FA515A-2B0E-451E-B6E0-F0E3EC305BB8}">
            <xm:f>Sampling!$G$149="Yes"</xm:f>
            <x14:dxf>
              <font>
                <b/>
                <i val="0"/>
                <color theme="9"/>
              </font>
              <fill>
                <patternFill>
                  <bgColor theme="4"/>
                </patternFill>
              </fill>
            </x14:dxf>
          </x14:cfRule>
          <xm:sqref>J141</xm:sqref>
        </x14:conditionalFormatting>
        <x14:conditionalFormatting xmlns:xm="http://schemas.microsoft.com/office/excel/2006/main">
          <x14:cfRule type="expression" priority="1786" id="{1495A43F-9F21-4968-A7FA-FB9B608EDA20}">
            <xm:f>Sampling!$G$150="Yes"</xm:f>
            <x14:dxf>
              <font>
                <b/>
                <i val="0"/>
                <color theme="9"/>
              </font>
              <fill>
                <patternFill>
                  <bgColor theme="4"/>
                </patternFill>
              </fill>
            </x14:dxf>
          </x14:cfRule>
          <xm:sqref>J142</xm:sqref>
        </x14:conditionalFormatting>
        <x14:conditionalFormatting xmlns:xm="http://schemas.microsoft.com/office/excel/2006/main">
          <x14:cfRule type="expression" priority="1787" id="{C63FB244-12E9-414A-ACEB-48F157FC1954}">
            <xm:f>Sampling!$G$151="Yes"</xm:f>
            <x14:dxf>
              <font>
                <b/>
                <i val="0"/>
                <color theme="9"/>
              </font>
              <fill>
                <patternFill>
                  <bgColor theme="4"/>
                </patternFill>
              </fill>
            </x14:dxf>
          </x14:cfRule>
          <xm:sqref>J143</xm:sqref>
        </x14:conditionalFormatting>
        <x14:conditionalFormatting xmlns:xm="http://schemas.microsoft.com/office/excel/2006/main">
          <x14:cfRule type="expression" priority="1782" id="{1FBE28F2-F24E-4297-A146-0EF4949CAB0D}">
            <xm:f>Sampling!$G$152="Yes"</xm:f>
            <x14:dxf>
              <font>
                <b/>
                <i val="0"/>
                <color theme="9"/>
              </font>
              <fill>
                <patternFill>
                  <bgColor theme="4"/>
                </patternFill>
              </fill>
            </x14:dxf>
          </x14:cfRule>
          <xm:sqref>J144</xm:sqref>
        </x14:conditionalFormatting>
        <x14:conditionalFormatting xmlns:xm="http://schemas.microsoft.com/office/excel/2006/main">
          <x14:cfRule type="expression" priority="1783" id="{F8895961-F690-4E11-B264-2A262BFCC324}">
            <xm:f>Sampling!$G$153="Yes"</xm:f>
            <x14:dxf>
              <font>
                <b/>
                <i val="0"/>
                <color theme="9"/>
              </font>
              <fill>
                <patternFill>
                  <bgColor theme="4"/>
                </patternFill>
              </fill>
            </x14:dxf>
          </x14:cfRule>
          <xm:sqref>J145</xm:sqref>
        </x14:conditionalFormatting>
        <x14:conditionalFormatting xmlns:xm="http://schemas.microsoft.com/office/excel/2006/main">
          <x14:cfRule type="expression" priority="1784" id="{0C4E9D0A-44CC-4A36-8200-3E2C159C942C}">
            <xm:f>Sampling!$G$154="Yes"</xm:f>
            <x14:dxf>
              <font>
                <b/>
                <i val="0"/>
                <color theme="9"/>
              </font>
              <fill>
                <patternFill>
                  <bgColor theme="4"/>
                </patternFill>
              </fill>
            </x14:dxf>
          </x14:cfRule>
          <xm:sqref>J146</xm:sqref>
        </x14:conditionalFormatting>
        <x14:conditionalFormatting xmlns:xm="http://schemas.microsoft.com/office/excel/2006/main">
          <x14:cfRule type="expression" priority="1779" id="{F0F1C99A-AC46-4C43-836A-FE5CD87BE4A2}">
            <xm:f>Sampling!$G$155="Yes"</xm:f>
            <x14:dxf>
              <font>
                <b/>
                <i val="0"/>
                <color theme="9"/>
              </font>
              <fill>
                <patternFill>
                  <bgColor theme="4"/>
                </patternFill>
              </fill>
            </x14:dxf>
          </x14:cfRule>
          <xm:sqref>J147</xm:sqref>
        </x14:conditionalFormatting>
        <x14:conditionalFormatting xmlns:xm="http://schemas.microsoft.com/office/excel/2006/main">
          <x14:cfRule type="expression" priority="1780" id="{3F48E4DF-0C6B-4F48-BC54-D7EFC4185C25}">
            <xm:f>Sampling!$G$156="Yes"</xm:f>
            <x14:dxf>
              <font>
                <b/>
                <i val="0"/>
                <color theme="9"/>
              </font>
              <fill>
                <patternFill>
                  <bgColor theme="4"/>
                </patternFill>
              </fill>
            </x14:dxf>
          </x14:cfRule>
          <xm:sqref>J148</xm:sqref>
        </x14:conditionalFormatting>
        <x14:conditionalFormatting xmlns:xm="http://schemas.microsoft.com/office/excel/2006/main">
          <x14:cfRule type="expression" priority="1781" id="{A1224414-9BC3-438D-B397-01571850E3DC}">
            <xm:f>Sampling!$G$157="Yes"</xm:f>
            <x14:dxf>
              <font>
                <b/>
                <i val="0"/>
                <color theme="9"/>
              </font>
              <fill>
                <patternFill>
                  <bgColor theme="4"/>
                </patternFill>
              </fill>
            </x14:dxf>
          </x14:cfRule>
          <xm:sqref>J149</xm:sqref>
        </x14:conditionalFormatting>
        <x14:conditionalFormatting xmlns:xm="http://schemas.microsoft.com/office/excel/2006/main">
          <x14:cfRule type="expression" priority="1626" id="{9A91D952-A8AE-4081-8FF9-8A9B813DB125}">
            <xm:f>Sampling!$G$158="Yes"</xm:f>
            <x14:dxf>
              <font>
                <b/>
                <i val="0"/>
                <color theme="9"/>
              </font>
              <fill>
                <patternFill>
                  <bgColor theme="4"/>
                </patternFill>
              </fill>
            </x14:dxf>
          </x14:cfRule>
          <xm:sqref>J150</xm:sqref>
        </x14:conditionalFormatting>
        <x14:conditionalFormatting xmlns:xm="http://schemas.microsoft.com/office/excel/2006/main">
          <x14:cfRule type="expression" priority="1627" id="{07347ABA-74FA-487E-BD82-07926F57BCED}">
            <xm:f>Sampling!$G$159="Yes"</xm:f>
            <x14:dxf>
              <font>
                <b/>
                <i val="0"/>
                <color theme="9"/>
              </font>
              <fill>
                <patternFill>
                  <bgColor theme="4"/>
                </patternFill>
              </fill>
            </x14:dxf>
          </x14:cfRule>
          <xm:sqref>J151</xm:sqref>
        </x14:conditionalFormatting>
        <x14:conditionalFormatting xmlns:xm="http://schemas.microsoft.com/office/excel/2006/main">
          <x14:cfRule type="expression" priority="1628" id="{EA05C4BE-1B09-411E-A3F8-6E835B2E7C2F}">
            <xm:f>Sampling!$G$160="Yes"</xm:f>
            <x14:dxf>
              <font>
                <b/>
                <i val="0"/>
                <color theme="9"/>
              </font>
              <fill>
                <patternFill>
                  <bgColor theme="4"/>
                </patternFill>
              </fill>
            </x14:dxf>
          </x14:cfRule>
          <xm:sqref>J152</xm:sqref>
        </x14:conditionalFormatting>
        <x14:conditionalFormatting xmlns:xm="http://schemas.microsoft.com/office/excel/2006/main">
          <x14:cfRule type="expression" priority="1623" id="{F1944CEA-131E-44E9-95FC-F833269425A9}">
            <xm:f>Sampling!$G$161="Yes"</xm:f>
            <x14:dxf>
              <font>
                <b/>
                <i val="0"/>
                <color theme="9"/>
              </font>
              <fill>
                <patternFill>
                  <bgColor theme="4"/>
                </patternFill>
              </fill>
            </x14:dxf>
          </x14:cfRule>
          <xm:sqref>J153</xm:sqref>
        </x14:conditionalFormatting>
        <x14:conditionalFormatting xmlns:xm="http://schemas.microsoft.com/office/excel/2006/main">
          <x14:cfRule type="expression" priority="1624" id="{82327F03-492E-4CEA-8F8A-53F5A26FDB1B}">
            <xm:f>Sampling!$G$162="Yes"</xm:f>
            <x14:dxf>
              <font>
                <b/>
                <i val="0"/>
                <color theme="9"/>
              </font>
              <fill>
                <patternFill>
                  <bgColor theme="4"/>
                </patternFill>
              </fill>
            </x14:dxf>
          </x14:cfRule>
          <xm:sqref>J154</xm:sqref>
        </x14:conditionalFormatting>
        <x14:conditionalFormatting xmlns:xm="http://schemas.microsoft.com/office/excel/2006/main">
          <x14:cfRule type="expression" priority="1625" id="{1BBBA51C-6E72-4D96-B62F-D9E6D0985D57}">
            <xm:f>Sampling!$G$163="Yes"</xm:f>
            <x14:dxf>
              <font>
                <b/>
                <i val="0"/>
                <color theme="9"/>
              </font>
              <fill>
                <patternFill>
                  <bgColor theme="4"/>
                </patternFill>
              </fill>
            </x14:dxf>
          </x14:cfRule>
          <xm:sqref>J155</xm:sqref>
        </x14:conditionalFormatting>
        <x14:conditionalFormatting xmlns:xm="http://schemas.microsoft.com/office/excel/2006/main">
          <x14:cfRule type="expression" priority="1620" id="{92B639B7-F770-48F8-BC9D-6741F525873E}">
            <xm:f>Sampling!$G$164="Yes"</xm:f>
            <x14:dxf>
              <font>
                <b/>
                <i val="0"/>
                <color theme="9"/>
              </font>
              <fill>
                <patternFill>
                  <bgColor theme="4"/>
                </patternFill>
              </fill>
            </x14:dxf>
          </x14:cfRule>
          <xm:sqref>J156</xm:sqref>
        </x14:conditionalFormatting>
        <x14:conditionalFormatting xmlns:xm="http://schemas.microsoft.com/office/excel/2006/main">
          <x14:cfRule type="expression" priority="1621" id="{5DA4FD92-A5FA-4688-854E-EA1026A084FA}">
            <xm:f>Sampling!$G$165="Yes"</xm:f>
            <x14:dxf>
              <font>
                <b/>
                <i val="0"/>
                <color theme="9"/>
              </font>
              <fill>
                <patternFill>
                  <bgColor theme="4"/>
                </patternFill>
              </fill>
            </x14:dxf>
          </x14:cfRule>
          <xm:sqref>J157</xm:sqref>
        </x14:conditionalFormatting>
        <x14:conditionalFormatting xmlns:xm="http://schemas.microsoft.com/office/excel/2006/main">
          <x14:cfRule type="expression" priority="1622" id="{BAE61345-68D5-418F-8844-E605AA95FCA7}">
            <xm:f>Sampling!$G$166="Yes"</xm:f>
            <x14:dxf>
              <font>
                <b/>
                <i val="0"/>
                <color theme="9"/>
              </font>
              <fill>
                <patternFill>
                  <bgColor theme="4"/>
                </patternFill>
              </fill>
            </x14:dxf>
          </x14:cfRule>
          <xm:sqref>J158</xm:sqref>
        </x14:conditionalFormatting>
        <x14:conditionalFormatting xmlns:xm="http://schemas.microsoft.com/office/excel/2006/main">
          <x14:cfRule type="expression" priority="1617" id="{3824250B-9C8A-4B3F-886A-7429AEDA76BA}">
            <xm:f>Sampling!$G$167="Yes"</xm:f>
            <x14:dxf>
              <font>
                <b/>
                <i val="0"/>
                <color theme="9"/>
              </font>
              <fill>
                <patternFill>
                  <bgColor theme="4"/>
                </patternFill>
              </fill>
            </x14:dxf>
          </x14:cfRule>
          <xm:sqref>J159</xm:sqref>
        </x14:conditionalFormatting>
        <x14:conditionalFormatting xmlns:xm="http://schemas.microsoft.com/office/excel/2006/main">
          <x14:cfRule type="expression" priority="1618" id="{CD5AFE39-3476-45AB-BFED-84828087911F}">
            <xm:f>Sampling!$G$168="Yes"</xm:f>
            <x14:dxf>
              <font>
                <b/>
                <i val="0"/>
                <color theme="9"/>
              </font>
              <fill>
                <patternFill>
                  <bgColor theme="4"/>
                </patternFill>
              </fill>
            </x14:dxf>
          </x14:cfRule>
          <xm:sqref>J160</xm:sqref>
        </x14:conditionalFormatting>
        <x14:conditionalFormatting xmlns:xm="http://schemas.microsoft.com/office/excel/2006/main">
          <x14:cfRule type="expression" priority="1619" id="{C181ABB7-3EC9-4A81-A0C7-3B16B5DC45AA}">
            <xm:f>Sampling!$G$169="Yes"</xm:f>
            <x14:dxf>
              <font>
                <b/>
                <i val="0"/>
                <color theme="9"/>
              </font>
              <fill>
                <patternFill>
                  <bgColor theme="4"/>
                </patternFill>
              </fill>
            </x14:dxf>
          </x14:cfRule>
          <xm:sqref>J161</xm:sqref>
        </x14:conditionalFormatting>
        <x14:conditionalFormatting xmlns:xm="http://schemas.microsoft.com/office/excel/2006/main">
          <x14:cfRule type="expression" priority="1614" id="{3F5C9D20-25CD-44AC-A8D5-27719E76F7E6}">
            <xm:f>Sampling!$G$170="Yes"</xm:f>
            <x14:dxf>
              <font>
                <b/>
                <i val="0"/>
                <color theme="9"/>
              </font>
              <fill>
                <patternFill>
                  <bgColor theme="4"/>
                </patternFill>
              </fill>
            </x14:dxf>
          </x14:cfRule>
          <xm:sqref>J162</xm:sqref>
        </x14:conditionalFormatting>
        <x14:conditionalFormatting xmlns:xm="http://schemas.microsoft.com/office/excel/2006/main">
          <x14:cfRule type="expression" priority="1615" id="{84F3A316-305F-4881-A73D-ACDF11BD968B}">
            <xm:f>Sampling!$G$171="Yes"</xm:f>
            <x14:dxf>
              <font>
                <b/>
                <i val="0"/>
                <color theme="9"/>
              </font>
              <fill>
                <patternFill>
                  <bgColor theme="4"/>
                </patternFill>
              </fill>
            </x14:dxf>
          </x14:cfRule>
          <xm:sqref>J163</xm:sqref>
        </x14:conditionalFormatting>
        <x14:conditionalFormatting xmlns:xm="http://schemas.microsoft.com/office/excel/2006/main">
          <x14:cfRule type="expression" priority="1616" id="{38817CE1-46A0-410B-8EBA-DB6322654C1B}">
            <xm:f>Sampling!$G$172="Yes"</xm:f>
            <x14:dxf>
              <font>
                <b/>
                <i val="0"/>
                <color theme="9"/>
              </font>
              <fill>
                <patternFill>
                  <bgColor theme="4"/>
                </patternFill>
              </fill>
            </x14:dxf>
          </x14:cfRule>
          <xm:sqref>J164</xm:sqref>
        </x14:conditionalFormatting>
        <x14:conditionalFormatting xmlns:xm="http://schemas.microsoft.com/office/excel/2006/main">
          <x14:cfRule type="expression" priority="1611" id="{7E34BC61-4F9A-4F05-96E4-224C30E4A3DC}">
            <xm:f>Sampling!$G$173="Yes"</xm:f>
            <x14:dxf>
              <font>
                <b/>
                <i val="0"/>
                <color theme="9"/>
              </font>
              <fill>
                <patternFill>
                  <bgColor theme="4"/>
                </patternFill>
              </fill>
            </x14:dxf>
          </x14:cfRule>
          <xm:sqref>J165</xm:sqref>
        </x14:conditionalFormatting>
        <x14:conditionalFormatting xmlns:xm="http://schemas.microsoft.com/office/excel/2006/main">
          <x14:cfRule type="expression" priority="1612" id="{ACFB6C9C-633B-47C2-B0AE-29D16CBF21B2}">
            <xm:f>Sampling!$G$174="Yes"</xm:f>
            <x14:dxf>
              <font>
                <b/>
                <i val="0"/>
                <color theme="9"/>
              </font>
              <fill>
                <patternFill>
                  <bgColor theme="4"/>
                </patternFill>
              </fill>
            </x14:dxf>
          </x14:cfRule>
          <xm:sqref>J166</xm:sqref>
        </x14:conditionalFormatting>
        <x14:conditionalFormatting xmlns:xm="http://schemas.microsoft.com/office/excel/2006/main">
          <x14:cfRule type="expression" priority="1613" id="{62DAE6E9-E32B-4D45-A75B-35DA248D07EF}">
            <xm:f>Sampling!$G$175="Yes"</xm:f>
            <x14:dxf>
              <font>
                <b/>
                <i val="0"/>
                <color theme="9"/>
              </font>
              <fill>
                <patternFill>
                  <bgColor theme="4"/>
                </patternFill>
              </fill>
            </x14:dxf>
          </x14:cfRule>
          <xm:sqref>J167</xm:sqref>
        </x14:conditionalFormatting>
        <x14:conditionalFormatting xmlns:xm="http://schemas.microsoft.com/office/excel/2006/main">
          <x14:cfRule type="expression" priority="1608" id="{5D8D5403-BAA5-4936-B7DE-4B3BF887C40A}">
            <xm:f>Sampling!$G$176="Yes"</xm:f>
            <x14:dxf>
              <font>
                <b/>
                <i val="0"/>
                <color theme="9"/>
              </font>
              <fill>
                <patternFill>
                  <bgColor theme="4"/>
                </patternFill>
              </fill>
            </x14:dxf>
          </x14:cfRule>
          <xm:sqref>J168</xm:sqref>
        </x14:conditionalFormatting>
        <x14:conditionalFormatting xmlns:xm="http://schemas.microsoft.com/office/excel/2006/main">
          <x14:cfRule type="expression" priority="1609" id="{2E993A29-F88B-4114-8C82-77BFA9EF1069}">
            <xm:f>Sampling!$G$177="Yes"</xm:f>
            <x14:dxf>
              <font>
                <b/>
                <i val="0"/>
                <color theme="9"/>
              </font>
              <fill>
                <patternFill>
                  <bgColor theme="4"/>
                </patternFill>
              </fill>
            </x14:dxf>
          </x14:cfRule>
          <xm:sqref>J169</xm:sqref>
        </x14:conditionalFormatting>
        <x14:conditionalFormatting xmlns:xm="http://schemas.microsoft.com/office/excel/2006/main">
          <x14:cfRule type="expression" priority="1610" id="{64662B41-3FCE-459D-80E6-80AD22F1BEB8}">
            <xm:f>Sampling!$G$178="Yes"</xm:f>
            <x14:dxf>
              <font>
                <b/>
                <i val="0"/>
                <color theme="9"/>
              </font>
              <fill>
                <patternFill>
                  <bgColor theme="4"/>
                </patternFill>
              </fill>
            </x14:dxf>
          </x14:cfRule>
          <xm:sqref>J170</xm:sqref>
        </x14:conditionalFormatting>
        <x14:conditionalFormatting xmlns:xm="http://schemas.microsoft.com/office/excel/2006/main">
          <x14:cfRule type="expression" priority="1605" id="{1CEAED0C-386A-49B9-BCEA-A881EC695856}">
            <xm:f>Sampling!$G$179="Yes"</xm:f>
            <x14:dxf>
              <font>
                <b/>
                <i val="0"/>
                <color theme="9"/>
              </font>
              <fill>
                <patternFill>
                  <bgColor theme="4"/>
                </patternFill>
              </fill>
            </x14:dxf>
          </x14:cfRule>
          <xm:sqref>J171</xm:sqref>
        </x14:conditionalFormatting>
        <x14:conditionalFormatting xmlns:xm="http://schemas.microsoft.com/office/excel/2006/main">
          <x14:cfRule type="expression" priority="1606" id="{45EB425E-1FE5-4599-A633-57B8F4D0B55C}">
            <xm:f>Sampling!$G$180="Yes"</xm:f>
            <x14:dxf>
              <font>
                <b/>
                <i val="0"/>
                <color theme="9"/>
              </font>
              <fill>
                <patternFill>
                  <bgColor theme="4"/>
                </patternFill>
              </fill>
            </x14:dxf>
          </x14:cfRule>
          <xm:sqref>J172</xm:sqref>
        </x14:conditionalFormatting>
        <x14:conditionalFormatting xmlns:xm="http://schemas.microsoft.com/office/excel/2006/main">
          <x14:cfRule type="expression" priority="1607" id="{4FC3CB37-5223-46FD-98CE-7ED03CA5923A}">
            <xm:f>Sampling!$G$181="Yes"</xm:f>
            <x14:dxf>
              <font>
                <b/>
                <i val="0"/>
                <color theme="9"/>
              </font>
              <fill>
                <patternFill>
                  <bgColor theme="4"/>
                </patternFill>
              </fill>
            </x14:dxf>
          </x14:cfRule>
          <xm:sqref>J173</xm:sqref>
        </x14:conditionalFormatting>
        <x14:conditionalFormatting xmlns:xm="http://schemas.microsoft.com/office/excel/2006/main">
          <x14:cfRule type="expression" priority="1602" id="{72D415F6-2629-4970-86E9-D7E0CBD5942B}">
            <xm:f>Sampling!$G$182="Yes"</xm:f>
            <x14:dxf>
              <font>
                <b/>
                <i val="0"/>
                <color theme="9"/>
              </font>
              <fill>
                <patternFill>
                  <bgColor theme="4"/>
                </patternFill>
              </fill>
            </x14:dxf>
          </x14:cfRule>
          <xm:sqref>J174</xm:sqref>
        </x14:conditionalFormatting>
        <x14:conditionalFormatting xmlns:xm="http://schemas.microsoft.com/office/excel/2006/main">
          <x14:cfRule type="expression" priority="1603" id="{52C6526A-9F00-41C2-B118-5C63926C0939}">
            <xm:f>Sampling!$G$183="Yes"</xm:f>
            <x14:dxf>
              <font>
                <b/>
                <i val="0"/>
                <color theme="9"/>
              </font>
              <fill>
                <patternFill>
                  <bgColor theme="4"/>
                </patternFill>
              </fill>
            </x14:dxf>
          </x14:cfRule>
          <xm:sqref>J175</xm:sqref>
        </x14:conditionalFormatting>
        <x14:conditionalFormatting xmlns:xm="http://schemas.microsoft.com/office/excel/2006/main">
          <x14:cfRule type="expression" priority="1604" id="{1C497A99-AD59-4E4D-A03D-AFFB039338C0}">
            <xm:f>Sampling!$G$184="Yes"</xm:f>
            <x14:dxf>
              <font>
                <b/>
                <i val="0"/>
                <color theme="9"/>
              </font>
              <fill>
                <patternFill>
                  <bgColor theme="4"/>
                </patternFill>
              </fill>
            </x14:dxf>
          </x14:cfRule>
          <xm:sqref>J176</xm:sqref>
        </x14:conditionalFormatting>
        <x14:conditionalFormatting xmlns:xm="http://schemas.microsoft.com/office/excel/2006/main">
          <x14:cfRule type="expression" priority="1599" id="{1C19E046-D183-4F3E-984B-F05A2AA55EC3}">
            <xm:f>Sampling!$G$185="Yes"</xm:f>
            <x14:dxf>
              <font>
                <b/>
                <i val="0"/>
                <color theme="9"/>
              </font>
              <fill>
                <patternFill>
                  <bgColor theme="4"/>
                </patternFill>
              </fill>
            </x14:dxf>
          </x14:cfRule>
          <xm:sqref>J177</xm:sqref>
        </x14:conditionalFormatting>
        <x14:conditionalFormatting xmlns:xm="http://schemas.microsoft.com/office/excel/2006/main">
          <x14:cfRule type="expression" priority="1600" id="{E667E0D3-688D-4C53-AD9B-60884279C5B5}">
            <xm:f>Sampling!$G$186="Yes"</xm:f>
            <x14:dxf>
              <font>
                <b/>
                <i val="0"/>
                <color theme="9"/>
              </font>
              <fill>
                <patternFill>
                  <bgColor theme="4"/>
                </patternFill>
              </fill>
            </x14:dxf>
          </x14:cfRule>
          <xm:sqref>J178</xm:sqref>
        </x14:conditionalFormatting>
        <x14:conditionalFormatting xmlns:xm="http://schemas.microsoft.com/office/excel/2006/main">
          <x14:cfRule type="expression" priority="1601" id="{FAC6C901-F24E-4AFC-8B09-ECAB5E22FB20}">
            <xm:f>Sampling!$G$187="Yes"</xm:f>
            <x14:dxf>
              <font>
                <b/>
                <i val="0"/>
                <color theme="9"/>
              </font>
              <fill>
                <patternFill>
                  <bgColor theme="4"/>
                </patternFill>
              </fill>
            </x14:dxf>
          </x14:cfRule>
          <xm:sqref>J179</xm:sqref>
        </x14:conditionalFormatting>
        <x14:conditionalFormatting xmlns:xm="http://schemas.microsoft.com/office/excel/2006/main">
          <x14:cfRule type="expression" priority="1446" id="{A33D45F9-C0AD-4BB7-AFD0-15B17100483F}">
            <xm:f>Sampling!$G$188="Yes"</xm:f>
            <x14:dxf>
              <font>
                <b/>
                <i val="0"/>
                <color theme="9"/>
              </font>
              <fill>
                <patternFill>
                  <bgColor theme="4"/>
                </patternFill>
              </fill>
            </x14:dxf>
          </x14:cfRule>
          <xm:sqref>J180</xm:sqref>
        </x14:conditionalFormatting>
        <x14:conditionalFormatting xmlns:xm="http://schemas.microsoft.com/office/excel/2006/main">
          <x14:cfRule type="expression" priority="1447" id="{F162458B-9261-4BBE-BF6F-74EEEA00DFE9}">
            <xm:f>Sampling!$G$189="Yes"</xm:f>
            <x14:dxf>
              <font>
                <b/>
                <i val="0"/>
                <color theme="9"/>
              </font>
              <fill>
                <patternFill>
                  <bgColor theme="4"/>
                </patternFill>
              </fill>
            </x14:dxf>
          </x14:cfRule>
          <xm:sqref>J181</xm:sqref>
        </x14:conditionalFormatting>
        <x14:conditionalFormatting xmlns:xm="http://schemas.microsoft.com/office/excel/2006/main">
          <x14:cfRule type="expression" priority="1448" id="{2C74F0E7-E4E8-4AAF-996C-F03E9BB21FAB}">
            <xm:f>Sampling!$G$190="Yes"</xm:f>
            <x14:dxf>
              <font>
                <b/>
                <i val="0"/>
                <color theme="9"/>
              </font>
              <fill>
                <patternFill>
                  <bgColor theme="4"/>
                </patternFill>
              </fill>
            </x14:dxf>
          </x14:cfRule>
          <xm:sqref>J182</xm:sqref>
        </x14:conditionalFormatting>
        <x14:conditionalFormatting xmlns:xm="http://schemas.microsoft.com/office/excel/2006/main">
          <x14:cfRule type="expression" priority="1443" id="{B66DCBC0-1488-479B-9D92-A7E19319C571}">
            <xm:f>Sampling!$G$191="Yes"</xm:f>
            <x14:dxf>
              <font>
                <b/>
                <i val="0"/>
                <color theme="9"/>
              </font>
              <fill>
                <patternFill>
                  <bgColor theme="4"/>
                </patternFill>
              </fill>
            </x14:dxf>
          </x14:cfRule>
          <xm:sqref>J183</xm:sqref>
        </x14:conditionalFormatting>
        <x14:conditionalFormatting xmlns:xm="http://schemas.microsoft.com/office/excel/2006/main">
          <x14:cfRule type="expression" priority="1444" id="{F022BEC0-F8E1-4D3C-9AC5-D7C16A2915BC}">
            <xm:f>Sampling!$G$192="Yes"</xm:f>
            <x14:dxf>
              <font>
                <b/>
                <i val="0"/>
                <color theme="9"/>
              </font>
              <fill>
                <patternFill>
                  <bgColor theme="4"/>
                </patternFill>
              </fill>
            </x14:dxf>
          </x14:cfRule>
          <xm:sqref>J184</xm:sqref>
        </x14:conditionalFormatting>
        <x14:conditionalFormatting xmlns:xm="http://schemas.microsoft.com/office/excel/2006/main">
          <x14:cfRule type="expression" priority="1445" id="{D6346E52-2415-47FA-B939-B3413648E5E3}">
            <xm:f>Sampling!$G$193="Yes"</xm:f>
            <x14:dxf>
              <font>
                <b/>
                <i val="0"/>
                <color theme="9"/>
              </font>
              <fill>
                <patternFill>
                  <bgColor theme="4"/>
                </patternFill>
              </fill>
            </x14:dxf>
          </x14:cfRule>
          <xm:sqref>J185</xm:sqref>
        </x14:conditionalFormatting>
        <x14:conditionalFormatting xmlns:xm="http://schemas.microsoft.com/office/excel/2006/main">
          <x14:cfRule type="expression" priority="1440" id="{6776E464-98D9-407F-A8A5-C2EAFE67762C}">
            <xm:f>Sampling!$G$194="Yes"</xm:f>
            <x14:dxf>
              <font>
                <b/>
                <i val="0"/>
                <color theme="9"/>
              </font>
              <fill>
                <patternFill>
                  <bgColor theme="4"/>
                </patternFill>
              </fill>
            </x14:dxf>
          </x14:cfRule>
          <xm:sqref>J186</xm:sqref>
        </x14:conditionalFormatting>
        <x14:conditionalFormatting xmlns:xm="http://schemas.microsoft.com/office/excel/2006/main">
          <x14:cfRule type="expression" priority="1441" id="{C626AC7D-D1BD-42CA-B76D-850A85A4C5A5}">
            <xm:f>Sampling!$G$195="Yes"</xm:f>
            <x14:dxf>
              <font>
                <b/>
                <i val="0"/>
                <color theme="9"/>
              </font>
              <fill>
                <patternFill>
                  <bgColor theme="4"/>
                </patternFill>
              </fill>
            </x14:dxf>
          </x14:cfRule>
          <xm:sqref>J187</xm:sqref>
        </x14:conditionalFormatting>
        <x14:conditionalFormatting xmlns:xm="http://schemas.microsoft.com/office/excel/2006/main">
          <x14:cfRule type="expression" priority="1442" id="{5996AD21-DC09-4B7D-98E9-EBBF1B09B2EC}">
            <xm:f>Sampling!$G$196="Yes"</xm:f>
            <x14:dxf>
              <font>
                <b/>
                <i val="0"/>
                <color theme="9"/>
              </font>
              <fill>
                <patternFill>
                  <bgColor theme="4"/>
                </patternFill>
              </fill>
            </x14:dxf>
          </x14:cfRule>
          <xm:sqref>J188</xm:sqref>
        </x14:conditionalFormatting>
        <x14:conditionalFormatting xmlns:xm="http://schemas.microsoft.com/office/excel/2006/main">
          <x14:cfRule type="expression" priority="1437" id="{251131CF-FA11-44D2-95FE-48DED7F77AD7}">
            <xm:f>Sampling!$G$197="Yes"</xm:f>
            <x14:dxf>
              <font>
                <b/>
                <i val="0"/>
                <color theme="9"/>
              </font>
              <fill>
                <patternFill>
                  <bgColor theme="4"/>
                </patternFill>
              </fill>
            </x14:dxf>
          </x14:cfRule>
          <xm:sqref>J189</xm:sqref>
        </x14:conditionalFormatting>
        <x14:conditionalFormatting xmlns:xm="http://schemas.microsoft.com/office/excel/2006/main">
          <x14:cfRule type="expression" priority="1438" id="{DEF578FA-2190-452B-AECF-9E9EF64757A4}">
            <xm:f>Sampling!$G$198="Yes"</xm:f>
            <x14:dxf>
              <font>
                <b/>
                <i val="0"/>
                <color theme="9"/>
              </font>
              <fill>
                <patternFill>
                  <bgColor theme="4"/>
                </patternFill>
              </fill>
            </x14:dxf>
          </x14:cfRule>
          <xm:sqref>J190</xm:sqref>
        </x14:conditionalFormatting>
        <x14:conditionalFormatting xmlns:xm="http://schemas.microsoft.com/office/excel/2006/main">
          <x14:cfRule type="expression" priority="1439" id="{ADCF5175-A262-42F1-8D0D-B60947E279F8}">
            <xm:f>Sampling!$G$199="Yes"</xm:f>
            <x14:dxf>
              <font>
                <b/>
                <i val="0"/>
                <color theme="9"/>
              </font>
              <fill>
                <patternFill>
                  <bgColor theme="4"/>
                </patternFill>
              </fill>
            </x14:dxf>
          </x14:cfRule>
          <xm:sqref>J191</xm:sqref>
        </x14:conditionalFormatting>
        <x14:conditionalFormatting xmlns:xm="http://schemas.microsoft.com/office/excel/2006/main">
          <x14:cfRule type="expression" priority="1434" id="{E093043A-F024-4A3C-9317-EFBD9C29FB63}">
            <xm:f>Sampling!$G$200="Yes"</xm:f>
            <x14:dxf>
              <font>
                <b/>
                <i val="0"/>
                <color theme="9"/>
              </font>
              <fill>
                <patternFill>
                  <bgColor theme="4"/>
                </patternFill>
              </fill>
            </x14:dxf>
          </x14:cfRule>
          <xm:sqref>J192</xm:sqref>
        </x14:conditionalFormatting>
        <x14:conditionalFormatting xmlns:xm="http://schemas.microsoft.com/office/excel/2006/main">
          <x14:cfRule type="expression" priority="1435" id="{27C25C9F-A36F-4FC8-AA2E-0DF6AFCB6EA6}">
            <xm:f>Sampling!$G$201="Yes"</xm:f>
            <x14:dxf>
              <font>
                <b/>
                <i val="0"/>
                <color theme="9"/>
              </font>
              <fill>
                <patternFill>
                  <bgColor theme="4"/>
                </patternFill>
              </fill>
            </x14:dxf>
          </x14:cfRule>
          <xm:sqref>J193</xm:sqref>
        </x14:conditionalFormatting>
        <x14:conditionalFormatting xmlns:xm="http://schemas.microsoft.com/office/excel/2006/main">
          <x14:cfRule type="expression" priority="1436" id="{A17ADE00-2915-461F-8182-15D13CABFA4E}">
            <xm:f>Sampling!$G$202="Yes"</xm:f>
            <x14:dxf>
              <font>
                <b/>
                <i val="0"/>
                <color theme="9"/>
              </font>
              <fill>
                <patternFill>
                  <bgColor theme="4"/>
                </patternFill>
              </fill>
            </x14:dxf>
          </x14:cfRule>
          <xm:sqref>J194</xm:sqref>
        </x14:conditionalFormatting>
        <x14:conditionalFormatting xmlns:xm="http://schemas.microsoft.com/office/excel/2006/main">
          <x14:cfRule type="expression" priority="1431" id="{8F909B24-1CBF-410F-AB6A-B84F3FD2FA02}">
            <xm:f>Sampling!$G$203="Yes"</xm:f>
            <x14:dxf>
              <font>
                <b/>
                <i val="0"/>
                <color theme="9"/>
              </font>
              <fill>
                <patternFill>
                  <bgColor theme="4"/>
                </patternFill>
              </fill>
            </x14:dxf>
          </x14:cfRule>
          <xm:sqref>J195</xm:sqref>
        </x14:conditionalFormatting>
        <x14:conditionalFormatting xmlns:xm="http://schemas.microsoft.com/office/excel/2006/main">
          <x14:cfRule type="expression" priority="1432" id="{E21ACD63-797A-42E5-866B-3A262C5C2E9B}">
            <xm:f>Sampling!$G$204="Yes"</xm:f>
            <x14:dxf>
              <font>
                <b/>
                <i val="0"/>
                <color theme="9"/>
              </font>
              <fill>
                <patternFill>
                  <bgColor theme="4"/>
                </patternFill>
              </fill>
            </x14:dxf>
          </x14:cfRule>
          <xm:sqref>J196</xm:sqref>
        </x14:conditionalFormatting>
        <x14:conditionalFormatting xmlns:xm="http://schemas.microsoft.com/office/excel/2006/main">
          <x14:cfRule type="expression" priority="1433" id="{CD6FF0EA-30F2-4ED6-A7B9-598D6823E659}">
            <xm:f>Sampling!$G$205="Yes"</xm:f>
            <x14:dxf>
              <font>
                <b/>
                <i val="0"/>
                <color theme="9"/>
              </font>
              <fill>
                <patternFill>
                  <bgColor theme="4"/>
                </patternFill>
              </fill>
            </x14:dxf>
          </x14:cfRule>
          <xm:sqref>J197</xm:sqref>
        </x14:conditionalFormatting>
        <x14:conditionalFormatting xmlns:xm="http://schemas.microsoft.com/office/excel/2006/main">
          <x14:cfRule type="expression" priority="1428" id="{02800520-B3A3-46E7-8533-C6083688E931}">
            <xm:f>Sampling!$G$206="Yes"</xm:f>
            <x14:dxf>
              <font>
                <b/>
                <i val="0"/>
                <color theme="9"/>
              </font>
              <fill>
                <patternFill>
                  <bgColor theme="4"/>
                </patternFill>
              </fill>
            </x14:dxf>
          </x14:cfRule>
          <xm:sqref>J198</xm:sqref>
        </x14:conditionalFormatting>
        <x14:conditionalFormatting xmlns:xm="http://schemas.microsoft.com/office/excel/2006/main">
          <x14:cfRule type="expression" priority="1429" id="{91DB9F31-7DBA-4E36-9DC5-AB27FC878AC6}">
            <xm:f>Sampling!$G$207="Yes"</xm:f>
            <x14:dxf>
              <font>
                <b/>
                <i val="0"/>
                <color theme="9"/>
              </font>
              <fill>
                <patternFill>
                  <bgColor theme="4"/>
                </patternFill>
              </fill>
            </x14:dxf>
          </x14:cfRule>
          <xm:sqref>J199</xm:sqref>
        </x14:conditionalFormatting>
        <x14:conditionalFormatting xmlns:xm="http://schemas.microsoft.com/office/excel/2006/main">
          <x14:cfRule type="expression" priority="1430" id="{B1E1C42E-F996-4B3F-A46A-80B039B94BDE}">
            <xm:f>Sampling!$G$208="Yes"</xm:f>
            <x14:dxf>
              <font>
                <b/>
                <i val="0"/>
                <color theme="9"/>
              </font>
              <fill>
                <patternFill>
                  <bgColor theme="4"/>
                </patternFill>
              </fill>
            </x14:dxf>
          </x14:cfRule>
          <xm:sqref>J200</xm:sqref>
        </x14:conditionalFormatting>
        <x14:conditionalFormatting xmlns:xm="http://schemas.microsoft.com/office/excel/2006/main">
          <x14:cfRule type="expression" priority="1425" id="{07F6DB3B-8B33-47F5-B42C-4A685CF915D9}">
            <xm:f>Sampling!$G$209="Yes"</xm:f>
            <x14:dxf>
              <font>
                <b/>
                <i val="0"/>
                <color theme="9"/>
              </font>
              <fill>
                <patternFill>
                  <bgColor theme="4"/>
                </patternFill>
              </fill>
            </x14:dxf>
          </x14:cfRule>
          <xm:sqref>J201</xm:sqref>
        </x14:conditionalFormatting>
        <x14:conditionalFormatting xmlns:xm="http://schemas.microsoft.com/office/excel/2006/main">
          <x14:cfRule type="expression" priority="1426" id="{CDD148FF-83D5-464D-85A4-A417261D1EF7}">
            <xm:f>Sampling!$G$210="Yes"</xm:f>
            <x14:dxf>
              <font>
                <b/>
                <i val="0"/>
                <color theme="9"/>
              </font>
              <fill>
                <patternFill>
                  <bgColor theme="4"/>
                </patternFill>
              </fill>
            </x14:dxf>
          </x14:cfRule>
          <xm:sqref>J202</xm:sqref>
        </x14:conditionalFormatting>
        <x14:conditionalFormatting xmlns:xm="http://schemas.microsoft.com/office/excel/2006/main">
          <x14:cfRule type="expression" priority="1427" id="{82ADEC73-3E7C-440A-BEB1-B048EAAC748E}">
            <xm:f>Sampling!$G$211="Yes"</xm:f>
            <x14:dxf>
              <font>
                <b/>
                <i val="0"/>
                <color theme="9"/>
              </font>
              <fill>
                <patternFill>
                  <bgColor theme="4"/>
                </patternFill>
              </fill>
            </x14:dxf>
          </x14:cfRule>
          <xm:sqref>J203</xm:sqref>
        </x14:conditionalFormatting>
        <x14:conditionalFormatting xmlns:xm="http://schemas.microsoft.com/office/excel/2006/main">
          <x14:cfRule type="expression" priority="1422" id="{14ED2E30-1DA3-4850-B80D-45ADAA6CB459}">
            <xm:f>Sampling!$G$212="Yes"</xm:f>
            <x14:dxf>
              <font>
                <b/>
                <i val="0"/>
                <color theme="9"/>
              </font>
              <fill>
                <patternFill>
                  <bgColor theme="4"/>
                </patternFill>
              </fill>
            </x14:dxf>
          </x14:cfRule>
          <xm:sqref>J204</xm:sqref>
        </x14:conditionalFormatting>
        <x14:conditionalFormatting xmlns:xm="http://schemas.microsoft.com/office/excel/2006/main">
          <x14:cfRule type="expression" priority="1423" id="{CC66A022-BB37-413F-812D-3CBD3DF9F68B}">
            <xm:f>Sampling!$G$213="Yes"</xm:f>
            <x14:dxf>
              <font>
                <b/>
                <i val="0"/>
                <color theme="9"/>
              </font>
              <fill>
                <patternFill>
                  <bgColor theme="4"/>
                </patternFill>
              </fill>
            </x14:dxf>
          </x14:cfRule>
          <xm:sqref>J205</xm:sqref>
        </x14:conditionalFormatting>
        <x14:conditionalFormatting xmlns:xm="http://schemas.microsoft.com/office/excel/2006/main">
          <x14:cfRule type="expression" priority="1424" id="{4869DFCA-CFB9-4660-81D3-409DAC4A9E1A}">
            <xm:f>Sampling!$G$214="Yes"</xm:f>
            <x14:dxf>
              <font>
                <b/>
                <i val="0"/>
                <color theme="9"/>
              </font>
              <fill>
                <patternFill>
                  <bgColor theme="4"/>
                </patternFill>
              </fill>
            </x14:dxf>
          </x14:cfRule>
          <xm:sqref>J206</xm:sqref>
        </x14:conditionalFormatting>
        <x14:conditionalFormatting xmlns:xm="http://schemas.microsoft.com/office/excel/2006/main">
          <x14:cfRule type="expression" priority="1419" id="{37D39E8D-34FF-4D9F-8B1F-9458EC951851}">
            <xm:f>Sampling!$G$215="Yes"</xm:f>
            <x14:dxf>
              <font>
                <b/>
                <i val="0"/>
                <color theme="9"/>
              </font>
              <fill>
                <patternFill>
                  <bgColor theme="4"/>
                </patternFill>
              </fill>
            </x14:dxf>
          </x14:cfRule>
          <xm:sqref>J207</xm:sqref>
        </x14:conditionalFormatting>
        <x14:conditionalFormatting xmlns:xm="http://schemas.microsoft.com/office/excel/2006/main">
          <x14:cfRule type="expression" priority="1420" id="{E1F6E6CB-1897-40AD-AEE7-E5BAD934A138}">
            <xm:f>Sampling!$G$216="Yes"</xm:f>
            <x14:dxf>
              <font>
                <b/>
                <i val="0"/>
                <color theme="9"/>
              </font>
              <fill>
                <patternFill>
                  <bgColor theme="4"/>
                </patternFill>
              </fill>
            </x14:dxf>
          </x14:cfRule>
          <xm:sqref>J208</xm:sqref>
        </x14:conditionalFormatting>
        <x14:conditionalFormatting xmlns:xm="http://schemas.microsoft.com/office/excel/2006/main">
          <x14:cfRule type="expression" priority="1421" id="{E288F04E-B52C-4FFC-9098-43B37CA41990}">
            <xm:f>Sampling!$G$217="Yes"</xm:f>
            <x14:dxf>
              <font>
                <b/>
                <i val="0"/>
                <color theme="9"/>
              </font>
              <fill>
                <patternFill>
                  <bgColor theme="4"/>
                </patternFill>
              </fill>
            </x14:dxf>
          </x14:cfRule>
          <xm:sqref>J209</xm:sqref>
        </x14:conditionalFormatting>
        <x14:conditionalFormatting xmlns:xm="http://schemas.microsoft.com/office/excel/2006/main">
          <x14:cfRule type="expression" priority="1266" id="{4C5042A0-36C2-4E24-8CB0-6F867756DDE7}">
            <xm:f>Sampling!$G$218="Yes"</xm:f>
            <x14:dxf>
              <font>
                <b/>
                <i val="0"/>
                <color theme="9"/>
              </font>
              <fill>
                <patternFill>
                  <bgColor theme="4"/>
                </patternFill>
              </fill>
            </x14:dxf>
          </x14:cfRule>
          <xm:sqref>J210</xm:sqref>
        </x14:conditionalFormatting>
        <x14:conditionalFormatting xmlns:xm="http://schemas.microsoft.com/office/excel/2006/main">
          <x14:cfRule type="expression" priority="1267" id="{1547616F-BF86-46E5-BAAF-FC1F57146518}">
            <xm:f>Sampling!$G$219="Yes"</xm:f>
            <x14:dxf>
              <font>
                <b/>
                <i val="0"/>
                <color theme="9"/>
              </font>
              <fill>
                <patternFill>
                  <bgColor theme="4"/>
                </patternFill>
              </fill>
            </x14:dxf>
          </x14:cfRule>
          <xm:sqref>J211</xm:sqref>
        </x14:conditionalFormatting>
        <x14:conditionalFormatting xmlns:xm="http://schemas.microsoft.com/office/excel/2006/main">
          <x14:cfRule type="expression" priority="1268" id="{AAAD2B8D-D480-4F08-8BF2-F62B0F4B1E37}">
            <xm:f>Sampling!$G$220="Yes"</xm:f>
            <x14:dxf>
              <font>
                <b/>
                <i val="0"/>
                <color theme="9"/>
              </font>
              <fill>
                <patternFill>
                  <bgColor theme="4"/>
                </patternFill>
              </fill>
            </x14:dxf>
          </x14:cfRule>
          <xm:sqref>J212</xm:sqref>
        </x14:conditionalFormatting>
        <x14:conditionalFormatting xmlns:xm="http://schemas.microsoft.com/office/excel/2006/main">
          <x14:cfRule type="expression" priority="1263" id="{54741941-91E6-4B61-A740-9E0F85735358}">
            <xm:f>Sampling!$G$221="Yes"</xm:f>
            <x14:dxf>
              <font>
                <b/>
                <i val="0"/>
                <color theme="9"/>
              </font>
              <fill>
                <patternFill>
                  <bgColor theme="4"/>
                </patternFill>
              </fill>
            </x14:dxf>
          </x14:cfRule>
          <xm:sqref>J213</xm:sqref>
        </x14:conditionalFormatting>
        <x14:conditionalFormatting xmlns:xm="http://schemas.microsoft.com/office/excel/2006/main">
          <x14:cfRule type="expression" priority="1264" id="{C7F1B7C5-4258-414D-A78A-AA4EF18F55A3}">
            <xm:f>Sampling!$G$222="Yes"</xm:f>
            <x14:dxf>
              <font>
                <b/>
                <i val="0"/>
                <color theme="9"/>
              </font>
              <fill>
                <patternFill>
                  <bgColor theme="4"/>
                </patternFill>
              </fill>
            </x14:dxf>
          </x14:cfRule>
          <xm:sqref>J214</xm:sqref>
        </x14:conditionalFormatting>
        <x14:conditionalFormatting xmlns:xm="http://schemas.microsoft.com/office/excel/2006/main">
          <x14:cfRule type="expression" priority="1265" id="{8DAB90C5-75F5-4AFD-9C8B-DA54A168C0D3}">
            <xm:f>Sampling!$G$223="Yes"</xm:f>
            <x14:dxf>
              <font>
                <b/>
                <i val="0"/>
                <color theme="9"/>
              </font>
              <fill>
                <patternFill>
                  <bgColor theme="4"/>
                </patternFill>
              </fill>
            </x14:dxf>
          </x14:cfRule>
          <xm:sqref>J215</xm:sqref>
        </x14:conditionalFormatting>
        <x14:conditionalFormatting xmlns:xm="http://schemas.microsoft.com/office/excel/2006/main">
          <x14:cfRule type="expression" priority="1260" id="{E38F452A-4D0E-43FA-A173-86159F7B3846}">
            <xm:f>Sampling!$G$224="Yes"</xm:f>
            <x14:dxf>
              <font>
                <b/>
                <i val="0"/>
                <color theme="9"/>
              </font>
              <fill>
                <patternFill>
                  <bgColor theme="4"/>
                </patternFill>
              </fill>
            </x14:dxf>
          </x14:cfRule>
          <xm:sqref>J216</xm:sqref>
        </x14:conditionalFormatting>
        <x14:conditionalFormatting xmlns:xm="http://schemas.microsoft.com/office/excel/2006/main">
          <x14:cfRule type="expression" priority="1261" id="{36E9A1E0-74D3-4FCA-9428-FBE27DA65EBA}">
            <xm:f>Sampling!$G$225="Yes"</xm:f>
            <x14:dxf>
              <font>
                <b/>
                <i val="0"/>
                <color theme="9"/>
              </font>
              <fill>
                <patternFill>
                  <bgColor theme="4"/>
                </patternFill>
              </fill>
            </x14:dxf>
          </x14:cfRule>
          <xm:sqref>J217</xm:sqref>
        </x14:conditionalFormatting>
        <x14:conditionalFormatting xmlns:xm="http://schemas.microsoft.com/office/excel/2006/main">
          <x14:cfRule type="expression" priority="1262" id="{F832FA6F-98AC-468D-89CB-7CA7BD7D9460}">
            <xm:f>Sampling!$G$226="Yes"</xm:f>
            <x14:dxf>
              <font>
                <b/>
                <i val="0"/>
                <color theme="9"/>
              </font>
              <fill>
                <patternFill>
                  <bgColor theme="4"/>
                </patternFill>
              </fill>
            </x14:dxf>
          </x14:cfRule>
          <xm:sqref>J218</xm:sqref>
        </x14:conditionalFormatting>
        <x14:conditionalFormatting xmlns:xm="http://schemas.microsoft.com/office/excel/2006/main">
          <x14:cfRule type="expression" priority="1257" id="{CF43B04B-1148-4B0B-998B-AF03AB3D6371}">
            <xm:f>Sampling!$G$227="Yes"</xm:f>
            <x14:dxf>
              <font>
                <b/>
                <i val="0"/>
                <color theme="9"/>
              </font>
              <fill>
                <patternFill>
                  <bgColor theme="4"/>
                </patternFill>
              </fill>
            </x14:dxf>
          </x14:cfRule>
          <xm:sqref>J219</xm:sqref>
        </x14:conditionalFormatting>
        <x14:conditionalFormatting xmlns:xm="http://schemas.microsoft.com/office/excel/2006/main">
          <x14:cfRule type="expression" priority="1258" id="{D191BCFB-9B18-4C27-84C6-600963BE8718}">
            <xm:f>Sampling!$G$228="Yes"</xm:f>
            <x14:dxf>
              <font>
                <b/>
                <i val="0"/>
                <color theme="9"/>
              </font>
              <fill>
                <patternFill>
                  <bgColor theme="4"/>
                </patternFill>
              </fill>
            </x14:dxf>
          </x14:cfRule>
          <xm:sqref>J220</xm:sqref>
        </x14:conditionalFormatting>
        <x14:conditionalFormatting xmlns:xm="http://schemas.microsoft.com/office/excel/2006/main">
          <x14:cfRule type="expression" priority="1259" id="{D90F3DE4-B726-4683-B82A-2CED63C3EBCF}">
            <xm:f>Sampling!$G$229="Yes"</xm:f>
            <x14:dxf>
              <font>
                <b/>
                <i val="0"/>
                <color theme="9"/>
              </font>
              <fill>
                <patternFill>
                  <bgColor theme="4"/>
                </patternFill>
              </fill>
            </x14:dxf>
          </x14:cfRule>
          <xm:sqref>J221</xm:sqref>
        </x14:conditionalFormatting>
        <x14:conditionalFormatting xmlns:xm="http://schemas.microsoft.com/office/excel/2006/main">
          <x14:cfRule type="expression" priority="1254" id="{7A0A1C5D-5EA6-468D-9198-97F6EE877026}">
            <xm:f>Sampling!$G$230="Yes"</xm:f>
            <x14:dxf>
              <font>
                <b/>
                <i val="0"/>
                <color theme="9"/>
              </font>
              <fill>
                <patternFill>
                  <bgColor theme="4"/>
                </patternFill>
              </fill>
            </x14:dxf>
          </x14:cfRule>
          <xm:sqref>J222</xm:sqref>
        </x14:conditionalFormatting>
        <x14:conditionalFormatting xmlns:xm="http://schemas.microsoft.com/office/excel/2006/main">
          <x14:cfRule type="expression" priority="1255" id="{ED27152F-B149-48D4-99D7-C6D18EDD703E}">
            <xm:f>Sampling!$G$231="Yes"</xm:f>
            <x14:dxf>
              <font>
                <b/>
                <i val="0"/>
                <color theme="9"/>
              </font>
              <fill>
                <patternFill>
                  <bgColor theme="4"/>
                </patternFill>
              </fill>
            </x14:dxf>
          </x14:cfRule>
          <xm:sqref>J223</xm:sqref>
        </x14:conditionalFormatting>
        <x14:conditionalFormatting xmlns:xm="http://schemas.microsoft.com/office/excel/2006/main">
          <x14:cfRule type="expression" priority="1256" id="{3494AE4D-1995-4B60-B929-2298DAD053A4}">
            <xm:f>Sampling!$G$232="Yes"</xm:f>
            <x14:dxf>
              <font>
                <b/>
                <i val="0"/>
                <color theme="9"/>
              </font>
              <fill>
                <patternFill>
                  <bgColor theme="4"/>
                </patternFill>
              </fill>
            </x14:dxf>
          </x14:cfRule>
          <xm:sqref>J224</xm:sqref>
        </x14:conditionalFormatting>
        <x14:conditionalFormatting xmlns:xm="http://schemas.microsoft.com/office/excel/2006/main">
          <x14:cfRule type="expression" priority="1251" id="{79CC5459-D534-49CC-ABEC-070D8094E677}">
            <xm:f>Sampling!$G$233="Yes"</xm:f>
            <x14:dxf>
              <font>
                <b/>
                <i val="0"/>
                <color theme="9"/>
              </font>
              <fill>
                <patternFill>
                  <bgColor theme="4"/>
                </patternFill>
              </fill>
            </x14:dxf>
          </x14:cfRule>
          <xm:sqref>J225</xm:sqref>
        </x14:conditionalFormatting>
        <x14:conditionalFormatting xmlns:xm="http://schemas.microsoft.com/office/excel/2006/main">
          <x14:cfRule type="expression" priority="1252" id="{CE341F20-2D3F-4D2A-AC13-48A25A29FE1A}">
            <xm:f>Sampling!$G$234="Yes"</xm:f>
            <x14:dxf>
              <font>
                <b/>
                <i val="0"/>
                <color theme="9"/>
              </font>
              <fill>
                <patternFill>
                  <bgColor theme="4"/>
                </patternFill>
              </fill>
            </x14:dxf>
          </x14:cfRule>
          <xm:sqref>J226</xm:sqref>
        </x14:conditionalFormatting>
        <x14:conditionalFormatting xmlns:xm="http://schemas.microsoft.com/office/excel/2006/main">
          <x14:cfRule type="expression" priority="1253" id="{294BEE0C-9E6A-4DC8-AC8C-7C65EC732489}">
            <xm:f>Sampling!$G$235="Yes"</xm:f>
            <x14:dxf>
              <font>
                <b/>
                <i val="0"/>
                <color theme="9"/>
              </font>
              <fill>
                <patternFill>
                  <bgColor theme="4"/>
                </patternFill>
              </fill>
            </x14:dxf>
          </x14:cfRule>
          <xm:sqref>J227</xm:sqref>
        </x14:conditionalFormatting>
        <x14:conditionalFormatting xmlns:xm="http://schemas.microsoft.com/office/excel/2006/main">
          <x14:cfRule type="expression" priority="1248" id="{1E506C94-72F3-4D0A-8CFD-8D86B51BE136}">
            <xm:f>Sampling!$G$236="Yes"</xm:f>
            <x14:dxf>
              <font>
                <b/>
                <i val="0"/>
                <color theme="9"/>
              </font>
              <fill>
                <patternFill>
                  <bgColor theme="4"/>
                </patternFill>
              </fill>
            </x14:dxf>
          </x14:cfRule>
          <xm:sqref>J228</xm:sqref>
        </x14:conditionalFormatting>
        <x14:conditionalFormatting xmlns:xm="http://schemas.microsoft.com/office/excel/2006/main">
          <x14:cfRule type="expression" priority="1249" id="{7F540675-7226-436D-BE2E-73C7DF9011E7}">
            <xm:f>Sampling!$G$237="Yes"</xm:f>
            <x14:dxf>
              <font>
                <b/>
                <i val="0"/>
                <color theme="9"/>
              </font>
              <fill>
                <patternFill>
                  <bgColor theme="4"/>
                </patternFill>
              </fill>
            </x14:dxf>
          </x14:cfRule>
          <xm:sqref>J229</xm:sqref>
        </x14:conditionalFormatting>
        <x14:conditionalFormatting xmlns:xm="http://schemas.microsoft.com/office/excel/2006/main">
          <x14:cfRule type="expression" priority="1250" id="{94EBF9C1-9F48-415A-B501-2F3219CD436E}">
            <xm:f>Sampling!$G$238="Yes"</xm:f>
            <x14:dxf>
              <font>
                <b/>
                <i val="0"/>
                <color theme="9"/>
              </font>
              <fill>
                <patternFill>
                  <bgColor theme="4"/>
                </patternFill>
              </fill>
            </x14:dxf>
          </x14:cfRule>
          <xm:sqref>J230</xm:sqref>
        </x14:conditionalFormatting>
        <x14:conditionalFormatting xmlns:xm="http://schemas.microsoft.com/office/excel/2006/main">
          <x14:cfRule type="expression" priority="1245" id="{A136D2CC-2205-46D0-AD84-9152228E2E8A}">
            <xm:f>Sampling!$G$239="Yes"</xm:f>
            <x14:dxf>
              <font>
                <b/>
                <i val="0"/>
                <color theme="9"/>
              </font>
              <fill>
                <patternFill>
                  <bgColor theme="4"/>
                </patternFill>
              </fill>
            </x14:dxf>
          </x14:cfRule>
          <xm:sqref>J231</xm:sqref>
        </x14:conditionalFormatting>
        <x14:conditionalFormatting xmlns:xm="http://schemas.microsoft.com/office/excel/2006/main">
          <x14:cfRule type="expression" priority="1246" id="{5C969448-0718-4F8D-A753-95A9C94EA63E}">
            <xm:f>Sampling!$G$240="Yes"</xm:f>
            <x14:dxf>
              <font>
                <b/>
                <i val="0"/>
                <color theme="9"/>
              </font>
              <fill>
                <patternFill>
                  <bgColor theme="4"/>
                </patternFill>
              </fill>
            </x14:dxf>
          </x14:cfRule>
          <xm:sqref>J232</xm:sqref>
        </x14:conditionalFormatting>
        <x14:conditionalFormatting xmlns:xm="http://schemas.microsoft.com/office/excel/2006/main">
          <x14:cfRule type="expression" priority="1247" id="{AE0EC4F6-24D3-41FC-AA8E-BEECD3DD382D}">
            <xm:f>Sampling!$G$241="Yes"</xm:f>
            <x14:dxf>
              <font>
                <b/>
                <i val="0"/>
                <color theme="9"/>
              </font>
              <fill>
                <patternFill>
                  <bgColor theme="4"/>
                </patternFill>
              </fill>
            </x14:dxf>
          </x14:cfRule>
          <xm:sqref>J233</xm:sqref>
        </x14:conditionalFormatting>
        <x14:conditionalFormatting xmlns:xm="http://schemas.microsoft.com/office/excel/2006/main">
          <x14:cfRule type="expression" priority="1242" id="{238C80DD-A5B3-4CE9-96EF-40B5ED2D9205}">
            <xm:f>Sampling!$G$242="Yes"</xm:f>
            <x14:dxf>
              <font>
                <b/>
                <i val="0"/>
                <color theme="9"/>
              </font>
              <fill>
                <patternFill>
                  <bgColor theme="4"/>
                </patternFill>
              </fill>
            </x14:dxf>
          </x14:cfRule>
          <xm:sqref>J234</xm:sqref>
        </x14:conditionalFormatting>
        <x14:conditionalFormatting xmlns:xm="http://schemas.microsoft.com/office/excel/2006/main">
          <x14:cfRule type="expression" priority="1243" id="{23DD94E1-EC19-4DF8-9893-32F9013F88F1}">
            <xm:f>Sampling!$G$243="Yes"</xm:f>
            <x14:dxf>
              <font>
                <b/>
                <i val="0"/>
                <color theme="9"/>
              </font>
              <fill>
                <patternFill>
                  <bgColor theme="4"/>
                </patternFill>
              </fill>
            </x14:dxf>
          </x14:cfRule>
          <xm:sqref>J235</xm:sqref>
        </x14:conditionalFormatting>
        <x14:conditionalFormatting xmlns:xm="http://schemas.microsoft.com/office/excel/2006/main">
          <x14:cfRule type="expression" priority="1244" id="{A67AA427-06D2-49CA-8BE0-362D7EB10883}">
            <xm:f>Sampling!$G$244="Yes"</xm:f>
            <x14:dxf>
              <font>
                <b/>
                <i val="0"/>
                <color theme="9"/>
              </font>
              <fill>
                <patternFill>
                  <bgColor theme="4"/>
                </patternFill>
              </fill>
            </x14:dxf>
          </x14:cfRule>
          <xm:sqref>J236</xm:sqref>
        </x14:conditionalFormatting>
        <x14:conditionalFormatting xmlns:xm="http://schemas.microsoft.com/office/excel/2006/main">
          <x14:cfRule type="expression" priority="1239" id="{A91ACC3D-313C-49B4-9C4E-CEBD409C9522}">
            <xm:f>Sampling!$G$245="Yes"</xm:f>
            <x14:dxf>
              <font>
                <b/>
                <i val="0"/>
                <color theme="9"/>
              </font>
              <fill>
                <patternFill>
                  <bgColor theme="4"/>
                </patternFill>
              </fill>
            </x14:dxf>
          </x14:cfRule>
          <xm:sqref>J237</xm:sqref>
        </x14:conditionalFormatting>
        <x14:conditionalFormatting xmlns:xm="http://schemas.microsoft.com/office/excel/2006/main">
          <x14:cfRule type="expression" priority="1240" id="{97B382DA-6DC6-4DAD-8133-9D7C9CEF83CA}">
            <xm:f>Sampling!$G$246="Yes"</xm:f>
            <x14:dxf>
              <font>
                <b/>
                <i val="0"/>
                <color theme="9"/>
              </font>
              <fill>
                <patternFill>
                  <bgColor theme="4"/>
                </patternFill>
              </fill>
            </x14:dxf>
          </x14:cfRule>
          <xm:sqref>J238</xm:sqref>
        </x14:conditionalFormatting>
        <x14:conditionalFormatting xmlns:xm="http://schemas.microsoft.com/office/excel/2006/main">
          <x14:cfRule type="expression" priority="1241" id="{6F9D7208-AE4D-4CD4-85A8-4522269197D8}">
            <xm:f>Sampling!$G$247="Yes"</xm:f>
            <x14:dxf>
              <font>
                <b/>
                <i val="0"/>
                <color theme="9"/>
              </font>
              <fill>
                <patternFill>
                  <bgColor theme="4"/>
                </patternFill>
              </fill>
            </x14:dxf>
          </x14:cfRule>
          <xm:sqref>J239</xm:sqref>
        </x14:conditionalFormatting>
        <x14:conditionalFormatting xmlns:xm="http://schemas.microsoft.com/office/excel/2006/main">
          <x14:cfRule type="expression" priority="1083" id="{0447CCF0-45C8-4143-AAB6-D725DEEC13BD}">
            <xm:f>Sampling!$G$248="Yes"</xm:f>
            <x14:dxf>
              <font>
                <b/>
                <i val="0"/>
                <color theme="9"/>
              </font>
              <fill>
                <patternFill>
                  <bgColor theme="4"/>
                </patternFill>
              </fill>
            </x14:dxf>
          </x14:cfRule>
          <xm:sqref>J240</xm:sqref>
        </x14:conditionalFormatting>
        <x14:conditionalFormatting xmlns:xm="http://schemas.microsoft.com/office/excel/2006/main">
          <x14:cfRule type="expression" priority="1084" id="{6C2BCE16-AD35-45D0-85BA-84E037BABAF7}">
            <xm:f>Sampling!$G$249="Yes"</xm:f>
            <x14:dxf>
              <font>
                <b/>
                <i val="0"/>
                <color theme="9"/>
              </font>
              <fill>
                <patternFill>
                  <bgColor theme="4"/>
                </patternFill>
              </fill>
            </x14:dxf>
          </x14:cfRule>
          <xm:sqref>J241</xm:sqref>
        </x14:conditionalFormatting>
        <x14:conditionalFormatting xmlns:xm="http://schemas.microsoft.com/office/excel/2006/main">
          <x14:cfRule type="expression" priority="1085" id="{A6673356-C762-45FD-8C23-0E8CD039086D}">
            <xm:f>Sampling!$G$250="Yes"</xm:f>
            <x14:dxf>
              <font>
                <b/>
                <i val="0"/>
                <color theme="9"/>
              </font>
              <fill>
                <patternFill>
                  <bgColor theme="4"/>
                </patternFill>
              </fill>
            </x14:dxf>
          </x14:cfRule>
          <xm:sqref>J242</xm:sqref>
        </x14:conditionalFormatting>
        <x14:conditionalFormatting xmlns:xm="http://schemas.microsoft.com/office/excel/2006/main">
          <x14:cfRule type="expression" priority="1080" id="{AC6C9FF7-B0EE-4192-B0FD-7503748F6135}">
            <xm:f>Sampling!$G$251="Yes"</xm:f>
            <x14:dxf>
              <font>
                <b/>
                <i val="0"/>
                <color theme="9"/>
              </font>
              <fill>
                <patternFill>
                  <bgColor theme="4"/>
                </patternFill>
              </fill>
            </x14:dxf>
          </x14:cfRule>
          <xm:sqref>J243</xm:sqref>
        </x14:conditionalFormatting>
        <x14:conditionalFormatting xmlns:xm="http://schemas.microsoft.com/office/excel/2006/main">
          <x14:cfRule type="expression" priority="1081" id="{F5A73724-4CAA-48C7-A04B-6179B6AD5C8F}">
            <xm:f>Sampling!$G$252="Yes"</xm:f>
            <x14:dxf>
              <font>
                <b/>
                <i val="0"/>
                <color theme="9"/>
              </font>
              <fill>
                <patternFill>
                  <bgColor theme="4"/>
                </patternFill>
              </fill>
            </x14:dxf>
          </x14:cfRule>
          <xm:sqref>J244</xm:sqref>
        </x14:conditionalFormatting>
        <x14:conditionalFormatting xmlns:xm="http://schemas.microsoft.com/office/excel/2006/main">
          <x14:cfRule type="expression" priority="1082" id="{B860EF77-ED97-4F71-8BD5-BBCE349351C2}">
            <xm:f>Sampling!$G$253="Yes"</xm:f>
            <x14:dxf>
              <font>
                <b/>
                <i val="0"/>
                <color theme="9"/>
              </font>
              <fill>
                <patternFill>
                  <bgColor theme="4"/>
                </patternFill>
              </fill>
            </x14:dxf>
          </x14:cfRule>
          <xm:sqref>J245</xm:sqref>
        </x14:conditionalFormatting>
        <x14:conditionalFormatting xmlns:xm="http://schemas.microsoft.com/office/excel/2006/main">
          <x14:cfRule type="expression" priority="1077" id="{13F8A67C-236B-41D0-BD10-81205A07F6E9}">
            <xm:f>Sampling!$G$254="Yes"</xm:f>
            <x14:dxf>
              <font>
                <b/>
                <i val="0"/>
                <color theme="9"/>
              </font>
              <fill>
                <patternFill>
                  <bgColor theme="4"/>
                </patternFill>
              </fill>
            </x14:dxf>
          </x14:cfRule>
          <xm:sqref>J246</xm:sqref>
        </x14:conditionalFormatting>
        <x14:conditionalFormatting xmlns:xm="http://schemas.microsoft.com/office/excel/2006/main">
          <x14:cfRule type="expression" priority="1078" id="{4E30A064-2BB6-470F-A9E4-0436DE38D6D5}">
            <xm:f>Sampling!$G$255="Yes"</xm:f>
            <x14:dxf>
              <font>
                <b/>
                <i val="0"/>
                <color theme="9"/>
              </font>
              <fill>
                <patternFill>
                  <bgColor theme="4"/>
                </patternFill>
              </fill>
            </x14:dxf>
          </x14:cfRule>
          <xm:sqref>J247</xm:sqref>
        </x14:conditionalFormatting>
        <x14:conditionalFormatting xmlns:xm="http://schemas.microsoft.com/office/excel/2006/main">
          <x14:cfRule type="expression" priority="1079" id="{5FEEE756-D7B6-45BD-B12B-0422096BEBDF}">
            <xm:f>Sampling!$G$256="Yes"</xm:f>
            <x14:dxf>
              <font>
                <b/>
                <i val="0"/>
                <color theme="9"/>
              </font>
              <fill>
                <patternFill>
                  <bgColor theme="4"/>
                </patternFill>
              </fill>
            </x14:dxf>
          </x14:cfRule>
          <xm:sqref>J248</xm:sqref>
        </x14:conditionalFormatting>
        <x14:conditionalFormatting xmlns:xm="http://schemas.microsoft.com/office/excel/2006/main">
          <x14:cfRule type="expression" priority="1074" id="{0BCEF377-0FCA-4BC8-9115-C52F47FD3602}">
            <xm:f>Sampling!$G$257="Yes"</xm:f>
            <x14:dxf>
              <font>
                <b/>
                <i val="0"/>
                <color theme="9"/>
              </font>
              <fill>
                <patternFill>
                  <bgColor theme="4"/>
                </patternFill>
              </fill>
            </x14:dxf>
          </x14:cfRule>
          <xm:sqref>J249</xm:sqref>
        </x14:conditionalFormatting>
        <x14:conditionalFormatting xmlns:xm="http://schemas.microsoft.com/office/excel/2006/main">
          <x14:cfRule type="expression" priority="1075" id="{446DECD4-2875-4C58-96BD-E0262515B23E}">
            <xm:f>Sampling!$G$258="Yes"</xm:f>
            <x14:dxf>
              <font>
                <b/>
                <i val="0"/>
                <color theme="9"/>
              </font>
              <fill>
                <patternFill>
                  <bgColor theme="4"/>
                </patternFill>
              </fill>
            </x14:dxf>
          </x14:cfRule>
          <xm:sqref>J250</xm:sqref>
        </x14:conditionalFormatting>
        <x14:conditionalFormatting xmlns:xm="http://schemas.microsoft.com/office/excel/2006/main">
          <x14:cfRule type="expression" priority="1076" id="{2D94F17F-FBCF-4378-9273-521DC84F11CA}">
            <xm:f>Sampling!$G$259="Yes"</xm:f>
            <x14:dxf>
              <font>
                <b/>
                <i val="0"/>
                <color theme="9"/>
              </font>
              <fill>
                <patternFill>
                  <bgColor theme="4"/>
                </patternFill>
              </fill>
            </x14:dxf>
          </x14:cfRule>
          <xm:sqref>J251</xm:sqref>
        </x14:conditionalFormatting>
        <x14:conditionalFormatting xmlns:xm="http://schemas.microsoft.com/office/excel/2006/main">
          <x14:cfRule type="expression" priority="1071" id="{9B05A946-922D-47FE-9152-D59DD45994BF}">
            <xm:f>Sampling!$G$260="Yes"</xm:f>
            <x14:dxf>
              <font>
                <b/>
                <i val="0"/>
                <color theme="9"/>
              </font>
              <fill>
                <patternFill>
                  <bgColor theme="4"/>
                </patternFill>
              </fill>
            </x14:dxf>
          </x14:cfRule>
          <xm:sqref>J252</xm:sqref>
        </x14:conditionalFormatting>
        <x14:conditionalFormatting xmlns:xm="http://schemas.microsoft.com/office/excel/2006/main">
          <x14:cfRule type="expression" priority="1072" id="{208A2900-9929-4302-AE05-ED1D8447A24B}">
            <xm:f>Sampling!$G$261="Yes"</xm:f>
            <x14:dxf>
              <font>
                <b/>
                <i val="0"/>
                <color theme="9"/>
              </font>
              <fill>
                <patternFill>
                  <bgColor theme="4"/>
                </patternFill>
              </fill>
            </x14:dxf>
          </x14:cfRule>
          <xm:sqref>J253</xm:sqref>
        </x14:conditionalFormatting>
        <x14:conditionalFormatting xmlns:xm="http://schemas.microsoft.com/office/excel/2006/main">
          <x14:cfRule type="expression" priority="1073" id="{A052DFB3-DEDA-4F00-95BB-C4DABE65F744}">
            <xm:f>Sampling!$G$262="Yes"</xm:f>
            <x14:dxf>
              <font>
                <b/>
                <i val="0"/>
                <color theme="9"/>
              </font>
              <fill>
                <patternFill>
                  <bgColor theme="4"/>
                </patternFill>
              </fill>
            </x14:dxf>
          </x14:cfRule>
          <xm:sqref>J254</xm:sqref>
        </x14:conditionalFormatting>
        <x14:conditionalFormatting xmlns:xm="http://schemas.microsoft.com/office/excel/2006/main">
          <x14:cfRule type="expression" priority="1068" id="{453A2583-79E6-4F9F-8CF9-3783EF4F8500}">
            <xm:f>Sampling!$G$263="Yes"</xm:f>
            <x14:dxf>
              <font>
                <b/>
                <i val="0"/>
                <color theme="9"/>
              </font>
              <fill>
                <patternFill>
                  <bgColor theme="4"/>
                </patternFill>
              </fill>
            </x14:dxf>
          </x14:cfRule>
          <xm:sqref>J255</xm:sqref>
        </x14:conditionalFormatting>
        <x14:conditionalFormatting xmlns:xm="http://schemas.microsoft.com/office/excel/2006/main">
          <x14:cfRule type="expression" priority="1069" id="{3BEE33BF-FD5E-48D0-8FCF-2A16DF839E08}">
            <xm:f>Sampling!$G$264="Yes"</xm:f>
            <x14:dxf>
              <font>
                <b/>
                <i val="0"/>
                <color theme="9"/>
              </font>
              <fill>
                <patternFill>
                  <bgColor theme="4"/>
                </patternFill>
              </fill>
            </x14:dxf>
          </x14:cfRule>
          <xm:sqref>J256</xm:sqref>
        </x14:conditionalFormatting>
        <x14:conditionalFormatting xmlns:xm="http://schemas.microsoft.com/office/excel/2006/main">
          <x14:cfRule type="expression" priority="1070" id="{AFCCEF01-E3BE-4A33-9258-28C2109DBF08}">
            <xm:f>Sampling!$G$265="Yes"</xm:f>
            <x14:dxf>
              <font>
                <b/>
                <i val="0"/>
                <color theme="9"/>
              </font>
              <fill>
                <patternFill>
                  <bgColor theme="4"/>
                </patternFill>
              </fill>
            </x14:dxf>
          </x14:cfRule>
          <xm:sqref>J257</xm:sqref>
        </x14:conditionalFormatting>
        <x14:conditionalFormatting xmlns:xm="http://schemas.microsoft.com/office/excel/2006/main">
          <x14:cfRule type="expression" priority="1065" id="{E04B6BD1-F6EE-494A-BC86-77886F74DFB4}">
            <xm:f>Sampling!$G$266="Yes"</xm:f>
            <x14:dxf>
              <font>
                <b/>
                <i val="0"/>
                <color theme="9"/>
              </font>
              <fill>
                <patternFill>
                  <bgColor theme="4"/>
                </patternFill>
              </fill>
            </x14:dxf>
          </x14:cfRule>
          <xm:sqref>J258</xm:sqref>
        </x14:conditionalFormatting>
        <x14:conditionalFormatting xmlns:xm="http://schemas.microsoft.com/office/excel/2006/main">
          <x14:cfRule type="expression" priority="1066" id="{125CBBC1-C304-4DC1-BDF8-7AE6AA871F3E}">
            <xm:f>Sampling!$G$267="Yes"</xm:f>
            <x14:dxf>
              <font>
                <b/>
                <i val="0"/>
                <color theme="9"/>
              </font>
              <fill>
                <patternFill>
                  <bgColor theme="4"/>
                </patternFill>
              </fill>
            </x14:dxf>
          </x14:cfRule>
          <xm:sqref>J259</xm:sqref>
        </x14:conditionalFormatting>
        <x14:conditionalFormatting xmlns:xm="http://schemas.microsoft.com/office/excel/2006/main">
          <x14:cfRule type="expression" priority="1067" id="{153BD5C0-2B0A-40B9-88A0-2C859F9BAAC2}">
            <xm:f>Sampling!$G$268="Yes"</xm:f>
            <x14:dxf>
              <font>
                <b/>
                <i val="0"/>
                <color theme="9"/>
              </font>
              <fill>
                <patternFill>
                  <bgColor theme="4"/>
                </patternFill>
              </fill>
            </x14:dxf>
          </x14:cfRule>
          <xm:sqref>J260</xm:sqref>
        </x14:conditionalFormatting>
        <x14:conditionalFormatting xmlns:xm="http://schemas.microsoft.com/office/excel/2006/main">
          <x14:cfRule type="expression" priority="1062" id="{E632EEEA-37F3-4B83-9F5F-7017618A808C}">
            <xm:f>Sampling!$G$269="Yes"</xm:f>
            <x14:dxf>
              <font>
                <b/>
                <i val="0"/>
                <color theme="9"/>
              </font>
              <fill>
                <patternFill>
                  <bgColor theme="4"/>
                </patternFill>
              </fill>
            </x14:dxf>
          </x14:cfRule>
          <xm:sqref>J261</xm:sqref>
        </x14:conditionalFormatting>
        <x14:conditionalFormatting xmlns:xm="http://schemas.microsoft.com/office/excel/2006/main">
          <x14:cfRule type="expression" priority="1063" id="{7092AEF6-8DB2-4EE4-8009-54E870F4A047}">
            <xm:f>Sampling!$G$270="Yes"</xm:f>
            <x14:dxf>
              <font>
                <b/>
                <i val="0"/>
                <color theme="9"/>
              </font>
              <fill>
                <patternFill>
                  <bgColor theme="4"/>
                </patternFill>
              </fill>
            </x14:dxf>
          </x14:cfRule>
          <xm:sqref>J262</xm:sqref>
        </x14:conditionalFormatting>
        <x14:conditionalFormatting xmlns:xm="http://schemas.microsoft.com/office/excel/2006/main">
          <x14:cfRule type="expression" priority="1064" id="{30F6C29B-9AC2-4973-9A00-C5B6AAF9452C}">
            <xm:f>Sampling!$G$271="Yes"</xm:f>
            <x14:dxf>
              <font>
                <b/>
                <i val="0"/>
                <color theme="9"/>
              </font>
              <fill>
                <patternFill>
                  <bgColor theme="4"/>
                </patternFill>
              </fill>
            </x14:dxf>
          </x14:cfRule>
          <xm:sqref>J263</xm:sqref>
        </x14:conditionalFormatting>
        <x14:conditionalFormatting xmlns:xm="http://schemas.microsoft.com/office/excel/2006/main">
          <x14:cfRule type="expression" priority="1059" id="{2DA9FC18-80FD-45F9-A1E4-E183EEFBBB54}">
            <xm:f>Sampling!$G$272="Yes"</xm:f>
            <x14:dxf>
              <font>
                <b/>
                <i val="0"/>
                <color theme="9"/>
              </font>
              <fill>
                <patternFill>
                  <bgColor theme="4"/>
                </patternFill>
              </fill>
            </x14:dxf>
          </x14:cfRule>
          <xm:sqref>J264</xm:sqref>
        </x14:conditionalFormatting>
        <x14:conditionalFormatting xmlns:xm="http://schemas.microsoft.com/office/excel/2006/main">
          <x14:cfRule type="expression" priority="1060" id="{204CCB54-B261-4A40-8A67-D7A5F157D9F0}">
            <xm:f>Sampling!$G$273="Yes"</xm:f>
            <x14:dxf>
              <font>
                <b/>
                <i val="0"/>
                <color theme="9"/>
              </font>
              <fill>
                <patternFill>
                  <bgColor theme="4"/>
                </patternFill>
              </fill>
            </x14:dxf>
          </x14:cfRule>
          <xm:sqref>J265</xm:sqref>
        </x14:conditionalFormatting>
        <x14:conditionalFormatting xmlns:xm="http://schemas.microsoft.com/office/excel/2006/main">
          <x14:cfRule type="expression" priority="1061" id="{5DF3D4A4-A162-4BD4-9914-B8F0082F93D3}">
            <xm:f>Sampling!$G$274="Yes"</xm:f>
            <x14:dxf>
              <font>
                <b/>
                <i val="0"/>
                <color theme="9"/>
              </font>
              <fill>
                <patternFill>
                  <bgColor theme="4"/>
                </patternFill>
              </fill>
            </x14:dxf>
          </x14:cfRule>
          <xm:sqref>J266</xm:sqref>
        </x14:conditionalFormatting>
        <x14:conditionalFormatting xmlns:xm="http://schemas.microsoft.com/office/excel/2006/main">
          <x14:cfRule type="expression" priority="1056" id="{E30A0E0B-5D3E-4178-A707-E21C6B7F1A5A}">
            <xm:f>Sampling!$G$275="Yes"</xm:f>
            <x14:dxf>
              <font>
                <b/>
                <i val="0"/>
                <color theme="9"/>
              </font>
              <fill>
                <patternFill>
                  <bgColor theme="4"/>
                </patternFill>
              </fill>
            </x14:dxf>
          </x14:cfRule>
          <xm:sqref>J267</xm:sqref>
        </x14:conditionalFormatting>
        <x14:conditionalFormatting xmlns:xm="http://schemas.microsoft.com/office/excel/2006/main">
          <x14:cfRule type="expression" priority="1057" id="{73FC49C8-B490-414D-A7AD-520B875D98B8}">
            <xm:f>Sampling!$G$276="Yes"</xm:f>
            <x14:dxf>
              <font>
                <b/>
                <i val="0"/>
                <color theme="9"/>
              </font>
              <fill>
                <patternFill>
                  <bgColor theme="4"/>
                </patternFill>
              </fill>
            </x14:dxf>
          </x14:cfRule>
          <xm:sqref>J268</xm:sqref>
        </x14:conditionalFormatting>
        <x14:conditionalFormatting xmlns:xm="http://schemas.microsoft.com/office/excel/2006/main">
          <x14:cfRule type="expression" priority="1058" id="{7894A0F2-0668-41A6-82D9-F7BA95F3B80C}">
            <xm:f>Sampling!$G$277="Yes"</xm:f>
            <x14:dxf>
              <font>
                <b/>
                <i val="0"/>
                <color theme="9"/>
              </font>
              <fill>
                <patternFill>
                  <bgColor theme="4"/>
                </patternFill>
              </fill>
            </x14:dxf>
          </x14:cfRule>
          <xm:sqref>J269</xm:sqref>
        </x14:conditionalFormatting>
        <x14:conditionalFormatting xmlns:xm="http://schemas.microsoft.com/office/excel/2006/main">
          <x14:cfRule type="expression" priority="894" id="{E4A6B42D-644E-4DE7-83C5-63881A69342B}">
            <xm:f>Sampling!$G$278="Yes"</xm:f>
            <x14:dxf>
              <font>
                <b/>
                <i val="0"/>
                <color theme="9"/>
              </font>
              <fill>
                <patternFill>
                  <bgColor theme="4"/>
                </patternFill>
              </fill>
            </x14:dxf>
          </x14:cfRule>
          <xm:sqref>J270</xm:sqref>
        </x14:conditionalFormatting>
        <x14:conditionalFormatting xmlns:xm="http://schemas.microsoft.com/office/excel/2006/main">
          <x14:cfRule type="expression" priority="895" id="{D0004D31-8EE6-4272-B495-76BCF7D9B7D9}">
            <xm:f>Sampling!$G$279="Yes"</xm:f>
            <x14:dxf>
              <font>
                <b/>
                <i val="0"/>
                <color theme="9"/>
              </font>
              <fill>
                <patternFill>
                  <bgColor theme="4"/>
                </patternFill>
              </fill>
            </x14:dxf>
          </x14:cfRule>
          <xm:sqref>J271</xm:sqref>
        </x14:conditionalFormatting>
        <x14:conditionalFormatting xmlns:xm="http://schemas.microsoft.com/office/excel/2006/main">
          <x14:cfRule type="expression" priority="896" id="{0A474F25-F875-4C0B-8101-2F98E3BFE898}">
            <xm:f>Sampling!$G$280="Yes"</xm:f>
            <x14:dxf>
              <font>
                <b/>
                <i val="0"/>
                <color theme="9"/>
              </font>
              <fill>
                <patternFill>
                  <bgColor theme="4"/>
                </patternFill>
              </fill>
            </x14:dxf>
          </x14:cfRule>
          <xm:sqref>J272</xm:sqref>
        </x14:conditionalFormatting>
        <x14:conditionalFormatting xmlns:xm="http://schemas.microsoft.com/office/excel/2006/main">
          <x14:cfRule type="expression" priority="891" id="{14755D08-9C00-459D-8AA5-3595FF6DC764}">
            <xm:f>Sampling!$G$281="Yes"</xm:f>
            <x14:dxf>
              <font>
                <b/>
                <i val="0"/>
                <color theme="9"/>
              </font>
              <fill>
                <patternFill>
                  <bgColor theme="4"/>
                </patternFill>
              </fill>
            </x14:dxf>
          </x14:cfRule>
          <xm:sqref>J273</xm:sqref>
        </x14:conditionalFormatting>
        <x14:conditionalFormatting xmlns:xm="http://schemas.microsoft.com/office/excel/2006/main">
          <x14:cfRule type="expression" priority="892" id="{BC99CA2E-0F19-42F2-B24B-B9B747962146}">
            <xm:f>Sampling!$G$282="Yes"</xm:f>
            <x14:dxf>
              <font>
                <b/>
                <i val="0"/>
                <color theme="9"/>
              </font>
              <fill>
                <patternFill>
                  <bgColor theme="4"/>
                </patternFill>
              </fill>
            </x14:dxf>
          </x14:cfRule>
          <xm:sqref>J274</xm:sqref>
        </x14:conditionalFormatting>
        <x14:conditionalFormatting xmlns:xm="http://schemas.microsoft.com/office/excel/2006/main">
          <x14:cfRule type="expression" priority="893" id="{36C75B1C-F24C-47D9-9A85-BEDD15D71762}">
            <xm:f>Sampling!$G$283="Yes"</xm:f>
            <x14:dxf>
              <font>
                <b/>
                <i val="0"/>
                <color theme="9"/>
              </font>
              <fill>
                <patternFill>
                  <bgColor theme="4"/>
                </patternFill>
              </fill>
            </x14:dxf>
          </x14:cfRule>
          <xm:sqref>J275</xm:sqref>
        </x14:conditionalFormatting>
        <x14:conditionalFormatting xmlns:xm="http://schemas.microsoft.com/office/excel/2006/main">
          <x14:cfRule type="expression" priority="888" id="{CEDB195D-37E7-49E1-A768-ED28469B96FA}">
            <xm:f>Sampling!$G$284="Yes"</xm:f>
            <x14:dxf>
              <font>
                <b/>
                <i val="0"/>
                <color theme="9"/>
              </font>
              <fill>
                <patternFill>
                  <bgColor theme="4"/>
                </patternFill>
              </fill>
            </x14:dxf>
          </x14:cfRule>
          <xm:sqref>J276</xm:sqref>
        </x14:conditionalFormatting>
        <x14:conditionalFormatting xmlns:xm="http://schemas.microsoft.com/office/excel/2006/main">
          <x14:cfRule type="expression" priority="889" id="{24240E78-2F8A-43D6-9F70-FE4F4FE92336}">
            <xm:f>Sampling!$G$285="Yes"</xm:f>
            <x14:dxf>
              <font>
                <b/>
                <i val="0"/>
                <color theme="9"/>
              </font>
              <fill>
                <patternFill>
                  <bgColor theme="4"/>
                </patternFill>
              </fill>
            </x14:dxf>
          </x14:cfRule>
          <xm:sqref>J277</xm:sqref>
        </x14:conditionalFormatting>
        <x14:conditionalFormatting xmlns:xm="http://schemas.microsoft.com/office/excel/2006/main">
          <x14:cfRule type="expression" priority="890" id="{0FD73BF3-7FA8-4470-BF10-6BB944EAB4A5}">
            <xm:f>Sampling!$G$286="Yes"</xm:f>
            <x14:dxf>
              <font>
                <b/>
                <i val="0"/>
                <color theme="9"/>
              </font>
              <fill>
                <patternFill>
                  <bgColor theme="4"/>
                </patternFill>
              </fill>
            </x14:dxf>
          </x14:cfRule>
          <xm:sqref>J278</xm:sqref>
        </x14:conditionalFormatting>
        <x14:conditionalFormatting xmlns:xm="http://schemas.microsoft.com/office/excel/2006/main">
          <x14:cfRule type="expression" priority="885" id="{53029217-B8BF-4EB6-8454-F0A2EE51BDC4}">
            <xm:f>Sampling!$G$287="Yes"</xm:f>
            <x14:dxf>
              <font>
                <b/>
                <i val="0"/>
                <color theme="9"/>
              </font>
              <fill>
                <patternFill>
                  <bgColor theme="4"/>
                </patternFill>
              </fill>
            </x14:dxf>
          </x14:cfRule>
          <xm:sqref>J279</xm:sqref>
        </x14:conditionalFormatting>
        <x14:conditionalFormatting xmlns:xm="http://schemas.microsoft.com/office/excel/2006/main">
          <x14:cfRule type="expression" priority="886" id="{C69EDB60-F333-4274-BFAA-69DE0E727069}">
            <xm:f>Sampling!$G$288="Yes"</xm:f>
            <x14:dxf>
              <font>
                <b/>
                <i val="0"/>
                <color theme="9"/>
              </font>
              <fill>
                <patternFill>
                  <bgColor theme="4"/>
                </patternFill>
              </fill>
            </x14:dxf>
          </x14:cfRule>
          <xm:sqref>J280</xm:sqref>
        </x14:conditionalFormatting>
        <x14:conditionalFormatting xmlns:xm="http://schemas.microsoft.com/office/excel/2006/main">
          <x14:cfRule type="expression" priority="887" id="{6DF14BD5-765B-433B-AB5D-81EE7AD29BA1}">
            <xm:f>Sampling!$G$289="Yes"</xm:f>
            <x14:dxf>
              <font>
                <b/>
                <i val="0"/>
                <color theme="9"/>
              </font>
              <fill>
                <patternFill>
                  <bgColor theme="4"/>
                </patternFill>
              </fill>
            </x14:dxf>
          </x14:cfRule>
          <xm:sqref>J281</xm:sqref>
        </x14:conditionalFormatting>
        <x14:conditionalFormatting xmlns:xm="http://schemas.microsoft.com/office/excel/2006/main">
          <x14:cfRule type="expression" priority="882" id="{3E01CCB5-AE77-43C0-BEA3-C8033555826E}">
            <xm:f>Sampling!$G$290="Yes"</xm:f>
            <x14:dxf>
              <font>
                <b/>
                <i val="0"/>
                <color theme="9"/>
              </font>
              <fill>
                <patternFill>
                  <bgColor theme="4"/>
                </patternFill>
              </fill>
            </x14:dxf>
          </x14:cfRule>
          <xm:sqref>J282</xm:sqref>
        </x14:conditionalFormatting>
        <x14:conditionalFormatting xmlns:xm="http://schemas.microsoft.com/office/excel/2006/main">
          <x14:cfRule type="expression" priority="883" id="{F9771AB1-E515-4744-A8FE-806A8099043C}">
            <xm:f>Sampling!$G$291="Yes"</xm:f>
            <x14:dxf>
              <font>
                <b/>
                <i val="0"/>
                <color theme="9"/>
              </font>
              <fill>
                <patternFill>
                  <bgColor theme="4"/>
                </patternFill>
              </fill>
            </x14:dxf>
          </x14:cfRule>
          <xm:sqref>J283</xm:sqref>
        </x14:conditionalFormatting>
        <x14:conditionalFormatting xmlns:xm="http://schemas.microsoft.com/office/excel/2006/main">
          <x14:cfRule type="expression" priority="884" id="{5E5E19C7-98FC-4EE6-B245-673845F8DA8F}">
            <xm:f>Sampling!$G$292="Yes"</xm:f>
            <x14:dxf>
              <font>
                <b/>
                <i val="0"/>
                <color theme="9"/>
              </font>
              <fill>
                <patternFill>
                  <bgColor theme="4"/>
                </patternFill>
              </fill>
            </x14:dxf>
          </x14:cfRule>
          <xm:sqref>J284</xm:sqref>
        </x14:conditionalFormatting>
        <x14:conditionalFormatting xmlns:xm="http://schemas.microsoft.com/office/excel/2006/main">
          <x14:cfRule type="expression" priority="879" id="{9694C776-481F-4199-A139-E60273888906}">
            <xm:f>Sampling!$G$293="Yes"</xm:f>
            <x14:dxf>
              <font>
                <b/>
                <i val="0"/>
                <color theme="9"/>
              </font>
              <fill>
                <patternFill>
                  <bgColor theme="4"/>
                </patternFill>
              </fill>
            </x14:dxf>
          </x14:cfRule>
          <xm:sqref>J285</xm:sqref>
        </x14:conditionalFormatting>
        <x14:conditionalFormatting xmlns:xm="http://schemas.microsoft.com/office/excel/2006/main">
          <x14:cfRule type="expression" priority="880" id="{7E826106-6D30-4597-96B8-75386872F3ED}">
            <xm:f>Sampling!$G$294="Yes"</xm:f>
            <x14:dxf>
              <font>
                <b/>
                <i val="0"/>
                <color theme="9"/>
              </font>
              <fill>
                <patternFill>
                  <bgColor theme="4"/>
                </patternFill>
              </fill>
            </x14:dxf>
          </x14:cfRule>
          <xm:sqref>J286</xm:sqref>
        </x14:conditionalFormatting>
        <x14:conditionalFormatting xmlns:xm="http://schemas.microsoft.com/office/excel/2006/main">
          <x14:cfRule type="expression" priority="881" id="{AA8A4956-D0FC-41C1-AB0C-46CC6656A445}">
            <xm:f>Sampling!$G$295="Yes"</xm:f>
            <x14:dxf>
              <font>
                <b/>
                <i val="0"/>
                <color theme="9"/>
              </font>
              <fill>
                <patternFill>
                  <bgColor theme="4"/>
                </patternFill>
              </fill>
            </x14:dxf>
          </x14:cfRule>
          <xm:sqref>J287</xm:sqref>
        </x14:conditionalFormatting>
        <x14:conditionalFormatting xmlns:xm="http://schemas.microsoft.com/office/excel/2006/main">
          <x14:cfRule type="expression" priority="876" id="{5D3F7622-4DDD-4197-996F-9FA7C210445A}">
            <xm:f>Sampling!$G$296="Yes"</xm:f>
            <x14:dxf>
              <font>
                <b/>
                <i val="0"/>
                <color theme="9"/>
              </font>
              <fill>
                <patternFill>
                  <bgColor theme="4"/>
                </patternFill>
              </fill>
            </x14:dxf>
          </x14:cfRule>
          <xm:sqref>J288</xm:sqref>
        </x14:conditionalFormatting>
        <x14:conditionalFormatting xmlns:xm="http://schemas.microsoft.com/office/excel/2006/main">
          <x14:cfRule type="expression" priority="877" id="{BC24E12E-2C72-4EEE-BCA9-311823EFF511}">
            <xm:f>Sampling!$G$297="Yes"</xm:f>
            <x14:dxf>
              <font>
                <b/>
                <i val="0"/>
                <color theme="9"/>
              </font>
              <fill>
                <patternFill>
                  <bgColor theme="4"/>
                </patternFill>
              </fill>
            </x14:dxf>
          </x14:cfRule>
          <xm:sqref>J289</xm:sqref>
        </x14:conditionalFormatting>
        <x14:conditionalFormatting xmlns:xm="http://schemas.microsoft.com/office/excel/2006/main">
          <x14:cfRule type="expression" priority="878" id="{31143886-5508-4307-AAAF-8D62DAB98608}">
            <xm:f>Sampling!$G$298="Yes"</xm:f>
            <x14:dxf>
              <font>
                <b/>
                <i val="0"/>
                <color theme="9"/>
              </font>
              <fill>
                <patternFill>
                  <bgColor theme="4"/>
                </patternFill>
              </fill>
            </x14:dxf>
          </x14:cfRule>
          <xm:sqref>J290</xm:sqref>
        </x14:conditionalFormatting>
        <x14:conditionalFormatting xmlns:xm="http://schemas.microsoft.com/office/excel/2006/main">
          <x14:cfRule type="expression" priority="873" id="{9F5548D0-F494-4599-B34B-F895D6371715}">
            <xm:f>Sampling!$G$299="Yes"</xm:f>
            <x14:dxf>
              <font>
                <b/>
                <i val="0"/>
                <color theme="9"/>
              </font>
              <fill>
                <patternFill>
                  <bgColor theme="4"/>
                </patternFill>
              </fill>
            </x14:dxf>
          </x14:cfRule>
          <xm:sqref>J291</xm:sqref>
        </x14:conditionalFormatting>
        <x14:conditionalFormatting xmlns:xm="http://schemas.microsoft.com/office/excel/2006/main">
          <x14:cfRule type="expression" priority="874" id="{4561CD25-CAF8-43D1-8EAD-73CCBFEFBF7E}">
            <xm:f>Sampling!$G$300="Yes"</xm:f>
            <x14:dxf>
              <font>
                <b/>
                <i val="0"/>
                <color theme="9"/>
              </font>
              <fill>
                <patternFill>
                  <bgColor theme="4"/>
                </patternFill>
              </fill>
            </x14:dxf>
          </x14:cfRule>
          <xm:sqref>J292</xm:sqref>
        </x14:conditionalFormatting>
        <x14:conditionalFormatting xmlns:xm="http://schemas.microsoft.com/office/excel/2006/main">
          <x14:cfRule type="expression" priority="875" id="{41A6CB4E-4B66-4915-BBEA-0FAFB88C5166}">
            <xm:f>Sampling!$G$301="Yes"</xm:f>
            <x14:dxf>
              <font>
                <b/>
                <i val="0"/>
                <color theme="9"/>
              </font>
              <fill>
                <patternFill>
                  <bgColor theme="4"/>
                </patternFill>
              </fill>
            </x14:dxf>
          </x14:cfRule>
          <xm:sqref>J293</xm:sqref>
        </x14:conditionalFormatting>
        <x14:conditionalFormatting xmlns:xm="http://schemas.microsoft.com/office/excel/2006/main">
          <x14:cfRule type="expression" priority="870" id="{A191038C-51C5-46BB-8BFC-7BB0BE71CC8D}">
            <xm:f>Sampling!$G$302="Yes"</xm:f>
            <x14:dxf>
              <font>
                <b/>
                <i val="0"/>
                <color theme="9"/>
              </font>
              <fill>
                <patternFill>
                  <bgColor theme="4"/>
                </patternFill>
              </fill>
            </x14:dxf>
          </x14:cfRule>
          <xm:sqref>J294</xm:sqref>
        </x14:conditionalFormatting>
        <x14:conditionalFormatting xmlns:xm="http://schemas.microsoft.com/office/excel/2006/main">
          <x14:cfRule type="expression" priority="871" id="{3BAFD97C-2EE7-4ADD-9C81-AB0A26DE0767}">
            <xm:f>Sampling!$G$303="Yes"</xm:f>
            <x14:dxf>
              <font>
                <b/>
                <i val="0"/>
                <color theme="9"/>
              </font>
              <fill>
                <patternFill>
                  <bgColor theme="4"/>
                </patternFill>
              </fill>
            </x14:dxf>
          </x14:cfRule>
          <xm:sqref>J295</xm:sqref>
        </x14:conditionalFormatting>
        <x14:conditionalFormatting xmlns:xm="http://schemas.microsoft.com/office/excel/2006/main">
          <x14:cfRule type="expression" priority="872" id="{37566597-4226-4F15-B82A-D83D99E04C94}">
            <xm:f>Sampling!$G$304="Yes"</xm:f>
            <x14:dxf>
              <font>
                <b/>
                <i val="0"/>
                <color theme="9"/>
              </font>
              <fill>
                <patternFill>
                  <bgColor theme="4"/>
                </patternFill>
              </fill>
            </x14:dxf>
          </x14:cfRule>
          <xm:sqref>J296</xm:sqref>
        </x14:conditionalFormatting>
        <x14:conditionalFormatting xmlns:xm="http://schemas.microsoft.com/office/excel/2006/main">
          <x14:cfRule type="expression" priority="867" id="{6D37CD89-F5A4-45D3-A5E5-16520AB2021C}">
            <xm:f>Sampling!$G$305="Yes"</xm:f>
            <x14:dxf>
              <font>
                <b/>
                <i val="0"/>
                <color theme="9"/>
              </font>
              <fill>
                <patternFill>
                  <bgColor theme="4"/>
                </patternFill>
              </fill>
            </x14:dxf>
          </x14:cfRule>
          <xm:sqref>J297</xm:sqref>
        </x14:conditionalFormatting>
        <x14:conditionalFormatting xmlns:xm="http://schemas.microsoft.com/office/excel/2006/main">
          <x14:cfRule type="expression" priority="868" id="{833BD8B5-19CF-4B7C-84F5-36C8E4CF2AA6}">
            <xm:f>Sampling!$G$306="Yes"</xm:f>
            <x14:dxf>
              <font>
                <b/>
                <i val="0"/>
                <color theme="9"/>
              </font>
              <fill>
                <patternFill>
                  <bgColor theme="4"/>
                </patternFill>
              </fill>
            </x14:dxf>
          </x14:cfRule>
          <xm:sqref>J298</xm:sqref>
        </x14:conditionalFormatting>
        <x14:conditionalFormatting xmlns:xm="http://schemas.microsoft.com/office/excel/2006/main">
          <x14:cfRule type="expression" priority="869" id="{9F02CDE3-AB32-4332-BB6B-58C991B7CB44}">
            <xm:f>Sampling!$G$307="Yes"</xm:f>
            <x14:dxf>
              <font>
                <b/>
                <i val="0"/>
                <color theme="9"/>
              </font>
              <fill>
                <patternFill>
                  <bgColor theme="4"/>
                </patternFill>
              </fill>
            </x14:dxf>
          </x14:cfRule>
          <xm:sqref>J299</xm:sqref>
        </x14:conditionalFormatting>
        <x14:conditionalFormatting xmlns:xm="http://schemas.microsoft.com/office/excel/2006/main">
          <x14:cfRule type="expression" priority="200" id="{7336F08C-3F49-41BE-BDB6-82E717A7B4DE}">
            <xm:f>Sampling!$G$308="Yes"</xm:f>
            <x14:dxf>
              <font>
                <b/>
                <i val="0"/>
                <color theme="9"/>
              </font>
              <fill>
                <patternFill>
                  <bgColor theme="4"/>
                </patternFill>
              </fill>
            </x14:dxf>
          </x14:cfRule>
          <xm:sqref>J300</xm:sqref>
        </x14:conditionalFormatting>
        <x14:conditionalFormatting xmlns:xm="http://schemas.microsoft.com/office/excel/2006/main">
          <x14:cfRule type="expression" priority="201" id="{77C6007A-C5E3-461E-93D2-A2C269BB8FE0}">
            <xm:f>Sampling!$G$309="Yes"</xm:f>
            <x14:dxf>
              <font>
                <b/>
                <i val="0"/>
                <color theme="9"/>
              </font>
              <fill>
                <patternFill>
                  <bgColor theme="4"/>
                </patternFill>
              </fill>
            </x14:dxf>
          </x14:cfRule>
          <xm:sqref>J301</xm:sqref>
        </x14:conditionalFormatting>
        <x14:conditionalFormatting xmlns:xm="http://schemas.microsoft.com/office/excel/2006/main">
          <x14:cfRule type="expression" priority="202" id="{A5F67835-4EF6-4A74-831D-ECFCAC836AEF}">
            <xm:f>Sampling!$G$310="Yes"</xm:f>
            <x14:dxf>
              <font>
                <b/>
                <i val="0"/>
                <color theme="9"/>
              </font>
              <fill>
                <patternFill>
                  <bgColor theme="4"/>
                </patternFill>
              </fill>
            </x14:dxf>
          </x14:cfRule>
          <xm:sqref>J302</xm:sqref>
        </x14:conditionalFormatting>
        <x14:conditionalFormatting xmlns:xm="http://schemas.microsoft.com/office/excel/2006/main">
          <x14:cfRule type="expression" priority="197" id="{45C7920A-B82C-4691-BD96-073C4CE3D2BB}">
            <xm:f>Sampling!$G$311="Yes"</xm:f>
            <x14:dxf>
              <font>
                <b/>
                <i val="0"/>
                <color theme="9"/>
              </font>
              <fill>
                <patternFill>
                  <bgColor theme="4"/>
                </patternFill>
              </fill>
            </x14:dxf>
          </x14:cfRule>
          <xm:sqref>J303</xm:sqref>
        </x14:conditionalFormatting>
        <x14:conditionalFormatting xmlns:xm="http://schemas.microsoft.com/office/excel/2006/main">
          <x14:cfRule type="expression" priority="198" id="{25FC1F2D-3B89-48C5-BC8C-482CC9AFC319}">
            <xm:f>Sampling!$G$312="Yes"</xm:f>
            <x14:dxf>
              <font>
                <b/>
                <i val="0"/>
                <color theme="9"/>
              </font>
              <fill>
                <patternFill>
                  <bgColor theme="4"/>
                </patternFill>
              </fill>
            </x14:dxf>
          </x14:cfRule>
          <xm:sqref>J304</xm:sqref>
        </x14:conditionalFormatting>
        <x14:conditionalFormatting xmlns:xm="http://schemas.microsoft.com/office/excel/2006/main">
          <x14:cfRule type="expression" priority="199" id="{2D5650C7-D9B4-4DDD-8104-8689999FD8C8}">
            <xm:f>Sampling!$G$313="Yes"</xm:f>
            <x14:dxf>
              <font>
                <b/>
                <i val="0"/>
                <color theme="9"/>
              </font>
              <fill>
                <patternFill>
                  <bgColor theme="4"/>
                </patternFill>
              </fill>
            </x14:dxf>
          </x14:cfRule>
          <xm:sqref>J305</xm:sqref>
        </x14:conditionalFormatting>
        <x14:conditionalFormatting xmlns:xm="http://schemas.microsoft.com/office/excel/2006/main">
          <x14:cfRule type="expression" priority="194" id="{CDDD416F-D66F-4321-87FA-12CEA32226F5}">
            <xm:f>Sampling!$G$314="Yes"</xm:f>
            <x14:dxf>
              <font>
                <b/>
                <i val="0"/>
                <color theme="9"/>
              </font>
              <fill>
                <patternFill>
                  <bgColor theme="4"/>
                </patternFill>
              </fill>
            </x14:dxf>
          </x14:cfRule>
          <xm:sqref>J306</xm:sqref>
        </x14:conditionalFormatting>
        <x14:conditionalFormatting xmlns:xm="http://schemas.microsoft.com/office/excel/2006/main">
          <x14:cfRule type="expression" priority="195" id="{9FDCC8D4-8A82-4077-B367-7A31EB04D226}">
            <xm:f>Sampling!$G$315="Yes"</xm:f>
            <x14:dxf>
              <font>
                <b/>
                <i val="0"/>
                <color theme="9"/>
              </font>
              <fill>
                <patternFill>
                  <bgColor theme="4"/>
                </patternFill>
              </fill>
            </x14:dxf>
          </x14:cfRule>
          <xm:sqref>J307</xm:sqref>
        </x14:conditionalFormatting>
        <x14:conditionalFormatting xmlns:xm="http://schemas.microsoft.com/office/excel/2006/main">
          <x14:cfRule type="expression" priority="196" id="{87F70EEA-CC19-4C95-94F5-C4DEB536049C}">
            <xm:f>Sampling!$G$316="Yes"</xm:f>
            <x14:dxf>
              <font>
                <b/>
                <i val="0"/>
                <color theme="9"/>
              </font>
              <fill>
                <patternFill>
                  <bgColor theme="4"/>
                </patternFill>
              </fill>
            </x14:dxf>
          </x14:cfRule>
          <xm:sqref>J308</xm:sqref>
        </x14:conditionalFormatting>
        <x14:conditionalFormatting xmlns:xm="http://schemas.microsoft.com/office/excel/2006/main">
          <x14:cfRule type="expression" priority="191" id="{CBEE3374-3457-4070-97AB-AE582120D8BF}">
            <xm:f>Sampling!$G$317="Yes"</xm:f>
            <x14:dxf>
              <font>
                <b/>
                <i val="0"/>
                <color theme="9"/>
              </font>
              <fill>
                <patternFill>
                  <bgColor theme="4"/>
                </patternFill>
              </fill>
            </x14:dxf>
          </x14:cfRule>
          <xm:sqref>J309</xm:sqref>
        </x14:conditionalFormatting>
        <x14:conditionalFormatting xmlns:xm="http://schemas.microsoft.com/office/excel/2006/main">
          <x14:cfRule type="expression" priority="192" id="{E606266D-8E2E-41C6-8BCB-70208DF595AD}">
            <xm:f>Sampling!$G$318="Yes"</xm:f>
            <x14:dxf>
              <font>
                <b/>
                <i val="0"/>
                <color theme="9"/>
              </font>
              <fill>
                <patternFill>
                  <bgColor theme="4"/>
                </patternFill>
              </fill>
            </x14:dxf>
          </x14:cfRule>
          <xm:sqref>J310</xm:sqref>
        </x14:conditionalFormatting>
        <x14:conditionalFormatting xmlns:xm="http://schemas.microsoft.com/office/excel/2006/main">
          <x14:cfRule type="expression" priority="193" id="{23F38B13-9FE2-4994-A825-CA9F48DFB23F}">
            <xm:f>Sampling!$G$319="Yes"</xm:f>
            <x14:dxf>
              <font>
                <b/>
                <i val="0"/>
                <color theme="9"/>
              </font>
              <fill>
                <patternFill>
                  <bgColor theme="4"/>
                </patternFill>
              </fill>
            </x14:dxf>
          </x14:cfRule>
          <xm:sqref>J311</xm:sqref>
        </x14:conditionalFormatting>
        <x14:conditionalFormatting xmlns:xm="http://schemas.microsoft.com/office/excel/2006/main">
          <x14:cfRule type="expression" priority="188" id="{0C0DA878-D757-4713-85AC-BB251AB3FEDA}">
            <xm:f>Sampling!$G$320="Yes"</xm:f>
            <x14:dxf>
              <font>
                <b/>
                <i val="0"/>
                <color theme="9"/>
              </font>
              <fill>
                <patternFill>
                  <bgColor theme="4"/>
                </patternFill>
              </fill>
            </x14:dxf>
          </x14:cfRule>
          <xm:sqref>J312</xm:sqref>
        </x14:conditionalFormatting>
        <x14:conditionalFormatting xmlns:xm="http://schemas.microsoft.com/office/excel/2006/main">
          <x14:cfRule type="expression" priority="189" id="{16E11287-7257-4A6C-8247-91F8C11405F1}">
            <xm:f>Sampling!$G$321="Yes"</xm:f>
            <x14:dxf>
              <font>
                <b/>
                <i val="0"/>
                <color theme="9"/>
              </font>
              <fill>
                <patternFill>
                  <bgColor theme="4"/>
                </patternFill>
              </fill>
            </x14:dxf>
          </x14:cfRule>
          <xm:sqref>J313</xm:sqref>
        </x14:conditionalFormatting>
        <x14:conditionalFormatting xmlns:xm="http://schemas.microsoft.com/office/excel/2006/main">
          <x14:cfRule type="expression" priority="190" id="{BBF14D5B-691B-43D8-B536-BC95A786EE03}">
            <xm:f>Sampling!$G$322="Yes"</xm:f>
            <x14:dxf>
              <font>
                <b/>
                <i val="0"/>
                <color theme="9"/>
              </font>
              <fill>
                <patternFill>
                  <bgColor theme="4"/>
                </patternFill>
              </fill>
            </x14:dxf>
          </x14:cfRule>
          <xm:sqref>J314</xm:sqref>
        </x14:conditionalFormatting>
        <x14:conditionalFormatting xmlns:xm="http://schemas.microsoft.com/office/excel/2006/main">
          <x14:cfRule type="expression" priority="185" id="{CBCB4162-E366-46BC-9D0B-4BD2403A4C16}">
            <xm:f>Sampling!$G$323="Yes"</xm:f>
            <x14:dxf>
              <font>
                <b/>
                <i val="0"/>
                <color theme="9"/>
              </font>
              <fill>
                <patternFill>
                  <bgColor theme="4"/>
                </patternFill>
              </fill>
            </x14:dxf>
          </x14:cfRule>
          <xm:sqref>J315</xm:sqref>
        </x14:conditionalFormatting>
        <x14:conditionalFormatting xmlns:xm="http://schemas.microsoft.com/office/excel/2006/main">
          <x14:cfRule type="expression" priority="186" id="{0009E5D8-C359-4AE8-A8B9-9BE6D10A4683}">
            <xm:f>Sampling!$G$324="Yes"</xm:f>
            <x14:dxf>
              <font>
                <b/>
                <i val="0"/>
                <color theme="9"/>
              </font>
              <fill>
                <patternFill>
                  <bgColor theme="4"/>
                </patternFill>
              </fill>
            </x14:dxf>
          </x14:cfRule>
          <xm:sqref>J316</xm:sqref>
        </x14:conditionalFormatting>
        <x14:conditionalFormatting xmlns:xm="http://schemas.microsoft.com/office/excel/2006/main">
          <x14:cfRule type="expression" priority="187" id="{8F9A4EFB-383B-4557-8AFC-1C7B6A8C154B}">
            <xm:f>Sampling!$G$325="Yes"</xm:f>
            <x14:dxf>
              <font>
                <b/>
                <i val="0"/>
                <color theme="9"/>
              </font>
              <fill>
                <patternFill>
                  <bgColor theme="4"/>
                </patternFill>
              </fill>
            </x14:dxf>
          </x14:cfRule>
          <xm:sqref>J317</xm:sqref>
        </x14:conditionalFormatting>
        <x14:conditionalFormatting xmlns:xm="http://schemas.microsoft.com/office/excel/2006/main">
          <x14:cfRule type="expression" priority="182" id="{5A282688-279B-4A90-99D0-83B8F1C357C3}">
            <xm:f>Sampling!$G$326="Yes"</xm:f>
            <x14:dxf>
              <font>
                <b/>
                <i val="0"/>
                <color theme="9"/>
              </font>
              <fill>
                <patternFill>
                  <bgColor theme="4"/>
                </patternFill>
              </fill>
            </x14:dxf>
          </x14:cfRule>
          <xm:sqref>J318</xm:sqref>
        </x14:conditionalFormatting>
        <x14:conditionalFormatting xmlns:xm="http://schemas.microsoft.com/office/excel/2006/main">
          <x14:cfRule type="expression" priority="183" id="{1B6F81F3-9119-4506-8586-03A026AF880A}">
            <xm:f>Sampling!$G$327="Yes"</xm:f>
            <x14:dxf>
              <font>
                <b/>
                <i val="0"/>
                <color theme="9"/>
              </font>
              <fill>
                <patternFill>
                  <bgColor theme="4"/>
                </patternFill>
              </fill>
            </x14:dxf>
          </x14:cfRule>
          <xm:sqref>J319</xm:sqref>
        </x14:conditionalFormatting>
        <x14:conditionalFormatting xmlns:xm="http://schemas.microsoft.com/office/excel/2006/main">
          <x14:cfRule type="expression" priority="184" id="{53CD7D89-6EE6-4348-9258-672F4B98D215}">
            <xm:f>Sampling!$G$328="Yes"</xm:f>
            <x14:dxf>
              <font>
                <b/>
                <i val="0"/>
                <color theme="9"/>
              </font>
              <fill>
                <patternFill>
                  <bgColor theme="4"/>
                </patternFill>
              </fill>
            </x14:dxf>
          </x14:cfRule>
          <xm:sqref>J320</xm:sqref>
        </x14:conditionalFormatting>
        <x14:conditionalFormatting xmlns:xm="http://schemas.microsoft.com/office/excel/2006/main">
          <x14:cfRule type="expression" priority="179" id="{D24E9FB3-C0ED-40C3-98D1-1D67A4847115}">
            <xm:f>Sampling!$G$329="Yes"</xm:f>
            <x14:dxf>
              <font>
                <b/>
                <i val="0"/>
                <color theme="9"/>
              </font>
              <fill>
                <patternFill>
                  <bgColor theme="4"/>
                </patternFill>
              </fill>
            </x14:dxf>
          </x14:cfRule>
          <xm:sqref>J321</xm:sqref>
        </x14:conditionalFormatting>
        <x14:conditionalFormatting xmlns:xm="http://schemas.microsoft.com/office/excel/2006/main">
          <x14:cfRule type="expression" priority="180" id="{E948426C-C992-439C-9253-7B880BB8D9AD}">
            <xm:f>Sampling!$G$330="Yes"</xm:f>
            <x14:dxf>
              <font>
                <b/>
                <i val="0"/>
                <color theme="9"/>
              </font>
              <fill>
                <patternFill>
                  <bgColor theme="4"/>
                </patternFill>
              </fill>
            </x14:dxf>
          </x14:cfRule>
          <xm:sqref>J322</xm:sqref>
        </x14:conditionalFormatting>
        <x14:conditionalFormatting xmlns:xm="http://schemas.microsoft.com/office/excel/2006/main">
          <x14:cfRule type="expression" priority="181" id="{92C59BB2-A361-43EF-A091-33968773C5A0}">
            <xm:f>Sampling!$G$331="Yes"</xm:f>
            <x14:dxf>
              <font>
                <b/>
                <i val="0"/>
                <color theme="9"/>
              </font>
              <fill>
                <patternFill>
                  <bgColor theme="4"/>
                </patternFill>
              </fill>
            </x14:dxf>
          </x14:cfRule>
          <xm:sqref>J323</xm:sqref>
        </x14:conditionalFormatting>
        <x14:conditionalFormatting xmlns:xm="http://schemas.microsoft.com/office/excel/2006/main">
          <x14:cfRule type="expression" priority="176" id="{AD122E14-0787-447E-BDB4-AF9D6B53A41D}">
            <xm:f>Sampling!$G$332="Yes"</xm:f>
            <x14:dxf>
              <font>
                <b/>
                <i val="0"/>
                <color theme="9"/>
              </font>
              <fill>
                <patternFill>
                  <bgColor theme="4"/>
                </patternFill>
              </fill>
            </x14:dxf>
          </x14:cfRule>
          <xm:sqref>J324</xm:sqref>
        </x14:conditionalFormatting>
        <x14:conditionalFormatting xmlns:xm="http://schemas.microsoft.com/office/excel/2006/main">
          <x14:cfRule type="expression" priority="177" id="{996B4C4A-C358-408A-AAFD-CF5A0B73A7EB}">
            <xm:f>Sampling!$G$333="Yes"</xm:f>
            <x14:dxf>
              <font>
                <b/>
                <i val="0"/>
                <color theme="9"/>
              </font>
              <fill>
                <patternFill>
                  <bgColor theme="4"/>
                </patternFill>
              </fill>
            </x14:dxf>
          </x14:cfRule>
          <xm:sqref>J325</xm:sqref>
        </x14:conditionalFormatting>
        <x14:conditionalFormatting xmlns:xm="http://schemas.microsoft.com/office/excel/2006/main">
          <x14:cfRule type="expression" priority="178" id="{AECE2C2F-5299-42BF-886F-1CEA7F3C8959}">
            <xm:f>Sampling!$G$334="Yes"</xm:f>
            <x14:dxf>
              <font>
                <b/>
                <i val="0"/>
                <color theme="9"/>
              </font>
              <fill>
                <patternFill>
                  <bgColor theme="4"/>
                </patternFill>
              </fill>
            </x14:dxf>
          </x14:cfRule>
          <xm:sqref>J326</xm:sqref>
        </x14:conditionalFormatting>
        <x14:conditionalFormatting xmlns:xm="http://schemas.microsoft.com/office/excel/2006/main">
          <x14:cfRule type="expression" priority="173" id="{D9D1E5F2-77BF-48C2-94F1-5EF15107D38A}">
            <xm:f>Sampling!$G$335="Yes"</xm:f>
            <x14:dxf>
              <font>
                <b/>
                <i val="0"/>
                <color theme="9"/>
              </font>
              <fill>
                <patternFill>
                  <bgColor theme="4"/>
                </patternFill>
              </fill>
            </x14:dxf>
          </x14:cfRule>
          <xm:sqref>J327</xm:sqref>
        </x14:conditionalFormatting>
        <x14:conditionalFormatting xmlns:xm="http://schemas.microsoft.com/office/excel/2006/main">
          <x14:cfRule type="expression" priority="174" id="{EAF01D59-3FC9-41C7-B92B-D7AECFCB4A0B}">
            <xm:f>Sampling!$G$336="Yes"</xm:f>
            <x14:dxf>
              <font>
                <b/>
                <i val="0"/>
                <color theme="9"/>
              </font>
              <fill>
                <patternFill>
                  <bgColor theme="4"/>
                </patternFill>
              </fill>
            </x14:dxf>
          </x14:cfRule>
          <xm:sqref>J328</xm:sqref>
        </x14:conditionalFormatting>
        <x14:conditionalFormatting xmlns:xm="http://schemas.microsoft.com/office/excel/2006/main">
          <x14:cfRule type="expression" priority="175" id="{FCD8479C-F294-496C-B1BE-A607F923FC38}">
            <xm:f>Sampling!$G$337="Yes"</xm:f>
            <x14:dxf>
              <font>
                <b/>
                <i val="0"/>
                <color theme="9"/>
              </font>
              <fill>
                <patternFill>
                  <bgColor theme="4"/>
                </patternFill>
              </fill>
            </x14:dxf>
          </x14:cfRule>
          <xm:sqref>J329</xm:sqref>
        </x14:conditionalFormatting>
        <x14:conditionalFormatting xmlns:xm="http://schemas.microsoft.com/office/excel/2006/main">
          <x14:cfRule type="expression" priority="4218" id="{00000000-000E-0000-0700-00003C000000}">
            <xm:f>Sampling!$H$35="Yes"</xm:f>
            <x14:dxf>
              <font>
                <b/>
                <i val="0"/>
                <color theme="9"/>
              </font>
              <fill>
                <patternFill>
                  <bgColor theme="4"/>
                </patternFill>
              </fill>
            </x14:dxf>
          </x14:cfRule>
          <xm:sqref>K27</xm:sqref>
        </x14:conditionalFormatting>
        <x14:conditionalFormatting xmlns:xm="http://schemas.microsoft.com/office/excel/2006/main">
          <x14:cfRule type="expression" priority="4217" id="{C82DF429-3A0E-47EB-ADB1-E2ABBD353E2B}">
            <xm:f>Sampling!$H$36="Yes"</xm:f>
            <x14:dxf>
              <font>
                <b/>
                <i val="0"/>
                <color theme="9"/>
              </font>
              <fill>
                <patternFill>
                  <bgColor theme="4"/>
                </patternFill>
              </fill>
            </x14:dxf>
          </x14:cfRule>
          <xm:sqref>K28</xm:sqref>
        </x14:conditionalFormatting>
        <x14:conditionalFormatting xmlns:xm="http://schemas.microsoft.com/office/excel/2006/main">
          <x14:cfRule type="expression" priority="4216" id="{306F0847-B7A5-4B60-8E82-195600B1B34A}">
            <xm:f>Sampling!$H$37="Yes"</xm:f>
            <x14:dxf>
              <font>
                <b/>
                <i val="0"/>
                <color theme="9"/>
              </font>
              <fill>
                <patternFill>
                  <bgColor theme="4"/>
                </patternFill>
              </fill>
            </x14:dxf>
          </x14:cfRule>
          <xm:sqref>K29</xm:sqref>
        </x14:conditionalFormatting>
        <x14:conditionalFormatting xmlns:xm="http://schemas.microsoft.com/office/excel/2006/main">
          <x14:cfRule type="expression" priority="4215" id="{2F4FA6C1-E784-40E1-95AD-A1F2BAE1175F}">
            <xm:f>Sampling!$H$38="Yes"</xm:f>
            <x14:dxf>
              <font>
                <b/>
                <i val="0"/>
                <color theme="9"/>
              </font>
              <fill>
                <patternFill>
                  <bgColor theme="4"/>
                </patternFill>
              </fill>
            </x14:dxf>
          </x14:cfRule>
          <xm:sqref>K30</xm:sqref>
        </x14:conditionalFormatting>
        <x14:conditionalFormatting xmlns:xm="http://schemas.microsoft.com/office/excel/2006/main">
          <x14:cfRule type="expression" priority="4214" id="{D7EA424A-2132-4D90-BC4A-B892FC85DFBA}">
            <xm:f>Sampling!$H$39="Yes"</xm:f>
            <x14:dxf>
              <font>
                <b/>
                <i val="0"/>
                <color theme="9"/>
              </font>
              <fill>
                <patternFill>
                  <bgColor theme="4"/>
                </patternFill>
              </fill>
            </x14:dxf>
          </x14:cfRule>
          <xm:sqref>K31</xm:sqref>
        </x14:conditionalFormatting>
        <x14:conditionalFormatting xmlns:xm="http://schemas.microsoft.com/office/excel/2006/main">
          <x14:cfRule type="expression" priority="4213" id="{EF82B651-C04F-4F4B-9E20-003AC37B9CCE}">
            <xm:f>Sampling!$H$40="Yes"</xm:f>
            <x14:dxf>
              <font>
                <b/>
                <i val="0"/>
                <color theme="9"/>
              </font>
              <fill>
                <patternFill>
                  <bgColor theme="4"/>
                </patternFill>
              </fill>
            </x14:dxf>
          </x14:cfRule>
          <xm:sqref>K32</xm:sqref>
        </x14:conditionalFormatting>
        <x14:conditionalFormatting xmlns:xm="http://schemas.microsoft.com/office/excel/2006/main">
          <x14:cfRule type="expression" priority="4212" id="{26AB6F2C-CF86-4945-9484-2746114302F9}">
            <xm:f>Sampling!$H$41="Yes"</xm:f>
            <x14:dxf>
              <font>
                <b/>
                <i val="0"/>
                <color theme="9"/>
              </font>
              <fill>
                <patternFill>
                  <bgColor theme="4"/>
                </patternFill>
              </fill>
            </x14:dxf>
          </x14:cfRule>
          <xm:sqref>K33</xm:sqref>
        </x14:conditionalFormatting>
        <x14:conditionalFormatting xmlns:xm="http://schemas.microsoft.com/office/excel/2006/main">
          <x14:cfRule type="expression" priority="4211" id="{4BB79BD1-3112-4428-BCE5-D1ED6E7E9305}">
            <xm:f>Sampling!$H$42="Yes"</xm:f>
            <x14:dxf>
              <font>
                <b/>
                <i val="0"/>
                <color theme="9"/>
              </font>
              <fill>
                <patternFill>
                  <bgColor theme="4"/>
                </patternFill>
              </fill>
            </x14:dxf>
          </x14:cfRule>
          <xm:sqref>K34</xm:sqref>
        </x14:conditionalFormatting>
        <x14:conditionalFormatting xmlns:xm="http://schemas.microsoft.com/office/excel/2006/main">
          <x14:cfRule type="expression" priority="4210" id="{D6CC7613-42DB-4DB3-AE12-419941373D99}">
            <xm:f>Sampling!$H$43="Yes"</xm:f>
            <x14:dxf>
              <font>
                <b/>
                <i val="0"/>
                <color theme="9"/>
              </font>
              <fill>
                <patternFill>
                  <bgColor theme="4"/>
                </patternFill>
              </fill>
            </x14:dxf>
          </x14:cfRule>
          <xm:sqref>K35</xm:sqref>
        </x14:conditionalFormatting>
        <x14:conditionalFormatting xmlns:xm="http://schemas.microsoft.com/office/excel/2006/main">
          <x14:cfRule type="expression" priority="4209" id="{F364B4FC-CE43-409A-A86D-188392299A56}">
            <xm:f>Sampling!$H$44="Yes"</xm:f>
            <x14:dxf>
              <font>
                <b/>
                <i val="0"/>
                <color theme="9"/>
              </font>
              <fill>
                <patternFill>
                  <bgColor theme="4"/>
                </patternFill>
              </fill>
            </x14:dxf>
          </x14:cfRule>
          <xm:sqref>K36</xm:sqref>
        </x14:conditionalFormatting>
        <x14:conditionalFormatting xmlns:xm="http://schemas.microsoft.com/office/excel/2006/main">
          <x14:cfRule type="expression" priority="4208" id="{4ABF593D-0703-43F2-A5D0-6B4F32021185}">
            <xm:f>Sampling!$H$45="Yes"</xm:f>
            <x14:dxf>
              <font>
                <b/>
                <i val="0"/>
                <color theme="9"/>
              </font>
              <fill>
                <patternFill>
                  <bgColor theme="4"/>
                </patternFill>
              </fill>
            </x14:dxf>
          </x14:cfRule>
          <xm:sqref>K37</xm:sqref>
        </x14:conditionalFormatting>
        <x14:conditionalFormatting xmlns:xm="http://schemas.microsoft.com/office/excel/2006/main">
          <x14:cfRule type="expression" priority="4207" id="{650ED4F8-4283-4E5A-8FA0-C3133CD72A83}">
            <xm:f>Sampling!$H$46="Yes"</xm:f>
            <x14:dxf>
              <font>
                <b/>
                <i val="0"/>
                <color theme="9"/>
              </font>
              <fill>
                <patternFill>
                  <bgColor theme="4"/>
                </patternFill>
              </fill>
            </x14:dxf>
          </x14:cfRule>
          <xm:sqref>K38</xm:sqref>
        </x14:conditionalFormatting>
        <x14:conditionalFormatting xmlns:xm="http://schemas.microsoft.com/office/excel/2006/main">
          <x14:cfRule type="expression" priority="4206" id="{52F233F6-8FCC-4829-B44E-E9B880EF8D79}">
            <xm:f>Sampling!$H$47="Yes"</xm:f>
            <x14:dxf>
              <font>
                <b/>
                <i val="0"/>
                <color theme="9"/>
              </font>
              <fill>
                <patternFill>
                  <bgColor theme="4"/>
                </patternFill>
              </fill>
            </x14:dxf>
          </x14:cfRule>
          <xm:sqref>K39</xm:sqref>
        </x14:conditionalFormatting>
        <x14:conditionalFormatting xmlns:xm="http://schemas.microsoft.com/office/excel/2006/main">
          <x14:cfRule type="expression" priority="4205" id="{76EAE055-DA7D-4408-9203-9624FAD5E3FA}">
            <xm:f>Sampling!$H$48="Yes"</xm:f>
            <x14:dxf>
              <font>
                <b/>
                <i val="0"/>
                <color theme="9"/>
              </font>
              <fill>
                <patternFill>
                  <bgColor theme="4"/>
                </patternFill>
              </fill>
            </x14:dxf>
          </x14:cfRule>
          <xm:sqref>K40</xm:sqref>
        </x14:conditionalFormatting>
        <x14:conditionalFormatting xmlns:xm="http://schemas.microsoft.com/office/excel/2006/main">
          <x14:cfRule type="expression" priority="4204" id="{B8CFD5B6-7B14-4479-BCA5-7E7D8466A52C}">
            <xm:f>Sampling!$H$49="Yes"</xm:f>
            <x14:dxf>
              <font>
                <b/>
                <i val="0"/>
                <color theme="9"/>
              </font>
              <fill>
                <patternFill>
                  <bgColor theme="4"/>
                </patternFill>
              </fill>
            </x14:dxf>
          </x14:cfRule>
          <xm:sqref>K41</xm:sqref>
        </x14:conditionalFormatting>
        <x14:conditionalFormatting xmlns:xm="http://schemas.microsoft.com/office/excel/2006/main">
          <x14:cfRule type="expression" priority="4203" id="{FABF49D7-CEA2-4644-8D57-327D0E87FEC1}">
            <xm:f>Sampling!$H$50="Yes"</xm:f>
            <x14:dxf>
              <font>
                <b/>
                <i val="0"/>
                <color theme="9"/>
              </font>
              <fill>
                <patternFill>
                  <bgColor theme="4"/>
                </patternFill>
              </fill>
            </x14:dxf>
          </x14:cfRule>
          <xm:sqref>K42</xm:sqref>
        </x14:conditionalFormatting>
        <x14:conditionalFormatting xmlns:xm="http://schemas.microsoft.com/office/excel/2006/main">
          <x14:cfRule type="expression" priority="4202" id="{0E721FC9-1278-4DFD-A1AB-26D8060E9273}">
            <xm:f>Sampling!$H$51="Yes"</xm:f>
            <x14:dxf>
              <font>
                <b/>
                <i val="0"/>
                <color theme="9"/>
              </font>
              <fill>
                <patternFill>
                  <bgColor theme="4"/>
                </patternFill>
              </fill>
            </x14:dxf>
          </x14:cfRule>
          <xm:sqref>K43</xm:sqref>
        </x14:conditionalFormatting>
        <x14:conditionalFormatting xmlns:xm="http://schemas.microsoft.com/office/excel/2006/main">
          <x14:cfRule type="expression" priority="4201" id="{CAB94E60-94A1-49F2-89DA-98FFB4A8E467}">
            <xm:f>Sampling!$H$52="Yes"</xm:f>
            <x14:dxf>
              <font>
                <b/>
                <i val="0"/>
                <color theme="9"/>
              </font>
              <fill>
                <patternFill>
                  <bgColor theme="4"/>
                </patternFill>
              </fill>
            </x14:dxf>
          </x14:cfRule>
          <xm:sqref>K44</xm:sqref>
        </x14:conditionalFormatting>
        <x14:conditionalFormatting xmlns:xm="http://schemas.microsoft.com/office/excel/2006/main">
          <x14:cfRule type="expression" priority="4200" id="{F22F9739-40F3-4F75-8032-393115F6D7BA}">
            <xm:f>Sampling!$H$53="Yes"</xm:f>
            <x14:dxf>
              <font>
                <b/>
                <i val="0"/>
                <color theme="9"/>
              </font>
              <fill>
                <patternFill>
                  <bgColor theme="4"/>
                </patternFill>
              </fill>
            </x14:dxf>
          </x14:cfRule>
          <xm:sqref>K45</xm:sqref>
        </x14:conditionalFormatting>
        <x14:conditionalFormatting xmlns:xm="http://schemas.microsoft.com/office/excel/2006/main">
          <x14:cfRule type="expression" priority="4199" id="{F300BBA7-BDED-439A-AA84-28783B9E81BF}">
            <xm:f>Sampling!$H$54="Yes"</xm:f>
            <x14:dxf>
              <font>
                <b/>
                <i val="0"/>
                <color theme="9"/>
              </font>
              <fill>
                <patternFill>
                  <bgColor theme="4"/>
                </patternFill>
              </fill>
            </x14:dxf>
          </x14:cfRule>
          <xm:sqref>K46</xm:sqref>
        </x14:conditionalFormatting>
        <x14:conditionalFormatting xmlns:xm="http://schemas.microsoft.com/office/excel/2006/main">
          <x14:cfRule type="expression" priority="4198" id="{13D717AD-6830-420A-AE58-DF93885E116B}">
            <xm:f>Sampling!$H$55="Yes"</xm:f>
            <x14:dxf>
              <font>
                <b/>
                <i val="0"/>
                <color theme="9"/>
              </font>
              <fill>
                <patternFill>
                  <bgColor theme="4"/>
                </patternFill>
              </fill>
            </x14:dxf>
          </x14:cfRule>
          <xm:sqref>K47</xm:sqref>
        </x14:conditionalFormatting>
        <x14:conditionalFormatting xmlns:xm="http://schemas.microsoft.com/office/excel/2006/main">
          <x14:cfRule type="expression" priority="4197" id="{200632B0-44D0-484E-BE77-407CF334D95C}">
            <xm:f>Sampling!$H$56="Yes"</xm:f>
            <x14:dxf>
              <font>
                <b/>
                <i val="0"/>
                <color theme="9"/>
              </font>
              <fill>
                <patternFill>
                  <bgColor theme="4"/>
                </patternFill>
              </fill>
            </x14:dxf>
          </x14:cfRule>
          <xm:sqref>K48</xm:sqref>
        </x14:conditionalFormatting>
        <x14:conditionalFormatting xmlns:xm="http://schemas.microsoft.com/office/excel/2006/main">
          <x14:cfRule type="expression" priority="4196" id="{BEBB2867-5A0C-4D87-8679-82AB5097D54A}">
            <xm:f>Sampling!$H$57="Yes"</xm:f>
            <x14:dxf>
              <font>
                <b/>
                <i val="0"/>
                <color theme="9"/>
              </font>
              <fill>
                <patternFill>
                  <bgColor theme="4"/>
                </patternFill>
              </fill>
            </x14:dxf>
          </x14:cfRule>
          <xm:sqref>K49</xm:sqref>
        </x14:conditionalFormatting>
        <x14:conditionalFormatting xmlns:xm="http://schemas.microsoft.com/office/excel/2006/main">
          <x14:cfRule type="expression" priority="4195" id="{84C4D7E7-A734-4525-96B4-D12EC3E7BE5C}">
            <xm:f>Sampling!$H$58="Yes"</xm:f>
            <x14:dxf>
              <font>
                <b/>
                <i val="0"/>
                <color theme="9"/>
              </font>
              <fill>
                <patternFill>
                  <bgColor theme="4"/>
                </patternFill>
              </fill>
            </x14:dxf>
          </x14:cfRule>
          <xm:sqref>K50</xm:sqref>
        </x14:conditionalFormatting>
        <x14:conditionalFormatting xmlns:xm="http://schemas.microsoft.com/office/excel/2006/main">
          <x14:cfRule type="expression" priority="4194" id="{6527B015-A66F-40EE-AFA7-7D2E165FF928}">
            <xm:f>Sampling!$H$59="Yes"</xm:f>
            <x14:dxf>
              <font>
                <b/>
                <i val="0"/>
                <color theme="9"/>
              </font>
              <fill>
                <patternFill>
                  <bgColor theme="4"/>
                </patternFill>
              </fill>
            </x14:dxf>
          </x14:cfRule>
          <xm:sqref>K51</xm:sqref>
        </x14:conditionalFormatting>
        <x14:conditionalFormatting xmlns:xm="http://schemas.microsoft.com/office/excel/2006/main">
          <x14:cfRule type="expression" priority="4193" id="{8F013D80-29CF-4A9F-AA07-782E7065806B}">
            <xm:f>Sampling!$H$60="Yes"</xm:f>
            <x14:dxf>
              <font>
                <b/>
                <i val="0"/>
                <color theme="9"/>
              </font>
              <fill>
                <patternFill>
                  <bgColor theme="4"/>
                </patternFill>
              </fill>
            </x14:dxf>
          </x14:cfRule>
          <xm:sqref>K52</xm:sqref>
        </x14:conditionalFormatting>
        <x14:conditionalFormatting xmlns:xm="http://schemas.microsoft.com/office/excel/2006/main">
          <x14:cfRule type="expression" priority="4192" id="{88741F25-2202-4940-9EF4-4301C30F33FD}">
            <xm:f>Sampling!$H$61="Yes"</xm:f>
            <x14:dxf>
              <font>
                <b/>
                <i val="0"/>
                <color theme="9"/>
              </font>
              <fill>
                <patternFill>
                  <bgColor theme="4"/>
                </patternFill>
              </fill>
            </x14:dxf>
          </x14:cfRule>
          <xm:sqref>K53</xm:sqref>
        </x14:conditionalFormatting>
        <x14:conditionalFormatting xmlns:xm="http://schemas.microsoft.com/office/excel/2006/main">
          <x14:cfRule type="expression" priority="4191" id="{E15B00EF-8817-46BB-B7C6-BDB03CCD582A}">
            <xm:f>Sampling!$H$62="Yes"</xm:f>
            <x14:dxf>
              <font>
                <b/>
                <i val="0"/>
                <color theme="9"/>
              </font>
              <fill>
                <patternFill>
                  <bgColor theme="4"/>
                </patternFill>
              </fill>
            </x14:dxf>
          </x14:cfRule>
          <xm:sqref>K54</xm:sqref>
        </x14:conditionalFormatting>
        <x14:conditionalFormatting xmlns:xm="http://schemas.microsoft.com/office/excel/2006/main">
          <x14:cfRule type="expression" priority="4190" id="{09C8C4EC-4F47-4554-9662-1AF6D1ED44B6}">
            <xm:f>Sampling!$H$63="Yes"</xm:f>
            <x14:dxf>
              <font>
                <b/>
                <i val="0"/>
                <color theme="9"/>
              </font>
              <fill>
                <patternFill>
                  <bgColor theme="4"/>
                </patternFill>
              </fill>
            </x14:dxf>
          </x14:cfRule>
          <xm:sqref>K55</xm:sqref>
        </x14:conditionalFormatting>
        <x14:conditionalFormatting xmlns:xm="http://schemas.microsoft.com/office/excel/2006/main">
          <x14:cfRule type="expression" priority="4189" id="{A12BFB9F-003A-4D0A-BEDD-0AF64BD592A1}">
            <xm:f>Sampling!$H$64="Yes"</xm:f>
            <x14:dxf>
              <font>
                <b/>
                <i val="0"/>
                <color theme="9"/>
              </font>
              <fill>
                <patternFill>
                  <bgColor theme="4"/>
                </patternFill>
              </fill>
            </x14:dxf>
          </x14:cfRule>
          <xm:sqref>K56</xm:sqref>
        </x14:conditionalFormatting>
        <x14:conditionalFormatting xmlns:xm="http://schemas.microsoft.com/office/excel/2006/main">
          <x14:cfRule type="expression" priority="4188" id="{9AAA8F7B-E733-485E-9A0B-223F84764CFD}">
            <xm:f>Sampling!$H$65="Yes"</xm:f>
            <x14:dxf>
              <font>
                <b/>
                <i val="0"/>
                <color theme="9"/>
              </font>
              <fill>
                <patternFill>
                  <bgColor theme="4"/>
                </patternFill>
              </fill>
            </x14:dxf>
          </x14:cfRule>
          <xm:sqref>K57</xm:sqref>
        </x14:conditionalFormatting>
        <x14:conditionalFormatting xmlns:xm="http://schemas.microsoft.com/office/excel/2006/main">
          <x14:cfRule type="expression" priority="4187" id="{20AC7A8B-A451-42A1-A904-7ACBF48C2C2E}">
            <xm:f>Sampling!$H$66="Yes"</xm:f>
            <x14:dxf>
              <font>
                <b/>
                <i val="0"/>
                <color theme="9"/>
              </font>
              <fill>
                <patternFill>
                  <bgColor theme="4"/>
                </patternFill>
              </fill>
            </x14:dxf>
          </x14:cfRule>
          <xm:sqref>K58</xm:sqref>
        </x14:conditionalFormatting>
        <x14:conditionalFormatting xmlns:xm="http://schemas.microsoft.com/office/excel/2006/main">
          <x14:cfRule type="expression" priority="4186" id="{C1DF83E4-FEEF-451B-B44D-987BDBB7EDEB}">
            <xm:f>Sampling!$H$67="Yes"</xm:f>
            <x14:dxf>
              <font>
                <b/>
                <i val="0"/>
                <color theme="9"/>
              </font>
              <fill>
                <patternFill>
                  <bgColor theme="4"/>
                </patternFill>
              </fill>
            </x14:dxf>
          </x14:cfRule>
          <xm:sqref>K59</xm:sqref>
        </x14:conditionalFormatting>
        <x14:conditionalFormatting xmlns:xm="http://schemas.microsoft.com/office/excel/2006/main">
          <x14:cfRule type="expression" priority="4185" id="{2B826D98-C809-4264-9800-582ECDE46F03}">
            <xm:f>Sampling!$H$68="Yes"</xm:f>
            <x14:dxf>
              <font>
                <b/>
                <i val="0"/>
                <color theme="9"/>
              </font>
              <fill>
                <patternFill>
                  <bgColor theme="4"/>
                </patternFill>
              </fill>
            </x14:dxf>
          </x14:cfRule>
          <xm:sqref>K60</xm:sqref>
        </x14:conditionalFormatting>
        <x14:conditionalFormatting xmlns:xm="http://schemas.microsoft.com/office/excel/2006/main">
          <x14:cfRule type="expression" priority="4184" id="{C9F8FF7B-D315-4056-925D-E8360A294843}">
            <xm:f>Sampling!$H$69="Yes"</xm:f>
            <x14:dxf>
              <font>
                <b/>
                <i val="0"/>
                <color theme="9"/>
              </font>
              <fill>
                <patternFill>
                  <bgColor theme="4"/>
                </patternFill>
              </fill>
            </x14:dxf>
          </x14:cfRule>
          <xm:sqref>K61</xm:sqref>
        </x14:conditionalFormatting>
        <x14:conditionalFormatting xmlns:xm="http://schemas.microsoft.com/office/excel/2006/main">
          <x14:cfRule type="expression" priority="4183" id="{E0E63E5B-C1BB-43F8-A4E5-233F578A65F0}">
            <xm:f>Sampling!$H$70="Yes"</xm:f>
            <x14:dxf>
              <font>
                <b/>
                <i val="0"/>
                <color theme="9"/>
              </font>
              <fill>
                <patternFill>
                  <bgColor theme="4"/>
                </patternFill>
              </fill>
            </x14:dxf>
          </x14:cfRule>
          <xm:sqref>K62</xm:sqref>
        </x14:conditionalFormatting>
        <x14:conditionalFormatting xmlns:xm="http://schemas.microsoft.com/office/excel/2006/main">
          <x14:cfRule type="expression" priority="4182" id="{E6612F15-448B-445D-A803-1C620DD7F387}">
            <xm:f>Sampling!$H$71="Yes"</xm:f>
            <x14:dxf>
              <font>
                <b/>
                <i val="0"/>
                <color theme="9"/>
              </font>
              <fill>
                <patternFill>
                  <bgColor theme="4"/>
                </patternFill>
              </fill>
            </x14:dxf>
          </x14:cfRule>
          <xm:sqref>K63</xm:sqref>
        </x14:conditionalFormatting>
        <x14:conditionalFormatting xmlns:xm="http://schemas.microsoft.com/office/excel/2006/main">
          <x14:cfRule type="expression" priority="4181" id="{9E834CDC-83D3-4382-9E5D-9D26E4F28919}">
            <xm:f>Sampling!$H$72="Yes"</xm:f>
            <x14:dxf>
              <font>
                <b/>
                <i val="0"/>
                <color theme="9"/>
              </font>
              <fill>
                <patternFill>
                  <bgColor theme="4"/>
                </patternFill>
              </fill>
            </x14:dxf>
          </x14:cfRule>
          <xm:sqref>K64</xm:sqref>
        </x14:conditionalFormatting>
        <x14:conditionalFormatting xmlns:xm="http://schemas.microsoft.com/office/excel/2006/main">
          <x14:cfRule type="expression" priority="4180" id="{26ECBF64-747C-495D-9AA9-996C76428695}">
            <xm:f>Sampling!$H$73="Yes"</xm:f>
            <x14:dxf>
              <font>
                <b/>
                <i val="0"/>
                <color theme="9"/>
              </font>
              <fill>
                <patternFill>
                  <bgColor theme="4"/>
                </patternFill>
              </fill>
            </x14:dxf>
          </x14:cfRule>
          <xm:sqref>K65</xm:sqref>
        </x14:conditionalFormatting>
        <x14:conditionalFormatting xmlns:xm="http://schemas.microsoft.com/office/excel/2006/main">
          <x14:cfRule type="expression" priority="4179" id="{DD563054-5E94-436F-9536-049892F705D8}">
            <xm:f>Sampling!$H$74="Yes"</xm:f>
            <x14:dxf>
              <font>
                <b/>
                <i val="0"/>
                <color theme="9"/>
              </font>
              <fill>
                <patternFill>
                  <bgColor theme="4"/>
                </patternFill>
              </fill>
            </x14:dxf>
          </x14:cfRule>
          <xm:sqref>K66</xm:sqref>
        </x14:conditionalFormatting>
        <x14:conditionalFormatting xmlns:xm="http://schemas.microsoft.com/office/excel/2006/main">
          <x14:cfRule type="expression" priority="4178" id="{2CDF6357-562E-4AD1-A6BB-70474EDB71CF}">
            <xm:f>Sampling!$H$75="Yes"</xm:f>
            <x14:dxf>
              <font>
                <b/>
                <i val="0"/>
                <color theme="9"/>
              </font>
              <fill>
                <patternFill>
                  <bgColor theme="4"/>
                </patternFill>
              </fill>
            </x14:dxf>
          </x14:cfRule>
          <xm:sqref>K67</xm:sqref>
        </x14:conditionalFormatting>
        <x14:conditionalFormatting xmlns:xm="http://schemas.microsoft.com/office/excel/2006/main">
          <x14:cfRule type="expression" priority="4177" id="{24C9B42D-699C-43BD-AF35-8C0EAEEAA365}">
            <xm:f>Sampling!$H$76="Yes"</xm:f>
            <x14:dxf>
              <font>
                <b/>
                <i val="0"/>
                <color theme="9"/>
              </font>
              <fill>
                <patternFill>
                  <bgColor theme="4"/>
                </patternFill>
              </fill>
            </x14:dxf>
          </x14:cfRule>
          <xm:sqref>K68</xm:sqref>
        </x14:conditionalFormatting>
        <x14:conditionalFormatting xmlns:xm="http://schemas.microsoft.com/office/excel/2006/main">
          <x14:cfRule type="expression" priority="4176" id="{D6EB374C-CE19-43AA-A705-2E8340059179}">
            <xm:f>Sampling!$H$77="Yes"</xm:f>
            <x14:dxf>
              <font>
                <b/>
                <i val="0"/>
                <color theme="9"/>
              </font>
              <fill>
                <patternFill>
                  <bgColor theme="4"/>
                </patternFill>
              </fill>
            </x14:dxf>
          </x14:cfRule>
          <xm:sqref>K69</xm:sqref>
        </x14:conditionalFormatting>
        <x14:conditionalFormatting xmlns:xm="http://schemas.microsoft.com/office/excel/2006/main">
          <x14:cfRule type="expression" priority="4175" id="{5D0A5418-6C74-41AC-A732-959DB58B3329}">
            <xm:f>Sampling!$H$78="Yes"</xm:f>
            <x14:dxf>
              <font>
                <b/>
                <i val="0"/>
                <color theme="9"/>
              </font>
              <fill>
                <patternFill>
                  <bgColor theme="4"/>
                </patternFill>
              </fill>
            </x14:dxf>
          </x14:cfRule>
          <xm:sqref>K70</xm:sqref>
        </x14:conditionalFormatting>
        <x14:conditionalFormatting xmlns:xm="http://schemas.microsoft.com/office/excel/2006/main">
          <x14:cfRule type="expression" priority="4174" id="{69940DC0-9E84-46A4-9D0D-A6345DBAD785}">
            <xm:f>Sampling!$H$79="Yes"</xm:f>
            <x14:dxf>
              <font>
                <b/>
                <i val="0"/>
                <color theme="9"/>
              </font>
              <fill>
                <patternFill>
                  <bgColor theme="4"/>
                </patternFill>
              </fill>
            </x14:dxf>
          </x14:cfRule>
          <xm:sqref>K71</xm:sqref>
        </x14:conditionalFormatting>
        <x14:conditionalFormatting xmlns:xm="http://schemas.microsoft.com/office/excel/2006/main">
          <x14:cfRule type="expression" priority="4173" id="{6F739FF4-D502-4600-B846-F6C22AAD72C4}">
            <xm:f>Sampling!$H$80="Yes"</xm:f>
            <x14:dxf>
              <font>
                <b/>
                <i val="0"/>
                <color theme="9"/>
              </font>
              <fill>
                <patternFill>
                  <bgColor theme="4"/>
                </patternFill>
              </fill>
            </x14:dxf>
          </x14:cfRule>
          <xm:sqref>K72</xm:sqref>
        </x14:conditionalFormatting>
        <x14:conditionalFormatting xmlns:xm="http://schemas.microsoft.com/office/excel/2006/main">
          <x14:cfRule type="expression" priority="4172" id="{85078F58-EB47-42AA-B0F7-9F56A7726296}">
            <xm:f>Sampling!$H$81="Yes"</xm:f>
            <x14:dxf>
              <font>
                <b/>
                <i val="0"/>
                <color theme="9"/>
              </font>
              <fill>
                <patternFill>
                  <bgColor theme="4"/>
                </patternFill>
              </fill>
            </x14:dxf>
          </x14:cfRule>
          <xm:sqref>K73</xm:sqref>
        </x14:conditionalFormatting>
        <x14:conditionalFormatting xmlns:xm="http://schemas.microsoft.com/office/excel/2006/main">
          <x14:cfRule type="expression" priority="4171" id="{DFAD2D8E-BAC0-4F7A-AD01-A14AE262C283}">
            <xm:f>Sampling!$H$82="Yes"</xm:f>
            <x14:dxf>
              <font>
                <b/>
                <i val="0"/>
                <color theme="9"/>
              </font>
              <fill>
                <patternFill>
                  <bgColor theme="4"/>
                </patternFill>
              </fill>
            </x14:dxf>
          </x14:cfRule>
          <xm:sqref>K74</xm:sqref>
        </x14:conditionalFormatting>
        <x14:conditionalFormatting xmlns:xm="http://schemas.microsoft.com/office/excel/2006/main">
          <x14:cfRule type="expression" priority="4170" id="{02A8B871-9380-4C4A-9DF5-C1EEE01BBBCF}">
            <xm:f>Sampling!$H$83="Yes"</xm:f>
            <x14:dxf>
              <font>
                <b/>
                <i val="0"/>
                <color theme="9"/>
              </font>
              <fill>
                <patternFill>
                  <bgColor theme="4"/>
                </patternFill>
              </fill>
            </x14:dxf>
          </x14:cfRule>
          <xm:sqref>K75</xm:sqref>
        </x14:conditionalFormatting>
        <x14:conditionalFormatting xmlns:xm="http://schemas.microsoft.com/office/excel/2006/main">
          <x14:cfRule type="expression" priority="4169" id="{3D7630B5-531C-4960-89BF-4033913A16C1}">
            <xm:f>Sampling!$H$84="Yes"</xm:f>
            <x14:dxf>
              <font>
                <b/>
                <i val="0"/>
                <color theme="9"/>
              </font>
              <fill>
                <patternFill>
                  <bgColor theme="4"/>
                </patternFill>
              </fill>
            </x14:dxf>
          </x14:cfRule>
          <xm:sqref>K76</xm:sqref>
        </x14:conditionalFormatting>
        <x14:conditionalFormatting xmlns:xm="http://schemas.microsoft.com/office/excel/2006/main">
          <x14:cfRule type="expression" priority="4168" id="{4A8ED624-CBC3-4B62-8631-AA9E214184DE}">
            <xm:f>Sampling!$H$85="Yes"</xm:f>
            <x14:dxf>
              <font>
                <b/>
                <i val="0"/>
                <color theme="9"/>
              </font>
              <fill>
                <patternFill>
                  <bgColor theme="4"/>
                </patternFill>
              </fill>
            </x14:dxf>
          </x14:cfRule>
          <xm:sqref>K77</xm:sqref>
        </x14:conditionalFormatting>
        <x14:conditionalFormatting xmlns:xm="http://schemas.microsoft.com/office/excel/2006/main">
          <x14:cfRule type="expression" priority="4167" id="{1BA20A54-87B6-4372-8B33-763759E372BC}">
            <xm:f>Sampling!$H$86="Yes"</xm:f>
            <x14:dxf>
              <font>
                <b/>
                <i val="0"/>
                <color theme="9"/>
              </font>
              <fill>
                <patternFill>
                  <bgColor theme="4"/>
                </patternFill>
              </fill>
            </x14:dxf>
          </x14:cfRule>
          <xm:sqref>K78</xm:sqref>
        </x14:conditionalFormatting>
        <x14:conditionalFormatting xmlns:xm="http://schemas.microsoft.com/office/excel/2006/main">
          <x14:cfRule type="expression" priority="4166" id="{8EA665E6-66DB-40F4-BAB2-65668B6069C3}">
            <xm:f>Sampling!$H$87="Yes"</xm:f>
            <x14:dxf>
              <font>
                <b/>
                <i val="0"/>
                <color theme="9"/>
              </font>
              <fill>
                <patternFill>
                  <bgColor theme="4"/>
                </patternFill>
              </fill>
            </x14:dxf>
          </x14:cfRule>
          <xm:sqref>K79</xm:sqref>
        </x14:conditionalFormatting>
        <x14:conditionalFormatting xmlns:xm="http://schemas.microsoft.com/office/excel/2006/main">
          <x14:cfRule type="expression" priority="4165" id="{81C2B2CA-5317-4042-B0F2-353E9A554954}">
            <xm:f>Sampling!$H$88="Yes"</xm:f>
            <x14:dxf>
              <font>
                <b/>
                <i val="0"/>
                <color theme="9"/>
              </font>
              <fill>
                <patternFill>
                  <bgColor theme="4"/>
                </patternFill>
              </fill>
            </x14:dxf>
          </x14:cfRule>
          <xm:sqref>K80</xm:sqref>
        </x14:conditionalFormatting>
        <x14:conditionalFormatting xmlns:xm="http://schemas.microsoft.com/office/excel/2006/main">
          <x14:cfRule type="expression" priority="4675" id="{7AD7E8D2-5F32-481E-B82C-0DD6952C27BC}">
            <xm:f>Sampling!$H$89="Yes"</xm:f>
            <x14:dxf>
              <font>
                <b/>
                <i val="0"/>
                <color theme="9"/>
              </font>
              <fill>
                <patternFill>
                  <bgColor theme="4"/>
                </patternFill>
              </fill>
            </x14:dxf>
          </x14:cfRule>
          <xm:sqref>K81</xm:sqref>
        </x14:conditionalFormatting>
        <x14:conditionalFormatting xmlns:xm="http://schemas.microsoft.com/office/excel/2006/main">
          <x14:cfRule type="expression" priority="4676" id="{FE304542-9091-4DDA-ADC2-CDE067E54960}">
            <xm:f>Sampling!$H$90="Yes"</xm:f>
            <x14:dxf>
              <font>
                <b/>
                <i val="0"/>
                <color theme="9"/>
              </font>
              <fill>
                <patternFill>
                  <bgColor theme="4"/>
                </patternFill>
              </fill>
            </x14:dxf>
          </x14:cfRule>
          <xm:sqref>K82</xm:sqref>
        </x14:conditionalFormatting>
        <x14:conditionalFormatting xmlns:xm="http://schemas.microsoft.com/office/excel/2006/main">
          <x14:cfRule type="expression" priority="4677" id="{0A7BAE34-A2B1-41DE-B3AD-1511DEA982B9}">
            <xm:f>Sampling!$H$91="Yes"</xm:f>
            <x14:dxf>
              <font>
                <b/>
                <i val="0"/>
                <color theme="9"/>
              </font>
              <fill>
                <patternFill>
                  <bgColor theme="4"/>
                </patternFill>
              </fill>
            </x14:dxf>
          </x14:cfRule>
          <xm:sqref>K83</xm:sqref>
        </x14:conditionalFormatting>
        <x14:conditionalFormatting xmlns:xm="http://schemas.microsoft.com/office/excel/2006/main">
          <x14:cfRule type="expression" priority="2140" id="{3EAACF1B-FB12-4B6A-B656-EEB0DC395A39}">
            <xm:f>Sampling!$H$92="Yes"</xm:f>
            <x14:dxf>
              <font>
                <b/>
                <i val="0"/>
                <color theme="9"/>
              </font>
              <fill>
                <patternFill>
                  <bgColor theme="4"/>
                </patternFill>
              </fill>
            </x14:dxf>
          </x14:cfRule>
          <xm:sqref>K84</xm:sqref>
        </x14:conditionalFormatting>
        <x14:conditionalFormatting xmlns:xm="http://schemas.microsoft.com/office/excel/2006/main">
          <x14:cfRule type="expression" priority="2141" id="{F47706B1-D937-4D14-BF27-2DD620FC869D}">
            <xm:f>Sampling!$H$93="Yes"</xm:f>
            <x14:dxf>
              <font>
                <b/>
                <i val="0"/>
                <color theme="9"/>
              </font>
              <fill>
                <patternFill>
                  <bgColor theme="4"/>
                </patternFill>
              </fill>
            </x14:dxf>
          </x14:cfRule>
          <xm:sqref>K85</xm:sqref>
        </x14:conditionalFormatting>
        <x14:conditionalFormatting xmlns:xm="http://schemas.microsoft.com/office/excel/2006/main">
          <x14:cfRule type="expression" priority="2142" id="{D3901C98-8E89-4417-A1CA-1B6CF2DCF127}">
            <xm:f>Sampling!$H$94="Yes"</xm:f>
            <x14:dxf>
              <font>
                <b/>
                <i val="0"/>
                <color theme="9"/>
              </font>
              <fill>
                <patternFill>
                  <bgColor theme="4"/>
                </patternFill>
              </fill>
            </x14:dxf>
          </x14:cfRule>
          <xm:sqref>K86</xm:sqref>
        </x14:conditionalFormatting>
        <x14:conditionalFormatting xmlns:xm="http://schemas.microsoft.com/office/excel/2006/main">
          <x14:cfRule type="expression" priority="2002" id="{1C546AEA-F966-4D03-8FFC-87F2A3850B51}">
            <xm:f>Sampling!$H$95="Yes"</xm:f>
            <x14:dxf>
              <font>
                <b/>
                <i val="0"/>
                <color theme="9"/>
              </font>
              <fill>
                <patternFill>
                  <bgColor theme="4"/>
                </patternFill>
              </fill>
            </x14:dxf>
          </x14:cfRule>
          <xm:sqref>K87</xm:sqref>
        </x14:conditionalFormatting>
        <x14:conditionalFormatting xmlns:xm="http://schemas.microsoft.com/office/excel/2006/main">
          <x14:cfRule type="expression" priority="2003" id="{5573CF89-8CF5-4ED0-A97F-8B71F6776609}">
            <xm:f>Sampling!$H$96="Yes"</xm:f>
            <x14:dxf>
              <font>
                <b/>
                <i val="0"/>
                <color theme="9"/>
              </font>
              <fill>
                <patternFill>
                  <bgColor theme="4"/>
                </patternFill>
              </fill>
            </x14:dxf>
          </x14:cfRule>
          <xm:sqref>K88</xm:sqref>
        </x14:conditionalFormatting>
        <x14:conditionalFormatting xmlns:xm="http://schemas.microsoft.com/office/excel/2006/main">
          <x14:cfRule type="expression" priority="2004" id="{8B0EFCD8-4BDB-48C7-AC8D-7817EEDC2707}">
            <xm:f>Sampling!$H$97="Yes"</xm:f>
            <x14:dxf>
              <font>
                <b/>
                <i val="0"/>
                <color theme="9"/>
              </font>
              <fill>
                <patternFill>
                  <bgColor theme="4"/>
                </patternFill>
              </fill>
            </x14:dxf>
          </x14:cfRule>
          <xm:sqref>K89</xm:sqref>
        </x14:conditionalFormatting>
        <x14:conditionalFormatting xmlns:xm="http://schemas.microsoft.com/office/excel/2006/main">
          <x14:cfRule type="expression" priority="1983" id="{15511745-CF57-465B-B3A3-E1B16A34BD79}">
            <xm:f>Sampling!$H$98="Yes"</xm:f>
            <x14:dxf>
              <font>
                <b/>
                <i val="0"/>
                <color theme="9"/>
              </font>
              <fill>
                <patternFill>
                  <bgColor theme="4"/>
                </patternFill>
              </fill>
            </x14:dxf>
          </x14:cfRule>
          <xm:sqref>K90</xm:sqref>
        </x14:conditionalFormatting>
        <x14:conditionalFormatting xmlns:xm="http://schemas.microsoft.com/office/excel/2006/main">
          <x14:cfRule type="expression" priority="1984" id="{8FE6E170-D952-4C56-8627-7B9B56CEB9FB}">
            <xm:f>Sampling!$H$99="Yes"</xm:f>
            <x14:dxf>
              <font>
                <b/>
                <i val="0"/>
                <color theme="9"/>
              </font>
              <fill>
                <patternFill>
                  <bgColor theme="4"/>
                </patternFill>
              </fill>
            </x14:dxf>
          </x14:cfRule>
          <xm:sqref>K91</xm:sqref>
        </x14:conditionalFormatting>
        <x14:conditionalFormatting xmlns:xm="http://schemas.microsoft.com/office/excel/2006/main">
          <x14:cfRule type="expression" priority="1985" id="{50B0B6DE-2972-42EE-BABC-A63726E13583}">
            <xm:f>Sampling!$H$100="Yes"</xm:f>
            <x14:dxf>
              <font>
                <b/>
                <i val="0"/>
                <color theme="9"/>
              </font>
              <fill>
                <patternFill>
                  <bgColor theme="4"/>
                </patternFill>
              </fill>
            </x14:dxf>
          </x14:cfRule>
          <xm:sqref>K92</xm:sqref>
        </x14:conditionalFormatting>
        <x14:conditionalFormatting xmlns:xm="http://schemas.microsoft.com/office/excel/2006/main">
          <x14:cfRule type="expression" priority="1941" id="{C650713B-D0DF-431A-8AAA-96004A5DB67D}">
            <xm:f>Sampling!$H$101="Yes"</xm:f>
            <x14:dxf>
              <font>
                <b/>
                <i val="0"/>
                <color theme="9"/>
              </font>
              <fill>
                <patternFill>
                  <bgColor theme="4"/>
                </patternFill>
              </fill>
            </x14:dxf>
          </x14:cfRule>
          <xm:sqref>K93</xm:sqref>
        </x14:conditionalFormatting>
        <x14:conditionalFormatting xmlns:xm="http://schemas.microsoft.com/office/excel/2006/main">
          <x14:cfRule type="expression" priority="1942" id="{2A160E30-C206-4764-B889-04AC737AF122}">
            <xm:f>Sampling!$H$102="Yes"</xm:f>
            <x14:dxf>
              <font>
                <b/>
                <i val="0"/>
                <color theme="9"/>
              </font>
              <fill>
                <patternFill>
                  <bgColor theme="4"/>
                </patternFill>
              </fill>
            </x14:dxf>
          </x14:cfRule>
          <xm:sqref>K94</xm:sqref>
        </x14:conditionalFormatting>
        <x14:conditionalFormatting xmlns:xm="http://schemas.microsoft.com/office/excel/2006/main">
          <x14:cfRule type="expression" priority="1943" id="{4A5CD404-40FF-49A1-8EF6-07BA9CE8FFEF}">
            <xm:f>Sampling!$H$103="Yes"</xm:f>
            <x14:dxf>
              <font>
                <b/>
                <i val="0"/>
                <color theme="9"/>
              </font>
              <fill>
                <patternFill>
                  <bgColor theme="4"/>
                </patternFill>
              </fill>
            </x14:dxf>
          </x14:cfRule>
          <xm:sqref>K95</xm:sqref>
        </x14:conditionalFormatting>
        <x14:conditionalFormatting xmlns:xm="http://schemas.microsoft.com/office/excel/2006/main">
          <x14:cfRule type="expression" priority="1938" id="{3BCA5F97-55E5-4A8B-9F89-0E3AEC592702}">
            <xm:f>Sampling!$H$104="Yes"</xm:f>
            <x14:dxf>
              <font>
                <b/>
                <i val="0"/>
                <color theme="9"/>
              </font>
              <fill>
                <patternFill>
                  <bgColor theme="4"/>
                </patternFill>
              </fill>
            </x14:dxf>
          </x14:cfRule>
          <xm:sqref>K96</xm:sqref>
        </x14:conditionalFormatting>
        <x14:conditionalFormatting xmlns:xm="http://schemas.microsoft.com/office/excel/2006/main">
          <x14:cfRule type="expression" priority="1939" id="{706D80E5-C93F-40CD-82F8-CE36E41EA708}">
            <xm:f>Sampling!$H$105="Yes"</xm:f>
            <x14:dxf>
              <font>
                <b/>
                <i val="0"/>
                <color theme="9"/>
              </font>
              <fill>
                <patternFill>
                  <bgColor theme="4"/>
                </patternFill>
              </fill>
            </x14:dxf>
          </x14:cfRule>
          <xm:sqref>K97</xm:sqref>
        </x14:conditionalFormatting>
        <x14:conditionalFormatting xmlns:xm="http://schemas.microsoft.com/office/excel/2006/main">
          <x14:cfRule type="expression" priority="1940" id="{1C400BD2-719E-4D95-B29D-640B33075FAE}">
            <xm:f>Sampling!$H$106="Yes"</xm:f>
            <x14:dxf>
              <font>
                <b/>
                <i val="0"/>
                <color theme="9"/>
              </font>
              <fill>
                <patternFill>
                  <bgColor theme="4"/>
                </patternFill>
              </fill>
            </x14:dxf>
          </x14:cfRule>
          <xm:sqref>K98</xm:sqref>
        </x14:conditionalFormatting>
        <x14:conditionalFormatting xmlns:xm="http://schemas.microsoft.com/office/excel/2006/main">
          <x14:cfRule type="expression" priority="1935" id="{CA20127F-1719-4B65-8025-D73487948023}">
            <xm:f>Sampling!$H$107="Yes"</xm:f>
            <x14:dxf>
              <font>
                <b/>
                <i val="0"/>
                <color theme="9"/>
              </font>
              <fill>
                <patternFill>
                  <bgColor theme="4"/>
                </patternFill>
              </fill>
            </x14:dxf>
          </x14:cfRule>
          <xm:sqref>K99</xm:sqref>
        </x14:conditionalFormatting>
        <x14:conditionalFormatting xmlns:xm="http://schemas.microsoft.com/office/excel/2006/main">
          <x14:cfRule type="expression" priority="1936" id="{166C2131-0CEE-4D38-B0D9-78986AD87190}">
            <xm:f>Sampling!$H$108="Yes"</xm:f>
            <x14:dxf>
              <font>
                <b/>
                <i val="0"/>
                <color theme="9"/>
              </font>
              <fill>
                <patternFill>
                  <bgColor theme="4"/>
                </patternFill>
              </fill>
            </x14:dxf>
          </x14:cfRule>
          <xm:sqref>K100</xm:sqref>
        </x14:conditionalFormatting>
        <x14:conditionalFormatting xmlns:xm="http://schemas.microsoft.com/office/excel/2006/main">
          <x14:cfRule type="expression" priority="1937" id="{74F2B668-8C0E-4E59-9D9A-E0056A77817F}">
            <xm:f>Sampling!$H$109="Yes"</xm:f>
            <x14:dxf>
              <font>
                <b/>
                <i val="0"/>
                <color theme="9"/>
              </font>
              <fill>
                <patternFill>
                  <bgColor theme="4"/>
                </patternFill>
              </fill>
            </x14:dxf>
          </x14:cfRule>
          <xm:sqref>K101</xm:sqref>
        </x14:conditionalFormatting>
        <x14:conditionalFormatting xmlns:xm="http://schemas.microsoft.com/office/excel/2006/main">
          <x14:cfRule type="expression" priority="1932" id="{E86D7E74-4910-4928-A6BD-C871F36F9197}">
            <xm:f>Sampling!$H$110="Yes"</xm:f>
            <x14:dxf>
              <font>
                <b/>
                <i val="0"/>
                <color theme="9"/>
              </font>
              <fill>
                <patternFill>
                  <bgColor theme="4"/>
                </patternFill>
              </fill>
            </x14:dxf>
          </x14:cfRule>
          <xm:sqref>K102</xm:sqref>
        </x14:conditionalFormatting>
        <x14:conditionalFormatting xmlns:xm="http://schemas.microsoft.com/office/excel/2006/main">
          <x14:cfRule type="expression" priority="1933" id="{64B805D4-E91E-40A6-9884-47654CCFD78E}">
            <xm:f>Sampling!$H$111="Yes"</xm:f>
            <x14:dxf>
              <font>
                <b/>
                <i val="0"/>
                <color theme="9"/>
              </font>
              <fill>
                <patternFill>
                  <bgColor theme="4"/>
                </patternFill>
              </fill>
            </x14:dxf>
          </x14:cfRule>
          <xm:sqref>K103</xm:sqref>
        </x14:conditionalFormatting>
        <x14:conditionalFormatting xmlns:xm="http://schemas.microsoft.com/office/excel/2006/main">
          <x14:cfRule type="expression" priority="1934" id="{BEB0DCE8-3C94-4B09-92C3-A50AC304CF65}">
            <xm:f>Sampling!$H$112="Yes"</xm:f>
            <x14:dxf>
              <font>
                <b/>
                <i val="0"/>
                <color theme="9"/>
              </font>
              <fill>
                <patternFill>
                  <bgColor theme="4"/>
                </patternFill>
              </fill>
            </x14:dxf>
          </x14:cfRule>
          <xm:sqref>K104</xm:sqref>
        </x14:conditionalFormatting>
        <x14:conditionalFormatting xmlns:xm="http://schemas.microsoft.com/office/excel/2006/main">
          <x14:cfRule type="expression" priority="1929" id="{DD851B99-9450-415B-B2AE-5543098379D0}">
            <xm:f>Sampling!$H$113="Yes"</xm:f>
            <x14:dxf>
              <font>
                <b/>
                <i val="0"/>
                <color theme="9"/>
              </font>
              <fill>
                <patternFill>
                  <bgColor theme="4"/>
                </patternFill>
              </fill>
            </x14:dxf>
          </x14:cfRule>
          <xm:sqref>K105</xm:sqref>
        </x14:conditionalFormatting>
        <x14:conditionalFormatting xmlns:xm="http://schemas.microsoft.com/office/excel/2006/main">
          <x14:cfRule type="expression" priority="1930" id="{8B874664-BD91-42A1-A223-5DC25B34E921}">
            <xm:f>Sampling!$H$114="Yes"</xm:f>
            <x14:dxf>
              <font>
                <b/>
                <i val="0"/>
                <color theme="9"/>
              </font>
              <fill>
                <patternFill>
                  <bgColor theme="4"/>
                </patternFill>
              </fill>
            </x14:dxf>
          </x14:cfRule>
          <xm:sqref>K106</xm:sqref>
        </x14:conditionalFormatting>
        <x14:conditionalFormatting xmlns:xm="http://schemas.microsoft.com/office/excel/2006/main">
          <x14:cfRule type="expression" priority="1931" id="{3B380A38-4E18-4669-9473-14EC05179A2B}">
            <xm:f>Sampling!$H$115="Yes"</xm:f>
            <x14:dxf>
              <font>
                <b/>
                <i val="0"/>
                <color theme="9"/>
              </font>
              <fill>
                <patternFill>
                  <bgColor theme="4"/>
                </patternFill>
              </fill>
            </x14:dxf>
          </x14:cfRule>
          <xm:sqref>K107</xm:sqref>
        </x14:conditionalFormatting>
        <x14:conditionalFormatting xmlns:xm="http://schemas.microsoft.com/office/excel/2006/main">
          <x14:cfRule type="expression" priority="1926" id="{1C7A804A-2B9E-48B8-9162-C0717236263E}">
            <xm:f>Sampling!$H$116="Yes"</xm:f>
            <x14:dxf>
              <font>
                <b/>
                <i val="0"/>
                <color theme="9"/>
              </font>
              <fill>
                <patternFill>
                  <bgColor theme="4"/>
                </patternFill>
              </fill>
            </x14:dxf>
          </x14:cfRule>
          <xm:sqref>K108</xm:sqref>
        </x14:conditionalFormatting>
        <x14:conditionalFormatting xmlns:xm="http://schemas.microsoft.com/office/excel/2006/main">
          <x14:cfRule type="expression" priority="1927" id="{04BA75B7-B46C-4FBA-8E33-D18ACC6FEF7B}">
            <xm:f>Sampling!$H$117="Yes"</xm:f>
            <x14:dxf>
              <font>
                <b/>
                <i val="0"/>
                <color theme="9"/>
              </font>
              <fill>
                <patternFill>
                  <bgColor theme="4"/>
                </patternFill>
              </fill>
            </x14:dxf>
          </x14:cfRule>
          <xm:sqref>K109</xm:sqref>
        </x14:conditionalFormatting>
        <x14:conditionalFormatting xmlns:xm="http://schemas.microsoft.com/office/excel/2006/main">
          <x14:cfRule type="expression" priority="1928" id="{DB9AC0E1-823F-4CC7-BFD2-9F0BD1B40354}">
            <xm:f>Sampling!$H$118="Yes"</xm:f>
            <x14:dxf>
              <font>
                <b/>
                <i val="0"/>
                <color theme="9"/>
              </font>
              <fill>
                <patternFill>
                  <bgColor theme="4"/>
                </patternFill>
              </fill>
            </x14:dxf>
          </x14:cfRule>
          <xm:sqref>K110</xm:sqref>
        </x14:conditionalFormatting>
        <x14:conditionalFormatting xmlns:xm="http://schemas.microsoft.com/office/excel/2006/main">
          <x14:cfRule type="expression" priority="1923" id="{597ED785-E4B3-43F6-B6E0-B1348A555307}">
            <xm:f>Sampling!$H$119="Yes"</xm:f>
            <x14:dxf>
              <font>
                <b/>
                <i val="0"/>
                <color theme="9"/>
              </font>
              <fill>
                <patternFill>
                  <bgColor theme="4"/>
                </patternFill>
              </fill>
            </x14:dxf>
          </x14:cfRule>
          <xm:sqref>K111</xm:sqref>
        </x14:conditionalFormatting>
        <x14:conditionalFormatting xmlns:xm="http://schemas.microsoft.com/office/excel/2006/main">
          <x14:cfRule type="expression" priority="1924" id="{B70D1593-D863-43D6-8E36-7ED20E70E6FF}">
            <xm:f>Sampling!$H$120="Yes"</xm:f>
            <x14:dxf>
              <font>
                <b/>
                <i val="0"/>
                <color theme="9"/>
              </font>
              <fill>
                <patternFill>
                  <bgColor theme="4"/>
                </patternFill>
              </fill>
            </x14:dxf>
          </x14:cfRule>
          <xm:sqref>K112</xm:sqref>
        </x14:conditionalFormatting>
        <x14:conditionalFormatting xmlns:xm="http://schemas.microsoft.com/office/excel/2006/main">
          <x14:cfRule type="expression" priority="1925" id="{D1049573-4816-4062-A41C-3B16C8C166D8}">
            <xm:f>Sampling!$H$121="Yes"</xm:f>
            <x14:dxf>
              <font>
                <b/>
                <i val="0"/>
                <color theme="9"/>
              </font>
              <fill>
                <patternFill>
                  <bgColor theme="4"/>
                </patternFill>
              </fill>
            </x14:dxf>
          </x14:cfRule>
          <xm:sqref>K113</xm:sqref>
        </x14:conditionalFormatting>
        <x14:conditionalFormatting xmlns:xm="http://schemas.microsoft.com/office/excel/2006/main">
          <x14:cfRule type="expression" priority="1920" id="{08DCABE9-8AD4-4627-B47C-3329CE94FA29}">
            <xm:f>Sampling!$H$122="Yes"</xm:f>
            <x14:dxf>
              <font>
                <b/>
                <i val="0"/>
                <color theme="9"/>
              </font>
              <fill>
                <patternFill>
                  <bgColor theme="4"/>
                </patternFill>
              </fill>
            </x14:dxf>
          </x14:cfRule>
          <xm:sqref>K114</xm:sqref>
        </x14:conditionalFormatting>
        <x14:conditionalFormatting xmlns:xm="http://schemas.microsoft.com/office/excel/2006/main">
          <x14:cfRule type="expression" priority="1921" id="{A39EC394-C8B1-4B23-94DE-74640E8EBCD7}">
            <xm:f>Sampling!$H$123="Yes"</xm:f>
            <x14:dxf>
              <font>
                <b/>
                <i val="0"/>
                <color theme="9"/>
              </font>
              <fill>
                <patternFill>
                  <bgColor theme="4"/>
                </patternFill>
              </fill>
            </x14:dxf>
          </x14:cfRule>
          <xm:sqref>K115</xm:sqref>
        </x14:conditionalFormatting>
        <x14:conditionalFormatting xmlns:xm="http://schemas.microsoft.com/office/excel/2006/main">
          <x14:cfRule type="expression" priority="1922" id="{F7D81106-192E-4214-8605-4F43BE86AFBA}">
            <xm:f>Sampling!$H$124="Yes"</xm:f>
            <x14:dxf>
              <font>
                <b/>
                <i val="0"/>
                <color theme="9"/>
              </font>
              <fill>
                <patternFill>
                  <bgColor theme="4"/>
                </patternFill>
              </fill>
            </x14:dxf>
          </x14:cfRule>
          <xm:sqref>K116</xm:sqref>
        </x14:conditionalFormatting>
        <x14:conditionalFormatting xmlns:xm="http://schemas.microsoft.com/office/excel/2006/main">
          <x14:cfRule type="expression" priority="1917" id="{C58E59CD-50E9-46C5-87D4-93FDF5F36A3E}">
            <xm:f>Sampling!$H$125="Yes"</xm:f>
            <x14:dxf>
              <font>
                <b/>
                <i val="0"/>
                <color theme="9"/>
              </font>
              <fill>
                <patternFill>
                  <bgColor theme="4"/>
                </patternFill>
              </fill>
            </x14:dxf>
          </x14:cfRule>
          <xm:sqref>K117</xm:sqref>
        </x14:conditionalFormatting>
        <x14:conditionalFormatting xmlns:xm="http://schemas.microsoft.com/office/excel/2006/main">
          <x14:cfRule type="expression" priority="1918" id="{AF60D61E-A4B4-482A-9CAB-A5704CCE4A5B}">
            <xm:f>Sampling!$H$126="Yes"</xm:f>
            <x14:dxf>
              <font>
                <b/>
                <i val="0"/>
                <color theme="9"/>
              </font>
              <fill>
                <patternFill>
                  <bgColor theme="4"/>
                </patternFill>
              </fill>
            </x14:dxf>
          </x14:cfRule>
          <xm:sqref>K118</xm:sqref>
        </x14:conditionalFormatting>
        <x14:conditionalFormatting xmlns:xm="http://schemas.microsoft.com/office/excel/2006/main">
          <x14:cfRule type="expression" priority="1919" id="{1945B6AF-C126-4496-8049-075E3F5AF53F}">
            <xm:f>Sampling!$H$127="Yes"</xm:f>
            <x14:dxf>
              <font>
                <b/>
                <i val="0"/>
                <color theme="9"/>
              </font>
              <fill>
                <patternFill>
                  <bgColor theme="4"/>
                </patternFill>
              </fill>
            </x14:dxf>
          </x14:cfRule>
          <xm:sqref>K119</xm:sqref>
        </x14:conditionalFormatting>
        <x14:conditionalFormatting xmlns:xm="http://schemas.microsoft.com/office/excel/2006/main">
          <x14:cfRule type="expression" priority="1776" id="{DD183494-829D-4C56-8DAC-674DB6ED9088}">
            <xm:f>Sampling!$H$128="Yes"</xm:f>
            <x14:dxf>
              <font>
                <b/>
                <i val="0"/>
                <color theme="9"/>
              </font>
              <fill>
                <patternFill>
                  <bgColor theme="4"/>
                </patternFill>
              </fill>
            </x14:dxf>
          </x14:cfRule>
          <xm:sqref>K120</xm:sqref>
        </x14:conditionalFormatting>
        <x14:conditionalFormatting xmlns:xm="http://schemas.microsoft.com/office/excel/2006/main">
          <x14:cfRule type="expression" priority="1777" id="{8643F582-1816-449E-8F8A-38F954D9180D}">
            <xm:f>Sampling!$H$129="Yes"</xm:f>
            <x14:dxf>
              <font>
                <b/>
                <i val="0"/>
                <color theme="9"/>
              </font>
              <fill>
                <patternFill>
                  <bgColor theme="4"/>
                </patternFill>
              </fill>
            </x14:dxf>
          </x14:cfRule>
          <xm:sqref>K121</xm:sqref>
        </x14:conditionalFormatting>
        <x14:conditionalFormatting xmlns:xm="http://schemas.microsoft.com/office/excel/2006/main">
          <x14:cfRule type="expression" priority="1778" id="{2BE11865-F666-400E-B553-78882F09E439}">
            <xm:f>Sampling!$H$130="Yes"</xm:f>
            <x14:dxf>
              <font>
                <b/>
                <i val="0"/>
                <color theme="9"/>
              </font>
              <fill>
                <patternFill>
                  <bgColor theme="4"/>
                </patternFill>
              </fill>
            </x14:dxf>
          </x14:cfRule>
          <xm:sqref>K122</xm:sqref>
        </x14:conditionalFormatting>
        <x14:conditionalFormatting xmlns:xm="http://schemas.microsoft.com/office/excel/2006/main">
          <x14:cfRule type="expression" priority="1773" id="{96D0C9D9-420A-4DB7-B6EE-C792C4869A14}">
            <xm:f>Sampling!$H$131="Yes"</xm:f>
            <x14:dxf>
              <font>
                <b/>
                <i val="0"/>
                <color theme="9"/>
              </font>
              <fill>
                <patternFill>
                  <bgColor theme="4"/>
                </patternFill>
              </fill>
            </x14:dxf>
          </x14:cfRule>
          <xm:sqref>K123</xm:sqref>
        </x14:conditionalFormatting>
        <x14:conditionalFormatting xmlns:xm="http://schemas.microsoft.com/office/excel/2006/main">
          <x14:cfRule type="expression" priority="1774" id="{4E068CE1-6487-4E72-BC18-CCA2D5895DB9}">
            <xm:f>Sampling!$H$132="Yes"</xm:f>
            <x14:dxf>
              <font>
                <b/>
                <i val="0"/>
                <color theme="9"/>
              </font>
              <fill>
                <patternFill>
                  <bgColor theme="4"/>
                </patternFill>
              </fill>
            </x14:dxf>
          </x14:cfRule>
          <xm:sqref>K124</xm:sqref>
        </x14:conditionalFormatting>
        <x14:conditionalFormatting xmlns:xm="http://schemas.microsoft.com/office/excel/2006/main">
          <x14:cfRule type="expression" priority="1775" id="{A3BEF4F5-BCD5-48B8-94DE-C6E3D35CE026}">
            <xm:f>Sampling!$H$133="Yes"</xm:f>
            <x14:dxf>
              <font>
                <b/>
                <i val="0"/>
                <color theme="9"/>
              </font>
              <fill>
                <patternFill>
                  <bgColor theme="4"/>
                </patternFill>
              </fill>
            </x14:dxf>
          </x14:cfRule>
          <xm:sqref>K125</xm:sqref>
        </x14:conditionalFormatting>
        <x14:conditionalFormatting xmlns:xm="http://schemas.microsoft.com/office/excel/2006/main">
          <x14:cfRule type="expression" priority="1770" id="{F9FFCD70-2D46-4141-887E-BE1560750426}">
            <xm:f>Sampling!$H$134="Yes"</xm:f>
            <x14:dxf>
              <font>
                <b/>
                <i val="0"/>
                <color theme="9"/>
              </font>
              <fill>
                <patternFill>
                  <bgColor theme="4"/>
                </patternFill>
              </fill>
            </x14:dxf>
          </x14:cfRule>
          <xm:sqref>K126</xm:sqref>
        </x14:conditionalFormatting>
        <x14:conditionalFormatting xmlns:xm="http://schemas.microsoft.com/office/excel/2006/main">
          <x14:cfRule type="expression" priority="1771" id="{EFE4E433-AE87-4732-A7FE-8C11BA6D1AEF}">
            <xm:f>Sampling!$H$135="Yes"</xm:f>
            <x14:dxf>
              <font>
                <b/>
                <i val="0"/>
                <color theme="9"/>
              </font>
              <fill>
                <patternFill>
                  <bgColor theme="4"/>
                </patternFill>
              </fill>
            </x14:dxf>
          </x14:cfRule>
          <xm:sqref>K127</xm:sqref>
        </x14:conditionalFormatting>
        <x14:conditionalFormatting xmlns:xm="http://schemas.microsoft.com/office/excel/2006/main">
          <x14:cfRule type="expression" priority="1772" id="{2C6C1020-31CF-4C69-A27A-B4437D493CCD}">
            <xm:f>Sampling!$H$136="Yes"</xm:f>
            <x14:dxf>
              <font>
                <b/>
                <i val="0"/>
                <color theme="9"/>
              </font>
              <fill>
                <patternFill>
                  <bgColor theme="4"/>
                </patternFill>
              </fill>
            </x14:dxf>
          </x14:cfRule>
          <xm:sqref>K128</xm:sqref>
        </x14:conditionalFormatting>
        <x14:conditionalFormatting xmlns:xm="http://schemas.microsoft.com/office/excel/2006/main">
          <x14:cfRule type="expression" priority="1767" id="{ECD41975-C851-4218-93BF-01F0FDCC95B0}">
            <xm:f>Sampling!$H$137="Yes"</xm:f>
            <x14:dxf>
              <font>
                <b/>
                <i val="0"/>
                <color theme="9"/>
              </font>
              <fill>
                <patternFill>
                  <bgColor theme="4"/>
                </patternFill>
              </fill>
            </x14:dxf>
          </x14:cfRule>
          <xm:sqref>K129</xm:sqref>
        </x14:conditionalFormatting>
        <x14:conditionalFormatting xmlns:xm="http://schemas.microsoft.com/office/excel/2006/main">
          <x14:cfRule type="expression" priority="1768" id="{C14F37B0-D5F7-490E-B09B-8312C1DF4841}">
            <xm:f>Sampling!$H$138="Yes"</xm:f>
            <x14:dxf>
              <font>
                <b/>
                <i val="0"/>
                <color theme="9"/>
              </font>
              <fill>
                <patternFill>
                  <bgColor theme="4"/>
                </patternFill>
              </fill>
            </x14:dxf>
          </x14:cfRule>
          <xm:sqref>K130</xm:sqref>
        </x14:conditionalFormatting>
        <x14:conditionalFormatting xmlns:xm="http://schemas.microsoft.com/office/excel/2006/main">
          <x14:cfRule type="expression" priority="1769" id="{56046499-D10B-4547-9AD0-3D34151C75EB}">
            <xm:f>Sampling!$H$139="Yes"</xm:f>
            <x14:dxf>
              <font>
                <b/>
                <i val="0"/>
                <color theme="9"/>
              </font>
              <fill>
                <patternFill>
                  <bgColor theme="4"/>
                </patternFill>
              </fill>
            </x14:dxf>
          </x14:cfRule>
          <xm:sqref>K131</xm:sqref>
        </x14:conditionalFormatting>
        <x14:conditionalFormatting xmlns:xm="http://schemas.microsoft.com/office/excel/2006/main">
          <x14:cfRule type="expression" priority="1764" id="{BE2D7D8D-F0E5-4E6F-853B-0C09B60D7088}">
            <xm:f>Sampling!$H$140="Yes"</xm:f>
            <x14:dxf>
              <font>
                <b/>
                <i val="0"/>
                <color theme="9"/>
              </font>
              <fill>
                <patternFill>
                  <bgColor theme="4"/>
                </patternFill>
              </fill>
            </x14:dxf>
          </x14:cfRule>
          <xm:sqref>K132</xm:sqref>
        </x14:conditionalFormatting>
        <x14:conditionalFormatting xmlns:xm="http://schemas.microsoft.com/office/excel/2006/main">
          <x14:cfRule type="expression" priority="1765" id="{02DA2FB7-63E4-44CE-B459-CB12F91C9C93}">
            <xm:f>Sampling!$H$141="Yes"</xm:f>
            <x14:dxf>
              <font>
                <b/>
                <i val="0"/>
                <color theme="9"/>
              </font>
              <fill>
                <patternFill>
                  <bgColor theme="4"/>
                </patternFill>
              </fill>
            </x14:dxf>
          </x14:cfRule>
          <xm:sqref>K133</xm:sqref>
        </x14:conditionalFormatting>
        <x14:conditionalFormatting xmlns:xm="http://schemas.microsoft.com/office/excel/2006/main">
          <x14:cfRule type="expression" priority="1766" id="{C7900C04-7AC4-4D0E-A44D-9383A5A5E57E}">
            <xm:f>Sampling!$H$142="Yes"</xm:f>
            <x14:dxf>
              <font>
                <b/>
                <i val="0"/>
                <color theme="9"/>
              </font>
              <fill>
                <patternFill>
                  <bgColor theme="4"/>
                </patternFill>
              </fill>
            </x14:dxf>
          </x14:cfRule>
          <xm:sqref>K134</xm:sqref>
        </x14:conditionalFormatting>
        <x14:conditionalFormatting xmlns:xm="http://schemas.microsoft.com/office/excel/2006/main">
          <x14:cfRule type="expression" priority="1761" id="{E3DEB235-21ED-43B4-902B-A4B4B49F3C28}">
            <xm:f>Sampling!$H$143="Yes"</xm:f>
            <x14:dxf>
              <font>
                <b/>
                <i val="0"/>
                <color theme="9"/>
              </font>
              <fill>
                <patternFill>
                  <bgColor theme="4"/>
                </patternFill>
              </fill>
            </x14:dxf>
          </x14:cfRule>
          <xm:sqref>K135</xm:sqref>
        </x14:conditionalFormatting>
        <x14:conditionalFormatting xmlns:xm="http://schemas.microsoft.com/office/excel/2006/main">
          <x14:cfRule type="expression" priority="1762" id="{E17CD2A9-E661-49B8-A7A4-267AE0C342A4}">
            <xm:f>Sampling!$H$144="Yes"</xm:f>
            <x14:dxf>
              <font>
                <b/>
                <i val="0"/>
                <color theme="9"/>
              </font>
              <fill>
                <patternFill>
                  <bgColor theme="4"/>
                </patternFill>
              </fill>
            </x14:dxf>
          </x14:cfRule>
          <xm:sqref>K136</xm:sqref>
        </x14:conditionalFormatting>
        <x14:conditionalFormatting xmlns:xm="http://schemas.microsoft.com/office/excel/2006/main">
          <x14:cfRule type="expression" priority="1763" id="{96196896-DAB8-428F-AED0-F24FE2D348D2}">
            <xm:f>Sampling!$H$145="Yes"</xm:f>
            <x14:dxf>
              <font>
                <b/>
                <i val="0"/>
                <color theme="9"/>
              </font>
              <fill>
                <patternFill>
                  <bgColor theme="4"/>
                </patternFill>
              </fill>
            </x14:dxf>
          </x14:cfRule>
          <xm:sqref>K137</xm:sqref>
        </x14:conditionalFormatting>
        <x14:conditionalFormatting xmlns:xm="http://schemas.microsoft.com/office/excel/2006/main">
          <x14:cfRule type="expression" priority="1758" id="{324C1CD3-A7C1-4F51-BEC4-514E03BC7C90}">
            <xm:f>Sampling!$H$146="Yes"</xm:f>
            <x14:dxf>
              <font>
                <b/>
                <i val="0"/>
                <color theme="9"/>
              </font>
              <fill>
                <patternFill>
                  <bgColor theme="4"/>
                </patternFill>
              </fill>
            </x14:dxf>
          </x14:cfRule>
          <xm:sqref>K138</xm:sqref>
        </x14:conditionalFormatting>
        <x14:conditionalFormatting xmlns:xm="http://schemas.microsoft.com/office/excel/2006/main">
          <x14:cfRule type="expression" priority="1759" id="{053EC039-147C-4AF3-9F7F-15F69FE3CF17}">
            <xm:f>Sampling!$H$147="Yes"</xm:f>
            <x14:dxf>
              <font>
                <b/>
                <i val="0"/>
                <color theme="9"/>
              </font>
              <fill>
                <patternFill>
                  <bgColor theme="4"/>
                </patternFill>
              </fill>
            </x14:dxf>
          </x14:cfRule>
          <xm:sqref>K139</xm:sqref>
        </x14:conditionalFormatting>
        <x14:conditionalFormatting xmlns:xm="http://schemas.microsoft.com/office/excel/2006/main">
          <x14:cfRule type="expression" priority="1760" id="{FCF39960-91AB-4217-860D-0BC0DC3C3E6A}">
            <xm:f>Sampling!$H$148="Yes"</xm:f>
            <x14:dxf>
              <font>
                <b/>
                <i val="0"/>
                <color theme="9"/>
              </font>
              <fill>
                <patternFill>
                  <bgColor theme="4"/>
                </patternFill>
              </fill>
            </x14:dxf>
          </x14:cfRule>
          <xm:sqref>K140</xm:sqref>
        </x14:conditionalFormatting>
        <x14:conditionalFormatting xmlns:xm="http://schemas.microsoft.com/office/excel/2006/main">
          <x14:cfRule type="expression" priority="1755" id="{0E370D92-F95A-4A8E-8EB4-7507DA7B7B8F}">
            <xm:f>Sampling!$H$149="Yes"</xm:f>
            <x14:dxf>
              <font>
                <b/>
                <i val="0"/>
                <color theme="9"/>
              </font>
              <fill>
                <patternFill>
                  <bgColor theme="4"/>
                </patternFill>
              </fill>
            </x14:dxf>
          </x14:cfRule>
          <xm:sqref>K141</xm:sqref>
        </x14:conditionalFormatting>
        <x14:conditionalFormatting xmlns:xm="http://schemas.microsoft.com/office/excel/2006/main">
          <x14:cfRule type="expression" priority="1756" id="{FFB1D14F-A9D4-4CEE-A2A5-6A5FA23CDB28}">
            <xm:f>Sampling!$H$150="Yes"</xm:f>
            <x14:dxf>
              <font>
                <b/>
                <i val="0"/>
                <color theme="9"/>
              </font>
              <fill>
                <patternFill>
                  <bgColor theme="4"/>
                </patternFill>
              </fill>
            </x14:dxf>
          </x14:cfRule>
          <xm:sqref>K142</xm:sqref>
        </x14:conditionalFormatting>
        <x14:conditionalFormatting xmlns:xm="http://schemas.microsoft.com/office/excel/2006/main">
          <x14:cfRule type="expression" priority="1757" id="{147EC245-7004-4711-B749-423BFE3E84ED}">
            <xm:f>Sampling!$H$151="Yes"</xm:f>
            <x14:dxf>
              <font>
                <b/>
                <i val="0"/>
                <color theme="9"/>
              </font>
              <fill>
                <patternFill>
                  <bgColor theme="4"/>
                </patternFill>
              </fill>
            </x14:dxf>
          </x14:cfRule>
          <xm:sqref>K143</xm:sqref>
        </x14:conditionalFormatting>
        <x14:conditionalFormatting xmlns:xm="http://schemas.microsoft.com/office/excel/2006/main">
          <x14:cfRule type="expression" priority="1752" id="{CDD798D3-4D53-4213-8635-5533E73416F8}">
            <xm:f>Sampling!$H$152="Yes"</xm:f>
            <x14:dxf>
              <font>
                <b/>
                <i val="0"/>
                <color theme="9"/>
              </font>
              <fill>
                <patternFill>
                  <bgColor theme="4"/>
                </patternFill>
              </fill>
            </x14:dxf>
          </x14:cfRule>
          <xm:sqref>K144</xm:sqref>
        </x14:conditionalFormatting>
        <x14:conditionalFormatting xmlns:xm="http://schemas.microsoft.com/office/excel/2006/main">
          <x14:cfRule type="expression" priority="1753" id="{2661E836-BA01-4083-A00F-3881118B634E}">
            <xm:f>Sampling!$H$153="Yes"</xm:f>
            <x14:dxf>
              <font>
                <b/>
                <i val="0"/>
                <color theme="9"/>
              </font>
              <fill>
                <patternFill>
                  <bgColor theme="4"/>
                </patternFill>
              </fill>
            </x14:dxf>
          </x14:cfRule>
          <xm:sqref>K145</xm:sqref>
        </x14:conditionalFormatting>
        <x14:conditionalFormatting xmlns:xm="http://schemas.microsoft.com/office/excel/2006/main">
          <x14:cfRule type="expression" priority="1754" id="{A8BAC0F4-3EF2-437C-9EEC-9953ED224406}">
            <xm:f>Sampling!$H$154="Yes"</xm:f>
            <x14:dxf>
              <font>
                <b/>
                <i val="0"/>
                <color theme="9"/>
              </font>
              <fill>
                <patternFill>
                  <bgColor theme="4"/>
                </patternFill>
              </fill>
            </x14:dxf>
          </x14:cfRule>
          <xm:sqref>K146</xm:sqref>
        </x14:conditionalFormatting>
        <x14:conditionalFormatting xmlns:xm="http://schemas.microsoft.com/office/excel/2006/main">
          <x14:cfRule type="expression" priority="1749" id="{AE3F3E6C-73AC-4216-9787-44737667C9B2}">
            <xm:f>Sampling!$H$155="Yes"</xm:f>
            <x14:dxf>
              <font>
                <b/>
                <i val="0"/>
                <color theme="9"/>
              </font>
              <fill>
                <patternFill>
                  <bgColor theme="4"/>
                </patternFill>
              </fill>
            </x14:dxf>
          </x14:cfRule>
          <xm:sqref>K147</xm:sqref>
        </x14:conditionalFormatting>
        <x14:conditionalFormatting xmlns:xm="http://schemas.microsoft.com/office/excel/2006/main">
          <x14:cfRule type="expression" priority="1750" id="{2C79D4F6-0EC5-4587-AF3F-F0C8FF22943F}">
            <xm:f>Sampling!$H$156="Yes"</xm:f>
            <x14:dxf>
              <font>
                <b/>
                <i val="0"/>
                <color theme="9"/>
              </font>
              <fill>
                <patternFill>
                  <bgColor theme="4"/>
                </patternFill>
              </fill>
            </x14:dxf>
          </x14:cfRule>
          <xm:sqref>K148</xm:sqref>
        </x14:conditionalFormatting>
        <x14:conditionalFormatting xmlns:xm="http://schemas.microsoft.com/office/excel/2006/main">
          <x14:cfRule type="expression" priority="1751" id="{F343D73C-975D-4FB9-9C44-D1AF04AAD34C}">
            <xm:f>Sampling!$H$157="Yes"</xm:f>
            <x14:dxf>
              <font>
                <b/>
                <i val="0"/>
                <color theme="9"/>
              </font>
              <fill>
                <patternFill>
                  <bgColor theme="4"/>
                </patternFill>
              </fill>
            </x14:dxf>
          </x14:cfRule>
          <xm:sqref>K149</xm:sqref>
        </x14:conditionalFormatting>
        <x14:conditionalFormatting xmlns:xm="http://schemas.microsoft.com/office/excel/2006/main">
          <x14:cfRule type="expression" priority="1596" id="{292F97F5-ED09-4B1C-96EB-7973FF96B01A}">
            <xm:f>Sampling!$H$158="Yes"</xm:f>
            <x14:dxf>
              <font>
                <b/>
                <i val="0"/>
                <color theme="9"/>
              </font>
              <fill>
                <patternFill>
                  <bgColor theme="4"/>
                </patternFill>
              </fill>
            </x14:dxf>
          </x14:cfRule>
          <xm:sqref>K150</xm:sqref>
        </x14:conditionalFormatting>
        <x14:conditionalFormatting xmlns:xm="http://schemas.microsoft.com/office/excel/2006/main">
          <x14:cfRule type="expression" priority="1597" id="{4B657BEA-CCF6-479A-93DA-E7ABA02F1931}">
            <xm:f>Sampling!$H$159="Yes"</xm:f>
            <x14:dxf>
              <font>
                <b/>
                <i val="0"/>
                <color theme="9"/>
              </font>
              <fill>
                <patternFill>
                  <bgColor theme="4"/>
                </patternFill>
              </fill>
            </x14:dxf>
          </x14:cfRule>
          <xm:sqref>K151</xm:sqref>
        </x14:conditionalFormatting>
        <x14:conditionalFormatting xmlns:xm="http://schemas.microsoft.com/office/excel/2006/main">
          <x14:cfRule type="expression" priority="1598" id="{F3436DDF-9886-40CF-B294-C48696238748}">
            <xm:f>Sampling!$H$160="Yes"</xm:f>
            <x14:dxf>
              <font>
                <b/>
                <i val="0"/>
                <color theme="9"/>
              </font>
              <fill>
                <patternFill>
                  <bgColor theme="4"/>
                </patternFill>
              </fill>
            </x14:dxf>
          </x14:cfRule>
          <xm:sqref>K152</xm:sqref>
        </x14:conditionalFormatting>
        <x14:conditionalFormatting xmlns:xm="http://schemas.microsoft.com/office/excel/2006/main">
          <x14:cfRule type="expression" priority="1593" id="{5A6BD5BA-DFC8-48C5-9E68-A8EAD4D57993}">
            <xm:f>Sampling!$H$161="Yes"</xm:f>
            <x14:dxf>
              <font>
                <b/>
                <i val="0"/>
                <color theme="9"/>
              </font>
              <fill>
                <patternFill>
                  <bgColor theme="4"/>
                </patternFill>
              </fill>
            </x14:dxf>
          </x14:cfRule>
          <xm:sqref>K153</xm:sqref>
        </x14:conditionalFormatting>
        <x14:conditionalFormatting xmlns:xm="http://schemas.microsoft.com/office/excel/2006/main">
          <x14:cfRule type="expression" priority="1594" id="{ACE4E369-FBD7-4EC0-A548-81D78FA1DB5E}">
            <xm:f>Sampling!$H$162="Yes"</xm:f>
            <x14:dxf>
              <font>
                <b/>
                <i val="0"/>
                <color theme="9"/>
              </font>
              <fill>
                <patternFill>
                  <bgColor theme="4"/>
                </patternFill>
              </fill>
            </x14:dxf>
          </x14:cfRule>
          <xm:sqref>K154</xm:sqref>
        </x14:conditionalFormatting>
        <x14:conditionalFormatting xmlns:xm="http://schemas.microsoft.com/office/excel/2006/main">
          <x14:cfRule type="expression" priority="1595" id="{E4A29905-E7AA-432E-B14E-8429E20262CD}">
            <xm:f>Sampling!$H$163="Yes"</xm:f>
            <x14:dxf>
              <font>
                <b/>
                <i val="0"/>
                <color theme="9"/>
              </font>
              <fill>
                <patternFill>
                  <bgColor theme="4"/>
                </patternFill>
              </fill>
            </x14:dxf>
          </x14:cfRule>
          <xm:sqref>K155</xm:sqref>
        </x14:conditionalFormatting>
        <x14:conditionalFormatting xmlns:xm="http://schemas.microsoft.com/office/excel/2006/main">
          <x14:cfRule type="expression" priority="1590" id="{20A498FC-AE15-4597-9161-896E079AD3A1}">
            <xm:f>Sampling!$H$164="Yes"</xm:f>
            <x14:dxf>
              <font>
                <b/>
                <i val="0"/>
                <color theme="9"/>
              </font>
              <fill>
                <patternFill>
                  <bgColor theme="4"/>
                </patternFill>
              </fill>
            </x14:dxf>
          </x14:cfRule>
          <xm:sqref>K156</xm:sqref>
        </x14:conditionalFormatting>
        <x14:conditionalFormatting xmlns:xm="http://schemas.microsoft.com/office/excel/2006/main">
          <x14:cfRule type="expression" priority="1591" id="{1833E7C8-6822-41C2-A563-623B5A2D9315}">
            <xm:f>Sampling!$H$165="Yes"</xm:f>
            <x14:dxf>
              <font>
                <b/>
                <i val="0"/>
                <color theme="9"/>
              </font>
              <fill>
                <patternFill>
                  <bgColor theme="4"/>
                </patternFill>
              </fill>
            </x14:dxf>
          </x14:cfRule>
          <xm:sqref>K157</xm:sqref>
        </x14:conditionalFormatting>
        <x14:conditionalFormatting xmlns:xm="http://schemas.microsoft.com/office/excel/2006/main">
          <x14:cfRule type="expression" priority="1592" id="{F266F0DB-3FFA-4936-B45A-C7775F0ED25A}">
            <xm:f>Sampling!$H$166="Yes"</xm:f>
            <x14:dxf>
              <font>
                <b/>
                <i val="0"/>
                <color theme="9"/>
              </font>
              <fill>
                <patternFill>
                  <bgColor theme="4"/>
                </patternFill>
              </fill>
            </x14:dxf>
          </x14:cfRule>
          <xm:sqref>K158</xm:sqref>
        </x14:conditionalFormatting>
        <x14:conditionalFormatting xmlns:xm="http://schemas.microsoft.com/office/excel/2006/main">
          <x14:cfRule type="expression" priority="1587" id="{837E7D0A-F7E8-42C2-B3D3-B5946EFC4E7E}">
            <xm:f>Sampling!$H$167="Yes"</xm:f>
            <x14:dxf>
              <font>
                <b/>
                <i val="0"/>
                <color theme="9"/>
              </font>
              <fill>
                <patternFill>
                  <bgColor theme="4"/>
                </patternFill>
              </fill>
            </x14:dxf>
          </x14:cfRule>
          <xm:sqref>K159</xm:sqref>
        </x14:conditionalFormatting>
        <x14:conditionalFormatting xmlns:xm="http://schemas.microsoft.com/office/excel/2006/main">
          <x14:cfRule type="expression" priority="1588" id="{A6B93A15-8305-4ED9-8EF4-F6CB4E55593E}">
            <xm:f>Sampling!$H$168="Yes"</xm:f>
            <x14:dxf>
              <font>
                <b/>
                <i val="0"/>
                <color theme="9"/>
              </font>
              <fill>
                <patternFill>
                  <bgColor theme="4"/>
                </patternFill>
              </fill>
            </x14:dxf>
          </x14:cfRule>
          <xm:sqref>K160</xm:sqref>
        </x14:conditionalFormatting>
        <x14:conditionalFormatting xmlns:xm="http://schemas.microsoft.com/office/excel/2006/main">
          <x14:cfRule type="expression" priority="1589" id="{25DD7112-DA95-404B-A2FC-520E72800ED5}">
            <xm:f>Sampling!$H$169="Yes"</xm:f>
            <x14:dxf>
              <font>
                <b/>
                <i val="0"/>
                <color theme="9"/>
              </font>
              <fill>
                <patternFill>
                  <bgColor theme="4"/>
                </patternFill>
              </fill>
            </x14:dxf>
          </x14:cfRule>
          <xm:sqref>K161</xm:sqref>
        </x14:conditionalFormatting>
        <x14:conditionalFormatting xmlns:xm="http://schemas.microsoft.com/office/excel/2006/main">
          <x14:cfRule type="expression" priority="1584" id="{768BF1BD-93BF-4CA8-A87C-D56269A76CCF}">
            <xm:f>Sampling!$H$170="Yes"</xm:f>
            <x14:dxf>
              <font>
                <b/>
                <i val="0"/>
                <color theme="9"/>
              </font>
              <fill>
                <patternFill>
                  <bgColor theme="4"/>
                </patternFill>
              </fill>
            </x14:dxf>
          </x14:cfRule>
          <xm:sqref>K162</xm:sqref>
        </x14:conditionalFormatting>
        <x14:conditionalFormatting xmlns:xm="http://schemas.microsoft.com/office/excel/2006/main">
          <x14:cfRule type="expression" priority="1585" id="{C9E472C3-F801-4398-AE29-4E04DBF06F12}">
            <xm:f>Sampling!$H$171="Yes"</xm:f>
            <x14:dxf>
              <font>
                <b/>
                <i val="0"/>
                <color theme="9"/>
              </font>
              <fill>
                <patternFill>
                  <bgColor theme="4"/>
                </patternFill>
              </fill>
            </x14:dxf>
          </x14:cfRule>
          <xm:sqref>K163</xm:sqref>
        </x14:conditionalFormatting>
        <x14:conditionalFormatting xmlns:xm="http://schemas.microsoft.com/office/excel/2006/main">
          <x14:cfRule type="expression" priority="1586" id="{3D7E4BBF-9B18-4E6F-8C28-7898037D8EAA}">
            <xm:f>Sampling!$H$172="Yes"</xm:f>
            <x14:dxf>
              <font>
                <b/>
                <i val="0"/>
                <color theme="9"/>
              </font>
              <fill>
                <patternFill>
                  <bgColor theme="4"/>
                </patternFill>
              </fill>
            </x14:dxf>
          </x14:cfRule>
          <xm:sqref>K164</xm:sqref>
        </x14:conditionalFormatting>
        <x14:conditionalFormatting xmlns:xm="http://schemas.microsoft.com/office/excel/2006/main">
          <x14:cfRule type="expression" priority="1581" id="{B99B4FDE-BCD8-4FE8-A3CB-360FFFA61C9D}">
            <xm:f>Sampling!$H$173="Yes"</xm:f>
            <x14:dxf>
              <font>
                <b/>
                <i val="0"/>
                <color theme="9"/>
              </font>
              <fill>
                <patternFill>
                  <bgColor theme="4"/>
                </patternFill>
              </fill>
            </x14:dxf>
          </x14:cfRule>
          <xm:sqref>K165</xm:sqref>
        </x14:conditionalFormatting>
        <x14:conditionalFormatting xmlns:xm="http://schemas.microsoft.com/office/excel/2006/main">
          <x14:cfRule type="expression" priority="1582" id="{CD608B55-0934-4E7F-8A49-075BEEE26582}">
            <xm:f>Sampling!$H$174="Yes"</xm:f>
            <x14:dxf>
              <font>
                <b/>
                <i val="0"/>
                <color theme="9"/>
              </font>
              <fill>
                <patternFill>
                  <bgColor theme="4"/>
                </patternFill>
              </fill>
            </x14:dxf>
          </x14:cfRule>
          <xm:sqref>K166</xm:sqref>
        </x14:conditionalFormatting>
        <x14:conditionalFormatting xmlns:xm="http://schemas.microsoft.com/office/excel/2006/main">
          <x14:cfRule type="expression" priority="1583" id="{16EA877C-48DA-47EA-8EBF-EB213CC28BFE}">
            <xm:f>Sampling!$H$175="Yes"</xm:f>
            <x14:dxf>
              <font>
                <b/>
                <i val="0"/>
                <color theme="9"/>
              </font>
              <fill>
                <patternFill>
                  <bgColor theme="4"/>
                </patternFill>
              </fill>
            </x14:dxf>
          </x14:cfRule>
          <xm:sqref>K167</xm:sqref>
        </x14:conditionalFormatting>
        <x14:conditionalFormatting xmlns:xm="http://schemas.microsoft.com/office/excel/2006/main">
          <x14:cfRule type="expression" priority="1578" id="{028E2EB5-F520-4865-832B-FF0498AFD73E}">
            <xm:f>Sampling!$H$176="Yes"</xm:f>
            <x14:dxf>
              <font>
                <b/>
                <i val="0"/>
                <color theme="9"/>
              </font>
              <fill>
                <patternFill>
                  <bgColor theme="4"/>
                </patternFill>
              </fill>
            </x14:dxf>
          </x14:cfRule>
          <xm:sqref>K168</xm:sqref>
        </x14:conditionalFormatting>
        <x14:conditionalFormatting xmlns:xm="http://schemas.microsoft.com/office/excel/2006/main">
          <x14:cfRule type="expression" priority="1579" id="{F7CC9C1F-C4D3-43B0-A25C-B4F42F951C43}">
            <xm:f>Sampling!$H$177="Yes"</xm:f>
            <x14:dxf>
              <font>
                <b/>
                <i val="0"/>
                <color theme="9"/>
              </font>
              <fill>
                <patternFill>
                  <bgColor theme="4"/>
                </patternFill>
              </fill>
            </x14:dxf>
          </x14:cfRule>
          <xm:sqref>K169</xm:sqref>
        </x14:conditionalFormatting>
        <x14:conditionalFormatting xmlns:xm="http://schemas.microsoft.com/office/excel/2006/main">
          <x14:cfRule type="expression" priority="1580" id="{02EADFCE-574E-457F-AC05-67B4034DD454}">
            <xm:f>Sampling!$H$178="Yes"</xm:f>
            <x14:dxf>
              <font>
                <b/>
                <i val="0"/>
                <color theme="9"/>
              </font>
              <fill>
                <patternFill>
                  <bgColor theme="4"/>
                </patternFill>
              </fill>
            </x14:dxf>
          </x14:cfRule>
          <xm:sqref>K170</xm:sqref>
        </x14:conditionalFormatting>
        <x14:conditionalFormatting xmlns:xm="http://schemas.microsoft.com/office/excel/2006/main">
          <x14:cfRule type="expression" priority="1575" id="{99E3FE41-5BC8-4E0B-9464-61E1644352E9}">
            <xm:f>Sampling!$H$179="Yes"</xm:f>
            <x14:dxf>
              <font>
                <b/>
                <i val="0"/>
                <color theme="9"/>
              </font>
              <fill>
                <patternFill>
                  <bgColor theme="4"/>
                </patternFill>
              </fill>
            </x14:dxf>
          </x14:cfRule>
          <xm:sqref>K171</xm:sqref>
        </x14:conditionalFormatting>
        <x14:conditionalFormatting xmlns:xm="http://schemas.microsoft.com/office/excel/2006/main">
          <x14:cfRule type="expression" priority="1576" id="{80478600-EC23-4AF5-8FC0-A710E2E30042}">
            <xm:f>Sampling!$H$180="Yes"</xm:f>
            <x14:dxf>
              <font>
                <b/>
                <i val="0"/>
                <color theme="9"/>
              </font>
              <fill>
                <patternFill>
                  <bgColor theme="4"/>
                </patternFill>
              </fill>
            </x14:dxf>
          </x14:cfRule>
          <xm:sqref>K172</xm:sqref>
        </x14:conditionalFormatting>
        <x14:conditionalFormatting xmlns:xm="http://schemas.microsoft.com/office/excel/2006/main">
          <x14:cfRule type="expression" priority="1577" id="{D01C150A-3B83-4A5A-B89C-8443D0236793}">
            <xm:f>Sampling!$H$181="Yes"</xm:f>
            <x14:dxf>
              <font>
                <b/>
                <i val="0"/>
                <color theme="9"/>
              </font>
              <fill>
                <patternFill>
                  <bgColor theme="4"/>
                </patternFill>
              </fill>
            </x14:dxf>
          </x14:cfRule>
          <xm:sqref>K173</xm:sqref>
        </x14:conditionalFormatting>
        <x14:conditionalFormatting xmlns:xm="http://schemas.microsoft.com/office/excel/2006/main">
          <x14:cfRule type="expression" priority="1572" id="{A6C37A3E-49E3-4326-829B-8948512EF58A}">
            <xm:f>Sampling!$H$182="Yes"</xm:f>
            <x14:dxf>
              <font>
                <b/>
                <i val="0"/>
                <color theme="9"/>
              </font>
              <fill>
                <patternFill>
                  <bgColor theme="4"/>
                </patternFill>
              </fill>
            </x14:dxf>
          </x14:cfRule>
          <xm:sqref>K174</xm:sqref>
        </x14:conditionalFormatting>
        <x14:conditionalFormatting xmlns:xm="http://schemas.microsoft.com/office/excel/2006/main">
          <x14:cfRule type="expression" priority="1573" id="{4F7F7841-89BA-4F16-841D-E87851C564BE}">
            <xm:f>Sampling!$H$183="Yes"</xm:f>
            <x14:dxf>
              <font>
                <b/>
                <i val="0"/>
                <color theme="9"/>
              </font>
              <fill>
                <patternFill>
                  <bgColor theme="4"/>
                </patternFill>
              </fill>
            </x14:dxf>
          </x14:cfRule>
          <xm:sqref>K175</xm:sqref>
        </x14:conditionalFormatting>
        <x14:conditionalFormatting xmlns:xm="http://schemas.microsoft.com/office/excel/2006/main">
          <x14:cfRule type="expression" priority="1574" id="{F138CDD8-B522-44A3-830E-99D087C7900D}">
            <xm:f>Sampling!$H$184="Yes"</xm:f>
            <x14:dxf>
              <font>
                <b/>
                <i val="0"/>
                <color theme="9"/>
              </font>
              <fill>
                <patternFill>
                  <bgColor theme="4"/>
                </patternFill>
              </fill>
            </x14:dxf>
          </x14:cfRule>
          <xm:sqref>K176</xm:sqref>
        </x14:conditionalFormatting>
        <x14:conditionalFormatting xmlns:xm="http://schemas.microsoft.com/office/excel/2006/main">
          <x14:cfRule type="expression" priority="1569" id="{4FF583A4-1804-4CBA-AA6F-9CBD2CC6C230}">
            <xm:f>Sampling!$H$185="Yes"</xm:f>
            <x14:dxf>
              <font>
                <b/>
                <i val="0"/>
                <color theme="9"/>
              </font>
              <fill>
                <patternFill>
                  <bgColor theme="4"/>
                </patternFill>
              </fill>
            </x14:dxf>
          </x14:cfRule>
          <xm:sqref>K177</xm:sqref>
        </x14:conditionalFormatting>
        <x14:conditionalFormatting xmlns:xm="http://schemas.microsoft.com/office/excel/2006/main">
          <x14:cfRule type="expression" priority="1570" id="{C4D7DA26-D613-45DF-BB87-81506A9AD4FF}">
            <xm:f>Sampling!$H$186="Yes"</xm:f>
            <x14:dxf>
              <font>
                <b/>
                <i val="0"/>
                <color theme="9"/>
              </font>
              <fill>
                <patternFill>
                  <bgColor theme="4"/>
                </patternFill>
              </fill>
            </x14:dxf>
          </x14:cfRule>
          <xm:sqref>K178</xm:sqref>
        </x14:conditionalFormatting>
        <x14:conditionalFormatting xmlns:xm="http://schemas.microsoft.com/office/excel/2006/main">
          <x14:cfRule type="expression" priority="1571" id="{3300566C-FD5A-40D7-8008-A7EF08EE2E41}">
            <xm:f>Sampling!$H$187="Yes"</xm:f>
            <x14:dxf>
              <font>
                <b/>
                <i val="0"/>
                <color theme="9"/>
              </font>
              <fill>
                <patternFill>
                  <bgColor theme="4"/>
                </patternFill>
              </fill>
            </x14:dxf>
          </x14:cfRule>
          <xm:sqref>K179</xm:sqref>
        </x14:conditionalFormatting>
        <x14:conditionalFormatting xmlns:xm="http://schemas.microsoft.com/office/excel/2006/main">
          <x14:cfRule type="expression" priority="1416" id="{62A531F1-ADD1-4A2B-ABEA-5845FDE0E175}">
            <xm:f>Sampling!$H$188="Yes"</xm:f>
            <x14:dxf>
              <font>
                <b/>
                <i val="0"/>
                <color theme="9"/>
              </font>
              <fill>
                <patternFill>
                  <bgColor theme="4"/>
                </patternFill>
              </fill>
            </x14:dxf>
          </x14:cfRule>
          <xm:sqref>K180</xm:sqref>
        </x14:conditionalFormatting>
        <x14:conditionalFormatting xmlns:xm="http://schemas.microsoft.com/office/excel/2006/main">
          <x14:cfRule type="expression" priority="1417" id="{49F5B22A-E5D0-4A07-A35C-0280111DEC67}">
            <xm:f>Sampling!$H$189="Yes"</xm:f>
            <x14:dxf>
              <font>
                <b/>
                <i val="0"/>
                <color theme="9"/>
              </font>
              <fill>
                <patternFill>
                  <bgColor theme="4"/>
                </patternFill>
              </fill>
            </x14:dxf>
          </x14:cfRule>
          <xm:sqref>K181</xm:sqref>
        </x14:conditionalFormatting>
        <x14:conditionalFormatting xmlns:xm="http://schemas.microsoft.com/office/excel/2006/main">
          <x14:cfRule type="expression" priority="1418" id="{DCB0F83D-00ED-4B96-98E7-61DF19A02842}">
            <xm:f>Sampling!$H$190="Yes"</xm:f>
            <x14:dxf>
              <font>
                <b/>
                <i val="0"/>
                <color theme="9"/>
              </font>
              <fill>
                <patternFill>
                  <bgColor theme="4"/>
                </patternFill>
              </fill>
            </x14:dxf>
          </x14:cfRule>
          <xm:sqref>K182</xm:sqref>
        </x14:conditionalFormatting>
        <x14:conditionalFormatting xmlns:xm="http://schemas.microsoft.com/office/excel/2006/main">
          <x14:cfRule type="expression" priority="1413" id="{D88ABFF6-1CF6-4B22-8691-C2B3C46E4396}">
            <xm:f>Sampling!$H$191="Yes"</xm:f>
            <x14:dxf>
              <font>
                <b/>
                <i val="0"/>
                <color theme="9"/>
              </font>
              <fill>
                <patternFill>
                  <bgColor theme="4"/>
                </patternFill>
              </fill>
            </x14:dxf>
          </x14:cfRule>
          <xm:sqref>K183</xm:sqref>
        </x14:conditionalFormatting>
        <x14:conditionalFormatting xmlns:xm="http://schemas.microsoft.com/office/excel/2006/main">
          <x14:cfRule type="expression" priority="1414" id="{FDE100B1-B323-463D-97AD-1ED201DD6B7B}">
            <xm:f>Sampling!$H$192="Yes"</xm:f>
            <x14:dxf>
              <font>
                <b/>
                <i val="0"/>
                <color theme="9"/>
              </font>
              <fill>
                <patternFill>
                  <bgColor theme="4"/>
                </patternFill>
              </fill>
            </x14:dxf>
          </x14:cfRule>
          <xm:sqref>K184</xm:sqref>
        </x14:conditionalFormatting>
        <x14:conditionalFormatting xmlns:xm="http://schemas.microsoft.com/office/excel/2006/main">
          <x14:cfRule type="expression" priority="1415" id="{28D04FEF-EC49-4774-9426-A0AA07986348}">
            <xm:f>Sampling!$H$193="Yes"</xm:f>
            <x14:dxf>
              <font>
                <b/>
                <i val="0"/>
                <color theme="9"/>
              </font>
              <fill>
                <patternFill>
                  <bgColor theme="4"/>
                </patternFill>
              </fill>
            </x14:dxf>
          </x14:cfRule>
          <xm:sqref>K185</xm:sqref>
        </x14:conditionalFormatting>
        <x14:conditionalFormatting xmlns:xm="http://schemas.microsoft.com/office/excel/2006/main">
          <x14:cfRule type="expression" priority="1410" id="{CF1D1588-840B-44AD-8AA3-9E72F7B18574}">
            <xm:f>Sampling!$H$194="Yes"</xm:f>
            <x14:dxf>
              <font>
                <b/>
                <i val="0"/>
                <color theme="9"/>
              </font>
              <fill>
                <patternFill>
                  <bgColor theme="4"/>
                </patternFill>
              </fill>
            </x14:dxf>
          </x14:cfRule>
          <xm:sqref>K186</xm:sqref>
        </x14:conditionalFormatting>
        <x14:conditionalFormatting xmlns:xm="http://schemas.microsoft.com/office/excel/2006/main">
          <x14:cfRule type="expression" priority="1411" id="{32C0D12B-5DCD-455E-BA0F-87E94578010A}">
            <xm:f>Sampling!$H$195="Yes"</xm:f>
            <x14:dxf>
              <font>
                <b/>
                <i val="0"/>
                <color theme="9"/>
              </font>
              <fill>
                <patternFill>
                  <bgColor theme="4"/>
                </patternFill>
              </fill>
            </x14:dxf>
          </x14:cfRule>
          <xm:sqref>K187</xm:sqref>
        </x14:conditionalFormatting>
        <x14:conditionalFormatting xmlns:xm="http://schemas.microsoft.com/office/excel/2006/main">
          <x14:cfRule type="expression" priority="1412" id="{D8EAAF4D-1D34-4707-964E-C4A3DAFDD1FB}">
            <xm:f>Sampling!$H$196="Yes"</xm:f>
            <x14:dxf>
              <font>
                <b/>
                <i val="0"/>
                <color theme="9"/>
              </font>
              <fill>
                <patternFill>
                  <bgColor theme="4"/>
                </patternFill>
              </fill>
            </x14:dxf>
          </x14:cfRule>
          <xm:sqref>K188</xm:sqref>
        </x14:conditionalFormatting>
        <x14:conditionalFormatting xmlns:xm="http://schemas.microsoft.com/office/excel/2006/main">
          <x14:cfRule type="expression" priority="1407" id="{1EF962E8-4A79-4653-A9BE-26D1AAE5440D}">
            <xm:f>Sampling!$H$197="Yes"</xm:f>
            <x14:dxf>
              <font>
                <b/>
                <i val="0"/>
                <color theme="9"/>
              </font>
              <fill>
                <patternFill>
                  <bgColor theme="4"/>
                </patternFill>
              </fill>
            </x14:dxf>
          </x14:cfRule>
          <xm:sqref>K189</xm:sqref>
        </x14:conditionalFormatting>
        <x14:conditionalFormatting xmlns:xm="http://schemas.microsoft.com/office/excel/2006/main">
          <x14:cfRule type="expression" priority="1408" id="{4CE8B2CC-C3FC-4838-BDCE-C38DB8ECBB22}">
            <xm:f>Sampling!$H$198="Yes"</xm:f>
            <x14:dxf>
              <font>
                <b/>
                <i val="0"/>
                <color theme="9"/>
              </font>
              <fill>
                <patternFill>
                  <bgColor theme="4"/>
                </patternFill>
              </fill>
            </x14:dxf>
          </x14:cfRule>
          <xm:sqref>K190</xm:sqref>
        </x14:conditionalFormatting>
        <x14:conditionalFormatting xmlns:xm="http://schemas.microsoft.com/office/excel/2006/main">
          <x14:cfRule type="expression" priority="1409" id="{EE81CD2E-3282-4C01-9C7A-C34F0CF37CB4}">
            <xm:f>Sampling!$H$199="Yes"</xm:f>
            <x14:dxf>
              <font>
                <b/>
                <i val="0"/>
                <color theme="9"/>
              </font>
              <fill>
                <patternFill>
                  <bgColor theme="4"/>
                </patternFill>
              </fill>
            </x14:dxf>
          </x14:cfRule>
          <xm:sqref>K191</xm:sqref>
        </x14:conditionalFormatting>
        <x14:conditionalFormatting xmlns:xm="http://schemas.microsoft.com/office/excel/2006/main">
          <x14:cfRule type="expression" priority="1404" id="{9F85D157-1352-4A37-9F08-22031657B30C}">
            <xm:f>Sampling!$H$200="Yes"</xm:f>
            <x14:dxf>
              <font>
                <b/>
                <i val="0"/>
                <color theme="9"/>
              </font>
              <fill>
                <patternFill>
                  <bgColor theme="4"/>
                </patternFill>
              </fill>
            </x14:dxf>
          </x14:cfRule>
          <xm:sqref>K192</xm:sqref>
        </x14:conditionalFormatting>
        <x14:conditionalFormatting xmlns:xm="http://schemas.microsoft.com/office/excel/2006/main">
          <x14:cfRule type="expression" priority="1405" id="{B2A4F813-3635-48BD-AF84-A16FDC5DFA78}">
            <xm:f>Sampling!$H$201="Yes"</xm:f>
            <x14:dxf>
              <font>
                <b/>
                <i val="0"/>
                <color theme="9"/>
              </font>
              <fill>
                <patternFill>
                  <bgColor theme="4"/>
                </patternFill>
              </fill>
            </x14:dxf>
          </x14:cfRule>
          <xm:sqref>K193</xm:sqref>
        </x14:conditionalFormatting>
        <x14:conditionalFormatting xmlns:xm="http://schemas.microsoft.com/office/excel/2006/main">
          <x14:cfRule type="expression" priority="1406" id="{BDD38440-8373-4BED-8041-000E8AB5FEE8}">
            <xm:f>Sampling!$H$202="Yes"</xm:f>
            <x14:dxf>
              <font>
                <b/>
                <i val="0"/>
                <color theme="9"/>
              </font>
              <fill>
                <patternFill>
                  <bgColor theme="4"/>
                </patternFill>
              </fill>
            </x14:dxf>
          </x14:cfRule>
          <xm:sqref>K194</xm:sqref>
        </x14:conditionalFormatting>
        <x14:conditionalFormatting xmlns:xm="http://schemas.microsoft.com/office/excel/2006/main">
          <x14:cfRule type="expression" priority="1401" id="{9D51C2C4-0E4A-47ED-80BF-466600985952}">
            <xm:f>Sampling!$H$203="Yes"</xm:f>
            <x14:dxf>
              <font>
                <b/>
                <i val="0"/>
                <color theme="9"/>
              </font>
              <fill>
                <patternFill>
                  <bgColor theme="4"/>
                </patternFill>
              </fill>
            </x14:dxf>
          </x14:cfRule>
          <xm:sqref>K195</xm:sqref>
        </x14:conditionalFormatting>
        <x14:conditionalFormatting xmlns:xm="http://schemas.microsoft.com/office/excel/2006/main">
          <x14:cfRule type="expression" priority="1402" id="{007F10B8-17A3-4188-A29A-84554D58E7F0}">
            <xm:f>Sampling!$H$204="Yes"</xm:f>
            <x14:dxf>
              <font>
                <b/>
                <i val="0"/>
                <color theme="9"/>
              </font>
              <fill>
                <patternFill>
                  <bgColor theme="4"/>
                </patternFill>
              </fill>
            </x14:dxf>
          </x14:cfRule>
          <xm:sqref>K196</xm:sqref>
        </x14:conditionalFormatting>
        <x14:conditionalFormatting xmlns:xm="http://schemas.microsoft.com/office/excel/2006/main">
          <x14:cfRule type="expression" priority="1403" id="{217B9369-8539-44A9-81EF-8FF1F3BD585B}">
            <xm:f>Sampling!$H$205="Yes"</xm:f>
            <x14:dxf>
              <font>
                <b/>
                <i val="0"/>
                <color theme="9"/>
              </font>
              <fill>
                <patternFill>
                  <bgColor theme="4"/>
                </patternFill>
              </fill>
            </x14:dxf>
          </x14:cfRule>
          <xm:sqref>K197</xm:sqref>
        </x14:conditionalFormatting>
        <x14:conditionalFormatting xmlns:xm="http://schemas.microsoft.com/office/excel/2006/main">
          <x14:cfRule type="expression" priority="1398" id="{3F35E7C1-6288-45AF-9476-DCC1484663DA}">
            <xm:f>Sampling!$H$206="Yes"</xm:f>
            <x14:dxf>
              <font>
                <b/>
                <i val="0"/>
                <color theme="9"/>
              </font>
              <fill>
                <patternFill>
                  <bgColor theme="4"/>
                </patternFill>
              </fill>
            </x14:dxf>
          </x14:cfRule>
          <xm:sqref>K198</xm:sqref>
        </x14:conditionalFormatting>
        <x14:conditionalFormatting xmlns:xm="http://schemas.microsoft.com/office/excel/2006/main">
          <x14:cfRule type="expression" priority="1399" id="{509FA45A-5492-4E81-B809-9D0977CC5E7D}">
            <xm:f>Sampling!$H$207="Yes"</xm:f>
            <x14:dxf>
              <font>
                <b/>
                <i val="0"/>
                <color theme="9"/>
              </font>
              <fill>
                <patternFill>
                  <bgColor theme="4"/>
                </patternFill>
              </fill>
            </x14:dxf>
          </x14:cfRule>
          <xm:sqref>K199</xm:sqref>
        </x14:conditionalFormatting>
        <x14:conditionalFormatting xmlns:xm="http://schemas.microsoft.com/office/excel/2006/main">
          <x14:cfRule type="expression" priority="1400" id="{0C88AEE6-9749-4A45-8C6C-6D7503221C3B}">
            <xm:f>Sampling!$H$208="Yes"</xm:f>
            <x14:dxf>
              <font>
                <b/>
                <i val="0"/>
                <color theme="9"/>
              </font>
              <fill>
                <patternFill>
                  <bgColor theme="4"/>
                </patternFill>
              </fill>
            </x14:dxf>
          </x14:cfRule>
          <xm:sqref>K200</xm:sqref>
        </x14:conditionalFormatting>
        <x14:conditionalFormatting xmlns:xm="http://schemas.microsoft.com/office/excel/2006/main">
          <x14:cfRule type="expression" priority="1395" id="{3E4EB8A3-53DE-4D2F-A41D-72BF714B73D1}">
            <xm:f>Sampling!$H$209="Yes"</xm:f>
            <x14:dxf>
              <font>
                <b/>
                <i val="0"/>
                <color theme="9"/>
              </font>
              <fill>
                <patternFill>
                  <bgColor theme="4"/>
                </patternFill>
              </fill>
            </x14:dxf>
          </x14:cfRule>
          <xm:sqref>K201</xm:sqref>
        </x14:conditionalFormatting>
        <x14:conditionalFormatting xmlns:xm="http://schemas.microsoft.com/office/excel/2006/main">
          <x14:cfRule type="expression" priority="1396" id="{C0D7DC02-1713-4C23-A379-88478368997D}">
            <xm:f>Sampling!$H$210="Yes"</xm:f>
            <x14:dxf>
              <font>
                <b/>
                <i val="0"/>
                <color theme="9"/>
              </font>
              <fill>
                <patternFill>
                  <bgColor theme="4"/>
                </patternFill>
              </fill>
            </x14:dxf>
          </x14:cfRule>
          <xm:sqref>K202</xm:sqref>
        </x14:conditionalFormatting>
        <x14:conditionalFormatting xmlns:xm="http://schemas.microsoft.com/office/excel/2006/main">
          <x14:cfRule type="expression" priority="1397" id="{02C05603-B6EF-4BFA-AB36-EB1BF75387DC}">
            <xm:f>Sampling!$H$211="Yes"</xm:f>
            <x14:dxf>
              <font>
                <b/>
                <i val="0"/>
                <color theme="9"/>
              </font>
              <fill>
                <patternFill>
                  <bgColor theme="4"/>
                </patternFill>
              </fill>
            </x14:dxf>
          </x14:cfRule>
          <xm:sqref>K203</xm:sqref>
        </x14:conditionalFormatting>
        <x14:conditionalFormatting xmlns:xm="http://schemas.microsoft.com/office/excel/2006/main">
          <x14:cfRule type="expression" priority="1392" id="{47B6EBF9-A14C-46B7-BEB2-05832DB944DE}">
            <xm:f>Sampling!$H$212="Yes"</xm:f>
            <x14:dxf>
              <font>
                <b/>
                <i val="0"/>
                <color theme="9"/>
              </font>
              <fill>
                <patternFill>
                  <bgColor theme="4"/>
                </patternFill>
              </fill>
            </x14:dxf>
          </x14:cfRule>
          <xm:sqref>K204</xm:sqref>
        </x14:conditionalFormatting>
        <x14:conditionalFormatting xmlns:xm="http://schemas.microsoft.com/office/excel/2006/main">
          <x14:cfRule type="expression" priority="1393" id="{687410DF-4FA4-419C-BF5D-278E10D005DF}">
            <xm:f>Sampling!$H$213="Yes"</xm:f>
            <x14:dxf>
              <font>
                <b/>
                <i val="0"/>
                <color theme="9"/>
              </font>
              <fill>
                <patternFill>
                  <bgColor theme="4"/>
                </patternFill>
              </fill>
            </x14:dxf>
          </x14:cfRule>
          <xm:sqref>K205</xm:sqref>
        </x14:conditionalFormatting>
        <x14:conditionalFormatting xmlns:xm="http://schemas.microsoft.com/office/excel/2006/main">
          <x14:cfRule type="expression" priority="1394" id="{EEEBFC82-7132-457E-86B4-3E4332F9FCD6}">
            <xm:f>Sampling!$H$214="Yes"</xm:f>
            <x14:dxf>
              <font>
                <b/>
                <i val="0"/>
                <color theme="9"/>
              </font>
              <fill>
                <patternFill>
                  <bgColor theme="4"/>
                </patternFill>
              </fill>
            </x14:dxf>
          </x14:cfRule>
          <xm:sqref>K206</xm:sqref>
        </x14:conditionalFormatting>
        <x14:conditionalFormatting xmlns:xm="http://schemas.microsoft.com/office/excel/2006/main">
          <x14:cfRule type="expression" priority="1389" id="{7742582C-B0E8-4A26-B8F4-CA8AB380B71B}">
            <xm:f>Sampling!$H$215="Yes"</xm:f>
            <x14:dxf>
              <font>
                <b/>
                <i val="0"/>
                <color theme="9"/>
              </font>
              <fill>
                <patternFill>
                  <bgColor theme="4"/>
                </patternFill>
              </fill>
            </x14:dxf>
          </x14:cfRule>
          <xm:sqref>K207</xm:sqref>
        </x14:conditionalFormatting>
        <x14:conditionalFormatting xmlns:xm="http://schemas.microsoft.com/office/excel/2006/main">
          <x14:cfRule type="expression" priority="1390" id="{9D6218FE-E9C6-4A32-9027-1E1B2AA1A928}">
            <xm:f>Sampling!$H$216="Yes"</xm:f>
            <x14:dxf>
              <font>
                <b/>
                <i val="0"/>
                <color theme="9"/>
              </font>
              <fill>
                <patternFill>
                  <bgColor theme="4"/>
                </patternFill>
              </fill>
            </x14:dxf>
          </x14:cfRule>
          <xm:sqref>K208</xm:sqref>
        </x14:conditionalFormatting>
        <x14:conditionalFormatting xmlns:xm="http://schemas.microsoft.com/office/excel/2006/main">
          <x14:cfRule type="expression" priority="1391" id="{44BB50E2-D442-4F64-913A-6A4F60BB717F}">
            <xm:f>Sampling!$H$217="Yes"</xm:f>
            <x14:dxf>
              <font>
                <b/>
                <i val="0"/>
                <color theme="9"/>
              </font>
              <fill>
                <patternFill>
                  <bgColor theme="4"/>
                </patternFill>
              </fill>
            </x14:dxf>
          </x14:cfRule>
          <xm:sqref>K209</xm:sqref>
        </x14:conditionalFormatting>
        <x14:conditionalFormatting xmlns:xm="http://schemas.microsoft.com/office/excel/2006/main">
          <x14:cfRule type="expression" priority="1236" id="{315C26A0-0DBD-4F7C-9ACE-DEC73F02CD73}">
            <xm:f>Sampling!$H$218="Yes"</xm:f>
            <x14:dxf>
              <font>
                <b/>
                <i val="0"/>
                <color theme="9"/>
              </font>
              <fill>
                <patternFill>
                  <bgColor theme="4"/>
                </patternFill>
              </fill>
            </x14:dxf>
          </x14:cfRule>
          <xm:sqref>K210</xm:sqref>
        </x14:conditionalFormatting>
        <x14:conditionalFormatting xmlns:xm="http://schemas.microsoft.com/office/excel/2006/main">
          <x14:cfRule type="expression" priority="1237" id="{66D2BA2B-ECF1-46AF-8DC8-40A71B04C336}">
            <xm:f>Sampling!$H$219="Yes"</xm:f>
            <x14:dxf>
              <font>
                <b/>
                <i val="0"/>
                <color theme="9"/>
              </font>
              <fill>
                <patternFill>
                  <bgColor theme="4"/>
                </patternFill>
              </fill>
            </x14:dxf>
          </x14:cfRule>
          <xm:sqref>K211</xm:sqref>
        </x14:conditionalFormatting>
        <x14:conditionalFormatting xmlns:xm="http://schemas.microsoft.com/office/excel/2006/main">
          <x14:cfRule type="expression" priority="1238" id="{C192898D-CED1-4E42-A3F8-DFA398B90988}">
            <xm:f>Sampling!$H$220="Yes"</xm:f>
            <x14:dxf>
              <font>
                <b/>
                <i val="0"/>
                <color theme="9"/>
              </font>
              <fill>
                <patternFill>
                  <bgColor theme="4"/>
                </patternFill>
              </fill>
            </x14:dxf>
          </x14:cfRule>
          <xm:sqref>K212</xm:sqref>
        </x14:conditionalFormatting>
        <x14:conditionalFormatting xmlns:xm="http://schemas.microsoft.com/office/excel/2006/main">
          <x14:cfRule type="expression" priority="1233" id="{5B57095E-CB28-48F1-9EA1-22B907869CB9}">
            <xm:f>Sampling!$H$221="Yes"</xm:f>
            <x14:dxf>
              <font>
                <b/>
                <i val="0"/>
                <color theme="9"/>
              </font>
              <fill>
                <patternFill>
                  <bgColor theme="4"/>
                </patternFill>
              </fill>
            </x14:dxf>
          </x14:cfRule>
          <xm:sqref>K213</xm:sqref>
        </x14:conditionalFormatting>
        <x14:conditionalFormatting xmlns:xm="http://schemas.microsoft.com/office/excel/2006/main">
          <x14:cfRule type="expression" priority="1234" id="{1B5F16A0-C5E7-47CE-89FC-AB3DEA49EBB6}">
            <xm:f>Sampling!$H$222="Yes"</xm:f>
            <x14:dxf>
              <font>
                <b/>
                <i val="0"/>
                <color theme="9"/>
              </font>
              <fill>
                <patternFill>
                  <bgColor theme="4"/>
                </patternFill>
              </fill>
            </x14:dxf>
          </x14:cfRule>
          <xm:sqref>K214</xm:sqref>
        </x14:conditionalFormatting>
        <x14:conditionalFormatting xmlns:xm="http://schemas.microsoft.com/office/excel/2006/main">
          <x14:cfRule type="expression" priority="1235" id="{250DD7E9-71B0-4B0D-BD4F-703986578FFF}">
            <xm:f>Sampling!$H$223="Yes"</xm:f>
            <x14:dxf>
              <font>
                <b/>
                <i val="0"/>
                <color theme="9"/>
              </font>
              <fill>
                <patternFill>
                  <bgColor theme="4"/>
                </patternFill>
              </fill>
            </x14:dxf>
          </x14:cfRule>
          <xm:sqref>K215</xm:sqref>
        </x14:conditionalFormatting>
        <x14:conditionalFormatting xmlns:xm="http://schemas.microsoft.com/office/excel/2006/main">
          <x14:cfRule type="expression" priority="1230" id="{F6503A40-010D-486D-8A6A-08A03B84F148}">
            <xm:f>Sampling!$H$224="Yes"</xm:f>
            <x14:dxf>
              <font>
                <b/>
                <i val="0"/>
                <color theme="9"/>
              </font>
              <fill>
                <patternFill>
                  <bgColor theme="4"/>
                </patternFill>
              </fill>
            </x14:dxf>
          </x14:cfRule>
          <xm:sqref>K216</xm:sqref>
        </x14:conditionalFormatting>
        <x14:conditionalFormatting xmlns:xm="http://schemas.microsoft.com/office/excel/2006/main">
          <x14:cfRule type="expression" priority="1231" id="{E9269FA6-65EE-4957-A076-53F64985A96C}">
            <xm:f>Sampling!$H$225="Yes"</xm:f>
            <x14:dxf>
              <font>
                <b/>
                <i val="0"/>
                <color theme="9"/>
              </font>
              <fill>
                <patternFill>
                  <bgColor theme="4"/>
                </patternFill>
              </fill>
            </x14:dxf>
          </x14:cfRule>
          <xm:sqref>K217</xm:sqref>
        </x14:conditionalFormatting>
        <x14:conditionalFormatting xmlns:xm="http://schemas.microsoft.com/office/excel/2006/main">
          <x14:cfRule type="expression" priority="1232" id="{B56AB87C-9524-4594-9EA6-15C315459204}">
            <xm:f>Sampling!$H$226="Yes"</xm:f>
            <x14:dxf>
              <font>
                <b/>
                <i val="0"/>
                <color theme="9"/>
              </font>
              <fill>
                <patternFill>
                  <bgColor theme="4"/>
                </patternFill>
              </fill>
            </x14:dxf>
          </x14:cfRule>
          <xm:sqref>K218</xm:sqref>
        </x14:conditionalFormatting>
        <x14:conditionalFormatting xmlns:xm="http://schemas.microsoft.com/office/excel/2006/main">
          <x14:cfRule type="expression" priority="1227" id="{BDBA552D-54BD-4C60-BCCC-51B087AA3239}">
            <xm:f>Sampling!$H$227="Yes"</xm:f>
            <x14:dxf>
              <font>
                <b/>
                <i val="0"/>
                <color theme="9"/>
              </font>
              <fill>
                <patternFill>
                  <bgColor theme="4"/>
                </patternFill>
              </fill>
            </x14:dxf>
          </x14:cfRule>
          <xm:sqref>K219</xm:sqref>
        </x14:conditionalFormatting>
        <x14:conditionalFormatting xmlns:xm="http://schemas.microsoft.com/office/excel/2006/main">
          <x14:cfRule type="expression" priority="1228" id="{EB0A9964-D43D-46C4-8B18-293B3A3B0A20}">
            <xm:f>Sampling!$H$228="Yes"</xm:f>
            <x14:dxf>
              <font>
                <b/>
                <i val="0"/>
                <color theme="9"/>
              </font>
              <fill>
                <patternFill>
                  <bgColor theme="4"/>
                </patternFill>
              </fill>
            </x14:dxf>
          </x14:cfRule>
          <xm:sqref>K220</xm:sqref>
        </x14:conditionalFormatting>
        <x14:conditionalFormatting xmlns:xm="http://schemas.microsoft.com/office/excel/2006/main">
          <x14:cfRule type="expression" priority="1229" id="{5B0B9B9E-62A6-4F12-B190-146A7A91E09C}">
            <xm:f>Sampling!$H$229="Yes"</xm:f>
            <x14:dxf>
              <font>
                <b/>
                <i val="0"/>
                <color theme="9"/>
              </font>
              <fill>
                <patternFill>
                  <bgColor theme="4"/>
                </patternFill>
              </fill>
            </x14:dxf>
          </x14:cfRule>
          <xm:sqref>K221</xm:sqref>
        </x14:conditionalFormatting>
        <x14:conditionalFormatting xmlns:xm="http://schemas.microsoft.com/office/excel/2006/main">
          <x14:cfRule type="expression" priority="1224" id="{438742ED-3A49-4509-8FFA-E68B9A74857C}">
            <xm:f>Sampling!$H$230="Yes"</xm:f>
            <x14:dxf>
              <font>
                <b/>
                <i val="0"/>
                <color theme="9"/>
              </font>
              <fill>
                <patternFill>
                  <bgColor theme="4"/>
                </patternFill>
              </fill>
            </x14:dxf>
          </x14:cfRule>
          <xm:sqref>K222</xm:sqref>
        </x14:conditionalFormatting>
        <x14:conditionalFormatting xmlns:xm="http://schemas.microsoft.com/office/excel/2006/main">
          <x14:cfRule type="expression" priority="1225" id="{3CD5C9EC-9302-4E5B-9ABB-6CB2428531C7}">
            <xm:f>Sampling!$H$231="Yes"</xm:f>
            <x14:dxf>
              <font>
                <b/>
                <i val="0"/>
                <color theme="9"/>
              </font>
              <fill>
                <patternFill>
                  <bgColor theme="4"/>
                </patternFill>
              </fill>
            </x14:dxf>
          </x14:cfRule>
          <xm:sqref>K223</xm:sqref>
        </x14:conditionalFormatting>
        <x14:conditionalFormatting xmlns:xm="http://schemas.microsoft.com/office/excel/2006/main">
          <x14:cfRule type="expression" priority="1226" id="{A9D32E5C-2F9B-4238-9E15-8BAFC5C0A77F}">
            <xm:f>Sampling!$H$232="Yes"</xm:f>
            <x14:dxf>
              <font>
                <b/>
                <i val="0"/>
                <color theme="9"/>
              </font>
              <fill>
                <patternFill>
                  <bgColor theme="4"/>
                </patternFill>
              </fill>
            </x14:dxf>
          </x14:cfRule>
          <xm:sqref>K224</xm:sqref>
        </x14:conditionalFormatting>
        <x14:conditionalFormatting xmlns:xm="http://schemas.microsoft.com/office/excel/2006/main">
          <x14:cfRule type="expression" priority="1221" id="{4F7E85A6-A082-45E3-9E28-5938015712D5}">
            <xm:f>Sampling!$H$233="Yes"</xm:f>
            <x14:dxf>
              <font>
                <b/>
                <i val="0"/>
                <color theme="9"/>
              </font>
              <fill>
                <patternFill>
                  <bgColor theme="4"/>
                </patternFill>
              </fill>
            </x14:dxf>
          </x14:cfRule>
          <xm:sqref>K225</xm:sqref>
        </x14:conditionalFormatting>
        <x14:conditionalFormatting xmlns:xm="http://schemas.microsoft.com/office/excel/2006/main">
          <x14:cfRule type="expression" priority="1222" id="{F8D6A28A-D22C-4D92-BC6A-84D889B0B127}">
            <xm:f>Sampling!$H$234="Yes"</xm:f>
            <x14:dxf>
              <font>
                <b/>
                <i val="0"/>
                <color theme="9"/>
              </font>
              <fill>
                <patternFill>
                  <bgColor theme="4"/>
                </patternFill>
              </fill>
            </x14:dxf>
          </x14:cfRule>
          <xm:sqref>K226</xm:sqref>
        </x14:conditionalFormatting>
        <x14:conditionalFormatting xmlns:xm="http://schemas.microsoft.com/office/excel/2006/main">
          <x14:cfRule type="expression" priority="1223" id="{1AEFB15E-1424-4169-A73F-5E0DA1B9F7D6}">
            <xm:f>Sampling!$H$235="Yes"</xm:f>
            <x14:dxf>
              <font>
                <b/>
                <i val="0"/>
                <color theme="9"/>
              </font>
              <fill>
                <patternFill>
                  <bgColor theme="4"/>
                </patternFill>
              </fill>
            </x14:dxf>
          </x14:cfRule>
          <xm:sqref>K227</xm:sqref>
        </x14:conditionalFormatting>
        <x14:conditionalFormatting xmlns:xm="http://schemas.microsoft.com/office/excel/2006/main">
          <x14:cfRule type="expression" priority="1218" id="{B5C8338C-9163-4658-B671-B51A1900D1B1}">
            <xm:f>Sampling!$H$236="Yes"</xm:f>
            <x14:dxf>
              <font>
                <b/>
                <i val="0"/>
                <color theme="9"/>
              </font>
              <fill>
                <patternFill>
                  <bgColor theme="4"/>
                </patternFill>
              </fill>
            </x14:dxf>
          </x14:cfRule>
          <xm:sqref>K228</xm:sqref>
        </x14:conditionalFormatting>
        <x14:conditionalFormatting xmlns:xm="http://schemas.microsoft.com/office/excel/2006/main">
          <x14:cfRule type="expression" priority="1219" id="{907C65B7-3648-4137-A6AA-145B622C1067}">
            <xm:f>Sampling!$H$237="Yes"</xm:f>
            <x14:dxf>
              <font>
                <b/>
                <i val="0"/>
                <color theme="9"/>
              </font>
              <fill>
                <patternFill>
                  <bgColor theme="4"/>
                </patternFill>
              </fill>
            </x14:dxf>
          </x14:cfRule>
          <xm:sqref>K229</xm:sqref>
        </x14:conditionalFormatting>
        <x14:conditionalFormatting xmlns:xm="http://schemas.microsoft.com/office/excel/2006/main">
          <x14:cfRule type="expression" priority="1220" id="{BEEB593D-AD71-4C24-80C4-FBC5E29D5D25}">
            <xm:f>Sampling!$H$238="Yes"</xm:f>
            <x14:dxf>
              <font>
                <b/>
                <i val="0"/>
                <color theme="9"/>
              </font>
              <fill>
                <patternFill>
                  <bgColor theme="4"/>
                </patternFill>
              </fill>
            </x14:dxf>
          </x14:cfRule>
          <xm:sqref>K230</xm:sqref>
        </x14:conditionalFormatting>
        <x14:conditionalFormatting xmlns:xm="http://schemas.microsoft.com/office/excel/2006/main">
          <x14:cfRule type="expression" priority="1215" id="{5AEB99A1-9E60-4BAD-B0C6-6E6F3A52744A}">
            <xm:f>Sampling!$H$239="Yes"</xm:f>
            <x14:dxf>
              <font>
                <b/>
                <i val="0"/>
                <color theme="9"/>
              </font>
              <fill>
                <patternFill>
                  <bgColor theme="4"/>
                </patternFill>
              </fill>
            </x14:dxf>
          </x14:cfRule>
          <xm:sqref>K231</xm:sqref>
        </x14:conditionalFormatting>
        <x14:conditionalFormatting xmlns:xm="http://schemas.microsoft.com/office/excel/2006/main">
          <x14:cfRule type="expression" priority="1216" id="{467EB44F-EB66-4237-8274-90E220F15FA1}">
            <xm:f>Sampling!$H$240="Yes"</xm:f>
            <x14:dxf>
              <font>
                <b/>
                <i val="0"/>
                <color theme="9"/>
              </font>
              <fill>
                <patternFill>
                  <bgColor theme="4"/>
                </patternFill>
              </fill>
            </x14:dxf>
          </x14:cfRule>
          <xm:sqref>K232</xm:sqref>
        </x14:conditionalFormatting>
        <x14:conditionalFormatting xmlns:xm="http://schemas.microsoft.com/office/excel/2006/main">
          <x14:cfRule type="expression" priority="1217" id="{93C3F982-D29D-4ECD-AEF8-E4A97E9F3894}">
            <xm:f>Sampling!$H$241="Yes"</xm:f>
            <x14:dxf>
              <font>
                <b/>
                <i val="0"/>
                <color theme="9"/>
              </font>
              <fill>
                <patternFill>
                  <bgColor theme="4"/>
                </patternFill>
              </fill>
            </x14:dxf>
          </x14:cfRule>
          <xm:sqref>K233</xm:sqref>
        </x14:conditionalFormatting>
        <x14:conditionalFormatting xmlns:xm="http://schemas.microsoft.com/office/excel/2006/main">
          <x14:cfRule type="expression" priority="1212" id="{09BB733E-DA6C-4555-90E8-655BCBF2DAFB}">
            <xm:f>Sampling!$H$242="Yes"</xm:f>
            <x14:dxf>
              <font>
                <b/>
                <i val="0"/>
                <color theme="9"/>
              </font>
              <fill>
                <patternFill>
                  <bgColor theme="4"/>
                </patternFill>
              </fill>
            </x14:dxf>
          </x14:cfRule>
          <xm:sqref>K234</xm:sqref>
        </x14:conditionalFormatting>
        <x14:conditionalFormatting xmlns:xm="http://schemas.microsoft.com/office/excel/2006/main">
          <x14:cfRule type="expression" priority="1213" id="{EEF3C03D-B6DF-497F-80E6-FB8C6FDFEF96}">
            <xm:f>Sampling!$H$243="Yes"</xm:f>
            <x14:dxf>
              <font>
                <b/>
                <i val="0"/>
                <color theme="9"/>
              </font>
              <fill>
                <patternFill>
                  <bgColor theme="4"/>
                </patternFill>
              </fill>
            </x14:dxf>
          </x14:cfRule>
          <xm:sqref>K235</xm:sqref>
        </x14:conditionalFormatting>
        <x14:conditionalFormatting xmlns:xm="http://schemas.microsoft.com/office/excel/2006/main">
          <x14:cfRule type="expression" priority="1214" id="{27427715-717C-41A4-8EF5-08D9B77B67D1}">
            <xm:f>Sampling!$H$244="Yes"</xm:f>
            <x14:dxf>
              <font>
                <b/>
                <i val="0"/>
                <color theme="9"/>
              </font>
              <fill>
                <patternFill>
                  <bgColor theme="4"/>
                </patternFill>
              </fill>
            </x14:dxf>
          </x14:cfRule>
          <xm:sqref>K236</xm:sqref>
        </x14:conditionalFormatting>
        <x14:conditionalFormatting xmlns:xm="http://schemas.microsoft.com/office/excel/2006/main">
          <x14:cfRule type="expression" priority="1209" id="{97D950FD-8DA2-415F-BEB3-899721B122F2}">
            <xm:f>Sampling!$H$245="Yes"</xm:f>
            <x14:dxf>
              <font>
                <b/>
                <i val="0"/>
                <color theme="9"/>
              </font>
              <fill>
                <patternFill>
                  <bgColor theme="4"/>
                </patternFill>
              </fill>
            </x14:dxf>
          </x14:cfRule>
          <xm:sqref>K237</xm:sqref>
        </x14:conditionalFormatting>
        <x14:conditionalFormatting xmlns:xm="http://schemas.microsoft.com/office/excel/2006/main">
          <x14:cfRule type="expression" priority="1210" id="{F5656B69-7619-4717-878E-DC8D6B38B457}">
            <xm:f>Sampling!$H$246="Yes"</xm:f>
            <x14:dxf>
              <font>
                <b/>
                <i val="0"/>
                <color theme="9"/>
              </font>
              <fill>
                <patternFill>
                  <bgColor theme="4"/>
                </patternFill>
              </fill>
            </x14:dxf>
          </x14:cfRule>
          <xm:sqref>K238</xm:sqref>
        </x14:conditionalFormatting>
        <x14:conditionalFormatting xmlns:xm="http://schemas.microsoft.com/office/excel/2006/main">
          <x14:cfRule type="expression" priority="1211" id="{D9063AE6-7C66-46DB-87BF-FB7CB6FC9181}">
            <xm:f>Sampling!$H$247="Yes"</xm:f>
            <x14:dxf>
              <font>
                <b/>
                <i val="0"/>
                <color theme="9"/>
              </font>
              <fill>
                <patternFill>
                  <bgColor theme="4"/>
                </patternFill>
              </fill>
            </x14:dxf>
          </x14:cfRule>
          <xm:sqref>K239</xm:sqref>
        </x14:conditionalFormatting>
        <x14:conditionalFormatting xmlns:xm="http://schemas.microsoft.com/office/excel/2006/main">
          <x14:cfRule type="expression" priority="1053" id="{53CE24D4-C1F1-4FFA-9D58-3583125441EE}">
            <xm:f>Sampling!$H$248="Yes"</xm:f>
            <x14:dxf>
              <font>
                <b/>
                <i val="0"/>
                <color theme="9"/>
              </font>
              <fill>
                <patternFill>
                  <bgColor theme="4"/>
                </patternFill>
              </fill>
            </x14:dxf>
          </x14:cfRule>
          <xm:sqref>K240</xm:sqref>
        </x14:conditionalFormatting>
        <x14:conditionalFormatting xmlns:xm="http://schemas.microsoft.com/office/excel/2006/main">
          <x14:cfRule type="expression" priority="1054" id="{C49E1756-A8B6-4B7B-8ED2-389683B4FF22}">
            <xm:f>Sampling!$H$249="Yes"</xm:f>
            <x14:dxf>
              <font>
                <b/>
                <i val="0"/>
                <color theme="9"/>
              </font>
              <fill>
                <patternFill>
                  <bgColor theme="4"/>
                </patternFill>
              </fill>
            </x14:dxf>
          </x14:cfRule>
          <xm:sqref>K241</xm:sqref>
        </x14:conditionalFormatting>
        <x14:conditionalFormatting xmlns:xm="http://schemas.microsoft.com/office/excel/2006/main">
          <x14:cfRule type="expression" priority="1055" id="{13800511-52AB-45A5-9ED6-3520DF722CCC}">
            <xm:f>Sampling!$H$250="Yes"</xm:f>
            <x14:dxf>
              <font>
                <b/>
                <i val="0"/>
                <color theme="9"/>
              </font>
              <fill>
                <patternFill>
                  <bgColor theme="4"/>
                </patternFill>
              </fill>
            </x14:dxf>
          </x14:cfRule>
          <xm:sqref>K242</xm:sqref>
        </x14:conditionalFormatting>
        <x14:conditionalFormatting xmlns:xm="http://schemas.microsoft.com/office/excel/2006/main">
          <x14:cfRule type="expression" priority="1050" id="{C928DF4A-CA2E-4C93-B728-1A1B5198D085}">
            <xm:f>Sampling!$H$251="Yes"</xm:f>
            <x14:dxf>
              <font>
                <b/>
                <i val="0"/>
                <color theme="9"/>
              </font>
              <fill>
                <patternFill>
                  <bgColor theme="4"/>
                </patternFill>
              </fill>
            </x14:dxf>
          </x14:cfRule>
          <xm:sqref>K243</xm:sqref>
        </x14:conditionalFormatting>
        <x14:conditionalFormatting xmlns:xm="http://schemas.microsoft.com/office/excel/2006/main">
          <x14:cfRule type="expression" priority="1051" id="{B90D301D-8E6C-4922-B3F1-1415FE2DB854}">
            <xm:f>Sampling!$H$252="Yes"</xm:f>
            <x14:dxf>
              <font>
                <b/>
                <i val="0"/>
                <color theme="9"/>
              </font>
              <fill>
                <patternFill>
                  <bgColor theme="4"/>
                </patternFill>
              </fill>
            </x14:dxf>
          </x14:cfRule>
          <xm:sqref>K244</xm:sqref>
        </x14:conditionalFormatting>
        <x14:conditionalFormatting xmlns:xm="http://schemas.microsoft.com/office/excel/2006/main">
          <x14:cfRule type="expression" priority="1052" id="{D99DD301-7D50-41B3-818D-D2531D066970}">
            <xm:f>Sampling!$H$253="Yes"</xm:f>
            <x14:dxf>
              <font>
                <b/>
                <i val="0"/>
                <color theme="9"/>
              </font>
              <fill>
                <patternFill>
                  <bgColor theme="4"/>
                </patternFill>
              </fill>
            </x14:dxf>
          </x14:cfRule>
          <xm:sqref>K245</xm:sqref>
        </x14:conditionalFormatting>
        <x14:conditionalFormatting xmlns:xm="http://schemas.microsoft.com/office/excel/2006/main">
          <x14:cfRule type="expression" priority="1047" id="{8EE15F22-9B33-4FEA-80EC-A9879E4EA7C3}">
            <xm:f>Sampling!$H$254="Yes"</xm:f>
            <x14:dxf>
              <font>
                <b/>
                <i val="0"/>
                <color theme="9"/>
              </font>
              <fill>
                <patternFill>
                  <bgColor theme="4"/>
                </patternFill>
              </fill>
            </x14:dxf>
          </x14:cfRule>
          <xm:sqref>K246</xm:sqref>
        </x14:conditionalFormatting>
        <x14:conditionalFormatting xmlns:xm="http://schemas.microsoft.com/office/excel/2006/main">
          <x14:cfRule type="expression" priority="1048" id="{3D088A51-8556-414D-9DFE-F67D40DB85C4}">
            <xm:f>Sampling!$H$255="Yes"</xm:f>
            <x14:dxf>
              <font>
                <b/>
                <i val="0"/>
                <color theme="9"/>
              </font>
              <fill>
                <patternFill>
                  <bgColor theme="4"/>
                </patternFill>
              </fill>
            </x14:dxf>
          </x14:cfRule>
          <xm:sqref>K247</xm:sqref>
        </x14:conditionalFormatting>
        <x14:conditionalFormatting xmlns:xm="http://schemas.microsoft.com/office/excel/2006/main">
          <x14:cfRule type="expression" priority="1049" id="{48ED2F8B-CEB4-4D75-8E53-E0BC8B79C596}">
            <xm:f>Sampling!$H$256="Yes"</xm:f>
            <x14:dxf>
              <font>
                <b/>
                <i val="0"/>
                <color theme="9"/>
              </font>
              <fill>
                <patternFill>
                  <bgColor theme="4"/>
                </patternFill>
              </fill>
            </x14:dxf>
          </x14:cfRule>
          <xm:sqref>K248</xm:sqref>
        </x14:conditionalFormatting>
        <x14:conditionalFormatting xmlns:xm="http://schemas.microsoft.com/office/excel/2006/main">
          <x14:cfRule type="expression" priority="1044" id="{BFFDB610-B54D-4A99-B9E2-9A48358C06DC}">
            <xm:f>Sampling!$H$257="Yes"</xm:f>
            <x14:dxf>
              <font>
                <b/>
                <i val="0"/>
                <color theme="9"/>
              </font>
              <fill>
                <patternFill>
                  <bgColor theme="4"/>
                </patternFill>
              </fill>
            </x14:dxf>
          </x14:cfRule>
          <xm:sqref>K249</xm:sqref>
        </x14:conditionalFormatting>
        <x14:conditionalFormatting xmlns:xm="http://schemas.microsoft.com/office/excel/2006/main">
          <x14:cfRule type="expression" priority="1045" id="{E865DFD8-8C5A-4442-A706-6F1D1D5FB7BC}">
            <xm:f>Sampling!$H$258="Yes"</xm:f>
            <x14:dxf>
              <font>
                <b/>
                <i val="0"/>
                <color theme="9"/>
              </font>
              <fill>
                <patternFill>
                  <bgColor theme="4"/>
                </patternFill>
              </fill>
            </x14:dxf>
          </x14:cfRule>
          <xm:sqref>K250</xm:sqref>
        </x14:conditionalFormatting>
        <x14:conditionalFormatting xmlns:xm="http://schemas.microsoft.com/office/excel/2006/main">
          <x14:cfRule type="expression" priority="1046" id="{DB54592E-064F-490F-BAC4-5914B8324E99}">
            <xm:f>Sampling!$H$259="Yes"</xm:f>
            <x14:dxf>
              <font>
                <b/>
                <i val="0"/>
                <color theme="9"/>
              </font>
              <fill>
                <patternFill>
                  <bgColor theme="4"/>
                </patternFill>
              </fill>
            </x14:dxf>
          </x14:cfRule>
          <xm:sqref>K251</xm:sqref>
        </x14:conditionalFormatting>
        <x14:conditionalFormatting xmlns:xm="http://schemas.microsoft.com/office/excel/2006/main">
          <x14:cfRule type="expression" priority="1041" id="{6DD750DB-8818-401D-9A42-37F5A63753A1}">
            <xm:f>Sampling!$H$260="Yes"</xm:f>
            <x14:dxf>
              <font>
                <b/>
                <i val="0"/>
                <color theme="9"/>
              </font>
              <fill>
                <patternFill>
                  <bgColor theme="4"/>
                </patternFill>
              </fill>
            </x14:dxf>
          </x14:cfRule>
          <xm:sqref>K252</xm:sqref>
        </x14:conditionalFormatting>
        <x14:conditionalFormatting xmlns:xm="http://schemas.microsoft.com/office/excel/2006/main">
          <x14:cfRule type="expression" priority="1042" id="{230A0C08-AE14-4E11-A478-FC05B2DCCCF9}">
            <xm:f>Sampling!$H$261="Yes"</xm:f>
            <x14:dxf>
              <font>
                <b/>
                <i val="0"/>
                <color theme="9"/>
              </font>
              <fill>
                <patternFill>
                  <bgColor theme="4"/>
                </patternFill>
              </fill>
            </x14:dxf>
          </x14:cfRule>
          <xm:sqref>K253</xm:sqref>
        </x14:conditionalFormatting>
        <x14:conditionalFormatting xmlns:xm="http://schemas.microsoft.com/office/excel/2006/main">
          <x14:cfRule type="expression" priority="1043" id="{59CF30DC-086E-4EED-B567-29FA1F90164F}">
            <xm:f>Sampling!$H$262="Yes"</xm:f>
            <x14:dxf>
              <font>
                <b/>
                <i val="0"/>
                <color theme="9"/>
              </font>
              <fill>
                <patternFill>
                  <bgColor theme="4"/>
                </patternFill>
              </fill>
            </x14:dxf>
          </x14:cfRule>
          <xm:sqref>K254</xm:sqref>
        </x14:conditionalFormatting>
        <x14:conditionalFormatting xmlns:xm="http://schemas.microsoft.com/office/excel/2006/main">
          <x14:cfRule type="expression" priority="1038" id="{333FAD0D-BE5B-4D27-8069-0B6E399C0D2D}">
            <xm:f>Sampling!$H$263="Yes"</xm:f>
            <x14:dxf>
              <font>
                <b/>
                <i val="0"/>
                <color theme="9"/>
              </font>
              <fill>
                <patternFill>
                  <bgColor theme="4"/>
                </patternFill>
              </fill>
            </x14:dxf>
          </x14:cfRule>
          <xm:sqref>K255</xm:sqref>
        </x14:conditionalFormatting>
        <x14:conditionalFormatting xmlns:xm="http://schemas.microsoft.com/office/excel/2006/main">
          <x14:cfRule type="expression" priority="1039" id="{09E2F019-F76F-4719-8C18-F6B44EF25AE9}">
            <xm:f>Sampling!$H$264="Yes"</xm:f>
            <x14:dxf>
              <font>
                <b/>
                <i val="0"/>
                <color theme="9"/>
              </font>
              <fill>
                <patternFill>
                  <bgColor theme="4"/>
                </patternFill>
              </fill>
            </x14:dxf>
          </x14:cfRule>
          <xm:sqref>K256</xm:sqref>
        </x14:conditionalFormatting>
        <x14:conditionalFormatting xmlns:xm="http://schemas.microsoft.com/office/excel/2006/main">
          <x14:cfRule type="expression" priority="1040" id="{926544CF-8FD1-44DB-A10B-A4CA1CDDFF9B}">
            <xm:f>Sampling!$H$265="Yes"</xm:f>
            <x14:dxf>
              <font>
                <b/>
                <i val="0"/>
                <color theme="9"/>
              </font>
              <fill>
                <patternFill>
                  <bgColor theme="4"/>
                </patternFill>
              </fill>
            </x14:dxf>
          </x14:cfRule>
          <xm:sqref>K257</xm:sqref>
        </x14:conditionalFormatting>
        <x14:conditionalFormatting xmlns:xm="http://schemas.microsoft.com/office/excel/2006/main">
          <x14:cfRule type="expression" priority="1035" id="{08FF3573-FF12-4839-BB25-56424ED8B3B2}">
            <xm:f>Sampling!$H$266="Yes"</xm:f>
            <x14:dxf>
              <font>
                <b/>
                <i val="0"/>
                <color theme="9"/>
              </font>
              <fill>
                <patternFill>
                  <bgColor theme="4"/>
                </patternFill>
              </fill>
            </x14:dxf>
          </x14:cfRule>
          <xm:sqref>K258</xm:sqref>
        </x14:conditionalFormatting>
        <x14:conditionalFormatting xmlns:xm="http://schemas.microsoft.com/office/excel/2006/main">
          <x14:cfRule type="expression" priority="1036" id="{2A9A4082-A15E-4F06-9CBC-6055CAC04CF4}">
            <xm:f>Sampling!$H$267="Yes"</xm:f>
            <x14:dxf>
              <font>
                <b/>
                <i val="0"/>
                <color theme="9"/>
              </font>
              <fill>
                <patternFill>
                  <bgColor theme="4"/>
                </patternFill>
              </fill>
            </x14:dxf>
          </x14:cfRule>
          <xm:sqref>K259</xm:sqref>
        </x14:conditionalFormatting>
        <x14:conditionalFormatting xmlns:xm="http://schemas.microsoft.com/office/excel/2006/main">
          <x14:cfRule type="expression" priority="1037" id="{07FAF1B5-FB7F-4D3E-85D8-CFCE9389152F}">
            <xm:f>Sampling!$H$268="Yes"</xm:f>
            <x14:dxf>
              <font>
                <b/>
                <i val="0"/>
                <color theme="9"/>
              </font>
              <fill>
                <patternFill>
                  <bgColor theme="4"/>
                </patternFill>
              </fill>
            </x14:dxf>
          </x14:cfRule>
          <xm:sqref>K260</xm:sqref>
        </x14:conditionalFormatting>
        <x14:conditionalFormatting xmlns:xm="http://schemas.microsoft.com/office/excel/2006/main">
          <x14:cfRule type="expression" priority="1032" id="{866A9E45-A55B-4301-81E7-D2326A4A97AC}">
            <xm:f>Sampling!$H$269="Yes"</xm:f>
            <x14:dxf>
              <font>
                <b/>
                <i val="0"/>
                <color theme="9"/>
              </font>
              <fill>
                <patternFill>
                  <bgColor theme="4"/>
                </patternFill>
              </fill>
            </x14:dxf>
          </x14:cfRule>
          <xm:sqref>K261</xm:sqref>
        </x14:conditionalFormatting>
        <x14:conditionalFormatting xmlns:xm="http://schemas.microsoft.com/office/excel/2006/main">
          <x14:cfRule type="expression" priority="1033" id="{47843B20-D4C0-499A-B94F-7758DFBBEDC6}">
            <xm:f>Sampling!$H$270="Yes"</xm:f>
            <x14:dxf>
              <font>
                <b/>
                <i val="0"/>
                <color theme="9"/>
              </font>
              <fill>
                <patternFill>
                  <bgColor theme="4"/>
                </patternFill>
              </fill>
            </x14:dxf>
          </x14:cfRule>
          <xm:sqref>K262</xm:sqref>
        </x14:conditionalFormatting>
        <x14:conditionalFormatting xmlns:xm="http://schemas.microsoft.com/office/excel/2006/main">
          <x14:cfRule type="expression" priority="1034" id="{A2A2223E-8197-4F77-B4ED-E3302DD0C2A6}">
            <xm:f>Sampling!$H$271="Yes"</xm:f>
            <x14:dxf>
              <font>
                <b/>
                <i val="0"/>
                <color theme="9"/>
              </font>
              <fill>
                <patternFill>
                  <bgColor theme="4"/>
                </patternFill>
              </fill>
            </x14:dxf>
          </x14:cfRule>
          <xm:sqref>K263</xm:sqref>
        </x14:conditionalFormatting>
        <x14:conditionalFormatting xmlns:xm="http://schemas.microsoft.com/office/excel/2006/main">
          <x14:cfRule type="expression" priority="1029" id="{B5AEEFE3-C542-4498-997D-BD57B629D2A2}">
            <xm:f>Sampling!$H$272="Yes"</xm:f>
            <x14:dxf>
              <font>
                <b/>
                <i val="0"/>
                <color theme="9"/>
              </font>
              <fill>
                <patternFill>
                  <bgColor theme="4"/>
                </patternFill>
              </fill>
            </x14:dxf>
          </x14:cfRule>
          <xm:sqref>K264</xm:sqref>
        </x14:conditionalFormatting>
        <x14:conditionalFormatting xmlns:xm="http://schemas.microsoft.com/office/excel/2006/main">
          <x14:cfRule type="expression" priority="1030" id="{96B4E16E-ED38-4FE2-911B-05197997FED0}">
            <xm:f>Sampling!$H$273="Yes"</xm:f>
            <x14:dxf>
              <font>
                <b/>
                <i val="0"/>
                <color theme="9"/>
              </font>
              <fill>
                <patternFill>
                  <bgColor theme="4"/>
                </patternFill>
              </fill>
            </x14:dxf>
          </x14:cfRule>
          <xm:sqref>K265</xm:sqref>
        </x14:conditionalFormatting>
        <x14:conditionalFormatting xmlns:xm="http://schemas.microsoft.com/office/excel/2006/main">
          <x14:cfRule type="expression" priority="1031" id="{CA01EFA8-3890-4425-AF66-D2FF13A611D9}">
            <xm:f>Sampling!$H$274="Yes"</xm:f>
            <x14:dxf>
              <font>
                <b/>
                <i val="0"/>
                <color theme="9"/>
              </font>
              <fill>
                <patternFill>
                  <bgColor theme="4"/>
                </patternFill>
              </fill>
            </x14:dxf>
          </x14:cfRule>
          <xm:sqref>K266</xm:sqref>
        </x14:conditionalFormatting>
        <x14:conditionalFormatting xmlns:xm="http://schemas.microsoft.com/office/excel/2006/main">
          <x14:cfRule type="expression" priority="1026" id="{E97746E9-6000-470B-99C2-B7BAD79F8394}">
            <xm:f>Sampling!$H$275="Yes"</xm:f>
            <x14:dxf>
              <font>
                <b/>
                <i val="0"/>
                <color theme="9"/>
              </font>
              <fill>
                <patternFill>
                  <bgColor theme="4"/>
                </patternFill>
              </fill>
            </x14:dxf>
          </x14:cfRule>
          <xm:sqref>K267</xm:sqref>
        </x14:conditionalFormatting>
        <x14:conditionalFormatting xmlns:xm="http://schemas.microsoft.com/office/excel/2006/main">
          <x14:cfRule type="expression" priority="1027" id="{2291963B-DB81-4002-BEB1-884EBBB20197}">
            <xm:f>Sampling!$H$276="Yes"</xm:f>
            <x14:dxf>
              <font>
                <b/>
                <i val="0"/>
                <color theme="9"/>
              </font>
              <fill>
                <patternFill>
                  <bgColor theme="4"/>
                </patternFill>
              </fill>
            </x14:dxf>
          </x14:cfRule>
          <xm:sqref>K268</xm:sqref>
        </x14:conditionalFormatting>
        <x14:conditionalFormatting xmlns:xm="http://schemas.microsoft.com/office/excel/2006/main">
          <x14:cfRule type="expression" priority="1028" id="{7BE655F7-4AE8-4FE2-B9B8-2CA58A6D6F95}">
            <xm:f>Sampling!$H$277="Yes"</xm:f>
            <x14:dxf>
              <font>
                <b/>
                <i val="0"/>
                <color theme="9"/>
              </font>
              <fill>
                <patternFill>
                  <bgColor theme="4"/>
                </patternFill>
              </fill>
            </x14:dxf>
          </x14:cfRule>
          <xm:sqref>K269</xm:sqref>
        </x14:conditionalFormatting>
        <x14:conditionalFormatting xmlns:xm="http://schemas.microsoft.com/office/excel/2006/main">
          <x14:cfRule type="expression" priority="864" id="{93C619FB-BE37-477E-9E31-93957AECA875}">
            <xm:f>Sampling!$H$278="Yes"</xm:f>
            <x14:dxf>
              <font>
                <b/>
                <i val="0"/>
                <color theme="9"/>
              </font>
              <fill>
                <patternFill>
                  <bgColor theme="4"/>
                </patternFill>
              </fill>
            </x14:dxf>
          </x14:cfRule>
          <xm:sqref>K270</xm:sqref>
        </x14:conditionalFormatting>
        <x14:conditionalFormatting xmlns:xm="http://schemas.microsoft.com/office/excel/2006/main">
          <x14:cfRule type="expression" priority="865" id="{714D74A7-5AD4-4033-979F-E51D30C98404}">
            <xm:f>Sampling!$H$279="Yes"</xm:f>
            <x14:dxf>
              <font>
                <b/>
                <i val="0"/>
                <color theme="9"/>
              </font>
              <fill>
                <patternFill>
                  <bgColor theme="4"/>
                </patternFill>
              </fill>
            </x14:dxf>
          </x14:cfRule>
          <xm:sqref>K271</xm:sqref>
        </x14:conditionalFormatting>
        <x14:conditionalFormatting xmlns:xm="http://schemas.microsoft.com/office/excel/2006/main">
          <x14:cfRule type="expression" priority="866" id="{997CD3C4-3622-4FFC-9F20-9A50182075CF}">
            <xm:f>Sampling!$H$280="Yes"</xm:f>
            <x14:dxf>
              <font>
                <b/>
                <i val="0"/>
                <color theme="9"/>
              </font>
              <fill>
                <patternFill>
                  <bgColor theme="4"/>
                </patternFill>
              </fill>
            </x14:dxf>
          </x14:cfRule>
          <xm:sqref>K272</xm:sqref>
        </x14:conditionalFormatting>
        <x14:conditionalFormatting xmlns:xm="http://schemas.microsoft.com/office/excel/2006/main">
          <x14:cfRule type="expression" priority="861" id="{ABDFE830-A1D9-49ED-9901-0914C4DCC120}">
            <xm:f>Sampling!$H$281="Yes"</xm:f>
            <x14:dxf>
              <font>
                <b/>
                <i val="0"/>
                <color theme="9"/>
              </font>
              <fill>
                <patternFill>
                  <bgColor theme="4"/>
                </patternFill>
              </fill>
            </x14:dxf>
          </x14:cfRule>
          <xm:sqref>K273</xm:sqref>
        </x14:conditionalFormatting>
        <x14:conditionalFormatting xmlns:xm="http://schemas.microsoft.com/office/excel/2006/main">
          <x14:cfRule type="expression" priority="862" id="{5C85ECF6-4B13-485E-8566-EB4D77750AC7}">
            <xm:f>Sampling!$H$282="Yes"</xm:f>
            <x14:dxf>
              <font>
                <b/>
                <i val="0"/>
                <color theme="9"/>
              </font>
              <fill>
                <patternFill>
                  <bgColor theme="4"/>
                </patternFill>
              </fill>
            </x14:dxf>
          </x14:cfRule>
          <xm:sqref>K274</xm:sqref>
        </x14:conditionalFormatting>
        <x14:conditionalFormatting xmlns:xm="http://schemas.microsoft.com/office/excel/2006/main">
          <x14:cfRule type="expression" priority="863" id="{0E264C86-882B-45D7-B7CC-DEAEDC5310F7}">
            <xm:f>Sampling!$H$283="Yes"</xm:f>
            <x14:dxf>
              <font>
                <b/>
                <i val="0"/>
                <color theme="9"/>
              </font>
              <fill>
                <patternFill>
                  <bgColor theme="4"/>
                </patternFill>
              </fill>
            </x14:dxf>
          </x14:cfRule>
          <xm:sqref>K275</xm:sqref>
        </x14:conditionalFormatting>
        <x14:conditionalFormatting xmlns:xm="http://schemas.microsoft.com/office/excel/2006/main">
          <x14:cfRule type="expression" priority="858" id="{F8252D47-9376-496D-97CB-C18F6304A298}">
            <xm:f>Sampling!$H$284="Yes"</xm:f>
            <x14:dxf>
              <font>
                <b/>
                <i val="0"/>
                <color theme="9"/>
              </font>
              <fill>
                <patternFill>
                  <bgColor theme="4"/>
                </patternFill>
              </fill>
            </x14:dxf>
          </x14:cfRule>
          <xm:sqref>K276</xm:sqref>
        </x14:conditionalFormatting>
        <x14:conditionalFormatting xmlns:xm="http://schemas.microsoft.com/office/excel/2006/main">
          <x14:cfRule type="expression" priority="859" id="{5E9C81DB-6A17-4473-82C0-27CD9752EE52}">
            <xm:f>Sampling!$H$285="Yes"</xm:f>
            <x14:dxf>
              <font>
                <b/>
                <i val="0"/>
                <color theme="9"/>
              </font>
              <fill>
                <patternFill>
                  <bgColor theme="4"/>
                </patternFill>
              </fill>
            </x14:dxf>
          </x14:cfRule>
          <xm:sqref>K277</xm:sqref>
        </x14:conditionalFormatting>
        <x14:conditionalFormatting xmlns:xm="http://schemas.microsoft.com/office/excel/2006/main">
          <x14:cfRule type="expression" priority="860" id="{C025EEFE-09B4-4A5A-8E80-1997866119EA}">
            <xm:f>Sampling!$H$286="Yes"</xm:f>
            <x14:dxf>
              <font>
                <b/>
                <i val="0"/>
                <color theme="9"/>
              </font>
              <fill>
                <patternFill>
                  <bgColor theme="4"/>
                </patternFill>
              </fill>
            </x14:dxf>
          </x14:cfRule>
          <xm:sqref>K278</xm:sqref>
        </x14:conditionalFormatting>
        <x14:conditionalFormatting xmlns:xm="http://schemas.microsoft.com/office/excel/2006/main">
          <x14:cfRule type="expression" priority="855" id="{10813EF7-A35D-4F19-825D-D71F5284B2E7}">
            <xm:f>Sampling!$H$287="Yes"</xm:f>
            <x14:dxf>
              <font>
                <b/>
                <i val="0"/>
                <color theme="9"/>
              </font>
              <fill>
                <patternFill>
                  <bgColor theme="4"/>
                </patternFill>
              </fill>
            </x14:dxf>
          </x14:cfRule>
          <xm:sqref>K279</xm:sqref>
        </x14:conditionalFormatting>
        <x14:conditionalFormatting xmlns:xm="http://schemas.microsoft.com/office/excel/2006/main">
          <x14:cfRule type="expression" priority="856" id="{577875E3-430F-424E-94B5-2E530EED2D87}">
            <xm:f>Sampling!$H$288="Yes"</xm:f>
            <x14:dxf>
              <font>
                <b/>
                <i val="0"/>
                <color theme="9"/>
              </font>
              <fill>
                <patternFill>
                  <bgColor theme="4"/>
                </patternFill>
              </fill>
            </x14:dxf>
          </x14:cfRule>
          <xm:sqref>K280</xm:sqref>
        </x14:conditionalFormatting>
        <x14:conditionalFormatting xmlns:xm="http://schemas.microsoft.com/office/excel/2006/main">
          <x14:cfRule type="expression" priority="857" id="{6E1D6176-0925-44B1-8371-D0FC5532CF75}">
            <xm:f>Sampling!$H$289="Yes"</xm:f>
            <x14:dxf>
              <font>
                <b/>
                <i val="0"/>
                <color theme="9"/>
              </font>
              <fill>
                <patternFill>
                  <bgColor theme="4"/>
                </patternFill>
              </fill>
            </x14:dxf>
          </x14:cfRule>
          <xm:sqref>K281</xm:sqref>
        </x14:conditionalFormatting>
        <x14:conditionalFormatting xmlns:xm="http://schemas.microsoft.com/office/excel/2006/main">
          <x14:cfRule type="expression" priority="852" id="{08C13E72-8496-4478-9360-247711B30106}">
            <xm:f>Sampling!$H$290="Yes"</xm:f>
            <x14:dxf>
              <font>
                <b/>
                <i val="0"/>
                <color theme="9"/>
              </font>
              <fill>
                <patternFill>
                  <bgColor theme="4"/>
                </patternFill>
              </fill>
            </x14:dxf>
          </x14:cfRule>
          <xm:sqref>K282</xm:sqref>
        </x14:conditionalFormatting>
        <x14:conditionalFormatting xmlns:xm="http://schemas.microsoft.com/office/excel/2006/main">
          <x14:cfRule type="expression" priority="853" id="{32D55D1E-1EF3-4CF3-BEEB-5A384EF6B1D7}">
            <xm:f>Sampling!$H$291="Yes"</xm:f>
            <x14:dxf>
              <font>
                <b/>
                <i val="0"/>
                <color theme="9"/>
              </font>
              <fill>
                <patternFill>
                  <bgColor theme="4"/>
                </patternFill>
              </fill>
            </x14:dxf>
          </x14:cfRule>
          <xm:sqref>K283</xm:sqref>
        </x14:conditionalFormatting>
        <x14:conditionalFormatting xmlns:xm="http://schemas.microsoft.com/office/excel/2006/main">
          <x14:cfRule type="expression" priority="854" id="{A1D75802-3C81-48E4-B262-56B71207B593}">
            <xm:f>Sampling!$H$292="Yes"</xm:f>
            <x14:dxf>
              <font>
                <b/>
                <i val="0"/>
                <color theme="9"/>
              </font>
              <fill>
                <patternFill>
                  <bgColor theme="4"/>
                </patternFill>
              </fill>
            </x14:dxf>
          </x14:cfRule>
          <xm:sqref>K284</xm:sqref>
        </x14:conditionalFormatting>
        <x14:conditionalFormatting xmlns:xm="http://schemas.microsoft.com/office/excel/2006/main">
          <x14:cfRule type="expression" priority="849" id="{F62618DC-E309-4FD2-9539-73EE1C59E2C6}">
            <xm:f>Sampling!$H$293="Yes"</xm:f>
            <x14:dxf>
              <font>
                <b/>
                <i val="0"/>
                <color theme="9"/>
              </font>
              <fill>
                <patternFill>
                  <bgColor theme="4"/>
                </patternFill>
              </fill>
            </x14:dxf>
          </x14:cfRule>
          <xm:sqref>K285</xm:sqref>
        </x14:conditionalFormatting>
        <x14:conditionalFormatting xmlns:xm="http://schemas.microsoft.com/office/excel/2006/main">
          <x14:cfRule type="expression" priority="850" id="{2F229FCE-A1B1-4173-8249-A44841EA3DE2}">
            <xm:f>Sampling!$H$294="Yes"</xm:f>
            <x14:dxf>
              <font>
                <b/>
                <i val="0"/>
                <color theme="9"/>
              </font>
              <fill>
                <patternFill>
                  <bgColor theme="4"/>
                </patternFill>
              </fill>
            </x14:dxf>
          </x14:cfRule>
          <xm:sqref>K286</xm:sqref>
        </x14:conditionalFormatting>
        <x14:conditionalFormatting xmlns:xm="http://schemas.microsoft.com/office/excel/2006/main">
          <x14:cfRule type="expression" priority="851" id="{150C8613-10EA-4416-884A-234685AE1D92}">
            <xm:f>Sampling!$H$295="Yes"</xm:f>
            <x14:dxf>
              <font>
                <b/>
                <i val="0"/>
                <color theme="9"/>
              </font>
              <fill>
                <patternFill>
                  <bgColor theme="4"/>
                </patternFill>
              </fill>
            </x14:dxf>
          </x14:cfRule>
          <xm:sqref>K287</xm:sqref>
        </x14:conditionalFormatting>
        <x14:conditionalFormatting xmlns:xm="http://schemas.microsoft.com/office/excel/2006/main">
          <x14:cfRule type="expression" priority="846" id="{860C853D-02F0-4ADC-A10A-FC8BDF84047A}">
            <xm:f>Sampling!$H$296="Yes"</xm:f>
            <x14:dxf>
              <font>
                <b/>
                <i val="0"/>
                <color theme="9"/>
              </font>
              <fill>
                <patternFill>
                  <bgColor theme="4"/>
                </patternFill>
              </fill>
            </x14:dxf>
          </x14:cfRule>
          <xm:sqref>K288</xm:sqref>
        </x14:conditionalFormatting>
        <x14:conditionalFormatting xmlns:xm="http://schemas.microsoft.com/office/excel/2006/main">
          <x14:cfRule type="expression" priority="847" id="{0AE3AE32-0558-4315-A4A7-84EE157BBA6E}">
            <xm:f>Sampling!$H$297="Yes"</xm:f>
            <x14:dxf>
              <font>
                <b/>
                <i val="0"/>
                <color theme="9"/>
              </font>
              <fill>
                <patternFill>
                  <bgColor theme="4"/>
                </patternFill>
              </fill>
            </x14:dxf>
          </x14:cfRule>
          <xm:sqref>K289</xm:sqref>
        </x14:conditionalFormatting>
        <x14:conditionalFormatting xmlns:xm="http://schemas.microsoft.com/office/excel/2006/main">
          <x14:cfRule type="expression" priority="848" id="{526906B4-8967-495E-B340-AB27DD79395D}">
            <xm:f>Sampling!$H$298="Yes"</xm:f>
            <x14:dxf>
              <font>
                <b/>
                <i val="0"/>
                <color theme="9"/>
              </font>
              <fill>
                <patternFill>
                  <bgColor theme="4"/>
                </patternFill>
              </fill>
            </x14:dxf>
          </x14:cfRule>
          <xm:sqref>K290</xm:sqref>
        </x14:conditionalFormatting>
        <x14:conditionalFormatting xmlns:xm="http://schemas.microsoft.com/office/excel/2006/main">
          <x14:cfRule type="expression" priority="843" id="{D6C5DAF1-0602-4DE8-BAF9-8D395070ED81}">
            <xm:f>Sampling!$H$299="Yes"</xm:f>
            <x14:dxf>
              <font>
                <b/>
                <i val="0"/>
                <color theme="9"/>
              </font>
              <fill>
                <patternFill>
                  <bgColor theme="4"/>
                </patternFill>
              </fill>
            </x14:dxf>
          </x14:cfRule>
          <xm:sqref>K291</xm:sqref>
        </x14:conditionalFormatting>
        <x14:conditionalFormatting xmlns:xm="http://schemas.microsoft.com/office/excel/2006/main">
          <x14:cfRule type="expression" priority="844" id="{BD19D002-3AD6-46E0-8738-2F07150BCC4B}">
            <xm:f>Sampling!$H$300="Yes"</xm:f>
            <x14:dxf>
              <font>
                <b/>
                <i val="0"/>
                <color theme="9"/>
              </font>
              <fill>
                <patternFill>
                  <bgColor theme="4"/>
                </patternFill>
              </fill>
            </x14:dxf>
          </x14:cfRule>
          <xm:sqref>K292</xm:sqref>
        </x14:conditionalFormatting>
        <x14:conditionalFormatting xmlns:xm="http://schemas.microsoft.com/office/excel/2006/main">
          <x14:cfRule type="expression" priority="845" id="{3E5E3D4C-0CEF-4DF4-AC53-3B7A19F2C1C1}">
            <xm:f>Sampling!$H$301="Yes"</xm:f>
            <x14:dxf>
              <font>
                <b/>
                <i val="0"/>
                <color theme="9"/>
              </font>
              <fill>
                <patternFill>
                  <bgColor theme="4"/>
                </patternFill>
              </fill>
            </x14:dxf>
          </x14:cfRule>
          <xm:sqref>K293</xm:sqref>
        </x14:conditionalFormatting>
        <x14:conditionalFormatting xmlns:xm="http://schemas.microsoft.com/office/excel/2006/main">
          <x14:cfRule type="expression" priority="840" id="{EC3F2C95-E321-4DC7-A681-4E1BAD61FBDE}">
            <xm:f>Sampling!$H$302="Yes"</xm:f>
            <x14:dxf>
              <font>
                <b/>
                <i val="0"/>
                <color theme="9"/>
              </font>
              <fill>
                <patternFill>
                  <bgColor theme="4"/>
                </patternFill>
              </fill>
            </x14:dxf>
          </x14:cfRule>
          <xm:sqref>K294</xm:sqref>
        </x14:conditionalFormatting>
        <x14:conditionalFormatting xmlns:xm="http://schemas.microsoft.com/office/excel/2006/main">
          <x14:cfRule type="expression" priority="841" id="{F6E3E262-3935-45AC-B535-AC1AAA40FF76}">
            <xm:f>Sampling!$H$303="Yes"</xm:f>
            <x14:dxf>
              <font>
                <b/>
                <i val="0"/>
                <color theme="9"/>
              </font>
              <fill>
                <patternFill>
                  <bgColor theme="4"/>
                </patternFill>
              </fill>
            </x14:dxf>
          </x14:cfRule>
          <xm:sqref>K295</xm:sqref>
        </x14:conditionalFormatting>
        <x14:conditionalFormatting xmlns:xm="http://schemas.microsoft.com/office/excel/2006/main">
          <x14:cfRule type="expression" priority="842" id="{91173B29-3162-4802-ABD0-E080B5592B75}">
            <xm:f>Sampling!$H$304="Yes"</xm:f>
            <x14:dxf>
              <font>
                <b/>
                <i val="0"/>
                <color theme="9"/>
              </font>
              <fill>
                <patternFill>
                  <bgColor theme="4"/>
                </patternFill>
              </fill>
            </x14:dxf>
          </x14:cfRule>
          <xm:sqref>K296</xm:sqref>
        </x14:conditionalFormatting>
        <x14:conditionalFormatting xmlns:xm="http://schemas.microsoft.com/office/excel/2006/main">
          <x14:cfRule type="expression" priority="837" id="{0613583F-33CF-42B2-B9B4-7B1ADC85FF80}">
            <xm:f>Sampling!$H$305="Yes"</xm:f>
            <x14:dxf>
              <font>
                <b/>
                <i val="0"/>
                <color theme="9"/>
              </font>
              <fill>
                <patternFill>
                  <bgColor theme="4"/>
                </patternFill>
              </fill>
            </x14:dxf>
          </x14:cfRule>
          <xm:sqref>K297</xm:sqref>
        </x14:conditionalFormatting>
        <x14:conditionalFormatting xmlns:xm="http://schemas.microsoft.com/office/excel/2006/main">
          <x14:cfRule type="expression" priority="838" id="{ECB51955-2B16-4656-8295-E3D4511F8111}">
            <xm:f>Sampling!$H$306="Yes"</xm:f>
            <x14:dxf>
              <font>
                <b/>
                <i val="0"/>
                <color theme="9"/>
              </font>
              <fill>
                <patternFill>
                  <bgColor theme="4"/>
                </patternFill>
              </fill>
            </x14:dxf>
          </x14:cfRule>
          <xm:sqref>K298</xm:sqref>
        </x14:conditionalFormatting>
        <x14:conditionalFormatting xmlns:xm="http://schemas.microsoft.com/office/excel/2006/main">
          <x14:cfRule type="expression" priority="839" id="{5E6F8E9E-FE91-481B-AD32-85A6917A5489}">
            <xm:f>Sampling!$H$307="Yes"</xm:f>
            <x14:dxf>
              <font>
                <b/>
                <i val="0"/>
                <color theme="9"/>
              </font>
              <fill>
                <patternFill>
                  <bgColor theme="4"/>
                </patternFill>
              </fill>
            </x14:dxf>
          </x14:cfRule>
          <xm:sqref>K299</xm:sqref>
        </x14:conditionalFormatting>
        <x14:conditionalFormatting xmlns:xm="http://schemas.microsoft.com/office/excel/2006/main">
          <x14:cfRule type="expression" priority="170" id="{9BBADEBF-3B0A-4FF5-9F36-B15F7821A090}">
            <xm:f>Sampling!$H$308="Yes"</xm:f>
            <x14:dxf>
              <font>
                <b/>
                <i val="0"/>
                <color theme="9"/>
              </font>
              <fill>
                <patternFill>
                  <bgColor theme="4"/>
                </patternFill>
              </fill>
            </x14:dxf>
          </x14:cfRule>
          <xm:sqref>K300</xm:sqref>
        </x14:conditionalFormatting>
        <x14:conditionalFormatting xmlns:xm="http://schemas.microsoft.com/office/excel/2006/main">
          <x14:cfRule type="expression" priority="171" id="{0879C3F7-E7DD-42D2-8626-2FD30D4ABAAA}">
            <xm:f>Sampling!$H$309="Yes"</xm:f>
            <x14:dxf>
              <font>
                <b/>
                <i val="0"/>
                <color theme="9"/>
              </font>
              <fill>
                <patternFill>
                  <bgColor theme="4"/>
                </patternFill>
              </fill>
            </x14:dxf>
          </x14:cfRule>
          <xm:sqref>K301</xm:sqref>
        </x14:conditionalFormatting>
        <x14:conditionalFormatting xmlns:xm="http://schemas.microsoft.com/office/excel/2006/main">
          <x14:cfRule type="expression" priority="172" id="{ACA2D98F-E15F-4CC3-B2C1-0912FFA0B1E5}">
            <xm:f>Sampling!$H$310="Yes"</xm:f>
            <x14:dxf>
              <font>
                <b/>
                <i val="0"/>
                <color theme="9"/>
              </font>
              <fill>
                <patternFill>
                  <bgColor theme="4"/>
                </patternFill>
              </fill>
            </x14:dxf>
          </x14:cfRule>
          <xm:sqref>K302</xm:sqref>
        </x14:conditionalFormatting>
        <x14:conditionalFormatting xmlns:xm="http://schemas.microsoft.com/office/excel/2006/main">
          <x14:cfRule type="expression" priority="167" id="{27C4D417-A40C-40FB-A781-AABEC629E890}">
            <xm:f>Sampling!$H$311="Yes"</xm:f>
            <x14:dxf>
              <font>
                <b/>
                <i val="0"/>
                <color theme="9"/>
              </font>
              <fill>
                <patternFill>
                  <bgColor theme="4"/>
                </patternFill>
              </fill>
            </x14:dxf>
          </x14:cfRule>
          <xm:sqref>K303</xm:sqref>
        </x14:conditionalFormatting>
        <x14:conditionalFormatting xmlns:xm="http://schemas.microsoft.com/office/excel/2006/main">
          <x14:cfRule type="expression" priority="168" id="{95E974FC-8970-4465-BDED-A5D44888A089}">
            <xm:f>Sampling!$H$312="Yes"</xm:f>
            <x14:dxf>
              <font>
                <b/>
                <i val="0"/>
                <color theme="9"/>
              </font>
              <fill>
                <patternFill>
                  <bgColor theme="4"/>
                </patternFill>
              </fill>
            </x14:dxf>
          </x14:cfRule>
          <xm:sqref>K304</xm:sqref>
        </x14:conditionalFormatting>
        <x14:conditionalFormatting xmlns:xm="http://schemas.microsoft.com/office/excel/2006/main">
          <x14:cfRule type="expression" priority="169" id="{2EF3DB4C-E911-499A-B071-29EE6A1A92D3}">
            <xm:f>Sampling!$H$313="Yes"</xm:f>
            <x14:dxf>
              <font>
                <b/>
                <i val="0"/>
                <color theme="9"/>
              </font>
              <fill>
                <patternFill>
                  <bgColor theme="4"/>
                </patternFill>
              </fill>
            </x14:dxf>
          </x14:cfRule>
          <xm:sqref>K305</xm:sqref>
        </x14:conditionalFormatting>
        <x14:conditionalFormatting xmlns:xm="http://schemas.microsoft.com/office/excel/2006/main">
          <x14:cfRule type="expression" priority="164" id="{96DF9439-980C-4FC2-BA1E-89F9E3AB1DB5}">
            <xm:f>Sampling!$H$314="Yes"</xm:f>
            <x14:dxf>
              <font>
                <b/>
                <i val="0"/>
                <color theme="9"/>
              </font>
              <fill>
                <patternFill>
                  <bgColor theme="4"/>
                </patternFill>
              </fill>
            </x14:dxf>
          </x14:cfRule>
          <xm:sqref>K306</xm:sqref>
        </x14:conditionalFormatting>
        <x14:conditionalFormatting xmlns:xm="http://schemas.microsoft.com/office/excel/2006/main">
          <x14:cfRule type="expression" priority="165" id="{B5E2DB07-E2C0-41D7-9D74-B97BC2EC96F8}">
            <xm:f>Sampling!$H$315="Yes"</xm:f>
            <x14:dxf>
              <font>
                <b/>
                <i val="0"/>
                <color theme="9"/>
              </font>
              <fill>
                <patternFill>
                  <bgColor theme="4"/>
                </patternFill>
              </fill>
            </x14:dxf>
          </x14:cfRule>
          <xm:sqref>K307</xm:sqref>
        </x14:conditionalFormatting>
        <x14:conditionalFormatting xmlns:xm="http://schemas.microsoft.com/office/excel/2006/main">
          <x14:cfRule type="expression" priority="166" id="{B8BF4671-ED34-48F0-B73D-EDAD6D23DEFB}">
            <xm:f>Sampling!$H$316="Yes"</xm:f>
            <x14:dxf>
              <font>
                <b/>
                <i val="0"/>
                <color theme="9"/>
              </font>
              <fill>
                <patternFill>
                  <bgColor theme="4"/>
                </patternFill>
              </fill>
            </x14:dxf>
          </x14:cfRule>
          <xm:sqref>K308</xm:sqref>
        </x14:conditionalFormatting>
        <x14:conditionalFormatting xmlns:xm="http://schemas.microsoft.com/office/excel/2006/main">
          <x14:cfRule type="expression" priority="161" id="{4B12C9DA-21A2-4C2F-AF6B-32595E1CBDEF}">
            <xm:f>Sampling!$H$317="Yes"</xm:f>
            <x14:dxf>
              <font>
                <b/>
                <i val="0"/>
                <color theme="9"/>
              </font>
              <fill>
                <patternFill>
                  <bgColor theme="4"/>
                </patternFill>
              </fill>
            </x14:dxf>
          </x14:cfRule>
          <xm:sqref>K309</xm:sqref>
        </x14:conditionalFormatting>
        <x14:conditionalFormatting xmlns:xm="http://schemas.microsoft.com/office/excel/2006/main">
          <x14:cfRule type="expression" priority="162" id="{505539AE-C9C5-4CF7-9A16-9CDBBFEEBC98}">
            <xm:f>Sampling!$H$318="Yes"</xm:f>
            <x14:dxf>
              <font>
                <b/>
                <i val="0"/>
                <color theme="9"/>
              </font>
              <fill>
                <patternFill>
                  <bgColor theme="4"/>
                </patternFill>
              </fill>
            </x14:dxf>
          </x14:cfRule>
          <xm:sqref>K310</xm:sqref>
        </x14:conditionalFormatting>
        <x14:conditionalFormatting xmlns:xm="http://schemas.microsoft.com/office/excel/2006/main">
          <x14:cfRule type="expression" priority="163" id="{A01517E0-0DC5-47D4-9E96-E905FA15ECE9}">
            <xm:f>Sampling!$H$319="Yes"</xm:f>
            <x14:dxf>
              <font>
                <b/>
                <i val="0"/>
                <color theme="9"/>
              </font>
              <fill>
                <patternFill>
                  <bgColor theme="4"/>
                </patternFill>
              </fill>
            </x14:dxf>
          </x14:cfRule>
          <xm:sqref>K311</xm:sqref>
        </x14:conditionalFormatting>
        <x14:conditionalFormatting xmlns:xm="http://schemas.microsoft.com/office/excel/2006/main">
          <x14:cfRule type="expression" priority="158" id="{2D9C3C9D-BD1C-44EE-9865-883F43A9481E}">
            <xm:f>Sampling!$H$320="Yes"</xm:f>
            <x14:dxf>
              <font>
                <b/>
                <i val="0"/>
                <color theme="9"/>
              </font>
              <fill>
                <patternFill>
                  <bgColor theme="4"/>
                </patternFill>
              </fill>
            </x14:dxf>
          </x14:cfRule>
          <xm:sqref>K312</xm:sqref>
        </x14:conditionalFormatting>
        <x14:conditionalFormatting xmlns:xm="http://schemas.microsoft.com/office/excel/2006/main">
          <x14:cfRule type="expression" priority="159" id="{EDD938D9-3AED-4329-8761-7A1DA22F87E8}">
            <xm:f>Sampling!$H$321="Yes"</xm:f>
            <x14:dxf>
              <font>
                <b/>
                <i val="0"/>
                <color theme="9"/>
              </font>
              <fill>
                <patternFill>
                  <bgColor theme="4"/>
                </patternFill>
              </fill>
            </x14:dxf>
          </x14:cfRule>
          <xm:sqref>K313</xm:sqref>
        </x14:conditionalFormatting>
        <x14:conditionalFormatting xmlns:xm="http://schemas.microsoft.com/office/excel/2006/main">
          <x14:cfRule type="expression" priority="160" id="{43F742F0-CF70-48BE-B416-B0E02B0FB0BE}">
            <xm:f>Sampling!$H$322="Yes"</xm:f>
            <x14:dxf>
              <font>
                <b/>
                <i val="0"/>
                <color theme="9"/>
              </font>
              <fill>
                <patternFill>
                  <bgColor theme="4"/>
                </patternFill>
              </fill>
            </x14:dxf>
          </x14:cfRule>
          <xm:sqref>K314</xm:sqref>
        </x14:conditionalFormatting>
        <x14:conditionalFormatting xmlns:xm="http://schemas.microsoft.com/office/excel/2006/main">
          <x14:cfRule type="expression" priority="155" id="{7546D752-2579-433C-8D81-CF388C8347A9}">
            <xm:f>Sampling!$H$323="Yes"</xm:f>
            <x14:dxf>
              <font>
                <b/>
                <i val="0"/>
                <color theme="9"/>
              </font>
              <fill>
                <patternFill>
                  <bgColor theme="4"/>
                </patternFill>
              </fill>
            </x14:dxf>
          </x14:cfRule>
          <xm:sqref>K315</xm:sqref>
        </x14:conditionalFormatting>
        <x14:conditionalFormatting xmlns:xm="http://schemas.microsoft.com/office/excel/2006/main">
          <x14:cfRule type="expression" priority="156" id="{6CF51FB3-258F-43FF-A7BE-A20298794311}">
            <xm:f>Sampling!$H$324="Yes"</xm:f>
            <x14:dxf>
              <font>
                <b/>
                <i val="0"/>
                <color theme="9"/>
              </font>
              <fill>
                <patternFill>
                  <bgColor theme="4"/>
                </patternFill>
              </fill>
            </x14:dxf>
          </x14:cfRule>
          <xm:sqref>K316</xm:sqref>
        </x14:conditionalFormatting>
        <x14:conditionalFormatting xmlns:xm="http://schemas.microsoft.com/office/excel/2006/main">
          <x14:cfRule type="expression" priority="157" id="{BD2AEAB3-B5BE-46D5-AE71-29615C3C8ECE}">
            <xm:f>Sampling!$H$325="Yes"</xm:f>
            <x14:dxf>
              <font>
                <b/>
                <i val="0"/>
                <color theme="9"/>
              </font>
              <fill>
                <patternFill>
                  <bgColor theme="4"/>
                </patternFill>
              </fill>
            </x14:dxf>
          </x14:cfRule>
          <xm:sqref>K317</xm:sqref>
        </x14:conditionalFormatting>
        <x14:conditionalFormatting xmlns:xm="http://schemas.microsoft.com/office/excel/2006/main">
          <x14:cfRule type="expression" priority="152" id="{9D11A517-5DFC-4C89-82CD-E6CD3344A116}">
            <xm:f>Sampling!$H$326="Yes"</xm:f>
            <x14:dxf>
              <font>
                <b/>
                <i val="0"/>
                <color theme="9"/>
              </font>
              <fill>
                <patternFill>
                  <bgColor theme="4"/>
                </patternFill>
              </fill>
            </x14:dxf>
          </x14:cfRule>
          <xm:sqref>K318</xm:sqref>
        </x14:conditionalFormatting>
        <x14:conditionalFormatting xmlns:xm="http://schemas.microsoft.com/office/excel/2006/main">
          <x14:cfRule type="expression" priority="153" id="{F4F3F97B-C5DA-466B-8E5A-4FC1D8703AFF}">
            <xm:f>Sampling!$H$327="Yes"</xm:f>
            <x14:dxf>
              <font>
                <b/>
                <i val="0"/>
                <color theme="9"/>
              </font>
              <fill>
                <patternFill>
                  <bgColor theme="4"/>
                </patternFill>
              </fill>
            </x14:dxf>
          </x14:cfRule>
          <xm:sqref>K319</xm:sqref>
        </x14:conditionalFormatting>
        <x14:conditionalFormatting xmlns:xm="http://schemas.microsoft.com/office/excel/2006/main">
          <x14:cfRule type="expression" priority="154" id="{B72EA2D6-5B03-4932-B1B7-07E59CA87423}">
            <xm:f>Sampling!$H$328="Yes"</xm:f>
            <x14:dxf>
              <font>
                <b/>
                <i val="0"/>
                <color theme="9"/>
              </font>
              <fill>
                <patternFill>
                  <bgColor theme="4"/>
                </patternFill>
              </fill>
            </x14:dxf>
          </x14:cfRule>
          <xm:sqref>K320</xm:sqref>
        </x14:conditionalFormatting>
        <x14:conditionalFormatting xmlns:xm="http://schemas.microsoft.com/office/excel/2006/main">
          <x14:cfRule type="expression" priority="149" id="{165A836F-1690-4219-B7C4-CDC59EF83B9F}">
            <xm:f>Sampling!$H$329="Yes"</xm:f>
            <x14:dxf>
              <font>
                <b/>
                <i val="0"/>
                <color theme="9"/>
              </font>
              <fill>
                <patternFill>
                  <bgColor theme="4"/>
                </patternFill>
              </fill>
            </x14:dxf>
          </x14:cfRule>
          <xm:sqref>K321</xm:sqref>
        </x14:conditionalFormatting>
        <x14:conditionalFormatting xmlns:xm="http://schemas.microsoft.com/office/excel/2006/main">
          <x14:cfRule type="expression" priority="150" id="{593EBD8A-74C8-43F6-8708-B2429C0BF63D}">
            <xm:f>Sampling!$H$330="Yes"</xm:f>
            <x14:dxf>
              <font>
                <b/>
                <i val="0"/>
                <color theme="9"/>
              </font>
              <fill>
                <patternFill>
                  <bgColor theme="4"/>
                </patternFill>
              </fill>
            </x14:dxf>
          </x14:cfRule>
          <xm:sqref>K322</xm:sqref>
        </x14:conditionalFormatting>
        <x14:conditionalFormatting xmlns:xm="http://schemas.microsoft.com/office/excel/2006/main">
          <x14:cfRule type="expression" priority="151" id="{CA13C4D9-EC1E-48DD-8BAA-F1EA8811085D}">
            <xm:f>Sampling!$H$331="Yes"</xm:f>
            <x14:dxf>
              <font>
                <b/>
                <i val="0"/>
                <color theme="9"/>
              </font>
              <fill>
                <patternFill>
                  <bgColor theme="4"/>
                </patternFill>
              </fill>
            </x14:dxf>
          </x14:cfRule>
          <xm:sqref>K323</xm:sqref>
        </x14:conditionalFormatting>
        <x14:conditionalFormatting xmlns:xm="http://schemas.microsoft.com/office/excel/2006/main">
          <x14:cfRule type="expression" priority="146" id="{61D566C5-FE02-486F-A5A4-8085713D6E81}">
            <xm:f>Sampling!$H$332="Yes"</xm:f>
            <x14:dxf>
              <font>
                <b/>
                <i val="0"/>
                <color theme="9"/>
              </font>
              <fill>
                <patternFill>
                  <bgColor theme="4"/>
                </patternFill>
              </fill>
            </x14:dxf>
          </x14:cfRule>
          <xm:sqref>K324</xm:sqref>
        </x14:conditionalFormatting>
        <x14:conditionalFormatting xmlns:xm="http://schemas.microsoft.com/office/excel/2006/main">
          <x14:cfRule type="expression" priority="147" id="{08E38A20-6F91-41E3-B275-9B5D33351295}">
            <xm:f>Sampling!$H$333="Yes"</xm:f>
            <x14:dxf>
              <font>
                <b/>
                <i val="0"/>
                <color theme="9"/>
              </font>
              <fill>
                <patternFill>
                  <bgColor theme="4"/>
                </patternFill>
              </fill>
            </x14:dxf>
          </x14:cfRule>
          <xm:sqref>K325</xm:sqref>
        </x14:conditionalFormatting>
        <x14:conditionalFormatting xmlns:xm="http://schemas.microsoft.com/office/excel/2006/main">
          <x14:cfRule type="expression" priority="148" id="{F1A65F40-28D2-429B-AF1C-AF0A54F8AEA6}">
            <xm:f>Sampling!$H$334="Yes"</xm:f>
            <x14:dxf>
              <font>
                <b/>
                <i val="0"/>
                <color theme="9"/>
              </font>
              <fill>
                <patternFill>
                  <bgColor theme="4"/>
                </patternFill>
              </fill>
            </x14:dxf>
          </x14:cfRule>
          <xm:sqref>K326</xm:sqref>
        </x14:conditionalFormatting>
        <x14:conditionalFormatting xmlns:xm="http://schemas.microsoft.com/office/excel/2006/main">
          <x14:cfRule type="expression" priority="143" id="{67450B78-5C4D-4EA3-9F65-E92A29170937}">
            <xm:f>Sampling!$H$335="Yes"</xm:f>
            <x14:dxf>
              <font>
                <b/>
                <i val="0"/>
                <color theme="9"/>
              </font>
              <fill>
                <patternFill>
                  <bgColor theme="4"/>
                </patternFill>
              </fill>
            </x14:dxf>
          </x14:cfRule>
          <xm:sqref>K327</xm:sqref>
        </x14:conditionalFormatting>
        <x14:conditionalFormatting xmlns:xm="http://schemas.microsoft.com/office/excel/2006/main">
          <x14:cfRule type="expression" priority="144" id="{07D377DC-8F3B-469D-AAD3-C8D42175A9D4}">
            <xm:f>Sampling!$H$336="Yes"</xm:f>
            <x14:dxf>
              <font>
                <b/>
                <i val="0"/>
                <color theme="9"/>
              </font>
              <fill>
                <patternFill>
                  <bgColor theme="4"/>
                </patternFill>
              </fill>
            </x14:dxf>
          </x14:cfRule>
          <xm:sqref>K328</xm:sqref>
        </x14:conditionalFormatting>
        <x14:conditionalFormatting xmlns:xm="http://schemas.microsoft.com/office/excel/2006/main">
          <x14:cfRule type="expression" priority="145" id="{E4CDBE54-D150-4723-ADC0-4B41BD7B6331}">
            <xm:f>Sampling!$H$337="Yes"</xm:f>
            <x14:dxf>
              <font>
                <b/>
                <i val="0"/>
                <color theme="9"/>
              </font>
              <fill>
                <patternFill>
                  <bgColor theme="4"/>
                </patternFill>
              </fill>
            </x14:dxf>
          </x14:cfRule>
          <xm:sqref>K329</xm:sqref>
        </x14:conditionalFormatting>
        <x14:conditionalFormatting xmlns:xm="http://schemas.microsoft.com/office/excel/2006/main">
          <x14:cfRule type="expression" priority="4158" id="{2597ED27-AA68-4793-86BD-C693F9D9BD24}">
            <xm:f>Sampling!$I$35="Yes"</xm:f>
            <x14:dxf>
              <font>
                <b/>
                <i val="0"/>
                <color theme="9"/>
              </font>
              <fill>
                <patternFill>
                  <bgColor theme="4"/>
                </patternFill>
              </fill>
            </x14:dxf>
          </x14:cfRule>
          <xm:sqref>L27</xm:sqref>
        </x14:conditionalFormatting>
        <x14:conditionalFormatting xmlns:xm="http://schemas.microsoft.com/office/excel/2006/main">
          <x14:cfRule type="expression" priority="4157" id="{1DC735C5-81F8-4C5C-B41C-E266864CB0A1}">
            <xm:f>Sampling!$I$36="Yes"</xm:f>
            <x14:dxf>
              <font>
                <b/>
                <i val="0"/>
                <color theme="9"/>
              </font>
              <fill>
                <patternFill>
                  <bgColor theme="4"/>
                </patternFill>
              </fill>
            </x14:dxf>
          </x14:cfRule>
          <xm:sqref>L28</xm:sqref>
        </x14:conditionalFormatting>
        <x14:conditionalFormatting xmlns:xm="http://schemas.microsoft.com/office/excel/2006/main">
          <x14:cfRule type="expression" priority="4156" id="{9C383597-7174-4453-925A-D332D032B86B}">
            <xm:f>Sampling!$I$37="Yes"</xm:f>
            <x14:dxf>
              <font>
                <b/>
                <i val="0"/>
                <color theme="9"/>
              </font>
              <fill>
                <patternFill>
                  <bgColor theme="4"/>
                </patternFill>
              </fill>
            </x14:dxf>
          </x14:cfRule>
          <xm:sqref>L29</xm:sqref>
        </x14:conditionalFormatting>
        <x14:conditionalFormatting xmlns:xm="http://schemas.microsoft.com/office/excel/2006/main">
          <x14:cfRule type="expression" priority="4155" id="{04379810-00F1-47DD-A2C5-98DC42AC6E2A}">
            <xm:f>Sampling!$I$38="Yes"</xm:f>
            <x14:dxf>
              <font>
                <b/>
                <i val="0"/>
                <color theme="9"/>
              </font>
              <fill>
                <patternFill>
                  <bgColor theme="4"/>
                </patternFill>
              </fill>
            </x14:dxf>
          </x14:cfRule>
          <xm:sqref>L30</xm:sqref>
        </x14:conditionalFormatting>
        <x14:conditionalFormatting xmlns:xm="http://schemas.microsoft.com/office/excel/2006/main">
          <x14:cfRule type="expression" priority="4154" id="{CFC5C515-51F2-4A7E-BB8B-E255D1096C21}">
            <xm:f>Sampling!$I$39="Yes"</xm:f>
            <x14:dxf>
              <font>
                <b/>
                <i val="0"/>
                <color theme="9"/>
              </font>
              <fill>
                <patternFill>
                  <bgColor theme="4"/>
                </patternFill>
              </fill>
            </x14:dxf>
          </x14:cfRule>
          <xm:sqref>L31</xm:sqref>
        </x14:conditionalFormatting>
        <x14:conditionalFormatting xmlns:xm="http://schemas.microsoft.com/office/excel/2006/main">
          <x14:cfRule type="expression" priority="4153" id="{8F5E369A-9F48-4BD5-B982-BA3544DC28D5}">
            <xm:f>Sampling!$I$40="Yes"</xm:f>
            <x14:dxf>
              <font>
                <b/>
                <i val="0"/>
                <color theme="9"/>
              </font>
              <fill>
                <patternFill>
                  <bgColor theme="4"/>
                </patternFill>
              </fill>
            </x14:dxf>
          </x14:cfRule>
          <xm:sqref>L32</xm:sqref>
        </x14:conditionalFormatting>
        <x14:conditionalFormatting xmlns:xm="http://schemas.microsoft.com/office/excel/2006/main">
          <x14:cfRule type="expression" priority="4152" id="{C66A56AF-D5FD-47CD-A8A5-981571A62695}">
            <xm:f>Sampling!$I$41="Yes"</xm:f>
            <x14:dxf>
              <font>
                <b/>
                <i val="0"/>
                <color theme="9"/>
              </font>
              <fill>
                <patternFill>
                  <bgColor theme="4"/>
                </patternFill>
              </fill>
            </x14:dxf>
          </x14:cfRule>
          <xm:sqref>L33</xm:sqref>
        </x14:conditionalFormatting>
        <x14:conditionalFormatting xmlns:xm="http://schemas.microsoft.com/office/excel/2006/main">
          <x14:cfRule type="expression" priority="4151" id="{2A096242-9DE9-4382-96FE-F7B947056AA3}">
            <xm:f>Sampling!$I$42="Yes"</xm:f>
            <x14:dxf>
              <font>
                <b/>
                <i val="0"/>
                <color theme="9"/>
              </font>
              <fill>
                <patternFill>
                  <bgColor theme="4"/>
                </patternFill>
              </fill>
            </x14:dxf>
          </x14:cfRule>
          <xm:sqref>L34</xm:sqref>
        </x14:conditionalFormatting>
        <x14:conditionalFormatting xmlns:xm="http://schemas.microsoft.com/office/excel/2006/main">
          <x14:cfRule type="expression" priority="4150" id="{0AAAF546-FB5F-49FA-85B9-4B15C12C1804}">
            <xm:f>Sampling!$I$43="Yes"</xm:f>
            <x14:dxf>
              <font>
                <b/>
                <i val="0"/>
                <color theme="9"/>
              </font>
              <fill>
                <patternFill>
                  <bgColor theme="4"/>
                </patternFill>
              </fill>
            </x14:dxf>
          </x14:cfRule>
          <xm:sqref>L35</xm:sqref>
        </x14:conditionalFormatting>
        <x14:conditionalFormatting xmlns:xm="http://schemas.microsoft.com/office/excel/2006/main">
          <x14:cfRule type="expression" priority="4149" id="{DD741D06-E1A4-42AE-BBD3-99D5C790CAF1}">
            <xm:f>Sampling!$I$44="Yes"</xm:f>
            <x14:dxf>
              <font>
                <b/>
                <i val="0"/>
                <color theme="9"/>
              </font>
              <fill>
                <patternFill>
                  <bgColor theme="4"/>
                </patternFill>
              </fill>
            </x14:dxf>
          </x14:cfRule>
          <xm:sqref>L36</xm:sqref>
        </x14:conditionalFormatting>
        <x14:conditionalFormatting xmlns:xm="http://schemas.microsoft.com/office/excel/2006/main">
          <x14:cfRule type="expression" priority="4148" id="{D22B0193-DF63-4EFA-A2C2-4F49163B4747}">
            <xm:f>Sampling!$I$45="Yes"</xm:f>
            <x14:dxf>
              <font>
                <b/>
                <i val="0"/>
                <color theme="9"/>
              </font>
              <fill>
                <patternFill>
                  <bgColor theme="4"/>
                </patternFill>
              </fill>
            </x14:dxf>
          </x14:cfRule>
          <xm:sqref>L37</xm:sqref>
        </x14:conditionalFormatting>
        <x14:conditionalFormatting xmlns:xm="http://schemas.microsoft.com/office/excel/2006/main">
          <x14:cfRule type="expression" priority="4147" id="{5C11C0BA-7811-4530-AB92-D7AFD8C71636}">
            <xm:f>Sampling!$I$46="Yes"</xm:f>
            <x14:dxf>
              <font>
                <b/>
                <i val="0"/>
                <color theme="9"/>
              </font>
              <fill>
                <patternFill>
                  <bgColor theme="4"/>
                </patternFill>
              </fill>
            </x14:dxf>
          </x14:cfRule>
          <xm:sqref>L38</xm:sqref>
        </x14:conditionalFormatting>
        <x14:conditionalFormatting xmlns:xm="http://schemas.microsoft.com/office/excel/2006/main">
          <x14:cfRule type="expression" priority="4146" id="{FC2E8F46-8A73-42E8-8106-A3E04F67C252}">
            <xm:f>Sampling!$I$47="Yes"</xm:f>
            <x14:dxf>
              <font>
                <b/>
                <i val="0"/>
                <color theme="9"/>
              </font>
              <fill>
                <patternFill>
                  <bgColor theme="4"/>
                </patternFill>
              </fill>
            </x14:dxf>
          </x14:cfRule>
          <xm:sqref>L39</xm:sqref>
        </x14:conditionalFormatting>
        <x14:conditionalFormatting xmlns:xm="http://schemas.microsoft.com/office/excel/2006/main">
          <x14:cfRule type="expression" priority="4145" id="{670F9D81-FFF9-4A79-BA35-FD8BD32E47A7}">
            <xm:f>Sampling!$I$48="Yes"</xm:f>
            <x14:dxf>
              <font>
                <b/>
                <i val="0"/>
                <color theme="9"/>
              </font>
              <fill>
                <patternFill>
                  <bgColor theme="4"/>
                </patternFill>
              </fill>
            </x14:dxf>
          </x14:cfRule>
          <xm:sqref>L40</xm:sqref>
        </x14:conditionalFormatting>
        <x14:conditionalFormatting xmlns:xm="http://schemas.microsoft.com/office/excel/2006/main">
          <x14:cfRule type="expression" priority="4144" id="{0B36BD81-E028-4B24-9AAC-78308FF5237F}">
            <xm:f>Sampling!$I$49="Yes"</xm:f>
            <x14:dxf>
              <font>
                <b/>
                <i val="0"/>
                <color theme="9"/>
              </font>
              <fill>
                <patternFill>
                  <bgColor theme="4"/>
                </patternFill>
              </fill>
            </x14:dxf>
          </x14:cfRule>
          <xm:sqref>L41</xm:sqref>
        </x14:conditionalFormatting>
        <x14:conditionalFormatting xmlns:xm="http://schemas.microsoft.com/office/excel/2006/main">
          <x14:cfRule type="expression" priority="4143" id="{A8B810FD-EC68-47BD-BFF8-A2D223117971}">
            <xm:f>Sampling!$I$50="Yes"</xm:f>
            <x14:dxf>
              <font>
                <b/>
                <i val="0"/>
                <color theme="9"/>
              </font>
              <fill>
                <patternFill>
                  <bgColor theme="4"/>
                </patternFill>
              </fill>
            </x14:dxf>
          </x14:cfRule>
          <xm:sqref>L42</xm:sqref>
        </x14:conditionalFormatting>
        <x14:conditionalFormatting xmlns:xm="http://schemas.microsoft.com/office/excel/2006/main">
          <x14:cfRule type="expression" priority="4142" id="{F96EA9E7-8ED2-40BB-A474-2E113C3735F0}">
            <xm:f>Sampling!$I$51="Yes"</xm:f>
            <x14:dxf>
              <font>
                <b/>
                <i val="0"/>
                <color theme="9"/>
              </font>
              <fill>
                <patternFill>
                  <bgColor theme="4"/>
                </patternFill>
              </fill>
            </x14:dxf>
          </x14:cfRule>
          <xm:sqref>L43</xm:sqref>
        </x14:conditionalFormatting>
        <x14:conditionalFormatting xmlns:xm="http://schemas.microsoft.com/office/excel/2006/main">
          <x14:cfRule type="expression" priority="4141" id="{834F82AA-5DAA-4124-BA34-551DA985B182}">
            <xm:f>Sampling!$I$52="Yes"</xm:f>
            <x14:dxf>
              <font>
                <b/>
                <i val="0"/>
                <color theme="9"/>
              </font>
              <fill>
                <patternFill>
                  <bgColor theme="4"/>
                </patternFill>
              </fill>
            </x14:dxf>
          </x14:cfRule>
          <xm:sqref>L44</xm:sqref>
        </x14:conditionalFormatting>
        <x14:conditionalFormatting xmlns:xm="http://schemas.microsoft.com/office/excel/2006/main">
          <x14:cfRule type="expression" priority="4140" id="{1B92134B-33AD-4EBD-B28C-EBE306B01854}">
            <xm:f>Sampling!$I$53="Yes"</xm:f>
            <x14:dxf>
              <font>
                <b/>
                <i val="0"/>
                <color theme="9"/>
              </font>
              <fill>
                <patternFill>
                  <bgColor theme="4"/>
                </patternFill>
              </fill>
            </x14:dxf>
          </x14:cfRule>
          <xm:sqref>L45</xm:sqref>
        </x14:conditionalFormatting>
        <x14:conditionalFormatting xmlns:xm="http://schemas.microsoft.com/office/excel/2006/main">
          <x14:cfRule type="expression" priority="4139" id="{E1EEEE96-4FD6-41A6-88BB-CCC7D5C59AEB}">
            <xm:f>Sampling!$I$54="Yes"</xm:f>
            <x14:dxf>
              <font>
                <b/>
                <i val="0"/>
                <color theme="9"/>
              </font>
              <fill>
                <patternFill>
                  <bgColor theme="4"/>
                </patternFill>
              </fill>
            </x14:dxf>
          </x14:cfRule>
          <xm:sqref>L46</xm:sqref>
        </x14:conditionalFormatting>
        <x14:conditionalFormatting xmlns:xm="http://schemas.microsoft.com/office/excel/2006/main">
          <x14:cfRule type="expression" priority="4138" id="{43A8294B-8160-4B05-B5B1-A307856065C4}">
            <xm:f>Sampling!$I$55="Yes"</xm:f>
            <x14:dxf>
              <font>
                <b/>
                <i val="0"/>
                <color theme="9"/>
              </font>
              <fill>
                <patternFill>
                  <bgColor theme="4"/>
                </patternFill>
              </fill>
            </x14:dxf>
          </x14:cfRule>
          <xm:sqref>L47</xm:sqref>
        </x14:conditionalFormatting>
        <x14:conditionalFormatting xmlns:xm="http://schemas.microsoft.com/office/excel/2006/main">
          <x14:cfRule type="expression" priority="4137" id="{4F90076E-3D77-4F99-84E7-04AB8C0BA27B}">
            <xm:f>Sampling!$I$56="Yes"</xm:f>
            <x14:dxf>
              <font>
                <b/>
                <i val="0"/>
                <color theme="9"/>
              </font>
              <fill>
                <patternFill>
                  <bgColor theme="4"/>
                </patternFill>
              </fill>
            </x14:dxf>
          </x14:cfRule>
          <xm:sqref>L48</xm:sqref>
        </x14:conditionalFormatting>
        <x14:conditionalFormatting xmlns:xm="http://schemas.microsoft.com/office/excel/2006/main">
          <x14:cfRule type="expression" priority="4136" id="{4568FF44-BF72-4707-A759-6BAE630DA88F}">
            <xm:f>Sampling!$I$57="Yes"</xm:f>
            <x14:dxf>
              <font>
                <b/>
                <i val="0"/>
                <color theme="9"/>
              </font>
              <fill>
                <patternFill>
                  <bgColor theme="4"/>
                </patternFill>
              </fill>
            </x14:dxf>
          </x14:cfRule>
          <xm:sqref>L49</xm:sqref>
        </x14:conditionalFormatting>
        <x14:conditionalFormatting xmlns:xm="http://schemas.microsoft.com/office/excel/2006/main">
          <x14:cfRule type="expression" priority="4135" id="{F398E260-D9BC-40C7-9CF4-76F198194C84}">
            <xm:f>Sampling!$I$58="Yes"</xm:f>
            <x14:dxf>
              <font>
                <b/>
                <i val="0"/>
                <color theme="9"/>
              </font>
              <fill>
                <patternFill>
                  <bgColor theme="4"/>
                </patternFill>
              </fill>
            </x14:dxf>
          </x14:cfRule>
          <xm:sqref>L50</xm:sqref>
        </x14:conditionalFormatting>
        <x14:conditionalFormatting xmlns:xm="http://schemas.microsoft.com/office/excel/2006/main">
          <x14:cfRule type="expression" priority="4134" id="{669DB537-4A59-42DD-8AF5-0CCB49B192A3}">
            <xm:f>Sampling!$I$59="Yes"</xm:f>
            <x14:dxf>
              <font>
                <b/>
                <i val="0"/>
                <color theme="9"/>
              </font>
              <fill>
                <patternFill>
                  <bgColor theme="4"/>
                </patternFill>
              </fill>
            </x14:dxf>
          </x14:cfRule>
          <xm:sqref>L51</xm:sqref>
        </x14:conditionalFormatting>
        <x14:conditionalFormatting xmlns:xm="http://schemas.microsoft.com/office/excel/2006/main">
          <x14:cfRule type="expression" priority="4133" id="{0E281B8C-29B2-404E-B8D1-D10D1CE32A65}">
            <xm:f>Sampling!$I$60="Yes"</xm:f>
            <x14:dxf>
              <font>
                <b/>
                <i val="0"/>
                <color theme="9"/>
              </font>
              <fill>
                <patternFill>
                  <bgColor theme="4"/>
                </patternFill>
              </fill>
            </x14:dxf>
          </x14:cfRule>
          <xm:sqref>L52</xm:sqref>
        </x14:conditionalFormatting>
        <x14:conditionalFormatting xmlns:xm="http://schemas.microsoft.com/office/excel/2006/main">
          <x14:cfRule type="expression" priority="4132" id="{5B92CCEE-0DBD-44A4-8DC5-768A6B80818E}">
            <xm:f>Sampling!$I$61="Yes"</xm:f>
            <x14:dxf>
              <font>
                <b/>
                <i val="0"/>
                <color theme="9"/>
              </font>
              <fill>
                <patternFill>
                  <bgColor theme="4"/>
                </patternFill>
              </fill>
            </x14:dxf>
          </x14:cfRule>
          <xm:sqref>L53</xm:sqref>
        </x14:conditionalFormatting>
        <x14:conditionalFormatting xmlns:xm="http://schemas.microsoft.com/office/excel/2006/main">
          <x14:cfRule type="expression" priority="4131" id="{9953012F-10CA-45CB-B0B7-E7D4F0AC9F67}">
            <xm:f>Sampling!$I$62="Yes"</xm:f>
            <x14:dxf>
              <font>
                <b/>
                <i val="0"/>
                <color theme="9"/>
              </font>
              <fill>
                <patternFill>
                  <bgColor theme="4"/>
                </patternFill>
              </fill>
            </x14:dxf>
          </x14:cfRule>
          <xm:sqref>L54</xm:sqref>
        </x14:conditionalFormatting>
        <x14:conditionalFormatting xmlns:xm="http://schemas.microsoft.com/office/excel/2006/main">
          <x14:cfRule type="expression" priority="4130" id="{79C6D5E9-DC49-4B8F-86FC-A3E94AD7B8B0}">
            <xm:f>Sampling!$I$63="Yes"</xm:f>
            <x14:dxf>
              <font>
                <b/>
                <i val="0"/>
                <color theme="9"/>
              </font>
              <fill>
                <patternFill>
                  <bgColor theme="4"/>
                </patternFill>
              </fill>
            </x14:dxf>
          </x14:cfRule>
          <xm:sqref>L55</xm:sqref>
        </x14:conditionalFormatting>
        <x14:conditionalFormatting xmlns:xm="http://schemas.microsoft.com/office/excel/2006/main">
          <x14:cfRule type="expression" priority="4129" id="{E3AF9D61-DB37-4283-AD57-7405118E561E}">
            <xm:f>Sampling!$I$64="Yes"</xm:f>
            <x14:dxf>
              <font>
                <b/>
                <i val="0"/>
                <color theme="9"/>
              </font>
              <fill>
                <patternFill>
                  <bgColor theme="4"/>
                </patternFill>
              </fill>
            </x14:dxf>
          </x14:cfRule>
          <xm:sqref>L56</xm:sqref>
        </x14:conditionalFormatting>
        <x14:conditionalFormatting xmlns:xm="http://schemas.microsoft.com/office/excel/2006/main">
          <x14:cfRule type="expression" priority="4128" id="{2AECF968-3D20-474C-9E03-4CFF0918ABC2}">
            <xm:f>Sampling!$I$65="Yes"</xm:f>
            <x14:dxf>
              <font>
                <b/>
                <i val="0"/>
                <color theme="9"/>
              </font>
              <fill>
                <patternFill>
                  <bgColor theme="4"/>
                </patternFill>
              </fill>
            </x14:dxf>
          </x14:cfRule>
          <xm:sqref>L57</xm:sqref>
        </x14:conditionalFormatting>
        <x14:conditionalFormatting xmlns:xm="http://schemas.microsoft.com/office/excel/2006/main">
          <x14:cfRule type="expression" priority="4127" id="{4741F6CB-B7F0-4A6C-A6D1-30221F90E15A}">
            <xm:f>Sampling!$I$66="Yes"</xm:f>
            <x14:dxf>
              <font>
                <b/>
                <i val="0"/>
                <color theme="9"/>
              </font>
              <fill>
                <patternFill>
                  <bgColor theme="4"/>
                </patternFill>
              </fill>
            </x14:dxf>
          </x14:cfRule>
          <xm:sqref>L58</xm:sqref>
        </x14:conditionalFormatting>
        <x14:conditionalFormatting xmlns:xm="http://schemas.microsoft.com/office/excel/2006/main">
          <x14:cfRule type="expression" priority="4126" id="{2302C480-F6EA-433D-83CD-EA360079FA34}">
            <xm:f>Sampling!$I$67="Yes"</xm:f>
            <x14:dxf>
              <font>
                <b/>
                <i val="0"/>
                <color theme="9"/>
              </font>
              <fill>
                <patternFill>
                  <bgColor theme="4"/>
                </patternFill>
              </fill>
            </x14:dxf>
          </x14:cfRule>
          <xm:sqref>L59</xm:sqref>
        </x14:conditionalFormatting>
        <x14:conditionalFormatting xmlns:xm="http://schemas.microsoft.com/office/excel/2006/main">
          <x14:cfRule type="expression" priority="4125" id="{C6B02C49-4D4C-400F-87B6-9382808A0163}">
            <xm:f>Sampling!$I$68="Yes"</xm:f>
            <x14:dxf>
              <font>
                <b/>
                <i val="0"/>
                <color theme="9"/>
              </font>
              <fill>
                <patternFill>
                  <bgColor theme="4"/>
                </patternFill>
              </fill>
            </x14:dxf>
          </x14:cfRule>
          <xm:sqref>L60</xm:sqref>
        </x14:conditionalFormatting>
        <x14:conditionalFormatting xmlns:xm="http://schemas.microsoft.com/office/excel/2006/main">
          <x14:cfRule type="expression" priority="4124" id="{D0C8D5CB-EA6C-4165-A11F-40D99EB2420C}">
            <xm:f>Sampling!$I$69="Yes"</xm:f>
            <x14:dxf>
              <font>
                <b/>
                <i val="0"/>
                <color theme="9"/>
              </font>
              <fill>
                <patternFill>
                  <bgColor theme="4"/>
                </patternFill>
              </fill>
            </x14:dxf>
          </x14:cfRule>
          <xm:sqref>L61</xm:sqref>
        </x14:conditionalFormatting>
        <x14:conditionalFormatting xmlns:xm="http://schemas.microsoft.com/office/excel/2006/main">
          <x14:cfRule type="expression" priority="4123" id="{D869FF17-0629-447A-B002-A3AE3CE03174}">
            <xm:f>Sampling!$I$70="Yes"</xm:f>
            <x14:dxf>
              <font>
                <b/>
                <i val="0"/>
                <color theme="9"/>
              </font>
              <fill>
                <patternFill>
                  <bgColor theme="4"/>
                </patternFill>
              </fill>
            </x14:dxf>
          </x14:cfRule>
          <xm:sqref>L62</xm:sqref>
        </x14:conditionalFormatting>
        <x14:conditionalFormatting xmlns:xm="http://schemas.microsoft.com/office/excel/2006/main">
          <x14:cfRule type="expression" priority="4122" id="{2CF8DB4E-37CA-4BCE-A5B0-08A29D3F2A41}">
            <xm:f>Sampling!$I$71="Yes"</xm:f>
            <x14:dxf>
              <font>
                <b/>
                <i val="0"/>
                <color theme="9"/>
              </font>
              <fill>
                <patternFill>
                  <bgColor theme="4"/>
                </patternFill>
              </fill>
            </x14:dxf>
          </x14:cfRule>
          <xm:sqref>L63</xm:sqref>
        </x14:conditionalFormatting>
        <x14:conditionalFormatting xmlns:xm="http://schemas.microsoft.com/office/excel/2006/main">
          <x14:cfRule type="expression" priority="4121" id="{98DC23DE-5CE3-4857-B0F4-F80DC29D01AB}">
            <xm:f>Sampling!$I$72="Yes"</xm:f>
            <x14:dxf>
              <font>
                <b/>
                <i val="0"/>
                <color theme="9"/>
              </font>
              <fill>
                <patternFill>
                  <bgColor theme="4"/>
                </patternFill>
              </fill>
            </x14:dxf>
          </x14:cfRule>
          <xm:sqref>L64</xm:sqref>
        </x14:conditionalFormatting>
        <x14:conditionalFormatting xmlns:xm="http://schemas.microsoft.com/office/excel/2006/main">
          <x14:cfRule type="expression" priority="4120" id="{87DE6CD8-598B-4A9A-9F8C-AFAEC77DB936}">
            <xm:f>Sampling!$I$73="Yes"</xm:f>
            <x14:dxf>
              <font>
                <b/>
                <i val="0"/>
                <color theme="9"/>
              </font>
              <fill>
                <patternFill>
                  <bgColor theme="4"/>
                </patternFill>
              </fill>
            </x14:dxf>
          </x14:cfRule>
          <xm:sqref>L65</xm:sqref>
        </x14:conditionalFormatting>
        <x14:conditionalFormatting xmlns:xm="http://schemas.microsoft.com/office/excel/2006/main">
          <x14:cfRule type="expression" priority="4119" id="{00969A7C-61A8-41CD-A7E2-E272B8C869B7}">
            <xm:f>Sampling!$I$74="Yes"</xm:f>
            <x14:dxf>
              <font>
                <b/>
                <i val="0"/>
                <color theme="9"/>
              </font>
              <fill>
                <patternFill>
                  <bgColor theme="4"/>
                </patternFill>
              </fill>
            </x14:dxf>
          </x14:cfRule>
          <xm:sqref>L66</xm:sqref>
        </x14:conditionalFormatting>
        <x14:conditionalFormatting xmlns:xm="http://schemas.microsoft.com/office/excel/2006/main">
          <x14:cfRule type="expression" priority="4118" id="{69B18BAF-45E3-4BB5-B5AF-97AAF6C7ADAD}">
            <xm:f>Sampling!$I$75="Yes"</xm:f>
            <x14:dxf>
              <font>
                <b/>
                <i val="0"/>
                <color theme="9"/>
              </font>
              <fill>
                <patternFill>
                  <bgColor theme="4"/>
                </patternFill>
              </fill>
            </x14:dxf>
          </x14:cfRule>
          <xm:sqref>L67</xm:sqref>
        </x14:conditionalFormatting>
        <x14:conditionalFormatting xmlns:xm="http://schemas.microsoft.com/office/excel/2006/main">
          <x14:cfRule type="expression" priority="4117" id="{F4EC91F2-6DA8-4696-A7EC-B9D0D2480ED2}">
            <xm:f>Sampling!$I$76="Yes"</xm:f>
            <x14:dxf>
              <font>
                <b/>
                <i val="0"/>
                <color theme="9"/>
              </font>
              <fill>
                <patternFill>
                  <bgColor theme="4"/>
                </patternFill>
              </fill>
            </x14:dxf>
          </x14:cfRule>
          <xm:sqref>L68</xm:sqref>
        </x14:conditionalFormatting>
        <x14:conditionalFormatting xmlns:xm="http://schemas.microsoft.com/office/excel/2006/main">
          <x14:cfRule type="expression" priority="4116" id="{547C77C7-4DCC-48F1-8913-FDBC35E13188}">
            <xm:f>Sampling!$I$77="Yes"</xm:f>
            <x14:dxf>
              <font>
                <b/>
                <i val="0"/>
                <color theme="9"/>
              </font>
              <fill>
                <patternFill>
                  <bgColor theme="4"/>
                </patternFill>
              </fill>
            </x14:dxf>
          </x14:cfRule>
          <xm:sqref>L69</xm:sqref>
        </x14:conditionalFormatting>
        <x14:conditionalFormatting xmlns:xm="http://schemas.microsoft.com/office/excel/2006/main">
          <x14:cfRule type="expression" priority="4115" id="{38C9BF64-3733-418F-B005-0EB152D3C54D}">
            <xm:f>Sampling!$I$78="Yes"</xm:f>
            <x14:dxf>
              <font>
                <b/>
                <i val="0"/>
                <color theme="9"/>
              </font>
              <fill>
                <patternFill>
                  <bgColor theme="4"/>
                </patternFill>
              </fill>
            </x14:dxf>
          </x14:cfRule>
          <xm:sqref>L70</xm:sqref>
        </x14:conditionalFormatting>
        <x14:conditionalFormatting xmlns:xm="http://schemas.microsoft.com/office/excel/2006/main">
          <x14:cfRule type="expression" priority="4114" id="{DE331E08-5CA6-4ED6-8D70-D3422CB4DA46}">
            <xm:f>Sampling!$I$79="Yes"</xm:f>
            <x14:dxf>
              <font>
                <b/>
                <i val="0"/>
                <color theme="9"/>
              </font>
              <fill>
                <patternFill>
                  <bgColor theme="4"/>
                </patternFill>
              </fill>
            </x14:dxf>
          </x14:cfRule>
          <xm:sqref>L71</xm:sqref>
        </x14:conditionalFormatting>
        <x14:conditionalFormatting xmlns:xm="http://schemas.microsoft.com/office/excel/2006/main">
          <x14:cfRule type="expression" priority="4113" id="{AAF6D492-7A70-42CB-846D-B4EE5BE70BFE}">
            <xm:f>Sampling!$I$80="Yes"</xm:f>
            <x14:dxf>
              <font>
                <b/>
                <i val="0"/>
                <color theme="9"/>
              </font>
              <fill>
                <patternFill>
                  <bgColor theme="4"/>
                </patternFill>
              </fill>
            </x14:dxf>
          </x14:cfRule>
          <xm:sqref>L72</xm:sqref>
        </x14:conditionalFormatting>
        <x14:conditionalFormatting xmlns:xm="http://schemas.microsoft.com/office/excel/2006/main">
          <x14:cfRule type="expression" priority="4112" id="{3BFB14BD-44F9-46A1-B70E-5623A3D568BA}">
            <xm:f>Sampling!$I$81="Yes"</xm:f>
            <x14:dxf>
              <font>
                <b/>
                <i val="0"/>
                <color theme="9"/>
              </font>
              <fill>
                <patternFill>
                  <bgColor theme="4"/>
                </patternFill>
              </fill>
            </x14:dxf>
          </x14:cfRule>
          <xm:sqref>L73</xm:sqref>
        </x14:conditionalFormatting>
        <x14:conditionalFormatting xmlns:xm="http://schemas.microsoft.com/office/excel/2006/main">
          <x14:cfRule type="expression" priority="4111" id="{CEADAC42-F1D8-427E-A0C9-1EA860457281}">
            <xm:f>Sampling!$I$82="Yes"</xm:f>
            <x14:dxf>
              <font>
                <b/>
                <i val="0"/>
                <color theme="9"/>
              </font>
              <fill>
                <patternFill>
                  <bgColor theme="4"/>
                </patternFill>
              </fill>
            </x14:dxf>
          </x14:cfRule>
          <xm:sqref>L74</xm:sqref>
        </x14:conditionalFormatting>
        <x14:conditionalFormatting xmlns:xm="http://schemas.microsoft.com/office/excel/2006/main">
          <x14:cfRule type="expression" priority="4110" id="{35A0FC41-7702-439F-B5AC-B5185C2DC88A}">
            <xm:f>Sampling!$I$83="Yes"</xm:f>
            <x14:dxf>
              <font>
                <b/>
                <i val="0"/>
                <color theme="9"/>
              </font>
              <fill>
                <patternFill>
                  <bgColor theme="4"/>
                </patternFill>
              </fill>
            </x14:dxf>
          </x14:cfRule>
          <xm:sqref>L75</xm:sqref>
        </x14:conditionalFormatting>
        <x14:conditionalFormatting xmlns:xm="http://schemas.microsoft.com/office/excel/2006/main">
          <x14:cfRule type="expression" priority="4109" id="{7CABB937-C01D-45C3-A268-7C899C2B2C1C}">
            <xm:f>Sampling!$I$84="Yes"</xm:f>
            <x14:dxf>
              <font>
                <b/>
                <i val="0"/>
                <color theme="9"/>
              </font>
              <fill>
                <patternFill>
                  <bgColor theme="4"/>
                </patternFill>
              </fill>
            </x14:dxf>
          </x14:cfRule>
          <xm:sqref>L76</xm:sqref>
        </x14:conditionalFormatting>
        <x14:conditionalFormatting xmlns:xm="http://schemas.microsoft.com/office/excel/2006/main">
          <x14:cfRule type="expression" priority="4108" id="{72D78D14-3785-49A4-9F27-42700BD20814}">
            <xm:f>Sampling!$I$85="Yes"</xm:f>
            <x14:dxf>
              <font>
                <b/>
                <i val="0"/>
                <color theme="9"/>
              </font>
              <fill>
                <patternFill>
                  <bgColor theme="4"/>
                </patternFill>
              </fill>
            </x14:dxf>
          </x14:cfRule>
          <xm:sqref>L77</xm:sqref>
        </x14:conditionalFormatting>
        <x14:conditionalFormatting xmlns:xm="http://schemas.microsoft.com/office/excel/2006/main">
          <x14:cfRule type="expression" priority="4107" id="{D9A504A8-0FAB-496B-82B9-A00DBBD89162}">
            <xm:f>Sampling!$I$86="Yes"</xm:f>
            <x14:dxf>
              <font>
                <b/>
                <i val="0"/>
                <color theme="9"/>
              </font>
              <fill>
                <patternFill>
                  <bgColor theme="4"/>
                </patternFill>
              </fill>
            </x14:dxf>
          </x14:cfRule>
          <xm:sqref>L78</xm:sqref>
        </x14:conditionalFormatting>
        <x14:conditionalFormatting xmlns:xm="http://schemas.microsoft.com/office/excel/2006/main">
          <x14:cfRule type="expression" priority="4106" id="{E0DF3DBF-3074-409D-AE90-A7897B6BDE08}">
            <xm:f>Sampling!$I$87="Yes"</xm:f>
            <x14:dxf>
              <font>
                <b/>
                <i val="0"/>
                <color theme="9"/>
              </font>
              <fill>
                <patternFill>
                  <bgColor theme="4"/>
                </patternFill>
              </fill>
            </x14:dxf>
          </x14:cfRule>
          <xm:sqref>L79</xm:sqref>
        </x14:conditionalFormatting>
        <x14:conditionalFormatting xmlns:xm="http://schemas.microsoft.com/office/excel/2006/main">
          <x14:cfRule type="expression" priority="4105" id="{DC87821C-4486-4DD6-AB04-8F9EF77F6456}">
            <xm:f>Sampling!$I$88="Yes"</xm:f>
            <x14:dxf>
              <font>
                <b/>
                <i val="0"/>
                <color theme="9"/>
              </font>
              <fill>
                <patternFill>
                  <bgColor theme="4"/>
                </patternFill>
              </fill>
            </x14:dxf>
          </x14:cfRule>
          <xm:sqref>L80</xm:sqref>
        </x14:conditionalFormatting>
        <x14:conditionalFormatting xmlns:xm="http://schemas.microsoft.com/office/excel/2006/main">
          <x14:cfRule type="expression" priority="2137" id="{8D4190E2-1908-4438-8AD0-695F312D98DD}">
            <xm:f>Sampling!$I$89="Yes"</xm:f>
            <x14:dxf>
              <font>
                <b/>
                <i val="0"/>
                <color theme="9"/>
              </font>
              <fill>
                <patternFill>
                  <bgColor theme="4"/>
                </patternFill>
              </fill>
            </x14:dxf>
          </x14:cfRule>
          <xm:sqref>L81</xm:sqref>
        </x14:conditionalFormatting>
        <x14:conditionalFormatting xmlns:xm="http://schemas.microsoft.com/office/excel/2006/main">
          <x14:cfRule type="expression" priority="2138" id="{8563972B-3C62-4113-92E3-3598BE07591A}">
            <xm:f>Sampling!$I$90="Yes"</xm:f>
            <x14:dxf>
              <font>
                <b/>
                <i val="0"/>
                <color theme="9"/>
              </font>
              <fill>
                <patternFill>
                  <bgColor theme="4"/>
                </patternFill>
              </fill>
            </x14:dxf>
          </x14:cfRule>
          <xm:sqref>L82</xm:sqref>
        </x14:conditionalFormatting>
        <x14:conditionalFormatting xmlns:xm="http://schemas.microsoft.com/office/excel/2006/main">
          <x14:cfRule type="expression" priority="2139" id="{6F91B3EA-7A11-438F-A369-6A9FBB013D3F}">
            <xm:f>Sampling!$I$91="Yes"</xm:f>
            <x14:dxf>
              <font>
                <b/>
                <i val="0"/>
                <color theme="9"/>
              </font>
              <fill>
                <patternFill>
                  <bgColor theme="4"/>
                </patternFill>
              </fill>
            </x14:dxf>
          </x14:cfRule>
          <xm:sqref>L83</xm:sqref>
        </x14:conditionalFormatting>
        <x14:conditionalFormatting xmlns:xm="http://schemas.microsoft.com/office/excel/2006/main">
          <x14:cfRule type="expression" priority="2134" id="{28AE48CF-C326-405F-B1AA-151971264CC7}">
            <xm:f>Sampling!$I$92="Yes"</xm:f>
            <x14:dxf>
              <font>
                <b/>
                <i val="0"/>
                <color theme="9"/>
              </font>
              <fill>
                <patternFill>
                  <bgColor theme="4"/>
                </patternFill>
              </fill>
            </x14:dxf>
          </x14:cfRule>
          <xm:sqref>L84</xm:sqref>
        </x14:conditionalFormatting>
        <x14:conditionalFormatting xmlns:xm="http://schemas.microsoft.com/office/excel/2006/main">
          <x14:cfRule type="expression" priority="2135" id="{C28D14ED-3B02-4AA9-A036-EACAA625C7CE}">
            <xm:f>Sampling!$I$93="Yes"</xm:f>
            <x14:dxf>
              <font>
                <b/>
                <i val="0"/>
                <color theme="9"/>
              </font>
              <fill>
                <patternFill>
                  <bgColor theme="4"/>
                </patternFill>
              </fill>
            </x14:dxf>
          </x14:cfRule>
          <xm:sqref>L85</xm:sqref>
        </x14:conditionalFormatting>
        <x14:conditionalFormatting xmlns:xm="http://schemas.microsoft.com/office/excel/2006/main">
          <x14:cfRule type="expression" priority="2136" id="{68262016-E03E-4F3E-8730-3A5F6A5E8586}">
            <xm:f>Sampling!$I$94="Yes"</xm:f>
            <x14:dxf>
              <font>
                <b/>
                <i val="0"/>
                <color theme="9"/>
              </font>
              <fill>
                <patternFill>
                  <bgColor theme="4"/>
                </patternFill>
              </fill>
            </x14:dxf>
          </x14:cfRule>
          <xm:sqref>L86</xm:sqref>
        </x14:conditionalFormatting>
        <x14:conditionalFormatting xmlns:xm="http://schemas.microsoft.com/office/excel/2006/main">
          <x14:cfRule type="expression" priority="1999" id="{E0A78E3A-D4BF-42E9-B282-325C202CB382}">
            <xm:f>Sampling!$I$95="Yes"</xm:f>
            <x14:dxf>
              <font>
                <b/>
                <i val="0"/>
                <color theme="9"/>
              </font>
              <fill>
                <patternFill>
                  <bgColor theme="4"/>
                </patternFill>
              </fill>
            </x14:dxf>
          </x14:cfRule>
          <xm:sqref>L87</xm:sqref>
        </x14:conditionalFormatting>
        <x14:conditionalFormatting xmlns:xm="http://schemas.microsoft.com/office/excel/2006/main">
          <x14:cfRule type="expression" priority="2000" id="{1A6FEF4A-2464-4C63-BC65-4DDC96FC3479}">
            <xm:f>Sampling!$I$96="Yes"</xm:f>
            <x14:dxf>
              <font>
                <b/>
                <i val="0"/>
                <color theme="9"/>
              </font>
              <fill>
                <patternFill>
                  <bgColor theme="4"/>
                </patternFill>
              </fill>
            </x14:dxf>
          </x14:cfRule>
          <xm:sqref>L88</xm:sqref>
        </x14:conditionalFormatting>
        <x14:conditionalFormatting xmlns:xm="http://schemas.microsoft.com/office/excel/2006/main">
          <x14:cfRule type="expression" priority="2001" id="{E93035C5-5D46-4CE0-BCCB-7442BD60B863}">
            <xm:f>Sampling!$I$97="Yes"</xm:f>
            <x14:dxf>
              <font>
                <b/>
                <i val="0"/>
                <color theme="9"/>
              </font>
              <fill>
                <patternFill>
                  <bgColor theme="4"/>
                </patternFill>
              </fill>
            </x14:dxf>
          </x14:cfRule>
          <xm:sqref>L89</xm:sqref>
        </x14:conditionalFormatting>
        <x14:conditionalFormatting xmlns:xm="http://schemas.microsoft.com/office/excel/2006/main">
          <x14:cfRule type="expression" priority="1980" id="{06C2FF34-A6A4-4BDA-8B14-F84DF429E6A5}">
            <xm:f>Sampling!$I$98="Yes"</xm:f>
            <x14:dxf>
              <font>
                <b/>
                <i val="0"/>
                <color theme="9"/>
              </font>
              <fill>
                <patternFill>
                  <bgColor theme="4"/>
                </patternFill>
              </fill>
            </x14:dxf>
          </x14:cfRule>
          <xm:sqref>L90</xm:sqref>
        </x14:conditionalFormatting>
        <x14:conditionalFormatting xmlns:xm="http://schemas.microsoft.com/office/excel/2006/main">
          <x14:cfRule type="expression" priority="1981" id="{D0B0C7CE-FA64-4B84-A664-471FA5FA850F}">
            <xm:f>Sampling!$I$99="Yes"</xm:f>
            <x14:dxf>
              <font>
                <b/>
                <i val="0"/>
                <color theme="9"/>
              </font>
              <fill>
                <patternFill>
                  <bgColor theme="4"/>
                </patternFill>
              </fill>
            </x14:dxf>
          </x14:cfRule>
          <xm:sqref>L91</xm:sqref>
        </x14:conditionalFormatting>
        <x14:conditionalFormatting xmlns:xm="http://schemas.microsoft.com/office/excel/2006/main">
          <x14:cfRule type="expression" priority="1982" id="{C8F818D6-08B5-4C79-8CE9-C0356A5296AC}">
            <xm:f>Sampling!$I$100="Yes"</xm:f>
            <x14:dxf>
              <font>
                <b/>
                <i val="0"/>
                <color theme="9"/>
              </font>
              <fill>
                <patternFill>
                  <bgColor theme="4"/>
                </patternFill>
              </fill>
            </x14:dxf>
          </x14:cfRule>
          <xm:sqref>L92</xm:sqref>
        </x14:conditionalFormatting>
        <x14:conditionalFormatting xmlns:xm="http://schemas.microsoft.com/office/excel/2006/main">
          <x14:cfRule type="expression" priority="1914" id="{9347E4C9-56F2-4C56-8B1A-ED57A3088B3C}">
            <xm:f>Sampling!$I$101="Yes"</xm:f>
            <x14:dxf>
              <font>
                <b/>
                <i val="0"/>
                <color theme="9"/>
              </font>
              <fill>
                <patternFill>
                  <bgColor theme="4"/>
                </patternFill>
              </fill>
            </x14:dxf>
          </x14:cfRule>
          <xm:sqref>L93</xm:sqref>
        </x14:conditionalFormatting>
        <x14:conditionalFormatting xmlns:xm="http://schemas.microsoft.com/office/excel/2006/main">
          <x14:cfRule type="expression" priority="1915" id="{799DE0C6-E7D6-4D23-ACFA-EDC9DFE6AC01}">
            <xm:f>Sampling!$I$102="Yes"</xm:f>
            <x14:dxf>
              <font>
                <b/>
                <i val="0"/>
                <color theme="9"/>
              </font>
              <fill>
                <patternFill>
                  <bgColor theme="4"/>
                </patternFill>
              </fill>
            </x14:dxf>
          </x14:cfRule>
          <xm:sqref>L94</xm:sqref>
        </x14:conditionalFormatting>
        <x14:conditionalFormatting xmlns:xm="http://schemas.microsoft.com/office/excel/2006/main">
          <x14:cfRule type="expression" priority="1916" id="{941A89AD-5A2D-4CE7-B200-E886208669FC}">
            <xm:f>Sampling!$I$103="Yes"</xm:f>
            <x14:dxf>
              <font>
                <b/>
                <i val="0"/>
                <color theme="9"/>
              </font>
              <fill>
                <patternFill>
                  <bgColor theme="4"/>
                </patternFill>
              </fill>
            </x14:dxf>
          </x14:cfRule>
          <xm:sqref>L95</xm:sqref>
        </x14:conditionalFormatting>
        <x14:conditionalFormatting xmlns:xm="http://schemas.microsoft.com/office/excel/2006/main">
          <x14:cfRule type="expression" priority="1911" id="{A022B371-3F5E-4FD6-B8A7-AB2F2F181A33}">
            <xm:f>Sampling!$I$104="Yes"</xm:f>
            <x14:dxf>
              <font>
                <b/>
                <i val="0"/>
                <color theme="9"/>
              </font>
              <fill>
                <patternFill>
                  <bgColor theme="4"/>
                </patternFill>
              </fill>
            </x14:dxf>
          </x14:cfRule>
          <xm:sqref>L96</xm:sqref>
        </x14:conditionalFormatting>
        <x14:conditionalFormatting xmlns:xm="http://schemas.microsoft.com/office/excel/2006/main">
          <x14:cfRule type="expression" priority="1912" id="{E68524EB-C2C9-437E-8494-4EBCD85496E9}">
            <xm:f>Sampling!$I$105="Yes"</xm:f>
            <x14:dxf>
              <font>
                <b/>
                <i val="0"/>
                <color theme="9"/>
              </font>
              <fill>
                <patternFill>
                  <bgColor theme="4"/>
                </patternFill>
              </fill>
            </x14:dxf>
          </x14:cfRule>
          <xm:sqref>L97</xm:sqref>
        </x14:conditionalFormatting>
        <x14:conditionalFormatting xmlns:xm="http://schemas.microsoft.com/office/excel/2006/main">
          <x14:cfRule type="expression" priority="1913" id="{F91B193D-527C-4507-8640-17A31DB6B01D}">
            <xm:f>Sampling!$I$106="Yes"</xm:f>
            <x14:dxf>
              <font>
                <b/>
                <i val="0"/>
                <color theme="9"/>
              </font>
              <fill>
                <patternFill>
                  <bgColor theme="4"/>
                </patternFill>
              </fill>
            </x14:dxf>
          </x14:cfRule>
          <xm:sqref>L98</xm:sqref>
        </x14:conditionalFormatting>
        <x14:conditionalFormatting xmlns:xm="http://schemas.microsoft.com/office/excel/2006/main">
          <x14:cfRule type="expression" priority="1908" id="{733DCF08-2232-45E4-A698-2B82CC73764E}">
            <xm:f>Sampling!$I$107="Yes"</xm:f>
            <x14:dxf>
              <font>
                <b/>
                <i val="0"/>
                <color theme="9"/>
              </font>
              <fill>
                <patternFill>
                  <bgColor theme="4"/>
                </patternFill>
              </fill>
            </x14:dxf>
          </x14:cfRule>
          <xm:sqref>L99</xm:sqref>
        </x14:conditionalFormatting>
        <x14:conditionalFormatting xmlns:xm="http://schemas.microsoft.com/office/excel/2006/main">
          <x14:cfRule type="expression" priority="1909" id="{921CF6DB-7A7D-4B18-A5CA-F57318C1B910}">
            <xm:f>Sampling!$I$108="Yes"</xm:f>
            <x14:dxf>
              <font>
                <b/>
                <i val="0"/>
                <color theme="9"/>
              </font>
              <fill>
                <patternFill>
                  <bgColor theme="4"/>
                </patternFill>
              </fill>
            </x14:dxf>
          </x14:cfRule>
          <xm:sqref>L100</xm:sqref>
        </x14:conditionalFormatting>
        <x14:conditionalFormatting xmlns:xm="http://schemas.microsoft.com/office/excel/2006/main">
          <x14:cfRule type="expression" priority="1910" id="{7205720E-CFB7-4C52-88AF-A2F9BA1131B4}">
            <xm:f>Sampling!$I$109="Yes"</xm:f>
            <x14:dxf>
              <font>
                <b/>
                <i val="0"/>
                <color theme="9"/>
              </font>
              <fill>
                <patternFill>
                  <bgColor theme="4"/>
                </patternFill>
              </fill>
            </x14:dxf>
          </x14:cfRule>
          <xm:sqref>L101</xm:sqref>
        </x14:conditionalFormatting>
        <x14:conditionalFormatting xmlns:xm="http://schemas.microsoft.com/office/excel/2006/main">
          <x14:cfRule type="expression" priority="1905" id="{45BFC597-F5FF-4263-B5C9-3BAEDE6BCC84}">
            <xm:f>Sampling!$I$110="Yes"</xm:f>
            <x14:dxf>
              <font>
                <b/>
                <i val="0"/>
                <color theme="9"/>
              </font>
              <fill>
                <patternFill>
                  <bgColor theme="4"/>
                </patternFill>
              </fill>
            </x14:dxf>
          </x14:cfRule>
          <xm:sqref>L102</xm:sqref>
        </x14:conditionalFormatting>
        <x14:conditionalFormatting xmlns:xm="http://schemas.microsoft.com/office/excel/2006/main">
          <x14:cfRule type="expression" priority="1906" id="{4FDA1BCB-0F83-4B9E-9215-E46961F7038A}">
            <xm:f>Sampling!$I$111="Yes"</xm:f>
            <x14:dxf>
              <font>
                <b/>
                <i val="0"/>
                <color theme="9"/>
              </font>
              <fill>
                <patternFill>
                  <bgColor theme="4"/>
                </patternFill>
              </fill>
            </x14:dxf>
          </x14:cfRule>
          <xm:sqref>L103</xm:sqref>
        </x14:conditionalFormatting>
        <x14:conditionalFormatting xmlns:xm="http://schemas.microsoft.com/office/excel/2006/main">
          <x14:cfRule type="expression" priority="1907" id="{7B6EDB76-9228-4902-9B63-F87EF8A07B58}">
            <xm:f>Sampling!$I$112="Yes"</xm:f>
            <x14:dxf>
              <font>
                <b/>
                <i val="0"/>
                <color theme="9"/>
              </font>
              <fill>
                <patternFill>
                  <bgColor theme="4"/>
                </patternFill>
              </fill>
            </x14:dxf>
          </x14:cfRule>
          <xm:sqref>L104</xm:sqref>
        </x14:conditionalFormatting>
        <x14:conditionalFormatting xmlns:xm="http://schemas.microsoft.com/office/excel/2006/main">
          <x14:cfRule type="expression" priority="1902" id="{FD0AAE89-DA34-4E15-9F71-B42C02A85B34}">
            <xm:f>Sampling!$I$113="Yes"</xm:f>
            <x14:dxf>
              <font>
                <b/>
                <i val="0"/>
                <color theme="9"/>
              </font>
              <fill>
                <patternFill>
                  <bgColor theme="4"/>
                </patternFill>
              </fill>
            </x14:dxf>
          </x14:cfRule>
          <xm:sqref>L105</xm:sqref>
        </x14:conditionalFormatting>
        <x14:conditionalFormatting xmlns:xm="http://schemas.microsoft.com/office/excel/2006/main">
          <x14:cfRule type="expression" priority="1903" id="{3EEF1916-1E24-408E-B33C-49330D9A5686}">
            <xm:f>Sampling!$I$114="Yes"</xm:f>
            <x14:dxf>
              <font>
                <b/>
                <i val="0"/>
                <color theme="9"/>
              </font>
              <fill>
                <patternFill>
                  <bgColor theme="4"/>
                </patternFill>
              </fill>
            </x14:dxf>
          </x14:cfRule>
          <xm:sqref>L106</xm:sqref>
        </x14:conditionalFormatting>
        <x14:conditionalFormatting xmlns:xm="http://schemas.microsoft.com/office/excel/2006/main">
          <x14:cfRule type="expression" priority="1904" id="{A2898080-41F0-4ABB-941A-305836FC3D02}">
            <xm:f>Sampling!$I$115="Yes"</xm:f>
            <x14:dxf>
              <font>
                <b/>
                <i val="0"/>
                <color theme="9"/>
              </font>
              <fill>
                <patternFill>
                  <bgColor theme="4"/>
                </patternFill>
              </fill>
            </x14:dxf>
          </x14:cfRule>
          <xm:sqref>L107</xm:sqref>
        </x14:conditionalFormatting>
        <x14:conditionalFormatting xmlns:xm="http://schemas.microsoft.com/office/excel/2006/main">
          <x14:cfRule type="expression" priority="1899" id="{16D13C1B-D079-47A1-A858-AEF52D38113D}">
            <xm:f>Sampling!$I$116="Yes"</xm:f>
            <x14:dxf>
              <font>
                <b/>
                <i val="0"/>
                <color theme="9"/>
              </font>
              <fill>
                <patternFill>
                  <bgColor theme="4"/>
                </patternFill>
              </fill>
            </x14:dxf>
          </x14:cfRule>
          <xm:sqref>L108</xm:sqref>
        </x14:conditionalFormatting>
        <x14:conditionalFormatting xmlns:xm="http://schemas.microsoft.com/office/excel/2006/main">
          <x14:cfRule type="expression" priority="1900" id="{3E203523-A8DD-4B8F-BAE9-6114E8AD8582}">
            <xm:f>Sampling!$I$117="Yes"</xm:f>
            <x14:dxf>
              <font>
                <b/>
                <i val="0"/>
                <color theme="9"/>
              </font>
              <fill>
                <patternFill>
                  <bgColor theme="4"/>
                </patternFill>
              </fill>
            </x14:dxf>
          </x14:cfRule>
          <xm:sqref>L109</xm:sqref>
        </x14:conditionalFormatting>
        <x14:conditionalFormatting xmlns:xm="http://schemas.microsoft.com/office/excel/2006/main">
          <x14:cfRule type="expression" priority="1901" id="{D2471ACD-2317-492F-AA6A-3BA70E25E70A}">
            <xm:f>Sampling!$I$118="Yes"</xm:f>
            <x14:dxf>
              <font>
                <b/>
                <i val="0"/>
                <color theme="9"/>
              </font>
              <fill>
                <patternFill>
                  <bgColor theme="4"/>
                </patternFill>
              </fill>
            </x14:dxf>
          </x14:cfRule>
          <xm:sqref>L110</xm:sqref>
        </x14:conditionalFormatting>
        <x14:conditionalFormatting xmlns:xm="http://schemas.microsoft.com/office/excel/2006/main">
          <x14:cfRule type="expression" priority="1896" id="{1F1143B5-0A8D-4FEF-B147-72C8578123FB}">
            <xm:f>Sampling!$I$119="Yes"</xm:f>
            <x14:dxf>
              <font>
                <b/>
                <i val="0"/>
                <color theme="9"/>
              </font>
              <fill>
                <patternFill>
                  <bgColor theme="4"/>
                </patternFill>
              </fill>
            </x14:dxf>
          </x14:cfRule>
          <xm:sqref>L111</xm:sqref>
        </x14:conditionalFormatting>
        <x14:conditionalFormatting xmlns:xm="http://schemas.microsoft.com/office/excel/2006/main">
          <x14:cfRule type="expression" priority="1897" id="{9DEF72BE-D385-4474-99D1-713798B92453}">
            <xm:f>Sampling!$I$120="Yes"</xm:f>
            <x14:dxf>
              <font>
                <b/>
                <i val="0"/>
                <color theme="9"/>
              </font>
              <fill>
                <patternFill>
                  <bgColor theme="4"/>
                </patternFill>
              </fill>
            </x14:dxf>
          </x14:cfRule>
          <xm:sqref>L112</xm:sqref>
        </x14:conditionalFormatting>
        <x14:conditionalFormatting xmlns:xm="http://schemas.microsoft.com/office/excel/2006/main">
          <x14:cfRule type="expression" priority="1898" id="{529FB605-7F0B-4CA8-83C4-CCF0581B4448}">
            <xm:f>Sampling!$I$121="Yes"</xm:f>
            <x14:dxf>
              <font>
                <b/>
                <i val="0"/>
                <color theme="9"/>
              </font>
              <fill>
                <patternFill>
                  <bgColor theme="4"/>
                </patternFill>
              </fill>
            </x14:dxf>
          </x14:cfRule>
          <xm:sqref>L113</xm:sqref>
        </x14:conditionalFormatting>
        <x14:conditionalFormatting xmlns:xm="http://schemas.microsoft.com/office/excel/2006/main">
          <x14:cfRule type="expression" priority="1893" id="{3A23EDBC-CCE9-49E6-A9FE-9A63F3C61480}">
            <xm:f>Sampling!$I$122="Yes"</xm:f>
            <x14:dxf>
              <font>
                <b/>
                <i val="0"/>
                <color theme="9"/>
              </font>
              <fill>
                <patternFill>
                  <bgColor theme="4"/>
                </patternFill>
              </fill>
            </x14:dxf>
          </x14:cfRule>
          <xm:sqref>L114</xm:sqref>
        </x14:conditionalFormatting>
        <x14:conditionalFormatting xmlns:xm="http://schemas.microsoft.com/office/excel/2006/main">
          <x14:cfRule type="expression" priority="1894" id="{790C81AC-32FB-4EAA-821A-E52A3CCD19AE}">
            <xm:f>Sampling!$I$123="Yes"</xm:f>
            <x14:dxf>
              <font>
                <b/>
                <i val="0"/>
                <color theme="9"/>
              </font>
              <fill>
                <patternFill>
                  <bgColor theme="4"/>
                </patternFill>
              </fill>
            </x14:dxf>
          </x14:cfRule>
          <xm:sqref>L115</xm:sqref>
        </x14:conditionalFormatting>
        <x14:conditionalFormatting xmlns:xm="http://schemas.microsoft.com/office/excel/2006/main">
          <x14:cfRule type="expression" priority="1895" id="{CE9F3A84-6B55-4D32-87AB-E9723EA2822A}">
            <xm:f>Sampling!$I$124="Yes"</xm:f>
            <x14:dxf>
              <font>
                <b/>
                <i val="0"/>
                <color theme="9"/>
              </font>
              <fill>
                <patternFill>
                  <bgColor theme="4"/>
                </patternFill>
              </fill>
            </x14:dxf>
          </x14:cfRule>
          <xm:sqref>L116</xm:sqref>
        </x14:conditionalFormatting>
        <x14:conditionalFormatting xmlns:xm="http://schemas.microsoft.com/office/excel/2006/main">
          <x14:cfRule type="expression" priority="1890" id="{135F8DDE-0A46-4165-9B90-848540FF3077}">
            <xm:f>Sampling!$I$125="Yes"</xm:f>
            <x14:dxf>
              <font>
                <b/>
                <i val="0"/>
                <color theme="9"/>
              </font>
              <fill>
                <patternFill>
                  <bgColor theme="4"/>
                </patternFill>
              </fill>
            </x14:dxf>
          </x14:cfRule>
          <xm:sqref>L117</xm:sqref>
        </x14:conditionalFormatting>
        <x14:conditionalFormatting xmlns:xm="http://schemas.microsoft.com/office/excel/2006/main">
          <x14:cfRule type="expression" priority="1891" id="{0B5C118E-6D8B-48AF-A1C8-F0BE2A9D563F}">
            <xm:f>Sampling!$I$126="Yes"</xm:f>
            <x14:dxf>
              <font>
                <b/>
                <i val="0"/>
                <color theme="9"/>
              </font>
              <fill>
                <patternFill>
                  <bgColor theme="4"/>
                </patternFill>
              </fill>
            </x14:dxf>
          </x14:cfRule>
          <xm:sqref>L118</xm:sqref>
        </x14:conditionalFormatting>
        <x14:conditionalFormatting xmlns:xm="http://schemas.microsoft.com/office/excel/2006/main">
          <x14:cfRule type="expression" priority="1892" id="{F745CD1F-C6C3-4A7E-8055-80D211C74A34}">
            <xm:f>Sampling!$I$127="Yes"</xm:f>
            <x14:dxf>
              <font>
                <b/>
                <i val="0"/>
                <color theme="9"/>
              </font>
              <fill>
                <patternFill>
                  <bgColor theme="4"/>
                </patternFill>
              </fill>
            </x14:dxf>
          </x14:cfRule>
          <xm:sqref>L119</xm:sqref>
        </x14:conditionalFormatting>
        <x14:conditionalFormatting xmlns:xm="http://schemas.microsoft.com/office/excel/2006/main">
          <x14:cfRule type="expression" priority="1746" id="{7595603A-4566-4EB6-A568-E6545237BC65}">
            <xm:f>Sampling!$I$128="Yes"</xm:f>
            <x14:dxf>
              <font>
                <b/>
                <i val="0"/>
                <color theme="9"/>
              </font>
              <fill>
                <patternFill>
                  <bgColor theme="4"/>
                </patternFill>
              </fill>
            </x14:dxf>
          </x14:cfRule>
          <xm:sqref>L120</xm:sqref>
        </x14:conditionalFormatting>
        <x14:conditionalFormatting xmlns:xm="http://schemas.microsoft.com/office/excel/2006/main">
          <x14:cfRule type="expression" priority="1747" id="{003EE007-0A31-4B52-AD5A-99B74B2DC91E}">
            <xm:f>Sampling!$I$129="Yes"</xm:f>
            <x14:dxf>
              <font>
                <b/>
                <i val="0"/>
                <color theme="9"/>
              </font>
              <fill>
                <patternFill>
                  <bgColor theme="4"/>
                </patternFill>
              </fill>
            </x14:dxf>
          </x14:cfRule>
          <xm:sqref>L121</xm:sqref>
        </x14:conditionalFormatting>
        <x14:conditionalFormatting xmlns:xm="http://schemas.microsoft.com/office/excel/2006/main">
          <x14:cfRule type="expression" priority="1748" id="{720AA4A5-A5C3-4775-B5EB-15E07094C4D8}">
            <xm:f>Sampling!$I$130="Yes"</xm:f>
            <x14:dxf>
              <font>
                <b/>
                <i val="0"/>
                <color theme="9"/>
              </font>
              <fill>
                <patternFill>
                  <bgColor theme="4"/>
                </patternFill>
              </fill>
            </x14:dxf>
          </x14:cfRule>
          <xm:sqref>L122</xm:sqref>
        </x14:conditionalFormatting>
        <x14:conditionalFormatting xmlns:xm="http://schemas.microsoft.com/office/excel/2006/main">
          <x14:cfRule type="expression" priority="1743" id="{D23C6D12-7249-4904-B18D-D1E90105CCA9}">
            <xm:f>Sampling!$I$131="Yes"</xm:f>
            <x14:dxf>
              <font>
                <b/>
                <i val="0"/>
                <color theme="9"/>
              </font>
              <fill>
                <patternFill>
                  <bgColor theme="4"/>
                </patternFill>
              </fill>
            </x14:dxf>
          </x14:cfRule>
          <xm:sqref>L123</xm:sqref>
        </x14:conditionalFormatting>
        <x14:conditionalFormatting xmlns:xm="http://schemas.microsoft.com/office/excel/2006/main">
          <x14:cfRule type="expression" priority="1744" id="{F50CB7BC-D3E2-4CD7-82F8-0D7001C5E844}">
            <xm:f>Sampling!$I$132="Yes"</xm:f>
            <x14:dxf>
              <font>
                <b/>
                <i val="0"/>
                <color theme="9"/>
              </font>
              <fill>
                <patternFill>
                  <bgColor theme="4"/>
                </patternFill>
              </fill>
            </x14:dxf>
          </x14:cfRule>
          <xm:sqref>L124</xm:sqref>
        </x14:conditionalFormatting>
        <x14:conditionalFormatting xmlns:xm="http://schemas.microsoft.com/office/excel/2006/main">
          <x14:cfRule type="expression" priority="1745" id="{371634EA-8439-4590-875C-5BFC9730CB0E}">
            <xm:f>Sampling!$I$133="Yes"</xm:f>
            <x14:dxf>
              <font>
                <b/>
                <i val="0"/>
                <color theme="9"/>
              </font>
              <fill>
                <patternFill>
                  <bgColor theme="4"/>
                </patternFill>
              </fill>
            </x14:dxf>
          </x14:cfRule>
          <xm:sqref>L125</xm:sqref>
        </x14:conditionalFormatting>
        <x14:conditionalFormatting xmlns:xm="http://schemas.microsoft.com/office/excel/2006/main">
          <x14:cfRule type="expression" priority="1740" id="{49E2D458-6301-43F9-929D-64B21F5E2717}">
            <xm:f>Sampling!$I$134="Yes"</xm:f>
            <x14:dxf>
              <font>
                <b/>
                <i val="0"/>
                <color theme="9"/>
              </font>
              <fill>
                <patternFill>
                  <bgColor theme="4"/>
                </patternFill>
              </fill>
            </x14:dxf>
          </x14:cfRule>
          <xm:sqref>L126</xm:sqref>
        </x14:conditionalFormatting>
        <x14:conditionalFormatting xmlns:xm="http://schemas.microsoft.com/office/excel/2006/main">
          <x14:cfRule type="expression" priority="1741" id="{CEC54307-A46A-4D97-9EB4-0AF8B3D8C5CD}">
            <xm:f>Sampling!$I$135="Yes"</xm:f>
            <x14:dxf>
              <font>
                <b/>
                <i val="0"/>
                <color theme="9"/>
              </font>
              <fill>
                <patternFill>
                  <bgColor theme="4"/>
                </patternFill>
              </fill>
            </x14:dxf>
          </x14:cfRule>
          <xm:sqref>L127</xm:sqref>
        </x14:conditionalFormatting>
        <x14:conditionalFormatting xmlns:xm="http://schemas.microsoft.com/office/excel/2006/main">
          <x14:cfRule type="expression" priority="1742" id="{223C8AC2-A497-4C70-BCD8-40401016DA1B}">
            <xm:f>Sampling!$I$136="Yes"</xm:f>
            <x14:dxf>
              <font>
                <b/>
                <i val="0"/>
                <color theme="9"/>
              </font>
              <fill>
                <patternFill>
                  <bgColor theme="4"/>
                </patternFill>
              </fill>
            </x14:dxf>
          </x14:cfRule>
          <xm:sqref>L128</xm:sqref>
        </x14:conditionalFormatting>
        <x14:conditionalFormatting xmlns:xm="http://schemas.microsoft.com/office/excel/2006/main">
          <x14:cfRule type="expression" priority="1737" id="{72FC5AC7-A79B-4E11-AFE7-A06813AB2CC2}">
            <xm:f>Sampling!$I$137="Yes"</xm:f>
            <x14:dxf>
              <font>
                <b/>
                <i val="0"/>
                <color theme="9"/>
              </font>
              <fill>
                <patternFill>
                  <bgColor theme="4"/>
                </patternFill>
              </fill>
            </x14:dxf>
          </x14:cfRule>
          <xm:sqref>L129</xm:sqref>
        </x14:conditionalFormatting>
        <x14:conditionalFormatting xmlns:xm="http://schemas.microsoft.com/office/excel/2006/main">
          <x14:cfRule type="expression" priority="1738" id="{642B6C26-82AA-4018-872A-7ED7302037F9}">
            <xm:f>Sampling!$I$138="Yes"</xm:f>
            <x14:dxf>
              <font>
                <b/>
                <i val="0"/>
                <color theme="9"/>
              </font>
              <fill>
                <patternFill>
                  <bgColor theme="4"/>
                </patternFill>
              </fill>
            </x14:dxf>
          </x14:cfRule>
          <xm:sqref>L130</xm:sqref>
        </x14:conditionalFormatting>
        <x14:conditionalFormatting xmlns:xm="http://schemas.microsoft.com/office/excel/2006/main">
          <x14:cfRule type="expression" priority="1739" id="{8673AF98-67AE-46BD-BB7B-9233D6E1FEC0}">
            <xm:f>Sampling!$I$139="Yes"</xm:f>
            <x14:dxf>
              <font>
                <b/>
                <i val="0"/>
                <color theme="9"/>
              </font>
              <fill>
                <patternFill>
                  <bgColor theme="4"/>
                </patternFill>
              </fill>
            </x14:dxf>
          </x14:cfRule>
          <xm:sqref>L131</xm:sqref>
        </x14:conditionalFormatting>
        <x14:conditionalFormatting xmlns:xm="http://schemas.microsoft.com/office/excel/2006/main">
          <x14:cfRule type="expression" priority="1734" id="{462106AB-C07A-49BC-8C92-2335CE9A04B9}">
            <xm:f>Sampling!$I$140="Yes"</xm:f>
            <x14:dxf>
              <font>
                <b/>
                <i val="0"/>
                <color theme="9"/>
              </font>
              <fill>
                <patternFill>
                  <bgColor theme="4"/>
                </patternFill>
              </fill>
            </x14:dxf>
          </x14:cfRule>
          <xm:sqref>L132</xm:sqref>
        </x14:conditionalFormatting>
        <x14:conditionalFormatting xmlns:xm="http://schemas.microsoft.com/office/excel/2006/main">
          <x14:cfRule type="expression" priority="1735" id="{BC46B35F-E041-46AD-8500-4A86BDD0A49D}">
            <xm:f>Sampling!$I$141="Yes"</xm:f>
            <x14:dxf>
              <font>
                <b/>
                <i val="0"/>
                <color theme="9"/>
              </font>
              <fill>
                <patternFill>
                  <bgColor theme="4"/>
                </patternFill>
              </fill>
            </x14:dxf>
          </x14:cfRule>
          <xm:sqref>L133</xm:sqref>
        </x14:conditionalFormatting>
        <x14:conditionalFormatting xmlns:xm="http://schemas.microsoft.com/office/excel/2006/main">
          <x14:cfRule type="expression" priority="1736" id="{D80DC011-EAAA-4C7A-8E11-AC2371AC4CE1}">
            <xm:f>Sampling!$I$142="Yes"</xm:f>
            <x14:dxf>
              <font>
                <b/>
                <i val="0"/>
                <color theme="9"/>
              </font>
              <fill>
                <patternFill>
                  <bgColor theme="4"/>
                </patternFill>
              </fill>
            </x14:dxf>
          </x14:cfRule>
          <xm:sqref>L134</xm:sqref>
        </x14:conditionalFormatting>
        <x14:conditionalFormatting xmlns:xm="http://schemas.microsoft.com/office/excel/2006/main">
          <x14:cfRule type="expression" priority="1731" id="{9E3FF7EA-86E4-4249-BFD2-AD0BF7A1D956}">
            <xm:f>Sampling!$I$143="Yes"</xm:f>
            <x14:dxf>
              <font>
                <b/>
                <i val="0"/>
                <color theme="9"/>
              </font>
              <fill>
                <patternFill>
                  <bgColor theme="4"/>
                </patternFill>
              </fill>
            </x14:dxf>
          </x14:cfRule>
          <xm:sqref>L135</xm:sqref>
        </x14:conditionalFormatting>
        <x14:conditionalFormatting xmlns:xm="http://schemas.microsoft.com/office/excel/2006/main">
          <x14:cfRule type="expression" priority="1732" id="{36E60A8A-8DF4-4696-9EE9-E5F9E03D456D}">
            <xm:f>Sampling!$I$144="Yes"</xm:f>
            <x14:dxf>
              <font>
                <b/>
                <i val="0"/>
                <color theme="9"/>
              </font>
              <fill>
                <patternFill>
                  <bgColor theme="4"/>
                </patternFill>
              </fill>
            </x14:dxf>
          </x14:cfRule>
          <xm:sqref>L136</xm:sqref>
        </x14:conditionalFormatting>
        <x14:conditionalFormatting xmlns:xm="http://schemas.microsoft.com/office/excel/2006/main">
          <x14:cfRule type="expression" priority="1733" id="{E1CA5885-F79E-4DAE-9F1D-660480FFC425}">
            <xm:f>Sampling!$I$145="Yes"</xm:f>
            <x14:dxf>
              <font>
                <b/>
                <i val="0"/>
                <color theme="9"/>
              </font>
              <fill>
                <patternFill>
                  <bgColor theme="4"/>
                </patternFill>
              </fill>
            </x14:dxf>
          </x14:cfRule>
          <xm:sqref>L137</xm:sqref>
        </x14:conditionalFormatting>
        <x14:conditionalFormatting xmlns:xm="http://schemas.microsoft.com/office/excel/2006/main">
          <x14:cfRule type="expression" priority="1728" id="{BF830666-F27E-41DF-9E05-C5EF2C0F1CFA}">
            <xm:f>Sampling!$I$146="Yes"</xm:f>
            <x14:dxf>
              <font>
                <b/>
                <i val="0"/>
                <color theme="9"/>
              </font>
              <fill>
                <patternFill>
                  <bgColor theme="4"/>
                </patternFill>
              </fill>
            </x14:dxf>
          </x14:cfRule>
          <xm:sqref>L138</xm:sqref>
        </x14:conditionalFormatting>
        <x14:conditionalFormatting xmlns:xm="http://schemas.microsoft.com/office/excel/2006/main">
          <x14:cfRule type="expression" priority="1729" id="{E3D2B768-E50A-4308-89B1-FA12C23B77B4}">
            <xm:f>Sampling!$I$147="Yes"</xm:f>
            <x14:dxf>
              <font>
                <b/>
                <i val="0"/>
                <color theme="9"/>
              </font>
              <fill>
                <patternFill>
                  <bgColor theme="4"/>
                </patternFill>
              </fill>
            </x14:dxf>
          </x14:cfRule>
          <xm:sqref>L139</xm:sqref>
        </x14:conditionalFormatting>
        <x14:conditionalFormatting xmlns:xm="http://schemas.microsoft.com/office/excel/2006/main">
          <x14:cfRule type="expression" priority="1730" id="{03C36CAB-7207-46C0-BED0-F1A6D4D11D1F}">
            <xm:f>Sampling!$I$148="Yes"</xm:f>
            <x14:dxf>
              <font>
                <b/>
                <i val="0"/>
                <color theme="9"/>
              </font>
              <fill>
                <patternFill>
                  <bgColor theme="4"/>
                </patternFill>
              </fill>
            </x14:dxf>
          </x14:cfRule>
          <xm:sqref>L140</xm:sqref>
        </x14:conditionalFormatting>
        <x14:conditionalFormatting xmlns:xm="http://schemas.microsoft.com/office/excel/2006/main">
          <x14:cfRule type="expression" priority="1725" id="{AB3499B0-1254-483E-A106-8B93C2DE6118}">
            <xm:f>Sampling!$I$149="Yes"</xm:f>
            <x14:dxf>
              <font>
                <b/>
                <i val="0"/>
                <color theme="9"/>
              </font>
              <fill>
                <patternFill>
                  <bgColor theme="4"/>
                </patternFill>
              </fill>
            </x14:dxf>
          </x14:cfRule>
          <xm:sqref>L141</xm:sqref>
        </x14:conditionalFormatting>
        <x14:conditionalFormatting xmlns:xm="http://schemas.microsoft.com/office/excel/2006/main">
          <x14:cfRule type="expression" priority="1726" id="{9A5AB83F-CF38-4188-8DF3-F1629C9AB6CD}">
            <xm:f>Sampling!$I$150="Yes"</xm:f>
            <x14:dxf>
              <font>
                <b/>
                <i val="0"/>
                <color theme="9"/>
              </font>
              <fill>
                <patternFill>
                  <bgColor theme="4"/>
                </patternFill>
              </fill>
            </x14:dxf>
          </x14:cfRule>
          <xm:sqref>L142</xm:sqref>
        </x14:conditionalFormatting>
        <x14:conditionalFormatting xmlns:xm="http://schemas.microsoft.com/office/excel/2006/main">
          <x14:cfRule type="expression" priority="1727" id="{9D42F6ED-269C-496A-B5EF-39214FF24678}">
            <xm:f>Sampling!$I$151="Yes"</xm:f>
            <x14:dxf>
              <font>
                <b/>
                <i val="0"/>
                <color theme="9"/>
              </font>
              <fill>
                <patternFill>
                  <bgColor theme="4"/>
                </patternFill>
              </fill>
            </x14:dxf>
          </x14:cfRule>
          <xm:sqref>L143</xm:sqref>
        </x14:conditionalFormatting>
        <x14:conditionalFormatting xmlns:xm="http://schemas.microsoft.com/office/excel/2006/main">
          <x14:cfRule type="expression" priority="1722" id="{FF15AF29-B11D-402F-A7CF-E7F2C6530E77}">
            <xm:f>Sampling!$I$152="Yes"</xm:f>
            <x14:dxf>
              <font>
                <b/>
                <i val="0"/>
                <color theme="9"/>
              </font>
              <fill>
                <patternFill>
                  <bgColor theme="4"/>
                </patternFill>
              </fill>
            </x14:dxf>
          </x14:cfRule>
          <xm:sqref>L144</xm:sqref>
        </x14:conditionalFormatting>
        <x14:conditionalFormatting xmlns:xm="http://schemas.microsoft.com/office/excel/2006/main">
          <x14:cfRule type="expression" priority="1723" id="{8145C35A-A7D2-4002-BF4D-652CDCF70E1C}">
            <xm:f>Sampling!$I$153="Yes"</xm:f>
            <x14:dxf>
              <font>
                <b/>
                <i val="0"/>
                <color theme="9"/>
              </font>
              <fill>
                <patternFill>
                  <bgColor theme="4"/>
                </patternFill>
              </fill>
            </x14:dxf>
          </x14:cfRule>
          <xm:sqref>L145</xm:sqref>
        </x14:conditionalFormatting>
        <x14:conditionalFormatting xmlns:xm="http://schemas.microsoft.com/office/excel/2006/main">
          <x14:cfRule type="expression" priority="1724" id="{18F194A6-94CC-4D2C-A528-3CAA72AEE418}">
            <xm:f>Sampling!$I$154="Yes"</xm:f>
            <x14:dxf>
              <font>
                <b/>
                <i val="0"/>
                <color theme="9"/>
              </font>
              <fill>
                <patternFill>
                  <bgColor theme="4"/>
                </patternFill>
              </fill>
            </x14:dxf>
          </x14:cfRule>
          <xm:sqref>L146</xm:sqref>
        </x14:conditionalFormatting>
        <x14:conditionalFormatting xmlns:xm="http://schemas.microsoft.com/office/excel/2006/main">
          <x14:cfRule type="expression" priority="1719" id="{921225DC-6901-4119-AD40-282EB9707089}">
            <xm:f>Sampling!$I$155="Yes"</xm:f>
            <x14:dxf>
              <font>
                <b/>
                <i val="0"/>
                <color theme="9"/>
              </font>
              <fill>
                <patternFill>
                  <bgColor theme="4"/>
                </patternFill>
              </fill>
            </x14:dxf>
          </x14:cfRule>
          <xm:sqref>L147</xm:sqref>
        </x14:conditionalFormatting>
        <x14:conditionalFormatting xmlns:xm="http://schemas.microsoft.com/office/excel/2006/main">
          <x14:cfRule type="expression" priority="1720" id="{98811C4F-67A0-4978-940C-6B4660C2F7E8}">
            <xm:f>Sampling!$I$156="Yes"</xm:f>
            <x14:dxf>
              <font>
                <b/>
                <i val="0"/>
                <color theme="9"/>
              </font>
              <fill>
                <patternFill>
                  <bgColor theme="4"/>
                </patternFill>
              </fill>
            </x14:dxf>
          </x14:cfRule>
          <xm:sqref>L148</xm:sqref>
        </x14:conditionalFormatting>
        <x14:conditionalFormatting xmlns:xm="http://schemas.microsoft.com/office/excel/2006/main">
          <x14:cfRule type="expression" priority="1721" id="{385F4023-CFBE-4EEA-BC76-E5FE98542DC5}">
            <xm:f>Sampling!$I$157="Yes"</xm:f>
            <x14:dxf>
              <font>
                <b/>
                <i val="0"/>
                <color theme="9"/>
              </font>
              <fill>
                <patternFill>
                  <bgColor theme="4"/>
                </patternFill>
              </fill>
            </x14:dxf>
          </x14:cfRule>
          <xm:sqref>L149</xm:sqref>
        </x14:conditionalFormatting>
        <x14:conditionalFormatting xmlns:xm="http://schemas.microsoft.com/office/excel/2006/main">
          <x14:cfRule type="expression" priority="1566" id="{364936C1-CEAD-4FAB-B8AF-9BD7BEC8EFE1}">
            <xm:f>Sampling!$I$158="Yes"</xm:f>
            <x14:dxf>
              <font>
                <b/>
                <i val="0"/>
                <color theme="9"/>
              </font>
              <fill>
                <patternFill>
                  <bgColor theme="4"/>
                </patternFill>
              </fill>
            </x14:dxf>
          </x14:cfRule>
          <xm:sqref>L150</xm:sqref>
        </x14:conditionalFormatting>
        <x14:conditionalFormatting xmlns:xm="http://schemas.microsoft.com/office/excel/2006/main">
          <x14:cfRule type="expression" priority="1567" id="{723CB000-9CB1-4C2C-A5D1-D100682D1C92}">
            <xm:f>Sampling!$I$159="Yes"</xm:f>
            <x14:dxf>
              <font>
                <b/>
                <i val="0"/>
                <color theme="9"/>
              </font>
              <fill>
                <patternFill>
                  <bgColor theme="4"/>
                </patternFill>
              </fill>
            </x14:dxf>
          </x14:cfRule>
          <xm:sqref>L151</xm:sqref>
        </x14:conditionalFormatting>
        <x14:conditionalFormatting xmlns:xm="http://schemas.microsoft.com/office/excel/2006/main">
          <x14:cfRule type="expression" priority="1568" id="{5BDD5478-B130-420C-B808-76FDDDC2767D}">
            <xm:f>Sampling!$I$160="Yes"</xm:f>
            <x14:dxf>
              <font>
                <b/>
                <i val="0"/>
                <color theme="9"/>
              </font>
              <fill>
                <patternFill>
                  <bgColor theme="4"/>
                </patternFill>
              </fill>
            </x14:dxf>
          </x14:cfRule>
          <xm:sqref>L152</xm:sqref>
        </x14:conditionalFormatting>
        <x14:conditionalFormatting xmlns:xm="http://schemas.microsoft.com/office/excel/2006/main">
          <x14:cfRule type="expression" priority="1563" id="{8AFA7989-DE47-4D9D-98D6-8D6D7B504727}">
            <xm:f>Sampling!$I$161="Yes"</xm:f>
            <x14:dxf>
              <font>
                <b/>
                <i val="0"/>
                <color theme="9"/>
              </font>
              <fill>
                <patternFill>
                  <bgColor theme="4"/>
                </patternFill>
              </fill>
            </x14:dxf>
          </x14:cfRule>
          <xm:sqref>L153</xm:sqref>
        </x14:conditionalFormatting>
        <x14:conditionalFormatting xmlns:xm="http://schemas.microsoft.com/office/excel/2006/main">
          <x14:cfRule type="expression" priority="1564" id="{F20980CC-AEB4-461B-A1EB-0B6A90394CEC}">
            <xm:f>Sampling!$I$162="Yes"</xm:f>
            <x14:dxf>
              <font>
                <b/>
                <i val="0"/>
                <color theme="9"/>
              </font>
              <fill>
                <patternFill>
                  <bgColor theme="4"/>
                </patternFill>
              </fill>
            </x14:dxf>
          </x14:cfRule>
          <xm:sqref>L154</xm:sqref>
        </x14:conditionalFormatting>
        <x14:conditionalFormatting xmlns:xm="http://schemas.microsoft.com/office/excel/2006/main">
          <x14:cfRule type="expression" priority="1565" id="{CFB574F3-102F-47CE-8530-3313783000E7}">
            <xm:f>Sampling!$I$163="Yes"</xm:f>
            <x14:dxf>
              <font>
                <b/>
                <i val="0"/>
                <color theme="9"/>
              </font>
              <fill>
                <patternFill>
                  <bgColor theme="4"/>
                </patternFill>
              </fill>
            </x14:dxf>
          </x14:cfRule>
          <xm:sqref>L155</xm:sqref>
        </x14:conditionalFormatting>
        <x14:conditionalFormatting xmlns:xm="http://schemas.microsoft.com/office/excel/2006/main">
          <x14:cfRule type="expression" priority="1560" id="{1F510304-34AC-4414-88F2-248545A9AA6F}">
            <xm:f>Sampling!$I$164="Yes"</xm:f>
            <x14:dxf>
              <font>
                <b/>
                <i val="0"/>
                <color theme="9"/>
              </font>
              <fill>
                <patternFill>
                  <bgColor theme="4"/>
                </patternFill>
              </fill>
            </x14:dxf>
          </x14:cfRule>
          <xm:sqref>L156</xm:sqref>
        </x14:conditionalFormatting>
        <x14:conditionalFormatting xmlns:xm="http://schemas.microsoft.com/office/excel/2006/main">
          <x14:cfRule type="expression" priority="1561" id="{C1FA25DE-B8FD-4BFB-B7C9-984701697249}">
            <xm:f>Sampling!$I$165="Yes"</xm:f>
            <x14:dxf>
              <font>
                <b/>
                <i val="0"/>
                <color theme="9"/>
              </font>
              <fill>
                <patternFill>
                  <bgColor theme="4"/>
                </patternFill>
              </fill>
            </x14:dxf>
          </x14:cfRule>
          <xm:sqref>L157</xm:sqref>
        </x14:conditionalFormatting>
        <x14:conditionalFormatting xmlns:xm="http://schemas.microsoft.com/office/excel/2006/main">
          <x14:cfRule type="expression" priority="1562" id="{36CE6D43-9AAA-47E2-8E25-7F2C913B13B9}">
            <xm:f>Sampling!$I$166="Yes"</xm:f>
            <x14:dxf>
              <font>
                <b/>
                <i val="0"/>
                <color theme="9"/>
              </font>
              <fill>
                <patternFill>
                  <bgColor theme="4"/>
                </patternFill>
              </fill>
            </x14:dxf>
          </x14:cfRule>
          <xm:sqref>L158</xm:sqref>
        </x14:conditionalFormatting>
        <x14:conditionalFormatting xmlns:xm="http://schemas.microsoft.com/office/excel/2006/main">
          <x14:cfRule type="expression" priority="1557" id="{AA1116DF-A1DD-4C87-BF7A-B4371271CE8D}">
            <xm:f>Sampling!$I$167="Yes"</xm:f>
            <x14:dxf>
              <font>
                <b/>
                <i val="0"/>
                <color theme="9"/>
              </font>
              <fill>
                <patternFill>
                  <bgColor theme="4"/>
                </patternFill>
              </fill>
            </x14:dxf>
          </x14:cfRule>
          <xm:sqref>L159</xm:sqref>
        </x14:conditionalFormatting>
        <x14:conditionalFormatting xmlns:xm="http://schemas.microsoft.com/office/excel/2006/main">
          <x14:cfRule type="expression" priority="1558" id="{8CBBEF3E-853E-4BE2-AF38-B7A12A2F20E8}">
            <xm:f>Sampling!$I$168="Yes"</xm:f>
            <x14:dxf>
              <font>
                <b/>
                <i val="0"/>
                <color theme="9"/>
              </font>
              <fill>
                <patternFill>
                  <bgColor theme="4"/>
                </patternFill>
              </fill>
            </x14:dxf>
          </x14:cfRule>
          <xm:sqref>L160</xm:sqref>
        </x14:conditionalFormatting>
        <x14:conditionalFormatting xmlns:xm="http://schemas.microsoft.com/office/excel/2006/main">
          <x14:cfRule type="expression" priority="1559" id="{B39FD2D4-0FE9-4F98-8CF2-26492A1D92CB}">
            <xm:f>Sampling!$I$169="Yes"</xm:f>
            <x14:dxf>
              <font>
                <b/>
                <i val="0"/>
                <color theme="9"/>
              </font>
              <fill>
                <patternFill>
                  <bgColor theme="4"/>
                </patternFill>
              </fill>
            </x14:dxf>
          </x14:cfRule>
          <xm:sqref>L161</xm:sqref>
        </x14:conditionalFormatting>
        <x14:conditionalFormatting xmlns:xm="http://schemas.microsoft.com/office/excel/2006/main">
          <x14:cfRule type="expression" priority="1554" id="{DC7E0840-211E-4CF4-AE43-E4ED2DA184D9}">
            <xm:f>Sampling!$I$170="Yes"</xm:f>
            <x14:dxf>
              <font>
                <b/>
                <i val="0"/>
                <color theme="9"/>
              </font>
              <fill>
                <patternFill>
                  <bgColor theme="4"/>
                </patternFill>
              </fill>
            </x14:dxf>
          </x14:cfRule>
          <xm:sqref>L162</xm:sqref>
        </x14:conditionalFormatting>
        <x14:conditionalFormatting xmlns:xm="http://schemas.microsoft.com/office/excel/2006/main">
          <x14:cfRule type="expression" priority="1555" id="{DF38956B-AABB-4EBB-A007-EE043CFB53E8}">
            <xm:f>Sampling!$I$171="Yes"</xm:f>
            <x14:dxf>
              <font>
                <b/>
                <i val="0"/>
                <color theme="9"/>
              </font>
              <fill>
                <patternFill>
                  <bgColor theme="4"/>
                </patternFill>
              </fill>
            </x14:dxf>
          </x14:cfRule>
          <xm:sqref>L163</xm:sqref>
        </x14:conditionalFormatting>
        <x14:conditionalFormatting xmlns:xm="http://schemas.microsoft.com/office/excel/2006/main">
          <x14:cfRule type="expression" priority="1556" id="{A8455613-0031-4B6A-9B5F-7E2984B0B351}">
            <xm:f>Sampling!$I$172="Yes"</xm:f>
            <x14:dxf>
              <font>
                <b/>
                <i val="0"/>
                <color theme="9"/>
              </font>
              <fill>
                <patternFill>
                  <bgColor theme="4"/>
                </patternFill>
              </fill>
            </x14:dxf>
          </x14:cfRule>
          <xm:sqref>L164</xm:sqref>
        </x14:conditionalFormatting>
        <x14:conditionalFormatting xmlns:xm="http://schemas.microsoft.com/office/excel/2006/main">
          <x14:cfRule type="expression" priority="1551" id="{7AB5F3BD-2CCC-4149-99BC-D41E6A61BBB7}">
            <xm:f>Sampling!$I$173="Yes"</xm:f>
            <x14:dxf>
              <font>
                <b/>
                <i val="0"/>
                <color theme="9"/>
              </font>
              <fill>
                <patternFill>
                  <bgColor theme="4"/>
                </patternFill>
              </fill>
            </x14:dxf>
          </x14:cfRule>
          <xm:sqref>L165</xm:sqref>
        </x14:conditionalFormatting>
        <x14:conditionalFormatting xmlns:xm="http://schemas.microsoft.com/office/excel/2006/main">
          <x14:cfRule type="expression" priority="1552" id="{AA601D16-F70E-4921-9B28-B3D3F399399D}">
            <xm:f>Sampling!$I$174="Yes"</xm:f>
            <x14:dxf>
              <font>
                <b/>
                <i val="0"/>
                <color theme="9"/>
              </font>
              <fill>
                <patternFill>
                  <bgColor theme="4"/>
                </patternFill>
              </fill>
            </x14:dxf>
          </x14:cfRule>
          <xm:sqref>L166</xm:sqref>
        </x14:conditionalFormatting>
        <x14:conditionalFormatting xmlns:xm="http://schemas.microsoft.com/office/excel/2006/main">
          <x14:cfRule type="expression" priority="1553" id="{76B7B44A-7C17-4D25-AD4B-85767C4BA2FC}">
            <xm:f>Sampling!$I$175="Yes"</xm:f>
            <x14:dxf>
              <font>
                <b/>
                <i val="0"/>
                <color theme="9"/>
              </font>
              <fill>
                <patternFill>
                  <bgColor theme="4"/>
                </patternFill>
              </fill>
            </x14:dxf>
          </x14:cfRule>
          <xm:sqref>L167</xm:sqref>
        </x14:conditionalFormatting>
        <x14:conditionalFormatting xmlns:xm="http://schemas.microsoft.com/office/excel/2006/main">
          <x14:cfRule type="expression" priority="1548" id="{C4C39C99-39AE-4AC1-AE7B-53D5AF162129}">
            <xm:f>Sampling!$I$176="Yes"</xm:f>
            <x14:dxf>
              <font>
                <b/>
                <i val="0"/>
                <color theme="9"/>
              </font>
              <fill>
                <patternFill>
                  <bgColor theme="4"/>
                </patternFill>
              </fill>
            </x14:dxf>
          </x14:cfRule>
          <xm:sqref>L168</xm:sqref>
        </x14:conditionalFormatting>
        <x14:conditionalFormatting xmlns:xm="http://schemas.microsoft.com/office/excel/2006/main">
          <x14:cfRule type="expression" priority="1549" id="{17E16585-2498-46E0-9200-7F312502C384}">
            <xm:f>Sampling!$I$177="Yes"</xm:f>
            <x14:dxf>
              <font>
                <b/>
                <i val="0"/>
                <color theme="9"/>
              </font>
              <fill>
                <patternFill>
                  <bgColor theme="4"/>
                </patternFill>
              </fill>
            </x14:dxf>
          </x14:cfRule>
          <xm:sqref>L169</xm:sqref>
        </x14:conditionalFormatting>
        <x14:conditionalFormatting xmlns:xm="http://schemas.microsoft.com/office/excel/2006/main">
          <x14:cfRule type="expression" priority="1550" id="{F9E270C4-6F7A-430F-AC7B-0DC26FE64C12}">
            <xm:f>Sampling!$I$178="Yes"</xm:f>
            <x14:dxf>
              <font>
                <b/>
                <i val="0"/>
                <color theme="9"/>
              </font>
              <fill>
                <patternFill>
                  <bgColor theme="4"/>
                </patternFill>
              </fill>
            </x14:dxf>
          </x14:cfRule>
          <xm:sqref>L170</xm:sqref>
        </x14:conditionalFormatting>
        <x14:conditionalFormatting xmlns:xm="http://schemas.microsoft.com/office/excel/2006/main">
          <x14:cfRule type="expression" priority="1545" id="{C0C8CE9B-97BE-4500-A5FE-8DEE953CBB99}">
            <xm:f>Sampling!$I$179="Yes"</xm:f>
            <x14:dxf>
              <font>
                <b/>
                <i val="0"/>
                <color theme="9"/>
              </font>
              <fill>
                <patternFill>
                  <bgColor theme="4"/>
                </patternFill>
              </fill>
            </x14:dxf>
          </x14:cfRule>
          <xm:sqref>L171</xm:sqref>
        </x14:conditionalFormatting>
        <x14:conditionalFormatting xmlns:xm="http://schemas.microsoft.com/office/excel/2006/main">
          <x14:cfRule type="expression" priority="1546" id="{5B3013E6-F0D0-49DB-9FCB-2025401678CA}">
            <xm:f>Sampling!$I$180="Yes"</xm:f>
            <x14:dxf>
              <font>
                <b/>
                <i val="0"/>
                <color theme="9"/>
              </font>
              <fill>
                <patternFill>
                  <bgColor theme="4"/>
                </patternFill>
              </fill>
            </x14:dxf>
          </x14:cfRule>
          <xm:sqref>L172</xm:sqref>
        </x14:conditionalFormatting>
        <x14:conditionalFormatting xmlns:xm="http://schemas.microsoft.com/office/excel/2006/main">
          <x14:cfRule type="expression" priority="1547" id="{73BBFC7C-4653-4B7F-91CD-0538AF9388B5}">
            <xm:f>Sampling!$I$181="Yes"</xm:f>
            <x14:dxf>
              <font>
                <b/>
                <i val="0"/>
                <color theme="9"/>
              </font>
              <fill>
                <patternFill>
                  <bgColor theme="4"/>
                </patternFill>
              </fill>
            </x14:dxf>
          </x14:cfRule>
          <xm:sqref>L173</xm:sqref>
        </x14:conditionalFormatting>
        <x14:conditionalFormatting xmlns:xm="http://schemas.microsoft.com/office/excel/2006/main">
          <x14:cfRule type="expression" priority="1542" id="{4A9A9F39-654C-403F-81E5-D6F692C871AE}">
            <xm:f>Sampling!$I$182="Yes"</xm:f>
            <x14:dxf>
              <font>
                <b/>
                <i val="0"/>
                <color theme="9"/>
              </font>
              <fill>
                <patternFill>
                  <bgColor theme="4"/>
                </patternFill>
              </fill>
            </x14:dxf>
          </x14:cfRule>
          <xm:sqref>L174</xm:sqref>
        </x14:conditionalFormatting>
        <x14:conditionalFormatting xmlns:xm="http://schemas.microsoft.com/office/excel/2006/main">
          <x14:cfRule type="expression" priority="1543" id="{9EAE251D-7678-4EB6-93B3-CA7B8B6B3200}">
            <xm:f>Sampling!$I$183="Yes"</xm:f>
            <x14:dxf>
              <font>
                <b/>
                <i val="0"/>
                <color theme="9"/>
              </font>
              <fill>
                <patternFill>
                  <bgColor theme="4"/>
                </patternFill>
              </fill>
            </x14:dxf>
          </x14:cfRule>
          <xm:sqref>L175</xm:sqref>
        </x14:conditionalFormatting>
        <x14:conditionalFormatting xmlns:xm="http://schemas.microsoft.com/office/excel/2006/main">
          <x14:cfRule type="expression" priority="1544" id="{34B9D263-91CE-4C15-BD3C-88FA1F3D19C9}">
            <xm:f>Sampling!$I$184="Yes"</xm:f>
            <x14:dxf>
              <font>
                <b/>
                <i val="0"/>
                <color theme="9"/>
              </font>
              <fill>
                <patternFill>
                  <bgColor theme="4"/>
                </patternFill>
              </fill>
            </x14:dxf>
          </x14:cfRule>
          <xm:sqref>L176</xm:sqref>
        </x14:conditionalFormatting>
        <x14:conditionalFormatting xmlns:xm="http://schemas.microsoft.com/office/excel/2006/main">
          <x14:cfRule type="expression" priority="1539" id="{9D8F7586-4F80-4FEA-B1B3-C8D293D34D3D}">
            <xm:f>Sampling!$I$185="Yes"</xm:f>
            <x14:dxf>
              <font>
                <b/>
                <i val="0"/>
                <color theme="9"/>
              </font>
              <fill>
                <patternFill>
                  <bgColor theme="4"/>
                </patternFill>
              </fill>
            </x14:dxf>
          </x14:cfRule>
          <xm:sqref>L177</xm:sqref>
        </x14:conditionalFormatting>
        <x14:conditionalFormatting xmlns:xm="http://schemas.microsoft.com/office/excel/2006/main">
          <x14:cfRule type="expression" priority="1540" id="{F44B2E1E-B0D8-4BAD-94D2-BB5093EB1AE7}">
            <xm:f>Sampling!$I$186="Yes"</xm:f>
            <x14:dxf>
              <font>
                <b/>
                <i val="0"/>
                <color theme="9"/>
              </font>
              <fill>
                <patternFill>
                  <bgColor theme="4"/>
                </patternFill>
              </fill>
            </x14:dxf>
          </x14:cfRule>
          <xm:sqref>L178</xm:sqref>
        </x14:conditionalFormatting>
        <x14:conditionalFormatting xmlns:xm="http://schemas.microsoft.com/office/excel/2006/main">
          <x14:cfRule type="expression" priority="1541" id="{D71950DE-2070-4E3A-9F04-459638B41809}">
            <xm:f>Sampling!$I$187="Yes"</xm:f>
            <x14:dxf>
              <font>
                <b/>
                <i val="0"/>
                <color theme="9"/>
              </font>
              <fill>
                <patternFill>
                  <bgColor theme="4"/>
                </patternFill>
              </fill>
            </x14:dxf>
          </x14:cfRule>
          <xm:sqref>L179</xm:sqref>
        </x14:conditionalFormatting>
        <x14:conditionalFormatting xmlns:xm="http://schemas.microsoft.com/office/excel/2006/main">
          <x14:cfRule type="expression" priority="1386" id="{6009D4D3-A3E2-43A7-874C-63877B63F93C}">
            <xm:f>Sampling!$I$188="Yes"</xm:f>
            <x14:dxf>
              <font>
                <b/>
                <i val="0"/>
                <color theme="9"/>
              </font>
              <fill>
                <patternFill>
                  <bgColor theme="4"/>
                </patternFill>
              </fill>
            </x14:dxf>
          </x14:cfRule>
          <xm:sqref>L180</xm:sqref>
        </x14:conditionalFormatting>
        <x14:conditionalFormatting xmlns:xm="http://schemas.microsoft.com/office/excel/2006/main">
          <x14:cfRule type="expression" priority="1387" id="{25A8220B-397F-4A14-81E0-4677CBD86930}">
            <xm:f>Sampling!$I$189="Yes"</xm:f>
            <x14:dxf>
              <font>
                <b/>
                <i val="0"/>
                <color theme="9"/>
              </font>
              <fill>
                <patternFill>
                  <bgColor theme="4"/>
                </patternFill>
              </fill>
            </x14:dxf>
          </x14:cfRule>
          <xm:sqref>L181</xm:sqref>
        </x14:conditionalFormatting>
        <x14:conditionalFormatting xmlns:xm="http://schemas.microsoft.com/office/excel/2006/main">
          <x14:cfRule type="expression" priority="1388" id="{3F97B87C-0ACA-4E71-A28E-FDF95A2F97B2}">
            <xm:f>Sampling!$I$190="Yes"</xm:f>
            <x14:dxf>
              <font>
                <b/>
                <i val="0"/>
                <color theme="9"/>
              </font>
              <fill>
                <patternFill>
                  <bgColor theme="4"/>
                </patternFill>
              </fill>
            </x14:dxf>
          </x14:cfRule>
          <xm:sqref>L182</xm:sqref>
        </x14:conditionalFormatting>
        <x14:conditionalFormatting xmlns:xm="http://schemas.microsoft.com/office/excel/2006/main">
          <x14:cfRule type="expression" priority="1383" id="{4EF86E74-AD48-484A-A7B7-0271074A8FE0}">
            <xm:f>Sampling!$I$191="Yes"</xm:f>
            <x14:dxf>
              <font>
                <b/>
                <i val="0"/>
                <color theme="9"/>
              </font>
              <fill>
                <patternFill>
                  <bgColor theme="4"/>
                </patternFill>
              </fill>
            </x14:dxf>
          </x14:cfRule>
          <xm:sqref>L183</xm:sqref>
        </x14:conditionalFormatting>
        <x14:conditionalFormatting xmlns:xm="http://schemas.microsoft.com/office/excel/2006/main">
          <x14:cfRule type="expression" priority="1384" id="{9CEE1817-038A-4886-99F0-9B4ABE032A57}">
            <xm:f>Sampling!$I$192="Yes"</xm:f>
            <x14:dxf>
              <font>
                <b/>
                <i val="0"/>
                <color theme="9"/>
              </font>
              <fill>
                <patternFill>
                  <bgColor theme="4"/>
                </patternFill>
              </fill>
            </x14:dxf>
          </x14:cfRule>
          <xm:sqref>L184</xm:sqref>
        </x14:conditionalFormatting>
        <x14:conditionalFormatting xmlns:xm="http://schemas.microsoft.com/office/excel/2006/main">
          <x14:cfRule type="expression" priority="1385" id="{8A6A210B-142B-485B-A8AC-FD5F73F9547A}">
            <xm:f>Sampling!$I$193="Yes"</xm:f>
            <x14:dxf>
              <font>
                <b/>
                <i val="0"/>
                <color theme="9"/>
              </font>
              <fill>
                <patternFill>
                  <bgColor theme="4"/>
                </patternFill>
              </fill>
            </x14:dxf>
          </x14:cfRule>
          <xm:sqref>L185</xm:sqref>
        </x14:conditionalFormatting>
        <x14:conditionalFormatting xmlns:xm="http://schemas.microsoft.com/office/excel/2006/main">
          <x14:cfRule type="expression" priority="1380" id="{FDC91B76-0397-4FD4-BE8B-E41DF684B768}">
            <xm:f>Sampling!$I$194="Yes"</xm:f>
            <x14:dxf>
              <font>
                <b/>
                <i val="0"/>
                <color theme="9"/>
              </font>
              <fill>
                <patternFill>
                  <bgColor theme="4"/>
                </patternFill>
              </fill>
            </x14:dxf>
          </x14:cfRule>
          <xm:sqref>L186</xm:sqref>
        </x14:conditionalFormatting>
        <x14:conditionalFormatting xmlns:xm="http://schemas.microsoft.com/office/excel/2006/main">
          <x14:cfRule type="expression" priority="1381" id="{62818873-8C52-4A98-923F-E21E79D5AD10}">
            <xm:f>Sampling!$I$195="Yes"</xm:f>
            <x14:dxf>
              <font>
                <b/>
                <i val="0"/>
                <color theme="9"/>
              </font>
              <fill>
                <patternFill>
                  <bgColor theme="4"/>
                </patternFill>
              </fill>
            </x14:dxf>
          </x14:cfRule>
          <xm:sqref>L187</xm:sqref>
        </x14:conditionalFormatting>
        <x14:conditionalFormatting xmlns:xm="http://schemas.microsoft.com/office/excel/2006/main">
          <x14:cfRule type="expression" priority="1382" id="{C9220DC9-FE11-4E10-BB48-5141BBB3954A}">
            <xm:f>Sampling!$I$196="Yes"</xm:f>
            <x14:dxf>
              <font>
                <b/>
                <i val="0"/>
                <color theme="9"/>
              </font>
              <fill>
                <patternFill>
                  <bgColor theme="4"/>
                </patternFill>
              </fill>
            </x14:dxf>
          </x14:cfRule>
          <xm:sqref>L188</xm:sqref>
        </x14:conditionalFormatting>
        <x14:conditionalFormatting xmlns:xm="http://schemas.microsoft.com/office/excel/2006/main">
          <x14:cfRule type="expression" priority="1377" id="{3EB8F39D-AFDB-45EA-8D05-BE94D5017DDF}">
            <xm:f>Sampling!$I$197="Yes"</xm:f>
            <x14:dxf>
              <font>
                <b/>
                <i val="0"/>
                <color theme="9"/>
              </font>
              <fill>
                <patternFill>
                  <bgColor theme="4"/>
                </patternFill>
              </fill>
            </x14:dxf>
          </x14:cfRule>
          <xm:sqref>L189</xm:sqref>
        </x14:conditionalFormatting>
        <x14:conditionalFormatting xmlns:xm="http://schemas.microsoft.com/office/excel/2006/main">
          <x14:cfRule type="expression" priority="1378" id="{6CA5A167-885A-4F1E-973F-15EAE19B2336}">
            <xm:f>Sampling!$I$198="Yes"</xm:f>
            <x14:dxf>
              <font>
                <b/>
                <i val="0"/>
                <color theme="9"/>
              </font>
              <fill>
                <patternFill>
                  <bgColor theme="4"/>
                </patternFill>
              </fill>
            </x14:dxf>
          </x14:cfRule>
          <xm:sqref>L190</xm:sqref>
        </x14:conditionalFormatting>
        <x14:conditionalFormatting xmlns:xm="http://schemas.microsoft.com/office/excel/2006/main">
          <x14:cfRule type="expression" priority="1379" id="{DA6520AE-FE4B-4BD8-B0C4-405F9716256A}">
            <xm:f>Sampling!$I$199="Yes"</xm:f>
            <x14:dxf>
              <font>
                <b/>
                <i val="0"/>
                <color theme="9"/>
              </font>
              <fill>
                <patternFill>
                  <bgColor theme="4"/>
                </patternFill>
              </fill>
            </x14:dxf>
          </x14:cfRule>
          <xm:sqref>L191</xm:sqref>
        </x14:conditionalFormatting>
        <x14:conditionalFormatting xmlns:xm="http://schemas.microsoft.com/office/excel/2006/main">
          <x14:cfRule type="expression" priority="1374" id="{6AC157DD-5908-4EFD-A19B-52BD0B24726E}">
            <xm:f>Sampling!$I$200="Yes"</xm:f>
            <x14:dxf>
              <font>
                <b/>
                <i val="0"/>
                <color theme="9"/>
              </font>
              <fill>
                <patternFill>
                  <bgColor theme="4"/>
                </patternFill>
              </fill>
            </x14:dxf>
          </x14:cfRule>
          <xm:sqref>L192</xm:sqref>
        </x14:conditionalFormatting>
        <x14:conditionalFormatting xmlns:xm="http://schemas.microsoft.com/office/excel/2006/main">
          <x14:cfRule type="expression" priority="1375" id="{05A2D6A1-6E50-4588-85F7-0AF7909A49B6}">
            <xm:f>Sampling!$I$201="Yes"</xm:f>
            <x14:dxf>
              <font>
                <b/>
                <i val="0"/>
                <color theme="9"/>
              </font>
              <fill>
                <patternFill>
                  <bgColor theme="4"/>
                </patternFill>
              </fill>
            </x14:dxf>
          </x14:cfRule>
          <xm:sqref>L193</xm:sqref>
        </x14:conditionalFormatting>
        <x14:conditionalFormatting xmlns:xm="http://schemas.microsoft.com/office/excel/2006/main">
          <x14:cfRule type="expression" priority="1376" id="{2AFDE2AC-1D21-436A-B0A2-5C675C516CE6}">
            <xm:f>Sampling!$I$202="Yes"</xm:f>
            <x14:dxf>
              <font>
                <b/>
                <i val="0"/>
                <color theme="9"/>
              </font>
              <fill>
                <patternFill>
                  <bgColor theme="4"/>
                </patternFill>
              </fill>
            </x14:dxf>
          </x14:cfRule>
          <xm:sqref>L194</xm:sqref>
        </x14:conditionalFormatting>
        <x14:conditionalFormatting xmlns:xm="http://schemas.microsoft.com/office/excel/2006/main">
          <x14:cfRule type="expression" priority="1371" id="{A0A1A9D6-FF9E-459C-8F84-4DF388E07500}">
            <xm:f>Sampling!$I$203="Yes"</xm:f>
            <x14:dxf>
              <font>
                <b/>
                <i val="0"/>
                <color theme="9"/>
              </font>
              <fill>
                <patternFill>
                  <bgColor theme="4"/>
                </patternFill>
              </fill>
            </x14:dxf>
          </x14:cfRule>
          <xm:sqref>L195</xm:sqref>
        </x14:conditionalFormatting>
        <x14:conditionalFormatting xmlns:xm="http://schemas.microsoft.com/office/excel/2006/main">
          <x14:cfRule type="expression" priority="1372" id="{3C49ACEA-3992-4C63-8D74-732CD8EF8480}">
            <xm:f>Sampling!$I$204="Yes"</xm:f>
            <x14:dxf>
              <font>
                <b/>
                <i val="0"/>
                <color theme="9"/>
              </font>
              <fill>
                <patternFill>
                  <bgColor theme="4"/>
                </patternFill>
              </fill>
            </x14:dxf>
          </x14:cfRule>
          <xm:sqref>L196</xm:sqref>
        </x14:conditionalFormatting>
        <x14:conditionalFormatting xmlns:xm="http://schemas.microsoft.com/office/excel/2006/main">
          <x14:cfRule type="expression" priority="1373" id="{22CBE841-5899-4562-BCC1-4B69BE5E9AEB}">
            <xm:f>Sampling!$I$205="Yes"</xm:f>
            <x14:dxf>
              <font>
                <b/>
                <i val="0"/>
                <color theme="9"/>
              </font>
              <fill>
                <patternFill>
                  <bgColor theme="4"/>
                </patternFill>
              </fill>
            </x14:dxf>
          </x14:cfRule>
          <xm:sqref>L197</xm:sqref>
        </x14:conditionalFormatting>
        <x14:conditionalFormatting xmlns:xm="http://schemas.microsoft.com/office/excel/2006/main">
          <x14:cfRule type="expression" priority="1368" id="{6D2C1952-CAE0-41E3-A272-B36CE23C31FD}">
            <xm:f>Sampling!$I$206="Yes"</xm:f>
            <x14:dxf>
              <font>
                <b/>
                <i val="0"/>
                <color theme="9"/>
              </font>
              <fill>
                <patternFill>
                  <bgColor theme="4"/>
                </patternFill>
              </fill>
            </x14:dxf>
          </x14:cfRule>
          <xm:sqref>L198</xm:sqref>
        </x14:conditionalFormatting>
        <x14:conditionalFormatting xmlns:xm="http://schemas.microsoft.com/office/excel/2006/main">
          <x14:cfRule type="expression" priority="1369" id="{8C16B21F-0278-44B0-AD81-C1158E2F01E7}">
            <xm:f>Sampling!$I$207="Yes"</xm:f>
            <x14:dxf>
              <font>
                <b/>
                <i val="0"/>
                <color theme="9"/>
              </font>
              <fill>
                <patternFill>
                  <bgColor theme="4"/>
                </patternFill>
              </fill>
            </x14:dxf>
          </x14:cfRule>
          <xm:sqref>L199</xm:sqref>
        </x14:conditionalFormatting>
        <x14:conditionalFormatting xmlns:xm="http://schemas.microsoft.com/office/excel/2006/main">
          <x14:cfRule type="expression" priority="1370" id="{38B7D68C-8BE6-43C9-8912-C20467DCE3EA}">
            <xm:f>Sampling!$I$208="Yes"</xm:f>
            <x14:dxf>
              <font>
                <b/>
                <i val="0"/>
                <color theme="9"/>
              </font>
              <fill>
                <patternFill>
                  <bgColor theme="4"/>
                </patternFill>
              </fill>
            </x14:dxf>
          </x14:cfRule>
          <xm:sqref>L200</xm:sqref>
        </x14:conditionalFormatting>
        <x14:conditionalFormatting xmlns:xm="http://schemas.microsoft.com/office/excel/2006/main">
          <x14:cfRule type="expression" priority="1365" id="{99ADE693-EBBD-4206-9035-23946AF4CDD9}">
            <xm:f>Sampling!$I$209="Yes"</xm:f>
            <x14:dxf>
              <font>
                <b/>
                <i val="0"/>
                <color theme="9"/>
              </font>
              <fill>
                <patternFill>
                  <bgColor theme="4"/>
                </patternFill>
              </fill>
            </x14:dxf>
          </x14:cfRule>
          <xm:sqref>L201</xm:sqref>
        </x14:conditionalFormatting>
        <x14:conditionalFormatting xmlns:xm="http://schemas.microsoft.com/office/excel/2006/main">
          <x14:cfRule type="expression" priority="1366" id="{F5B79EE8-B6BC-478D-BF5A-5394215DF501}">
            <xm:f>Sampling!$I$210="Yes"</xm:f>
            <x14:dxf>
              <font>
                <b/>
                <i val="0"/>
                <color theme="9"/>
              </font>
              <fill>
                <patternFill>
                  <bgColor theme="4"/>
                </patternFill>
              </fill>
            </x14:dxf>
          </x14:cfRule>
          <xm:sqref>L202</xm:sqref>
        </x14:conditionalFormatting>
        <x14:conditionalFormatting xmlns:xm="http://schemas.microsoft.com/office/excel/2006/main">
          <x14:cfRule type="expression" priority="1367" id="{492A91A3-06B9-41B7-A121-871F5848D005}">
            <xm:f>Sampling!$I$211="Yes"</xm:f>
            <x14:dxf>
              <font>
                <b/>
                <i val="0"/>
                <color theme="9"/>
              </font>
              <fill>
                <patternFill>
                  <bgColor theme="4"/>
                </patternFill>
              </fill>
            </x14:dxf>
          </x14:cfRule>
          <xm:sqref>L203</xm:sqref>
        </x14:conditionalFormatting>
        <x14:conditionalFormatting xmlns:xm="http://schemas.microsoft.com/office/excel/2006/main">
          <x14:cfRule type="expression" priority="1362" id="{94010CD1-71E3-406F-BB0F-5F6D4F5DBB16}">
            <xm:f>Sampling!$I$212="Yes"</xm:f>
            <x14:dxf>
              <font>
                <b/>
                <i val="0"/>
                <color theme="9"/>
              </font>
              <fill>
                <patternFill>
                  <bgColor theme="4"/>
                </patternFill>
              </fill>
            </x14:dxf>
          </x14:cfRule>
          <xm:sqref>L204</xm:sqref>
        </x14:conditionalFormatting>
        <x14:conditionalFormatting xmlns:xm="http://schemas.microsoft.com/office/excel/2006/main">
          <x14:cfRule type="expression" priority="1363" id="{6FC7B621-2AE5-4567-962C-7BF254303198}">
            <xm:f>Sampling!$I$213="Yes"</xm:f>
            <x14:dxf>
              <font>
                <b/>
                <i val="0"/>
                <color theme="9"/>
              </font>
              <fill>
                <patternFill>
                  <bgColor theme="4"/>
                </patternFill>
              </fill>
            </x14:dxf>
          </x14:cfRule>
          <xm:sqref>L205</xm:sqref>
        </x14:conditionalFormatting>
        <x14:conditionalFormatting xmlns:xm="http://schemas.microsoft.com/office/excel/2006/main">
          <x14:cfRule type="expression" priority="1364" id="{AE23E46C-61EA-4D6C-A306-F75D2DD349B9}">
            <xm:f>Sampling!$I$214="Yes"</xm:f>
            <x14:dxf>
              <font>
                <b/>
                <i val="0"/>
                <color theme="9"/>
              </font>
              <fill>
                <patternFill>
                  <bgColor theme="4"/>
                </patternFill>
              </fill>
            </x14:dxf>
          </x14:cfRule>
          <xm:sqref>L206</xm:sqref>
        </x14:conditionalFormatting>
        <x14:conditionalFormatting xmlns:xm="http://schemas.microsoft.com/office/excel/2006/main">
          <x14:cfRule type="expression" priority="1359" id="{108D893E-E714-4A66-8FA0-F0B0C122E69B}">
            <xm:f>Sampling!$I$215="Yes"</xm:f>
            <x14:dxf>
              <font>
                <b/>
                <i val="0"/>
                <color theme="9"/>
              </font>
              <fill>
                <patternFill>
                  <bgColor theme="4"/>
                </patternFill>
              </fill>
            </x14:dxf>
          </x14:cfRule>
          <xm:sqref>L207</xm:sqref>
        </x14:conditionalFormatting>
        <x14:conditionalFormatting xmlns:xm="http://schemas.microsoft.com/office/excel/2006/main">
          <x14:cfRule type="expression" priority="1360" id="{E39BDC1C-8E75-4C10-AB7F-1C5C4FFA1DE7}">
            <xm:f>Sampling!$I$216="Yes"</xm:f>
            <x14:dxf>
              <font>
                <b/>
                <i val="0"/>
                <color theme="9"/>
              </font>
              <fill>
                <patternFill>
                  <bgColor theme="4"/>
                </patternFill>
              </fill>
            </x14:dxf>
          </x14:cfRule>
          <xm:sqref>L208</xm:sqref>
        </x14:conditionalFormatting>
        <x14:conditionalFormatting xmlns:xm="http://schemas.microsoft.com/office/excel/2006/main">
          <x14:cfRule type="expression" priority="1361" id="{4DC28D83-EBA8-48EF-AC54-A494D98E2806}">
            <xm:f>Sampling!$I$217="Yes"</xm:f>
            <x14:dxf>
              <font>
                <b/>
                <i val="0"/>
                <color theme="9"/>
              </font>
              <fill>
                <patternFill>
                  <bgColor theme="4"/>
                </patternFill>
              </fill>
            </x14:dxf>
          </x14:cfRule>
          <xm:sqref>L209</xm:sqref>
        </x14:conditionalFormatting>
        <x14:conditionalFormatting xmlns:xm="http://schemas.microsoft.com/office/excel/2006/main">
          <x14:cfRule type="expression" priority="1206" id="{82F58CDD-3648-47E1-B721-9558CDBF4213}">
            <xm:f>Sampling!$I$218="Yes"</xm:f>
            <x14:dxf>
              <font>
                <b/>
                <i val="0"/>
                <color theme="9"/>
              </font>
              <fill>
                <patternFill>
                  <bgColor theme="4"/>
                </patternFill>
              </fill>
            </x14:dxf>
          </x14:cfRule>
          <xm:sqref>L210</xm:sqref>
        </x14:conditionalFormatting>
        <x14:conditionalFormatting xmlns:xm="http://schemas.microsoft.com/office/excel/2006/main">
          <x14:cfRule type="expression" priority="1207" id="{DFA2B361-3C05-4EA9-83F7-421E181125E9}">
            <xm:f>Sampling!$I$219="Yes"</xm:f>
            <x14:dxf>
              <font>
                <b/>
                <i val="0"/>
                <color theme="9"/>
              </font>
              <fill>
                <patternFill>
                  <bgColor theme="4"/>
                </patternFill>
              </fill>
            </x14:dxf>
          </x14:cfRule>
          <xm:sqref>L211</xm:sqref>
        </x14:conditionalFormatting>
        <x14:conditionalFormatting xmlns:xm="http://schemas.microsoft.com/office/excel/2006/main">
          <x14:cfRule type="expression" priority="1208" id="{958C1DCF-E711-45E8-9ED5-10AB4C825EA7}">
            <xm:f>Sampling!$I$220="Yes"</xm:f>
            <x14:dxf>
              <font>
                <b/>
                <i val="0"/>
                <color theme="9"/>
              </font>
              <fill>
                <patternFill>
                  <bgColor theme="4"/>
                </patternFill>
              </fill>
            </x14:dxf>
          </x14:cfRule>
          <xm:sqref>L212</xm:sqref>
        </x14:conditionalFormatting>
        <x14:conditionalFormatting xmlns:xm="http://schemas.microsoft.com/office/excel/2006/main">
          <x14:cfRule type="expression" priority="1203" id="{5C5A5DBF-485C-4D31-B0FE-598649C062B7}">
            <xm:f>Sampling!$I$221="Yes"</xm:f>
            <x14:dxf>
              <font>
                <b/>
                <i val="0"/>
                <color theme="9"/>
              </font>
              <fill>
                <patternFill>
                  <bgColor theme="4"/>
                </patternFill>
              </fill>
            </x14:dxf>
          </x14:cfRule>
          <xm:sqref>L213</xm:sqref>
        </x14:conditionalFormatting>
        <x14:conditionalFormatting xmlns:xm="http://schemas.microsoft.com/office/excel/2006/main">
          <x14:cfRule type="expression" priority="1204" id="{3567ED13-59D7-4CD1-820D-72CC8083BC05}">
            <xm:f>Sampling!$I$222="Yes"</xm:f>
            <x14:dxf>
              <font>
                <b/>
                <i val="0"/>
                <color theme="9"/>
              </font>
              <fill>
                <patternFill>
                  <bgColor theme="4"/>
                </patternFill>
              </fill>
            </x14:dxf>
          </x14:cfRule>
          <xm:sqref>L214</xm:sqref>
        </x14:conditionalFormatting>
        <x14:conditionalFormatting xmlns:xm="http://schemas.microsoft.com/office/excel/2006/main">
          <x14:cfRule type="expression" priority="1205" id="{D6F1C6D1-2BF2-4F2E-9453-71D7385FCCB8}">
            <xm:f>Sampling!$I$223="Yes"</xm:f>
            <x14:dxf>
              <font>
                <b/>
                <i val="0"/>
                <color theme="9"/>
              </font>
              <fill>
                <patternFill>
                  <bgColor theme="4"/>
                </patternFill>
              </fill>
            </x14:dxf>
          </x14:cfRule>
          <xm:sqref>L215</xm:sqref>
        </x14:conditionalFormatting>
        <x14:conditionalFormatting xmlns:xm="http://schemas.microsoft.com/office/excel/2006/main">
          <x14:cfRule type="expression" priority="1200" id="{734C38E6-1E89-4ADC-A028-D2D95B5A6239}">
            <xm:f>Sampling!$I$224="Yes"</xm:f>
            <x14:dxf>
              <font>
                <b/>
                <i val="0"/>
                <color theme="9"/>
              </font>
              <fill>
                <patternFill>
                  <bgColor theme="4"/>
                </patternFill>
              </fill>
            </x14:dxf>
          </x14:cfRule>
          <xm:sqref>L216</xm:sqref>
        </x14:conditionalFormatting>
        <x14:conditionalFormatting xmlns:xm="http://schemas.microsoft.com/office/excel/2006/main">
          <x14:cfRule type="expression" priority="1201" id="{A3F11BF1-6636-4287-B8B7-FA1487E78E80}">
            <xm:f>Sampling!$I$225="Yes"</xm:f>
            <x14:dxf>
              <font>
                <b/>
                <i val="0"/>
                <color theme="9"/>
              </font>
              <fill>
                <patternFill>
                  <bgColor theme="4"/>
                </patternFill>
              </fill>
            </x14:dxf>
          </x14:cfRule>
          <xm:sqref>L217</xm:sqref>
        </x14:conditionalFormatting>
        <x14:conditionalFormatting xmlns:xm="http://schemas.microsoft.com/office/excel/2006/main">
          <x14:cfRule type="expression" priority="1202" id="{23156A6B-5A79-4955-B07D-72D1FD68E131}">
            <xm:f>Sampling!$I$226="Yes"</xm:f>
            <x14:dxf>
              <font>
                <b/>
                <i val="0"/>
                <color theme="9"/>
              </font>
              <fill>
                <patternFill>
                  <bgColor theme="4"/>
                </patternFill>
              </fill>
            </x14:dxf>
          </x14:cfRule>
          <xm:sqref>L218</xm:sqref>
        </x14:conditionalFormatting>
        <x14:conditionalFormatting xmlns:xm="http://schemas.microsoft.com/office/excel/2006/main">
          <x14:cfRule type="expression" priority="1197" id="{BF566ED0-7646-4148-B4EB-015FC7909E38}">
            <xm:f>Sampling!$I$227="Yes"</xm:f>
            <x14:dxf>
              <font>
                <b/>
                <i val="0"/>
                <color theme="9"/>
              </font>
              <fill>
                <patternFill>
                  <bgColor theme="4"/>
                </patternFill>
              </fill>
            </x14:dxf>
          </x14:cfRule>
          <xm:sqref>L219</xm:sqref>
        </x14:conditionalFormatting>
        <x14:conditionalFormatting xmlns:xm="http://schemas.microsoft.com/office/excel/2006/main">
          <x14:cfRule type="expression" priority="1198" id="{3FA0AD23-2C5D-4DF3-BB97-3254FDE648A9}">
            <xm:f>Sampling!$I$228="Yes"</xm:f>
            <x14:dxf>
              <font>
                <b/>
                <i val="0"/>
                <color theme="9"/>
              </font>
              <fill>
                <patternFill>
                  <bgColor theme="4"/>
                </patternFill>
              </fill>
            </x14:dxf>
          </x14:cfRule>
          <xm:sqref>L220</xm:sqref>
        </x14:conditionalFormatting>
        <x14:conditionalFormatting xmlns:xm="http://schemas.microsoft.com/office/excel/2006/main">
          <x14:cfRule type="expression" priority="1199" id="{4C50B99C-0E72-4BE6-B3CA-76E8BCE08F33}">
            <xm:f>Sampling!$I$229="Yes"</xm:f>
            <x14:dxf>
              <font>
                <b/>
                <i val="0"/>
                <color theme="9"/>
              </font>
              <fill>
                <patternFill>
                  <bgColor theme="4"/>
                </patternFill>
              </fill>
            </x14:dxf>
          </x14:cfRule>
          <xm:sqref>L221</xm:sqref>
        </x14:conditionalFormatting>
        <x14:conditionalFormatting xmlns:xm="http://schemas.microsoft.com/office/excel/2006/main">
          <x14:cfRule type="expression" priority="1194" id="{35C9C9DB-1D15-484F-98E2-CCBDA184A573}">
            <xm:f>Sampling!$I$230="Yes"</xm:f>
            <x14:dxf>
              <font>
                <b/>
                <i val="0"/>
                <color theme="9"/>
              </font>
              <fill>
                <patternFill>
                  <bgColor theme="4"/>
                </patternFill>
              </fill>
            </x14:dxf>
          </x14:cfRule>
          <xm:sqref>L222</xm:sqref>
        </x14:conditionalFormatting>
        <x14:conditionalFormatting xmlns:xm="http://schemas.microsoft.com/office/excel/2006/main">
          <x14:cfRule type="expression" priority="1195" id="{FB461970-A187-4ADA-B043-143FCEB7DE6B}">
            <xm:f>Sampling!$I$231="Yes"</xm:f>
            <x14:dxf>
              <font>
                <b/>
                <i val="0"/>
                <color theme="9"/>
              </font>
              <fill>
                <patternFill>
                  <bgColor theme="4"/>
                </patternFill>
              </fill>
            </x14:dxf>
          </x14:cfRule>
          <xm:sqref>L223</xm:sqref>
        </x14:conditionalFormatting>
        <x14:conditionalFormatting xmlns:xm="http://schemas.microsoft.com/office/excel/2006/main">
          <x14:cfRule type="expression" priority="1196" id="{135780B2-4CE1-45C4-BE7E-B6841BC063B5}">
            <xm:f>Sampling!$I$232="Yes"</xm:f>
            <x14:dxf>
              <font>
                <b/>
                <i val="0"/>
                <color theme="9"/>
              </font>
              <fill>
                <patternFill>
                  <bgColor theme="4"/>
                </patternFill>
              </fill>
            </x14:dxf>
          </x14:cfRule>
          <xm:sqref>L224</xm:sqref>
        </x14:conditionalFormatting>
        <x14:conditionalFormatting xmlns:xm="http://schemas.microsoft.com/office/excel/2006/main">
          <x14:cfRule type="expression" priority="1191" id="{CF46D718-3FCF-49AA-B84A-719EBB6E334E}">
            <xm:f>Sampling!$I$233="Yes"</xm:f>
            <x14:dxf>
              <font>
                <b/>
                <i val="0"/>
                <color theme="9"/>
              </font>
              <fill>
                <patternFill>
                  <bgColor theme="4"/>
                </patternFill>
              </fill>
            </x14:dxf>
          </x14:cfRule>
          <xm:sqref>L225</xm:sqref>
        </x14:conditionalFormatting>
        <x14:conditionalFormatting xmlns:xm="http://schemas.microsoft.com/office/excel/2006/main">
          <x14:cfRule type="expression" priority="1192" id="{A45FD5B7-1829-4D93-A50A-C33145E00472}">
            <xm:f>Sampling!$I$234="Yes"</xm:f>
            <x14:dxf>
              <font>
                <b/>
                <i val="0"/>
                <color theme="9"/>
              </font>
              <fill>
                <patternFill>
                  <bgColor theme="4"/>
                </patternFill>
              </fill>
            </x14:dxf>
          </x14:cfRule>
          <xm:sqref>L226</xm:sqref>
        </x14:conditionalFormatting>
        <x14:conditionalFormatting xmlns:xm="http://schemas.microsoft.com/office/excel/2006/main">
          <x14:cfRule type="expression" priority="1193" id="{F7E331AF-7240-4D9E-AAD2-0D37C2E6D751}">
            <xm:f>Sampling!$I$235="Yes"</xm:f>
            <x14:dxf>
              <font>
                <b/>
                <i val="0"/>
                <color theme="9"/>
              </font>
              <fill>
                <patternFill>
                  <bgColor theme="4"/>
                </patternFill>
              </fill>
            </x14:dxf>
          </x14:cfRule>
          <xm:sqref>L227</xm:sqref>
        </x14:conditionalFormatting>
        <x14:conditionalFormatting xmlns:xm="http://schemas.microsoft.com/office/excel/2006/main">
          <x14:cfRule type="expression" priority="1188" id="{67B27083-B3C7-474F-82BB-A28BE84C202C}">
            <xm:f>Sampling!$I$236="Yes"</xm:f>
            <x14:dxf>
              <font>
                <b/>
                <i val="0"/>
                <color theme="9"/>
              </font>
              <fill>
                <patternFill>
                  <bgColor theme="4"/>
                </patternFill>
              </fill>
            </x14:dxf>
          </x14:cfRule>
          <xm:sqref>L228</xm:sqref>
        </x14:conditionalFormatting>
        <x14:conditionalFormatting xmlns:xm="http://schemas.microsoft.com/office/excel/2006/main">
          <x14:cfRule type="expression" priority="1189" id="{50CF0FD3-585A-40FA-9210-8B7567CE2FC0}">
            <xm:f>Sampling!$I$237="Yes"</xm:f>
            <x14:dxf>
              <font>
                <b/>
                <i val="0"/>
                <color theme="9"/>
              </font>
              <fill>
                <patternFill>
                  <bgColor theme="4"/>
                </patternFill>
              </fill>
            </x14:dxf>
          </x14:cfRule>
          <xm:sqref>L229</xm:sqref>
        </x14:conditionalFormatting>
        <x14:conditionalFormatting xmlns:xm="http://schemas.microsoft.com/office/excel/2006/main">
          <x14:cfRule type="expression" priority="1190" id="{0A8482EE-F50A-44D5-ABD9-688B475D1473}">
            <xm:f>Sampling!$I$238="Yes"</xm:f>
            <x14:dxf>
              <font>
                <b/>
                <i val="0"/>
                <color theme="9"/>
              </font>
              <fill>
                <patternFill>
                  <bgColor theme="4"/>
                </patternFill>
              </fill>
            </x14:dxf>
          </x14:cfRule>
          <xm:sqref>L230</xm:sqref>
        </x14:conditionalFormatting>
        <x14:conditionalFormatting xmlns:xm="http://schemas.microsoft.com/office/excel/2006/main">
          <x14:cfRule type="expression" priority="1182" id="{5CA652B6-6543-4AD8-AA2F-C3E086E182D2}">
            <xm:f>Sampling!$I$239="Yes"</xm:f>
            <x14:dxf>
              <font>
                <b/>
                <i val="0"/>
                <color theme="9"/>
              </font>
              <fill>
                <patternFill>
                  <bgColor theme="4"/>
                </patternFill>
              </fill>
            </x14:dxf>
          </x14:cfRule>
          <xm:sqref>L231</xm:sqref>
        </x14:conditionalFormatting>
        <x14:conditionalFormatting xmlns:xm="http://schemas.microsoft.com/office/excel/2006/main">
          <x14:cfRule type="expression" priority="1183" id="{AB2FB976-C489-4A82-BBF5-E611C9DB348D}">
            <xm:f>Sampling!$I$240="Yes"</xm:f>
            <x14:dxf>
              <font>
                <b/>
                <i val="0"/>
                <color theme="9"/>
              </font>
              <fill>
                <patternFill>
                  <bgColor theme="4"/>
                </patternFill>
              </fill>
            </x14:dxf>
          </x14:cfRule>
          <xm:sqref>L232</xm:sqref>
        </x14:conditionalFormatting>
        <x14:conditionalFormatting xmlns:xm="http://schemas.microsoft.com/office/excel/2006/main">
          <x14:cfRule type="expression" priority="1184" id="{668D43A4-3323-49E2-A6CD-EAB2CB538069}">
            <xm:f>Sampling!$I$241="Yes"</xm:f>
            <x14:dxf>
              <font>
                <b/>
                <i val="0"/>
                <color theme="9"/>
              </font>
              <fill>
                <patternFill>
                  <bgColor theme="4"/>
                </patternFill>
              </fill>
            </x14:dxf>
          </x14:cfRule>
          <xm:sqref>L233</xm:sqref>
        </x14:conditionalFormatting>
        <x14:conditionalFormatting xmlns:xm="http://schemas.microsoft.com/office/excel/2006/main">
          <x14:cfRule type="expression" priority="1179" id="{F2BA4B53-F800-4D8F-852A-2BED08C07422}">
            <xm:f>Sampling!$I$242="Yes"</xm:f>
            <x14:dxf>
              <font>
                <b/>
                <i val="0"/>
                <color theme="9"/>
              </font>
              <fill>
                <patternFill>
                  <bgColor theme="4"/>
                </patternFill>
              </fill>
            </x14:dxf>
          </x14:cfRule>
          <xm:sqref>L234</xm:sqref>
        </x14:conditionalFormatting>
        <x14:conditionalFormatting xmlns:xm="http://schemas.microsoft.com/office/excel/2006/main">
          <x14:cfRule type="expression" priority="1180" id="{7EC1C096-DD32-4643-ABE3-0F0F9B8325AA}">
            <xm:f>Sampling!$I$243="Yes"</xm:f>
            <x14:dxf>
              <font>
                <b/>
                <i val="0"/>
                <color theme="9"/>
              </font>
              <fill>
                <patternFill>
                  <bgColor theme="4"/>
                </patternFill>
              </fill>
            </x14:dxf>
          </x14:cfRule>
          <xm:sqref>L235</xm:sqref>
        </x14:conditionalFormatting>
        <x14:conditionalFormatting xmlns:xm="http://schemas.microsoft.com/office/excel/2006/main">
          <x14:cfRule type="expression" priority="1181" id="{3BB71C55-E1D1-4955-A6E0-9356D26D6004}">
            <xm:f>Sampling!$I$244="Yes"</xm:f>
            <x14:dxf>
              <font>
                <b/>
                <i val="0"/>
                <color theme="9"/>
              </font>
              <fill>
                <patternFill>
                  <bgColor theme="4"/>
                </patternFill>
              </fill>
            </x14:dxf>
          </x14:cfRule>
          <xm:sqref>L236</xm:sqref>
        </x14:conditionalFormatting>
        <x14:conditionalFormatting xmlns:xm="http://schemas.microsoft.com/office/excel/2006/main">
          <x14:cfRule type="expression" priority="1176" id="{F283E531-42EA-4772-A6D7-FDB0C6DC42B7}">
            <xm:f>Sampling!$I$245="Yes"</xm:f>
            <x14:dxf>
              <font>
                <b/>
                <i val="0"/>
                <color theme="9"/>
              </font>
              <fill>
                <patternFill>
                  <bgColor theme="4"/>
                </patternFill>
              </fill>
            </x14:dxf>
          </x14:cfRule>
          <xm:sqref>L237</xm:sqref>
        </x14:conditionalFormatting>
        <x14:conditionalFormatting xmlns:xm="http://schemas.microsoft.com/office/excel/2006/main">
          <x14:cfRule type="expression" priority="1177" id="{5E6855F5-6C72-4A60-92C9-4FB37DAE4B47}">
            <xm:f>Sampling!$I$246="Yes"</xm:f>
            <x14:dxf>
              <font>
                <b/>
                <i val="0"/>
                <color theme="9"/>
              </font>
              <fill>
                <patternFill>
                  <bgColor theme="4"/>
                </patternFill>
              </fill>
            </x14:dxf>
          </x14:cfRule>
          <xm:sqref>L238</xm:sqref>
        </x14:conditionalFormatting>
        <x14:conditionalFormatting xmlns:xm="http://schemas.microsoft.com/office/excel/2006/main">
          <x14:cfRule type="expression" priority="1178" id="{497831C9-3A0E-4B9D-996C-AADAA8986D02}">
            <xm:f>Sampling!$I$247="Yes"</xm:f>
            <x14:dxf>
              <font>
                <b/>
                <i val="0"/>
                <color theme="9"/>
              </font>
              <fill>
                <patternFill>
                  <bgColor theme="4"/>
                </patternFill>
              </fill>
            </x14:dxf>
          </x14:cfRule>
          <xm:sqref>L239</xm:sqref>
        </x14:conditionalFormatting>
        <x14:conditionalFormatting xmlns:xm="http://schemas.microsoft.com/office/excel/2006/main">
          <x14:cfRule type="expression" priority="1023" id="{D156746C-47A7-4399-ACFB-63BB1D2BFF7E}">
            <xm:f>Sampling!$I$248="Yes"</xm:f>
            <x14:dxf>
              <font>
                <b/>
                <i val="0"/>
                <color theme="9"/>
              </font>
              <fill>
                <patternFill>
                  <bgColor theme="4"/>
                </patternFill>
              </fill>
            </x14:dxf>
          </x14:cfRule>
          <xm:sqref>L240</xm:sqref>
        </x14:conditionalFormatting>
        <x14:conditionalFormatting xmlns:xm="http://schemas.microsoft.com/office/excel/2006/main">
          <x14:cfRule type="expression" priority="1024" id="{E6A691CD-FFB8-4FEE-80B1-ED3E67CC2970}">
            <xm:f>Sampling!$I$249="Yes"</xm:f>
            <x14:dxf>
              <font>
                <b/>
                <i val="0"/>
                <color theme="9"/>
              </font>
              <fill>
                <patternFill>
                  <bgColor theme="4"/>
                </patternFill>
              </fill>
            </x14:dxf>
          </x14:cfRule>
          <xm:sqref>L241</xm:sqref>
        </x14:conditionalFormatting>
        <x14:conditionalFormatting xmlns:xm="http://schemas.microsoft.com/office/excel/2006/main">
          <x14:cfRule type="expression" priority="1025" id="{F1B8ED96-40D6-41C2-9DEF-2CC25B1C6E5B}">
            <xm:f>Sampling!$I$250="Yes"</xm:f>
            <x14:dxf>
              <font>
                <b/>
                <i val="0"/>
                <color theme="9"/>
              </font>
              <fill>
                <patternFill>
                  <bgColor theme="4"/>
                </patternFill>
              </fill>
            </x14:dxf>
          </x14:cfRule>
          <xm:sqref>L242</xm:sqref>
        </x14:conditionalFormatting>
        <x14:conditionalFormatting xmlns:xm="http://schemas.microsoft.com/office/excel/2006/main">
          <x14:cfRule type="expression" priority="1020" id="{783C1614-D774-4390-83AB-096A943B5E61}">
            <xm:f>Sampling!$I$251="Yes"</xm:f>
            <x14:dxf>
              <font>
                <b/>
                <i val="0"/>
                <color theme="9"/>
              </font>
              <fill>
                <patternFill>
                  <bgColor theme="4"/>
                </patternFill>
              </fill>
            </x14:dxf>
          </x14:cfRule>
          <xm:sqref>L243</xm:sqref>
        </x14:conditionalFormatting>
        <x14:conditionalFormatting xmlns:xm="http://schemas.microsoft.com/office/excel/2006/main">
          <x14:cfRule type="expression" priority="1021" id="{B3EA4C6F-D8B3-4BA4-8B31-3E72903C6434}">
            <xm:f>Sampling!$I$252="Yes"</xm:f>
            <x14:dxf>
              <font>
                <b/>
                <i val="0"/>
                <color theme="9"/>
              </font>
              <fill>
                <patternFill>
                  <bgColor theme="4"/>
                </patternFill>
              </fill>
            </x14:dxf>
          </x14:cfRule>
          <xm:sqref>L244</xm:sqref>
        </x14:conditionalFormatting>
        <x14:conditionalFormatting xmlns:xm="http://schemas.microsoft.com/office/excel/2006/main">
          <x14:cfRule type="expression" priority="1022" id="{C52CE2DA-FA8B-4EC8-8598-0FD9C13D6DD4}">
            <xm:f>Sampling!$I$253="Yes"</xm:f>
            <x14:dxf>
              <font>
                <b/>
                <i val="0"/>
                <color theme="9"/>
              </font>
              <fill>
                <patternFill>
                  <bgColor theme="4"/>
                </patternFill>
              </fill>
            </x14:dxf>
          </x14:cfRule>
          <xm:sqref>L245</xm:sqref>
        </x14:conditionalFormatting>
        <x14:conditionalFormatting xmlns:xm="http://schemas.microsoft.com/office/excel/2006/main">
          <x14:cfRule type="expression" priority="1017" id="{55E8302B-98C6-460C-8864-09566A2E429B}">
            <xm:f>Sampling!$I$254="Yes"</xm:f>
            <x14:dxf>
              <font>
                <b/>
                <i val="0"/>
                <color theme="9"/>
              </font>
              <fill>
                <patternFill>
                  <bgColor theme="4"/>
                </patternFill>
              </fill>
            </x14:dxf>
          </x14:cfRule>
          <xm:sqref>L246</xm:sqref>
        </x14:conditionalFormatting>
        <x14:conditionalFormatting xmlns:xm="http://schemas.microsoft.com/office/excel/2006/main">
          <x14:cfRule type="expression" priority="1018" id="{6905A740-9A1A-4B09-933C-EB1357BADC19}">
            <xm:f>Sampling!$I$255="Yes"</xm:f>
            <x14:dxf>
              <font>
                <b/>
                <i val="0"/>
                <color theme="9"/>
              </font>
              <fill>
                <patternFill>
                  <bgColor theme="4"/>
                </patternFill>
              </fill>
            </x14:dxf>
          </x14:cfRule>
          <xm:sqref>L247</xm:sqref>
        </x14:conditionalFormatting>
        <x14:conditionalFormatting xmlns:xm="http://schemas.microsoft.com/office/excel/2006/main">
          <x14:cfRule type="expression" priority="1019" id="{6BB43522-2581-4F65-A26B-9162117916E6}">
            <xm:f>Sampling!$I$256="Yes"</xm:f>
            <x14:dxf>
              <font>
                <b/>
                <i val="0"/>
                <color theme="9"/>
              </font>
              <fill>
                <patternFill>
                  <bgColor theme="4"/>
                </patternFill>
              </fill>
            </x14:dxf>
          </x14:cfRule>
          <xm:sqref>L248</xm:sqref>
        </x14:conditionalFormatting>
        <x14:conditionalFormatting xmlns:xm="http://schemas.microsoft.com/office/excel/2006/main">
          <x14:cfRule type="expression" priority="1014" id="{D33C9CA7-70CB-45E5-A37E-D057FF8AF3C1}">
            <xm:f>Sampling!$I$257="Yes"</xm:f>
            <x14:dxf>
              <font>
                <b/>
                <i val="0"/>
                <color theme="9"/>
              </font>
              <fill>
                <patternFill>
                  <bgColor theme="4"/>
                </patternFill>
              </fill>
            </x14:dxf>
          </x14:cfRule>
          <xm:sqref>L249</xm:sqref>
        </x14:conditionalFormatting>
        <x14:conditionalFormatting xmlns:xm="http://schemas.microsoft.com/office/excel/2006/main">
          <x14:cfRule type="expression" priority="1015" id="{2AFA5051-2211-4AB1-A9C6-F0A75BCDBAEB}">
            <xm:f>Sampling!$I$258="Yes"</xm:f>
            <x14:dxf>
              <font>
                <b/>
                <i val="0"/>
                <color theme="9"/>
              </font>
              <fill>
                <patternFill>
                  <bgColor theme="4"/>
                </patternFill>
              </fill>
            </x14:dxf>
          </x14:cfRule>
          <xm:sqref>L250</xm:sqref>
        </x14:conditionalFormatting>
        <x14:conditionalFormatting xmlns:xm="http://schemas.microsoft.com/office/excel/2006/main">
          <x14:cfRule type="expression" priority="1016" id="{0B8934D6-10EB-4B9B-883E-87E6101A13D1}">
            <xm:f>Sampling!$I$259="Yes"</xm:f>
            <x14:dxf>
              <font>
                <b/>
                <i val="0"/>
                <color theme="9"/>
              </font>
              <fill>
                <patternFill>
                  <bgColor theme="4"/>
                </patternFill>
              </fill>
            </x14:dxf>
          </x14:cfRule>
          <xm:sqref>L251</xm:sqref>
        </x14:conditionalFormatting>
        <x14:conditionalFormatting xmlns:xm="http://schemas.microsoft.com/office/excel/2006/main">
          <x14:cfRule type="expression" priority="1011" id="{E0C5A9AC-453E-4178-B4EE-9DBA7E3F883A}">
            <xm:f>Sampling!$I$260="Yes"</xm:f>
            <x14:dxf>
              <font>
                <b/>
                <i val="0"/>
                <color theme="9"/>
              </font>
              <fill>
                <patternFill>
                  <bgColor theme="4"/>
                </patternFill>
              </fill>
            </x14:dxf>
          </x14:cfRule>
          <xm:sqref>L252</xm:sqref>
        </x14:conditionalFormatting>
        <x14:conditionalFormatting xmlns:xm="http://schemas.microsoft.com/office/excel/2006/main">
          <x14:cfRule type="expression" priority="1012" id="{CAABA8C2-CFC1-4F89-BA8B-6F4EFEB5F89A}">
            <xm:f>Sampling!$I$261="Yes"</xm:f>
            <x14:dxf>
              <font>
                <b/>
                <i val="0"/>
                <color theme="9"/>
              </font>
              <fill>
                <patternFill>
                  <bgColor theme="4"/>
                </patternFill>
              </fill>
            </x14:dxf>
          </x14:cfRule>
          <xm:sqref>L253</xm:sqref>
        </x14:conditionalFormatting>
        <x14:conditionalFormatting xmlns:xm="http://schemas.microsoft.com/office/excel/2006/main">
          <x14:cfRule type="expression" priority="1013" id="{2848ED17-4A83-42BA-98B6-07E839D6C4B8}">
            <xm:f>Sampling!$I$262="Yes"</xm:f>
            <x14:dxf>
              <font>
                <b/>
                <i val="0"/>
                <color theme="9"/>
              </font>
              <fill>
                <patternFill>
                  <bgColor theme="4"/>
                </patternFill>
              </fill>
            </x14:dxf>
          </x14:cfRule>
          <xm:sqref>L254</xm:sqref>
        </x14:conditionalFormatting>
        <x14:conditionalFormatting xmlns:xm="http://schemas.microsoft.com/office/excel/2006/main">
          <x14:cfRule type="expression" priority="1008" id="{F4527AD4-C529-465C-9304-A75453D46B9F}">
            <xm:f>Sampling!$I$263="Yes"</xm:f>
            <x14:dxf>
              <font>
                <b/>
                <i val="0"/>
                <color theme="9"/>
              </font>
              <fill>
                <patternFill>
                  <bgColor theme="4"/>
                </patternFill>
              </fill>
            </x14:dxf>
          </x14:cfRule>
          <xm:sqref>L255</xm:sqref>
        </x14:conditionalFormatting>
        <x14:conditionalFormatting xmlns:xm="http://schemas.microsoft.com/office/excel/2006/main">
          <x14:cfRule type="expression" priority="1009" id="{AE415E43-07FD-4DA8-9E43-C109C9CE2CC4}">
            <xm:f>Sampling!$I$264="Yes"</xm:f>
            <x14:dxf>
              <font>
                <b/>
                <i val="0"/>
                <color theme="9"/>
              </font>
              <fill>
                <patternFill>
                  <bgColor theme="4"/>
                </patternFill>
              </fill>
            </x14:dxf>
          </x14:cfRule>
          <xm:sqref>L256</xm:sqref>
        </x14:conditionalFormatting>
        <x14:conditionalFormatting xmlns:xm="http://schemas.microsoft.com/office/excel/2006/main">
          <x14:cfRule type="expression" priority="1010" id="{CA6B73EF-AAEC-429C-8ADD-F1BEDD8843E0}">
            <xm:f>Sampling!$I$265="Yes"</xm:f>
            <x14:dxf>
              <font>
                <b/>
                <i val="0"/>
                <color theme="9"/>
              </font>
              <fill>
                <patternFill>
                  <bgColor theme="4"/>
                </patternFill>
              </fill>
            </x14:dxf>
          </x14:cfRule>
          <xm:sqref>L257</xm:sqref>
        </x14:conditionalFormatting>
        <x14:conditionalFormatting xmlns:xm="http://schemas.microsoft.com/office/excel/2006/main">
          <x14:cfRule type="expression" priority="1005" id="{22202E33-1244-4CD8-9CB4-0FC7F2DC150C}">
            <xm:f>Sampling!$I$266="Yes"</xm:f>
            <x14:dxf>
              <font>
                <b/>
                <i val="0"/>
                <color theme="9"/>
              </font>
              <fill>
                <patternFill>
                  <bgColor theme="4"/>
                </patternFill>
              </fill>
            </x14:dxf>
          </x14:cfRule>
          <xm:sqref>L258</xm:sqref>
        </x14:conditionalFormatting>
        <x14:conditionalFormatting xmlns:xm="http://schemas.microsoft.com/office/excel/2006/main">
          <x14:cfRule type="expression" priority="1006" id="{9D7BB1EE-AEF0-4DBF-858C-825DA5F411F7}">
            <xm:f>Sampling!$I$267="Yes"</xm:f>
            <x14:dxf>
              <font>
                <b/>
                <i val="0"/>
                <color theme="9"/>
              </font>
              <fill>
                <patternFill>
                  <bgColor theme="4"/>
                </patternFill>
              </fill>
            </x14:dxf>
          </x14:cfRule>
          <xm:sqref>L259</xm:sqref>
        </x14:conditionalFormatting>
        <x14:conditionalFormatting xmlns:xm="http://schemas.microsoft.com/office/excel/2006/main">
          <x14:cfRule type="expression" priority="1007" id="{403FADB7-F030-4763-8FDC-516752D18F1B}">
            <xm:f>Sampling!$I$268="Yes"</xm:f>
            <x14:dxf>
              <font>
                <b/>
                <i val="0"/>
                <color theme="9"/>
              </font>
              <fill>
                <patternFill>
                  <bgColor theme="4"/>
                </patternFill>
              </fill>
            </x14:dxf>
          </x14:cfRule>
          <xm:sqref>L260</xm:sqref>
        </x14:conditionalFormatting>
        <x14:conditionalFormatting xmlns:xm="http://schemas.microsoft.com/office/excel/2006/main">
          <x14:cfRule type="expression" priority="1002" id="{5AD15D1A-6F59-4483-93C5-DEC41A59AFEA}">
            <xm:f>Sampling!$I$269="Yes"</xm:f>
            <x14:dxf>
              <font>
                <b/>
                <i val="0"/>
                <color theme="9"/>
              </font>
              <fill>
                <patternFill>
                  <bgColor theme="4"/>
                </patternFill>
              </fill>
            </x14:dxf>
          </x14:cfRule>
          <xm:sqref>L261</xm:sqref>
        </x14:conditionalFormatting>
        <x14:conditionalFormatting xmlns:xm="http://schemas.microsoft.com/office/excel/2006/main">
          <x14:cfRule type="expression" priority="1003" id="{88FBA4F7-A9F1-436C-8D2F-438FA1E8B018}">
            <xm:f>Sampling!$I$270="Yes"</xm:f>
            <x14:dxf>
              <font>
                <b/>
                <i val="0"/>
                <color theme="9"/>
              </font>
              <fill>
                <patternFill>
                  <bgColor theme="4"/>
                </patternFill>
              </fill>
            </x14:dxf>
          </x14:cfRule>
          <xm:sqref>L262</xm:sqref>
        </x14:conditionalFormatting>
        <x14:conditionalFormatting xmlns:xm="http://schemas.microsoft.com/office/excel/2006/main">
          <x14:cfRule type="expression" priority="1004" id="{D2279CAD-A553-49D1-93A9-ADE84260FE3F}">
            <xm:f>Sampling!$I$271="Yes"</xm:f>
            <x14:dxf>
              <font>
                <b/>
                <i val="0"/>
                <color theme="9"/>
              </font>
              <fill>
                <patternFill>
                  <bgColor theme="4"/>
                </patternFill>
              </fill>
            </x14:dxf>
          </x14:cfRule>
          <xm:sqref>L263</xm:sqref>
        </x14:conditionalFormatting>
        <x14:conditionalFormatting xmlns:xm="http://schemas.microsoft.com/office/excel/2006/main">
          <x14:cfRule type="expression" priority="999" id="{99B6128B-EB7B-417E-89B3-E390C1BECAE9}">
            <xm:f>Sampling!$I$272="Yes"</xm:f>
            <x14:dxf>
              <font>
                <b/>
                <i val="0"/>
                <color theme="9"/>
              </font>
              <fill>
                <patternFill>
                  <bgColor theme="4"/>
                </patternFill>
              </fill>
            </x14:dxf>
          </x14:cfRule>
          <xm:sqref>L264</xm:sqref>
        </x14:conditionalFormatting>
        <x14:conditionalFormatting xmlns:xm="http://schemas.microsoft.com/office/excel/2006/main">
          <x14:cfRule type="expression" priority="1000" id="{875ED13E-B82B-4E80-9DE3-6665360DAD94}">
            <xm:f>Sampling!$I$273="Yes"</xm:f>
            <x14:dxf>
              <font>
                <b/>
                <i val="0"/>
                <color theme="9"/>
              </font>
              <fill>
                <patternFill>
                  <bgColor theme="4"/>
                </patternFill>
              </fill>
            </x14:dxf>
          </x14:cfRule>
          <xm:sqref>L265</xm:sqref>
        </x14:conditionalFormatting>
        <x14:conditionalFormatting xmlns:xm="http://schemas.microsoft.com/office/excel/2006/main">
          <x14:cfRule type="expression" priority="1001" id="{4E4352FB-2C01-4A83-9E0B-4C348EBC7910}">
            <xm:f>Sampling!$I$274="Yes"</xm:f>
            <x14:dxf>
              <font>
                <b/>
                <i val="0"/>
                <color theme="9"/>
              </font>
              <fill>
                <patternFill>
                  <bgColor theme="4"/>
                </patternFill>
              </fill>
            </x14:dxf>
          </x14:cfRule>
          <xm:sqref>L266</xm:sqref>
        </x14:conditionalFormatting>
        <x14:conditionalFormatting xmlns:xm="http://schemas.microsoft.com/office/excel/2006/main">
          <x14:cfRule type="expression" priority="996" id="{CDE37845-3275-4481-BB4C-C0FD81599C8E}">
            <xm:f>Sampling!$I$275="Yes"</xm:f>
            <x14:dxf>
              <font>
                <b/>
                <i val="0"/>
                <color theme="9"/>
              </font>
              <fill>
                <patternFill>
                  <bgColor theme="4"/>
                </patternFill>
              </fill>
            </x14:dxf>
          </x14:cfRule>
          <xm:sqref>L267</xm:sqref>
        </x14:conditionalFormatting>
        <x14:conditionalFormatting xmlns:xm="http://schemas.microsoft.com/office/excel/2006/main">
          <x14:cfRule type="expression" priority="997" id="{BE103298-14C9-4D84-B83D-AC94C6635931}">
            <xm:f>Sampling!$I$276="Yes"</xm:f>
            <x14:dxf>
              <font>
                <b/>
                <i val="0"/>
                <color theme="9"/>
              </font>
              <fill>
                <patternFill>
                  <bgColor theme="4"/>
                </patternFill>
              </fill>
            </x14:dxf>
          </x14:cfRule>
          <xm:sqref>L268</xm:sqref>
        </x14:conditionalFormatting>
        <x14:conditionalFormatting xmlns:xm="http://schemas.microsoft.com/office/excel/2006/main">
          <x14:cfRule type="expression" priority="998" id="{95092C8E-918A-4AD4-89FD-ACC352973B30}">
            <xm:f>Sampling!$I$277="Yes"</xm:f>
            <x14:dxf>
              <font>
                <b/>
                <i val="0"/>
                <color theme="9"/>
              </font>
              <fill>
                <patternFill>
                  <bgColor theme="4"/>
                </patternFill>
              </fill>
            </x14:dxf>
          </x14:cfRule>
          <xm:sqref>L269</xm:sqref>
        </x14:conditionalFormatting>
        <x14:conditionalFormatting xmlns:xm="http://schemas.microsoft.com/office/excel/2006/main">
          <x14:cfRule type="expression" priority="834" id="{4A3C9F98-C13B-447E-B110-A074B86668C8}">
            <xm:f>Sampling!$I$278="Yes"</xm:f>
            <x14:dxf>
              <font>
                <b/>
                <i val="0"/>
                <color theme="9"/>
              </font>
              <fill>
                <patternFill>
                  <bgColor theme="4"/>
                </patternFill>
              </fill>
            </x14:dxf>
          </x14:cfRule>
          <xm:sqref>L270</xm:sqref>
        </x14:conditionalFormatting>
        <x14:conditionalFormatting xmlns:xm="http://schemas.microsoft.com/office/excel/2006/main">
          <x14:cfRule type="expression" priority="835" id="{810E3854-5A38-44AB-BA81-2BA15F82E733}">
            <xm:f>Sampling!$I$279="Yes"</xm:f>
            <x14:dxf>
              <font>
                <b/>
                <i val="0"/>
                <color theme="9"/>
              </font>
              <fill>
                <patternFill>
                  <bgColor theme="4"/>
                </patternFill>
              </fill>
            </x14:dxf>
          </x14:cfRule>
          <xm:sqref>L271</xm:sqref>
        </x14:conditionalFormatting>
        <x14:conditionalFormatting xmlns:xm="http://schemas.microsoft.com/office/excel/2006/main">
          <x14:cfRule type="expression" priority="836" id="{8BC74FB2-67C7-46AD-B6E9-AC6CFCB624DC}">
            <xm:f>Sampling!$I$280="Yes"</xm:f>
            <x14:dxf>
              <font>
                <b/>
                <i val="0"/>
                <color theme="9"/>
              </font>
              <fill>
                <patternFill>
                  <bgColor theme="4"/>
                </patternFill>
              </fill>
            </x14:dxf>
          </x14:cfRule>
          <xm:sqref>L272</xm:sqref>
        </x14:conditionalFormatting>
        <x14:conditionalFormatting xmlns:xm="http://schemas.microsoft.com/office/excel/2006/main">
          <x14:cfRule type="expression" priority="831" id="{780C6F7C-9446-4589-8B0E-2F4C6D477EDB}">
            <xm:f>Sampling!$I$281="Yes"</xm:f>
            <x14:dxf>
              <font>
                <b/>
                <i val="0"/>
                <color theme="9"/>
              </font>
              <fill>
                <patternFill>
                  <bgColor theme="4"/>
                </patternFill>
              </fill>
            </x14:dxf>
          </x14:cfRule>
          <xm:sqref>L273</xm:sqref>
        </x14:conditionalFormatting>
        <x14:conditionalFormatting xmlns:xm="http://schemas.microsoft.com/office/excel/2006/main">
          <x14:cfRule type="expression" priority="832" id="{3334842A-605C-4DD5-B362-2551E4427489}">
            <xm:f>Sampling!$I$282="Yes"</xm:f>
            <x14:dxf>
              <font>
                <b/>
                <i val="0"/>
                <color theme="9"/>
              </font>
              <fill>
                <patternFill>
                  <bgColor theme="4"/>
                </patternFill>
              </fill>
            </x14:dxf>
          </x14:cfRule>
          <xm:sqref>L274</xm:sqref>
        </x14:conditionalFormatting>
        <x14:conditionalFormatting xmlns:xm="http://schemas.microsoft.com/office/excel/2006/main">
          <x14:cfRule type="expression" priority="833" id="{1B577EF7-E0E0-4F2C-ACEF-DECAF4A20D19}">
            <xm:f>Sampling!$I$283="Yes"</xm:f>
            <x14:dxf>
              <font>
                <b/>
                <i val="0"/>
                <color theme="9"/>
              </font>
              <fill>
                <patternFill>
                  <bgColor theme="4"/>
                </patternFill>
              </fill>
            </x14:dxf>
          </x14:cfRule>
          <xm:sqref>L275</xm:sqref>
        </x14:conditionalFormatting>
        <x14:conditionalFormatting xmlns:xm="http://schemas.microsoft.com/office/excel/2006/main">
          <x14:cfRule type="expression" priority="828" id="{B7F69242-1208-4775-8FE4-EBAF981B0E7A}">
            <xm:f>Sampling!$I$284="Yes"</xm:f>
            <x14:dxf>
              <font>
                <b/>
                <i val="0"/>
                <color theme="9"/>
              </font>
              <fill>
                <patternFill>
                  <bgColor theme="4"/>
                </patternFill>
              </fill>
            </x14:dxf>
          </x14:cfRule>
          <xm:sqref>L276</xm:sqref>
        </x14:conditionalFormatting>
        <x14:conditionalFormatting xmlns:xm="http://schemas.microsoft.com/office/excel/2006/main">
          <x14:cfRule type="expression" priority="829" id="{34FE45D0-E8CF-42E4-80C6-1FA3B69671C3}">
            <xm:f>Sampling!$I$285="Yes"</xm:f>
            <x14:dxf>
              <font>
                <b/>
                <i val="0"/>
                <color theme="9"/>
              </font>
              <fill>
                <patternFill>
                  <bgColor theme="4"/>
                </patternFill>
              </fill>
            </x14:dxf>
          </x14:cfRule>
          <xm:sqref>L277</xm:sqref>
        </x14:conditionalFormatting>
        <x14:conditionalFormatting xmlns:xm="http://schemas.microsoft.com/office/excel/2006/main">
          <x14:cfRule type="expression" priority="830" id="{EDD6D16E-21BB-493D-81D1-6D0719837201}">
            <xm:f>Sampling!$I$286="Yes"</xm:f>
            <x14:dxf>
              <font>
                <b/>
                <i val="0"/>
                <color theme="9"/>
              </font>
              <fill>
                <patternFill>
                  <bgColor theme="4"/>
                </patternFill>
              </fill>
            </x14:dxf>
          </x14:cfRule>
          <xm:sqref>L278</xm:sqref>
        </x14:conditionalFormatting>
        <x14:conditionalFormatting xmlns:xm="http://schemas.microsoft.com/office/excel/2006/main">
          <x14:cfRule type="expression" priority="825" id="{8F75C6B8-2756-48C3-921A-C4835E2E8132}">
            <xm:f>Sampling!$I$287="Yes"</xm:f>
            <x14:dxf>
              <font>
                <b/>
                <i val="0"/>
                <color theme="9"/>
              </font>
              <fill>
                <patternFill>
                  <bgColor theme="4"/>
                </patternFill>
              </fill>
            </x14:dxf>
          </x14:cfRule>
          <xm:sqref>L279</xm:sqref>
        </x14:conditionalFormatting>
        <x14:conditionalFormatting xmlns:xm="http://schemas.microsoft.com/office/excel/2006/main">
          <x14:cfRule type="expression" priority="826" id="{0BDEEE7E-F87D-40ED-9FA1-A2C78B01F039}">
            <xm:f>Sampling!$I$288="Yes"</xm:f>
            <x14:dxf>
              <font>
                <b/>
                <i val="0"/>
                <color theme="9"/>
              </font>
              <fill>
                <patternFill>
                  <bgColor theme="4"/>
                </patternFill>
              </fill>
            </x14:dxf>
          </x14:cfRule>
          <xm:sqref>L280</xm:sqref>
        </x14:conditionalFormatting>
        <x14:conditionalFormatting xmlns:xm="http://schemas.microsoft.com/office/excel/2006/main">
          <x14:cfRule type="expression" priority="827" id="{597369B3-35E4-4D66-95A8-87021B172529}">
            <xm:f>Sampling!$I$289="Yes"</xm:f>
            <x14:dxf>
              <font>
                <b/>
                <i val="0"/>
                <color theme="9"/>
              </font>
              <fill>
                <patternFill>
                  <bgColor theme="4"/>
                </patternFill>
              </fill>
            </x14:dxf>
          </x14:cfRule>
          <xm:sqref>L281</xm:sqref>
        </x14:conditionalFormatting>
        <x14:conditionalFormatting xmlns:xm="http://schemas.microsoft.com/office/excel/2006/main">
          <x14:cfRule type="expression" priority="822" id="{EBE89ADC-571B-419A-897D-22562B8E0193}">
            <xm:f>Sampling!$I$290="Yes"</xm:f>
            <x14:dxf>
              <font>
                <b/>
                <i val="0"/>
                <color theme="9"/>
              </font>
              <fill>
                <patternFill>
                  <bgColor theme="4"/>
                </patternFill>
              </fill>
            </x14:dxf>
          </x14:cfRule>
          <xm:sqref>L282</xm:sqref>
        </x14:conditionalFormatting>
        <x14:conditionalFormatting xmlns:xm="http://schemas.microsoft.com/office/excel/2006/main">
          <x14:cfRule type="expression" priority="823" id="{D33DB7B7-3079-48B9-9C62-2D2798FFF6FA}">
            <xm:f>Sampling!$I$291="Yes"</xm:f>
            <x14:dxf>
              <font>
                <b/>
                <i val="0"/>
                <color theme="9"/>
              </font>
              <fill>
                <patternFill>
                  <bgColor theme="4"/>
                </patternFill>
              </fill>
            </x14:dxf>
          </x14:cfRule>
          <xm:sqref>L283</xm:sqref>
        </x14:conditionalFormatting>
        <x14:conditionalFormatting xmlns:xm="http://schemas.microsoft.com/office/excel/2006/main">
          <x14:cfRule type="expression" priority="824" id="{821F36C8-EAC9-4B66-8D80-9011526F5D05}">
            <xm:f>Sampling!$I$292="Yes"</xm:f>
            <x14:dxf>
              <font>
                <b/>
                <i val="0"/>
                <color theme="9"/>
              </font>
              <fill>
                <patternFill>
                  <bgColor theme="4"/>
                </patternFill>
              </fill>
            </x14:dxf>
          </x14:cfRule>
          <xm:sqref>L284</xm:sqref>
        </x14:conditionalFormatting>
        <x14:conditionalFormatting xmlns:xm="http://schemas.microsoft.com/office/excel/2006/main">
          <x14:cfRule type="expression" priority="819" id="{3EF18EBF-B149-4406-BE8A-5EAF7E87862C}">
            <xm:f>Sampling!$I$293="Yes"</xm:f>
            <x14:dxf>
              <font>
                <b/>
                <i val="0"/>
                <color theme="9"/>
              </font>
              <fill>
                <patternFill>
                  <bgColor theme="4"/>
                </patternFill>
              </fill>
            </x14:dxf>
          </x14:cfRule>
          <xm:sqref>L285</xm:sqref>
        </x14:conditionalFormatting>
        <x14:conditionalFormatting xmlns:xm="http://schemas.microsoft.com/office/excel/2006/main">
          <x14:cfRule type="expression" priority="820" id="{D6121996-EC4A-41EB-AB9F-E4E4704F0062}">
            <xm:f>Sampling!$I$294="Yes"</xm:f>
            <x14:dxf>
              <font>
                <b/>
                <i val="0"/>
                <color theme="9"/>
              </font>
              <fill>
                <patternFill>
                  <bgColor theme="4"/>
                </patternFill>
              </fill>
            </x14:dxf>
          </x14:cfRule>
          <xm:sqref>L286</xm:sqref>
        </x14:conditionalFormatting>
        <x14:conditionalFormatting xmlns:xm="http://schemas.microsoft.com/office/excel/2006/main">
          <x14:cfRule type="expression" priority="821" id="{978C08B9-56DE-49CE-833E-13AA8F2837BA}">
            <xm:f>Sampling!$I$295="Yes"</xm:f>
            <x14:dxf>
              <font>
                <b/>
                <i val="0"/>
                <color theme="9"/>
              </font>
              <fill>
                <patternFill>
                  <bgColor theme="4"/>
                </patternFill>
              </fill>
            </x14:dxf>
          </x14:cfRule>
          <xm:sqref>L287</xm:sqref>
        </x14:conditionalFormatting>
        <x14:conditionalFormatting xmlns:xm="http://schemas.microsoft.com/office/excel/2006/main">
          <x14:cfRule type="expression" priority="816" id="{4C6531D4-6905-48E5-A434-D15575202735}">
            <xm:f>Sampling!$I$296="Yes"</xm:f>
            <x14:dxf>
              <font>
                <b/>
                <i val="0"/>
                <color theme="9"/>
              </font>
              <fill>
                <patternFill>
                  <bgColor theme="4"/>
                </patternFill>
              </fill>
            </x14:dxf>
          </x14:cfRule>
          <xm:sqref>L288</xm:sqref>
        </x14:conditionalFormatting>
        <x14:conditionalFormatting xmlns:xm="http://schemas.microsoft.com/office/excel/2006/main">
          <x14:cfRule type="expression" priority="817" id="{477005C9-09B0-4052-9FC1-A7542AC1CB42}">
            <xm:f>Sampling!$I$297="Yes"</xm:f>
            <x14:dxf>
              <font>
                <b/>
                <i val="0"/>
                <color theme="9"/>
              </font>
              <fill>
                <patternFill>
                  <bgColor theme="4"/>
                </patternFill>
              </fill>
            </x14:dxf>
          </x14:cfRule>
          <xm:sqref>L289</xm:sqref>
        </x14:conditionalFormatting>
        <x14:conditionalFormatting xmlns:xm="http://schemas.microsoft.com/office/excel/2006/main">
          <x14:cfRule type="expression" priority="818" id="{2DEC848F-C2C7-4F3D-B3CA-1D451088679B}">
            <xm:f>Sampling!$I$298="Yes"</xm:f>
            <x14:dxf>
              <font>
                <b/>
                <i val="0"/>
                <color theme="9"/>
              </font>
              <fill>
                <patternFill>
                  <bgColor theme="4"/>
                </patternFill>
              </fill>
            </x14:dxf>
          </x14:cfRule>
          <xm:sqref>L290</xm:sqref>
        </x14:conditionalFormatting>
        <x14:conditionalFormatting xmlns:xm="http://schemas.microsoft.com/office/excel/2006/main">
          <x14:cfRule type="expression" priority="813" id="{620F72D1-E8F3-4BE2-9DAB-F84C6679DEB0}">
            <xm:f>Sampling!$I$299="Yes"</xm:f>
            <x14:dxf>
              <font>
                <b/>
                <i val="0"/>
                <color theme="9"/>
              </font>
              <fill>
                <patternFill>
                  <bgColor theme="4"/>
                </patternFill>
              </fill>
            </x14:dxf>
          </x14:cfRule>
          <xm:sqref>L291</xm:sqref>
        </x14:conditionalFormatting>
        <x14:conditionalFormatting xmlns:xm="http://schemas.microsoft.com/office/excel/2006/main">
          <x14:cfRule type="expression" priority="814" id="{D3B264B8-A625-4D5F-B316-7E2D6A2C25CE}">
            <xm:f>Sampling!$I$300="Yes"</xm:f>
            <x14:dxf>
              <font>
                <b/>
                <i val="0"/>
                <color theme="9"/>
              </font>
              <fill>
                <patternFill>
                  <bgColor theme="4"/>
                </patternFill>
              </fill>
            </x14:dxf>
          </x14:cfRule>
          <xm:sqref>L292</xm:sqref>
        </x14:conditionalFormatting>
        <x14:conditionalFormatting xmlns:xm="http://schemas.microsoft.com/office/excel/2006/main">
          <x14:cfRule type="expression" priority="815" id="{7F498693-C407-4B33-827C-C2186DDB25D4}">
            <xm:f>Sampling!$I$301="Yes"</xm:f>
            <x14:dxf>
              <font>
                <b/>
                <i val="0"/>
                <color theme="9"/>
              </font>
              <fill>
                <patternFill>
                  <bgColor theme="4"/>
                </patternFill>
              </fill>
            </x14:dxf>
          </x14:cfRule>
          <xm:sqref>L293</xm:sqref>
        </x14:conditionalFormatting>
        <x14:conditionalFormatting xmlns:xm="http://schemas.microsoft.com/office/excel/2006/main">
          <x14:cfRule type="expression" priority="810" id="{83F87365-ACEC-4B74-A577-997F1A34F888}">
            <xm:f>Sampling!$I$302="Yes"</xm:f>
            <x14:dxf>
              <font>
                <b/>
                <i val="0"/>
                <color theme="9"/>
              </font>
              <fill>
                <patternFill>
                  <bgColor theme="4"/>
                </patternFill>
              </fill>
            </x14:dxf>
          </x14:cfRule>
          <xm:sqref>L294</xm:sqref>
        </x14:conditionalFormatting>
        <x14:conditionalFormatting xmlns:xm="http://schemas.microsoft.com/office/excel/2006/main">
          <x14:cfRule type="expression" priority="811" id="{D1D30962-5FED-4F79-84F6-6AE833BEE186}">
            <xm:f>Sampling!$I$303="Yes"</xm:f>
            <x14:dxf>
              <font>
                <b/>
                <i val="0"/>
                <color theme="9"/>
              </font>
              <fill>
                <patternFill>
                  <bgColor theme="4"/>
                </patternFill>
              </fill>
            </x14:dxf>
          </x14:cfRule>
          <xm:sqref>L295</xm:sqref>
        </x14:conditionalFormatting>
        <x14:conditionalFormatting xmlns:xm="http://schemas.microsoft.com/office/excel/2006/main">
          <x14:cfRule type="expression" priority="812" id="{968DF732-C8BF-4641-B231-BA587E0AAE18}">
            <xm:f>Sampling!$I$304="Yes"</xm:f>
            <x14:dxf>
              <font>
                <b/>
                <i val="0"/>
                <color theme="9"/>
              </font>
              <fill>
                <patternFill>
                  <bgColor theme="4"/>
                </patternFill>
              </fill>
            </x14:dxf>
          </x14:cfRule>
          <xm:sqref>L296</xm:sqref>
        </x14:conditionalFormatting>
        <x14:conditionalFormatting xmlns:xm="http://schemas.microsoft.com/office/excel/2006/main">
          <x14:cfRule type="expression" priority="807" id="{9728273C-9EFE-4323-8C92-3FCD3672DACE}">
            <xm:f>Sampling!$I$305="Yes"</xm:f>
            <x14:dxf>
              <font>
                <b/>
                <i val="0"/>
                <color theme="9"/>
              </font>
              <fill>
                <patternFill>
                  <bgColor theme="4"/>
                </patternFill>
              </fill>
            </x14:dxf>
          </x14:cfRule>
          <xm:sqref>L297</xm:sqref>
        </x14:conditionalFormatting>
        <x14:conditionalFormatting xmlns:xm="http://schemas.microsoft.com/office/excel/2006/main">
          <x14:cfRule type="expression" priority="808" id="{0F1CD7C0-3B5F-4B85-9B9F-0C99179AA5CB}">
            <xm:f>Sampling!$I$306="Yes"</xm:f>
            <x14:dxf>
              <font>
                <b/>
                <i val="0"/>
                <color theme="9"/>
              </font>
              <fill>
                <patternFill>
                  <bgColor theme="4"/>
                </patternFill>
              </fill>
            </x14:dxf>
          </x14:cfRule>
          <xm:sqref>L298</xm:sqref>
        </x14:conditionalFormatting>
        <x14:conditionalFormatting xmlns:xm="http://schemas.microsoft.com/office/excel/2006/main">
          <x14:cfRule type="expression" priority="809" id="{9745F5A2-ED7C-40D4-9336-10D585A5C84A}">
            <xm:f>Sampling!$I$307="Yes"</xm:f>
            <x14:dxf>
              <font>
                <b/>
                <i val="0"/>
                <color theme="9"/>
              </font>
              <fill>
                <patternFill>
                  <bgColor theme="4"/>
                </patternFill>
              </fill>
            </x14:dxf>
          </x14:cfRule>
          <xm:sqref>L299</xm:sqref>
        </x14:conditionalFormatting>
        <x14:conditionalFormatting xmlns:xm="http://schemas.microsoft.com/office/excel/2006/main">
          <x14:cfRule type="expression" priority="140" id="{40E2E2E6-15EB-406D-A77A-444BF8A7FB9D}">
            <xm:f>Sampling!$I$308="Yes"</xm:f>
            <x14:dxf>
              <font>
                <b/>
                <i val="0"/>
                <color theme="9"/>
              </font>
              <fill>
                <patternFill>
                  <bgColor theme="4"/>
                </patternFill>
              </fill>
            </x14:dxf>
          </x14:cfRule>
          <xm:sqref>L300</xm:sqref>
        </x14:conditionalFormatting>
        <x14:conditionalFormatting xmlns:xm="http://schemas.microsoft.com/office/excel/2006/main">
          <x14:cfRule type="expression" priority="141" id="{6664BDD2-99CD-471D-B0AB-015C0FE55C51}">
            <xm:f>Sampling!$I$309="Yes"</xm:f>
            <x14:dxf>
              <font>
                <b/>
                <i val="0"/>
                <color theme="9"/>
              </font>
              <fill>
                <patternFill>
                  <bgColor theme="4"/>
                </patternFill>
              </fill>
            </x14:dxf>
          </x14:cfRule>
          <xm:sqref>L301</xm:sqref>
        </x14:conditionalFormatting>
        <x14:conditionalFormatting xmlns:xm="http://schemas.microsoft.com/office/excel/2006/main">
          <x14:cfRule type="expression" priority="142" id="{6EBF0B1D-0C50-4135-A06C-8141D44994DB}">
            <xm:f>Sampling!$I$310="Yes"</xm:f>
            <x14:dxf>
              <font>
                <b/>
                <i val="0"/>
                <color theme="9"/>
              </font>
              <fill>
                <patternFill>
                  <bgColor theme="4"/>
                </patternFill>
              </fill>
            </x14:dxf>
          </x14:cfRule>
          <xm:sqref>L302</xm:sqref>
        </x14:conditionalFormatting>
        <x14:conditionalFormatting xmlns:xm="http://schemas.microsoft.com/office/excel/2006/main">
          <x14:cfRule type="expression" priority="137" id="{8D058890-4C67-4C70-9F85-BDDE04544CE1}">
            <xm:f>Sampling!$I$311="Yes"</xm:f>
            <x14:dxf>
              <font>
                <b/>
                <i val="0"/>
                <color theme="9"/>
              </font>
              <fill>
                <patternFill>
                  <bgColor theme="4"/>
                </patternFill>
              </fill>
            </x14:dxf>
          </x14:cfRule>
          <xm:sqref>L303</xm:sqref>
        </x14:conditionalFormatting>
        <x14:conditionalFormatting xmlns:xm="http://schemas.microsoft.com/office/excel/2006/main">
          <x14:cfRule type="expression" priority="138" id="{81C575D4-FEBD-4D8B-BA4F-E5431B8E296A}">
            <xm:f>Sampling!$I$312="Yes"</xm:f>
            <x14:dxf>
              <font>
                <b/>
                <i val="0"/>
                <color theme="9"/>
              </font>
              <fill>
                <patternFill>
                  <bgColor theme="4"/>
                </patternFill>
              </fill>
            </x14:dxf>
          </x14:cfRule>
          <xm:sqref>L304</xm:sqref>
        </x14:conditionalFormatting>
        <x14:conditionalFormatting xmlns:xm="http://schemas.microsoft.com/office/excel/2006/main">
          <x14:cfRule type="expression" priority="139" id="{9ADB0E9F-B3F2-4C79-8053-8A4C08C0ABA2}">
            <xm:f>Sampling!$I$313="Yes"</xm:f>
            <x14:dxf>
              <font>
                <b/>
                <i val="0"/>
                <color theme="9"/>
              </font>
              <fill>
                <patternFill>
                  <bgColor theme="4"/>
                </patternFill>
              </fill>
            </x14:dxf>
          </x14:cfRule>
          <xm:sqref>L305</xm:sqref>
        </x14:conditionalFormatting>
        <x14:conditionalFormatting xmlns:xm="http://schemas.microsoft.com/office/excel/2006/main">
          <x14:cfRule type="expression" priority="134" id="{5DE72AE1-AB6C-47AA-ACFC-55E211F4CED9}">
            <xm:f>Sampling!$I$314="Yes"</xm:f>
            <x14:dxf>
              <font>
                <b/>
                <i val="0"/>
                <color theme="9"/>
              </font>
              <fill>
                <patternFill>
                  <bgColor theme="4"/>
                </patternFill>
              </fill>
            </x14:dxf>
          </x14:cfRule>
          <xm:sqref>L306</xm:sqref>
        </x14:conditionalFormatting>
        <x14:conditionalFormatting xmlns:xm="http://schemas.microsoft.com/office/excel/2006/main">
          <x14:cfRule type="expression" priority="135" id="{2339FD32-AD1F-48F9-83BB-43C37A895355}">
            <xm:f>Sampling!$I$315="Yes"</xm:f>
            <x14:dxf>
              <font>
                <b/>
                <i val="0"/>
                <color theme="9"/>
              </font>
              <fill>
                <patternFill>
                  <bgColor theme="4"/>
                </patternFill>
              </fill>
            </x14:dxf>
          </x14:cfRule>
          <xm:sqref>L307</xm:sqref>
        </x14:conditionalFormatting>
        <x14:conditionalFormatting xmlns:xm="http://schemas.microsoft.com/office/excel/2006/main">
          <x14:cfRule type="expression" priority="136" id="{69D70C84-F287-4D58-9488-B9A81B59592E}">
            <xm:f>Sampling!$I$316="Yes"</xm:f>
            <x14:dxf>
              <font>
                <b/>
                <i val="0"/>
                <color theme="9"/>
              </font>
              <fill>
                <patternFill>
                  <bgColor theme="4"/>
                </patternFill>
              </fill>
            </x14:dxf>
          </x14:cfRule>
          <xm:sqref>L308</xm:sqref>
        </x14:conditionalFormatting>
        <x14:conditionalFormatting xmlns:xm="http://schemas.microsoft.com/office/excel/2006/main">
          <x14:cfRule type="expression" priority="131" id="{79D0D08B-A27A-4C2A-8932-6EE4E4762204}">
            <xm:f>Sampling!$I$317="Yes"</xm:f>
            <x14:dxf>
              <font>
                <b/>
                <i val="0"/>
                <color theme="9"/>
              </font>
              <fill>
                <patternFill>
                  <bgColor theme="4"/>
                </patternFill>
              </fill>
            </x14:dxf>
          </x14:cfRule>
          <xm:sqref>L309</xm:sqref>
        </x14:conditionalFormatting>
        <x14:conditionalFormatting xmlns:xm="http://schemas.microsoft.com/office/excel/2006/main">
          <x14:cfRule type="expression" priority="132" id="{9501B4E6-A730-4BCD-850E-129DBC607364}">
            <xm:f>Sampling!$I$318="Yes"</xm:f>
            <x14:dxf>
              <font>
                <b/>
                <i val="0"/>
                <color theme="9"/>
              </font>
              <fill>
                <patternFill>
                  <bgColor theme="4"/>
                </patternFill>
              </fill>
            </x14:dxf>
          </x14:cfRule>
          <xm:sqref>L310</xm:sqref>
        </x14:conditionalFormatting>
        <x14:conditionalFormatting xmlns:xm="http://schemas.microsoft.com/office/excel/2006/main">
          <x14:cfRule type="expression" priority="133" id="{DA2D16E9-7763-4B52-A035-42567C31B2C9}">
            <xm:f>Sampling!$I$319="Yes"</xm:f>
            <x14:dxf>
              <font>
                <b/>
                <i val="0"/>
                <color theme="9"/>
              </font>
              <fill>
                <patternFill>
                  <bgColor theme="4"/>
                </patternFill>
              </fill>
            </x14:dxf>
          </x14:cfRule>
          <xm:sqref>L311</xm:sqref>
        </x14:conditionalFormatting>
        <x14:conditionalFormatting xmlns:xm="http://schemas.microsoft.com/office/excel/2006/main">
          <x14:cfRule type="expression" priority="128" id="{0F55563C-8D82-40A5-9D1C-19AC53811F4B}">
            <xm:f>Sampling!$I$320="Yes"</xm:f>
            <x14:dxf>
              <font>
                <b/>
                <i val="0"/>
                <color theme="9"/>
              </font>
              <fill>
                <patternFill>
                  <bgColor theme="4"/>
                </patternFill>
              </fill>
            </x14:dxf>
          </x14:cfRule>
          <xm:sqref>L312</xm:sqref>
        </x14:conditionalFormatting>
        <x14:conditionalFormatting xmlns:xm="http://schemas.microsoft.com/office/excel/2006/main">
          <x14:cfRule type="expression" priority="129" id="{87ADBF0E-98B3-4985-9528-91DAC7B83EFD}">
            <xm:f>Sampling!$I$321="Yes"</xm:f>
            <x14:dxf>
              <font>
                <b/>
                <i val="0"/>
                <color theme="9"/>
              </font>
              <fill>
                <patternFill>
                  <bgColor theme="4"/>
                </patternFill>
              </fill>
            </x14:dxf>
          </x14:cfRule>
          <xm:sqref>L313</xm:sqref>
        </x14:conditionalFormatting>
        <x14:conditionalFormatting xmlns:xm="http://schemas.microsoft.com/office/excel/2006/main">
          <x14:cfRule type="expression" priority="130" id="{0719A011-2389-45E6-820C-EF112C893D84}">
            <xm:f>Sampling!$I$322="Yes"</xm:f>
            <x14:dxf>
              <font>
                <b/>
                <i val="0"/>
                <color theme="9"/>
              </font>
              <fill>
                <patternFill>
                  <bgColor theme="4"/>
                </patternFill>
              </fill>
            </x14:dxf>
          </x14:cfRule>
          <xm:sqref>L314</xm:sqref>
        </x14:conditionalFormatting>
        <x14:conditionalFormatting xmlns:xm="http://schemas.microsoft.com/office/excel/2006/main">
          <x14:cfRule type="expression" priority="125" id="{F9111DC7-F794-4EA2-BEB5-02BC644DE96A}">
            <xm:f>Sampling!$I$323="Yes"</xm:f>
            <x14:dxf>
              <font>
                <b/>
                <i val="0"/>
                <color theme="9"/>
              </font>
              <fill>
                <patternFill>
                  <bgColor theme="4"/>
                </patternFill>
              </fill>
            </x14:dxf>
          </x14:cfRule>
          <xm:sqref>L315</xm:sqref>
        </x14:conditionalFormatting>
        <x14:conditionalFormatting xmlns:xm="http://schemas.microsoft.com/office/excel/2006/main">
          <x14:cfRule type="expression" priority="126" id="{CF35B7B6-1FD7-4852-9169-B27FB8D4BBC2}">
            <xm:f>Sampling!$I$324="Yes"</xm:f>
            <x14:dxf>
              <font>
                <b/>
                <i val="0"/>
                <color theme="9"/>
              </font>
              <fill>
                <patternFill>
                  <bgColor theme="4"/>
                </patternFill>
              </fill>
            </x14:dxf>
          </x14:cfRule>
          <xm:sqref>L316</xm:sqref>
        </x14:conditionalFormatting>
        <x14:conditionalFormatting xmlns:xm="http://schemas.microsoft.com/office/excel/2006/main">
          <x14:cfRule type="expression" priority="127" id="{2F3ADA22-DE3B-4FDB-A4D5-607B5E1DBEB0}">
            <xm:f>Sampling!$I$325="Yes"</xm:f>
            <x14:dxf>
              <font>
                <b/>
                <i val="0"/>
                <color theme="9"/>
              </font>
              <fill>
                <patternFill>
                  <bgColor theme="4"/>
                </patternFill>
              </fill>
            </x14:dxf>
          </x14:cfRule>
          <xm:sqref>L317</xm:sqref>
        </x14:conditionalFormatting>
        <x14:conditionalFormatting xmlns:xm="http://schemas.microsoft.com/office/excel/2006/main">
          <x14:cfRule type="expression" priority="122" id="{4DADB3F7-F4C4-4FDB-BFF8-52D6E1EA7651}">
            <xm:f>Sampling!$I$326="Yes"</xm:f>
            <x14:dxf>
              <font>
                <b/>
                <i val="0"/>
                <color theme="9"/>
              </font>
              <fill>
                <patternFill>
                  <bgColor theme="4"/>
                </patternFill>
              </fill>
            </x14:dxf>
          </x14:cfRule>
          <xm:sqref>L318</xm:sqref>
        </x14:conditionalFormatting>
        <x14:conditionalFormatting xmlns:xm="http://schemas.microsoft.com/office/excel/2006/main">
          <x14:cfRule type="expression" priority="123" id="{91FDA410-37FB-4538-8D26-1998AF937C7B}">
            <xm:f>Sampling!$I$327="Yes"</xm:f>
            <x14:dxf>
              <font>
                <b/>
                <i val="0"/>
                <color theme="9"/>
              </font>
              <fill>
                <patternFill>
                  <bgColor theme="4"/>
                </patternFill>
              </fill>
            </x14:dxf>
          </x14:cfRule>
          <xm:sqref>L319</xm:sqref>
        </x14:conditionalFormatting>
        <x14:conditionalFormatting xmlns:xm="http://schemas.microsoft.com/office/excel/2006/main">
          <x14:cfRule type="expression" priority="124" id="{AE2E5538-9B38-456E-9099-5E8E4DCF8EFE}">
            <xm:f>Sampling!$I$328="Yes"</xm:f>
            <x14:dxf>
              <font>
                <b/>
                <i val="0"/>
                <color theme="9"/>
              </font>
              <fill>
                <patternFill>
                  <bgColor theme="4"/>
                </patternFill>
              </fill>
            </x14:dxf>
          </x14:cfRule>
          <xm:sqref>L320</xm:sqref>
        </x14:conditionalFormatting>
        <x14:conditionalFormatting xmlns:xm="http://schemas.microsoft.com/office/excel/2006/main">
          <x14:cfRule type="expression" priority="119" id="{C59C6538-669F-4CD4-A8A9-B4D7981D147C}">
            <xm:f>Sampling!$I$329="Yes"</xm:f>
            <x14:dxf>
              <font>
                <b/>
                <i val="0"/>
                <color theme="9"/>
              </font>
              <fill>
                <patternFill>
                  <bgColor theme="4"/>
                </patternFill>
              </fill>
            </x14:dxf>
          </x14:cfRule>
          <xm:sqref>L321</xm:sqref>
        </x14:conditionalFormatting>
        <x14:conditionalFormatting xmlns:xm="http://schemas.microsoft.com/office/excel/2006/main">
          <x14:cfRule type="expression" priority="120" id="{5C0D3AAF-7F44-4F92-BEDB-300F9AB648A7}">
            <xm:f>Sampling!$I$330="Yes"</xm:f>
            <x14:dxf>
              <font>
                <b/>
                <i val="0"/>
                <color theme="9"/>
              </font>
              <fill>
                <patternFill>
                  <bgColor theme="4"/>
                </patternFill>
              </fill>
            </x14:dxf>
          </x14:cfRule>
          <xm:sqref>L322</xm:sqref>
        </x14:conditionalFormatting>
        <x14:conditionalFormatting xmlns:xm="http://schemas.microsoft.com/office/excel/2006/main">
          <x14:cfRule type="expression" priority="121" id="{B1C03A71-35DF-4EA1-8F9F-4971173D1989}">
            <xm:f>Sampling!$I$331="Yes"</xm:f>
            <x14:dxf>
              <font>
                <b/>
                <i val="0"/>
                <color theme="9"/>
              </font>
              <fill>
                <patternFill>
                  <bgColor theme="4"/>
                </patternFill>
              </fill>
            </x14:dxf>
          </x14:cfRule>
          <xm:sqref>L323</xm:sqref>
        </x14:conditionalFormatting>
        <x14:conditionalFormatting xmlns:xm="http://schemas.microsoft.com/office/excel/2006/main">
          <x14:cfRule type="expression" priority="116" id="{3F7E79F2-92CF-4E2A-B4DA-720D31E15161}">
            <xm:f>Sampling!$I$332="Yes"</xm:f>
            <x14:dxf>
              <font>
                <b/>
                <i val="0"/>
                <color theme="9"/>
              </font>
              <fill>
                <patternFill>
                  <bgColor theme="4"/>
                </patternFill>
              </fill>
            </x14:dxf>
          </x14:cfRule>
          <xm:sqref>L324</xm:sqref>
        </x14:conditionalFormatting>
        <x14:conditionalFormatting xmlns:xm="http://schemas.microsoft.com/office/excel/2006/main">
          <x14:cfRule type="expression" priority="117" id="{F8BA2B24-2E26-4AF5-B545-8957D129DF62}">
            <xm:f>Sampling!$I$333="Yes"</xm:f>
            <x14:dxf>
              <font>
                <b/>
                <i val="0"/>
                <color theme="9"/>
              </font>
              <fill>
                <patternFill>
                  <bgColor theme="4"/>
                </patternFill>
              </fill>
            </x14:dxf>
          </x14:cfRule>
          <xm:sqref>L325</xm:sqref>
        </x14:conditionalFormatting>
        <x14:conditionalFormatting xmlns:xm="http://schemas.microsoft.com/office/excel/2006/main">
          <x14:cfRule type="expression" priority="118" id="{26A4593A-DF23-4926-B74F-3519BC8A0A93}">
            <xm:f>Sampling!$I$334="Yes"</xm:f>
            <x14:dxf>
              <font>
                <b/>
                <i val="0"/>
                <color theme="9"/>
              </font>
              <fill>
                <patternFill>
                  <bgColor theme="4"/>
                </patternFill>
              </fill>
            </x14:dxf>
          </x14:cfRule>
          <xm:sqref>L326</xm:sqref>
        </x14:conditionalFormatting>
        <x14:conditionalFormatting xmlns:xm="http://schemas.microsoft.com/office/excel/2006/main">
          <x14:cfRule type="expression" priority="113" id="{DD3A9CAA-FE3B-4287-ABA3-F9AD95FEE693}">
            <xm:f>Sampling!$I$335="Yes"</xm:f>
            <x14:dxf>
              <font>
                <b/>
                <i val="0"/>
                <color theme="9"/>
              </font>
              <fill>
                <patternFill>
                  <bgColor theme="4"/>
                </patternFill>
              </fill>
            </x14:dxf>
          </x14:cfRule>
          <xm:sqref>L327</xm:sqref>
        </x14:conditionalFormatting>
        <x14:conditionalFormatting xmlns:xm="http://schemas.microsoft.com/office/excel/2006/main">
          <x14:cfRule type="expression" priority="114" id="{3F02EFC9-2EF2-4ED4-BF3F-E9CCB9D400ED}">
            <xm:f>Sampling!$I$336="Yes"</xm:f>
            <x14:dxf>
              <font>
                <b/>
                <i val="0"/>
                <color theme="9"/>
              </font>
              <fill>
                <patternFill>
                  <bgColor theme="4"/>
                </patternFill>
              </fill>
            </x14:dxf>
          </x14:cfRule>
          <xm:sqref>L328</xm:sqref>
        </x14:conditionalFormatting>
        <x14:conditionalFormatting xmlns:xm="http://schemas.microsoft.com/office/excel/2006/main">
          <x14:cfRule type="expression" priority="115" id="{4B52F700-8EE0-46E8-A95E-42247214F669}">
            <xm:f>Sampling!$I$337="Yes"</xm:f>
            <x14:dxf>
              <font>
                <b/>
                <i val="0"/>
                <color theme="9"/>
              </font>
              <fill>
                <patternFill>
                  <bgColor theme="4"/>
                </patternFill>
              </fill>
            </x14:dxf>
          </x14:cfRule>
          <xm:sqref>L329</xm:sqref>
        </x14:conditionalFormatting>
        <x14:conditionalFormatting xmlns:xm="http://schemas.microsoft.com/office/excel/2006/main">
          <x14:cfRule type="expression" priority="4098" id="{9F8F7EAE-456F-45B9-ABB3-1FFA5A939D27}">
            <xm:f>Sampling!$J$35="Yes"</xm:f>
            <x14:dxf>
              <font>
                <b/>
                <i val="0"/>
                <color theme="9"/>
              </font>
              <fill>
                <patternFill>
                  <bgColor theme="4"/>
                </patternFill>
              </fill>
            </x14:dxf>
          </x14:cfRule>
          <xm:sqref>M27</xm:sqref>
        </x14:conditionalFormatting>
        <x14:conditionalFormatting xmlns:xm="http://schemas.microsoft.com/office/excel/2006/main">
          <x14:cfRule type="expression" priority="4097" id="{E991EE9E-4DA7-496B-879D-F6710D073802}">
            <xm:f>Sampling!$J$36="Yes"</xm:f>
            <x14:dxf>
              <font>
                <b/>
                <i val="0"/>
                <color theme="9"/>
              </font>
              <fill>
                <patternFill>
                  <bgColor theme="4"/>
                </patternFill>
              </fill>
            </x14:dxf>
          </x14:cfRule>
          <xm:sqref>M28</xm:sqref>
        </x14:conditionalFormatting>
        <x14:conditionalFormatting xmlns:xm="http://schemas.microsoft.com/office/excel/2006/main">
          <x14:cfRule type="expression" priority="4096" id="{38AFF840-281A-43E9-AF7C-AF0DA7B2FAF6}">
            <xm:f>Sampling!$J$37="Yes"</xm:f>
            <x14:dxf>
              <font>
                <b/>
                <i val="0"/>
                <color theme="9"/>
              </font>
              <fill>
                <patternFill>
                  <bgColor theme="4"/>
                </patternFill>
              </fill>
            </x14:dxf>
          </x14:cfRule>
          <xm:sqref>M29</xm:sqref>
        </x14:conditionalFormatting>
        <x14:conditionalFormatting xmlns:xm="http://schemas.microsoft.com/office/excel/2006/main">
          <x14:cfRule type="expression" priority="4095" id="{C62E6188-8D52-4299-B2D4-C39D35DB0FEA}">
            <xm:f>Sampling!$J$38="Yes"</xm:f>
            <x14:dxf>
              <font>
                <b/>
                <i val="0"/>
                <color theme="9"/>
              </font>
              <fill>
                <patternFill>
                  <bgColor theme="4"/>
                </patternFill>
              </fill>
            </x14:dxf>
          </x14:cfRule>
          <xm:sqref>M30</xm:sqref>
        </x14:conditionalFormatting>
        <x14:conditionalFormatting xmlns:xm="http://schemas.microsoft.com/office/excel/2006/main">
          <x14:cfRule type="expression" priority="4094" id="{DA811273-B18D-4C77-BFE9-4FB8C33B6D6F}">
            <xm:f>Sampling!$J$39="Yes"</xm:f>
            <x14:dxf>
              <font>
                <b/>
                <i val="0"/>
                <color theme="9"/>
              </font>
              <fill>
                <patternFill>
                  <bgColor theme="4"/>
                </patternFill>
              </fill>
            </x14:dxf>
          </x14:cfRule>
          <xm:sqref>M31</xm:sqref>
        </x14:conditionalFormatting>
        <x14:conditionalFormatting xmlns:xm="http://schemas.microsoft.com/office/excel/2006/main">
          <x14:cfRule type="expression" priority="4093" id="{206BE7C4-9363-4037-9131-913911A7F5A0}">
            <xm:f>Sampling!$J$40="Yes"</xm:f>
            <x14:dxf>
              <font>
                <b/>
                <i val="0"/>
                <color theme="9"/>
              </font>
              <fill>
                <patternFill>
                  <bgColor theme="4"/>
                </patternFill>
              </fill>
            </x14:dxf>
          </x14:cfRule>
          <xm:sqref>M32</xm:sqref>
        </x14:conditionalFormatting>
        <x14:conditionalFormatting xmlns:xm="http://schemas.microsoft.com/office/excel/2006/main">
          <x14:cfRule type="expression" priority="4092" id="{6B8BA925-F38B-435F-8CB9-3F36B2F25AF3}">
            <xm:f>Sampling!$J$41="Yes"</xm:f>
            <x14:dxf>
              <font>
                <b/>
                <i val="0"/>
                <color theme="9"/>
              </font>
              <fill>
                <patternFill>
                  <bgColor theme="4"/>
                </patternFill>
              </fill>
            </x14:dxf>
          </x14:cfRule>
          <xm:sqref>M33</xm:sqref>
        </x14:conditionalFormatting>
        <x14:conditionalFormatting xmlns:xm="http://schemas.microsoft.com/office/excel/2006/main">
          <x14:cfRule type="expression" priority="4091" id="{ECB8730F-2667-4BC1-84A4-45BAFFE7EBEC}">
            <xm:f>Sampling!$J$42="Yes"</xm:f>
            <x14:dxf>
              <font>
                <b/>
                <i val="0"/>
                <color theme="9"/>
              </font>
              <fill>
                <patternFill>
                  <bgColor theme="4"/>
                </patternFill>
              </fill>
            </x14:dxf>
          </x14:cfRule>
          <xm:sqref>M34</xm:sqref>
        </x14:conditionalFormatting>
        <x14:conditionalFormatting xmlns:xm="http://schemas.microsoft.com/office/excel/2006/main">
          <x14:cfRule type="expression" priority="4090" id="{A91289FB-CE45-4F78-9D4D-CFED7141B1BE}">
            <xm:f>Sampling!$J$43="Yes"</xm:f>
            <x14:dxf>
              <font>
                <b/>
                <i val="0"/>
                <color theme="9"/>
              </font>
              <fill>
                <patternFill>
                  <bgColor theme="4"/>
                </patternFill>
              </fill>
            </x14:dxf>
          </x14:cfRule>
          <xm:sqref>M35</xm:sqref>
        </x14:conditionalFormatting>
        <x14:conditionalFormatting xmlns:xm="http://schemas.microsoft.com/office/excel/2006/main">
          <x14:cfRule type="expression" priority="4089" id="{67EC0749-496E-4304-9702-9C7E7D775376}">
            <xm:f>Sampling!$J$44="Yes"</xm:f>
            <x14:dxf>
              <font>
                <b/>
                <i val="0"/>
                <color theme="9"/>
              </font>
              <fill>
                <patternFill>
                  <bgColor theme="4"/>
                </patternFill>
              </fill>
            </x14:dxf>
          </x14:cfRule>
          <xm:sqref>M36</xm:sqref>
        </x14:conditionalFormatting>
        <x14:conditionalFormatting xmlns:xm="http://schemas.microsoft.com/office/excel/2006/main">
          <x14:cfRule type="expression" priority="4088" id="{DC93486B-8D60-44A3-8E4C-D7BC8B194E41}">
            <xm:f>Sampling!$J$45="Yes"</xm:f>
            <x14:dxf>
              <font>
                <b/>
                <i val="0"/>
                <color theme="9"/>
              </font>
              <fill>
                <patternFill>
                  <bgColor theme="4"/>
                </patternFill>
              </fill>
            </x14:dxf>
          </x14:cfRule>
          <xm:sqref>M37</xm:sqref>
        </x14:conditionalFormatting>
        <x14:conditionalFormatting xmlns:xm="http://schemas.microsoft.com/office/excel/2006/main">
          <x14:cfRule type="expression" priority="4087" id="{254B8A18-4734-4149-AD77-2FBD4897B74F}">
            <xm:f>Sampling!$J$46="Yes"</xm:f>
            <x14:dxf>
              <font>
                <b/>
                <i val="0"/>
                <color theme="9"/>
              </font>
              <fill>
                <patternFill>
                  <bgColor theme="4"/>
                </patternFill>
              </fill>
            </x14:dxf>
          </x14:cfRule>
          <xm:sqref>M38</xm:sqref>
        </x14:conditionalFormatting>
        <x14:conditionalFormatting xmlns:xm="http://schemas.microsoft.com/office/excel/2006/main">
          <x14:cfRule type="expression" priority="4086" id="{FA15A576-1C21-497F-9A3E-94C8B261A5DA}">
            <xm:f>Sampling!$J$47="Yes"</xm:f>
            <x14:dxf>
              <font>
                <b/>
                <i val="0"/>
                <color theme="9"/>
              </font>
              <fill>
                <patternFill>
                  <bgColor theme="4"/>
                </patternFill>
              </fill>
            </x14:dxf>
          </x14:cfRule>
          <xm:sqref>M39</xm:sqref>
        </x14:conditionalFormatting>
        <x14:conditionalFormatting xmlns:xm="http://schemas.microsoft.com/office/excel/2006/main">
          <x14:cfRule type="expression" priority="4085" id="{0B7C7D6E-CE93-42F3-AC19-F199F5EE0D03}">
            <xm:f>Sampling!$J$48="Yes"</xm:f>
            <x14:dxf>
              <font>
                <b/>
                <i val="0"/>
                <color theme="9"/>
              </font>
              <fill>
                <patternFill>
                  <bgColor theme="4"/>
                </patternFill>
              </fill>
            </x14:dxf>
          </x14:cfRule>
          <xm:sqref>M40</xm:sqref>
        </x14:conditionalFormatting>
        <x14:conditionalFormatting xmlns:xm="http://schemas.microsoft.com/office/excel/2006/main">
          <x14:cfRule type="expression" priority="4084" id="{8711FAD9-6139-41EC-9D4B-53341A0FAA72}">
            <xm:f>Sampling!$J$49="Yes"</xm:f>
            <x14:dxf>
              <font>
                <b/>
                <i val="0"/>
                <color theme="9"/>
              </font>
              <fill>
                <patternFill>
                  <bgColor theme="4"/>
                </patternFill>
              </fill>
            </x14:dxf>
          </x14:cfRule>
          <xm:sqref>M41</xm:sqref>
        </x14:conditionalFormatting>
        <x14:conditionalFormatting xmlns:xm="http://schemas.microsoft.com/office/excel/2006/main">
          <x14:cfRule type="expression" priority="4083" id="{ABFDDC17-00B4-4B74-B6A4-ED89C10C4A7E}">
            <xm:f>Sampling!$J$50="Yes"</xm:f>
            <x14:dxf>
              <font>
                <b/>
                <i val="0"/>
                <color theme="9"/>
              </font>
              <fill>
                <patternFill>
                  <bgColor theme="4"/>
                </patternFill>
              </fill>
            </x14:dxf>
          </x14:cfRule>
          <xm:sqref>M42</xm:sqref>
        </x14:conditionalFormatting>
        <x14:conditionalFormatting xmlns:xm="http://schemas.microsoft.com/office/excel/2006/main">
          <x14:cfRule type="expression" priority="4082" id="{EAD003D9-A8DB-46E2-B592-A6E44BDB6D73}">
            <xm:f>Sampling!$J$51="Yes"</xm:f>
            <x14:dxf>
              <font>
                <b/>
                <i val="0"/>
                <color theme="9"/>
              </font>
              <fill>
                <patternFill>
                  <bgColor theme="4"/>
                </patternFill>
              </fill>
            </x14:dxf>
          </x14:cfRule>
          <xm:sqref>M43</xm:sqref>
        </x14:conditionalFormatting>
        <x14:conditionalFormatting xmlns:xm="http://schemas.microsoft.com/office/excel/2006/main">
          <x14:cfRule type="expression" priority="4081" id="{F531E473-7A7A-4634-BC62-EB6CE0C7F6AC}">
            <xm:f>Sampling!$J$52="Yes"</xm:f>
            <x14:dxf>
              <font>
                <b/>
                <i val="0"/>
                <color theme="9"/>
              </font>
              <fill>
                <patternFill>
                  <bgColor theme="4"/>
                </patternFill>
              </fill>
            </x14:dxf>
          </x14:cfRule>
          <xm:sqref>M44</xm:sqref>
        </x14:conditionalFormatting>
        <x14:conditionalFormatting xmlns:xm="http://schemas.microsoft.com/office/excel/2006/main">
          <x14:cfRule type="expression" priority="4080" id="{E43F34BE-133A-4B56-8AD8-C519FC8DCF26}">
            <xm:f>Sampling!$J$53="Yes"</xm:f>
            <x14:dxf>
              <font>
                <b/>
                <i val="0"/>
                <color theme="9"/>
              </font>
              <fill>
                <patternFill>
                  <bgColor theme="4"/>
                </patternFill>
              </fill>
            </x14:dxf>
          </x14:cfRule>
          <xm:sqref>M45</xm:sqref>
        </x14:conditionalFormatting>
        <x14:conditionalFormatting xmlns:xm="http://schemas.microsoft.com/office/excel/2006/main">
          <x14:cfRule type="expression" priority="4079" id="{E3A972BF-5532-4C76-B1DC-3911E4F890E3}">
            <xm:f>Sampling!$J$54="Yes"</xm:f>
            <x14:dxf>
              <font>
                <b/>
                <i val="0"/>
                <color theme="9"/>
              </font>
              <fill>
                <patternFill>
                  <bgColor theme="4"/>
                </patternFill>
              </fill>
            </x14:dxf>
          </x14:cfRule>
          <xm:sqref>M46</xm:sqref>
        </x14:conditionalFormatting>
        <x14:conditionalFormatting xmlns:xm="http://schemas.microsoft.com/office/excel/2006/main">
          <x14:cfRule type="expression" priority="4078" id="{31F41D1C-BBCD-491F-BD61-0470D403D2F9}">
            <xm:f>Sampling!$J$55="Yes"</xm:f>
            <x14:dxf>
              <font>
                <b/>
                <i val="0"/>
                <color theme="9"/>
              </font>
              <fill>
                <patternFill>
                  <bgColor theme="4"/>
                </patternFill>
              </fill>
            </x14:dxf>
          </x14:cfRule>
          <xm:sqref>M47</xm:sqref>
        </x14:conditionalFormatting>
        <x14:conditionalFormatting xmlns:xm="http://schemas.microsoft.com/office/excel/2006/main">
          <x14:cfRule type="expression" priority="4077" id="{60FC4AE3-E532-4EEA-BD1E-8DC5F290DEAC}">
            <xm:f>Sampling!$J$56="Yes"</xm:f>
            <x14:dxf>
              <font>
                <b/>
                <i val="0"/>
                <color theme="9"/>
              </font>
              <fill>
                <patternFill>
                  <bgColor theme="4"/>
                </patternFill>
              </fill>
            </x14:dxf>
          </x14:cfRule>
          <xm:sqref>M48</xm:sqref>
        </x14:conditionalFormatting>
        <x14:conditionalFormatting xmlns:xm="http://schemas.microsoft.com/office/excel/2006/main">
          <x14:cfRule type="expression" priority="4076" id="{8E62FA5F-8D4C-4158-84AC-E4AED4D4D1A6}">
            <xm:f>Sampling!$J$57="Yes"</xm:f>
            <x14:dxf>
              <font>
                <b/>
                <i val="0"/>
                <color theme="9"/>
              </font>
              <fill>
                <patternFill>
                  <bgColor theme="4"/>
                </patternFill>
              </fill>
            </x14:dxf>
          </x14:cfRule>
          <xm:sqref>M49</xm:sqref>
        </x14:conditionalFormatting>
        <x14:conditionalFormatting xmlns:xm="http://schemas.microsoft.com/office/excel/2006/main">
          <x14:cfRule type="expression" priority="4075" id="{8AD952EE-64B6-48B6-B9EB-176C4328706B}">
            <xm:f>Sampling!$J$58="Yes"</xm:f>
            <x14:dxf>
              <font>
                <b/>
                <i val="0"/>
                <color theme="9"/>
              </font>
              <fill>
                <patternFill>
                  <bgColor theme="4"/>
                </patternFill>
              </fill>
            </x14:dxf>
          </x14:cfRule>
          <xm:sqref>M50</xm:sqref>
        </x14:conditionalFormatting>
        <x14:conditionalFormatting xmlns:xm="http://schemas.microsoft.com/office/excel/2006/main">
          <x14:cfRule type="expression" priority="4074" id="{D0C19A24-ADB8-4362-9821-066DC7549E02}">
            <xm:f>Sampling!$J$59="Yes"</xm:f>
            <x14:dxf>
              <font>
                <b/>
                <i val="0"/>
                <color theme="9"/>
              </font>
              <fill>
                <patternFill>
                  <bgColor theme="4"/>
                </patternFill>
              </fill>
            </x14:dxf>
          </x14:cfRule>
          <xm:sqref>M51</xm:sqref>
        </x14:conditionalFormatting>
        <x14:conditionalFormatting xmlns:xm="http://schemas.microsoft.com/office/excel/2006/main">
          <x14:cfRule type="expression" priority="4073" id="{094F7C03-8CC6-4B48-883F-1D7813FD1D5B}">
            <xm:f>Sampling!$J$60="Yes"</xm:f>
            <x14:dxf>
              <font>
                <b/>
                <i val="0"/>
                <color theme="9"/>
              </font>
              <fill>
                <patternFill>
                  <bgColor theme="4"/>
                </patternFill>
              </fill>
            </x14:dxf>
          </x14:cfRule>
          <xm:sqref>M52</xm:sqref>
        </x14:conditionalFormatting>
        <x14:conditionalFormatting xmlns:xm="http://schemas.microsoft.com/office/excel/2006/main">
          <x14:cfRule type="expression" priority="4072" id="{BEB9D2A7-BDCB-4495-BC93-B1F4595C1B01}">
            <xm:f>Sampling!$J$61="Yes"</xm:f>
            <x14:dxf>
              <font>
                <b/>
                <i val="0"/>
                <color theme="9"/>
              </font>
              <fill>
                <patternFill>
                  <bgColor theme="4"/>
                </patternFill>
              </fill>
            </x14:dxf>
          </x14:cfRule>
          <xm:sqref>M53</xm:sqref>
        </x14:conditionalFormatting>
        <x14:conditionalFormatting xmlns:xm="http://schemas.microsoft.com/office/excel/2006/main">
          <x14:cfRule type="expression" priority="4071" id="{4AE8BC4C-DEA4-4BB9-BCC8-2D20A571702B}">
            <xm:f>Sampling!$J$62="Yes"</xm:f>
            <x14:dxf>
              <font>
                <b/>
                <i val="0"/>
                <color theme="9"/>
              </font>
              <fill>
                <patternFill>
                  <bgColor theme="4"/>
                </patternFill>
              </fill>
            </x14:dxf>
          </x14:cfRule>
          <xm:sqref>M54</xm:sqref>
        </x14:conditionalFormatting>
        <x14:conditionalFormatting xmlns:xm="http://schemas.microsoft.com/office/excel/2006/main">
          <x14:cfRule type="expression" priority="4070" id="{060E988B-0FFA-43D7-9041-9AC39D0C5F82}">
            <xm:f>Sampling!$J$63="Yes"</xm:f>
            <x14:dxf>
              <font>
                <b/>
                <i val="0"/>
                <color theme="9"/>
              </font>
              <fill>
                <patternFill>
                  <bgColor theme="4"/>
                </patternFill>
              </fill>
            </x14:dxf>
          </x14:cfRule>
          <xm:sqref>M55</xm:sqref>
        </x14:conditionalFormatting>
        <x14:conditionalFormatting xmlns:xm="http://schemas.microsoft.com/office/excel/2006/main">
          <x14:cfRule type="expression" priority="4069" id="{734F8B61-E009-4156-8697-17FFC4F8C58C}">
            <xm:f>Sampling!$J$64="Yes"</xm:f>
            <x14:dxf>
              <font>
                <b/>
                <i val="0"/>
                <color theme="9"/>
              </font>
              <fill>
                <patternFill>
                  <bgColor theme="4"/>
                </patternFill>
              </fill>
            </x14:dxf>
          </x14:cfRule>
          <xm:sqref>M56</xm:sqref>
        </x14:conditionalFormatting>
        <x14:conditionalFormatting xmlns:xm="http://schemas.microsoft.com/office/excel/2006/main">
          <x14:cfRule type="expression" priority="4068" id="{A7B8BCC7-5F67-499D-9F26-FFFF4AA1BFA5}">
            <xm:f>Sampling!$J$65="Yes"</xm:f>
            <x14:dxf>
              <font>
                <b/>
                <i val="0"/>
                <color theme="9"/>
              </font>
              <fill>
                <patternFill>
                  <bgColor theme="4"/>
                </patternFill>
              </fill>
            </x14:dxf>
          </x14:cfRule>
          <xm:sqref>M57</xm:sqref>
        </x14:conditionalFormatting>
        <x14:conditionalFormatting xmlns:xm="http://schemas.microsoft.com/office/excel/2006/main">
          <x14:cfRule type="expression" priority="4067" id="{150F5D3C-D1DA-4C2C-B6B2-F18B1F992ABE}">
            <xm:f>Sampling!$J$66="Yes"</xm:f>
            <x14:dxf>
              <font>
                <b/>
                <i val="0"/>
                <color theme="9"/>
              </font>
              <fill>
                <patternFill>
                  <bgColor theme="4"/>
                </patternFill>
              </fill>
            </x14:dxf>
          </x14:cfRule>
          <xm:sqref>M58</xm:sqref>
        </x14:conditionalFormatting>
        <x14:conditionalFormatting xmlns:xm="http://schemas.microsoft.com/office/excel/2006/main">
          <x14:cfRule type="expression" priority="4066" id="{E93585F8-5217-4C84-8424-027106AC44F5}">
            <xm:f>Sampling!$J$67="Yes"</xm:f>
            <x14:dxf>
              <font>
                <b/>
                <i val="0"/>
                <color theme="9"/>
              </font>
              <fill>
                <patternFill>
                  <bgColor theme="4"/>
                </patternFill>
              </fill>
            </x14:dxf>
          </x14:cfRule>
          <xm:sqref>M59</xm:sqref>
        </x14:conditionalFormatting>
        <x14:conditionalFormatting xmlns:xm="http://schemas.microsoft.com/office/excel/2006/main">
          <x14:cfRule type="expression" priority="4065" id="{FF8B1844-EAC8-4C1A-AF51-3CB92CBFE84B}">
            <xm:f>Sampling!$J$68="Yes"</xm:f>
            <x14:dxf>
              <font>
                <b/>
                <i val="0"/>
                <color theme="9"/>
              </font>
              <fill>
                <patternFill>
                  <bgColor theme="4"/>
                </patternFill>
              </fill>
            </x14:dxf>
          </x14:cfRule>
          <xm:sqref>M60</xm:sqref>
        </x14:conditionalFormatting>
        <x14:conditionalFormatting xmlns:xm="http://schemas.microsoft.com/office/excel/2006/main">
          <x14:cfRule type="expression" priority="4064" id="{B5821AB4-3FAB-4DE3-B1C1-3038C69BB03F}">
            <xm:f>Sampling!$J$69="Yes"</xm:f>
            <x14:dxf>
              <font>
                <b/>
                <i val="0"/>
                <color theme="9"/>
              </font>
              <fill>
                <patternFill>
                  <bgColor theme="4"/>
                </patternFill>
              </fill>
            </x14:dxf>
          </x14:cfRule>
          <xm:sqref>M61</xm:sqref>
        </x14:conditionalFormatting>
        <x14:conditionalFormatting xmlns:xm="http://schemas.microsoft.com/office/excel/2006/main">
          <x14:cfRule type="expression" priority="4063" id="{D4F5C26C-4D42-42CD-AEC4-260B207A4ED8}">
            <xm:f>Sampling!$J$70="Yes"</xm:f>
            <x14:dxf>
              <font>
                <b/>
                <i val="0"/>
                <color theme="9"/>
              </font>
              <fill>
                <patternFill>
                  <bgColor theme="4"/>
                </patternFill>
              </fill>
            </x14:dxf>
          </x14:cfRule>
          <xm:sqref>M62</xm:sqref>
        </x14:conditionalFormatting>
        <x14:conditionalFormatting xmlns:xm="http://schemas.microsoft.com/office/excel/2006/main">
          <x14:cfRule type="expression" priority="4062" id="{CDF3DB17-58AE-4DC6-9DE8-20CDEEE69761}">
            <xm:f>Sampling!$J$71="Yes"</xm:f>
            <x14:dxf>
              <font>
                <b/>
                <i val="0"/>
                <color theme="9"/>
              </font>
              <fill>
                <patternFill>
                  <bgColor theme="4"/>
                </patternFill>
              </fill>
            </x14:dxf>
          </x14:cfRule>
          <xm:sqref>M63</xm:sqref>
        </x14:conditionalFormatting>
        <x14:conditionalFormatting xmlns:xm="http://schemas.microsoft.com/office/excel/2006/main">
          <x14:cfRule type="expression" priority="4061" id="{1008B591-9E3A-4E54-9DF1-9B8C38785816}">
            <xm:f>Sampling!$J$72="Yes"</xm:f>
            <x14:dxf>
              <font>
                <b/>
                <i val="0"/>
                <color theme="9"/>
              </font>
              <fill>
                <patternFill>
                  <bgColor theme="4"/>
                </patternFill>
              </fill>
            </x14:dxf>
          </x14:cfRule>
          <xm:sqref>M64</xm:sqref>
        </x14:conditionalFormatting>
        <x14:conditionalFormatting xmlns:xm="http://schemas.microsoft.com/office/excel/2006/main">
          <x14:cfRule type="expression" priority="4060" id="{A6F4719F-CBF6-4892-BA6C-E8870FFBDE1F}">
            <xm:f>Sampling!$J$73="Yes"</xm:f>
            <x14:dxf>
              <font>
                <b/>
                <i val="0"/>
                <color theme="9"/>
              </font>
              <fill>
                <patternFill>
                  <bgColor theme="4"/>
                </patternFill>
              </fill>
            </x14:dxf>
          </x14:cfRule>
          <xm:sqref>M65</xm:sqref>
        </x14:conditionalFormatting>
        <x14:conditionalFormatting xmlns:xm="http://schemas.microsoft.com/office/excel/2006/main">
          <x14:cfRule type="expression" priority="4059" id="{1C348F8D-E35F-47F9-B39C-0AE96ECF9486}">
            <xm:f>Sampling!$J$74="Yes"</xm:f>
            <x14:dxf>
              <font>
                <b/>
                <i val="0"/>
                <color theme="9"/>
              </font>
              <fill>
                <patternFill>
                  <bgColor theme="4"/>
                </patternFill>
              </fill>
            </x14:dxf>
          </x14:cfRule>
          <xm:sqref>M66</xm:sqref>
        </x14:conditionalFormatting>
        <x14:conditionalFormatting xmlns:xm="http://schemas.microsoft.com/office/excel/2006/main">
          <x14:cfRule type="expression" priority="4058" id="{E587954C-5E13-4665-B0DB-43024F509FA0}">
            <xm:f>Sampling!$J$75="Yes"</xm:f>
            <x14:dxf>
              <font>
                <b/>
                <i val="0"/>
                <color theme="9"/>
              </font>
              <fill>
                <patternFill>
                  <bgColor theme="4"/>
                </patternFill>
              </fill>
            </x14:dxf>
          </x14:cfRule>
          <xm:sqref>M67</xm:sqref>
        </x14:conditionalFormatting>
        <x14:conditionalFormatting xmlns:xm="http://schemas.microsoft.com/office/excel/2006/main">
          <x14:cfRule type="expression" priority="4057" id="{77947910-1C1D-4972-8FC4-AB9ECCE5FFA5}">
            <xm:f>Sampling!$J$76="Yes"</xm:f>
            <x14:dxf>
              <font>
                <b/>
                <i val="0"/>
                <color theme="9"/>
              </font>
              <fill>
                <patternFill>
                  <bgColor theme="4"/>
                </patternFill>
              </fill>
            </x14:dxf>
          </x14:cfRule>
          <xm:sqref>M68</xm:sqref>
        </x14:conditionalFormatting>
        <x14:conditionalFormatting xmlns:xm="http://schemas.microsoft.com/office/excel/2006/main">
          <x14:cfRule type="expression" priority="4056" id="{2AFAE8EE-91D7-49DB-BB4B-5A3FAF65EE59}">
            <xm:f>Sampling!$J$77="Yes"</xm:f>
            <x14:dxf>
              <font>
                <b/>
                <i val="0"/>
                <color theme="9"/>
              </font>
              <fill>
                <patternFill>
                  <bgColor theme="4"/>
                </patternFill>
              </fill>
            </x14:dxf>
          </x14:cfRule>
          <xm:sqref>M69</xm:sqref>
        </x14:conditionalFormatting>
        <x14:conditionalFormatting xmlns:xm="http://schemas.microsoft.com/office/excel/2006/main">
          <x14:cfRule type="expression" priority="4055" id="{643B88C2-4DCB-438E-BB91-BD05006FD503}">
            <xm:f>Sampling!$J$78="Yes"</xm:f>
            <x14:dxf>
              <font>
                <b/>
                <i val="0"/>
                <color theme="9"/>
              </font>
              <fill>
                <patternFill>
                  <bgColor theme="4"/>
                </patternFill>
              </fill>
            </x14:dxf>
          </x14:cfRule>
          <xm:sqref>M70</xm:sqref>
        </x14:conditionalFormatting>
        <x14:conditionalFormatting xmlns:xm="http://schemas.microsoft.com/office/excel/2006/main">
          <x14:cfRule type="expression" priority="4054" id="{0B04FB3A-276D-49C7-BA0D-B3248499D743}">
            <xm:f>Sampling!$J$79="Yes"</xm:f>
            <x14:dxf>
              <font>
                <b/>
                <i val="0"/>
                <color theme="9"/>
              </font>
              <fill>
                <patternFill>
                  <bgColor theme="4"/>
                </patternFill>
              </fill>
            </x14:dxf>
          </x14:cfRule>
          <xm:sqref>M71</xm:sqref>
        </x14:conditionalFormatting>
        <x14:conditionalFormatting xmlns:xm="http://schemas.microsoft.com/office/excel/2006/main">
          <x14:cfRule type="expression" priority="4053" id="{B3C284A3-1BC2-44B7-BB00-26B2F762FDC8}">
            <xm:f>Sampling!$J$80="Yes"</xm:f>
            <x14:dxf>
              <font>
                <b/>
                <i val="0"/>
                <color theme="9"/>
              </font>
              <fill>
                <patternFill>
                  <bgColor theme="4"/>
                </patternFill>
              </fill>
            </x14:dxf>
          </x14:cfRule>
          <xm:sqref>M72</xm:sqref>
        </x14:conditionalFormatting>
        <x14:conditionalFormatting xmlns:xm="http://schemas.microsoft.com/office/excel/2006/main">
          <x14:cfRule type="expression" priority="4052" id="{8E92A46B-69DA-491D-8759-41181170A876}">
            <xm:f>Sampling!$J$81="Yes"</xm:f>
            <x14:dxf>
              <font>
                <b/>
                <i val="0"/>
                <color theme="9"/>
              </font>
              <fill>
                <patternFill>
                  <bgColor theme="4"/>
                </patternFill>
              </fill>
            </x14:dxf>
          </x14:cfRule>
          <xm:sqref>M73</xm:sqref>
        </x14:conditionalFormatting>
        <x14:conditionalFormatting xmlns:xm="http://schemas.microsoft.com/office/excel/2006/main">
          <x14:cfRule type="expression" priority="4051" id="{8CD8AAEE-6CA3-4D33-8D03-74773A373A94}">
            <xm:f>Sampling!$J$82="Yes"</xm:f>
            <x14:dxf>
              <font>
                <b/>
                <i val="0"/>
                <color theme="9"/>
              </font>
              <fill>
                <patternFill>
                  <bgColor theme="4"/>
                </patternFill>
              </fill>
            </x14:dxf>
          </x14:cfRule>
          <xm:sqref>M74</xm:sqref>
        </x14:conditionalFormatting>
        <x14:conditionalFormatting xmlns:xm="http://schemas.microsoft.com/office/excel/2006/main">
          <x14:cfRule type="expression" priority="4050" id="{B7B33D1D-21B9-449E-BE86-3D3199FD02F0}">
            <xm:f>Sampling!$J$83="Yes"</xm:f>
            <x14:dxf>
              <font>
                <b/>
                <i val="0"/>
                <color theme="9"/>
              </font>
              <fill>
                <patternFill>
                  <bgColor theme="4"/>
                </patternFill>
              </fill>
            </x14:dxf>
          </x14:cfRule>
          <xm:sqref>M75</xm:sqref>
        </x14:conditionalFormatting>
        <x14:conditionalFormatting xmlns:xm="http://schemas.microsoft.com/office/excel/2006/main">
          <x14:cfRule type="expression" priority="4049" id="{B46ACA0B-25D2-413C-9F48-565273A30586}">
            <xm:f>Sampling!$J$84="Yes"</xm:f>
            <x14:dxf>
              <font>
                <b/>
                <i val="0"/>
                <color theme="9"/>
              </font>
              <fill>
                <patternFill>
                  <bgColor theme="4"/>
                </patternFill>
              </fill>
            </x14:dxf>
          </x14:cfRule>
          <xm:sqref>M76</xm:sqref>
        </x14:conditionalFormatting>
        <x14:conditionalFormatting xmlns:xm="http://schemas.microsoft.com/office/excel/2006/main">
          <x14:cfRule type="expression" priority="4048" id="{28CB2C24-8D6B-461B-A704-F332CDF0E0F6}">
            <xm:f>Sampling!$J$85="Yes"</xm:f>
            <x14:dxf>
              <font>
                <b/>
                <i val="0"/>
                <color theme="9"/>
              </font>
              <fill>
                <patternFill>
                  <bgColor theme="4"/>
                </patternFill>
              </fill>
            </x14:dxf>
          </x14:cfRule>
          <xm:sqref>M77</xm:sqref>
        </x14:conditionalFormatting>
        <x14:conditionalFormatting xmlns:xm="http://schemas.microsoft.com/office/excel/2006/main">
          <x14:cfRule type="expression" priority="4047" id="{1389C610-8D79-4B31-9BB2-054243D92A25}">
            <xm:f>Sampling!$J$86="Yes"</xm:f>
            <x14:dxf>
              <font>
                <b/>
                <i val="0"/>
                <color theme="9"/>
              </font>
              <fill>
                <patternFill>
                  <bgColor theme="4"/>
                </patternFill>
              </fill>
            </x14:dxf>
          </x14:cfRule>
          <xm:sqref>M78</xm:sqref>
        </x14:conditionalFormatting>
        <x14:conditionalFormatting xmlns:xm="http://schemas.microsoft.com/office/excel/2006/main">
          <x14:cfRule type="expression" priority="4046" id="{4F370F6B-B32E-4102-9379-7BE9ADE20533}">
            <xm:f>Sampling!$J$87="Yes"</xm:f>
            <x14:dxf>
              <font>
                <b/>
                <i val="0"/>
                <color theme="9"/>
              </font>
              <fill>
                <patternFill>
                  <bgColor theme="4"/>
                </patternFill>
              </fill>
            </x14:dxf>
          </x14:cfRule>
          <xm:sqref>M79</xm:sqref>
        </x14:conditionalFormatting>
        <x14:conditionalFormatting xmlns:xm="http://schemas.microsoft.com/office/excel/2006/main">
          <x14:cfRule type="expression" priority="4045" id="{16D586B3-E61A-451A-9202-1688D7CCB2BA}">
            <xm:f>Sampling!$J$88="Yes"</xm:f>
            <x14:dxf>
              <font>
                <b/>
                <i val="0"/>
                <color theme="9"/>
              </font>
              <fill>
                <patternFill>
                  <bgColor theme="4"/>
                </patternFill>
              </fill>
            </x14:dxf>
          </x14:cfRule>
          <xm:sqref>M80</xm:sqref>
        </x14:conditionalFormatting>
        <x14:conditionalFormatting xmlns:xm="http://schemas.microsoft.com/office/excel/2006/main">
          <x14:cfRule type="expression" priority="4681" id="{AFC86638-083C-47CD-BA5C-44EAD64DA3B0}">
            <xm:f>Sampling!$J$89="Yes"</xm:f>
            <x14:dxf>
              <font>
                <b/>
                <i val="0"/>
                <color theme="9"/>
              </font>
              <fill>
                <patternFill>
                  <bgColor theme="4"/>
                </patternFill>
              </fill>
            </x14:dxf>
          </x14:cfRule>
          <xm:sqref>M81</xm:sqref>
        </x14:conditionalFormatting>
        <x14:conditionalFormatting xmlns:xm="http://schemas.microsoft.com/office/excel/2006/main">
          <x14:cfRule type="expression" priority="4682" id="{77DD746E-B0CD-4922-9730-383ACB838C06}">
            <xm:f>Sampling!$J$90="Yes"</xm:f>
            <x14:dxf>
              <font>
                <b/>
                <i val="0"/>
                <color theme="9"/>
              </font>
              <fill>
                <patternFill>
                  <bgColor theme="4"/>
                </patternFill>
              </fill>
            </x14:dxf>
          </x14:cfRule>
          <xm:sqref>M82</xm:sqref>
        </x14:conditionalFormatting>
        <x14:conditionalFormatting xmlns:xm="http://schemas.microsoft.com/office/excel/2006/main">
          <x14:cfRule type="expression" priority="4683" id="{45BCAFBB-5AF2-42BC-9080-0A52D39BE844}">
            <xm:f>Sampling!$J$91="Yes"</xm:f>
            <x14:dxf>
              <font>
                <b/>
                <i val="0"/>
                <color theme="9"/>
              </font>
              <fill>
                <patternFill>
                  <bgColor theme="4"/>
                </patternFill>
              </fill>
            </x14:dxf>
          </x14:cfRule>
          <xm:sqref>M83</xm:sqref>
        </x14:conditionalFormatting>
        <x14:conditionalFormatting xmlns:xm="http://schemas.microsoft.com/office/excel/2006/main">
          <x14:cfRule type="expression" priority="2131" id="{2B4B928D-1D2B-4F60-B6CB-86F6DFD8A99B}">
            <xm:f>Sampling!$J$92="Yes"</xm:f>
            <x14:dxf>
              <font>
                <b/>
                <i val="0"/>
                <color theme="9"/>
              </font>
              <fill>
                <patternFill>
                  <bgColor theme="4"/>
                </patternFill>
              </fill>
            </x14:dxf>
          </x14:cfRule>
          <xm:sqref>M84</xm:sqref>
        </x14:conditionalFormatting>
        <x14:conditionalFormatting xmlns:xm="http://schemas.microsoft.com/office/excel/2006/main">
          <x14:cfRule type="expression" priority="2132" id="{26B33F26-9CAC-4891-B9C1-C85ECDBEB25C}">
            <xm:f>Sampling!$J$93="Yes"</xm:f>
            <x14:dxf>
              <font>
                <b/>
                <i val="0"/>
                <color theme="9"/>
              </font>
              <fill>
                <patternFill>
                  <bgColor theme="4"/>
                </patternFill>
              </fill>
            </x14:dxf>
          </x14:cfRule>
          <xm:sqref>M85</xm:sqref>
        </x14:conditionalFormatting>
        <x14:conditionalFormatting xmlns:xm="http://schemas.microsoft.com/office/excel/2006/main">
          <x14:cfRule type="expression" priority="2133" id="{D74678DD-E363-4534-8AD7-E4D8EEEF69C7}">
            <xm:f>Sampling!$J$94="Yes"</xm:f>
            <x14:dxf>
              <font>
                <b/>
                <i val="0"/>
                <color theme="9"/>
              </font>
              <fill>
                <patternFill>
                  <bgColor theme="4"/>
                </patternFill>
              </fill>
            </x14:dxf>
          </x14:cfRule>
          <xm:sqref>M86</xm:sqref>
        </x14:conditionalFormatting>
        <x14:conditionalFormatting xmlns:xm="http://schemas.microsoft.com/office/excel/2006/main">
          <x14:cfRule type="expression" priority="1996" id="{C31C9D3B-2E9B-4CB2-8F1C-747B625DBC80}">
            <xm:f>Sampling!$J$95="Yes"</xm:f>
            <x14:dxf>
              <font>
                <b/>
                <i val="0"/>
                <color theme="9"/>
              </font>
              <fill>
                <patternFill>
                  <bgColor theme="4"/>
                </patternFill>
              </fill>
            </x14:dxf>
          </x14:cfRule>
          <xm:sqref>M87</xm:sqref>
        </x14:conditionalFormatting>
        <x14:conditionalFormatting xmlns:xm="http://schemas.microsoft.com/office/excel/2006/main">
          <x14:cfRule type="expression" priority="1997" id="{78AB8DCD-E98E-437C-A12A-DC1BBA201EBA}">
            <xm:f>Sampling!$J$96="Yes"</xm:f>
            <x14:dxf>
              <font>
                <b/>
                <i val="0"/>
                <color theme="9"/>
              </font>
              <fill>
                <patternFill>
                  <bgColor theme="4"/>
                </patternFill>
              </fill>
            </x14:dxf>
          </x14:cfRule>
          <xm:sqref>M88</xm:sqref>
        </x14:conditionalFormatting>
        <x14:conditionalFormatting xmlns:xm="http://schemas.microsoft.com/office/excel/2006/main">
          <x14:cfRule type="expression" priority="1998" id="{53DB5BC1-506E-4D6D-801B-3E6829B53D37}">
            <xm:f>Sampling!$J$97="Yes"</xm:f>
            <x14:dxf>
              <font>
                <b/>
                <i val="0"/>
                <color theme="9"/>
              </font>
              <fill>
                <patternFill>
                  <bgColor theme="4"/>
                </patternFill>
              </fill>
            </x14:dxf>
          </x14:cfRule>
          <xm:sqref>M89</xm:sqref>
        </x14:conditionalFormatting>
        <x14:conditionalFormatting xmlns:xm="http://schemas.microsoft.com/office/excel/2006/main">
          <x14:cfRule type="expression" priority="1977" id="{2C5CDD10-6A42-4FD7-89F7-4527C1BC5EF4}">
            <xm:f>Sampling!$J$98="Yes"</xm:f>
            <x14:dxf>
              <font>
                <b/>
                <i val="0"/>
                <color theme="9"/>
              </font>
              <fill>
                <patternFill>
                  <bgColor theme="4"/>
                </patternFill>
              </fill>
            </x14:dxf>
          </x14:cfRule>
          <xm:sqref>M90</xm:sqref>
        </x14:conditionalFormatting>
        <x14:conditionalFormatting xmlns:xm="http://schemas.microsoft.com/office/excel/2006/main">
          <x14:cfRule type="expression" priority="1978" id="{88E868F3-AE0B-4BC5-874B-1E2ECAD101EB}">
            <xm:f>Sampling!$J$99="Yes"</xm:f>
            <x14:dxf>
              <font>
                <b/>
                <i val="0"/>
                <color theme="9"/>
              </font>
              <fill>
                <patternFill>
                  <bgColor theme="4"/>
                </patternFill>
              </fill>
            </x14:dxf>
          </x14:cfRule>
          <xm:sqref>M91</xm:sqref>
        </x14:conditionalFormatting>
        <x14:conditionalFormatting xmlns:xm="http://schemas.microsoft.com/office/excel/2006/main">
          <x14:cfRule type="expression" priority="1979" id="{1D69F239-2806-4B8B-A9F3-A4655E986B23}">
            <xm:f>Sampling!$J$100="Yes"</xm:f>
            <x14:dxf>
              <font>
                <b/>
                <i val="0"/>
                <color theme="9"/>
              </font>
              <fill>
                <patternFill>
                  <bgColor theme="4"/>
                </patternFill>
              </fill>
            </x14:dxf>
          </x14:cfRule>
          <xm:sqref>M92</xm:sqref>
        </x14:conditionalFormatting>
        <x14:conditionalFormatting xmlns:xm="http://schemas.microsoft.com/office/excel/2006/main">
          <x14:cfRule type="expression" priority="1887" id="{BF4F92DF-0AF2-4954-9911-EAA319AE9A66}">
            <xm:f>Sampling!$J$101="Yes"</xm:f>
            <x14:dxf>
              <font>
                <b/>
                <i val="0"/>
                <color theme="9"/>
              </font>
              <fill>
                <patternFill>
                  <bgColor theme="4"/>
                </patternFill>
              </fill>
            </x14:dxf>
          </x14:cfRule>
          <xm:sqref>M93</xm:sqref>
        </x14:conditionalFormatting>
        <x14:conditionalFormatting xmlns:xm="http://schemas.microsoft.com/office/excel/2006/main">
          <x14:cfRule type="expression" priority="1888" id="{DD68251F-0445-48FA-A3C4-550BB19501EF}">
            <xm:f>Sampling!$J$102="Yes"</xm:f>
            <x14:dxf>
              <font>
                <b/>
                <i val="0"/>
                <color theme="9"/>
              </font>
              <fill>
                <patternFill>
                  <bgColor theme="4"/>
                </patternFill>
              </fill>
            </x14:dxf>
          </x14:cfRule>
          <xm:sqref>M94</xm:sqref>
        </x14:conditionalFormatting>
        <x14:conditionalFormatting xmlns:xm="http://schemas.microsoft.com/office/excel/2006/main">
          <x14:cfRule type="expression" priority="1889" id="{3C121841-1530-4178-8F22-3CB906AB9514}">
            <xm:f>Sampling!$J$103="Yes"</xm:f>
            <x14:dxf>
              <font>
                <b/>
                <i val="0"/>
                <color theme="9"/>
              </font>
              <fill>
                <patternFill>
                  <bgColor theme="4"/>
                </patternFill>
              </fill>
            </x14:dxf>
          </x14:cfRule>
          <xm:sqref>M95</xm:sqref>
        </x14:conditionalFormatting>
        <x14:conditionalFormatting xmlns:xm="http://schemas.microsoft.com/office/excel/2006/main">
          <x14:cfRule type="expression" priority="1884" id="{657A4085-DDDA-41BD-9EC9-3E9A799E72C0}">
            <xm:f>Sampling!$J$104="Yes"</xm:f>
            <x14:dxf>
              <font>
                <b/>
                <i val="0"/>
                <color theme="9"/>
              </font>
              <fill>
                <patternFill>
                  <bgColor theme="4"/>
                </patternFill>
              </fill>
            </x14:dxf>
          </x14:cfRule>
          <xm:sqref>M96</xm:sqref>
        </x14:conditionalFormatting>
        <x14:conditionalFormatting xmlns:xm="http://schemas.microsoft.com/office/excel/2006/main">
          <x14:cfRule type="expression" priority="1885" id="{745E936E-E5A0-4BA5-9FFD-C384091533DA}">
            <xm:f>Sampling!$J$105="Yes"</xm:f>
            <x14:dxf>
              <font>
                <b/>
                <i val="0"/>
                <color theme="9"/>
              </font>
              <fill>
                <patternFill>
                  <bgColor theme="4"/>
                </patternFill>
              </fill>
            </x14:dxf>
          </x14:cfRule>
          <xm:sqref>M97</xm:sqref>
        </x14:conditionalFormatting>
        <x14:conditionalFormatting xmlns:xm="http://schemas.microsoft.com/office/excel/2006/main">
          <x14:cfRule type="expression" priority="1886" id="{67FE2128-218B-4876-9438-569911A18EC8}">
            <xm:f>Sampling!$J$106="Yes"</xm:f>
            <x14:dxf>
              <font>
                <b/>
                <i val="0"/>
                <color theme="9"/>
              </font>
              <fill>
                <patternFill>
                  <bgColor theme="4"/>
                </patternFill>
              </fill>
            </x14:dxf>
          </x14:cfRule>
          <xm:sqref>M98</xm:sqref>
        </x14:conditionalFormatting>
        <x14:conditionalFormatting xmlns:xm="http://schemas.microsoft.com/office/excel/2006/main">
          <x14:cfRule type="expression" priority="1881" id="{0AE95E1A-D0B6-419A-B81E-C40D6F187EF5}">
            <xm:f>Sampling!$J$107="Yes"</xm:f>
            <x14:dxf>
              <font>
                <b/>
                <i val="0"/>
                <color theme="9"/>
              </font>
              <fill>
                <patternFill>
                  <bgColor theme="4"/>
                </patternFill>
              </fill>
            </x14:dxf>
          </x14:cfRule>
          <xm:sqref>M99</xm:sqref>
        </x14:conditionalFormatting>
        <x14:conditionalFormatting xmlns:xm="http://schemas.microsoft.com/office/excel/2006/main">
          <x14:cfRule type="expression" priority="1882" id="{D55B2CBC-BA11-426A-91A9-40B86833522E}">
            <xm:f>Sampling!$J$108="Yes"</xm:f>
            <x14:dxf>
              <font>
                <b/>
                <i val="0"/>
                <color theme="9"/>
              </font>
              <fill>
                <patternFill>
                  <bgColor theme="4"/>
                </patternFill>
              </fill>
            </x14:dxf>
          </x14:cfRule>
          <xm:sqref>M100</xm:sqref>
        </x14:conditionalFormatting>
        <x14:conditionalFormatting xmlns:xm="http://schemas.microsoft.com/office/excel/2006/main">
          <x14:cfRule type="expression" priority="1883" id="{029EB7AB-E096-4490-8BDB-D363E6B13EBB}">
            <xm:f>Sampling!$J$109="Yes"</xm:f>
            <x14:dxf>
              <font>
                <b/>
                <i val="0"/>
                <color theme="9"/>
              </font>
              <fill>
                <patternFill>
                  <bgColor theme="4"/>
                </patternFill>
              </fill>
            </x14:dxf>
          </x14:cfRule>
          <xm:sqref>M101</xm:sqref>
        </x14:conditionalFormatting>
        <x14:conditionalFormatting xmlns:xm="http://schemas.microsoft.com/office/excel/2006/main">
          <x14:cfRule type="expression" priority="1878" id="{63E69CEF-71FF-4923-9B6D-142773895FDB}">
            <xm:f>Sampling!$J$110="Yes"</xm:f>
            <x14:dxf>
              <font>
                <b/>
                <i val="0"/>
                <color theme="9"/>
              </font>
              <fill>
                <patternFill>
                  <bgColor theme="4"/>
                </patternFill>
              </fill>
            </x14:dxf>
          </x14:cfRule>
          <xm:sqref>M102</xm:sqref>
        </x14:conditionalFormatting>
        <x14:conditionalFormatting xmlns:xm="http://schemas.microsoft.com/office/excel/2006/main">
          <x14:cfRule type="expression" priority="1879" id="{3187FB7D-C62E-4CE3-AA77-458C2D8B07BB}">
            <xm:f>Sampling!$J$111="Yes"</xm:f>
            <x14:dxf>
              <font>
                <b/>
                <i val="0"/>
                <color theme="9"/>
              </font>
              <fill>
                <patternFill>
                  <bgColor theme="4"/>
                </patternFill>
              </fill>
            </x14:dxf>
          </x14:cfRule>
          <xm:sqref>M103</xm:sqref>
        </x14:conditionalFormatting>
        <x14:conditionalFormatting xmlns:xm="http://schemas.microsoft.com/office/excel/2006/main">
          <x14:cfRule type="expression" priority="1880" id="{1AE451F8-B24D-4DE6-9EB9-70D849E4B47D}">
            <xm:f>Sampling!$J$112="Yes"</xm:f>
            <x14:dxf>
              <font>
                <b/>
                <i val="0"/>
                <color theme="9"/>
              </font>
              <fill>
                <patternFill>
                  <bgColor theme="4"/>
                </patternFill>
              </fill>
            </x14:dxf>
          </x14:cfRule>
          <xm:sqref>M104</xm:sqref>
        </x14:conditionalFormatting>
        <x14:conditionalFormatting xmlns:xm="http://schemas.microsoft.com/office/excel/2006/main">
          <x14:cfRule type="expression" priority="1875" id="{DA878B0F-3B7F-4955-98BD-797A6ABD24DC}">
            <xm:f>Sampling!$J$113="Yes"</xm:f>
            <x14:dxf>
              <font>
                <b/>
                <i val="0"/>
                <color theme="9"/>
              </font>
              <fill>
                <patternFill>
                  <bgColor theme="4"/>
                </patternFill>
              </fill>
            </x14:dxf>
          </x14:cfRule>
          <xm:sqref>M105</xm:sqref>
        </x14:conditionalFormatting>
        <x14:conditionalFormatting xmlns:xm="http://schemas.microsoft.com/office/excel/2006/main">
          <x14:cfRule type="expression" priority="1876" id="{938E570B-D4C1-4A12-B41A-E3D1D44D8222}">
            <xm:f>Sampling!$J$114="Yes"</xm:f>
            <x14:dxf>
              <font>
                <b/>
                <i val="0"/>
                <color theme="9"/>
              </font>
              <fill>
                <patternFill>
                  <bgColor theme="4"/>
                </patternFill>
              </fill>
            </x14:dxf>
          </x14:cfRule>
          <xm:sqref>M106</xm:sqref>
        </x14:conditionalFormatting>
        <x14:conditionalFormatting xmlns:xm="http://schemas.microsoft.com/office/excel/2006/main">
          <x14:cfRule type="expression" priority="1877" id="{1E708926-53A2-41C6-84CD-BFFE77B81937}">
            <xm:f>Sampling!$J$115="Yes"</xm:f>
            <x14:dxf>
              <font>
                <b/>
                <i val="0"/>
                <color theme="9"/>
              </font>
              <fill>
                <patternFill>
                  <bgColor theme="4"/>
                </patternFill>
              </fill>
            </x14:dxf>
          </x14:cfRule>
          <xm:sqref>M107</xm:sqref>
        </x14:conditionalFormatting>
        <x14:conditionalFormatting xmlns:xm="http://schemas.microsoft.com/office/excel/2006/main">
          <x14:cfRule type="expression" priority="1872" id="{133F26E1-A118-450C-8123-B50A69190B69}">
            <xm:f>Sampling!$J$116="Yes"</xm:f>
            <x14:dxf>
              <font>
                <b/>
                <i val="0"/>
                <color theme="9"/>
              </font>
              <fill>
                <patternFill>
                  <bgColor theme="4"/>
                </patternFill>
              </fill>
            </x14:dxf>
          </x14:cfRule>
          <xm:sqref>M108</xm:sqref>
        </x14:conditionalFormatting>
        <x14:conditionalFormatting xmlns:xm="http://schemas.microsoft.com/office/excel/2006/main">
          <x14:cfRule type="expression" priority="1873" id="{84F725FD-9F15-40BE-AAD7-F5D867F82B9E}">
            <xm:f>Sampling!$J$117="Yes"</xm:f>
            <x14:dxf>
              <font>
                <b/>
                <i val="0"/>
                <color theme="9"/>
              </font>
              <fill>
                <patternFill>
                  <bgColor theme="4"/>
                </patternFill>
              </fill>
            </x14:dxf>
          </x14:cfRule>
          <xm:sqref>M109</xm:sqref>
        </x14:conditionalFormatting>
        <x14:conditionalFormatting xmlns:xm="http://schemas.microsoft.com/office/excel/2006/main">
          <x14:cfRule type="expression" priority="1874" id="{22F55A3F-C021-470A-915B-9D723798D436}">
            <xm:f>Sampling!$J$118="Yes"</xm:f>
            <x14:dxf>
              <font>
                <b/>
                <i val="0"/>
                <color theme="9"/>
              </font>
              <fill>
                <patternFill>
                  <bgColor theme="4"/>
                </patternFill>
              </fill>
            </x14:dxf>
          </x14:cfRule>
          <xm:sqref>M110</xm:sqref>
        </x14:conditionalFormatting>
        <x14:conditionalFormatting xmlns:xm="http://schemas.microsoft.com/office/excel/2006/main">
          <x14:cfRule type="expression" priority="1869" id="{B075EE93-49B1-49E8-BC4A-B08182BE7989}">
            <xm:f>Sampling!$J$119="Yes"</xm:f>
            <x14:dxf>
              <font>
                <b/>
                <i val="0"/>
                <color theme="9"/>
              </font>
              <fill>
                <patternFill>
                  <bgColor theme="4"/>
                </patternFill>
              </fill>
            </x14:dxf>
          </x14:cfRule>
          <xm:sqref>M111</xm:sqref>
        </x14:conditionalFormatting>
        <x14:conditionalFormatting xmlns:xm="http://schemas.microsoft.com/office/excel/2006/main">
          <x14:cfRule type="expression" priority="1870" id="{554B3146-C035-4537-9000-6A636743339E}">
            <xm:f>Sampling!$J$120="Yes"</xm:f>
            <x14:dxf>
              <font>
                <b/>
                <i val="0"/>
                <color theme="9"/>
              </font>
              <fill>
                <patternFill>
                  <bgColor theme="4"/>
                </patternFill>
              </fill>
            </x14:dxf>
          </x14:cfRule>
          <xm:sqref>M112</xm:sqref>
        </x14:conditionalFormatting>
        <x14:conditionalFormatting xmlns:xm="http://schemas.microsoft.com/office/excel/2006/main">
          <x14:cfRule type="expression" priority="1871" id="{823CC8CD-6DA6-4BE8-9CAF-02054F986B0B}">
            <xm:f>Sampling!$J$121="Yes"</xm:f>
            <x14:dxf>
              <font>
                <b/>
                <i val="0"/>
                <color theme="9"/>
              </font>
              <fill>
                <patternFill>
                  <bgColor theme="4"/>
                </patternFill>
              </fill>
            </x14:dxf>
          </x14:cfRule>
          <xm:sqref>M113</xm:sqref>
        </x14:conditionalFormatting>
        <x14:conditionalFormatting xmlns:xm="http://schemas.microsoft.com/office/excel/2006/main">
          <x14:cfRule type="expression" priority="1866" id="{9C87552F-1613-4568-A372-17B10E55F095}">
            <xm:f>Sampling!$J$122="Yes"</xm:f>
            <x14:dxf>
              <font>
                <b/>
                <i val="0"/>
                <color theme="9"/>
              </font>
              <fill>
                <patternFill>
                  <bgColor theme="4"/>
                </patternFill>
              </fill>
            </x14:dxf>
          </x14:cfRule>
          <xm:sqref>M114</xm:sqref>
        </x14:conditionalFormatting>
        <x14:conditionalFormatting xmlns:xm="http://schemas.microsoft.com/office/excel/2006/main">
          <x14:cfRule type="expression" priority="1867" id="{A73E436F-DC42-4901-A61F-5500B20E1CC9}">
            <xm:f>Sampling!$J$123="Yes"</xm:f>
            <x14:dxf>
              <font>
                <b/>
                <i val="0"/>
                <color theme="9"/>
              </font>
              <fill>
                <patternFill>
                  <bgColor theme="4"/>
                </patternFill>
              </fill>
            </x14:dxf>
          </x14:cfRule>
          <xm:sqref>M115</xm:sqref>
        </x14:conditionalFormatting>
        <x14:conditionalFormatting xmlns:xm="http://schemas.microsoft.com/office/excel/2006/main">
          <x14:cfRule type="expression" priority="1868" id="{F14A3579-C083-438D-BCED-AF2313D801BF}">
            <xm:f>Sampling!$J$124="Yes"</xm:f>
            <x14:dxf>
              <font>
                <b/>
                <i val="0"/>
                <color theme="9"/>
              </font>
              <fill>
                <patternFill>
                  <bgColor theme="4"/>
                </patternFill>
              </fill>
            </x14:dxf>
          </x14:cfRule>
          <xm:sqref>M116</xm:sqref>
        </x14:conditionalFormatting>
        <x14:conditionalFormatting xmlns:xm="http://schemas.microsoft.com/office/excel/2006/main">
          <x14:cfRule type="expression" priority="1863" id="{5E5B2B59-A61C-409D-9C6E-7A429ACA896F}">
            <xm:f>Sampling!$J$125="Yes"</xm:f>
            <x14:dxf>
              <font>
                <b/>
                <i val="0"/>
                <color theme="9"/>
              </font>
              <fill>
                <patternFill>
                  <bgColor theme="4"/>
                </patternFill>
              </fill>
            </x14:dxf>
          </x14:cfRule>
          <xm:sqref>M117</xm:sqref>
        </x14:conditionalFormatting>
        <x14:conditionalFormatting xmlns:xm="http://schemas.microsoft.com/office/excel/2006/main">
          <x14:cfRule type="expression" priority="1864" id="{C1BFADC8-BD4D-45DF-A003-F9E5F0D76E77}">
            <xm:f>Sampling!$J$126="Yes"</xm:f>
            <x14:dxf>
              <font>
                <b/>
                <i val="0"/>
                <color theme="9"/>
              </font>
              <fill>
                <patternFill>
                  <bgColor theme="4"/>
                </patternFill>
              </fill>
            </x14:dxf>
          </x14:cfRule>
          <xm:sqref>M118</xm:sqref>
        </x14:conditionalFormatting>
        <x14:conditionalFormatting xmlns:xm="http://schemas.microsoft.com/office/excel/2006/main">
          <x14:cfRule type="expression" priority="1865" id="{9B558A56-6A7F-4303-B31F-0A6649FC6187}">
            <xm:f>Sampling!$J$127="Yes"</xm:f>
            <x14:dxf>
              <font>
                <b/>
                <i val="0"/>
                <color theme="9"/>
              </font>
              <fill>
                <patternFill>
                  <bgColor theme="4"/>
                </patternFill>
              </fill>
            </x14:dxf>
          </x14:cfRule>
          <xm:sqref>M119</xm:sqref>
        </x14:conditionalFormatting>
        <x14:conditionalFormatting xmlns:xm="http://schemas.microsoft.com/office/excel/2006/main">
          <x14:cfRule type="expression" priority="1716" id="{3A188350-796C-4E04-A611-65689FACE56E}">
            <xm:f>Sampling!$J$128="Yes"</xm:f>
            <x14:dxf>
              <font>
                <b/>
                <i val="0"/>
                <color theme="9"/>
              </font>
              <fill>
                <patternFill>
                  <bgColor theme="4"/>
                </patternFill>
              </fill>
            </x14:dxf>
          </x14:cfRule>
          <xm:sqref>M120</xm:sqref>
        </x14:conditionalFormatting>
        <x14:conditionalFormatting xmlns:xm="http://schemas.microsoft.com/office/excel/2006/main">
          <x14:cfRule type="expression" priority="1717" id="{CA7BCB6B-2D65-448C-B1EF-A5FE1638824D}">
            <xm:f>Sampling!$J$129="Yes"</xm:f>
            <x14:dxf>
              <font>
                <b/>
                <i val="0"/>
                <color theme="9"/>
              </font>
              <fill>
                <patternFill>
                  <bgColor theme="4"/>
                </patternFill>
              </fill>
            </x14:dxf>
          </x14:cfRule>
          <xm:sqref>M121</xm:sqref>
        </x14:conditionalFormatting>
        <x14:conditionalFormatting xmlns:xm="http://schemas.microsoft.com/office/excel/2006/main">
          <x14:cfRule type="expression" priority="1718" id="{CD5EBE5D-5279-42C0-90B0-0C04DA63D5B0}">
            <xm:f>Sampling!$J$130="Yes"</xm:f>
            <x14:dxf>
              <font>
                <b/>
                <i val="0"/>
                <color theme="9"/>
              </font>
              <fill>
                <patternFill>
                  <bgColor theme="4"/>
                </patternFill>
              </fill>
            </x14:dxf>
          </x14:cfRule>
          <xm:sqref>M122</xm:sqref>
        </x14:conditionalFormatting>
        <x14:conditionalFormatting xmlns:xm="http://schemas.microsoft.com/office/excel/2006/main">
          <x14:cfRule type="expression" priority="1713" id="{22B7BE64-1B03-4B26-802E-2197107DA04E}">
            <xm:f>Sampling!$J$131="Yes"</xm:f>
            <x14:dxf>
              <font>
                <b/>
                <i val="0"/>
                <color theme="9"/>
              </font>
              <fill>
                <patternFill>
                  <bgColor theme="4"/>
                </patternFill>
              </fill>
            </x14:dxf>
          </x14:cfRule>
          <xm:sqref>M123</xm:sqref>
        </x14:conditionalFormatting>
        <x14:conditionalFormatting xmlns:xm="http://schemas.microsoft.com/office/excel/2006/main">
          <x14:cfRule type="expression" priority="1714" id="{28A1767E-EB29-4790-B022-2E00DFB4CF23}">
            <xm:f>Sampling!$J$132="Yes"</xm:f>
            <x14:dxf>
              <font>
                <b/>
                <i val="0"/>
                <color theme="9"/>
              </font>
              <fill>
                <patternFill>
                  <bgColor theme="4"/>
                </patternFill>
              </fill>
            </x14:dxf>
          </x14:cfRule>
          <xm:sqref>M124</xm:sqref>
        </x14:conditionalFormatting>
        <x14:conditionalFormatting xmlns:xm="http://schemas.microsoft.com/office/excel/2006/main">
          <x14:cfRule type="expression" priority="1715" id="{ABDD74CB-138A-4FE8-A1F0-1A90AE970FD4}">
            <xm:f>Sampling!$J$133="Yes"</xm:f>
            <x14:dxf>
              <font>
                <b/>
                <i val="0"/>
                <color theme="9"/>
              </font>
              <fill>
                <patternFill>
                  <bgColor theme="4"/>
                </patternFill>
              </fill>
            </x14:dxf>
          </x14:cfRule>
          <xm:sqref>M125</xm:sqref>
        </x14:conditionalFormatting>
        <x14:conditionalFormatting xmlns:xm="http://schemas.microsoft.com/office/excel/2006/main">
          <x14:cfRule type="expression" priority="1710" id="{C39F6D9D-7324-40EB-934E-0EC8B1D6F3C8}">
            <xm:f>Sampling!$J$134="Yes"</xm:f>
            <x14:dxf>
              <font>
                <b/>
                <i val="0"/>
                <color theme="9"/>
              </font>
              <fill>
                <patternFill>
                  <bgColor theme="4"/>
                </patternFill>
              </fill>
            </x14:dxf>
          </x14:cfRule>
          <xm:sqref>M126</xm:sqref>
        </x14:conditionalFormatting>
        <x14:conditionalFormatting xmlns:xm="http://schemas.microsoft.com/office/excel/2006/main">
          <x14:cfRule type="expression" priority="1711" id="{18528283-4A75-499A-BF43-61B27F52EE53}">
            <xm:f>Sampling!$J$135="Yes"</xm:f>
            <x14:dxf>
              <font>
                <b/>
                <i val="0"/>
                <color theme="9"/>
              </font>
              <fill>
                <patternFill>
                  <bgColor theme="4"/>
                </patternFill>
              </fill>
            </x14:dxf>
          </x14:cfRule>
          <xm:sqref>M127</xm:sqref>
        </x14:conditionalFormatting>
        <x14:conditionalFormatting xmlns:xm="http://schemas.microsoft.com/office/excel/2006/main">
          <x14:cfRule type="expression" priority="1712" id="{CF8FBDC7-1DC8-4E3C-925E-0AAD60BED99B}">
            <xm:f>Sampling!$J$136="Yes"</xm:f>
            <x14:dxf>
              <font>
                <b/>
                <i val="0"/>
                <color theme="9"/>
              </font>
              <fill>
                <patternFill>
                  <bgColor theme="4"/>
                </patternFill>
              </fill>
            </x14:dxf>
          </x14:cfRule>
          <xm:sqref>M128</xm:sqref>
        </x14:conditionalFormatting>
        <x14:conditionalFormatting xmlns:xm="http://schemas.microsoft.com/office/excel/2006/main">
          <x14:cfRule type="expression" priority="1707" id="{CCC3983C-F020-425B-A7DC-53ACB873B1F4}">
            <xm:f>Sampling!$J$137="Yes"</xm:f>
            <x14:dxf>
              <font>
                <b/>
                <i val="0"/>
                <color theme="9"/>
              </font>
              <fill>
                <patternFill>
                  <bgColor theme="4"/>
                </patternFill>
              </fill>
            </x14:dxf>
          </x14:cfRule>
          <xm:sqref>M129</xm:sqref>
        </x14:conditionalFormatting>
        <x14:conditionalFormatting xmlns:xm="http://schemas.microsoft.com/office/excel/2006/main">
          <x14:cfRule type="expression" priority="1708" id="{5B98586C-B265-4DF8-BE06-E840896F61B6}">
            <xm:f>Sampling!$J$138="Yes"</xm:f>
            <x14:dxf>
              <font>
                <b/>
                <i val="0"/>
                <color theme="9"/>
              </font>
              <fill>
                <patternFill>
                  <bgColor theme="4"/>
                </patternFill>
              </fill>
            </x14:dxf>
          </x14:cfRule>
          <xm:sqref>M130</xm:sqref>
        </x14:conditionalFormatting>
        <x14:conditionalFormatting xmlns:xm="http://schemas.microsoft.com/office/excel/2006/main">
          <x14:cfRule type="expression" priority="1709" id="{E42906A1-2AA5-4D07-A0F0-8ABC7B776E44}">
            <xm:f>Sampling!$J$139="Yes"</xm:f>
            <x14:dxf>
              <font>
                <b/>
                <i val="0"/>
                <color theme="9"/>
              </font>
              <fill>
                <patternFill>
                  <bgColor theme="4"/>
                </patternFill>
              </fill>
            </x14:dxf>
          </x14:cfRule>
          <xm:sqref>M131</xm:sqref>
        </x14:conditionalFormatting>
        <x14:conditionalFormatting xmlns:xm="http://schemas.microsoft.com/office/excel/2006/main">
          <x14:cfRule type="expression" priority="1704" id="{94C7B732-DB94-40D8-9B1A-EB1BFBFB6576}">
            <xm:f>Sampling!$J$140="Yes"</xm:f>
            <x14:dxf>
              <font>
                <b/>
                <i val="0"/>
                <color theme="9"/>
              </font>
              <fill>
                <patternFill>
                  <bgColor theme="4"/>
                </patternFill>
              </fill>
            </x14:dxf>
          </x14:cfRule>
          <xm:sqref>M132</xm:sqref>
        </x14:conditionalFormatting>
        <x14:conditionalFormatting xmlns:xm="http://schemas.microsoft.com/office/excel/2006/main">
          <x14:cfRule type="expression" priority="1705" id="{213B0146-8FCF-476D-8E43-456BE31AF33B}">
            <xm:f>Sampling!$J$141="Yes"</xm:f>
            <x14:dxf>
              <font>
                <b/>
                <i val="0"/>
                <color theme="9"/>
              </font>
              <fill>
                <patternFill>
                  <bgColor theme="4"/>
                </patternFill>
              </fill>
            </x14:dxf>
          </x14:cfRule>
          <xm:sqref>M133</xm:sqref>
        </x14:conditionalFormatting>
        <x14:conditionalFormatting xmlns:xm="http://schemas.microsoft.com/office/excel/2006/main">
          <x14:cfRule type="expression" priority="1706" id="{CC844207-4B63-4363-840A-23115B6F3550}">
            <xm:f>Sampling!$J$142="Yes"</xm:f>
            <x14:dxf>
              <font>
                <b/>
                <i val="0"/>
                <color theme="9"/>
              </font>
              <fill>
                <patternFill>
                  <bgColor theme="4"/>
                </patternFill>
              </fill>
            </x14:dxf>
          </x14:cfRule>
          <xm:sqref>M134</xm:sqref>
        </x14:conditionalFormatting>
        <x14:conditionalFormatting xmlns:xm="http://schemas.microsoft.com/office/excel/2006/main">
          <x14:cfRule type="expression" priority="1701" id="{207D122E-E202-447F-8C73-927594E3AEBB}">
            <xm:f>Sampling!$J$143="Yes"</xm:f>
            <x14:dxf>
              <font>
                <b/>
                <i val="0"/>
                <color theme="9"/>
              </font>
              <fill>
                <patternFill>
                  <bgColor theme="4"/>
                </patternFill>
              </fill>
            </x14:dxf>
          </x14:cfRule>
          <xm:sqref>M135</xm:sqref>
        </x14:conditionalFormatting>
        <x14:conditionalFormatting xmlns:xm="http://schemas.microsoft.com/office/excel/2006/main">
          <x14:cfRule type="expression" priority="1702" id="{C2FE9CF9-221B-445A-B7BB-D7E35FE7A99A}">
            <xm:f>Sampling!$J$144="Yes"</xm:f>
            <x14:dxf>
              <font>
                <b/>
                <i val="0"/>
                <color theme="9"/>
              </font>
              <fill>
                <patternFill>
                  <bgColor theme="4"/>
                </patternFill>
              </fill>
            </x14:dxf>
          </x14:cfRule>
          <xm:sqref>M136</xm:sqref>
        </x14:conditionalFormatting>
        <x14:conditionalFormatting xmlns:xm="http://schemas.microsoft.com/office/excel/2006/main">
          <x14:cfRule type="expression" priority="1703" id="{523F4803-9F4A-4F3C-9966-E4B2DB1F4BA3}">
            <xm:f>Sampling!$J$145="Yes"</xm:f>
            <x14:dxf>
              <font>
                <b/>
                <i val="0"/>
                <color theme="9"/>
              </font>
              <fill>
                <patternFill>
                  <bgColor theme="4"/>
                </patternFill>
              </fill>
            </x14:dxf>
          </x14:cfRule>
          <xm:sqref>M137</xm:sqref>
        </x14:conditionalFormatting>
        <x14:conditionalFormatting xmlns:xm="http://schemas.microsoft.com/office/excel/2006/main">
          <x14:cfRule type="expression" priority="1698" id="{D938A1DD-246C-4D01-AB80-6A7A9CC81D02}">
            <xm:f>Sampling!$J$146="Yes"</xm:f>
            <x14:dxf>
              <font>
                <b/>
                <i val="0"/>
                <color theme="9"/>
              </font>
              <fill>
                <patternFill>
                  <bgColor theme="4"/>
                </patternFill>
              </fill>
            </x14:dxf>
          </x14:cfRule>
          <xm:sqref>M138</xm:sqref>
        </x14:conditionalFormatting>
        <x14:conditionalFormatting xmlns:xm="http://schemas.microsoft.com/office/excel/2006/main">
          <x14:cfRule type="expression" priority="1699" id="{BA215B5B-2EB9-4C98-89D5-204B753598A9}">
            <xm:f>Sampling!$J$147="Yes"</xm:f>
            <x14:dxf>
              <font>
                <b/>
                <i val="0"/>
                <color theme="9"/>
              </font>
              <fill>
                <patternFill>
                  <bgColor theme="4"/>
                </patternFill>
              </fill>
            </x14:dxf>
          </x14:cfRule>
          <xm:sqref>M139</xm:sqref>
        </x14:conditionalFormatting>
        <x14:conditionalFormatting xmlns:xm="http://schemas.microsoft.com/office/excel/2006/main">
          <x14:cfRule type="expression" priority="1700" id="{F710D4B7-7AE7-4AB7-A71D-FF169F0946EC}">
            <xm:f>Sampling!$J$148="Yes"</xm:f>
            <x14:dxf>
              <font>
                <b/>
                <i val="0"/>
                <color theme="9"/>
              </font>
              <fill>
                <patternFill>
                  <bgColor theme="4"/>
                </patternFill>
              </fill>
            </x14:dxf>
          </x14:cfRule>
          <xm:sqref>M140</xm:sqref>
        </x14:conditionalFormatting>
        <x14:conditionalFormatting xmlns:xm="http://schemas.microsoft.com/office/excel/2006/main">
          <x14:cfRule type="expression" priority="1695" id="{8A103A16-17EA-4CC2-A520-5622D9D4D960}">
            <xm:f>Sampling!$J$149="Yes"</xm:f>
            <x14:dxf>
              <font>
                <b/>
                <i val="0"/>
                <color theme="9"/>
              </font>
              <fill>
                <patternFill>
                  <bgColor theme="4"/>
                </patternFill>
              </fill>
            </x14:dxf>
          </x14:cfRule>
          <xm:sqref>M141</xm:sqref>
        </x14:conditionalFormatting>
        <x14:conditionalFormatting xmlns:xm="http://schemas.microsoft.com/office/excel/2006/main">
          <x14:cfRule type="expression" priority="1696" id="{5C548D47-1017-4E08-A8D6-EDE8EA24F41B}">
            <xm:f>Sampling!$J$150="Yes"</xm:f>
            <x14:dxf>
              <font>
                <b/>
                <i val="0"/>
                <color theme="9"/>
              </font>
              <fill>
                <patternFill>
                  <bgColor theme="4"/>
                </patternFill>
              </fill>
            </x14:dxf>
          </x14:cfRule>
          <xm:sqref>M142</xm:sqref>
        </x14:conditionalFormatting>
        <x14:conditionalFormatting xmlns:xm="http://schemas.microsoft.com/office/excel/2006/main">
          <x14:cfRule type="expression" priority="1697" id="{6F359AD8-03E4-4926-BB53-1D919DAAE59B}">
            <xm:f>Sampling!$J$151="Yes"</xm:f>
            <x14:dxf>
              <font>
                <b/>
                <i val="0"/>
                <color theme="9"/>
              </font>
              <fill>
                <patternFill>
                  <bgColor theme="4"/>
                </patternFill>
              </fill>
            </x14:dxf>
          </x14:cfRule>
          <xm:sqref>M143</xm:sqref>
        </x14:conditionalFormatting>
        <x14:conditionalFormatting xmlns:xm="http://schemas.microsoft.com/office/excel/2006/main">
          <x14:cfRule type="expression" priority="1692" id="{22A31B25-EA2F-4110-A5BD-6C9503630A9A}">
            <xm:f>Sampling!$J$152="Yes"</xm:f>
            <x14:dxf>
              <font>
                <b/>
                <i val="0"/>
                <color theme="9"/>
              </font>
              <fill>
                <patternFill>
                  <bgColor theme="4"/>
                </patternFill>
              </fill>
            </x14:dxf>
          </x14:cfRule>
          <xm:sqref>M144</xm:sqref>
        </x14:conditionalFormatting>
        <x14:conditionalFormatting xmlns:xm="http://schemas.microsoft.com/office/excel/2006/main">
          <x14:cfRule type="expression" priority="1693" id="{90E1EC22-94FF-4313-87C4-A9726835F5ED}">
            <xm:f>Sampling!$J$153="Yes"</xm:f>
            <x14:dxf>
              <font>
                <b/>
                <i val="0"/>
                <color theme="9"/>
              </font>
              <fill>
                <patternFill>
                  <bgColor theme="4"/>
                </patternFill>
              </fill>
            </x14:dxf>
          </x14:cfRule>
          <xm:sqref>M145</xm:sqref>
        </x14:conditionalFormatting>
        <x14:conditionalFormatting xmlns:xm="http://schemas.microsoft.com/office/excel/2006/main">
          <x14:cfRule type="expression" priority="1694" id="{1E6A3CCC-7378-4A63-9681-295BCB4886F6}">
            <xm:f>Sampling!$J$154="Yes"</xm:f>
            <x14:dxf>
              <font>
                <b/>
                <i val="0"/>
                <color theme="9"/>
              </font>
              <fill>
                <patternFill>
                  <bgColor theme="4"/>
                </patternFill>
              </fill>
            </x14:dxf>
          </x14:cfRule>
          <xm:sqref>M146</xm:sqref>
        </x14:conditionalFormatting>
        <x14:conditionalFormatting xmlns:xm="http://schemas.microsoft.com/office/excel/2006/main">
          <x14:cfRule type="expression" priority="1689" id="{81877E85-4FD1-4111-8F78-87DEFEDC50C8}">
            <xm:f>Sampling!$J$155="Yes"</xm:f>
            <x14:dxf>
              <font>
                <b/>
                <i val="0"/>
                <color theme="9"/>
              </font>
              <fill>
                <patternFill>
                  <bgColor theme="4"/>
                </patternFill>
              </fill>
            </x14:dxf>
          </x14:cfRule>
          <xm:sqref>M147</xm:sqref>
        </x14:conditionalFormatting>
        <x14:conditionalFormatting xmlns:xm="http://schemas.microsoft.com/office/excel/2006/main">
          <x14:cfRule type="expression" priority="1690" id="{4B94EDBA-FE85-4AB7-8AE2-EFDC53E5EF5B}">
            <xm:f>Sampling!$J$156="Yes"</xm:f>
            <x14:dxf>
              <font>
                <b/>
                <i val="0"/>
                <color theme="9"/>
              </font>
              <fill>
                <patternFill>
                  <bgColor theme="4"/>
                </patternFill>
              </fill>
            </x14:dxf>
          </x14:cfRule>
          <xm:sqref>M148</xm:sqref>
        </x14:conditionalFormatting>
        <x14:conditionalFormatting xmlns:xm="http://schemas.microsoft.com/office/excel/2006/main">
          <x14:cfRule type="expression" priority="1691" id="{4908B051-3664-4803-9A46-1AD79E48164C}">
            <xm:f>Sampling!$J$157="Yes"</xm:f>
            <x14:dxf>
              <font>
                <b/>
                <i val="0"/>
                <color theme="9"/>
              </font>
              <fill>
                <patternFill>
                  <bgColor theme="4"/>
                </patternFill>
              </fill>
            </x14:dxf>
          </x14:cfRule>
          <xm:sqref>M149</xm:sqref>
        </x14:conditionalFormatting>
        <x14:conditionalFormatting xmlns:xm="http://schemas.microsoft.com/office/excel/2006/main">
          <x14:cfRule type="expression" priority="1536" id="{6B5DD949-E46C-485C-8329-706514C29E8C}">
            <xm:f>Sampling!$J$158="Yes"</xm:f>
            <x14:dxf>
              <font>
                <b/>
                <i val="0"/>
                <color theme="9"/>
              </font>
              <fill>
                <patternFill>
                  <bgColor theme="4"/>
                </patternFill>
              </fill>
            </x14:dxf>
          </x14:cfRule>
          <xm:sqref>M150</xm:sqref>
        </x14:conditionalFormatting>
        <x14:conditionalFormatting xmlns:xm="http://schemas.microsoft.com/office/excel/2006/main">
          <x14:cfRule type="expression" priority="1537" id="{B397D288-0138-46AC-BC97-E8BD5B92266C}">
            <xm:f>Sampling!$J$159="Yes"</xm:f>
            <x14:dxf>
              <font>
                <b/>
                <i val="0"/>
                <color theme="9"/>
              </font>
              <fill>
                <patternFill>
                  <bgColor theme="4"/>
                </patternFill>
              </fill>
            </x14:dxf>
          </x14:cfRule>
          <xm:sqref>M151</xm:sqref>
        </x14:conditionalFormatting>
        <x14:conditionalFormatting xmlns:xm="http://schemas.microsoft.com/office/excel/2006/main">
          <x14:cfRule type="expression" priority="1538" id="{F75052B9-9527-4B9D-8EEB-6E0E10AF8924}">
            <xm:f>Sampling!$J$160="Yes"</xm:f>
            <x14:dxf>
              <font>
                <b/>
                <i val="0"/>
                <color theme="9"/>
              </font>
              <fill>
                <patternFill>
                  <bgColor theme="4"/>
                </patternFill>
              </fill>
            </x14:dxf>
          </x14:cfRule>
          <xm:sqref>M152</xm:sqref>
        </x14:conditionalFormatting>
        <x14:conditionalFormatting xmlns:xm="http://schemas.microsoft.com/office/excel/2006/main">
          <x14:cfRule type="expression" priority="1533" id="{79993A78-DDA8-4B2E-8E21-2AB3C50384EF}">
            <xm:f>Sampling!$J$161="Yes"</xm:f>
            <x14:dxf>
              <font>
                <b/>
                <i val="0"/>
                <color theme="9"/>
              </font>
              <fill>
                <patternFill>
                  <bgColor theme="4"/>
                </patternFill>
              </fill>
            </x14:dxf>
          </x14:cfRule>
          <xm:sqref>M153</xm:sqref>
        </x14:conditionalFormatting>
        <x14:conditionalFormatting xmlns:xm="http://schemas.microsoft.com/office/excel/2006/main">
          <x14:cfRule type="expression" priority="1534" id="{5CD734A4-DD68-46B8-AF51-9C28C21F00CE}">
            <xm:f>Sampling!$J$162="Yes"</xm:f>
            <x14:dxf>
              <font>
                <b/>
                <i val="0"/>
                <color theme="9"/>
              </font>
              <fill>
                <patternFill>
                  <bgColor theme="4"/>
                </patternFill>
              </fill>
            </x14:dxf>
          </x14:cfRule>
          <xm:sqref>M154</xm:sqref>
        </x14:conditionalFormatting>
        <x14:conditionalFormatting xmlns:xm="http://schemas.microsoft.com/office/excel/2006/main">
          <x14:cfRule type="expression" priority="1535" id="{12B2F274-8503-4CDD-BF7E-60C82432ACBD}">
            <xm:f>Sampling!$J$163="Yes"</xm:f>
            <x14:dxf>
              <font>
                <b/>
                <i val="0"/>
                <color theme="9"/>
              </font>
              <fill>
                <patternFill>
                  <bgColor theme="4"/>
                </patternFill>
              </fill>
            </x14:dxf>
          </x14:cfRule>
          <xm:sqref>M155</xm:sqref>
        </x14:conditionalFormatting>
        <x14:conditionalFormatting xmlns:xm="http://schemas.microsoft.com/office/excel/2006/main">
          <x14:cfRule type="expression" priority="1530" id="{7695A282-70EA-4A36-A322-87A750408468}">
            <xm:f>Sampling!$J$164="Yes"</xm:f>
            <x14:dxf>
              <font>
                <b/>
                <i val="0"/>
                <color theme="9"/>
              </font>
              <fill>
                <patternFill>
                  <bgColor theme="4"/>
                </patternFill>
              </fill>
            </x14:dxf>
          </x14:cfRule>
          <xm:sqref>M156</xm:sqref>
        </x14:conditionalFormatting>
        <x14:conditionalFormatting xmlns:xm="http://schemas.microsoft.com/office/excel/2006/main">
          <x14:cfRule type="expression" priority="1531" id="{B1EEF8ED-5333-4ACA-A55A-D065C14610E0}">
            <xm:f>Sampling!$J$165="Yes"</xm:f>
            <x14:dxf>
              <font>
                <b/>
                <i val="0"/>
                <color theme="9"/>
              </font>
              <fill>
                <patternFill>
                  <bgColor theme="4"/>
                </patternFill>
              </fill>
            </x14:dxf>
          </x14:cfRule>
          <xm:sqref>M157</xm:sqref>
        </x14:conditionalFormatting>
        <x14:conditionalFormatting xmlns:xm="http://schemas.microsoft.com/office/excel/2006/main">
          <x14:cfRule type="expression" priority="1532" id="{2EC8C8C9-1D5B-4989-AB1D-92CD58B37327}">
            <xm:f>Sampling!$J$166="Yes"</xm:f>
            <x14:dxf>
              <font>
                <b/>
                <i val="0"/>
                <color theme="9"/>
              </font>
              <fill>
                <patternFill>
                  <bgColor theme="4"/>
                </patternFill>
              </fill>
            </x14:dxf>
          </x14:cfRule>
          <xm:sqref>M158</xm:sqref>
        </x14:conditionalFormatting>
        <x14:conditionalFormatting xmlns:xm="http://schemas.microsoft.com/office/excel/2006/main">
          <x14:cfRule type="expression" priority="1527" id="{8E0F83C7-4098-4FDB-85B9-A1CFA9BADD85}">
            <xm:f>Sampling!$J$167="Yes"</xm:f>
            <x14:dxf>
              <font>
                <b/>
                <i val="0"/>
                <color theme="9"/>
              </font>
              <fill>
                <patternFill>
                  <bgColor theme="4"/>
                </patternFill>
              </fill>
            </x14:dxf>
          </x14:cfRule>
          <xm:sqref>M159</xm:sqref>
        </x14:conditionalFormatting>
        <x14:conditionalFormatting xmlns:xm="http://schemas.microsoft.com/office/excel/2006/main">
          <x14:cfRule type="expression" priority="1528" id="{461AA1A5-DC29-4D3E-805A-11385ED0047A}">
            <xm:f>Sampling!$J$168="Yes"</xm:f>
            <x14:dxf>
              <font>
                <b/>
                <i val="0"/>
                <color theme="9"/>
              </font>
              <fill>
                <patternFill>
                  <bgColor theme="4"/>
                </patternFill>
              </fill>
            </x14:dxf>
          </x14:cfRule>
          <xm:sqref>M160</xm:sqref>
        </x14:conditionalFormatting>
        <x14:conditionalFormatting xmlns:xm="http://schemas.microsoft.com/office/excel/2006/main">
          <x14:cfRule type="expression" priority="1529" id="{B97C0DB1-2151-492E-9705-F4118E6207A7}">
            <xm:f>Sampling!$J$169="Yes"</xm:f>
            <x14:dxf>
              <font>
                <b/>
                <i val="0"/>
                <color theme="9"/>
              </font>
              <fill>
                <patternFill>
                  <bgColor theme="4"/>
                </patternFill>
              </fill>
            </x14:dxf>
          </x14:cfRule>
          <xm:sqref>M161</xm:sqref>
        </x14:conditionalFormatting>
        <x14:conditionalFormatting xmlns:xm="http://schemas.microsoft.com/office/excel/2006/main">
          <x14:cfRule type="expression" priority="1524" id="{747711B6-67AF-4F0B-BDAB-5523A59580C3}">
            <xm:f>Sampling!$J$170="Yes"</xm:f>
            <x14:dxf>
              <font>
                <b/>
                <i val="0"/>
                <color theme="9"/>
              </font>
              <fill>
                <patternFill>
                  <bgColor theme="4"/>
                </patternFill>
              </fill>
            </x14:dxf>
          </x14:cfRule>
          <xm:sqref>M162</xm:sqref>
        </x14:conditionalFormatting>
        <x14:conditionalFormatting xmlns:xm="http://schemas.microsoft.com/office/excel/2006/main">
          <x14:cfRule type="expression" priority="1525" id="{6B97C4E9-81E6-4BE9-BE99-D53ADCADF7BA}">
            <xm:f>Sampling!$J$171="Yes"</xm:f>
            <x14:dxf>
              <font>
                <b/>
                <i val="0"/>
                <color theme="9"/>
              </font>
              <fill>
                <patternFill>
                  <bgColor theme="4"/>
                </patternFill>
              </fill>
            </x14:dxf>
          </x14:cfRule>
          <xm:sqref>M163</xm:sqref>
        </x14:conditionalFormatting>
        <x14:conditionalFormatting xmlns:xm="http://schemas.microsoft.com/office/excel/2006/main">
          <x14:cfRule type="expression" priority="1526" id="{708A2FA3-A979-4600-83D7-02B6594380FA}">
            <xm:f>Sampling!$J$172="Yes"</xm:f>
            <x14:dxf>
              <font>
                <b/>
                <i val="0"/>
                <color theme="9"/>
              </font>
              <fill>
                <patternFill>
                  <bgColor theme="4"/>
                </patternFill>
              </fill>
            </x14:dxf>
          </x14:cfRule>
          <xm:sqref>M164</xm:sqref>
        </x14:conditionalFormatting>
        <x14:conditionalFormatting xmlns:xm="http://schemas.microsoft.com/office/excel/2006/main">
          <x14:cfRule type="expression" priority="1521" id="{4A13A086-3935-47F2-A5C3-F7DE9E4C4984}">
            <xm:f>Sampling!$J$173="Yes"</xm:f>
            <x14:dxf>
              <font>
                <b/>
                <i val="0"/>
                <color theme="9"/>
              </font>
              <fill>
                <patternFill>
                  <bgColor theme="4"/>
                </patternFill>
              </fill>
            </x14:dxf>
          </x14:cfRule>
          <xm:sqref>M165</xm:sqref>
        </x14:conditionalFormatting>
        <x14:conditionalFormatting xmlns:xm="http://schemas.microsoft.com/office/excel/2006/main">
          <x14:cfRule type="expression" priority="1522" id="{605CD64B-F88A-49AC-8410-D79CCF54542E}">
            <xm:f>Sampling!$J$174="Yes"</xm:f>
            <x14:dxf>
              <font>
                <b/>
                <i val="0"/>
                <color theme="9"/>
              </font>
              <fill>
                <patternFill>
                  <bgColor theme="4"/>
                </patternFill>
              </fill>
            </x14:dxf>
          </x14:cfRule>
          <xm:sqref>M166</xm:sqref>
        </x14:conditionalFormatting>
        <x14:conditionalFormatting xmlns:xm="http://schemas.microsoft.com/office/excel/2006/main">
          <x14:cfRule type="expression" priority="1523" id="{E01897B3-6873-4AD4-B4C7-E70E52A0A986}">
            <xm:f>Sampling!$J$175="Yes"</xm:f>
            <x14:dxf>
              <font>
                <b/>
                <i val="0"/>
                <color theme="9"/>
              </font>
              <fill>
                <patternFill>
                  <bgColor theme="4"/>
                </patternFill>
              </fill>
            </x14:dxf>
          </x14:cfRule>
          <xm:sqref>M167</xm:sqref>
        </x14:conditionalFormatting>
        <x14:conditionalFormatting xmlns:xm="http://schemas.microsoft.com/office/excel/2006/main">
          <x14:cfRule type="expression" priority="1518" id="{B1106B8F-03B1-47E9-98D7-1B43856171DC}">
            <xm:f>Sampling!$J$176="Yes"</xm:f>
            <x14:dxf>
              <font>
                <b/>
                <i val="0"/>
                <color theme="9"/>
              </font>
              <fill>
                <patternFill>
                  <bgColor theme="4"/>
                </patternFill>
              </fill>
            </x14:dxf>
          </x14:cfRule>
          <xm:sqref>M168</xm:sqref>
        </x14:conditionalFormatting>
        <x14:conditionalFormatting xmlns:xm="http://schemas.microsoft.com/office/excel/2006/main">
          <x14:cfRule type="expression" priority="1519" id="{DA5BE68E-A4D1-43E9-84BE-9701CF7C1091}">
            <xm:f>Sampling!$J$177="Yes"</xm:f>
            <x14:dxf>
              <font>
                <b/>
                <i val="0"/>
                <color theme="9"/>
              </font>
              <fill>
                <patternFill>
                  <bgColor theme="4"/>
                </patternFill>
              </fill>
            </x14:dxf>
          </x14:cfRule>
          <xm:sqref>M169</xm:sqref>
        </x14:conditionalFormatting>
        <x14:conditionalFormatting xmlns:xm="http://schemas.microsoft.com/office/excel/2006/main">
          <x14:cfRule type="expression" priority="1520" id="{1B0C9AE6-DBE3-440E-9C8F-FE40016AA9B5}">
            <xm:f>Sampling!$J$178="Yes"</xm:f>
            <x14:dxf>
              <font>
                <b/>
                <i val="0"/>
                <color theme="9"/>
              </font>
              <fill>
                <patternFill>
                  <bgColor theme="4"/>
                </patternFill>
              </fill>
            </x14:dxf>
          </x14:cfRule>
          <xm:sqref>M170</xm:sqref>
        </x14:conditionalFormatting>
        <x14:conditionalFormatting xmlns:xm="http://schemas.microsoft.com/office/excel/2006/main">
          <x14:cfRule type="expression" priority="1515" id="{077CC1A3-F96B-4C5D-96CF-D199F0245D20}">
            <xm:f>Sampling!$J$179="Yes"</xm:f>
            <x14:dxf>
              <font>
                <b/>
                <i val="0"/>
                <color theme="9"/>
              </font>
              <fill>
                <patternFill>
                  <bgColor theme="4"/>
                </patternFill>
              </fill>
            </x14:dxf>
          </x14:cfRule>
          <xm:sqref>M171</xm:sqref>
        </x14:conditionalFormatting>
        <x14:conditionalFormatting xmlns:xm="http://schemas.microsoft.com/office/excel/2006/main">
          <x14:cfRule type="expression" priority="1516" id="{84817452-9570-4ADD-89DC-7CC5D2F021DB}">
            <xm:f>Sampling!$J$180="Yes"</xm:f>
            <x14:dxf>
              <font>
                <b/>
                <i val="0"/>
                <color theme="9"/>
              </font>
              <fill>
                <patternFill>
                  <bgColor theme="4"/>
                </patternFill>
              </fill>
            </x14:dxf>
          </x14:cfRule>
          <xm:sqref>M172</xm:sqref>
        </x14:conditionalFormatting>
        <x14:conditionalFormatting xmlns:xm="http://schemas.microsoft.com/office/excel/2006/main">
          <x14:cfRule type="expression" priority="1517" id="{8151E357-81D8-47DC-A0CC-FF55FBBCF35B}">
            <xm:f>Sampling!$J$181="Yes"</xm:f>
            <x14:dxf>
              <font>
                <b/>
                <i val="0"/>
                <color theme="9"/>
              </font>
              <fill>
                <patternFill>
                  <bgColor theme="4"/>
                </patternFill>
              </fill>
            </x14:dxf>
          </x14:cfRule>
          <xm:sqref>M173</xm:sqref>
        </x14:conditionalFormatting>
        <x14:conditionalFormatting xmlns:xm="http://schemas.microsoft.com/office/excel/2006/main">
          <x14:cfRule type="expression" priority="1512" id="{67C5EC2D-F955-4855-82CD-2A6E89D9F6DD}">
            <xm:f>Sampling!$J$182="Yes"</xm:f>
            <x14:dxf>
              <font>
                <b/>
                <i val="0"/>
                <color theme="9"/>
              </font>
              <fill>
                <patternFill>
                  <bgColor theme="4"/>
                </patternFill>
              </fill>
            </x14:dxf>
          </x14:cfRule>
          <xm:sqref>M174</xm:sqref>
        </x14:conditionalFormatting>
        <x14:conditionalFormatting xmlns:xm="http://schemas.microsoft.com/office/excel/2006/main">
          <x14:cfRule type="expression" priority="1513" id="{C0D57C42-D0BE-41FB-82CE-22A7E0442BDD}">
            <xm:f>Sampling!$J$183="Yes"</xm:f>
            <x14:dxf>
              <font>
                <b/>
                <i val="0"/>
                <color theme="9"/>
              </font>
              <fill>
                <patternFill>
                  <bgColor theme="4"/>
                </patternFill>
              </fill>
            </x14:dxf>
          </x14:cfRule>
          <xm:sqref>M175</xm:sqref>
        </x14:conditionalFormatting>
        <x14:conditionalFormatting xmlns:xm="http://schemas.microsoft.com/office/excel/2006/main">
          <x14:cfRule type="expression" priority="1514" id="{896748E3-5F4C-41D5-BF9A-2289AD68639D}">
            <xm:f>Sampling!$J$184="Yes"</xm:f>
            <x14:dxf>
              <font>
                <b/>
                <i val="0"/>
                <color theme="9"/>
              </font>
              <fill>
                <patternFill>
                  <bgColor theme="4"/>
                </patternFill>
              </fill>
            </x14:dxf>
          </x14:cfRule>
          <xm:sqref>M176</xm:sqref>
        </x14:conditionalFormatting>
        <x14:conditionalFormatting xmlns:xm="http://schemas.microsoft.com/office/excel/2006/main">
          <x14:cfRule type="expression" priority="1509" id="{1A66C57D-6F10-48BC-9F80-59EFD7D9E37B}">
            <xm:f>Sampling!$J$185="Yes"</xm:f>
            <x14:dxf>
              <font>
                <b/>
                <i val="0"/>
                <color theme="9"/>
              </font>
              <fill>
                <patternFill>
                  <bgColor theme="4"/>
                </patternFill>
              </fill>
            </x14:dxf>
          </x14:cfRule>
          <xm:sqref>M177</xm:sqref>
        </x14:conditionalFormatting>
        <x14:conditionalFormatting xmlns:xm="http://schemas.microsoft.com/office/excel/2006/main">
          <x14:cfRule type="expression" priority="1510" id="{3F35B9A2-9B26-4577-8284-DB7920A15A04}">
            <xm:f>Sampling!$J$186="Yes"</xm:f>
            <x14:dxf>
              <font>
                <b/>
                <i val="0"/>
                <color theme="9"/>
              </font>
              <fill>
                <patternFill>
                  <bgColor theme="4"/>
                </patternFill>
              </fill>
            </x14:dxf>
          </x14:cfRule>
          <xm:sqref>M178</xm:sqref>
        </x14:conditionalFormatting>
        <x14:conditionalFormatting xmlns:xm="http://schemas.microsoft.com/office/excel/2006/main">
          <x14:cfRule type="expression" priority="1511" id="{DB008779-5F3B-43AD-B80C-9DE81A471B34}">
            <xm:f>Sampling!$J$187="Yes"</xm:f>
            <x14:dxf>
              <font>
                <b/>
                <i val="0"/>
                <color theme="9"/>
              </font>
              <fill>
                <patternFill>
                  <bgColor theme="4"/>
                </patternFill>
              </fill>
            </x14:dxf>
          </x14:cfRule>
          <xm:sqref>M179</xm:sqref>
        </x14:conditionalFormatting>
        <x14:conditionalFormatting xmlns:xm="http://schemas.microsoft.com/office/excel/2006/main">
          <x14:cfRule type="expression" priority="1356" id="{BD269379-2257-46DB-8803-C0FF6B42C062}">
            <xm:f>Sampling!$J$188="Yes"</xm:f>
            <x14:dxf>
              <font>
                <b/>
                <i val="0"/>
                <color theme="9"/>
              </font>
              <fill>
                <patternFill>
                  <bgColor theme="4"/>
                </patternFill>
              </fill>
            </x14:dxf>
          </x14:cfRule>
          <xm:sqref>M180</xm:sqref>
        </x14:conditionalFormatting>
        <x14:conditionalFormatting xmlns:xm="http://schemas.microsoft.com/office/excel/2006/main">
          <x14:cfRule type="expression" priority="1357" id="{5650DA18-EA74-4899-9774-951F14522EBD}">
            <xm:f>Sampling!$J$189="Yes"</xm:f>
            <x14:dxf>
              <font>
                <b/>
                <i val="0"/>
                <color theme="9"/>
              </font>
              <fill>
                <patternFill>
                  <bgColor theme="4"/>
                </patternFill>
              </fill>
            </x14:dxf>
          </x14:cfRule>
          <xm:sqref>M181</xm:sqref>
        </x14:conditionalFormatting>
        <x14:conditionalFormatting xmlns:xm="http://schemas.microsoft.com/office/excel/2006/main">
          <x14:cfRule type="expression" priority="1358" id="{323833EA-A8E9-43C4-8AFD-AEC034F12B6A}">
            <xm:f>Sampling!$J$190="Yes"</xm:f>
            <x14:dxf>
              <font>
                <b/>
                <i val="0"/>
                <color theme="9"/>
              </font>
              <fill>
                <patternFill>
                  <bgColor theme="4"/>
                </patternFill>
              </fill>
            </x14:dxf>
          </x14:cfRule>
          <xm:sqref>M182</xm:sqref>
        </x14:conditionalFormatting>
        <x14:conditionalFormatting xmlns:xm="http://schemas.microsoft.com/office/excel/2006/main">
          <x14:cfRule type="expression" priority="1353" id="{0ECA0B4A-DD14-44E5-83ED-BACF03485DF4}">
            <xm:f>Sampling!$J$191="Yes"</xm:f>
            <x14:dxf>
              <font>
                <b/>
                <i val="0"/>
                <color theme="9"/>
              </font>
              <fill>
                <patternFill>
                  <bgColor theme="4"/>
                </patternFill>
              </fill>
            </x14:dxf>
          </x14:cfRule>
          <xm:sqref>M183</xm:sqref>
        </x14:conditionalFormatting>
        <x14:conditionalFormatting xmlns:xm="http://schemas.microsoft.com/office/excel/2006/main">
          <x14:cfRule type="expression" priority="1354" id="{083EAC5D-4166-4074-9083-3D59FFC28348}">
            <xm:f>Sampling!$J$192="Yes"</xm:f>
            <x14:dxf>
              <font>
                <b/>
                <i val="0"/>
                <color theme="9"/>
              </font>
              <fill>
                <patternFill>
                  <bgColor theme="4"/>
                </patternFill>
              </fill>
            </x14:dxf>
          </x14:cfRule>
          <xm:sqref>M184</xm:sqref>
        </x14:conditionalFormatting>
        <x14:conditionalFormatting xmlns:xm="http://schemas.microsoft.com/office/excel/2006/main">
          <x14:cfRule type="expression" priority="1355" id="{BFBFD9DF-1BF4-4163-BF79-DD3530ADB963}">
            <xm:f>Sampling!$J$193="Yes"</xm:f>
            <x14:dxf>
              <font>
                <b/>
                <i val="0"/>
                <color theme="9"/>
              </font>
              <fill>
                <patternFill>
                  <bgColor theme="4"/>
                </patternFill>
              </fill>
            </x14:dxf>
          </x14:cfRule>
          <xm:sqref>M185</xm:sqref>
        </x14:conditionalFormatting>
        <x14:conditionalFormatting xmlns:xm="http://schemas.microsoft.com/office/excel/2006/main">
          <x14:cfRule type="expression" priority="1350" id="{0C32FA81-C720-4207-936A-0FE80F0BC016}">
            <xm:f>Sampling!$J$194="Yes"</xm:f>
            <x14:dxf>
              <font>
                <b/>
                <i val="0"/>
                <color theme="9"/>
              </font>
              <fill>
                <patternFill>
                  <bgColor theme="4"/>
                </patternFill>
              </fill>
            </x14:dxf>
          </x14:cfRule>
          <xm:sqref>M186</xm:sqref>
        </x14:conditionalFormatting>
        <x14:conditionalFormatting xmlns:xm="http://schemas.microsoft.com/office/excel/2006/main">
          <x14:cfRule type="expression" priority="1351" id="{EC44B7E3-BDB5-4BF0-891D-641888474792}">
            <xm:f>Sampling!$J$195="Yes"</xm:f>
            <x14:dxf>
              <font>
                <b/>
                <i val="0"/>
                <color theme="9"/>
              </font>
              <fill>
                <patternFill>
                  <bgColor theme="4"/>
                </patternFill>
              </fill>
            </x14:dxf>
          </x14:cfRule>
          <xm:sqref>M187</xm:sqref>
        </x14:conditionalFormatting>
        <x14:conditionalFormatting xmlns:xm="http://schemas.microsoft.com/office/excel/2006/main">
          <x14:cfRule type="expression" priority="1352" id="{C761178C-3B9C-4AD6-9760-4ABA888DF47A}">
            <xm:f>Sampling!$J$196="Yes"</xm:f>
            <x14:dxf>
              <font>
                <b/>
                <i val="0"/>
                <color theme="9"/>
              </font>
              <fill>
                <patternFill>
                  <bgColor theme="4"/>
                </patternFill>
              </fill>
            </x14:dxf>
          </x14:cfRule>
          <xm:sqref>M188</xm:sqref>
        </x14:conditionalFormatting>
        <x14:conditionalFormatting xmlns:xm="http://schemas.microsoft.com/office/excel/2006/main">
          <x14:cfRule type="expression" priority="1347" id="{B745679D-A32D-432C-A0EB-249564D88642}">
            <xm:f>Sampling!$J$197="Yes"</xm:f>
            <x14:dxf>
              <font>
                <b/>
                <i val="0"/>
                <color theme="9"/>
              </font>
              <fill>
                <patternFill>
                  <bgColor theme="4"/>
                </patternFill>
              </fill>
            </x14:dxf>
          </x14:cfRule>
          <xm:sqref>M189</xm:sqref>
        </x14:conditionalFormatting>
        <x14:conditionalFormatting xmlns:xm="http://schemas.microsoft.com/office/excel/2006/main">
          <x14:cfRule type="expression" priority="1348" id="{0A4AD01D-E7AD-47DA-8A92-F2C011735F38}">
            <xm:f>Sampling!$J$198="Yes"</xm:f>
            <x14:dxf>
              <font>
                <b/>
                <i val="0"/>
                <color theme="9"/>
              </font>
              <fill>
                <patternFill>
                  <bgColor theme="4"/>
                </patternFill>
              </fill>
            </x14:dxf>
          </x14:cfRule>
          <xm:sqref>M190</xm:sqref>
        </x14:conditionalFormatting>
        <x14:conditionalFormatting xmlns:xm="http://schemas.microsoft.com/office/excel/2006/main">
          <x14:cfRule type="expression" priority="1349" id="{838FD9B3-38CF-4580-A960-47DC85F88B36}">
            <xm:f>Sampling!$J$199="Yes"</xm:f>
            <x14:dxf>
              <font>
                <b/>
                <i val="0"/>
                <color theme="9"/>
              </font>
              <fill>
                <patternFill>
                  <bgColor theme="4"/>
                </patternFill>
              </fill>
            </x14:dxf>
          </x14:cfRule>
          <xm:sqref>M191</xm:sqref>
        </x14:conditionalFormatting>
        <x14:conditionalFormatting xmlns:xm="http://schemas.microsoft.com/office/excel/2006/main">
          <x14:cfRule type="expression" priority="1344" id="{38BDC46B-0062-4207-B2D1-CDB039533EDB}">
            <xm:f>Sampling!$J$200="Yes"</xm:f>
            <x14:dxf>
              <font>
                <b/>
                <i val="0"/>
                <color theme="9"/>
              </font>
              <fill>
                <patternFill>
                  <bgColor theme="4"/>
                </patternFill>
              </fill>
            </x14:dxf>
          </x14:cfRule>
          <xm:sqref>M192</xm:sqref>
        </x14:conditionalFormatting>
        <x14:conditionalFormatting xmlns:xm="http://schemas.microsoft.com/office/excel/2006/main">
          <x14:cfRule type="expression" priority="1345" id="{1E975EEF-A36E-4A6D-8B85-622A27A4C8E2}">
            <xm:f>Sampling!$J$201="Yes"</xm:f>
            <x14:dxf>
              <font>
                <b/>
                <i val="0"/>
                <color theme="9"/>
              </font>
              <fill>
                <patternFill>
                  <bgColor theme="4"/>
                </patternFill>
              </fill>
            </x14:dxf>
          </x14:cfRule>
          <xm:sqref>M193</xm:sqref>
        </x14:conditionalFormatting>
        <x14:conditionalFormatting xmlns:xm="http://schemas.microsoft.com/office/excel/2006/main">
          <x14:cfRule type="expression" priority="1346" id="{8079A079-E7F2-4A26-A3B5-39AA4F01D01A}">
            <xm:f>Sampling!$J$202="Yes"</xm:f>
            <x14:dxf>
              <font>
                <b/>
                <i val="0"/>
                <color theme="9"/>
              </font>
              <fill>
                <patternFill>
                  <bgColor theme="4"/>
                </patternFill>
              </fill>
            </x14:dxf>
          </x14:cfRule>
          <xm:sqref>M194</xm:sqref>
        </x14:conditionalFormatting>
        <x14:conditionalFormatting xmlns:xm="http://schemas.microsoft.com/office/excel/2006/main">
          <x14:cfRule type="expression" priority="1341" id="{A1AAEBD9-488C-49C2-B133-E219972BFD75}">
            <xm:f>Sampling!$J$203="Yes"</xm:f>
            <x14:dxf>
              <font>
                <b/>
                <i val="0"/>
                <color theme="9"/>
              </font>
              <fill>
                <patternFill>
                  <bgColor theme="4"/>
                </patternFill>
              </fill>
            </x14:dxf>
          </x14:cfRule>
          <xm:sqref>M195</xm:sqref>
        </x14:conditionalFormatting>
        <x14:conditionalFormatting xmlns:xm="http://schemas.microsoft.com/office/excel/2006/main">
          <x14:cfRule type="expression" priority="1342" id="{D99622F5-A35B-4562-889C-D87CAC6D1CED}">
            <xm:f>Sampling!$J$204="Yes"</xm:f>
            <x14:dxf>
              <font>
                <b/>
                <i val="0"/>
                <color theme="9"/>
              </font>
              <fill>
                <patternFill>
                  <bgColor theme="4"/>
                </patternFill>
              </fill>
            </x14:dxf>
          </x14:cfRule>
          <xm:sqref>M196</xm:sqref>
        </x14:conditionalFormatting>
        <x14:conditionalFormatting xmlns:xm="http://schemas.microsoft.com/office/excel/2006/main">
          <x14:cfRule type="expression" priority="1343" id="{703963DA-3AD9-4655-AF65-A3B5D64EF03B}">
            <xm:f>Sampling!$J$205="Yes"</xm:f>
            <x14:dxf>
              <font>
                <b/>
                <i val="0"/>
                <color theme="9"/>
              </font>
              <fill>
                <patternFill>
                  <bgColor theme="4"/>
                </patternFill>
              </fill>
            </x14:dxf>
          </x14:cfRule>
          <xm:sqref>M197</xm:sqref>
        </x14:conditionalFormatting>
        <x14:conditionalFormatting xmlns:xm="http://schemas.microsoft.com/office/excel/2006/main">
          <x14:cfRule type="expression" priority="1338" id="{4CCBC839-C218-4063-8760-4470265F940A}">
            <xm:f>Sampling!$J$206="Yes"</xm:f>
            <x14:dxf>
              <font>
                <b/>
                <i val="0"/>
                <color theme="9"/>
              </font>
              <fill>
                <patternFill>
                  <bgColor theme="4"/>
                </patternFill>
              </fill>
            </x14:dxf>
          </x14:cfRule>
          <xm:sqref>M198</xm:sqref>
        </x14:conditionalFormatting>
        <x14:conditionalFormatting xmlns:xm="http://schemas.microsoft.com/office/excel/2006/main">
          <x14:cfRule type="expression" priority="1339" id="{2F47DDE1-6EA8-4AC4-A4F1-E7EBB8AEB768}">
            <xm:f>Sampling!$J$207="Yes"</xm:f>
            <x14:dxf>
              <font>
                <b/>
                <i val="0"/>
                <color theme="9"/>
              </font>
              <fill>
                <patternFill>
                  <bgColor theme="4"/>
                </patternFill>
              </fill>
            </x14:dxf>
          </x14:cfRule>
          <xm:sqref>M199</xm:sqref>
        </x14:conditionalFormatting>
        <x14:conditionalFormatting xmlns:xm="http://schemas.microsoft.com/office/excel/2006/main">
          <x14:cfRule type="expression" priority="1340" id="{F357B74B-17B4-4B0B-97E0-0F7548E3E7D8}">
            <xm:f>Sampling!$J$208="Yes"</xm:f>
            <x14:dxf>
              <font>
                <b/>
                <i val="0"/>
                <color theme="9"/>
              </font>
              <fill>
                <patternFill>
                  <bgColor theme="4"/>
                </patternFill>
              </fill>
            </x14:dxf>
          </x14:cfRule>
          <xm:sqref>M200</xm:sqref>
        </x14:conditionalFormatting>
        <x14:conditionalFormatting xmlns:xm="http://schemas.microsoft.com/office/excel/2006/main">
          <x14:cfRule type="expression" priority="1335" id="{E00CD253-C75E-47BB-A12A-0C7771E547FE}">
            <xm:f>Sampling!$J$209="Yes"</xm:f>
            <x14:dxf>
              <font>
                <b/>
                <i val="0"/>
                <color theme="9"/>
              </font>
              <fill>
                <patternFill>
                  <bgColor theme="4"/>
                </patternFill>
              </fill>
            </x14:dxf>
          </x14:cfRule>
          <xm:sqref>M201</xm:sqref>
        </x14:conditionalFormatting>
        <x14:conditionalFormatting xmlns:xm="http://schemas.microsoft.com/office/excel/2006/main">
          <x14:cfRule type="expression" priority="1336" id="{CCA66D3D-3BBB-4245-9FE4-AF10B052159E}">
            <xm:f>Sampling!$J$210="Yes"</xm:f>
            <x14:dxf>
              <font>
                <b/>
                <i val="0"/>
                <color theme="9"/>
              </font>
              <fill>
                <patternFill>
                  <bgColor theme="4"/>
                </patternFill>
              </fill>
            </x14:dxf>
          </x14:cfRule>
          <xm:sqref>M202</xm:sqref>
        </x14:conditionalFormatting>
        <x14:conditionalFormatting xmlns:xm="http://schemas.microsoft.com/office/excel/2006/main">
          <x14:cfRule type="expression" priority="1337" id="{B2119764-E168-4366-9E31-6F81A68021FD}">
            <xm:f>Sampling!$J$211="Yes"</xm:f>
            <x14:dxf>
              <font>
                <b/>
                <i val="0"/>
                <color theme="9"/>
              </font>
              <fill>
                <patternFill>
                  <bgColor theme="4"/>
                </patternFill>
              </fill>
            </x14:dxf>
          </x14:cfRule>
          <xm:sqref>M203</xm:sqref>
        </x14:conditionalFormatting>
        <x14:conditionalFormatting xmlns:xm="http://schemas.microsoft.com/office/excel/2006/main">
          <x14:cfRule type="expression" priority="1332" id="{1572DE68-B55D-4A06-90EA-FBEBFA4887A0}">
            <xm:f>Sampling!$J$212="Yes"</xm:f>
            <x14:dxf>
              <font>
                <b/>
                <i val="0"/>
                <color theme="9"/>
              </font>
              <fill>
                <patternFill>
                  <bgColor theme="4"/>
                </patternFill>
              </fill>
            </x14:dxf>
          </x14:cfRule>
          <xm:sqref>M204</xm:sqref>
        </x14:conditionalFormatting>
        <x14:conditionalFormatting xmlns:xm="http://schemas.microsoft.com/office/excel/2006/main">
          <x14:cfRule type="expression" priority="1333" id="{DDAEA3A9-DC5F-4A3B-A4FD-8FAE75E77FFE}">
            <xm:f>Sampling!$J$213="Yes"</xm:f>
            <x14:dxf>
              <font>
                <b/>
                <i val="0"/>
                <color theme="9"/>
              </font>
              <fill>
                <patternFill>
                  <bgColor theme="4"/>
                </patternFill>
              </fill>
            </x14:dxf>
          </x14:cfRule>
          <xm:sqref>M205</xm:sqref>
        </x14:conditionalFormatting>
        <x14:conditionalFormatting xmlns:xm="http://schemas.microsoft.com/office/excel/2006/main">
          <x14:cfRule type="expression" priority="1334" id="{99B040A9-0712-4F38-8536-F5ECCFD814F7}">
            <xm:f>Sampling!$J$214="Yes"</xm:f>
            <x14:dxf>
              <font>
                <b/>
                <i val="0"/>
                <color theme="9"/>
              </font>
              <fill>
                <patternFill>
                  <bgColor theme="4"/>
                </patternFill>
              </fill>
            </x14:dxf>
          </x14:cfRule>
          <xm:sqref>M206</xm:sqref>
        </x14:conditionalFormatting>
        <x14:conditionalFormatting xmlns:xm="http://schemas.microsoft.com/office/excel/2006/main">
          <x14:cfRule type="expression" priority="1329" id="{CC0EA2BF-6887-4C72-AA69-89C2B1CEAE90}">
            <xm:f>Sampling!$J$215="Yes"</xm:f>
            <x14:dxf>
              <font>
                <b/>
                <i val="0"/>
                <color theme="9"/>
              </font>
              <fill>
                <patternFill>
                  <bgColor theme="4"/>
                </patternFill>
              </fill>
            </x14:dxf>
          </x14:cfRule>
          <xm:sqref>M207</xm:sqref>
        </x14:conditionalFormatting>
        <x14:conditionalFormatting xmlns:xm="http://schemas.microsoft.com/office/excel/2006/main">
          <x14:cfRule type="expression" priority="1330" id="{2E964601-9A61-4BE6-817D-6CB7207E4D92}">
            <xm:f>Sampling!$J$216="Yes"</xm:f>
            <x14:dxf>
              <font>
                <b/>
                <i val="0"/>
                <color theme="9"/>
              </font>
              <fill>
                <patternFill>
                  <bgColor theme="4"/>
                </patternFill>
              </fill>
            </x14:dxf>
          </x14:cfRule>
          <xm:sqref>M208</xm:sqref>
        </x14:conditionalFormatting>
        <x14:conditionalFormatting xmlns:xm="http://schemas.microsoft.com/office/excel/2006/main">
          <x14:cfRule type="expression" priority="1331" id="{ACAAF6CE-EC61-4B28-B81D-A722DCE58424}">
            <xm:f>Sampling!$J$217="Yes"</xm:f>
            <x14:dxf>
              <font>
                <b/>
                <i val="0"/>
                <color theme="9"/>
              </font>
              <fill>
                <patternFill>
                  <bgColor theme="4"/>
                </patternFill>
              </fill>
            </x14:dxf>
          </x14:cfRule>
          <xm:sqref>M209</xm:sqref>
        </x14:conditionalFormatting>
        <x14:conditionalFormatting xmlns:xm="http://schemas.microsoft.com/office/excel/2006/main">
          <x14:cfRule type="expression" priority="1173" id="{48DE270C-90F5-41FE-9AD3-348470FD8E34}">
            <xm:f>Sampling!$J$218="Yes"</xm:f>
            <x14:dxf>
              <font>
                <b/>
                <i val="0"/>
                <color theme="9"/>
              </font>
              <fill>
                <patternFill>
                  <bgColor theme="4"/>
                </patternFill>
              </fill>
            </x14:dxf>
          </x14:cfRule>
          <xm:sqref>M210</xm:sqref>
        </x14:conditionalFormatting>
        <x14:conditionalFormatting xmlns:xm="http://schemas.microsoft.com/office/excel/2006/main">
          <x14:cfRule type="expression" priority="1174" id="{930D64B5-DF49-4AF7-AE83-A951712952E1}">
            <xm:f>Sampling!$J$219="Yes"</xm:f>
            <x14:dxf>
              <font>
                <b/>
                <i val="0"/>
                <color theme="9"/>
              </font>
              <fill>
                <patternFill>
                  <bgColor theme="4"/>
                </patternFill>
              </fill>
            </x14:dxf>
          </x14:cfRule>
          <xm:sqref>M211</xm:sqref>
        </x14:conditionalFormatting>
        <x14:conditionalFormatting xmlns:xm="http://schemas.microsoft.com/office/excel/2006/main">
          <x14:cfRule type="expression" priority="1175" id="{39756AD0-F655-4059-B805-A87CE040DE89}">
            <xm:f>Sampling!$J$220="Yes"</xm:f>
            <x14:dxf>
              <font>
                <b/>
                <i val="0"/>
                <color theme="9"/>
              </font>
              <fill>
                <patternFill>
                  <bgColor theme="4"/>
                </patternFill>
              </fill>
            </x14:dxf>
          </x14:cfRule>
          <xm:sqref>M212</xm:sqref>
        </x14:conditionalFormatting>
        <x14:conditionalFormatting xmlns:xm="http://schemas.microsoft.com/office/excel/2006/main">
          <x14:cfRule type="expression" priority="1170" id="{72B51BED-3EA6-4A78-BCC9-316846062E6B}">
            <xm:f>Sampling!$J$221="Yes"</xm:f>
            <x14:dxf>
              <font>
                <b/>
                <i val="0"/>
                <color theme="9"/>
              </font>
              <fill>
                <patternFill>
                  <bgColor theme="4"/>
                </patternFill>
              </fill>
            </x14:dxf>
          </x14:cfRule>
          <xm:sqref>M213</xm:sqref>
        </x14:conditionalFormatting>
        <x14:conditionalFormatting xmlns:xm="http://schemas.microsoft.com/office/excel/2006/main">
          <x14:cfRule type="expression" priority="1171" id="{CD1B7252-E970-4C5B-9D94-D5F040746AE0}">
            <xm:f>Sampling!$J$222="Yes"</xm:f>
            <x14:dxf>
              <font>
                <b/>
                <i val="0"/>
                <color theme="9"/>
              </font>
              <fill>
                <patternFill>
                  <bgColor theme="4"/>
                </patternFill>
              </fill>
            </x14:dxf>
          </x14:cfRule>
          <xm:sqref>M214</xm:sqref>
        </x14:conditionalFormatting>
        <x14:conditionalFormatting xmlns:xm="http://schemas.microsoft.com/office/excel/2006/main">
          <x14:cfRule type="expression" priority="1172" id="{517271FC-5761-4762-A464-E515C5DB664D}">
            <xm:f>Sampling!$J$223="Yes"</xm:f>
            <x14:dxf>
              <font>
                <b/>
                <i val="0"/>
                <color theme="9"/>
              </font>
              <fill>
                <patternFill>
                  <bgColor theme="4"/>
                </patternFill>
              </fill>
            </x14:dxf>
          </x14:cfRule>
          <xm:sqref>M215</xm:sqref>
        </x14:conditionalFormatting>
        <x14:conditionalFormatting xmlns:xm="http://schemas.microsoft.com/office/excel/2006/main">
          <x14:cfRule type="expression" priority="1167" id="{58DE3E48-7CCD-4F48-B14D-642E7CE6F430}">
            <xm:f>Sampling!$J$224="Yes"</xm:f>
            <x14:dxf>
              <font>
                <b/>
                <i val="0"/>
                <color theme="9"/>
              </font>
              <fill>
                <patternFill>
                  <bgColor theme="4"/>
                </patternFill>
              </fill>
            </x14:dxf>
          </x14:cfRule>
          <xm:sqref>M216</xm:sqref>
        </x14:conditionalFormatting>
        <x14:conditionalFormatting xmlns:xm="http://schemas.microsoft.com/office/excel/2006/main">
          <x14:cfRule type="expression" priority="1168" id="{E0081945-C143-454A-A89F-6DE35402584F}">
            <xm:f>Sampling!$J$225="Yes"</xm:f>
            <x14:dxf>
              <font>
                <b/>
                <i val="0"/>
                <color theme="9"/>
              </font>
              <fill>
                <patternFill>
                  <bgColor theme="4"/>
                </patternFill>
              </fill>
            </x14:dxf>
          </x14:cfRule>
          <xm:sqref>M217</xm:sqref>
        </x14:conditionalFormatting>
        <x14:conditionalFormatting xmlns:xm="http://schemas.microsoft.com/office/excel/2006/main">
          <x14:cfRule type="expression" priority="1169" id="{E27E5589-7F28-4143-AC4D-97FD8C28FF38}">
            <xm:f>Sampling!$J$226="Yes"</xm:f>
            <x14:dxf>
              <font>
                <b/>
                <i val="0"/>
                <color theme="9"/>
              </font>
              <fill>
                <patternFill>
                  <bgColor theme="4"/>
                </patternFill>
              </fill>
            </x14:dxf>
          </x14:cfRule>
          <xm:sqref>M218</xm:sqref>
        </x14:conditionalFormatting>
        <x14:conditionalFormatting xmlns:xm="http://schemas.microsoft.com/office/excel/2006/main">
          <x14:cfRule type="expression" priority="1164" id="{D3C9C19B-08FF-44D8-9C1A-8C481C775A9C}">
            <xm:f>Sampling!$J$227="Yes"</xm:f>
            <x14:dxf>
              <font>
                <b/>
                <i val="0"/>
                <color theme="9"/>
              </font>
              <fill>
                <patternFill>
                  <bgColor theme="4"/>
                </patternFill>
              </fill>
            </x14:dxf>
          </x14:cfRule>
          <xm:sqref>M219</xm:sqref>
        </x14:conditionalFormatting>
        <x14:conditionalFormatting xmlns:xm="http://schemas.microsoft.com/office/excel/2006/main">
          <x14:cfRule type="expression" priority="1165" id="{3F9389C1-CFD8-430E-BAAC-431C0283BF04}">
            <xm:f>Sampling!$J$228="Yes"</xm:f>
            <x14:dxf>
              <font>
                <b/>
                <i val="0"/>
                <color theme="9"/>
              </font>
              <fill>
                <patternFill>
                  <bgColor theme="4"/>
                </patternFill>
              </fill>
            </x14:dxf>
          </x14:cfRule>
          <xm:sqref>M220</xm:sqref>
        </x14:conditionalFormatting>
        <x14:conditionalFormatting xmlns:xm="http://schemas.microsoft.com/office/excel/2006/main">
          <x14:cfRule type="expression" priority="1166" id="{D449E6C4-9CA8-4673-8EC9-FAAB99EF395D}">
            <xm:f>Sampling!$J$229="Yes"</xm:f>
            <x14:dxf>
              <font>
                <b/>
                <i val="0"/>
                <color theme="9"/>
              </font>
              <fill>
                <patternFill>
                  <bgColor theme="4"/>
                </patternFill>
              </fill>
            </x14:dxf>
          </x14:cfRule>
          <xm:sqref>M221</xm:sqref>
        </x14:conditionalFormatting>
        <x14:conditionalFormatting xmlns:xm="http://schemas.microsoft.com/office/excel/2006/main">
          <x14:cfRule type="expression" priority="1161" id="{3C8EBF53-FE48-41FC-B53D-848367AE3955}">
            <xm:f>Sampling!$J$230="Yes"</xm:f>
            <x14:dxf>
              <font>
                <b/>
                <i val="0"/>
                <color theme="9"/>
              </font>
              <fill>
                <patternFill>
                  <bgColor theme="4"/>
                </patternFill>
              </fill>
            </x14:dxf>
          </x14:cfRule>
          <xm:sqref>M222</xm:sqref>
        </x14:conditionalFormatting>
        <x14:conditionalFormatting xmlns:xm="http://schemas.microsoft.com/office/excel/2006/main">
          <x14:cfRule type="expression" priority="1162" id="{4ED98B9A-D53F-4BB8-ADF6-C719C82F5841}">
            <xm:f>Sampling!$J$231="Yes"</xm:f>
            <x14:dxf>
              <font>
                <b/>
                <i val="0"/>
                <color theme="9"/>
              </font>
              <fill>
                <patternFill>
                  <bgColor theme="4"/>
                </patternFill>
              </fill>
            </x14:dxf>
          </x14:cfRule>
          <xm:sqref>M223</xm:sqref>
        </x14:conditionalFormatting>
        <x14:conditionalFormatting xmlns:xm="http://schemas.microsoft.com/office/excel/2006/main">
          <x14:cfRule type="expression" priority="1163" id="{D5189C1C-D95C-4E48-9F5E-81E1201D46C2}">
            <xm:f>Sampling!$J$232="Yes"</xm:f>
            <x14:dxf>
              <font>
                <b/>
                <i val="0"/>
                <color theme="9"/>
              </font>
              <fill>
                <patternFill>
                  <bgColor theme="4"/>
                </patternFill>
              </fill>
            </x14:dxf>
          </x14:cfRule>
          <xm:sqref>M224</xm:sqref>
        </x14:conditionalFormatting>
        <x14:conditionalFormatting xmlns:xm="http://schemas.microsoft.com/office/excel/2006/main">
          <x14:cfRule type="expression" priority="1158" id="{121F354F-1800-42C4-B11C-87113019FB10}">
            <xm:f>Sampling!$J$233="Yes"</xm:f>
            <x14:dxf>
              <font>
                <b/>
                <i val="0"/>
                <color theme="9"/>
              </font>
              <fill>
                <patternFill>
                  <bgColor theme="4"/>
                </patternFill>
              </fill>
            </x14:dxf>
          </x14:cfRule>
          <xm:sqref>M225</xm:sqref>
        </x14:conditionalFormatting>
        <x14:conditionalFormatting xmlns:xm="http://schemas.microsoft.com/office/excel/2006/main">
          <x14:cfRule type="expression" priority="1159" id="{A08AA3EF-39E7-4F08-86A2-2D4FDD6896FB}">
            <xm:f>Sampling!$J$234="Yes"</xm:f>
            <x14:dxf>
              <font>
                <b/>
                <i val="0"/>
                <color theme="9"/>
              </font>
              <fill>
                <patternFill>
                  <bgColor theme="4"/>
                </patternFill>
              </fill>
            </x14:dxf>
          </x14:cfRule>
          <xm:sqref>M226</xm:sqref>
        </x14:conditionalFormatting>
        <x14:conditionalFormatting xmlns:xm="http://schemas.microsoft.com/office/excel/2006/main">
          <x14:cfRule type="expression" priority="1160" id="{9744F0AD-D915-4E7A-A3DE-91B5600EF063}">
            <xm:f>Sampling!$J$235="Yes"</xm:f>
            <x14:dxf>
              <font>
                <b/>
                <i val="0"/>
                <color theme="9"/>
              </font>
              <fill>
                <patternFill>
                  <bgColor theme="4"/>
                </patternFill>
              </fill>
            </x14:dxf>
          </x14:cfRule>
          <xm:sqref>M227</xm:sqref>
        </x14:conditionalFormatting>
        <x14:conditionalFormatting xmlns:xm="http://schemas.microsoft.com/office/excel/2006/main">
          <x14:cfRule type="expression" priority="1155" id="{DA57AB64-1681-43C3-8D62-27D4CB57CAC6}">
            <xm:f>Sampling!$J$236="Yes"</xm:f>
            <x14:dxf>
              <font>
                <b/>
                <i val="0"/>
                <color theme="9"/>
              </font>
              <fill>
                <patternFill>
                  <bgColor theme="4"/>
                </patternFill>
              </fill>
            </x14:dxf>
          </x14:cfRule>
          <xm:sqref>M228</xm:sqref>
        </x14:conditionalFormatting>
        <x14:conditionalFormatting xmlns:xm="http://schemas.microsoft.com/office/excel/2006/main">
          <x14:cfRule type="expression" priority="1156" id="{8CFB8C7D-643A-4AFC-B18C-347F6B82924A}">
            <xm:f>Sampling!$J$237="Yes"</xm:f>
            <x14:dxf>
              <font>
                <b/>
                <i val="0"/>
                <color theme="9"/>
              </font>
              <fill>
                <patternFill>
                  <bgColor theme="4"/>
                </patternFill>
              </fill>
            </x14:dxf>
          </x14:cfRule>
          <xm:sqref>M229</xm:sqref>
        </x14:conditionalFormatting>
        <x14:conditionalFormatting xmlns:xm="http://schemas.microsoft.com/office/excel/2006/main">
          <x14:cfRule type="expression" priority="1157" id="{65629E6F-BF7A-491B-83CD-B3A6228E75EA}">
            <xm:f>Sampling!$J$238="Yes"</xm:f>
            <x14:dxf>
              <font>
                <b/>
                <i val="0"/>
                <color theme="9"/>
              </font>
              <fill>
                <patternFill>
                  <bgColor theme="4"/>
                </patternFill>
              </fill>
            </x14:dxf>
          </x14:cfRule>
          <xm:sqref>M230</xm:sqref>
        </x14:conditionalFormatting>
        <x14:conditionalFormatting xmlns:xm="http://schemas.microsoft.com/office/excel/2006/main">
          <x14:cfRule type="expression" priority="1152" id="{6CE94B43-0BE7-494B-9EF4-7124215F6E62}">
            <xm:f>Sampling!$J$239="Yes"</xm:f>
            <x14:dxf>
              <font>
                <b/>
                <i val="0"/>
                <color theme="9"/>
              </font>
              <fill>
                <patternFill>
                  <bgColor theme="4"/>
                </patternFill>
              </fill>
            </x14:dxf>
          </x14:cfRule>
          <xm:sqref>M231</xm:sqref>
        </x14:conditionalFormatting>
        <x14:conditionalFormatting xmlns:xm="http://schemas.microsoft.com/office/excel/2006/main">
          <x14:cfRule type="expression" priority="1153" id="{40C3A044-E810-4260-9393-6FA5DDBB70ED}">
            <xm:f>Sampling!$J$240="Yes"</xm:f>
            <x14:dxf>
              <font>
                <b/>
                <i val="0"/>
                <color theme="9"/>
              </font>
              <fill>
                <patternFill>
                  <bgColor theme="4"/>
                </patternFill>
              </fill>
            </x14:dxf>
          </x14:cfRule>
          <xm:sqref>M232</xm:sqref>
        </x14:conditionalFormatting>
        <x14:conditionalFormatting xmlns:xm="http://schemas.microsoft.com/office/excel/2006/main">
          <x14:cfRule type="expression" priority="1154" id="{0B175FFF-7AC7-4C34-AF93-57D662C2BE9C}">
            <xm:f>Sampling!$J$241="Yes"</xm:f>
            <x14:dxf>
              <font>
                <b/>
                <i val="0"/>
                <color theme="9"/>
              </font>
              <fill>
                <patternFill>
                  <bgColor theme="4"/>
                </patternFill>
              </fill>
            </x14:dxf>
          </x14:cfRule>
          <xm:sqref>M233</xm:sqref>
        </x14:conditionalFormatting>
        <x14:conditionalFormatting xmlns:xm="http://schemas.microsoft.com/office/excel/2006/main">
          <x14:cfRule type="expression" priority="1149" id="{857C5DD3-A006-48AC-944C-437DFF612A4A}">
            <xm:f>Sampling!$J$242="Yes"</xm:f>
            <x14:dxf>
              <font>
                <b/>
                <i val="0"/>
                <color theme="9"/>
              </font>
              <fill>
                <patternFill>
                  <bgColor theme="4"/>
                </patternFill>
              </fill>
            </x14:dxf>
          </x14:cfRule>
          <xm:sqref>M234</xm:sqref>
        </x14:conditionalFormatting>
        <x14:conditionalFormatting xmlns:xm="http://schemas.microsoft.com/office/excel/2006/main">
          <x14:cfRule type="expression" priority="1150" id="{8574FFE4-54A9-4D01-8042-0142EEF83E64}">
            <xm:f>Sampling!$J$243="Yes"</xm:f>
            <x14:dxf>
              <font>
                <b/>
                <i val="0"/>
                <color theme="9"/>
              </font>
              <fill>
                <patternFill>
                  <bgColor theme="4"/>
                </patternFill>
              </fill>
            </x14:dxf>
          </x14:cfRule>
          <xm:sqref>M235</xm:sqref>
        </x14:conditionalFormatting>
        <x14:conditionalFormatting xmlns:xm="http://schemas.microsoft.com/office/excel/2006/main">
          <x14:cfRule type="expression" priority="1151" id="{6953F3E0-486A-4E8C-AFB7-E9DBFD4813B0}">
            <xm:f>Sampling!$J$244="Yes"</xm:f>
            <x14:dxf>
              <font>
                <b/>
                <i val="0"/>
                <color theme="9"/>
              </font>
              <fill>
                <patternFill>
                  <bgColor theme="4"/>
                </patternFill>
              </fill>
            </x14:dxf>
          </x14:cfRule>
          <xm:sqref>M236</xm:sqref>
        </x14:conditionalFormatting>
        <x14:conditionalFormatting xmlns:xm="http://schemas.microsoft.com/office/excel/2006/main">
          <x14:cfRule type="expression" priority="1146" id="{04C28943-8CED-4A64-9836-7BE1AA5D58CC}">
            <xm:f>Sampling!$J$245="Yes"</xm:f>
            <x14:dxf>
              <font>
                <b/>
                <i val="0"/>
                <color theme="9"/>
              </font>
              <fill>
                <patternFill>
                  <bgColor theme="4"/>
                </patternFill>
              </fill>
            </x14:dxf>
          </x14:cfRule>
          <xm:sqref>M237</xm:sqref>
        </x14:conditionalFormatting>
        <x14:conditionalFormatting xmlns:xm="http://schemas.microsoft.com/office/excel/2006/main">
          <x14:cfRule type="expression" priority="1147" id="{705A5352-9D49-4DDD-A9D1-831E250B94E8}">
            <xm:f>Sampling!$J$246="Yes"</xm:f>
            <x14:dxf>
              <font>
                <b/>
                <i val="0"/>
                <color theme="9"/>
              </font>
              <fill>
                <patternFill>
                  <bgColor theme="4"/>
                </patternFill>
              </fill>
            </x14:dxf>
          </x14:cfRule>
          <xm:sqref>M238</xm:sqref>
        </x14:conditionalFormatting>
        <x14:conditionalFormatting xmlns:xm="http://schemas.microsoft.com/office/excel/2006/main">
          <x14:cfRule type="expression" priority="1148" id="{327220B5-C694-4289-B033-419DFED027B5}">
            <xm:f>Sampling!$J$247="Yes"</xm:f>
            <x14:dxf>
              <font>
                <b/>
                <i val="0"/>
                <color theme="9"/>
              </font>
              <fill>
                <patternFill>
                  <bgColor theme="4"/>
                </patternFill>
              </fill>
            </x14:dxf>
          </x14:cfRule>
          <xm:sqref>M239</xm:sqref>
        </x14:conditionalFormatting>
        <x14:conditionalFormatting xmlns:xm="http://schemas.microsoft.com/office/excel/2006/main">
          <x14:cfRule type="expression" priority="993" id="{0CD34341-18C5-41F1-8574-12A2D544A532}">
            <xm:f>Sampling!$J$248="Yes"</xm:f>
            <x14:dxf>
              <font>
                <b/>
                <i val="0"/>
                <color theme="9"/>
              </font>
              <fill>
                <patternFill>
                  <bgColor theme="4"/>
                </patternFill>
              </fill>
            </x14:dxf>
          </x14:cfRule>
          <xm:sqref>M240</xm:sqref>
        </x14:conditionalFormatting>
        <x14:conditionalFormatting xmlns:xm="http://schemas.microsoft.com/office/excel/2006/main">
          <x14:cfRule type="expression" priority="994" id="{2B72AFD4-8B08-4F7B-A035-26019AA763BD}">
            <xm:f>Sampling!$J$249="Yes"</xm:f>
            <x14:dxf>
              <font>
                <b/>
                <i val="0"/>
                <color theme="9"/>
              </font>
              <fill>
                <patternFill>
                  <bgColor theme="4"/>
                </patternFill>
              </fill>
            </x14:dxf>
          </x14:cfRule>
          <xm:sqref>M241</xm:sqref>
        </x14:conditionalFormatting>
        <x14:conditionalFormatting xmlns:xm="http://schemas.microsoft.com/office/excel/2006/main">
          <x14:cfRule type="expression" priority="995" id="{7AE110A1-74F4-48F4-B722-C6CCFA7FE85B}">
            <xm:f>Sampling!$J$250="Yes"</xm:f>
            <x14:dxf>
              <font>
                <b/>
                <i val="0"/>
                <color theme="9"/>
              </font>
              <fill>
                <patternFill>
                  <bgColor theme="4"/>
                </patternFill>
              </fill>
            </x14:dxf>
          </x14:cfRule>
          <xm:sqref>M242</xm:sqref>
        </x14:conditionalFormatting>
        <x14:conditionalFormatting xmlns:xm="http://schemas.microsoft.com/office/excel/2006/main">
          <x14:cfRule type="expression" priority="990" id="{C6283686-40AB-451F-AD12-5BF0EF5C6233}">
            <xm:f>Sampling!$J$251="Yes"</xm:f>
            <x14:dxf>
              <font>
                <b/>
                <i val="0"/>
                <color theme="9"/>
              </font>
              <fill>
                <patternFill>
                  <bgColor theme="4"/>
                </patternFill>
              </fill>
            </x14:dxf>
          </x14:cfRule>
          <xm:sqref>M243</xm:sqref>
        </x14:conditionalFormatting>
        <x14:conditionalFormatting xmlns:xm="http://schemas.microsoft.com/office/excel/2006/main">
          <x14:cfRule type="expression" priority="991" id="{03C24F0D-8247-4585-B713-6E7B8149AF9F}">
            <xm:f>Sampling!$J$252="Yes"</xm:f>
            <x14:dxf>
              <font>
                <b/>
                <i val="0"/>
                <color theme="9"/>
              </font>
              <fill>
                <patternFill>
                  <bgColor theme="4"/>
                </patternFill>
              </fill>
            </x14:dxf>
          </x14:cfRule>
          <xm:sqref>M244</xm:sqref>
        </x14:conditionalFormatting>
        <x14:conditionalFormatting xmlns:xm="http://schemas.microsoft.com/office/excel/2006/main">
          <x14:cfRule type="expression" priority="992" id="{E546D6CE-C9B5-4AED-9243-3BFACAA59BD8}">
            <xm:f>Sampling!$J$253="Yes"</xm:f>
            <x14:dxf>
              <font>
                <b/>
                <i val="0"/>
                <color theme="9"/>
              </font>
              <fill>
                <patternFill>
                  <bgColor theme="4"/>
                </patternFill>
              </fill>
            </x14:dxf>
          </x14:cfRule>
          <xm:sqref>M245</xm:sqref>
        </x14:conditionalFormatting>
        <x14:conditionalFormatting xmlns:xm="http://schemas.microsoft.com/office/excel/2006/main">
          <x14:cfRule type="expression" priority="987" id="{2808DA1B-F67A-4ED7-8503-20DD9DC839DC}">
            <xm:f>Sampling!$J$254="Yes"</xm:f>
            <x14:dxf>
              <font>
                <b/>
                <i val="0"/>
                <color theme="9"/>
              </font>
              <fill>
                <patternFill>
                  <bgColor theme="4"/>
                </patternFill>
              </fill>
            </x14:dxf>
          </x14:cfRule>
          <xm:sqref>M246</xm:sqref>
        </x14:conditionalFormatting>
        <x14:conditionalFormatting xmlns:xm="http://schemas.microsoft.com/office/excel/2006/main">
          <x14:cfRule type="expression" priority="988" id="{4585F27C-DF55-405B-B6CE-68AA72F8CEC8}">
            <xm:f>Sampling!$J$255="Yes"</xm:f>
            <x14:dxf>
              <font>
                <b/>
                <i val="0"/>
                <color theme="9"/>
              </font>
              <fill>
                <patternFill>
                  <bgColor theme="4"/>
                </patternFill>
              </fill>
            </x14:dxf>
          </x14:cfRule>
          <xm:sqref>M247</xm:sqref>
        </x14:conditionalFormatting>
        <x14:conditionalFormatting xmlns:xm="http://schemas.microsoft.com/office/excel/2006/main">
          <x14:cfRule type="expression" priority="989" id="{E10A9704-0446-4793-AB9B-310DD5A248F9}">
            <xm:f>Sampling!$J$256="Yes"</xm:f>
            <x14:dxf>
              <font>
                <b/>
                <i val="0"/>
                <color theme="9"/>
              </font>
              <fill>
                <patternFill>
                  <bgColor theme="4"/>
                </patternFill>
              </fill>
            </x14:dxf>
          </x14:cfRule>
          <xm:sqref>M248</xm:sqref>
        </x14:conditionalFormatting>
        <x14:conditionalFormatting xmlns:xm="http://schemas.microsoft.com/office/excel/2006/main">
          <x14:cfRule type="expression" priority="984" id="{721D609E-85C6-4E5D-B971-D5C9A0CBCEC2}">
            <xm:f>Sampling!$J$257="Yes"</xm:f>
            <x14:dxf>
              <font>
                <b/>
                <i val="0"/>
                <color theme="9"/>
              </font>
              <fill>
                <patternFill>
                  <bgColor theme="4"/>
                </patternFill>
              </fill>
            </x14:dxf>
          </x14:cfRule>
          <xm:sqref>M249</xm:sqref>
        </x14:conditionalFormatting>
        <x14:conditionalFormatting xmlns:xm="http://schemas.microsoft.com/office/excel/2006/main">
          <x14:cfRule type="expression" priority="985" id="{63AF169F-A9A5-4FE1-A0FD-2CFDFA8EA5D5}">
            <xm:f>Sampling!$J$258="Yes"</xm:f>
            <x14:dxf>
              <font>
                <b/>
                <i val="0"/>
                <color theme="9"/>
              </font>
              <fill>
                <patternFill>
                  <bgColor theme="4"/>
                </patternFill>
              </fill>
            </x14:dxf>
          </x14:cfRule>
          <xm:sqref>M250</xm:sqref>
        </x14:conditionalFormatting>
        <x14:conditionalFormatting xmlns:xm="http://schemas.microsoft.com/office/excel/2006/main">
          <x14:cfRule type="expression" priority="986" id="{18087CC1-0E8E-44A1-8BF5-5465B700558D}">
            <xm:f>Sampling!$J$259="Yes"</xm:f>
            <x14:dxf>
              <font>
                <b/>
                <i val="0"/>
                <color theme="9"/>
              </font>
              <fill>
                <patternFill>
                  <bgColor theme="4"/>
                </patternFill>
              </fill>
            </x14:dxf>
          </x14:cfRule>
          <xm:sqref>M251</xm:sqref>
        </x14:conditionalFormatting>
        <x14:conditionalFormatting xmlns:xm="http://schemas.microsoft.com/office/excel/2006/main">
          <x14:cfRule type="expression" priority="981" id="{0C9D3D82-F121-41A5-B724-19069DD2671D}">
            <xm:f>Sampling!$J$260="Yes"</xm:f>
            <x14:dxf>
              <font>
                <b/>
                <i val="0"/>
                <color theme="9"/>
              </font>
              <fill>
                <patternFill>
                  <bgColor theme="4"/>
                </patternFill>
              </fill>
            </x14:dxf>
          </x14:cfRule>
          <xm:sqref>M252</xm:sqref>
        </x14:conditionalFormatting>
        <x14:conditionalFormatting xmlns:xm="http://schemas.microsoft.com/office/excel/2006/main">
          <x14:cfRule type="expression" priority="982" id="{A562A8C5-E8E9-4DDA-8A45-BCA9040AE0C3}">
            <xm:f>Sampling!$J$261="Yes"</xm:f>
            <x14:dxf>
              <font>
                <b/>
                <i val="0"/>
                <color theme="9"/>
              </font>
              <fill>
                <patternFill>
                  <bgColor theme="4"/>
                </patternFill>
              </fill>
            </x14:dxf>
          </x14:cfRule>
          <xm:sqref>M253</xm:sqref>
        </x14:conditionalFormatting>
        <x14:conditionalFormatting xmlns:xm="http://schemas.microsoft.com/office/excel/2006/main">
          <x14:cfRule type="expression" priority="983" id="{CF48203F-6B07-46AE-AD4F-40B58A5E53BC}">
            <xm:f>Sampling!$J$262="Yes"</xm:f>
            <x14:dxf>
              <font>
                <b/>
                <i val="0"/>
                <color theme="9"/>
              </font>
              <fill>
                <patternFill>
                  <bgColor theme="4"/>
                </patternFill>
              </fill>
            </x14:dxf>
          </x14:cfRule>
          <xm:sqref>M254</xm:sqref>
        </x14:conditionalFormatting>
        <x14:conditionalFormatting xmlns:xm="http://schemas.microsoft.com/office/excel/2006/main">
          <x14:cfRule type="expression" priority="978" id="{B81F2283-2133-40B5-8F5C-42DA03725306}">
            <xm:f>Sampling!$J$263="Yes"</xm:f>
            <x14:dxf>
              <font>
                <b/>
                <i val="0"/>
                <color theme="9"/>
              </font>
              <fill>
                <patternFill>
                  <bgColor theme="4"/>
                </patternFill>
              </fill>
            </x14:dxf>
          </x14:cfRule>
          <xm:sqref>M255</xm:sqref>
        </x14:conditionalFormatting>
        <x14:conditionalFormatting xmlns:xm="http://schemas.microsoft.com/office/excel/2006/main">
          <x14:cfRule type="expression" priority="979" id="{6F357D42-DD86-4D31-AA11-CB955315F62F}">
            <xm:f>Sampling!$J$264="Yes"</xm:f>
            <x14:dxf>
              <font>
                <b/>
                <i val="0"/>
                <color theme="9"/>
              </font>
              <fill>
                <patternFill>
                  <bgColor theme="4"/>
                </patternFill>
              </fill>
            </x14:dxf>
          </x14:cfRule>
          <xm:sqref>M256</xm:sqref>
        </x14:conditionalFormatting>
        <x14:conditionalFormatting xmlns:xm="http://schemas.microsoft.com/office/excel/2006/main">
          <x14:cfRule type="expression" priority="980" id="{A63EB1BE-4569-499A-807E-17A786FE0179}">
            <xm:f>Sampling!$J$265="Yes"</xm:f>
            <x14:dxf>
              <font>
                <b/>
                <i val="0"/>
                <color theme="9"/>
              </font>
              <fill>
                <patternFill>
                  <bgColor theme="4"/>
                </patternFill>
              </fill>
            </x14:dxf>
          </x14:cfRule>
          <xm:sqref>M257</xm:sqref>
        </x14:conditionalFormatting>
        <x14:conditionalFormatting xmlns:xm="http://schemas.microsoft.com/office/excel/2006/main">
          <x14:cfRule type="expression" priority="975" id="{E0AEDAD5-85BD-4ABE-8A28-8B5E7DE6DB9C}">
            <xm:f>Sampling!$J$266="Yes"</xm:f>
            <x14:dxf>
              <font>
                <b/>
                <i val="0"/>
                <color theme="9"/>
              </font>
              <fill>
                <patternFill>
                  <bgColor theme="4"/>
                </patternFill>
              </fill>
            </x14:dxf>
          </x14:cfRule>
          <xm:sqref>M258</xm:sqref>
        </x14:conditionalFormatting>
        <x14:conditionalFormatting xmlns:xm="http://schemas.microsoft.com/office/excel/2006/main">
          <x14:cfRule type="expression" priority="976" id="{3E598E86-E8DC-4A5A-AB1F-FE5FA97D0787}">
            <xm:f>Sampling!$J$267="Yes"</xm:f>
            <x14:dxf>
              <font>
                <b/>
                <i val="0"/>
                <color theme="9"/>
              </font>
              <fill>
                <patternFill>
                  <bgColor theme="4"/>
                </patternFill>
              </fill>
            </x14:dxf>
          </x14:cfRule>
          <xm:sqref>M259</xm:sqref>
        </x14:conditionalFormatting>
        <x14:conditionalFormatting xmlns:xm="http://schemas.microsoft.com/office/excel/2006/main">
          <x14:cfRule type="expression" priority="977" id="{BC81B2D7-1866-4DA1-BF9B-49939F84EFAB}">
            <xm:f>Sampling!$J$268="Yes"</xm:f>
            <x14:dxf>
              <font>
                <b/>
                <i val="0"/>
                <color theme="9"/>
              </font>
              <fill>
                <patternFill>
                  <bgColor theme="4"/>
                </patternFill>
              </fill>
            </x14:dxf>
          </x14:cfRule>
          <xm:sqref>M260</xm:sqref>
        </x14:conditionalFormatting>
        <x14:conditionalFormatting xmlns:xm="http://schemas.microsoft.com/office/excel/2006/main">
          <x14:cfRule type="expression" priority="972" id="{874F9FA5-0C10-499E-8E69-A26EC281FCC8}">
            <xm:f>Sampling!$J$269="Yes"</xm:f>
            <x14:dxf>
              <font>
                <b/>
                <i val="0"/>
                <color theme="9"/>
              </font>
              <fill>
                <patternFill>
                  <bgColor theme="4"/>
                </patternFill>
              </fill>
            </x14:dxf>
          </x14:cfRule>
          <xm:sqref>M261</xm:sqref>
        </x14:conditionalFormatting>
        <x14:conditionalFormatting xmlns:xm="http://schemas.microsoft.com/office/excel/2006/main">
          <x14:cfRule type="expression" priority="973" id="{1AEF2289-D919-4386-88FA-DC0258A5BAE6}">
            <xm:f>Sampling!$J$270="Yes"</xm:f>
            <x14:dxf>
              <font>
                <b/>
                <i val="0"/>
                <color theme="9"/>
              </font>
              <fill>
                <patternFill>
                  <bgColor theme="4"/>
                </patternFill>
              </fill>
            </x14:dxf>
          </x14:cfRule>
          <xm:sqref>M262</xm:sqref>
        </x14:conditionalFormatting>
        <x14:conditionalFormatting xmlns:xm="http://schemas.microsoft.com/office/excel/2006/main">
          <x14:cfRule type="expression" priority="974" id="{6CDDB03B-39B1-4317-ADBA-94CEE67E9323}">
            <xm:f>Sampling!$J$271="Yes"</xm:f>
            <x14:dxf>
              <font>
                <b/>
                <i val="0"/>
                <color theme="9"/>
              </font>
              <fill>
                <patternFill>
                  <bgColor theme="4"/>
                </patternFill>
              </fill>
            </x14:dxf>
          </x14:cfRule>
          <xm:sqref>M263</xm:sqref>
        </x14:conditionalFormatting>
        <x14:conditionalFormatting xmlns:xm="http://schemas.microsoft.com/office/excel/2006/main">
          <x14:cfRule type="expression" priority="969" id="{FF46BA4B-849A-4EA5-8E56-D14FFD26388F}">
            <xm:f>Sampling!$J$272="Yes"</xm:f>
            <x14:dxf>
              <font>
                <b/>
                <i val="0"/>
                <color theme="9"/>
              </font>
              <fill>
                <patternFill>
                  <bgColor theme="4"/>
                </patternFill>
              </fill>
            </x14:dxf>
          </x14:cfRule>
          <xm:sqref>M264</xm:sqref>
        </x14:conditionalFormatting>
        <x14:conditionalFormatting xmlns:xm="http://schemas.microsoft.com/office/excel/2006/main">
          <x14:cfRule type="expression" priority="970" id="{C7A6A2E6-E501-4C14-BF55-B69752F31A26}">
            <xm:f>Sampling!$J$273="Yes"</xm:f>
            <x14:dxf>
              <font>
                <b/>
                <i val="0"/>
                <color theme="9"/>
              </font>
              <fill>
                <patternFill>
                  <bgColor theme="4"/>
                </patternFill>
              </fill>
            </x14:dxf>
          </x14:cfRule>
          <xm:sqref>M265</xm:sqref>
        </x14:conditionalFormatting>
        <x14:conditionalFormatting xmlns:xm="http://schemas.microsoft.com/office/excel/2006/main">
          <x14:cfRule type="expression" priority="971" id="{EEF0D2ED-0978-4A14-89B6-9CC20A49E6B3}">
            <xm:f>Sampling!$J$274="Yes"</xm:f>
            <x14:dxf>
              <font>
                <b/>
                <i val="0"/>
                <color theme="9"/>
              </font>
              <fill>
                <patternFill>
                  <bgColor theme="4"/>
                </patternFill>
              </fill>
            </x14:dxf>
          </x14:cfRule>
          <xm:sqref>M266</xm:sqref>
        </x14:conditionalFormatting>
        <x14:conditionalFormatting xmlns:xm="http://schemas.microsoft.com/office/excel/2006/main">
          <x14:cfRule type="expression" priority="966" id="{AF5CE336-435B-4400-9916-46FD6571AE94}">
            <xm:f>Sampling!$J$275="Yes"</xm:f>
            <x14:dxf>
              <font>
                <b/>
                <i val="0"/>
                <color theme="9"/>
              </font>
              <fill>
                <patternFill>
                  <bgColor theme="4"/>
                </patternFill>
              </fill>
            </x14:dxf>
          </x14:cfRule>
          <xm:sqref>M267</xm:sqref>
        </x14:conditionalFormatting>
        <x14:conditionalFormatting xmlns:xm="http://schemas.microsoft.com/office/excel/2006/main">
          <x14:cfRule type="expression" priority="967" id="{7E9A3DD0-5A81-439A-AD56-5B7CBE53E9F0}">
            <xm:f>Sampling!$J$276="Yes"</xm:f>
            <x14:dxf>
              <font>
                <b/>
                <i val="0"/>
                <color theme="9"/>
              </font>
              <fill>
                <patternFill>
                  <bgColor theme="4"/>
                </patternFill>
              </fill>
            </x14:dxf>
          </x14:cfRule>
          <xm:sqref>M268</xm:sqref>
        </x14:conditionalFormatting>
        <x14:conditionalFormatting xmlns:xm="http://schemas.microsoft.com/office/excel/2006/main">
          <x14:cfRule type="expression" priority="968" id="{6259A856-F4B9-4CA4-8D4B-E48F8F743CEF}">
            <xm:f>Sampling!$J$277="Yes"</xm:f>
            <x14:dxf>
              <font>
                <b/>
                <i val="0"/>
                <color theme="9"/>
              </font>
              <fill>
                <patternFill>
                  <bgColor theme="4"/>
                </patternFill>
              </fill>
            </x14:dxf>
          </x14:cfRule>
          <xm:sqref>M269</xm:sqref>
        </x14:conditionalFormatting>
        <x14:conditionalFormatting xmlns:xm="http://schemas.microsoft.com/office/excel/2006/main">
          <x14:cfRule type="expression" priority="804" id="{F5EF93C2-3FF6-48E4-ADED-76C59E566428}">
            <xm:f>Sampling!$J$278="Yes"</xm:f>
            <x14:dxf>
              <font>
                <b/>
                <i val="0"/>
                <color theme="9"/>
              </font>
              <fill>
                <patternFill>
                  <bgColor theme="4"/>
                </patternFill>
              </fill>
            </x14:dxf>
          </x14:cfRule>
          <xm:sqref>M270</xm:sqref>
        </x14:conditionalFormatting>
        <x14:conditionalFormatting xmlns:xm="http://schemas.microsoft.com/office/excel/2006/main">
          <x14:cfRule type="expression" priority="805" id="{7DCAC809-CD96-4B36-91EC-5C423DD94727}">
            <xm:f>Sampling!$J$279="Yes"</xm:f>
            <x14:dxf>
              <font>
                <b/>
                <i val="0"/>
                <color theme="9"/>
              </font>
              <fill>
                <patternFill>
                  <bgColor theme="4"/>
                </patternFill>
              </fill>
            </x14:dxf>
          </x14:cfRule>
          <xm:sqref>M271</xm:sqref>
        </x14:conditionalFormatting>
        <x14:conditionalFormatting xmlns:xm="http://schemas.microsoft.com/office/excel/2006/main">
          <x14:cfRule type="expression" priority="806" id="{21EBE6FF-CDCF-40B7-9041-0B0845F8FE3A}">
            <xm:f>Sampling!$J$280="Yes"</xm:f>
            <x14:dxf>
              <font>
                <b/>
                <i val="0"/>
                <color theme="9"/>
              </font>
              <fill>
                <patternFill>
                  <bgColor theme="4"/>
                </patternFill>
              </fill>
            </x14:dxf>
          </x14:cfRule>
          <xm:sqref>M272</xm:sqref>
        </x14:conditionalFormatting>
        <x14:conditionalFormatting xmlns:xm="http://schemas.microsoft.com/office/excel/2006/main">
          <x14:cfRule type="expression" priority="801" id="{B4C05AAE-E3EF-4CEC-B1E2-6AC04CE6BF59}">
            <xm:f>Sampling!$J$281="Yes"</xm:f>
            <x14:dxf>
              <font>
                <b/>
                <i val="0"/>
                <color theme="9"/>
              </font>
              <fill>
                <patternFill>
                  <bgColor theme="4"/>
                </patternFill>
              </fill>
            </x14:dxf>
          </x14:cfRule>
          <xm:sqref>M273</xm:sqref>
        </x14:conditionalFormatting>
        <x14:conditionalFormatting xmlns:xm="http://schemas.microsoft.com/office/excel/2006/main">
          <x14:cfRule type="expression" priority="802" id="{08D117F8-FCA5-4956-B8B2-79606ADD0B3B}">
            <xm:f>Sampling!$J$282="Yes"</xm:f>
            <x14:dxf>
              <font>
                <b/>
                <i val="0"/>
                <color theme="9"/>
              </font>
              <fill>
                <patternFill>
                  <bgColor theme="4"/>
                </patternFill>
              </fill>
            </x14:dxf>
          </x14:cfRule>
          <xm:sqref>M274</xm:sqref>
        </x14:conditionalFormatting>
        <x14:conditionalFormatting xmlns:xm="http://schemas.microsoft.com/office/excel/2006/main">
          <x14:cfRule type="expression" priority="803" id="{09B0EFA8-6B40-48E6-9009-4B856CD162BA}">
            <xm:f>Sampling!$J$283="Yes"</xm:f>
            <x14:dxf>
              <font>
                <b/>
                <i val="0"/>
                <color theme="9"/>
              </font>
              <fill>
                <patternFill>
                  <bgColor theme="4"/>
                </patternFill>
              </fill>
            </x14:dxf>
          </x14:cfRule>
          <xm:sqref>M275</xm:sqref>
        </x14:conditionalFormatting>
        <x14:conditionalFormatting xmlns:xm="http://schemas.microsoft.com/office/excel/2006/main">
          <x14:cfRule type="expression" priority="798" id="{37551A58-89F0-4D3F-BACB-791810D97A22}">
            <xm:f>Sampling!$J$284="Yes"</xm:f>
            <x14:dxf>
              <font>
                <b/>
                <i val="0"/>
                <color theme="9"/>
              </font>
              <fill>
                <patternFill>
                  <bgColor theme="4"/>
                </patternFill>
              </fill>
            </x14:dxf>
          </x14:cfRule>
          <xm:sqref>M276</xm:sqref>
        </x14:conditionalFormatting>
        <x14:conditionalFormatting xmlns:xm="http://schemas.microsoft.com/office/excel/2006/main">
          <x14:cfRule type="expression" priority="799" id="{F9127849-EDC6-4996-889D-368D1785D91F}">
            <xm:f>Sampling!$J$285="Yes"</xm:f>
            <x14:dxf>
              <font>
                <b/>
                <i val="0"/>
                <color theme="9"/>
              </font>
              <fill>
                <patternFill>
                  <bgColor theme="4"/>
                </patternFill>
              </fill>
            </x14:dxf>
          </x14:cfRule>
          <xm:sqref>M277</xm:sqref>
        </x14:conditionalFormatting>
        <x14:conditionalFormatting xmlns:xm="http://schemas.microsoft.com/office/excel/2006/main">
          <x14:cfRule type="expression" priority="800" id="{8FE4AAAD-A28B-4354-BE4B-2FD0D716950A}">
            <xm:f>Sampling!$J$286="Yes"</xm:f>
            <x14:dxf>
              <font>
                <b/>
                <i val="0"/>
                <color theme="9"/>
              </font>
              <fill>
                <patternFill>
                  <bgColor theme="4"/>
                </patternFill>
              </fill>
            </x14:dxf>
          </x14:cfRule>
          <xm:sqref>M278</xm:sqref>
        </x14:conditionalFormatting>
        <x14:conditionalFormatting xmlns:xm="http://schemas.microsoft.com/office/excel/2006/main">
          <x14:cfRule type="expression" priority="795" id="{345D672B-2F0C-438E-A35D-10114D4EE00F}">
            <xm:f>Sampling!$J$287="Yes"</xm:f>
            <x14:dxf>
              <font>
                <b/>
                <i val="0"/>
                <color theme="9"/>
              </font>
              <fill>
                <patternFill>
                  <bgColor theme="4"/>
                </patternFill>
              </fill>
            </x14:dxf>
          </x14:cfRule>
          <xm:sqref>M279</xm:sqref>
        </x14:conditionalFormatting>
        <x14:conditionalFormatting xmlns:xm="http://schemas.microsoft.com/office/excel/2006/main">
          <x14:cfRule type="expression" priority="796" id="{05DED50D-C6F5-4ED6-8A0A-2B3EA02F7CEB}">
            <xm:f>Sampling!$J$288="Yes"</xm:f>
            <x14:dxf>
              <font>
                <b/>
                <i val="0"/>
                <color theme="9"/>
              </font>
              <fill>
                <patternFill>
                  <bgColor theme="4"/>
                </patternFill>
              </fill>
            </x14:dxf>
          </x14:cfRule>
          <xm:sqref>M280</xm:sqref>
        </x14:conditionalFormatting>
        <x14:conditionalFormatting xmlns:xm="http://schemas.microsoft.com/office/excel/2006/main">
          <x14:cfRule type="expression" priority="797" id="{8AC4D2B5-6C5A-4191-A871-34EF449722FC}">
            <xm:f>Sampling!$J$289="Yes"</xm:f>
            <x14:dxf>
              <font>
                <b/>
                <i val="0"/>
                <color theme="9"/>
              </font>
              <fill>
                <patternFill>
                  <bgColor theme="4"/>
                </patternFill>
              </fill>
            </x14:dxf>
          </x14:cfRule>
          <xm:sqref>M281</xm:sqref>
        </x14:conditionalFormatting>
        <x14:conditionalFormatting xmlns:xm="http://schemas.microsoft.com/office/excel/2006/main">
          <x14:cfRule type="expression" priority="792" id="{FA254EBB-2DA7-42B9-9785-482E9B5C6F42}">
            <xm:f>Sampling!$J$290="Yes"</xm:f>
            <x14:dxf>
              <font>
                <b/>
                <i val="0"/>
                <color theme="9"/>
              </font>
              <fill>
                <patternFill>
                  <bgColor theme="4"/>
                </patternFill>
              </fill>
            </x14:dxf>
          </x14:cfRule>
          <xm:sqref>M282</xm:sqref>
        </x14:conditionalFormatting>
        <x14:conditionalFormatting xmlns:xm="http://schemas.microsoft.com/office/excel/2006/main">
          <x14:cfRule type="expression" priority="793" id="{FC6F6945-A457-4A2E-B131-0C94EF4E4D9A}">
            <xm:f>Sampling!$J$291="Yes"</xm:f>
            <x14:dxf>
              <font>
                <b/>
                <i val="0"/>
                <color theme="9"/>
              </font>
              <fill>
                <patternFill>
                  <bgColor theme="4"/>
                </patternFill>
              </fill>
            </x14:dxf>
          </x14:cfRule>
          <xm:sqref>M283</xm:sqref>
        </x14:conditionalFormatting>
        <x14:conditionalFormatting xmlns:xm="http://schemas.microsoft.com/office/excel/2006/main">
          <x14:cfRule type="expression" priority="794" id="{6C06E510-D18E-4065-968B-72F4D9C5CD32}">
            <xm:f>Sampling!$J$292="Yes"</xm:f>
            <x14:dxf>
              <font>
                <b/>
                <i val="0"/>
                <color theme="9"/>
              </font>
              <fill>
                <patternFill>
                  <bgColor theme="4"/>
                </patternFill>
              </fill>
            </x14:dxf>
          </x14:cfRule>
          <xm:sqref>M284</xm:sqref>
        </x14:conditionalFormatting>
        <x14:conditionalFormatting xmlns:xm="http://schemas.microsoft.com/office/excel/2006/main">
          <x14:cfRule type="expression" priority="789" id="{CF2853CE-B12D-416B-9BD3-F2F35C6C7725}">
            <xm:f>Sampling!$J$293="Yes"</xm:f>
            <x14:dxf>
              <font>
                <b/>
                <i val="0"/>
                <color theme="9"/>
              </font>
              <fill>
                <patternFill>
                  <bgColor theme="4"/>
                </patternFill>
              </fill>
            </x14:dxf>
          </x14:cfRule>
          <xm:sqref>M285</xm:sqref>
        </x14:conditionalFormatting>
        <x14:conditionalFormatting xmlns:xm="http://schemas.microsoft.com/office/excel/2006/main">
          <x14:cfRule type="expression" priority="790" id="{9E132CF9-341E-4B97-A2AE-C4D183ED46BF}">
            <xm:f>Sampling!$J$294="Yes"</xm:f>
            <x14:dxf>
              <font>
                <b/>
                <i val="0"/>
                <color theme="9"/>
              </font>
              <fill>
                <patternFill>
                  <bgColor theme="4"/>
                </patternFill>
              </fill>
            </x14:dxf>
          </x14:cfRule>
          <xm:sqref>M286</xm:sqref>
        </x14:conditionalFormatting>
        <x14:conditionalFormatting xmlns:xm="http://schemas.microsoft.com/office/excel/2006/main">
          <x14:cfRule type="expression" priority="791" id="{42848E4B-F550-4DD1-B6D7-74E87E697158}">
            <xm:f>Sampling!$J$295="Yes"</xm:f>
            <x14:dxf>
              <font>
                <b/>
                <i val="0"/>
                <color theme="9"/>
              </font>
              <fill>
                <patternFill>
                  <bgColor theme="4"/>
                </patternFill>
              </fill>
            </x14:dxf>
          </x14:cfRule>
          <xm:sqref>M287</xm:sqref>
        </x14:conditionalFormatting>
        <x14:conditionalFormatting xmlns:xm="http://schemas.microsoft.com/office/excel/2006/main">
          <x14:cfRule type="expression" priority="786" id="{468DC1CD-7E7B-48A2-ABAB-879871E174EC}">
            <xm:f>Sampling!$J$296="Yes"</xm:f>
            <x14:dxf>
              <font>
                <b/>
                <i val="0"/>
                <color theme="9"/>
              </font>
              <fill>
                <patternFill>
                  <bgColor theme="4"/>
                </patternFill>
              </fill>
            </x14:dxf>
          </x14:cfRule>
          <xm:sqref>M288</xm:sqref>
        </x14:conditionalFormatting>
        <x14:conditionalFormatting xmlns:xm="http://schemas.microsoft.com/office/excel/2006/main">
          <x14:cfRule type="expression" priority="787" id="{D0719343-CEAA-4055-868B-312B61D36E5C}">
            <xm:f>Sampling!$J$297="Yes"</xm:f>
            <x14:dxf>
              <font>
                <b/>
                <i val="0"/>
                <color theme="9"/>
              </font>
              <fill>
                <patternFill>
                  <bgColor theme="4"/>
                </patternFill>
              </fill>
            </x14:dxf>
          </x14:cfRule>
          <xm:sqref>M289</xm:sqref>
        </x14:conditionalFormatting>
        <x14:conditionalFormatting xmlns:xm="http://schemas.microsoft.com/office/excel/2006/main">
          <x14:cfRule type="expression" priority="788" id="{DA1FA44A-8F71-4A92-99DE-9E45BC47BA82}">
            <xm:f>Sampling!$J$298="Yes"</xm:f>
            <x14:dxf>
              <font>
                <b/>
                <i val="0"/>
                <color theme="9"/>
              </font>
              <fill>
                <patternFill>
                  <bgColor theme="4"/>
                </patternFill>
              </fill>
            </x14:dxf>
          </x14:cfRule>
          <xm:sqref>M290</xm:sqref>
        </x14:conditionalFormatting>
        <x14:conditionalFormatting xmlns:xm="http://schemas.microsoft.com/office/excel/2006/main">
          <x14:cfRule type="expression" priority="783" id="{FDA7E04D-2707-4B78-896E-6EB2BB8C9241}">
            <xm:f>Sampling!$J$299="Yes"</xm:f>
            <x14:dxf>
              <font>
                <b/>
                <i val="0"/>
                <color theme="9"/>
              </font>
              <fill>
                <patternFill>
                  <bgColor theme="4"/>
                </patternFill>
              </fill>
            </x14:dxf>
          </x14:cfRule>
          <xm:sqref>M291</xm:sqref>
        </x14:conditionalFormatting>
        <x14:conditionalFormatting xmlns:xm="http://schemas.microsoft.com/office/excel/2006/main">
          <x14:cfRule type="expression" priority="784" id="{342BDA1F-387B-4ACB-95C7-F7239B93ACD0}">
            <xm:f>Sampling!$J$300="Yes"</xm:f>
            <x14:dxf>
              <font>
                <b/>
                <i val="0"/>
                <color theme="9"/>
              </font>
              <fill>
                <patternFill>
                  <bgColor theme="4"/>
                </patternFill>
              </fill>
            </x14:dxf>
          </x14:cfRule>
          <xm:sqref>M292</xm:sqref>
        </x14:conditionalFormatting>
        <x14:conditionalFormatting xmlns:xm="http://schemas.microsoft.com/office/excel/2006/main">
          <x14:cfRule type="expression" priority="785" id="{A512030F-5A66-4CAB-9068-46FD4CE697F6}">
            <xm:f>Sampling!$J$301="Yes"</xm:f>
            <x14:dxf>
              <font>
                <b/>
                <i val="0"/>
                <color theme="9"/>
              </font>
              <fill>
                <patternFill>
                  <bgColor theme="4"/>
                </patternFill>
              </fill>
            </x14:dxf>
          </x14:cfRule>
          <xm:sqref>M293</xm:sqref>
        </x14:conditionalFormatting>
        <x14:conditionalFormatting xmlns:xm="http://schemas.microsoft.com/office/excel/2006/main">
          <x14:cfRule type="expression" priority="780" id="{0DACA59D-BA3D-477C-A26E-9B9FE4FCB3D1}">
            <xm:f>Sampling!$J$302="Yes"</xm:f>
            <x14:dxf>
              <font>
                <b/>
                <i val="0"/>
                <color theme="9"/>
              </font>
              <fill>
                <patternFill>
                  <bgColor theme="4"/>
                </patternFill>
              </fill>
            </x14:dxf>
          </x14:cfRule>
          <xm:sqref>M294</xm:sqref>
        </x14:conditionalFormatting>
        <x14:conditionalFormatting xmlns:xm="http://schemas.microsoft.com/office/excel/2006/main">
          <x14:cfRule type="expression" priority="781" id="{E52692B9-0228-4323-81E6-9E015B3F478A}">
            <xm:f>Sampling!$J$303="Yes"</xm:f>
            <x14:dxf>
              <font>
                <b/>
                <i val="0"/>
                <color theme="9"/>
              </font>
              <fill>
                <patternFill>
                  <bgColor theme="4"/>
                </patternFill>
              </fill>
            </x14:dxf>
          </x14:cfRule>
          <xm:sqref>M295</xm:sqref>
        </x14:conditionalFormatting>
        <x14:conditionalFormatting xmlns:xm="http://schemas.microsoft.com/office/excel/2006/main">
          <x14:cfRule type="expression" priority="782" id="{7A729D10-9BB8-461D-8CBF-1E526C870696}">
            <xm:f>Sampling!$J$304="Yes"</xm:f>
            <x14:dxf>
              <font>
                <b/>
                <i val="0"/>
                <color theme="9"/>
              </font>
              <fill>
                <patternFill>
                  <bgColor theme="4"/>
                </patternFill>
              </fill>
            </x14:dxf>
          </x14:cfRule>
          <xm:sqref>M296</xm:sqref>
        </x14:conditionalFormatting>
        <x14:conditionalFormatting xmlns:xm="http://schemas.microsoft.com/office/excel/2006/main">
          <x14:cfRule type="expression" priority="777" id="{2E79CC4E-CBA5-4A2E-812A-AC495C60A8AE}">
            <xm:f>Sampling!$J$305="Yes"</xm:f>
            <x14:dxf>
              <font>
                <b/>
                <i val="0"/>
                <color theme="9"/>
              </font>
              <fill>
                <patternFill>
                  <bgColor theme="4"/>
                </patternFill>
              </fill>
            </x14:dxf>
          </x14:cfRule>
          <xm:sqref>M297</xm:sqref>
        </x14:conditionalFormatting>
        <x14:conditionalFormatting xmlns:xm="http://schemas.microsoft.com/office/excel/2006/main">
          <x14:cfRule type="expression" priority="778" id="{883C3590-E048-48CE-BD26-12D70CA5E4F6}">
            <xm:f>Sampling!$J$306="Yes"</xm:f>
            <x14:dxf>
              <font>
                <b/>
                <i val="0"/>
                <color theme="9"/>
              </font>
              <fill>
                <patternFill>
                  <bgColor theme="4"/>
                </patternFill>
              </fill>
            </x14:dxf>
          </x14:cfRule>
          <xm:sqref>M298</xm:sqref>
        </x14:conditionalFormatting>
        <x14:conditionalFormatting xmlns:xm="http://schemas.microsoft.com/office/excel/2006/main">
          <x14:cfRule type="expression" priority="779" id="{0CA72A83-A069-4A35-9AB2-0C9B1D3B910D}">
            <xm:f>Sampling!$J$307="Yes"</xm:f>
            <x14:dxf>
              <font>
                <b/>
                <i val="0"/>
                <color theme="9"/>
              </font>
              <fill>
                <patternFill>
                  <bgColor theme="4"/>
                </patternFill>
              </fill>
            </x14:dxf>
          </x14:cfRule>
          <xm:sqref>M299</xm:sqref>
        </x14:conditionalFormatting>
        <x14:conditionalFormatting xmlns:xm="http://schemas.microsoft.com/office/excel/2006/main">
          <x14:cfRule type="expression" priority="110" id="{9EF9EFFB-18CE-41F7-B640-7D4901ECD9AD}">
            <xm:f>Sampling!$J$308="Yes"</xm:f>
            <x14:dxf>
              <font>
                <b/>
                <i val="0"/>
                <color theme="9"/>
              </font>
              <fill>
                <patternFill>
                  <bgColor theme="4"/>
                </patternFill>
              </fill>
            </x14:dxf>
          </x14:cfRule>
          <xm:sqref>M300</xm:sqref>
        </x14:conditionalFormatting>
        <x14:conditionalFormatting xmlns:xm="http://schemas.microsoft.com/office/excel/2006/main">
          <x14:cfRule type="expression" priority="111" id="{6325050B-4274-43CB-8222-6D26CC2F992D}">
            <xm:f>Sampling!$J$309="Yes"</xm:f>
            <x14:dxf>
              <font>
                <b/>
                <i val="0"/>
                <color theme="9"/>
              </font>
              <fill>
                <patternFill>
                  <bgColor theme="4"/>
                </patternFill>
              </fill>
            </x14:dxf>
          </x14:cfRule>
          <xm:sqref>M301</xm:sqref>
        </x14:conditionalFormatting>
        <x14:conditionalFormatting xmlns:xm="http://schemas.microsoft.com/office/excel/2006/main">
          <x14:cfRule type="expression" priority="112" id="{12CB8B00-FBCA-49E8-BF82-F226D5AA25AB}">
            <xm:f>Sampling!$J$310="Yes"</xm:f>
            <x14:dxf>
              <font>
                <b/>
                <i val="0"/>
                <color theme="9"/>
              </font>
              <fill>
                <patternFill>
                  <bgColor theme="4"/>
                </patternFill>
              </fill>
            </x14:dxf>
          </x14:cfRule>
          <xm:sqref>M302</xm:sqref>
        </x14:conditionalFormatting>
        <x14:conditionalFormatting xmlns:xm="http://schemas.microsoft.com/office/excel/2006/main">
          <x14:cfRule type="expression" priority="107" id="{033625CB-D335-4064-B793-58C6D7C17602}">
            <xm:f>Sampling!$J$311="Yes"</xm:f>
            <x14:dxf>
              <font>
                <b/>
                <i val="0"/>
                <color theme="9"/>
              </font>
              <fill>
                <patternFill>
                  <bgColor theme="4"/>
                </patternFill>
              </fill>
            </x14:dxf>
          </x14:cfRule>
          <xm:sqref>M303</xm:sqref>
        </x14:conditionalFormatting>
        <x14:conditionalFormatting xmlns:xm="http://schemas.microsoft.com/office/excel/2006/main">
          <x14:cfRule type="expression" priority="108" id="{E4EAE562-5CF9-487D-9C48-E241A4012D0B}">
            <xm:f>Sampling!$J$312="Yes"</xm:f>
            <x14:dxf>
              <font>
                <b/>
                <i val="0"/>
                <color theme="9"/>
              </font>
              <fill>
                <patternFill>
                  <bgColor theme="4"/>
                </patternFill>
              </fill>
            </x14:dxf>
          </x14:cfRule>
          <xm:sqref>M304</xm:sqref>
        </x14:conditionalFormatting>
        <x14:conditionalFormatting xmlns:xm="http://schemas.microsoft.com/office/excel/2006/main">
          <x14:cfRule type="expression" priority="109" id="{2432DEE6-48AC-43A2-94DF-185E0A067CF6}">
            <xm:f>Sampling!$J$313="Yes"</xm:f>
            <x14:dxf>
              <font>
                <b/>
                <i val="0"/>
                <color theme="9"/>
              </font>
              <fill>
                <patternFill>
                  <bgColor theme="4"/>
                </patternFill>
              </fill>
            </x14:dxf>
          </x14:cfRule>
          <xm:sqref>M305</xm:sqref>
        </x14:conditionalFormatting>
        <x14:conditionalFormatting xmlns:xm="http://schemas.microsoft.com/office/excel/2006/main">
          <x14:cfRule type="expression" priority="104" id="{BF874981-84A3-4D0B-9F39-4D7320ECB9B0}">
            <xm:f>Sampling!$J$314="Yes"</xm:f>
            <x14:dxf>
              <font>
                <b/>
                <i val="0"/>
                <color theme="9"/>
              </font>
              <fill>
                <patternFill>
                  <bgColor theme="4"/>
                </patternFill>
              </fill>
            </x14:dxf>
          </x14:cfRule>
          <xm:sqref>M306</xm:sqref>
        </x14:conditionalFormatting>
        <x14:conditionalFormatting xmlns:xm="http://schemas.microsoft.com/office/excel/2006/main">
          <x14:cfRule type="expression" priority="105" id="{91AA3B47-60D4-4A9D-B045-914910D29D3A}">
            <xm:f>Sampling!$J$315="Yes"</xm:f>
            <x14:dxf>
              <font>
                <b/>
                <i val="0"/>
                <color theme="9"/>
              </font>
              <fill>
                <patternFill>
                  <bgColor theme="4"/>
                </patternFill>
              </fill>
            </x14:dxf>
          </x14:cfRule>
          <xm:sqref>M307</xm:sqref>
        </x14:conditionalFormatting>
        <x14:conditionalFormatting xmlns:xm="http://schemas.microsoft.com/office/excel/2006/main">
          <x14:cfRule type="expression" priority="106" id="{A0CD8AB7-1494-48F8-B8C5-4C729B49FF03}">
            <xm:f>Sampling!$J$316="Yes"</xm:f>
            <x14:dxf>
              <font>
                <b/>
                <i val="0"/>
                <color theme="9"/>
              </font>
              <fill>
                <patternFill>
                  <bgColor theme="4"/>
                </patternFill>
              </fill>
            </x14:dxf>
          </x14:cfRule>
          <xm:sqref>M308</xm:sqref>
        </x14:conditionalFormatting>
        <x14:conditionalFormatting xmlns:xm="http://schemas.microsoft.com/office/excel/2006/main">
          <x14:cfRule type="expression" priority="101" id="{D8D505F3-9581-469E-9D69-3111E9AD1527}">
            <xm:f>Sampling!$J$317="Yes"</xm:f>
            <x14:dxf>
              <font>
                <b/>
                <i val="0"/>
                <color theme="9"/>
              </font>
              <fill>
                <patternFill>
                  <bgColor theme="4"/>
                </patternFill>
              </fill>
            </x14:dxf>
          </x14:cfRule>
          <xm:sqref>M309</xm:sqref>
        </x14:conditionalFormatting>
        <x14:conditionalFormatting xmlns:xm="http://schemas.microsoft.com/office/excel/2006/main">
          <x14:cfRule type="expression" priority="102" id="{1E5EF025-F27C-4D2D-8739-853A8728737C}">
            <xm:f>Sampling!$J$318="Yes"</xm:f>
            <x14:dxf>
              <font>
                <b/>
                <i val="0"/>
                <color theme="9"/>
              </font>
              <fill>
                <patternFill>
                  <bgColor theme="4"/>
                </patternFill>
              </fill>
            </x14:dxf>
          </x14:cfRule>
          <xm:sqref>M310</xm:sqref>
        </x14:conditionalFormatting>
        <x14:conditionalFormatting xmlns:xm="http://schemas.microsoft.com/office/excel/2006/main">
          <x14:cfRule type="expression" priority="103" id="{684C19D5-2FC4-43EF-BB20-06E140516C91}">
            <xm:f>Sampling!$J$319="Yes"</xm:f>
            <x14:dxf>
              <font>
                <b/>
                <i val="0"/>
                <color theme="9"/>
              </font>
              <fill>
                <patternFill>
                  <bgColor theme="4"/>
                </patternFill>
              </fill>
            </x14:dxf>
          </x14:cfRule>
          <xm:sqref>M311</xm:sqref>
        </x14:conditionalFormatting>
        <x14:conditionalFormatting xmlns:xm="http://schemas.microsoft.com/office/excel/2006/main">
          <x14:cfRule type="expression" priority="98" id="{F86D282E-52F4-4A80-8554-41CCD7550BE8}">
            <xm:f>Sampling!$J$320="Yes"</xm:f>
            <x14:dxf>
              <font>
                <b/>
                <i val="0"/>
                <color theme="9"/>
              </font>
              <fill>
                <patternFill>
                  <bgColor theme="4"/>
                </patternFill>
              </fill>
            </x14:dxf>
          </x14:cfRule>
          <xm:sqref>M312</xm:sqref>
        </x14:conditionalFormatting>
        <x14:conditionalFormatting xmlns:xm="http://schemas.microsoft.com/office/excel/2006/main">
          <x14:cfRule type="expression" priority="99" id="{BB844BA6-EABB-498A-BEC7-09A318C4A69A}">
            <xm:f>Sampling!$J$321="Yes"</xm:f>
            <x14:dxf>
              <font>
                <b/>
                <i val="0"/>
                <color theme="9"/>
              </font>
              <fill>
                <patternFill>
                  <bgColor theme="4"/>
                </patternFill>
              </fill>
            </x14:dxf>
          </x14:cfRule>
          <xm:sqref>M313</xm:sqref>
        </x14:conditionalFormatting>
        <x14:conditionalFormatting xmlns:xm="http://schemas.microsoft.com/office/excel/2006/main">
          <x14:cfRule type="expression" priority="100" id="{9958BBA5-BA44-4FF6-8B75-94093EDCDC6F}">
            <xm:f>Sampling!$J$322="Yes"</xm:f>
            <x14:dxf>
              <font>
                <b/>
                <i val="0"/>
                <color theme="9"/>
              </font>
              <fill>
                <patternFill>
                  <bgColor theme="4"/>
                </patternFill>
              </fill>
            </x14:dxf>
          </x14:cfRule>
          <xm:sqref>M314</xm:sqref>
        </x14:conditionalFormatting>
        <x14:conditionalFormatting xmlns:xm="http://schemas.microsoft.com/office/excel/2006/main">
          <x14:cfRule type="expression" priority="95" id="{18499FA3-5596-45FF-B9D1-3E27941E930F}">
            <xm:f>Sampling!$J$323="Yes"</xm:f>
            <x14:dxf>
              <font>
                <b/>
                <i val="0"/>
                <color theme="9"/>
              </font>
              <fill>
                <patternFill>
                  <bgColor theme="4"/>
                </patternFill>
              </fill>
            </x14:dxf>
          </x14:cfRule>
          <xm:sqref>M315</xm:sqref>
        </x14:conditionalFormatting>
        <x14:conditionalFormatting xmlns:xm="http://schemas.microsoft.com/office/excel/2006/main">
          <x14:cfRule type="expression" priority="96" id="{BCE252A6-E8F3-42C6-B12C-4D952C60C57B}">
            <xm:f>Sampling!$J$324="Yes"</xm:f>
            <x14:dxf>
              <font>
                <b/>
                <i val="0"/>
                <color theme="9"/>
              </font>
              <fill>
                <patternFill>
                  <bgColor theme="4"/>
                </patternFill>
              </fill>
            </x14:dxf>
          </x14:cfRule>
          <xm:sqref>M316</xm:sqref>
        </x14:conditionalFormatting>
        <x14:conditionalFormatting xmlns:xm="http://schemas.microsoft.com/office/excel/2006/main">
          <x14:cfRule type="expression" priority="97" id="{E9EC8B76-0817-4FD1-A1D4-4543AFF0056E}">
            <xm:f>Sampling!$J$325="Yes"</xm:f>
            <x14:dxf>
              <font>
                <b/>
                <i val="0"/>
                <color theme="9"/>
              </font>
              <fill>
                <patternFill>
                  <bgColor theme="4"/>
                </patternFill>
              </fill>
            </x14:dxf>
          </x14:cfRule>
          <xm:sqref>M317</xm:sqref>
        </x14:conditionalFormatting>
        <x14:conditionalFormatting xmlns:xm="http://schemas.microsoft.com/office/excel/2006/main">
          <x14:cfRule type="expression" priority="92" id="{D99F2010-8D0B-41FA-9EAC-E49A1448A844}">
            <xm:f>Sampling!$J$326="Yes"</xm:f>
            <x14:dxf>
              <font>
                <b/>
                <i val="0"/>
                <color theme="9"/>
              </font>
              <fill>
                <patternFill>
                  <bgColor theme="4"/>
                </patternFill>
              </fill>
            </x14:dxf>
          </x14:cfRule>
          <xm:sqref>M318</xm:sqref>
        </x14:conditionalFormatting>
        <x14:conditionalFormatting xmlns:xm="http://schemas.microsoft.com/office/excel/2006/main">
          <x14:cfRule type="expression" priority="93" id="{49D9C0DC-E221-4567-A17E-D57ABA32CED7}">
            <xm:f>Sampling!$J$327="Yes"</xm:f>
            <x14:dxf>
              <font>
                <b/>
                <i val="0"/>
                <color theme="9"/>
              </font>
              <fill>
                <patternFill>
                  <bgColor theme="4"/>
                </patternFill>
              </fill>
            </x14:dxf>
          </x14:cfRule>
          <xm:sqref>M319</xm:sqref>
        </x14:conditionalFormatting>
        <x14:conditionalFormatting xmlns:xm="http://schemas.microsoft.com/office/excel/2006/main">
          <x14:cfRule type="expression" priority="94" id="{67BAE317-B48A-49DE-8215-D4F1E1346705}">
            <xm:f>Sampling!$J$328="Yes"</xm:f>
            <x14:dxf>
              <font>
                <b/>
                <i val="0"/>
                <color theme="9"/>
              </font>
              <fill>
                <patternFill>
                  <bgColor theme="4"/>
                </patternFill>
              </fill>
            </x14:dxf>
          </x14:cfRule>
          <xm:sqref>M320</xm:sqref>
        </x14:conditionalFormatting>
        <x14:conditionalFormatting xmlns:xm="http://schemas.microsoft.com/office/excel/2006/main">
          <x14:cfRule type="expression" priority="89" id="{EC860784-4AC3-480B-B618-FFEFF836393C}">
            <xm:f>Sampling!$J$329="Yes"</xm:f>
            <x14:dxf>
              <font>
                <b/>
                <i val="0"/>
                <color theme="9"/>
              </font>
              <fill>
                <patternFill>
                  <bgColor theme="4"/>
                </patternFill>
              </fill>
            </x14:dxf>
          </x14:cfRule>
          <xm:sqref>M321</xm:sqref>
        </x14:conditionalFormatting>
        <x14:conditionalFormatting xmlns:xm="http://schemas.microsoft.com/office/excel/2006/main">
          <x14:cfRule type="expression" priority="90" id="{545B18DA-C513-453A-9477-255C48705FDA}">
            <xm:f>Sampling!$J$330="Yes"</xm:f>
            <x14:dxf>
              <font>
                <b/>
                <i val="0"/>
                <color theme="9"/>
              </font>
              <fill>
                <patternFill>
                  <bgColor theme="4"/>
                </patternFill>
              </fill>
            </x14:dxf>
          </x14:cfRule>
          <xm:sqref>M322</xm:sqref>
        </x14:conditionalFormatting>
        <x14:conditionalFormatting xmlns:xm="http://schemas.microsoft.com/office/excel/2006/main">
          <x14:cfRule type="expression" priority="91" id="{5C08583C-BF2B-4381-B3FF-9CE85A1C163C}">
            <xm:f>Sampling!$J$331="Yes"</xm:f>
            <x14:dxf>
              <font>
                <b/>
                <i val="0"/>
                <color theme="9"/>
              </font>
              <fill>
                <patternFill>
                  <bgColor theme="4"/>
                </patternFill>
              </fill>
            </x14:dxf>
          </x14:cfRule>
          <xm:sqref>M323</xm:sqref>
        </x14:conditionalFormatting>
        <x14:conditionalFormatting xmlns:xm="http://schemas.microsoft.com/office/excel/2006/main">
          <x14:cfRule type="expression" priority="86" id="{7A9C18BA-5E6D-42E7-880C-868AE0B2EF94}">
            <xm:f>Sampling!$J$332="Yes"</xm:f>
            <x14:dxf>
              <font>
                <b/>
                <i val="0"/>
                <color theme="9"/>
              </font>
              <fill>
                <patternFill>
                  <bgColor theme="4"/>
                </patternFill>
              </fill>
            </x14:dxf>
          </x14:cfRule>
          <xm:sqref>M324</xm:sqref>
        </x14:conditionalFormatting>
        <x14:conditionalFormatting xmlns:xm="http://schemas.microsoft.com/office/excel/2006/main">
          <x14:cfRule type="expression" priority="87" id="{85A76F7A-3F3F-4F04-929A-E3E1EE160BB8}">
            <xm:f>Sampling!$J$333="Yes"</xm:f>
            <x14:dxf>
              <font>
                <b/>
                <i val="0"/>
                <color theme="9"/>
              </font>
              <fill>
                <patternFill>
                  <bgColor theme="4"/>
                </patternFill>
              </fill>
            </x14:dxf>
          </x14:cfRule>
          <xm:sqref>M325</xm:sqref>
        </x14:conditionalFormatting>
        <x14:conditionalFormatting xmlns:xm="http://schemas.microsoft.com/office/excel/2006/main">
          <x14:cfRule type="expression" priority="88" id="{5CDA0896-9F7F-44E2-910C-47C354CEAA4F}">
            <xm:f>Sampling!$J$334="Yes"</xm:f>
            <x14:dxf>
              <font>
                <b/>
                <i val="0"/>
                <color theme="9"/>
              </font>
              <fill>
                <patternFill>
                  <bgColor theme="4"/>
                </patternFill>
              </fill>
            </x14:dxf>
          </x14:cfRule>
          <xm:sqref>M326</xm:sqref>
        </x14:conditionalFormatting>
        <x14:conditionalFormatting xmlns:xm="http://schemas.microsoft.com/office/excel/2006/main">
          <x14:cfRule type="expression" priority="83" id="{85691112-1767-469B-8C3F-D196B95C5002}">
            <xm:f>Sampling!$J$335="Yes"</xm:f>
            <x14:dxf>
              <font>
                <b/>
                <i val="0"/>
                <color theme="9"/>
              </font>
              <fill>
                <patternFill>
                  <bgColor theme="4"/>
                </patternFill>
              </fill>
            </x14:dxf>
          </x14:cfRule>
          <xm:sqref>M327</xm:sqref>
        </x14:conditionalFormatting>
        <x14:conditionalFormatting xmlns:xm="http://schemas.microsoft.com/office/excel/2006/main">
          <x14:cfRule type="expression" priority="84" id="{7359CF8E-2004-4AFD-80CC-6566FE339B5A}">
            <xm:f>Sampling!$J$336="Yes"</xm:f>
            <x14:dxf>
              <font>
                <b/>
                <i val="0"/>
                <color theme="9"/>
              </font>
              <fill>
                <patternFill>
                  <bgColor theme="4"/>
                </patternFill>
              </fill>
            </x14:dxf>
          </x14:cfRule>
          <xm:sqref>M328</xm:sqref>
        </x14:conditionalFormatting>
        <x14:conditionalFormatting xmlns:xm="http://schemas.microsoft.com/office/excel/2006/main">
          <x14:cfRule type="expression" priority="85" id="{15BB4358-9A01-4C8E-B8E5-24B06F90F86D}">
            <xm:f>Sampling!$J$337="Yes"</xm:f>
            <x14:dxf>
              <font>
                <b/>
                <i val="0"/>
                <color theme="9"/>
              </font>
              <fill>
                <patternFill>
                  <bgColor theme="4"/>
                </patternFill>
              </fill>
            </x14:dxf>
          </x14:cfRule>
          <xm:sqref>M329</xm:sqref>
        </x14:conditionalFormatting>
        <x14:conditionalFormatting xmlns:xm="http://schemas.microsoft.com/office/excel/2006/main">
          <x14:cfRule type="expression" priority="4038" id="{BBE120C7-BD17-4231-A1AB-E742D84416D3}">
            <xm:f>Sampling!$K$35="Yes"</xm:f>
            <x14:dxf>
              <font>
                <b/>
                <i val="0"/>
                <color theme="9"/>
              </font>
              <fill>
                <patternFill>
                  <bgColor theme="4"/>
                </patternFill>
              </fill>
            </x14:dxf>
          </x14:cfRule>
          <xm:sqref>N27</xm:sqref>
        </x14:conditionalFormatting>
        <x14:conditionalFormatting xmlns:xm="http://schemas.microsoft.com/office/excel/2006/main">
          <x14:cfRule type="expression" priority="4037" id="{8436E48D-F5DC-4E50-BAEB-BF0A0244BDBA}">
            <xm:f>Sampling!$K$36="Yes"</xm:f>
            <x14:dxf>
              <font>
                <b/>
                <i val="0"/>
                <color theme="9"/>
              </font>
              <fill>
                <patternFill>
                  <bgColor theme="4"/>
                </patternFill>
              </fill>
            </x14:dxf>
          </x14:cfRule>
          <xm:sqref>N28</xm:sqref>
        </x14:conditionalFormatting>
        <x14:conditionalFormatting xmlns:xm="http://schemas.microsoft.com/office/excel/2006/main">
          <x14:cfRule type="expression" priority="4036" id="{C1CB10D9-9762-47F3-8D90-3EB6D3DDACD3}">
            <xm:f>Sampling!$K$37="Yes"</xm:f>
            <x14:dxf>
              <font>
                <b/>
                <i val="0"/>
                <color theme="9"/>
              </font>
              <fill>
                <patternFill>
                  <bgColor theme="4"/>
                </patternFill>
              </fill>
            </x14:dxf>
          </x14:cfRule>
          <xm:sqref>N29</xm:sqref>
        </x14:conditionalFormatting>
        <x14:conditionalFormatting xmlns:xm="http://schemas.microsoft.com/office/excel/2006/main">
          <x14:cfRule type="expression" priority="4035" id="{E661F0B2-732E-470A-94B8-01CE38D2B57E}">
            <xm:f>Sampling!$K$38="Yes"</xm:f>
            <x14:dxf>
              <font>
                <b/>
                <i val="0"/>
                <color theme="9"/>
              </font>
              <fill>
                <patternFill>
                  <bgColor theme="4"/>
                </patternFill>
              </fill>
            </x14:dxf>
          </x14:cfRule>
          <xm:sqref>N30</xm:sqref>
        </x14:conditionalFormatting>
        <x14:conditionalFormatting xmlns:xm="http://schemas.microsoft.com/office/excel/2006/main">
          <x14:cfRule type="expression" priority="4034" id="{5AD1EC4E-277F-436C-B048-62E097C9BDA3}">
            <xm:f>Sampling!$K$39="Yes"</xm:f>
            <x14:dxf>
              <font>
                <b/>
                <i val="0"/>
                <color theme="9"/>
              </font>
              <fill>
                <patternFill>
                  <bgColor theme="4"/>
                </patternFill>
              </fill>
            </x14:dxf>
          </x14:cfRule>
          <xm:sqref>N31</xm:sqref>
        </x14:conditionalFormatting>
        <x14:conditionalFormatting xmlns:xm="http://schemas.microsoft.com/office/excel/2006/main">
          <x14:cfRule type="expression" priority="4033" id="{D973392F-37C8-4DEB-8AE3-9E1E5A2093C2}">
            <xm:f>Sampling!$K$40="Yes"</xm:f>
            <x14:dxf>
              <font>
                <b/>
                <i val="0"/>
                <color theme="9"/>
              </font>
              <fill>
                <patternFill>
                  <bgColor theme="4"/>
                </patternFill>
              </fill>
            </x14:dxf>
          </x14:cfRule>
          <xm:sqref>N32</xm:sqref>
        </x14:conditionalFormatting>
        <x14:conditionalFormatting xmlns:xm="http://schemas.microsoft.com/office/excel/2006/main">
          <x14:cfRule type="expression" priority="4032" id="{F0037BC6-463C-451A-BE46-E3B1A1D3B35E}">
            <xm:f>Sampling!$K$41="Yes"</xm:f>
            <x14:dxf>
              <font>
                <b/>
                <i val="0"/>
                <color theme="9"/>
              </font>
              <fill>
                <patternFill>
                  <bgColor theme="4"/>
                </patternFill>
              </fill>
            </x14:dxf>
          </x14:cfRule>
          <xm:sqref>N33</xm:sqref>
        </x14:conditionalFormatting>
        <x14:conditionalFormatting xmlns:xm="http://schemas.microsoft.com/office/excel/2006/main">
          <x14:cfRule type="expression" priority="4031" id="{8E3330CB-793F-4F0B-92B4-612DA07CF5B4}">
            <xm:f>Sampling!$K$42="Yes"</xm:f>
            <x14:dxf>
              <font>
                <b/>
                <i val="0"/>
                <color theme="9"/>
              </font>
              <fill>
                <patternFill>
                  <bgColor theme="4"/>
                </patternFill>
              </fill>
            </x14:dxf>
          </x14:cfRule>
          <xm:sqref>N34</xm:sqref>
        </x14:conditionalFormatting>
        <x14:conditionalFormatting xmlns:xm="http://schemas.microsoft.com/office/excel/2006/main">
          <x14:cfRule type="expression" priority="4030" id="{C2FBFA5F-CCEE-46B2-9082-33AB25D58584}">
            <xm:f>Sampling!$K$43="Yes"</xm:f>
            <x14:dxf>
              <font>
                <b/>
                <i val="0"/>
                <color theme="9"/>
              </font>
              <fill>
                <patternFill>
                  <bgColor theme="4"/>
                </patternFill>
              </fill>
            </x14:dxf>
          </x14:cfRule>
          <xm:sqref>N35</xm:sqref>
        </x14:conditionalFormatting>
        <x14:conditionalFormatting xmlns:xm="http://schemas.microsoft.com/office/excel/2006/main">
          <x14:cfRule type="expression" priority="4029" id="{607C7A87-13BE-4F05-8E73-848A4E035F91}">
            <xm:f>Sampling!$K$44="Yes"</xm:f>
            <x14:dxf>
              <font>
                <b/>
                <i val="0"/>
                <color theme="9"/>
              </font>
              <fill>
                <patternFill>
                  <bgColor theme="4"/>
                </patternFill>
              </fill>
            </x14:dxf>
          </x14:cfRule>
          <xm:sqref>N36</xm:sqref>
        </x14:conditionalFormatting>
        <x14:conditionalFormatting xmlns:xm="http://schemas.microsoft.com/office/excel/2006/main">
          <x14:cfRule type="expression" priority="4028" id="{9F986563-8F91-4C64-89B3-99C9143FA737}">
            <xm:f>Sampling!$K$45="Yes"</xm:f>
            <x14:dxf>
              <font>
                <b/>
                <i val="0"/>
                <color theme="9"/>
              </font>
              <fill>
                <patternFill>
                  <bgColor theme="4"/>
                </patternFill>
              </fill>
            </x14:dxf>
          </x14:cfRule>
          <xm:sqref>N37</xm:sqref>
        </x14:conditionalFormatting>
        <x14:conditionalFormatting xmlns:xm="http://schemas.microsoft.com/office/excel/2006/main">
          <x14:cfRule type="expression" priority="4027" id="{31742617-A93D-4737-A835-0E5AA81360C0}">
            <xm:f>Sampling!$K$46="Yes"</xm:f>
            <x14:dxf>
              <font>
                <b/>
                <i val="0"/>
                <color theme="9"/>
              </font>
              <fill>
                <patternFill>
                  <bgColor theme="4"/>
                </patternFill>
              </fill>
            </x14:dxf>
          </x14:cfRule>
          <xm:sqref>N38</xm:sqref>
        </x14:conditionalFormatting>
        <x14:conditionalFormatting xmlns:xm="http://schemas.microsoft.com/office/excel/2006/main">
          <x14:cfRule type="expression" priority="4026" id="{6796A8CD-9ED2-4182-9F10-FA5950091CE1}">
            <xm:f>Sampling!$K$47="Yes"</xm:f>
            <x14:dxf>
              <font>
                <b/>
                <i val="0"/>
                <color theme="9"/>
              </font>
              <fill>
                <patternFill>
                  <bgColor theme="4"/>
                </patternFill>
              </fill>
            </x14:dxf>
          </x14:cfRule>
          <xm:sqref>N39</xm:sqref>
        </x14:conditionalFormatting>
        <x14:conditionalFormatting xmlns:xm="http://schemas.microsoft.com/office/excel/2006/main">
          <x14:cfRule type="expression" priority="4025" id="{88BC3ACF-1D9C-4F58-8340-FE1EF323AD12}">
            <xm:f>Sampling!$K$48="Yes"</xm:f>
            <x14:dxf>
              <font>
                <b/>
                <i val="0"/>
                <color theme="9"/>
              </font>
              <fill>
                <patternFill>
                  <bgColor theme="4"/>
                </patternFill>
              </fill>
            </x14:dxf>
          </x14:cfRule>
          <xm:sqref>N40</xm:sqref>
        </x14:conditionalFormatting>
        <x14:conditionalFormatting xmlns:xm="http://schemas.microsoft.com/office/excel/2006/main">
          <x14:cfRule type="expression" priority="4024" id="{5AA68AC0-9D45-4B63-94DA-63D64B5CA417}">
            <xm:f>Sampling!$K$49="Yes"</xm:f>
            <x14:dxf>
              <font>
                <b/>
                <i val="0"/>
                <color theme="9"/>
              </font>
              <fill>
                <patternFill>
                  <bgColor theme="4"/>
                </patternFill>
              </fill>
            </x14:dxf>
          </x14:cfRule>
          <xm:sqref>N41</xm:sqref>
        </x14:conditionalFormatting>
        <x14:conditionalFormatting xmlns:xm="http://schemas.microsoft.com/office/excel/2006/main">
          <x14:cfRule type="expression" priority="4023" id="{E5E67011-1602-4D75-90FD-666897C5CB54}">
            <xm:f>Sampling!$K$50="Yes"</xm:f>
            <x14:dxf>
              <font>
                <b/>
                <i val="0"/>
                <color theme="9"/>
              </font>
              <fill>
                <patternFill>
                  <bgColor theme="4"/>
                </patternFill>
              </fill>
            </x14:dxf>
          </x14:cfRule>
          <xm:sqref>N42</xm:sqref>
        </x14:conditionalFormatting>
        <x14:conditionalFormatting xmlns:xm="http://schemas.microsoft.com/office/excel/2006/main">
          <x14:cfRule type="expression" priority="4022" id="{06A5A7C1-0487-4A6D-9428-7FD36E00FB1B}">
            <xm:f>Sampling!$K$51="Yes"</xm:f>
            <x14:dxf>
              <font>
                <b/>
                <i val="0"/>
                <color theme="9"/>
              </font>
              <fill>
                <patternFill>
                  <bgColor theme="4"/>
                </patternFill>
              </fill>
            </x14:dxf>
          </x14:cfRule>
          <xm:sqref>N43</xm:sqref>
        </x14:conditionalFormatting>
        <x14:conditionalFormatting xmlns:xm="http://schemas.microsoft.com/office/excel/2006/main">
          <x14:cfRule type="expression" priority="4021" id="{FD3BE0C2-5D4E-4CE6-99B4-3EA051D19F19}">
            <xm:f>Sampling!$K$52="Yes"</xm:f>
            <x14:dxf>
              <font>
                <b/>
                <i val="0"/>
                <color theme="9"/>
              </font>
              <fill>
                <patternFill>
                  <bgColor theme="4"/>
                </patternFill>
              </fill>
            </x14:dxf>
          </x14:cfRule>
          <xm:sqref>N44</xm:sqref>
        </x14:conditionalFormatting>
        <x14:conditionalFormatting xmlns:xm="http://schemas.microsoft.com/office/excel/2006/main">
          <x14:cfRule type="expression" priority="4020" id="{6FD6D1F8-1ACC-4325-B87E-2ECC3E4538FB}">
            <xm:f>Sampling!$K$53="Yes"</xm:f>
            <x14:dxf>
              <font>
                <b/>
                <i val="0"/>
                <color theme="9"/>
              </font>
              <fill>
                <patternFill>
                  <bgColor theme="4"/>
                </patternFill>
              </fill>
            </x14:dxf>
          </x14:cfRule>
          <xm:sqref>N45</xm:sqref>
        </x14:conditionalFormatting>
        <x14:conditionalFormatting xmlns:xm="http://schemas.microsoft.com/office/excel/2006/main">
          <x14:cfRule type="expression" priority="4019" id="{014E3E0F-7370-4920-B146-DE90ED9AACF7}">
            <xm:f>Sampling!$K$54="Yes"</xm:f>
            <x14:dxf>
              <font>
                <b/>
                <i val="0"/>
                <color theme="9"/>
              </font>
              <fill>
                <patternFill>
                  <bgColor theme="4"/>
                </patternFill>
              </fill>
            </x14:dxf>
          </x14:cfRule>
          <xm:sqref>N46</xm:sqref>
        </x14:conditionalFormatting>
        <x14:conditionalFormatting xmlns:xm="http://schemas.microsoft.com/office/excel/2006/main">
          <x14:cfRule type="expression" priority="4018" id="{E9AA0BBC-38AC-4B61-88E0-F6664F15A3EF}">
            <xm:f>Sampling!$K$55="Yes"</xm:f>
            <x14:dxf>
              <font>
                <b/>
                <i val="0"/>
                <color theme="9"/>
              </font>
              <fill>
                <patternFill>
                  <bgColor theme="4"/>
                </patternFill>
              </fill>
            </x14:dxf>
          </x14:cfRule>
          <xm:sqref>N47</xm:sqref>
        </x14:conditionalFormatting>
        <x14:conditionalFormatting xmlns:xm="http://schemas.microsoft.com/office/excel/2006/main">
          <x14:cfRule type="expression" priority="4017" id="{84EEF2CA-55BA-4AE2-801C-AEED51A27D13}">
            <xm:f>Sampling!$K$56="Yes"</xm:f>
            <x14:dxf>
              <font>
                <b/>
                <i val="0"/>
                <color theme="9"/>
              </font>
              <fill>
                <patternFill>
                  <bgColor theme="4"/>
                </patternFill>
              </fill>
            </x14:dxf>
          </x14:cfRule>
          <xm:sqref>N48</xm:sqref>
        </x14:conditionalFormatting>
        <x14:conditionalFormatting xmlns:xm="http://schemas.microsoft.com/office/excel/2006/main">
          <x14:cfRule type="expression" priority="4016" id="{5E50C0EE-B411-4325-A2F7-CE97F4AF4CBC}">
            <xm:f>Sampling!$K$57="Yes"</xm:f>
            <x14:dxf>
              <font>
                <b/>
                <i val="0"/>
                <color theme="9"/>
              </font>
              <fill>
                <patternFill>
                  <bgColor theme="4"/>
                </patternFill>
              </fill>
            </x14:dxf>
          </x14:cfRule>
          <xm:sqref>N49</xm:sqref>
        </x14:conditionalFormatting>
        <x14:conditionalFormatting xmlns:xm="http://schemas.microsoft.com/office/excel/2006/main">
          <x14:cfRule type="expression" priority="4015" id="{E554E7F0-489A-49A4-B104-80796D486EE1}">
            <xm:f>Sampling!$K$58="Yes"</xm:f>
            <x14:dxf>
              <font>
                <b/>
                <i val="0"/>
                <color theme="9"/>
              </font>
              <fill>
                <patternFill>
                  <bgColor theme="4"/>
                </patternFill>
              </fill>
            </x14:dxf>
          </x14:cfRule>
          <xm:sqref>N50</xm:sqref>
        </x14:conditionalFormatting>
        <x14:conditionalFormatting xmlns:xm="http://schemas.microsoft.com/office/excel/2006/main">
          <x14:cfRule type="expression" priority="4014" id="{76BCB87C-3E2B-44A2-84DE-B93D5F161CF1}">
            <xm:f>Sampling!$K$59="Yes"</xm:f>
            <x14:dxf>
              <font>
                <b/>
                <i val="0"/>
                <color theme="9"/>
              </font>
              <fill>
                <patternFill>
                  <bgColor theme="4"/>
                </patternFill>
              </fill>
            </x14:dxf>
          </x14:cfRule>
          <xm:sqref>N51</xm:sqref>
        </x14:conditionalFormatting>
        <x14:conditionalFormatting xmlns:xm="http://schemas.microsoft.com/office/excel/2006/main">
          <x14:cfRule type="expression" priority="4013" id="{A05BF1EA-998C-4885-8715-F933B10D488C}">
            <xm:f>Sampling!$K$60="Yes"</xm:f>
            <x14:dxf>
              <font>
                <b/>
                <i val="0"/>
                <color theme="9"/>
              </font>
              <fill>
                <patternFill>
                  <bgColor theme="4"/>
                </patternFill>
              </fill>
            </x14:dxf>
          </x14:cfRule>
          <xm:sqref>N52</xm:sqref>
        </x14:conditionalFormatting>
        <x14:conditionalFormatting xmlns:xm="http://schemas.microsoft.com/office/excel/2006/main">
          <x14:cfRule type="expression" priority="4012" id="{2E5DE4E4-E699-4803-8B41-EAB5B0205740}">
            <xm:f>Sampling!$K$61="Yes"</xm:f>
            <x14:dxf>
              <font>
                <b/>
                <i val="0"/>
                <color theme="9"/>
              </font>
              <fill>
                <patternFill>
                  <bgColor theme="4"/>
                </patternFill>
              </fill>
            </x14:dxf>
          </x14:cfRule>
          <xm:sqref>N53</xm:sqref>
        </x14:conditionalFormatting>
        <x14:conditionalFormatting xmlns:xm="http://schemas.microsoft.com/office/excel/2006/main">
          <x14:cfRule type="expression" priority="4011" id="{E9B826B8-0637-4203-865C-FCBF72BD11DC}">
            <xm:f>Sampling!$K$62="Yes"</xm:f>
            <x14:dxf>
              <font>
                <b/>
                <i val="0"/>
                <color theme="9"/>
              </font>
              <fill>
                <patternFill>
                  <bgColor theme="4"/>
                </patternFill>
              </fill>
            </x14:dxf>
          </x14:cfRule>
          <xm:sqref>N54</xm:sqref>
        </x14:conditionalFormatting>
        <x14:conditionalFormatting xmlns:xm="http://schemas.microsoft.com/office/excel/2006/main">
          <x14:cfRule type="expression" priority="4010" id="{C181FA41-9EEB-4291-826C-95C02E2A8CDA}">
            <xm:f>Sampling!$K$63="Yes"</xm:f>
            <x14:dxf>
              <font>
                <b/>
                <i val="0"/>
                <color theme="9"/>
              </font>
              <fill>
                <patternFill>
                  <bgColor theme="4"/>
                </patternFill>
              </fill>
            </x14:dxf>
          </x14:cfRule>
          <xm:sqref>N55</xm:sqref>
        </x14:conditionalFormatting>
        <x14:conditionalFormatting xmlns:xm="http://schemas.microsoft.com/office/excel/2006/main">
          <x14:cfRule type="expression" priority="4009" id="{AFF7F972-319B-4A53-9064-F7525AF5EDDE}">
            <xm:f>Sampling!$K$64="Yes"</xm:f>
            <x14:dxf>
              <font>
                <b/>
                <i val="0"/>
                <color theme="9"/>
              </font>
              <fill>
                <patternFill>
                  <bgColor theme="4"/>
                </patternFill>
              </fill>
            </x14:dxf>
          </x14:cfRule>
          <xm:sqref>N56</xm:sqref>
        </x14:conditionalFormatting>
        <x14:conditionalFormatting xmlns:xm="http://schemas.microsoft.com/office/excel/2006/main">
          <x14:cfRule type="expression" priority="4008" id="{204EA1EC-2B29-4F06-ADD3-F10B23CBC295}">
            <xm:f>Sampling!$K$65="Yes"</xm:f>
            <x14:dxf>
              <font>
                <b/>
                <i val="0"/>
                <color theme="9"/>
              </font>
              <fill>
                <patternFill>
                  <bgColor theme="4"/>
                </patternFill>
              </fill>
            </x14:dxf>
          </x14:cfRule>
          <xm:sqref>N57</xm:sqref>
        </x14:conditionalFormatting>
        <x14:conditionalFormatting xmlns:xm="http://schemas.microsoft.com/office/excel/2006/main">
          <x14:cfRule type="expression" priority="4007" id="{4FECB2B3-018B-4991-BA1C-1D8502053CAE}">
            <xm:f>Sampling!$K$66="Yes"</xm:f>
            <x14:dxf>
              <font>
                <b/>
                <i val="0"/>
                <color theme="9"/>
              </font>
              <fill>
                <patternFill>
                  <bgColor theme="4"/>
                </patternFill>
              </fill>
            </x14:dxf>
          </x14:cfRule>
          <xm:sqref>N58</xm:sqref>
        </x14:conditionalFormatting>
        <x14:conditionalFormatting xmlns:xm="http://schemas.microsoft.com/office/excel/2006/main">
          <x14:cfRule type="expression" priority="4006" id="{04B3EB0C-38D3-42C4-B05F-45443682F620}">
            <xm:f>Sampling!$K$67="Yes"</xm:f>
            <x14:dxf>
              <font>
                <b/>
                <i val="0"/>
                <color theme="9"/>
              </font>
              <fill>
                <patternFill>
                  <bgColor theme="4"/>
                </patternFill>
              </fill>
            </x14:dxf>
          </x14:cfRule>
          <xm:sqref>N59</xm:sqref>
        </x14:conditionalFormatting>
        <x14:conditionalFormatting xmlns:xm="http://schemas.microsoft.com/office/excel/2006/main">
          <x14:cfRule type="expression" priority="4005" id="{BC431EA9-15FB-44DC-8EDF-36B04A59AF1C}">
            <xm:f>Sampling!$K$68="Yes"</xm:f>
            <x14:dxf>
              <font>
                <b/>
                <i val="0"/>
                <color theme="9"/>
              </font>
              <fill>
                <patternFill>
                  <bgColor theme="4"/>
                </patternFill>
              </fill>
            </x14:dxf>
          </x14:cfRule>
          <xm:sqref>N60</xm:sqref>
        </x14:conditionalFormatting>
        <x14:conditionalFormatting xmlns:xm="http://schemas.microsoft.com/office/excel/2006/main">
          <x14:cfRule type="expression" priority="4004" id="{5A881C5B-C07E-4B1F-9DB0-F543CE43A526}">
            <xm:f>Sampling!$K$69="Yes"</xm:f>
            <x14:dxf>
              <font>
                <b/>
                <i val="0"/>
                <color theme="9"/>
              </font>
              <fill>
                <patternFill>
                  <bgColor theme="4"/>
                </patternFill>
              </fill>
            </x14:dxf>
          </x14:cfRule>
          <xm:sqref>N61</xm:sqref>
        </x14:conditionalFormatting>
        <x14:conditionalFormatting xmlns:xm="http://schemas.microsoft.com/office/excel/2006/main">
          <x14:cfRule type="expression" priority="4003" id="{1730EE10-DFC3-4682-BFE5-64D625B0D652}">
            <xm:f>Sampling!$K$70="Yes"</xm:f>
            <x14:dxf>
              <font>
                <b/>
                <i val="0"/>
                <color theme="9"/>
              </font>
              <fill>
                <patternFill>
                  <bgColor theme="4"/>
                </patternFill>
              </fill>
            </x14:dxf>
          </x14:cfRule>
          <xm:sqref>N62</xm:sqref>
        </x14:conditionalFormatting>
        <x14:conditionalFormatting xmlns:xm="http://schemas.microsoft.com/office/excel/2006/main">
          <x14:cfRule type="expression" priority="4002" id="{78AC0925-2506-450F-938A-AED76A37983B}">
            <xm:f>Sampling!$K$71="Yes"</xm:f>
            <x14:dxf>
              <font>
                <b/>
                <i val="0"/>
                <color theme="9"/>
              </font>
              <fill>
                <patternFill>
                  <bgColor theme="4"/>
                </patternFill>
              </fill>
            </x14:dxf>
          </x14:cfRule>
          <xm:sqref>N63</xm:sqref>
        </x14:conditionalFormatting>
        <x14:conditionalFormatting xmlns:xm="http://schemas.microsoft.com/office/excel/2006/main">
          <x14:cfRule type="expression" priority="4001" id="{604EF48C-9B7E-404A-AA7F-9C3D0CA9EC2B}">
            <xm:f>Sampling!$K$72="Yes"</xm:f>
            <x14:dxf>
              <font>
                <b/>
                <i val="0"/>
                <color theme="9"/>
              </font>
              <fill>
                <patternFill>
                  <bgColor theme="4"/>
                </patternFill>
              </fill>
            </x14:dxf>
          </x14:cfRule>
          <xm:sqref>N64</xm:sqref>
        </x14:conditionalFormatting>
        <x14:conditionalFormatting xmlns:xm="http://schemas.microsoft.com/office/excel/2006/main">
          <x14:cfRule type="expression" priority="4000" id="{4518DFF8-30DF-4854-A85E-BB98EFB0D826}">
            <xm:f>Sampling!$K$73="Yes"</xm:f>
            <x14:dxf>
              <font>
                <b/>
                <i val="0"/>
                <color theme="9"/>
              </font>
              <fill>
                <patternFill>
                  <bgColor theme="4"/>
                </patternFill>
              </fill>
            </x14:dxf>
          </x14:cfRule>
          <xm:sqref>N65</xm:sqref>
        </x14:conditionalFormatting>
        <x14:conditionalFormatting xmlns:xm="http://schemas.microsoft.com/office/excel/2006/main">
          <x14:cfRule type="expression" priority="3999" id="{85E36876-05FD-4B70-9F5C-2E33ABABCA72}">
            <xm:f>Sampling!$K$74="Yes"</xm:f>
            <x14:dxf>
              <font>
                <b/>
                <i val="0"/>
                <color theme="9"/>
              </font>
              <fill>
                <patternFill>
                  <bgColor theme="4"/>
                </patternFill>
              </fill>
            </x14:dxf>
          </x14:cfRule>
          <xm:sqref>N66</xm:sqref>
        </x14:conditionalFormatting>
        <x14:conditionalFormatting xmlns:xm="http://schemas.microsoft.com/office/excel/2006/main">
          <x14:cfRule type="expression" priority="3998" id="{E5021309-97F7-4031-81F7-AAB1349B0AF5}">
            <xm:f>Sampling!$K$75="Yes"</xm:f>
            <x14:dxf>
              <font>
                <b/>
                <i val="0"/>
                <color theme="9"/>
              </font>
              <fill>
                <patternFill>
                  <bgColor theme="4"/>
                </patternFill>
              </fill>
            </x14:dxf>
          </x14:cfRule>
          <xm:sqref>N67</xm:sqref>
        </x14:conditionalFormatting>
        <x14:conditionalFormatting xmlns:xm="http://schemas.microsoft.com/office/excel/2006/main">
          <x14:cfRule type="expression" priority="3997" id="{CF83E83B-80FB-445E-A10E-EACBE7FDE2CA}">
            <xm:f>Sampling!$K$76="Yes"</xm:f>
            <x14:dxf>
              <font>
                <b/>
                <i val="0"/>
                <color theme="9"/>
              </font>
              <fill>
                <patternFill>
                  <bgColor theme="4"/>
                </patternFill>
              </fill>
            </x14:dxf>
          </x14:cfRule>
          <xm:sqref>N68</xm:sqref>
        </x14:conditionalFormatting>
        <x14:conditionalFormatting xmlns:xm="http://schemas.microsoft.com/office/excel/2006/main">
          <x14:cfRule type="expression" priority="3996" id="{4B830089-E184-4B76-8E68-6553DD47D62A}">
            <xm:f>Sampling!$K$77="Yes"</xm:f>
            <x14:dxf>
              <font>
                <b/>
                <i val="0"/>
                <color theme="9"/>
              </font>
              <fill>
                <patternFill>
                  <bgColor theme="4"/>
                </patternFill>
              </fill>
            </x14:dxf>
          </x14:cfRule>
          <xm:sqref>N69</xm:sqref>
        </x14:conditionalFormatting>
        <x14:conditionalFormatting xmlns:xm="http://schemas.microsoft.com/office/excel/2006/main">
          <x14:cfRule type="expression" priority="3995" id="{A32C7C31-FB06-46F7-9F5A-D9C8D1A6FF4B}">
            <xm:f>Sampling!$K$78="Yes"</xm:f>
            <x14:dxf>
              <font>
                <b/>
                <i val="0"/>
                <color theme="9"/>
              </font>
              <fill>
                <patternFill>
                  <bgColor theme="4"/>
                </patternFill>
              </fill>
            </x14:dxf>
          </x14:cfRule>
          <xm:sqref>N70</xm:sqref>
        </x14:conditionalFormatting>
        <x14:conditionalFormatting xmlns:xm="http://schemas.microsoft.com/office/excel/2006/main">
          <x14:cfRule type="expression" priority="3994" id="{679BB42B-DBAA-4127-B2FB-6905501E854D}">
            <xm:f>Sampling!$K$79="Yes"</xm:f>
            <x14:dxf>
              <font>
                <b/>
                <i val="0"/>
                <color theme="9"/>
              </font>
              <fill>
                <patternFill>
                  <bgColor theme="4"/>
                </patternFill>
              </fill>
            </x14:dxf>
          </x14:cfRule>
          <xm:sqref>N71</xm:sqref>
        </x14:conditionalFormatting>
        <x14:conditionalFormatting xmlns:xm="http://schemas.microsoft.com/office/excel/2006/main">
          <x14:cfRule type="expression" priority="3993" id="{756DD7A9-001F-479F-883A-5859AC459573}">
            <xm:f>Sampling!$K$80="Yes"</xm:f>
            <x14:dxf>
              <font>
                <b/>
                <i val="0"/>
                <color theme="9"/>
              </font>
              <fill>
                <patternFill>
                  <bgColor theme="4"/>
                </patternFill>
              </fill>
            </x14:dxf>
          </x14:cfRule>
          <xm:sqref>N72</xm:sqref>
        </x14:conditionalFormatting>
        <x14:conditionalFormatting xmlns:xm="http://schemas.microsoft.com/office/excel/2006/main">
          <x14:cfRule type="expression" priority="3992" id="{560B7F77-0F1E-49F5-903D-1D6CCB29ED92}">
            <xm:f>Sampling!$K$81="Yes"</xm:f>
            <x14:dxf>
              <font>
                <b/>
                <i val="0"/>
                <color theme="9"/>
              </font>
              <fill>
                <patternFill>
                  <bgColor theme="4"/>
                </patternFill>
              </fill>
            </x14:dxf>
          </x14:cfRule>
          <xm:sqref>N73</xm:sqref>
        </x14:conditionalFormatting>
        <x14:conditionalFormatting xmlns:xm="http://schemas.microsoft.com/office/excel/2006/main">
          <x14:cfRule type="expression" priority="3991" id="{AEDEAFDB-3788-4159-A5D5-A5E32BE348BA}">
            <xm:f>Sampling!$K$82="Yes"</xm:f>
            <x14:dxf>
              <font>
                <b/>
                <i val="0"/>
                <color theme="9"/>
              </font>
              <fill>
                <patternFill>
                  <bgColor theme="4"/>
                </patternFill>
              </fill>
            </x14:dxf>
          </x14:cfRule>
          <xm:sqref>N74</xm:sqref>
        </x14:conditionalFormatting>
        <x14:conditionalFormatting xmlns:xm="http://schemas.microsoft.com/office/excel/2006/main">
          <x14:cfRule type="expression" priority="3990" id="{B1D1BCA6-FF1A-4963-BD4F-DE1061451D7E}">
            <xm:f>Sampling!$K$83="Yes"</xm:f>
            <x14:dxf>
              <font>
                <b/>
                <i val="0"/>
                <color theme="9"/>
              </font>
              <fill>
                <patternFill>
                  <bgColor theme="4"/>
                </patternFill>
              </fill>
            </x14:dxf>
          </x14:cfRule>
          <xm:sqref>N75</xm:sqref>
        </x14:conditionalFormatting>
        <x14:conditionalFormatting xmlns:xm="http://schemas.microsoft.com/office/excel/2006/main">
          <x14:cfRule type="expression" priority="3989" id="{29E5547A-8335-4289-BC8D-792A7206509D}">
            <xm:f>Sampling!$K$84="Yes"</xm:f>
            <x14:dxf>
              <font>
                <b/>
                <i val="0"/>
                <color theme="9"/>
              </font>
              <fill>
                <patternFill>
                  <bgColor theme="4"/>
                </patternFill>
              </fill>
            </x14:dxf>
          </x14:cfRule>
          <xm:sqref>N76</xm:sqref>
        </x14:conditionalFormatting>
        <x14:conditionalFormatting xmlns:xm="http://schemas.microsoft.com/office/excel/2006/main">
          <x14:cfRule type="expression" priority="3988" id="{243D4A89-9666-4945-90FA-1832DB0A5AED}">
            <xm:f>Sampling!$K$85="Yes"</xm:f>
            <x14:dxf>
              <font>
                <b/>
                <i val="0"/>
                <color theme="9"/>
              </font>
              <fill>
                <patternFill>
                  <bgColor theme="4"/>
                </patternFill>
              </fill>
            </x14:dxf>
          </x14:cfRule>
          <xm:sqref>N77</xm:sqref>
        </x14:conditionalFormatting>
        <x14:conditionalFormatting xmlns:xm="http://schemas.microsoft.com/office/excel/2006/main">
          <x14:cfRule type="expression" priority="3987" id="{4166FCCE-930D-465F-8F26-F72CE98B0CEE}">
            <xm:f>Sampling!$K$86="Yes"</xm:f>
            <x14:dxf>
              <font>
                <b/>
                <i val="0"/>
                <color theme="9"/>
              </font>
              <fill>
                <patternFill>
                  <bgColor theme="4"/>
                </patternFill>
              </fill>
            </x14:dxf>
          </x14:cfRule>
          <xm:sqref>N78</xm:sqref>
        </x14:conditionalFormatting>
        <x14:conditionalFormatting xmlns:xm="http://schemas.microsoft.com/office/excel/2006/main">
          <x14:cfRule type="expression" priority="3986" id="{1DA7CE8C-01C6-401F-80CE-B75578E02F34}">
            <xm:f>Sampling!$K$87="Yes"</xm:f>
            <x14:dxf>
              <font>
                <b/>
                <i val="0"/>
                <color theme="9"/>
              </font>
              <fill>
                <patternFill>
                  <bgColor theme="4"/>
                </patternFill>
              </fill>
            </x14:dxf>
          </x14:cfRule>
          <xm:sqref>N79</xm:sqref>
        </x14:conditionalFormatting>
        <x14:conditionalFormatting xmlns:xm="http://schemas.microsoft.com/office/excel/2006/main">
          <x14:cfRule type="expression" priority="3985" id="{3EF29A3A-DD04-4206-A121-3986B54A6C74}">
            <xm:f>Sampling!$K$88="Yes"</xm:f>
            <x14:dxf>
              <font>
                <b/>
                <i val="0"/>
                <color theme="9"/>
              </font>
              <fill>
                <patternFill>
                  <bgColor theme="4"/>
                </patternFill>
              </fill>
            </x14:dxf>
          </x14:cfRule>
          <xm:sqref>N80</xm:sqref>
        </x14:conditionalFormatting>
        <x14:conditionalFormatting xmlns:xm="http://schemas.microsoft.com/office/excel/2006/main">
          <x14:cfRule type="expression" priority="4684" id="{A7946438-41C0-4854-9497-C4CA78001CCD}">
            <xm:f>Sampling!$K$89="Yes"</xm:f>
            <x14:dxf>
              <font>
                <b/>
                <i val="0"/>
                <color theme="9"/>
              </font>
              <fill>
                <patternFill>
                  <bgColor theme="4"/>
                </patternFill>
              </fill>
            </x14:dxf>
          </x14:cfRule>
          <xm:sqref>N81</xm:sqref>
        </x14:conditionalFormatting>
        <x14:conditionalFormatting xmlns:xm="http://schemas.microsoft.com/office/excel/2006/main">
          <x14:cfRule type="expression" priority="4685" id="{555F0EFE-AB16-4BE3-9436-7661F992975E}">
            <xm:f>Sampling!$K$90="Yes"</xm:f>
            <x14:dxf>
              <font>
                <b/>
                <i val="0"/>
                <color theme="9"/>
              </font>
              <fill>
                <patternFill>
                  <bgColor theme="4"/>
                </patternFill>
              </fill>
            </x14:dxf>
          </x14:cfRule>
          <xm:sqref>N82</xm:sqref>
        </x14:conditionalFormatting>
        <x14:conditionalFormatting xmlns:xm="http://schemas.microsoft.com/office/excel/2006/main">
          <x14:cfRule type="expression" priority="4686" id="{1E7562EF-7D14-43AE-9D82-38BB73EDD105}">
            <xm:f>Sampling!$K$91="Yes"</xm:f>
            <x14:dxf>
              <font>
                <b/>
                <i val="0"/>
                <color theme="9"/>
              </font>
              <fill>
                <patternFill>
                  <bgColor theme="4"/>
                </patternFill>
              </fill>
            </x14:dxf>
          </x14:cfRule>
          <xm:sqref>N83</xm:sqref>
        </x14:conditionalFormatting>
        <x14:conditionalFormatting xmlns:xm="http://schemas.microsoft.com/office/excel/2006/main">
          <x14:cfRule type="expression" priority="2128" id="{BF701692-9A3D-4C11-83C2-5B759D86A111}">
            <xm:f>Sampling!$K$92="Yes"</xm:f>
            <x14:dxf>
              <font>
                <b/>
                <i val="0"/>
                <color theme="9"/>
              </font>
              <fill>
                <patternFill>
                  <bgColor theme="4"/>
                </patternFill>
              </fill>
            </x14:dxf>
          </x14:cfRule>
          <xm:sqref>N84</xm:sqref>
        </x14:conditionalFormatting>
        <x14:conditionalFormatting xmlns:xm="http://schemas.microsoft.com/office/excel/2006/main">
          <x14:cfRule type="expression" priority="2129" id="{890480FD-85CD-4039-8718-D1F6B0247A0F}">
            <xm:f>Sampling!$K$93="Yes"</xm:f>
            <x14:dxf>
              <font>
                <b/>
                <i val="0"/>
                <color theme="9"/>
              </font>
              <fill>
                <patternFill>
                  <bgColor theme="4"/>
                </patternFill>
              </fill>
            </x14:dxf>
          </x14:cfRule>
          <xm:sqref>N85</xm:sqref>
        </x14:conditionalFormatting>
        <x14:conditionalFormatting xmlns:xm="http://schemas.microsoft.com/office/excel/2006/main">
          <x14:cfRule type="expression" priority="2130" id="{166F123D-13F3-47BF-954D-BBBB92BF620E}">
            <xm:f>Sampling!$K$94="Yes"</xm:f>
            <x14:dxf>
              <font>
                <b/>
                <i val="0"/>
                <color theme="9"/>
              </font>
              <fill>
                <patternFill>
                  <bgColor theme="4"/>
                </patternFill>
              </fill>
            </x14:dxf>
          </x14:cfRule>
          <xm:sqref>N86</xm:sqref>
        </x14:conditionalFormatting>
        <x14:conditionalFormatting xmlns:xm="http://schemas.microsoft.com/office/excel/2006/main">
          <x14:cfRule type="expression" priority="1993" id="{389AD399-354C-4AF7-AE57-453EADA43DF5}">
            <xm:f>Sampling!$K$95="Yes"</xm:f>
            <x14:dxf>
              <font>
                <b/>
                <i val="0"/>
                <color theme="9"/>
              </font>
              <fill>
                <patternFill>
                  <bgColor theme="4"/>
                </patternFill>
              </fill>
            </x14:dxf>
          </x14:cfRule>
          <xm:sqref>N87</xm:sqref>
        </x14:conditionalFormatting>
        <x14:conditionalFormatting xmlns:xm="http://schemas.microsoft.com/office/excel/2006/main">
          <x14:cfRule type="expression" priority="1994" id="{79D35A90-1B90-4E6C-9A3C-DFA8B1E607DE}">
            <xm:f>Sampling!$K$96="Yes"</xm:f>
            <x14:dxf>
              <font>
                <b/>
                <i val="0"/>
                <color theme="9"/>
              </font>
              <fill>
                <patternFill>
                  <bgColor theme="4"/>
                </patternFill>
              </fill>
            </x14:dxf>
          </x14:cfRule>
          <xm:sqref>N88</xm:sqref>
        </x14:conditionalFormatting>
        <x14:conditionalFormatting xmlns:xm="http://schemas.microsoft.com/office/excel/2006/main">
          <x14:cfRule type="expression" priority="1995" id="{E1D91792-11B3-4378-A8A9-F478E8D80442}">
            <xm:f>Sampling!$K$97="Yes"</xm:f>
            <x14:dxf>
              <font>
                <b/>
                <i val="0"/>
                <color theme="9"/>
              </font>
              <fill>
                <patternFill>
                  <bgColor theme="4"/>
                </patternFill>
              </fill>
            </x14:dxf>
          </x14:cfRule>
          <xm:sqref>N89</xm:sqref>
        </x14:conditionalFormatting>
        <x14:conditionalFormatting xmlns:xm="http://schemas.microsoft.com/office/excel/2006/main">
          <x14:cfRule type="expression" priority="1974" id="{07AD053C-E3A8-4059-9181-D165D3C33F7F}">
            <xm:f>Sampling!$K$98="Yes"</xm:f>
            <x14:dxf>
              <font>
                <b/>
                <i val="0"/>
                <color theme="9"/>
              </font>
              <fill>
                <patternFill>
                  <bgColor theme="4"/>
                </patternFill>
              </fill>
            </x14:dxf>
          </x14:cfRule>
          <xm:sqref>N90</xm:sqref>
        </x14:conditionalFormatting>
        <x14:conditionalFormatting xmlns:xm="http://schemas.microsoft.com/office/excel/2006/main">
          <x14:cfRule type="expression" priority="1975" id="{6F6D0C79-4C79-4ED3-93B2-6290B444549A}">
            <xm:f>Sampling!$K$99="Yes"</xm:f>
            <x14:dxf>
              <font>
                <b/>
                <i val="0"/>
                <color theme="9"/>
              </font>
              <fill>
                <patternFill>
                  <bgColor theme="4"/>
                </patternFill>
              </fill>
            </x14:dxf>
          </x14:cfRule>
          <xm:sqref>N91</xm:sqref>
        </x14:conditionalFormatting>
        <x14:conditionalFormatting xmlns:xm="http://schemas.microsoft.com/office/excel/2006/main">
          <x14:cfRule type="expression" priority="1976" id="{F01ADC12-2BDD-43DA-8679-3A3D5682ADFA}">
            <xm:f>Sampling!$K$100="Yes"</xm:f>
            <x14:dxf>
              <font>
                <b/>
                <i val="0"/>
                <color theme="9"/>
              </font>
              <fill>
                <patternFill>
                  <bgColor theme="4"/>
                </patternFill>
              </fill>
            </x14:dxf>
          </x14:cfRule>
          <xm:sqref>N92</xm:sqref>
        </x14:conditionalFormatting>
        <x14:conditionalFormatting xmlns:xm="http://schemas.microsoft.com/office/excel/2006/main">
          <x14:cfRule type="expression" priority="1860" id="{BC47BA38-CF2A-498E-9038-69B98908641E}">
            <xm:f>Sampling!$K$101="Yes"</xm:f>
            <x14:dxf>
              <font>
                <b/>
                <i val="0"/>
                <color theme="9"/>
              </font>
              <fill>
                <patternFill>
                  <bgColor theme="4"/>
                </patternFill>
              </fill>
            </x14:dxf>
          </x14:cfRule>
          <xm:sqref>N93</xm:sqref>
        </x14:conditionalFormatting>
        <x14:conditionalFormatting xmlns:xm="http://schemas.microsoft.com/office/excel/2006/main">
          <x14:cfRule type="expression" priority="1861" id="{2168A6DE-102B-4C6F-AB10-AD94CE93E39B}">
            <xm:f>Sampling!$K$102="Yes"</xm:f>
            <x14:dxf>
              <font>
                <b/>
                <i val="0"/>
                <color theme="9"/>
              </font>
              <fill>
                <patternFill>
                  <bgColor theme="4"/>
                </patternFill>
              </fill>
            </x14:dxf>
          </x14:cfRule>
          <xm:sqref>N94</xm:sqref>
        </x14:conditionalFormatting>
        <x14:conditionalFormatting xmlns:xm="http://schemas.microsoft.com/office/excel/2006/main">
          <x14:cfRule type="expression" priority="1862" id="{D7587D2A-C5F7-497E-A8AF-E653E64A9434}">
            <xm:f>Sampling!$K$103="Yes"</xm:f>
            <x14:dxf>
              <font>
                <b/>
                <i val="0"/>
                <color theme="9"/>
              </font>
              <fill>
                <patternFill>
                  <bgColor theme="4"/>
                </patternFill>
              </fill>
            </x14:dxf>
          </x14:cfRule>
          <xm:sqref>N95</xm:sqref>
        </x14:conditionalFormatting>
        <x14:conditionalFormatting xmlns:xm="http://schemas.microsoft.com/office/excel/2006/main">
          <x14:cfRule type="expression" priority="1854" id="{32658127-8F5A-4BDB-9E8E-072C6CD1F81D}">
            <xm:f>Sampling!$K$104="Yes"</xm:f>
            <x14:dxf>
              <font>
                <b/>
                <i val="0"/>
                <color theme="9"/>
              </font>
              <fill>
                <patternFill>
                  <bgColor theme="4"/>
                </patternFill>
              </fill>
            </x14:dxf>
          </x14:cfRule>
          <xm:sqref>N96</xm:sqref>
        </x14:conditionalFormatting>
        <x14:conditionalFormatting xmlns:xm="http://schemas.microsoft.com/office/excel/2006/main">
          <x14:cfRule type="expression" priority="1855" id="{248DFB86-E08D-4EAC-A830-10C5C35CDAB0}">
            <xm:f>Sampling!$K$105="Yes"</xm:f>
            <x14:dxf>
              <font>
                <b/>
                <i val="0"/>
                <color theme="9"/>
              </font>
              <fill>
                <patternFill>
                  <bgColor theme="4"/>
                </patternFill>
              </fill>
            </x14:dxf>
          </x14:cfRule>
          <xm:sqref>N97</xm:sqref>
        </x14:conditionalFormatting>
        <x14:conditionalFormatting xmlns:xm="http://schemas.microsoft.com/office/excel/2006/main">
          <x14:cfRule type="expression" priority="1856" id="{D1129A05-19A3-49A1-9672-2DD65B91A0A4}">
            <xm:f>Sampling!$K$106="Yes"</xm:f>
            <x14:dxf>
              <font>
                <b/>
                <i val="0"/>
                <color theme="9"/>
              </font>
              <fill>
                <patternFill>
                  <bgColor theme="4"/>
                </patternFill>
              </fill>
            </x14:dxf>
          </x14:cfRule>
          <xm:sqref>N98</xm:sqref>
        </x14:conditionalFormatting>
        <x14:conditionalFormatting xmlns:xm="http://schemas.microsoft.com/office/excel/2006/main">
          <x14:cfRule type="expression" priority="1848" id="{45B27436-740B-48F8-B2B5-5785F312FD61}">
            <xm:f>Sampling!$K$107="Yes"</xm:f>
            <x14:dxf>
              <font>
                <b/>
                <i val="0"/>
                <color theme="9"/>
              </font>
              <fill>
                <patternFill>
                  <bgColor theme="4"/>
                </patternFill>
              </fill>
            </x14:dxf>
          </x14:cfRule>
          <xm:sqref>N99</xm:sqref>
        </x14:conditionalFormatting>
        <x14:conditionalFormatting xmlns:xm="http://schemas.microsoft.com/office/excel/2006/main">
          <x14:cfRule type="expression" priority="1849" id="{47451CAF-89F1-4D49-A6B5-417A7CF56A42}">
            <xm:f>Sampling!$K$108="Yes"</xm:f>
            <x14:dxf>
              <font>
                <b/>
                <i val="0"/>
                <color theme="9"/>
              </font>
              <fill>
                <patternFill>
                  <bgColor theme="4"/>
                </patternFill>
              </fill>
            </x14:dxf>
          </x14:cfRule>
          <xm:sqref>N100</xm:sqref>
        </x14:conditionalFormatting>
        <x14:conditionalFormatting xmlns:xm="http://schemas.microsoft.com/office/excel/2006/main">
          <x14:cfRule type="expression" priority="1850" id="{91E08A21-AF69-42D3-9D2B-452FD798E7EA}">
            <xm:f>Sampling!$K$109="Yes"</xm:f>
            <x14:dxf>
              <font>
                <b/>
                <i val="0"/>
                <color theme="9"/>
              </font>
              <fill>
                <patternFill>
                  <bgColor theme="4"/>
                </patternFill>
              </fill>
            </x14:dxf>
          </x14:cfRule>
          <xm:sqref>N101</xm:sqref>
        </x14:conditionalFormatting>
        <x14:conditionalFormatting xmlns:xm="http://schemas.microsoft.com/office/excel/2006/main">
          <x14:cfRule type="expression" priority="1842" id="{559B54B6-6C60-4BA7-8F67-9A0361B781FB}">
            <xm:f>Sampling!$K$110="Yes"</xm:f>
            <x14:dxf>
              <font>
                <b/>
                <i val="0"/>
                <color theme="9"/>
              </font>
              <fill>
                <patternFill>
                  <bgColor theme="4"/>
                </patternFill>
              </fill>
            </x14:dxf>
          </x14:cfRule>
          <xm:sqref>N102</xm:sqref>
        </x14:conditionalFormatting>
        <x14:conditionalFormatting xmlns:xm="http://schemas.microsoft.com/office/excel/2006/main">
          <x14:cfRule type="expression" priority="1843" id="{D6F3CC76-2CEE-4770-9B62-B7D3BB5A318F}">
            <xm:f>Sampling!$K$111="Yes"</xm:f>
            <x14:dxf>
              <font>
                <b/>
                <i val="0"/>
                <color theme="9"/>
              </font>
              <fill>
                <patternFill>
                  <bgColor theme="4"/>
                </patternFill>
              </fill>
            </x14:dxf>
          </x14:cfRule>
          <xm:sqref>N103</xm:sqref>
        </x14:conditionalFormatting>
        <x14:conditionalFormatting xmlns:xm="http://schemas.microsoft.com/office/excel/2006/main">
          <x14:cfRule type="expression" priority="1844" id="{BA1D6A6E-9A3B-4960-9D46-BBDB085F0DB8}">
            <xm:f>Sampling!$K$112="Yes"</xm:f>
            <x14:dxf>
              <font>
                <b/>
                <i val="0"/>
                <color theme="9"/>
              </font>
              <fill>
                <patternFill>
                  <bgColor theme="4"/>
                </patternFill>
              </fill>
            </x14:dxf>
          </x14:cfRule>
          <xm:sqref>N104</xm:sqref>
        </x14:conditionalFormatting>
        <x14:conditionalFormatting xmlns:xm="http://schemas.microsoft.com/office/excel/2006/main">
          <x14:cfRule type="expression" priority="1836" id="{16710EC2-5E2B-405C-BF07-064D102C525F}">
            <xm:f>Sampling!$K$113="Yes"</xm:f>
            <x14:dxf>
              <font>
                <b/>
                <i val="0"/>
                <color theme="9"/>
              </font>
              <fill>
                <patternFill>
                  <bgColor theme="4"/>
                </patternFill>
              </fill>
            </x14:dxf>
          </x14:cfRule>
          <xm:sqref>N105</xm:sqref>
        </x14:conditionalFormatting>
        <x14:conditionalFormatting xmlns:xm="http://schemas.microsoft.com/office/excel/2006/main">
          <x14:cfRule type="expression" priority="1837" id="{7B6FB9AD-3892-4E59-A400-C85B877E2A42}">
            <xm:f>Sampling!$K$114="Yes"</xm:f>
            <x14:dxf>
              <font>
                <b/>
                <i val="0"/>
                <color theme="9"/>
              </font>
              <fill>
                <patternFill>
                  <bgColor theme="4"/>
                </patternFill>
              </fill>
            </x14:dxf>
          </x14:cfRule>
          <xm:sqref>N106</xm:sqref>
        </x14:conditionalFormatting>
        <x14:conditionalFormatting xmlns:xm="http://schemas.microsoft.com/office/excel/2006/main">
          <x14:cfRule type="expression" priority="1838" id="{6C6FEA9B-62E0-47D2-BB9A-59CD3D3F28F1}">
            <xm:f>Sampling!$K$115="Yes"</xm:f>
            <x14:dxf>
              <font>
                <b/>
                <i val="0"/>
                <color theme="9"/>
              </font>
              <fill>
                <patternFill>
                  <bgColor theme="4"/>
                </patternFill>
              </fill>
            </x14:dxf>
          </x14:cfRule>
          <xm:sqref>N107</xm:sqref>
        </x14:conditionalFormatting>
        <x14:conditionalFormatting xmlns:xm="http://schemas.microsoft.com/office/excel/2006/main">
          <x14:cfRule type="expression" priority="1830" id="{5FF910FA-CCEB-4308-BB8A-1A7DFCBF566D}">
            <xm:f>Sampling!$K$116="Yes"</xm:f>
            <x14:dxf>
              <font>
                <b/>
                <i val="0"/>
                <color theme="9"/>
              </font>
              <fill>
                <patternFill>
                  <bgColor theme="4"/>
                </patternFill>
              </fill>
            </x14:dxf>
          </x14:cfRule>
          <xm:sqref>N108</xm:sqref>
        </x14:conditionalFormatting>
        <x14:conditionalFormatting xmlns:xm="http://schemas.microsoft.com/office/excel/2006/main">
          <x14:cfRule type="expression" priority="1831" id="{2FB8556F-1720-443F-9A36-E5238DF33E41}">
            <xm:f>Sampling!$K$117="Yes"</xm:f>
            <x14:dxf>
              <font>
                <b/>
                <i val="0"/>
                <color theme="9"/>
              </font>
              <fill>
                <patternFill>
                  <bgColor theme="4"/>
                </patternFill>
              </fill>
            </x14:dxf>
          </x14:cfRule>
          <xm:sqref>N109</xm:sqref>
        </x14:conditionalFormatting>
        <x14:conditionalFormatting xmlns:xm="http://schemas.microsoft.com/office/excel/2006/main">
          <x14:cfRule type="expression" priority="1832" id="{3248A5D6-52CB-4BB1-A9F5-6F14CA21ECA9}">
            <xm:f>Sampling!$K$118="Yes"</xm:f>
            <x14:dxf>
              <font>
                <b/>
                <i val="0"/>
                <color theme="9"/>
              </font>
              <fill>
                <patternFill>
                  <bgColor theme="4"/>
                </patternFill>
              </fill>
            </x14:dxf>
          </x14:cfRule>
          <xm:sqref>N110</xm:sqref>
        </x14:conditionalFormatting>
        <x14:conditionalFormatting xmlns:xm="http://schemas.microsoft.com/office/excel/2006/main">
          <x14:cfRule type="expression" priority="1824" id="{6FB10815-BC38-4D11-9A57-BE4A2644645E}">
            <xm:f>Sampling!$K$119="Yes"</xm:f>
            <x14:dxf>
              <font>
                <b/>
                <i val="0"/>
                <color theme="9"/>
              </font>
              <fill>
                <patternFill>
                  <bgColor theme="4"/>
                </patternFill>
              </fill>
            </x14:dxf>
          </x14:cfRule>
          <xm:sqref>N111</xm:sqref>
        </x14:conditionalFormatting>
        <x14:conditionalFormatting xmlns:xm="http://schemas.microsoft.com/office/excel/2006/main">
          <x14:cfRule type="expression" priority="1825" id="{7A52ABEF-C45A-4CA0-B213-7FEE3E63100F}">
            <xm:f>Sampling!$K$120="Yes"</xm:f>
            <x14:dxf>
              <font>
                <b/>
                <i val="0"/>
                <color theme="9"/>
              </font>
              <fill>
                <patternFill>
                  <bgColor theme="4"/>
                </patternFill>
              </fill>
            </x14:dxf>
          </x14:cfRule>
          <xm:sqref>N112</xm:sqref>
        </x14:conditionalFormatting>
        <x14:conditionalFormatting xmlns:xm="http://schemas.microsoft.com/office/excel/2006/main">
          <x14:cfRule type="expression" priority="1826" id="{03910EF2-B7BF-4605-80A8-50EF9809B6A3}">
            <xm:f>Sampling!$K$121="Yes"</xm:f>
            <x14:dxf>
              <font>
                <b/>
                <i val="0"/>
                <color theme="9"/>
              </font>
              <fill>
                <patternFill>
                  <bgColor theme="4"/>
                </patternFill>
              </fill>
            </x14:dxf>
          </x14:cfRule>
          <xm:sqref>N113</xm:sqref>
        </x14:conditionalFormatting>
        <x14:conditionalFormatting xmlns:xm="http://schemas.microsoft.com/office/excel/2006/main">
          <x14:cfRule type="expression" priority="1818" id="{A9CE1CAA-30CD-4632-93FA-8EDB7C1123C7}">
            <xm:f>Sampling!$K$122="Yes"</xm:f>
            <x14:dxf>
              <font>
                <b/>
                <i val="0"/>
                <color theme="9"/>
              </font>
              <fill>
                <patternFill>
                  <bgColor theme="4"/>
                </patternFill>
              </fill>
            </x14:dxf>
          </x14:cfRule>
          <xm:sqref>N114</xm:sqref>
        </x14:conditionalFormatting>
        <x14:conditionalFormatting xmlns:xm="http://schemas.microsoft.com/office/excel/2006/main">
          <x14:cfRule type="expression" priority="1819" id="{B7FD3434-F345-49D2-8C07-544E713F4D26}">
            <xm:f>Sampling!$K$123="Yes"</xm:f>
            <x14:dxf>
              <font>
                <b/>
                <i val="0"/>
                <color theme="9"/>
              </font>
              <fill>
                <patternFill>
                  <bgColor theme="4"/>
                </patternFill>
              </fill>
            </x14:dxf>
          </x14:cfRule>
          <xm:sqref>N115</xm:sqref>
        </x14:conditionalFormatting>
        <x14:conditionalFormatting xmlns:xm="http://schemas.microsoft.com/office/excel/2006/main">
          <x14:cfRule type="expression" priority="1820" id="{F0D04786-17BC-468A-A67E-DDAD75E7774D}">
            <xm:f>Sampling!$K$124="Yes"</xm:f>
            <x14:dxf>
              <font>
                <b/>
                <i val="0"/>
                <color theme="9"/>
              </font>
              <fill>
                <patternFill>
                  <bgColor theme="4"/>
                </patternFill>
              </fill>
            </x14:dxf>
          </x14:cfRule>
          <xm:sqref>N116</xm:sqref>
        </x14:conditionalFormatting>
        <x14:conditionalFormatting xmlns:xm="http://schemas.microsoft.com/office/excel/2006/main">
          <x14:cfRule type="expression" priority="1812" id="{60E4DF71-4658-4253-AD9C-F3964C1970E2}">
            <xm:f>Sampling!$K$125="Yes"</xm:f>
            <x14:dxf>
              <font>
                <b/>
                <i val="0"/>
                <color theme="9"/>
              </font>
              <fill>
                <patternFill>
                  <bgColor theme="4"/>
                </patternFill>
              </fill>
            </x14:dxf>
          </x14:cfRule>
          <xm:sqref>N117</xm:sqref>
        </x14:conditionalFormatting>
        <x14:conditionalFormatting xmlns:xm="http://schemas.microsoft.com/office/excel/2006/main">
          <x14:cfRule type="expression" priority="1813" id="{5DB930C0-495D-404C-9A54-CBF16F12B21B}">
            <xm:f>Sampling!$K$126="Yes"</xm:f>
            <x14:dxf>
              <font>
                <b/>
                <i val="0"/>
                <color theme="9"/>
              </font>
              <fill>
                <patternFill>
                  <bgColor theme="4"/>
                </patternFill>
              </fill>
            </x14:dxf>
          </x14:cfRule>
          <xm:sqref>N118</xm:sqref>
        </x14:conditionalFormatting>
        <x14:conditionalFormatting xmlns:xm="http://schemas.microsoft.com/office/excel/2006/main">
          <x14:cfRule type="expression" priority="1814" id="{E10EEC82-91F6-475F-BE6E-3DAA442D3887}">
            <xm:f>Sampling!$K$127="Yes"</xm:f>
            <x14:dxf>
              <font>
                <b/>
                <i val="0"/>
                <color theme="9"/>
              </font>
              <fill>
                <patternFill>
                  <bgColor theme="4"/>
                </patternFill>
              </fill>
            </x14:dxf>
          </x14:cfRule>
          <xm:sqref>N119</xm:sqref>
        </x14:conditionalFormatting>
        <x14:conditionalFormatting xmlns:xm="http://schemas.microsoft.com/office/excel/2006/main">
          <x14:cfRule type="expression" priority="1686" id="{2973C4C5-5D97-44B5-BB5D-E6E40369BDFD}">
            <xm:f>Sampling!$K$128="Yes"</xm:f>
            <x14:dxf>
              <font>
                <b/>
                <i val="0"/>
                <color theme="9"/>
              </font>
              <fill>
                <patternFill>
                  <bgColor theme="4"/>
                </patternFill>
              </fill>
            </x14:dxf>
          </x14:cfRule>
          <xm:sqref>N120</xm:sqref>
        </x14:conditionalFormatting>
        <x14:conditionalFormatting xmlns:xm="http://schemas.microsoft.com/office/excel/2006/main">
          <x14:cfRule type="expression" priority="1687" id="{2DB06080-7AC6-40CD-8301-8E25EF931C99}">
            <xm:f>Sampling!$K$129="Yes"</xm:f>
            <x14:dxf>
              <font>
                <b/>
                <i val="0"/>
                <color theme="9"/>
              </font>
              <fill>
                <patternFill>
                  <bgColor theme="4"/>
                </patternFill>
              </fill>
            </x14:dxf>
          </x14:cfRule>
          <xm:sqref>N121</xm:sqref>
        </x14:conditionalFormatting>
        <x14:conditionalFormatting xmlns:xm="http://schemas.microsoft.com/office/excel/2006/main">
          <x14:cfRule type="expression" priority="1688" id="{07952B9A-ADA6-4BBD-AF48-7C691D10423A}">
            <xm:f>Sampling!$K$130="Yes"</xm:f>
            <x14:dxf>
              <font>
                <b/>
                <i val="0"/>
                <color theme="9"/>
              </font>
              <fill>
                <patternFill>
                  <bgColor theme="4"/>
                </patternFill>
              </fill>
            </x14:dxf>
          </x14:cfRule>
          <xm:sqref>N122</xm:sqref>
        </x14:conditionalFormatting>
        <x14:conditionalFormatting xmlns:xm="http://schemas.microsoft.com/office/excel/2006/main">
          <x14:cfRule type="expression" priority="1683" id="{8970EF02-2730-45D5-AA99-98A759866FF7}">
            <xm:f>Sampling!$K$131="Yes"</xm:f>
            <x14:dxf>
              <font>
                <b/>
                <i val="0"/>
                <color theme="9"/>
              </font>
              <fill>
                <patternFill>
                  <bgColor theme="4"/>
                </patternFill>
              </fill>
            </x14:dxf>
          </x14:cfRule>
          <xm:sqref>N123</xm:sqref>
        </x14:conditionalFormatting>
        <x14:conditionalFormatting xmlns:xm="http://schemas.microsoft.com/office/excel/2006/main">
          <x14:cfRule type="expression" priority="1684" id="{D43FED3C-17D6-47B7-A648-1CB6B5B417A2}">
            <xm:f>Sampling!$K$132="Yes"</xm:f>
            <x14:dxf>
              <font>
                <b/>
                <i val="0"/>
                <color theme="9"/>
              </font>
              <fill>
                <patternFill>
                  <bgColor theme="4"/>
                </patternFill>
              </fill>
            </x14:dxf>
          </x14:cfRule>
          <xm:sqref>N124</xm:sqref>
        </x14:conditionalFormatting>
        <x14:conditionalFormatting xmlns:xm="http://schemas.microsoft.com/office/excel/2006/main">
          <x14:cfRule type="expression" priority="1685" id="{CE9F5AD5-A153-4FB8-AE18-4C4B00DDD964}">
            <xm:f>Sampling!$K$133="Yes"</xm:f>
            <x14:dxf>
              <font>
                <b/>
                <i val="0"/>
                <color theme="9"/>
              </font>
              <fill>
                <patternFill>
                  <bgColor theme="4"/>
                </patternFill>
              </fill>
            </x14:dxf>
          </x14:cfRule>
          <xm:sqref>N125</xm:sqref>
        </x14:conditionalFormatting>
        <x14:conditionalFormatting xmlns:xm="http://schemas.microsoft.com/office/excel/2006/main">
          <x14:cfRule type="expression" priority="1680" id="{7C3798D5-5E60-49EB-928F-3995283A0B21}">
            <xm:f>Sampling!$K$134="Yes"</xm:f>
            <x14:dxf>
              <font>
                <b/>
                <i val="0"/>
                <color theme="9"/>
              </font>
              <fill>
                <patternFill>
                  <bgColor theme="4"/>
                </patternFill>
              </fill>
            </x14:dxf>
          </x14:cfRule>
          <xm:sqref>N126</xm:sqref>
        </x14:conditionalFormatting>
        <x14:conditionalFormatting xmlns:xm="http://schemas.microsoft.com/office/excel/2006/main">
          <x14:cfRule type="expression" priority="1681" id="{922303EF-158D-40F4-ACF5-C0217FD74276}">
            <xm:f>Sampling!$K$135="Yes"</xm:f>
            <x14:dxf>
              <font>
                <b/>
                <i val="0"/>
                <color theme="9"/>
              </font>
              <fill>
                <patternFill>
                  <bgColor theme="4"/>
                </patternFill>
              </fill>
            </x14:dxf>
          </x14:cfRule>
          <xm:sqref>N127</xm:sqref>
        </x14:conditionalFormatting>
        <x14:conditionalFormatting xmlns:xm="http://schemas.microsoft.com/office/excel/2006/main">
          <x14:cfRule type="expression" priority="1682" id="{E8602935-5A18-45A7-8C35-9905187C4BCE}">
            <xm:f>Sampling!$K$136="Yes"</xm:f>
            <x14:dxf>
              <font>
                <b/>
                <i val="0"/>
                <color theme="9"/>
              </font>
              <fill>
                <patternFill>
                  <bgColor theme="4"/>
                </patternFill>
              </fill>
            </x14:dxf>
          </x14:cfRule>
          <xm:sqref>N128</xm:sqref>
        </x14:conditionalFormatting>
        <x14:conditionalFormatting xmlns:xm="http://schemas.microsoft.com/office/excel/2006/main">
          <x14:cfRule type="expression" priority="1677" id="{4995A3AD-AFCB-423B-BAFF-FE1AC89FD5C6}">
            <xm:f>Sampling!$K$137="Yes"</xm:f>
            <x14:dxf>
              <font>
                <b/>
                <i val="0"/>
                <color theme="9"/>
              </font>
              <fill>
                <patternFill>
                  <bgColor theme="4"/>
                </patternFill>
              </fill>
            </x14:dxf>
          </x14:cfRule>
          <xm:sqref>N129</xm:sqref>
        </x14:conditionalFormatting>
        <x14:conditionalFormatting xmlns:xm="http://schemas.microsoft.com/office/excel/2006/main">
          <x14:cfRule type="expression" priority="1678" id="{E8575244-E6C5-40CF-9467-4C147BD59FE1}">
            <xm:f>Sampling!$K$138="Yes"</xm:f>
            <x14:dxf>
              <font>
                <b/>
                <i val="0"/>
                <color theme="9"/>
              </font>
              <fill>
                <patternFill>
                  <bgColor theme="4"/>
                </patternFill>
              </fill>
            </x14:dxf>
          </x14:cfRule>
          <xm:sqref>N130</xm:sqref>
        </x14:conditionalFormatting>
        <x14:conditionalFormatting xmlns:xm="http://schemas.microsoft.com/office/excel/2006/main">
          <x14:cfRule type="expression" priority="1679" id="{E47F8A08-33CD-4A45-8D36-F2140267582E}">
            <xm:f>Sampling!$K$139="Yes"</xm:f>
            <x14:dxf>
              <font>
                <b/>
                <i val="0"/>
                <color theme="9"/>
              </font>
              <fill>
                <patternFill>
                  <bgColor theme="4"/>
                </patternFill>
              </fill>
            </x14:dxf>
          </x14:cfRule>
          <xm:sqref>N131</xm:sqref>
        </x14:conditionalFormatting>
        <x14:conditionalFormatting xmlns:xm="http://schemas.microsoft.com/office/excel/2006/main">
          <x14:cfRule type="expression" priority="1674" id="{2E344716-29E1-4440-887A-0285C4397338}">
            <xm:f>Sampling!$K$140="Yes"</xm:f>
            <x14:dxf>
              <font>
                <b/>
                <i val="0"/>
                <color theme="9"/>
              </font>
              <fill>
                <patternFill>
                  <bgColor theme="4"/>
                </patternFill>
              </fill>
            </x14:dxf>
          </x14:cfRule>
          <xm:sqref>N132</xm:sqref>
        </x14:conditionalFormatting>
        <x14:conditionalFormatting xmlns:xm="http://schemas.microsoft.com/office/excel/2006/main">
          <x14:cfRule type="expression" priority="1675" id="{8195C109-6F23-4112-B6C3-820B856E3D6D}">
            <xm:f>Sampling!$K$141="Yes"</xm:f>
            <x14:dxf>
              <font>
                <b/>
                <i val="0"/>
                <color theme="9"/>
              </font>
              <fill>
                <patternFill>
                  <bgColor theme="4"/>
                </patternFill>
              </fill>
            </x14:dxf>
          </x14:cfRule>
          <xm:sqref>N133</xm:sqref>
        </x14:conditionalFormatting>
        <x14:conditionalFormatting xmlns:xm="http://schemas.microsoft.com/office/excel/2006/main">
          <x14:cfRule type="expression" priority="1676" id="{69EE30B7-3B37-4209-87F0-FEAD448532FE}">
            <xm:f>Sampling!$K$142="Yes"</xm:f>
            <x14:dxf>
              <font>
                <b/>
                <i val="0"/>
                <color theme="9"/>
              </font>
              <fill>
                <patternFill>
                  <bgColor theme="4"/>
                </patternFill>
              </fill>
            </x14:dxf>
          </x14:cfRule>
          <xm:sqref>N134</xm:sqref>
        </x14:conditionalFormatting>
        <x14:conditionalFormatting xmlns:xm="http://schemas.microsoft.com/office/excel/2006/main">
          <x14:cfRule type="expression" priority="1671" id="{E02F400A-FEFA-4A2E-B032-BCF372085431}">
            <xm:f>Sampling!$K$143="Yes"</xm:f>
            <x14:dxf>
              <font>
                <b/>
                <i val="0"/>
                <color theme="9"/>
              </font>
              <fill>
                <patternFill>
                  <bgColor theme="4"/>
                </patternFill>
              </fill>
            </x14:dxf>
          </x14:cfRule>
          <xm:sqref>N135</xm:sqref>
        </x14:conditionalFormatting>
        <x14:conditionalFormatting xmlns:xm="http://schemas.microsoft.com/office/excel/2006/main">
          <x14:cfRule type="expression" priority="1672" id="{73B7177C-CFDB-4FFA-8CFE-B5583A76C6FF}">
            <xm:f>Sampling!$K$144="Yes"</xm:f>
            <x14:dxf>
              <font>
                <b/>
                <i val="0"/>
                <color theme="9"/>
              </font>
              <fill>
                <patternFill>
                  <bgColor theme="4"/>
                </patternFill>
              </fill>
            </x14:dxf>
          </x14:cfRule>
          <xm:sqref>N136</xm:sqref>
        </x14:conditionalFormatting>
        <x14:conditionalFormatting xmlns:xm="http://schemas.microsoft.com/office/excel/2006/main">
          <x14:cfRule type="expression" priority="1673" id="{41314962-2ACF-49B3-ADC1-19B50B53AC16}">
            <xm:f>Sampling!$K$145="Yes"</xm:f>
            <x14:dxf>
              <font>
                <b/>
                <i val="0"/>
                <color theme="9"/>
              </font>
              <fill>
                <patternFill>
                  <bgColor theme="4"/>
                </patternFill>
              </fill>
            </x14:dxf>
          </x14:cfRule>
          <xm:sqref>N137</xm:sqref>
        </x14:conditionalFormatting>
        <x14:conditionalFormatting xmlns:xm="http://schemas.microsoft.com/office/excel/2006/main">
          <x14:cfRule type="expression" priority="1668" id="{CFB4A9F1-FF99-416E-ADA5-F5D9AA52A1AD}">
            <xm:f>Sampling!$K$146="Yes"</xm:f>
            <x14:dxf>
              <font>
                <b/>
                <i val="0"/>
                <color theme="9"/>
              </font>
              <fill>
                <patternFill>
                  <bgColor theme="4"/>
                </patternFill>
              </fill>
            </x14:dxf>
          </x14:cfRule>
          <xm:sqref>N138</xm:sqref>
        </x14:conditionalFormatting>
        <x14:conditionalFormatting xmlns:xm="http://schemas.microsoft.com/office/excel/2006/main">
          <x14:cfRule type="expression" priority="1669" id="{F7DBD668-78BE-4077-BF6D-311C5BFEA128}">
            <xm:f>Sampling!$K$147="Yes"</xm:f>
            <x14:dxf>
              <font>
                <b/>
                <i val="0"/>
                <color theme="9"/>
              </font>
              <fill>
                <patternFill>
                  <bgColor theme="4"/>
                </patternFill>
              </fill>
            </x14:dxf>
          </x14:cfRule>
          <xm:sqref>N139</xm:sqref>
        </x14:conditionalFormatting>
        <x14:conditionalFormatting xmlns:xm="http://schemas.microsoft.com/office/excel/2006/main">
          <x14:cfRule type="expression" priority="1670" id="{E7FC6866-BFFF-435C-8805-B51B546A40E6}">
            <xm:f>Sampling!$K$148="Yes"</xm:f>
            <x14:dxf>
              <font>
                <b/>
                <i val="0"/>
                <color theme="9"/>
              </font>
              <fill>
                <patternFill>
                  <bgColor theme="4"/>
                </patternFill>
              </fill>
            </x14:dxf>
          </x14:cfRule>
          <xm:sqref>N140</xm:sqref>
        </x14:conditionalFormatting>
        <x14:conditionalFormatting xmlns:xm="http://schemas.microsoft.com/office/excel/2006/main">
          <x14:cfRule type="expression" priority="1665" id="{A8070D55-F434-4BBB-8C4F-80FA34DAF1BB}">
            <xm:f>Sampling!$K$149="Yes"</xm:f>
            <x14:dxf>
              <font>
                <b/>
                <i val="0"/>
                <color theme="9"/>
              </font>
              <fill>
                <patternFill>
                  <bgColor theme="4"/>
                </patternFill>
              </fill>
            </x14:dxf>
          </x14:cfRule>
          <xm:sqref>N141</xm:sqref>
        </x14:conditionalFormatting>
        <x14:conditionalFormatting xmlns:xm="http://schemas.microsoft.com/office/excel/2006/main">
          <x14:cfRule type="expression" priority="1666" id="{5D6D2F39-1077-4E19-9683-8F3A2A3C1025}">
            <xm:f>Sampling!$K$150="Yes"</xm:f>
            <x14:dxf>
              <font>
                <b/>
                <i val="0"/>
                <color theme="9"/>
              </font>
              <fill>
                <patternFill>
                  <bgColor theme="4"/>
                </patternFill>
              </fill>
            </x14:dxf>
          </x14:cfRule>
          <xm:sqref>N142</xm:sqref>
        </x14:conditionalFormatting>
        <x14:conditionalFormatting xmlns:xm="http://schemas.microsoft.com/office/excel/2006/main">
          <x14:cfRule type="expression" priority="1667" id="{D130464D-15B7-482E-90A9-291F951F4309}">
            <xm:f>Sampling!$K$151="Yes"</xm:f>
            <x14:dxf>
              <font>
                <b/>
                <i val="0"/>
                <color theme="9"/>
              </font>
              <fill>
                <patternFill>
                  <bgColor theme="4"/>
                </patternFill>
              </fill>
            </x14:dxf>
          </x14:cfRule>
          <xm:sqref>N143</xm:sqref>
        </x14:conditionalFormatting>
        <x14:conditionalFormatting xmlns:xm="http://schemas.microsoft.com/office/excel/2006/main">
          <x14:cfRule type="expression" priority="1662" id="{1E972D9C-9645-4F56-BC48-943479975AD7}">
            <xm:f>Sampling!$K$152="Yes"</xm:f>
            <x14:dxf>
              <font>
                <b/>
                <i val="0"/>
                <color theme="9"/>
              </font>
              <fill>
                <patternFill>
                  <bgColor theme="4"/>
                </patternFill>
              </fill>
            </x14:dxf>
          </x14:cfRule>
          <xm:sqref>N144</xm:sqref>
        </x14:conditionalFormatting>
        <x14:conditionalFormatting xmlns:xm="http://schemas.microsoft.com/office/excel/2006/main">
          <x14:cfRule type="expression" priority="1663" id="{3BD7E8AD-387D-44F8-AD9C-3590905FDE1C}">
            <xm:f>Sampling!$K$153="Yes"</xm:f>
            <x14:dxf>
              <font>
                <b/>
                <i val="0"/>
                <color theme="9"/>
              </font>
              <fill>
                <patternFill>
                  <bgColor theme="4"/>
                </patternFill>
              </fill>
            </x14:dxf>
          </x14:cfRule>
          <xm:sqref>N145</xm:sqref>
        </x14:conditionalFormatting>
        <x14:conditionalFormatting xmlns:xm="http://schemas.microsoft.com/office/excel/2006/main">
          <x14:cfRule type="expression" priority="1664" id="{65942DF1-637D-438A-8F58-C9499427B93A}">
            <xm:f>Sampling!$K$154="Yes"</xm:f>
            <x14:dxf>
              <font>
                <b/>
                <i val="0"/>
                <color theme="9"/>
              </font>
              <fill>
                <patternFill>
                  <bgColor theme="4"/>
                </patternFill>
              </fill>
            </x14:dxf>
          </x14:cfRule>
          <xm:sqref>N146</xm:sqref>
        </x14:conditionalFormatting>
        <x14:conditionalFormatting xmlns:xm="http://schemas.microsoft.com/office/excel/2006/main">
          <x14:cfRule type="expression" priority="1659" id="{6546C93B-965B-465A-B982-B0633A78E1DB}">
            <xm:f>Sampling!$K$155="Yes"</xm:f>
            <x14:dxf>
              <font>
                <b/>
                <i val="0"/>
                <color theme="9"/>
              </font>
              <fill>
                <patternFill>
                  <bgColor theme="4"/>
                </patternFill>
              </fill>
            </x14:dxf>
          </x14:cfRule>
          <xm:sqref>N147</xm:sqref>
        </x14:conditionalFormatting>
        <x14:conditionalFormatting xmlns:xm="http://schemas.microsoft.com/office/excel/2006/main">
          <x14:cfRule type="expression" priority="1660" id="{2217741E-8E64-4E54-9B0A-5E77308E00A2}">
            <xm:f>Sampling!$K$156="Yes"</xm:f>
            <x14:dxf>
              <font>
                <b/>
                <i val="0"/>
                <color theme="9"/>
              </font>
              <fill>
                <patternFill>
                  <bgColor theme="4"/>
                </patternFill>
              </fill>
            </x14:dxf>
          </x14:cfRule>
          <xm:sqref>N148</xm:sqref>
        </x14:conditionalFormatting>
        <x14:conditionalFormatting xmlns:xm="http://schemas.microsoft.com/office/excel/2006/main">
          <x14:cfRule type="expression" priority="1661" id="{761A91D5-E57A-4D2E-99A2-41C8AD26CF0F}">
            <xm:f>Sampling!$K$157="Yes"</xm:f>
            <x14:dxf>
              <font>
                <b/>
                <i val="0"/>
                <color theme="9"/>
              </font>
              <fill>
                <patternFill>
                  <bgColor theme="4"/>
                </patternFill>
              </fill>
            </x14:dxf>
          </x14:cfRule>
          <xm:sqref>N149</xm:sqref>
        </x14:conditionalFormatting>
        <x14:conditionalFormatting xmlns:xm="http://schemas.microsoft.com/office/excel/2006/main">
          <x14:cfRule type="expression" priority="1506" id="{1C15F306-2A71-49E0-8EDD-8B4BDC5867C3}">
            <xm:f>Sampling!$K$158="Yes"</xm:f>
            <x14:dxf>
              <font>
                <b/>
                <i val="0"/>
                <color theme="9"/>
              </font>
              <fill>
                <patternFill>
                  <bgColor theme="4"/>
                </patternFill>
              </fill>
            </x14:dxf>
          </x14:cfRule>
          <xm:sqref>N150</xm:sqref>
        </x14:conditionalFormatting>
        <x14:conditionalFormatting xmlns:xm="http://schemas.microsoft.com/office/excel/2006/main">
          <x14:cfRule type="expression" priority="1507" id="{8024C98C-BBA0-4EC3-B3F8-A1D494A0596A}">
            <xm:f>Sampling!$K$159="Yes"</xm:f>
            <x14:dxf>
              <font>
                <b/>
                <i val="0"/>
                <color theme="9"/>
              </font>
              <fill>
                <patternFill>
                  <bgColor theme="4"/>
                </patternFill>
              </fill>
            </x14:dxf>
          </x14:cfRule>
          <xm:sqref>N151</xm:sqref>
        </x14:conditionalFormatting>
        <x14:conditionalFormatting xmlns:xm="http://schemas.microsoft.com/office/excel/2006/main">
          <x14:cfRule type="expression" priority="1508" id="{3BF82601-CF55-494F-803D-DAF3F5839CB9}">
            <xm:f>Sampling!$K$160="Yes"</xm:f>
            <x14:dxf>
              <font>
                <b/>
                <i val="0"/>
                <color theme="9"/>
              </font>
              <fill>
                <patternFill>
                  <bgColor theme="4"/>
                </patternFill>
              </fill>
            </x14:dxf>
          </x14:cfRule>
          <xm:sqref>N152</xm:sqref>
        </x14:conditionalFormatting>
        <x14:conditionalFormatting xmlns:xm="http://schemas.microsoft.com/office/excel/2006/main">
          <x14:cfRule type="expression" priority="1503" id="{B183421F-48EC-425D-B2C5-9A484143DDF8}">
            <xm:f>Sampling!$K$161="Yes"</xm:f>
            <x14:dxf>
              <font>
                <b/>
                <i val="0"/>
                <color theme="9"/>
              </font>
              <fill>
                <patternFill>
                  <bgColor theme="4"/>
                </patternFill>
              </fill>
            </x14:dxf>
          </x14:cfRule>
          <xm:sqref>N153</xm:sqref>
        </x14:conditionalFormatting>
        <x14:conditionalFormatting xmlns:xm="http://schemas.microsoft.com/office/excel/2006/main">
          <x14:cfRule type="expression" priority="1504" id="{D9FD32CD-EE23-4CDC-8E0E-85A44BB73293}">
            <xm:f>Sampling!$K$162="Yes"</xm:f>
            <x14:dxf>
              <font>
                <b/>
                <i val="0"/>
                <color theme="9"/>
              </font>
              <fill>
                <patternFill>
                  <bgColor theme="4"/>
                </patternFill>
              </fill>
            </x14:dxf>
          </x14:cfRule>
          <xm:sqref>N154</xm:sqref>
        </x14:conditionalFormatting>
        <x14:conditionalFormatting xmlns:xm="http://schemas.microsoft.com/office/excel/2006/main">
          <x14:cfRule type="expression" priority="1505" id="{A2CEF157-D3E9-49C3-8AC4-FE31A335266E}">
            <xm:f>Sampling!$K$163="Yes"</xm:f>
            <x14:dxf>
              <font>
                <b/>
                <i val="0"/>
                <color theme="9"/>
              </font>
              <fill>
                <patternFill>
                  <bgColor theme="4"/>
                </patternFill>
              </fill>
            </x14:dxf>
          </x14:cfRule>
          <xm:sqref>N155</xm:sqref>
        </x14:conditionalFormatting>
        <x14:conditionalFormatting xmlns:xm="http://schemas.microsoft.com/office/excel/2006/main">
          <x14:cfRule type="expression" priority="1500" id="{A9DB5AE6-343F-4339-9C6C-C297FF3ECF64}">
            <xm:f>Sampling!$K$164="Yes"</xm:f>
            <x14:dxf>
              <font>
                <b/>
                <i val="0"/>
                <color theme="9"/>
              </font>
              <fill>
                <patternFill>
                  <bgColor theme="4"/>
                </patternFill>
              </fill>
            </x14:dxf>
          </x14:cfRule>
          <xm:sqref>N156</xm:sqref>
        </x14:conditionalFormatting>
        <x14:conditionalFormatting xmlns:xm="http://schemas.microsoft.com/office/excel/2006/main">
          <x14:cfRule type="expression" priority="1501" id="{BA567941-A0BD-4A00-A0F9-E387D900C94B}">
            <xm:f>Sampling!$K$165="Yes"</xm:f>
            <x14:dxf>
              <font>
                <b/>
                <i val="0"/>
                <color theme="9"/>
              </font>
              <fill>
                <patternFill>
                  <bgColor theme="4"/>
                </patternFill>
              </fill>
            </x14:dxf>
          </x14:cfRule>
          <xm:sqref>N157</xm:sqref>
        </x14:conditionalFormatting>
        <x14:conditionalFormatting xmlns:xm="http://schemas.microsoft.com/office/excel/2006/main">
          <x14:cfRule type="expression" priority="1502" id="{C5CBC355-229D-40F6-9C06-3668F1EA8660}">
            <xm:f>Sampling!$K$166="Yes"</xm:f>
            <x14:dxf>
              <font>
                <b/>
                <i val="0"/>
                <color theme="9"/>
              </font>
              <fill>
                <patternFill>
                  <bgColor theme="4"/>
                </patternFill>
              </fill>
            </x14:dxf>
          </x14:cfRule>
          <xm:sqref>N158</xm:sqref>
        </x14:conditionalFormatting>
        <x14:conditionalFormatting xmlns:xm="http://schemas.microsoft.com/office/excel/2006/main">
          <x14:cfRule type="expression" priority="1497" id="{97DFA820-F347-41DD-8CC9-432A50FAF66A}">
            <xm:f>Sampling!$K$167="Yes"</xm:f>
            <x14:dxf>
              <font>
                <b/>
                <i val="0"/>
                <color theme="9"/>
              </font>
              <fill>
                <patternFill>
                  <bgColor theme="4"/>
                </patternFill>
              </fill>
            </x14:dxf>
          </x14:cfRule>
          <xm:sqref>N159</xm:sqref>
        </x14:conditionalFormatting>
        <x14:conditionalFormatting xmlns:xm="http://schemas.microsoft.com/office/excel/2006/main">
          <x14:cfRule type="expression" priority="1498" id="{9597C263-E2AE-47FE-9183-A1DDCFB0CFA5}">
            <xm:f>Sampling!$K$168="Yes"</xm:f>
            <x14:dxf>
              <font>
                <b/>
                <i val="0"/>
                <color theme="9"/>
              </font>
              <fill>
                <patternFill>
                  <bgColor theme="4"/>
                </patternFill>
              </fill>
            </x14:dxf>
          </x14:cfRule>
          <xm:sqref>N160</xm:sqref>
        </x14:conditionalFormatting>
        <x14:conditionalFormatting xmlns:xm="http://schemas.microsoft.com/office/excel/2006/main">
          <x14:cfRule type="expression" priority="1499" id="{7BDFD392-551E-43A4-B8A8-9ADB0321D88C}">
            <xm:f>Sampling!$K$169="Yes"</xm:f>
            <x14:dxf>
              <font>
                <b/>
                <i val="0"/>
                <color theme="9"/>
              </font>
              <fill>
                <patternFill>
                  <bgColor theme="4"/>
                </patternFill>
              </fill>
            </x14:dxf>
          </x14:cfRule>
          <xm:sqref>N161</xm:sqref>
        </x14:conditionalFormatting>
        <x14:conditionalFormatting xmlns:xm="http://schemas.microsoft.com/office/excel/2006/main">
          <x14:cfRule type="expression" priority="1494" id="{65D96463-771F-4EAB-B2CC-89FB973C0AC6}">
            <xm:f>Sampling!$K$170="Yes"</xm:f>
            <x14:dxf>
              <font>
                <b/>
                <i val="0"/>
                <color theme="9"/>
              </font>
              <fill>
                <patternFill>
                  <bgColor theme="4"/>
                </patternFill>
              </fill>
            </x14:dxf>
          </x14:cfRule>
          <xm:sqref>N162</xm:sqref>
        </x14:conditionalFormatting>
        <x14:conditionalFormatting xmlns:xm="http://schemas.microsoft.com/office/excel/2006/main">
          <x14:cfRule type="expression" priority="1495" id="{623732FE-E5BF-46CA-A7FD-010CDBAD7CC7}">
            <xm:f>Sampling!$K$171="Yes"</xm:f>
            <x14:dxf>
              <font>
                <b/>
                <i val="0"/>
                <color theme="9"/>
              </font>
              <fill>
                <patternFill>
                  <bgColor theme="4"/>
                </patternFill>
              </fill>
            </x14:dxf>
          </x14:cfRule>
          <xm:sqref>N163</xm:sqref>
        </x14:conditionalFormatting>
        <x14:conditionalFormatting xmlns:xm="http://schemas.microsoft.com/office/excel/2006/main">
          <x14:cfRule type="expression" priority="1496" id="{62573A15-7D78-4447-B615-B4E598F33D8B}">
            <xm:f>Sampling!$K$172="Yes"</xm:f>
            <x14:dxf>
              <font>
                <b/>
                <i val="0"/>
                <color theme="9"/>
              </font>
              <fill>
                <patternFill>
                  <bgColor theme="4"/>
                </patternFill>
              </fill>
            </x14:dxf>
          </x14:cfRule>
          <xm:sqref>N164</xm:sqref>
        </x14:conditionalFormatting>
        <x14:conditionalFormatting xmlns:xm="http://schemas.microsoft.com/office/excel/2006/main">
          <x14:cfRule type="expression" priority="1491" id="{0BC0FFCB-5F9A-47BB-AA68-CE9E0064E678}">
            <xm:f>Sampling!$K$173="Yes"</xm:f>
            <x14:dxf>
              <font>
                <b/>
                <i val="0"/>
                <color theme="9"/>
              </font>
              <fill>
                <patternFill>
                  <bgColor theme="4"/>
                </patternFill>
              </fill>
            </x14:dxf>
          </x14:cfRule>
          <xm:sqref>N165</xm:sqref>
        </x14:conditionalFormatting>
        <x14:conditionalFormatting xmlns:xm="http://schemas.microsoft.com/office/excel/2006/main">
          <x14:cfRule type="expression" priority="1492" id="{8C84DDAC-6431-42B5-B387-DE142373FCAD}">
            <xm:f>Sampling!$K$174="Yes"</xm:f>
            <x14:dxf>
              <font>
                <b/>
                <i val="0"/>
                <color theme="9"/>
              </font>
              <fill>
                <patternFill>
                  <bgColor theme="4"/>
                </patternFill>
              </fill>
            </x14:dxf>
          </x14:cfRule>
          <xm:sqref>N166</xm:sqref>
        </x14:conditionalFormatting>
        <x14:conditionalFormatting xmlns:xm="http://schemas.microsoft.com/office/excel/2006/main">
          <x14:cfRule type="expression" priority="1493" id="{69DAD69E-3B94-48AA-8B7A-C0DC0434EB73}">
            <xm:f>Sampling!$K$175="Yes"</xm:f>
            <x14:dxf>
              <font>
                <b/>
                <i val="0"/>
                <color theme="9"/>
              </font>
              <fill>
                <patternFill>
                  <bgColor theme="4"/>
                </patternFill>
              </fill>
            </x14:dxf>
          </x14:cfRule>
          <xm:sqref>N167</xm:sqref>
        </x14:conditionalFormatting>
        <x14:conditionalFormatting xmlns:xm="http://schemas.microsoft.com/office/excel/2006/main">
          <x14:cfRule type="expression" priority="1488" id="{7EA653AB-1632-4871-8B3E-4405B6EAC901}">
            <xm:f>Sampling!$K$176="Yes"</xm:f>
            <x14:dxf>
              <font>
                <b/>
                <i val="0"/>
                <color theme="9"/>
              </font>
              <fill>
                <patternFill>
                  <bgColor theme="4"/>
                </patternFill>
              </fill>
            </x14:dxf>
          </x14:cfRule>
          <xm:sqref>N168</xm:sqref>
        </x14:conditionalFormatting>
        <x14:conditionalFormatting xmlns:xm="http://schemas.microsoft.com/office/excel/2006/main">
          <x14:cfRule type="expression" priority="1489" id="{8835D1E8-0979-4B63-BB05-6B0B6CB5A808}">
            <xm:f>Sampling!$K$177="Yes"</xm:f>
            <x14:dxf>
              <font>
                <b/>
                <i val="0"/>
                <color theme="9"/>
              </font>
              <fill>
                <patternFill>
                  <bgColor theme="4"/>
                </patternFill>
              </fill>
            </x14:dxf>
          </x14:cfRule>
          <xm:sqref>N169</xm:sqref>
        </x14:conditionalFormatting>
        <x14:conditionalFormatting xmlns:xm="http://schemas.microsoft.com/office/excel/2006/main">
          <x14:cfRule type="expression" priority="1490" id="{4850ACE9-30E8-4BC6-A8B4-95E101FEEA40}">
            <xm:f>Sampling!$K$178="Yes"</xm:f>
            <x14:dxf>
              <font>
                <b/>
                <i val="0"/>
                <color theme="9"/>
              </font>
              <fill>
                <patternFill>
                  <bgColor theme="4"/>
                </patternFill>
              </fill>
            </x14:dxf>
          </x14:cfRule>
          <xm:sqref>N170</xm:sqref>
        </x14:conditionalFormatting>
        <x14:conditionalFormatting xmlns:xm="http://schemas.microsoft.com/office/excel/2006/main">
          <x14:cfRule type="expression" priority="1485" id="{4A7C40FE-F213-4EE9-9F58-50728E9B9CF3}">
            <xm:f>Sampling!$K$179="Yes"</xm:f>
            <x14:dxf>
              <font>
                <b/>
                <i val="0"/>
                <color theme="9"/>
              </font>
              <fill>
                <patternFill>
                  <bgColor theme="4"/>
                </patternFill>
              </fill>
            </x14:dxf>
          </x14:cfRule>
          <xm:sqref>N171</xm:sqref>
        </x14:conditionalFormatting>
        <x14:conditionalFormatting xmlns:xm="http://schemas.microsoft.com/office/excel/2006/main">
          <x14:cfRule type="expression" priority="1486" id="{ADE6FC94-60D7-4910-8BD8-36D633AAB665}">
            <xm:f>Sampling!$K$180="Yes"</xm:f>
            <x14:dxf>
              <font>
                <b/>
                <i val="0"/>
                <color theme="9"/>
              </font>
              <fill>
                <patternFill>
                  <bgColor theme="4"/>
                </patternFill>
              </fill>
            </x14:dxf>
          </x14:cfRule>
          <xm:sqref>N172</xm:sqref>
        </x14:conditionalFormatting>
        <x14:conditionalFormatting xmlns:xm="http://schemas.microsoft.com/office/excel/2006/main">
          <x14:cfRule type="expression" priority="1487" id="{B146C10F-28AD-4E37-BA59-F8EBD666A374}">
            <xm:f>Sampling!$K$181="Yes"</xm:f>
            <x14:dxf>
              <font>
                <b/>
                <i val="0"/>
                <color theme="9"/>
              </font>
              <fill>
                <patternFill>
                  <bgColor theme="4"/>
                </patternFill>
              </fill>
            </x14:dxf>
          </x14:cfRule>
          <xm:sqref>N173</xm:sqref>
        </x14:conditionalFormatting>
        <x14:conditionalFormatting xmlns:xm="http://schemas.microsoft.com/office/excel/2006/main">
          <x14:cfRule type="expression" priority="1482" id="{5FABAD4B-9246-4328-B4AB-C3AA0B3E2074}">
            <xm:f>Sampling!$K$182="Yes"</xm:f>
            <x14:dxf>
              <font>
                <b/>
                <i val="0"/>
                <color theme="9"/>
              </font>
              <fill>
                <patternFill>
                  <bgColor theme="4"/>
                </patternFill>
              </fill>
            </x14:dxf>
          </x14:cfRule>
          <xm:sqref>N174</xm:sqref>
        </x14:conditionalFormatting>
        <x14:conditionalFormatting xmlns:xm="http://schemas.microsoft.com/office/excel/2006/main">
          <x14:cfRule type="expression" priority="1483" id="{3F93D624-54A3-4F10-B051-C0C81C119C0F}">
            <xm:f>Sampling!$K$183="Yes"</xm:f>
            <x14:dxf>
              <font>
                <b/>
                <i val="0"/>
                <color theme="9"/>
              </font>
              <fill>
                <patternFill>
                  <bgColor theme="4"/>
                </patternFill>
              </fill>
            </x14:dxf>
          </x14:cfRule>
          <xm:sqref>N175</xm:sqref>
        </x14:conditionalFormatting>
        <x14:conditionalFormatting xmlns:xm="http://schemas.microsoft.com/office/excel/2006/main">
          <x14:cfRule type="expression" priority="1484" id="{1CB4038D-D5C1-46A7-B409-B39B581670E2}">
            <xm:f>Sampling!$K$184="Yes"</xm:f>
            <x14:dxf>
              <font>
                <b/>
                <i val="0"/>
                <color theme="9"/>
              </font>
              <fill>
                <patternFill>
                  <bgColor theme="4"/>
                </patternFill>
              </fill>
            </x14:dxf>
          </x14:cfRule>
          <xm:sqref>N176</xm:sqref>
        </x14:conditionalFormatting>
        <x14:conditionalFormatting xmlns:xm="http://schemas.microsoft.com/office/excel/2006/main">
          <x14:cfRule type="expression" priority="1479" id="{18DF6750-E4FF-4157-AC31-099C683F6C84}">
            <xm:f>Sampling!$K$185="Yes"</xm:f>
            <x14:dxf>
              <font>
                <b/>
                <i val="0"/>
                <color theme="9"/>
              </font>
              <fill>
                <patternFill>
                  <bgColor theme="4"/>
                </patternFill>
              </fill>
            </x14:dxf>
          </x14:cfRule>
          <xm:sqref>N177</xm:sqref>
        </x14:conditionalFormatting>
        <x14:conditionalFormatting xmlns:xm="http://schemas.microsoft.com/office/excel/2006/main">
          <x14:cfRule type="expression" priority="1480" id="{5BA3B875-D03A-4227-BDED-18E934E1A895}">
            <xm:f>Sampling!$K$186="Yes"</xm:f>
            <x14:dxf>
              <font>
                <b/>
                <i val="0"/>
                <color theme="9"/>
              </font>
              <fill>
                <patternFill>
                  <bgColor theme="4"/>
                </patternFill>
              </fill>
            </x14:dxf>
          </x14:cfRule>
          <xm:sqref>N178</xm:sqref>
        </x14:conditionalFormatting>
        <x14:conditionalFormatting xmlns:xm="http://schemas.microsoft.com/office/excel/2006/main">
          <x14:cfRule type="expression" priority="1481" id="{10DC9D10-3512-4FB4-87FA-177D1A408EDD}">
            <xm:f>Sampling!$K$187="Yes"</xm:f>
            <x14:dxf>
              <font>
                <b/>
                <i val="0"/>
                <color theme="9"/>
              </font>
              <fill>
                <patternFill>
                  <bgColor theme="4"/>
                </patternFill>
              </fill>
            </x14:dxf>
          </x14:cfRule>
          <xm:sqref>N179</xm:sqref>
        </x14:conditionalFormatting>
        <x14:conditionalFormatting xmlns:xm="http://schemas.microsoft.com/office/excel/2006/main">
          <x14:cfRule type="expression" priority="1326" id="{AA6F4D00-E41D-4B43-BE98-DCCA707E7F5C}">
            <xm:f>Sampling!$K$188="Yes"</xm:f>
            <x14:dxf>
              <font>
                <b/>
                <i val="0"/>
                <color theme="9"/>
              </font>
              <fill>
                <patternFill>
                  <bgColor theme="4"/>
                </patternFill>
              </fill>
            </x14:dxf>
          </x14:cfRule>
          <xm:sqref>N180</xm:sqref>
        </x14:conditionalFormatting>
        <x14:conditionalFormatting xmlns:xm="http://schemas.microsoft.com/office/excel/2006/main">
          <x14:cfRule type="expression" priority="1327" id="{5FE4CB4B-DC5A-40D0-BF30-25210C6D0F9C}">
            <xm:f>Sampling!$K$189="Yes"</xm:f>
            <x14:dxf>
              <font>
                <b/>
                <i val="0"/>
                <color theme="9"/>
              </font>
              <fill>
                <patternFill>
                  <bgColor theme="4"/>
                </patternFill>
              </fill>
            </x14:dxf>
          </x14:cfRule>
          <xm:sqref>N181</xm:sqref>
        </x14:conditionalFormatting>
        <x14:conditionalFormatting xmlns:xm="http://schemas.microsoft.com/office/excel/2006/main">
          <x14:cfRule type="expression" priority="1328" id="{A0B77317-FE7F-41F6-B1E7-57246FC13595}">
            <xm:f>Sampling!$K$190="Yes"</xm:f>
            <x14:dxf>
              <font>
                <b/>
                <i val="0"/>
                <color theme="9"/>
              </font>
              <fill>
                <patternFill>
                  <bgColor theme="4"/>
                </patternFill>
              </fill>
            </x14:dxf>
          </x14:cfRule>
          <xm:sqref>N182</xm:sqref>
        </x14:conditionalFormatting>
        <x14:conditionalFormatting xmlns:xm="http://schemas.microsoft.com/office/excel/2006/main">
          <x14:cfRule type="expression" priority="1323" id="{9E2D14F7-42DF-4292-97E5-7A3F32E78FD2}">
            <xm:f>Sampling!$K$191="Yes"</xm:f>
            <x14:dxf>
              <font>
                <b/>
                <i val="0"/>
                <color theme="9"/>
              </font>
              <fill>
                <patternFill>
                  <bgColor theme="4"/>
                </patternFill>
              </fill>
            </x14:dxf>
          </x14:cfRule>
          <xm:sqref>N183</xm:sqref>
        </x14:conditionalFormatting>
        <x14:conditionalFormatting xmlns:xm="http://schemas.microsoft.com/office/excel/2006/main">
          <x14:cfRule type="expression" priority="1324" id="{FA97D220-7575-4530-8E34-CABE220E4CDE}">
            <xm:f>Sampling!$K$192="Yes"</xm:f>
            <x14:dxf>
              <font>
                <b/>
                <i val="0"/>
                <color theme="9"/>
              </font>
              <fill>
                <patternFill>
                  <bgColor theme="4"/>
                </patternFill>
              </fill>
            </x14:dxf>
          </x14:cfRule>
          <xm:sqref>N184</xm:sqref>
        </x14:conditionalFormatting>
        <x14:conditionalFormatting xmlns:xm="http://schemas.microsoft.com/office/excel/2006/main">
          <x14:cfRule type="expression" priority="1325" id="{DEC481FC-6FD2-48F4-8656-A2A19437352E}">
            <xm:f>Sampling!$K$193="Yes"</xm:f>
            <x14:dxf>
              <font>
                <b/>
                <i val="0"/>
                <color theme="9"/>
              </font>
              <fill>
                <patternFill>
                  <bgColor theme="4"/>
                </patternFill>
              </fill>
            </x14:dxf>
          </x14:cfRule>
          <xm:sqref>N185</xm:sqref>
        </x14:conditionalFormatting>
        <x14:conditionalFormatting xmlns:xm="http://schemas.microsoft.com/office/excel/2006/main">
          <x14:cfRule type="expression" priority="1320" id="{53831C55-67C5-40F2-B9EE-989AAB661B28}">
            <xm:f>Sampling!$K$194="Yes"</xm:f>
            <x14:dxf>
              <font>
                <b/>
                <i val="0"/>
                <color theme="9"/>
              </font>
              <fill>
                <patternFill>
                  <bgColor theme="4"/>
                </patternFill>
              </fill>
            </x14:dxf>
          </x14:cfRule>
          <xm:sqref>N186</xm:sqref>
        </x14:conditionalFormatting>
        <x14:conditionalFormatting xmlns:xm="http://schemas.microsoft.com/office/excel/2006/main">
          <x14:cfRule type="expression" priority="1321" id="{3080E82E-DAD8-423F-ABBC-A72D7A625F52}">
            <xm:f>Sampling!$K$195="Yes"</xm:f>
            <x14:dxf>
              <font>
                <b/>
                <i val="0"/>
                <color theme="9"/>
              </font>
              <fill>
                <patternFill>
                  <bgColor theme="4"/>
                </patternFill>
              </fill>
            </x14:dxf>
          </x14:cfRule>
          <xm:sqref>N187</xm:sqref>
        </x14:conditionalFormatting>
        <x14:conditionalFormatting xmlns:xm="http://schemas.microsoft.com/office/excel/2006/main">
          <x14:cfRule type="expression" priority="1322" id="{902B3B42-D8BA-48D6-9E10-B8D526E2F810}">
            <xm:f>Sampling!$K$196="Yes"</xm:f>
            <x14:dxf>
              <font>
                <b/>
                <i val="0"/>
                <color theme="9"/>
              </font>
              <fill>
                <patternFill>
                  <bgColor theme="4"/>
                </patternFill>
              </fill>
            </x14:dxf>
          </x14:cfRule>
          <xm:sqref>N188</xm:sqref>
        </x14:conditionalFormatting>
        <x14:conditionalFormatting xmlns:xm="http://schemas.microsoft.com/office/excel/2006/main">
          <x14:cfRule type="expression" priority="1317" id="{9CBF1F88-9218-4471-B994-ABF19FEA6F92}">
            <xm:f>Sampling!$K$197="Yes"</xm:f>
            <x14:dxf>
              <font>
                <b/>
                <i val="0"/>
                <color theme="9"/>
              </font>
              <fill>
                <patternFill>
                  <bgColor theme="4"/>
                </patternFill>
              </fill>
            </x14:dxf>
          </x14:cfRule>
          <xm:sqref>N189</xm:sqref>
        </x14:conditionalFormatting>
        <x14:conditionalFormatting xmlns:xm="http://schemas.microsoft.com/office/excel/2006/main">
          <x14:cfRule type="expression" priority="1318" id="{7C57E281-6ECA-433C-A6A9-6403CDE5B804}">
            <xm:f>Sampling!$K$198="Yes"</xm:f>
            <x14:dxf>
              <font>
                <b/>
                <i val="0"/>
                <color theme="9"/>
              </font>
              <fill>
                <patternFill>
                  <bgColor theme="4"/>
                </patternFill>
              </fill>
            </x14:dxf>
          </x14:cfRule>
          <xm:sqref>N190</xm:sqref>
        </x14:conditionalFormatting>
        <x14:conditionalFormatting xmlns:xm="http://schemas.microsoft.com/office/excel/2006/main">
          <x14:cfRule type="expression" priority="1319" id="{7C008170-A51A-445E-AE39-A0227D7C6A6C}">
            <xm:f>Sampling!$K$199="Yes"</xm:f>
            <x14:dxf>
              <font>
                <b/>
                <i val="0"/>
                <color theme="9"/>
              </font>
              <fill>
                <patternFill>
                  <bgColor theme="4"/>
                </patternFill>
              </fill>
            </x14:dxf>
          </x14:cfRule>
          <xm:sqref>N191</xm:sqref>
        </x14:conditionalFormatting>
        <x14:conditionalFormatting xmlns:xm="http://schemas.microsoft.com/office/excel/2006/main">
          <x14:cfRule type="expression" priority="1314" id="{8A9E499B-F3F8-4E70-8B0D-C0D274DB4D6B}">
            <xm:f>Sampling!$K$200="Yes"</xm:f>
            <x14:dxf>
              <font>
                <b/>
                <i val="0"/>
                <color theme="9"/>
              </font>
              <fill>
                <patternFill>
                  <bgColor theme="4"/>
                </patternFill>
              </fill>
            </x14:dxf>
          </x14:cfRule>
          <xm:sqref>N192</xm:sqref>
        </x14:conditionalFormatting>
        <x14:conditionalFormatting xmlns:xm="http://schemas.microsoft.com/office/excel/2006/main">
          <x14:cfRule type="expression" priority="1315" id="{BDB376F0-E0BB-463F-AA90-AC6AFBD740B8}">
            <xm:f>Sampling!$K$201="Yes"</xm:f>
            <x14:dxf>
              <font>
                <b/>
                <i val="0"/>
                <color theme="9"/>
              </font>
              <fill>
                <patternFill>
                  <bgColor theme="4"/>
                </patternFill>
              </fill>
            </x14:dxf>
          </x14:cfRule>
          <xm:sqref>N193</xm:sqref>
        </x14:conditionalFormatting>
        <x14:conditionalFormatting xmlns:xm="http://schemas.microsoft.com/office/excel/2006/main">
          <x14:cfRule type="expression" priority="1316" id="{90EA446C-C89F-46BB-B02A-6E7C334FB583}">
            <xm:f>Sampling!$K$202="Yes"</xm:f>
            <x14:dxf>
              <font>
                <b/>
                <i val="0"/>
                <color theme="9"/>
              </font>
              <fill>
                <patternFill>
                  <bgColor theme="4"/>
                </patternFill>
              </fill>
            </x14:dxf>
          </x14:cfRule>
          <xm:sqref>N194</xm:sqref>
        </x14:conditionalFormatting>
        <x14:conditionalFormatting xmlns:xm="http://schemas.microsoft.com/office/excel/2006/main">
          <x14:cfRule type="expression" priority="1311" id="{BC69CC62-42F7-48A3-A235-6AD518D8B0F6}">
            <xm:f>Sampling!$K$203="Yes"</xm:f>
            <x14:dxf>
              <font>
                <b/>
                <i val="0"/>
                <color theme="9"/>
              </font>
              <fill>
                <patternFill>
                  <bgColor theme="4"/>
                </patternFill>
              </fill>
            </x14:dxf>
          </x14:cfRule>
          <xm:sqref>N195</xm:sqref>
        </x14:conditionalFormatting>
        <x14:conditionalFormatting xmlns:xm="http://schemas.microsoft.com/office/excel/2006/main">
          <x14:cfRule type="expression" priority="1312" id="{3ED78BD9-CA0A-4F7E-B7A7-478D4FB9EA20}">
            <xm:f>Sampling!$K$204="Yes"</xm:f>
            <x14:dxf>
              <font>
                <b/>
                <i val="0"/>
                <color theme="9"/>
              </font>
              <fill>
                <patternFill>
                  <bgColor theme="4"/>
                </patternFill>
              </fill>
            </x14:dxf>
          </x14:cfRule>
          <xm:sqref>N196</xm:sqref>
        </x14:conditionalFormatting>
        <x14:conditionalFormatting xmlns:xm="http://schemas.microsoft.com/office/excel/2006/main">
          <x14:cfRule type="expression" priority="1313" id="{2CD2C23D-82FE-4549-8287-0FCAFA21B539}">
            <xm:f>Sampling!$K$205="Yes"</xm:f>
            <x14:dxf>
              <font>
                <b/>
                <i val="0"/>
                <color theme="9"/>
              </font>
              <fill>
                <patternFill>
                  <bgColor theme="4"/>
                </patternFill>
              </fill>
            </x14:dxf>
          </x14:cfRule>
          <xm:sqref>N197</xm:sqref>
        </x14:conditionalFormatting>
        <x14:conditionalFormatting xmlns:xm="http://schemas.microsoft.com/office/excel/2006/main">
          <x14:cfRule type="expression" priority="1308" id="{ABA158C1-9CD8-49CA-89B7-D1B35124563A}">
            <xm:f>Sampling!$K$206="Yes"</xm:f>
            <x14:dxf>
              <font>
                <b/>
                <i val="0"/>
                <color theme="9"/>
              </font>
              <fill>
                <patternFill>
                  <bgColor theme="4"/>
                </patternFill>
              </fill>
            </x14:dxf>
          </x14:cfRule>
          <xm:sqref>N198</xm:sqref>
        </x14:conditionalFormatting>
        <x14:conditionalFormatting xmlns:xm="http://schemas.microsoft.com/office/excel/2006/main">
          <x14:cfRule type="expression" priority="1309" id="{0327A9F1-0BF4-4AFA-828F-957C56E3348D}">
            <xm:f>Sampling!$K$207="Yes"</xm:f>
            <x14:dxf>
              <font>
                <b/>
                <i val="0"/>
                <color theme="9"/>
              </font>
              <fill>
                <patternFill>
                  <bgColor theme="4"/>
                </patternFill>
              </fill>
            </x14:dxf>
          </x14:cfRule>
          <xm:sqref>N199</xm:sqref>
        </x14:conditionalFormatting>
        <x14:conditionalFormatting xmlns:xm="http://schemas.microsoft.com/office/excel/2006/main">
          <x14:cfRule type="expression" priority="1310" id="{4FB15417-5E7A-4625-8817-7101B6A63E31}">
            <xm:f>Sampling!$K$208="Yes"</xm:f>
            <x14:dxf>
              <font>
                <b/>
                <i val="0"/>
                <color theme="9"/>
              </font>
              <fill>
                <patternFill>
                  <bgColor theme="4"/>
                </patternFill>
              </fill>
            </x14:dxf>
          </x14:cfRule>
          <xm:sqref>N200</xm:sqref>
        </x14:conditionalFormatting>
        <x14:conditionalFormatting xmlns:xm="http://schemas.microsoft.com/office/excel/2006/main">
          <x14:cfRule type="expression" priority="1305" id="{138E11D4-9579-4C19-A38E-3889A0CA583F}">
            <xm:f>Sampling!$K$209="Yes"</xm:f>
            <x14:dxf>
              <font>
                <b/>
                <i val="0"/>
                <color theme="9"/>
              </font>
              <fill>
                <patternFill>
                  <bgColor theme="4"/>
                </patternFill>
              </fill>
            </x14:dxf>
          </x14:cfRule>
          <xm:sqref>N201</xm:sqref>
        </x14:conditionalFormatting>
        <x14:conditionalFormatting xmlns:xm="http://schemas.microsoft.com/office/excel/2006/main">
          <x14:cfRule type="expression" priority="1306" id="{26B69520-989A-4634-9C76-5DE365B27AE5}">
            <xm:f>Sampling!$K$210="Yes"</xm:f>
            <x14:dxf>
              <font>
                <b/>
                <i val="0"/>
                <color theme="9"/>
              </font>
              <fill>
                <patternFill>
                  <bgColor theme="4"/>
                </patternFill>
              </fill>
            </x14:dxf>
          </x14:cfRule>
          <xm:sqref>N202</xm:sqref>
        </x14:conditionalFormatting>
        <x14:conditionalFormatting xmlns:xm="http://schemas.microsoft.com/office/excel/2006/main">
          <x14:cfRule type="expression" priority="1307" id="{143840A8-9052-4E58-8369-2B9F31D0D40D}">
            <xm:f>Sampling!$K$211="Yes"</xm:f>
            <x14:dxf>
              <font>
                <b/>
                <i val="0"/>
                <color theme="9"/>
              </font>
              <fill>
                <patternFill>
                  <bgColor theme="4"/>
                </patternFill>
              </fill>
            </x14:dxf>
          </x14:cfRule>
          <xm:sqref>N203</xm:sqref>
        </x14:conditionalFormatting>
        <x14:conditionalFormatting xmlns:xm="http://schemas.microsoft.com/office/excel/2006/main">
          <x14:cfRule type="expression" priority="1302" id="{CF1CD544-CD7C-499F-844F-07627BB240A0}">
            <xm:f>Sampling!$K$212="Yes"</xm:f>
            <x14:dxf>
              <font>
                <b/>
                <i val="0"/>
                <color theme="9"/>
              </font>
              <fill>
                <patternFill>
                  <bgColor theme="4"/>
                </patternFill>
              </fill>
            </x14:dxf>
          </x14:cfRule>
          <xm:sqref>N204</xm:sqref>
        </x14:conditionalFormatting>
        <x14:conditionalFormatting xmlns:xm="http://schemas.microsoft.com/office/excel/2006/main">
          <x14:cfRule type="expression" priority="1303" id="{E042B6F5-177F-4AC9-A3A5-DA5DA2D05C3C}">
            <xm:f>Sampling!$K$213="Yes"</xm:f>
            <x14:dxf>
              <font>
                <b/>
                <i val="0"/>
                <color theme="9"/>
              </font>
              <fill>
                <patternFill>
                  <bgColor theme="4"/>
                </patternFill>
              </fill>
            </x14:dxf>
          </x14:cfRule>
          <xm:sqref>N205</xm:sqref>
        </x14:conditionalFormatting>
        <x14:conditionalFormatting xmlns:xm="http://schemas.microsoft.com/office/excel/2006/main">
          <x14:cfRule type="expression" priority="1304" id="{5AEFFF88-F382-4299-A162-EFA63581F34D}">
            <xm:f>Sampling!$K$214="Yes"</xm:f>
            <x14:dxf>
              <font>
                <b/>
                <i val="0"/>
                <color theme="9"/>
              </font>
              <fill>
                <patternFill>
                  <bgColor theme="4"/>
                </patternFill>
              </fill>
            </x14:dxf>
          </x14:cfRule>
          <xm:sqref>N206</xm:sqref>
        </x14:conditionalFormatting>
        <x14:conditionalFormatting xmlns:xm="http://schemas.microsoft.com/office/excel/2006/main">
          <x14:cfRule type="expression" priority="1299" id="{613D52B1-4501-424B-B162-ADEF0A80EF1C}">
            <xm:f>Sampling!$K$215="Yes"</xm:f>
            <x14:dxf>
              <font>
                <b/>
                <i val="0"/>
                <color theme="9"/>
              </font>
              <fill>
                <patternFill>
                  <bgColor theme="4"/>
                </patternFill>
              </fill>
            </x14:dxf>
          </x14:cfRule>
          <xm:sqref>N207</xm:sqref>
        </x14:conditionalFormatting>
        <x14:conditionalFormatting xmlns:xm="http://schemas.microsoft.com/office/excel/2006/main">
          <x14:cfRule type="expression" priority="1300" id="{4C99C16E-CD2F-4634-9A37-946076BC8E35}">
            <xm:f>Sampling!$K$216="Yes"</xm:f>
            <x14:dxf>
              <font>
                <b/>
                <i val="0"/>
                <color theme="9"/>
              </font>
              <fill>
                <patternFill>
                  <bgColor theme="4"/>
                </patternFill>
              </fill>
            </x14:dxf>
          </x14:cfRule>
          <xm:sqref>N208</xm:sqref>
        </x14:conditionalFormatting>
        <x14:conditionalFormatting xmlns:xm="http://schemas.microsoft.com/office/excel/2006/main">
          <x14:cfRule type="expression" priority="1301" id="{1039D689-BB6B-46C0-ACF6-B3E40B9CA4B1}">
            <xm:f>Sampling!$K$217="Yes"</xm:f>
            <x14:dxf>
              <font>
                <b/>
                <i val="0"/>
                <color theme="9"/>
              </font>
              <fill>
                <patternFill>
                  <bgColor theme="4"/>
                </patternFill>
              </fill>
            </x14:dxf>
          </x14:cfRule>
          <xm:sqref>N209</xm:sqref>
        </x14:conditionalFormatting>
        <x14:conditionalFormatting xmlns:xm="http://schemas.microsoft.com/office/excel/2006/main">
          <x14:cfRule type="expression" priority="1143" id="{6C8FD5BE-C02D-47C0-9F93-D882799EB962}">
            <xm:f>Sampling!$K$218="Yes"</xm:f>
            <x14:dxf>
              <font>
                <b/>
                <i val="0"/>
                <color theme="9"/>
              </font>
              <fill>
                <patternFill>
                  <bgColor theme="4"/>
                </patternFill>
              </fill>
            </x14:dxf>
          </x14:cfRule>
          <xm:sqref>N210</xm:sqref>
        </x14:conditionalFormatting>
        <x14:conditionalFormatting xmlns:xm="http://schemas.microsoft.com/office/excel/2006/main">
          <x14:cfRule type="expression" priority="1144" id="{895828A7-19B9-4408-891E-11EA4E5E84AE}">
            <xm:f>Sampling!$K$219="Yes"</xm:f>
            <x14:dxf>
              <font>
                <b/>
                <i val="0"/>
                <color theme="9"/>
              </font>
              <fill>
                <patternFill>
                  <bgColor theme="4"/>
                </patternFill>
              </fill>
            </x14:dxf>
          </x14:cfRule>
          <xm:sqref>N211</xm:sqref>
        </x14:conditionalFormatting>
        <x14:conditionalFormatting xmlns:xm="http://schemas.microsoft.com/office/excel/2006/main">
          <x14:cfRule type="expression" priority="1145" id="{A18126FE-C8F2-410A-9251-5D0D12FBA289}">
            <xm:f>Sampling!$K$220="Yes"</xm:f>
            <x14:dxf>
              <font>
                <b/>
                <i val="0"/>
                <color theme="9"/>
              </font>
              <fill>
                <patternFill>
                  <bgColor theme="4"/>
                </patternFill>
              </fill>
            </x14:dxf>
          </x14:cfRule>
          <xm:sqref>N212</xm:sqref>
        </x14:conditionalFormatting>
        <x14:conditionalFormatting xmlns:xm="http://schemas.microsoft.com/office/excel/2006/main">
          <x14:cfRule type="expression" priority="1140" id="{1099AE02-84B9-4993-8537-A8F773018620}">
            <xm:f>Sampling!$K$221="Yes"</xm:f>
            <x14:dxf>
              <font>
                <b/>
                <i val="0"/>
                <color theme="9"/>
              </font>
              <fill>
                <patternFill>
                  <bgColor theme="4"/>
                </patternFill>
              </fill>
            </x14:dxf>
          </x14:cfRule>
          <xm:sqref>N213</xm:sqref>
        </x14:conditionalFormatting>
        <x14:conditionalFormatting xmlns:xm="http://schemas.microsoft.com/office/excel/2006/main">
          <x14:cfRule type="expression" priority="1141" id="{30A03B1F-A802-42AD-B65C-B9ED78AF8C21}">
            <xm:f>Sampling!$K$222="Yes"</xm:f>
            <x14:dxf>
              <font>
                <b/>
                <i val="0"/>
                <color theme="9"/>
              </font>
              <fill>
                <patternFill>
                  <bgColor theme="4"/>
                </patternFill>
              </fill>
            </x14:dxf>
          </x14:cfRule>
          <xm:sqref>N214</xm:sqref>
        </x14:conditionalFormatting>
        <x14:conditionalFormatting xmlns:xm="http://schemas.microsoft.com/office/excel/2006/main">
          <x14:cfRule type="expression" priority="1142" id="{37F7F69B-6706-4821-B386-F7F9A311C076}">
            <xm:f>Sampling!$K$223="Yes"</xm:f>
            <x14:dxf>
              <font>
                <b/>
                <i val="0"/>
                <color theme="9"/>
              </font>
              <fill>
                <patternFill>
                  <bgColor theme="4"/>
                </patternFill>
              </fill>
            </x14:dxf>
          </x14:cfRule>
          <xm:sqref>N215</xm:sqref>
        </x14:conditionalFormatting>
        <x14:conditionalFormatting xmlns:xm="http://schemas.microsoft.com/office/excel/2006/main">
          <x14:cfRule type="expression" priority="1137" id="{05D5505A-FEF5-404E-A33A-4AA3EF088ACD}">
            <xm:f>Sampling!$K$224="Yes"</xm:f>
            <x14:dxf>
              <font>
                <b/>
                <i val="0"/>
                <color theme="9"/>
              </font>
              <fill>
                <patternFill>
                  <bgColor theme="4"/>
                </patternFill>
              </fill>
            </x14:dxf>
          </x14:cfRule>
          <xm:sqref>N216</xm:sqref>
        </x14:conditionalFormatting>
        <x14:conditionalFormatting xmlns:xm="http://schemas.microsoft.com/office/excel/2006/main">
          <x14:cfRule type="expression" priority="1138" id="{796B3BCA-3A16-4B76-ABB4-092745D6F551}">
            <xm:f>Sampling!$K$225="Yes"</xm:f>
            <x14:dxf>
              <font>
                <b/>
                <i val="0"/>
                <color theme="9"/>
              </font>
              <fill>
                <patternFill>
                  <bgColor theme="4"/>
                </patternFill>
              </fill>
            </x14:dxf>
          </x14:cfRule>
          <xm:sqref>N217</xm:sqref>
        </x14:conditionalFormatting>
        <x14:conditionalFormatting xmlns:xm="http://schemas.microsoft.com/office/excel/2006/main">
          <x14:cfRule type="expression" priority="1139" id="{E53B0B02-1C79-4BA6-A904-98EE18B84D12}">
            <xm:f>Sampling!$K$226="Yes"</xm:f>
            <x14:dxf>
              <font>
                <b/>
                <i val="0"/>
                <color theme="9"/>
              </font>
              <fill>
                <patternFill>
                  <bgColor theme="4"/>
                </patternFill>
              </fill>
            </x14:dxf>
          </x14:cfRule>
          <xm:sqref>N218</xm:sqref>
        </x14:conditionalFormatting>
        <x14:conditionalFormatting xmlns:xm="http://schemas.microsoft.com/office/excel/2006/main">
          <x14:cfRule type="expression" priority="1134" id="{31536C22-E117-42E3-8D80-47D586109B65}">
            <xm:f>Sampling!$K$227="Yes"</xm:f>
            <x14:dxf>
              <font>
                <b/>
                <i val="0"/>
                <color theme="9"/>
              </font>
              <fill>
                <patternFill>
                  <bgColor theme="4"/>
                </patternFill>
              </fill>
            </x14:dxf>
          </x14:cfRule>
          <xm:sqref>N219</xm:sqref>
        </x14:conditionalFormatting>
        <x14:conditionalFormatting xmlns:xm="http://schemas.microsoft.com/office/excel/2006/main">
          <x14:cfRule type="expression" priority="1135" id="{4B29AF7C-CBF9-464C-B449-36CA242BCDEE}">
            <xm:f>Sampling!$K$228="Yes"</xm:f>
            <x14:dxf>
              <font>
                <b/>
                <i val="0"/>
                <color theme="9"/>
              </font>
              <fill>
                <patternFill>
                  <bgColor theme="4"/>
                </patternFill>
              </fill>
            </x14:dxf>
          </x14:cfRule>
          <xm:sqref>N220</xm:sqref>
        </x14:conditionalFormatting>
        <x14:conditionalFormatting xmlns:xm="http://schemas.microsoft.com/office/excel/2006/main">
          <x14:cfRule type="expression" priority="1136" id="{376912FB-D6EC-422D-9781-AEFD1A6A6BCE}">
            <xm:f>Sampling!$K$229="Yes"</xm:f>
            <x14:dxf>
              <font>
                <b/>
                <i val="0"/>
                <color theme="9"/>
              </font>
              <fill>
                <patternFill>
                  <bgColor theme="4"/>
                </patternFill>
              </fill>
            </x14:dxf>
          </x14:cfRule>
          <xm:sqref>N221</xm:sqref>
        </x14:conditionalFormatting>
        <x14:conditionalFormatting xmlns:xm="http://schemas.microsoft.com/office/excel/2006/main">
          <x14:cfRule type="expression" priority="1131" id="{72C79BD8-4C78-4097-8119-2B7FCAFA3C47}">
            <xm:f>Sampling!$K$230="Yes"</xm:f>
            <x14:dxf>
              <font>
                <b/>
                <i val="0"/>
                <color theme="9"/>
              </font>
              <fill>
                <patternFill>
                  <bgColor theme="4"/>
                </patternFill>
              </fill>
            </x14:dxf>
          </x14:cfRule>
          <xm:sqref>N222</xm:sqref>
        </x14:conditionalFormatting>
        <x14:conditionalFormatting xmlns:xm="http://schemas.microsoft.com/office/excel/2006/main">
          <x14:cfRule type="expression" priority="1132" id="{4FAA5EA9-2862-41E5-BB1C-B5265DD9A7D9}">
            <xm:f>Sampling!$K$231="Yes"</xm:f>
            <x14:dxf>
              <font>
                <b/>
                <i val="0"/>
                <color theme="9"/>
              </font>
              <fill>
                <patternFill>
                  <bgColor theme="4"/>
                </patternFill>
              </fill>
            </x14:dxf>
          </x14:cfRule>
          <xm:sqref>N223</xm:sqref>
        </x14:conditionalFormatting>
        <x14:conditionalFormatting xmlns:xm="http://schemas.microsoft.com/office/excel/2006/main">
          <x14:cfRule type="expression" priority="1133" id="{A3416158-1D71-4B51-950B-43ED3922D8A5}">
            <xm:f>Sampling!$K$232="Yes"</xm:f>
            <x14:dxf>
              <font>
                <b/>
                <i val="0"/>
                <color theme="9"/>
              </font>
              <fill>
                <patternFill>
                  <bgColor theme="4"/>
                </patternFill>
              </fill>
            </x14:dxf>
          </x14:cfRule>
          <xm:sqref>N224</xm:sqref>
        </x14:conditionalFormatting>
        <x14:conditionalFormatting xmlns:xm="http://schemas.microsoft.com/office/excel/2006/main">
          <x14:cfRule type="expression" priority="1128" id="{43AA948C-7B7F-4EE5-91F7-07AD489393FD}">
            <xm:f>Sampling!$K$233="Yes"</xm:f>
            <x14:dxf>
              <font>
                <b/>
                <i val="0"/>
                <color theme="9"/>
              </font>
              <fill>
                <patternFill>
                  <bgColor theme="4"/>
                </patternFill>
              </fill>
            </x14:dxf>
          </x14:cfRule>
          <xm:sqref>N225</xm:sqref>
        </x14:conditionalFormatting>
        <x14:conditionalFormatting xmlns:xm="http://schemas.microsoft.com/office/excel/2006/main">
          <x14:cfRule type="expression" priority="1129" id="{3C5B1B3C-4F9E-4EAA-A8C9-2F7B572E19BF}">
            <xm:f>Sampling!$K$234="Yes"</xm:f>
            <x14:dxf>
              <font>
                <b/>
                <i val="0"/>
                <color theme="9"/>
              </font>
              <fill>
                <patternFill>
                  <bgColor theme="4"/>
                </patternFill>
              </fill>
            </x14:dxf>
          </x14:cfRule>
          <xm:sqref>N226</xm:sqref>
        </x14:conditionalFormatting>
        <x14:conditionalFormatting xmlns:xm="http://schemas.microsoft.com/office/excel/2006/main">
          <x14:cfRule type="expression" priority="1130" id="{8C62F8D5-E26C-47B6-87A4-03D71628C8AC}">
            <xm:f>Sampling!$K$235="Yes"</xm:f>
            <x14:dxf>
              <font>
                <b/>
                <i val="0"/>
                <color theme="9"/>
              </font>
              <fill>
                <patternFill>
                  <bgColor theme="4"/>
                </patternFill>
              </fill>
            </x14:dxf>
          </x14:cfRule>
          <xm:sqref>N227</xm:sqref>
        </x14:conditionalFormatting>
        <x14:conditionalFormatting xmlns:xm="http://schemas.microsoft.com/office/excel/2006/main">
          <x14:cfRule type="expression" priority="1125" id="{22748D6A-0B10-4822-9F54-F201CEE2D79F}">
            <xm:f>Sampling!$K$236="Yes"</xm:f>
            <x14:dxf>
              <font>
                <b/>
                <i val="0"/>
                <color theme="9"/>
              </font>
              <fill>
                <patternFill>
                  <bgColor theme="4"/>
                </patternFill>
              </fill>
            </x14:dxf>
          </x14:cfRule>
          <xm:sqref>N228</xm:sqref>
        </x14:conditionalFormatting>
        <x14:conditionalFormatting xmlns:xm="http://schemas.microsoft.com/office/excel/2006/main">
          <x14:cfRule type="expression" priority="1126" id="{8A25BE4C-1EC8-4AAA-9C45-F081C9A131C0}">
            <xm:f>Sampling!$K$237="Yes"</xm:f>
            <x14:dxf>
              <font>
                <b/>
                <i val="0"/>
                <color theme="9"/>
              </font>
              <fill>
                <patternFill>
                  <bgColor theme="4"/>
                </patternFill>
              </fill>
            </x14:dxf>
          </x14:cfRule>
          <xm:sqref>N229</xm:sqref>
        </x14:conditionalFormatting>
        <x14:conditionalFormatting xmlns:xm="http://schemas.microsoft.com/office/excel/2006/main">
          <x14:cfRule type="expression" priority="1127" id="{24C1F17E-1BFF-408C-9034-4809C6B89EE3}">
            <xm:f>Sampling!$K$238="Yes"</xm:f>
            <x14:dxf>
              <font>
                <b/>
                <i val="0"/>
                <color theme="9"/>
              </font>
              <fill>
                <patternFill>
                  <bgColor theme="4"/>
                </patternFill>
              </fill>
            </x14:dxf>
          </x14:cfRule>
          <xm:sqref>N230</xm:sqref>
        </x14:conditionalFormatting>
        <x14:conditionalFormatting xmlns:xm="http://schemas.microsoft.com/office/excel/2006/main">
          <x14:cfRule type="expression" priority="1122" id="{96712321-B4F9-4D11-9FDF-1683DFF5BE24}">
            <xm:f>Sampling!$K$239="Yes"</xm:f>
            <x14:dxf>
              <font>
                <b/>
                <i val="0"/>
                <color theme="9"/>
              </font>
              <fill>
                <patternFill>
                  <bgColor theme="4"/>
                </patternFill>
              </fill>
            </x14:dxf>
          </x14:cfRule>
          <xm:sqref>N231</xm:sqref>
        </x14:conditionalFormatting>
        <x14:conditionalFormatting xmlns:xm="http://schemas.microsoft.com/office/excel/2006/main">
          <x14:cfRule type="expression" priority="1123" id="{C97BC8B8-2B81-4031-A590-3105E62297D6}">
            <xm:f>Sampling!$K$240="Yes"</xm:f>
            <x14:dxf>
              <font>
                <b/>
                <i val="0"/>
                <color theme="9"/>
              </font>
              <fill>
                <patternFill>
                  <bgColor theme="4"/>
                </patternFill>
              </fill>
            </x14:dxf>
          </x14:cfRule>
          <xm:sqref>N232</xm:sqref>
        </x14:conditionalFormatting>
        <x14:conditionalFormatting xmlns:xm="http://schemas.microsoft.com/office/excel/2006/main">
          <x14:cfRule type="expression" priority="1124" id="{BC13DA8C-1DCC-4FAE-8A30-7238FB65BA50}">
            <xm:f>Sampling!$K$241="Yes"</xm:f>
            <x14:dxf>
              <font>
                <b/>
                <i val="0"/>
                <color theme="9"/>
              </font>
              <fill>
                <patternFill>
                  <bgColor theme="4"/>
                </patternFill>
              </fill>
            </x14:dxf>
          </x14:cfRule>
          <xm:sqref>N233</xm:sqref>
        </x14:conditionalFormatting>
        <x14:conditionalFormatting xmlns:xm="http://schemas.microsoft.com/office/excel/2006/main">
          <x14:cfRule type="expression" priority="1119" id="{76943811-453D-47B6-840A-FC5ACCDA4CA4}">
            <xm:f>Sampling!$K$242="Yes"</xm:f>
            <x14:dxf>
              <font>
                <b/>
                <i val="0"/>
                <color theme="9"/>
              </font>
              <fill>
                <patternFill>
                  <bgColor theme="4"/>
                </patternFill>
              </fill>
            </x14:dxf>
          </x14:cfRule>
          <xm:sqref>N234</xm:sqref>
        </x14:conditionalFormatting>
        <x14:conditionalFormatting xmlns:xm="http://schemas.microsoft.com/office/excel/2006/main">
          <x14:cfRule type="expression" priority="1120" id="{BC0E371B-5BC2-4DC2-8676-715446B44059}">
            <xm:f>Sampling!$K$243="Yes"</xm:f>
            <x14:dxf>
              <font>
                <b/>
                <i val="0"/>
                <color theme="9"/>
              </font>
              <fill>
                <patternFill>
                  <bgColor theme="4"/>
                </patternFill>
              </fill>
            </x14:dxf>
          </x14:cfRule>
          <xm:sqref>N235</xm:sqref>
        </x14:conditionalFormatting>
        <x14:conditionalFormatting xmlns:xm="http://schemas.microsoft.com/office/excel/2006/main">
          <x14:cfRule type="expression" priority="1121" id="{8B4CAD8E-3521-433D-B9E5-43D2764E5376}">
            <xm:f>Sampling!$K$244="Yes"</xm:f>
            <x14:dxf>
              <font>
                <b/>
                <i val="0"/>
                <color theme="9"/>
              </font>
              <fill>
                <patternFill>
                  <bgColor theme="4"/>
                </patternFill>
              </fill>
            </x14:dxf>
          </x14:cfRule>
          <xm:sqref>N236</xm:sqref>
        </x14:conditionalFormatting>
        <x14:conditionalFormatting xmlns:xm="http://schemas.microsoft.com/office/excel/2006/main">
          <x14:cfRule type="expression" priority="1116" id="{1E2443D8-0D66-4AC2-96D5-02EA0FAD09C1}">
            <xm:f>Sampling!$K$245="Yes"</xm:f>
            <x14:dxf>
              <font>
                <b/>
                <i val="0"/>
                <color theme="9"/>
              </font>
              <fill>
                <patternFill>
                  <bgColor theme="4"/>
                </patternFill>
              </fill>
            </x14:dxf>
          </x14:cfRule>
          <xm:sqref>N237</xm:sqref>
        </x14:conditionalFormatting>
        <x14:conditionalFormatting xmlns:xm="http://schemas.microsoft.com/office/excel/2006/main">
          <x14:cfRule type="expression" priority="1117" id="{6155441C-43CA-477F-B439-2B3766796E61}">
            <xm:f>Sampling!$K$246="Yes"</xm:f>
            <x14:dxf>
              <font>
                <b/>
                <i val="0"/>
                <color theme="9"/>
              </font>
              <fill>
                <patternFill>
                  <bgColor theme="4"/>
                </patternFill>
              </fill>
            </x14:dxf>
          </x14:cfRule>
          <xm:sqref>N238</xm:sqref>
        </x14:conditionalFormatting>
        <x14:conditionalFormatting xmlns:xm="http://schemas.microsoft.com/office/excel/2006/main">
          <x14:cfRule type="expression" priority="1118" id="{FDD77010-E6C9-45FA-97C2-4362C2A79096}">
            <xm:f>Sampling!$K$247="Yes"</xm:f>
            <x14:dxf>
              <font>
                <b/>
                <i val="0"/>
                <color theme="9"/>
              </font>
              <fill>
                <patternFill>
                  <bgColor theme="4"/>
                </patternFill>
              </fill>
            </x14:dxf>
          </x14:cfRule>
          <xm:sqref>N239</xm:sqref>
        </x14:conditionalFormatting>
        <x14:conditionalFormatting xmlns:xm="http://schemas.microsoft.com/office/excel/2006/main">
          <x14:cfRule type="expression" priority="963" id="{FD75B545-1CC6-4149-9123-BF36C935E288}">
            <xm:f>Sampling!$K$248="Yes"</xm:f>
            <x14:dxf>
              <font>
                <b/>
                <i val="0"/>
                <color theme="9"/>
              </font>
              <fill>
                <patternFill>
                  <bgColor theme="4"/>
                </patternFill>
              </fill>
            </x14:dxf>
          </x14:cfRule>
          <xm:sqref>N240</xm:sqref>
        </x14:conditionalFormatting>
        <x14:conditionalFormatting xmlns:xm="http://schemas.microsoft.com/office/excel/2006/main">
          <x14:cfRule type="expression" priority="964" id="{8B0C734F-7D46-45E4-8E62-4AAC06B74D29}">
            <xm:f>Sampling!$K$249="Yes"</xm:f>
            <x14:dxf>
              <font>
                <b/>
                <i val="0"/>
                <color theme="9"/>
              </font>
              <fill>
                <patternFill>
                  <bgColor theme="4"/>
                </patternFill>
              </fill>
            </x14:dxf>
          </x14:cfRule>
          <xm:sqref>N241</xm:sqref>
        </x14:conditionalFormatting>
        <x14:conditionalFormatting xmlns:xm="http://schemas.microsoft.com/office/excel/2006/main">
          <x14:cfRule type="expression" priority="965" id="{B6EF3EE5-5D3E-4DAE-9E9F-F9F9138CF90A}">
            <xm:f>Sampling!$K$250="Yes"</xm:f>
            <x14:dxf>
              <font>
                <b/>
                <i val="0"/>
                <color theme="9"/>
              </font>
              <fill>
                <patternFill>
                  <bgColor theme="4"/>
                </patternFill>
              </fill>
            </x14:dxf>
          </x14:cfRule>
          <xm:sqref>N242</xm:sqref>
        </x14:conditionalFormatting>
        <x14:conditionalFormatting xmlns:xm="http://schemas.microsoft.com/office/excel/2006/main">
          <x14:cfRule type="expression" priority="960" id="{2F6ACF67-BDBB-489F-BC8A-C399F9DA80C8}">
            <xm:f>Sampling!$K$251="Yes"</xm:f>
            <x14:dxf>
              <font>
                <b/>
                <i val="0"/>
                <color theme="9"/>
              </font>
              <fill>
                <patternFill>
                  <bgColor theme="4"/>
                </patternFill>
              </fill>
            </x14:dxf>
          </x14:cfRule>
          <xm:sqref>N243</xm:sqref>
        </x14:conditionalFormatting>
        <x14:conditionalFormatting xmlns:xm="http://schemas.microsoft.com/office/excel/2006/main">
          <x14:cfRule type="expression" priority="961" id="{512F374E-A24A-4654-A0EC-7024CC00979F}">
            <xm:f>Sampling!$K$252="Yes"</xm:f>
            <x14:dxf>
              <font>
                <b/>
                <i val="0"/>
                <color theme="9"/>
              </font>
              <fill>
                <patternFill>
                  <bgColor theme="4"/>
                </patternFill>
              </fill>
            </x14:dxf>
          </x14:cfRule>
          <xm:sqref>N244</xm:sqref>
        </x14:conditionalFormatting>
        <x14:conditionalFormatting xmlns:xm="http://schemas.microsoft.com/office/excel/2006/main">
          <x14:cfRule type="expression" priority="962" id="{D221A025-E4E1-4E5F-B907-A5CB0AB9B7EF}">
            <xm:f>Sampling!$K$253="Yes"</xm:f>
            <x14:dxf>
              <font>
                <b/>
                <i val="0"/>
                <color theme="9"/>
              </font>
              <fill>
                <patternFill>
                  <bgColor theme="4"/>
                </patternFill>
              </fill>
            </x14:dxf>
          </x14:cfRule>
          <xm:sqref>N245</xm:sqref>
        </x14:conditionalFormatting>
        <x14:conditionalFormatting xmlns:xm="http://schemas.microsoft.com/office/excel/2006/main">
          <x14:cfRule type="expression" priority="957" id="{5D142331-4BE4-45B4-B9E8-EA5126979743}">
            <xm:f>Sampling!$K$254="Yes"</xm:f>
            <x14:dxf>
              <font>
                <b/>
                <i val="0"/>
                <color theme="9"/>
              </font>
              <fill>
                <patternFill>
                  <bgColor theme="4"/>
                </patternFill>
              </fill>
            </x14:dxf>
          </x14:cfRule>
          <xm:sqref>N246</xm:sqref>
        </x14:conditionalFormatting>
        <x14:conditionalFormatting xmlns:xm="http://schemas.microsoft.com/office/excel/2006/main">
          <x14:cfRule type="expression" priority="958" id="{485752D1-05AB-4D67-81B8-00216D243DD0}">
            <xm:f>Sampling!$K$255="Yes"</xm:f>
            <x14:dxf>
              <font>
                <b/>
                <i val="0"/>
                <color theme="9"/>
              </font>
              <fill>
                <patternFill>
                  <bgColor theme="4"/>
                </patternFill>
              </fill>
            </x14:dxf>
          </x14:cfRule>
          <xm:sqref>N247</xm:sqref>
        </x14:conditionalFormatting>
        <x14:conditionalFormatting xmlns:xm="http://schemas.microsoft.com/office/excel/2006/main">
          <x14:cfRule type="expression" priority="959" id="{52797515-CDBF-406B-91BA-EA338EB6F19D}">
            <xm:f>Sampling!$K$256="Yes"</xm:f>
            <x14:dxf>
              <font>
                <b/>
                <i val="0"/>
                <color theme="9"/>
              </font>
              <fill>
                <patternFill>
                  <bgColor theme="4"/>
                </patternFill>
              </fill>
            </x14:dxf>
          </x14:cfRule>
          <xm:sqref>N248</xm:sqref>
        </x14:conditionalFormatting>
        <x14:conditionalFormatting xmlns:xm="http://schemas.microsoft.com/office/excel/2006/main">
          <x14:cfRule type="expression" priority="954" id="{8F66E9B5-F92F-4AC9-BD54-52C2B6A0F047}">
            <xm:f>Sampling!$K$257="Yes"</xm:f>
            <x14:dxf>
              <font>
                <b/>
                <i val="0"/>
                <color theme="9"/>
              </font>
              <fill>
                <patternFill>
                  <bgColor theme="4"/>
                </patternFill>
              </fill>
            </x14:dxf>
          </x14:cfRule>
          <xm:sqref>N249</xm:sqref>
        </x14:conditionalFormatting>
        <x14:conditionalFormatting xmlns:xm="http://schemas.microsoft.com/office/excel/2006/main">
          <x14:cfRule type="expression" priority="955" id="{A744A9FF-1D3D-43EB-83D6-D7CB676D07C4}">
            <xm:f>Sampling!$K$258="Yes"</xm:f>
            <x14:dxf>
              <font>
                <b/>
                <i val="0"/>
                <color theme="9"/>
              </font>
              <fill>
                <patternFill>
                  <bgColor theme="4"/>
                </patternFill>
              </fill>
            </x14:dxf>
          </x14:cfRule>
          <xm:sqref>N250</xm:sqref>
        </x14:conditionalFormatting>
        <x14:conditionalFormatting xmlns:xm="http://schemas.microsoft.com/office/excel/2006/main">
          <x14:cfRule type="expression" priority="956" id="{61074008-C848-4AB3-87B9-575EFCD8C115}">
            <xm:f>Sampling!$K$259="Yes"</xm:f>
            <x14:dxf>
              <font>
                <b/>
                <i val="0"/>
                <color theme="9"/>
              </font>
              <fill>
                <patternFill>
                  <bgColor theme="4"/>
                </patternFill>
              </fill>
            </x14:dxf>
          </x14:cfRule>
          <xm:sqref>N251</xm:sqref>
        </x14:conditionalFormatting>
        <x14:conditionalFormatting xmlns:xm="http://schemas.microsoft.com/office/excel/2006/main">
          <x14:cfRule type="expression" priority="951" id="{9480651B-BDDD-49C1-89AD-975C9BE0CA6F}">
            <xm:f>Sampling!$K$260="Yes"</xm:f>
            <x14:dxf>
              <font>
                <b/>
                <i val="0"/>
                <color theme="9"/>
              </font>
              <fill>
                <patternFill>
                  <bgColor theme="4"/>
                </patternFill>
              </fill>
            </x14:dxf>
          </x14:cfRule>
          <xm:sqref>N252</xm:sqref>
        </x14:conditionalFormatting>
        <x14:conditionalFormatting xmlns:xm="http://schemas.microsoft.com/office/excel/2006/main">
          <x14:cfRule type="expression" priority="952" id="{114B4948-7366-4CBB-9C27-A072785C6918}">
            <xm:f>Sampling!$K$261="Yes"</xm:f>
            <x14:dxf>
              <font>
                <b/>
                <i val="0"/>
                <color theme="9"/>
              </font>
              <fill>
                <patternFill>
                  <bgColor theme="4"/>
                </patternFill>
              </fill>
            </x14:dxf>
          </x14:cfRule>
          <xm:sqref>N253</xm:sqref>
        </x14:conditionalFormatting>
        <x14:conditionalFormatting xmlns:xm="http://schemas.microsoft.com/office/excel/2006/main">
          <x14:cfRule type="expression" priority="953" id="{1AC1172D-C594-43BF-8FC1-62E24BBB7B1A}">
            <xm:f>Sampling!$K$262="Yes"</xm:f>
            <x14:dxf>
              <font>
                <b/>
                <i val="0"/>
                <color theme="9"/>
              </font>
              <fill>
                <patternFill>
                  <bgColor theme="4"/>
                </patternFill>
              </fill>
            </x14:dxf>
          </x14:cfRule>
          <xm:sqref>N254</xm:sqref>
        </x14:conditionalFormatting>
        <x14:conditionalFormatting xmlns:xm="http://schemas.microsoft.com/office/excel/2006/main">
          <x14:cfRule type="expression" priority="948" id="{9EAB0730-590E-467A-A496-2A26A2B918EF}">
            <xm:f>Sampling!$K$263="Yes"</xm:f>
            <x14:dxf>
              <font>
                <b/>
                <i val="0"/>
                <color theme="9"/>
              </font>
              <fill>
                <patternFill>
                  <bgColor theme="4"/>
                </patternFill>
              </fill>
            </x14:dxf>
          </x14:cfRule>
          <xm:sqref>N255</xm:sqref>
        </x14:conditionalFormatting>
        <x14:conditionalFormatting xmlns:xm="http://schemas.microsoft.com/office/excel/2006/main">
          <x14:cfRule type="expression" priority="949" id="{032C0CD4-39B9-471F-94F7-B9079D3297C0}">
            <xm:f>Sampling!$K$264="Yes"</xm:f>
            <x14:dxf>
              <font>
                <b/>
                <i val="0"/>
                <color theme="9"/>
              </font>
              <fill>
                <patternFill>
                  <bgColor theme="4"/>
                </patternFill>
              </fill>
            </x14:dxf>
          </x14:cfRule>
          <xm:sqref>N256</xm:sqref>
        </x14:conditionalFormatting>
        <x14:conditionalFormatting xmlns:xm="http://schemas.microsoft.com/office/excel/2006/main">
          <x14:cfRule type="expression" priority="950" id="{03906C80-6C90-427C-B45A-3DB1FBAC75E3}">
            <xm:f>Sampling!$K$265="Yes"</xm:f>
            <x14:dxf>
              <font>
                <b/>
                <i val="0"/>
                <color theme="9"/>
              </font>
              <fill>
                <patternFill>
                  <bgColor theme="4"/>
                </patternFill>
              </fill>
            </x14:dxf>
          </x14:cfRule>
          <xm:sqref>N257</xm:sqref>
        </x14:conditionalFormatting>
        <x14:conditionalFormatting xmlns:xm="http://schemas.microsoft.com/office/excel/2006/main">
          <x14:cfRule type="expression" priority="945" id="{06BA466B-19EC-458E-9160-7905ED7B6224}">
            <xm:f>Sampling!$K$266="Yes"</xm:f>
            <x14:dxf>
              <font>
                <b/>
                <i val="0"/>
                <color theme="9"/>
              </font>
              <fill>
                <patternFill>
                  <bgColor theme="4"/>
                </patternFill>
              </fill>
            </x14:dxf>
          </x14:cfRule>
          <xm:sqref>N258</xm:sqref>
        </x14:conditionalFormatting>
        <x14:conditionalFormatting xmlns:xm="http://schemas.microsoft.com/office/excel/2006/main">
          <x14:cfRule type="expression" priority="946" id="{F877FC70-382B-421D-927A-E65432FAC1A2}">
            <xm:f>Sampling!$K$267="Yes"</xm:f>
            <x14:dxf>
              <font>
                <b/>
                <i val="0"/>
                <color theme="9"/>
              </font>
              <fill>
                <patternFill>
                  <bgColor theme="4"/>
                </patternFill>
              </fill>
            </x14:dxf>
          </x14:cfRule>
          <xm:sqref>N259</xm:sqref>
        </x14:conditionalFormatting>
        <x14:conditionalFormatting xmlns:xm="http://schemas.microsoft.com/office/excel/2006/main">
          <x14:cfRule type="expression" priority="947" id="{73F93118-5229-48C6-B1E2-F9E32C4ADB86}">
            <xm:f>Sampling!$K$268="Yes"</xm:f>
            <x14:dxf>
              <font>
                <b/>
                <i val="0"/>
                <color theme="9"/>
              </font>
              <fill>
                <patternFill>
                  <bgColor theme="4"/>
                </patternFill>
              </fill>
            </x14:dxf>
          </x14:cfRule>
          <xm:sqref>N260</xm:sqref>
        </x14:conditionalFormatting>
        <x14:conditionalFormatting xmlns:xm="http://schemas.microsoft.com/office/excel/2006/main">
          <x14:cfRule type="expression" priority="942" id="{B9DA6040-C407-431A-B6E6-D6E289A81C6B}">
            <xm:f>Sampling!$K$269="Yes"</xm:f>
            <x14:dxf>
              <font>
                <b/>
                <i val="0"/>
                <color theme="9"/>
              </font>
              <fill>
                <patternFill>
                  <bgColor theme="4"/>
                </patternFill>
              </fill>
            </x14:dxf>
          </x14:cfRule>
          <xm:sqref>N261</xm:sqref>
        </x14:conditionalFormatting>
        <x14:conditionalFormatting xmlns:xm="http://schemas.microsoft.com/office/excel/2006/main">
          <x14:cfRule type="expression" priority="943" id="{1FAE965A-BFA1-4925-A532-EB04DBFF2314}">
            <xm:f>Sampling!$K$270="Yes"</xm:f>
            <x14:dxf>
              <font>
                <b/>
                <i val="0"/>
                <color theme="9"/>
              </font>
              <fill>
                <patternFill>
                  <bgColor theme="4"/>
                </patternFill>
              </fill>
            </x14:dxf>
          </x14:cfRule>
          <xm:sqref>N262</xm:sqref>
        </x14:conditionalFormatting>
        <x14:conditionalFormatting xmlns:xm="http://schemas.microsoft.com/office/excel/2006/main">
          <x14:cfRule type="expression" priority="944" id="{006BC7F7-0F7A-4C2E-8295-27FE6CF19D8A}">
            <xm:f>Sampling!$K$271="Yes"</xm:f>
            <x14:dxf>
              <font>
                <b/>
                <i val="0"/>
                <color theme="9"/>
              </font>
              <fill>
                <patternFill>
                  <bgColor theme="4"/>
                </patternFill>
              </fill>
            </x14:dxf>
          </x14:cfRule>
          <xm:sqref>N263</xm:sqref>
        </x14:conditionalFormatting>
        <x14:conditionalFormatting xmlns:xm="http://schemas.microsoft.com/office/excel/2006/main">
          <x14:cfRule type="expression" priority="939" id="{C66A587E-F457-49B4-A176-0C5605679B88}">
            <xm:f>Sampling!$K$272="Yes"</xm:f>
            <x14:dxf>
              <font>
                <b/>
                <i val="0"/>
                <color theme="9"/>
              </font>
              <fill>
                <patternFill>
                  <bgColor theme="4"/>
                </patternFill>
              </fill>
            </x14:dxf>
          </x14:cfRule>
          <xm:sqref>N264</xm:sqref>
        </x14:conditionalFormatting>
        <x14:conditionalFormatting xmlns:xm="http://schemas.microsoft.com/office/excel/2006/main">
          <x14:cfRule type="expression" priority="940" id="{9FFB2157-D681-4563-A1B1-D91DB49FBB39}">
            <xm:f>Sampling!$K$273="Yes"</xm:f>
            <x14:dxf>
              <font>
                <b/>
                <i val="0"/>
                <color theme="9"/>
              </font>
              <fill>
                <patternFill>
                  <bgColor theme="4"/>
                </patternFill>
              </fill>
            </x14:dxf>
          </x14:cfRule>
          <xm:sqref>N265</xm:sqref>
        </x14:conditionalFormatting>
        <x14:conditionalFormatting xmlns:xm="http://schemas.microsoft.com/office/excel/2006/main">
          <x14:cfRule type="expression" priority="941" id="{5B3F863A-24A9-4D5D-9081-720BB502D092}">
            <xm:f>Sampling!$K$274="Yes"</xm:f>
            <x14:dxf>
              <font>
                <b/>
                <i val="0"/>
                <color theme="9"/>
              </font>
              <fill>
                <patternFill>
                  <bgColor theme="4"/>
                </patternFill>
              </fill>
            </x14:dxf>
          </x14:cfRule>
          <xm:sqref>N266</xm:sqref>
        </x14:conditionalFormatting>
        <x14:conditionalFormatting xmlns:xm="http://schemas.microsoft.com/office/excel/2006/main">
          <x14:cfRule type="expression" priority="936" id="{0895806E-1F48-41B9-BF45-47B56F0D5FBB}">
            <xm:f>Sampling!$K$275="Yes"</xm:f>
            <x14:dxf>
              <font>
                <b/>
                <i val="0"/>
                <color theme="9"/>
              </font>
              <fill>
                <patternFill>
                  <bgColor theme="4"/>
                </patternFill>
              </fill>
            </x14:dxf>
          </x14:cfRule>
          <xm:sqref>N267</xm:sqref>
        </x14:conditionalFormatting>
        <x14:conditionalFormatting xmlns:xm="http://schemas.microsoft.com/office/excel/2006/main">
          <x14:cfRule type="expression" priority="937" id="{1B15F87D-F11A-41E8-9B87-DD719239D436}">
            <xm:f>Sampling!$K$276="Yes"</xm:f>
            <x14:dxf>
              <font>
                <b/>
                <i val="0"/>
                <color theme="9"/>
              </font>
              <fill>
                <patternFill>
                  <bgColor theme="4"/>
                </patternFill>
              </fill>
            </x14:dxf>
          </x14:cfRule>
          <xm:sqref>N268</xm:sqref>
        </x14:conditionalFormatting>
        <x14:conditionalFormatting xmlns:xm="http://schemas.microsoft.com/office/excel/2006/main">
          <x14:cfRule type="expression" priority="938" id="{0ADF49AA-09A0-48E6-A242-9CB4DBB4D1FC}">
            <xm:f>Sampling!$K$277="Yes"</xm:f>
            <x14:dxf>
              <font>
                <b/>
                <i val="0"/>
                <color theme="9"/>
              </font>
              <fill>
                <patternFill>
                  <bgColor theme="4"/>
                </patternFill>
              </fill>
            </x14:dxf>
          </x14:cfRule>
          <xm:sqref>N269</xm:sqref>
        </x14:conditionalFormatting>
        <x14:conditionalFormatting xmlns:xm="http://schemas.microsoft.com/office/excel/2006/main">
          <x14:cfRule type="expression" priority="774" id="{48F1E5B9-85BC-4F78-9F87-5306C28A917B}">
            <xm:f>Sampling!$K$278="Yes"</xm:f>
            <x14:dxf>
              <font>
                <b/>
                <i val="0"/>
                <color theme="9"/>
              </font>
              <fill>
                <patternFill>
                  <bgColor theme="4"/>
                </patternFill>
              </fill>
            </x14:dxf>
          </x14:cfRule>
          <xm:sqref>N270</xm:sqref>
        </x14:conditionalFormatting>
        <x14:conditionalFormatting xmlns:xm="http://schemas.microsoft.com/office/excel/2006/main">
          <x14:cfRule type="expression" priority="775" id="{641023E4-A456-4D34-87EE-32A8797F65B9}">
            <xm:f>Sampling!$K$279="Yes"</xm:f>
            <x14:dxf>
              <font>
                <b/>
                <i val="0"/>
                <color theme="9"/>
              </font>
              <fill>
                <patternFill>
                  <bgColor theme="4"/>
                </patternFill>
              </fill>
            </x14:dxf>
          </x14:cfRule>
          <xm:sqref>N271</xm:sqref>
        </x14:conditionalFormatting>
        <x14:conditionalFormatting xmlns:xm="http://schemas.microsoft.com/office/excel/2006/main">
          <x14:cfRule type="expression" priority="776" id="{E0B327A4-EECB-418B-B4D7-3C7C485F30E7}">
            <xm:f>Sampling!$K$280="Yes"</xm:f>
            <x14:dxf>
              <font>
                <b/>
                <i val="0"/>
                <color theme="9"/>
              </font>
              <fill>
                <patternFill>
                  <bgColor theme="4"/>
                </patternFill>
              </fill>
            </x14:dxf>
          </x14:cfRule>
          <xm:sqref>N272</xm:sqref>
        </x14:conditionalFormatting>
        <x14:conditionalFormatting xmlns:xm="http://schemas.microsoft.com/office/excel/2006/main">
          <x14:cfRule type="expression" priority="771" id="{BE05DD0F-3FB9-4230-9987-9E48F8E04EE8}">
            <xm:f>Sampling!$K$281="Yes"</xm:f>
            <x14:dxf>
              <font>
                <b/>
                <i val="0"/>
                <color theme="9"/>
              </font>
              <fill>
                <patternFill>
                  <bgColor theme="4"/>
                </patternFill>
              </fill>
            </x14:dxf>
          </x14:cfRule>
          <xm:sqref>N273</xm:sqref>
        </x14:conditionalFormatting>
        <x14:conditionalFormatting xmlns:xm="http://schemas.microsoft.com/office/excel/2006/main">
          <x14:cfRule type="expression" priority="772" id="{E9F68F06-0287-4005-8DC6-7A31449E1BA6}">
            <xm:f>Sampling!$K$282="Yes"</xm:f>
            <x14:dxf>
              <font>
                <b/>
                <i val="0"/>
                <color theme="9"/>
              </font>
              <fill>
                <patternFill>
                  <bgColor theme="4"/>
                </patternFill>
              </fill>
            </x14:dxf>
          </x14:cfRule>
          <xm:sqref>N274</xm:sqref>
        </x14:conditionalFormatting>
        <x14:conditionalFormatting xmlns:xm="http://schemas.microsoft.com/office/excel/2006/main">
          <x14:cfRule type="expression" priority="773" id="{647B6A97-E1E7-4363-9984-C629A02D8624}">
            <xm:f>Sampling!$K$283="Yes"</xm:f>
            <x14:dxf>
              <font>
                <b/>
                <i val="0"/>
                <color theme="9"/>
              </font>
              <fill>
                <patternFill>
                  <bgColor theme="4"/>
                </patternFill>
              </fill>
            </x14:dxf>
          </x14:cfRule>
          <xm:sqref>N275</xm:sqref>
        </x14:conditionalFormatting>
        <x14:conditionalFormatting xmlns:xm="http://schemas.microsoft.com/office/excel/2006/main">
          <x14:cfRule type="expression" priority="768" id="{BA600C8F-4706-4A6A-BECD-F2010685B594}">
            <xm:f>Sampling!$K$284="Yes"</xm:f>
            <x14:dxf>
              <font>
                <b/>
                <i val="0"/>
                <color theme="9"/>
              </font>
              <fill>
                <patternFill>
                  <bgColor theme="4"/>
                </patternFill>
              </fill>
            </x14:dxf>
          </x14:cfRule>
          <xm:sqref>N276</xm:sqref>
        </x14:conditionalFormatting>
        <x14:conditionalFormatting xmlns:xm="http://schemas.microsoft.com/office/excel/2006/main">
          <x14:cfRule type="expression" priority="769" id="{F3E6B980-F318-40DD-8786-F6E88DA57545}">
            <xm:f>Sampling!$K$285="Yes"</xm:f>
            <x14:dxf>
              <font>
                <b/>
                <i val="0"/>
                <color theme="9"/>
              </font>
              <fill>
                <patternFill>
                  <bgColor theme="4"/>
                </patternFill>
              </fill>
            </x14:dxf>
          </x14:cfRule>
          <xm:sqref>N277</xm:sqref>
        </x14:conditionalFormatting>
        <x14:conditionalFormatting xmlns:xm="http://schemas.microsoft.com/office/excel/2006/main">
          <x14:cfRule type="expression" priority="770" id="{1F501480-84B7-4A11-8ABB-E5C6B9556CC6}">
            <xm:f>Sampling!$K$286="Yes"</xm:f>
            <x14:dxf>
              <font>
                <b/>
                <i val="0"/>
                <color theme="9"/>
              </font>
              <fill>
                <patternFill>
                  <bgColor theme="4"/>
                </patternFill>
              </fill>
            </x14:dxf>
          </x14:cfRule>
          <xm:sqref>N278</xm:sqref>
        </x14:conditionalFormatting>
        <x14:conditionalFormatting xmlns:xm="http://schemas.microsoft.com/office/excel/2006/main">
          <x14:cfRule type="expression" priority="765" id="{0104874A-CF05-44D3-AF80-0E7E60F213E6}">
            <xm:f>Sampling!$K$287="Yes"</xm:f>
            <x14:dxf>
              <font>
                <b/>
                <i val="0"/>
                <color theme="9"/>
              </font>
              <fill>
                <patternFill>
                  <bgColor theme="4"/>
                </patternFill>
              </fill>
            </x14:dxf>
          </x14:cfRule>
          <xm:sqref>N279</xm:sqref>
        </x14:conditionalFormatting>
        <x14:conditionalFormatting xmlns:xm="http://schemas.microsoft.com/office/excel/2006/main">
          <x14:cfRule type="expression" priority="766" id="{0AD87867-3824-468F-B680-2C7D02317AAE}">
            <xm:f>Sampling!$K$288="Yes"</xm:f>
            <x14:dxf>
              <font>
                <b/>
                <i val="0"/>
                <color theme="9"/>
              </font>
              <fill>
                <patternFill>
                  <bgColor theme="4"/>
                </patternFill>
              </fill>
            </x14:dxf>
          </x14:cfRule>
          <xm:sqref>N280</xm:sqref>
        </x14:conditionalFormatting>
        <x14:conditionalFormatting xmlns:xm="http://schemas.microsoft.com/office/excel/2006/main">
          <x14:cfRule type="expression" priority="767" id="{E445A0EE-12F3-41AC-B00E-D260EA828416}">
            <xm:f>Sampling!$K$289="Yes"</xm:f>
            <x14:dxf>
              <font>
                <b/>
                <i val="0"/>
                <color theme="9"/>
              </font>
              <fill>
                <patternFill>
                  <bgColor theme="4"/>
                </patternFill>
              </fill>
            </x14:dxf>
          </x14:cfRule>
          <xm:sqref>N281</xm:sqref>
        </x14:conditionalFormatting>
        <x14:conditionalFormatting xmlns:xm="http://schemas.microsoft.com/office/excel/2006/main">
          <x14:cfRule type="expression" priority="762" id="{2C9FC3DA-CB0F-4EE5-BF6E-5EEF43C2A1FA}">
            <xm:f>Sampling!$K$290="Yes"</xm:f>
            <x14:dxf>
              <font>
                <b/>
                <i val="0"/>
                <color theme="9"/>
              </font>
              <fill>
                <patternFill>
                  <bgColor theme="4"/>
                </patternFill>
              </fill>
            </x14:dxf>
          </x14:cfRule>
          <xm:sqref>N282</xm:sqref>
        </x14:conditionalFormatting>
        <x14:conditionalFormatting xmlns:xm="http://schemas.microsoft.com/office/excel/2006/main">
          <x14:cfRule type="expression" priority="763" id="{0D0B0A08-819A-49F9-9B00-20E598583D84}">
            <xm:f>Sampling!$K$291="Yes"</xm:f>
            <x14:dxf>
              <font>
                <b/>
                <i val="0"/>
                <color theme="9"/>
              </font>
              <fill>
                <patternFill>
                  <bgColor theme="4"/>
                </patternFill>
              </fill>
            </x14:dxf>
          </x14:cfRule>
          <xm:sqref>N283</xm:sqref>
        </x14:conditionalFormatting>
        <x14:conditionalFormatting xmlns:xm="http://schemas.microsoft.com/office/excel/2006/main">
          <x14:cfRule type="expression" priority="764" id="{46F518A0-68CC-4FD0-95DE-5A3940643725}">
            <xm:f>Sampling!$K$292="Yes"</xm:f>
            <x14:dxf>
              <font>
                <b/>
                <i val="0"/>
                <color theme="9"/>
              </font>
              <fill>
                <patternFill>
                  <bgColor theme="4"/>
                </patternFill>
              </fill>
            </x14:dxf>
          </x14:cfRule>
          <xm:sqref>N284</xm:sqref>
        </x14:conditionalFormatting>
        <x14:conditionalFormatting xmlns:xm="http://schemas.microsoft.com/office/excel/2006/main">
          <x14:cfRule type="expression" priority="759" id="{FAE5B07F-819A-460F-9CE9-8656FD8D849F}">
            <xm:f>Sampling!$K$293="Yes"</xm:f>
            <x14:dxf>
              <font>
                <b/>
                <i val="0"/>
                <color theme="9"/>
              </font>
              <fill>
                <patternFill>
                  <bgColor theme="4"/>
                </patternFill>
              </fill>
            </x14:dxf>
          </x14:cfRule>
          <xm:sqref>N285</xm:sqref>
        </x14:conditionalFormatting>
        <x14:conditionalFormatting xmlns:xm="http://schemas.microsoft.com/office/excel/2006/main">
          <x14:cfRule type="expression" priority="760" id="{1765EED1-97E8-4489-8CAE-4A38D32B2C00}">
            <xm:f>Sampling!$K$294="Yes"</xm:f>
            <x14:dxf>
              <font>
                <b/>
                <i val="0"/>
                <color theme="9"/>
              </font>
              <fill>
                <patternFill>
                  <bgColor theme="4"/>
                </patternFill>
              </fill>
            </x14:dxf>
          </x14:cfRule>
          <xm:sqref>N286</xm:sqref>
        </x14:conditionalFormatting>
        <x14:conditionalFormatting xmlns:xm="http://schemas.microsoft.com/office/excel/2006/main">
          <x14:cfRule type="expression" priority="761" id="{DC4B981F-B258-4F70-88C9-15C3933E1D75}">
            <xm:f>Sampling!$K$295="Yes"</xm:f>
            <x14:dxf>
              <font>
                <b/>
                <i val="0"/>
                <color theme="9"/>
              </font>
              <fill>
                <patternFill>
                  <bgColor theme="4"/>
                </patternFill>
              </fill>
            </x14:dxf>
          </x14:cfRule>
          <xm:sqref>N287</xm:sqref>
        </x14:conditionalFormatting>
        <x14:conditionalFormatting xmlns:xm="http://schemas.microsoft.com/office/excel/2006/main">
          <x14:cfRule type="expression" priority="756" id="{371BFC1E-E2E6-4AEB-A2A1-4F40108014D7}">
            <xm:f>Sampling!$K$296="Yes"</xm:f>
            <x14:dxf>
              <font>
                <b/>
                <i val="0"/>
                <color theme="9"/>
              </font>
              <fill>
                <patternFill>
                  <bgColor theme="4"/>
                </patternFill>
              </fill>
            </x14:dxf>
          </x14:cfRule>
          <xm:sqref>N288</xm:sqref>
        </x14:conditionalFormatting>
        <x14:conditionalFormatting xmlns:xm="http://schemas.microsoft.com/office/excel/2006/main">
          <x14:cfRule type="expression" priority="757" id="{82C6618A-A293-40C9-9A2C-9EEF7806F9CC}">
            <xm:f>Sampling!$K$297="Yes"</xm:f>
            <x14:dxf>
              <font>
                <b/>
                <i val="0"/>
                <color theme="9"/>
              </font>
              <fill>
                <patternFill>
                  <bgColor theme="4"/>
                </patternFill>
              </fill>
            </x14:dxf>
          </x14:cfRule>
          <xm:sqref>N289</xm:sqref>
        </x14:conditionalFormatting>
        <x14:conditionalFormatting xmlns:xm="http://schemas.microsoft.com/office/excel/2006/main">
          <x14:cfRule type="expression" priority="758" id="{137C99B9-4A82-46EE-A341-3D48BD6245B0}">
            <xm:f>Sampling!$K$298="Yes"</xm:f>
            <x14:dxf>
              <font>
                <b/>
                <i val="0"/>
                <color theme="9"/>
              </font>
              <fill>
                <patternFill>
                  <bgColor theme="4"/>
                </patternFill>
              </fill>
            </x14:dxf>
          </x14:cfRule>
          <xm:sqref>N290</xm:sqref>
        </x14:conditionalFormatting>
        <x14:conditionalFormatting xmlns:xm="http://schemas.microsoft.com/office/excel/2006/main">
          <x14:cfRule type="expression" priority="753" id="{58F983B5-FE31-4FEF-A595-AFE00323E6A5}">
            <xm:f>Sampling!$K$299="Yes"</xm:f>
            <x14:dxf>
              <font>
                <b/>
                <i val="0"/>
                <color theme="9"/>
              </font>
              <fill>
                <patternFill>
                  <bgColor theme="4"/>
                </patternFill>
              </fill>
            </x14:dxf>
          </x14:cfRule>
          <xm:sqref>N291</xm:sqref>
        </x14:conditionalFormatting>
        <x14:conditionalFormatting xmlns:xm="http://schemas.microsoft.com/office/excel/2006/main">
          <x14:cfRule type="expression" priority="754" id="{3E54D9F1-5603-4FE9-BA53-FAC94FCA1A10}">
            <xm:f>Sampling!$K$300="Yes"</xm:f>
            <x14:dxf>
              <font>
                <b/>
                <i val="0"/>
                <color theme="9"/>
              </font>
              <fill>
                <patternFill>
                  <bgColor theme="4"/>
                </patternFill>
              </fill>
            </x14:dxf>
          </x14:cfRule>
          <xm:sqref>N292</xm:sqref>
        </x14:conditionalFormatting>
        <x14:conditionalFormatting xmlns:xm="http://schemas.microsoft.com/office/excel/2006/main">
          <x14:cfRule type="expression" priority="755" id="{44AE6F0E-9F78-4CB5-B7DB-844C1D7B47CA}">
            <xm:f>Sampling!$K$301="Yes"</xm:f>
            <x14:dxf>
              <font>
                <b/>
                <i val="0"/>
                <color theme="9"/>
              </font>
              <fill>
                <patternFill>
                  <bgColor theme="4"/>
                </patternFill>
              </fill>
            </x14:dxf>
          </x14:cfRule>
          <xm:sqref>N293</xm:sqref>
        </x14:conditionalFormatting>
        <x14:conditionalFormatting xmlns:xm="http://schemas.microsoft.com/office/excel/2006/main">
          <x14:cfRule type="expression" priority="750" id="{6915CD84-BEC4-4A26-B266-B8DC871EE327}">
            <xm:f>Sampling!$K$302="Yes"</xm:f>
            <x14:dxf>
              <font>
                <b/>
                <i val="0"/>
                <color theme="9"/>
              </font>
              <fill>
                <patternFill>
                  <bgColor theme="4"/>
                </patternFill>
              </fill>
            </x14:dxf>
          </x14:cfRule>
          <xm:sqref>N294</xm:sqref>
        </x14:conditionalFormatting>
        <x14:conditionalFormatting xmlns:xm="http://schemas.microsoft.com/office/excel/2006/main">
          <x14:cfRule type="expression" priority="751" id="{35DC2617-126A-4ED2-9D44-B87F30FF7BBB}">
            <xm:f>Sampling!$K$303="Yes"</xm:f>
            <x14:dxf>
              <font>
                <b/>
                <i val="0"/>
                <color theme="9"/>
              </font>
              <fill>
                <patternFill>
                  <bgColor theme="4"/>
                </patternFill>
              </fill>
            </x14:dxf>
          </x14:cfRule>
          <xm:sqref>N295</xm:sqref>
        </x14:conditionalFormatting>
        <x14:conditionalFormatting xmlns:xm="http://schemas.microsoft.com/office/excel/2006/main">
          <x14:cfRule type="expression" priority="752" id="{226B6D60-9DD7-4AEF-9758-1F705BFCE2F6}">
            <xm:f>Sampling!$K$304="Yes"</xm:f>
            <x14:dxf>
              <font>
                <b/>
                <i val="0"/>
                <color theme="9"/>
              </font>
              <fill>
                <patternFill>
                  <bgColor theme="4"/>
                </patternFill>
              </fill>
            </x14:dxf>
          </x14:cfRule>
          <xm:sqref>N296</xm:sqref>
        </x14:conditionalFormatting>
        <x14:conditionalFormatting xmlns:xm="http://schemas.microsoft.com/office/excel/2006/main">
          <x14:cfRule type="expression" priority="747" id="{86382FE5-829A-4E58-B948-6B0622E52B21}">
            <xm:f>Sampling!$K$305="Yes"</xm:f>
            <x14:dxf>
              <font>
                <b/>
                <i val="0"/>
                <color theme="9"/>
              </font>
              <fill>
                <patternFill>
                  <bgColor theme="4"/>
                </patternFill>
              </fill>
            </x14:dxf>
          </x14:cfRule>
          <xm:sqref>N297</xm:sqref>
        </x14:conditionalFormatting>
        <x14:conditionalFormatting xmlns:xm="http://schemas.microsoft.com/office/excel/2006/main">
          <x14:cfRule type="expression" priority="748" id="{EB28AEF0-2FAA-4F2D-AD51-C9C4397B193C}">
            <xm:f>Sampling!$K$306="Yes"</xm:f>
            <x14:dxf>
              <font>
                <b/>
                <i val="0"/>
                <color theme="9"/>
              </font>
              <fill>
                <patternFill>
                  <bgColor theme="4"/>
                </patternFill>
              </fill>
            </x14:dxf>
          </x14:cfRule>
          <xm:sqref>N298</xm:sqref>
        </x14:conditionalFormatting>
        <x14:conditionalFormatting xmlns:xm="http://schemas.microsoft.com/office/excel/2006/main">
          <x14:cfRule type="expression" priority="749" id="{8A937996-38F9-4995-93E7-CE833DBF29BD}">
            <xm:f>Sampling!$K$307="Yes"</xm:f>
            <x14:dxf>
              <font>
                <b/>
                <i val="0"/>
                <color theme="9"/>
              </font>
              <fill>
                <patternFill>
                  <bgColor theme="4"/>
                </patternFill>
              </fill>
            </x14:dxf>
          </x14:cfRule>
          <xm:sqref>N299</xm:sqref>
        </x14:conditionalFormatting>
        <x14:conditionalFormatting xmlns:xm="http://schemas.microsoft.com/office/excel/2006/main">
          <x14:cfRule type="expression" priority="80" id="{24680F53-8A22-4556-8542-C5D10BF0000D}">
            <xm:f>Sampling!$K$308="Yes"</xm:f>
            <x14:dxf>
              <font>
                <b/>
                <i val="0"/>
                <color theme="9"/>
              </font>
              <fill>
                <patternFill>
                  <bgColor theme="4"/>
                </patternFill>
              </fill>
            </x14:dxf>
          </x14:cfRule>
          <xm:sqref>N300</xm:sqref>
        </x14:conditionalFormatting>
        <x14:conditionalFormatting xmlns:xm="http://schemas.microsoft.com/office/excel/2006/main">
          <x14:cfRule type="expression" priority="81" id="{8C9135CE-1049-4DA3-A6E0-9394300D264D}">
            <xm:f>Sampling!$K$309="Yes"</xm:f>
            <x14:dxf>
              <font>
                <b/>
                <i val="0"/>
                <color theme="9"/>
              </font>
              <fill>
                <patternFill>
                  <bgColor theme="4"/>
                </patternFill>
              </fill>
            </x14:dxf>
          </x14:cfRule>
          <xm:sqref>N301</xm:sqref>
        </x14:conditionalFormatting>
        <x14:conditionalFormatting xmlns:xm="http://schemas.microsoft.com/office/excel/2006/main">
          <x14:cfRule type="expression" priority="82" id="{9FD94656-532A-40A5-9166-729BF5251A9C}">
            <xm:f>Sampling!$K$310="Yes"</xm:f>
            <x14:dxf>
              <font>
                <b/>
                <i val="0"/>
                <color theme="9"/>
              </font>
              <fill>
                <patternFill>
                  <bgColor theme="4"/>
                </patternFill>
              </fill>
            </x14:dxf>
          </x14:cfRule>
          <xm:sqref>N302</xm:sqref>
        </x14:conditionalFormatting>
        <x14:conditionalFormatting xmlns:xm="http://schemas.microsoft.com/office/excel/2006/main">
          <x14:cfRule type="expression" priority="77" id="{936CFA83-BD41-4B88-9113-9939BC18F3DC}">
            <xm:f>Sampling!$K$311="Yes"</xm:f>
            <x14:dxf>
              <font>
                <b/>
                <i val="0"/>
                <color theme="9"/>
              </font>
              <fill>
                <patternFill>
                  <bgColor theme="4"/>
                </patternFill>
              </fill>
            </x14:dxf>
          </x14:cfRule>
          <xm:sqref>N303</xm:sqref>
        </x14:conditionalFormatting>
        <x14:conditionalFormatting xmlns:xm="http://schemas.microsoft.com/office/excel/2006/main">
          <x14:cfRule type="expression" priority="78" id="{3D116EA1-4ED8-44EB-8038-E6E9003013E6}">
            <xm:f>Sampling!$K$312="Yes"</xm:f>
            <x14:dxf>
              <font>
                <b/>
                <i val="0"/>
                <color theme="9"/>
              </font>
              <fill>
                <patternFill>
                  <bgColor theme="4"/>
                </patternFill>
              </fill>
            </x14:dxf>
          </x14:cfRule>
          <xm:sqref>N304</xm:sqref>
        </x14:conditionalFormatting>
        <x14:conditionalFormatting xmlns:xm="http://schemas.microsoft.com/office/excel/2006/main">
          <x14:cfRule type="expression" priority="79" id="{95653119-AF08-4151-8FA0-3184D7655F9D}">
            <xm:f>Sampling!$K$313="Yes"</xm:f>
            <x14:dxf>
              <font>
                <b/>
                <i val="0"/>
                <color theme="9"/>
              </font>
              <fill>
                <patternFill>
                  <bgColor theme="4"/>
                </patternFill>
              </fill>
            </x14:dxf>
          </x14:cfRule>
          <xm:sqref>N305</xm:sqref>
        </x14:conditionalFormatting>
        <x14:conditionalFormatting xmlns:xm="http://schemas.microsoft.com/office/excel/2006/main">
          <x14:cfRule type="expression" priority="74" id="{62547DF9-F9A6-4822-BBA2-B29EC761DEC7}">
            <xm:f>Sampling!$K$314="Yes"</xm:f>
            <x14:dxf>
              <font>
                <b/>
                <i val="0"/>
                <color theme="9"/>
              </font>
              <fill>
                <patternFill>
                  <bgColor theme="4"/>
                </patternFill>
              </fill>
            </x14:dxf>
          </x14:cfRule>
          <xm:sqref>N306</xm:sqref>
        </x14:conditionalFormatting>
        <x14:conditionalFormatting xmlns:xm="http://schemas.microsoft.com/office/excel/2006/main">
          <x14:cfRule type="expression" priority="75" id="{9647DA06-DCC4-468E-B26F-619DCD278E63}">
            <xm:f>Sampling!$K$315="Yes"</xm:f>
            <x14:dxf>
              <font>
                <b/>
                <i val="0"/>
                <color theme="9"/>
              </font>
              <fill>
                <patternFill>
                  <bgColor theme="4"/>
                </patternFill>
              </fill>
            </x14:dxf>
          </x14:cfRule>
          <xm:sqref>N307</xm:sqref>
        </x14:conditionalFormatting>
        <x14:conditionalFormatting xmlns:xm="http://schemas.microsoft.com/office/excel/2006/main">
          <x14:cfRule type="expression" priority="76" id="{8D9C2DBA-9936-4266-8482-F0BE5487FC54}">
            <xm:f>Sampling!$K$316="Yes"</xm:f>
            <x14:dxf>
              <font>
                <b/>
                <i val="0"/>
                <color theme="9"/>
              </font>
              <fill>
                <patternFill>
                  <bgColor theme="4"/>
                </patternFill>
              </fill>
            </x14:dxf>
          </x14:cfRule>
          <xm:sqref>N308</xm:sqref>
        </x14:conditionalFormatting>
        <x14:conditionalFormatting xmlns:xm="http://schemas.microsoft.com/office/excel/2006/main">
          <x14:cfRule type="expression" priority="71" id="{E4F61D82-9F97-48AC-A0E6-A2FA488007E4}">
            <xm:f>Sampling!$K$317="Yes"</xm:f>
            <x14:dxf>
              <font>
                <b/>
                <i val="0"/>
                <color theme="9"/>
              </font>
              <fill>
                <patternFill>
                  <bgColor theme="4"/>
                </patternFill>
              </fill>
            </x14:dxf>
          </x14:cfRule>
          <xm:sqref>N309</xm:sqref>
        </x14:conditionalFormatting>
        <x14:conditionalFormatting xmlns:xm="http://schemas.microsoft.com/office/excel/2006/main">
          <x14:cfRule type="expression" priority="72" id="{46417D8C-374C-40E8-AB0E-FD6FBFDBBF7F}">
            <xm:f>Sampling!$K$318="Yes"</xm:f>
            <x14:dxf>
              <font>
                <b/>
                <i val="0"/>
                <color theme="9"/>
              </font>
              <fill>
                <patternFill>
                  <bgColor theme="4"/>
                </patternFill>
              </fill>
            </x14:dxf>
          </x14:cfRule>
          <xm:sqref>N310</xm:sqref>
        </x14:conditionalFormatting>
        <x14:conditionalFormatting xmlns:xm="http://schemas.microsoft.com/office/excel/2006/main">
          <x14:cfRule type="expression" priority="73" id="{E5C00280-3DDF-40D1-B54E-6DFD27705CC7}">
            <xm:f>Sampling!$K$319="Yes"</xm:f>
            <x14:dxf>
              <font>
                <b/>
                <i val="0"/>
                <color theme="9"/>
              </font>
              <fill>
                <patternFill>
                  <bgColor theme="4"/>
                </patternFill>
              </fill>
            </x14:dxf>
          </x14:cfRule>
          <xm:sqref>N311</xm:sqref>
        </x14:conditionalFormatting>
        <x14:conditionalFormatting xmlns:xm="http://schemas.microsoft.com/office/excel/2006/main">
          <x14:cfRule type="expression" priority="68" id="{E4D4AC1F-3E8A-4C43-A2C8-3D2C82FBAB09}">
            <xm:f>Sampling!$K$320="Yes"</xm:f>
            <x14:dxf>
              <font>
                <b/>
                <i val="0"/>
                <color theme="9"/>
              </font>
              <fill>
                <patternFill>
                  <bgColor theme="4"/>
                </patternFill>
              </fill>
            </x14:dxf>
          </x14:cfRule>
          <xm:sqref>N312</xm:sqref>
        </x14:conditionalFormatting>
        <x14:conditionalFormatting xmlns:xm="http://schemas.microsoft.com/office/excel/2006/main">
          <x14:cfRule type="expression" priority="69" id="{C8F72039-4643-442B-A238-A66F7619361F}">
            <xm:f>Sampling!$K$321="Yes"</xm:f>
            <x14:dxf>
              <font>
                <b/>
                <i val="0"/>
                <color theme="9"/>
              </font>
              <fill>
                <patternFill>
                  <bgColor theme="4"/>
                </patternFill>
              </fill>
            </x14:dxf>
          </x14:cfRule>
          <xm:sqref>N313</xm:sqref>
        </x14:conditionalFormatting>
        <x14:conditionalFormatting xmlns:xm="http://schemas.microsoft.com/office/excel/2006/main">
          <x14:cfRule type="expression" priority="70" id="{AB98F46B-E717-42AC-9919-DB0627045F93}">
            <xm:f>Sampling!$K$322="Yes"</xm:f>
            <x14:dxf>
              <font>
                <b/>
                <i val="0"/>
                <color theme="9"/>
              </font>
              <fill>
                <patternFill>
                  <bgColor theme="4"/>
                </patternFill>
              </fill>
            </x14:dxf>
          </x14:cfRule>
          <xm:sqref>N314</xm:sqref>
        </x14:conditionalFormatting>
        <x14:conditionalFormatting xmlns:xm="http://schemas.microsoft.com/office/excel/2006/main">
          <x14:cfRule type="expression" priority="65" id="{FDB3A0D3-57B5-474F-A6E2-6C7C7927A558}">
            <xm:f>Sampling!$K$323="Yes"</xm:f>
            <x14:dxf>
              <font>
                <b/>
                <i val="0"/>
                <color theme="9"/>
              </font>
              <fill>
                <patternFill>
                  <bgColor theme="4"/>
                </patternFill>
              </fill>
            </x14:dxf>
          </x14:cfRule>
          <xm:sqref>N315</xm:sqref>
        </x14:conditionalFormatting>
        <x14:conditionalFormatting xmlns:xm="http://schemas.microsoft.com/office/excel/2006/main">
          <x14:cfRule type="expression" priority="66" id="{B4271F5D-BF11-41D0-AA8C-2BF1EEEE4C89}">
            <xm:f>Sampling!$K$324="Yes"</xm:f>
            <x14:dxf>
              <font>
                <b/>
                <i val="0"/>
                <color theme="9"/>
              </font>
              <fill>
                <patternFill>
                  <bgColor theme="4"/>
                </patternFill>
              </fill>
            </x14:dxf>
          </x14:cfRule>
          <xm:sqref>N316</xm:sqref>
        </x14:conditionalFormatting>
        <x14:conditionalFormatting xmlns:xm="http://schemas.microsoft.com/office/excel/2006/main">
          <x14:cfRule type="expression" priority="67" id="{965908B4-1610-4448-8866-21CD44381190}">
            <xm:f>Sampling!$K$325="Yes"</xm:f>
            <x14:dxf>
              <font>
                <b/>
                <i val="0"/>
                <color theme="9"/>
              </font>
              <fill>
                <patternFill>
                  <bgColor theme="4"/>
                </patternFill>
              </fill>
            </x14:dxf>
          </x14:cfRule>
          <xm:sqref>N317</xm:sqref>
        </x14:conditionalFormatting>
        <x14:conditionalFormatting xmlns:xm="http://schemas.microsoft.com/office/excel/2006/main">
          <x14:cfRule type="expression" priority="62" id="{4162C132-7ED9-41E7-970F-1FBE4623D182}">
            <xm:f>Sampling!$K$326="Yes"</xm:f>
            <x14:dxf>
              <font>
                <b/>
                <i val="0"/>
                <color theme="9"/>
              </font>
              <fill>
                <patternFill>
                  <bgColor theme="4"/>
                </patternFill>
              </fill>
            </x14:dxf>
          </x14:cfRule>
          <xm:sqref>N318</xm:sqref>
        </x14:conditionalFormatting>
        <x14:conditionalFormatting xmlns:xm="http://schemas.microsoft.com/office/excel/2006/main">
          <x14:cfRule type="expression" priority="63" id="{666C8891-A0B8-45FE-A500-6FF4F9BEEF07}">
            <xm:f>Sampling!$K$327="Yes"</xm:f>
            <x14:dxf>
              <font>
                <b/>
                <i val="0"/>
                <color theme="9"/>
              </font>
              <fill>
                <patternFill>
                  <bgColor theme="4"/>
                </patternFill>
              </fill>
            </x14:dxf>
          </x14:cfRule>
          <xm:sqref>N319</xm:sqref>
        </x14:conditionalFormatting>
        <x14:conditionalFormatting xmlns:xm="http://schemas.microsoft.com/office/excel/2006/main">
          <x14:cfRule type="expression" priority="64" id="{B46CB7EC-AF3C-4C5B-8130-9AF5AF2626AF}">
            <xm:f>Sampling!$K$328="Yes"</xm:f>
            <x14:dxf>
              <font>
                <b/>
                <i val="0"/>
                <color theme="9"/>
              </font>
              <fill>
                <patternFill>
                  <bgColor theme="4"/>
                </patternFill>
              </fill>
            </x14:dxf>
          </x14:cfRule>
          <xm:sqref>N320</xm:sqref>
        </x14:conditionalFormatting>
        <x14:conditionalFormatting xmlns:xm="http://schemas.microsoft.com/office/excel/2006/main">
          <x14:cfRule type="expression" priority="59" id="{2737C273-B6E1-4845-8152-64FAAE868841}">
            <xm:f>Sampling!$K$329="Yes"</xm:f>
            <x14:dxf>
              <font>
                <b/>
                <i val="0"/>
                <color theme="9"/>
              </font>
              <fill>
                <patternFill>
                  <bgColor theme="4"/>
                </patternFill>
              </fill>
            </x14:dxf>
          </x14:cfRule>
          <xm:sqref>N321</xm:sqref>
        </x14:conditionalFormatting>
        <x14:conditionalFormatting xmlns:xm="http://schemas.microsoft.com/office/excel/2006/main">
          <x14:cfRule type="expression" priority="60" id="{4C1CA4A7-1CE4-475A-84E1-82EE88766B9B}">
            <xm:f>Sampling!$K$330="Yes"</xm:f>
            <x14:dxf>
              <font>
                <b/>
                <i val="0"/>
                <color theme="9"/>
              </font>
              <fill>
                <patternFill>
                  <bgColor theme="4"/>
                </patternFill>
              </fill>
            </x14:dxf>
          </x14:cfRule>
          <xm:sqref>N322</xm:sqref>
        </x14:conditionalFormatting>
        <x14:conditionalFormatting xmlns:xm="http://schemas.microsoft.com/office/excel/2006/main">
          <x14:cfRule type="expression" priority="61" id="{65BA3CE4-401E-4377-B502-7276FBF34F70}">
            <xm:f>Sampling!$K$331="Yes"</xm:f>
            <x14:dxf>
              <font>
                <b/>
                <i val="0"/>
                <color theme="9"/>
              </font>
              <fill>
                <patternFill>
                  <bgColor theme="4"/>
                </patternFill>
              </fill>
            </x14:dxf>
          </x14:cfRule>
          <xm:sqref>N323</xm:sqref>
        </x14:conditionalFormatting>
        <x14:conditionalFormatting xmlns:xm="http://schemas.microsoft.com/office/excel/2006/main">
          <x14:cfRule type="expression" priority="56" id="{A68E595E-8A5D-4365-A96E-764661C98B21}">
            <xm:f>Sampling!$K$332="Yes"</xm:f>
            <x14:dxf>
              <font>
                <b/>
                <i val="0"/>
                <color theme="9"/>
              </font>
              <fill>
                <patternFill>
                  <bgColor theme="4"/>
                </patternFill>
              </fill>
            </x14:dxf>
          </x14:cfRule>
          <xm:sqref>N324</xm:sqref>
        </x14:conditionalFormatting>
        <x14:conditionalFormatting xmlns:xm="http://schemas.microsoft.com/office/excel/2006/main">
          <x14:cfRule type="expression" priority="57" id="{ED1FE8BB-C376-42FA-8016-101BA5E785B9}">
            <xm:f>Sampling!$K$333="Yes"</xm:f>
            <x14:dxf>
              <font>
                <b/>
                <i val="0"/>
                <color theme="9"/>
              </font>
              <fill>
                <patternFill>
                  <bgColor theme="4"/>
                </patternFill>
              </fill>
            </x14:dxf>
          </x14:cfRule>
          <xm:sqref>N325</xm:sqref>
        </x14:conditionalFormatting>
        <x14:conditionalFormatting xmlns:xm="http://schemas.microsoft.com/office/excel/2006/main">
          <x14:cfRule type="expression" priority="58" id="{7F8E27A5-0C47-4D15-814C-A43964D72B56}">
            <xm:f>Sampling!$K$334="Yes"</xm:f>
            <x14:dxf>
              <font>
                <b/>
                <i val="0"/>
                <color theme="9"/>
              </font>
              <fill>
                <patternFill>
                  <bgColor theme="4"/>
                </patternFill>
              </fill>
            </x14:dxf>
          </x14:cfRule>
          <xm:sqref>N326</xm:sqref>
        </x14:conditionalFormatting>
        <x14:conditionalFormatting xmlns:xm="http://schemas.microsoft.com/office/excel/2006/main">
          <x14:cfRule type="expression" priority="53" id="{CF924C01-EFC1-43C5-8750-0699A2A3C53A}">
            <xm:f>Sampling!$K$335="Yes"</xm:f>
            <x14:dxf>
              <font>
                <b/>
                <i val="0"/>
                <color theme="9"/>
              </font>
              <fill>
                <patternFill>
                  <bgColor theme="4"/>
                </patternFill>
              </fill>
            </x14:dxf>
          </x14:cfRule>
          <xm:sqref>N327</xm:sqref>
        </x14:conditionalFormatting>
        <x14:conditionalFormatting xmlns:xm="http://schemas.microsoft.com/office/excel/2006/main">
          <x14:cfRule type="expression" priority="54" id="{DFA1FDB9-AD4A-4473-A599-E0342485523D}">
            <xm:f>Sampling!$K$336="Yes"</xm:f>
            <x14:dxf>
              <font>
                <b/>
                <i val="0"/>
                <color theme="9"/>
              </font>
              <fill>
                <patternFill>
                  <bgColor theme="4"/>
                </patternFill>
              </fill>
            </x14:dxf>
          </x14:cfRule>
          <xm:sqref>N328</xm:sqref>
        </x14:conditionalFormatting>
        <x14:conditionalFormatting xmlns:xm="http://schemas.microsoft.com/office/excel/2006/main">
          <x14:cfRule type="expression" priority="55" id="{FA4FDE84-BD25-47A0-A7A8-5878C1986C58}">
            <xm:f>Sampling!$K$337="Yes"</xm:f>
            <x14:dxf>
              <font>
                <b/>
                <i val="0"/>
                <color theme="9"/>
              </font>
              <fill>
                <patternFill>
                  <bgColor theme="4"/>
                </patternFill>
              </fill>
            </x14:dxf>
          </x14:cfRule>
          <xm:sqref>N329</xm:sqref>
        </x14:conditionalFormatting>
        <x14:conditionalFormatting xmlns:xm="http://schemas.microsoft.com/office/excel/2006/main">
          <x14:cfRule type="expression" priority="3978" id="{0A34FA52-ADFB-4EFE-85D0-BF7C84EE7846}">
            <xm:f>Sampling!$L$35="Yes"</xm:f>
            <x14:dxf>
              <font>
                <b/>
                <i val="0"/>
                <color theme="9"/>
              </font>
              <fill>
                <patternFill>
                  <bgColor theme="4"/>
                </patternFill>
              </fill>
            </x14:dxf>
          </x14:cfRule>
          <xm:sqref>O27</xm:sqref>
        </x14:conditionalFormatting>
        <x14:conditionalFormatting xmlns:xm="http://schemas.microsoft.com/office/excel/2006/main">
          <x14:cfRule type="expression" priority="3977" id="{E652D10E-FA5D-44F3-B047-8BA51920F309}">
            <xm:f>Sampling!$L$36="Yes"</xm:f>
            <x14:dxf>
              <font>
                <b/>
                <i val="0"/>
                <color theme="9"/>
              </font>
              <fill>
                <patternFill>
                  <bgColor theme="4"/>
                </patternFill>
              </fill>
            </x14:dxf>
          </x14:cfRule>
          <xm:sqref>O28</xm:sqref>
        </x14:conditionalFormatting>
        <x14:conditionalFormatting xmlns:xm="http://schemas.microsoft.com/office/excel/2006/main">
          <x14:cfRule type="expression" priority="3976" id="{DE918056-6E7C-4EB6-B61D-4F0BD873B95B}">
            <xm:f>Sampling!$L$37="Yes"</xm:f>
            <x14:dxf>
              <font>
                <b/>
                <i val="0"/>
                <color theme="9"/>
              </font>
              <fill>
                <patternFill>
                  <bgColor theme="4"/>
                </patternFill>
              </fill>
            </x14:dxf>
          </x14:cfRule>
          <xm:sqref>O29</xm:sqref>
        </x14:conditionalFormatting>
        <x14:conditionalFormatting xmlns:xm="http://schemas.microsoft.com/office/excel/2006/main">
          <x14:cfRule type="expression" priority="3975" id="{38BDB781-0F60-4CCC-969D-8DA9FE3FC73C}">
            <xm:f>Sampling!$L$38="Yes"</xm:f>
            <x14:dxf>
              <font>
                <b/>
                <i val="0"/>
                <color theme="9"/>
              </font>
              <fill>
                <patternFill>
                  <bgColor theme="4"/>
                </patternFill>
              </fill>
            </x14:dxf>
          </x14:cfRule>
          <xm:sqref>O30</xm:sqref>
        </x14:conditionalFormatting>
        <x14:conditionalFormatting xmlns:xm="http://schemas.microsoft.com/office/excel/2006/main">
          <x14:cfRule type="expression" priority="3974" id="{418AE291-7F43-4615-A8D2-38433D26D1C1}">
            <xm:f>Sampling!$L$39="Yes"</xm:f>
            <x14:dxf>
              <font>
                <b/>
                <i val="0"/>
                <color theme="9"/>
              </font>
              <fill>
                <patternFill>
                  <bgColor theme="4"/>
                </patternFill>
              </fill>
            </x14:dxf>
          </x14:cfRule>
          <xm:sqref>O31</xm:sqref>
        </x14:conditionalFormatting>
        <x14:conditionalFormatting xmlns:xm="http://schemas.microsoft.com/office/excel/2006/main">
          <x14:cfRule type="expression" priority="3973" id="{F17D0CB1-D3BE-464A-B51A-94EABC553D7C}">
            <xm:f>Sampling!$L$40="Yes"</xm:f>
            <x14:dxf>
              <font>
                <b/>
                <i val="0"/>
                <color theme="9"/>
              </font>
              <fill>
                <patternFill>
                  <bgColor theme="4"/>
                </patternFill>
              </fill>
            </x14:dxf>
          </x14:cfRule>
          <xm:sqref>O32</xm:sqref>
        </x14:conditionalFormatting>
        <x14:conditionalFormatting xmlns:xm="http://schemas.microsoft.com/office/excel/2006/main">
          <x14:cfRule type="expression" priority="3972" id="{920ED7B4-F628-4C07-BF59-DF0CC9BC921C}">
            <xm:f>Sampling!$L$41="Yes"</xm:f>
            <x14:dxf>
              <font>
                <b/>
                <i val="0"/>
                <color theme="9"/>
              </font>
              <fill>
                <patternFill>
                  <bgColor theme="4"/>
                </patternFill>
              </fill>
            </x14:dxf>
          </x14:cfRule>
          <xm:sqref>O33</xm:sqref>
        </x14:conditionalFormatting>
        <x14:conditionalFormatting xmlns:xm="http://schemas.microsoft.com/office/excel/2006/main">
          <x14:cfRule type="expression" priority="3971" id="{35C11637-BE01-4A9C-B014-96F0BA7F5D60}">
            <xm:f>Sampling!$L$42="Yes"</xm:f>
            <x14:dxf>
              <font>
                <b/>
                <i val="0"/>
                <color theme="9"/>
              </font>
              <fill>
                <patternFill>
                  <bgColor theme="4"/>
                </patternFill>
              </fill>
            </x14:dxf>
          </x14:cfRule>
          <xm:sqref>O34</xm:sqref>
        </x14:conditionalFormatting>
        <x14:conditionalFormatting xmlns:xm="http://schemas.microsoft.com/office/excel/2006/main">
          <x14:cfRule type="expression" priority="3970" id="{F06C633E-D3B1-4C03-86B8-EA5BDBE3E85F}">
            <xm:f>Sampling!$L$43="Yes"</xm:f>
            <x14:dxf>
              <font>
                <b/>
                <i val="0"/>
                <color theme="9"/>
              </font>
              <fill>
                <patternFill>
                  <bgColor theme="4"/>
                </patternFill>
              </fill>
            </x14:dxf>
          </x14:cfRule>
          <xm:sqref>O35</xm:sqref>
        </x14:conditionalFormatting>
        <x14:conditionalFormatting xmlns:xm="http://schemas.microsoft.com/office/excel/2006/main">
          <x14:cfRule type="expression" priority="3969" id="{5DEDDBD1-E5EC-4B9E-B27E-E58351BB8BCD}">
            <xm:f>Sampling!$L$44="Yes"</xm:f>
            <x14:dxf>
              <font>
                <b/>
                <i val="0"/>
                <color theme="9"/>
              </font>
              <fill>
                <patternFill>
                  <bgColor theme="4"/>
                </patternFill>
              </fill>
            </x14:dxf>
          </x14:cfRule>
          <xm:sqref>O36</xm:sqref>
        </x14:conditionalFormatting>
        <x14:conditionalFormatting xmlns:xm="http://schemas.microsoft.com/office/excel/2006/main">
          <x14:cfRule type="expression" priority="3968" id="{B91EAF62-499C-46E5-8ABD-A16B5213B11B}">
            <xm:f>Sampling!$L$45="Yes"</xm:f>
            <x14:dxf>
              <font>
                <b/>
                <i val="0"/>
                <color theme="9"/>
              </font>
              <fill>
                <patternFill>
                  <bgColor theme="4"/>
                </patternFill>
              </fill>
            </x14:dxf>
          </x14:cfRule>
          <xm:sqref>O37</xm:sqref>
        </x14:conditionalFormatting>
        <x14:conditionalFormatting xmlns:xm="http://schemas.microsoft.com/office/excel/2006/main">
          <x14:cfRule type="expression" priority="3967" id="{AA230C50-A83B-40F7-92BE-843344EBFEB6}">
            <xm:f>Sampling!$L$46="Yes"</xm:f>
            <x14:dxf>
              <font>
                <b/>
                <i val="0"/>
                <color theme="9"/>
              </font>
              <fill>
                <patternFill>
                  <bgColor theme="4"/>
                </patternFill>
              </fill>
            </x14:dxf>
          </x14:cfRule>
          <xm:sqref>O38</xm:sqref>
        </x14:conditionalFormatting>
        <x14:conditionalFormatting xmlns:xm="http://schemas.microsoft.com/office/excel/2006/main">
          <x14:cfRule type="expression" priority="3966" id="{4BC4572A-161D-46B8-BAB7-AC7340072795}">
            <xm:f>Sampling!$L$47="Yes"</xm:f>
            <x14:dxf>
              <font>
                <b/>
                <i val="0"/>
                <color theme="9"/>
              </font>
              <fill>
                <patternFill>
                  <bgColor theme="4"/>
                </patternFill>
              </fill>
            </x14:dxf>
          </x14:cfRule>
          <xm:sqref>O39</xm:sqref>
        </x14:conditionalFormatting>
        <x14:conditionalFormatting xmlns:xm="http://schemas.microsoft.com/office/excel/2006/main">
          <x14:cfRule type="expression" priority="3965" id="{1A326FB4-B73D-4A1E-8B72-1EC444F72F2D}">
            <xm:f>Sampling!$L$48="Yes"</xm:f>
            <x14:dxf>
              <font>
                <b/>
                <i val="0"/>
                <color theme="9"/>
              </font>
              <fill>
                <patternFill>
                  <bgColor theme="4"/>
                </patternFill>
              </fill>
            </x14:dxf>
          </x14:cfRule>
          <xm:sqref>O40</xm:sqref>
        </x14:conditionalFormatting>
        <x14:conditionalFormatting xmlns:xm="http://schemas.microsoft.com/office/excel/2006/main">
          <x14:cfRule type="expression" priority="3964" id="{2C088D1C-9F64-44FE-B750-0D649348F0B4}">
            <xm:f>Sampling!$L$49="Yes"</xm:f>
            <x14:dxf>
              <font>
                <b/>
                <i val="0"/>
                <color theme="9"/>
              </font>
              <fill>
                <patternFill>
                  <bgColor theme="4"/>
                </patternFill>
              </fill>
            </x14:dxf>
          </x14:cfRule>
          <xm:sqref>O41</xm:sqref>
        </x14:conditionalFormatting>
        <x14:conditionalFormatting xmlns:xm="http://schemas.microsoft.com/office/excel/2006/main">
          <x14:cfRule type="expression" priority="3963" id="{1D713765-ACF9-4C05-BB9A-7680AA49B24D}">
            <xm:f>Sampling!$L$50="Yes"</xm:f>
            <x14:dxf>
              <font>
                <b/>
                <i val="0"/>
                <color theme="9"/>
              </font>
              <fill>
                <patternFill>
                  <bgColor theme="4"/>
                </patternFill>
              </fill>
            </x14:dxf>
          </x14:cfRule>
          <xm:sqref>O42</xm:sqref>
        </x14:conditionalFormatting>
        <x14:conditionalFormatting xmlns:xm="http://schemas.microsoft.com/office/excel/2006/main">
          <x14:cfRule type="expression" priority="3962" id="{D45656CC-AE1C-4812-96A7-A7D27EECBBB6}">
            <xm:f>Sampling!$L$51="Yes"</xm:f>
            <x14:dxf>
              <font>
                <b/>
                <i val="0"/>
                <color theme="9"/>
              </font>
              <fill>
                <patternFill>
                  <bgColor theme="4"/>
                </patternFill>
              </fill>
            </x14:dxf>
          </x14:cfRule>
          <xm:sqref>O43</xm:sqref>
        </x14:conditionalFormatting>
        <x14:conditionalFormatting xmlns:xm="http://schemas.microsoft.com/office/excel/2006/main">
          <x14:cfRule type="expression" priority="3961" id="{7B704148-666D-4C8E-A514-EAFC9773C167}">
            <xm:f>Sampling!$L$52="Yes"</xm:f>
            <x14:dxf>
              <font>
                <b/>
                <i val="0"/>
                <color theme="9"/>
              </font>
              <fill>
                <patternFill>
                  <bgColor theme="4"/>
                </patternFill>
              </fill>
            </x14:dxf>
          </x14:cfRule>
          <xm:sqref>O44</xm:sqref>
        </x14:conditionalFormatting>
        <x14:conditionalFormatting xmlns:xm="http://schemas.microsoft.com/office/excel/2006/main">
          <x14:cfRule type="expression" priority="3960" id="{7FE6FE8D-D3D6-434C-B399-01586E753AFC}">
            <xm:f>Sampling!$L$53="Yes"</xm:f>
            <x14:dxf>
              <font>
                <b/>
                <i val="0"/>
                <color theme="9"/>
              </font>
              <fill>
                <patternFill>
                  <bgColor theme="4"/>
                </patternFill>
              </fill>
            </x14:dxf>
          </x14:cfRule>
          <xm:sqref>O45</xm:sqref>
        </x14:conditionalFormatting>
        <x14:conditionalFormatting xmlns:xm="http://schemas.microsoft.com/office/excel/2006/main">
          <x14:cfRule type="expression" priority="3959" id="{254A2178-827D-494E-B659-1D8AE91B2B95}">
            <xm:f>Sampling!$L$54="Yes"</xm:f>
            <x14:dxf>
              <font>
                <b/>
                <i val="0"/>
                <color theme="9"/>
              </font>
              <fill>
                <patternFill>
                  <bgColor theme="4"/>
                </patternFill>
              </fill>
            </x14:dxf>
          </x14:cfRule>
          <xm:sqref>O46</xm:sqref>
        </x14:conditionalFormatting>
        <x14:conditionalFormatting xmlns:xm="http://schemas.microsoft.com/office/excel/2006/main">
          <x14:cfRule type="expression" priority="3958" id="{22E8EBB5-6B32-4DB4-B87E-133447A2CD9A}">
            <xm:f>Sampling!$L$55="Yes"</xm:f>
            <x14:dxf>
              <font>
                <b/>
                <i val="0"/>
                <color theme="9"/>
              </font>
              <fill>
                <patternFill>
                  <bgColor theme="4"/>
                </patternFill>
              </fill>
            </x14:dxf>
          </x14:cfRule>
          <xm:sqref>O47</xm:sqref>
        </x14:conditionalFormatting>
        <x14:conditionalFormatting xmlns:xm="http://schemas.microsoft.com/office/excel/2006/main">
          <x14:cfRule type="expression" priority="3957" id="{D59A5B14-F218-40EC-A250-A4DA556D2AB2}">
            <xm:f>Sampling!$L$56="Yes"</xm:f>
            <x14:dxf>
              <font>
                <b/>
                <i val="0"/>
                <color theme="9"/>
              </font>
              <fill>
                <patternFill>
                  <bgColor theme="4"/>
                </patternFill>
              </fill>
            </x14:dxf>
          </x14:cfRule>
          <xm:sqref>O48</xm:sqref>
        </x14:conditionalFormatting>
        <x14:conditionalFormatting xmlns:xm="http://schemas.microsoft.com/office/excel/2006/main">
          <x14:cfRule type="expression" priority="3956" id="{AFE4FCE0-4EF9-4D5B-B320-640202C97317}">
            <xm:f>Sampling!$L$57="Yes"</xm:f>
            <x14:dxf>
              <font>
                <b/>
                <i val="0"/>
                <color theme="9"/>
              </font>
              <fill>
                <patternFill>
                  <bgColor theme="4"/>
                </patternFill>
              </fill>
            </x14:dxf>
          </x14:cfRule>
          <xm:sqref>O49</xm:sqref>
        </x14:conditionalFormatting>
        <x14:conditionalFormatting xmlns:xm="http://schemas.microsoft.com/office/excel/2006/main">
          <x14:cfRule type="expression" priority="3955" id="{E26F6837-E670-4962-B22C-790C28DEBC46}">
            <xm:f>Sampling!$L$58="Yes"</xm:f>
            <x14:dxf>
              <font>
                <b/>
                <i val="0"/>
                <color theme="9"/>
              </font>
              <fill>
                <patternFill>
                  <bgColor theme="4"/>
                </patternFill>
              </fill>
            </x14:dxf>
          </x14:cfRule>
          <xm:sqref>O50</xm:sqref>
        </x14:conditionalFormatting>
        <x14:conditionalFormatting xmlns:xm="http://schemas.microsoft.com/office/excel/2006/main">
          <x14:cfRule type="expression" priority="3954" id="{6277694F-D52C-4CCE-BC3B-C47D2805C91F}">
            <xm:f>Sampling!$L$59="Yes"</xm:f>
            <x14:dxf>
              <font>
                <b/>
                <i val="0"/>
                <color theme="9"/>
              </font>
              <fill>
                <patternFill>
                  <bgColor theme="4"/>
                </patternFill>
              </fill>
            </x14:dxf>
          </x14:cfRule>
          <xm:sqref>O51</xm:sqref>
        </x14:conditionalFormatting>
        <x14:conditionalFormatting xmlns:xm="http://schemas.microsoft.com/office/excel/2006/main">
          <x14:cfRule type="expression" priority="3953" id="{434C8A89-4978-412A-87A4-B5C2EDA7542E}">
            <xm:f>Sampling!$L$60="Yes"</xm:f>
            <x14:dxf>
              <font>
                <b/>
                <i val="0"/>
                <color theme="9"/>
              </font>
              <fill>
                <patternFill>
                  <bgColor theme="4"/>
                </patternFill>
              </fill>
            </x14:dxf>
          </x14:cfRule>
          <xm:sqref>O52</xm:sqref>
        </x14:conditionalFormatting>
        <x14:conditionalFormatting xmlns:xm="http://schemas.microsoft.com/office/excel/2006/main">
          <x14:cfRule type="expression" priority="3952" id="{98AFE1B4-1083-41C8-A4B4-C69628F7D8F1}">
            <xm:f>Sampling!$L$61="Yes"</xm:f>
            <x14:dxf>
              <font>
                <b/>
                <i val="0"/>
                <color theme="9"/>
              </font>
              <fill>
                <patternFill>
                  <bgColor theme="4"/>
                </patternFill>
              </fill>
            </x14:dxf>
          </x14:cfRule>
          <xm:sqref>O53</xm:sqref>
        </x14:conditionalFormatting>
        <x14:conditionalFormatting xmlns:xm="http://schemas.microsoft.com/office/excel/2006/main">
          <x14:cfRule type="expression" priority="3951" id="{7F3401C7-1981-4C04-9963-47BA1A6BE444}">
            <xm:f>Sampling!$L$62="Yes"</xm:f>
            <x14:dxf>
              <font>
                <b/>
                <i val="0"/>
                <color theme="9"/>
              </font>
              <fill>
                <patternFill>
                  <bgColor theme="4"/>
                </patternFill>
              </fill>
            </x14:dxf>
          </x14:cfRule>
          <xm:sqref>O54</xm:sqref>
        </x14:conditionalFormatting>
        <x14:conditionalFormatting xmlns:xm="http://schemas.microsoft.com/office/excel/2006/main">
          <x14:cfRule type="expression" priority="3950" id="{1FA981D8-74FA-486F-9004-AA7F743B3094}">
            <xm:f>Sampling!$L$63="Yes"</xm:f>
            <x14:dxf>
              <font>
                <b/>
                <i val="0"/>
                <color theme="9"/>
              </font>
              <fill>
                <patternFill>
                  <bgColor theme="4"/>
                </patternFill>
              </fill>
            </x14:dxf>
          </x14:cfRule>
          <xm:sqref>O55</xm:sqref>
        </x14:conditionalFormatting>
        <x14:conditionalFormatting xmlns:xm="http://schemas.microsoft.com/office/excel/2006/main">
          <x14:cfRule type="expression" priority="3949" id="{AE2F23EB-BCBF-461A-81FF-3F4D935BD54E}">
            <xm:f>Sampling!$L$64="Yes"</xm:f>
            <x14:dxf>
              <font>
                <b/>
                <i val="0"/>
                <color theme="9"/>
              </font>
              <fill>
                <patternFill>
                  <bgColor theme="4"/>
                </patternFill>
              </fill>
            </x14:dxf>
          </x14:cfRule>
          <xm:sqref>O56</xm:sqref>
        </x14:conditionalFormatting>
        <x14:conditionalFormatting xmlns:xm="http://schemas.microsoft.com/office/excel/2006/main">
          <x14:cfRule type="expression" priority="3948" id="{4505192D-715C-4716-8E1E-BAF19186D419}">
            <xm:f>Sampling!$L$65="Yes"</xm:f>
            <x14:dxf>
              <font>
                <b/>
                <i val="0"/>
                <color theme="9"/>
              </font>
              <fill>
                <patternFill>
                  <bgColor theme="4"/>
                </patternFill>
              </fill>
            </x14:dxf>
          </x14:cfRule>
          <xm:sqref>O57</xm:sqref>
        </x14:conditionalFormatting>
        <x14:conditionalFormatting xmlns:xm="http://schemas.microsoft.com/office/excel/2006/main">
          <x14:cfRule type="expression" priority="3947" id="{531D9F57-3D91-4EDF-B392-72CA5AE8F527}">
            <xm:f>Sampling!$L$66="Yes"</xm:f>
            <x14:dxf>
              <font>
                <b/>
                <i val="0"/>
                <color theme="9"/>
              </font>
              <fill>
                <patternFill>
                  <bgColor theme="4"/>
                </patternFill>
              </fill>
            </x14:dxf>
          </x14:cfRule>
          <xm:sqref>O58</xm:sqref>
        </x14:conditionalFormatting>
        <x14:conditionalFormatting xmlns:xm="http://schemas.microsoft.com/office/excel/2006/main">
          <x14:cfRule type="expression" priority="3946" id="{199B95CF-8BBF-4D94-8C22-7D86C6540964}">
            <xm:f>Sampling!$L$67="Yes"</xm:f>
            <x14:dxf>
              <font>
                <b/>
                <i val="0"/>
                <color theme="9"/>
              </font>
              <fill>
                <patternFill>
                  <bgColor theme="4"/>
                </patternFill>
              </fill>
            </x14:dxf>
          </x14:cfRule>
          <xm:sqref>O59</xm:sqref>
        </x14:conditionalFormatting>
        <x14:conditionalFormatting xmlns:xm="http://schemas.microsoft.com/office/excel/2006/main">
          <x14:cfRule type="expression" priority="3945" id="{1F6E3C9C-AB2A-463C-A299-F67E1EA42AF9}">
            <xm:f>Sampling!$L$68="Yes"</xm:f>
            <x14:dxf>
              <font>
                <b/>
                <i val="0"/>
                <color theme="9"/>
              </font>
              <fill>
                <patternFill>
                  <bgColor theme="4"/>
                </patternFill>
              </fill>
            </x14:dxf>
          </x14:cfRule>
          <xm:sqref>O60</xm:sqref>
        </x14:conditionalFormatting>
        <x14:conditionalFormatting xmlns:xm="http://schemas.microsoft.com/office/excel/2006/main">
          <x14:cfRule type="expression" priority="3944" id="{162D1D38-4F19-4B36-BD8F-9D3942F018E7}">
            <xm:f>Sampling!$L$69="Yes"</xm:f>
            <x14:dxf>
              <font>
                <b/>
                <i val="0"/>
                <color theme="9"/>
              </font>
              <fill>
                <patternFill>
                  <bgColor theme="4"/>
                </patternFill>
              </fill>
            </x14:dxf>
          </x14:cfRule>
          <xm:sqref>O61</xm:sqref>
        </x14:conditionalFormatting>
        <x14:conditionalFormatting xmlns:xm="http://schemas.microsoft.com/office/excel/2006/main">
          <x14:cfRule type="expression" priority="3943" id="{C7AA38A1-F623-4118-BFE3-C4CF2EE64FE3}">
            <xm:f>Sampling!$L$70="Yes"</xm:f>
            <x14:dxf>
              <font>
                <b/>
                <i val="0"/>
                <color theme="9"/>
              </font>
              <fill>
                <patternFill>
                  <bgColor theme="4"/>
                </patternFill>
              </fill>
            </x14:dxf>
          </x14:cfRule>
          <xm:sqref>O62</xm:sqref>
        </x14:conditionalFormatting>
        <x14:conditionalFormatting xmlns:xm="http://schemas.microsoft.com/office/excel/2006/main">
          <x14:cfRule type="expression" priority="3942" id="{BAB991DD-677A-4DBE-84FD-C80AD80890D3}">
            <xm:f>Sampling!$L$71="Yes"</xm:f>
            <x14:dxf>
              <font>
                <b/>
                <i val="0"/>
                <color theme="9"/>
              </font>
              <fill>
                <patternFill>
                  <bgColor theme="4"/>
                </patternFill>
              </fill>
            </x14:dxf>
          </x14:cfRule>
          <xm:sqref>O63</xm:sqref>
        </x14:conditionalFormatting>
        <x14:conditionalFormatting xmlns:xm="http://schemas.microsoft.com/office/excel/2006/main">
          <x14:cfRule type="expression" priority="3941" id="{48A0D416-7166-4FFE-B5BD-D7BF1EB5059F}">
            <xm:f>Sampling!$L$72="Yes"</xm:f>
            <x14:dxf>
              <font>
                <b/>
                <i val="0"/>
                <color theme="9"/>
              </font>
              <fill>
                <patternFill>
                  <bgColor theme="4"/>
                </patternFill>
              </fill>
            </x14:dxf>
          </x14:cfRule>
          <xm:sqref>O64</xm:sqref>
        </x14:conditionalFormatting>
        <x14:conditionalFormatting xmlns:xm="http://schemas.microsoft.com/office/excel/2006/main">
          <x14:cfRule type="expression" priority="3940" id="{2B2C7388-BADC-4D90-95A8-04367A876BC2}">
            <xm:f>Sampling!$L$73="Yes"</xm:f>
            <x14:dxf>
              <font>
                <b/>
                <i val="0"/>
                <color theme="9"/>
              </font>
              <fill>
                <patternFill>
                  <bgColor theme="4"/>
                </patternFill>
              </fill>
            </x14:dxf>
          </x14:cfRule>
          <xm:sqref>O65</xm:sqref>
        </x14:conditionalFormatting>
        <x14:conditionalFormatting xmlns:xm="http://schemas.microsoft.com/office/excel/2006/main">
          <x14:cfRule type="expression" priority="3939" id="{86BF04A4-9372-453F-8465-7149AACC8F12}">
            <xm:f>Sampling!$L$74="Yes"</xm:f>
            <x14:dxf>
              <font>
                <b/>
                <i val="0"/>
                <color theme="9"/>
              </font>
              <fill>
                <patternFill>
                  <bgColor theme="4"/>
                </patternFill>
              </fill>
            </x14:dxf>
          </x14:cfRule>
          <xm:sqref>O66</xm:sqref>
        </x14:conditionalFormatting>
        <x14:conditionalFormatting xmlns:xm="http://schemas.microsoft.com/office/excel/2006/main">
          <x14:cfRule type="expression" priority="3938" id="{65F5AF62-EF40-4B8C-8FF1-95FC756FA240}">
            <xm:f>Sampling!$L$75="Yes"</xm:f>
            <x14:dxf>
              <font>
                <b/>
                <i val="0"/>
                <color theme="9"/>
              </font>
              <fill>
                <patternFill>
                  <bgColor theme="4"/>
                </patternFill>
              </fill>
            </x14:dxf>
          </x14:cfRule>
          <xm:sqref>O67</xm:sqref>
        </x14:conditionalFormatting>
        <x14:conditionalFormatting xmlns:xm="http://schemas.microsoft.com/office/excel/2006/main">
          <x14:cfRule type="expression" priority="3937" id="{677A9128-8814-4A79-A0A1-31D8A7DEF73A}">
            <xm:f>Sampling!$L$76="Yes"</xm:f>
            <x14:dxf>
              <font>
                <b/>
                <i val="0"/>
                <color theme="9"/>
              </font>
              <fill>
                <patternFill>
                  <bgColor theme="4"/>
                </patternFill>
              </fill>
            </x14:dxf>
          </x14:cfRule>
          <xm:sqref>O68</xm:sqref>
        </x14:conditionalFormatting>
        <x14:conditionalFormatting xmlns:xm="http://schemas.microsoft.com/office/excel/2006/main">
          <x14:cfRule type="expression" priority="3936" id="{A39AB7BD-B8E3-4E3E-A5BD-9659663E92CA}">
            <xm:f>Sampling!$L$77="Yes"</xm:f>
            <x14:dxf>
              <font>
                <b/>
                <i val="0"/>
                <color theme="9"/>
              </font>
              <fill>
                <patternFill>
                  <bgColor theme="4"/>
                </patternFill>
              </fill>
            </x14:dxf>
          </x14:cfRule>
          <xm:sqref>O69</xm:sqref>
        </x14:conditionalFormatting>
        <x14:conditionalFormatting xmlns:xm="http://schemas.microsoft.com/office/excel/2006/main">
          <x14:cfRule type="expression" priority="3935" id="{7859E44E-B746-4A69-A1BB-CF14BEB8558A}">
            <xm:f>Sampling!$L$78="Yes"</xm:f>
            <x14:dxf>
              <font>
                <b/>
                <i val="0"/>
                <color theme="9"/>
              </font>
              <fill>
                <patternFill>
                  <bgColor theme="4"/>
                </patternFill>
              </fill>
            </x14:dxf>
          </x14:cfRule>
          <xm:sqref>O70</xm:sqref>
        </x14:conditionalFormatting>
        <x14:conditionalFormatting xmlns:xm="http://schemas.microsoft.com/office/excel/2006/main">
          <x14:cfRule type="expression" priority="3934" id="{4B0874C7-D3E3-4927-9EC8-9D865E76C6BF}">
            <xm:f>Sampling!$L$79="Yes"</xm:f>
            <x14:dxf>
              <font>
                <b/>
                <i val="0"/>
                <color theme="9"/>
              </font>
              <fill>
                <patternFill>
                  <bgColor theme="4"/>
                </patternFill>
              </fill>
            </x14:dxf>
          </x14:cfRule>
          <xm:sqref>O71</xm:sqref>
        </x14:conditionalFormatting>
        <x14:conditionalFormatting xmlns:xm="http://schemas.microsoft.com/office/excel/2006/main">
          <x14:cfRule type="expression" priority="3933" id="{5991043F-D4CD-42F7-AA04-9DCDD7C648CD}">
            <xm:f>Sampling!$L$80="Yes"</xm:f>
            <x14:dxf>
              <font>
                <b/>
                <i val="0"/>
                <color theme="9"/>
              </font>
              <fill>
                <patternFill>
                  <bgColor theme="4"/>
                </patternFill>
              </fill>
            </x14:dxf>
          </x14:cfRule>
          <xm:sqref>O72</xm:sqref>
        </x14:conditionalFormatting>
        <x14:conditionalFormatting xmlns:xm="http://schemas.microsoft.com/office/excel/2006/main">
          <x14:cfRule type="expression" priority="3932" id="{3FA5E6EB-2884-4EE4-A3D0-853E59B8D44F}">
            <xm:f>Sampling!$L$81="Yes"</xm:f>
            <x14:dxf>
              <font>
                <b/>
                <i val="0"/>
                <color theme="9"/>
              </font>
              <fill>
                <patternFill>
                  <bgColor theme="4"/>
                </patternFill>
              </fill>
            </x14:dxf>
          </x14:cfRule>
          <xm:sqref>O73</xm:sqref>
        </x14:conditionalFormatting>
        <x14:conditionalFormatting xmlns:xm="http://schemas.microsoft.com/office/excel/2006/main">
          <x14:cfRule type="expression" priority="3931" id="{E6C2F705-D039-49B6-BE99-4E56F956775F}">
            <xm:f>Sampling!$L$82="Yes"</xm:f>
            <x14:dxf>
              <font>
                <b/>
                <i val="0"/>
                <color theme="9"/>
              </font>
              <fill>
                <patternFill>
                  <bgColor theme="4"/>
                </patternFill>
              </fill>
            </x14:dxf>
          </x14:cfRule>
          <xm:sqref>O74</xm:sqref>
        </x14:conditionalFormatting>
        <x14:conditionalFormatting xmlns:xm="http://schemas.microsoft.com/office/excel/2006/main">
          <x14:cfRule type="expression" priority="3930" id="{AF20B208-A813-4E1B-8C87-D9A0110567BD}">
            <xm:f>Sampling!$L$83="Yes"</xm:f>
            <x14:dxf>
              <font>
                <b/>
                <i val="0"/>
                <color theme="9"/>
              </font>
              <fill>
                <patternFill>
                  <bgColor theme="4"/>
                </patternFill>
              </fill>
            </x14:dxf>
          </x14:cfRule>
          <xm:sqref>O75</xm:sqref>
        </x14:conditionalFormatting>
        <x14:conditionalFormatting xmlns:xm="http://schemas.microsoft.com/office/excel/2006/main">
          <x14:cfRule type="expression" priority="3929" id="{C98F09B4-4BC5-40CF-8F6A-779035DE3336}">
            <xm:f>Sampling!$L$84="Yes"</xm:f>
            <x14:dxf>
              <font>
                <b/>
                <i val="0"/>
                <color theme="9"/>
              </font>
              <fill>
                <patternFill>
                  <bgColor theme="4"/>
                </patternFill>
              </fill>
            </x14:dxf>
          </x14:cfRule>
          <xm:sqref>O76</xm:sqref>
        </x14:conditionalFormatting>
        <x14:conditionalFormatting xmlns:xm="http://schemas.microsoft.com/office/excel/2006/main">
          <x14:cfRule type="expression" priority="3928" id="{EAF7D348-EE16-4E38-BF22-B1F5C5ED1223}">
            <xm:f>Sampling!$L$85="Yes"</xm:f>
            <x14:dxf>
              <font>
                <b/>
                <i val="0"/>
                <color theme="9"/>
              </font>
              <fill>
                <patternFill>
                  <bgColor theme="4"/>
                </patternFill>
              </fill>
            </x14:dxf>
          </x14:cfRule>
          <xm:sqref>O77</xm:sqref>
        </x14:conditionalFormatting>
        <x14:conditionalFormatting xmlns:xm="http://schemas.microsoft.com/office/excel/2006/main">
          <x14:cfRule type="expression" priority="3927" id="{3BF188AA-3072-4392-BF48-EBFAF79E384E}">
            <xm:f>Sampling!$L$86="Yes"</xm:f>
            <x14:dxf>
              <font>
                <b/>
                <i val="0"/>
                <color theme="9"/>
              </font>
              <fill>
                <patternFill>
                  <bgColor theme="4"/>
                </patternFill>
              </fill>
            </x14:dxf>
          </x14:cfRule>
          <xm:sqref>O78</xm:sqref>
        </x14:conditionalFormatting>
        <x14:conditionalFormatting xmlns:xm="http://schemas.microsoft.com/office/excel/2006/main">
          <x14:cfRule type="expression" priority="3926" id="{A9B4FD0A-20DC-4A61-8978-C36745AC1EF1}">
            <xm:f>Sampling!$L$87="Yes"</xm:f>
            <x14:dxf>
              <font>
                <b/>
                <i val="0"/>
                <color theme="9"/>
              </font>
              <fill>
                <patternFill>
                  <bgColor theme="4"/>
                </patternFill>
              </fill>
            </x14:dxf>
          </x14:cfRule>
          <xm:sqref>O79</xm:sqref>
        </x14:conditionalFormatting>
        <x14:conditionalFormatting xmlns:xm="http://schemas.microsoft.com/office/excel/2006/main">
          <x14:cfRule type="expression" priority="3925" id="{6EDEECE9-961B-486B-AEDD-699AC9B931C0}">
            <xm:f>Sampling!$L$88="Yes"</xm:f>
            <x14:dxf>
              <font>
                <b/>
                <i val="0"/>
                <color theme="9"/>
              </font>
              <fill>
                <patternFill>
                  <bgColor theme="4"/>
                </patternFill>
              </fill>
            </x14:dxf>
          </x14:cfRule>
          <xm:sqref>O80</xm:sqref>
        </x14:conditionalFormatting>
        <x14:conditionalFormatting xmlns:xm="http://schemas.microsoft.com/office/excel/2006/main">
          <x14:cfRule type="expression" priority="4687" id="{5F8CBB8E-BBF6-4AEC-B9F3-787B3DBED82B}">
            <xm:f>Sampling!$L$89="Yes"</xm:f>
            <x14:dxf>
              <font>
                <b/>
                <i val="0"/>
                <color theme="9"/>
              </font>
              <fill>
                <patternFill>
                  <bgColor theme="4"/>
                </patternFill>
              </fill>
            </x14:dxf>
          </x14:cfRule>
          <xm:sqref>O81</xm:sqref>
        </x14:conditionalFormatting>
        <x14:conditionalFormatting xmlns:xm="http://schemas.microsoft.com/office/excel/2006/main">
          <x14:cfRule type="expression" priority="4688" id="{336A7E6A-A468-4057-91C4-A6F44AF2662D}">
            <xm:f>Sampling!$L$90="Yes"</xm:f>
            <x14:dxf>
              <font>
                <b/>
                <i val="0"/>
                <color theme="9"/>
              </font>
              <fill>
                <patternFill>
                  <bgColor theme="4"/>
                </patternFill>
              </fill>
            </x14:dxf>
          </x14:cfRule>
          <xm:sqref>O82</xm:sqref>
        </x14:conditionalFormatting>
        <x14:conditionalFormatting xmlns:xm="http://schemas.microsoft.com/office/excel/2006/main">
          <x14:cfRule type="expression" priority="4689" id="{93D7B749-7A94-44B7-AA79-E4DB72D32093}">
            <xm:f>Sampling!$L$91="Yes"</xm:f>
            <x14:dxf>
              <font>
                <b/>
                <i val="0"/>
                <color theme="9"/>
              </font>
              <fill>
                <patternFill>
                  <bgColor theme="4"/>
                </patternFill>
              </fill>
            </x14:dxf>
          </x14:cfRule>
          <xm:sqref>O83</xm:sqref>
        </x14:conditionalFormatting>
        <x14:conditionalFormatting xmlns:xm="http://schemas.microsoft.com/office/excel/2006/main">
          <x14:cfRule type="expression" priority="2125" id="{A9EFBCE7-EBAD-46C5-B05A-C0549E0D0300}">
            <xm:f>Sampling!$L$92="Yes"</xm:f>
            <x14:dxf>
              <font>
                <b/>
                <i val="0"/>
                <color theme="9"/>
              </font>
              <fill>
                <patternFill>
                  <bgColor theme="4"/>
                </patternFill>
              </fill>
            </x14:dxf>
          </x14:cfRule>
          <xm:sqref>O84</xm:sqref>
        </x14:conditionalFormatting>
        <x14:conditionalFormatting xmlns:xm="http://schemas.microsoft.com/office/excel/2006/main">
          <x14:cfRule type="expression" priority="2126" id="{7F5C5CFC-E8C0-44C9-AB7E-16496208D610}">
            <xm:f>Sampling!$L$93="Yes"</xm:f>
            <x14:dxf>
              <font>
                <b/>
                <i val="0"/>
                <color theme="9"/>
              </font>
              <fill>
                <patternFill>
                  <bgColor theme="4"/>
                </patternFill>
              </fill>
            </x14:dxf>
          </x14:cfRule>
          <xm:sqref>O85</xm:sqref>
        </x14:conditionalFormatting>
        <x14:conditionalFormatting xmlns:xm="http://schemas.microsoft.com/office/excel/2006/main">
          <x14:cfRule type="expression" priority="2127" id="{82813DBB-3983-45E5-B0F7-CA92D5866C77}">
            <xm:f>Sampling!$L$94="Yes"</xm:f>
            <x14:dxf>
              <font>
                <b/>
                <i val="0"/>
                <color theme="9"/>
              </font>
              <fill>
                <patternFill>
                  <bgColor theme="4"/>
                </patternFill>
              </fill>
            </x14:dxf>
          </x14:cfRule>
          <xm:sqref>O86</xm:sqref>
        </x14:conditionalFormatting>
        <x14:conditionalFormatting xmlns:xm="http://schemas.microsoft.com/office/excel/2006/main">
          <x14:cfRule type="expression" priority="1990" id="{9AD216DC-D7A2-40D5-8B1B-2E34773C2F0C}">
            <xm:f>Sampling!$L$95="Yes"</xm:f>
            <x14:dxf>
              <font>
                <b/>
                <i val="0"/>
                <color theme="9"/>
              </font>
              <fill>
                <patternFill>
                  <bgColor theme="4"/>
                </patternFill>
              </fill>
            </x14:dxf>
          </x14:cfRule>
          <xm:sqref>O87</xm:sqref>
        </x14:conditionalFormatting>
        <x14:conditionalFormatting xmlns:xm="http://schemas.microsoft.com/office/excel/2006/main">
          <x14:cfRule type="expression" priority="1991" id="{BDB96F10-80BF-4B4E-B5B2-2369C4C14D2E}">
            <xm:f>Sampling!$L$96="Yes"</xm:f>
            <x14:dxf>
              <font>
                <b/>
                <i val="0"/>
                <color theme="9"/>
              </font>
              <fill>
                <patternFill>
                  <bgColor theme="4"/>
                </patternFill>
              </fill>
            </x14:dxf>
          </x14:cfRule>
          <xm:sqref>O88</xm:sqref>
        </x14:conditionalFormatting>
        <x14:conditionalFormatting xmlns:xm="http://schemas.microsoft.com/office/excel/2006/main">
          <x14:cfRule type="expression" priority="1992" id="{3C23205A-8BF2-4289-8853-15EF418231E2}">
            <xm:f>Sampling!$L$97="Yes"</xm:f>
            <x14:dxf>
              <font>
                <b/>
                <i val="0"/>
                <color theme="9"/>
              </font>
              <fill>
                <patternFill>
                  <bgColor theme="4"/>
                </patternFill>
              </fill>
            </x14:dxf>
          </x14:cfRule>
          <xm:sqref>O89</xm:sqref>
        </x14:conditionalFormatting>
        <x14:conditionalFormatting xmlns:xm="http://schemas.microsoft.com/office/excel/2006/main">
          <x14:cfRule type="expression" priority="1971" id="{31A5118E-1735-4276-966A-289A47CFF061}">
            <xm:f>Sampling!$L$98="Yes"</xm:f>
            <x14:dxf>
              <font>
                <b/>
                <i val="0"/>
                <color theme="9"/>
              </font>
              <fill>
                <patternFill>
                  <bgColor theme="4"/>
                </patternFill>
              </fill>
            </x14:dxf>
          </x14:cfRule>
          <xm:sqref>O90</xm:sqref>
        </x14:conditionalFormatting>
        <x14:conditionalFormatting xmlns:xm="http://schemas.microsoft.com/office/excel/2006/main">
          <x14:cfRule type="expression" priority="1972" id="{39FBF5B7-AAED-4CDA-8C5A-F88AFB7DB182}">
            <xm:f>Sampling!$L$99="Yes"</xm:f>
            <x14:dxf>
              <font>
                <b/>
                <i val="0"/>
                <color theme="9"/>
              </font>
              <fill>
                <patternFill>
                  <bgColor theme="4"/>
                </patternFill>
              </fill>
            </x14:dxf>
          </x14:cfRule>
          <xm:sqref>O91</xm:sqref>
        </x14:conditionalFormatting>
        <x14:conditionalFormatting xmlns:xm="http://schemas.microsoft.com/office/excel/2006/main">
          <x14:cfRule type="expression" priority="1973" id="{A4E5F47B-F0C3-411A-B491-1A7C521589A7}">
            <xm:f>Sampling!$L$100="Yes"</xm:f>
            <x14:dxf>
              <font>
                <b/>
                <i val="0"/>
                <color theme="9"/>
              </font>
              <fill>
                <patternFill>
                  <bgColor theme="4"/>
                </patternFill>
              </fill>
            </x14:dxf>
          </x14:cfRule>
          <xm:sqref>O92</xm:sqref>
        </x14:conditionalFormatting>
        <x14:conditionalFormatting xmlns:xm="http://schemas.microsoft.com/office/excel/2006/main">
          <x14:cfRule type="expression" priority="1857" id="{233A7203-B87C-45FD-BE1B-A43F6BA62A3A}">
            <xm:f>Sampling!$L$101="Yes"</xm:f>
            <x14:dxf>
              <font>
                <b/>
                <i val="0"/>
                <color theme="9"/>
              </font>
              <fill>
                <patternFill>
                  <bgColor theme="4"/>
                </patternFill>
              </fill>
            </x14:dxf>
          </x14:cfRule>
          <xm:sqref>O93</xm:sqref>
        </x14:conditionalFormatting>
        <x14:conditionalFormatting xmlns:xm="http://schemas.microsoft.com/office/excel/2006/main">
          <x14:cfRule type="expression" priority="1858" id="{BC6DAC3F-1A8F-48F0-A40E-0905C5302907}">
            <xm:f>Sampling!$L$102="Yes"</xm:f>
            <x14:dxf>
              <font>
                <b/>
                <i val="0"/>
                <color theme="9"/>
              </font>
              <fill>
                <patternFill>
                  <bgColor theme="4"/>
                </patternFill>
              </fill>
            </x14:dxf>
          </x14:cfRule>
          <xm:sqref>O94</xm:sqref>
        </x14:conditionalFormatting>
        <x14:conditionalFormatting xmlns:xm="http://schemas.microsoft.com/office/excel/2006/main">
          <x14:cfRule type="expression" priority="1859" id="{7F16F3B1-2193-4F5D-BE4F-224E37865581}">
            <xm:f>Sampling!$L$103="Yes"</xm:f>
            <x14:dxf>
              <font>
                <b/>
                <i val="0"/>
                <color theme="9"/>
              </font>
              <fill>
                <patternFill>
                  <bgColor theme="4"/>
                </patternFill>
              </fill>
            </x14:dxf>
          </x14:cfRule>
          <xm:sqref>O95</xm:sqref>
        </x14:conditionalFormatting>
        <x14:conditionalFormatting xmlns:xm="http://schemas.microsoft.com/office/excel/2006/main">
          <x14:cfRule type="expression" priority="1851" id="{F421926A-3C25-40C6-BCFB-F446DC053F2A}">
            <xm:f>Sampling!$L$104="Yes"</xm:f>
            <x14:dxf>
              <font>
                <b/>
                <i val="0"/>
                <color theme="9"/>
              </font>
              <fill>
                <patternFill>
                  <bgColor theme="4"/>
                </patternFill>
              </fill>
            </x14:dxf>
          </x14:cfRule>
          <xm:sqref>O96</xm:sqref>
        </x14:conditionalFormatting>
        <x14:conditionalFormatting xmlns:xm="http://schemas.microsoft.com/office/excel/2006/main">
          <x14:cfRule type="expression" priority="1852" id="{F803E1B2-EB97-4AE5-80BA-E2C489797779}">
            <xm:f>Sampling!$L$105="Yes"</xm:f>
            <x14:dxf>
              <font>
                <b/>
                <i val="0"/>
                <color theme="9"/>
              </font>
              <fill>
                <patternFill>
                  <bgColor theme="4"/>
                </patternFill>
              </fill>
            </x14:dxf>
          </x14:cfRule>
          <xm:sqref>O97</xm:sqref>
        </x14:conditionalFormatting>
        <x14:conditionalFormatting xmlns:xm="http://schemas.microsoft.com/office/excel/2006/main">
          <x14:cfRule type="expression" priority="1853" id="{DFD15B71-C98C-426B-A4C4-E7461A3201B1}">
            <xm:f>Sampling!$L$106="Yes"</xm:f>
            <x14:dxf>
              <font>
                <b/>
                <i val="0"/>
                <color theme="9"/>
              </font>
              <fill>
                <patternFill>
                  <bgColor theme="4"/>
                </patternFill>
              </fill>
            </x14:dxf>
          </x14:cfRule>
          <xm:sqref>O98</xm:sqref>
        </x14:conditionalFormatting>
        <x14:conditionalFormatting xmlns:xm="http://schemas.microsoft.com/office/excel/2006/main">
          <x14:cfRule type="expression" priority="1845" id="{440AAA2B-74C8-4D5C-BCCF-E99B0E109909}">
            <xm:f>Sampling!$L$107="Yes"</xm:f>
            <x14:dxf>
              <font>
                <b/>
                <i val="0"/>
                <color theme="9"/>
              </font>
              <fill>
                <patternFill>
                  <bgColor theme="4"/>
                </patternFill>
              </fill>
            </x14:dxf>
          </x14:cfRule>
          <xm:sqref>O99</xm:sqref>
        </x14:conditionalFormatting>
        <x14:conditionalFormatting xmlns:xm="http://schemas.microsoft.com/office/excel/2006/main">
          <x14:cfRule type="expression" priority="1846" id="{9D781EDF-96DA-43D6-91D7-3C67BAD2DC4F}">
            <xm:f>Sampling!$L$108="Yes"</xm:f>
            <x14:dxf>
              <font>
                <b/>
                <i val="0"/>
                <color theme="9"/>
              </font>
              <fill>
                <patternFill>
                  <bgColor theme="4"/>
                </patternFill>
              </fill>
            </x14:dxf>
          </x14:cfRule>
          <xm:sqref>O100</xm:sqref>
        </x14:conditionalFormatting>
        <x14:conditionalFormatting xmlns:xm="http://schemas.microsoft.com/office/excel/2006/main">
          <x14:cfRule type="expression" priority="1847" id="{B6CE34F7-CF62-4EB8-B387-5EFD89113A09}">
            <xm:f>Sampling!$L$109="Yes"</xm:f>
            <x14:dxf>
              <font>
                <b/>
                <i val="0"/>
                <color theme="9"/>
              </font>
              <fill>
                <patternFill>
                  <bgColor theme="4"/>
                </patternFill>
              </fill>
            </x14:dxf>
          </x14:cfRule>
          <xm:sqref>O101</xm:sqref>
        </x14:conditionalFormatting>
        <x14:conditionalFormatting xmlns:xm="http://schemas.microsoft.com/office/excel/2006/main">
          <x14:cfRule type="expression" priority="1839" id="{C1B743D6-0672-4C86-B6CE-A5B672B9B763}">
            <xm:f>Sampling!$L$110="Yes"</xm:f>
            <x14:dxf>
              <font>
                <b/>
                <i val="0"/>
                <color theme="9"/>
              </font>
              <fill>
                <patternFill>
                  <bgColor theme="4"/>
                </patternFill>
              </fill>
            </x14:dxf>
          </x14:cfRule>
          <xm:sqref>O102</xm:sqref>
        </x14:conditionalFormatting>
        <x14:conditionalFormatting xmlns:xm="http://schemas.microsoft.com/office/excel/2006/main">
          <x14:cfRule type="expression" priority="1840" id="{1DD925C1-7B44-4D57-9D3B-9ADB13F92D88}">
            <xm:f>Sampling!$L$111="Yes"</xm:f>
            <x14:dxf>
              <font>
                <b/>
                <i val="0"/>
                <color theme="9"/>
              </font>
              <fill>
                <patternFill>
                  <bgColor theme="4"/>
                </patternFill>
              </fill>
            </x14:dxf>
          </x14:cfRule>
          <xm:sqref>O103</xm:sqref>
        </x14:conditionalFormatting>
        <x14:conditionalFormatting xmlns:xm="http://schemas.microsoft.com/office/excel/2006/main">
          <x14:cfRule type="expression" priority="1841" id="{544BE1FF-8A76-4ABF-B1C6-B30860246283}">
            <xm:f>Sampling!$L$112="Yes"</xm:f>
            <x14:dxf>
              <font>
                <b/>
                <i val="0"/>
                <color theme="9"/>
              </font>
              <fill>
                <patternFill>
                  <bgColor theme="4"/>
                </patternFill>
              </fill>
            </x14:dxf>
          </x14:cfRule>
          <xm:sqref>O104</xm:sqref>
        </x14:conditionalFormatting>
        <x14:conditionalFormatting xmlns:xm="http://schemas.microsoft.com/office/excel/2006/main">
          <x14:cfRule type="expression" priority="1833" id="{CC79C552-CDB6-4AB7-AEC9-BE5924437878}">
            <xm:f>Sampling!$L$113="Yes"</xm:f>
            <x14:dxf>
              <font>
                <b/>
                <i val="0"/>
                <color theme="9"/>
              </font>
              <fill>
                <patternFill>
                  <bgColor theme="4"/>
                </patternFill>
              </fill>
            </x14:dxf>
          </x14:cfRule>
          <xm:sqref>O105</xm:sqref>
        </x14:conditionalFormatting>
        <x14:conditionalFormatting xmlns:xm="http://schemas.microsoft.com/office/excel/2006/main">
          <x14:cfRule type="expression" priority="1834" id="{80F1F918-A3AC-4171-8031-A7DCAB07F8B0}">
            <xm:f>Sampling!$L$114="Yes"</xm:f>
            <x14:dxf>
              <font>
                <b/>
                <i val="0"/>
                <color theme="9"/>
              </font>
              <fill>
                <patternFill>
                  <bgColor theme="4"/>
                </patternFill>
              </fill>
            </x14:dxf>
          </x14:cfRule>
          <xm:sqref>O106</xm:sqref>
        </x14:conditionalFormatting>
        <x14:conditionalFormatting xmlns:xm="http://schemas.microsoft.com/office/excel/2006/main">
          <x14:cfRule type="expression" priority="1835" id="{3A9E6520-C03C-441E-9223-95BAA51D9ED4}">
            <xm:f>Sampling!$L$115="Yes"</xm:f>
            <x14:dxf>
              <font>
                <b/>
                <i val="0"/>
                <color theme="9"/>
              </font>
              <fill>
                <patternFill>
                  <bgColor theme="4"/>
                </patternFill>
              </fill>
            </x14:dxf>
          </x14:cfRule>
          <xm:sqref>O107</xm:sqref>
        </x14:conditionalFormatting>
        <x14:conditionalFormatting xmlns:xm="http://schemas.microsoft.com/office/excel/2006/main">
          <x14:cfRule type="expression" priority="1827" id="{17A47EE4-541E-4998-BE7E-BC7F1B532A3E}">
            <xm:f>Sampling!$L$116="Yes"</xm:f>
            <x14:dxf>
              <font>
                <b/>
                <i val="0"/>
                <color theme="9"/>
              </font>
              <fill>
                <patternFill>
                  <bgColor theme="4"/>
                </patternFill>
              </fill>
            </x14:dxf>
          </x14:cfRule>
          <xm:sqref>O108</xm:sqref>
        </x14:conditionalFormatting>
        <x14:conditionalFormatting xmlns:xm="http://schemas.microsoft.com/office/excel/2006/main">
          <x14:cfRule type="expression" priority="1828" id="{4C354719-9B40-4EED-99BF-9A09FDC096FB}">
            <xm:f>Sampling!$L$117="Yes"</xm:f>
            <x14:dxf>
              <font>
                <b/>
                <i val="0"/>
                <color theme="9"/>
              </font>
              <fill>
                <patternFill>
                  <bgColor theme="4"/>
                </patternFill>
              </fill>
            </x14:dxf>
          </x14:cfRule>
          <xm:sqref>O109</xm:sqref>
        </x14:conditionalFormatting>
        <x14:conditionalFormatting xmlns:xm="http://schemas.microsoft.com/office/excel/2006/main">
          <x14:cfRule type="expression" priority="1829" id="{F53EC786-C79C-4EBF-916D-1E84575E04A7}">
            <xm:f>Sampling!$L$118="Yes"</xm:f>
            <x14:dxf>
              <font>
                <b/>
                <i val="0"/>
                <color theme="9"/>
              </font>
              <fill>
                <patternFill>
                  <bgColor theme="4"/>
                </patternFill>
              </fill>
            </x14:dxf>
          </x14:cfRule>
          <xm:sqref>O110</xm:sqref>
        </x14:conditionalFormatting>
        <x14:conditionalFormatting xmlns:xm="http://schemas.microsoft.com/office/excel/2006/main">
          <x14:cfRule type="expression" priority="1821" id="{9A11A399-C003-48DF-AE44-465FD2EB27C9}">
            <xm:f>Sampling!$L$119="Yes"</xm:f>
            <x14:dxf>
              <font>
                <b/>
                <i val="0"/>
                <color theme="9"/>
              </font>
              <fill>
                <patternFill>
                  <bgColor theme="4"/>
                </patternFill>
              </fill>
            </x14:dxf>
          </x14:cfRule>
          <xm:sqref>O111</xm:sqref>
        </x14:conditionalFormatting>
        <x14:conditionalFormatting xmlns:xm="http://schemas.microsoft.com/office/excel/2006/main">
          <x14:cfRule type="expression" priority="1822" id="{E8874AD7-6F37-43B4-99AA-F55D24C348A6}">
            <xm:f>Sampling!$L$120="Yes"</xm:f>
            <x14:dxf>
              <font>
                <b/>
                <i val="0"/>
                <color theme="9"/>
              </font>
              <fill>
                <patternFill>
                  <bgColor theme="4"/>
                </patternFill>
              </fill>
            </x14:dxf>
          </x14:cfRule>
          <xm:sqref>O112</xm:sqref>
        </x14:conditionalFormatting>
        <x14:conditionalFormatting xmlns:xm="http://schemas.microsoft.com/office/excel/2006/main">
          <x14:cfRule type="expression" priority="1823" id="{1EBBC62F-7674-407B-9E69-3E731D74ABAE}">
            <xm:f>Sampling!$L$121="Yes"</xm:f>
            <x14:dxf>
              <font>
                <b/>
                <i val="0"/>
                <color theme="9"/>
              </font>
              <fill>
                <patternFill>
                  <bgColor theme="4"/>
                </patternFill>
              </fill>
            </x14:dxf>
          </x14:cfRule>
          <xm:sqref>O113</xm:sqref>
        </x14:conditionalFormatting>
        <x14:conditionalFormatting xmlns:xm="http://schemas.microsoft.com/office/excel/2006/main">
          <x14:cfRule type="expression" priority="1815" id="{B7DC1EF9-2D01-4612-AE5A-1398FA5898DE}">
            <xm:f>Sampling!$L$122="Yes"</xm:f>
            <x14:dxf>
              <font>
                <b/>
                <i val="0"/>
                <color theme="9"/>
              </font>
              <fill>
                <patternFill>
                  <bgColor theme="4"/>
                </patternFill>
              </fill>
            </x14:dxf>
          </x14:cfRule>
          <xm:sqref>O114</xm:sqref>
        </x14:conditionalFormatting>
        <x14:conditionalFormatting xmlns:xm="http://schemas.microsoft.com/office/excel/2006/main">
          <x14:cfRule type="expression" priority="1816" id="{F082EBFD-680D-4F0B-A89E-4294AEC72FE9}">
            <xm:f>Sampling!$L$123="Yes"</xm:f>
            <x14:dxf>
              <font>
                <b/>
                <i val="0"/>
                <color theme="9"/>
              </font>
              <fill>
                <patternFill>
                  <bgColor theme="4"/>
                </patternFill>
              </fill>
            </x14:dxf>
          </x14:cfRule>
          <xm:sqref>O115</xm:sqref>
        </x14:conditionalFormatting>
        <x14:conditionalFormatting xmlns:xm="http://schemas.microsoft.com/office/excel/2006/main">
          <x14:cfRule type="expression" priority="1817" id="{70AD27DE-D97A-4D46-81F3-CAA7A6F39BDC}">
            <xm:f>Sampling!$L$124="Yes"</xm:f>
            <x14:dxf>
              <font>
                <b/>
                <i val="0"/>
                <color theme="9"/>
              </font>
              <fill>
                <patternFill>
                  <bgColor theme="4"/>
                </patternFill>
              </fill>
            </x14:dxf>
          </x14:cfRule>
          <xm:sqref>O116</xm:sqref>
        </x14:conditionalFormatting>
        <x14:conditionalFormatting xmlns:xm="http://schemas.microsoft.com/office/excel/2006/main">
          <x14:cfRule type="expression" priority="1809" id="{CFDFCA93-883B-4437-97A2-CC3319B5FA20}">
            <xm:f>Sampling!$L$125="Yes"</xm:f>
            <x14:dxf>
              <font>
                <b/>
                <i val="0"/>
                <color theme="9"/>
              </font>
              <fill>
                <patternFill>
                  <bgColor theme="4"/>
                </patternFill>
              </fill>
            </x14:dxf>
          </x14:cfRule>
          <xm:sqref>O117</xm:sqref>
        </x14:conditionalFormatting>
        <x14:conditionalFormatting xmlns:xm="http://schemas.microsoft.com/office/excel/2006/main">
          <x14:cfRule type="expression" priority="1810" id="{BDE3C325-3AF8-4992-804D-369C29B685F0}">
            <xm:f>Sampling!$L$126="Yes"</xm:f>
            <x14:dxf>
              <font>
                <b/>
                <i val="0"/>
                <color theme="9"/>
              </font>
              <fill>
                <patternFill>
                  <bgColor theme="4"/>
                </patternFill>
              </fill>
            </x14:dxf>
          </x14:cfRule>
          <xm:sqref>O118</xm:sqref>
        </x14:conditionalFormatting>
        <x14:conditionalFormatting xmlns:xm="http://schemas.microsoft.com/office/excel/2006/main">
          <x14:cfRule type="expression" priority="1811" id="{68EF9909-62EE-4E11-BC7F-2C61B4AED0DE}">
            <xm:f>Sampling!$L$127="Yes"</xm:f>
            <x14:dxf>
              <font>
                <b/>
                <i val="0"/>
                <color theme="9"/>
              </font>
              <fill>
                <patternFill>
                  <bgColor theme="4"/>
                </patternFill>
              </fill>
            </x14:dxf>
          </x14:cfRule>
          <xm:sqref>O119</xm:sqref>
        </x14:conditionalFormatting>
        <x14:conditionalFormatting xmlns:xm="http://schemas.microsoft.com/office/excel/2006/main">
          <x14:cfRule type="expression" priority="1656" id="{D8BE1A38-E530-4ABF-8D0E-8EAE06021AD1}">
            <xm:f>Sampling!$L$128="Yes"</xm:f>
            <x14:dxf>
              <font>
                <b/>
                <i val="0"/>
                <color theme="9"/>
              </font>
              <fill>
                <patternFill>
                  <bgColor theme="4"/>
                </patternFill>
              </fill>
            </x14:dxf>
          </x14:cfRule>
          <xm:sqref>O120</xm:sqref>
        </x14:conditionalFormatting>
        <x14:conditionalFormatting xmlns:xm="http://schemas.microsoft.com/office/excel/2006/main">
          <x14:cfRule type="expression" priority="1657" id="{15033016-C3C6-4D37-804C-254EE544F4DE}">
            <xm:f>Sampling!$L$129="Yes"</xm:f>
            <x14:dxf>
              <font>
                <b/>
                <i val="0"/>
                <color theme="9"/>
              </font>
              <fill>
                <patternFill>
                  <bgColor theme="4"/>
                </patternFill>
              </fill>
            </x14:dxf>
          </x14:cfRule>
          <xm:sqref>O121</xm:sqref>
        </x14:conditionalFormatting>
        <x14:conditionalFormatting xmlns:xm="http://schemas.microsoft.com/office/excel/2006/main">
          <x14:cfRule type="expression" priority="1658" id="{A9085A38-67B5-4979-85AA-E4A26E4A5252}">
            <xm:f>Sampling!$L$130="Yes"</xm:f>
            <x14:dxf>
              <font>
                <b/>
                <i val="0"/>
                <color theme="9"/>
              </font>
              <fill>
                <patternFill>
                  <bgColor theme="4"/>
                </patternFill>
              </fill>
            </x14:dxf>
          </x14:cfRule>
          <xm:sqref>O122</xm:sqref>
        </x14:conditionalFormatting>
        <x14:conditionalFormatting xmlns:xm="http://schemas.microsoft.com/office/excel/2006/main">
          <x14:cfRule type="expression" priority="1653" id="{18F56934-9529-453D-81E6-BF3356F3128A}">
            <xm:f>Sampling!$L$131="Yes"</xm:f>
            <x14:dxf>
              <font>
                <b/>
                <i val="0"/>
                <color theme="9"/>
              </font>
              <fill>
                <patternFill>
                  <bgColor theme="4"/>
                </patternFill>
              </fill>
            </x14:dxf>
          </x14:cfRule>
          <xm:sqref>O123</xm:sqref>
        </x14:conditionalFormatting>
        <x14:conditionalFormatting xmlns:xm="http://schemas.microsoft.com/office/excel/2006/main">
          <x14:cfRule type="expression" priority="1654" id="{C85C595E-EC00-4CB9-94D0-A4A00DF3914E}">
            <xm:f>Sampling!$L$132="Yes"</xm:f>
            <x14:dxf>
              <font>
                <b/>
                <i val="0"/>
                <color theme="9"/>
              </font>
              <fill>
                <patternFill>
                  <bgColor theme="4"/>
                </patternFill>
              </fill>
            </x14:dxf>
          </x14:cfRule>
          <xm:sqref>O124</xm:sqref>
        </x14:conditionalFormatting>
        <x14:conditionalFormatting xmlns:xm="http://schemas.microsoft.com/office/excel/2006/main">
          <x14:cfRule type="expression" priority="1655" id="{D36B4CC9-9E44-4DE5-AD57-363E98732898}">
            <xm:f>Sampling!$L$133="Yes"</xm:f>
            <x14:dxf>
              <font>
                <b/>
                <i val="0"/>
                <color theme="9"/>
              </font>
              <fill>
                <patternFill>
                  <bgColor theme="4"/>
                </patternFill>
              </fill>
            </x14:dxf>
          </x14:cfRule>
          <xm:sqref>O125</xm:sqref>
        </x14:conditionalFormatting>
        <x14:conditionalFormatting xmlns:xm="http://schemas.microsoft.com/office/excel/2006/main">
          <x14:cfRule type="expression" priority="1650" id="{64A5643E-2390-43CB-B6F3-1D234A354262}">
            <xm:f>Sampling!$L$134="Yes"</xm:f>
            <x14:dxf>
              <font>
                <b/>
                <i val="0"/>
                <color theme="9"/>
              </font>
              <fill>
                <patternFill>
                  <bgColor theme="4"/>
                </patternFill>
              </fill>
            </x14:dxf>
          </x14:cfRule>
          <xm:sqref>O126</xm:sqref>
        </x14:conditionalFormatting>
        <x14:conditionalFormatting xmlns:xm="http://schemas.microsoft.com/office/excel/2006/main">
          <x14:cfRule type="expression" priority="1651" id="{4CF26A94-B255-432C-89B1-5867E377C9E2}">
            <xm:f>Sampling!$L$135="Yes"</xm:f>
            <x14:dxf>
              <font>
                <b/>
                <i val="0"/>
                <color theme="9"/>
              </font>
              <fill>
                <patternFill>
                  <bgColor theme="4"/>
                </patternFill>
              </fill>
            </x14:dxf>
          </x14:cfRule>
          <xm:sqref>O127</xm:sqref>
        </x14:conditionalFormatting>
        <x14:conditionalFormatting xmlns:xm="http://schemas.microsoft.com/office/excel/2006/main">
          <x14:cfRule type="expression" priority="1652" id="{2B2E8675-A451-477A-8D85-95AE1EF08595}">
            <xm:f>Sampling!$L$136="Yes"</xm:f>
            <x14:dxf>
              <font>
                <b/>
                <i val="0"/>
                <color theme="9"/>
              </font>
              <fill>
                <patternFill>
                  <bgColor theme="4"/>
                </patternFill>
              </fill>
            </x14:dxf>
          </x14:cfRule>
          <xm:sqref>O128</xm:sqref>
        </x14:conditionalFormatting>
        <x14:conditionalFormatting xmlns:xm="http://schemas.microsoft.com/office/excel/2006/main">
          <x14:cfRule type="expression" priority="1647" id="{4A617DCC-E2DE-4121-8719-7A491F488730}">
            <xm:f>Sampling!$L$137="Yes"</xm:f>
            <x14:dxf>
              <font>
                <b/>
                <i val="0"/>
                <color theme="9"/>
              </font>
              <fill>
                <patternFill>
                  <bgColor theme="4"/>
                </patternFill>
              </fill>
            </x14:dxf>
          </x14:cfRule>
          <xm:sqref>O129</xm:sqref>
        </x14:conditionalFormatting>
        <x14:conditionalFormatting xmlns:xm="http://schemas.microsoft.com/office/excel/2006/main">
          <x14:cfRule type="expression" priority="1648" id="{E3E3C9BC-F7AA-472F-834E-F5E503C75FA2}">
            <xm:f>Sampling!$L$138="Yes"</xm:f>
            <x14:dxf>
              <font>
                <b/>
                <i val="0"/>
                <color theme="9"/>
              </font>
              <fill>
                <patternFill>
                  <bgColor theme="4"/>
                </patternFill>
              </fill>
            </x14:dxf>
          </x14:cfRule>
          <xm:sqref>O130</xm:sqref>
        </x14:conditionalFormatting>
        <x14:conditionalFormatting xmlns:xm="http://schemas.microsoft.com/office/excel/2006/main">
          <x14:cfRule type="expression" priority="1649" id="{5863789A-78C6-4175-93DB-74F519E3C718}">
            <xm:f>Sampling!$L$139="Yes"</xm:f>
            <x14:dxf>
              <font>
                <b/>
                <i val="0"/>
                <color theme="9"/>
              </font>
              <fill>
                <patternFill>
                  <bgColor theme="4"/>
                </patternFill>
              </fill>
            </x14:dxf>
          </x14:cfRule>
          <xm:sqref>O131</xm:sqref>
        </x14:conditionalFormatting>
        <x14:conditionalFormatting xmlns:xm="http://schemas.microsoft.com/office/excel/2006/main">
          <x14:cfRule type="expression" priority="1644" id="{E6862095-04E3-4C78-9306-6D950D84712E}">
            <xm:f>Sampling!$L$140="Yes"</xm:f>
            <x14:dxf>
              <font>
                <b/>
                <i val="0"/>
                <color theme="9"/>
              </font>
              <fill>
                <patternFill>
                  <bgColor theme="4"/>
                </patternFill>
              </fill>
            </x14:dxf>
          </x14:cfRule>
          <xm:sqref>O132</xm:sqref>
        </x14:conditionalFormatting>
        <x14:conditionalFormatting xmlns:xm="http://schemas.microsoft.com/office/excel/2006/main">
          <x14:cfRule type="expression" priority="1645" id="{9BD9D9B4-87F2-49B0-9A39-6E38F4C142B3}">
            <xm:f>Sampling!$L$141="Yes"</xm:f>
            <x14:dxf>
              <font>
                <b/>
                <i val="0"/>
                <color theme="9"/>
              </font>
              <fill>
                <patternFill>
                  <bgColor theme="4"/>
                </patternFill>
              </fill>
            </x14:dxf>
          </x14:cfRule>
          <xm:sqref>O133</xm:sqref>
        </x14:conditionalFormatting>
        <x14:conditionalFormatting xmlns:xm="http://schemas.microsoft.com/office/excel/2006/main">
          <x14:cfRule type="expression" priority="1646" id="{5C23B0A5-1A3F-4200-BA8D-E9D7D417831D}">
            <xm:f>Sampling!$L$142="Yes"</xm:f>
            <x14:dxf>
              <font>
                <b/>
                <i val="0"/>
                <color theme="9"/>
              </font>
              <fill>
                <patternFill>
                  <bgColor theme="4"/>
                </patternFill>
              </fill>
            </x14:dxf>
          </x14:cfRule>
          <xm:sqref>O134</xm:sqref>
        </x14:conditionalFormatting>
        <x14:conditionalFormatting xmlns:xm="http://schemas.microsoft.com/office/excel/2006/main">
          <x14:cfRule type="expression" priority="1641" id="{FE582F82-95FA-489D-8643-B19B8E88CEF0}">
            <xm:f>Sampling!$L$143="Yes"</xm:f>
            <x14:dxf>
              <font>
                <b/>
                <i val="0"/>
                <color theme="9"/>
              </font>
              <fill>
                <patternFill>
                  <bgColor theme="4"/>
                </patternFill>
              </fill>
            </x14:dxf>
          </x14:cfRule>
          <xm:sqref>O135</xm:sqref>
        </x14:conditionalFormatting>
        <x14:conditionalFormatting xmlns:xm="http://schemas.microsoft.com/office/excel/2006/main">
          <x14:cfRule type="expression" priority="1642" id="{2D6ED375-4536-42BB-918B-7DC579744368}">
            <xm:f>Sampling!$L$144="Yes"</xm:f>
            <x14:dxf>
              <font>
                <b/>
                <i val="0"/>
                <color theme="9"/>
              </font>
              <fill>
                <patternFill>
                  <bgColor theme="4"/>
                </patternFill>
              </fill>
            </x14:dxf>
          </x14:cfRule>
          <xm:sqref>O136</xm:sqref>
        </x14:conditionalFormatting>
        <x14:conditionalFormatting xmlns:xm="http://schemas.microsoft.com/office/excel/2006/main">
          <x14:cfRule type="expression" priority="1643" id="{A599EE79-A6AC-4B6F-944D-FF600D6483DA}">
            <xm:f>Sampling!$L$145="Yes"</xm:f>
            <x14:dxf>
              <font>
                <b/>
                <i val="0"/>
                <color theme="9"/>
              </font>
              <fill>
                <patternFill>
                  <bgColor theme="4"/>
                </patternFill>
              </fill>
            </x14:dxf>
          </x14:cfRule>
          <xm:sqref>O137</xm:sqref>
        </x14:conditionalFormatting>
        <x14:conditionalFormatting xmlns:xm="http://schemas.microsoft.com/office/excel/2006/main">
          <x14:cfRule type="expression" priority="1638" id="{081520F9-DBD9-406D-A7EE-4FAE506084BB}">
            <xm:f>Sampling!$L$146="Yes"</xm:f>
            <x14:dxf>
              <font>
                <b/>
                <i val="0"/>
                <color theme="9"/>
              </font>
              <fill>
                <patternFill>
                  <bgColor theme="4"/>
                </patternFill>
              </fill>
            </x14:dxf>
          </x14:cfRule>
          <xm:sqref>O138</xm:sqref>
        </x14:conditionalFormatting>
        <x14:conditionalFormatting xmlns:xm="http://schemas.microsoft.com/office/excel/2006/main">
          <x14:cfRule type="expression" priority="1639" id="{55037724-FAE0-49CD-B54E-48562AFA2697}">
            <xm:f>Sampling!$L$147="Yes"</xm:f>
            <x14:dxf>
              <font>
                <b/>
                <i val="0"/>
                <color theme="9"/>
              </font>
              <fill>
                <patternFill>
                  <bgColor theme="4"/>
                </patternFill>
              </fill>
            </x14:dxf>
          </x14:cfRule>
          <xm:sqref>O139</xm:sqref>
        </x14:conditionalFormatting>
        <x14:conditionalFormatting xmlns:xm="http://schemas.microsoft.com/office/excel/2006/main">
          <x14:cfRule type="expression" priority="1640" id="{4C75ECE2-F96B-4904-B31D-F15114A4E01C}">
            <xm:f>Sampling!$L$148="Yes"</xm:f>
            <x14:dxf>
              <font>
                <b/>
                <i val="0"/>
                <color theme="9"/>
              </font>
              <fill>
                <patternFill>
                  <bgColor theme="4"/>
                </patternFill>
              </fill>
            </x14:dxf>
          </x14:cfRule>
          <xm:sqref>O140</xm:sqref>
        </x14:conditionalFormatting>
        <x14:conditionalFormatting xmlns:xm="http://schemas.microsoft.com/office/excel/2006/main">
          <x14:cfRule type="expression" priority="1635" id="{F67E5E15-7026-4A12-B03A-362F603B5CDD}">
            <xm:f>Sampling!$L$149="Yes"</xm:f>
            <x14:dxf>
              <font>
                <b/>
                <i val="0"/>
                <color theme="9"/>
              </font>
              <fill>
                <patternFill>
                  <bgColor theme="4"/>
                </patternFill>
              </fill>
            </x14:dxf>
          </x14:cfRule>
          <xm:sqref>O141</xm:sqref>
        </x14:conditionalFormatting>
        <x14:conditionalFormatting xmlns:xm="http://schemas.microsoft.com/office/excel/2006/main">
          <x14:cfRule type="expression" priority="1636" id="{3A71E0A2-3F5A-40B0-BC96-B271F43AC375}">
            <xm:f>Sampling!$L$150="Yes"</xm:f>
            <x14:dxf>
              <font>
                <b/>
                <i val="0"/>
                <color theme="9"/>
              </font>
              <fill>
                <patternFill>
                  <bgColor theme="4"/>
                </patternFill>
              </fill>
            </x14:dxf>
          </x14:cfRule>
          <xm:sqref>O142</xm:sqref>
        </x14:conditionalFormatting>
        <x14:conditionalFormatting xmlns:xm="http://schemas.microsoft.com/office/excel/2006/main">
          <x14:cfRule type="expression" priority="1637" id="{F75ECE0C-435E-479C-901B-B9CF0031ACFD}">
            <xm:f>Sampling!$L$151="Yes"</xm:f>
            <x14:dxf>
              <font>
                <b/>
                <i val="0"/>
                <color theme="9"/>
              </font>
              <fill>
                <patternFill>
                  <bgColor theme="4"/>
                </patternFill>
              </fill>
            </x14:dxf>
          </x14:cfRule>
          <xm:sqref>O143</xm:sqref>
        </x14:conditionalFormatting>
        <x14:conditionalFormatting xmlns:xm="http://schemas.microsoft.com/office/excel/2006/main">
          <x14:cfRule type="expression" priority="1632" id="{E6413DB5-E4CA-443A-9F3E-D3512DB64CD7}">
            <xm:f>Sampling!$L$152="Yes"</xm:f>
            <x14:dxf>
              <font>
                <b/>
                <i val="0"/>
                <color theme="9"/>
              </font>
              <fill>
                <patternFill>
                  <bgColor theme="4"/>
                </patternFill>
              </fill>
            </x14:dxf>
          </x14:cfRule>
          <xm:sqref>O144</xm:sqref>
        </x14:conditionalFormatting>
        <x14:conditionalFormatting xmlns:xm="http://schemas.microsoft.com/office/excel/2006/main">
          <x14:cfRule type="expression" priority="1633" id="{D9619B28-F4D2-4864-B86B-F388CCD90116}">
            <xm:f>Sampling!$L$153="Yes"</xm:f>
            <x14:dxf>
              <font>
                <b/>
                <i val="0"/>
                <color theme="9"/>
              </font>
              <fill>
                <patternFill>
                  <bgColor theme="4"/>
                </patternFill>
              </fill>
            </x14:dxf>
          </x14:cfRule>
          <xm:sqref>O145</xm:sqref>
        </x14:conditionalFormatting>
        <x14:conditionalFormatting xmlns:xm="http://schemas.microsoft.com/office/excel/2006/main">
          <x14:cfRule type="expression" priority="1634" id="{BC5CAF49-CA5F-44D8-B2CD-2F860F96E35B}">
            <xm:f>Sampling!$L$154="Yes"</xm:f>
            <x14:dxf>
              <font>
                <b/>
                <i val="0"/>
                <color theme="9"/>
              </font>
              <fill>
                <patternFill>
                  <bgColor theme="4"/>
                </patternFill>
              </fill>
            </x14:dxf>
          </x14:cfRule>
          <xm:sqref>O146</xm:sqref>
        </x14:conditionalFormatting>
        <x14:conditionalFormatting xmlns:xm="http://schemas.microsoft.com/office/excel/2006/main">
          <x14:cfRule type="expression" priority="1629" id="{D6BE34AA-9F4A-4B6B-925E-9FD7F91F9360}">
            <xm:f>Sampling!$L$155="Yes"</xm:f>
            <x14:dxf>
              <font>
                <b/>
                <i val="0"/>
                <color theme="9"/>
              </font>
              <fill>
                <patternFill>
                  <bgColor theme="4"/>
                </patternFill>
              </fill>
            </x14:dxf>
          </x14:cfRule>
          <xm:sqref>O147</xm:sqref>
        </x14:conditionalFormatting>
        <x14:conditionalFormatting xmlns:xm="http://schemas.microsoft.com/office/excel/2006/main">
          <x14:cfRule type="expression" priority="1630" id="{BFEA9C7B-4237-457B-8C93-C84F000DFF83}">
            <xm:f>Sampling!$L$156="Yes"</xm:f>
            <x14:dxf>
              <font>
                <b/>
                <i val="0"/>
                <color theme="9"/>
              </font>
              <fill>
                <patternFill>
                  <bgColor theme="4"/>
                </patternFill>
              </fill>
            </x14:dxf>
          </x14:cfRule>
          <xm:sqref>O148</xm:sqref>
        </x14:conditionalFormatting>
        <x14:conditionalFormatting xmlns:xm="http://schemas.microsoft.com/office/excel/2006/main">
          <x14:cfRule type="expression" priority="1631" id="{2145E3B8-0D1E-40F1-9402-0ECE9A5955ED}">
            <xm:f>Sampling!$L$157="Yes"</xm:f>
            <x14:dxf>
              <font>
                <b/>
                <i val="0"/>
                <color theme="9"/>
              </font>
              <fill>
                <patternFill>
                  <bgColor theme="4"/>
                </patternFill>
              </fill>
            </x14:dxf>
          </x14:cfRule>
          <xm:sqref>O149</xm:sqref>
        </x14:conditionalFormatting>
        <x14:conditionalFormatting xmlns:xm="http://schemas.microsoft.com/office/excel/2006/main">
          <x14:cfRule type="expression" priority="1476" id="{E27850E2-B84C-4BC9-A642-89EFA3A19F8D}">
            <xm:f>Sampling!$L$158="Yes"</xm:f>
            <x14:dxf>
              <font>
                <b/>
                <i val="0"/>
                <color theme="9"/>
              </font>
              <fill>
                <patternFill>
                  <bgColor theme="4"/>
                </patternFill>
              </fill>
            </x14:dxf>
          </x14:cfRule>
          <xm:sqref>O150</xm:sqref>
        </x14:conditionalFormatting>
        <x14:conditionalFormatting xmlns:xm="http://schemas.microsoft.com/office/excel/2006/main">
          <x14:cfRule type="expression" priority="1477" id="{99716D5C-83EE-4840-AA98-8C1A6DA26CA7}">
            <xm:f>Sampling!$L$159="Yes"</xm:f>
            <x14:dxf>
              <font>
                <b/>
                <i val="0"/>
                <color theme="9"/>
              </font>
              <fill>
                <patternFill>
                  <bgColor theme="4"/>
                </patternFill>
              </fill>
            </x14:dxf>
          </x14:cfRule>
          <xm:sqref>O151</xm:sqref>
        </x14:conditionalFormatting>
        <x14:conditionalFormatting xmlns:xm="http://schemas.microsoft.com/office/excel/2006/main">
          <x14:cfRule type="expression" priority="1478" id="{12A4B565-046B-4F0F-9E07-1C4280D4DE26}">
            <xm:f>Sampling!$L$160="Yes"</xm:f>
            <x14:dxf>
              <font>
                <b/>
                <i val="0"/>
                <color theme="9"/>
              </font>
              <fill>
                <patternFill>
                  <bgColor theme="4"/>
                </patternFill>
              </fill>
            </x14:dxf>
          </x14:cfRule>
          <xm:sqref>O152</xm:sqref>
        </x14:conditionalFormatting>
        <x14:conditionalFormatting xmlns:xm="http://schemas.microsoft.com/office/excel/2006/main">
          <x14:cfRule type="expression" priority="1473" id="{FCAC718D-76E0-4E5F-AD98-14DDA1635FD5}">
            <xm:f>Sampling!$L$161="Yes"</xm:f>
            <x14:dxf>
              <font>
                <b/>
                <i val="0"/>
                <color theme="9"/>
              </font>
              <fill>
                <patternFill>
                  <bgColor theme="4"/>
                </patternFill>
              </fill>
            </x14:dxf>
          </x14:cfRule>
          <xm:sqref>O153</xm:sqref>
        </x14:conditionalFormatting>
        <x14:conditionalFormatting xmlns:xm="http://schemas.microsoft.com/office/excel/2006/main">
          <x14:cfRule type="expression" priority="1474" id="{C57D1E94-04C1-4D3E-9090-42647524400A}">
            <xm:f>Sampling!$L$162="Yes"</xm:f>
            <x14:dxf>
              <font>
                <b/>
                <i val="0"/>
                <color theme="9"/>
              </font>
              <fill>
                <patternFill>
                  <bgColor theme="4"/>
                </patternFill>
              </fill>
            </x14:dxf>
          </x14:cfRule>
          <xm:sqref>O154</xm:sqref>
        </x14:conditionalFormatting>
        <x14:conditionalFormatting xmlns:xm="http://schemas.microsoft.com/office/excel/2006/main">
          <x14:cfRule type="expression" priority="1475" id="{E51E5B50-D34E-4A16-9640-AACB1AFC8FD5}">
            <xm:f>Sampling!$L$163="Yes"</xm:f>
            <x14:dxf>
              <font>
                <b/>
                <i val="0"/>
                <color theme="9"/>
              </font>
              <fill>
                <patternFill>
                  <bgColor theme="4"/>
                </patternFill>
              </fill>
            </x14:dxf>
          </x14:cfRule>
          <xm:sqref>O155</xm:sqref>
        </x14:conditionalFormatting>
        <x14:conditionalFormatting xmlns:xm="http://schemas.microsoft.com/office/excel/2006/main">
          <x14:cfRule type="expression" priority="1470" id="{DA181628-C0F1-417D-A85D-3B84D12349F2}">
            <xm:f>Sampling!$L$164="Yes"</xm:f>
            <x14:dxf>
              <font>
                <b/>
                <i val="0"/>
                <color theme="9"/>
              </font>
              <fill>
                <patternFill>
                  <bgColor theme="4"/>
                </patternFill>
              </fill>
            </x14:dxf>
          </x14:cfRule>
          <xm:sqref>O156</xm:sqref>
        </x14:conditionalFormatting>
        <x14:conditionalFormatting xmlns:xm="http://schemas.microsoft.com/office/excel/2006/main">
          <x14:cfRule type="expression" priority="1471" id="{34898506-9D3A-48B1-9EC5-436AAA8734D3}">
            <xm:f>Sampling!$L$165="Yes"</xm:f>
            <x14:dxf>
              <font>
                <b/>
                <i val="0"/>
                <color theme="9"/>
              </font>
              <fill>
                <patternFill>
                  <bgColor theme="4"/>
                </patternFill>
              </fill>
            </x14:dxf>
          </x14:cfRule>
          <xm:sqref>O157</xm:sqref>
        </x14:conditionalFormatting>
        <x14:conditionalFormatting xmlns:xm="http://schemas.microsoft.com/office/excel/2006/main">
          <x14:cfRule type="expression" priority="1472" id="{ADB99BD7-A228-48D5-9411-F2F52BE4A26A}">
            <xm:f>Sampling!$L$166="Yes"</xm:f>
            <x14:dxf>
              <font>
                <b/>
                <i val="0"/>
                <color theme="9"/>
              </font>
              <fill>
                <patternFill>
                  <bgColor theme="4"/>
                </patternFill>
              </fill>
            </x14:dxf>
          </x14:cfRule>
          <xm:sqref>O158</xm:sqref>
        </x14:conditionalFormatting>
        <x14:conditionalFormatting xmlns:xm="http://schemas.microsoft.com/office/excel/2006/main">
          <x14:cfRule type="expression" priority="1467" id="{7635E361-65D3-4555-A078-F28D9B190FF7}">
            <xm:f>Sampling!$L$167="Yes"</xm:f>
            <x14:dxf>
              <font>
                <b/>
                <i val="0"/>
                <color theme="9"/>
              </font>
              <fill>
                <patternFill>
                  <bgColor theme="4"/>
                </patternFill>
              </fill>
            </x14:dxf>
          </x14:cfRule>
          <xm:sqref>O159</xm:sqref>
        </x14:conditionalFormatting>
        <x14:conditionalFormatting xmlns:xm="http://schemas.microsoft.com/office/excel/2006/main">
          <x14:cfRule type="expression" priority="1468" id="{91D37DC6-D581-4829-ADEA-4B820A64AF5C}">
            <xm:f>Sampling!$L$168="Yes"</xm:f>
            <x14:dxf>
              <font>
                <b/>
                <i val="0"/>
                <color theme="9"/>
              </font>
              <fill>
                <patternFill>
                  <bgColor theme="4"/>
                </patternFill>
              </fill>
            </x14:dxf>
          </x14:cfRule>
          <xm:sqref>O160</xm:sqref>
        </x14:conditionalFormatting>
        <x14:conditionalFormatting xmlns:xm="http://schemas.microsoft.com/office/excel/2006/main">
          <x14:cfRule type="expression" priority="1469" id="{9FE0E6FE-7D95-41B2-9F2E-7926D47FA1E5}">
            <xm:f>Sampling!$L$169="Yes"</xm:f>
            <x14:dxf>
              <font>
                <b/>
                <i val="0"/>
                <color theme="9"/>
              </font>
              <fill>
                <patternFill>
                  <bgColor theme="4"/>
                </patternFill>
              </fill>
            </x14:dxf>
          </x14:cfRule>
          <xm:sqref>O161</xm:sqref>
        </x14:conditionalFormatting>
        <x14:conditionalFormatting xmlns:xm="http://schemas.microsoft.com/office/excel/2006/main">
          <x14:cfRule type="expression" priority="1464" id="{AAE30627-5F98-41FB-BC63-646BD07EF5D6}">
            <xm:f>Sampling!$L$170="Yes"</xm:f>
            <x14:dxf>
              <font>
                <b/>
                <i val="0"/>
                <color theme="9"/>
              </font>
              <fill>
                <patternFill>
                  <bgColor theme="4"/>
                </patternFill>
              </fill>
            </x14:dxf>
          </x14:cfRule>
          <xm:sqref>O162</xm:sqref>
        </x14:conditionalFormatting>
        <x14:conditionalFormatting xmlns:xm="http://schemas.microsoft.com/office/excel/2006/main">
          <x14:cfRule type="expression" priority="1465" id="{ECE7116F-FE85-4FD1-8012-917880BAC656}">
            <xm:f>Sampling!$L$171="Yes"</xm:f>
            <x14:dxf>
              <font>
                <b/>
                <i val="0"/>
                <color theme="9"/>
              </font>
              <fill>
                <patternFill>
                  <bgColor theme="4"/>
                </patternFill>
              </fill>
            </x14:dxf>
          </x14:cfRule>
          <xm:sqref>O163</xm:sqref>
        </x14:conditionalFormatting>
        <x14:conditionalFormatting xmlns:xm="http://schemas.microsoft.com/office/excel/2006/main">
          <x14:cfRule type="expression" priority="1466" id="{D9DE19F7-79E5-45EC-B852-A7F28288BE73}">
            <xm:f>Sampling!$L$172="Yes"</xm:f>
            <x14:dxf>
              <font>
                <b/>
                <i val="0"/>
                <color theme="9"/>
              </font>
              <fill>
                <patternFill>
                  <bgColor theme="4"/>
                </patternFill>
              </fill>
            </x14:dxf>
          </x14:cfRule>
          <xm:sqref>O164</xm:sqref>
        </x14:conditionalFormatting>
        <x14:conditionalFormatting xmlns:xm="http://schemas.microsoft.com/office/excel/2006/main">
          <x14:cfRule type="expression" priority="1461" id="{F2028CEF-BF01-4244-B471-7FFF8650D7A0}">
            <xm:f>Sampling!$L$173="Yes"</xm:f>
            <x14:dxf>
              <font>
                <b/>
                <i val="0"/>
                <color theme="9"/>
              </font>
              <fill>
                <patternFill>
                  <bgColor theme="4"/>
                </patternFill>
              </fill>
            </x14:dxf>
          </x14:cfRule>
          <xm:sqref>O165</xm:sqref>
        </x14:conditionalFormatting>
        <x14:conditionalFormatting xmlns:xm="http://schemas.microsoft.com/office/excel/2006/main">
          <x14:cfRule type="expression" priority="1462" id="{104241E5-86AC-4347-B5BB-FB56B86691A7}">
            <xm:f>Sampling!$L$174="Yes"</xm:f>
            <x14:dxf>
              <font>
                <b/>
                <i val="0"/>
                <color theme="9"/>
              </font>
              <fill>
                <patternFill>
                  <bgColor theme="4"/>
                </patternFill>
              </fill>
            </x14:dxf>
          </x14:cfRule>
          <xm:sqref>O166</xm:sqref>
        </x14:conditionalFormatting>
        <x14:conditionalFormatting xmlns:xm="http://schemas.microsoft.com/office/excel/2006/main">
          <x14:cfRule type="expression" priority="1463" id="{B9168FF2-58B8-4D0B-8B37-17CCF6B86112}">
            <xm:f>Sampling!$L$175="Yes"</xm:f>
            <x14:dxf>
              <font>
                <b/>
                <i val="0"/>
                <color theme="9"/>
              </font>
              <fill>
                <patternFill>
                  <bgColor theme="4"/>
                </patternFill>
              </fill>
            </x14:dxf>
          </x14:cfRule>
          <xm:sqref>O167</xm:sqref>
        </x14:conditionalFormatting>
        <x14:conditionalFormatting xmlns:xm="http://schemas.microsoft.com/office/excel/2006/main">
          <x14:cfRule type="expression" priority="1458" id="{7D6F8201-CFC1-4573-98E5-632222EEB8C5}">
            <xm:f>Sampling!$L$176="Yes"</xm:f>
            <x14:dxf>
              <font>
                <b/>
                <i val="0"/>
                <color theme="9"/>
              </font>
              <fill>
                <patternFill>
                  <bgColor theme="4"/>
                </patternFill>
              </fill>
            </x14:dxf>
          </x14:cfRule>
          <xm:sqref>O168</xm:sqref>
        </x14:conditionalFormatting>
        <x14:conditionalFormatting xmlns:xm="http://schemas.microsoft.com/office/excel/2006/main">
          <x14:cfRule type="expression" priority="1459" id="{C21885D5-7480-430B-9D31-ECA1BD717A02}">
            <xm:f>Sampling!$L$177="Yes"</xm:f>
            <x14:dxf>
              <font>
                <b/>
                <i val="0"/>
                <color theme="9"/>
              </font>
              <fill>
                <patternFill>
                  <bgColor theme="4"/>
                </patternFill>
              </fill>
            </x14:dxf>
          </x14:cfRule>
          <xm:sqref>O169</xm:sqref>
        </x14:conditionalFormatting>
        <x14:conditionalFormatting xmlns:xm="http://schemas.microsoft.com/office/excel/2006/main">
          <x14:cfRule type="expression" priority="1460" id="{093F256E-B6C3-41E5-B002-60B2B978BC50}">
            <xm:f>Sampling!$L$178="Yes"</xm:f>
            <x14:dxf>
              <font>
                <b/>
                <i val="0"/>
                <color theme="9"/>
              </font>
              <fill>
                <patternFill>
                  <bgColor theme="4"/>
                </patternFill>
              </fill>
            </x14:dxf>
          </x14:cfRule>
          <xm:sqref>O170</xm:sqref>
        </x14:conditionalFormatting>
        <x14:conditionalFormatting xmlns:xm="http://schemas.microsoft.com/office/excel/2006/main">
          <x14:cfRule type="expression" priority="1455" id="{FC50AEBB-1D20-4238-A357-50DA66D8866D}">
            <xm:f>Sampling!$L$179="Yes"</xm:f>
            <x14:dxf>
              <font>
                <b/>
                <i val="0"/>
                <color theme="9"/>
              </font>
              <fill>
                <patternFill>
                  <bgColor theme="4"/>
                </patternFill>
              </fill>
            </x14:dxf>
          </x14:cfRule>
          <xm:sqref>O171</xm:sqref>
        </x14:conditionalFormatting>
        <x14:conditionalFormatting xmlns:xm="http://schemas.microsoft.com/office/excel/2006/main">
          <x14:cfRule type="expression" priority="1456" id="{B4ABDDE8-A427-49F2-9C35-B499AAE93C35}">
            <xm:f>Sampling!$L$180="Yes"</xm:f>
            <x14:dxf>
              <font>
                <b/>
                <i val="0"/>
                <color theme="9"/>
              </font>
              <fill>
                <patternFill>
                  <bgColor theme="4"/>
                </patternFill>
              </fill>
            </x14:dxf>
          </x14:cfRule>
          <xm:sqref>O172</xm:sqref>
        </x14:conditionalFormatting>
        <x14:conditionalFormatting xmlns:xm="http://schemas.microsoft.com/office/excel/2006/main">
          <x14:cfRule type="expression" priority="1457" id="{B3D56864-6CA5-439D-BEAC-EABC66E375CF}">
            <xm:f>Sampling!$L$181="Yes"</xm:f>
            <x14:dxf>
              <font>
                <b/>
                <i val="0"/>
                <color theme="9"/>
              </font>
              <fill>
                <patternFill>
                  <bgColor theme="4"/>
                </patternFill>
              </fill>
            </x14:dxf>
          </x14:cfRule>
          <xm:sqref>O173</xm:sqref>
        </x14:conditionalFormatting>
        <x14:conditionalFormatting xmlns:xm="http://schemas.microsoft.com/office/excel/2006/main">
          <x14:cfRule type="expression" priority="1452" id="{D0D8D092-B782-43B5-9356-F3D35947B1D8}">
            <xm:f>Sampling!$L$182="Yes"</xm:f>
            <x14:dxf>
              <font>
                <b/>
                <i val="0"/>
                <color theme="9"/>
              </font>
              <fill>
                <patternFill>
                  <bgColor theme="4"/>
                </patternFill>
              </fill>
            </x14:dxf>
          </x14:cfRule>
          <xm:sqref>O174</xm:sqref>
        </x14:conditionalFormatting>
        <x14:conditionalFormatting xmlns:xm="http://schemas.microsoft.com/office/excel/2006/main">
          <x14:cfRule type="expression" priority="1453" id="{65EBF61A-8A76-42A9-9E68-9F1A6C933E5C}">
            <xm:f>Sampling!$L$183="Yes"</xm:f>
            <x14:dxf>
              <font>
                <b/>
                <i val="0"/>
                <color theme="9"/>
              </font>
              <fill>
                <patternFill>
                  <bgColor theme="4"/>
                </patternFill>
              </fill>
            </x14:dxf>
          </x14:cfRule>
          <xm:sqref>O175</xm:sqref>
        </x14:conditionalFormatting>
        <x14:conditionalFormatting xmlns:xm="http://schemas.microsoft.com/office/excel/2006/main">
          <x14:cfRule type="expression" priority="1454" id="{6052FA3B-17A7-435B-B058-1AE0101F69B0}">
            <xm:f>Sampling!$L$184="Yes"</xm:f>
            <x14:dxf>
              <font>
                <b/>
                <i val="0"/>
                <color theme="9"/>
              </font>
              <fill>
                <patternFill>
                  <bgColor theme="4"/>
                </patternFill>
              </fill>
            </x14:dxf>
          </x14:cfRule>
          <xm:sqref>O176</xm:sqref>
        </x14:conditionalFormatting>
        <x14:conditionalFormatting xmlns:xm="http://schemas.microsoft.com/office/excel/2006/main">
          <x14:cfRule type="expression" priority="1449" id="{BC9009FF-DB1D-442C-A767-CBEC4A31C366}">
            <xm:f>Sampling!$L$185="Yes"</xm:f>
            <x14:dxf>
              <font>
                <b/>
                <i val="0"/>
                <color theme="9"/>
              </font>
              <fill>
                <patternFill>
                  <bgColor theme="4"/>
                </patternFill>
              </fill>
            </x14:dxf>
          </x14:cfRule>
          <xm:sqref>O177</xm:sqref>
        </x14:conditionalFormatting>
        <x14:conditionalFormatting xmlns:xm="http://schemas.microsoft.com/office/excel/2006/main">
          <x14:cfRule type="expression" priority="1450" id="{5B91E868-FE60-4EB3-AC2F-1E2627B0D180}">
            <xm:f>Sampling!$L$186="Yes"</xm:f>
            <x14:dxf>
              <font>
                <b/>
                <i val="0"/>
                <color theme="9"/>
              </font>
              <fill>
                <patternFill>
                  <bgColor theme="4"/>
                </patternFill>
              </fill>
            </x14:dxf>
          </x14:cfRule>
          <xm:sqref>O178</xm:sqref>
        </x14:conditionalFormatting>
        <x14:conditionalFormatting xmlns:xm="http://schemas.microsoft.com/office/excel/2006/main">
          <x14:cfRule type="expression" priority="1451" id="{59FFF1BB-7A8E-4457-B75E-3A5E3E39607E}">
            <xm:f>Sampling!$L$187="Yes"</xm:f>
            <x14:dxf>
              <font>
                <b/>
                <i val="0"/>
                <color theme="9"/>
              </font>
              <fill>
                <patternFill>
                  <bgColor theme="4"/>
                </patternFill>
              </fill>
            </x14:dxf>
          </x14:cfRule>
          <xm:sqref>O179</xm:sqref>
        </x14:conditionalFormatting>
        <x14:conditionalFormatting xmlns:xm="http://schemas.microsoft.com/office/excel/2006/main">
          <x14:cfRule type="expression" priority="1296" id="{69B39C8D-26C1-4F4F-B30F-F8989B6CAF0D}">
            <xm:f>Sampling!$L$188="Yes"</xm:f>
            <x14:dxf>
              <font>
                <b/>
                <i val="0"/>
                <color theme="9"/>
              </font>
              <fill>
                <patternFill>
                  <bgColor theme="4"/>
                </patternFill>
              </fill>
            </x14:dxf>
          </x14:cfRule>
          <xm:sqref>O180</xm:sqref>
        </x14:conditionalFormatting>
        <x14:conditionalFormatting xmlns:xm="http://schemas.microsoft.com/office/excel/2006/main">
          <x14:cfRule type="expression" priority="1297" id="{266D7D15-0217-4180-B811-536FC94E65A2}">
            <xm:f>Sampling!$L$189="Yes"</xm:f>
            <x14:dxf>
              <font>
                <b/>
                <i val="0"/>
                <color theme="9"/>
              </font>
              <fill>
                <patternFill>
                  <bgColor theme="4"/>
                </patternFill>
              </fill>
            </x14:dxf>
          </x14:cfRule>
          <xm:sqref>O181</xm:sqref>
        </x14:conditionalFormatting>
        <x14:conditionalFormatting xmlns:xm="http://schemas.microsoft.com/office/excel/2006/main">
          <x14:cfRule type="expression" priority="1298" id="{5DC2BADC-F987-4B6E-B878-122022C5495D}">
            <xm:f>Sampling!$L$190="Yes"</xm:f>
            <x14:dxf>
              <font>
                <b/>
                <i val="0"/>
                <color theme="9"/>
              </font>
              <fill>
                <patternFill>
                  <bgColor theme="4"/>
                </patternFill>
              </fill>
            </x14:dxf>
          </x14:cfRule>
          <xm:sqref>O182</xm:sqref>
        </x14:conditionalFormatting>
        <x14:conditionalFormatting xmlns:xm="http://schemas.microsoft.com/office/excel/2006/main">
          <x14:cfRule type="expression" priority="1293" id="{8E487C55-3B5B-4B15-BA97-8EA7B82EC788}">
            <xm:f>Sampling!$L$191="Yes"</xm:f>
            <x14:dxf>
              <font>
                <b/>
                <i val="0"/>
                <color theme="9"/>
              </font>
              <fill>
                <patternFill>
                  <bgColor theme="4"/>
                </patternFill>
              </fill>
            </x14:dxf>
          </x14:cfRule>
          <xm:sqref>O183</xm:sqref>
        </x14:conditionalFormatting>
        <x14:conditionalFormatting xmlns:xm="http://schemas.microsoft.com/office/excel/2006/main">
          <x14:cfRule type="expression" priority="1294" id="{AE585314-9EF8-4D60-B0FD-95733F6DB98C}">
            <xm:f>Sampling!$L$192="Yes"</xm:f>
            <x14:dxf>
              <font>
                <b/>
                <i val="0"/>
                <color theme="9"/>
              </font>
              <fill>
                <patternFill>
                  <bgColor theme="4"/>
                </patternFill>
              </fill>
            </x14:dxf>
          </x14:cfRule>
          <xm:sqref>O184</xm:sqref>
        </x14:conditionalFormatting>
        <x14:conditionalFormatting xmlns:xm="http://schemas.microsoft.com/office/excel/2006/main">
          <x14:cfRule type="expression" priority="1295" id="{1EF87F8C-D510-48D8-9CE3-E3A09B7B67B0}">
            <xm:f>Sampling!$L$193="Yes"</xm:f>
            <x14:dxf>
              <font>
                <b/>
                <i val="0"/>
                <color theme="9"/>
              </font>
              <fill>
                <patternFill>
                  <bgColor theme="4"/>
                </patternFill>
              </fill>
            </x14:dxf>
          </x14:cfRule>
          <xm:sqref>O185</xm:sqref>
        </x14:conditionalFormatting>
        <x14:conditionalFormatting xmlns:xm="http://schemas.microsoft.com/office/excel/2006/main">
          <x14:cfRule type="expression" priority="1290" id="{E05DBAF1-6D2A-4AF9-8626-008512E04DBC}">
            <xm:f>Sampling!$L$194="Yes"</xm:f>
            <x14:dxf>
              <font>
                <b/>
                <i val="0"/>
                <color theme="9"/>
              </font>
              <fill>
                <patternFill>
                  <bgColor theme="4"/>
                </patternFill>
              </fill>
            </x14:dxf>
          </x14:cfRule>
          <xm:sqref>O186</xm:sqref>
        </x14:conditionalFormatting>
        <x14:conditionalFormatting xmlns:xm="http://schemas.microsoft.com/office/excel/2006/main">
          <x14:cfRule type="expression" priority="1291" id="{6F5A10B0-FD69-43CD-9DB1-61A9FB6C8B8C}">
            <xm:f>Sampling!$L$195="Yes"</xm:f>
            <x14:dxf>
              <font>
                <b/>
                <i val="0"/>
                <color theme="9"/>
              </font>
              <fill>
                <patternFill>
                  <bgColor theme="4"/>
                </patternFill>
              </fill>
            </x14:dxf>
          </x14:cfRule>
          <xm:sqref>O187</xm:sqref>
        </x14:conditionalFormatting>
        <x14:conditionalFormatting xmlns:xm="http://schemas.microsoft.com/office/excel/2006/main">
          <x14:cfRule type="expression" priority="1292" id="{029F8CC4-9C3D-498E-8242-57E2D6556897}">
            <xm:f>Sampling!$L$196="Yes"</xm:f>
            <x14:dxf>
              <font>
                <b/>
                <i val="0"/>
                <color theme="9"/>
              </font>
              <fill>
                <patternFill>
                  <bgColor theme="4"/>
                </patternFill>
              </fill>
            </x14:dxf>
          </x14:cfRule>
          <xm:sqref>O188</xm:sqref>
        </x14:conditionalFormatting>
        <x14:conditionalFormatting xmlns:xm="http://schemas.microsoft.com/office/excel/2006/main">
          <x14:cfRule type="expression" priority="1287" id="{FE6E0B79-D1F0-4FD6-8CD1-EE70FFB60FA1}">
            <xm:f>Sampling!$L$197="Yes"</xm:f>
            <x14:dxf>
              <font>
                <b/>
                <i val="0"/>
                <color theme="9"/>
              </font>
              <fill>
                <patternFill>
                  <bgColor theme="4"/>
                </patternFill>
              </fill>
            </x14:dxf>
          </x14:cfRule>
          <xm:sqref>O189</xm:sqref>
        </x14:conditionalFormatting>
        <x14:conditionalFormatting xmlns:xm="http://schemas.microsoft.com/office/excel/2006/main">
          <x14:cfRule type="expression" priority="1288" id="{51DA6D02-D2AD-40C0-B043-22945C8CFD89}">
            <xm:f>Sampling!$L$198="Yes"</xm:f>
            <x14:dxf>
              <font>
                <b/>
                <i val="0"/>
                <color theme="9"/>
              </font>
              <fill>
                <patternFill>
                  <bgColor theme="4"/>
                </patternFill>
              </fill>
            </x14:dxf>
          </x14:cfRule>
          <xm:sqref>O190</xm:sqref>
        </x14:conditionalFormatting>
        <x14:conditionalFormatting xmlns:xm="http://schemas.microsoft.com/office/excel/2006/main">
          <x14:cfRule type="expression" priority="1289" id="{7139BA2A-9B10-403B-B4F3-8EC23B345538}">
            <xm:f>Sampling!$L$199="Yes"</xm:f>
            <x14:dxf>
              <font>
                <b/>
                <i val="0"/>
                <color theme="9"/>
              </font>
              <fill>
                <patternFill>
                  <bgColor theme="4"/>
                </patternFill>
              </fill>
            </x14:dxf>
          </x14:cfRule>
          <xm:sqref>O191</xm:sqref>
        </x14:conditionalFormatting>
        <x14:conditionalFormatting xmlns:xm="http://schemas.microsoft.com/office/excel/2006/main">
          <x14:cfRule type="expression" priority="1284" id="{21021CFB-F6A0-4536-AE53-A0819EDF9163}">
            <xm:f>Sampling!$L$200="Yes"</xm:f>
            <x14:dxf>
              <font>
                <b/>
                <i val="0"/>
                <color theme="9"/>
              </font>
              <fill>
                <patternFill>
                  <bgColor theme="4"/>
                </patternFill>
              </fill>
            </x14:dxf>
          </x14:cfRule>
          <xm:sqref>O192</xm:sqref>
        </x14:conditionalFormatting>
        <x14:conditionalFormatting xmlns:xm="http://schemas.microsoft.com/office/excel/2006/main">
          <x14:cfRule type="expression" priority="1285" id="{03F816B0-B577-46FA-89D0-858D7E7708A6}">
            <xm:f>Sampling!$L$201="Yes"</xm:f>
            <x14:dxf>
              <font>
                <b/>
                <i val="0"/>
                <color theme="9"/>
              </font>
              <fill>
                <patternFill>
                  <bgColor theme="4"/>
                </patternFill>
              </fill>
            </x14:dxf>
          </x14:cfRule>
          <xm:sqref>O193</xm:sqref>
        </x14:conditionalFormatting>
        <x14:conditionalFormatting xmlns:xm="http://schemas.microsoft.com/office/excel/2006/main">
          <x14:cfRule type="expression" priority="1286" id="{679DEE62-2987-473D-9A3A-1149BECA27C8}">
            <xm:f>Sampling!$L$202="Yes"</xm:f>
            <x14:dxf>
              <font>
                <b/>
                <i val="0"/>
                <color theme="9"/>
              </font>
              <fill>
                <patternFill>
                  <bgColor theme="4"/>
                </patternFill>
              </fill>
            </x14:dxf>
          </x14:cfRule>
          <xm:sqref>O194</xm:sqref>
        </x14:conditionalFormatting>
        <x14:conditionalFormatting xmlns:xm="http://schemas.microsoft.com/office/excel/2006/main">
          <x14:cfRule type="expression" priority="1281" id="{C9EDDB70-53C0-4763-AF73-C652F46C68B8}">
            <xm:f>Sampling!$L$203="Yes"</xm:f>
            <x14:dxf>
              <font>
                <b/>
                <i val="0"/>
                <color theme="9"/>
              </font>
              <fill>
                <patternFill>
                  <bgColor theme="4"/>
                </patternFill>
              </fill>
            </x14:dxf>
          </x14:cfRule>
          <xm:sqref>O195</xm:sqref>
        </x14:conditionalFormatting>
        <x14:conditionalFormatting xmlns:xm="http://schemas.microsoft.com/office/excel/2006/main">
          <x14:cfRule type="expression" priority="1282" id="{8BAE2989-670E-4305-AEC3-5C920CD407AB}">
            <xm:f>Sampling!$L$204="Yes"</xm:f>
            <x14:dxf>
              <font>
                <b/>
                <i val="0"/>
                <color theme="9"/>
              </font>
              <fill>
                <patternFill>
                  <bgColor theme="4"/>
                </patternFill>
              </fill>
            </x14:dxf>
          </x14:cfRule>
          <xm:sqref>O196</xm:sqref>
        </x14:conditionalFormatting>
        <x14:conditionalFormatting xmlns:xm="http://schemas.microsoft.com/office/excel/2006/main">
          <x14:cfRule type="expression" priority="1283" id="{82815242-775D-40C6-A42C-AEEE8F07500D}">
            <xm:f>Sampling!$L$205="Yes"</xm:f>
            <x14:dxf>
              <font>
                <b/>
                <i val="0"/>
                <color theme="9"/>
              </font>
              <fill>
                <patternFill>
                  <bgColor theme="4"/>
                </patternFill>
              </fill>
            </x14:dxf>
          </x14:cfRule>
          <xm:sqref>O197</xm:sqref>
        </x14:conditionalFormatting>
        <x14:conditionalFormatting xmlns:xm="http://schemas.microsoft.com/office/excel/2006/main">
          <x14:cfRule type="expression" priority="1278" id="{A949E51E-609C-4110-A4DD-C3A12D9E39C2}">
            <xm:f>Sampling!$L$206="Yes"</xm:f>
            <x14:dxf>
              <font>
                <b/>
                <i val="0"/>
                <color theme="9"/>
              </font>
              <fill>
                <patternFill>
                  <bgColor theme="4"/>
                </patternFill>
              </fill>
            </x14:dxf>
          </x14:cfRule>
          <xm:sqref>O198</xm:sqref>
        </x14:conditionalFormatting>
        <x14:conditionalFormatting xmlns:xm="http://schemas.microsoft.com/office/excel/2006/main">
          <x14:cfRule type="expression" priority="1279" id="{53235191-CB61-46BC-9651-AF7319CA2B44}">
            <xm:f>Sampling!$L$207="Yes"</xm:f>
            <x14:dxf>
              <font>
                <b/>
                <i val="0"/>
                <color theme="9"/>
              </font>
              <fill>
                <patternFill>
                  <bgColor theme="4"/>
                </patternFill>
              </fill>
            </x14:dxf>
          </x14:cfRule>
          <xm:sqref>O199</xm:sqref>
        </x14:conditionalFormatting>
        <x14:conditionalFormatting xmlns:xm="http://schemas.microsoft.com/office/excel/2006/main">
          <x14:cfRule type="expression" priority="1280" id="{BFCCDDBB-B558-46FC-92D2-BA9678E11799}">
            <xm:f>Sampling!$L$208="Yes"</xm:f>
            <x14:dxf>
              <font>
                <b/>
                <i val="0"/>
                <color theme="9"/>
              </font>
              <fill>
                <patternFill>
                  <bgColor theme="4"/>
                </patternFill>
              </fill>
            </x14:dxf>
          </x14:cfRule>
          <xm:sqref>O200</xm:sqref>
        </x14:conditionalFormatting>
        <x14:conditionalFormatting xmlns:xm="http://schemas.microsoft.com/office/excel/2006/main">
          <x14:cfRule type="expression" priority="1275" id="{F99C2C9E-1AAD-4B14-ACCD-E61EE75BAA13}">
            <xm:f>Sampling!$L$209="Yes"</xm:f>
            <x14:dxf>
              <font>
                <b/>
                <i val="0"/>
                <color theme="9"/>
              </font>
              <fill>
                <patternFill>
                  <bgColor theme="4"/>
                </patternFill>
              </fill>
            </x14:dxf>
          </x14:cfRule>
          <xm:sqref>O201</xm:sqref>
        </x14:conditionalFormatting>
        <x14:conditionalFormatting xmlns:xm="http://schemas.microsoft.com/office/excel/2006/main">
          <x14:cfRule type="expression" priority="1276" id="{FC05F078-CE71-48C7-B7F7-33F08BE7093C}">
            <xm:f>Sampling!$L$210="Yes"</xm:f>
            <x14:dxf>
              <font>
                <b/>
                <i val="0"/>
                <color theme="9"/>
              </font>
              <fill>
                <patternFill>
                  <bgColor theme="4"/>
                </patternFill>
              </fill>
            </x14:dxf>
          </x14:cfRule>
          <xm:sqref>O202</xm:sqref>
        </x14:conditionalFormatting>
        <x14:conditionalFormatting xmlns:xm="http://schemas.microsoft.com/office/excel/2006/main">
          <x14:cfRule type="expression" priority="1277" id="{E6CF84F5-D224-4328-815F-5335E56AF054}">
            <xm:f>Sampling!$L$211="Yes"</xm:f>
            <x14:dxf>
              <font>
                <b/>
                <i val="0"/>
                <color theme="9"/>
              </font>
              <fill>
                <patternFill>
                  <bgColor theme="4"/>
                </patternFill>
              </fill>
            </x14:dxf>
          </x14:cfRule>
          <xm:sqref>O203</xm:sqref>
        </x14:conditionalFormatting>
        <x14:conditionalFormatting xmlns:xm="http://schemas.microsoft.com/office/excel/2006/main">
          <x14:cfRule type="expression" priority="1272" id="{2DD31944-9794-4533-B3C0-AB707738E512}">
            <xm:f>Sampling!$L$212="Yes"</xm:f>
            <x14:dxf>
              <font>
                <b/>
                <i val="0"/>
                <color theme="9"/>
              </font>
              <fill>
                <patternFill>
                  <bgColor theme="4"/>
                </patternFill>
              </fill>
            </x14:dxf>
          </x14:cfRule>
          <xm:sqref>O204</xm:sqref>
        </x14:conditionalFormatting>
        <x14:conditionalFormatting xmlns:xm="http://schemas.microsoft.com/office/excel/2006/main">
          <x14:cfRule type="expression" priority="1273" id="{04BEFA1B-C9AC-4CB6-8333-65B3781B792F}">
            <xm:f>Sampling!$L$213="Yes"</xm:f>
            <x14:dxf>
              <font>
                <b/>
                <i val="0"/>
                <color theme="9"/>
              </font>
              <fill>
                <patternFill>
                  <bgColor theme="4"/>
                </patternFill>
              </fill>
            </x14:dxf>
          </x14:cfRule>
          <xm:sqref>O205</xm:sqref>
        </x14:conditionalFormatting>
        <x14:conditionalFormatting xmlns:xm="http://schemas.microsoft.com/office/excel/2006/main">
          <x14:cfRule type="expression" priority="1274" id="{2D302BBD-A1B7-461D-AF5C-1E557CF077F8}">
            <xm:f>Sampling!$L$214="Yes"</xm:f>
            <x14:dxf>
              <font>
                <b/>
                <i val="0"/>
                <color theme="9"/>
              </font>
              <fill>
                <patternFill>
                  <bgColor theme="4"/>
                </patternFill>
              </fill>
            </x14:dxf>
          </x14:cfRule>
          <xm:sqref>O206</xm:sqref>
        </x14:conditionalFormatting>
        <x14:conditionalFormatting xmlns:xm="http://schemas.microsoft.com/office/excel/2006/main">
          <x14:cfRule type="expression" priority="1269" id="{F74EEC91-56DA-40DD-A2FA-A8B007A499B7}">
            <xm:f>Sampling!$L$215="Yes"</xm:f>
            <x14:dxf>
              <font>
                <b/>
                <i val="0"/>
                <color theme="9"/>
              </font>
              <fill>
                <patternFill>
                  <bgColor theme="4"/>
                </patternFill>
              </fill>
            </x14:dxf>
          </x14:cfRule>
          <xm:sqref>O207</xm:sqref>
        </x14:conditionalFormatting>
        <x14:conditionalFormatting xmlns:xm="http://schemas.microsoft.com/office/excel/2006/main">
          <x14:cfRule type="expression" priority="1270" id="{2B60F718-77A4-4574-A5EA-DF5695ED5B31}">
            <xm:f>Sampling!$L$216="Yes"</xm:f>
            <x14:dxf>
              <font>
                <b/>
                <i val="0"/>
                <color theme="9"/>
              </font>
              <fill>
                <patternFill>
                  <bgColor theme="4"/>
                </patternFill>
              </fill>
            </x14:dxf>
          </x14:cfRule>
          <xm:sqref>O208</xm:sqref>
        </x14:conditionalFormatting>
        <x14:conditionalFormatting xmlns:xm="http://schemas.microsoft.com/office/excel/2006/main">
          <x14:cfRule type="expression" priority="1271" id="{5DEFB6E1-0C68-42A6-A72B-2DD38A22822B}">
            <xm:f>Sampling!$L$217="Yes"</xm:f>
            <x14:dxf>
              <font>
                <b/>
                <i val="0"/>
                <color theme="9"/>
              </font>
              <fill>
                <patternFill>
                  <bgColor theme="4"/>
                </patternFill>
              </fill>
            </x14:dxf>
          </x14:cfRule>
          <xm:sqref>O209</xm:sqref>
        </x14:conditionalFormatting>
        <x14:conditionalFormatting xmlns:xm="http://schemas.microsoft.com/office/excel/2006/main">
          <x14:cfRule type="expression" priority="1113" id="{FC2667D5-9BE2-40CC-8C2E-45E081D84477}">
            <xm:f>Sampling!$L$218="Yes"</xm:f>
            <x14:dxf>
              <font>
                <b/>
                <i val="0"/>
                <color theme="9"/>
              </font>
              <fill>
                <patternFill>
                  <bgColor theme="4"/>
                </patternFill>
              </fill>
            </x14:dxf>
          </x14:cfRule>
          <xm:sqref>O210</xm:sqref>
        </x14:conditionalFormatting>
        <x14:conditionalFormatting xmlns:xm="http://schemas.microsoft.com/office/excel/2006/main">
          <x14:cfRule type="expression" priority="1114" id="{51EAFD23-CC48-4C51-B5D2-011FDD2B551E}">
            <xm:f>Sampling!$L$219="Yes"</xm:f>
            <x14:dxf>
              <font>
                <b/>
                <i val="0"/>
                <color theme="9"/>
              </font>
              <fill>
                <patternFill>
                  <bgColor theme="4"/>
                </patternFill>
              </fill>
            </x14:dxf>
          </x14:cfRule>
          <xm:sqref>O211</xm:sqref>
        </x14:conditionalFormatting>
        <x14:conditionalFormatting xmlns:xm="http://schemas.microsoft.com/office/excel/2006/main">
          <x14:cfRule type="expression" priority="1115" id="{77BB00C1-7A32-4050-B7BB-29FFB9AEE616}">
            <xm:f>Sampling!$L$220="Yes"</xm:f>
            <x14:dxf>
              <font>
                <b/>
                <i val="0"/>
                <color theme="9"/>
              </font>
              <fill>
                <patternFill>
                  <bgColor theme="4"/>
                </patternFill>
              </fill>
            </x14:dxf>
          </x14:cfRule>
          <xm:sqref>O212</xm:sqref>
        </x14:conditionalFormatting>
        <x14:conditionalFormatting xmlns:xm="http://schemas.microsoft.com/office/excel/2006/main">
          <x14:cfRule type="expression" priority="1110" id="{6A7E9799-317E-4D15-A8FE-E69392B07030}">
            <xm:f>Sampling!$L$221="Yes"</xm:f>
            <x14:dxf>
              <font>
                <b/>
                <i val="0"/>
                <color theme="9"/>
              </font>
              <fill>
                <patternFill>
                  <bgColor theme="4"/>
                </patternFill>
              </fill>
            </x14:dxf>
          </x14:cfRule>
          <xm:sqref>O213</xm:sqref>
        </x14:conditionalFormatting>
        <x14:conditionalFormatting xmlns:xm="http://schemas.microsoft.com/office/excel/2006/main">
          <x14:cfRule type="expression" priority="1111" id="{60403A12-08E0-4A6C-8E52-5EC01E80B772}">
            <xm:f>Sampling!$L$222="Yes"</xm:f>
            <x14:dxf>
              <font>
                <b/>
                <i val="0"/>
                <color theme="9"/>
              </font>
              <fill>
                <patternFill>
                  <bgColor theme="4"/>
                </patternFill>
              </fill>
            </x14:dxf>
          </x14:cfRule>
          <xm:sqref>O214</xm:sqref>
        </x14:conditionalFormatting>
        <x14:conditionalFormatting xmlns:xm="http://schemas.microsoft.com/office/excel/2006/main">
          <x14:cfRule type="expression" priority="1112" id="{04314D71-E989-438D-9013-0160EE7EF956}">
            <xm:f>Sampling!$L$223="Yes"</xm:f>
            <x14:dxf>
              <font>
                <b/>
                <i val="0"/>
                <color theme="9"/>
              </font>
              <fill>
                <patternFill>
                  <bgColor theme="4"/>
                </patternFill>
              </fill>
            </x14:dxf>
          </x14:cfRule>
          <xm:sqref>O215</xm:sqref>
        </x14:conditionalFormatting>
        <x14:conditionalFormatting xmlns:xm="http://schemas.microsoft.com/office/excel/2006/main">
          <x14:cfRule type="expression" priority="1107" id="{2E235145-F3E5-4407-BDD7-AA7A7591EB9F}">
            <xm:f>Sampling!$L$224="Yes"</xm:f>
            <x14:dxf>
              <font>
                <b/>
                <i val="0"/>
                <color theme="9"/>
              </font>
              <fill>
                <patternFill>
                  <bgColor theme="4"/>
                </patternFill>
              </fill>
            </x14:dxf>
          </x14:cfRule>
          <xm:sqref>O216</xm:sqref>
        </x14:conditionalFormatting>
        <x14:conditionalFormatting xmlns:xm="http://schemas.microsoft.com/office/excel/2006/main">
          <x14:cfRule type="expression" priority="1108" id="{3A5F0A6C-1D96-4F2A-9942-F44517387546}">
            <xm:f>Sampling!$L$225="Yes"</xm:f>
            <x14:dxf>
              <font>
                <b/>
                <i val="0"/>
                <color theme="9"/>
              </font>
              <fill>
                <patternFill>
                  <bgColor theme="4"/>
                </patternFill>
              </fill>
            </x14:dxf>
          </x14:cfRule>
          <xm:sqref>O217</xm:sqref>
        </x14:conditionalFormatting>
        <x14:conditionalFormatting xmlns:xm="http://schemas.microsoft.com/office/excel/2006/main">
          <x14:cfRule type="expression" priority="1109" id="{DAA5F954-9458-4572-A56A-4B48E4CC2AE2}">
            <xm:f>Sampling!$L$226="Yes"</xm:f>
            <x14:dxf>
              <font>
                <b/>
                <i val="0"/>
                <color theme="9"/>
              </font>
              <fill>
                <patternFill>
                  <bgColor theme="4"/>
                </patternFill>
              </fill>
            </x14:dxf>
          </x14:cfRule>
          <xm:sqref>O218</xm:sqref>
        </x14:conditionalFormatting>
        <x14:conditionalFormatting xmlns:xm="http://schemas.microsoft.com/office/excel/2006/main">
          <x14:cfRule type="expression" priority="1104" id="{DC623C04-54D7-45D8-8597-6F4A6B374BF4}">
            <xm:f>Sampling!$L$227="Yes"</xm:f>
            <x14:dxf>
              <font>
                <b/>
                <i val="0"/>
                <color theme="9"/>
              </font>
              <fill>
                <patternFill>
                  <bgColor theme="4"/>
                </patternFill>
              </fill>
            </x14:dxf>
          </x14:cfRule>
          <xm:sqref>O219</xm:sqref>
        </x14:conditionalFormatting>
        <x14:conditionalFormatting xmlns:xm="http://schemas.microsoft.com/office/excel/2006/main">
          <x14:cfRule type="expression" priority="1105" id="{9564A59E-3B5B-4D25-B153-816800E03023}">
            <xm:f>Sampling!$L$228="Yes"</xm:f>
            <x14:dxf>
              <font>
                <b/>
                <i val="0"/>
                <color theme="9"/>
              </font>
              <fill>
                <patternFill>
                  <bgColor theme="4"/>
                </patternFill>
              </fill>
            </x14:dxf>
          </x14:cfRule>
          <xm:sqref>O220</xm:sqref>
        </x14:conditionalFormatting>
        <x14:conditionalFormatting xmlns:xm="http://schemas.microsoft.com/office/excel/2006/main">
          <x14:cfRule type="expression" priority="1106" id="{3BD17567-1C3E-4C78-BC02-5CC7536FE6E1}">
            <xm:f>Sampling!$L$229="Yes"</xm:f>
            <x14:dxf>
              <font>
                <b/>
                <i val="0"/>
                <color theme="9"/>
              </font>
              <fill>
                <patternFill>
                  <bgColor theme="4"/>
                </patternFill>
              </fill>
            </x14:dxf>
          </x14:cfRule>
          <xm:sqref>O221</xm:sqref>
        </x14:conditionalFormatting>
        <x14:conditionalFormatting xmlns:xm="http://schemas.microsoft.com/office/excel/2006/main">
          <x14:cfRule type="expression" priority="1101" id="{9BF080F6-0B0D-43CC-8728-93B81ADE5724}">
            <xm:f>Sampling!$L$230="Yes"</xm:f>
            <x14:dxf>
              <font>
                <b/>
                <i val="0"/>
                <color theme="9"/>
              </font>
              <fill>
                <patternFill>
                  <bgColor theme="4"/>
                </patternFill>
              </fill>
            </x14:dxf>
          </x14:cfRule>
          <xm:sqref>O222</xm:sqref>
        </x14:conditionalFormatting>
        <x14:conditionalFormatting xmlns:xm="http://schemas.microsoft.com/office/excel/2006/main">
          <x14:cfRule type="expression" priority="1102" id="{8467B73E-D7CE-4308-B01B-8A857299398C}">
            <xm:f>Sampling!$L$231="Yes"</xm:f>
            <x14:dxf>
              <font>
                <b/>
                <i val="0"/>
                <color theme="9"/>
              </font>
              <fill>
                <patternFill>
                  <bgColor theme="4"/>
                </patternFill>
              </fill>
            </x14:dxf>
          </x14:cfRule>
          <xm:sqref>O223</xm:sqref>
        </x14:conditionalFormatting>
        <x14:conditionalFormatting xmlns:xm="http://schemas.microsoft.com/office/excel/2006/main">
          <x14:cfRule type="expression" priority="1103" id="{7F7EF79C-01A0-4741-97DF-AD1DE76C60FA}">
            <xm:f>Sampling!$L$232="Yes"</xm:f>
            <x14:dxf>
              <font>
                <b/>
                <i val="0"/>
                <color theme="9"/>
              </font>
              <fill>
                <patternFill>
                  <bgColor theme="4"/>
                </patternFill>
              </fill>
            </x14:dxf>
          </x14:cfRule>
          <xm:sqref>O224</xm:sqref>
        </x14:conditionalFormatting>
        <x14:conditionalFormatting xmlns:xm="http://schemas.microsoft.com/office/excel/2006/main">
          <x14:cfRule type="expression" priority="1098" id="{01991574-9765-4D6F-BB04-5D8563A3715E}">
            <xm:f>Sampling!$L$233="Yes"</xm:f>
            <x14:dxf>
              <font>
                <b/>
                <i val="0"/>
                <color theme="9"/>
              </font>
              <fill>
                <patternFill>
                  <bgColor theme="4"/>
                </patternFill>
              </fill>
            </x14:dxf>
          </x14:cfRule>
          <xm:sqref>O225</xm:sqref>
        </x14:conditionalFormatting>
        <x14:conditionalFormatting xmlns:xm="http://schemas.microsoft.com/office/excel/2006/main">
          <x14:cfRule type="expression" priority="1099" id="{4FE99C1C-C0BB-4992-A160-D26D1F4A6F20}">
            <xm:f>Sampling!$L$234="Yes"</xm:f>
            <x14:dxf>
              <font>
                <b/>
                <i val="0"/>
                <color theme="9"/>
              </font>
              <fill>
                <patternFill>
                  <bgColor theme="4"/>
                </patternFill>
              </fill>
            </x14:dxf>
          </x14:cfRule>
          <xm:sqref>O226</xm:sqref>
        </x14:conditionalFormatting>
        <x14:conditionalFormatting xmlns:xm="http://schemas.microsoft.com/office/excel/2006/main">
          <x14:cfRule type="expression" priority="1100" id="{181967C5-5A3C-4700-BECB-B7AEBD6338BA}">
            <xm:f>Sampling!$L$235="Yes"</xm:f>
            <x14:dxf>
              <font>
                <b/>
                <i val="0"/>
                <color theme="9"/>
              </font>
              <fill>
                <patternFill>
                  <bgColor theme="4"/>
                </patternFill>
              </fill>
            </x14:dxf>
          </x14:cfRule>
          <xm:sqref>O227</xm:sqref>
        </x14:conditionalFormatting>
        <x14:conditionalFormatting xmlns:xm="http://schemas.microsoft.com/office/excel/2006/main">
          <x14:cfRule type="expression" priority="1095" id="{C2995A6B-3495-4FB9-A326-3E95845AFFA2}">
            <xm:f>Sampling!$L$236="Yes"</xm:f>
            <x14:dxf>
              <font>
                <b/>
                <i val="0"/>
                <color theme="9"/>
              </font>
              <fill>
                <patternFill>
                  <bgColor theme="4"/>
                </patternFill>
              </fill>
            </x14:dxf>
          </x14:cfRule>
          <xm:sqref>O228</xm:sqref>
        </x14:conditionalFormatting>
        <x14:conditionalFormatting xmlns:xm="http://schemas.microsoft.com/office/excel/2006/main">
          <x14:cfRule type="expression" priority="1096" id="{E8D060E1-7DB0-4030-9FFF-4BFC7674763F}">
            <xm:f>Sampling!$L$237="Yes"</xm:f>
            <x14:dxf>
              <font>
                <b/>
                <i val="0"/>
                <color theme="9"/>
              </font>
              <fill>
                <patternFill>
                  <bgColor theme="4"/>
                </patternFill>
              </fill>
            </x14:dxf>
          </x14:cfRule>
          <xm:sqref>O229</xm:sqref>
        </x14:conditionalFormatting>
        <x14:conditionalFormatting xmlns:xm="http://schemas.microsoft.com/office/excel/2006/main">
          <x14:cfRule type="expression" priority="1097" id="{A783BF63-52C0-4E46-9AD8-3BFE13FCB7BC}">
            <xm:f>Sampling!$L$238="Yes"</xm:f>
            <x14:dxf>
              <font>
                <b/>
                <i val="0"/>
                <color theme="9"/>
              </font>
              <fill>
                <patternFill>
                  <bgColor theme="4"/>
                </patternFill>
              </fill>
            </x14:dxf>
          </x14:cfRule>
          <xm:sqref>O230</xm:sqref>
        </x14:conditionalFormatting>
        <x14:conditionalFormatting xmlns:xm="http://schemas.microsoft.com/office/excel/2006/main">
          <x14:cfRule type="expression" priority="1092" id="{AABA52E4-087F-48C1-A61A-6A8F63C8D341}">
            <xm:f>Sampling!$L$239="Yes"</xm:f>
            <x14:dxf>
              <font>
                <b/>
                <i val="0"/>
                <color theme="9"/>
              </font>
              <fill>
                <patternFill>
                  <bgColor theme="4"/>
                </patternFill>
              </fill>
            </x14:dxf>
          </x14:cfRule>
          <xm:sqref>O231</xm:sqref>
        </x14:conditionalFormatting>
        <x14:conditionalFormatting xmlns:xm="http://schemas.microsoft.com/office/excel/2006/main">
          <x14:cfRule type="expression" priority="1093" id="{0DEA9CDE-C554-43A3-BB23-6F18F1934D8A}">
            <xm:f>Sampling!$L$240="Yes"</xm:f>
            <x14:dxf>
              <font>
                <b/>
                <i val="0"/>
                <color theme="9"/>
              </font>
              <fill>
                <patternFill>
                  <bgColor theme="4"/>
                </patternFill>
              </fill>
            </x14:dxf>
          </x14:cfRule>
          <xm:sqref>O232</xm:sqref>
        </x14:conditionalFormatting>
        <x14:conditionalFormatting xmlns:xm="http://schemas.microsoft.com/office/excel/2006/main">
          <x14:cfRule type="expression" priority="1094" id="{EE4CBFE1-11A8-496B-8155-03DC00856D26}">
            <xm:f>Sampling!$L$241="Yes"</xm:f>
            <x14:dxf>
              <font>
                <b/>
                <i val="0"/>
                <color theme="9"/>
              </font>
              <fill>
                <patternFill>
                  <bgColor theme="4"/>
                </patternFill>
              </fill>
            </x14:dxf>
          </x14:cfRule>
          <xm:sqref>O233</xm:sqref>
        </x14:conditionalFormatting>
        <x14:conditionalFormatting xmlns:xm="http://schemas.microsoft.com/office/excel/2006/main">
          <x14:cfRule type="expression" priority="1089" id="{02F8C976-D50C-4E44-823B-C98C19F4544D}">
            <xm:f>Sampling!$L$242="Yes"</xm:f>
            <x14:dxf>
              <font>
                <b/>
                <i val="0"/>
                <color theme="9"/>
              </font>
              <fill>
                <patternFill>
                  <bgColor theme="4"/>
                </patternFill>
              </fill>
            </x14:dxf>
          </x14:cfRule>
          <xm:sqref>O234</xm:sqref>
        </x14:conditionalFormatting>
        <x14:conditionalFormatting xmlns:xm="http://schemas.microsoft.com/office/excel/2006/main">
          <x14:cfRule type="expression" priority="1090" id="{3659DD86-F23A-4F83-970C-BE7EFA939012}">
            <xm:f>Sampling!$L$243="Yes"</xm:f>
            <x14:dxf>
              <font>
                <b/>
                <i val="0"/>
                <color theme="9"/>
              </font>
              <fill>
                <patternFill>
                  <bgColor theme="4"/>
                </patternFill>
              </fill>
            </x14:dxf>
          </x14:cfRule>
          <xm:sqref>O235</xm:sqref>
        </x14:conditionalFormatting>
        <x14:conditionalFormatting xmlns:xm="http://schemas.microsoft.com/office/excel/2006/main">
          <x14:cfRule type="expression" priority="1091" id="{748672EA-FC19-47EE-BC87-D476080C6A45}">
            <xm:f>Sampling!$L$244="Yes"</xm:f>
            <x14:dxf>
              <font>
                <b/>
                <i val="0"/>
                <color theme="9"/>
              </font>
              <fill>
                <patternFill>
                  <bgColor theme="4"/>
                </patternFill>
              </fill>
            </x14:dxf>
          </x14:cfRule>
          <xm:sqref>O236</xm:sqref>
        </x14:conditionalFormatting>
        <x14:conditionalFormatting xmlns:xm="http://schemas.microsoft.com/office/excel/2006/main">
          <x14:cfRule type="expression" priority="1086" id="{D5F33AAA-4F99-4FF9-9839-A177770ABD12}">
            <xm:f>Sampling!$L$245="Yes"</xm:f>
            <x14:dxf>
              <font>
                <b/>
                <i val="0"/>
                <color theme="9"/>
              </font>
              <fill>
                <patternFill>
                  <bgColor theme="4"/>
                </patternFill>
              </fill>
            </x14:dxf>
          </x14:cfRule>
          <xm:sqref>O237</xm:sqref>
        </x14:conditionalFormatting>
        <x14:conditionalFormatting xmlns:xm="http://schemas.microsoft.com/office/excel/2006/main">
          <x14:cfRule type="expression" priority="1087" id="{6BF74EBF-36F5-49F9-84B3-4468093BA06B}">
            <xm:f>Sampling!$L$246="Yes"</xm:f>
            <x14:dxf>
              <font>
                <b/>
                <i val="0"/>
                <color theme="9"/>
              </font>
              <fill>
                <patternFill>
                  <bgColor theme="4"/>
                </patternFill>
              </fill>
            </x14:dxf>
          </x14:cfRule>
          <xm:sqref>O238</xm:sqref>
        </x14:conditionalFormatting>
        <x14:conditionalFormatting xmlns:xm="http://schemas.microsoft.com/office/excel/2006/main">
          <x14:cfRule type="expression" priority="1088" id="{26B4E49B-F6BD-49C5-9749-CD4B2ED2D0F0}">
            <xm:f>Sampling!$L$247="Yes"</xm:f>
            <x14:dxf>
              <font>
                <b/>
                <i val="0"/>
                <color theme="9"/>
              </font>
              <fill>
                <patternFill>
                  <bgColor theme="4"/>
                </patternFill>
              </fill>
            </x14:dxf>
          </x14:cfRule>
          <xm:sqref>O239</xm:sqref>
        </x14:conditionalFormatting>
        <x14:conditionalFormatting xmlns:xm="http://schemas.microsoft.com/office/excel/2006/main">
          <x14:cfRule type="expression" priority="933" id="{AE7C4F2D-9598-4A32-B4CD-D7154F5A1317}">
            <xm:f>Sampling!$L$248="Yes"</xm:f>
            <x14:dxf>
              <font>
                <b/>
                <i val="0"/>
                <color theme="9"/>
              </font>
              <fill>
                <patternFill>
                  <bgColor theme="4"/>
                </patternFill>
              </fill>
            </x14:dxf>
          </x14:cfRule>
          <xm:sqref>O240</xm:sqref>
        </x14:conditionalFormatting>
        <x14:conditionalFormatting xmlns:xm="http://schemas.microsoft.com/office/excel/2006/main">
          <x14:cfRule type="expression" priority="934" id="{0C5F3062-39B8-4836-AACA-731BA108F307}">
            <xm:f>Sampling!$L$249="Yes"</xm:f>
            <x14:dxf>
              <font>
                <b/>
                <i val="0"/>
                <color theme="9"/>
              </font>
              <fill>
                <patternFill>
                  <bgColor theme="4"/>
                </patternFill>
              </fill>
            </x14:dxf>
          </x14:cfRule>
          <xm:sqref>O241</xm:sqref>
        </x14:conditionalFormatting>
        <x14:conditionalFormatting xmlns:xm="http://schemas.microsoft.com/office/excel/2006/main">
          <x14:cfRule type="expression" priority="935" id="{6AB631A6-6D69-4623-B44D-15FB8E476D7B}">
            <xm:f>Sampling!$L$250="Yes"</xm:f>
            <x14:dxf>
              <font>
                <b/>
                <i val="0"/>
                <color theme="9"/>
              </font>
              <fill>
                <patternFill>
                  <bgColor theme="4"/>
                </patternFill>
              </fill>
            </x14:dxf>
          </x14:cfRule>
          <xm:sqref>O242</xm:sqref>
        </x14:conditionalFormatting>
        <x14:conditionalFormatting xmlns:xm="http://schemas.microsoft.com/office/excel/2006/main">
          <x14:cfRule type="expression" priority="930" id="{C5915113-A619-459D-B3FC-870E08AD65FC}">
            <xm:f>Sampling!$L$251="Yes"</xm:f>
            <x14:dxf>
              <font>
                <b/>
                <i val="0"/>
                <color theme="9"/>
              </font>
              <fill>
                <patternFill>
                  <bgColor theme="4"/>
                </patternFill>
              </fill>
            </x14:dxf>
          </x14:cfRule>
          <xm:sqref>O243</xm:sqref>
        </x14:conditionalFormatting>
        <x14:conditionalFormatting xmlns:xm="http://schemas.microsoft.com/office/excel/2006/main">
          <x14:cfRule type="expression" priority="931" id="{035C3B25-3609-4FA7-AF4E-8B69F4030F13}">
            <xm:f>Sampling!$L$252="Yes"</xm:f>
            <x14:dxf>
              <font>
                <b/>
                <i val="0"/>
                <color theme="9"/>
              </font>
              <fill>
                <patternFill>
                  <bgColor theme="4"/>
                </patternFill>
              </fill>
            </x14:dxf>
          </x14:cfRule>
          <xm:sqref>O244</xm:sqref>
        </x14:conditionalFormatting>
        <x14:conditionalFormatting xmlns:xm="http://schemas.microsoft.com/office/excel/2006/main">
          <x14:cfRule type="expression" priority="932" id="{0E6D062C-5FF2-4413-99E7-620FB8E7F991}">
            <xm:f>Sampling!$L$253="Yes"</xm:f>
            <x14:dxf>
              <font>
                <b/>
                <i val="0"/>
                <color theme="9"/>
              </font>
              <fill>
                <patternFill>
                  <bgColor theme="4"/>
                </patternFill>
              </fill>
            </x14:dxf>
          </x14:cfRule>
          <xm:sqref>O245</xm:sqref>
        </x14:conditionalFormatting>
        <x14:conditionalFormatting xmlns:xm="http://schemas.microsoft.com/office/excel/2006/main">
          <x14:cfRule type="expression" priority="927" id="{D6663B75-3088-4485-8D4A-006FCBE8EC59}">
            <xm:f>Sampling!$L$254="Yes"</xm:f>
            <x14:dxf>
              <font>
                <b/>
                <i val="0"/>
                <color theme="9"/>
              </font>
              <fill>
                <patternFill>
                  <bgColor theme="4"/>
                </patternFill>
              </fill>
            </x14:dxf>
          </x14:cfRule>
          <xm:sqref>O246</xm:sqref>
        </x14:conditionalFormatting>
        <x14:conditionalFormatting xmlns:xm="http://schemas.microsoft.com/office/excel/2006/main">
          <x14:cfRule type="expression" priority="928" id="{438D1184-834A-4DC8-A96E-2615DEAB4E5B}">
            <xm:f>Sampling!$L$255="Yes"</xm:f>
            <x14:dxf>
              <font>
                <b/>
                <i val="0"/>
                <color theme="9"/>
              </font>
              <fill>
                <patternFill>
                  <bgColor theme="4"/>
                </patternFill>
              </fill>
            </x14:dxf>
          </x14:cfRule>
          <xm:sqref>O247</xm:sqref>
        </x14:conditionalFormatting>
        <x14:conditionalFormatting xmlns:xm="http://schemas.microsoft.com/office/excel/2006/main">
          <x14:cfRule type="expression" priority="929" id="{6245D939-F985-425F-8059-315EE42437D9}">
            <xm:f>Sampling!$L$256="Yes"</xm:f>
            <x14:dxf>
              <font>
                <b/>
                <i val="0"/>
                <color theme="9"/>
              </font>
              <fill>
                <patternFill>
                  <bgColor theme="4"/>
                </patternFill>
              </fill>
            </x14:dxf>
          </x14:cfRule>
          <xm:sqref>O248</xm:sqref>
        </x14:conditionalFormatting>
        <x14:conditionalFormatting xmlns:xm="http://schemas.microsoft.com/office/excel/2006/main">
          <x14:cfRule type="expression" priority="924" id="{094BA780-946D-4CAF-BC10-8762168594FC}">
            <xm:f>Sampling!$L$257="Yes"</xm:f>
            <x14:dxf>
              <font>
                <b/>
                <i val="0"/>
                <color theme="9"/>
              </font>
              <fill>
                <patternFill>
                  <bgColor theme="4"/>
                </patternFill>
              </fill>
            </x14:dxf>
          </x14:cfRule>
          <xm:sqref>O249</xm:sqref>
        </x14:conditionalFormatting>
        <x14:conditionalFormatting xmlns:xm="http://schemas.microsoft.com/office/excel/2006/main">
          <x14:cfRule type="expression" priority="925" id="{1BEADE1F-8512-4A51-91D8-17E4C4E9F188}">
            <xm:f>Sampling!$L$258="Yes"</xm:f>
            <x14:dxf>
              <font>
                <b/>
                <i val="0"/>
                <color theme="9"/>
              </font>
              <fill>
                <patternFill>
                  <bgColor theme="4"/>
                </patternFill>
              </fill>
            </x14:dxf>
          </x14:cfRule>
          <xm:sqref>O250</xm:sqref>
        </x14:conditionalFormatting>
        <x14:conditionalFormatting xmlns:xm="http://schemas.microsoft.com/office/excel/2006/main">
          <x14:cfRule type="expression" priority="926" id="{E0230A8C-F300-4156-A872-DD2E10D1A033}">
            <xm:f>Sampling!$L$259="Yes"</xm:f>
            <x14:dxf>
              <font>
                <b/>
                <i val="0"/>
                <color theme="9"/>
              </font>
              <fill>
                <patternFill>
                  <bgColor theme="4"/>
                </patternFill>
              </fill>
            </x14:dxf>
          </x14:cfRule>
          <xm:sqref>O251</xm:sqref>
        </x14:conditionalFormatting>
        <x14:conditionalFormatting xmlns:xm="http://schemas.microsoft.com/office/excel/2006/main">
          <x14:cfRule type="expression" priority="921" id="{54D834D2-6D7C-4DE8-8249-A9398360B292}">
            <xm:f>Sampling!$L$260="Yes"</xm:f>
            <x14:dxf>
              <font>
                <b/>
                <i val="0"/>
                <color theme="9"/>
              </font>
              <fill>
                <patternFill>
                  <bgColor theme="4"/>
                </patternFill>
              </fill>
            </x14:dxf>
          </x14:cfRule>
          <xm:sqref>O252</xm:sqref>
        </x14:conditionalFormatting>
        <x14:conditionalFormatting xmlns:xm="http://schemas.microsoft.com/office/excel/2006/main">
          <x14:cfRule type="expression" priority="922" id="{75D25501-9F47-4ED6-83A5-AF7160D9238B}">
            <xm:f>Sampling!$L$261="Yes"</xm:f>
            <x14:dxf>
              <font>
                <b/>
                <i val="0"/>
                <color theme="9"/>
              </font>
              <fill>
                <patternFill>
                  <bgColor theme="4"/>
                </patternFill>
              </fill>
            </x14:dxf>
          </x14:cfRule>
          <xm:sqref>O253</xm:sqref>
        </x14:conditionalFormatting>
        <x14:conditionalFormatting xmlns:xm="http://schemas.microsoft.com/office/excel/2006/main">
          <x14:cfRule type="expression" priority="923" id="{A2825A3B-1711-4233-A999-EAEB83ACDF41}">
            <xm:f>Sampling!$L$262="Yes"</xm:f>
            <x14:dxf>
              <font>
                <b/>
                <i val="0"/>
                <color theme="9"/>
              </font>
              <fill>
                <patternFill>
                  <bgColor theme="4"/>
                </patternFill>
              </fill>
            </x14:dxf>
          </x14:cfRule>
          <xm:sqref>O254</xm:sqref>
        </x14:conditionalFormatting>
        <x14:conditionalFormatting xmlns:xm="http://schemas.microsoft.com/office/excel/2006/main">
          <x14:cfRule type="expression" priority="918" id="{F1EBA261-8AA8-4F8B-82E6-B29F3938925C}">
            <xm:f>Sampling!$L$263="Yes"</xm:f>
            <x14:dxf>
              <font>
                <b/>
                <i val="0"/>
                <color theme="9"/>
              </font>
              <fill>
                <patternFill>
                  <bgColor theme="4"/>
                </patternFill>
              </fill>
            </x14:dxf>
          </x14:cfRule>
          <xm:sqref>O255</xm:sqref>
        </x14:conditionalFormatting>
        <x14:conditionalFormatting xmlns:xm="http://schemas.microsoft.com/office/excel/2006/main">
          <x14:cfRule type="expression" priority="919" id="{E39904CC-6290-46A2-8549-4F785641EFC5}">
            <xm:f>Sampling!$L$264="Yes"</xm:f>
            <x14:dxf>
              <font>
                <b/>
                <i val="0"/>
                <color theme="9"/>
              </font>
              <fill>
                <patternFill>
                  <bgColor theme="4"/>
                </patternFill>
              </fill>
            </x14:dxf>
          </x14:cfRule>
          <xm:sqref>O256</xm:sqref>
        </x14:conditionalFormatting>
        <x14:conditionalFormatting xmlns:xm="http://schemas.microsoft.com/office/excel/2006/main">
          <x14:cfRule type="expression" priority="920" id="{F588C7F6-B916-41F0-99DB-ED48127E9FEC}">
            <xm:f>Sampling!$L$265="Yes"</xm:f>
            <x14:dxf>
              <font>
                <b/>
                <i val="0"/>
                <color theme="9"/>
              </font>
              <fill>
                <patternFill>
                  <bgColor theme="4"/>
                </patternFill>
              </fill>
            </x14:dxf>
          </x14:cfRule>
          <xm:sqref>O257</xm:sqref>
        </x14:conditionalFormatting>
        <x14:conditionalFormatting xmlns:xm="http://schemas.microsoft.com/office/excel/2006/main">
          <x14:cfRule type="expression" priority="915" id="{B363B423-C390-4E63-B953-5EA9BCB63BC1}">
            <xm:f>Sampling!$L$266="Yes"</xm:f>
            <x14:dxf>
              <font>
                <b/>
                <i val="0"/>
                <color theme="9"/>
              </font>
              <fill>
                <patternFill>
                  <bgColor theme="4"/>
                </patternFill>
              </fill>
            </x14:dxf>
          </x14:cfRule>
          <xm:sqref>O258</xm:sqref>
        </x14:conditionalFormatting>
        <x14:conditionalFormatting xmlns:xm="http://schemas.microsoft.com/office/excel/2006/main">
          <x14:cfRule type="expression" priority="916" id="{EB273C71-738E-493E-9368-A88991ECD410}">
            <xm:f>Sampling!$L$267="Yes"</xm:f>
            <x14:dxf>
              <font>
                <b/>
                <i val="0"/>
                <color theme="9"/>
              </font>
              <fill>
                <patternFill>
                  <bgColor theme="4"/>
                </patternFill>
              </fill>
            </x14:dxf>
          </x14:cfRule>
          <xm:sqref>O259</xm:sqref>
        </x14:conditionalFormatting>
        <x14:conditionalFormatting xmlns:xm="http://schemas.microsoft.com/office/excel/2006/main">
          <x14:cfRule type="expression" priority="917" id="{6DF2FC94-F730-41AD-AD02-E374C5D16F7D}">
            <xm:f>Sampling!$L$268="Yes"</xm:f>
            <x14:dxf>
              <font>
                <b/>
                <i val="0"/>
                <color theme="9"/>
              </font>
              <fill>
                <patternFill>
                  <bgColor theme="4"/>
                </patternFill>
              </fill>
            </x14:dxf>
          </x14:cfRule>
          <xm:sqref>O260</xm:sqref>
        </x14:conditionalFormatting>
        <x14:conditionalFormatting xmlns:xm="http://schemas.microsoft.com/office/excel/2006/main">
          <x14:cfRule type="expression" priority="912" id="{83D05CD7-7927-40E6-864D-D8D93ED13E50}">
            <xm:f>Sampling!$L$269="Yes"</xm:f>
            <x14:dxf>
              <font>
                <b/>
                <i val="0"/>
                <color theme="9"/>
              </font>
              <fill>
                <patternFill>
                  <bgColor theme="4"/>
                </patternFill>
              </fill>
            </x14:dxf>
          </x14:cfRule>
          <xm:sqref>O261</xm:sqref>
        </x14:conditionalFormatting>
        <x14:conditionalFormatting xmlns:xm="http://schemas.microsoft.com/office/excel/2006/main">
          <x14:cfRule type="expression" priority="913" id="{AAEFE343-393A-4628-A153-717C8979E488}">
            <xm:f>Sampling!$L$270="Yes"</xm:f>
            <x14:dxf>
              <font>
                <b/>
                <i val="0"/>
                <color theme="9"/>
              </font>
              <fill>
                <patternFill>
                  <bgColor theme="4"/>
                </patternFill>
              </fill>
            </x14:dxf>
          </x14:cfRule>
          <xm:sqref>O262</xm:sqref>
        </x14:conditionalFormatting>
        <x14:conditionalFormatting xmlns:xm="http://schemas.microsoft.com/office/excel/2006/main">
          <x14:cfRule type="expression" priority="914" id="{695659DA-544F-4C6D-8545-AA1F428F2408}">
            <xm:f>Sampling!$L$271="Yes"</xm:f>
            <x14:dxf>
              <font>
                <b/>
                <i val="0"/>
                <color theme="9"/>
              </font>
              <fill>
                <patternFill>
                  <bgColor theme="4"/>
                </patternFill>
              </fill>
            </x14:dxf>
          </x14:cfRule>
          <xm:sqref>O263</xm:sqref>
        </x14:conditionalFormatting>
        <x14:conditionalFormatting xmlns:xm="http://schemas.microsoft.com/office/excel/2006/main">
          <x14:cfRule type="expression" priority="909" id="{A6ADC0B7-D557-4000-B1CF-F0996C9D7B24}">
            <xm:f>Sampling!$L$272="Yes"</xm:f>
            <x14:dxf>
              <font>
                <b/>
                <i val="0"/>
                <color theme="9"/>
              </font>
              <fill>
                <patternFill>
                  <bgColor theme="4"/>
                </patternFill>
              </fill>
            </x14:dxf>
          </x14:cfRule>
          <xm:sqref>O264</xm:sqref>
        </x14:conditionalFormatting>
        <x14:conditionalFormatting xmlns:xm="http://schemas.microsoft.com/office/excel/2006/main">
          <x14:cfRule type="expression" priority="910" id="{FCB16BB5-1945-4C50-B7B3-EA822EB3258F}">
            <xm:f>Sampling!$L$273="Yes"</xm:f>
            <x14:dxf>
              <font>
                <b/>
                <i val="0"/>
                <color theme="9"/>
              </font>
              <fill>
                <patternFill>
                  <bgColor theme="4"/>
                </patternFill>
              </fill>
            </x14:dxf>
          </x14:cfRule>
          <xm:sqref>O265</xm:sqref>
        </x14:conditionalFormatting>
        <x14:conditionalFormatting xmlns:xm="http://schemas.microsoft.com/office/excel/2006/main">
          <x14:cfRule type="expression" priority="911" id="{D0FFE057-6593-49D4-A5E7-5E492A71B50E}">
            <xm:f>Sampling!$L$274="Yes"</xm:f>
            <x14:dxf>
              <font>
                <b/>
                <i val="0"/>
                <color theme="9"/>
              </font>
              <fill>
                <patternFill>
                  <bgColor theme="4"/>
                </patternFill>
              </fill>
            </x14:dxf>
          </x14:cfRule>
          <xm:sqref>O266</xm:sqref>
        </x14:conditionalFormatting>
        <x14:conditionalFormatting xmlns:xm="http://schemas.microsoft.com/office/excel/2006/main">
          <x14:cfRule type="expression" priority="906" id="{FB255934-C32E-44E0-89E6-7B4F4E5C459E}">
            <xm:f>Sampling!$L$275="Yes"</xm:f>
            <x14:dxf>
              <font>
                <b/>
                <i val="0"/>
                <color theme="9"/>
              </font>
              <fill>
                <patternFill>
                  <bgColor theme="4"/>
                </patternFill>
              </fill>
            </x14:dxf>
          </x14:cfRule>
          <xm:sqref>O267</xm:sqref>
        </x14:conditionalFormatting>
        <x14:conditionalFormatting xmlns:xm="http://schemas.microsoft.com/office/excel/2006/main">
          <x14:cfRule type="expression" priority="907" id="{EB79A8FD-02B6-4F00-9BFE-3C32D33C1C13}">
            <xm:f>Sampling!$L$276="Yes"</xm:f>
            <x14:dxf>
              <font>
                <b/>
                <i val="0"/>
                <color theme="9"/>
              </font>
              <fill>
                <patternFill>
                  <bgColor theme="4"/>
                </patternFill>
              </fill>
            </x14:dxf>
          </x14:cfRule>
          <xm:sqref>O268</xm:sqref>
        </x14:conditionalFormatting>
        <x14:conditionalFormatting xmlns:xm="http://schemas.microsoft.com/office/excel/2006/main">
          <x14:cfRule type="expression" priority="908" id="{EE1F10E7-AC4D-47EC-910D-3818B1AD36EC}">
            <xm:f>Sampling!$L$277="Yes"</xm:f>
            <x14:dxf>
              <font>
                <b/>
                <i val="0"/>
                <color theme="9"/>
              </font>
              <fill>
                <patternFill>
                  <bgColor theme="4"/>
                </patternFill>
              </fill>
            </x14:dxf>
          </x14:cfRule>
          <xm:sqref>O269</xm:sqref>
        </x14:conditionalFormatting>
        <x14:conditionalFormatting xmlns:xm="http://schemas.microsoft.com/office/excel/2006/main">
          <x14:cfRule type="expression" priority="744" id="{4CBC78BC-A5A5-414C-A3AA-5E8E0899B71E}">
            <xm:f>Sampling!$L$278="Yes"</xm:f>
            <x14:dxf>
              <font>
                <b/>
                <i val="0"/>
                <color theme="9"/>
              </font>
              <fill>
                <patternFill>
                  <bgColor theme="4"/>
                </patternFill>
              </fill>
            </x14:dxf>
          </x14:cfRule>
          <xm:sqref>O270</xm:sqref>
        </x14:conditionalFormatting>
        <x14:conditionalFormatting xmlns:xm="http://schemas.microsoft.com/office/excel/2006/main">
          <x14:cfRule type="expression" priority="745" id="{14615B97-B109-4821-8886-7AFF40497D91}">
            <xm:f>Sampling!$L$279="Yes"</xm:f>
            <x14:dxf>
              <font>
                <b/>
                <i val="0"/>
                <color theme="9"/>
              </font>
              <fill>
                <patternFill>
                  <bgColor theme="4"/>
                </patternFill>
              </fill>
            </x14:dxf>
          </x14:cfRule>
          <xm:sqref>O271</xm:sqref>
        </x14:conditionalFormatting>
        <x14:conditionalFormatting xmlns:xm="http://schemas.microsoft.com/office/excel/2006/main">
          <x14:cfRule type="expression" priority="746" id="{12E3E317-F497-45C6-B25E-6867466990BA}">
            <xm:f>Sampling!$L$280="Yes"</xm:f>
            <x14:dxf>
              <font>
                <b/>
                <i val="0"/>
                <color theme="9"/>
              </font>
              <fill>
                <patternFill>
                  <bgColor theme="4"/>
                </patternFill>
              </fill>
            </x14:dxf>
          </x14:cfRule>
          <xm:sqref>O272</xm:sqref>
        </x14:conditionalFormatting>
        <x14:conditionalFormatting xmlns:xm="http://schemas.microsoft.com/office/excel/2006/main">
          <x14:cfRule type="expression" priority="741" id="{A513BA50-73AE-4F19-AD64-3B93AD1FDD09}">
            <xm:f>Sampling!$L$281="Yes"</xm:f>
            <x14:dxf>
              <font>
                <b/>
                <i val="0"/>
                <color theme="9"/>
              </font>
              <fill>
                <patternFill>
                  <bgColor theme="4"/>
                </patternFill>
              </fill>
            </x14:dxf>
          </x14:cfRule>
          <xm:sqref>O273</xm:sqref>
        </x14:conditionalFormatting>
        <x14:conditionalFormatting xmlns:xm="http://schemas.microsoft.com/office/excel/2006/main">
          <x14:cfRule type="expression" priority="742" id="{69ECBB13-EEED-4F23-BAA1-6477BA3B4BED}">
            <xm:f>Sampling!$L$282="Yes"</xm:f>
            <x14:dxf>
              <font>
                <b/>
                <i val="0"/>
                <color theme="9"/>
              </font>
              <fill>
                <patternFill>
                  <bgColor theme="4"/>
                </patternFill>
              </fill>
            </x14:dxf>
          </x14:cfRule>
          <xm:sqref>O274</xm:sqref>
        </x14:conditionalFormatting>
        <x14:conditionalFormatting xmlns:xm="http://schemas.microsoft.com/office/excel/2006/main">
          <x14:cfRule type="expression" priority="743" id="{99439543-7D61-496A-91CB-250168D58641}">
            <xm:f>Sampling!$L$283="Yes"</xm:f>
            <x14:dxf>
              <font>
                <b/>
                <i val="0"/>
                <color theme="9"/>
              </font>
              <fill>
                <patternFill>
                  <bgColor theme="4"/>
                </patternFill>
              </fill>
            </x14:dxf>
          </x14:cfRule>
          <xm:sqref>O275</xm:sqref>
        </x14:conditionalFormatting>
        <x14:conditionalFormatting xmlns:xm="http://schemas.microsoft.com/office/excel/2006/main">
          <x14:cfRule type="expression" priority="738" id="{BF5701E2-EEF4-499A-B13E-C798840354D5}">
            <xm:f>Sampling!$L$284="Yes"</xm:f>
            <x14:dxf>
              <font>
                <b/>
                <i val="0"/>
                <color theme="9"/>
              </font>
              <fill>
                <patternFill>
                  <bgColor theme="4"/>
                </patternFill>
              </fill>
            </x14:dxf>
          </x14:cfRule>
          <xm:sqref>O276</xm:sqref>
        </x14:conditionalFormatting>
        <x14:conditionalFormatting xmlns:xm="http://schemas.microsoft.com/office/excel/2006/main">
          <x14:cfRule type="expression" priority="739" id="{1D11B653-EEE9-4DAD-9F56-790B90E93654}">
            <xm:f>Sampling!$L$285="Yes"</xm:f>
            <x14:dxf>
              <font>
                <b/>
                <i val="0"/>
                <color theme="9"/>
              </font>
              <fill>
                <patternFill>
                  <bgColor theme="4"/>
                </patternFill>
              </fill>
            </x14:dxf>
          </x14:cfRule>
          <xm:sqref>O277</xm:sqref>
        </x14:conditionalFormatting>
        <x14:conditionalFormatting xmlns:xm="http://schemas.microsoft.com/office/excel/2006/main">
          <x14:cfRule type="expression" priority="740" id="{5AD597FF-DE3E-479A-88CC-54BE6D61D8DC}">
            <xm:f>Sampling!$L$286="Yes"</xm:f>
            <x14:dxf>
              <font>
                <b/>
                <i val="0"/>
                <color theme="9"/>
              </font>
              <fill>
                <patternFill>
                  <bgColor theme="4"/>
                </patternFill>
              </fill>
            </x14:dxf>
          </x14:cfRule>
          <xm:sqref>O278</xm:sqref>
        </x14:conditionalFormatting>
        <x14:conditionalFormatting xmlns:xm="http://schemas.microsoft.com/office/excel/2006/main">
          <x14:cfRule type="expression" priority="735" id="{59D54978-F774-4C0B-BEE5-3768114C8005}">
            <xm:f>Sampling!$L$287="Yes"</xm:f>
            <x14:dxf>
              <font>
                <b/>
                <i val="0"/>
                <color theme="9"/>
              </font>
              <fill>
                <patternFill>
                  <bgColor theme="4"/>
                </patternFill>
              </fill>
            </x14:dxf>
          </x14:cfRule>
          <xm:sqref>O279</xm:sqref>
        </x14:conditionalFormatting>
        <x14:conditionalFormatting xmlns:xm="http://schemas.microsoft.com/office/excel/2006/main">
          <x14:cfRule type="expression" priority="736" id="{83EFB8BA-A25F-43BE-BE06-0A7DE32E9AF1}">
            <xm:f>Sampling!$L$288="Yes"</xm:f>
            <x14:dxf>
              <font>
                <b/>
                <i val="0"/>
                <color theme="9"/>
              </font>
              <fill>
                <patternFill>
                  <bgColor theme="4"/>
                </patternFill>
              </fill>
            </x14:dxf>
          </x14:cfRule>
          <xm:sqref>O280</xm:sqref>
        </x14:conditionalFormatting>
        <x14:conditionalFormatting xmlns:xm="http://schemas.microsoft.com/office/excel/2006/main">
          <x14:cfRule type="expression" priority="737" id="{F448CB25-3398-4D5A-BD4B-3A0B2FEA770E}">
            <xm:f>Sampling!$L$289="Yes"</xm:f>
            <x14:dxf>
              <font>
                <b/>
                <i val="0"/>
                <color theme="9"/>
              </font>
              <fill>
                <patternFill>
                  <bgColor theme="4"/>
                </patternFill>
              </fill>
            </x14:dxf>
          </x14:cfRule>
          <xm:sqref>O281</xm:sqref>
        </x14:conditionalFormatting>
        <x14:conditionalFormatting xmlns:xm="http://schemas.microsoft.com/office/excel/2006/main">
          <x14:cfRule type="expression" priority="732" id="{D5830E63-2CDC-4FF1-8528-77B998F8D518}">
            <xm:f>Sampling!$L$290="Yes"</xm:f>
            <x14:dxf>
              <font>
                <b/>
                <i val="0"/>
                <color theme="9"/>
              </font>
              <fill>
                <patternFill>
                  <bgColor theme="4"/>
                </patternFill>
              </fill>
            </x14:dxf>
          </x14:cfRule>
          <xm:sqref>O282</xm:sqref>
        </x14:conditionalFormatting>
        <x14:conditionalFormatting xmlns:xm="http://schemas.microsoft.com/office/excel/2006/main">
          <x14:cfRule type="expression" priority="733" id="{0A2A135C-6121-409D-845A-79FAD8B223D7}">
            <xm:f>Sampling!$L$291="Yes"</xm:f>
            <x14:dxf>
              <font>
                <b/>
                <i val="0"/>
                <color theme="9"/>
              </font>
              <fill>
                <patternFill>
                  <bgColor theme="4"/>
                </patternFill>
              </fill>
            </x14:dxf>
          </x14:cfRule>
          <xm:sqref>O283</xm:sqref>
        </x14:conditionalFormatting>
        <x14:conditionalFormatting xmlns:xm="http://schemas.microsoft.com/office/excel/2006/main">
          <x14:cfRule type="expression" priority="734" id="{2E786CFD-9199-4746-A822-76EF7928E099}">
            <xm:f>Sampling!$L$292="Yes"</xm:f>
            <x14:dxf>
              <font>
                <b/>
                <i val="0"/>
                <color theme="9"/>
              </font>
              <fill>
                <patternFill>
                  <bgColor theme="4"/>
                </patternFill>
              </fill>
            </x14:dxf>
          </x14:cfRule>
          <xm:sqref>O284</xm:sqref>
        </x14:conditionalFormatting>
        <x14:conditionalFormatting xmlns:xm="http://schemas.microsoft.com/office/excel/2006/main">
          <x14:cfRule type="expression" priority="729" id="{C4B88163-AC01-433F-98E4-C4D65F0163C1}">
            <xm:f>Sampling!$L$293="Yes"</xm:f>
            <x14:dxf>
              <font>
                <b/>
                <i val="0"/>
                <color theme="9"/>
              </font>
              <fill>
                <patternFill>
                  <bgColor theme="4"/>
                </patternFill>
              </fill>
            </x14:dxf>
          </x14:cfRule>
          <xm:sqref>O285</xm:sqref>
        </x14:conditionalFormatting>
        <x14:conditionalFormatting xmlns:xm="http://schemas.microsoft.com/office/excel/2006/main">
          <x14:cfRule type="expression" priority="730" id="{F5C9D576-8914-46A7-9AB5-51E4E55C5493}">
            <xm:f>Sampling!$L$294="Yes"</xm:f>
            <x14:dxf>
              <font>
                <b/>
                <i val="0"/>
                <color theme="9"/>
              </font>
              <fill>
                <patternFill>
                  <bgColor theme="4"/>
                </patternFill>
              </fill>
            </x14:dxf>
          </x14:cfRule>
          <xm:sqref>O286</xm:sqref>
        </x14:conditionalFormatting>
        <x14:conditionalFormatting xmlns:xm="http://schemas.microsoft.com/office/excel/2006/main">
          <x14:cfRule type="expression" priority="731" id="{1F6C4AA8-C788-46F7-A2B8-FBC5F5416312}">
            <xm:f>Sampling!$L$295="Yes"</xm:f>
            <x14:dxf>
              <font>
                <b/>
                <i val="0"/>
                <color theme="9"/>
              </font>
              <fill>
                <patternFill>
                  <bgColor theme="4"/>
                </patternFill>
              </fill>
            </x14:dxf>
          </x14:cfRule>
          <xm:sqref>O287</xm:sqref>
        </x14:conditionalFormatting>
        <x14:conditionalFormatting xmlns:xm="http://schemas.microsoft.com/office/excel/2006/main">
          <x14:cfRule type="expression" priority="726" id="{ABA7DA2D-D700-412F-8FCA-CFB19CB02FEC}">
            <xm:f>Sampling!$L$296="Yes"</xm:f>
            <x14:dxf>
              <font>
                <b/>
                <i val="0"/>
                <color theme="9"/>
              </font>
              <fill>
                <patternFill>
                  <bgColor theme="4"/>
                </patternFill>
              </fill>
            </x14:dxf>
          </x14:cfRule>
          <xm:sqref>O288</xm:sqref>
        </x14:conditionalFormatting>
        <x14:conditionalFormatting xmlns:xm="http://schemas.microsoft.com/office/excel/2006/main">
          <x14:cfRule type="expression" priority="727" id="{F585C8F4-080B-41DD-8726-101C62576F32}">
            <xm:f>Sampling!$L$297="Yes"</xm:f>
            <x14:dxf>
              <font>
                <b/>
                <i val="0"/>
                <color theme="9"/>
              </font>
              <fill>
                <patternFill>
                  <bgColor theme="4"/>
                </patternFill>
              </fill>
            </x14:dxf>
          </x14:cfRule>
          <xm:sqref>O289</xm:sqref>
        </x14:conditionalFormatting>
        <x14:conditionalFormatting xmlns:xm="http://schemas.microsoft.com/office/excel/2006/main">
          <x14:cfRule type="expression" priority="728" id="{231564E8-2A67-470E-AEF1-B8FC6EA117A5}">
            <xm:f>Sampling!$L$298="Yes"</xm:f>
            <x14:dxf>
              <font>
                <b/>
                <i val="0"/>
                <color theme="9"/>
              </font>
              <fill>
                <patternFill>
                  <bgColor theme="4"/>
                </patternFill>
              </fill>
            </x14:dxf>
          </x14:cfRule>
          <xm:sqref>O290</xm:sqref>
        </x14:conditionalFormatting>
        <x14:conditionalFormatting xmlns:xm="http://schemas.microsoft.com/office/excel/2006/main">
          <x14:cfRule type="expression" priority="723" id="{70D37FDA-EA20-416E-8B17-19F24075BF57}">
            <xm:f>Sampling!$L$299="Yes"</xm:f>
            <x14:dxf>
              <font>
                <b/>
                <i val="0"/>
                <color theme="9"/>
              </font>
              <fill>
                <patternFill>
                  <bgColor theme="4"/>
                </patternFill>
              </fill>
            </x14:dxf>
          </x14:cfRule>
          <xm:sqref>O291</xm:sqref>
        </x14:conditionalFormatting>
        <x14:conditionalFormatting xmlns:xm="http://schemas.microsoft.com/office/excel/2006/main">
          <x14:cfRule type="expression" priority="724" id="{3EE46CF2-699C-462D-A910-2F16A5598E20}">
            <xm:f>Sampling!$L$300="Yes"</xm:f>
            <x14:dxf>
              <font>
                <b/>
                <i val="0"/>
                <color theme="9"/>
              </font>
              <fill>
                <patternFill>
                  <bgColor theme="4"/>
                </patternFill>
              </fill>
            </x14:dxf>
          </x14:cfRule>
          <xm:sqref>O292</xm:sqref>
        </x14:conditionalFormatting>
        <x14:conditionalFormatting xmlns:xm="http://schemas.microsoft.com/office/excel/2006/main">
          <x14:cfRule type="expression" priority="725" id="{73FE1CC5-263A-4DE3-A032-45768BB9752C}">
            <xm:f>Sampling!$L$301="Yes"</xm:f>
            <x14:dxf>
              <font>
                <b/>
                <i val="0"/>
                <color theme="9"/>
              </font>
              <fill>
                <patternFill>
                  <bgColor theme="4"/>
                </patternFill>
              </fill>
            </x14:dxf>
          </x14:cfRule>
          <xm:sqref>O293</xm:sqref>
        </x14:conditionalFormatting>
        <x14:conditionalFormatting xmlns:xm="http://schemas.microsoft.com/office/excel/2006/main">
          <x14:cfRule type="expression" priority="720" id="{FC30280D-68BD-47D9-BF45-ED41BF9EFE7D}">
            <xm:f>Sampling!$L$302="Yes"</xm:f>
            <x14:dxf>
              <font>
                <b/>
                <i val="0"/>
                <color theme="9"/>
              </font>
              <fill>
                <patternFill>
                  <bgColor theme="4"/>
                </patternFill>
              </fill>
            </x14:dxf>
          </x14:cfRule>
          <xm:sqref>O294</xm:sqref>
        </x14:conditionalFormatting>
        <x14:conditionalFormatting xmlns:xm="http://schemas.microsoft.com/office/excel/2006/main">
          <x14:cfRule type="expression" priority="721" id="{3B55AE1E-D5CA-491B-8C84-3CE4DBDE45E2}">
            <xm:f>Sampling!$L$303="Yes"</xm:f>
            <x14:dxf>
              <font>
                <b/>
                <i val="0"/>
                <color theme="9"/>
              </font>
              <fill>
                <patternFill>
                  <bgColor theme="4"/>
                </patternFill>
              </fill>
            </x14:dxf>
          </x14:cfRule>
          <xm:sqref>O295</xm:sqref>
        </x14:conditionalFormatting>
        <x14:conditionalFormatting xmlns:xm="http://schemas.microsoft.com/office/excel/2006/main">
          <x14:cfRule type="expression" priority="722" id="{7D4025F1-872F-46C6-AD54-AB24BE5E9CC2}">
            <xm:f>Sampling!$L$304="Yes"</xm:f>
            <x14:dxf>
              <font>
                <b/>
                <i val="0"/>
                <color theme="9"/>
              </font>
              <fill>
                <patternFill>
                  <bgColor theme="4"/>
                </patternFill>
              </fill>
            </x14:dxf>
          </x14:cfRule>
          <xm:sqref>O296</xm:sqref>
        </x14:conditionalFormatting>
        <x14:conditionalFormatting xmlns:xm="http://schemas.microsoft.com/office/excel/2006/main">
          <x14:cfRule type="expression" priority="717" id="{EF83D9BD-541E-43C9-9EF8-4CEFCFFFF55D}">
            <xm:f>Sampling!$L$305="Yes"</xm:f>
            <x14:dxf>
              <font>
                <b/>
                <i val="0"/>
                <color theme="9"/>
              </font>
              <fill>
                <patternFill>
                  <bgColor theme="4"/>
                </patternFill>
              </fill>
            </x14:dxf>
          </x14:cfRule>
          <xm:sqref>O297</xm:sqref>
        </x14:conditionalFormatting>
        <x14:conditionalFormatting xmlns:xm="http://schemas.microsoft.com/office/excel/2006/main">
          <x14:cfRule type="expression" priority="718" id="{3AC2FEB9-91D6-42DA-94F0-76A8DBAE8212}">
            <xm:f>Sampling!$L$306="Yes"</xm:f>
            <x14:dxf>
              <font>
                <b/>
                <i val="0"/>
                <color theme="9"/>
              </font>
              <fill>
                <patternFill>
                  <bgColor theme="4"/>
                </patternFill>
              </fill>
            </x14:dxf>
          </x14:cfRule>
          <xm:sqref>O298</xm:sqref>
        </x14:conditionalFormatting>
        <x14:conditionalFormatting xmlns:xm="http://schemas.microsoft.com/office/excel/2006/main">
          <x14:cfRule type="expression" priority="719" id="{2DF9193F-F018-43F1-96DF-55BECB3CE987}">
            <xm:f>Sampling!$L$307="Yes"</xm:f>
            <x14:dxf>
              <font>
                <b/>
                <i val="0"/>
                <color theme="9"/>
              </font>
              <fill>
                <patternFill>
                  <bgColor theme="4"/>
                </patternFill>
              </fill>
            </x14:dxf>
          </x14:cfRule>
          <xm:sqref>O299</xm:sqref>
        </x14:conditionalFormatting>
        <x14:conditionalFormatting xmlns:xm="http://schemas.microsoft.com/office/excel/2006/main">
          <x14:cfRule type="expression" priority="50" id="{D7B72CAF-18AE-4111-A404-27F80A6DECEA}">
            <xm:f>Sampling!$L$308="Yes"</xm:f>
            <x14:dxf>
              <font>
                <b/>
                <i val="0"/>
                <color theme="9"/>
              </font>
              <fill>
                <patternFill>
                  <bgColor theme="4"/>
                </patternFill>
              </fill>
            </x14:dxf>
          </x14:cfRule>
          <xm:sqref>O300</xm:sqref>
        </x14:conditionalFormatting>
        <x14:conditionalFormatting xmlns:xm="http://schemas.microsoft.com/office/excel/2006/main">
          <x14:cfRule type="expression" priority="51" id="{566BC917-96BF-4814-B567-90C3EE507ACE}">
            <xm:f>Sampling!$L$309="Yes"</xm:f>
            <x14:dxf>
              <font>
                <b/>
                <i val="0"/>
                <color theme="9"/>
              </font>
              <fill>
                <patternFill>
                  <bgColor theme="4"/>
                </patternFill>
              </fill>
            </x14:dxf>
          </x14:cfRule>
          <xm:sqref>O301</xm:sqref>
        </x14:conditionalFormatting>
        <x14:conditionalFormatting xmlns:xm="http://schemas.microsoft.com/office/excel/2006/main">
          <x14:cfRule type="expression" priority="52" id="{84038E87-1911-4E33-8442-9A9FE3828E9E}">
            <xm:f>Sampling!$L$310="Yes"</xm:f>
            <x14:dxf>
              <font>
                <b/>
                <i val="0"/>
                <color theme="9"/>
              </font>
              <fill>
                <patternFill>
                  <bgColor theme="4"/>
                </patternFill>
              </fill>
            </x14:dxf>
          </x14:cfRule>
          <xm:sqref>O302</xm:sqref>
        </x14:conditionalFormatting>
        <x14:conditionalFormatting xmlns:xm="http://schemas.microsoft.com/office/excel/2006/main">
          <x14:cfRule type="expression" priority="47" id="{5ED40C00-2FB5-416C-9EB4-7B469F2D94E8}">
            <xm:f>Sampling!$L$311="Yes"</xm:f>
            <x14:dxf>
              <font>
                <b/>
                <i val="0"/>
                <color theme="9"/>
              </font>
              <fill>
                <patternFill>
                  <bgColor theme="4"/>
                </patternFill>
              </fill>
            </x14:dxf>
          </x14:cfRule>
          <xm:sqref>O303</xm:sqref>
        </x14:conditionalFormatting>
        <x14:conditionalFormatting xmlns:xm="http://schemas.microsoft.com/office/excel/2006/main">
          <x14:cfRule type="expression" priority="48" id="{6628F12E-BFFE-4B8C-AFFC-E7E89C7E85F9}">
            <xm:f>Sampling!$L$312="Yes"</xm:f>
            <x14:dxf>
              <font>
                <b/>
                <i val="0"/>
                <color theme="9"/>
              </font>
              <fill>
                <patternFill>
                  <bgColor theme="4"/>
                </patternFill>
              </fill>
            </x14:dxf>
          </x14:cfRule>
          <xm:sqref>O304</xm:sqref>
        </x14:conditionalFormatting>
        <x14:conditionalFormatting xmlns:xm="http://schemas.microsoft.com/office/excel/2006/main">
          <x14:cfRule type="expression" priority="49" id="{DA272669-6622-453C-B1B4-2CB350E0CDDD}">
            <xm:f>Sampling!$L$313="Yes"</xm:f>
            <x14:dxf>
              <font>
                <b/>
                <i val="0"/>
                <color theme="9"/>
              </font>
              <fill>
                <patternFill>
                  <bgColor theme="4"/>
                </patternFill>
              </fill>
            </x14:dxf>
          </x14:cfRule>
          <xm:sqref>O305</xm:sqref>
        </x14:conditionalFormatting>
        <x14:conditionalFormatting xmlns:xm="http://schemas.microsoft.com/office/excel/2006/main">
          <x14:cfRule type="expression" priority="44" id="{03E57852-DC3D-4C3A-98EC-33B378247BFA}">
            <xm:f>Sampling!$L$314="Yes"</xm:f>
            <x14:dxf>
              <font>
                <b/>
                <i val="0"/>
                <color theme="9"/>
              </font>
              <fill>
                <patternFill>
                  <bgColor theme="4"/>
                </patternFill>
              </fill>
            </x14:dxf>
          </x14:cfRule>
          <xm:sqref>O306</xm:sqref>
        </x14:conditionalFormatting>
        <x14:conditionalFormatting xmlns:xm="http://schemas.microsoft.com/office/excel/2006/main">
          <x14:cfRule type="expression" priority="45" id="{5D7E81BD-AD7B-4575-8722-0639D961DF21}">
            <xm:f>Sampling!$L$315="Yes"</xm:f>
            <x14:dxf>
              <font>
                <b/>
                <i val="0"/>
                <color theme="9"/>
              </font>
              <fill>
                <patternFill>
                  <bgColor theme="4"/>
                </patternFill>
              </fill>
            </x14:dxf>
          </x14:cfRule>
          <xm:sqref>O307</xm:sqref>
        </x14:conditionalFormatting>
        <x14:conditionalFormatting xmlns:xm="http://schemas.microsoft.com/office/excel/2006/main">
          <x14:cfRule type="expression" priority="46" id="{6BFFAF41-0A90-4518-BE6E-91DB3A5DC1AF}">
            <xm:f>Sampling!$L$316="Yes"</xm:f>
            <x14:dxf>
              <font>
                <b/>
                <i val="0"/>
                <color theme="9"/>
              </font>
              <fill>
                <patternFill>
                  <bgColor theme="4"/>
                </patternFill>
              </fill>
            </x14:dxf>
          </x14:cfRule>
          <xm:sqref>O308</xm:sqref>
        </x14:conditionalFormatting>
        <x14:conditionalFormatting xmlns:xm="http://schemas.microsoft.com/office/excel/2006/main">
          <x14:cfRule type="expression" priority="41" id="{8DA10789-4CAD-430B-BB0E-0FFAC6AC538E}">
            <xm:f>Sampling!$L$317="Yes"</xm:f>
            <x14:dxf>
              <font>
                <b/>
                <i val="0"/>
                <color theme="9"/>
              </font>
              <fill>
                <patternFill>
                  <bgColor theme="4"/>
                </patternFill>
              </fill>
            </x14:dxf>
          </x14:cfRule>
          <xm:sqref>O309</xm:sqref>
        </x14:conditionalFormatting>
        <x14:conditionalFormatting xmlns:xm="http://schemas.microsoft.com/office/excel/2006/main">
          <x14:cfRule type="expression" priority="42" id="{53611291-925A-42D4-8C0A-EF95B19C4664}">
            <xm:f>Sampling!$L$318="Yes"</xm:f>
            <x14:dxf>
              <font>
                <b/>
                <i val="0"/>
                <color theme="9"/>
              </font>
              <fill>
                <patternFill>
                  <bgColor theme="4"/>
                </patternFill>
              </fill>
            </x14:dxf>
          </x14:cfRule>
          <xm:sqref>O310</xm:sqref>
        </x14:conditionalFormatting>
        <x14:conditionalFormatting xmlns:xm="http://schemas.microsoft.com/office/excel/2006/main">
          <x14:cfRule type="expression" priority="43" id="{A6FD9BE1-7441-42B2-8D64-EB29F90E9542}">
            <xm:f>Sampling!$L$319="Yes"</xm:f>
            <x14:dxf>
              <font>
                <b/>
                <i val="0"/>
                <color theme="9"/>
              </font>
              <fill>
                <patternFill>
                  <bgColor theme="4"/>
                </patternFill>
              </fill>
            </x14:dxf>
          </x14:cfRule>
          <xm:sqref>O311</xm:sqref>
        </x14:conditionalFormatting>
        <x14:conditionalFormatting xmlns:xm="http://schemas.microsoft.com/office/excel/2006/main">
          <x14:cfRule type="expression" priority="38" id="{FC298880-AB88-4CBA-AF83-1A9FEDECEBC4}">
            <xm:f>Sampling!$L$320="Yes"</xm:f>
            <x14:dxf>
              <font>
                <b/>
                <i val="0"/>
                <color theme="9"/>
              </font>
              <fill>
                <patternFill>
                  <bgColor theme="4"/>
                </patternFill>
              </fill>
            </x14:dxf>
          </x14:cfRule>
          <xm:sqref>O312</xm:sqref>
        </x14:conditionalFormatting>
        <x14:conditionalFormatting xmlns:xm="http://schemas.microsoft.com/office/excel/2006/main">
          <x14:cfRule type="expression" priority="39" id="{0BA8D0E6-3055-4AC9-BC96-B096FAF83CD3}">
            <xm:f>Sampling!$L$321="Yes"</xm:f>
            <x14:dxf>
              <font>
                <b/>
                <i val="0"/>
                <color theme="9"/>
              </font>
              <fill>
                <patternFill>
                  <bgColor theme="4"/>
                </patternFill>
              </fill>
            </x14:dxf>
          </x14:cfRule>
          <xm:sqref>O313</xm:sqref>
        </x14:conditionalFormatting>
        <x14:conditionalFormatting xmlns:xm="http://schemas.microsoft.com/office/excel/2006/main">
          <x14:cfRule type="expression" priority="40" id="{6CAC6842-38CB-412D-BEB9-85F7A1C8DAA3}">
            <xm:f>Sampling!$L$322="Yes"</xm:f>
            <x14:dxf>
              <font>
                <b/>
                <i val="0"/>
                <color theme="9"/>
              </font>
              <fill>
                <patternFill>
                  <bgColor theme="4"/>
                </patternFill>
              </fill>
            </x14:dxf>
          </x14:cfRule>
          <xm:sqref>O314</xm:sqref>
        </x14:conditionalFormatting>
        <x14:conditionalFormatting xmlns:xm="http://schemas.microsoft.com/office/excel/2006/main">
          <x14:cfRule type="expression" priority="35" id="{298BACE4-A21A-4995-8569-D9C5C0E0D5C4}">
            <xm:f>Sampling!$L$323="Yes"</xm:f>
            <x14:dxf>
              <font>
                <b/>
                <i val="0"/>
                <color theme="9"/>
              </font>
              <fill>
                <patternFill>
                  <bgColor theme="4"/>
                </patternFill>
              </fill>
            </x14:dxf>
          </x14:cfRule>
          <xm:sqref>O315</xm:sqref>
        </x14:conditionalFormatting>
        <x14:conditionalFormatting xmlns:xm="http://schemas.microsoft.com/office/excel/2006/main">
          <x14:cfRule type="expression" priority="36" id="{4BE4F6C6-F874-41DB-A75D-8733045DD00A}">
            <xm:f>Sampling!$L$324="Yes"</xm:f>
            <x14:dxf>
              <font>
                <b/>
                <i val="0"/>
                <color theme="9"/>
              </font>
              <fill>
                <patternFill>
                  <bgColor theme="4"/>
                </patternFill>
              </fill>
            </x14:dxf>
          </x14:cfRule>
          <xm:sqref>O316</xm:sqref>
        </x14:conditionalFormatting>
        <x14:conditionalFormatting xmlns:xm="http://schemas.microsoft.com/office/excel/2006/main">
          <x14:cfRule type="expression" priority="37" id="{A391E69D-4488-4103-BEC4-FEFA353FF032}">
            <xm:f>Sampling!$L$325="Yes"</xm:f>
            <x14:dxf>
              <font>
                <b/>
                <i val="0"/>
                <color theme="9"/>
              </font>
              <fill>
                <patternFill>
                  <bgColor theme="4"/>
                </patternFill>
              </fill>
            </x14:dxf>
          </x14:cfRule>
          <xm:sqref>O317</xm:sqref>
        </x14:conditionalFormatting>
        <x14:conditionalFormatting xmlns:xm="http://schemas.microsoft.com/office/excel/2006/main">
          <x14:cfRule type="expression" priority="32" id="{851AFDD6-9259-4B35-89E7-8C24C92CBB8E}">
            <xm:f>Sampling!$L$326="Yes"</xm:f>
            <x14:dxf>
              <font>
                <b/>
                <i val="0"/>
                <color theme="9"/>
              </font>
              <fill>
                <patternFill>
                  <bgColor theme="4"/>
                </patternFill>
              </fill>
            </x14:dxf>
          </x14:cfRule>
          <xm:sqref>O318</xm:sqref>
        </x14:conditionalFormatting>
        <x14:conditionalFormatting xmlns:xm="http://schemas.microsoft.com/office/excel/2006/main">
          <x14:cfRule type="expression" priority="33" id="{C2B2470E-C79F-49F8-8CBB-1DDCB917DBBC}">
            <xm:f>Sampling!$L$327="Yes"</xm:f>
            <x14:dxf>
              <font>
                <b/>
                <i val="0"/>
                <color theme="9"/>
              </font>
              <fill>
                <patternFill>
                  <bgColor theme="4"/>
                </patternFill>
              </fill>
            </x14:dxf>
          </x14:cfRule>
          <xm:sqref>O319</xm:sqref>
        </x14:conditionalFormatting>
        <x14:conditionalFormatting xmlns:xm="http://schemas.microsoft.com/office/excel/2006/main">
          <x14:cfRule type="expression" priority="34" id="{E2B77796-213F-4A34-93D9-46E1E49CFE2E}">
            <xm:f>Sampling!$L$328="Yes"</xm:f>
            <x14:dxf>
              <font>
                <b/>
                <i val="0"/>
                <color theme="9"/>
              </font>
              <fill>
                <patternFill>
                  <bgColor theme="4"/>
                </patternFill>
              </fill>
            </x14:dxf>
          </x14:cfRule>
          <xm:sqref>O320</xm:sqref>
        </x14:conditionalFormatting>
        <x14:conditionalFormatting xmlns:xm="http://schemas.microsoft.com/office/excel/2006/main">
          <x14:cfRule type="expression" priority="29" id="{0AB48799-C1AC-4699-9422-EFF694C48500}">
            <xm:f>Sampling!$L$329="Yes"</xm:f>
            <x14:dxf>
              <font>
                <b/>
                <i val="0"/>
                <color theme="9"/>
              </font>
              <fill>
                <patternFill>
                  <bgColor theme="4"/>
                </patternFill>
              </fill>
            </x14:dxf>
          </x14:cfRule>
          <xm:sqref>O321</xm:sqref>
        </x14:conditionalFormatting>
        <x14:conditionalFormatting xmlns:xm="http://schemas.microsoft.com/office/excel/2006/main">
          <x14:cfRule type="expression" priority="30" id="{F5F655E4-05C6-471E-A4BD-A4AA7F3CFC0C}">
            <xm:f>Sampling!$L$330="Yes"</xm:f>
            <x14:dxf>
              <font>
                <b/>
                <i val="0"/>
                <color theme="9"/>
              </font>
              <fill>
                <patternFill>
                  <bgColor theme="4"/>
                </patternFill>
              </fill>
            </x14:dxf>
          </x14:cfRule>
          <xm:sqref>O322</xm:sqref>
        </x14:conditionalFormatting>
        <x14:conditionalFormatting xmlns:xm="http://schemas.microsoft.com/office/excel/2006/main">
          <x14:cfRule type="expression" priority="31" id="{4D0FCC21-A897-4392-90F3-E74EC2764775}">
            <xm:f>Sampling!$L$331="Yes"</xm:f>
            <x14:dxf>
              <font>
                <b/>
                <i val="0"/>
                <color theme="9"/>
              </font>
              <fill>
                <patternFill>
                  <bgColor theme="4"/>
                </patternFill>
              </fill>
            </x14:dxf>
          </x14:cfRule>
          <xm:sqref>O323</xm:sqref>
        </x14:conditionalFormatting>
        <x14:conditionalFormatting xmlns:xm="http://schemas.microsoft.com/office/excel/2006/main">
          <x14:cfRule type="expression" priority="26" id="{370531BE-3077-4AE3-867B-9CCDAAEC4C28}">
            <xm:f>Sampling!$L$332="Yes"</xm:f>
            <x14:dxf>
              <font>
                <b/>
                <i val="0"/>
                <color theme="9"/>
              </font>
              <fill>
                <patternFill>
                  <bgColor theme="4"/>
                </patternFill>
              </fill>
            </x14:dxf>
          </x14:cfRule>
          <xm:sqref>O324</xm:sqref>
        </x14:conditionalFormatting>
        <x14:conditionalFormatting xmlns:xm="http://schemas.microsoft.com/office/excel/2006/main">
          <x14:cfRule type="expression" priority="27" id="{B87A9BA3-BA09-40EF-BD6E-8832FFBA0DFF}">
            <xm:f>Sampling!$L$333="Yes"</xm:f>
            <x14:dxf>
              <font>
                <b/>
                <i val="0"/>
                <color theme="9"/>
              </font>
              <fill>
                <patternFill>
                  <bgColor theme="4"/>
                </patternFill>
              </fill>
            </x14:dxf>
          </x14:cfRule>
          <xm:sqref>O325</xm:sqref>
        </x14:conditionalFormatting>
        <x14:conditionalFormatting xmlns:xm="http://schemas.microsoft.com/office/excel/2006/main">
          <x14:cfRule type="expression" priority="28" id="{20D1E7A6-D249-4A25-9C93-8125F5AE65AD}">
            <xm:f>Sampling!$L$334="Yes"</xm:f>
            <x14:dxf>
              <font>
                <b/>
                <i val="0"/>
                <color theme="9"/>
              </font>
              <fill>
                <patternFill>
                  <bgColor theme="4"/>
                </patternFill>
              </fill>
            </x14:dxf>
          </x14:cfRule>
          <xm:sqref>O326</xm:sqref>
        </x14:conditionalFormatting>
        <x14:conditionalFormatting xmlns:xm="http://schemas.microsoft.com/office/excel/2006/main">
          <x14:cfRule type="expression" priority="23" id="{42DC0384-0BD2-4FAC-B09F-0CE754166C3C}">
            <xm:f>Sampling!$L$335="Yes"</xm:f>
            <x14:dxf>
              <font>
                <b/>
                <i val="0"/>
                <color theme="9"/>
              </font>
              <fill>
                <patternFill>
                  <bgColor theme="4"/>
                </patternFill>
              </fill>
            </x14:dxf>
          </x14:cfRule>
          <xm:sqref>O327</xm:sqref>
        </x14:conditionalFormatting>
        <x14:conditionalFormatting xmlns:xm="http://schemas.microsoft.com/office/excel/2006/main">
          <x14:cfRule type="expression" priority="24" id="{DCC72E81-4754-4D54-B750-E175C807E75A}">
            <xm:f>Sampling!$L$336="Yes"</xm:f>
            <x14:dxf>
              <font>
                <b/>
                <i val="0"/>
                <color theme="9"/>
              </font>
              <fill>
                <patternFill>
                  <bgColor theme="4"/>
                </patternFill>
              </fill>
            </x14:dxf>
          </x14:cfRule>
          <xm:sqref>O328</xm:sqref>
        </x14:conditionalFormatting>
        <x14:conditionalFormatting xmlns:xm="http://schemas.microsoft.com/office/excel/2006/main">
          <x14:cfRule type="expression" priority="25" id="{6813A883-BED6-4EE1-B0D7-7FB880A0676F}">
            <xm:f>Sampling!$L$337="Yes"</xm:f>
            <x14:dxf>
              <font>
                <b/>
                <i val="0"/>
                <color theme="9"/>
              </font>
              <fill>
                <patternFill>
                  <bgColor theme="4"/>
                </patternFill>
              </fill>
            </x14:dxf>
          </x14:cfRule>
          <xm:sqref>O329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6876A-CDE3-420D-B2CD-0F770ABE0BA5}">
  <sheetPr>
    <tabColor theme="5"/>
  </sheetPr>
  <dimension ref="A1:AH1132"/>
  <sheetViews>
    <sheetView topLeftCell="B1" zoomScaleNormal="100" workbookViewId="0">
      <selection activeCell="B5" sqref="B5"/>
    </sheetView>
  </sheetViews>
  <sheetFormatPr defaultColWidth="0" defaultRowHeight="16.899999999999999" zeroHeight="1"/>
  <cols>
    <col min="1" max="1" width="0.875" style="6" customWidth="1"/>
    <col min="2" max="2" width="255.4375" customWidth="1"/>
    <col min="3" max="3" width="0.6875" style="6" customWidth="1"/>
    <col min="4" max="5" width="9.125" hidden="1" customWidth="1"/>
    <col min="6" max="6" width="127.3125" hidden="1" customWidth="1"/>
    <col min="7" max="7" width="9.125" hidden="1" customWidth="1"/>
    <col min="8" max="8" width="114.5625" hidden="1" customWidth="1"/>
    <col min="9" max="9" width="83.4375" hidden="1" customWidth="1"/>
    <col min="10" max="10" width="131" hidden="1" customWidth="1"/>
    <col min="11" max="19" width="9.125" hidden="1" customWidth="1"/>
    <col min="20" max="20" width="255.6875" hidden="1" customWidth="1"/>
    <col min="21" max="21" width="250.3125" hidden="1" customWidth="1"/>
    <col min="22" max="22" width="56.875" hidden="1" customWidth="1"/>
    <col min="23" max="23" width="125.4375" hidden="1" customWidth="1"/>
    <col min="24" max="28" width="5.875" hidden="1" customWidth="1"/>
    <col min="29" max="29" width="16.875" hidden="1" customWidth="1"/>
    <col min="30" max="30" width="8" hidden="1" customWidth="1"/>
    <col min="31" max="31" width="9.125" hidden="1" customWidth="1"/>
    <col min="32" max="32" width="150.3125" hidden="1" customWidth="1"/>
    <col min="33" max="33" width="5" hidden="1" customWidth="1"/>
    <col min="34" max="34" width="127.5625" hidden="1" customWidth="1"/>
    <col min="35" max="16384" width="9.125" hidden="1"/>
  </cols>
  <sheetData>
    <row r="1" spans="1:32" s="17" customFormat="1" ht="23.25">
      <c r="A1" s="49"/>
      <c r="B1" s="669" t="s">
        <v>476</v>
      </c>
      <c r="C1" s="6"/>
      <c r="D1"/>
      <c r="E1"/>
      <c r="F1"/>
      <c r="G1"/>
    </row>
    <row r="2" spans="1:32" s="17" customFormat="1" ht="17.25">
      <c r="A2" s="49"/>
      <c r="B2" s="51"/>
      <c r="C2" s="6"/>
      <c r="D2"/>
      <c r="E2"/>
      <c r="F2"/>
      <c r="G2"/>
    </row>
    <row r="3" spans="1:32" s="17" customFormat="1" ht="55.5" customHeight="1">
      <c r="A3" s="49"/>
      <c r="B3" s="740" t="s">
        <v>477</v>
      </c>
      <c r="C3" s="6"/>
      <c r="D3"/>
      <c r="E3"/>
      <c r="F3"/>
      <c r="G3"/>
    </row>
    <row r="4" spans="1:32" ht="17.25" thickBot="1">
      <c r="B4" s="737"/>
    </row>
    <row r="5" spans="1:32" ht="409.6" thickBot="1">
      <c r="B5" s="851" t="str">
        <f>_xlfn.CONCAT(H10,H11:H111,CHAR(10),T13:T91,CHAR(10),I10,I11:I111,T93:T194,CHAR(10),J10,J11:J111,T195:T304)</f>
        <v xml:space="preserve">FALSE
---
FALSE---
FALSE---
</v>
      </c>
    </row>
    <row r="6" spans="1:32">
      <c r="B6" s="738"/>
    </row>
    <row r="7" spans="1:32" ht="17.25" thickBot="1">
      <c r="B7" s="739"/>
    </row>
    <row r="8" spans="1:32" s="6" customFormat="1">
      <c r="B8" s="736"/>
    </row>
    <row r="9" spans="1:32" ht="157.5" hidden="1" customHeight="1">
      <c r="B9" s="11"/>
      <c r="H9" s="24" t="s">
        <v>478</v>
      </c>
      <c r="I9" s="24" t="s">
        <v>479</v>
      </c>
      <c r="J9" s="24" t="s">
        <v>480</v>
      </c>
    </row>
    <row r="10" spans="1:32" ht="157.5" hidden="1" customHeight="1">
      <c r="B10" s="11"/>
      <c r="H10" s="9" t="b">
        <f>IF('Client Info'!C26="Yes",CONCATENATE("Product:   ",'Client Info'!B26,",   ",'Client Info'!D25,":   ",'Client Info'!D26,CHAR(10),Sampling!C24,"   -   ","Total Number of Sites (without Main) included in Certification for this Product / ",CHAR(10),Sampling!E24,"   -   ","Total Number of Sites to be Audited for this Product during IA",CHAR(10),Overview!E9,"   ",Overview!B9,"   ",Overview!C9,Overview!D9,CHAR(10),CHAR(10),"SITE LEVEL REMARKS:",CHAR(10)))</f>
        <v>0</v>
      </c>
      <c r="I10" s="9" t="b">
        <f>IF('Client Info'!C27="Yes",CONCATENATE("Product:   ",'Client Info'!B27,",   ",'Client Info'!$D$25,":   ",'Client Info'!D27,CHAR(10),Sampling!C25,"   -   ","Total Number of Sites (without Main) included in Certification for this Product / ",CHAR(10),Sampling!E25,"   -   ","Total Number of Sites to be Audited for this Product during IA",CHAR(10),Overview!$E$9,"   ",Overview!$B$9,,"   ",Overview!$C$9,"%",CHAR(10),CHAR(10),"SITE LEVEL REMARKS:",CHAR(10)))</f>
        <v>0</v>
      </c>
      <c r="J10" s="9" t="b">
        <f>IF('Client Info'!C28="Yes",CONCATENATE("Product:   ",'Client Info'!B28,",   ",'Client Info'!$D$25,":   ",'Client Info'!D28,CHAR(10),Sampling!C26,"   -   ","Total Number of Sites (without Main) included in Certification for this Product / ",CHAR(10),Sampling!E26,"   -   ","Total Number of Sites to be Audited for this Product during IA",CHAR(10),Overview!$E$9,"   ",Overview!$B$9,"   ",Overview!$C$9,"%",CHAR(10),CHAR(10),"SITE LEVEL REMARKS:",CHAR(10)))</f>
        <v>0</v>
      </c>
    </row>
    <row r="11" spans="1:32" ht="123" hidden="1" customHeight="1">
      <c r="H11" s="9" t="str">
        <f>IF('Client Info'!$C$26="Yes",CONCATENATE("Sites: ",CHAR(10),(IF('Client Info'!$F$54="Yes","Main Site excluded from Certification","Main Site included in Certification")),CHAR(10),'Effective Employees'!C13,"   -   ",'Client Info'!C64,CHAR(10),'Effective Employees'!F13,"/",'Effective Employees'!D13," - Eff Employees / Head Count"," - Justification: ",'Effective Employees'!H13,CHAR(10),"Total Site Increase/Reduction: ",'Manual Adjustments'!U27*100,"%",CHAR(10)),"")</f>
        <v/>
      </c>
      <c r="I11" s="9" t="str">
        <f>IF('Client Info'!$C$27="Yes",CONCATENATE("Sites: ",CHAR(10),(IF('Client Info'!$F$54="Yes","Main Site excluded from Certification","Main Site included in Certification")),CHAR(10),'Effective Employees'!C14,"   -   ",'Client Info'!C64,CHAR(10),'Effective Employees'!F14,"/",'Effective Employees'!D14," - Eff Employees / Head Count"," - Justification: ",'Effective Employees'!H14,"Total Site Increase/Reduction: ",'Manual Adjustments'!U28*100,"%",CHAR(10)),"")</f>
        <v/>
      </c>
      <c r="J11" s="9" t="str">
        <f>IF('Client Info'!$C$28="Yes",CONCATENATE("Sites: ",CHAR(10),(IF('Client Info'!$F$54="Yes","Main Site excluded from Certification","Main Site included in Certification")),CHAR(10),'Effective Employees'!C15,"   -   ",'Client Info'!C64,CHAR(10),'Effective Employees'!F15,"/",'Effective Employees'!D15," - Eff Employees / Head Count"," - Justification: ",'Effective Employees'!H15,CHAR(10),"Total Site Increase/Reduction: ",'Manual Adjustments'!U29*100,"%",CHAR(10)),"")</f>
        <v/>
      </c>
      <c r="V11" s="9"/>
      <c r="W11" s="9"/>
      <c r="X11" s="9"/>
      <c r="Y11" s="9"/>
      <c r="Z11" s="9"/>
      <c r="AA11" s="9"/>
      <c r="AB11" s="9"/>
      <c r="AC11" s="9"/>
      <c r="AD11" s="9"/>
    </row>
    <row r="12" spans="1:32" hidden="1">
      <c r="H12" s="9" t="str">
        <f>IF('Client Info'!D65="Yes",CONCATENATE("Site Name: ",'Effective Employees'!C16,"   -   ",'Client Info'!C65,CHAR(10),'Effective Employees'!F16,"/",'Effective Employees'!D16," - Eff Employees / Head Count"," - Justification: ",'Effective Employees'!H16,CHAR(10),"Total Site Increase/Reduction: ",'Manual Adjustments'!U30*100,"%",CHAR(10)),"")</f>
        <v/>
      </c>
      <c r="I12" s="9" t="str">
        <f>IF('Client Info'!E65="Yes",CONCATENATE("Site Name: ",'Effective Employees'!C17,"   -   ",'Client Info'!C65,CHAR(10),'Effective Employees'!F17,"/",'Effective Employees'!D17," - Eff Employees / Head Count"," - Justification: ",'Effective Employees'!H17,CHAR(10),"Total Site Increase/Reduction: ",'Manual Adjustments'!U31*100,"%",CHAR(10)),"")</f>
        <v/>
      </c>
      <c r="J12" s="9" t="str">
        <f>IF('Client Info'!F65="Yes",CONCATENATE("Site Name: ",'Effective Employees'!C18,"   -   ",'Client Info'!C65,CHAR(10),'Effective Employees'!F18,"/",'Effective Employees'!D18," - Eff Employees / Head Count"," - Justification: ",'Effective Employees'!H18,CHAR(10),"Total Site Increase/Reduction: ",'Manual Adjustments'!U32*100,"%",CHAR(10)),"")</f>
        <v/>
      </c>
      <c r="V12" s="9"/>
      <c r="W12" s="9"/>
      <c r="X12" s="9"/>
      <c r="Y12" s="9"/>
      <c r="Z12" s="9"/>
      <c r="AA12" s="9"/>
      <c r="AB12" s="9"/>
      <c r="AC12" s="9"/>
      <c r="AD12" s="9"/>
    </row>
    <row r="13" spans="1:32" ht="62.25" hidden="1" customHeight="1">
      <c r="H13" s="9" t="str">
        <f>IF('Client Info'!D66="Yes",CONCATENATE("Site Name: ",'Effective Employees'!C19,"   -   ",'Client Info'!C66,CHAR(10),'Effective Employees'!F19,"/",'Effective Employees'!D19," - Eff Employees / Head Count"," - Justification: ",'Effective Employees'!H19,CHAR(10),"Total Site Increase/Reduction: ",'Manual Adjustments'!U33*100,"%",CHAR(10)),"")</f>
        <v/>
      </c>
      <c r="I13" s="9" t="str">
        <f>IF('Client Info'!E66="Yes",CONCATENATE("Site Name: ",'Effective Employees'!C20,"   -   ",'Client Info'!C66,CHAR(10),'Effective Employees'!F20,"/",'Effective Employees'!D20," - Eff Employees / Head Count"," - Justification: ",'Effective Employees'!H20,CHAR(10),"Total Site Increase/Reduction: ",'Manual Adjustments'!U34*100,"%",CHAR(10)),"")</f>
        <v/>
      </c>
      <c r="J13" s="9" t="str">
        <f>IF('Client Info'!F66="Yes",CONCATENATE("Site Name: ",'Effective Employees'!C21,"   -   ",'Client Info'!C66,CHAR(10),'Effective Employees'!F21,"/",'Effective Employees'!D21," - Eff Employees / Head Count"," - Justification: ",'Effective Employees'!H21,CHAR(10),"Total Site Increase/Reduction: ",'Manual Adjustments'!U35*100,"%",CHAR(10)),"")</f>
        <v/>
      </c>
      <c r="S13">
        <v>9001</v>
      </c>
      <c r="T13" s="9" t="str">
        <f>IF('Client Info'!$C$26="Yes",CONCATENATE(CHAR(10),"Adjustment Factors: ",CHAR(10)),"")</f>
        <v/>
      </c>
      <c r="V13" s="9"/>
      <c r="W13" s="9"/>
      <c r="X13" s="9"/>
      <c r="Y13" s="9"/>
      <c r="Z13" s="9"/>
      <c r="AA13" s="9"/>
      <c r="AB13" s="9"/>
      <c r="AC13" s="9"/>
      <c r="AD13" s="9"/>
    </row>
    <row r="14" spans="1:32" ht="33.75" hidden="1">
      <c r="H14" s="9" t="str">
        <f>IF('Client Info'!D67="Yes",CONCATENATE("Site Name: ",'Effective Employees'!C22,"   -   ",'Client Info'!C67,CHAR(10),'Effective Employees'!F22,"/",'Effective Employees'!D22," - Eff Employees / Head Count"," - Justification: ",'Effective Employees'!H22,CHAR(10),"Total Site Increase/Reduction: ",'Manual Adjustments'!U36*100,"%",CHAR(10)),"")</f>
        <v/>
      </c>
      <c r="I14" s="9" t="str">
        <f>IF('Client Info'!E67="Yes",CONCATENATE("Site Name: ",'Effective Employees'!C23,"   -   ",'Client Info'!C67,CHAR(10),'Effective Employees'!F23,"/",'Effective Employees'!D23," - Eff Employees / Head Count"," - Justification: ",'Effective Employees'!H23,CHAR(10),"Total Site Increase/Reduction: ",'Manual Adjustments'!U37*100,"%",CHAR(10)),"")</f>
        <v/>
      </c>
      <c r="J14" s="9" t="str">
        <f>IF('Client Info'!F67="Yes",CONCATENATE("Site Name: ",'Effective Employees'!C24,"   -   ",'Client Info'!C67,CHAR(10),'Effective Employees'!F24,"/",'Effective Employees'!D24," - Eff Employees / Head Count"," - Justification: ",'Effective Employees'!H24,CHAR(10),"Total Site Increase/Reduction: ",'Manual Adjustments'!U38*100,"%",CHAR(10)),"")</f>
        <v/>
      </c>
      <c r="T14" s="9" t="str">
        <f>CONCATENATE('Adjustment Factors'!B115,CHAR(10))</f>
        <v xml:space="preserve">---
</v>
      </c>
      <c r="AF14" s="9" t="str">
        <f>IF('Client Info'!D65="Yes",CONCATENATE("Site Name:   ",'Effective Employees'!C16,CHAR(10),'Effective Employees'!F16,"/",'Effective Employees'!D16," - Total Eff Employee / Head Count"," - Justification: ",'Effective Employees'!H16,CHAR(10)),"")</f>
        <v/>
      </c>
    </row>
    <row r="15" spans="1:32" ht="33.75" hidden="1">
      <c r="H15" s="9" t="str">
        <f>IF('Client Info'!D68="Yes",CONCATENATE("Site Name: ",'Effective Employees'!C25,"   -   ",'Client Info'!C68,CHAR(10),'Effective Employees'!F25,"/",'Effective Employees'!D25," - Eff Employees / Head Count"," - Justification: ",'Effective Employees'!H25,CHAR(10),"Total Site Increase/Reduction: ",'Manual Adjustments'!U39*100,"%",CHAR(10)),"")</f>
        <v/>
      </c>
      <c r="I15" s="9" t="str">
        <f>IF('Client Info'!E68="Yes",CONCATENATE("Site Name: ",'Effective Employees'!C26,"   -   ",'Client Info'!C68,CHAR(10),'Effective Employees'!F26,"/",'Effective Employees'!D26," - Eff Employees / Head Count"," - Justification: ",'Effective Employees'!H26,CHAR(10),"Total Site Increase/Reduction: ",'Manual Adjustments'!U40*100,"%",CHAR(10)),"")</f>
        <v/>
      </c>
      <c r="J15" s="9" t="str">
        <f>IF('Client Info'!F68="Yes",CONCATENATE("Site Name: ",'Effective Employees'!C27,"   -   ",'Client Info'!C68,CHAR(10),'Effective Employees'!F27,"/",'Effective Employees'!D27," - Eff Employees / Head Count"," - Justification: ",'Effective Employees'!H27,CHAR(10),"Total Site Increase/Reduction: ",'Manual Adjustments'!U41*100,"%",CHAR(10)),"")</f>
        <v/>
      </c>
      <c r="T15" s="9" t="str">
        <f>CONCATENATE('Adjustment Factors'!B116,CHAR(10))</f>
        <v xml:space="preserve">
</v>
      </c>
      <c r="AF15" s="9" t="str">
        <f>IF('Client Info'!E65="Yes",CONCATENATE('Effective Employees'!C17,CHAR(10),'Effective Employees'!F17,"/",'Effective Employees'!D17," - Total Eff Employee / Head Count"," - Justification: ",'Effective Employees'!H17,CHAR(10)),"")</f>
        <v/>
      </c>
    </row>
    <row r="16" spans="1:32" ht="33.75" hidden="1">
      <c r="H16" s="9" t="str">
        <f>IF('Client Info'!D69="Yes",CONCATENATE("Site Name: ",'Effective Employees'!C28,"   -   ",'Client Info'!C69,CHAR(10),'Effective Employees'!F28,"/",'Effective Employees'!D28," - Eff Employees / Head Count"," - Justification: ",'Effective Employees'!H28,CHAR(10),"Total Site Increase/Reduction: ",'Manual Adjustments'!U42*100,"%",CHAR(10)),"")</f>
        <v/>
      </c>
      <c r="I16" s="9" t="str">
        <f>IF('Client Info'!E69="Yes",CONCATENATE("Site Name: ",'Effective Employees'!C29,"   -   ",'Client Info'!C69,CHAR(10),'Effective Employees'!F29,"/",'Effective Employees'!D29," - Eff Employees / Head Count"," - Justification: ",'Effective Employees'!H29,CHAR(10),"Total Site Increase/Reduction: ",'Manual Adjustments'!U43*100,"%",CHAR(10)),"")</f>
        <v/>
      </c>
      <c r="J16" s="9" t="str">
        <f>IF('Client Info'!F69="Yes",CONCATENATE("Site Name: ",'Effective Employees'!C30,"   -   ",'Client Info'!C69,CHAR(10),'Effective Employees'!F30,"/",'Effective Employees'!D30," - Eff Employees / Head Count"," - Justification: ",'Effective Employees'!H30,CHAR(10),"Total Site Increase/Reduction: ",'Manual Adjustments'!U44*100,"%",CHAR(10)),"")</f>
        <v/>
      </c>
      <c r="T16" s="9" t="str">
        <f>CONCATENATE('Adjustment Factors'!B117,CHAR(10))</f>
        <v xml:space="preserve">
</v>
      </c>
      <c r="AF16" s="9" t="str">
        <f>IF('Client Info'!F65="Yes",CONCATENATE('Effective Employees'!C18,CHAR(10),'Effective Employees'!F18,"/",'Effective Employees'!D18," - Total Eff Employee / Head Count"," - Justification: ",'Effective Employees'!H18,CHAR(10)),"")</f>
        <v/>
      </c>
    </row>
    <row r="17" spans="8:34" ht="33.75" hidden="1">
      <c r="H17" s="9" t="str">
        <f>IF('Client Info'!D70="Yes",CONCATENATE("Site Name: ",'Effective Employees'!C31,"   -   ",'Client Info'!C70,CHAR(10),'Effective Employees'!F31,"/",'Effective Employees'!D31," - Eff Employees / Head Count"," - Justification: ",'Effective Employees'!H31,CHAR(10),"Total Site Increase/Reduction: ",'Manual Adjustments'!U45*100,"%",CHAR(10)),"")</f>
        <v/>
      </c>
      <c r="I17" s="9" t="str">
        <f>IF('Client Info'!E70="Yes",CONCATENATE("Site Name: ",'Effective Employees'!C32,"   -   ",'Client Info'!C70,CHAR(10),'Effective Employees'!F32,"/",'Effective Employees'!D32," - Eff Employees / Head Count"," - Justification: ",'Effective Employees'!H32,CHAR(10),"Total Site Increase/Reduction: ",'Manual Adjustments'!U46*100,"%",CHAR(10)),"")</f>
        <v/>
      </c>
      <c r="J17" s="9" t="str">
        <f>IF('Client Info'!F70="Yes",CONCATENATE("Site Name: ",'Effective Employees'!C33,"   -   ",'Client Info'!C70,CHAR(10),'Effective Employees'!F33,"/",'Effective Employees'!D33," - Eff Employees / Head Count"," - Justification: ",'Effective Employees'!H33,CHAR(10),"Total Site Increase/Reduction: ",'Manual Adjustments'!U47*100,"%",CHAR(10)),"")</f>
        <v/>
      </c>
      <c r="T17" s="9" t="str">
        <f>CONCATENATE('Adjustment Factors'!B118,CHAR(10))</f>
        <v xml:space="preserve">
</v>
      </c>
      <c r="AF17" s="9" t="str">
        <f>IF('Client Info'!D68="Yes",CONCATENATE("Site Name:   ",'Effective Employees'!C19,CHAR(10),'Effective Employees'!F19,"/",'Effective Employees'!D19," - Total Eff Employee / Head Count"," - Justification: ",'Effective Employees'!H19,CHAR(10)),"")</f>
        <v/>
      </c>
    </row>
    <row r="18" spans="8:34" ht="33.75" hidden="1">
      <c r="H18" s="9" t="str">
        <f>IF('Client Info'!D71="Yes",CONCATENATE("Site Name: ",'Effective Employees'!C34,"   -   ",'Client Info'!C71,CHAR(10),'Effective Employees'!F34,"/",'Effective Employees'!D34," - Eff Employees / Head Count"," - Justification: ",'Effective Employees'!H34,CHAR(10),"Total Site Increase/Reduction: ",'Manual Adjustments'!U48*100,"%",CHAR(10)),"")</f>
        <v/>
      </c>
      <c r="I18" s="9" t="str">
        <f>IF('Client Info'!E71="Yes",CONCATENATE("Site Name: ",'Effective Employees'!C35,"   -   ",'Client Info'!C71,CHAR(10),'Effective Employees'!F35,"/",'Effective Employees'!D35," - Eff Employees / Head Count"," - Justification: ",'Effective Employees'!H35,CHAR(10),"Total Site Increase/Reduction: ",'Manual Adjustments'!U49*100,"%",CHAR(10)),"")</f>
        <v/>
      </c>
      <c r="J18" s="9" t="str">
        <f>IF('Client Info'!F71="Yes",CONCATENATE("Site Name: ",'Effective Employees'!C36,"   -   ",'Client Info'!C71,CHAR(10),'Effective Employees'!F36,"/",'Effective Employees'!D36," - Eff Employees / Head Count"," - Justification: ",'Effective Employees'!H36,CHAR(10),"Total Site Increase/Reduction: ",'Manual Adjustments'!U50*100,"%",CHAR(10)),"")</f>
        <v/>
      </c>
      <c r="T18" s="9" t="str">
        <f>CONCATENATE('Adjustment Factors'!B119,CHAR(10))</f>
        <v xml:space="preserve">
</v>
      </c>
      <c r="AF18" s="9" t="str">
        <f>IF('Client Info'!E68="Yes",CONCATENATE('Effective Employees'!C20,CHAR(10),'Effective Employees'!F20,"/",'Effective Employees'!D20," - Total Eff Employee / Head Count"," - Justification: ",'Effective Employees'!H20,CHAR(10)),"")</f>
        <v/>
      </c>
    </row>
    <row r="19" spans="8:34" ht="33.75" hidden="1">
      <c r="H19" s="9" t="str">
        <f>IF('Client Info'!D72="Yes",CONCATENATE("Site Name: ",'Effective Employees'!C37,"   -   ",'Client Info'!C72,CHAR(10),'Effective Employees'!F37,"/",'Effective Employees'!D37," - Eff Employees / Head Count"," - Justification: ",'Effective Employees'!H37,CHAR(10),"Total Site Increase/Reduction: ",'Manual Adjustments'!U51*100,"%",CHAR(10)),"")</f>
        <v/>
      </c>
      <c r="I19" s="9" t="str">
        <f>IF('Client Info'!E72="Yes",CONCATENATE("Site Name: ",'Effective Employees'!C38,"   -   ",'Client Info'!C72,CHAR(10),'Effective Employees'!F38,"/",'Effective Employees'!D38," - Eff Employees / Head Count"," - Justification: ",'Effective Employees'!H38,CHAR(10),"Total Site Increase/Reduction: ",'Manual Adjustments'!U52*100,"%",CHAR(10)),"")</f>
        <v/>
      </c>
      <c r="J19" s="9" t="str">
        <f>IF('Client Info'!F72="Yes",CONCATENATE("Site Name: ",'Effective Employees'!C39,"   -   ",'Client Info'!C72,CHAR(10),'Effective Employees'!F39,"/",'Effective Employees'!D39," - Eff Employees / Head Count"," - Justification: ",'Effective Employees'!H39,CHAR(10),"Total Site Increase/Reduction: ",'Manual Adjustments'!U53*100,"%",CHAR(10)),"")</f>
        <v/>
      </c>
      <c r="T19" s="9" t="str">
        <f>CONCATENATE('Adjustment Factors'!B120,CHAR(10))</f>
        <v xml:space="preserve">
</v>
      </c>
      <c r="AF19" s="9" t="str">
        <f>IF('Client Info'!F68="Yes",CONCATENATE('Effective Employees'!C21,CHAR(10),'Effective Employees'!F21,"/",'Effective Employees'!D21," - Total Eff Employee / Head Count"," - Justification: ",'Effective Employees'!H21,CHAR(10)),"")</f>
        <v/>
      </c>
    </row>
    <row r="20" spans="8:34" ht="33.75" hidden="1">
      <c r="H20" s="9" t="str">
        <f>IF('Client Info'!D73="Yes",CONCATENATE("Site Name: ",'Effective Employees'!C40,"   -   ",'Client Info'!C73,CHAR(10),'Effective Employees'!F40,"/",'Effective Employees'!D40," - Eff Employees / Head Count"," - Justification: ",'Effective Employees'!H40,CHAR(10),"Total Site Increase/Reduction: ",'Manual Adjustments'!U54*100,"%",CHAR(10)),"")</f>
        <v/>
      </c>
      <c r="I20" s="9" t="str">
        <f>IF('Client Info'!E73="Yes",CONCATENATE("Site Name: ",'Effective Employees'!C41,"   -   ",'Client Info'!C73,CHAR(10),'Effective Employees'!F41,"/",'Effective Employees'!D41," - Eff Employees / Head Count"," - Justification: ",'Effective Employees'!H41,CHAR(10),"Total Site Increase/Reduction: ",'Manual Adjustments'!U55*100,"%",CHAR(10)),"")</f>
        <v/>
      </c>
      <c r="J20" s="9" t="str">
        <f>IF('Client Info'!F73="Yes",CONCATENATE("Site Name: ",'Effective Employees'!C42,"   -   ",'Client Info'!C73,CHAR(10),'Effective Employees'!F42,"/",'Effective Employees'!D42," - Eff Employees / Head Count"," - Justification: ",'Effective Employees'!H42,CHAR(10),"Total Site Increase/Reduction: ",'Manual Adjustments'!U56*100,"%",CHAR(10)),"")</f>
        <v/>
      </c>
      <c r="T20" s="9" t="str">
        <f>CONCATENATE('Adjustment Factors'!B121,CHAR(10))</f>
        <v xml:space="preserve">
</v>
      </c>
      <c r="AF20" s="9" t="str">
        <f>IF('Client Info'!D71="Yes",CONCATENATE("Site Name:   ",'Effective Employees'!C22,CHAR(10),'Effective Employees'!F22,"/",'Effective Employees'!D22," - Total Eff Employee / Head Count"," - Justification: ",'Effective Employees'!H22,CHAR(10)),"")</f>
        <v/>
      </c>
    </row>
    <row r="21" spans="8:34" ht="33.75" hidden="1">
      <c r="H21" s="9" t="str">
        <f>IF('Client Info'!D74="Yes",CONCATENATE("Site Name: ",'Effective Employees'!C43,"   -   ",'Client Info'!C74,CHAR(10),'Effective Employees'!F43,"/",'Effective Employees'!D43," - Eff Employees / Head Count"," - Justification: ",'Effective Employees'!H43,CHAR(10),"Total Site Increase/Reduction: ",'Manual Adjustments'!U57*100,"%",CHAR(10)),"")</f>
        <v/>
      </c>
      <c r="I21" s="9" t="str">
        <f>IF('Client Info'!E74="Yes",CONCATENATE("Site Name: ",'Effective Employees'!C44,"   -   ",'Client Info'!C74,CHAR(10),'Effective Employees'!F44,"/",'Effective Employees'!D44," - Eff Employees / Head Count"," - Justification: ",'Effective Employees'!H44,CHAR(10),"Total Site Increase/Reduction: ",'Manual Adjustments'!U58*100,"%",CHAR(10)),"")</f>
        <v/>
      </c>
      <c r="J21" s="9" t="str">
        <f>IF('Client Info'!F74="Yes",CONCATENATE("Site Name: ",'Effective Employees'!C45,"   -   ",'Client Info'!C74,CHAR(10),'Effective Employees'!F45,"/",'Effective Employees'!D45," - Eff Employees / Head Count"," - Justification: ",'Effective Employees'!H45,CHAR(10),"Total Site Increase/Reduction: ",'Manual Adjustments'!U59*100,"%",CHAR(10)),"")</f>
        <v/>
      </c>
      <c r="T21" s="9" t="str">
        <f>CONCATENATE('Adjustment Factors'!B122,CHAR(10))</f>
        <v xml:space="preserve">
</v>
      </c>
      <c r="AF21" s="9" t="str">
        <f>IF('Client Info'!E71="Yes",CONCATENATE('Effective Employees'!C23,CHAR(10),'Effective Employees'!F23,"/",'Effective Employees'!D23," - Total Eff Employee / Head Count"," - Justification: ",'Effective Employees'!H23,CHAR(10)),"")</f>
        <v/>
      </c>
    </row>
    <row r="22" spans="8:34" ht="33.75" hidden="1">
      <c r="H22" s="9" t="str">
        <f>IF('Client Info'!D75="Yes",CONCATENATE("Site Name: ",'Effective Employees'!C46,"   -   ",'Client Info'!C75,CHAR(10),'Effective Employees'!F46,"/",'Effective Employees'!D46," - Eff Employees / Head Count"," - Justification: ",'Effective Employees'!H46,CHAR(10),"Total Site Increase/Reduction: ",'Manual Adjustments'!U60*100,"%",CHAR(10)),"")</f>
        <v/>
      </c>
      <c r="I22" s="9" t="str">
        <f>IF('Client Info'!E75="Yes",CONCATENATE("Site Name: ",'Effective Employees'!C47,"   -   ",'Client Info'!C75,CHAR(10),'Effective Employees'!F47,"/",'Effective Employees'!D47," - Eff Employees / Head Count"," - Justification: ",'Effective Employees'!H47,CHAR(10),"Total Site Increase/Reduction: ",'Manual Adjustments'!U61*100,"%",CHAR(10)),"")</f>
        <v/>
      </c>
      <c r="J22" s="9" t="str">
        <f>IF('Client Info'!F75="Yes",CONCATENATE("Site Name: ",'Effective Employees'!C48,"   -   ",'Client Info'!C75,CHAR(10),'Effective Employees'!F48,"/",'Effective Employees'!D48," - Eff Employees / Head Count"," - Justification: ",'Effective Employees'!H48,CHAR(10),"Total Site Increase/Reduction: ",'Manual Adjustments'!U62*100,"%",CHAR(10)),"")</f>
        <v/>
      </c>
      <c r="T22" s="9" t="str">
        <f>CONCATENATE('Adjustment Factors'!B123,CHAR(10))</f>
        <v xml:space="preserve">
</v>
      </c>
      <c r="AF22" s="9" t="str">
        <f>IF('Client Info'!F71="Yes",CONCATENATE('Effective Employees'!C24,CHAR(10),'Effective Employees'!F24,"/",'Effective Employees'!D24," - Total Eff Employee / Head Count"," - Justification: ",'Effective Employees'!H24,CHAR(10)),"")</f>
        <v/>
      </c>
    </row>
    <row r="23" spans="8:34" ht="409.5" hidden="1">
      <c r="H23" s="9" t="str">
        <f>IF('Client Info'!D76="Yes",CONCATENATE("Site Name: ",'Effective Employees'!C49,"   -   ",'Client Info'!C76,CHAR(10),'Effective Employees'!F49,"/",'Effective Employees'!D49," - Eff Employees / Head Count"," - Justification: ",'Effective Employees'!H49,CHAR(10),"Total Site Increase/Reduction: ",'Manual Adjustments'!U63*100,"%",CHAR(10)),"")</f>
        <v/>
      </c>
      <c r="I23" s="9" t="str">
        <f>IF('Client Info'!E76="Yes",CONCATENATE("Site Name: ",'Effective Employees'!C50,"   -   ",'Client Info'!C76,CHAR(10),'Effective Employees'!F50,"/",'Effective Employees'!D50," - Eff Employees / Head Count"," - Justification: ",'Effective Employees'!H50,CHAR(10),"Total Site Increase/Reduction: ",'Manual Adjustments'!U64*100,"%",CHAR(10)),"")</f>
        <v/>
      </c>
      <c r="J23" s="9" t="str">
        <f>IF('Client Info'!F76="Yes",CONCATENATE("Site Name: ",'Effective Employees'!C51,"   -   ",'Client Info'!C76,CHAR(10),'Effective Employees'!F51,"/",'Effective Employees'!D51," - Eff Employees / Head Count"," - Justification: ",'Effective Employees'!H51,CHAR(10),"Total Site Increase/Reduction: ",'Manual Adjustments'!U65*100,"%",CHAR(10)),"")</f>
        <v/>
      </c>
      <c r="T23" s="9" t="str">
        <f>CONCATENATE('Adjustment Factors'!B124,CHAR(10))</f>
        <v xml:space="preserve">
</v>
      </c>
      <c r="AF23" s="622" t="s">
        <v>481</v>
      </c>
      <c r="AH23" s="9" t="s">
        <v>482</v>
      </c>
    </row>
    <row r="24" spans="8:34" ht="33.75" hidden="1">
      <c r="H24" s="9" t="str">
        <f>IF('Client Info'!D77="Yes",CONCATENATE("Site Name: ",'Effective Employees'!C52,"   -   ",'Client Info'!C77,CHAR(10),'Effective Employees'!F52,"/",'Effective Employees'!D52," - Eff Employees / Head Count"," - Justification: ",'Effective Employees'!H52,CHAR(10),"Total Site Increase/Reduction: ",'Manual Adjustments'!U66*100,"%",CHAR(10)),"")</f>
        <v/>
      </c>
      <c r="I24" s="9" t="str">
        <f>IF('Client Info'!E77="Yes",CONCATENATE("Site Name: ",'Effective Employees'!C53,"   -   ",'Client Info'!C77,CHAR(10),'Effective Employees'!F53,"/",'Effective Employees'!D53," - Eff Employees / Head Count"," - Justification: ",'Effective Employees'!H53,CHAR(10),"Total Site Increase/Reduction: ",'Manual Adjustments'!U67*100,"%",CHAR(10)),"")</f>
        <v/>
      </c>
      <c r="J24" s="9" t="str">
        <f>IF('Client Info'!F77="Yes",CONCATENATE("Site Name: ",'Effective Employees'!C54,"   -   ",'Client Info'!C77,CHAR(10),'Effective Employees'!F54,"/",'Effective Employees'!D54," - Eff Employees / Head Count"," - Justification: ",'Effective Employees'!H54,CHAR(10),"Total Site Increase/Reduction: ",'Manual Adjustments'!U68*100,"%",CHAR(10)),"")</f>
        <v/>
      </c>
      <c r="T24" s="9" t="str">
        <f>CONCATENATE('Adjustment Factors'!B125,CHAR(10))</f>
        <v xml:space="preserve">
</v>
      </c>
    </row>
    <row r="25" spans="8:34" ht="33.75" hidden="1">
      <c r="H25" s="9" t="str">
        <f>IF('Client Info'!D78="Yes",CONCATENATE("Site Name: ",'Effective Employees'!C55,"   -   ",'Client Info'!C78,CHAR(10),'Effective Employees'!F55,"/",'Effective Employees'!D55," - Eff Employees / Head Count"," - Justification: ",'Effective Employees'!H55,CHAR(10),"Total Site Increase/Reduction: ",'Manual Adjustments'!U69*100,"%",CHAR(10)),"")</f>
        <v/>
      </c>
      <c r="I25" s="9" t="str">
        <f>IF('Client Info'!E78="Yes",CONCATENATE("Site Name: ",'Effective Employees'!C56,"   -   ",'Client Info'!C78,CHAR(10),'Effective Employees'!F56,"/",'Effective Employees'!D56," - Eff Employees / Head Count"," - Justification: ",'Effective Employees'!H56,CHAR(10),"Total Site Increase/Reduction: ",'Manual Adjustments'!U70*100,"%",CHAR(10)),"")</f>
        <v/>
      </c>
      <c r="J25" s="9" t="str">
        <f>IF('Client Info'!F78="Yes",CONCATENATE("Site Name: ",'Effective Employees'!C57,"   -   ",'Client Info'!C78,CHAR(10),'Effective Employees'!F57,"/",'Effective Employees'!D57," - Eff Employees / Head Count"," - Justification: ",'Effective Employees'!H57,CHAR(10),"Total Site Increase/Reduction: ",'Manual Adjustments'!U71*100,"%",CHAR(10)),"")</f>
        <v/>
      </c>
      <c r="T25" s="9" t="str">
        <f>CONCATENATE('Adjustment Factors'!B126,CHAR(10))</f>
        <v xml:space="preserve">
</v>
      </c>
    </row>
    <row r="26" spans="8:34" ht="33.75" hidden="1">
      <c r="H26" s="9" t="str">
        <f>IF('Client Info'!D79="Yes",CONCATENATE("Site Name: ",'Effective Employees'!C58,"   -   ",'Client Info'!C79,CHAR(10),'Effective Employees'!F58,"/",'Effective Employees'!D58," - Eff Employees / Head Count"," - Justification: ",'Effective Employees'!H58,CHAR(10),"Total Site Increase/Reduction: ",'Manual Adjustments'!U72*100,"%",CHAR(10)),"")</f>
        <v/>
      </c>
      <c r="I26" s="9" t="str">
        <f>IF('Client Info'!E79="Yes",CONCATENATE("Site Name: ",'Effective Employees'!C59,"   -   ",'Client Info'!C79,CHAR(10),'Effective Employees'!F59,"/",'Effective Employees'!D59," - Eff Employees / Head Count"," - Justification: ",'Effective Employees'!H59,CHAR(10),"Total Site Increase/Reduction: ",'Manual Adjustments'!U73*100,"%",CHAR(10)),"")</f>
        <v/>
      </c>
      <c r="J26" s="9" t="str">
        <f>IF('Client Info'!F79="Yes",CONCATENATE("Site Name: ",'Effective Employees'!C60,"   -   ",'Client Info'!C79,CHAR(10),'Effective Employees'!F60,"/",'Effective Employees'!D60," - Eff Employees / Head Count"," - Justification: ",'Effective Employees'!H60,CHAR(10),"Total Site Increase/Reduction: ",'Manual Adjustments'!U74*100,"%",CHAR(10)),"")</f>
        <v/>
      </c>
      <c r="T26" s="9" t="str">
        <f>CONCATENATE('Adjustment Factors'!B127,CHAR(10))</f>
        <v xml:space="preserve">
</v>
      </c>
    </row>
    <row r="27" spans="8:34" ht="33.75" hidden="1">
      <c r="H27" s="9" t="str">
        <f>IF('Client Info'!D80="Yes",CONCATENATE("Site Name: ",'Effective Employees'!C61,"   -   ",'Client Info'!C80,CHAR(10),'Effective Employees'!F61,"/",'Effective Employees'!D61," - Eff Employees / Head Count"," - Justification: ",'Effective Employees'!H61,CHAR(10),"Total Site Increase/Reduction: ",'Manual Adjustments'!U75*100,"%",CHAR(10)),"")</f>
        <v/>
      </c>
      <c r="I27" s="9" t="str">
        <f>IF('Client Info'!E80="Yes",CONCATENATE("Site Name: ",'Effective Employees'!C62,"   -   ",'Client Info'!C80,CHAR(10),'Effective Employees'!F62,"/",'Effective Employees'!D62," - Eff Employees / Head Count"," - Justification: ",'Effective Employees'!H62,CHAR(10),"Total Site Increase/Reduction: ",'Manual Adjustments'!U76*100,"%",CHAR(10)),"")</f>
        <v/>
      </c>
      <c r="J27" s="9" t="str">
        <f>IF('Client Info'!F80="Yes",CONCATENATE("Site Name: ",'Effective Employees'!C63,"   -   ",'Client Info'!C80,CHAR(10),'Effective Employees'!F63,"/",'Effective Employees'!D63," - Eff Employees / Head Count"," - Justification: ",'Effective Employees'!H63,CHAR(10),"Total Site Increase/Reduction: ",'Manual Adjustments'!U77*100,"%",CHAR(10)),"")</f>
        <v/>
      </c>
      <c r="T27" s="9" t="str">
        <f>CONCATENATE('Adjustment Factors'!B128,CHAR(10))</f>
        <v xml:space="preserve">
</v>
      </c>
    </row>
    <row r="28" spans="8:34" ht="33.75" hidden="1">
      <c r="H28" s="9" t="str">
        <f>IF('Client Info'!D81="Yes",CONCATENATE("Site Name: ",'Effective Employees'!C64,"   -   ",'Client Info'!C81,CHAR(10),'Effective Employees'!F64,"/",'Effective Employees'!D64," - Eff Employees / Head Count"," - Justification: ",'Effective Employees'!H64,CHAR(10),"Total Site Increase/Reduction: ",'Manual Adjustments'!U78*100,"%",CHAR(10)),"")</f>
        <v/>
      </c>
      <c r="I28" s="9" t="str">
        <f>IF('Client Info'!E81="Yes",CONCATENATE("Site Name: ",'Effective Employees'!C65,"   -   ",'Client Info'!C81,CHAR(10),'Effective Employees'!F65,"/",'Effective Employees'!D65," - Eff Employees / Head Count"," - Justification: ",'Effective Employees'!H65,CHAR(10),"Total Site Increase/Reduction: ",'Manual Adjustments'!U79*100,"%",CHAR(10)),"")</f>
        <v/>
      </c>
      <c r="J28" s="9" t="str">
        <f>IF('Client Info'!F81="Yes",CONCATENATE("Site Name: ",'Effective Employees'!C66,"   -   ",'Client Info'!C81,CHAR(10),'Effective Employees'!F66,"/",'Effective Employees'!D66," - Eff Employees / Head Count"," - Justification: ",'Effective Employees'!H66,CHAR(10),"Total Site Increase/Reduction: ",'Manual Adjustments'!U80*100,"%",CHAR(10)),"")</f>
        <v/>
      </c>
      <c r="T28" s="9" t="str">
        <f>CONCATENATE('Adjustment Factors'!B129,CHAR(10))</f>
        <v xml:space="preserve">
</v>
      </c>
    </row>
    <row r="29" spans="8:34" ht="33.75" hidden="1">
      <c r="H29" s="9" t="str">
        <f>IF('Client Info'!D82="Yes",CONCATENATE("Site Name: ",'Effective Employees'!C67,"   -   ",'Client Info'!C82,CHAR(10),'Effective Employees'!F67,"/",'Effective Employees'!D67," - Eff Employees / Head Count"," - Justification: ",'Effective Employees'!H67,CHAR(10),"Total Site Increase/Reduction: ",'Manual Adjustments'!U81*100,"%",CHAR(10)),"")</f>
        <v/>
      </c>
      <c r="I29" s="9" t="str">
        <f>IF('Client Info'!E82="Yes",CONCATENATE("Site Name: ",'Effective Employees'!C68,"   -   ",'Client Info'!C82,CHAR(10),'Effective Employees'!F68,"/",'Effective Employees'!D68," - Eff Employees / Head Count"," - Justification: ",'Effective Employees'!H68,CHAR(10),"Total Site Increase/Reduction: ",'Manual Adjustments'!U82*100,"%",CHAR(10)),"")</f>
        <v/>
      </c>
      <c r="J29" s="9" t="str">
        <f>IF('Client Info'!F82="Yes",CONCATENATE("Site Name: ",'Effective Employees'!C69,"   -   ",'Client Info'!C82,CHAR(10),'Effective Employees'!F69,"/",'Effective Employees'!D69," - Eff Employees / Head Count"," - Justification: ",'Effective Employees'!H69,CHAR(10),"Total Site Increase/Reduction: ",'Manual Adjustments'!U83*100,"%",CHAR(10)),"")</f>
        <v/>
      </c>
      <c r="T29" s="9" t="str">
        <f>CONCATENATE('Adjustment Factors'!B130,CHAR(10))</f>
        <v xml:space="preserve">
</v>
      </c>
    </row>
    <row r="30" spans="8:34" ht="33.75" hidden="1">
      <c r="H30" s="9" t="str">
        <f>IF('Client Info'!D83="Yes",CONCATENATE("Site Name: ",'Effective Employees'!C70,"   -   ",'Client Info'!C83,CHAR(10),'Effective Employees'!F70,"/",'Effective Employees'!D70," - Eff Employees / Head Count"," - Justification: ",'Effective Employees'!H70,CHAR(10),"Total Site Increase/Reduction: ",'Manual Adjustments'!U84*100,"%",CHAR(10)),"")</f>
        <v/>
      </c>
      <c r="I30" s="9" t="str">
        <f>IF('Client Info'!E83="Yes",CONCATENATE("Site Name: ",'Effective Employees'!C71,"   -   ",'Client Info'!C83,CHAR(10),'Effective Employees'!F71,"/",'Effective Employees'!D71," - Eff Employees / Head Count"," - Justification: ",'Effective Employees'!H71,CHAR(10),"Total Site Increase/Reduction: ",'Manual Adjustments'!U85*100,"%",CHAR(10)),"")</f>
        <v/>
      </c>
      <c r="J30" s="9" t="str">
        <f>IF('Client Info'!F83="Yes",CONCATENATE("Site Name: ",'Effective Employees'!C72,"   -   ",'Client Info'!C83,CHAR(10),'Effective Employees'!F72,"/",'Effective Employees'!D72," - Eff Employees / Head Count"," - Justification: ",'Effective Employees'!H72,CHAR(10),"Total Site Increase/Reduction: ",'Manual Adjustments'!U86*100,"%",CHAR(10)),"")</f>
        <v/>
      </c>
      <c r="T30" s="9" t="str">
        <f>CONCATENATE('Adjustment Factors'!B131,CHAR(10))</f>
        <v xml:space="preserve">
</v>
      </c>
    </row>
    <row r="31" spans="8:34" ht="33.75" hidden="1">
      <c r="H31" s="9" t="str">
        <f>IF('Client Info'!D84="Yes",CONCATENATE("Site Name: ",'Effective Employees'!C73,"   -   ",'Client Info'!C84,CHAR(10),'Effective Employees'!F73,"/",'Effective Employees'!D73," - Eff Employees / Head Count"," - Justification: ",'Effective Employees'!H73,CHAR(10),"Total Site Increase/Reduction: ",'Manual Adjustments'!U87*100,"%",CHAR(10)),"")</f>
        <v/>
      </c>
      <c r="I31" s="9" t="str">
        <f>IF('Client Info'!E84="Yes",CONCATENATE("Site Name: ",'Effective Employees'!C74,"   -   ",'Client Info'!C84,CHAR(10),'Effective Employees'!F74,"/",'Effective Employees'!D74," - Eff Employees / Head Count"," - Justification: ",'Effective Employees'!H74,CHAR(10),"Total Site Increase/Reduction: ",'Manual Adjustments'!U88*100,"%",CHAR(10)),"")</f>
        <v/>
      </c>
      <c r="J31" s="9" t="str">
        <f>IF('Client Info'!F84="Yes",CONCATENATE("Site Name: ",'Effective Employees'!C75,"   -   ",'Client Info'!C84,CHAR(10),'Effective Employees'!F75,"/",'Effective Employees'!D75," - Eff Employees / Head Count"," - Justification: ",'Effective Employees'!H75,CHAR(10),"Total Site Increase/Reduction: ",'Manual Adjustments'!U89*100,"%",CHAR(10)),"")</f>
        <v/>
      </c>
      <c r="T31" s="9" t="str">
        <f>CONCATENATE('Adjustment Factors'!B132,CHAR(10))</f>
        <v xml:space="preserve">
</v>
      </c>
    </row>
    <row r="32" spans="8:34" ht="33.75" hidden="1">
      <c r="H32" s="9" t="str">
        <f>IF('Client Info'!D85="Yes",CONCATENATE("Site Name: ",'Effective Employees'!C76,"   -   ",'Client Info'!C85,CHAR(10),'Effective Employees'!F76,"/",'Effective Employees'!D76," - Eff Employees / Head Count"," - Justification: ",'Effective Employees'!H76,CHAR(10),"Total Site Increase/Reduction: ",'Manual Adjustments'!U90*100,"%",CHAR(10)),"")</f>
        <v/>
      </c>
      <c r="I32" s="9" t="str">
        <f>IF('Client Info'!E85="Yes",CONCATENATE("Site Name: ",'Effective Employees'!C77,"   -   ",'Client Info'!C85,CHAR(10),'Effective Employees'!F77,"/",'Effective Employees'!D77," - Eff Employees / Head Count"," - Justification: ",'Effective Employees'!H77,CHAR(10),"Total Site Increase/Reduction: ",'Manual Adjustments'!U91*100,"%",CHAR(10)),"")</f>
        <v/>
      </c>
      <c r="J32" s="9" t="str">
        <f>IF('Client Info'!F85="Yes",CONCATENATE("Site Name: ",'Effective Employees'!C78,"   -   ",'Client Info'!C85,CHAR(10),'Effective Employees'!F78,"/",'Effective Employees'!D78," - Eff Employees / Head Count"," - Justification: ",'Effective Employees'!H78,CHAR(10),"Total Site Increase/Reduction: ",'Manual Adjustments'!U92*100,"%",CHAR(10)),"")</f>
        <v/>
      </c>
      <c r="T32" s="9" t="str">
        <f>CONCATENATE('Adjustment Factors'!B133,CHAR(10))</f>
        <v xml:space="preserve">
</v>
      </c>
    </row>
    <row r="33" spans="8:20" ht="33.75" hidden="1">
      <c r="H33" s="9" t="str">
        <f>IF('Client Info'!D86="Yes",CONCATENATE("Site Name: ",'Effective Employees'!C79,"   -   ",'Client Info'!C86,CHAR(10),'Effective Employees'!F79,"/",'Effective Employees'!D79," - Eff Employees / Head Count"," - Justification: ",'Effective Employees'!H79,CHAR(10),"Total Site Increase/Reduction: ",'Manual Adjustments'!U93*100,"%",CHAR(10)),"")</f>
        <v/>
      </c>
      <c r="I33" s="9" t="str">
        <f>IF('Client Info'!E86="Yes",CONCATENATE("Site Name: ",'Effective Employees'!C80,"   -   ",'Client Info'!C86,CHAR(10),'Effective Employees'!F80,"/",'Effective Employees'!D80," - Eff Employees / Head Count"," - Justification: ",'Effective Employees'!H80,CHAR(10),"Total Site Increase/Reduction: ",'Manual Adjustments'!U94*100,"%",CHAR(10)),"")</f>
        <v/>
      </c>
      <c r="J33" s="9" t="str">
        <f>IF('Client Info'!F86="Yes",CONCATENATE("Site Name: ",'Effective Employees'!C81,"   -   ",'Client Info'!C86,CHAR(10),'Effective Employees'!F81,"/",'Effective Employees'!D81," - Eff Employees / Head Count"," - Justification: ",'Effective Employees'!H81,CHAR(10),"Total Site Increase/Reduction: ",'Manual Adjustments'!U95*100,"%",CHAR(10)),"")</f>
        <v/>
      </c>
      <c r="T33" s="9" t="str">
        <f>CONCATENATE('Adjustment Factors'!B134,CHAR(10))</f>
        <v xml:space="preserve">
</v>
      </c>
    </row>
    <row r="34" spans="8:20" ht="33.75" hidden="1">
      <c r="H34" s="9" t="str">
        <f>IF('Client Info'!D87="Yes",CONCATENATE("Site Name: ",'Effective Employees'!C82,"   -   ",'Client Info'!C87,CHAR(10),'Effective Employees'!F82,"/",'Effective Employees'!D82," - Eff Employees / Head Count"," - Justification: ",'Effective Employees'!H82,CHAR(10),"Total Site Increase/Reduction: ",'Manual Adjustments'!U96*100,"%",CHAR(10)),"")</f>
        <v/>
      </c>
      <c r="I34" s="9" t="str">
        <f>IF('Client Info'!E87="Yes",CONCATENATE("Site Name: ",'Effective Employees'!C83,"   -   ",'Client Info'!C87,CHAR(10),'Effective Employees'!F83,"/",'Effective Employees'!D83," - Eff Employees / Head Count"," - Justification: ",'Effective Employees'!H83,CHAR(10),"Total Site Increase/Reduction: ",'Manual Adjustments'!U97*100,"%",CHAR(10)),"")</f>
        <v/>
      </c>
      <c r="J34" s="9" t="str">
        <f>IF('Client Info'!F87="Yes",CONCATENATE("Site Name: ",'Effective Employees'!C84,"   -   ",'Client Info'!C87,CHAR(10),'Effective Employees'!F84,"/",'Effective Employees'!D84," - Eff Employees / Head Count"," - Justification: ",'Effective Employees'!H84,CHAR(10),"Total Site Increase/Reduction: ",'Manual Adjustments'!U98*100,"%",CHAR(10)),"")</f>
        <v/>
      </c>
      <c r="T34" s="9" t="str">
        <f>CONCATENATE('Adjustment Factors'!B135,CHAR(10))</f>
        <v xml:space="preserve">
</v>
      </c>
    </row>
    <row r="35" spans="8:20" ht="33.75" hidden="1">
      <c r="H35" s="9" t="str">
        <f>IF('Client Info'!D88="Yes",CONCATENATE("Site Name: ",'Effective Employees'!C85,"   -   ",'Client Info'!C88,CHAR(10),'Effective Employees'!F85,"/",'Effective Employees'!D85," - Eff Employees / Head Count"," - Justification: ",'Effective Employees'!H85,CHAR(10),"Total Site Increase/Reduction: ",'Manual Adjustments'!U99*100,"%",CHAR(10)),"")</f>
        <v/>
      </c>
      <c r="I35" s="9" t="str">
        <f>IF('Client Info'!E88="Yes",CONCATENATE("Site Name: ",'Effective Employees'!C86,"   -   ",'Client Info'!C88,CHAR(10),'Effective Employees'!F86,"/",'Effective Employees'!D86," - Eff Employees / Head Count"," - Justification: ",'Effective Employees'!H86,CHAR(10),"Total Site Increase/Reduction: ",'Manual Adjustments'!U100*100,"%",CHAR(10)),"")</f>
        <v/>
      </c>
      <c r="J35" s="9" t="str">
        <f>IF('Client Info'!F88="Yes",CONCATENATE("Site Name: ",'Effective Employees'!C87,"   -   ",'Client Info'!C88,CHAR(10),'Effective Employees'!F87,"/",'Effective Employees'!D87," - Eff Employees / Head Count"," - Justification: ",'Effective Employees'!H87,CHAR(10),"Total Site Increase/Reduction: ",'Manual Adjustments'!U101*100,"%",CHAR(10)),"")</f>
        <v/>
      </c>
      <c r="T35" s="9" t="str">
        <f>CONCATENATE('Adjustment Factors'!B136,CHAR(10))</f>
        <v xml:space="preserve">
</v>
      </c>
    </row>
    <row r="36" spans="8:20" ht="33.75" hidden="1">
      <c r="H36" s="9" t="str">
        <f>IF('Client Info'!D89="Yes",CONCATENATE("Site Name: ",'Effective Employees'!C88,"   -   ",'Client Info'!C89,CHAR(10),'Effective Employees'!F88,"/",'Effective Employees'!D88," - Eff Employees / Head Count"," - Justification: ",'Effective Employees'!H88,CHAR(10),"Total Site Increase/Reduction: ",'Manual Adjustments'!U102*100,"%",CHAR(10)),"")</f>
        <v/>
      </c>
      <c r="I36" s="9" t="str">
        <f>IF('Client Info'!E89="Yes",CONCATENATE("Site Name: ",'Effective Employees'!C89,"   -   ",'Client Info'!C89,CHAR(10),'Effective Employees'!F89,"/",'Effective Employees'!D89," - Eff Employees / Head Count"," - Justification: ",'Effective Employees'!H89,CHAR(10),"Total Site Increase/Reduction: ",'Manual Adjustments'!U103*100,"%",CHAR(10)),"")</f>
        <v/>
      </c>
      <c r="J36" s="9" t="str">
        <f>IF('Client Info'!F89="Yes",CONCATENATE("Site Name: ",'Effective Employees'!C90,"   -   ",'Client Info'!C89,CHAR(10),'Effective Employees'!F90,"/",'Effective Employees'!D90," - Eff Employees / Head Count"," - Justification: ",'Effective Employees'!H90,CHAR(10),"Total Site Increase/Reduction: ",'Manual Adjustments'!U104*100,"%",CHAR(10)),"")</f>
        <v/>
      </c>
      <c r="T36" s="9" t="str">
        <f>CONCATENATE('Adjustment Factors'!B137,CHAR(10))</f>
        <v xml:space="preserve">
</v>
      </c>
    </row>
    <row r="37" spans="8:20" ht="33.75" hidden="1">
      <c r="H37" s="9" t="str">
        <f>IF('Client Info'!D90="Yes",CONCATENATE("Site Name: ",'Effective Employees'!C91,"   -   ",'Client Info'!C90,CHAR(10),'Effective Employees'!F91,"/",'Effective Employees'!D91," - Eff Employees / Head Count"," - Justification: ",'Effective Employees'!H91,CHAR(10),"Total Site Increase/Reduction: ",'Manual Adjustments'!U105*100,"%",CHAR(10)),"")</f>
        <v/>
      </c>
      <c r="I37" s="9" t="str">
        <f>IF('Client Info'!E90="Yes",CONCATENATE("Site Name: ",'Effective Employees'!C92,"   -   ",'Client Info'!C90,CHAR(10),'Effective Employees'!F92,"/",'Effective Employees'!D92," - Eff Employees / Head Count"," - Justification: ",'Effective Employees'!H92,CHAR(10),"Total Site Increase/Reduction: ",'Manual Adjustments'!U106*100,"%",CHAR(10)),"")</f>
        <v/>
      </c>
      <c r="J37" s="9" t="str">
        <f>IF('Client Info'!F90="Yes",CONCATENATE("Site Name: ",'Effective Employees'!C93,"   -   ",'Client Info'!C90,CHAR(10),'Effective Employees'!F93,"/",'Effective Employees'!D93," - Eff Employees / Head Count"," - Justification: ",'Effective Employees'!H93,CHAR(10),"Total Site Increase/Reduction: ",'Manual Adjustments'!U107*100,"%",CHAR(10)),"")</f>
        <v/>
      </c>
      <c r="T37" s="9" t="str">
        <f>CONCATENATE('Adjustment Factors'!B138,CHAR(10))</f>
        <v xml:space="preserve">
</v>
      </c>
    </row>
    <row r="38" spans="8:20" ht="33.75" hidden="1">
      <c r="H38" s="9" t="str">
        <f>IF('Client Info'!D91="Yes",CONCATENATE("Site Name: ",'Effective Employees'!C94,"   -   ",'Client Info'!C91,CHAR(10),'Effective Employees'!F94,"/",'Effective Employees'!D94," - Eff Employees / Head Count"," - Justification: ",'Effective Employees'!H94,CHAR(10),"Total Site Increase/Reduction: ",'Manual Adjustments'!U108*100,"%",CHAR(10)),"")</f>
        <v/>
      </c>
      <c r="I38" s="9" t="str">
        <f>IF('Client Info'!E91="Yes",CONCATENATE("Site Name: ",'Effective Employees'!C95,"   -   ",'Client Info'!C91,CHAR(10),'Effective Employees'!F95,"/",'Effective Employees'!D95," - Eff Employees / Head Count"," - Justification: ",'Effective Employees'!H95,CHAR(10),"Total Site Increase/Reduction: ",'Manual Adjustments'!U109*100,"%",CHAR(10)),"")</f>
        <v/>
      </c>
      <c r="J38" s="9" t="str">
        <f>IF('Client Info'!F91="Yes",CONCATENATE("Site Name: ",'Effective Employees'!C96,"   -   ",'Client Info'!C91,CHAR(10),'Effective Employees'!F96,"/",'Effective Employees'!D96," - Eff Employees / Head Count"," - Justification: ",'Effective Employees'!H96,CHAR(10),"Total Site Increase/Reduction: ",'Manual Adjustments'!U110*100,"%",CHAR(10)),"")</f>
        <v/>
      </c>
      <c r="T38" s="9" t="str">
        <f>CONCATENATE('Adjustment Factors'!B139,CHAR(10))</f>
        <v xml:space="preserve">
</v>
      </c>
    </row>
    <row r="39" spans="8:20" ht="33.75" hidden="1">
      <c r="H39" s="9" t="str">
        <f>IF('Client Info'!D92="Yes",CONCATENATE("Site Name: ",'Effective Employees'!C97,"   -   ",'Client Info'!C92,CHAR(10),'Effective Employees'!F97,"/",'Effective Employees'!D97," - Eff Employees / Head Count"," - Justification: ",'Effective Employees'!H97,CHAR(10),"Total Site Increase/Reduction: ",'Manual Adjustments'!U111*100,"%",CHAR(10)),"")</f>
        <v/>
      </c>
      <c r="I39" s="9" t="str">
        <f>IF('Client Info'!E92="Yes",CONCATENATE("Site Name: ",'Effective Employees'!C98,"   -   ",'Client Info'!C92,CHAR(10),'Effective Employees'!F98,"/",'Effective Employees'!D98," - Eff Employees / Head Count"," - Justification: ",'Effective Employees'!H98,CHAR(10),"Total Site Increase/Reduction: ",'Manual Adjustments'!U112*100,"%",CHAR(10)),"")</f>
        <v/>
      </c>
      <c r="J39" s="9" t="str">
        <f>IF('Client Info'!F92="Yes",CONCATENATE("Site Name: ",'Effective Employees'!C99,"   -   ",'Client Info'!C92,CHAR(10),'Effective Employees'!F99,"/",'Effective Employees'!D99," - Eff Employees / Head Count"," - Justification: ",'Effective Employees'!H99,CHAR(10),"Total Site Increase/Reduction: ",'Manual Adjustments'!U113*100,"%",CHAR(10)),"")</f>
        <v/>
      </c>
      <c r="T39" s="9" t="str">
        <f>CONCATENATE('Adjustment Factors'!B140,CHAR(10))</f>
        <v xml:space="preserve">
</v>
      </c>
    </row>
    <row r="40" spans="8:20" ht="33.75" hidden="1">
      <c r="H40" s="9" t="str">
        <f>IF('Client Info'!D93="Yes",CONCATENATE("Site Name: ",'Effective Employees'!C100,"   -   ",'Client Info'!C93,CHAR(10),'Effective Employees'!F100,"/",'Effective Employees'!D100," - Eff Employees / Head Count"," - Justification: ",'Effective Employees'!H100,CHAR(10),"Total Site Increase/Reduction: ",'Manual Adjustments'!U114*100,"%",CHAR(10)),"")</f>
        <v/>
      </c>
      <c r="I40" s="9" t="str">
        <f>IF('Client Info'!E93="Yes",CONCATENATE("Site Name: ",'Effective Employees'!C101,"   -   ",'Client Info'!C93,CHAR(10),'Effective Employees'!F101,"/",'Effective Employees'!D101," - Eff Employees / Head Count"," - Justification: ",'Effective Employees'!H101,CHAR(10),"Total Site Increase/Reduction: ",'Manual Adjustments'!U115*100,"%",CHAR(10)),"")</f>
        <v/>
      </c>
      <c r="J40" s="9" t="str">
        <f>IF('Client Info'!F93="Yes",CONCATENATE("Site Name: ",'Effective Employees'!C102,"   -   ",'Client Info'!C93,CHAR(10),'Effective Employees'!F102,"/",'Effective Employees'!D102," - Eff Employees / Head Count"," - Justification: ",'Effective Employees'!H102,CHAR(10),"Total Site Increase/Reduction: ",'Manual Adjustments'!U116*100,"%",CHAR(10)),"")</f>
        <v/>
      </c>
      <c r="T40" s="9" t="str">
        <f>CONCATENATE('Adjustment Factors'!B141,CHAR(10))</f>
        <v xml:space="preserve">
</v>
      </c>
    </row>
    <row r="41" spans="8:20" ht="33.75" hidden="1">
      <c r="H41" s="9" t="str">
        <f>IF('Client Info'!D94="Yes",CONCATENATE("Site Name: ",'Effective Employees'!C103,"   -   ",'Client Info'!C94,CHAR(10),'Effective Employees'!F103,"/",'Effective Employees'!D103," - Eff Employees / Head Count"," - Justification: ",'Effective Employees'!H103,CHAR(10),"Total Site Increase/Reduction: ",'Manual Adjustments'!U117*100,"%",CHAR(10)),"")</f>
        <v/>
      </c>
      <c r="I41" s="9" t="str">
        <f>IF('Client Info'!E94="Yes",CONCATENATE("Site Name: ",'Effective Employees'!C104,"   -   ",'Client Info'!C94,CHAR(10),'Effective Employees'!F104,"/",'Effective Employees'!D104," - Eff Employees / Head Count"," - Justification: ",'Effective Employees'!H104,CHAR(10),"Total Site Increase/Reduction: ",'Manual Adjustments'!U118*100,"%",CHAR(10)),"")</f>
        <v/>
      </c>
      <c r="J41" s="9" t="str">
        <f>IF('Client Info'!F94="Yes",CONCATENATE("Site Name: ",'Effective Employees'!C105,"   -   ",'Client Info'!C94,CHAR(10),'Effective Employees'!F105,"/",'Effective Employees'!D105," - Eff Employees / Head Count"," - Justification: ",'Effective Employees'!H105,CHAR(10),"Total Site Increase/Reduction: ",'Manual Adjustments'!U119*100,"%",CHAR(10)),"")</f>
        <v/>
      </c>
      <c r="T41" s="9" t="str">
        <f>CONCATENATE('Adjustment Factors'!B142,CHAR(10))</f>
        <v xml:space="preserve">
</v>
      </c>
    </row>
    <row r="42" spans="8:20" ht="33.75" hidden="1">
      <c r="H42" s="9" t="str">
        <f>IF('Client Info'!D95="Yes",CONCATENATE("Site Name: ",'Effective Employees'!C106,"   -   ",'Client Info'!C95,CHAR(10),'Effective Employees'!F106,"/",'Effective Employees'!D106," - Eff Employees / Head Count"," - Justification: ",'Effective Employees'!H106,CHAR(10),"Total Site Increase/Reduction: ",'Manual Adjustments'!U120*100,"%",CHAR(10)),"")</f>
        <v/>
      </c>
      <c r="I42" s="9" t="str">
        <f>IF('Client Info'!E95="Yes",CONCATENATE("Site Name: ",'Effective Employees'!C107,"   -   ",'Client Info'!C95,CHAR(10),'Effective Employees'!F107,"/",'Effective Employees'!D107," - Eff Employees / Head Count"," - Justification: ",'Effective Employees'!H107,CHAR(10),"Total Site Increase/Reduction: ",'Manual Adjustments'!U121*100,"%",CHAR(10)),"")</f>
        <v/>
      </c>
      <c r="J42" s="9" t="str">
        <f>IF('Client Info'!F95="Yes",CONCATENATE("Site Name: ",'Effective Employees'!C108,"   -   ",'Client Info'!C95,CHAR(10),'Effective Employees'!F108,"/",'Effective Employees'!D108," - Eff Employees / Head Count"," - Justification: ",'Effective Employees'!H108,CHAR(10),"Total Site Increase/Reduction: ",'Manual Adjustments'!U122*100,"%",CHAR(10)),"")</f>
        <v/>
      </c>
      <c r="T42" s="9" t="str">
        <f>CONCATENATE('Adjustment Factors'!B143,CHAR(10))</f>
        <v xml:space="preserve">
</v>
      </c>
    </row>
    <row r="43" spans="8:20" ht="33.75" hidden="1">
      <c r="H43" s="9" t="str">
        <f>IF('Client Info'!D96="Yes",CONCATENATE("Site Name: ",'Effective Employees'!C109,"   -   ",'Client Info'!C96,CHAR(10),'Effective Employees'!F109,"/",'Effective Employees'!D109," - Eff Employees / Head Count"," - Justification: ",'Effective Employees'!H109,CHAR(10),"Total Site Increase/Reduction: ",'Manual Adjustments'!U123*100,"%",CHAR(10)),"")</f>
        <v/>
      </c>
      <c r="I43" s="9" t="str">
        <f>IF('Client Info'!E96="Yes",CONCATENATE("Site Name: ",'Effective Employees'!C110,"   -   ",'Client Info'!C96,CHAR(10),'Effective Employees'!F110,"/",'Effective Employees'!D110," - Eff Employees / Head Count"," - Justification: ",'Effective Employees'!H110,CHAR(10),"Total Site Increase/Reduction: ",'Manual Adjustments'!U124*100,"%",CHAR(10)),"")</f>
        <v/>
      </c>
      <c r="J43" s="9" t="str">
        <f>IF('Client Info'!F96="Yes",CONCATENATE("Site Name: ",'Effective Employees'!C111,"   -   ",'Client Info'!C96,CHAR(10),'Effective Employees'!F111,"/",'Effective Employees'!D111," - Eff Employees / Head Count"," - Justification: ",'Effective Employees'!H111,CHAR(10),"Total Site Increase/Reduction: ",'Manual Adjustments'!U125*100,"%",CHAR(10)),"")</f>
        <v/>
      </c>
      <c r="T43" s="9" t="str">
        <f>CONCATENATE('Adjustment Factors'!B144,CHAR(10))</f>
        <v xml:space="preserve">
</v>
      </c>
    </row>
    <row r="44" spans="8:20" ht="33.75" hidden="1">
      <c r="H44" s="9" t="str">
        <f>IF('Client Info'!D97="Yes",CONCATENATE("Site Name: ",'Effective Employees'!C112,"   -   ",'Client Info'!C97,CHAR(10),'Effective Employees'!F112,"/",'Effective Employees'!D112," - Eff Employees / Head Count"," - Justification: ",'Effective Employees'!H112,CHAR(10),"Total Site Increase/Reduction: ",'Manual Adjustments'!U126*100,"%",CHAR(10)),"")</f>
        <v/>
      </c>
      <c r="I44" s="9" t="str">
        <f>IF('Client Info'!E97="Yes",CONCATENATE("Site Name: ",'Effective Employees'!C113,"   -   ",'Client Info'!C97,CHAR(10),'Effective Employees'!F113,"/",'Effective Employees'!D113," - Eff Employees / Head Count"," - Justification: ",'Effective Employees'!H113,CHAR(10),"Total Site Increase/Reduction: ",'Manual Adjustments'!U127*100,"%",CHAR(10)),"")</f>
        <v/>
      </c>
      <c r="J44" s="9" t="str">
        <f>IF('Client Info'!F97="Yes",CONCATENATE("Site Name: ",'Effective Employees'!C114,"   -   ",'Client Info'!C97,CHAR(10),'Effective Employees'!F114,"/",'Effective Employees'!D114," - Eff Employees / Head Count"," - Justification: ",'Effective Employees'!H114,CHAR(10),"Total Site Increase/Reduction: ",'Manual Adjustments'!U128*100,"%",CHAR(10)),"")</f>
        <v/>
      </c>
      <c r="T44" s="9" t="str">
        <f>CONCATENATE('Adjustment Factors'!B145,CHAR(10))</f>
        <v xml:space="preserve">
</v>
      </c>
    </row>
    <row r="45" spans="8:20" ht="33.75" hidden="1">
      <c r="H45" s="9" t="str">
        <f>IF('Client Info'!D98="Yes",CONCATENATE("Site Name: ",'Effective Employees'!C115,"   -   ",'Client Info'!C98,CHAR(10),'Effective Employees'!F115,"/",'Effective Employees'!D115," - Eff Employees / Head Count"," - Justification: ",'Effective Employees'!H115,CHAR(10),"Total Site Increase/Reduction: ",'Manual Adjustments'!U129*100,"%",CHAR(10)),"")</f>
        <v/>
      </c>
      <c r="I45" s="9" t="str">
        <f>IF('Client Info'!E98="Yes",CONCATENATE("Site Name: ",'Effective Employees'!C116,"   -   ",'Client Info'!C98,CHAR(10),'Effective Employees'!F116,"/",'Effective Employees'!D116," - Eff Employees / Head Count"," - Justification: ",'Effective Employees'!H116,CHAR(10),"Total Site Increase/Reduction: ",'Manual Adjustments'!U130*100,"%",CHAR(10)),"")</f>
        <v/>
      </c>
      <c r="J45" s="9" t="str">
        <f>IF('Client Info'!F98="Yes",CONCATENATE("Site Name: ",'Effective Employees'!C117,"   -   ",'Client Info'!C98,CHAR(10),'Effective Employees'!F117,"/",'Effective Employees'!D117," - Eff Employees / Head Count"," - Justification: ",'Effective Employees'!H117,CHAR(10),"Total Site Increase/Reduction: ",'Manual Adjustments'!U131*100,"%",CHAR(10)),"")</f>
        <v/>
      </c>
      <c r="T45" s="9" t="str">
        <f>CONCATENATE('Adjustment Factors'!B146,CHAR(10))</f>
        <v xml:space="preserve">
</v>
      </c>
    </row>
    <row r="46" spans="8:20" ht="33.75" hidden="1">
      <c r="H46" s="9" t="str">
        <f>IF('Client Info'!D99="Yes",CONCATENATE("Site Name: ",'Effective Employees'!C118,"   -   ",'Client Info'!C99,CHAR(10),'Effective Employees'!F118,"/",'Effective Employees'!D118," - Eff Employees / Head Count"," - Justification: ",'Effective Employees'!H118,CHAR(10),"Total Site Increase/Reduction: ",'Manual Adjustments'!U132*100,"%",CHAR(10)),"")</f>
        <v/>
      </c>
      <c r="I46" s="9" t="str">
        <f>IF('Client Info'!E99="Yes",CONCATENATE("Site Name: ",'Effective Employees'!C119,"   -   ",'Client Info'!C99,CHAR(10),'Effective Employees'!F119,"/",'Effective Employees'!D119," - Eff Employees / Head Count"," - Justification: ",'Effective Employees'!H119,CHAR(10),"Total Site Increase/Reduction: ",'Manual Adjustments'!U133*100,"%",CHAR(10)),"")</f>
        <v/>
      </c>
      <c r="J46" s="9" t="str">
        <f>IF('Client Info'!F99="Yes",CONCATENATE("Site Name: ",'Effective Employees'!C120,"   -   ",'Client Info'!C99,CHAR(10),'Effective Employees'!F120,"/",'Effective Employees'!D120," - Eff Employees / Head Count"," - Justification: ",'Effective Employees'!H120,CHAR(10),"Total Site Increase/Reduction: ",'Manual Adjustments'!U134*100,"%",CHAR(10)),"")</f>
        <v/>
      </c>
      <c r="T46" s="9" t="str">
        <f>CONCATENATE('Adjustment Factors'!B147,CHAR(10))</f>
        <v xml:space="preserve">
</v>
      </c>
    </row>
    <row r="47" spans="8:20" ht="33.75" hidden="1">
      <c r="H47" s="9" t="str">
        <f>IF('Client Info'!D100="Yes",CONCATENATE("Site Name: ",'Effective Employees'!C121,"   -   ",'Client Info'!C100,CHAR(10),'Effective Employees'!F121,"/",'Effective Employees'!D121," - Eff Employees / Head Count"," - Justification: ",'Effective Employees'!H121,CHAR(10),"Total Site Increase/Reduction: ",'Manual Adjustments'!U135*100,"%",CHAR(10)),"")</f>
        <v/>
      </c>
      <c r="I47" s="9" t="str">
        <f>IF('Client Info'!E100="Yes",CONCATENATE("Site Name: ",'Effective Employees'!C122,"   -   ",'Client Info'!C100,CHAR(10),'Effective Employees'!F122,"/",'Effective Employees'!D122," - Eff Employees / Head Count"," - Justification: ",'Effective Employees'!H122,CHAR(10),"Total Site Increase/Reduction: ",'Manual Adjustments'!U136*100,"%",CHAR(10)),"")</f>
        <v/>
      </c>
      <c r="J47" s="9" t="str">
        <f>IF('Client Info'!F100="Yes",CONCATENATE("Site Name: ",'Effective Employees'!C123,"   -   ",'Client Info'!C100,CHAR(10),'Effective Employees'!F123,"/",'Effective Employees'!D123," - Eff Employees / Head Count"," - Justification: ",'Effective Employees'!H123,CHAR(10),"Total Site Increase/Reduction: ",'Manual Adjustments'!U137*100,"%",CHAR(10)),"")</f>
        <v/>
      </c>
      <c r="T47" s="9" t="str">
        <f>CONCATENATE('Adjustment Factors'!B148,CHAR(10))</f>
        <v xml:space="preserve">
</v>
      </c>
    </row>
    <row r="48" spans="8:20" ht="33.75" hidden="1">
      <c r="H48" s="9" t="str">
        <f>IF('Client Info'!D101="Yes",CONCATENATE("Site Name: ",'Effective Employees'!C124,"   -   ",'Client Info'!C101,CHAR(10),'Effective Employees'!F124,"/",'Effective Employees'!D124," - Eff Employees / Head Count"," - Justification: ",'Effective Employees'!H124,CHAR(10),"Total Site Increase/Reduction: ",'Manual Adjustments'!U138*100,"%",CHAR(10)),"")</f>
        <v/>
      </c>
      <c r="I48" s="9" t="str">
        <f>IF('Client Info'!E101="Yes",CONCATENATE("Site Name: ",'Effective Employees'!C125,"   -   ",'Client Info'!C101,CHAR(10),'Effective Employees'!F125,"/",'Effective Employees'!D125," - Eff Employees / Head Count"," - Justification: ",'Effective Employees'!H125,CHAR(10),"Total Site Increase/Reduction: ",'Manual Adjustments'!U139*100,"%",CHAR(10)),"")</f>
        <v/>
      </c>
      <c r="J48" s="9" t="str">
        <f>IF('Client Info'!F101="Yes",CONCATENATE("Site Name: ",'Effective Employees'!C126,"   -   ",'Client Info'!C101,CHAR(10),'Effective Employees'!F126,"/",'Effective Employees'!D126," - Eff Employees / Head Count"," - Justification: ",'Effective Employees'!H126,CHAR(10),"Total Site Increase/Reduction: ",'Manual Adjustments'!U140*100,"%",CHAR(10)),"")</f>
        <v/>
      </c>
      <c r="T48" s="9" t="str">
        <f>CONCATENATE('Adjustment Factors'!B149,CHAR(10))</f>
        <v xml:space="preserve">
</v>
      </c>
    </row>
    <row r="49" spans="8:20" ht="33.75" hidden="1">
      <c r="H49" s="9" t="str">
        <f>IF('Client Info'!D102="Yes",CONCATENATE("Site Name: ",'Effective Employees'!C127,"   -   ",'Client Info'!C102,CHAR(10),'Effective Employees'!F127,"/",'Effective Employees'!D127," - Eff Employees / Head Count"," - Justification: ",'Effective Employees'!H127,CHAR(10),"Total Site Increase/Reduction: ",'Manual Adjustments'!U141*100,"%",CHAR(10)),"")</f>
        <v/>
      </c>
      <c r="I49" s="9" t="str">
        <f>IF('Client Info'!E102="Yes",CONCATENATE("Site Name: ",'Effective Employees'!C128,"   -   ",'Client Info'!C102,CHAR(10),'Effective Employees'!F128,"/",'Effective Employees'!D128," - Eff Employees / Head Count"," - Justification: ",'Effective Employees'!H128,CHAR(10),"Total Site Increase/Reduction: ",'Manual Adjustments'!U142*100,"%",CHAR(10)),"")</f>
        <v/>
      </c>
      <c r="J49" s="9" t="str">
        <f>IF('Client Info'!F102="Yes",CONCATENATE("Site Name: ",'Effective Employees'!C129,"   -   ",'Client Info'!C102,CHAR(10),'Effective Employees'!F129,"/",'Effective Employees'!D129," - Eff Employees / Head Count"," - Justification: ",'Effective Employees'!H129,CHAR(10),"Total Site Increase/Reduction: ",'Manual Adjustments'!U143*100,"%",CHAR(10)),"")</f>
        <v/>
      </c>
      <c r="T49" s="9" t="str">
        <f>CONCATENATE('Adjustment Factors'!B150,CHAR(10))</f>
        <v xml:space="preserve">
</v>
      </c>
    </row>
    <row r="50" spans="8:20" ht="33.75" hidden="1">
      <c r="H50" s="9" t="str">
        <f>IF('Client Info'!D103="Yes",CONCATENATE("Site Name: ",'Effective Employees'!C130,"   -   ",'Client Info'!C103,CHAR(10),'Effective Employees'!F130,"/",'Effective Employees'!D130," - Eff Employees / Head Count"," - Justification: ",'Effective Employees'!H130,CHAR(10),"Total Site Increase/Reduction: ",'Manual Adjustments'!U144*100,"%",CHAR(10)),"")</f>
        <v/>
      </c>
      <c r="I50" s="9" t="str">
        <f>IF('Client Info'!E103="Yes",CONCATENATE("Site Name: ",'Effective Employees'!C131,"   -   ",'Client Info'!C103,CHAR(10),'Effective Employees'!F131,"/",'Effective Employees'!D131," - Eff Employees / Head Count"," - Justification: ",'Effective Employees'!H131,CHAR(10),"Total Site Increase/Reduction: ",'Manual Adjustments'!U145*100,"%",CHAR(10)),"")</f>
        <v/>
      </c>
      <c r="J50" s="9" t="str">
        <f>IF('Client Info'!F103="Yes",CONCATENATE("Site Name: ",'Effective Employees'!C132,"   -   ",'Client Info'!C103,CHAR(10),'Effective Employees'!F132,"/",'Effective Employees'!D132," - Eff Employees / Head Count"," - Justification: ",'Effective Employees'!H132,CHAR(10),"Total Site Increase/Reduction: ",'Manual Adjustments'!U146*100,"%",CHAR(10)),"")</f>
        <v/>
      </c>
      <c r="T50" s="9" t="str">
        <f>CONCATENATE('Adjustment Factors'!B151,CHAR(10))</f>
        <v xml:space="preserve">
</v>
      </c>
    </row>
    <row r="51" spans="8:20" ht="33.75" hidden="1">
      <c r="H51" s="9" t="str">
        <f>IF('Client Info'!D104="Yes",CONCATENATE("Site Name: ",'Effective Employees'!C133,"   -   ",'Client Info'!C104,CHAR(10),'Effective Employees'!F133,"/",'Effective Employees'!D133," - Eff Employees / Head Count"," - Justification: ",'Effective Employees'!H133,CHAR(10),"Total Site Increase/Reduction: ",'Manual Adjustments'!U147*100,"%",CHAR(10)),"")</f>
        <v/>
      </c>
      <c r="I51" s="9" t="str">
        <f>IF('Client Info'!E104="Yes",CONCATENATE("Site Name: ",'Effective Employees'!C134,"   -   ",'Client Info'!C104,CHAR(10),'Effective Employees'!F134,"/",'Effective Employees'!D134," - Eff Employees / Head Count"," - Justification: ",'Effective Employees'!H134,CHAR(10),"Total Site Increase/Reduction: ",'Manual Adjustments'!U148*100,"%",CHAR(10)),"")</f>
        <v/>
      </c>
      <c r="J51" s="9" t="str">
        <f>IF('Client Info'!F104="Yes",CONCATENATE("Site Name: ",'Effective Employees'!C135,"   -   ",'Client Info'!C104,CHAR(10),'Effective Employees'!F135,"/",'Effective Employees'!D135," - Eff Employees / Head Count"," - Justification: ",'Effective Employees'!H135,CHAR(10),"Total Site Increase/Reduction: ",'Manual Adjustments'!U149*100,"%",CHAR(10)),"")</f>
        <v/>
      </c>
      <c r="T51" s="9" t="str">
        <f>CONCATENATE('Adjustment Factors'!B152,CHAR(10))</f>
        <v xml:space="preserve">
</v>
      </c>
    </row>
    <row r="52" spans="8:20" ht="33.75" hidden="1">
      <c r="H52" s="9" t="str">
        <f>IF('Client Info'!D105="Yes",CONCATENATE("Site Name: ",'Effective Employees'!C136,"   -   ",'Client Info'!C105,CHAR(10),'Effective Employees'!F136,"/",'Effective Employees'!D136," - Eff Employees / Head Count"," - Justification: ",'Effective Employees'!H136,CHAR(10),"Total Site Increase/Reduction: ",'Manual Adjustments'!U150*100,"%",CHAR(10)),"")</f>
        <v/>
      </c>
      <c r="I52" s="9" t="str">
        <f>IF('Client Info'!E105="Yes",CONCATENATE("Site Name: ",'Effective Employees'!C137,"   -   ",'Client Info'!C105,CHAR(10),'Effective Employees'!F137,"/",'Effective Employees'!D137," - Eff Employees / Head Count"," - Justification: ",'Effective Employees'!H137,CHAR(10),"Total Site Increase/Reduction: ",'Manual Adjustments'!U151*100,"%",CHAR(10)),"")</f>
        <v/>
      </c>
      <c r="J52" s="9" t="str">
        <f>IF('Client Info'!F105="Yes",CONCATENATE("Site Name: ",'Effective Employees'!C138,"   -   ",'Client Info'!C105,CHAR(10),'Effective Employees'!F138,"/",'Effective Employees'!D138," - Eff Employees / Head Count"," - Justification: ",'Effective Employees'!H138,CHAR(10),"Total Site Increase/Reduction: ",'Manual Adjustments'!U152*100,"%",CHAR(10)),"")</f>
        <v/>
      </c>
      <c r="T52" s="9" t="str">
        <f>CONCATENATE('Adjustment Factors'!B153,CHAR(10))</f>
        <v xml:space="preserve">
</v>
      </c>
    </row>
    <row r="53" spans="8:20" ht="33.75" hidden="1">
      <c r="H53" s="9" t="str">
        <f>IF('Client Info'!D106="Yes",CONCATENATE("Site Name: ",'Effective Employees'!C139,"   -   ",'Client Info'!C106,CHAR(10),'Effective Employees'!F139,"/",'Effective Employees'!D139," - Eff Employees / Head Count"," - Justification: ",'Effective Employees'!H139,CHAR(10),"Total Site Increase/Reduction: ",'Manual Adjustments'!U153*100,"%",CHAR(10)),"")</f>
        <v/>
      </c>
      <c r="I53" s="9" t="str">
        <f>IF('Client Info'!E106="Yes",CONCATENATE("Site Name: ",'Effective Employees'!C140,"   -   ",'Client Info'!C106,CHAR(10),'Effective Employees'!F140,"/",'Effective Employees'!D140," - Eff Employees / Head Count"," - Justification: ",'Effective Employees'!H140,CHAR(10),"Total Site Increase/Reduction: ",'Manual Adjustments'!U154*100,"%",CHAR(10)),"")</f>
        <v/>
      </c>
      <c r="J53" s="9" t="str">
        <f>IF('Client Info'!F106="Yes",CONCATENATE("Site Name: ",'Effective Employees'!C141,"   -   ",'Client Info'!C106,CHAR(10),'Effective Employees'!F141,"/",'Effective Employees'!D141," - Eff Employees / Head Count"," - Justification: ",'Effective Employees'!H141,CHAR(10),"Total Site Increase/Reduction: ",'Manual Adjustments'!U155*100,"%",CHAR(10)),"")</f>
        <v/>
      </c>
      <c r="T53" s="9" t="str">
        <f>CONCATENATE('Adjustment Factors'!B154,CHAR(10))</f>
        <v xml:space="preserve">
</v>
      </c>
    </row>
    <row r="54" spans="8:20" ht="33.75" hidden="1">
      <c r="H54" s="9" t="str">
        <f>IF('Client Info'!D107="Yes",CONCATENATE("Site Name: ",'Effective Employees'!C142,"   -   ",'Client Info'!C107,CHAR(10),'Effective Employees'!F142,"/",'Effective Employees'!D142," - Eff Employees / Head Count"," - Justification: ",'Effective Employees'!H142,CHAR(10),"Total Site Increase/Reduction: ",'Manual Adjustments'!U156*100,"%",CHAR(10)),"")</f>
        <v/>
      </c>
      <c r="I54" s="9" t="str">
        <f>IF('Client Info'!E107="Yes",CONCATENATE("Site Name: ",'Effective Employees'!C143,"   -   ",'Client Info'!C107,CHAR(10),'Effective Employees'!F143,"/",'Effective Employees'!D143," - Eff Employees / Head Count"," - Justification: ",'Effective Employees'!H143,CHAR(10),"Total Site Increase/Reduction: ",'Manual Adjustments'!U157*100,"%",CHAR(10)),"")</f>
        <v/>
      </c>
      <c r="J54" s="9" t="str">
        <f>IF('Client Info'!F107="Yes",CONCATENATE("Site Name: ",'Effective Employees'!C144,"   -   ",'Client Info'!C107,CHAR(10),'Effective Employees'!F144,"/",'Effective Employees'!D144," - Eff Employees / Head Count"," - Justification: ",'Effective Employees'!H144,CHAR(10),"Total Site Increase/Reduction: ",'Manual Adjustments'!U158*100,"%",CHAR(10)),"")</f>
        <v/>
      </c>
      <c r="T54" s="9" t="str">
        <f>CONCATENATE('Adjustment Factors'!B155,CHAR(10))</f>
        <v xml:space="preserve">
</v>
      </c>
    </row>
    <row r="55" spans="8:20" ht="33.75" hidden="1">
      <c r="H55" s="9" t="str">
        <f>IF('Client Info'!D108="Yes",CONCATENATE("Site Name: ",'Effective Employees'!C145,"   -   ",'Client Info'!C108,CHAR(10),'Effective Employees'!F145,"/",'Effective Employees'!D145," - Eff Employees / Head Count"," - Justification: ",'Effective Employees'!H145,CHAR(10),"Total Site Increase/Reduction: ",'Manual Adjustments'!U159*100,"%",CHAR(10)),"")</f>
        <v/>
      </c>
      <c r="I55" s="9" t="str">
        <f>IF('Client Info'!E108="Yes",CONCATENATE("Site Name: ",'Effective Employees'!C146,"   -   ",'Client Info'!C108,CHAR(10),'Effective Employees'!F146,"/",'Effective Employees'!D146," - Eff Employees / Head Count"," - Justification: ",'Effective Employees'!H146,CHAR(10),"Total Site Increase/Reduction: ",'Manual Adjustments'!U160*100,"%",CHAR(10)),"")</f>
        <v/>
      </c>
      <c r="J55" s="9" t="str">
        <f>IF('Client Info'!F108="Yes",CONCATENATE("Site Name: ",'Effective Employees'!C147,"   -   ",'Client Info'!C108,CHAR(10),'Effective Employees'!F147,"/",'Effective Employees'!D147," - Eff Employees / Head Count"," - Justification: ",'Effective Employees'!H147,CHAR(10),"Total Site Increase/Reduction: ",'Manual Adjustments'!U161*100,"%",CHAR(10)),"")</f>
        <v/>
      </c>
      <c r="T55" s="9" t="str">
        <f>CONCATENATE('Adjustment Factors'!B156,CHAR(10))</f>
        <v xml:space="preserve">
</v>
      </c>
    </row>
    <row r="56" spans="8:20" ht="33.75" hidden="1">
      <c r="H56" s="9" t="str">
        <f>IF('Client Info'!D109="Yes",CONCATENATE("Site Name: ",'Effective Employees'!C148,"   -   ",'Client Info'!C109,CHAR(10),'Effective Employees'!F148,"/",'Effective Employees'!D148," - Eff Employees / Head Count"," - Justification: ",'Effective Employees'!H148,CHAR(10),"Total Site Increase/Reduction: ",'Manual Adjustments'!U162*100,"%",CHAR(10)),"")</f>
        <v/>
      </c>
      <c r="I56" s="9" t="str">
        <f>IF('Client Info'!E109="Yes",CONCATENATE("Site Name: ",'Effective Employees'!C149,"   -   ",'Client Info'!C109,CHAR(10),'Effective Employees'!F149,"/",'Effective Employees'!D149," - Eff Employees / Head Count"," - Justification: ",'Effective Employees'!H149,CHAR(10),"Total Site Increase/Reduction: ",'Manual Adjustments'!U163*100,"%",CHAR(10)),"")</f>
        <v/>
      </c>
      <c r="J56" s="9" t="str">
        <f>IF('Client Info'!F109="Yes",CONCATENATE("Site Name: ",'Effective Employees'!C150,"   -   ",'Client Info'!C109,CHAR(10),'Effective Employees'!F150,"/",'Effective Employees'!D150," - Eff Employees / Head Count"," - Justification: ",'Effective Employees'!H150,CHAR(10),"Total Site Increase/Reduction: ",'Manual Adjustments'!U164*100,"%",CHAR(10)),"")</f>
        <v/>
      </c>
      <c r="T56" s="9" t="str">
        <f>CONCATENATE('Adjustment Factors'!B157,CHAR(10))</f>
        <v xml:space="preserve">
</v>
      </c>
    </row>
    <row r="57" spans="8:20" ht="33.75" hidden="1">
      <c r="H57" s="9" t="str">
        <f>IF('Client Info'!D110="Yes",CONCATENATE("Site Name: ",'Effective Employees'!C151,"   -   ",'Client Info'!C110,CHAR(10),'Effective Employees'!F151,"/",'Effective Employees'!D151," - Eff Employees / Head Count"," - Justification: ",'Effective Employees'!H151,CHAR(10),"Total Site Increase/Reduction: ",'Manual Adjustments'!U165*100,"%",CHAR(10)),"")</f>
        <v/>
      </c>
      <c r="I57" s="9" t="str">
        <f>IF('Client Info'!E110="Yes",CONCATENATE("Site Name: ",'Effective Employees'!C152,"   -   ",'Client Info'!C110,CHAR(10),'Effective Employees'!F152,"/",'Effective Employees'!D152," - Eff Employees / Head Count"," - Justification: ",'Effective Employees'!H152,CHAR(10),"Total Site Increase/Reduction: ",'Manual Adjustments'!U166*100,"%",CHAR(10)),"")</f>
        <v/>
      </c>
      <c r="J57" s="9" t="str">
        <f>IF('Client Info'!F110="Yes",CONCATENATE("Site Name: ",'Effective Employees'!C153,"   -   ",'Client Info'!C110,CHAR(10),'Effective Employees'!F153,"/",'Effective Employees'!D153," - Eff Employees / Head Count"," - Justification: ",'Effective Employees'!H153,CHAR(10),"Total Site Increase/Reduction: ",'Manual Adjustments'!U167*100,"%",CHAR(10)),"")</f>
        <v/>
      </c>
      <c r="T57" s="9" t="str">
        <f>CONCATENATE('Adjustment Factors'!B158,CHAR(10))</f>
        <v xml:space="preserve">
</v>
      </c>
    </row>
    <row r="58" spans="8:20" ht="33.75" hidden="1">
      <c r="H58" s="9" t="str">
        <f>IF('Client Info'!D111="Yes",CONCATENATE("Site Name: ",'Effective Employees'!C154,"   -   ",'Client Info'!C111,CHAR(10),'Effective Employees'!F154,"/",'Effective Employees'!D154," - Eff Employees / Head Count"," - Justification: ",'Effective Employees'!H154,CHAR(10),"Total Site Increase/Reduction: ",'Manual Adjustments'!U168*100,"%",CHAR(10)),"")</f>
        <v/>
      </c>
      <c r="I58" s="9" t="str">
        <f>IF('Client Info'!E111="Yes",CONCATENATE("Site Name: ",'Effective Employees'!C155,"   -   ",'Client Info'!C111,CHAR(10),'Effective Employees'!F155,"/",'Effective Employees'!D155," - Eff Employees / Head Count"," - Justification: ",'Effective Employees'!H155,CHAR(10),"Total Site Increase/Reduction: ",'Manual Adjustments'!U169*100,"%",CHAR(10)),"")</f>
        <v/>
      </c>
      <c r="J58" s="9" t="str">
        <f>IF('Client Info'!F111="Yes",CONCATENATE("Site Name: ",'Effective Employees'!C156,"   -   ",'Client Info'!C111,CHAR(10),'Effective Employees'!F156,"/",'Effective Employees'!D156," - Eff Employees / Head Count"," - Justification: ",'Effective Employees'!H156,CHAR(10),"Total Site Increase/Reduction: ",'Manual Adjustments'!U170*100,"%",CHAR(10)),"")</f>
        <v/>
      </c>
      <c r="T58" s="9" t="str">
        <f>CONCATENATE('Adjustment Factors'!B159,CHAR(10))</f>
        <v xml:space="preserve">
</v>
      </c>
    </row>
    <row r="59" spans="8:20" ht="33.75" hidden="1">
      <c r="H59" s="9" t="str">
        <f>IF('Client Info'!D112="Yes",CONCATENATE("Site Name: ",'Effective Employees'!C157,"   -   ",'Client Info'!C112,CHAR(10),'Effective Employees'!F157,"/",'Effective Employees'!D157," - Eff Employees / Head Count"," - Justification: ",'Effective Employees'!H157,CHAR(10),"Total Site Increase/Reduction: ",'Manual Adjustments'!U171*100,"%",CHAR(10)),"")</f>
        <v/>
      </c>
      <c r="I59" s="9" t="str">
        <f>IF('Client Info'!E112="Yes",CONCATENATE("Site Name: ",'Effective Employees'!C158,"   -   ",'Client Info'!C112,CHAR(10),'Effective Employees'!F158,"/",'Effective Employees'!D158," - Eff Employees / Head Count"," - Justification: ",'Effective Employees'!H158,CHAR(10),"Total Site Increase/Reduction: ",'Manual Adjustments'!U172*100,"%",CHAR(10)),"")</f>
        <v/>
      </c>
      <c r="J59" s="9" t="str">
        <f>IF('Client Info'!F112="Yes",CONCATENATE("Site Name: ",'Effective Employees'!C159,"   -   ",'Client Info'!C112,CHAR(10),'Effective Employees'!F159,"/",'Effective Employees'!D159," - Eff Employees / Head Count"," - Justification: ",'Effective Employees'!H159,CHAR(10),"Total Site Increase/Reduction: ",'Manual Adjustments'!U173*100,"%",CHAR(10)),"")</f>
        <v/>
      </c>
      <c r="T59" s="9" t="str">
        <f>CONCATENATE('Adjustment Factors'!B160,CHAR(10))</f>
        <v xml:space="preserve">
</v>
      </c>
    </row>
    <row r="60" spans="8:20" ht="33.75" hidden="1">
      <c r="H60" s="9" t="str">
        <f>IF('Client Info'!D113="Yes",CONCATENATE("Site Name: ",'Effective Employees'!C160,"   -   ",'Client Info'!C113,CHAR(10),'Effective Employees'!F160,"/",'Effective Employees'!D160," - Eff Employees / Head Count"," - Justification: ",'Effective Employees'!H160,CHAR(10),"Total Site Increase/Reduction: ",'Manual Adjustments'!U174*100,"%",CHAR(10)),"")</f>
        <v/>
      </c>
      <c r="I60" s="9" t="str">
        <f>IF('Client Info'!E113="Yes",CONCATENATE("Site Name: ",'Effective Employees'!C161,"   -   ",'Client Info'!C113,CHAR(10),'Effective Employees'!F161,"/",'Effective Employees'!D161," - Eff Employees / Head Count"," - Justification: ",'Effective Employees'!H161,CHAR(10),"Total Site Increase/Reduction: ",'Manual Adjustments'!U175*100,"%",CHAR(10)),"")</f>
        <v/>
      </c>
      <c r="J60" s="9" t="str">
        <f>IF('Client Info'!F113="Yes",CONCATENATE("Site Name: ",'Effective Employees'!C162,"   -   ",'Client Info'!C113,CHAR(10),'Effective Employees'!F162,"/",'Effective Employees'!D162," - Eff Employees / Head Count"," - Justification: ",'Effective Employees'!H162,CHAR(10),"Total Site Increase/Reduction: ",'Manual Adjustments'!U176*100,"%",CHAR(10)),"")</f>
        <v/>
      </c>
      <c r="T60" s="9" t="str">
        <f>CONCATENATE('Adjustment Factors'!B161,CHAR(10))</f>
        <v xml:space="preserve">
</v>
      </c>
    </row>
    <row r="61" spans="8:20" ht="33.75" hidden="1">
      <c r="H61" s="9" t="str">
        <f>IF('Client Info'!D114="Yes",CONCATENATE("Site Name: ",'Effective Employees'!C163,"   -   ",'Client Info'!C114,CHAR(10),'Effective Employees'!F163,"/",'Effective Employees'!D163," - Eff Employees / Head Count"," - Justification: ",'Effective Employees'!H163,CHAR(10),"Total Site Increase/Reduction: ",'Manual Adjustments'!U177*100,"%",CHAR(10)),"")</f>
        <v/>
      </c>
      <c r="I61" s="9" t="str">
        <f>IF('Client Info'!E114="Yes",CONCATENATE("Site Name: ",'Effective Employees'!C164,"   -   ",'Client Info'!C114,CHAR(10),'Effective Employees'!F164,"/",'Effective Employees'!D164," - Eff Employees / Head Count"," - Justification: ",'Effective Employees'!H164,CHAR(10),"Total Site Increase/Reduction: ",'Manual Adjustments'!U178*100,"%",CHAR(10)),"")</f>
        <v/>
      </c>
      <c r="J61" s="9" t="str">
        <f>IF('Client Info'!F114="Yes",CONCATENATE("Site Name: ",'Effective Employees'!C165,"   -   ",'Client Info'!C114,CHAR(10),'Effective Employees'!F165,"/",'Effective Employees'!D165," - Eff Employees / Head Count"," - Justification: ",'Effective Employees'!H165,CHAR(10),"Total Site Increase/Reduction: ",'Manual Adjustments'!U179*100,"%",CHAR(10)),"")</f>
        <v/>
      </c>
      <c r="T61" s="9" t="str">
        <f>CONCATENATE('Adjustment Factors'!B162,CHAR(10))</f>
        <v xml:space="preserve">
</v>
      </c>
    </row>
    <row r="62" spans="8:20" ht="33.75" hidden="1">
      <c r="H62" s="9" t="str">
        <f>IF('Client Info'!D115="Yes",CONCATENATE("Site Name: ",'Effective Employees'!C166,"   -   ",'Client Info'!C115,CHAR(10),'Effective Employees'!F166,"/",'Effective Employees'!D166," - Eff Employees / Head Count"," - Justification: ",'Effective Employees'!H166,CHAR(10),"Total Site Increase/Reduction: ",'Manual Adjustments'!U180*100,"%",CHAR(10)),"")</f>
        <v/>
      </c>
      <c r="I62" s="9" t="str">
        <f>IF('Client Info'!E115="Yes",CONCATENATE("Site Name: ",'Effective Employees'!C167,"   -   ",'Client Info'!C115,CHAR(10),'Effective Employees'!F167,"/",'Effective Employees'!D167," - Eff Employees / Head Count"," - Justification: ",'Effective Employees'!H167,CHAR(10),"Total Site Increase/Reduction: ",'Manual Adjustments'!U181*100,"%",CHAR(10)),"")</f>
        <v/>
      </c>
      <c r="J62" s="9" t="str">
        <f>IF('Client Info'!F115="Yes",CONCATENATE("Site Name: ",'Effective Employees'!C168,"   -   ",'Client Info'!C115,CHAR(10),'Effective Employees'!F168,"/",'Effective Employees'!D168," - Eff Employees / Head Count"," - Justification: ",'Effective Employees'!H168,CHAR(10),"Total Site Increase/Reduction: ",'Manual Adjustments'!U182*100,"%",CHAR(10)),"")</f>
        <v/>
      </c>
      <c r="T62" s="9" t="str">
        <f>CONCATENATE('Adjustment Factors'!B163,CHAR(10))</f>
        <v xml:space="preserve">
</v>
      </c>
    </row>
    <row r="63" spans="8:20" ht="33.75" hidden="1">
      <c r="H63" s="9" t="str">
        <f>IF('Client Info'!D116="Yes",CONCATENATE("Site Name: ",'Effective Employees'!C169,"   -   ",'Client Info'!C116,CHAR(10),'Effective Employees'!F169,"/",'Effective Employees'!D169," - Eff Employees / Head Count"," - Justification: ",'Effective Employees'!H169,CHAR(10),"Total Site Increase/Reduction: ",'Manual Adjustments'!U183*100,"%",CHAR(10)),"")</f>
        <v/>
      </c>
      <c r="I63" s="9" t="str">
        <f>IF('Client Info'!E116="Yes",CONCATENATE("Site Name: ",'Effective Employees'!C170,"   -   ",'Client Info'!C116,CHAR(10),'Effective Employees'!F170,"/",'Effective Employees'!D170," - Eff Employees / Head Count"," - Justification: ",'Effective Employees'!H170,CHAR(10),"Total Site Increase/Reduction: ",'Manual Adjustments'!U184*100,"%",CHAR(10)),"")</f>
        <v/>
      </c>
      <c r="J63" s="9" t="str">
        <f>IF('Client Info'!F116="Yes",CONCATENATE("Site Name: ",'Effective Employees'!C171,"   -   ",'Client Info'!C116,CHAR(10),'Effective Employees'!F171,"/",'Effective Employees'!D171," - Eff Employees / Head Count"," - Justification: ",'Effective Employees'!H171,CHAR(10),"Total Site Increase/Reduction: ",'Manual Adjustments'!U185*100,"%",CHAR(10)),"")</f>
        <v/>
      </c>
      <c r="T63" s="9" t="str">
        <f>CONCATENATE('Adjustment Factors'!B164,CHAR(10))</f>
        <v xml:space="preserve">
</v>
      </c>
    </row>
    <row r="64" spans="8:20" ht="33.75" hidden="1">
      <c r="H64" s="9" t="str">
        <f>IF('Client Info'!D117="Yes",CONCATENATE("Site Name: ",'Effective Employees'!C172,"   -   ",'Client Info'!C117,CHAR(10),'Effective Employees'!F172,"/",'Effective Employees'!D172," - Eff Employees / Head Count"," - Justification: ",'Effective Employees'!H172,CHAR(10),"Total Site Increase/Reduction: ",'Manual Adjustments'!U186*100,"%",CHAR(10)),"")</f>
        <v/>
      </c>
      <c r="I64" s="9" t="str">
        <f>IF('Client Info'!E117="Yes",CONCATENATE("Site Name: ",'Effective Employees'!C173,"   -   ",'Client Info'!C117,CHAR(10),'Effective Employees'!F173,"/",'Effective Employees'!D173," - Eff Employees / Head Count"," - Justification: ",'Effective Employees'!H173,CHAR(10),"Total Site Increase/Reduction: ",'Manual Adjustments'!U187*100,"%",CHAR(10)),"")</f>
        <v/>
      </c>
      <c r="J64" s="9" t="str">
        <f>IF('Client Info'!F117="Yes",CONCATENATE("Site Name: ",'Effective Employees'!C174,"   -   ",'Client Info'!C117,CHAR(10),'Effective Employees'!F174,"/",'Effective Employees'!D174," - Eff Employees / Head Count"," - Justification: ",'Effective Employees'!H174,CHAR(10),"Total Site Increase/Reduction: ",'Manual Adjustments'!U188*100,"%",CHAR(10)),"")</f>
        <v/>
      </c>
      <c r="T64" s="9" t="str">
        <f>CONCATENATE('Adjustment Factors'!B165,CHAR(10))</f>
        <v xml:space="preserve">
</v>
      </c>
    </row>
    <row r="65" spans="8:20" ht="33.75" hidden="1">
      <c r="H65" s="9" t="str">
        <f>IF('Client Info'!D118="Yes",CONCATENATE("Site Name: ",'Effective Employees'!C175,"   -   ",'Client Info'!C118,CHAR(10),'Effective Employees'!F175,"/",'Effective Employees'!D175," - Eff Employees / Head Count"," - Justification: ",'Effective Employees'!H175,CHAR(10),"Total Site Increase/Reduction: ",'Manual Adjustments'!U189*100,"%",CHAR(10)),"")</f>
        <v/>
      </c>
      <c r="I65" s="9" t="str">
        <f>IF('Client Info'!E118="Yes",CONCATENATE("Site Name: ",'Effective Employees'!C176,"   -   ",'Client Info'!C118,CHAR(10),'Effective Employees'!F176,"/",'Effective Employees'!D176," - Eff Employees / Head Count"," - Justification: ",'Effective Employees'!H176,CHAR(10),"Total Site Increase/Reduction: ",'Manual Adjustments'!U190*100,"%",CHAR(10)),"")</f>
        <v/>
      </c>
      <c r="J65" s="9" t="str">
        <f>IF('Client Info'!F118="Yes",CONCATENATE("Site Name: ",'Effective Employees'!C177,"   -   ",'Client Info'!C118,CHAR(10),'Effective Employees'!F177,"/",'Effective Employees'!D177," - Eff Employees / Head Count"," - Justification: ",'Effective Employees'!H177,CHAR(10),"Total Site Increase/Reduction: ",'Manual Adjustments'!U191*100,"%",CHAR(10)),"")</f>
        <v/>
      </c>
      <c r="T65" s="9" t="str">
        <f>CONCATENATE('Adjustment Factors'!B166,CHAR(10))</f>
        <v xml:space="preserve">
</v>
      </c>
    </row>
    <row r="66" spans="8:20" ht="33.75" hidden="1">
      <c r="H66" s="9" t="str">
        <f>IF('Client Info'!D119="Yes",CONCATENATE("Site Name: ",'Effective Employees'!C178,"   -   ",'Client Info'!C119,CHAR(10),'Effective Employees'!F178,"/",'Effective Employees'!D178," - Eff Employees / Head Count"," - Justification: ",'Effective Employees'!H178,CHAR(10),"Total Site Increase/Reduction: ",'Manual Adjustments'!U192*100,"%",CHAR(10)),"")</f>
        <v/>
      </c>
      <c r="I66" s="9" t="str">
        <f>IF('Client Info'!E119="Yes",CONCATENATE("Site Name: ",'Effective Employees'!C179,"   -   ",'Client Info'!C119,CHAR(10),'Effective Employees'!F179,"/",'Effective Employees'!D179," - Eff Employees / Head Count"," - Justification: ",'Effective Employees'!H179,CHAR(10),"Total Site Increase/Reduction: ",'Manual Adjustments'!U193*100,"%",CHAR(10)),"")</f>
        <v/>
      </c>
      <c r="J66" s="9" t="str">
        <f>IF('Client Info'!F119="Yes",CONCATENATE("Site Name: ",'Effective Employees'!C180,"   -   ",'Client Info'!C119,CHAR(10),'Effective Employees'!F180,"/",'Effective Employees'!D180," - Eff Employees / Head Count"," - Justification: ",'Effective Employees'!H180,CHAR(10),"Total Site Increase/Reduction: ",'Manual Adjustments'!U194*100,"%",CHAR(10)),"")</f>
        <v/>
      </c>
      <c r="T66" s="9" t="str">
        <f>CONCATENATE('Adjustment Factors'!B167,CHAR(10))</f>
        <v xml:space="preserve">
</v>
      </c>
    </row>
    <row r="67" spans="8:20" ht="33.75" hidden="1">
      <c r="H67" s="9" t="str">
        <f>IF('Client Info'!D120="Yes",CONCATENATE("Site Name: ",'Effective Employees'!C181,"   -   ",'Client Info'!C120,CHAR(10),'Effective Employees'!F181,"/",'Effective Employees'!D181," - Eff Employees / Head Count"," - Justification: ",'Effective Employees'!H181,CHAR(10),"Total Site Increase/Reduction: ",'Manual Adjustments'!U195*100,"%",CHAR(10)),"")</f>
        <v/>
      </c>
      <c r="I67" s="9" t="str">
        <f>IF('Client Info'!E120="Yes",CONCATENATE("Site Name: ",'Effective Employees'!C182,"   -   ",'Client Info'!C120,CHAR(10),'Effective Employees'!F182,"/",'Effective Employees'!D182," - Eff Employees / Head Count"," - Justification: ",'Effective Employees'!H182,CHAR(10),"Total Site Increase/Reduction: ",'Manual Adjustments'!U196*100,"%",CHAR(10)),"")</f>
        <v/>
      </c>
      <c r="J67" s="9" t="str">
        <f>IF('Client Info'!F120="Yes",CONCATENATE("Site Name: ",'Effective Employees'!C183,"   -   ",'Client Info'!C120,CHAR(10),'Effective Employees'!F183,"/",'Effective Employees'!D183," - Eff Employees / Head Count"," - Justification: ",'Effective Employees'!H183,CHAR(10),"Total Site Increase/Reduction: ",'Manual Adjustments'!U197*100,"%",CHAR(10)),"")</f>
        <v/>
      </c>
      <c r="T67" s="9" t="str">
        <f>CONCATENATE('Adjustment Factors'!B168,CHAR(10))</f>
        <v xml:space="preserve">
</v>
      </c>
    </row>
    <row r="68" spans="8:20" ht="33.75" hidden="1">
      <c r="H68" s="9" t="str">
        <f>IF('Client Info'!D121="Yes",CONCATENATE("Site Name: ",'Effective Employees'!C184,"   -   ",'Client Info'!C121,CHAR(10),'Effective Employees'!F184,"/",'Effective Employees'!D184," - Eff Employees / Head Count"," - Justification: ",'Effective Employees'!H184,CHAR(10),"Total Site Increase/Reduction: ",'Manual Adjustments'!U198*100,"%",CHAR(10)),"")</f>
        <v/>
      </c>
      <c r="I68" s="9" t="str">
        <f>IF('Client Info'!E121="Yes",CONCATENATE("Site Name: ",'Effective Employees'!C185,"   -   ",'Client Info'!C121,CHAR(10),'Effective Employees'!F185,"/",'Effective Employees'!D185," - Eff Employees / Head Count"," - Justification: ",'Effective Employees'!H185,CHAR(10),"Total Site Increase/Reduction: ",'Manual Adjustments'!U199*100,"%",CHAR(10)),"")</f>
        <v/>
      </c>
      <c r="J68" s="9" t="str">
        <f>IF('Client Info'!F121="Yes",CONCATENATE("Site Name: ",'Effective Employees'!C186,"   -   ",'Client Info'!C121,CHAR(10),'Effective Employees'!F186,"/",'Effective Employees'!D186," - Eff Employees / Head Count"," - Justification: ",'Effective Employees'!H186,CHAR(10),"Total Site Increase/Reduction: ",'Manual Adjustments'!U200*100,"%",CHAR(10)),"")</f>
        <v/>
      </c>
      <c r="T68" s="9" t="str">
        <f>CONCATENATE('Adjustment Factors'!B169,CHAR(10))</f>
        <v xml:space="preserve">
</v>
      </c>
    </row>
    <row r="69" spans="8:20" ht="33.75" hidden="1">
      <c r="H69" s="9" t="str">
        <f>IF('Client Info'!D122="Yes",CONCATENATE("Site Name: ",'Effective Employees'!C187,"   -   ",'Client Info'!C122,CHAR(10),'Effective Employees'!F187,"/",'Effective Employees'!D187," - Eff Employees / Head Count"," - Justification: ",'Effective Employees'!H187,CHAR(10),"Total Site Increase/Reduction: ",'Manual Adjustments'!U201*100,"%",CHAR(10)),"")</f>
        <v/>
      </c>
      <c r="I69" s="9" t="str">
        <f>IF('Client Info'!E122="Yes",CONCATENATE("Site Name: ",'Effective Employees'!C188,"   -   ",'Client Info'!C122,CHAR(10),'Effective Employees'!F188,"/",'Effective Employees'!D188," - Eff Employees / Head Count"," - Justification: ",'Effective Employees'!H188,CHAR(10),"Total Site Increase/Reduction: ",'Manual Adjustments'!U202*100,"%",CHAR(10)),"")</f>
        <v/>
      </c>
      <c r="J69" s="9" t="str">
        <f>IF('Client Info'!F122="Yes",CONCATENATE("Site Name: ",'Effective Employees'!C189,"   -   ",'Client Info'!C122,CHAR(10),'Effective Employees'!F189,"/",'Effective Employees'!D189," - Eff Employees / Head Count"," - Justification: ",'Effective Employees'!H189,CHAR(10),"Total Site Increase/Reduction: ",'Manual Adjustments'!U203*100,"%",CHAR(10)),"")</f>
        <v/>
      </c>
      <c r="T69" s="9" t="str">
        <f>CONCATENATE('Adjustment Factors'!B170,CHAR(10))</f>
        <v xml:space="preserve">
</v>
      </c>
    </row>
    <row r="70" spans="8:20" ht="33.75" hidden="1">
      <c r="H70" s="9" t="str">
        <f>IF('Client Info'!D123="Yes",CONCATENATE("Site Name: ",'Effective Employees'!C190,"   -   ",'Client Info'!C123,CHAR(10),'Effective Employees'!F190,"/",'Effective Employees'!D190," - Eff Employees / Head Count"," - Justification: ",'Effective Employees'!H190,CHAR(10),"Total Site Increase/Reduction: ",'Manual Adjustments'!U204*100,"%",CHAR(10)),"")</f>
        <v/>
      </c>
      <c r="I70" s="9" t="str">
        <f>IF('Client Info'!E123="Yes",CONCATENATE("Site Name: ",'Effective Employees'!C191,"   -   ",'Client Info'!C123,CHAR(10),'Effective Employees'!F191,"/",'Effective Employees'!D191," - Eff Employees / Head Count"," - Justification: ",'Effective Employees'!H191,CHAR(10),"Total Site Increase/Reduction: ",'Manual Adjustments'!U205*100,"%",CHAR(10)),"")</f>
        <v/>
      </c>
      <c r="J70" s="9" t="str">
        <f>IF('Client Info'!F123="Yes",CONCATENATE("Site Name: ",'Effective Employees'!C192,"   -   ",'Client Info'!C123,CHAR(10),'Effective Employees'!F192,"/",'Effective Employees'!D192," - Eff Employees / Head Count"," - Justification: ",'Effective Employees'!H192,CHAR(10),"Total Site Increase/Reduction: ",'Manual Adjustments'!U206*100,"%",CHAR(10)),"")</f>
        <v/>
      </c>
      <c r="T70" s="9" t="str">
        <f>CONCATENATE('Adjustment Factors'!B171,CHAR(10))</f>
        <v xml:space="preserve">
</v>
      </c>
    </row>
    <row r="71" spans="8:20" ht="33.75" hidden="1">
      <c r="H71" s="9" t="str">
        <f>IF('Client Info'!D124="Yes",CONCATENATE("Site Name: ",'Effective Employees'!C193,"   -   ",'Client Info'!C124,CHAR(10),'Effective Employees'!F193,"/",'Effective Employees'!D193," - Eff Employees / Head Count"," - Justification: ",'Effective Employees'!H193,CHAR(10),"Total Site Increase/Reduction: ",'Manual Adjustments'!U207*100,"%",CHAR(10)),"")</f>
        <v/>
      </c>
      <c r="I71" s="9" t="str">
        <f>IF('Client Info'!E124="Yes",CONCATENATE("Site Name: ",'Effective Employees'!C194,"   -   ",'Client Info'!C124,CHAR(10),'Effective Employees'!F194,"/",'Effective Employees'!D194," - Eff Employees / Head Count"," - Justification: ",'Effective Employees'!H194,CHAR(10),"Total Site Increase/Reduction: ",'Manual Adjustments'!U208*100,"%",CHAR(10)),"")</f>
        <v/>
      </c>
      <c r="J71" s="9" t="str">
        <f>IF('Client Info'!F124="Yes",CONCATENATE("Site Name: ",'Effective Employees'!C195,"   -   ",'Client Info'!C124,CHAR(10),'Effective Employees'!F195,"/",'Effective Employees'!D195," - Eff Employees / Head Count"," - Justification: ",'Effective Employees'!H195,CHAR(10),"Total Site Increase/Reduction: ",'Manual Adjustments'!U209*100,"%",CHAR(10)),"")</f>
        <v/>
      </c>
      <c r="T71" s="9" t="str">
        <f>CONCATENATE('Adjustment Factors'!B172,CHAR(10))</f>
        <v xml:space="preserve">
</v>
      </c>
    </row>
    <row r="72" spans="8:20" ht="33.75" hidden="1">
      <c r="H72" s="9" t="str">
        <f>IF('Client Info'!D125="Yes",CONCATENATE("Site Name: ",'Effective Employees'!C196,"   -   ",'Client Info'!C125,CHAR(10),'Effective Employees'!F196,"/",'Effective Employees'!D196," - Eff Employees / Head Count"," - Justification: ",'Effective Employees'!H196,CHAR(10),"Total Site Increase/Reduction: ",'Manual Adjustments'!U210*100,"%",CHAR(10)),"")</f>
        <v/>
      </c>
      <c r="I72" s="9" t="str">
        <f>IF('Client Info'!E125="Yes",CONCATENATE("Site Name: ",'Effective Employees'!C197,"   -   ",'Client Info'!C125,CHAR(10),'Effective Employees'!F197,"/",'Effective Employees'!D197," - Eff Employees / Head Count"," - Justification: ",'Effective Employees'!H197,CHAR(10),"Total Site Increase/Reduction: ",'Manual Adjustments'!U211*100,"%",CHAR(10)),"")</f>
        <v/>
      </c>
      <c r="J72" s="9" t="str">
        <f>IF('Client Info'!F125="Yes",CONCATENATE("Site Name: ",'Effective Employees'!C198,"   -   ",'Client Info'!C125,CHAR(10),'Effective Employees'!F198,"/",'Effective Employees'!D198," - Eff Employees / Head Count"," - Justification: ",'Effective Employees'!H198,CHAR(10),"Total Site Increase/Reduction: ",'Manual Adjustments'!U212*100,"%",CHAR(10)),"")</f>
        <v/>
      </c>
      <c r="T72" s="9" t="str">
        <f>CONCATENATE('Adjustment Factors'!B173,CHAR(10))</f>
        <v xml:space="preserve">
</v>
      </c>
    </row>
    <row r="73" spans="8:20" ht="33.75" hidden="1">
      <c r="H73" s="9" t="str">
        <f>IF('Client Info'!D126="Yes",CONCATENATE("Site Name: ",'Effective Employees'!C199,"   -   ",'Client Info'!C126,CHAR(10),'Effective Employees'!F199,"/",'Effective Employees'!D199," - Eff Employees / Head Count"," - Justification: ",'Effective Employees'!H199,CHAR(10),"Total Site Increase/Reduction: ",'Manual Adjustments'!U213*100,"%",CHAR(10)),"")</f>
        <v/>
      </c>
      <c r="I73" s="9" t="str">
        <f>IF('Client Info'!E126="Yes",CONCATENATE("Site Name: ",'Effective Employees'!C200,"   -   ",'Client Info'!C126,CHAR(10),'Effective Employees'!F200,"/",'Effective Employees'!D200," - Eff Employees / Head Count"," - Justification: ",'Effective Employees'!H200,CHAR(10),"Total Site Increase/Reduction: ",'Manual Adjustments'!U214*100,"%",CHAR(10)),"")</f>
        <v/>
      </c>
      <c r="J73" s="9" t="str">
        <f>IF('Client Info'!F126="Yes",CONCATENATE("Site Name: ",'Effective Employees'!C201,"   -   ",'Client Info'!C126,CHAR(10),'Effective Employees'!F201,"/",'Effective Employees'!D201," - Eff Employees / Head Count"," - Justification: ",'Effective Employees'!H201,CHAR(10),"Total Site Increase/Reduction: ",'Manual Adjustments'!U215*100,"%",CHAR(10)),"")</f>
        <v/>
      </c>
      <c r="T73" s="9" t="str">
        <f>CONCATENATE('Adjustment Factors'!B174,CHAR(10))</f>
        <v xml:space="preserve">
</v>
      </c>
    </row>
    <row r="74" spans="8:20" ht="33.75" hidden="1">
      <c r="H74" s="9" t="str">
        <f>IF('Client Info'!D127="Yes",CONCATENATE("Site Name: ",'Effective Employees'!C202,"   -   ",'Client Info'!C127,CHAR(10),'Effective Employees'!F202,"/",'Effective Employees'!D202," - Eff Employees / Head Count"," - Justification: ",'Effective Employees'!H202,CHAR(10),"Total Site Increase/Reduction: ",'Manual Adjustments'!U216*100,"%",CHAR(10)),"")</f>
        <v/>
      </c>
      <c r="I74" s="9" t="str">
        <f>IF('Client Info'!E127="Yes",CONCATENATE("Site Name: ",'Effective Employees'!C203,"   -   ",'Client Info'!C127,CHAR(10),'Effective Employees'!F203,"/",'Effective Employees'!D203," - Eff Employees / Head Count"," - Justification: ",'Effective Employees'!H203,CHAR(10),"Total Site Increase/Reduction: ",'Manual Adjustments'!U217*100,"%",CHAR(10)),"")</f>
        <v/>
      </c>
      <c r="J74" s="9" t="str">
        <f>IF('Client Info'!F127="Yes",CONCATENATE("Site Name: ",'Effective Employees'!C204,"   -   ",'Client Info'!C127,CHAR(10),'Effective Employees'!F204,"/",'Effective Employees'!D204," - Eff Employees / Head Count"," - Justification: ",'Effective Employees'!H204,CHAR(10),"Total Site Increase/Reduction: ",'Manual Adjustments'!U218*100,"%",CHAR(10)),"")</f>
        <v/>
      </c>
      <c r="T74" s="9" t="str">
        <f>CONCATENATE('Adjustment Factors'!B175,CHAR(10))</f>
        <v xml:space="preserve">
</v>
      </c>
    </row>
    <row r="75" spans="8:20" ht="33.75" hidden="1">
      <c r="H75" s="9" t="str">
        <f>IF('Client Info'!D128="Yes",CONCATENATE("Site Name: ",'Effective Employees'!C205,"   -   ",'Client Info'!C128,CHAR(10),'Effective Employees'!F205,"/",'Effective Employees'!D205," - Eff Employees / Head Count"," - Justification: ",'Effective Employees'!H205,CHAR(10),"Total Site Increase/Reduction: ",'Manual Adjustments'!U219*100,"%",CHAR(10)),"")</f>
        <v/>
      </c>
      <c r="I75" s="9" t="str">
        <f>IF('Client Info'!E128="Yes",CONCATENATE("Site Name: ",'Effective Employees'!C206,"   -   ",'Client Info'!C128,CHAR(10),'Effective Employees'!F206,"/",'Effective Employees'!D206," - Eff Employees / Head Count"," - Justification: ",'Effective Employees'!H206,CHAR(10),"Total Site Increase/Reduction: ",'Manual Adjustments'!U220*100,"%",CHAR(10)),"")</f>
        <v/>
      </c>
      <c r="J75" s="9" t="str">
        <f>IF('Client Info'!F128="Yes",CONCATENATE("Site Name: ",'Effective Employees'!C207,"   -   ",'Client Info'!C128,CHAR(10),'Effective Employees'!F207,"/",'Effective Employees'!D207," - Eff Employees / Head Count"," - Justification: ",'Effective Employees'!H207,CHAR(10),"Total Site Increase/Reduction: ",'Manual Adjustments'!U221*100,"%",CHAR(10)),"")</f>
        <v/>
      </c>
      <c r="T75" s="9" t="str">
        <f>CONCATENATE('Adjustment Factors'!B176,CHAR(10))</f>
        <v xml:space="preserve">
</v>
      </c>
    </row>
    <row r="76" spans="8:20" ht="33.75" hidden="1">
      <c r="H76" s="9" t="str">
        <f>IF('Client Info'!D129="Yes",CONCATENATE("Site Name: ",'Effective Employees'!C208,"   -   ",'Client Info'!C129,CHAR(10),'Effective Employees'!F208,"/",'Effective Employees'!D208," - Eff Employees / Head Count"," - Justification: ",'Effective Employees'!H208,CHAR(10),"Total Site Increase/Reduction: ",'Manual Adjustments'!U222*100,"%",CHAR(10)),"")</f>
        <v/>
      </c>
      <c r="I76" s="9" t="str">
        <f>IF('Client Info'!E129="Yes",CONCATENATE("Site Name: ",'Effective Employees'!C209,"   -   ",'Client Info'!C129,CHAR(10),'Effective Employees'!F209,"/",'Effective Employees'!D209," - Eff Employees / Head Count"," - Justification: ",'Effective Employees'!H209,CHAR(10),"Total Site Increase/Reduction: ",'Manual Adjustments'!U223*100,"%",CHAR(10)),"")</f>
        <v/>
      </c>
      <c r="J76" s="9" t="str">
        <f>IF('Client Info'!F129="Yes",CONCATENATE("Site Name: ",'Effective Employees'!C210,"   -   ",'Client Info'!C129,CHAR(10),'Effective Employees'!F210,"/",'Effective Employees'!D210," - Eff Employees / Head Count"," - Justification: ",'Effective Employees'!H210,CHAR(10),"Total Site Increase/Reduction: ",'Manual Adjustments'!U224*100,"%",CHAR(10)),"")</f>
        <v/>
      </c>
      <c r="T76" s="9" t="str">
        <f>CONCATENATE('Adjustment Factors'!B177,CHAR(10))</f>
        <v xml:space="preserve">
</v>
      </c>
    </row>
    <row r="77" spans="8:20" ht="33.75" hidden="1">
      <c r="H77" s="9" t="str">
        <f>IF('Client Info'!D130="Yes",CONCATENATE("Site Name: ",'Effective Employees'!C211,"   -   ",'Client Info'!C130,CHAR(10),'Effective Employees'!F211,"/",'Effective Employees'!D211," - Eff Employees / Head Count"," - Justification: ",'Effective Employees'!H211,CHAR(10),"Total Site Increase/Reduction: ",'Manual Adjustments'!U225*100,"%",CHAR(10)),"")</f>
        <v/>
      </c>
      <c r="I77" s="9" t="str">
        <f>IF('Client Info'!E130="Yes",CONCATENATE("Site Name: ",'Effective Employees'!C212,"   -   ",'Client Info'!C130,CHAR(10),'Effective Employees'!F212,"/",'Effective Employees'!D212," - Eff Employees / Head Count"," - Justification: ",'Effective Employees'!H212,CHAR(10),"Total Site Increase/Reduction: ",'Manual Adjustments'!U226*100,"%",CHAR(10)),"")</f>
        <v/>
      </c>
      <c r="J77" s="9" t="str">
        <f>IF('Client Info'!F130="Yes",CONCATENATE("Site Name: ",'Effective Employees'!C213,"   -   ",'Client Info'!C130,CHAR(10),'Effective Employees'!F213,"/",'Effective Employees'!D213," - Eff Employees / Head Count"," - Justification: ",'Effective Employees'!H213,CHAR(10),"Total Site Increase/Reduction: ",'Manual Adjustments'!U227*100,"%",CHAR(10)),"")</f>
        <v/>
      </c>
      <c r="T77" s="9" t="str">
        <f>CONCATENATE('Adjustment Factors'!B178,CHAR(10))</f>
        <v xml:space="preserve">
</v>
      </c>
    </row>
    <row r="78" spans="8:20" ht="33.75" hidden="1">
      <c r="H78" s="9" t="str">
        <f>IF('Client Info'!D131="Yes",CONCATENATE("Site Name: ",'Effective Employees'!C214,"   -   ",'Client Info'!C131,CHAR(10),'Effective Employees'!F214,"/",'Effective Employees'!D214," - Eff Employees / Head Count"," - Justification: ",'Effective Employees'!H214,CHAR(10),"Total Site Increase/Reduction: ",'Manual Adjustments'!U228*100,"%",CHAR(10)),"")</f>
        <v/>
      </c>
      <c r="I78" s="9" t="str">
        <f>IF('Client Info'!E131="Yes",CONCATENATE("Site Name: ",'Effective Employees'!C215,"   -   ",'Client Info'!C131,CHAR(10),'Effective Employees'!F215,"/",'Effective Employees'!D215," - Eff Employees / Head Count"," - Justification: ",'Effective Employees'!H215,CHAR(10),"Total Site Increase/Reduction: ",'Manual Adjustments'!U229*100,"%",CHAR(10)),"")</f>
        <v/>
      </c>
      <c r="J78" s="9" t="str">
        <f>IF('Client Info'!F131="Yes",CONCATENATE("Site Name: ",'Effective Employees'!C216,"   -   ",'Client Info'!C131,CHAR(10),'Effective Employees'!F216,"/",'Effective Employees'!D216," - Eff Employees / Head Count"," - Justification: ",'Effective Employees'!H216,CHAR(10),"Total Site Increase/Reduction: ",'Manual Adjustments'!U230*100,"%",CHAR(10)),"")</f>
        <v/>
      </c>
      <c r="T78" s="9" t="str">
        <f>CONCATENATE('Adjustment Factors'!B179,CHAR(10))</f>
        <v xml:space="preserve">
</v>
      </c>
    </row>
    <row r="79" spans="8:20" ht="33.75" hidden="1">
      <c r="H79" s="9" t="str">
        <f>IF('Client Info'!D132="Yes",CONCATENATE("Site Name: ",'Effective Employees'!C217,"   -   ",'Client Info'!C132,CHAR(10),'Effective Employees'!F217,"/",'Effective Employees'!D217," - Eff Employees / Head Count"," - Justification: ",'Effective Employees'!H217,CHAR(10),"Total Site Increase/Reduction: ",'Manual Adjustments'!U231*100,"%",CHAR(10)),"")</f>
        <v/>
      </c>
      <c r="I79" s="9" t="str">
        <f>IF('Client Info'!E132="Yes",CONCATENATE("Site Name: ",'Effective Employees'!C218,"   -   ",'Client Info'!C132,CHAR(10),'Effective Employees'!F218,"/",'Effective Employees'!D218," - Eff Employees / Head Count"," - Justification: ",'Effective Employees'!H218,CHAR(10),"Total Site Increase/Reduction: ",'Manual Adjustments'!U232*100,"%",CHAR(10)),"")</f>
        <v/>
      </c>
      <c r="J79" s="9" t="str">
        <f>IF('Client Info'!F132="Yes",CONCATENATE("Site Name: ",'Effective Employees'!C219,"   -   ",'Client Info'!C132,CHAR(10),'Effective Employees'!F219,"/",'Effective Employees'!D219," - Eff Employees / Head Count"," - Justification: ",'Effective Employees'!H219,CHAR(10),"Total Site Increase/Reduction: ",'Manual Adjustments'!U233*100,"%",CHAR(10)),"")</f>
        <v/>
      </c>
      <c r="T79" s="9" t="str">
        <f>CONCATENATE('Adjustment Factors'!B180,CHAR(10))</f>
        <v xml:space="preserve">
</v>
      </c>
    </row>
    <row r="80" spans="8:20" ht="33.75" hidden="1">
      <c r="H80" s="9" t="str">
        <f>IF('Client Info'!D133="Yes",CONCATENATE("Site Name: ",'Effective Employees'!C220,"   -   ",'Client Info'!C133,CHAR(10),'Effective Employees'!F220,"/",'Effective Employees'!D220," - Eff Employees / Head Count"," - Justification: ",'Effective Employees'!H220,CHAR(10),"Total Site Increase/Reduction: ",'Manual Adjustments'!U234*100,"%",CHAR(10)),"")</f>
        <v/>
      </c>
      <c r="I80" s="9" t="str">
        <f>IF('Client Info'!E133="Yes",CONCATENATE("Site Name: ",'Effective Employees'!C221,"   -   ",'Client Info'!C133,CHAR(10),'Effective Employees'!F221,"/",'Effective Employees'!D221," - Eff Employees / Head Count"," - Justification: ",'Effective Employees'!H221,CHAR(10),"Total Site Increase/Reduction: ",'Manual Adjustments'!U235*100,"%",CHAR(10)),"")</f>
        <v/>
      </c>
      <c r="J80" s="9" t="str">
        <f>IF('Client Info'!F133="Yes",CONCATENATE("Site Name: ",'Effective Employees'!C222,"   -   ",'Client Info'!C133,CHAR(10),'Effective Employees'!F222,"/",'Effective Employees'!D222," - Eff Employees / Head Count"," - Justification: ",'Effective Employees'!H222,CHAR(10),"Total Site Increase/Reduction: ",'Manual Adjustments'!U236*100,"%",CHAR(10)),"")</f>
        <v/>
      </c>
      <c r="T80" s="9" t="str">
        <f>CONCATENATE('Adjustment Factors'!B181,CHAR(10))</f>
        <v xml:space="preserve">
</v>
      </c>
    </row>
    <row r="81" spans="8:20" ht="33.75" hidden="1">
      <c r="H81" s="9" t="str">
        <f>IF('Client Info'!D134="Yes",CONCATENATE("Site Name: ",'Effective Employees'!C223,"   -   ",'Client Info'!C134,CHAR(10),'Effective Employees'!F223,"/",'Effective Employees'!D223," - Eff Employees / Head Count"," - Justification: ",'Effective Employees'!H223,CHAR(10),"Total Site Increase/Reduction: ",'Manual Adjustments'!U237*100,"%",CHAR(10)),"")</f>
        <v/>
      </c>
      <c r="I81" s="9" t="str">
        <f>IF('Client Info'!E134="Yes",CONCATENATE("Site Name: ",'Effective Employees'!C224,"   -   ",'Client Info'!C134,CHAR(10),'Effective Employees'!F224,"/",'Effective Employees'!D224," - Eff Employees / Head Count"," - Justification: ",'Effective Employees'!H224,CHAR(10),"Total Site Increase/Reduction: ",'Manual Adjustments'!U238*100,"%",CHAR(10)),"")</f>
        <v/>
      </c>
      <c r="J81" s="9" t="str">
        <f>IF('Client Info'!F134="Yes",CONCATENATE("Site Name: ",'Effective Employees'!C225,"   -   ",'Client Info'!C134,CHAR(10),'Effective Employees'!F225,"/",'Effective Employees'!D225," - Eff Employees / Head Count"," - Justification: ",'Effective Employees'!H225,CHAR(10),"Total Site Increase/Reduction: ",'Manual Adjustments'!U239*100,"%",CHAR(10)),"")</f>
        <v/>
      </c>
      <c r="T81" s="9" t="str">
        <f>CONCATENATE('Adjustment Factors'!B182,CHAR(10))</f>
        <v xml:space="preserve">
</v>
      </c>
    </row>
    <row r="82" spans="8:20" ht="33.75" hidden="1">
      <c r="H82" s="9" t="str">
        <f>IF('Client Info'!D135="Yes",CONCATENATE("Site Name: ",'Effective Employees'!C226,"   -   ",'Client Info'!C135,CHAR(10),'Effective Employees'!F226,"/",'Effective Employees'!D226," - Eff Employees / Head Count"," - Justification: ",'Effective Employees'!H226,CHAR(10),"Total Site Increase/Reduction: ",'Manual Adjustments'!U240*100,"%",CHAR(10)),"")</f>
        <v/>
      </c>
      <c r="I82" s="9" t="str">
        <f>IF('Client Info'!E135="Yes",CONCATENATE("Site Name: ",'Effective Employees'!C227,"   -   ",'Client Info'!C135,CHAR(10),'Effective Employees'!F227,"/",'Effective Employees'!D227," - Eff Employees / Head Count"," - Justification: ",'Effective Employees'!H227,CHAR(10),"Total Site Increase/Reduction: ",'Manual Adjustments'!U241*100,"%",CHAR(10)),"")</f>
        <v/>
      </c>
      <c r="J82" s="9" t="str">
        <f>IF('Client Info'!F135="Yes",CONCATENATE("Site Name: ",'Effective Employees'!C228,"   -   ",'Client Info'!C135,CHAR(10),'Effective Employees'!F228,"/",'Effective Employees'!D228," - Eff Employees / Head Count"," - Justification: ",'Effective Employees'!H228,CHAR(10),"Total Site Increase/Reduction: ",'Manual Adjustments'!U242*100,"%",CHAR(10)),"")</f>
        <v/>
      </c>
      <c r="T82" s="9" t="str">
        <f>CONCATENATE('Adjustment Factors'!B183,CHAR(10))</f>
        <v xml:space="preserve">
</v>
      </c>
    </row>
    <row r="83" spans="8:20" ht="33.75" hidden="1">
      <c r="H83" s="9" t="str">
        <f>IF('Client Info'!D136="Yes",CONCATENATE("Site Name: ",'Effective Employees'!C229,"   -   ",'Client Info'!C136,CHAR(10),'Effective Employees'!F229,"/",'Effective Employees'!D229," - Eff Employees / Head Count"," - Justification: ",'Effective Employees'!H229,CHAR(10),"Total Site Increase/Reduction: ",'Manual Adjustments'!U243*100,"%",CHAR(10)),"")</f>
        <v/>
      </c>
      <c r="I83" s="9" t="str">
        <f>IF('Client Info'!E136="Yes",CONCATENATE("Site Name: ",'Effective Employees'!C230,"   -   ",'Client Info'!C136,CHAR(10),'Effective Employees'!F230,"/",'Effective Employees'!D230," - Eff Employees / Head Count"," - Justification: ",'Effective Employees'!H230,CHAR(10),"Total Site Increase/Reduction: ",'Manual Adjustments'!U244*100,"%",CHAR(10)),"")</f>
        <v/>
      </c>
      <c r="J83" s="9" t="str">
        <f>IF('Client Info'!F136="Yes",CONCATENATE("Site Name: ",'Effective Employees'!C231,"   -   ",'Client Info'!C136,CHAR(10),'Effective Employees'!F231,"/",'Effective Employees'!D231," - Eff Employees / Head Count"," - Justification: ",'Effective Employees'!H231,CHAR(10),"Total Site Increase/Reduction: ",'Manual Adjustments'!U245*100,"%",CHAR(10)),"")</f>
        <v/>
      </c>
      <c r="T83" s="9" t="str">
        <f>CONCATENATE('Adjustment Factors'!B184,CHAR(10))</f>
        <v xml:space="preserve">
</v>
      </c>
    </row>
    <row r="84" spans="8:20" ht="33.75" hidden="1">
      <c r="H84" s="9" t="str">
        <f>IF('Client Info'!D137="Yes",CONCATENATE("Site Name: ",'Effective Employees'!C232,"   -   ",'Client Info'!C137,CHAR(10),'Effective Employees'!F232,"/",'Effective Employees'!D232," - Eff Employees / Head Count"," - Justification: ",'Effective Employees'!H232,CHAR(10),"Total Site Increase/Reduction: ",'Manual Adjustments'!U246*100,"%",CHAR(10)),"")</f>
        <v/>
      </c>
      <c r="I84" s="9" t="str">
        <f>IF('Client Info'!E137="Yes",CONCATENATE("Site Name: ",'Effective Employees'!C233,"   -   ",'Client Info'!C137,CHAR(10),'Effective Employees'!F233,"/",'Effective Employees'!D233," - Eff Employees / Head Count"," - Justification: ",'Effective Employees'!H233,CHAR(10),"Total Site Increase/Reduction: ",'Manual Adjustments'!U247*100,"%",CHAR(10)),"")</f>
        <v/>
      </c>
      <c r="J84" s="9" t="str">
        <f>IF('Client Info'!F137="Yes",CONCATENATE("Site Name: ",'Effective Employees'!C234,"   -   ",'Client Info'!C137,CHAR(10),'Effective Employees'!F234,"/",'Effective Employees'!D234," - Eff Employees / Head Count"," - Justification: ",'Effective Employees'!H234,CHAR(10),"Total Site Increase/Reduction: ",'Manual Adjustments'!U248*100,"%",CHAR(10)),"")</f>
        <v/>
      </c>
      <c r="T84" s="9" t="str">
        <f>CONCATENATE('Adjustment Factors'!B185,CHAR(10))</f>
        <v xml:space="preserve">
</v>
      </c>
    </row>
    <row r="85" spans="8:20" ht="33.75" hidden="1">
      <c r="H85" s="9" t="str">
        <f>IF('Client Info'!D138="Yes",CONCATENATE("Site Name: ",'Effective Employees'!C235,"   -   ",'Client Info'!C138,CHAR(10),'Effective Employees'!F235,"/",'Effective Employees'!D235," - Eff Employees / Head Count"," - Justification: ",'Effective Employees'!H235,CHAR(10),"Total Site Increase/Reduction: ",'Manual Adjustments'!U249*100,"%",CHAR(10)),"")</f>
        <v/>
      </c>
      <c r="I85" s="9" t="str">
        <f>IF('Client Info'!E138="Yes",CONCATENATE("Site Name: ",'Effective Employees'!C236,"   -   ",'Client Info'!C138,CHAR(10),'Effective Employees'!F236,"/",'Effective Employees'!D236," - Eff Employees / Head Count"," - Justification: ",'Effective Employees'!H236,CHAR(10),"Total Site Increase/Reduction: ",'Manual Adjustments'!U250*100,"%",CHAR(10)),"")</f>
        <v/>
      </c>
      <c r="J85" s="9" t="str">
        <f>IF('Client Info'!F138="Yes",CONCATENATE("Site Name: ",'Effective Employees'!C237,"   -   ",'Client Info'!C138,CHAR(10),'Effective Employees'!F237,"/",'Effective Employees'!D237," - Eff Employees / Head Count"," - Justification: ",'Effective Employees'!H237,CHAR(10),"Total Site Increase/Reduction: ",'Manual Adjustments'!U251*100,"%",CHAR(10)),"")</f>
        <v/>
      </c>
      <c r="T85" s="9" t="str">
        <f>CONCATENATE('Adjustment Factors'!B186,CHAR(10))</f>
        <v xml:space="preserve">
</v>
      </c>
    </row>
    <row r="86" spans="8:20" ht="33.75" hidden="1">
      <c r="H86" s="9" t="str">
        <f>IF('Client Info'!D139="Yes",CONCATENATE("Site Name: ",'Effective Employees'!C238,"   -   ",'Client Info'!C139,CHAR(10),'Effective Employees'!F238,"/",'Effective Employees'!D238," - Eff Employees / Head Count"," - Justification: ",'Effective Employees'!H238,CHAR(10),"Total Site Increase/Reduction: ",'Manual Adjustments'!U252*100,"%",CHAR(10)),"")</f>
        <v/>
      </c>
      <c r="I86" s="9" t="str">
        <f>IF('Client Info'!E139="Yes",CONCATENATE("Site Name: ",'Effective Employees'!C239,"   -   ",'Client Info'!C139,CHAR(10),'Effective Employees'!F239,"/",'Effective Employees'!D239," - Eff Employees / Head Count"," - Justification: ",'Effective Employees'!H239,CHAR(10),"Total Site Increase/Reduction: ",'Manual Adjustments'!U253*100,"%",CHAR(10)),"")</f>
        <v/>
      </c>
      <c r="J86" s="9" t="str">
        <f>IF('Client Info'!F139="Yes",CONCATENATE("Site Name: ",'Effective Employees'!C240,"   -   ",'Client Info'!C139,CHAR(10),'Effective Employees'!F240,"/",'Effective Employees'!D240," - Eff Employees / Head Count"," - Justification: ",'Effective Employees'!H240,CHAR(10),"Total Site Increase/Reduction: ",'Manual Adjustments'!U254*100,"%",CHAR(10)),"")</f>
        <v/>
      </c>
      <c r="T86" s="9" t="str">
        <f>CONCATENATE('Adjustment Factors'!B187,CHAR(10))</f>
        <v xml:space="preserve">
</v>
      </c>
    </row>
    <row r="87" spans="8:20" ht="33.75" hidden="1">
      <c r="H87" s="9" t="str">
        <f>IF('Client Info'!D140="Yes",CONCATENATE("Site Name: ",'Effective Employees'!C241,"   -   ",'Client Info'!C140,CHAR(10),'Effective Employees'!F241,"/",'Effective Employees'!D241," - Eff Employees / Head Count"," - Justification: ",'Effective Employees'!H241,CHAR(10),"Total Site Increase/Reduction: ",'Manual Adjustments'!U255*100,"%",CHAR(10)),"")</f>
        <v/>
      </c>
      <c r="I87" s="9" t="str">
        <f>IF('Client Info'!E140="Yes",CONCATENATE("Site Name: ",'Effective Employees'!C242,"   -   ",'Client Info'!C140,CHAR(10),'Effective Employees'!F242,"/",'Effective Employees'!D242," - Eff Employees / Head Count"," - Justification: ",'Effective Employees'!H242,CHAR(10),"Total Site Increase/Reduction: ",'Manual Adjustments'!U256*100,"%",CHAR(10)),"")</f>
        <v/>
      </c>
      <c r="J87" s="9" t="str">
        <f>IF('Client Info'!F140="Yes",CONCATENATE("Site Name: ",'Effective Employees'!C243,"   -   ",'Client Info'!C140,CHAR(10),'Effective Employees'!F243,"/",'Effective Employees'!D243," - Eff Employees / Head Count"," - Justification: ",'Effective Employees'!H243,CHAR(10),"Total Site Increase/Reduction: ",'Manual Adjustments'!U257*100,"%",CHAR(10)),"")</f>
        <v/>
      </c>
      <c r="T87" s="9" t="str">
        <f>CONCATENATE('Adjustment Factors'!B188,CHAR(10))</f>
        <v xml:space="preserve">
</v>
      </c>
    </row>
    <row r="88" spans="8:20" ht="33.75" hidden="1">
      <c r="H88" s="9" t="str">
        <f>IF('Client Info'!D141="Yes",CONCATENATE("Site Name: ",'Effective Employees'!C244,"   -   ",'Client Info'!C141,CHAR(10),'Effective Employees'!F244,"/",'Effective Employees'!D244," - Eff Employees / Head Count"," - Justification: ",'Effective Employees'!H244,CHAR(10),"Total Site Increase/Reduction: ",'Manual Adjustments'!U258*100,"%",CHAR(10)),"")</f>
        <v/>
      </c>
      <c r="I88" s="9" t="str">
        <f>IF('Client Info'!E141="Yes",CONCATENATE("Site Name: ",'Effective Employees'!C245,"   -   ",'Client Info'!C141,CHAR(10),'Effective Employees'!F245,"/",'Effective Employees'!D245," - Eff Employees / Head Count"," - Justification: ",'Effective Employees'!H245,CHAR(10),"Total Site Increase/Reduction: ",'Manual Adjustments'!U259*100,"%",CHAR(10)),"")</f>
        <v/>
      </c>
      <c r="J88" s="9" t="str">
        <f>IF('Client Info'!F141="Yes",CONCATENATE("Site Name: ",'Effective Employees'!C246,"   -   ",'Client Info'!C141,CHAR(10),'Effective Employees'!F246,"/",'Effective Employees'!D246," - Eff Employees / Head Count"," - Justification: ",'Effective Employees'!H246,CHAR(10),"Total Site Increase/Reduction: ",'Manual Adjustments'!U260*100,"%",CHAR(10)),"")</f>
        <v/>
      </c>
      <c r="T88" s="9" t="str">
        <f>CONCATENATE('Adjustment Factors'!B189,CHAR(10))</f>
        <v xml:space="preserve">
</v>
      </c>
    </row>
    <row r="89" spans="8:20" ht="33.75" hidden="1">
      <c r="H89" s="9" t="str">
        <f>IF('Client Info'!D142="Yes",CONCATENATE("Site Name: ",'Effective Employees'!C247,"   -   ",'Client Info'!C142,CHAR(10),'Effective Employees'!F247,"/",'Effective Employees'!D247," - Eff Employees / Head Count"," - Justification: ",'Effective Employees'!H247,CHAR(10),"Total Site Increase/Reduction: ",'Manual Adjustments'!U261*100,"%",CHAR(10)),"")</f>
        <v/>
      </c>
      <c r="I89" s="9" t="str">
        <f>IF('Client Info'!E142="Yes",CONCATENATE("Site Name: ",'Effective Employees'!C248,"   -   ",'Client Info'!C142,CHAR(10),'Effective Employees'!F248,"/",'Effective Employees'!D248," - Eff Employees / Head Count"," - Justification: ",'Effective Employees'!H248,CHAR(10),"Total Site Increase/Reduction: ",'Manual Adjustments'!U262*100,"%",CHAR(10)),"")</f>
        <v/>
      </c>
      <c r="J89" s="9" t="str">
        <f>IF('Client Info'!F142="Yes",CONCATENATE("Site Name: ",'Effective Employees'!C249,"   -   ",'Client Info'!C142,CHAR(10),'Effective Employees'!F249,"/",'Effective Employees'!D249," - Eff Employees / Head Count"," - Justification: ",'Effective Employees'!H249,CHAR(10),"Total Site Increase/Reduction: ",'Manual Adjustments'!U263*100,"%",CHAR(10)),"")</f>
        <v/>
      </c>
      <c r="T89" s="9" t="str">
        <f>CONCATENATE('Adjustment Factors'!B190,CHAR(10))</f>
        <v xml:space="preserve">
</v>
      </c>
    </row>
    <row r="90" spans="8:20" ht="33.75" hidden="1">
      <c r="H90" s="9" t="str">
        <f>IF('Client Info'!D143="Yes",CONCATENATE("Site Name: ",'Effective Employees'!C250,"   -   ",'Client Info'!C143,CHAR(10),'Effective Employees'!F250,"/",'Effective Employees'!D250," - Eff Employees / Head Count"," - Justification: ",'Effective Employees'!H250,CHAR(10),"Total Site Increase/Reduction: ",'Manual Adjustments'!U264*100,"%",CHAR(10)),"")</f>
        <v/>
      </c>
      <c r="I90" s="9" t="str">
        <f>IF('Client Info'!E143="Yes",CONCATENATE("Site Name: ",'Effective Employees'!C251,"   -   ",'Client Info'!C143,CHAR(10),'Effective Employees'!F251,"/",'Effective Employees'!D251," - Eff Employees / Head Count"," - Justification: ",'Effective Employees'!H251,CHAR(10),"Total Site Increase/Reduction: ",'Manual Adjustments'!U265*100,"%",CHAR(10)),"")</f>
        <v/>
      </c>
      <c r="J90" s="9" t="str">
        <f>IF('Client Info'!F143="Yes",CONCATENATE("Site Name: ",'Effective Employees'!C252,"   -   ",'Client Info'!C143,CHAR(10),'Effective Employees'!F252,"/",'Effective Employees'!D252," - Eff Employees / Head Count"," - Justification: ",'Effective Employees'!H252,CHAR(10),"Total Site Increase/Reduction: ",'Manual Adjustments'!U266*100,"%",CHAR(10)),"")</f>
        <v/>
      </c>
      <c r="T90" s="9" t="str">
        <f>CONCATENATE('Adjustment Factors'!B191,CHAR(10))</f>
        <v xml:space="preserve">
</v>
      </c>
    </row>
    <row r="91" spans="8:20" ht="33.75" hidden="1">
      <c r="H91" s="9" t="str">
        <f>IF('Client Info'!D144="Yes",CONCATENATE("Site Name: ",'Effective Employees'!C253,"   -   ",'Client Info'!C144,CHAR(10),'Effective Employees'!F253,"/",'Effective Employees'!D253," - Eff Employees / Head Count"," - Justification: ",'Effective Employees'!H253,CHAR(10),"Total Site Increase/Reduction: ",'Manual Adjustments'!U267*100,"%",CHAR(10)),"")</f>
        <v/>
      </c>
      <c r="I91" s="9" t="str">
        <f>IF('Client Info'!E144="Yes",CONCATENATE("Site Name: ",'Effective Employees'!C254,"   -   ",'Client Info'!C144,CHAR(10),'Effective Employees'!F254,"/",'Effective Employees'!D254," - Eff Employees / Head Count"," - Justification: ",'Effective Employees'!H254,CHAR(10),"Total Site Increase/Reduction: ",'Manual Adjustments'!U268*100,"%",CHAR(10)),"")</f>
        <v/>
      </c>
      <c r="J91" s="9" t="str">
        <f>IF('Client Info'!F144="Yes",CONCATENATE("Site Name: ",'Effective Employees'!C255,"   -   ",'Client Info'!C144,CHAR(10),'Effective Employees'!F255,"/",'Effective Employees'!D255," - Eff Employees / Head Count"," - Justification: ",'Effective Employees'!H255,CHAR(10),"Total Site Increase/Reduction: ",'Manual Adjustments'!U269*100,"%",CHAR(10)),"")</f>
        <v/>
      </c>
      <c r="T91" s="9" t="str">
        <f>CONCATENATE('Adjustment Factors'!B192,CHAR(10))</f>
        <v xml:space="preserve">
</v>
      </c>
    </row>
    <row r="92" spans="8:20" hidden="1">
      <c r="H92" s="9" t="str">
        <f>IF('Client Info'!D145="Yes",CONCATENATE("Site Name: ",'Effective Employees'!C256,"   -   ",'Client Info'!C145,CHAR(10),'Effective Employees'!F256,"/",'Effective Employees'!D256," - Eff Employees / Head Count"," - Justification: ",'Effective Employees'!H256,CHAR(10),"Total Site Increase/Reduction: ",'Manual Adjustments'!U270*100,"%",CHAR(10)),"")</f>
        <v/>
      </c>
      <c r="I92" s="9" t="str">
        <f>IF('Client Info'!E145="Yes",CONCATENATE("Site Name: ",'Effective Employees'!C257,"   -   ",'Client Info'!C145,CHAR(10),'Effective Employees'!F257,"/",'Effective Employees'!D257," - Eff Employees / Head Count"," - Justification: ",'Effective Employees'!H257,CHAR(10),"Total Site Increase/Reduction: ",'Manual Adjustments'!U271*100,"%",CHAR(10)),"")</f>
        <v/>
      </c>
      <c r="J92" s="9" t="str">
        <f>IF('Client Info'!F145="Yes",CONCATENATE("Site Name: ",'Effective Employees'!C258,"   -   ",'Client Info'!C145,CHAR(10),'Effective Employees'!F258,"/",'Effective Employees'!D258," - Eff Employees / Head Count"," - Justification: ",'Effective Employees'!H258,CHAR(10),"Total Site Increase/Reduction: ",'Manual Adjustments'!U272*100,"%",CHAR(10)),"")</f>
        <v/>
      </c>
      <c r="S92">
        <v>14001</v>
      </c>
      <c r="T92" s="9" t="str">
        <f>IF('Client Info'!$C$27="Yes",CONCATENATE(CHAR(10),"Adjustment Factors: ",CHAR(10)),"")</f>
        <v/>
      </c>
    </row>
    <row r="93" spans="8:20" ht="33.75" hidden="1">
      <c r="H93" s="9" t="str">
        <f>IF('Client Info'!D146="Yes",CONCATENATE("Site Name: ",'Effective Employees'!C259,"   -   ",'Client Info'!C146,CHAR(10),'Effective Employees'!F259,"/",'Effective Employees'!D259," - Eff Employees / Head Count"," - Justification: ",'Effective Employees'!H259,CHAR(10),"Total Site Increase/Reduction: ",'Manual Adjustments'!U273*100,"%",CHAR(10)),"")</f>
        <v/>
      </c>
      <c r="I93" s="9" t="str">
        <f>IF('Client Info'!E146="Yes",CONCATENATE("Site Name: ",'Effective Employees'!C260,"   -   ",'Client Info'!C146,CHAR(10),'Effective Employees'!F260,"/",'Effective Employees'!D260," - Eff Employees / Head Count"," - Justification: ",'Effective Employees'!H260,CHAR(10),"Total Site Increase/Reduction: ",'Manual Adjustments'!U274*100,"%",CHAR(10)),"")</f>
        <v/>
      </c>
      <c r="J93" s="9" t="str">
        <f>IF('Client Info'!F146="Yes",CONCATENATE("Site Name: ",'Effective Employees'!C261,"   -   ",'Client Info'!C146,CHAR(10),'Effective Employees'!F261,"/",'Effective Employees'!D261," - Eff Employees / Head Count"," - Justification: ",'Effective Employees'!H261,CHAR(10),"Total Site Increase/Reduction: ",'Manual Adjustments'!U275*100,"%",CHAR(10)),"")</f>
        <v/>
      </c>
      <c r="T93" s="9" t="str">
        <f>CONCATENATE('Adjustment Factors'!B194,CHAR(10))</f>
        <v xml:space="preserve">---
</v>
      </c>
    </row>
    <row r="94" spans="8:20" ht="33.75" hidden="1">
      <c r="H94" s="9" t="str">
        <f>IF('Client Info'!D147="Yes",CONCATENATE("Site Name: ",'Effective Employees'!C262,"   -   ",'Client Info'!C147,CHAR(10),'Effective Employees'!F262,"/",'Effective Employees'!D262," - Eff Employees / Head Count"," - Justification: ",'Effective Employees'!H262,CHAR(10),"Total Site Increase/Reduction: ",'Manual Adjustments'!U276*100,"%",CHAR(10)),"")</f>
        <v/>
      </c>
      <c r="I94" s="9" t="str">
        <f>IF('Client Info'!E147="Yes",CONCATENATE("Site Name: ",'Effective Employees'!C263,"   -   ",'Client Info'!C147,CHAR(10),'Effective Employees'!F263,"/",'Effective Employees'!D263," - Eff Employees / Head Count"," - Justification: ",'Effective Employees'!H263,CHAR(10),"Total Site Increase/Reduction: ",'Manual Adjustments'!U277*100,"%",CHAR(10)),"")</f>
        <v/>
      </c>
      <c r="J94" s="9" t="str">
        <f>IF('Client Info'!F147="Yes",CONCATENATE("Site Name: ",'Effective Employees'!C264,"   -   ",'Client Info'!C147,CHAR(10),'Effective Employees'!F264,"/",'Effective Employees'!D264," - Eff Employees / Head Count"," - Justification: ",'Effective Employees'!H264,CHAR(10),"Total Site Increase/Reduction: ",'Manual Adjustments'!U278*100,"%",CHAR(10)),"")</f>
        <v/>
      </c>
      <c r="T94" s="9" t="str">
        <f>CONCATENATE('Adjustment Factors'!B195,CHAR(10))</f>
        <v xml:space="preserve">
</v>
      </c>
    </row>
    <row r="95" spans="8:20" ht="33.75" hidden="1">
      <c r="H95" s="9" t="str">
        <f>IF('Client Info'!D148="Yes",CONCATENATE("Site Name: ",'Effective Employees'!C265,"   -   ",'Client Info'!C148,CHAR(10),'Effective Employees'!F265,"/",'Effective Employees'!D265," - Eff Employees / Head Count"," - Justification: ",'Effective Employees'!H265,CHAR(10),"Total Site Increase/Reduction: ",'Manual Adjustments'!U279*100,"%",CHAR(10)),"")</f>
        <v/>
      </c>
      <c r="I95" s="9" t="str">
        <f>IF('Client Info'!E148="Yes",CONCATENATE("Site Name: ",'Effective Employees'!C266,"   -   ",'Client Info'!C148,CHAR(10),'Effective Employees'!F266,"/",'Effective Employees'!D266," - Eff Employees / Head Count"," - Justification: ",'Effective Employees'!H266,CHAR(10),"Total Site Increase/Reduction: ",'Manual Adjustments'!U280*100,"%",CHAR(10)),"")</f>
        <v/>
      </c>
      <c r="J95" s="9" t="str">
        <f>IF('Client Info'!F148="Yes",CONCATENATE("Site Name: ",'Effective Employees'!C267,"   -   ",'Client Info'!C148,CHAR(10),'Effective Employees'!F267,"/",'Effective Employees'!D267," - Eff Employees / Head Count"," - Justification: ",'Effective Employees'!H267,CHAR(10),"Total Site Increase/Reduction: ",'Manual Adjustments'!U281*100,"%",CHAR(10)),"")</f>
        <v/>
      </c>
      <c r="T95" s="9" t="str">
        <f>CONCATENATE('Adjustment Factors'!B196,CHAR(10))</f>
        <v xml:space="preserve">
</v>
      </c>
    </row>
    <row r="96" spans="8:20" ht="33.75" hidden="1">
      <c r="H96" s="9" t="str">
        <f>IF('Client Info'!D149="Yes",CONCATENATE("Site Name: ",'Effective Employees'!C268,"   -   ",'Client Info'!C149,CHAR(10),'Effective Employees'!F268,"/",'Effective Employees'!D268," - Eff Employees / Head Count"," - Justification: ",'Effective Employees'!H268,CHAR(10),"Total Site Increase/Reduction: ",'Manual Adjustments'!U282*100,"%",CHAR(10)),"")</f>
        <v/>
      </c>
      <c r="I96" s="9" t="str">
        <f>IF('Client Info'!E149="Yes",CONCATENATE("Site Name: ",'Effective Employees'!C269,"   -   ",'Client Info'!C149,CHAR(10),'Effective Employees'!F269,"/",'Effective Employees'!D269," - Eff Employees / Head Count"," - Justification: ",'Effective Employees'!H269,CHAR(10),"Total Site Increase/Reduction: ",'Manual Adjustments'!U283*100,"%",CHAR(10)),"")</f>
        <v/>
      </c>
      <c r="J96" s="9" t="str">
        <f>IF('Client Info'!F149="Yes",CONCATENATE("Site Name: ",'Effective Employees'!C270,"   -   ",'Client Info'!C149,CHAR(10),'Effective Employees'!F270,"/",'Effective Employees'!D270," - Eff Employees / Head Count"," - Justification: ",'Effective Employees'!H270,CHAR(10),"Total Site Increase/Reduction: ",'Manual Adjustments'!U284*100,"%",CHAR(10)),"")</f>
        <v/>
      </c>
      <c r="T96" s="9" t="str">
        <f>CONCATENATE('Adjustment Factors'!B197,CHAR(10))</f>
        <v xml:space="preserve">
</v>
      </c>
    </row>
    <row r="97" spans="8:20" ht="33.75" hidden="1">
      <c r="H97" s="9" t="str">
        <f>IF('Client Info'!D150="Yes",CONCATENATE("Site Name: ",'Effective Employees'!C271,"   -   ",'Client Info'!C150,CHAR(10),'Effective Employees'!F271,"/",'Effective Employees'!D271," - Eff Employees / Head Count"," - Justification: ",'Effective Employees'!H271,CHAR(10),"Total Site Increase/Reduction: ",'Manual Adjustments'!U285*100,"%",CHAR(10)),"")</f>
        <v/>
      </c>
      <c r="I97" s="9" t="str">
        <f>IF('Client Info'!E150="Yes",CONCATENATE("Site Name: ",'Effective Employees'!C272,"   -   ",'Client Info'!C150,CHAR(10),'Effective Employees'!F272,"/",'Effective Employees'!D272," - Eff Employees / Head Count"," - Justification: ",'Effective Employees'!H272,CHAR(10),"Total Site Increase/Reduction: ",'Manual Adjustments'!U286*100,"%",CHAR(10)),"")</f>
        <v/>
      </c>
      <c r="J97" s="9" t="str">
        <f>IF('Client Info'!F150="Yes",CONCATENATE("Site Name: ",'Effective Employees'!C273,"   -   ",'Client Info'!C150,CHAR(10),'Effective Employees'!F273,"/",'Effective Employees'!D273," - Eff Employees / Head Count"," - Justification: ",'Effective Employees'!H273,CHAR(10),"Total Site Increase/Reduction: ",'Manual Adjustments'!U287*100,"%",CHAR(10)),"")</f>
        <v/>
      </c>
      <c r="T97" s="9" t="str">
        <f>CONCATENATE('Adjustment Factors'!B198,CHAR(10))</f>
        <v xml:space="preserve">
</v>
      </c>
    </row>
    <row r="98" spans="8:20" ht="33.75" hidden="1">
      <c r="H98" s="9" t="str">
        <f>IF('Client Info'!D151="Yes",CONCATENATE("Site Name: ",'Effective Employees'!C274,"   -   ",'Client Info'!C151,CHAR(10),'Effective Employees'!F274,"/",'Effective Employees'!D274," - Eff Employees / Head Count"," - Justification: ",'Effective Employees'!H274,CHAR(10),"Total Site Increase/Reduction: ",'Manual Adjustments'!U288*100,"%",CHAR(10)),"")</f>
        <v/>
      </c>
      <c r="I98" s="9" t="str">
        <f>IF('Client Info'!E151="Yes",CONCATENATE("Site Name: ",'Effective Employees'!C275,"   -   ",'Client Info'!C151,CHAR(10),'Effective Employees'!F275,"/",'Effective Employees'!D275," - Eff Employees / Head Count"," - Justification: ",'Effective Employees'!H275,CHAR(10),"Total Site Increase/Reduction: ",'Manual Adjustments'!U289*100,"%",CHAR(10)),"")</f>
        <v/>
      </c>
      <c r="J98" s="9" t="str">
        <f>IF('Client Info'!F151="Yes",CONCATENATE("Site Name: ",'Effective Employees'!C276,"   -   ",'Client Info'!C151,CHAR(10),'Effective Employees'!F276,"/",'Effective Employees'!D276," - Eff Employees / Head Count"," - Justification: ",'Effective Employees'!H276,CHAR(10),"Total Site Increase/Reduction: ",'Manual Adjustments'!U290*100,"%",CHAR(10)),"")</f>
        <v/>
      </c>
      <c r="T98" s="9" t="str">
        <f>CONCATENATE('Adjustment Factors'!B199,CHAR(10))</f>
        <v xml:space="preserve">
</v>
      </c>
    </row>
    <row r="99" spans="8:20" ht="33.75" hidden="1">
      <c r="H99" s="9" t="str">
        <f>IF('Client Info'!D152="Yes",CONCATENATE("Site Name: ",'Effective Employees'!C277,"   -   ",'Client Info'!C152,CHAR(10),'Effective Employees'!F277,"/",'Effective Employees'!D277," - Eff Employees / Head Count"," - Justification: ",'Effective Employees'!H277,CHAR(10),"Total Site Increase/Reduction: ",'Manual Adjustments'!U291*100,"%",CHAR(10)),"")</f>
        <v/>
      </c>
      <c r="I99" s="9" t="str">
        <f>IF('Client Info'!E152="Yes",CONCATENATE("Site Name: ",'Effective Employees'!C278,"   -   ",'Client Info'!C152,CHAR(10),'Effective Employees'!F278,"/",'Effective Employees'!D278," - Eff Employees / Head Count"," - Justification: ",'Effective Employees'!H278,CHAR(10),"Total Site Increase/Reduction: ",'Manual Adjustments'!U292*100,"%",CHAR(10)),"")</f>
        <v/>
      </c>
      <c r="J99" s="9" t="str">
        <f>IF('Client Info'!F152="Yes",CONCATENATE("Site Name: ",'Effective Employees'!C279,"   -   ",'Client Info'!C152,CHAR(10),'Effective Employees'!F279,"/",'Effective Employees'!D279," - Eff Employees / Head Count"," - Justification: ",'Effective Employees'!H279,CHAR(10),"Total Site Increase/Reduction: ",'Manual Adjustments'!U293*100,"%",CHAR(10)),"")</f>
        <v/>
      </c>
      <c r="T99" s="9" t="str">
        <f>CONCATENATE('Adjustment Factors'!B200,CHAR(10))</f>
        <v xml:space="preserve">
</v>
      </c>
    </row>
    <row r="100" spans="8:20" ht="33.75" hidden="1">
      <c r="H100" s="9" t="str">
        <f>IF('Client Info'!D153="Yes",CONCATENATE("Site Name: ",'Effective Employees'!C280,"   -   ",'Client Info'!C153,CHAR(10),'Effective Employees'!F280,"/",'Effective Employees'!D280," - Eff Employees / Head Count"," - Justification: ",'Effective Employees'!H280,CHAR(10),"Total Site Increase/Reduction: ",'Manual Adjustments'!U294*100,"%",CHAR(10)),"")</f>
        <v/>
      </c>
      <c r="I100" s="9" t="str">
        <f>IF('Client Info'!E153="Yes",CONCATENATE("Site Name: ",'Effective Employees'!C281,"   -   ",'Client Info'!C153,CHAR(10),'Effective Employees'!F281,"/",'Effective Employees'!D281," - Eff Employees / Head Count"," - Justification: ",'Effective Employees'!H281,CHAR(10),"Total Site Increase/Reduction: ",'Manual Adjustments'!U295*100,"%",CHAR(10)),"")</f>
        <v/>
      </c>
      <c r="J100" s="9" t="str">
        <f>IF('Client Info'!F153="Yes",CONCATENATE("Site Name: ",'Effective Employees'!C282,"   -   ",'Client Info'!C153,CHAR(10),'Effective Employees'!F282,"/",'Effective Employees'!D282," - Eff Employees / Head Count"," - Justification: ",'Effective Employees'!H282,CHAR(10),"Total Site Increase/Reduction: ",'Manual Adjustments'!U296*100,"%",CHAR(10)),"")</f>
        <v/>
      </c>
      <c r="T100" s="9" t="str">
        <f>CONCATENATE('Adjustment Factors'!B201,CHAR(10))</f>
        <v xml:space="preserve">
</v>
      </c>
    </row>
    <row r="101" spans="8:20" ht="33.75" hidden="1">
      <c r="H101" s="9" t="str">
        <f>IF('Client Info'!D154="Yes",CONCATENATE("Site Name: ",'Effective Employees'!C283,"   -   ",'Client Info'!C154,CHAR(10),'Effective Employees'!F283,"/",'Effective Employees'!D283," - Eff Employees / Head Count"," - Justification: ",'Effective Employees'!H283,CHAR(10),"Total Site Increase/Reduction: ",'Manual Adjustments'!U297*100,"%",CHAR(10)),"")</f>
        <v/>
      </c>
      <c r="I101" s="9" t="str">
        <f>IF('Client Info'!E154="Yes",CONCATENATE("Site Name: ",'Effective Employees'!C284,"   -   ",'Client Info'!C154,CHAR(10),'Effective Employees'!F284,"/",'Effective Employees'!D284," - Eff Employees / Head Count"," - Justification: ",'Effective Employees'!H284,CHAR(10),"Total Site Increase/Reduction: ",'Manual Adjustments'!U298*100,"%",CHAR(10)),"")</f>
        <v/>
      </c>
      <c r="J101" s="9" t="str">
        <f>IF('Client Info'!F154="Yes",CONCATENATE("Site Name: ",'Effective Employees'!C285,"   -   ",'Client Info'!C154,CHAR(10),'Effective Employees'!F285,"/",'Effective Employees'!D285," - Eff Employees / Head Count"," - Justification: ",'Effective Employees'!H285,CHAR(10),"Total Site Increase/Reduction: ",'Manual Adjustments'!U299*100,"%",CHAR(10)),"")</f>
        <v/>
      </c>
      <c r="T101" s="9" t="str">
        <f>CONCATENATE('Adjustment Factors'!B202,CHAR(10))</f>
        <v xml:space="preserve">
</v>
      </c>
    </row>
    <row r="102" spans="8:20" ht="33.75" hidden="1">
      <c r="H102" s="9" t="str">
        <f>IF('Client Info'!D155="Yes",CONCATENATE("Site Name: ",'Effective Employees'!C286,"   -   ",'Client Info'!C155,CHAR(10),'Effective Employees'!F286,"/",'Effective Employees'!D286," - Eff Employees / Head Count"," - Justification: ",'Effective Employees'!H286,CHAR(10),"Total Site Increase/Reduction: ",'Manual Adjustments'!U300*100,"%",CHAR(10)),"")</f>
        <v/>
      </c>
      <c r="I102" s="9" t="str">
        <f>IF('Client Info'!E155="Yes",CONCATENATE("Site Name: ",'Effective Employees'!C287,"   -   ",'Client Info'!C155,CHAR(10),'Effective Employees'!F287,"/",'Effective Employees'!D287," - Eff Employees / Head Count"," - Justification: ",'Effective Employees'!H287,CHAR(10),"Total Site Increase/Reduction: ",'Manual Adjustments'!U301*100,"%",CHAR(10)),"")</f>
        <v/>
      </c>
      <c r="J102" s="9" t="str">
        <f>IF('Client Info'!F155="Yes",CONCATENATE("Site Name: ",'Effective Employees'!C288,"   -   ",'Client Info'!C155,CHAR(10),'Effective Employees'!F288,"/",'Effective Employees'!D288," - Eff Employees / Head Count"," - Justification: ",'Effective Employees'!H288,CHAR(10),"Total Site Increase/Reduction: ",'Manual Adjustments'!U302*100,"%",CHAR(10)),"")</f>
        <v/>
      </c>
      <c r="T102" s="9" t="str">
        <f>CONCATENATE('Adjustment Factors'!B203,CHAR(10))</f>
        <v xml:space="preserve">
</v>
      </c>
    </row>
    <row r="103" spans="8:20" ht="33.75" hidden="1">
      <c r="H103" s="9" t="str">
        <f>IF('Client Info'!D156="Yes",CONCATENATE("Site Name: ",'Effective Employees'!C289,"   -   ",'Client Info'!C156,CHAR(10),'Effective Employees'!F289,"/",'Effective Employees'!D289," - Eff Employees / Head Count"," - Justification: ",'Effective Employees'!H289,CHAR(10),"Total Site Increase/Reduction: ",'Manual Adjustments'!U303*100,"%",CHAR(10)),"")</f>
        <v/>
      </c>
      <c r="I103" s="9" t="str">
        <f>IF('Client Info'!E156="Yes",CONCATENATE("Site Name: ",'Effective Employees'!C290,"   -   ",'Client Info'!C156,CHAR(10),'Effective Employees'!F290,"/",'Effective Employees'!D290," - Eff Employees / Head Count"," - Justification: ",'Effective Employees'!H290,CHAR(10),"Total Site Increase/Reduction: ",'Manual Adjustments'!U304*100,"%",CHAR(10)),"")</f>
        <v/>
      </c>
      <c r="J103" s="9" t="str">
        <f>IF('Client Info'!F156="Yes",CONCATENATE("Site Name: ",'Effective Employees'!C291,"   -   ",'Client Info'!C156,CHAR(10),'Effective Employees'!F291,"/",'Effective Employees'!D291," - Eff Employees / Head Count"," - Justification: ",'Effective Employees'!H291,CHAR(10),"Total Site Increase/Reduction: ",'Manual Adjustments'!U305*100,"%",CHAR(10)),"")</f>
        <v/>
      </c>
      <c r="T103" s="9" t="str">
        <f>CONCATENATE('Adjustment Factors'!B204,CHAR(10))</f>
        <v xml:space="preserve">
</v>
      </c>
    </row>
    <row r="104" spans="8:20" ht="33.75" hidden="1">
      <c r="H104" s="9" t="str">
        <f>IF('Client Info'!D157="Yes",CONCATENATE("Site Name: ",'Effective Employees'!C292,"   -   ",'Client Info'!C157,CHAR(10),'Effective Employees'!F292,"/",'Effective Employees'!D292," - Eff Employees / Head Count"," - Justification: ",'Effective Employees'!H292,CHAR(10),"Total Site Increase/Reduction: ",'Manual Adjustments'!U306*100,"%",CHAR(10)),"")</f>
        <v/>
      </c>
      <c r="I104" s="9" t="str">
        <f>IF('Client Info'!E157="Yes",CONCATENATE("Site Name: ",'Effective Employees'!C293,"   -   ",'Client Info'!C157,CHAR(10),'Effective Employees'!F293,"/",'Effective Employees'!D293," - Eff Employees / Head Count"," - Justification: ",'Effective Employees'!H293,CHAR(10),"Total Site Increase/Reduction: ",'Manual Adjustments'!U307*100,"%",CHAR(10)),"")</f>
        <v/>
      </c>
      <c r="J104" s="9" t="str">
        <f>IF('Client Info'!F157="Yes",CONCATENATE("Site Name: ",'Effective Employees'!C294,"   -   ",'Client Info'!C157,CHAR(10),'Effective Employees'!F294,"/",'Effective Employees'!D294," - Eff Employees / Head Count"," - Justification: ",'Effective Employees'!H294,CHAR(10),"Total Site Increase/Reduction: ",'Manual Adjustments'!U308*100,"%",CHAR(10)),"")</f>
        <v/>
      </c>
      <c r="T104" s="9" t="str">
        <f>CONCATENATE('Adjustment Factors'!B205,CHAR(10))</f>
        <v xml:space="preserve">
</v>
      </c>
    </row>
    <row r="105" spans="8:20" ht="33.75" hidden="1">
      <c r="H105" s="9" t="str">
        <f>IF('Client Info'!D158="Yes",CONCATENATE("Site Name: ",'Effective Employees'!C295,"   -   ",'Client Info'!C158,CHAR(10),'Effective Employees'!F295,"/",'Effective Employees'!D295," - Eff Employees / Head Count"," - Justification: ",'Effective Employees'!H295,CHAR(10),"Total Site Increase/Reduction: ",'Manual Adjustments'!U309*100,"%",CHAR(10)),"")</f>
        <v/>
      </c>
      <c r="I105" s="9" t="str">
        <f>IF('Client Info'!E158="Yes",CONCATENATE("Site Name: ",'Effective Employees'!C296,"   -   ",'Client Info'!C158,CHAR(10),'Effective Employees'!F296,"/",'Effective Employees'!D296," - Eff Employees / Head Count"," - Justification: ",'Effective Employees'!H296,CHAR(10),"Total Site Increase/Reduction: ",'Manual Adjustments'!U310*100,"%",CHAR(10)),"")</f>
        <v/>
      </c>
      <c r="J105" s="9" t="str">
        <f>IF('Client Info'!F158="Yes",CONCATENATE("Site Name: ",'Effective Employees'!C297,"   -   ",'Client Info'!C158,CHAR(10),'Effective Employees'!F297,"/",'Effective Employees'!D297," - Eff Employees / Head Count"," - Justification: ",'Effective Employees'!H297,CHAR(10),"Total Site Increase/Reduction: ",'Manual Adjustments'!U311*100,"%",CHAR(10)),"")</f>
        <v/>
      </c>
      <c r="T105" s="9" t="str">
        <f>CONCATENATE('Adjustment Factors'!B206,CHAR(10))</f>
        <v xml:space="preserve">
</v>
      </c>
    </row>
    <row r="106" spans="8:20" ht="33.75" hidden="1">
      <c r="H106" s="9" t="str">
        <f>IF('Client Info'!D159="Yes",CONCATENATE("Site Name: ",'Effective Employees'!C298,"   -   ",'Client Info'!C159,CHAR(10),'Effective Employees'!F298,"/",'Effective Employees'!D298," - Eff Employees / Head Count"," - Justification: ",'Effective Employees'!H298,CHAR(10),"Total Site Increase/Reduction: ",'Manual Adjustments'!U312*100,"%",CHAR(10)),"")</f>
        <v/>
      </c>
      <c r="I106" s="9" t="str">
        <f>IF('Client Info'!E159="Yes",CONCATENATE("Site Name: ",'Effective Employees'!C299,"   -   ",'Client Info'!C159,CHAR(10),'Effective Employees'!F299,"/",'Effective Employees'!D299," - Eff Employees / Head Count"," - Justification: ",'Effective Employees'!H299,CHAR(10),"Total Site Increase/Reduction: ",'Manual Adjustments'!U313*100,"%",CHAR(10)),"")</f>
        <v/>
      </c>
      <c r="J106" s="9" t="str">
        <f>IF('Client Info'!F159="Yes",CONCATENATE("Site Name: ",'Effective Employees'!C300,"   -   ",'Client Info'!C159,CHAR(10),'Effective Employees'!F300,"/",'Effective Employees'!D300," - Eff Employees / Head Count"," - Justification: ",'Effective Employees'!H300,CHAR(10),"Total Site Increase/Reduction: ",'Manual Adjustments'!U314*100,"%",CHAR(10)),"")</f>
        <v/>
      </c>
      <c r="T106" s="9" t="str">
        <f>CONCATENATE('Adjustment Factors'!B207,CHAR(10))</f>
        <v xml:space="preserve">
</v>
      </c>
    </row>
    <row r="107" spans="8:20" ht="33.75" hidden="1">
      <c r="H107" s="9" t="str">
        <f>IF('Client Info'!D160="Yes",CONCATENATE("Site Name: ",'Effective Employees'!C301,"   -   ",'Client Info'!C160,CHAR(10),'Effective Employees'!F301,"/",'Effective Employees'!D301," - Eff Employees / Head Count"," - Justification: ",'Effective Employees'!H301,CHAR(10),"Total Site Increase/Reduction: ",'Manual Adjustments'!U315*100,"%",CHAR(10)),"")</f>
        <v/>
      </c>
      <c r="I107" s="9" t="str">
        <f>IF('Client Info'!E160="Yes",CONCATENATE("Site Name: ",'Effective Employees'!C302,"   -   ",'Client Info'!C160,CHAR(10),'Effective Employees'!F302,"/",'Effective Employees'!D302," - Eff Employees / Head Count"," - Justification: ",'Effective Employees'!H302,CHAR(10),"Total Site Increase/Reduction: ",'Manual Adjustments'!U316*100,"%",CHAR(10)),"")</f>
        <v/>
      </c>
      <c r="J107" s="9" t="str">
        <f>IF('Client Info'!F160="Yes",CONCATENATE("Site Name: ",'Effective Employees'!C303,"   -   ",'Client Info'!C160,CHAR(10),'Effective Employees'!F303,"/",'Effective Employees'!D303," - Eff Employees / Head Count"," - Justification: ",'Effective Employees'!H303,CHAR(10),"Total Site Increase/Reduction: ",'Manual Adjustments'!U317*100,"%",CHAR(10)),"")</f>
        <v/>
      </c>
      <c r="T107" s="9" t="str">
        <f>CONCATENATE('Adjustment Factors'!B208,CHAR(10))</f>
        <v xml:space="preserve">
</v>
      </c>
    </row>
    <row r="108" spans="8:20" ht="33.75" hidden="1">
      <c r="H108" s="9" t="str">
        <f>IF('Client Info'!D161="Yes",CONCATENATE("Site Name: ",'Effective Employees'!C304,"   -   ",'Client Info'!C161,CHAR(10),'Effective Employees'!F304,"/",'Effective Employees'!D304," - Eff Employees / Head Count"," - Justification: ",'Effective Employees'!H304,CHAR(10),"Total Site Increase/Reduction: ",'Manual Adjustments'!U318*100,"%",CHAR(10)),"")</f>
        <v/>
      </c>
      <c r="I108" s="9" t="str">
        <f>IF('Client Info'!E161="Yes",CONCATENATE("Site Name: ",'Effective Employees'!C305,"   -   ",'Client Info'!C161,CHAR(10),'Effective Employees'!F305,"/",'Effective Employees'!D305," - Eff Employees / Head Count"," - Justification: ",'Effective Employees'!H305,CHAR(10),"Total Site Increase/Reduction: ",'Manual Adjustments'!U319*100,"%",CHAR(10)),"")</f>
        <v/>
      </c>
      <c r="J108" s="9" t="str">
        <f>IF('Client Info'!F161="Yes",CONCATENATE("Site Name: ",'Effective Employees'!C306,"   -   ",'Client Info'!C161,CHAR(10),'Effective Employees'!F306,"/",'Effective Employees'!D306," - Eff Employees / Head Count"," - Justification: ",'Effective Employees'!H306,CHAR(10),"Total Site Increase/Reduction: ",'Manual Adjustments'!U320*100,"%",CHAR(10)),"")</f>
        <v/>
      </c>
      <c r="T108" s="9" t="str">
        <f>CONCATENATE('Adjustment Factors'!B209,CHAR(10))</f>
        <v xml:space="preserve">
</v>
      </c>
    </row>
    <row r="109" spans="8:20" ht="33.75" hidden="1">
      <c r="H109" s="9" t="str">
        <f>IF('Client Info'!D162="Yes",CONCATENATE("Site Name: ",'Effective Employees'!C307,"   -   ",'Client Info'!C162,CHAR(10),'Effective Employees'!F307,"/",'Effective Employees'!D307," - Eff Employees / Head Count"," - Justification: ",'Effective Employees'!H307,CHAR(10),"Total Site Increase/Reduction: ",'Manual Adjustments'!U321*100,"%",CHAR(10)),"")</f>
        <v/>
      </c>
      <c r="I109" s="9" t="str">
        <f>IF('Client Info'!E162="Yes",CONCATENATE("Site Name: ",'Effective Employees'!C308,"   -   ",'Client Info'!C162,CHAR(10),'Effective Employees'!F308,"/",'Effective Employees'!D308," - Eff Employees / Head Count"," - Justification: ",'Effective Employees'!H308,CHAR(10),"Total Site Increase/Reduction: ",'Manual Adjustments'!U322*100,"%",CHAR(10)),"")</f>
        <v/>
      </c>
      <c r="J109" s="9" t="str">
        <f>IF('Client Info'!F162="Yes",CONCATENATE("Site Name: ",'Effective Employees'!C309,"   -   ",'Client Info'!C162,CHAR(10),'Effective Employees'!F309,"/",'Effective Employees'!D309," - Eff Employees / Head Count"," - Justification: ",'Effective Employees'!H309,CHAR(10),"Total Site Increase/Reduction: ",'Manual Adjustments'!U323*100,"%",CHAR(10)),"")</f>
        <v/>
      </c>
      <c r="T109" s="9" t="str">
        <f>CONCATENATE('Adjustment Factors'!B210,CHAR(10))</f>
        <v xml:space="preserve">
</v>
      </c>
    </row>
    <row r="110" spans="8:20" ht="33.75" hidden="1">
      <c r="H110" s="9" t="str">
        <f>IF('Client Info'!D163="Yes",CONCATENATE("Site Name: ",'Effective Employees'!C310,"   -   ",'Client Info'!C163,CHAR(10),'Effective Employees'!F310,"/",'Effective Employees'!D310," - Eff Employees / Head Count"," - Justification: ",'Effective Employees'!H310,CHAR(10),"Total Site Increase/Reduction: ",'Manual Adjustments'!U324*100,"%",CHAR(10)),"")</f>
        <v/>
      </c>
      <c r="I110" s="9" t="str">
        <f>IF('Client Info'!E163="Yes",CONCATENATE("Site Name: ",'Effective Employees'!C311,"   -   ",'Client Info'!C163,CHAR(10),'Effective Employees'!F311,"/",'Effective Employees'!D311," - Eff Employees / Head Count"," - Justification: ",'Effective Employees'!H311,CHAR(10),"Total Site Increase/Reduction: ",'Manual Adjustments'!U325*100,"%",CHAR(10)),"")</f>
        <v/>
      </c>
      <c r="J110" s="9" t="str">
        <f>IF('Client Info'!F163="Yes",CONCATENATE("Site Name: ",'Effective Employees'!C312,"   -   ",'Client Info'!C163,CHAR(10),'Effective Employees'!F312,"/",'Effective Employees'!D312," - Eff Employees / Head Count"," - Justification: ",'Effective Employees'!H312,CHAR(10),"Total Site Increase/Reduction: ",'Manual Adjustments'!U326*100,"%",CHAR(10)),"")</f>
        <v/>
      </c>
      <c r="T110" s="9" t="str">
        <f>CONCATENATE('Adjustment Factors'!B211,CHAR(10))</f>
        <v xml:space="preserve">
</v>
      </c>
    </row>
    <row r="111" spans="8:20" ht="33.75" hidden="1">
      <c r="H111" s="9" t="str">
        <f>IF('Client Info'!D164="Yes",CONCATENATE("Site Name: ",'Effective Employees'!C313,"   -   ",'Client Info'!C164,CHAR(10),'Effective Employees'!F313,"/",'Effective Employees'!D313," - Eff Employees / Head Count"," - Justification: ",'Effective Employees'!H313,CHAR(10),"Total Site Increase/Reduction: ",'Manual Adjustments'!U327*100,"%",CHAR(10)),"")</f>
        <v/>
      </c>
      <c r="I111" s="9" t="str">
        <f>IF('Client Info'!E164="Yes",CONCATENATE("Site Name: ",'Effective Employees'!C314,"   -   ",'Client Info'!C164,CHAR(10),'Effective Employees'!F314,"/",'Effective Employees'!D314," - Eff Employees / Head Count"," - Justification: ",'Effective Employees'!H314,CHAR(10),"Total Site Increase/Reduction: ",'Manual Adjustments'!U328*100,"%",CHAR(10)),"")</f>
        <v/>
      </c>
      <c r="J111" s="9" t="str">
        <f>IF('Client Info'!F164="Yes",CONCATENATE("Site Name: ",'Effective Employees'!C315,"   -   ",'Client Info'!C164,CHAR(10),'Effective Employees'!F315,"/",'Effective Employees'!D315," - Eff Employees / Head Count"," - Justification: ",'Effective Employees'!H315,CHAR(10),"Total Site Increase/Reduction: ",'Manual Adjustments'!U329*100,"%",CHAR(10)),"")</f>
        <v/>
      </c>
      <c r="T111" s="9" t="str">
        <f>CONCATENATE('Adjustment Factors'!B212,CHAR(10))</f>
        <v xml:space="preserve">
</v>
      </c>
    </row>
    <row r="112" spans="8:20" ht="33.75" hidden="1">
      <c r="T112" s="9" t="str">
        <f>CONCATENATE('Adjustment Factors'!B213,CHAR(10))</f>
        <v xml:space="preserve">
</v>
      </c>
    </row>
    <row r="113" spans="8:20" ht="33.75" hidden="1">
      <c r="T113" s="9" t="str">
        <f>CONCATENATE('Adjustment Factors'!B214,CHAR(10))</f>
        <v xml:space="preserve">
</v>
      </c>
    </row>
    <row r="114" spans="8:20" ht="33.75" hidden="1">
      <c r="T114" s="9" t="str">
        <f>CONCATENATE('Adjustment Factors'!B215,CHAR(10))</f>
        <v xml:space="preserve">
</v>
      </c>
    </row>
    <row r="115" spans="8:20" ht="33.75" hidden="1">
      <c r="T115" s="9" t="str">
        <f>CONCATENATE('Adjustment Factors'!B216,CHAR(10))</f>
        <v xml:space="preserve">
</v>
      </c>
    </row>
    <row r="116" spans="8:20" ht="33.75" hidden="1">
      <c r="T116" s="9" t="str">
        <f>CONCATENATE('Adjustment Factors'!B217,CHAR(10))</f>
        <v xml:space="preserve">
</v>
      </c>
    </row>
    <row r="117" spans="8:20" ht="33.75" hidden="1">
      <c r="T117" s="9" t="str">
        <f>CONCATENATE('Adjustment Factors'!B218,CHAR(10))</f>
        <v xml:space="preserve">
</v>
      </c>
    </row>
    <row r="118" spans="8:20" ht="33.75" hidden="1">
      <c r="H118" s="9"/>
      <c r="T118" s="9" t="str">
        <f>CONCATENATE('Adjustment Factors'!B219,CHAR(10))</f>
        <v xml:space="preserve">
</v>
      </c>
    </row>
    <row r="119" spans="8:20" ht="33.75" hidden="1">
      <c r="H119" s="9"/>
      <c r="T119" s="9" t="str">
        <f>CONCATENATE('Adjustment Factors'!B220,CHAR(10))</f>
        <v xml:space="preserve">
</v>
      </c>
    </row>
    <row r="120" spans="8:20" ht="33.75" hidden="1">
      <c r="H120" s="9"/>
      <c r="T120" s="9" t="str">
        <f>CONCATENATE('Adjustment Factors'!B221,CHAR(10))</f>
        <v xml:space="preserve">
</v>
      </c>
    </row>
    <row r="121" spans="8:20" ht="33.75" hidden="1">
      <c r="H121" s="9"/>
      <c r="T121" s="9" t="str">
        <f>CONCATENATE('Adjustment Factors'!B222,CHAR(10))</f>
        <v xml:space="preserve">
</v>
      </c>
    </row>
    <row r="122" spans="8:20" ht="33.75" hidden="1">
      <c r="H122" s="9"/>
      <c r="T122" s="9" t="str">
        <f>CONCATENATE('Adjustment Factors'!B223,CHAR(10))</f>
        <v xml:space="preserve">
</v>
      </c>
    </row>
    <row r="123" spans="8:20" ht="33.75" hidden="1">
      <c r="H123" s="9"/>
      <c r="T123" s="9" t="str">
        <f>CONCATENATE('Adjustment Factors'!B224,CHAR(10))</f>
        <v xml:space="preserve">
</v>
      </c>
    </row>
    <row r="124" spans="8:20" ht="33.75" hidden="1">
      <c r="H124" s="9"/>
      <c r="T124" s="9" t="str">
        <f>CONCATENATE('Adjustment Factors'!B225,CHAR(10))</f>
        <v xml:space="preserve">
</v>
      </c>
    </row>
    <row r="125" spans="8:20" ht="33.75" hidden="1">
      <c r="H125" s="9"/>
      <c r="T125" s="9" t="str">
        <f>CONCATENATE('Adjustment Factors'!B226,CHAR(10))</f>
        <v xml:space="preserve">
</v>
      </c>
    </row>
    <row r="126" spans="8:20" ht="33.75" hidden="1">
      <c r="H126" s="9"/>
      <c r="T126" s="9" t="str">
        <f>CONCATENATE('Adjustment Factors'!B227,CHAR(10))</f>
        <v xml:space="preserve">
</v>
      </c>
    </row>
    <row r="127" spans="8:20" ht="33.75" hidden="1">
      <c r="H127" s="9"/>
      <c r="T127" s="9" t="str">
        <f>CONCATENATE('Adjustment Factors'!B228,CHAR(10))</f>
        <v xml:space="preserve">
</v>
      </c>
    </row>
    <row r="128" spans="8:20" ht="33.75" hidden="1">
      <c r="H128" s="9"/>
      <c r="T128" s="9" t="str">
        <f>CONCATENATE('Adjustment Factors'!B229,CHAR(10))</f>
        <v xml:space="preserve">
</v>
      </c>
    </row>
    <row r="129" spans="8:20" ht="33.75" hidden="1">
      <c r="H129" s="9"/>
      <c r="T129" s="9" t="str">
        <f>CONCATENATE('Adjustment Factors'!B230,CHAR(10))</f>
        <v xml:space="preserve">
</v>
      </c>
    </row>
    <row r="130" spans="8:20" ht="33.75" hidden="1">
      <c r="H130" s="9"/>
      <c r="T130" s="9" t="str">
        <f>CONCATENATE('Adjustment Factors'!B231,CHAR(10))</f>
        <v xml:space="preserve">
</v>
      </c>
    </row>
    <row r="131" spans="8:20" ht="33.75" hidden="1">
      <c r="H131" s="9"/>
      <c r="T131" s="9" t="str">
        <f>CONCATENATE('Adjustment Factors'!B232,CHAR(10))</f>
        <v xml:space="preserve">
</v>
      </c>
    </row>
    <row r="132" spans="8:20" ht="33.75" hidden="1">
      <c r="H132" s="9"/>
      <c r="T132" s="9" t="str">
        <f>CONCATENATE('Adjustment Factors'!B233,CHAR(10))</f>
        <v xml:space="preserve">
</v>
      </c>
    </row>
    <row r="133" spans="8:20" ht="33.75" hidden="1">
      <c r="H133" s="9"/>
      <c r="T133" s="9" t="str">
        <f>CONCATENATE('Adjustment Factors'!B234,CHAR(10))</f>
        <v xml:space="preserve">
</v>
      </c>
    </row>
    <row r="134" spans="8:20" ht="33.75" hidden="1">
      <c r="H134" s="9"/>
      <c r="T134" s="9" t="str">
        <f>CONCATENATE('Adjustment Factors'!B235,CHAR(10))</f>
        <v xml:space="preserve">
</v>
      </c>
    </row>
    <row r="135" spans="8:20" ht="33.75" hidden="1">
      <c r="H135" s="9"/>
      <c r="T135" s="9" t="str">
        <f>CONCATENATE('Adjustment Factors'!B236,CHAR(10))</f>
        <v xml:space="preserve">
</v>
      </c>
    </row>
    <row r="136" spans="8:20" ht="33.75" hidden="1">
      <c r="H136" s="9"/>
      <c r="T136" s="9" t="str">
        <f>CONCATENATE('Adjustment Factors'!B237,CHAR(10))</f>
        <v xml:space="preserve">
</v>
      </c>
    </row>
    <row r="137" spans="8:20" ht="33.75" hidden="1">
      <c r="H137" s="9"/>
      <c r="T137" s="9" t="str">
        <f>CONCATENATE('Adjustment Factors'!B238,CHAR(10))</f>
        <v xml:space="preserve">
</v>
      </c>
    </row>
    <row r="138" spans="8:20" ht="33.75" hidden="1">
      <c r="H138" s="9"/>
      <c r="T138" s="9" t="str">
        <f>CONCATENATE('Adjustment Factors'!B239,CHAR(10))</f>
        <v xml:space="preserve">
</v>
      </c>
    </row>
    <row r="139" spans="8:20" ht="33.75" hidden="1">
      <c r="H139" s="9"/>
      <c r="T139" s="9" t="str">
        <f>CONCATENATE('Adjustment Factors'!B240,CHAR(10))</f>
        <v xml:space="preserve">
</v>
      </c>
    </row>
    <row r="140" spans="8:20" ht="33.75" hidden="1">
      <c r="H140" s="9"/>
      <c r="T140" s="9" t="str">
        <f>CONCATENATE('Adjustment Factors'!B241,CHAR(10))</f>
        <v xml:space="preserve">
</v>
      </c>
    </row>
    <row r="141" spans="8:20" ht="33.75" hidden="1">
      <c r="H141" s="9"/>
      <c r="T141" s="9" t="str">
        <f>CONCATENATE('Adjustment Factors'!B242,CHAR(10))</f>
        <v xml:space="preserve">
</v>
      </c>
    </row>
    <row r="142" spans="8:20" ht="33.75" hidden="1">
      <c r="H142" s="9"/>
      <c r="T142" s="9" t="str">
        <f>CONCATENATE('Adjustment Factors'!B243,CHAR(10))</f>
        <v xml:space="preserve">
</v>
      </c>
    </row>
    <row r="143" spans="8:20" ht="33.75" hidden="1">
      <c r="H143" s="9"/>
      <c r="T143" s="9" t="str">
        <f>CONCATENATE('Adjustment Factors'!B244,CHAR(10))</f>
        <v xml:space="preserve">
</v>
      </c>
    </row>
    <row r="144" spans="8:20" ht="33.75" hidden="1">
      <c r="H144" s="9"/>
      <c r="T144" s="9" t="str">
        <f>CONCATENATE('Adjustment Factors'!B245,CHAR(10))</f>
        <v xml:space="preserve">
</v>
      </c>
    </row>
    <row r="145" spans="8:20" ht="33.75" hidden="1">
      <c r="H145" s="9"/>
      <c r="T145" s="9" t="str">
        <f>CONCATENATE('Adjustment Factors'!B246,CHAR(10))</f>
        <v xml:space="preserve">
</v>
      </c>
    </row>
    <row r="146" spans="8:20" ht="33.75" hidden="1">
      <c r="H146" s="9"/>
      <c r="T146" s="9" t="str">
        <f>CONCATENATE('Adjustment Factors'!B247,CHAR(10))</f>
        <v xml:space="preserve">
</v>
      </c>
    </row>
    <row r="147" spans="8:20" ht="33.75" hidden="1">
      <c r="H147" s="9"/>
      <c r="T147" s="9" t="str">
        <f>CONCATENATE('Adjustment Factors'!B248,CHAR(10))</f>
        <v xml:space="preserve">
</v>
      </c>
    </row>
    <row r="148" spans="8:20" ht="33.75" hidden="1">
      <c r="H148" s="9"/>
      <c r="T148" s="9" t="str">
        <f>CONCATENATE('Adjustment Factors'!B249,CHAR(10))</f>
        <v xml:space="preserve">
</v>
      </c>
    </row>
    <row r="149" spans="8:20" ht="33.75" hidden="1">
      <c r="H149" s="9"/>
      <c r="T149" s="9" t="str">
        <f>CONCATENATE('Adjustment Factors'!B250,CHAR(10))</f>
        <v xml:space="preserve">
</v>
      </c>
    </row>
    <row r="150" spans="8:20" ht="33.75" hidden="1">
      <c r="H150" s="9"/>
      <c r="T150" s="9" t="str">
        <f>CONCATENATE('Adjustment Factors'!B251,CHAR(10))</f>
        <v xml:space="preserve">
</v>
      </c>
    </row>
    <row r="151" spans="8:20" ht="33.75" hidden="1">
      <c r="H151" s="9"/>
      <c r="T151" s="9" t="str">
        <f>CONCATENATE('Adjustment Factors'!B252,CHAR(10))</f>
        <v xml:space="preserve">
</v>
      </c>
    </row>
    <row r="152" spans="8:20" ht="33.75" hidden="1">
      <c r="H152" s="9"/>
      <c r="T152" s="9" t="str">
        <f>CONCATENATE('Adjustment Factors'!B253,CHAR(10))</f>
        <v xml:space="preserve">
</v>
      </c>
    </row>
    <row r="153" spans="8:20" ht="33.75" hidden="1">
      <c r="H153" s="9"/>
      <c r="T153" s="9" t="str">
        <f>CONCATENATE('Adjustment Factors'!B254,CHAR(10))</f>
        <v xml:space="preserve">
</v>
      </c>
    </row>
    <row r="154" spans="8:20" ht="33.75" hidden="1">
      <c r="H154" s="9"/>
      <c r="T154" s="9" t="str">
        <f>CONCATENATE('Adjustment Factors'!B255,CHAR(10))</f>
        <v xml:space="preserve">
</v>
      </c>
    </row>
    <row r="155" spans="8:20" ht="33.75" hidden="1">
      <c r="H155" s="9"/>
      <c r="T155" s="9" t="str">
        <f>CONCATENATE('Adjustment Factors'!B256,CHAR(10))</f>
        <v xml:space="preserve">
</v>
      </c>
    </row>
    <row r="156" spans="8:20" ht="33.75" hidden="1">
      <c r="H156" s="9"/>
      <c r="T156" s="9" t="str">
        <f>CONCATENATE('Adjustment Factors'!B257,CHAR(10))</f>
        <v xml:space="preserve">
</v>
      </c>
    </row>
    <row r="157" spans="8:20" ht="33.75" hidden="1">
      <c r="H157" s="9"/>
      <c r="T157" s="9" t="str">
        <f>CONCATENATE('Adjustment Factors'!B258,CHAR(10))</f>
        <v xml:space="preserve">
</v>
      </c>
    </row>
    <row r="158" spans="8:20" ht="33.75" hidden="1">
      <c r="H158" s="9"/>
      <c r="T158" s="9" t="str">
        <f>CONCATENATE('Adjustment Factors'!B259,CHAR(10))</f>
        <v xml:space="preserve">
</v>
      </c>
    </row>
    <row r="159" spans="8:20" ht="33.75" hidden="1">
      <c r="H159" s="9"/>
      <c r="T159" s="9" t="str">
        <f>CONCATENATE('Adjustment Factors'!B260,CHAR(10))</f>
        <v xml:space="preserve">
</v>
      </c>
    </row>
    <row r="160" spans="8:20" ht="33.75" hidden="1">
      <c r="H160" s="9"/>
      <c r="T160" s="9" t="str">
        <f>CONCATENATE('Adjustment Factors'!B261,CHAR(10))</f>
        <v xml:space="preserve">
</v>
      </c>
    </row>
    <row r="161" spans="8:20" ht="33.75" hidden="1">
      <c r="H161" s="9"/>
      <c r="T161" s="9" t="str">
        <f>CONCATENATE('Adjustment Factors'!B262,CHAR(10))</f>
        <v xml:space="preserve">
</v>
      </c>
    </row>
    <row r="162" spans="8:20" ht="33.75" hidden="1">
      <c r="H162" s="9"/>
      <c r="T162" s="9" t="str">
        <f>CONCATENATE('Adjustment Factors'!B263,CHAR(10))</f>
        <v xml:space="preserve">
</v>
      </c>
    </row>
    <row r="163" spans="8:20" ht="33.75" hidden="1">
      <c r="H163" s="9"/>
      <c r="T163" s="9" t="str">
        <f>CONCATENATE('Adjustment Factors'!B264,CHAR(10))</f>
        <v xml:space="preserve">
</v>
      </c>
    </row>
    <row r="164" spans="8:20" ht="33.75" hidden="1">
      <c r="H164" s="9"/>
      <c r="T164" s="9" t="str">
        <f>CONCATENATE('Adjustment Factors'!B265,CHAR(10))</f>
        <v xml:space="preserve">
</v>
      </c>
    </row>
    <row r="165" spans="8:20" ht="33.75" hidden="1">
      <c r="H165" s="9"/>
      <c r="T165" s="9" t="str">
        <f>CONCATENATE('Adjustment Factors'!B266,CHAR(10))</f>
        <v xml:space="preserve">
</v>
      </c>
    </row>
    <row r="166" spans="8:20" ht="33.75" hidden="1">
      <c r="H166" s="9"/>
      <c r="T166" s="9" t="str">
        <f>CONCATENATE('Adjustment Factors'!B267,CHAR(10))</f>
        <v xml:space="preserve">
</v>
      </c>
    </row>
    <row r="167" spans="8:20" ht="33.75" hidden="1">
      <c r="H167" s="9"/>
      <c r="T167" s="9" t="str">
        <f>CONCATENATE('Adjustment Factors'!B268,CHAR(10))</f>
        <v xml:space="preserve">
</v>
      </c>
    </row>
    <row r="168" spans="8:20" ht="33.75" hidden="1">
      <c r="H168" s="9"/>
      <c r="T168" s="9" t="str">
        <f>CONCATENATE('Adjustment Factors'!B269,CHAR(10))</f>
        <v xml:space="preserve">
</v>
      </c>
    </row>
    <row r="169" spans="8:20" ht="33.75" hidden="1">
      <c r="H169" s="9"/>
      <c r="T169" s="9" t="str">
        <f>CONCATENATE('Adjustment Factors'!B270,CHAR(10))</f>
        <v xml:space="preserve">
</v>
      </c>
    </row>
    <row r="170" spans="8:20" ht="33.75" hidden="1">
      <c r="H170" s="9"/>
      <c r="T170" s="9" t="str">
        <f>CONCATENATE('Adjustment Factors'!B271,CHAR(10))</f>
        <v xml:space="preserve">
</v>
      </c>
    </row>
    <row r="171" spans="8:20" ht="33.75" hidden="1">
      <c r="H171" s="9"/>
      <c r="T171" s="9" t="str">
        <f>CONCATENATE('Adjustment Factors'!B272,CHAR(10))</f>
        <v xml:space="preserve">
</v>
      </c>
    </row>
    <row r="172" spans="8:20" ht="33.75" hidden="1">
      <c r="H172" s="9"/>
      <c r="T172" s="9" t="str">
        <f>CONCATENATE('Adjustment Factors'!B273,CHAR(10))</f>
        <v xml:space="preserve">
</v>
      </c>
    </row>
    <row r="173" spans="8:20" ht="33.75" hidden="1">
      <c r="H173" s="9"/>
      <c r="T173" s="9" t="str">
        <f>CONCATENATE('Adjustment Factors'!B274,CHAR(10))</f>
        <v xml:space="preserve">
</v>
      </c>
    </row>
    <row r="174" spans="8:20" ht="33.75" hidden="1">
      <c r="H174" s="9"/>
      <c r="T174" s="9" t="str">
        <f>CONCATENATE('Adjustment Factors'!B275,CHAR(10))</f>
        <v xml:space="preserve">
</v>
      </c>
    </row>
    <row r="175" spans="8:20" ht="33.75" hidden="1">
      <c r="H175" s="9"/>
      <c r="T175" s="9" t="str">
        <f>CONCATENATE('Adjustment Factors'!B276,CHAR(10))</f>
        <v xml:space="preserve">
</v>
      </c>
    </row>
    <row r="176" spans="8:20" ht="33.75" hidden="1">
      <c r="H176" s="9"/>
      <c r="T176" s="9" t="str">
        <f>CONCATENATE('Adjustment Factors'!B277,CHAR(10))</f>
        <v xml:space="preserve">
</v>
      </c>
    </row>
    <row r="177" spans="8:20" ht="33.75" hidden="1">
      <c r="H177" s="9"/>
      <c r="T177" s="9" t="str">
        <f>CONCATENATE('Adjustment Factors'!B278,CHAR(10))</f>
        <v xml:space="preserve">
</v>
      </c>
    </row>
    <row r="178" spans="8:20" ht="33.75" hidden="1">
      <c r="H178" s="9"/>
      <c r="T178" s="9" t="str">
        <f>CONCATENATE('Adjustment Factors'!B279,CHAR(10))</f>
        <v xml:space="preserve">
</v>
      </c>
    </row>
    <row r="179" spans="8:20" ht="33.75" hidden="1">
      <c r="H179" s="9"/>
      <c r="T179" s="9" t="str">
        <f>CONCATENATE('Adjustment Factors'!B280,CHAR(10))</f>
        <v xml:space="preserve">
</v>
      </c>
    </row>
    <row r="180" spans="8:20" ht="33.75" hidden="1">
      <c r="H180" s="9"/>
      <c r="T180" s="9" t="str">
        <f>CONCATENATE('Adjustment Factors'!B281,CHAR(10))</f>
        <v xml:space="preserve">
</v>
      </c>
    </row>
    <row r="181" spans="8:20" ht="33.75" hidden="1">
      <c r="H181" s="9"/>
      <c r="T181" s="9" t="str">
        <f>CONCATENATE('Adjustment Factors'!B282,CHAR(10))</f>
        <v xml:space="preserve">
</v>
      </c>
    </row>
    <row r="182" spans="8:20" ht="33.75" hidden="1">
      <c r="H182" s="9"/>
      <c r="T182" s="9" t="str">
        <f>CONCATENATE('Adjustment Factors'!B283,CHAR(10))</f>
        <v xml:space="preserve">
</v>
      </c>
    </row>
    <row r="183" spans="8:20" ht="33.75" hidden="1">
      <c r="H183" s="9"/>
      <c r="T183" s="9" t="str">
        <f>CONCATENATE('Adjustment Factors'!B284,CHAR(10))</f>
        <v xml:space="preserve">
</v>
      </c>
    </row>
    <row r="184" spans="8:20" ht="33.75" hidden="1">
      <c r="H184" s="9"/>
      <c r="T184" s="9" t="str">
        <f>CONCATENATE('Adjustment Factors'!B285,CHAR(10))</f>
        <v xml:space="preserve">
</v>
      </c>
    </row>
    <row r="185" spans="8:20" ht="33.75" hidden="1">
      <c r="H185" s="9"/>
      <c r="T185" s="9" t="str">
        <f>CONCATENATE('Adjustment Factors'!B286,CHAR(10))</f>
        <v xml:space="preserve">
</v>
      </c>
    </row>
    <row r="186" spans="8:20" ht="33.75" hidden="1">
      <c r="H186" s="9"/>
      <c r="T186" s="9" t="str">
        <f>CONCATENATE('Adjustment Factors'!B287,CHAR(10))</f>
        <v xml:space="preserve">
</v>
      </c>
    </row>
    <row r="187" spans="8:20" ht="33.75" hidden="1">
      <c r="H187" s="9"/>
      <c r="T187" s="9" t="str">
        <f>CONCATENATE('Adjustment Factors'!B288,CHAR(10))</f>
        <v xml:space="preserve">
</v>
      </c>
    </row>
    <row r="188" spans="8:20" ht="33.75" hidden="1">
      <c r="H188" s="9"/>
      <c r="T188" s="9" t="str">
        <f>CONCATENATE('Adjustment Factors'!B289,CHAR(10))</f>
        <v xml:space="preserve">
</v>
      </c>
    </row>
    <row r="189" spans="8:20" ht="33.75" hidden="1">
      <c r="H189" s="9"/>
      <c r="T189" s="9" t="str">
        <f>CONCATENATE('Adjustment Factors'!B290,CHAR(10))</f>
        <v xml:space="preserve">
</v>
      </c>
    </row>
    <row r="190" spans="8:20" ht="33.75" hidden="1">
      <c r="H190" s="9"/>
      <c r="T190" s="9" t="str">
        <f>CONCATENATE('Adjustment Factors'!B291,CHAR(10))</f>
        <v xml:space="preserve">
</v>
      </c>
    </row>
    <row r="191" spans="8:20" ht="33.75" hidden="1">
      <c r="H191" s="9"/>
      <c r="T191" s="9" t="str">
        <f>CONCATENATE('Adjustment Factors'!B292,CHAR(10))</f>
        <v xml:space="preserve">
</v>
      </c>
    </row>
    <row r="192" spans="8:20" ht="33.75" hidden="1">
      <c r="H192" s="9"/>
      <c r="T192" s="9" t="str">
        <f>CONCATENATE('Adjustment Factors'!B293,CHAR(10))</f>
        <v xml:space="preserve">
</v>
      </c>
    </row>
    <row r="193" spans="8:20" ht="33.75" hidden="1">
      <c r="H193" s="9"/>
      <c r="T193" s="9" t="str">
        <f>CONCATENATE('Adjustment Factors'!B294,CHAR(10))</f>
        <v xml:space="preserve">
</v>
      </c>
    </row>
    <row r="194" spans="8:20" ht="33.75" hidden="1">
      <c r="H194" s="9"/>
      <c r="T194" s="9" t="str">
        <f>CONCATENATE('Adjustment Factors'!B295,CHAR(10))</f>
        <v xml:space="preserve">
</v>
      </c>
    </row>
    <row r="195" spans="8:20" hidden="1">
      <c r="H195" s="9"/>
      <c r="S195">
        <v>45001</v>
      </c>
      <c r="T195" s="9" t="str">
        <f>IF('Client Info'!$C$28="Yes",CONCATENATE(CHAR(10),"Adjustment Factors: ",CHAR(10)),"")</f>
        <v/>
      </c>
    </row>
    <row r="196" spans="8:20" ht="33.75" hidden="1">
      <c r="H196" s="9"/>
      <c r="T196" s="9" t="str">
        <f>CONCATENATE('Adjustment Factors'!B297,CHAR(10))</f>
        <v xml:space="preserve">---
</v>
      </c>
    </row>
    <row r="197" spans="8:20" ht="33.75" hidden="1">
      <c r="H197" s="9"/>
      <c r="T197" s="9" t="str">
        <f>CONCATENATE('Adjustment Factors'!B298,CHAR(10))</f>
        <v xml:space="preserve">
</v>
      </c>
    </row>
    <row r="198" spans="8:20" ht="33.75" hidden="1">
      <c r="H198" s="9"/>
      <c r="T198" s="9" t="str">
        <f>CONCATENATE('Adjustment Factors'!B299,CHAR(10))</f>
        <v xml:space="preserve">
</v>
      </c>
    </row>
    <row r="199" spans="8:20" ht="33.75" hidden="1">
      <c r="H199" s="9"/>
      <c r="T199" s="9" t="str">
        <f>CONCATENATE('Adjustment Factors'!B300,CHAR(10))</f>
        <v xml:space="preserve">
</v>
      </c>
    </row>
    <row r="200" spans="8:20" ht="33.75" hidden="1">
      <c r="H200" s="9"/>
      <c r="T200" s="9" t="str">
        <f>CONCATENATE('Adjustment Factors'!B301,CHAR(10))</f>
        <v xml:space="preserve">
</v>
      </c>
    </row>
    <row r="201" spans="8:20" ht="33.75" hidden="1">
      <c r="H201" s="9"/>
      <c r="T201" s="9" t="str">
        <f>CONCATENATE('Adjustment Factors'!B302,CHAR(10))</f>
        <v xml:space="preserve">
</v>
      </c>
    </row>
    <row r="202" spans="8:20" ht="33.75" hidden="1">
      <c r="H202" s="9"/>
      <c r="T202" s="9" t="str">
        <f>CONCATENATE('Adjustment Factors'!B303,CHAR(10))</f>
        <v xml:space="preserve">
</v>
      </c>
    </row>
    <row r="203" spans="8:20" ht="33.75" hidden="1">
      <c r="H203" s="9"/>
      <c r="T203" s="9" t="str">
        <f>CONCATENATE('Adjustment Factors'!B304,CHAR(10))</f>
        <v xml:space="preserve">
</v>
      </c>
    </row>
    <row r="204" spans="8:20" ht="33.75" hidden="1">
      <c r="H204" s="9"/>
      <c r="T204" s="9" t="str">
        <f>CONCATENATE('Adjustment Factors'!B305,CHAR(10))</f>
        <v xml:space="preserve">
</v>
      </c>
    </row>
    <row r="205" spans="8:20" ht="33.75" hidden="1">
      <c r="H205" s="9"/>
      <c r="T205" s="9" t="str">
        <f>CONCATENATE('Adjustment Factors'!B306,CHAR(10))</f>
        <v xml:space="preserve">
</v>
      </c>
    </row>
    <row r="206" spans="8:20" ht="33.75" hidden="1">
      <c r="H206" s="9"/>
      <c r="T206" s="9" t="str">
        <f>CONCATENATE('Adjustment Factors'!B307,CHAR(10))</f>
        <v xml:space="preserve">
</v>
      </c>
    </row>
    <row r="207" spans="8:20" ht="33.75" hidden="1">
      <c r="H207" s="9"/>
      <c r="T207" s="9" t="str">
        <f>CONCATENATE('Adjustment Factors'!B308,CHAR(10))</f>
        <v xml:space="preserve">
</v>
      </c>
    </row>
    <row r="208" spans="8:20" ht="33.75" hidden="1">
      <c r="H208" s="9"/>
      <c r="T208" s="9" t="str">
        <f>CONCATENATE('Adjustment Factors'!B309,CHAR(10))</f>
        <v xml:space="preserve">
</v>
      </c>
    </row>
    <row r="209" spans="8:20" ht="33.75" hidden="1">
      <c r="H209" s="9"/>
      <c r="T209" s="9" t="str">
        <f>CONCATENATE('Adjustment Factors'!B310,CHAR(10))</f>
        <v xml:space="preserve">
</v>
      </c>
    </row>
    <row r="210" spans="8:20" ht="33.75" hidden="1">
      <c r="H210" s="9"/>
      <c r="T210" s="9" t="str">
        <f>CONCATENATE('Adjustment Factors'!B311,CHAR(10))</f>
        <v xml:space="preserve">
</v>
      </c>
    </row>
    <row r="211" spans="8:20" ht="33.75" hidden="1">
      <c r="H211" s="9"/>
      <c r="T211" s="9" t="str">
        <f>CONCATENATE('Adjustment Factors'!B312,CHAR(10))</f>
        <v xml:space="preserve">
</v>
      </c>
    </row>
    <row r="212" spans="8:20" ht="33.75" hidden="1">
      <c r="H212" s="9"/>
      <c r="T212" s="9" t="str">
        <f>CONCATENATE('Adjustment Factors'!B313,CHAR(10))</f>
        <v xml:space="preserve">
</v>
      </c>
    </row>
    <row r="213" spans="8:20" ht="33.75" hidden="1">
      <c r="H213" s="9"/>
      <c r="T213" s="9" t="str">
        <f>CONCATENATE('Adjustment Factors'!B314,CHAR(10))</f>
        <v xml:space="preserve">
</v>
      </c>
    </row>
    <row r="214" spans="8:20" ht="33.75" hidden="1">
      <c r="H214" s="9"/>
      <c r="T214" s="9" t="str">
        <f>CONCATENATE('Adjustment Factors'!B315,CHAR(10))</f>
        <v xml:space="preserve">
</v>
      </c>
    </row>
    <row r="215" spans="8:20" ht="33.75" hidden="1">
      <c r="H215" s="9"/>
      <c r="T215" s="9" t="str">
        <f>CONCATENATE('Adjustment Factors'!B316,CHAR(10))</f>
        <v xml:space="preserve">
</v>
      </c>
    </row>
    <row r="216" spans="8:20" ht="33.75" hidden="1">
      <c r="H216" s="9"/>
      <c r="T216" s="9" t="str">
        <f>CONCATENATE('Adjustment Factors'!B317,CHAR(10))</f>
        <v xml:space="preserve">
</v>
      </c>
    </row>
    <row r="217" spans="8:20" ht="33.75" hidden="1">
      <c r="H217" s="9"/>
      <c r="T217" s="9" t="str">
        <f>CONCATENATE('Adjustment Factors'!B318,CHAR(10))</f>
        <v xml:space="preserve">
</v>
      </c>
    </row>
    <row r="218" spans="8:20" ht="33.75" hidden="1">
      <c r="H218" s="9"/>
      <c r="T218" s="9" t="str">
        <f>CONCATENATE('Adjustment Factors'!B319,CHAR(10))</f>
        <v xml:space="preserve">
</v>
      </c>
    </row>
    <row r="219" spans="8:20" ht="33.75" hidden="1">
      <c r="H219" s="9"/>
      <c r="T219" s="9" t="str">
        <f>CONCATENATE('Adjustment Factors'!B320,CHAR(10))</f>
        <v xml:space="preserve">
</v>
      </c>
    </row>
    <row r="220" spans="8:20" ht="33.75" hidden="1">
      <c r="H220" s="9"/>
      <c r="T220" s="9" t="str">
        <f>CONCATENATE('Adjustment Factors'!B321,CHAR(10))</f>
        <v xml:space="preserve">
</v>
      </c>
    </row>
    <row r="221" spans="8:20" ht="33.75" hidden="1">
      <c r="H221" s="9"/>
      <c r="T221" s="9" t="str">
        <f>CONCATENATE('Adjustment Factors'!B322,CHAR(10))</f>
        <v xml:space="preserve">
</v>
      </c>
    </row>
    <row r="222" spans="8:20" ht="33.75" hidden="1">
      <c r="H222" s="9"/>
      <c r="T222" s="9" t="str">
        <f>CONCATENATE('Adjustment Factors'!B323,CHAR(10))</f>
        <v xml:space="preserve">
</v>
      </c>
    </row>
    <row r="223" spans="8:20" ht="33.75" hidden="1">
      <c r="H223" s="9"/>
      <c r="T223" s="9" t="str">
        <f>CONCATENATE('Adjustment Factors'!B324,CHAR(10))</f>
        <v xml:space="preserve">
</v>
      </c>
    </row>
    <row r="224" spans="8:20" ht="33.75" hidden="1">
      <c r="H224" s="9"/>
      <c r="T224" s="9" t="str">
        <f>CONCATENATE('Adjustment Factors'!B325,CHAR(10))</f>
        <v xml:space="preserve">
</v>
      </c>
    </row>
    <row r="225" spans="8:20" ht="33.75" hidden="1">
      <c r="H225" s="9"/>
      <c r="T225" s="9" t="str">
        <f>CONCATENATE('Adjustment Factors'!B326,CHAR(10))</f>
        <v xml:space="preserve">
</v>
      </c>
    </row>
    <row r="226" spans="8:20" ht="33.75" hidden="1">
      <c r="H226" s="9"/>
      <c r="T226" s="9" t="str">
        <f>CONCATENATE('Adjustment Factors'!B327,CHAR(10))</f>
        <v xml:space="preserve">
</v>
      </c>
    </row>
    <row r="227" spans="8:20" ht="33.75" hidden="1">
      <c r="H227" s="9"/>
      <c r="T227" s="9" t="str">
        <f>CONCATENATE('Adjustment Factors'!B328,CHAR(10))</f>
        <v xml:space="preserve">
</v>
      </c>
    </row>
    <row r="228" spans="8:20" ht="33.75" hidden="1">
      <c r="H228" s="9"/>
      <c r="T228" s="9" t="str">
        <f>CONCATENATE('Adjustment Factors'!B329,CHAR(10))</f>
        <v xml:space="preserve">
</v>
      </c>
    </row>
    <row r="229" spans="8:20" ht="33.75" hidden="1">
      <c r="H229" s="9"/>
      <c r="T229" s="9" t="str">
        <f>CONCATENATE('Adjustment Factors'!B330,CHAR(10))</f>
        <v xml:space="preserve">
</v>
      </c>
    </row>
    <row r="230" spans="8:20" ht="33.75" hidden="1">
      <c r="H230" s="9"/>
      <c r="T230" s="9" t="str">
        <f>CONCATENATE('Adjustment Factors'!B331,CHAR(10))</f>
        <v xml:space="preserve">
</v>
      </c>
    </row>
    <row r="231" spans="8:20" ht="33.75" hidden="1">
      <c r="H231" s="9"/>
      <c r="T231" s="9" t="str">
        <f>CONCATENATE('Adjustment Factors'!B332,CHAR(10))</f>
        <v xml:space="preserve">
</v>
      </c>
    </row>
    <row r="232" spans="8:20" ht="33.75" hidden="1">
      <c r="H232" s="9"/>
      <c r="T232" s="9" t="str">
        <f>CONCATENATE('Adjustment Factors'!B333,CHAR(10))</f>
        <v xml:space="preserve">
</v>
      </c>
    </row>
    <row r="233" spans="8:20" ht="33.75" hidden="1">
      <c r="H233" s="9"/>
      <c r="T233" s="9" t="str">
        <f>CONCATENATE('Adjustment Factors'!B334,CHAR(10))</f>
        <v xml:space="preserve">
</v>
      </c>
    </row>
    <row r="234" spans="8:20" ht="33.75" hidden="1">
      <c r="H234" s="9"/>
      <c r="T234" s="9" t="str">
        <f>CONCATENATE('Adjustment Factors'!B335,CHAR(10))</f>
        <v xml:space="preserve">
</v>
      </c>
    </row>
    <row r="235" spans="8:20" ht="33.75" hidden="1">
      <c r="H235" s="9"/>
      <c r="T235" s="9" t="str">
        <f>CONCATENATE('Adjustment Factors'!B336,CHAR(10))</f>
        <v xml:space="preserve">
</v>
      </c>
    </row>
    <row r="236" spans="8:20" ht="33.75" hidden="1">
      <c r="H236" s="9"/>
      <c r="T236" s="9" t="str">
        <f>CONCATENATE('Adjustment Factors'!B337,CHAR(10))</f>
        <v xml:space="preserve">
</v>
      </c>
    </row>
    <row r="237" spans="8:20" ht="33.75" hidden="1">
      <c r="H237" s="9"/>
      <c r="T237" s="9" t="str">
        <f>CONCATENATE('Adjustment Factors'!B338,CHAR(10))</f>
        <v xml:space="preserve">
</v>
      </c>
    </row>
    <row r="238" spans="8:20" ht="33.75" hidden="1">
      <c r="H238" s="9"/>
      <c r="T238" s="9" t="str">
        <f>CONCATENATE('Adjustment Factors'!B339,CHAR(10))</f>
        <v xml:space="preserve">
</v>
      </c>
    </row>
    <row r="239" spans="8:20" ht="33.75" hidden="1">
      <c r="H239" s="9"/>
      <c r="T239" s="9" t="str">
        <f>CONCATENATE('Adjustment Factors'!B340,CHAR(10))</f>
        <v xml:space="preserve">
</v>
      </c>
    </row>
    <row r="240" spans="8:20" ht="33.75" hidden="1">
      <c r="H240" s="9"/>
      <c r="T240" s="9" t="str">
        <f>CONCATENATE('Adjustment Factors'!B341,CHAR(10))</f>
        <v xml:space="preserve">
</v>
      </c>
    </row>
    <row r="241" spans="8:20" ht="33.75" hidden="1">
      <c r="H241" s="9"/>
      <c r="T241" s="9" t="str">
        <f>CONCATENATE('Adjustment Factors'!B342,CHAR(10))</f>
        <v xml:space="preserve">
</v>
      </c>
    </row>
    <row r="242" spans="8:20" ht="33.75" hidden="1">
      <c r="H242" s="9"/>
      <c r="T242" s="9" t="str">
        <f>CONCATENATE('Adjustment Factors'!B343,CHAR(10))</f>
        <v xml:space="preserve">
</v>
      </c>
    </row>
    <row r="243" spans="8:20" ht="33.75" hidden="1">
      <c r="H243" s="9"/>
      <c r="T243" s="9" t="str">
        <f>CONCATENATE('Adjustment Factors'!B344,CHAR(10))</f>
        <v xml:space="preserve">
</v>
      </c>
    </row>
    <row r="244" spans="8:20" ht="33.75" hidden="1">
      <c r="H244" s="9"/>
      <c r="T244" s="9" t="str">
        <f>CONCATENATE('Adjustment Factors'!B345,CHAR(10))</f>
        <v xml:space="preserve">
</v>
      </c>
    </row>
    <row r="245" spans="8:20" ht="33.75" hidden="1">
      <c r="H245" s="9"/>
      <c r="T245" s="9" t="str">
        <f>CONCATENATE('Adjustment Factors'!B346,CHAR(10))</f>
        <v xml:space="preserve">
</v>
      </c>
    </row>
    <row r="246" spans="8:20" ht="33.75" hidden="1">
      <c r="H246" s="9"/>
      <c r="T246" s="9" t="str">
        <f>CONCATENATE('Adjustment Factors'!B347,CHAR(10))</f>
        <v xml:space="preserve">
</v>
      </c>
    </row>
    <row r="247" spans="8:20" ht="33.75" hidden="1">
      <c r="H247" s="9"/>
      <c r="T247" s="9" t="str">
        <f>CONCATENATE('Adjustment Factors'!B348,CHAR(10))</f>
        <v xml:space="preserve">
</v>
      </c>
    </row>
    <row r="248" spans="8:20" ht="33.75" hidden="1">
      <c r="H248" s="9"/>
      <c r="T248" s="9" t="str">
        <f>CONCATENATE('Adjustment Factors'!B349,CHAR(10))</f>
        <v xml:space="preserve">
</v>
      </c>
    </row>
    <row r="249" spans="8:20" ht="33.75" hidden="1">
      <c r="H249" s="9"/>
      <c r="T249" s="9" t="str">
        <f>CONCATENATE('Adjustment Factors'!B350,CHAR(10))</f>
        <v xml:space="preserve">
</v>
      </c>
    </row>
    <row r="250" spans="8:20" ht="33.75" hidden="1">
      <c r="H250" s="9"/>
      <c r="T250" s="9" t="str">
        <f>CONCATENATE('Adjustment Factors'!B351,CHAR(10))</f>
        <v xml:space="preserve">
</v>
      </c>
    </row>
    <row r="251" spans="8:20" ht="33.75" hidden="1">
      <c r="H251" s="9"/>
      <c r="T251" s="9" t="str">
        <f>CONCATENATE('Adjustment Factors'!B352,CHAR(10))</f>
        <v xml:space="preserve">
</v>
      </c>
    </row>
    <row r="252" spans="8:20" ht="33.75" hidden="1">
      <c r="H252" s="9"/>
      <c r="T252" s="9" t="str">
        <f>CONCATENATE('Adjustment Factors'!B353,CHAR(10))</f>
        <v xml:space="preserve">
</v>
      </c>
    </row>
    <row r="253" spans="8:20" ht="33.75" hidden="1">
      <c r="H253" s="9"/>
      <c r="T253" s="9" t="str">
        <f>CONCATENATE('Adjustment Factors'!B354,CHAR(10))</f>
        <v xml:space="preserve">
</v>
      </c>
    </row>
    <row r="254" spans="8:20" ht="33.75" hidden="1">
      <c r="H254" s="9"/>
      <c r="T254" s="9" t="str">
        <f>CONCATENATE('Adjustment Factors'!B355,CHAR(10))</f>
        <v xml:space="preserve">
</v>
      </c>
    </row>
    <row r="255" spans="8:20" ht="33.75" hidden="1">
      <c r="H255" s="9"/>
      <c r="T255" s="9" t="str">
        <f>CONCATENATE('Adjustment Factors'!B356,CHAR(10))</f>
        <v xml:space="preserve">
</v>
      </c>
    </row>
    <row r="256" spans="8:20" ht="33.75" hidden="1">
      <c r="H256" s="9"/>
      <c r="T256" s="9" t="str">
        <f>CONCATENATE('Adjustment Factors'!B357,CHAR(10))</f>
        <v xml:space="preserve">
</v>
      </c>
    </row>
    <row r="257" spans="8:20" ht="33.75" hidden="1">
      <c r="H257" s="9"/>
      <c r="T257" s="9" t="str">
        <f>CONCATENATE('Adjustment Factors'!B358,CHAR(10))</f>
        <v xml:space="preserve">
</v>
      </c>
    </row>
    <row r="258" spans="8:20" ht="33.75" hidden="1">
      <c r="H258" s="9"/>
      <c r="T258" s="9" t="str">
        <f>CONCATENATE('Adjustment Factors'!B359,CHAR(10))</f>
        <v xml:space="preserve">
</v>
      </c>
    </row>
    <row r="259" spans="8:20" ht="33.75" hidden="1">
      <c r="H259" s="9"/>
      <c r="T259" s="9" t="str">
        <f>CONCATENATE('Adjustment Factors'!B360,CHAR(10))</f>
        <v xml:space="preserve">
</v>
      </c>
    </row>
    <row r="260" spans="8:20" ht="33.75" hidden="1">
      <c r="H260" s="9"/>
      <c r="T260" s="9" t="str">
        <f>CONCATENATE('Adjustment Factors'!B361,CHAR(10))</f>
        <v xml:space="preserve">
</v>
      </c>
    </row>
    <row r="261" spans="8:20" ht="33.75" hidden="1">
      <c r="H261" s="9"/>
      <c r="T261" s="9" t="str">
        <f>CONCATENATE('Adjustment Factors'!B362,CHAR(10))</f>
        <v xml:space="preserve">
</v>
      </c>
    </row>
    <row r="262" spans="8:20" ht="33.75" hidden="1">
      <c r="H262" s="9"/>
      <c r="T262" s="9" t="str">
        <f>CONCATENATE('Adjustment Factors'!B363,CHAR(10))</f>
        <v xml:space="preserve">
</v>
      </c>
    </row>
    <row r="263" spans="8:20" ht="33.75" hidden="1">
      <c r="H263" s="9"/>
      <c r="T263" s="9" t="str">
        <f>CONCATENATE('Adjustment Factors'!B364,CHAR(10))</f>
        <v xml:space="preserve">
</v>
      </c>
    </row>
    <row r="264" spans="8:20" ht="33.75" hidden="1">
      <c r="H264" s="9"/>
      <c r="T264" s="9" t="str">
        <f>CONCATENATE('Adjustment Factors'!B365,CHAR(10))</f>
        <v xml:space="preserve">
</v>
      </c>
    </row>
    <row r="265" spans="8:20" ht="33.75" hidden="1">
      <c r="H265" s="9"/>
      <c r="T265" s="9" t="str">
        <f>CONCATENATE('Adjustment Factors'!B366,CHAR(10))</f>
        <v xml:space="preserve">
</v>
      </c>
    </row>
    <row r="266" spans="8:20" ht="33.75" hidden="1">
      <c r="H266" s="9"/>
      <c r="T266" s="9" t="str">
        <f>CONCATENATE('Adjustment Factors'!B367,CHAR(10))</f>
        <v xml:space="preserve">
</v>
      </c>
    </row>
    <row r="267" spans="8:20" ht="33.75" hidden="1">
      <c r="H267" s="9"/>
      <c r="T267" s="9" t="str">
        <f>CONCATENATE('Adjustment Factors'!B368,CHAR(10))</f>
        <v xml:space="preserve">
</v>
      </c>
    </row>
    <row r="268" spans="8:20" ht="33.75" hidden="1">
      <c r="H268" s="9"/>
      <c r="T268" s="9" t="str">
        <f>CONCATENATE('Adjustment Factors'!B369,CHAR(10))</f>
        <v xml:space="preserve">
</v>
      </c>
    </row>
    <row r="269" spans="8:20" ht="33.75" hidden="1">
      <c r="H269" s="9"/>
      <c r="T269" s="9" t="str">
        <f>CONCATENATE('Adjustment Factors'!B370,CHAR(10))</f>
        <v xml:space="preserve">
</v>
      </c>
    </row>
    <row r="270" spans="8:20" ht="33.75" hidden="1">
      <c r="H270" s="9"/>
      <c r="T270" s="9" t="str">
        <f>CONCATENATE('Adjustment Factors'!B371,CHAR(10))</f>
        <v xml:space="preserve">
</v>
      </c>
    </row>
    <row r="271" spans="8:20" ht="33.75" hidden="1">
      <c r="H271" s="9"/>
      <c r="T271" s="9" t="str">
        <f>CONCATENATE('Adjustment Factors'!B372,CHAR(10))</f>
        <v xml:space="preserve">
</v>
      </c>
    </row>
    <row r="272" spans="8:20" ht="33.75" hidden="1">
      <c r="H272" s="9"/>
      <c r="T272" s="9" t="str">
        <f>CONCATENATE('Adjustment Factors'!B373,CHAR(10))</f>
        <v xml:space="preserve">
</v>
      </c>
    </row>
    <row r="273" spans="8:20" ht="33.75" hidden="1">
      <c r="H273" s="9"/>
      <c r="T273" s="9" t="str">
        <f>CONCATENATE('Adjustment Factors'!B374,CHAR(10))</f>
        <v xml:space="preserve">
</v>
      </c>
    </row>
    <row r="274" spans="8:20" ht="33.75" hidden="1">
      <c r="H274" s="9"/>
      <c r="T274" s="9" t="str">
        <f>CONCATENATE('Adjustment Factors'!B375,CHAR(10))</f>
        <v xml:space="preserve">
</v>
      </c>
    </row>
    <row r="275" spans="8:20" ht="33.75" hidden="1">
      <c r="H275" s="9"/>
      <c r="T275" s="9" t="str">
        <f>CONCATENATE('Adjustment Factors'!B376,CHAR(10))</f>
        <v xml:space="preserve">
</v>
      </c>
    </row>
    <row r="276" spans="8:20" ht="33.75" hidden="1">
      <c r="H276" s="9"/>
      <c r="T276" s="9" t="str">
        <f>CONCATENATE('Adjustment Factors'!B377,CHAR(10))</f>
        <v xml:space="preserve">
</v>
      </c>
    </row>
    <row r="277" spans="8:20" ht="33.75" hidden="1">
      <c r="H277" s="9"/>
      <c r="T277" s="9" t="str">
        <f>CONCATENATE('Adjustment Factors'!B378,CHAR(10))</f>
        <v xml:space="preserve">
</v>
      </c>
    </row>
    <row r="278" spans="8:20" ht="33.75" hidden="1">
      <c r="H278" s="9"/>
      <c r="T278" s="9" t="str">
        <f>CONCATENATE('Adjustment Factors'!B379,CHAR(10))</f>
        <v xml:space="preserve">
</v>
      </c>
    </row>
    <row r="279" spans="8:20" ht="33.75" hidden="1">
      <c r="H279" s="9"/>
      <c r="T279" s="9" t="str">
        <f>CONCATENATE('Adjustment Factors'!B380,CHAR(10))</f>
        <v xml:space="preserve">
</v>
      </c>
    </row>
    <row r="280" spans="8:20" ht="33.75" hidden="1">
      <c r="H280" s="9"/>
      <c r="T280" s="9" t="str">
        <f>CONCATENATE('Adjustment Factors'!B381,CHAR(10))</f>
        <v xml:space="preserve">
</v>
      </c>
    </row>
    <row r="281" spans="8:20" ht="33.75" hidden="1">
      <c r="H281" s="9"/>
      <c r="T281" s="9" t="str">
        <f>CONCATENATE('Adjustment Factors'!B382,CHAR(10))</f>
        <v xml:space="preserve">
</v>
      </c>
    </row>
    <row r="282" spans="8:20" ht="33.75" hidden="1">
      <c r="H282" s="9"/>
      <c r="T282" s="9" t="str">
        <f>CONCATENATE('Adjustment Factors'!B383,CHAR(10))</f>
        <v xml:space="preserve">
</v>
      </c>
    </row>
    <row r="283" spans="8:20" ht="33.75" hidden="1">
      <c r="H283" s="9"/>
      <c r="T283" s="9" t="str">
        <f>CONCATENATE('Adjustment Factors'!B384,CHAR(10))</f>
        <v xml:space="preserve">
</v>
      </c>
    </row>
    <row r="284" spans="8:20" ht="33.75" hidden="1">
      <c r="H284" s="9"/>
      <c r="T284" s="9" t="str">
        <f>CONCATENATE('Adjustment Factors'!B385,CHAR(10))</f>
        <v xml:space="preserve">
</v>
      </c>
    </row>
    <row r="285" spans="8:20" ht="33.75" hidden="1">
      <c r="H285" s="9"/>
      <c r="T285" s="9" t="str">
        <f>CONCATENATE('Adjustment Factors'!B386,CHAR(10))</f>
        <v xml:space="preserve">
</v>
      </c>
    </row>
    <row r="286" spans="8:20" ht="33.75" hidden="1">
      <c r="H286" s="9"/>
      <c r="T286" s="9" t="str">
        <f>CONCATENATE('Adjustment Factors'!B387,CHAR(10))</f>
        <v xml:space="preserve">
</v>
      </c>
    </row>
    <row r="287" spans="8:20" ht="33.75" hidden="1">
      <c r="H287" s="9"/>
      <c r="T287" s="9" t="str">
        <f>CONCATENATE('Adjustment Factors'!B388,CHAR(10))</f>
        <v xml:space="preserve">
</v>
      </c>
    </row>
    <row r="288" spans="8:20" ht="33.75" hidden="1">
      <c r="H288" s="9"/>
      <c r="T288" s="9" t="str">
        <f>CONCATENATE('Adjustment Factors'!B389,CHAR(10))</f>
        <v xml:space="preserve">
</v>
      </c>
    </row>
    <row r="289" spans="8:20" ht="33.75" hidden="1">
      <c r="H289" s="9"/>
      <c r="T289" s="9" t="str">
        <f>CONCATENATE('Adjustment Factors'!B390,CHAR(10))</f>
        <v xml:space="preserve">
</v>
      </c>
    </row>
    <row r="290" spans="8:20" ht="33.75" hidden="1">
      <c r="H290" s="9"/>
      <c r="T290" s="9" t="str">
        <f>CONCATENATE('Adjustment Factors'!B391,CHAR(10))</f>
        <v xml:space="preserve">
</v>
      </c>
    </row>
    <row r="291" spans="8:20" ht="33.75" hidden="1">
      <c r="H291" s="9"/>
      <c r="T291" s="9" t="str">
        <f>CONCATENATE('Adjustment Factors'!B392,CHAR(10))</f>
        <v xml:space="preserve">
</v>
      </c>
    </row>
    <row r="292" spans="8:20" ht="33.75" hidden="1">
      <c r="H292" s="9"/>
      <c r="T292" s="9" t="str">
        <f>CONCATENATE('Adjustment Factors'!B393,CHAR(10))</f>
        <v xml:space="preserve">
</v>
      </c>
    </row>
    <row r="293" spans="8:20" ht="33.75" hidden="1">
      <c r="H293" s="9"/>
      <c r="T293" s="9" t="str">
        <f>CONCATENATE('Adjustment Factors'!B394,CHAR(10))</f>
        <v xml:space="preserve">
</v>
      </c>
    </row>
    <row r="294" spans="8:20" ht="33.75" hidden="1">
      <c r="H294" s="9"/>
      <c r="T294" s="9" t="str">
        <f>CONCATENATE('Adjustment Factors'!B395,CHAR(10))</f>
        <v xml:space="preserve">
</v>
      </c>
    </row>
    <row r="295" spans="8:20" ht="33.75" hidden="1">
      <c r="H295" s="9"/>
      <c r="T295" s="9" t="str">
        <f>CONCATENATE('Adjustment Factors'!B396,CHAR(10))</f>
        <v xml:space="preserve">
</v>
      </c>
    </row>
    <row r="296" spans="8:20" ht="33.75" hidden="1">
      <c r="H296" s="9"/>
      <c r="T296" s="9" t="str">
        <f>CONCATENATE('Adjustment Factors'!B397,CHAR(10))</f>
        <v xml:space="preserve">
</v>
      </c>
    </row>
    <row r="297" spans="8:20" ht="33.75" hidden="1">
      <c r="H297" s="9"/>
      <c r="T297" s="9" t="str">
        <f>CONCATENATE('Adjustment Factors'!B398,CHAR(10))</f>
        <v xml:space="preserve">
</v>
      </c>
    </row>
    <row r="298" spans="8:20" ht="33.75" hidden="1">
      <c r="H298" s="9"/>
      <c r="T298" s="9" t="str">
        <f>CONCATENATE('Adjustment Factors'!B399,CHAR(10))</f>
        <v xml:space="preserve">
</v>
      </c>
    </row>
    <row r="299" spans="8:20" ht="33.75" hidden="1">
      <c r="H299" s="9"/>
      <c r="T299" s="9" t="str">
        <f>CONCATENATE('Adjustment Factors'!B400,CHAR(10))</f>
        <v xml:space="preserve">
</v>
      </c>
    </row>
    <row r="300" spans="8:20" ht="33.75" hidden="1">
      <c r="H300" s="9"/>
      <c r="T300" s="9" t="str">
        <f>CONCATENATE('Adjustment Factors'!B401,CHAR(10))</f>
        <v xml:space="preserve">
</v>
      </c>
    </row>
    <row r="301" spans="8:20" ht="33.75" hidden="1">
      <c r="H301" s="9"/>
      <c r="T301" s="9" t="str">
        <f>CONCATENATE('Adjustment Factors'!B402,CHAR(10))</f>
        <v xml:space="preserve">
</v>
      </c>
    </row>
    <row r="302" spans="8:20" ht="33.75" hidden="1">
      <c r="H302" s="9"/>
      <c r="T302" s="9" t="str">
        <f>CONCATENATE('Adjustment Factors'!B403,CHAR(10))</f>
        <v xml:space="preserve">
</v>
      </c>
    </row>
    <row r="303" spans="8:20" ht="33.75" hidden="1">
      <c r="H303" s="9"/>
      <c r="T303" s="9" t="str">
        <f>CONCATENATE('Adjustment Factors'!B404,CHAR(10))</f>
        <v xml:space="preserve">
</v>
      </c>
    </row>
    <row r="304" spans="8:20" ht="33.75" hidden="1">
      <c r="H304" s="9"/>
      <c r="T304" s="9" t="str">
        <f>CONCATENATE('Adjustment Factors'!B405,CHAR(10))</f>
        <v xml:space="preserve">
</v>
      </c>
    </row>
    <row r="305" spans="8:20" hidden="1">
      <c r="H305" s="9"/>
      <c r="T305" s="735"/>
    </row>
    <row r="306" spans="8:20" hidden="1">
      <c r="H306" s="9"/>
      <c r="T306" s="9"/>
    </row>
    <row r="307" spans="8:20" hidden="1">
      <c r="H307" s="9"/>
      <c r="T307" s="9"/>
    </row>
    <row r="308" spans="8:20" hidden="1">
      <c r="H308" s="9"/>
      <c r="T308" s="9"/>
    </row>
    <row r="309" spans="8:20" hidden="1">
      <c r="H309" s="9"/>
      <c r="T309" s="9"/>
    </row>
    <row r="310" spans="8:20" hidden="1">
      <c r="H310" s="9"/>
      <c r="T310" s="9"/>
    </row>
    <row r="311" spans="8:20" hidden="1">
      <c r="H311" s="9"/>
      <c r="T311" s="9"/>
    </row>
    <row r="312" spans="8:20" hidden="1">
      <c r="H312" s="9"/>
      <c r="T312" s="9"/>
    </row>
    <row r="313" spans="8:20" hidden="1">
      <c r="H313" s="9"/>
      <c r="T313" s="9"/>
    </row>
    <row r="314" spans="8:20" hidden="1">
      <c r="H314" s="9"/>
      <c r="T314" s="9"/>
    </row>
    <row r="315" spans="8:20" hidden="1">
      <c r="H315" s="9"/>
      <c r="T315" s="9"/>
    </row>
    <row r="316" spans="8:20" hidden="1">
      <c r="H316" s="9"/>
      <c r="T316" s="9"/>
    </row>
    <row r="317" spans="8:20" hidden="1">
      <c r="H317" s="9"/>
      <c r="T317" s="9"/>
    </row>
    <row r="318" spans="8:20" hidden="1">
      <c r="H318" s="9"/>
      <c r="T318" s="9"/>
    </row>
    <row r="319" spans="8:20" hidden="1">
      <c r="H319" s="9"/>
      <c r="T319" s="9"/>
    </row>
    <row r="320" spans="8:20" hidden="1">
      <c r="H320" s="9"/>
      <c r="T320" s="9"/>
    </row>
    <row r="321" spans="8:20" hidden="1">
      <c r="H321" s="9"/>
      <c r="T321" s="9"/>
    </row>
    <row r="322" spans="8:20" hidden="1">
      <c r="H322" s="9"/>
      <c r="T322" s="9"/>
    </row>
    <row r="323" spans="8:20" hidden="1">
      <c r="H323" s="9"/>
      <c r="T323" s="9"/>
    </row>
    <row r="324" spans="8:20" hidden="1">
      <c r="H324" s="9"/>
      <c r="T324" s="9"/>
    </row>
    <row r="325" spans="8:20" hidden="1">
      <c r="H325" s="9"/>
      <c r="T325" s="9"/>
    </row>
    <row r="326" spans="8:20" hidden="1">
      <c r="H326" s="9"/>
      <c r="T326" s="9"/>
    </row>
    <row r="327" spans="8:20" hidden="1">
      <c r="H327" s="9"/>
      <c r="T327" s="9"/>
    </row>
    <row r="328" spans="8:20" hidden="1">
      <c r="H328" s="9"/>
      <c r="T328" s="9"/>
    </row>
    <row r="329" spans="8:20" hidden="1">
      <c r="H329" s="9"/>
      <c r="T329" s="9"/>
    </row>
    <row r="330" spans="8:20" hidden="1">
      <c r="H330" s="9"/>
      <c r="T330" s="9"/>
    </row>
    <row r="331" spans="8:20" hidden="1">
      <c r="H331" s="9"/>
      <c r="T331" s="9"/>
    </row>
    <row r="332" spans="8:20" hidden="1">
      <c r="H332" s="9"/>
      <c r="T332" s="9"/>
    </row>
    <row r="333" spans="8:20" hidden="1">
      <c r="H333" s="9"/>
      <c r="T333" s="9"/>
    </row>
    <row r="334" spans="8:20" hidden="1">
      <c r="H334" s="9"/>
      <c r="T334" s="9"/>
    </row>
    <row r="335" spans="8:20" hidden="1">
      <c r="H335" s="9"/>
      <c r="T335" s="9"/>
    </row>
    <row r="336" spans="8:20" hidden="1">
      <c r="H336" s="9"/>
      <c r="T336" s="9"/>
    </row>
    <row r="337" spans="8:20" hidden="1">
      <c r="H337" s="9"/>
      <c r="T337" s="9"/>
    </row>
    <row r="338" spans="8:20" hidden="1">
      <c r="H338" s="9"/>
      <c r="T338" s="9"/>
    </row>
    <row r="339" spans="8:20" hidden="1">
      <c r="H339" s="9"/>
      <c r="T339" s="9"/>
    </row>
    <row r="340" spans="8:20" hidden="1">
      <c r="H340" s="9"/>
      <c r="T340" s="9"/>
    </row>
    <row r="341" spans="8:20" hidden="1">
      <c r="H341" s="9"/>
      <c r="T341" s="9"/>
    </row>
    <row r="342" spans="8:20" hidden="1">
      <c r="H342" s="9"/>
      <c r="T342" s="9"/>
    </row>
    <row r="343" spans="8:20" hidden="1">
      <c r="H343" s="9"/>
      <c r="T343" s="9"/>
    </row>
    <row r="344" spans="8:20" hidden="1">
      <c r="H344" s="9"/>
      <c r="T344" s="9"/>
    </row>
    <row r="345" spans="8:20" hidden="1">
      <c r="H345" s="9"/>
      <c r="T345" s="9"/>
    </row>
    <row r="346" spans="8:20" hidden="1">
      <c r="H346" s="9"/>
      <c r="T346" s="9"/>
    </row>
    <row r="347" spans="8:20" hidden="1">
      <c r="H347" s="9"/>
      <c r="T347" s="9"/>
    </row>
    <row r="348" spans="8:20" hidden="1">
      <c r="H348" s="9"/>
      <c r="T348" s="9"/>
    </row>
    <row r="349" spans="8:20" hidden="1">
      <c r="H349" s="9"/>
      <c r="T349" s="9"/>
    </row>
    <row r="350" spans="8:20" hidden="1">
      <c r="H350" s="9"/>
      <c r="T350" s="9"/>
    </row>
    <row r="351" spans="8:20" hidden="1">
      <c r="H351" s="9"/>
      <c r="T351" s="9"/>
    </row>
    <row r="352" spans="8:20" hidden="1">
      <c r="H352" s="9"/>
      <c r="T352" s="9"/>
    </row>
    <row r="353" spans="8:20" hidden="1">
      <c r="H353" s="9"/>
      <c r="T353" s="9"/>
    </row>
    <row r="354" spans="8:20" hidden="1">
      <c r="H354" s="9"/>
      <c r="T354" s="9"/>
    </row>
    <row r="355" spans="8:20" hidden="1">
      <c r="H355" s="9"/>
      <c r="T355" s="9"/>
    </row>
    <row r="356" spans="8:20" hidden="1">
      <c r="H356" s="9"/>
      <c r="T356" s="9"/>
    </row>
    <row r="357" spans="8:20" hidden="1">
      <c r="H357" s="9"/>
      <c r="T357" s="9"/>
    </row>
    <row r="358" spans="8:20" hidden="1">
      <c r="H358" s="9"/>
      <c r="T358" s="9"/>
    </row>
    <row r="359" spans="8:20" hidden="1">
      <c r="H359" s="9"/>
      <c r="T359" s="9"/>
    </row>
    <row r="360" spans="8:20" hidden="1">
      <c r="H360" s="9"/>
      <c r="T360" s="9"/>
    </row>
    <row r="361" spans="8:20" hidden="1">
      <c r="H361" s="9"/>
      <c r="T361" s="9"/>
    </row>
    <row r="362" spans="8:20" hidden="1">
      <c r="H362" s="9"/>
      <c r="T362" s="9"/>
    </row>
    <row r="363" spans="8:20" hidden="1">
      <c r="H363" s="9"/>
      <c r="T363" s="9"/>
    </row>
    <row r="364" spans="8:20" hidden="1">
      <c r="H364" s="9"/>
      <c r="T364" s="9"/>
    </row>
    <row r="365" spans="8:20" hidden="1">
      <c r="H365" s="9"/>
      <c r="T365" s="9"/>
    </row>
    <row r="366" spans="8:20" hidden="1">
      <c r="H366" s="9"/>
      <c r="T366" s="9"/>
    </row>
    <row r="367" spans="8:20" hidden="1">
      <c r="H367" s="9"/>
      <c r="T367" s="9"/>
    </row>
    <row r="368" spans="8:20" hidden="1">
      <c r="H368" s="9"/>
      <c r="T368" s="9"/>
    </row>
    <row r="369" spans="8:20" hidden="1">
      <c r="H369" s="9"/>
      <c r="T369" s="9"/>
    </row>
    <row r="370" spans="8:20" hidden="1">
      <c r="H370" s="9"/>
      <c r="T370" s="9"/>
    </row>
    <row r="371" spans="8:20" hidden="1">
      <c r="H371" s="9"/>
      <c r="T371" s="9"/>
    </row>
    <row r="372" spans="8:20" hidden="1">
      <c r="H372" s="9"/>
      <c r="T372" s="9"/>
    </row>
    <row r="373" spans="8:20" hidden="1">
      <c r="H373" s="9"/>
      <c r="T373" s="9"/>
    </row>
    <row r="374" spans="8:20" hidden="1">
      <c r="H374" s="9"/>
      <c r="T374" s="9"/>
    </row>
    <row r="375" spans="8:20" hidden="1">
      <c r="H375" s="9"/>
      <c r="T375" s="9"/>
    </row>
    <row r="376" spans="8:20" hidden="1">
      <c r="H376" s="9"/>
      <c r="T376" s="9"/>
    </row>
    <row r="377" spans="8:20" hidden="1">
      <c r="H377" s="9"/>
      <c r="T377" s="9"/>
    </row>
    <row r="378" spans="8:20" hidden="1">
      <c r="H378" s="9"/>
      <c r="T378" s="9"/>
    </row>
    <row r="379" spans="8:20" hidden="1">
      <c r="H379" s="9"/>
      <c r="T379" s="9"/>
    </row>
    <row r="380" spans="8:20" hidden="1">
      <c r="H380" s="9"/>
      <c r="T380" s="9"/>
    </row>
    <row r="381" spans="8:20" hidden="1">
      <c r="H381" s="9"/>
      <c r="T381" s="9"/>
    </row>
    <row r="382" spans="8:20" hidden="1">
      <c r="H382" s="9"/>
      <c r="T382" s="9"/>
    </row>
    <row r="383" spans="8:20" hidden="1">
      <c r="H383" s="9"/>
      <c r="T383" s="9"/>
    </row>
    <row r="384" spans="8:20" hidden="1">
      <c r="H384" s="9"/>
      <c r="T384" s="9"/>
    </row>
    <row r="385" spans="8:20" hidden="1">
      <c r="H385" s="9"/>
      <c r="T385" s="9"/>
    </row>
    <row r="386" spans="8:20" hidden="1">
      <c r="H386" s="9"/>
      <c r="T386" s="9"/>
    </row>
    <row r="387" spans="8:20" hidden="1">
      <c r="H387" s="9"/>
      <c r="T387" s="9"/>
    </row>
    <row r="388" spans="8:20" hidden="1">
      <c r="H388" s="9"/>
      <c r="T388" s="9"/>
    </row>
    <row r="389" spans="8:20" hidden="1">
      <c r="H389" s="9"/>
      <c r="T389" s="9"/>
    </row>
    <row r="390" spans="8:20" hidden="1">
      <c r="H390" s="9"/>
      <c r="T390" s="9"/>
    </row>
    <row r="391" spans="8:20" hidden="1">
      <c r="H391" s="9"/>
      <c r="T391" s="9"/>
    </row>
    <row r="392" spans="8:20" hidden="1">
      <c r="H392" s="9"/>
      <c r="T392" s="9"/>
    </row>
    <row r="393" spans="8:20" hidden="1">
      <c r="H393" s="9"/>
      <c r="T393" s="9"/>
    </row>
    <row r="394" spans="8:20" hidden="1">
      <c r="H394" s="9"/>
      <c r="T394" s="9"/>
    </row>
    <row r="395" spans="8:20" hidden="1">
      <c r="H395" s="9"/>
      <c r="T395" s="9"/>
    </row>
    <row r="396" spans="8:20" hidden="1">
      <c r="H396" s="9"/>
      <c r="T396" s="9"/>
    </row>
    <row r="397" spans="8:20" hidden="1">
      <c r="H397" s="9"/>
      <c r="T397" s="9"/>
    </row>
    <row r="398" spans="8:20" hidden="1">
      <c r="H398" s="9"/>
      <c r="T398" s="9"/>
    </row>
    <row r="399" spans="8:20" hidden="1">
      <c r="H399" s="9"/>
      <c r="T399" s="9"/>
    </row>
    <row r="400" spans="8:20" hidden="1">
      <c r="H400" s="9"/>
      <c r="T400" s="9"/>
    </row>
    <row r="401" spans="8:20" hidden="1">
      <c r="H401" s="9"/>
      <c r="T401" s="9"/>
    </row>
    <row r="402" spans="8:20" hidden="1">
      <c r="H402" s="9"/>
      <c r="T402" s="9"/>
    </row>
    <row r="403" spans="8:20" hidden="1">
      <c r="H403" s="9"/>
      <c r="T403" s="9"/>
    </row>
    <row r="404" spans="8:20" hidden="1">
      <c r="H404" s="9"/>
      <c r="T404" s="9"/>
    </row>
    <row r="405" spans="8:20" hidden="1">
      <c r="H405" s="9"/>
      <c r="T405" s="9"/>
    </row>
    <row r="406" spans="8:20" hidden="1">
      <c r="H406" s="9"/>
      <c r="T406" s="9"/>
    </row>
    <row r="407" spans="8:20" hidden="1">
      <c r="H407" s="9"/>
      <c r="T407" s="9"/>
    </row>
    <row r="408" spans="8:20" hidden="1">
      <c r="H408" s="9"/>
      <c r="T408" s="9"/>
    </row>
    <row r="409" spans="8:20" hidden="1">
      <c r="H409" s="9"/>
      <c r="T409" s="9"/>
    </row>
    <row r="410" spans="8:20" hidden="1">
      <c r="H410" s="9"/>
      <c r="T410" s="9"/>
    </row>
    <row r="411" spans="8:20" hidden="1">
      <c r="H411" s="9"/>
      <c r="T411" s="9"/>
    </row>
    <row r="412" spans="8:20" hidden="1">
      <c r="H412" s="9"/>
      <c r="T412" s="9"/>
    </row>
    <row r="413" spans="8:20" hidden="1">
      <c r="H413" s="9"/>
      <c r="T413" s="9"/>
    </row>
    <row r="414" spans="8:20" hidden="1">
      <c r="H414" s="9"/>
      <c r="T414" s="9"/>
    </row>
    <row r="415" spans="8:20" hidden="1">
      <c r="H415" s="9"/>
      <c r="T415" s="9"/>
    </row>
    <row r="416" spans="8:20" hidden="1">
      <c r="H416" s="9"/>
      <c r="T416" s="9"/>
    </row>
    <row r="417" spans="8:20" hidden="1">
      <c r="H417" s="9"/>
      <c r="T417" s="9"/>
    </row>
    <row r="418" spans="8:20" hidden="1">
      <c r="H418" s="9"/>
      <c r="T418" s="9"/>
    </row>
    <row r="419" spans="8:20" hidden="1">
      <c r="H419" s="9"/>
      <c r="T419" s="9"/>
    </row>
    <row r="420" spans="8:20" hidden="1">
      <c r="H420" s="9"/>
      <c r="T420" s="9"/>
    </row>
    <row r="421" spans="8:20" hidden="1">
      <c r="H421" s="9"/>
      <c r="T421" s="9"/>
    </row>
    <row r="422" spans="8:20" hidden="1">
      <c r="H422" s="9"/>
      <c r="T422" s="9"/>
    </row>
    <row r="423" spans="8:20" hidden="1">
      <c r="H423" s="9"/>
      <c r="T423" s="9"/>
    </row>
    <row r="424" spans="8:20" hidden="1">
      <c r="H424" s="9"/>
      <c r="T424" s="9"/>
    </row>
    <row r="425" spans="8:20" hidden="1">
      <c r="H425" s="9"/>
      <c r="T425" s="9"/>
    </row>
    <row r="426" spans="8:20" hidden="1">
      <c r="H426" s="9"/>
      <c r="T426" s="9"/>
    </row>
    <row r="427" spans="8:20" hidden="1">
      <c r="H427" s="9"/>
      <c r="T427" s="9"/>
    </row>
    <row r="428" spans="8:20" hidden="1">
      <c r="H428" s="9"/>
      <c r="T428" s="9"/>
    </row>
    <row r="429" spans="8:20" hidden="1">
      <c r="H429" s="9"/>
      <c r="T429" s="9"/>
    </row>
    <row r="430" spans="8:20" hidden="1">
      <c r="H430" s="9"/>
      <c r="T430" s="9"/>
    </row>
    <row r="431" spans="8:20" hidden="1">
      <c r="H431" s="9"/>
      <c r="T431" s="9"/>
    </row>
    <row r="432" spans="8:20" hidden="1">
      <c r="H432" s="9"/>
      <c r="T432" s="9"/>
    </row>
    <row r="433" spans="8:20" hidden="1">
      <c r="H433" s="9"/>
      <c r="T433" s="9"/>
    </row>
    <row r="434" spans="8:20" hidden="1">
      <c r="H434" s="9"/>
      <c r="T434" s="9"/>
    </row>
    <row r="435" spans="8:20" hidden="1">
      <c r="H435" s="9"/>
      <c r="T435" s="9"/>
    </row>
    <row r="436" spans="8:20" hidden="1">
      <c r="H436" s="9"/>
      <c r="T436" s="9"/>
    </row>
    <row r="437" spans="8:20" hidden="1">
      <c r="H437" s="9"/>
      <c r="T437" s="9"/>
    </row>
    <row r="438" spans="8:20" hidden="1">
      <c r="H438" s="9"/>
      <c r="T438" s="9"/>
    </row>
    <row r="439" spans="8:20" hidden="1">
      <c r="H439" s="9"/>
      <c r="T439" s="9"/>
    </row>
    <row r="440" spans="8:20" hidden="1">
      <c r="H440" s="9"/>
      <c r="T440" s="9"/>
    </row>
    <row r="441" spans="8:20" hidden="1">
      <c r="H441" s="9"/>
      <c r="T441" s="9"/>
    </row>
    <row r="442" spans="8:20" hidden="1">
      <c r="H442" s="9"/>
      <c r="T442" s="9"/>
    </row>
    <row r="443" spans="8:20" hidden="1">
      <c r="H443" s="9"/>
      <c r="T443" s="9"/>
    </row>
    <row r="444" spans="8:20" hidden="1">
      <c r="H444" s="9"/>
      <c r="T444" s="9"/>
    </row>
    <row r="445" spans="8:20" hidden="1">
      <c r="H445" s="9"/>
      <c r="T445" s="9"/>
    </row>
    <row r="446" spans="8:20" hidden="1">
      <c r="H446" s="9"/>
      <c r="T446" s="9"/>
    </row>
    <row r="447" spans="8:20" hidden="1">
      <c r="H447" s="9"/>
      <c r="T447" s="9"/>
    </row>
    <row r="448" spans="8:20" hidden="1">
      <c r="H448" s="9"/>
      <c r="T448" s="9"/>
    </row>
    <row r="449" spans="8:20" hidden="1">
      <c r="H449" s="9"/>
      <c r="T449" s="9"/>
    </row>
    <row r="450" spans="8:20" hidden="1">
      <c r="H450" s="9"/>
      <c r="T450" s="9"/>
    </row>
    <row r="451" spans="8:20" hidden="1">
      <c r="H451" s="9"/>
      <c r="T451" s="9"/>
    </row>
    <row r="452" spans="8:20" hidden="1">
      <c r="H452" s="9"/>
      <c r="T452" s="9"/>
    </row>
    <row r="453" spans="8:20" hidden="1">
      <c r="H453" s="9"/>
      <c r="T453" s="9"/>
    </row>
    <row r="454" spans="8:20" hidden="1">
      <c r="H454" s="9"/>
      <c r="T454" s="9"/>
    </row>
    <row r="455" spans="8:20" hidden="1">
      <c r="H455" s="9"/>
      <c r="T455" s="9"/>
    </row>
    <row r="456" spans="8:20" hidden="1">
      <c r="H456" s="9"/>
      <c r="T456" s="9"/>
    </row>
    <row r="457" spans="8:20" hidden="1">
      <c r="H457" s="9"/>
      <c r="T457" s="9"/>
    </row>
    <row r="458" spans="8:20" hidden="1">
      <c r="H458" s="9"/>
      <c r="T458" s="9"/>
    </row>
    <row r="459" spans="8:20" hidden="1">
      <c r="H459" s="9"/>
      <c r="T459" s="9"/>
    </row>
    <row r="460" spans="8:20" hidden="1">
      <c r="H460" s="9"/>
      <c r="T460" s="9"/>
    </row>
    <row r="461" spans="8:20" hidden="1">
      <c r="H461" s="9"/>
      <c r="T461" s="9"/>
    </row>
    <row r="462" spans="8:20" hidden="1">
      <c r="H462" s="9"/>
      <c r="T462" s="9"/>
    </row>
    <row r="463" spans="8:20" hidden="1">
      <c r="H463" s="9"/>
      <c r="T463" s="9"/>
    </row>
    <row r="464" spans="8:20" hidden="1">
      <c r="H464" s="9"/>
      <c r="T464" s="9"/>
    </row>
    <row r="465" spans="8:20" hidden="1">
      <c r="H465" s="9"/>
      <c r="T465" s="9"/>
    </row>
    <row r="466" spans="8:20" hidden="1">
      <c r="H466" s="9"/>
      <c r="T466" s="9"/>
    </row>
    <row r="467" spans="8:20" hidden="1">
      <c r="H467" s="9"/>
      <c r="T467" s="9"/>
    </row>
    <row r="468" spans="8:20" hidden="1">
      <c r="H468" s="9"/>
      <c r="T468" s="9"/>
    </row>
    <row r="469" spans="8:20" hidden="1">
      <c r="H469" s="9"/>
      <c r="T469" s="9"/>
    </row>
    <row r="470" spans="8:20" hidden="1">
      <c r="H470" s="9"/>
      <c r="T470" s="9"/>
    </row>
    <row r="471" spans="8:20" hidden="1">
      <c r="H471" s="9"/>
      <c r="T471" s="9"/>
    </row>
    <row r="472" spans="8:20" hidden="1">
      <c r="H472" s="9"/>
      <c r="T472" s="9"/>
    </row>
    <row r="473" spans="8:20" hidden="1">
      <c r="H473" s="9"/>
      <c r="T473" s="9"/>
    </row>
    <row r="474" spans="8:20" hidden="1">
      <c r="H474" s="9"/>
      <c r="T474" s="9"/>
    </row>
    <row r="475" spans="8:20" hidden="1">
      <c r="H475" s="9"/>
      <c r="T475" s="9"/>
    </row>
    <row r="476" spans="8:20" hidden="1">
      <c r="H476" s="9"/>
      <c r="T476" s="9"/>
    </row>
    <row r="477" spans="8:20" hidden="1">
      <c r="H477" s="9"/>
      <c r="T477" s="9"/>
    </row>
    <row r="478" spans="8:20" hidden="1">
      <c r="H478" s="9"/>
      <c r="T478" s="9"/>
    </row>
    <row r="479" spans="8:20" hidden="1">
      <c r="H479" s="9"/>
      <c r="T479" s="9"/>
    </row>
    <row r="480" spans="8:20" hidden="1">
      <c r="H480" s="9"/>
      <c r="T480" s="9"/>
    </row>
    <row r="481" spans="8:20" hidden="1">
      <c r="H481" s="9"/>
      <c r="T481" s="9"/>
    </row>
    <row r="482" spans="8:20" hidden="1">
      <c r="H482" s="9"/>
      <c r="T482" s="9"/>
    </row>
    <row r="483" spans="8:20" hidden="1">
      <c r="H483" s="9"/>
      <c r="T483" s="9"/>
    </row>
    <row r="484" spans="8:20" hidden="1">
      <c r="H484" s="9"/>
      <c r="T484" s="9"/>
    </row>
    <row r="485" spans="8:20" hidden="1">
      <c r="H485" s="9"/>
      <c r="T485" s="9"/>
    </row>
    <row r="486" spans="8:20" hidden="1">
      <c r="H486" s="9"/>
      <c r="T486" s="9"/>
    </row>
    <row r="487" spans="8:20" hidden="1">
      <c r="H487" s="9"/>
      <c r="T487" s="9"/>
    </row>
    <row r="488" spans="8:20" hidden="1">
      <c r="H488" s="9"/>
      <c r="T488" s="9"/>
    </row>
    <row r="489" spans="8:20" hidden="1">
      <c r="H489" s="9"/>
      <c r="T489" s="9"/>
    </row>
    <row r="490" spans="8:20" hidden="1">
      <c r="H490" s="9"/>
      <c r="T490" s="9"/>
    </row>
    <row r="491" spans="8:20" hidden="1">
      <c r="H491" s="9"/>
      <c r="T491" s="9"/>
    </row>
    <row r="492" spans="8:20" hidden="1">
      <c r="H492" s="9"/>
      <c r="T492" s="9"/>
    </row>
    <row r="493" spans="8:20" hidden="1">
      <c r="H493" s="9"/>
      <c r="T493" s="9"/>
    </row>
    <row r="494" spans="8:20" hidden="1">
      <c r="H494" s="9"/>
      <c r="T494" s="9"/>
    </row>
    <row r="495" spans="8:20" hidden="1">
      <c r="H495" s="9"/>
      <c r="T495" s="9"/>
    </row>
    <row r="496" spans="8:20" hidden="1">
      <c r="H496" s="9"/>
      <c r="T496" s="9"/>
    </row>
    <row r="497" spans="8:20" hidden="1">
      <c r="H497" s="9"/>
      <c r="T497" s="9"/>
    </row>
    <row r="498" spans="8:20" hidden="1">
      <c r="H498" s="9"/>
      <c r="T498" s="9"/>
    </row>
    <row r="499" spans="8:20" hidden="1">
      <c r="H499" s="9"/>
      <c r="T499" s="9"/>
    </row>
    <row r="500" spans="8:20" hidden="1">
      <c r="H500" s="9"/>
      <c r="T500" s="9"/>
    </row>
    <row r="501" spans="8:20" hidden="1">
      <c r="H501" s="9"/>
      <c r="T501" s="9"/>
    </row>
    <row r="502" spans="8:20" hidden="1">
      <c r="H502" s="9"/>
      <c r="T502" s="9"/>
    </row>
    <row r="503" spans="8:20" hidden="1">
      <c r="H503" s="9"/>
      <c r="T503" s="9"/>
    </row>
    <row r="504" spans="8:20" hidden="1">
      <c r="H504" s="9"/>
      <c r="T504" s="9"/>
    </row>
    <row r="505" spans="8:20" hidden="1">
      <c r="H505" s="9"/>
      <c r="T505" s="9"/>
    </row>
    <row r="506" spans="8:20" hidden="1">
      <c r="H506" s="9"/>
      <c r="T506" s="9"/>
    </row>
    <row r="507" spans="8:20" hidden="1">
      <c r="H507" s="9"/>
      <c r="T507" s="9"/>
    </row>
    <row r="508" spans="8:20" hidden="1">
      <c r="H508" s="9"/>
      <c r="T508" s="9"/>
    </row>
    <row r="509" spans="8:20" hidden="1">
      <c r="H509" s="9"/>
      <c r="T509" s="9"/>
    </row>
    <row r="510" spans="8:20" hidden="1">
      <c r="H510" s="9"/>
      <c r="T510" s="9"/>
    </row>
    <row r="511" spans="8:20" hidden="1">
      <c r="H511" s="9"/>
      <c r="T511" s="9"/>
    </row>
    <row r="512" spans="8:20" hidden="1">
      <c r="H512" s="9"/>
      <c r="T512" s="9"/>
    </row>
    <row r="513" spans="8:20" hidden="1">
      <c r="H513" s="9"/>
      <c r="T513" s="9"/>
    </row>
    <row r="514" spans="8:20" hidden="1">
      <c r="H514" s="9"/>
      <c r="T514" s="9"/>
    </row>
    <row r="515" spans="8:20" hidden="1">
      <c r="H515" s="9"/>
      <c r="T515" s="9"/>
    </row>
    <row r="516" spans="8:20" hidden="1">
      <c r="H516" s="9"/>
      <c r="T516" s="9"/>
    </row>
    <row r="517" spans="8:20" hidden="1">
      <c r="H517" s="9"/>
      <c r="T517" s="9"/>
    </row>
    <row r="518" spans="8:20" hidden="1">
      <c r="H518" s="9"/>
      <c r="T518" s="9"/>
    </row>
    <row r="519" spans="8:20" hidden="1">
      <c r="H519" s="9"/>
      <c r="T519" s="9"/>
    </row>
    <row r="520" spans="8:20" hidden="1">
      <c r="H520" s="9"/>
      <c r="T520" s="9"/>
    </row>
    <row r="521" spans="8:20" hidden="1">
      <c r="H521" s="9"/>
      <c r="T521" s="9"/>
    </row>
    <row r="522" spans="8:20" hidden="1">
      <c r="H522" s="9"/>
      <c r="T522" s="9"/>
    </row>
    <row r="523" spans="8:20" hidden="1">
      <c r="H523" s="9"/>
      <c r="T523" s="9"/>
    </row>
    <row r="524" spans="8:20" hidden="1">
      <c r="H524" s="9"/>
      <c r="T524" s="9"/>
    </row>
    <row r="525" spans="8:20" hidden="1">
      <c r="H525" s="9"/>
      <c r="T525" s="9"/>
    </row>
    <row r="526" spans="8:20" hidden="1">
      <c r="H526" s="9"/>
      <c r="T526" s="9"/>
    </row>
    <row r="527" spans="8:20" hidden="1">
      <c r="H527" s="9"/>
      <c r="T527" s="9"/>
    </row>
    <row r="528" spans="8:20" hidden="1">
      <c r="H528" s="9"/>
      <c r="T528" s="9"/>
    </row>
    <row r="529" spans="8:20" hidden="1">
      <c r="H529" s="9"/>
      <c r="T529" s="9"/>
    </row>
    <row r="530" spans="8:20" hidden="1">
      <c r="H530" s="9"/>
      <c r="T530" s="9"/>
    </row>
    <row r="531" spans="8:20" hidden="1">
      <c r="H531" s="9"/>
      <c r="T531" s="9"/>
    </row>
    <row r="532" spans="8:20" hidden="1">
      <c r="H532" s="9"/>
      <c r="T532" s="9"/>
    </row>
    <row r="533" spans="8:20" hidden="1">
      <c r="H533" s="9"/>
      <c r="T533" s="9"/>
    </row>
    <row r="534" spans="8:20" hidden="1">
      <c r="H534" s="9"/>
      <c r="T534" s="9"/>
    </row>
    <row r="535" spans="8:20" hidden="1">
      <c r="H535" s="9"/>
      <c r="T535" s="9"/>
    </row>
    <row r="536" spans="8:20" hidden="1">
      <c r="H536" s="9"/>
      <c r="T536" s="9"/>
    </row>
    <row r="537" spans="8:20" hidden="1">
      <c r="H537" s="9"/>
      <c r="T537" s="9"/>
    </row>
    <row r="538" spans="8:20" hidden="1">
      <c r="H538" s="9"/>
      <c r="T538" s="9"/>
    </row>
    <row r="539" spans="8:20" hidden="1">
      <c r="H539" s="9"/>
      <c r="T539" s="9"/>
    </row>
    <row r="540" spans="8:20" hidden="1">
      <c r="H540" s="9"/>
      <c r="T540" s="9"/>
    </row>
    <row r="541" spans="8:20" hidden="1">
      <c r="H541" s="9"/>
      <c r="T541" s="9"/>
    </row>
    <row r="542" spans="8:20" hidden="1">
      <c r="H542" s="9"/>
      <c r="T542" s="9"/>
    </row>
    <row r="543" spans="8:20" hidden="1">
      <c r="H543" s="9"/>
      <c r="T543" s="9"/>
    </row>
    <row r="544" spans="8:20" hidden="1">
      <c r="H544" s="9"/>
      <c r="T544" s="9"/>
    </row>
    <row r="545" spans="8:20" hidden="1">
      <c r="H545" s="9"/>
      <c r="T545" s="9"/>
    </row>
    <row r="546" spans="8:20" hidden="1">
      <c r="H546" s="9"/>
      <c r="T546" s="9"/>
    </row>
    <row r="547" spans="8:20" hidden="1">
      <c r="H547" s="9"/>
      <c r="T547" s="9"/>
    </row>
    <row r="548" spans="8:20" hidden="1">
      <c r="H548" s="9"/>
      <c r="T548" s="9"/>
    </row>
    <row r="549" spans="8:20" hidden="1">
      <c r="H549" s="9"/>
      <c r="T549" s="9"/>
    </row>
    <row r="550" spans="8:20" hidden="1">
      <c r="H550" s="9"/>
      <c r="T550" s="9"/>
    </row>
    <row r="551" spans="8:20" hidden="1">
      <c r="H551" s="9"/>
      <c r="T551" s="9"/>
    </row>
    <row r="552" spans="8:20" hidden="1">
      <c r="H552" s="9"/>
      <c r="T552" s="9"/>
    </row>
    <row r="553" spans="8:20" hidden="1">
      <c r="H553" s="9"/>
      <c r="T553" s="9"/>
    </row>
    <row r="554" spans="8:20" hidden="1">
      <c r="H554" s="9"/>
      <c r="T554" s="9"/>
    </row>
    <row r="555" spans="8:20" hidden="1">
      <c r="H555" s="9"/>
      <c r="T555" s="9"/>
    </row>
    <row r="556" spans="8:20" hidden="1">
      <c r="H556" s="9"/>
      <c r="T556" s="9"/>
    </row>
    <row r="557" spans="8:20" hidden="1">
      <c r="H557" s="9"/>
      <c r="T557" s="9"/>
    </row>
    <row r="558" spans="8:20" hidden="1">
      <c r="H558" s="9"/>
      <c r="T558" s="9"/>
    </row>
    <row r="559" spans="8:20" hidden="1">
      <c r="H559" s="9"/>
      <c r="T559" s="9"/>
    </row>
    <row r="560" spans="8:20" hidden="1">
      <c r="H560" s="9"/>
      <c r="T560" s="9"/>
    </row>
    <row r="561" spans="8:20" hidden="1">
      <c r="H561" s="9"/>
      <c r="T561" s="9"/>
    </row>
    <row r="562" spans="8:20" hidden="1">
      <c r="H562" s="9"/>
      <c r="T562" s="9"/>
    </row>
    <row r="563" spans="8:20" hidden="1">
      <c r="H563" s="9"/>
      <c r="T563" s="9"/>
    </row>
    <row r="564" spans="8:20" hidden="1">
      <c r="H564" s="9"/>
      <c r="T564" s="9"/>
    </row>
    <row r="565" spans="8:20" hidden="1">
      <c r="H565" s="9"/>
      <c r="T565" s="9"/>
    </row>
    <row r="566" spans="8:20" hidden="1">
      <c r="H566" s="9"/>
      <c r="T566" s="9"/>
    </row>
    <row r="567" spans="8:20" hidden="1">
      <c r="H567" s="9"/>
      <c r="T567" s="9"/>
    </row>
    <row r="568" spans="8:20" hidden="1">
      <c r="H568" s="9"/>
      <c r="T568" s="9"/>
    </row>
    <row r="569" spans="8:20" hidden="1">
      <c r="H569" s="9"/>
      <c r="T569" s="9"/>
    </row>
    <row r="570" spans="8:20" hidden="1">
      <c r="H570" s="9"/>
      <c r="T570" s="9"/>
    </row>
    <row r="571" spans="8:20" hidden="1">
      <c r="H571" s="9"/>
      <c r="T571" s="9"/>
    </row>
    <row r="572" spans="8:20" hidden="1">
      <c r="H572" s="9"/>
      <c r="T572" s="9"/>
    </row>
    <row r="573" spans="8:20" hidden="1">
      <c r="H573" s="9"/>
      <c r="T573" s="9"/>
    </row>
    <row r="574" spans="8:20" hidden="1">
      <c r="H574" s="9"/>
      <c r="T574" s="9"/>
    </row>
    <row r="575" spans="8:20" hidden="1">
      <c r="H575" s="9"/>
      <c r="T575" s="9"/>
    </row>
    <row r="576" spans="8:20" hidden="1">
      <c r="H576" s="9"/>
      <c r="T576" s="9"/>
    </row>
    <row r="577" spans="8:20" hidden="1">
      <c r="H577" s="9"/>
      <c r="T577" s="9"/>
    </row>
    <row r="578" spans="8:20" hidden="1">
      <c r="H578" s="9"/>
      <c r="T578" s="9"/>
    </row>
    <row r="579" spans="8:20" hidden="1">
      <c r="H579" s="9"/>
      <c r="T579" s="9"/>
    </row>
    <row r="580" spans="8:20" hidden="1">
      <c r="H580" s="9"/>
      <c r="T580" s="9"/>
    </row>
    <row r="581" spans="8:20" hidden="1">
      <c r="H581" s="9"/>
      <c r="T581" s="9"/>
    </row>
    <row r="582" spans="8:20" hidden="1">
      <c r="H582" s="9"/>
      <c r="T582" s="9"/>
    </row>
    <row r="583" spans="8:20" hidden="1">
      <c r="H583" s="9"/>
      <c r="T583" s="9"/>
    </row>
    <row r="584" spans="8:20" hidden="1">
      <c r="H584" s="9"/>
      <c r="T584" s="9"/>
    </row>
    <row r="585" spans="8:20" hidden="1">
      <c r="H585" s="9"/>
      <c r="T585" s="9"/>
    </row>
    <row r="586" spans="8:20" hidden="1">
      <c r="H586" s="9"/>
      <c r="T586" s="9"/>
    </row>
    <row r="587" spans="8:20" hidden="1">
      <c r="H587" s="9"/>
      <c r="T587" s="9"/>
    </row>
    <row r="588" spans="8:20" hidden="1">
      <c r="H588" s="9"/>
      <c r="T588" s="9"/>
    </row>
    <row r="589" spans="8:20" hidden="1">
      <c r="H589" s="9"/>
      <c r="T589" s="9"/>
    </row>
    <row r="590" spans="8:20" hidden="1">
      <c r="H590" s="9"/>
      <c r="T590" s="9"/>
    </row>
    <row r="591" spans="8:20" hidden="1">
      <c r="H591" s="9"/>
      <c r="T591" s="9"/>
    </row>
    <row r="592" spans="8:20" hidden="1">
      <c r="H592" s="9"/>
      <c r="T592" s="9"/>
    </row>
    <row r="593" spans="8:20" hidden="1">
      <c r="H593" s="9"/>
      <c r="T593" s="9"/>
    </row>
    <row r="594" spans="8:20" hidden="1">
      <c r="H594" s="9"/>
      <c r="T594" s="9"/>
    </row>
    <row r="595" spans="8:20" hidden="1">
      <c r="H595" s="9"/>
      <c r="T595" s="9"/>
    </row>
    <row r="596" spans="8:20" hidden="1">
      <c r="H596" s="9"/>
      <c r="T596" s="9"/>
    </row>
    <row r="597" spans="8:20" hidden="1">
      <c r="H597" s="9"/>
      <c r="T597" s="9"/>
    </row>
    <row r="598" spans="8:20" hidden="1">
      <c r="H598" s="9"/>
      <c r="T598" s="9"/>
    </row>
    <row r="599" spans="8:20" hidden="1">
      <c r="H599" s="9"/>
      <c r="T599" s="9"/>
    </row>
    <row r="600" spans="8:20" hidden="1">
      <c r="H600" s="9"/>
      <c r="T600" s="9"/>
    </row>
    <row r="601" spans="8:20" hidden="1">
      <c r="H601" s="9"/>
      <c r="T601" s="9"/>
    </row>
    <row r="602" spans="8:20" hidden="1">
      <c r="H602" s="9"/>
      <c r="T602" s="9"/>
    </row>
    <row r="603" spans="8:20" hidden="1">
      <c r="H603" s="9"/>
      <c r="T603" s="9"/>
    </row>
    <row r="604" spans="8:20" hidden="1">
      <c r="H604" s="9"/>
      <c r="T604" s="9"/>
    </row>
    <row r="605" spans="8:20" hidden="1">
      <c r="H605" s="9"/>
      <c r="T605" s="9"/>
    </row>
    <row r="606" spans="8:20" hidden="1">
      <c r="H606" s="9"/>
      <c r="T606" s="9"/>
    </row>
    <row r="607" spans="8:20" hidden="1">
      <c r="H607" s="9"/>
      <c r="T607" s="9"/>
    </row>
    <row r="608" spans="8:20" hidden="1">
      <c r="H608" s="9"/>
      <c r="T608" s="9"/>
    </row>
    <row r="609" spans="8:20" hidden="1">
      <c r="H609" s="9"/>
      <c r="T609" s="9"/>
    </row>
    <row r="610" spans="8:20" hidden="1">
      <c r="H610" s="9"/>
      <c r="T610" s="9"/>
    </row>
    <row r="611" spans="8:20" hidden="1">
      <c r="H611" s="9"/>
      <c r="T611" s="9"/>
    </row>
    <row r="612" spans="8:20" hidden="1">
      <c r="H612" s="9"/>
      <c r="T612" s="9"/>
    </row>
    <row r="613" spans="8:20" hidden="1">
      <c r="H613" s="9"/>
      <c r="T613" s="9"/>
    </row>
    <row r="614" spans="8:20" hidden="1">
      <c r="H614" s="9"/>
      <c r="T614" s="9"/>
    </row>
    <row r="615" spans="8:20" hidden="1">
      <c r="H615" s="9"/>
      <c r="T615" s="9"/>
    </row>
    <row r="616" spans="8:20" hidden="1">
      <c r="H616" s="9"/>
      <c r="T616" s="9"/>
    </row>
    <row r="617" spans="8:20" hidden="1">
      <c r="H617" s="9"/>
      <c r="T617" s="9"/>
    </row>
    <row r="618" spans="8:20" hidden="1">
      <c r="H618" s="9"/>
      <c r="T618" s="9"/>
    </row>
    <row r="619" spans="8:20" hidden="1">
      <c r="H619" s="9"/>
      <c r="T619" s="9"/>
    </row>
    <row r="620" spans="8:20" hidden="1">
      <c r="H620" s="9"/>
      <c r="T620" s="9"/>
    </row>
    <row r="621" spans="8:20" hidden="1">
      <c r="H621" s="9"/>
      <c r="T621" s="9"/>
    </row>
    <row r="622" spans="8:20" hidden="1">
      <c r="H622" s="9"/>
      <c r="T622" s="9"/>
    </row>
    <row r="623" spans="8:20" hidden="1">
      <c r="H623" s="9"/>
      <c r="T623" s="9"/>
    </row>
    <row r="624" spans="8:20" hidden="1">
      <c r="H624" s="9"/>
      <c r="T624" s="9"/>
    </row>
    <row r="625" spans="8:20" hidden="1">
      <c r="H625" s="9"/>
      <c r="T625" s="9"/>
    </row>
    <row r="626" spans="8:20" hidden="1">
      <c r="H626" s="9"/>
      <c r="T626" s="9"/>
    </row>
    <row r="627" spans="8:20" hidden="1">
      <c r="H627" s="9"/>
      <c r="T627" s="9"/>
    </row>
    <row r="628" spans="8:20" hidden="1">
      <c r="H628" s="9"/>
      <c r="T628" s="9"/>
    </row>
    <row r="629" spans="8:20" hidden="1">
      <c r="H629" s="9"/>
      <c r="T629" s="9"/>
    </row>
    <row r="630" spans="8:20" hidden="1">
      <c r="H630" s="9"/>
      <c r="T630" s="9"/>
    </row>
    <row r="631" spans="8:20" hidden="1">
      <c r="H631" s="9"/>
      <c r="T631" s="9"/>
    </row>
    <row r="632" spans="8:20" hidden="1">
      <c r="H632" s="9"/>
      <c r="T632" s="9"/>
    </row>
    <row r="633" spans="8:20" hidden="1">
      <c r="H633" s="9"/>
      <c r="T633" s="9"/>
    </row>
    <row r="634" spans="8:20" hidden="1">
      <c r="H634" s="9"/>
      <c r="T634" s="9"/>
    </row>
    <row r="635" spans="8:20" hidden="1">
      <c r="H635" s="9"/>
      <c r="T635" s="9"/>
    </row>
    <row r="636" spans="8:20" hidden="1">
      <c r="H636" s="9"/>
      <c r="T636" s="9"/>
    </row>
    <row r="637" spans="8:20" hidden="1">
      <c r="H637" s="9"/>
      <c r="T637" s="9"/>
    </row>
    <row r="638" spans="8:20" hidden="1">
      <c r="H638" s="9"/>
      <c r="T638" s="9"/>
    </row>
    <row r="639" spans="8:20" hidden="1">
      <c r="H639" s="9"/>
      <c r="T639" s="9"/>
    </row>
    <row r="640" spans="8:20" hidden="1">
      <c r="H640" s="9"/>
      <c r="T640" s="9"/>
    </row>
    <row r="641" spans="8:20" hidden="1">
      <c r="H641" s="9"/>
      <c r="T641" s="9"/>
    </row>
    <row r="642" spans="8:20" hidden="1">
      <c r="H642" s="9"/>
      <c r="T642" s="9"/>
    </row>
    <row r="643" spans="8:20" hidden="1">
      <c r="H643" s="9"/>
      <c r="T643" s="9"/>
    </row>
    <row r="644" spans="8:20" hidden="1">
      <c r="H644" s="9"/>
      <c r="T644" s="9"/>
    </row>
    <row r="645" spans="8:20" hidden="1">
      <c r="H645" s="9"/>
      <c r="T645" s="9"/>
    </row>
    <row r="646" spans="8:20" hidden="1">
      <c r="H646" s="9"/>
      <c r="T646" s="9"/>
    </row>
    <row r="647" spans="8:20" hidden="1">
      <c r="H647" s="9"/>
      <c r="T647" s="9"/>
    </row>
    <row r="648" spans="8:20" hidden="1">
      <c r="H648" s="9"/>
      <c r="T648" s="9"/>
    </row>
    <row r="649" spans="8:20" hidden="1">
      <c r="H649" s="9"/>
      <c r="T649" s="9"/>
    </row>
    <row r="650" spans="8:20" hidden="1">
      <c r="H650" s="9"/>
      <c r="T650" s="9"/>
    </row>
    <row r="651" spans="8:20" hidden="1">
      <c r="H651" s="9"/>
      <c r="T651" s="9"/>
    </row>
    <row r="652" spans="8:20" hidden="1">
      <c r="H652" s="9"/>
      <c r="T652" s="9"/>
    </row>
    <row r="653" spans="8:20" hidden="1">
      <c r="H653" s="9"/>
      <c r="T653" s="9"/>
    </row>
    <row r="654" spans="8:20" hidden="1">
      <c r="H654" s="9"/>
      <c r="T654" s="9"/>
    </row>
    <row r="655" spans="8:20" hidden="1">
      <c r="H655" s="9"/>
      <c r="T655" s="9"/>
    </row>
    <row r="656" spans="8:20" hidden="1">
      <c r="H656" s="9"/>
      <c r="T656" s="9"/>
    </row>
    <row r="657" spans="8:20" hidden="1">
      <c r="H657" s="9"/>
      <c r="T657" s="9"/>
    </row>
    <row r="658" spans="8:20" hidden="1">
      <c r="H658" s="9"/>
      <c r="T658" s="9"/>
    </row>
    <row r="659" spans="8:20" hidden="1">
      <c r="H659" s="9"/>
      <c r="T659" s="9"/>
    </row>
    <row r="660" spans="8:20" hidden="1">
      <c r="H660" s="9"/>
      <c r="T660" s="9"/>
    </row>
    <row r="661" spans="8:20" hidden="1">
      <c r="H661" s="9"/>
      <c r="T661" s="9"/>
    </row>
    <row r="662" spans="8:20" hidden="1">
      <c r="H662" s="9"/>
      <c r="T662" s="9"/>
    </row>
    <row r="663" spans="8:20" hidden="1">
      <c r="H663" s="9"/>
      <c r="T663" s="9"/>
    </row>
    <row r="664" spans="8:20" hidden="1">
      <c r="H664" s="9"/>
      <c r="T664" s="9"/>
    </row>
    <row r="665" spans="8:20" hidden="1">
      <c r="H665" s="9"/>
      <c r="T665" s="9"/>
    </row>
    <row r="666" spans="8:20" hidden="1">
      <c r="H666" s="9"/>
      <c r="T666" s="9"/>
    </row>
    <row r="667" spans="8:20" hidden="1">
      <c r="H667" s="9"/>
      <c r="T667" s="9"/>
    </row>
    <row r="668" spans="8:20" hidden="1">
      <c r="H668" s="9"/>
      <c r="T668" s="9"/>
    </row>
    <row r="669" spans="8:20" hidden="1">
      <c r="H669" s="9"/>
      <c r="T669" s="9"/>
    </row>
    <row r="670" spans="8:20" hidden="1">
      <c r="H670" s="9"/>
      <c r="T670" s="9"/>
    </row>
    <row r="671" spans="8:20" hidden="1">
      <c r="H671" s="9"/>
      <c r="T671" s="9"/>
    </row>
    <row r="672" spans="8:20" hidden="1">
      <c r="H672" s="9"/>
      <c r="T672" s="9"/>
    </row>
    <row r="673" spans="8:20" hidden="1">
      <c r="H673" s="9"/>
      <c r="T673" s="9"/>
    </row>
    <row r="674" spans="8:20" hidden="1">
      <c r="H674" s="9"/>
      <c r="T674" s="9"/>
    </row>
    <row r="675" spans="8:20" hidden="1">
      <c r="H675" s="9"/>
      <c r="T675" s="9"/>
    </row>
    <row r="676" spans="8:20" hidden="1">
      <c r="H676" s="9"/>
      <c r="T676" s="9"/>
    </row>
    <row r="677" spans="8:20" hidden="1">
      <c r="H677" s="9"/>
      <c r="T677" s="9"/>
    </row>
    <row r="678" spans="8:20" hidden="1">
      <c r="H678" s="9"/>
      <c r="T678" s="9"/>
    </row>
    <row r="679" spans="8:20" hidden="1">
      <c r="H679" s="9"/>
      <c r="T679" s="9"/>
    </row>
    <row r="680" spans="8:20" hidden="1">
      <c r="H680" s="9"/>
      <c r="T680" s="9"/>
    </row>
    <row r="681" spans="8:20" hidden="1">
      <c r="H681" s="9"/>
      <c r="T681" s="9"/>
    </row>
    <row r="682" spans="8:20" hidden="1">
      <c r="H682" s="9"/>
      <c r="T682" s="9"/>
    </row>
    <row r="683" spans="8:20" hidden="1">
      <c r="H683" s="9"/>
      <c r="T683" s="9"/>
    </row>
    <row r="684" spans="8:20" hidden="1">
      <c r="H684" s="9"/>
      <c r="T684" s="9"/>
    </row>
    <row r="685" spans="8:20" hidden="1">
      <c r="H685" s="9"/>
      <c r="T685" s="9"/>
    </row>
    <row r="686" spans="8:20" hidden="1">
      <c r="H686" s="9"/>
      <c r="T686" s="9"/>
    </row>
    <row r="687" spans="8:20" hidden="1">
      <c r="H687" s="9"/>
      <c r="T687" s="9"/>
    </row>
    <row r="688" spans="8:20" hidden="1">
      <c r="H688" s="9"/>
      <c r="T688" s="9"/>
    </row>
    <row r="689" spans="8:20" hidden="1">
      <c r="H689" s="9"/>
      <c r="T689" s="9"/>
    </row>
    <row r="690" spans="8:20" hidden="1">
      <c r="H690" s="9"/>
      <c r="T690" s="9"/>
    </row>
    <row r="691" spans="8:20" hidden="1">
      <c r="H691" s="9"/>
      <c r="T691" s="9"/>
    </row>
    <row r="692" spans="8:20" hidden="1">
      <c r="H692" s="9"/>
      <c r="T692" s="9"/>
    </row>
    <row r="693" spans="8:20" hidden="1">
      <c r="H693" s="9"/>
      <c r="T693" s="9"/>
    </row>
    <row r="694" spans="8:20" hidden="1">
      <c r="H694" s="9"/>
      <c r="T694" s="9"/>
    </row>
    <row r="695" spans="8:20" hidden="1">
      <c r="H695" s="9"/>
      <c r="T695" s="9"/>
    </row>
    <row r="696" spans="8:20" hidden="1">
      <c r="H696" s="9"/>
      <c r="T696" s="9"/>
    </row>
    <row r="697" spans="8:20" hidden="1">
      <c r="H697" s="9"/>
      <c r="T697" s="9"/>
    </row>
    <row r="698" spans="8:20" hidden="1">
      <c r="H698" s="9"/>
      <c r="T698" s="9"/>
    </row>
    <row r="699" spans="8:20" hidden="1">
      <c r="H699" s="9"/>
      <c r="T699" s="9"/>
    </row>
    <row r="700" spans="8:20" hidden="1">
      <c r="H700" s="9"/>
      <c r="T700" s="9"/>
    </row>
    <row r="701" spans="8:20" hidden="1">
      <c r="H701" s="9"/>
      <c r="T701" s="9"/>
    </row>
    <row r="702" spans="8:20" hidden="1">
      <c r="H702" s="9"/>
      <c r="T702" s="9"/>
    </row>
    <row r="703" spans="8:20" hidden="1">
      <c r="H703" s="9"/>
      <c r="T703" s="9"/>
    </row>
    <row r="704" spans="8:20" hidden="1">
      <c r="H704" s="9"/>
      <c r="T704" s="9"/>
    </row>
    <row r="705" spans="8:20" hidden="1">
      <c r="H705" s="9"/>
      <c r="T705" s="9"/>
    </row>
    <row r="706" spans="8:20" hidden="1">
      <c r="H706" s="9"/>
      <c r="T706" s="9"/>
    </row>
    <row r="707" spans="8:20" hidden="1">
      <c r="H707" s="9"/>
      <c r="T707" s="9"/>
    </row>
    <row r="708" spans="8:20" hidden="1">
      <c r="H708" s="9"/>
      <c r="T708" s="9"/>
    </row>
    <row r="709" spans="8:20" hidden="1">
      <c r="H709" s="9"/>
      <c r="T709" s="9"/>
    </row>
    <row r="710" spans="8:20" hidden="1">
      <c r="H710" s="9"/>
      <c r="T710" s="9"/>
    </row>
    <row r="711" spans="8:20" hidden="1">
      <c r="H711" s="9"/>
      <c r="T711" s="9"/>
    </row>
    <row r="712" spans="8:20" hidden="1">
      <c r="H712" s="9"/>
      <c r="T712" s="9"/>
    </row>
    <row r="713" spans="8:20" hidden="1">
      <c r="H713" s="9"/>
      <c r="T713" s="9"/>
    </row>
    <row r="714" spans="8:20" hidden="1">
      <c r="H714" s="9"/>
      <c r="T714" s="9"/>
    </row>
    <row r="715" spans="8:20" hidden="1">
      <c r="H715" s="9"/>
      <c r="T715" s="9"/>
    </row>
    <row r="716" spans="8:20" hidden="1">
      <c r="H716" s="9"/>
      <c r="T716" s="9"/>
    </row>
    <row r="717" spans="8:20" hidden="1">
      <c r="H717" s="9"/>
      <c r="T717" s="9"/>
    </row>
    <row r="718" spans="8:20" hidden="1">
      <c r="H718" s="9"/>
      <c r="T718" s="9"/>
    </row>
    <row r="719" spans="8:20" hidden="1">
      <c r="H719" s="9"/>
      <c r="T719" s="9"/>
    </row>
    <row r="720" spans="8:20" hidden="1">
      <c r="H720" s="9"/>
      <c r="T720" s="9"/>
    </row>
    <row r="721" spans="8:20" hidden="1">
      <c r="H721" s="9"/>
      <c r="T721" s="9"/>
    </row>
    <row r="722" spans="8:20" hidden="1">
      <c r="H722" s="9"/>
      <c r="T722" s="9"/>
    </row>
    <row r="723" spans="8:20" hidden="1">
      <c r="H723" s="9"/>
      <c r="T723" s="9"/>
    </row>
    <row r="724" spans="8:20" hidden="1">
      <c r="H724" s="9"/>
      <c r="T724" s="9"/>
    </row>
    <row r="725" spans="8:20" hidden="1">
      <c r="H725" s="9"/>
      <c r="T725" s="9"/>
    </row>
    <row r="726" spans="8:20" hidden="1">
      <c r="H726" s="9"/>
      <c r="T726" s="9"/>
    </row>
    <row r="727" spans="8:20" hidden="1">
      <c r="H727" s="9"/>
      <c r="T727" s="9"/>
    </row>
    <row r="728" spans="8:20" hidden="1">
      <c r="H728" s="9"/>
      <c r="T728" s="9"/>
    </row>
    <row r="729" spans="8:20" hidden="1">
      <c r="H729" s="9"/>
      <c r="T729" s="9"/>
    </row>
    <row r="730" spans="8:20" hidden="1">
      <c r="H730" s="9"/>
      <c r="T730" s="9"/>
    </row>
    <row r="731" spans="8:20" hidden="1">
      <c r="H731" s="9"/>
      <c r="T731" s="9"/>
    </row>
    <row r="732" spans="8:20" hidden="1">
      <c r="H732" s="9"/>
      <c r="T732" s="9"/>
    </row>
    <row r="733" spans="8:20" hidden="1">
      <c r="H733" s="9"/>
      <c r="T733" s="9"/>
    </row>
    <row r="734" spans="8:20" hidden="1">
      <c r="H734" s="9"/>
      <c r="T734" s="9"/>
    </row>
    <row r="735" spans="8:20" hidden="1">
      <c r="H735" s="9"/>
      <c r="T735" s="9"/>
    </row>
    <row r="736" spans="8:20" hidden="1">
      <c r="H736" s="9"/>
      <c r="T736" s="9"/>
    </row>
    <row r="737" spans="8:20" hidden="1">
      <c r="H737" s="9"/>
      <c r="T737" s="9"/>
    </row>
    <row r="738" spans="8:20" hidden="1">
      <c r="H738" s="9"/>
      <c r="T738" s="9"/>
    </row>
    <row r="739" spans="8:20" hidden="1">
      <c r="H739" s="9"/>
      <c r="T739" s="9"/>
    </row>
    <row r="740" spans="8:20" hidden="1">
      <c r="H740" s="9"/>
      <c r="T740" s="9"/>
    </row>
    <row r="741" spans="8:20" hidden="1">
      <c r="H741" s="9"/>
      <c r="T741" s="9"/>
    </row>
    <row r="742" spans="8:20" hidden="1">
      <c r="H742" s="9"/>
      <c r="T742" s="9"/>
    </row>
    <row r="743" spans="8:20" hidden="1">
      <c r="H743" s="9"/>
      <c r="T743" s="9"/>
    </row>
    <row r="744" spans="8:20" hidden="1">
      <c r="H744" s="9"/>
      <c r="T744" s="9"/>
    </row>
    <row r="745" spans="8:20" hidden="1">
      <c r="H745" s="9"/>
      <c r="T745" s="9"/>
    </row>
    <row r="746" spans="8:20" hidden="1">
      <c r="H746" s="9"/>
      <c r="T746" s="9"/>
    </row>
    <row r="747" spans="8:20" hidden="1">
      <c r="H747" s="9"/>
      <c r="T747" s="9"/>
    </row>
    <row r="748" spans="8:20" hidden="1">
      <c r="H748" s="9"/>
      <c r="T748" s="9"/>
    </row>
    <row r="749" spans="8:20" hidden="1">
      <c r="H749" s="9"/>
      <c r="T749" s="9"/>
    </row>
    <row r="750" spans="8:20" hidden="1">
      <c r="H750" s="9"/>
      <c r="T750" s="9"/>
    </row>
    <row r="751" spans="8:20" hidden="1">
      <c r="H751" s="9"/>
      <c r="T751" s="9"/>
    </row>
    <row r="752" spans="8:20" hidden="1">
      <c r="H752" s="9"/>
      <c r="T752" s="9"/>
    </row>
    <row r="753" spans="8:20" hidden="1">
      <c r="H753" s="9"/>
      <c r="T753" s="9"/>
    </row>
    <row r="754" spans="8:20" hidden="1">
      <c r="H754" s="9"/>
      <c r="T754" s="9"/>
    </row>
    <row r="755" spans="8:20" hidden="1">
      <c r="H755" s="9"/>
      <c r="T755" s="9"/>
    </row>
    <row r="756" spans="8:20" hidden="1">
      <c r="H756" s="9"/>
      <c r="T756" s="9"/>
    </row>
    <row r="757" spans="8:20" hidden="1">
      <c r="H757" s="9"/>
      <c r="T757" s="9"/>
    </row>
    <row r="758" spans="8:20" hidden="1">
      <c r="H758" s="9"/>
      <c r="T758" s="9"/>
    </row>
    <row r="759" spans="8:20" hidden="1">
      <c r="H759" s="9"/>
      <c r="T759" s="9"/>
    </row>
    <row r="760" spans="8:20" hidden="1">
      <c r="H760" s="9"/>
      <c r="T760" s="9"/>
    </row>
    <row r="761" spans="8:20" hidden="1">
      <c r="H761" s="9"/>
      <c r="T761" s="9"/>
    </row>
    <row r="762" spans="8:20" hidden="1">
      <c r="H762" s="9"/>
      <c r="T762" s="9"/>
    </row>
    <row r="763" spans="8:20" hidden="1">
      <c r="H763" s="9"/>
      <c r="T763" s="9"/>
    </row>
    <row r="764" spans="8:20" hidden="1">
      <c r="H764" s="9"/>
      <c r="T764" s="9"/>
    </row>
    <row r="765" spans="8:20" hidden="1">
      <c r="H765" s="9"/>
      <c r="T765" s="9"/>
    </row>
    <row r="766" spans="8:20" hidden="1">
      <c r="H766" s="9"/>
      <c r="T766" s="9"/>
    </row>
    <row r="767" spans="8:20" hidden="1">
      <c r="H767" s="9"/>
      <c r="T767" s="9"/>
    </row>
    <row r="768" spans="8:20" hidden="1">
      <c r="H768" s="9"/>
      <c r="T768" s="9"/>
    </row>
    <row r="769" spans="8:20" hidden="1">
      <c r="H769" s="9"/>
      <c r="T769" s="9"/>
    </row>
    <row r="770" spans="8:20" hidden="1">
      <c r="H770" s="9"/>
      <c r="T770" s="9"/>
    </row>
    <row r="771" spans="8:20" hidden="1">
      <c r="H771" s="9"/>
      <c r="T771" s="9"/>
    </row>
    <row r="772" spans="8:20" hidden="1">
      <c r="H772" s="9"/>
      <c r="T772" s="9"/>
    </row>
    <row r="773" spans="8:20" hidden="1">
      <c r="H773" s="9"/>
      <c r="T773" s="9"/>
    </row>
    <row r="774" spans="8:20" hidden="1">
      <c r="H774" s="9"/>
      <c r="T774" s="9"/>
    </row>
    <row r="775" spans="8:20" hidden="1">
      <c r="H775" s="9"/>
      <c r="T775" s="9"/>
    </row>
    <row r="776" spans="8:20" hidden="1">
      <c r="H776" s="9"/>
      <c r="T776" s="9"/>
    </row>
    <row r="777" spans="8:20" hidden="1">
      <c r="H777" s="9"/>
      <c r="T777" s="9"/>
    </row>
    <row r="778" spans="8:20" hidden="1">
      <c r="H778" s="9"/>
      <c r="T778" s="9"/>
    </row>
    <row r="779" spans="8:20" hidden="1">
      <c r="H779" s="9"/>
      <c r="T779" s="9"/>
    </row>
    <row r="780" spans="8:20" hidden="1">
      <c r="H780" s="9"/>
      <c r="T780" s="9"/>
    </row>
    <row r="781" spans="8:20" hidden="1">
      <c r="H781" s="9"/>
      <c r="T781" s="9"/>
    </row>
    <row r="782" spans="8:20" hidden="1">
      <c r="H782" s="9"/>
      <c r="T782" s="9"/>
    </row>
    <row r="783" spans="8:20" hidden="1">
      <c r="H783" s="9"/>
      <c r="T783" s="9"/>
    </row>
    <row r="784" spans="8:20" hidden="1">
      <c r="H784" s="9"/>
      <c r="T784" s="9"/>
    </row>
    <row r="785" spans="8:20" hidden="1">
      <c r="H785" s="9"/>
      <c r="T785" s="9"/>
    </row>
    <row r="786" spans="8:20" hidden="1">
      <c r="H786" s="9"/>
      <c r="T786" s="9"/>
    </row>
    <row r="787" spans="8:20" hidden="1">
      <c r="H787" s="9"/>
      <c r="T787" s="9"/>
    </row>
    <row r="788" spans="8:20" hidden="1">
      <c r="H788" s="9"/>
      <c r="T788" s="9"/>
    </row>
    <row r="789" spans="8:20" hidden="1">
      <c r="H789" s="9"/>
      <c r="T789" s="9"/>
    </row>
    <row r="790" spans="8:20" hidden="1">
      <c r="H790" s="9"/>
    </row>
    <row r="791" spans="8:20" hidden="1">
      <c r="H791" s="9"/>
    </row>
    <row r="792" spans="8:20" hidden="1">
      <c r="H792" s="9"/>
    </row>
    <row r="793" spans="8:20" hidden="1">
      <c r="H793" s="9"/>
    </row>
    <row r="794" spans="8:20" hidden="1">
      <c r="H794" s="9"/>
    </row>
    <row r="795" spans="8:20" hidden="1">
      <c r="H795" s="9"/>
    </row>
    <row r="796" spans="8:20" hidden="1">
      <c r="H796" s="9"/>
    </row>
    <row r="797" spans="8:20" hidden="1">
      <c r="H797" s="9"/>
    </row>
    <row r="798" spans="8:20" hidden="1">
      <c r="H798" s="9"/>
    </row>
    <row r="799" spans="8:20" hidden="1">
      <c r="H799" s="9"/>
    </row>
    <row r="800" spans="8:20" hidden="1">
      <c r="H800" s="9"/>
    </row>
    <row r="801" spans="8:8" hidden="1">
      <c r="H801" s="9"/>
    </row>
    <row r="802" spans="8:8" hidden="1">
      <c r="H802" s="9"/>
    </row>
    <row r="803" spans="8:8" hidden="1">
      <c r="H803" s="9"/>
    </row>
    <row r="804" spans="8:8" hidden="1">
      <c r="H804" s="9"/>
    </row>
    <row r="805" spans="8:8" hidden="1">
      <c r="H805" s="9"/>
    </row>
    <row r="806" spans="8:8" hidden="1">
      <c r="H806" s="9"/>
    </row>
    <row r="807" spans="8:8" hidden="1">
      <c r="H807" s="9"/>
    </row>
    <row r="808" spans="8:8" hidden="1">
      <c r="H808" s="9"/>
    </row>
    <row r="809" spans="8:8" hidden="1">
      <c r="H809" s="9"/>
    </row>
    <row r="810" spans="8:8" hidden="1">
      <c r="H810" s="9"/>
    </row>
    <row r="811" spans="8:8" hidden="1">
      <c r="H811" s="9"/>
    </row>
    <row r="812" spans="8:8" hidden="1">
      <c r="H812" s="9"/>
    </row>
    <row r="813" spans="8:8" hidden="1">
      <c r="H813" s="9"/>
    </row>
    <row r="814" spans="8:8" hidden="1">
      <c r="H814" s="9"/>
    </row>
    <row r="815" spans="8:8" hidden="1">
      <c r="H815" s="9"/>
    </row>
    <row r="816" spans="8:8" hidden="1">
      <c r="H816" s="9"/>
    </row>
    <row r="817" spans="8:8" hidden="1">
      <c r="H817" s="9"/>
    </row>
    <row r="818" spans="8:8" hidden="1">
      <c r="H818" s="9"/>
    </row>
    <row r="819" spans="8:8" hidden="1">
      <c r="H819" s="9"/>
    </row>
    <row r="820" spans="8:8" hidden="1">
      <c r="H820" s="9"/>
    </row>
    <row r="821" spans="8:8" hidden="1">
      <c r="H821" s="9"/>
    </row>
    <row r="822" spans="8:8" hidden="1">
      <c r="H822" s="9"/>
    </row>
    <row r="823" spans="8:8" hidden="1">
      <c r="H823" s="9"/>
    </row>
    <row r="824" spans="8:8" hidden="1">
      <c r="H824" s="9"/>
    </row>
    <row r="825" spans="8:8" hidden="1">
      <c r="H825" s="9"/>
    </row>
    <row r="826" spans="8:8" hidden="1">
      <c r="H826" s="9"/>
    </row>
    <row r="827" spans="8:8" hidden="1">
      <c r="H827" s="9"/>
    </row>
    <row r="828" spans="8:8" hidden="1">
      <c r="H828" s="9"/>
    </row>
    <row r="829" spans="8:8" hidden="1">
      <c r="H829" s="9"/>
    </row>
    <row r="830" spans="8:8" hidden="1">
      <c r="H830" s="9"/>
    </row>
    <row r="831" spans="8:8" hidden="1">
      <c r="H831" s="9"/>
    </row>
    <row r="832" spans="8:8" hidden="1">
      <c r="H832" s="9"/>
    </row>
    <row r="833" spans="8:8" hidden="1">
      <c r="H833" s="9"/>
    </row>
    <row r="834" spans="8:8" hidden="1">
      <c r="H834" s="9"/>
    </row>
    <row r="835" spans="8:8" hidden="1">
      <c r="H835" s="9"/>
    </row>
    <row r="836" spans="8:8" hidden="1">
      <c r="H836" s="9"/>
    </row>
    <row r="837" spans="8:8" hidden="1">
      <c r="H837" s="9"/>
    </row>
    <row r="838" spans="8:8" hidden="1">
      <c r="H838" s="9"/>
    </row>
    <row r="839" spans="8:8" hidden="1">
      <c r="H839" s="9"/>
    </row>
    <row r="840" spans="8:8" hidden="1">
      <c r="H840" s="9"/>
    </row>
    <row r="841" spans="8:8" hidden="1">
      <c r="H841" s="9"/>
    </row>
    <row r="842" spans="8:8" hidden="1">
      <c r="H842" s="9"/>
    </row>
    <row r="843" spans="8:8" hidden="1">
      <c r="H843" s="9"/>
    </row>
    <row r="844" spans="8:8" hidden="1">
      <c r="H844" s="9"/>
    </row>
    <row r="845" spans="8:8" hidden="1">
      <c r="H845" s="9"/>
    </row>
    <row r="846" spans="8:8" hidden="1">
      <c r="H846" s="9"/>
    </row>
    <row r="847" spans="8:8" hidden="1">
      <c r="H847" s="9"/>
    </row>
    <row r="848" spans="8:8" hidden="1">
      <c r="H848" s="9"/>
    </row>
    <row r="849" spans="8:8" hidden="1">
      <c r="H849" s="9"/>
    </row>
    <row r="850" spans="8:8" hidden="1">
      <c r="H850" s="9"/>
    </row>
    <row r="851" spans="8:8" hidden="1">
      <c r="H851" s="9"/>
    </row>
    <row r="852" spans="8:8" hidden="1">
      <c r="H852" s="9"/>
    </row>
    <row r="853" spans="8:8" hidden="1">
      <c r="H853" s="9"/>
    </row>
    <row r="854" spans="8:8" hidden="1">
      <c r="H854" s="9"/>
    </row>
    <row r="855" spans="8:8" hidden="1">
      <c r="H855" s="9"/>
    </row>
    <row r="856" spans="8:8" hidden="1">
      <c r="H856" s="9"/>
    </row>
    <row r="857" spans="8:8" hidden="1">
      <c r="H857" s="9"/>
    </row>
    <row r="858" spans="8:8" hidden="1">
      <c r="H858" s="9"/>
    </row>
    <row r="859" spans="8:8" hidden="1">
      <c r="H859" s="9"/>
    </row>
    <row r="860" spans="8:8" hidden="1">
      <c r="H860" s="9"/>
    </row>
    <row r="861" spans="8:8" hidden="1">
      <c r="H861" s="9"/>
    </row>
    <row r="862" spans="8:8" hidden="1">
      <c r="H862" s="9"/>
    </row>
    <row r="863" spans="8:8" hidden="1">
      <c r="H863" s="9"/>
    </row>
    <row r="864" spans="8:8" hidden="1">
      <c r="H864" s="9"/>
    </row>
    <row r="865" spans="8:8" hidden="1">
      <c r="H865" s="9"/>
    </row>
    <row r="866" spans="8:8" hidden="1">
      <c r="H866" s="9"/>
    </row>
    <row r="867" spans="8:8" hidden="1">
      <c r="H867" s="9"/>
    </row>
    <row r="868" spans="8:8" hidden="1">
      <c r="H868" s="9"/>
    </row>
    <row r="869" spans="8:8" hidden="1">
      <c r="H869" s="9"/>
    </row>
    <row r="870" spans="8:8" hidden="1">
      <c r="H870" s="9"/>
    </row>
    <row r="871" spans="8:8" hidden="1">
      <c r="H871" s="9"/>
    </row>
    <row r="872" spans="8:8" hidden="1">
      <c r="H872" s="9"/>
    </row>
    <row r="873" spans="8:8" hidden="1">
      <c r="H873" s="9"/>
    </row>
    <row r="874" spans="8:8" hidden="1">
      <c r="H874" s="9"/>
    </row>
    <row r="875" spans="8:8" hidden="1">
      <c r="H875" s="9"/>
    </row>
    <row r="876" spans="8:8" hidden="1">
      <c r="H876" s="9"/>
    </row>
    <row r="877" spans="8:8" hidden="1">
      <c r="H877" s="9"/>
    </row>
    <row r="878" spans="8:8" hidden="1">
      <c r="H878" s="9"/>
    </row>
    <row r="879" spans="8:8" hidden="1">
      <c r="H879" s="9"/>
    </row>
    <row r="880" spans="8:8" hidden="1">
      <c r="H880" s="9"/>
    </row>
    <row r="881" spans="8:8" hidden="1">
      <c r="H881" s="9"/>
    </row>
    <row r="882" spans="8:8" hidden="1">
      <c r="H882" s="9"/>
    </row>
    <row r="883" spans="8:8" hidden="1">
      <c r="H883" s="9"/>
    </row>
    <row r="884" spans="8:8" hidden="1">
      <c r="H884" s="9"/>
    </row>
    <row r="885" spans="8:8" hidden="1">
      <c r="H885" s="9"/>
    </row>
    <row r="886" spans="8:8" hidden="1">
      <c r="H886" s="9"/>
    </row>
    <row r="887" spans="8:8" hidden="1">
      <c r="H887" s="9"/>
    </row>
    <row r="888" spans="8:8" hidden="1">
      <c r="H888" s="9"/>
    </row>
    <row r="889" spans="8:8" hidden="1">
      <c r="H889" s="9"/>
    </row>
    <row r="890" spans="8:8" hidden="1">
      <c r="H890" s="9"/>
    </row>
    <row r="891" spans="8:8" hidden="1">
      <c r="H891" s="9"/>
    </row>
    <row r="892" spans="8:8" hidden="1">
      <c r="H892" s="9"/>
    </row>
    <row r="893" spans="8:8" hidden="1">
      <c r="H893" s="9"/>
    </row>
    <row r="894" spans="8:8" hidden="1">
      <c r="H894" s="9"/>
    </row>
    <row r="895" spans="8:8" hidden="1">
      <c r="H895" s="9"/>
    </row>
    <row r="896" spans="8:8" hidden="1">
      <c r="H896" s="9"/>
    </row>
    <row r="897" spans="8:8" hidden="1">
      <c r="H897" s="9"/>
    </row>
    <row r="898" spans="8:8" hidden="1">
      <c r="H898" s="9"/>
    </row>
    <row r="899" spans="8:8" hidden="1">
      <c r="H899" s="9"/>
    </row>
    <row r="900" spans="8:8" hidden="1">
      <c r="H900" s="9"/>
    </row>
    <row r="901" spans="8:8" hidden="1">
      <c r="H901" s="9"/>
    </row>
    <row r="902" spans="8:8" hidden="1">
      <c r="H902" s="9"/>
    </row>
    <row r="903" spans="8:8" hidden="1">
      <c r="H903" s="9"/>
    </row>
    <row r="904" spans="8:8" hidden="1">
      <c r="H904" s="9"/>
    </row>
    <row r="905" spans="8:8" hidden="1">
      <c r="H905" s="9"/>
    </row>
    <row r="906" spans="8:8" hidden="1">
      <c r="H906" s="9"/>
    </row>
    <row r="907" spans="8:8" hidden="1">
      <c r="H907" s="9"/>
    </row>
    <row r="908" spans="8:8" hidden="1">
      <c r="H908" s="9"/>
    </row>
    <row r="909" spans="8:8" hidden="1">
      <c r="H909" s="9"/>
    </row>
    <row r="910" spans="8:8" hidden="1">
      <c r="H910" s="9"/>
    </row>
    <row r="911" spans="8:8" hidden="1">
      <c r="H911" s="9"/>
    </row>
    <row r="912" spans="8:8" hidden="1">
      <c r="H912" s="9"/>
    </row>
    <row r="913" spans="8:8" hidden="1">
      <c r="H913" s="9"/>
    </row>
    <row r="914" spans="8:8" hidden="1">
      <c r="H914" s="9"/>
    </row>
    <row r="915" spans="8:8" hidden="1">
      <c r="H915" s="9"/>
    </row>
    <row r="916" spans="8:8" hidden="1">
      <c r="H916" s="9"/>
    </row>
    <row r="917" spans="8:8" hidden="1">
      <c r="H917" s="9"/>
    </row>
    <row r="918" spans="8:8" hidden="1">
      <c r="H918" s="9"/>
    </row>
    <row r="919" spans="8:8" hidden="1">
      <c r="H919" s="9"/>
    </row>
    <row r="920" spans="8:8" hidden="1">
      <c r="H920" s="9"/>
    </row>
    <row r="921" spans="8:8" hidden="1">
      <c r="H921" s="9"/>
    </row>
    <row r="922" spans="8:8" hidden="1">
      <c r="H922" s="9"/>
    </row>
    <row r="923" spans="8:8" hidden="1">
      <c r="H923" s="9"/>
    </row>
    <row r="924" spans="8:8" hidden="1">
      <c r="H924" s="9"/>
    </row>
    <row r="925" spans="8:8" hidden="1">
      <c r="H925" s="9"/>
    </row>
    <row r="926" spans="8:8" hidden="1">
      <c r="H926" s="9"/>
    </row>
    <row r="927" spans="8:8" hidden="1">
      <c r="H927" s="9"/>
    </row>
    <row r="928" spans="8:8" hidden="1">
      <c r="H928" s="9"/>
    </row>
    <row r="929" spans="8:8" hidden="1">
      <c r="H929" s="9"/>
    </row>
    <row r="930" spans="8:8" hidden="1">
      <c r="H930" s="9"/>
    </row>
    <row r="931" spans="8:8" hidden="1">
      <c r="H931" s="9"/>
    </row>
    <row r="932" spans="8:8" hidden="1">
      <c r="H932" s="9"/>
    </row>
    <row r="933" spans="8:8" hidden="1">
      <c r="H933" s="9"/>
    </row>
    <row r="934" spans="8:8" hidden="1">
      <c r="H934" s="9"/>
    </row>
    <row r="935" spans="8:8" hidden="1">
      <c r="H935" s="9"/>
    </row>
    <row r="936" spans="8:8" hidden="1">
      <c r="H936" s="9"/>
    </row>
    <row r="937" spans="8:8" hidden="1">
      <c r="H937" s="9"/>
    </row>
    <row r="938" spans="8:8" hidden="1">
      <c r="H938" s="9"/>
    </row>
    <row r="939" spans="8:8" hidden="1">
      <c r="H939" s="9"/>
    </row>
    <row r="940" spans="8:8" hidden="1">
      <c r="H940" s="9"/>
    </row>
    <row r="941" spans="8:8" hidden="1">
      <c r="H941" s="9"/>
    </row>
    <row r="942" spans="8:8" hidden="1">
      <c r="H942" s="9"/>
    </row>
    <row r="943" spans="8:8" hidden="1">
      <c r="H943" s="9"/>
    </row>
    <row r="944" spans="8:8" hidden="1">
      <c r="H944" s="9"/>
    </row>
    <row r="945" spans="8:8" hidden="1">
      <c r="H945" s="9"/>
    </row>
    <row r="946" spans="8:8" hidden="1">
      <c r="H946" s="9"/>
    </row>
    <row r="947" spans="8:8" hidden="1">
      <c r="H947" s="9"/>
    </row>
    <row r="948" spans="8:8" hidden="1">
      <c r="H948" s="9"/>
    </row>
    <row r="949" spans="8:8" hidden="1">
      <c r="H949" s="9"/>
    </row>
    <row r="950" spans="8:8" hidden="1">
      <c r="H950" s="9"/>
    </row>
    <row r="951" spans="8:8" hidden="1">
      <c r="H951" s="9"/>
    </row>
    <row r="952" spans="8:8" hidden="1">
      <c r="H952" s="9"/>
    </row>
    <row r="953" spans="8:8" hidden="1">
      <c r="H953" s="9"/>
    </row>
    <row r="954" spans="8:8" hidden="1">
      <c r="H954" s="9"/>
    </row>
    <row r="955" spans="8:8" hidden="1">
      <c r="H955" s="9"/>
    </row>
    <row r="956" spans="8:8" hidden="1">
      <c r="H956" s="9"/>
    </row>
    <row r="957" spans="8:8" hidden="1">
      <c r="H957" s="9"/>
    </row>
    <row r="958" spans="8:8" hidden="1">
      <c r="H958" s="9"/>
    </row>
    <row r="959" spans="8:8" hidden="1">
      <c r="H959" s="9"/>
    </row>
    <row r="960" spans="8:8" hidden="1">
      <c r="H960" s="9"/>
    </row>
    <row r="961" spans="8:8" hidden="1">
      <c r="H961" s="9"/>
    </row>
    <row r="962" spans="8:8" hidden="1">
      <c r="H962" s="9"/>
    </row>
    <row r="963" spans="8:8" hidden="1">
      <c r="H963" s="9"/>
    </row>
    <row r="964" spans="8:8" hidden="1">
      <c r="H964" s="9"/>
    </row>
    <row r="965" spans="8:8" hidden="1">
      <c r="H965" s="9"/>
    </row>
    <row r="966" spans="8:8" hidden="1">
      <c r="H966" s="9"/>
    </row>
    <row r="967" spans="8:8" hidden="1">
      <c r="H967" s="9"/>
    </row>
    <row r="968" spans="8:8" hidden="1">
      <c r="H968" s="9"/>
    </row>
    <row r="969" spans="8:8" hidden="1">
      <c r="H969" s="9"/>
    </row>
    <row r="970" spans="8:8" hidden="1">
      <c r="H970" s="9"/>
    </row>
    <row r="971" spans="8:8" hidden="1">
      <c r="H971" s="9"/>
    </row>
    <row r="972" spans="8:8" hidden="1">
      <c r="H972" s="9"/>
    </row>
    <row r="973" spans="8:8" hidden="1">
      <c r="H973" s="9"/>
    </row>
    <row r="974" spans="8:8" hidden="1">
      <c r="H974" s="9"/>
    </row>
    <row r="975" spans="8:8" hidden="1">
      <c r="H975" s="9"/>
    </row>
    <row r="976" spans="8:8" hidden="1">
      <c r="H976" s="9"/>
    </row>
    <row r="977" spans="8:8" hidden="1">
      <c r="H977" s="9"/>
    </row>
    <row r="978" spans="8:8" hidden="1">
      <c r="H978" s="9"/>
    </row>
    <row r="979" spans="8:8" hidden="1">
      <c r="H979" s="9"/>
    </row>
    <row r="980" spans="8:8" hidden="1">
      <c r="H980" s="9"/>
    </row>
    <row r="981" spans="8:8" hidden="1">
      <c r="H981" s="9"/>
    </row>
    <row r="982" spans="8:8" hidden="1">
      <c r="H982" s="9"/>
    </row>
    <row r="983" spans="8:8" hidden="1">
      <c r="H983" s="9"/>
    </row>
    <row r="984" spans="8:8" hidden="1">
      <c r="H984" s="9"/>
    </row>
    <row r="985" spans="8:8" hidden="1">
      <c r="H985" s="9"/>
    </row>
    <row r="986" spans="8:8" hidden="1">
      <c r="H986" s="9"/>
    </row>
    <row r="987" spans="8:8" hidden="1">
      <c r="H987" s="9"/>
    </row>
    <row r="988" spans="8:8" hidden="1">
      <c r="H988" s="9"/>
    </row>
    <row r="989" spans="8:8" hidden="1">
      <c r="H989" s="9"/>
    </row>
    <row r="990" spans="8:8" hidden="1">
      <c r="H990" s="9"/>
    </row>
    <row r="991" spans="8:8" hidden="1">
      <c r="H991" s="9"/>
    </row>
    <row r="992" spans="8:8" hidden="1">
      <c r="H992" s="9"/>
    </row>
    <row r="993" spans="8:8" hidden="1">
      <c r="H993" s="9"/>
    </row>
    <row r="994" spans="8:8" hidden="1">
      <c r="H994" s="9"/>
    </row>
    <row r="995" spans="8:8" hidden="1">
      <c r="H995" s="9"/>
    </row>
    <row r="996" spans="8:8" hidden="1">
      <c r="H996" s="9"/>
    </row>
    <row r="997" spans="8:8" hidden="1">
      <c r="H997" s="9"/>
    </row>
    <row r="998" spans="8:8" hidden="1">
      <c r="H998" s="9"/>
    </row>
    <row r="999" spans="8:8" hidden="1">
      <c r="H999" s="9"/>
    </row>
    <row r="1000" spans="8:8" hidden="1">
      <c r="H1000" s="9"/>
    </row>
    <row r="1001" spans="8:8" hidden="1">
      <c r="H1001" s="9"/>
    </row>
    <row r="1002" spans="8:8" hidden="1">
      <c r="H1002" s="9"/>
    </row>
    <row r="1003" spans="8:8" hidden="1">
      <c r="H1003" s="9"/>
    </row>
    <row r="1004" spans="8:8" hidden="1">
      <c r="H1004" s="9"/>
    </row>
    <row r="1005" spans="8:8" hidden="1">
      <c r="H1005" s="9"/>
    </row>
    <row r="1006" spans="8:8" hidden="1">
      <c r="H1006" s="9"/>
    </row>
    <row r="1007" spans="8:8" hidden="1">
      <c r="H1007" s="9"/>
    </row>
    <row r="1008" spans="8:8" hidden="1">
      <c r="H1008" s="9"/>
    </row>
    <row r="1009" spans="8:8" hidden="1">
      <c r="H1009" s="9"/>
    </row>
    <row r="1010" spans="8:8" hidden="1">
      <c r="H1010" s="9"/>
    </row>
    <row r="1011" spans="8:8" hidden="1">
      <c r="H1011" s="9"/>
    </row>
    <row r="1012" spans="8:8" hidden="1">
      <c r="H1012" s="9"/>
    </row>
    <row r="1013" spans="8:8" hidden="1">
      <c r="H1013" s="9"/>
    </row>
    <row r="1014" spans="8:8" hidden="1">
      <c r="H1014" s="9"/>
    </row>
    <row r="1015" spans="8:8" hidden="1">
      <c r="H1015" s="9"/>
    </row>
    <row r="1016" spans="8:8" hidden="1">
      <c r="H1016" s="9"/>
    </row>
    <row r="1017" spans="8:8" hidden="1">
      <c r="H1017" s="9"/>
    </row>
    <row r="1018" spans="8:8" hidden="1">
      <c r="H1018" s="9"/>
    </row>
    <row r="1019" spans="8:8" hidden="1">
      <c r="H1019" s="9"/>
    </row>
    <row r="1020" spans="8:8" hidden="1">
      <c r="H1020" s="9"/>
    </row>
    <row r="1021" spans="8:8" hidden="1">
      <c r="H1021" s="9"/>
    </row>
    <row r="1022" spans="8:8" hidden="1">
      <c r="H1022" s="9"/>
    </row>
    <row r="1023" spans="8:8" hidden="1">
      <c r="H1023" s="9"/>
    </row>
    <row r="1024" spans="8:8" hidden="1">
      <c r="H1024" s="9"/>
    </row>
    <row r="1025" spans="8:8" hidden="1">
      <c r="H1025" s="9"/>
    </row>
    <row r="1026" spans="8:8" hidden="1">
      <c r="H1026" s="9"/>
    </row>
    <row r="1027" spans="8:8" hidden="1">
      <c r="H1027" s="9"/>
    </row>
    <row r="1028" spans="8:8" hidden="1">
      <c r="H1028" s="9"/>
    </row>
    <row r="1029" spans="8:8" hidden="1">
      <c r="H1029" s="9"/>
    </row>
    <row r="1030" spans="8:8" hidden="1">
      <c r="H1030" s="9"/>
    </row>
    <row r="1031" spans="8:8" hidden="1">
      <c r="H1031" s="9"/>
    </row>
    <row r="1032" spans="8:8" hidden="1">
      <c r="H1032" s="9"/>
    </row>
    <row r="1033" spans="8:8" hidden="1">
      <c r="H1033" s="9"/>
    </row>
    <row r="1034" spans="8:8" hidden="1">
      <c r="H1034" s="9"/>
    </row>
    <row r="1035" spans="8:8" hidden="1">
      <c r="H1035" s="9"/>
    </row>
    <row r="1036" spans="8:8" hidden="1">
      <c r="H1036" s="9"/>
    </row>
    <row r="1037" spans="8:8" hidden="1">
      <c r="H1037" s="9"/>
    </row>
    <row r="1038" spans="8:8" hidden="1">
      <c r="H1038" s="9"/>
    </row>
    <row r="1039" spans="8:8" hidden="1">
      <c r="H1039" s="9"/>
    </row>
    <row r="1040" spans="8:8" hidden="1">
      <c r="H1040" s="9"/>
    </row>
    <row r="1041" spans="8:8" hidden="1">
      <c r="H1041" s="9"/>
    </row>
    <row r="1042" spans="8:8" hidden="1">
      <c r="H1042" s="9"/>
    </row>
    <row r="1043" spans="8:8" hidden="1">
      <c r="H1043" s="9"/>
    </row>
    <row r="1044" spans="8:8" hidden="1">
      <c r="H1044" s="9"/>
    </row>
    <row r="1045" spans="8:8" hidden="1">
      <c r="H1045" s="9"/>
    </row>
    <row r="1046" spans="8:8" hidden="1">
      <c r="H1046" s="9"/>
    </row>
    <row r="1047" spans="8:8" hidden="1">
      <c r="H1047" s="9"/>
    </row>
    <row r="1048" spans="8:8" hidden="1">
      <c r="H1048" s="9"/>
    </row>
    <row r="1049" spans="8:8" hidden="1">
      <c r="H1049" s="9"/>
    </row>
    <row r="1050" spans="8:8" hidden="1">
      <c r="H1050" s="9"/>
    </row>
    <row r="1051" spans="8:8" hidden="1">
      <c r="H1051" s="9"/>
    </row>
    <row r="1052" spans="8:8" hidden="1">
      <c r="H1052" s="9"/>
    </row>
    <row r="1053" spans="8:8" hidden="1">
      <c r="H1053" s="9"/>
    </row>
    <row r="1054" spans="8:8" hidden="1">
      <c r="H1054" s="9"/>
    </row>
    <row r="1055" spans="8:8" hidden="1">
      <c r="H1055" s="9"/>
    </row>
    <row r="1056" spans="8:8" hidden="1">
      <c r="H1056" s="9"/>
    </row>
    <row r="1057" spans="8:8" hidden="1">
      <c r="H1057" s="9"/>
    </row>
    <row r="1058" spans="8:8" hidden="1">
      <c r="H1058" s="9"/>
    </row>
    <row r="1059" spans="8:8" hidden="1">
      <c r="H1059" s="9"/>
    </row>
    <row r="1060" spans="8:8" hidden="1">
      <c r="H1060" s="9"/>
    </row>
    <row r="1061" spans="8:8" hidden="1">
      <c r="H1061" s="9"/>
    </row>
    <row r="1062" spans="8:8" hidden="1">
      <c r="H1062" s="9"/>
    </row>
    <row r="1063" spans="8:8" hidden="1">
      <c r="H1063" s="9"/>
    </row>
    <row r="1064" spans="8:8" hidden="1">
      <c r="H1064" s="9"/>
    </row>
    <row r="1065" spans="8:8" hidden="1">
      <c r="H1065" s="9"/>
    </row>
    <row r="1066" spans="8:8" hidden="1">
      <c r="H1066" s="9"/>
    </row>
    <row r="1067" spans="8:8" hidden="1">
      <c r="H1067" s="9"/>
    </row>
    <row r="1068" spans="8:8" hidden="1">
      <c r="H1068" s="9"/>
    </row>
    <row r="1069" spans="8:8" hidden="1">
      <c r="H1069" s="9"/>
    </row>
    <row r="1070" spans="8:8" hidden="1">
      <c r="H1070" s="9"/>
    </row>
    <row r="1071" spans="8:8" hidden="1">
      <c r="H1071" s="9"/>
    </row>
    <row r="1072" spans="8:8" hidden="1">
      <c r="H1072" s="9"/>
    </row>
    <row r="1073" spans="8:8" hidden="1">
      <c r="H1073" s="9"/>
    </row>
    <row r="1074" spans="8:8" hidden="1">
      <c r="H1074" s="9"/>
    </row>
    <row r="1075" spans="8:8" hidden="1">
      <c r="H1075" s="9"/>
    </row>
    <row r="1076" spans="8:8" hidden="1">
      <c r="H1076" s="9"/>
    </row>
    <row r="1077" spans="8:8" hidden="1">
      <c r="H1077" s="9"/>
    </row>
    <row r="1078" spans="8:8" hidden="1">
      <c r="H1078" s="9"/>
    </row>
    <row r="1079" spans="8:8" hidden="1">
      <c r="H1079" s="9"/>
    </row>
    <row r="1080" spans="8:8" hidden="1">
      <c r="H1080" s="9"/>
    </row>
    <row r="1081" spans="8:8" hidden="1">
      <c r="H1081" s="9"/>
    </row>
    <row r="1082" spans="8:8" hidden="1">
      <c r="H1082" s="9"/>
    </row>
    <row r="1083" spans="8:8" hidden="1">
      <c r="H1083" s="9"/>
    </row>
    <row r="1084" spans="8:8" hidden="1">
      <c r="H1084" s="9"/>
    </row>
    <row r="1085" spans="8:8" hidden="1">
      <c r="H1085" s="9"/>
    </row>
    <row r="1086" spans="8:8" hidden="1">
      <c r="H1086" s="9"/>
    </row>
    <row r="1087" spans="8:8" hidden="1">
      <c r="H1087" s="9"/>
    </row>
    <row r="1088" spans="8:8" hidden="1">
      <c r="H1088" s="9"/>
    </row>
    <row r="1089" spans="8:8" hidden="1">
      <c r="H1089" s="9"/>
    </row>
    <row r="1090" spans="8:8" hidden="1">
      <c r="H1090" s="9"/>
    </row>
    <row r="1091" spans="8:8" hidden="1">
      <c r="H1091" s="9"/>
    </row>
    <row r="1092" spans="8:8" hidden="1">
      <c r="H1092" s="9"/>
    </row>
    <row r="1093" spans="8:8" hidden="1">
      <c r="H1093" s="9"/>
    </row>
    <row r="1094" spans="8:8" hidden="1">
      <c r="H1094" s="9"/>
    </row>
    <row r="1095" spans="8:8" hidden="1">
      <c r="H1095" s="9"/>
    </row>
    <row r="1096" spans="8:8" hidden="1">
      <c r="H1096" s="9"/>
    </row>
    <row r="1097" spans="8:8" hidden="1">
      <c r="H1097" s="9"/>
    </row>
    <row r="1098" spans="8:8" hidden="1">
      <c r="H1098" s="9"/>
    </row>
    <row r="1099" spans="8:8" hidden="1">
      <c r="H1099" s="9"/>
    </row>
    <row r="1100" spans="8:8" hidden="1">
      <c r="H1100" s="9"/>
    </row>
    <row r="1101" spans="8:8" hidden="1">
      <c r="H1101" s="9"/>
    </row>
    <row r="1102" spans="8:8" hidden="1">
      <c r="H1102" s="9"/>
    </row>
    <row r="1103" spans="8:8" hidden="1">
      <c r="H1103" s="9"/>
    </row>
    <row r="1104" spans="8:8" hidden="1">
      <c r="H1104" s="9"/>
    </row>
    <row r="1105" spans="8:8" hidden="1">
      <c r="H1105" s="9"/>
    </row>
    <row r="1106" spans="8:8" hidden="1">
      <c r="H1106" s="9"/>
    </row>
    <row r="1107" spans="8:8" hidden="1">
      <c r="H1107" s="9"/>
    </row>
    <row r="1108" spans="8:8" hidden="1">
      <c r="H1108" s="9"/>
    </row>
    <row r="1109" spans="8:8" hidden="1">
      <c r="H1109" s="9"/>
    </row>
    <row r="1110" spans="8:8" hidden="1">
      <c r="H1110" s="9"/>
    </row>
    <row r="1111" spans="8:8" hidden="1">
      <c r="H1111" s="9"/>
    </row>
    <row r="1112" spans="8:8" hidden="1">
      <c r="H1112" s="9"/>
    </row>
    <row r="1113" spans="8:8" hidden="1">
      <c r="H1113" s="9"/>
    </row>
    <row r="1114" spans="8:8" hidden="1">
      <c r="H1114" s="9"/>
    </row>
    <row r="1115" spans="8:8" hidden="1">
      <c r="H1115" s="9"/>
    </row>
    <row r="1116" spans="8:8" hidden="1">
      <c r="H1116" s="9"/>
    </row>
    <row r="1117" spans="8:8" hidden="1">
      <c r="H1117" s="9"/>
    </row>
    <row r="1118" spans="8:8" hidden="1">
      <c r="H1118" s="9"/>
    </row>
    <row r="1119" spans="8:8" hidden="1">
      <c r="H1119" s="9"/>
    </row>
    <row r="1120" spans="8:8" hidden="1">
      <c r="H1120" s="9"/>
    </row>
    <row r="1121" spans="8:8" hidden="1">
      <c r="H1121" s="9"/>
    </row>
    <row r="1122" spans="8:8" hidden="1">
      <c r="H1122" s="9"/>
    </row>
    <row r="1123" spans="8:8" hidden="1">
      <c r="H1123" s="9"/>
    </row>
    <row r="1124" spans="8:8" hidden="1">
      <c r="H1124" s="9"/>
    </row>
    <row r="1125" spans="8:8" hidden="1">
      <c r="H1125" s="9"/>
    </row>
    <row r="1126" spans="8:8" hidden="1">
      <c r="H1126" s="9"/>
    </row>
    <row r="1127" spans="8:8" hidden="1">
      <c r="H1127" s="9"/>
    </row>
    <row r="1128" spans="8:8" hidden="1">
      <c r="H1128" s="9"/>
    </row>
    <row r="1129" spans="8:8" hidden="1">
      <c r="H1129" s="9"/>
    </row>
    <row r="1130" spans="8:8" hidden="1">
      <c r="H1130" s="9"/>
    </row>
    <row r="1131" spans="8:8" hidden="1">
      <c r="H1131" s="9"/>
    </row>
    <row r="1132" spans="8:8" hidden="1">
      <c r="H1132" s="9"/>
    </row>
  </sheetData>
  <sheetProtection algorithmName="SHA-512" hashValue="+caqvOnv/IquBRZyhsOxKDGqQWddsuc/LP3iWiZIv+O3sUhfOl35A6PfMglrS7Xep5e3K+JhJjZtdAKHm/d2Cw==" saltValue="CeaAm+XrY5ffdv44y34djA==" spinCount="100000" sheet="1" objects="1" scenarios="1"/>
  <phoneticPr fontId="142"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A1E24-EE73-4AA3-A81F-DFB6F05A2A5E}">
  <sheetPr>
    <tabColor theme="4"/>
    <pageSetUpPr fitToPage="1"/>
  </sheetPr>
  <dimension ref="A1:N192"/>
  <sheetViews>
    <sheetView zoomScaleNormal="100" workbookViewId="0">
      <selection activeCell="C4" sqref="C4"/>
    </sheetView>
  </sheetViews>
  <sheetFormatPr defaultColWidth="0" defaultRowHeight="16.899999999999999" zeroHeight="1"/>
  <cols>
    <col min="1" max="2" width="1.4375" style="67" customWidth="1"/>
    <col min="3" max="3" width="23.125" style="67" customWidth="1"/>
    <col min="4" max="4" width="129.875" style="10" customWidth="1"/>
    <col min="5" max="5" width="1.4375" style="67" customWidth="1"/>
    <col min="6" max="16384" width="9.125" style="67" hidden="1"/>
  </cols>
  <sheetData>
    <row r="1" spans="1:6" s="506" customFormat="1" ht="7.5" customHeight="1">
      <c r="D1" s="293"/>
    </row>
    <row r="2" spans="1:6" ht="25.15">
      <c r="A2" s="506"/>
      <c r="B2" s="1073" t="s">
        <v>483</v>
      </c>
      <c r="C2" s="1073"/>
      <c r="D2" s="1073"/>
      <c r="E2" s="507"/>
    </row>
    <row r="3" spans="1:6" ht="37.5" customHeight="1" thickBot="1">
      <c r="A3" s="506"/>
      <c r="B3" s="1074" t="s">
        <v>484</v>
      </c>
      <c r="C3" s="1074"/>
      <c r="D3" s="1074"/>
      <c r="E3" s="506"/>
    </row>
    <row r="4" spans="1:6" ht="18.75" customHeight="1" thickBot="1">
      <c r="A4" s="506"/>
      <c r="C4" s="566" t="s">
        <v>162</v>
      </c>
      <c r="D4" s="767"/>
      <c r="E4" s="502"/>
      <c r="F4" s="505"/>
    </row>
    <row r="5" spans="1:6" ht="14.25">
      <c r="A5" s="506"/>
      <c r="B5" s="506"/>
      <c r="C5" s="506"/>
      <c r="D5" s="295"/>
      <c r="E5" s="506"/>
    </row>
    <row r="6" spans="1:6" ht="14.25">
      <c r="A6" s="506"/>
      <c r="B6" s="509" t="s">
        <v>485</v>
      </c>
      <c r="C6" s="1075" t="s">
        <v>486</v>
      </c>
      <c r="D6" s="1075"/>
      <c r="E6" s="506"/>
    </row>
    <row r="7" spans="1:6" ht="14.25">
      <c r="A7" s="506"/>
      <c r="B7" s="509" t="s">
        <v>485</v>
      </c>
      <c r="C7" s="1075" t="s">
        <v>487</v>
      </c>
      <c r="D7" s="1075"/>
      <c r="E7" s="506"/>
    </row>
    <row r="8" spans="1:6" ht="14.25">
      <c r="A8" s="506"/>
      <c r="B8" s="509" t="s">
        <v>485</v>
      </c>
      <c r="C8" s="1075" t="s">
        <v>488</v>
      </c>
      <c r="D8" s="1075"/>
      <c r="E8" s="506"/>
    </row>
    <row r="9" spans="1:6" ht="14.25">
      <c r="A9" s="506"/>
      <c r="B9" s="509" t="s">
        <v>485</v>
      </c>
      <c r="C9" s="1075" t="s">
        <v>489</v>
      </c>
      <c r="D9" s="1075"/>
      <c r="E9" s="506"/>
    </row>
    <row r="10" spans="1:6" ht="14.25">
      <c r="A10" s="506"/>
      <c r="B10" s="509" t="s">
        <v>485</v>
      </c>
      <c r="C10" s="1075" t="s">
        <v>490</v>
      </c>
      <c r="D10" s="1075"/>
      <c r="E10" s="506"/>
    </row>
    <row r="11" spans="1:6" ht="14.25">
      <c r="A11" s="506"/>
      <c r="B11" s="509" t="s">
        <v>485</v>
      </c>
      <c r="C11" s="1075" t="s">
        <v>491</v>
      </c>
      <c r="D11" s="1075"/>
      <c r="E11" s="506"/>
    </row>
    <row r="12" spans="1:6" ht="14.25">
      <c r="A12" s="506"/>
      <c r="B12" s="509"/>
      <c r="C12" s="1075" t="s">
        <v>492</v>
      </c>
      <c r="D12" s="1075"/>
      <c r="E12" s="506"/>
    </row>
    <row r="13" spans="1:6" ht="14.25">
      <c r="A13" s="506"/>
      <c r="B13" s="509"/>
      <c r="C13" s="1075" t="s">
        <v>493</v>
      </c>
      <c r="D13" s="1075"/>
      <c r="E13" s="506"/>
    </row>
    <row r="14" spans="1:6" ht="14.25">
      <c r="A14" s="506"/>
      <c r="B14" s="509"/>
      <c r="C14" s="1075" t="s">
        <v>494</v>
      </c>
      <c r="D14" s="1075"/>
      <c r="E14" s="506"/>
    </row>
    <row r="15" spans="1:6" ht="14.25">
      <c r="A15" s="506"/>
      <c r="B15" s="509" t="s">
        <v>485</v>
      </c>
      <c r="C15" s="1075" t="s">
        <v>495</v>
      </c>
      <c r="D15" s="1075"/>
      <c r="E15" s="506"/>
    </row>
    <row r="16" spans="1:6" ht="14.25">
      <c r="A16" s="506"/>
      <c r="B16" s="509" t="s">
        <v>485</v>
      </c>
      <c r="C16" s="1075" t="s">
        <v>496</v>
      </c>
      <c r="D16" s="1075"/>
      <c r="E16" s="506"/>
    </row>
    <row r="17" spans="1:5" ht="14.25">
      <c r="A17" s="506"/>
      <c r="B17" s="509" t="s">
        <v>485</v>
      </c>
      <c r="C17" s="1075" t="s">
        <v>497</v>
      </c>
      <c r="D17" s="1075"/>
      <c r="E17" s="506"/>
    </row>
    <row r="18" spans="1:5" ht="14.25">
      <c r="A18" s="506"/>
      <c r="B18" s="509" t="s">
        <v>485</v>
      </c>
      <c r="C18" s="1075" t="s">
        <v>498</v>
      </c>
      <c r="D18" s="1075"/>
      <c r="E18" s="506"/>
    </row>
    <row r="19" spans="1:5" ht="14.25">
      <c r="A19" s="506"/>
      <c r="B19" s="509" t="s">
        <v>485</v>
      </c>
      <c r="C19" s="1075" t="s">
        <v>499</v>
      </c>
      <c r="D19" s="1075"/>
      <c r="E19" s="506"/>
    </row>
    <row r="20" spans="1:5" ht="14.25">
      <c r="A20" s="506"/>
      <c r="B20" s="509" t="s">
        <v>485</v>
      </c>
      <c r="C20" s="1075" t="s">
        <v>500</v>
      </c>
      <c r="D20" s="1075"/>
      <c r="E20" s="506"/>
    </row>
    <row r="21" spans="1:5" ht="14.25">
      <c r="A21" s="506"/>
      <c r="B21" s="509" t="s">
        <v>485</v>
      </c>
      <c r="C21" s="1075" t="s">
        <v>501</v>
      </c>
      <c r="D21" s="1075"/>
      <c r="E21" s="506"/>
    </row>
    <row r="22" spans="1:5" ht="14.25">
      <c r="A22" s="506"/>
      <c r="B22" s="509" t="s">
        <v>485</v>
      </c>
      <c r="C22" s="1075" t="s">
        <v>502</v>
      </c>
      <c r="D22" s="1075"/>
      <c r="E22" s="506"/>
    </row>
    <row r="23" spans="1:5" ht="14.25">
      <c r="A23" s="506"/>
      <c r="B23" s="509" t="s">
        <v>485</v>
      </c>
      <c r="C23" s="1075" t="s">
        <v>503</v>
      </c>
      <c r="D23" s="1075"/>
      <c r="E23" s="506"/>
    </row>
    <row r="24" spans="1:5" ht="14.25">
      <c r="A24" s="506"/>
      <c r="B24" s="508"/>
      <c r="C24" s="508"/>
      <c r="D24" s="508"/>
      <c r="E24" s="506"/>
    </row>
    <row r="25" spans="1:5" ht="14.25">
      <c r="A25" s="506"/>
      <c r="B25" s="1076" t="s">
        <v>203</v>
      </c>
      <c r="C25" s="1076"/>
      <c r="D25" s="1076"/>
      <c r="E25" s="506"/>
    </row>
    <row r="26" spans="1:5" ht="7.5" hidden="1" customHeight="1">
      <c r="A26" s="506"/>
      <c r="B26" s="506"/>
      <c r="C26" s="506"/>
      <c r="D26" s="295"/>
      <c r="E26" s="506"/>
    </row>
    <row r="27" spans="1:5" ht="14.25" hidden="1">
      <c r="D27" s="199"/>
    </row>
    <row r="28" spans="1:5" ht="14.25" hidden="1">
      <c r="D28" s="199"/>
    </row>
    <row r="29" spans="1:5" ht="14.25" hidden="1">
      <c r="D29" s="503"/>
    </row>
    <row r="30" spans="1:5" ht="14.25" hidden="1">
      <c r="D30" s="503"/>
    </row>
    <row r="31" spans="1:5" ht="14.25" hidden="1">
      <c r="D31" s="503"/>
    </row>
    <row r="32" spans="1:5" ht="14.25" hidden="1">
      <c r="D32" s="503"/>
    </row>
    <row r="33" spans="4:4" ht="14.25" hidden="1">
      <c r="D33" s="199"/>
    </row>
    <row r="34" spans="4:4" ht="14.25" hidden="1">
      <c r="D34" s="503"/>
    </row>
    <row r="35" spans="4:4" ht="14.25" hidden="1">
      <c r="D35" s="503"/>
    </row>
    <row r="36" spans="4:4" ht="14.25" hidden="1">
      <c r="D36" s="503"/>
    </row>
    <row r="37" spans="4:4" ht="14.25" hidden="1">
      <c r="D37" s="503"/>
    </row>
    <row r="38" spans="4:4" ht="14.25" hidden="1">
      <c r="D38" s="1"/>
    </row>
    <row r="39" spans="4:4" ht="14.25" hidden="1">
      <c r="D39" s="1"/>
    </row>
    <row r="41" spans="4:4" ht="14.25" hidden="1">
      <c r="D41" s="504"/>
    </row>
    <row r="42" spans="4:4" hidden="1">
      <c r="D42" s="9"/>
    </row>
    <row r="51" spans="1:14" ht="14.25" hidden="1">
      <c r="D51" s="12"/>
    </row>
    <row r="54" spans="1:14" ht="14.25" hidden="1">
      <c r="D54" s="13"/>
    </row>
    <row r="55" spans="1:14" s="199" customFormat="1" ht="14.25" hidden="1">
      <c r="A55" s="67"/>
      <c r="B55" s="67"/>
      <c r="C55" s="67"/>
      <c r="D55" s="12"/>
      <c r="E55" s="67"/>
      <c r="F55" s="67"/>
      <c r="G55" s="67"/>
      <c r="H55" s="67"/>
      <c r="I55" s="67"/>
      <c r="J55" s="67"/>
      <c r="K55" s="67"/>
      <c r="L55" s="67"/>
      <c r="M55" s="67"/>
      <c r="N55" s="67"/>
    </row>
    <row r="110" spans="1:14" s="199" customFormat="1" ht="14.25" hidden="1">
      <c r="A110" s="67"/>
      <c r="B110" s="67"/>
      <c r="C110" s="67"/>
      <c r="D110" s="12"/>
      <c r="E110" s="67"/>
      <c r="F110" s="67"/>
      <c r="G110" s="67"/>
      <c r="H110" s="67"/>
      <c r="I110" s="67"/>
      <c r="J110" s="67"/>
      <c r="K110" s="67"/>
      <c r="L110" s="67"/>
      <c r="M110" s="67"/>
      <c r="N110" s="67"/>
    </row>
    <row r="192" spans="1:14" s="199" customFormat="1" ht="14.25" hidden="1">
      <c r="A192" s="67"/>
      <c r="B192" s="67"/>
      <c r="C192" s="67"/>
      <c r="D192" s="12"/>
      <c r="E192" s="67"/>
      <c r="F192" s="67"/>
      <c r="G192" s="67"/>
      <c r="H192" s="67"/>
      <c r="I192" s="67"/>
      <c r="J192" s="67"/>
      <c r="K192" s="67"/>
      <c r="L192" s="67"/>
      <c r="M192" s="67"/>
      <c r="N192" s="67"/>
    </row>
  </sheetData>
  <sheetProtection algorithmName="SHA-512" hashValue="aLuDtlcQLM35SF9UUtk6lTdxyC3noQLDsQvSRYx139j4Hy0LB3J3fMYa2I3XU7VO2PTlUTRAWgFj6u94XslSjQ==" saltValue="qeK7MsBEHtRnv2SCHfvdUw==" spinCount="100000" sheet="1" selectLockedCells="1"/>
  <mergeCells count="21">
    <mergeCell ref="B25:D25"/>
    <mergeCell ref="C18:D18"/>
    <mergeCell ref="C19:D19"/>
    <mergeCell ref="C20:D20"/>
    <mergeCell ref="C21:D21"/>
    <mergeCell ref="C22:D22"/>
    <mergeCell ref="C14:D14"/>
    <mergeCell ref="C15:D15"/>
    <mergeCell ref="C16:D16"/>
    <mergeCell ref="C17:D17"/>
    <mergeCell ref="C23:D23"/>
    <mergeCell ref="C9:D9"/>
    <mergeCell ref="C10:D10"/>
    <mergeCell ref="C11:D11"/>
    <mergeCell ref="C12:D12"/>
    <mergeCell ref="C13:D13"/>
    <mergeCell ref="B2:D2"/>
    <mergeCell ref="B3:D3"/>
    <mergeCell ref="C6:D6"/>
    <mergeCell ref="C7:D7"/>
    <mergeCell ref="C8:D8"/>
  </mergeCells>
  <phoneticPr fontId="142" type="noConversion"/>
  <hyperlinks>
    <hyperlink ref="C4" r:id="rId1" display="https://lrqagroup.sharepoint.com/:p:/s/assessment-qag/EWSYMPqkDF1AnlZo4hTFvJoBgM_1SD3OLbb_xoulSZptng?e=YBEZGp&amp;nav=eyJzSWQiOjI5MSwiY0lkIjoyMTM5NjU0NDU1fQ" xr:uid="{E2EF2E3B-C220-4020-ACEC-855DE09CE1EB}"/>
  </hyperlinks>
  <printOptions horizontalCentered="1"/>
  <pageMargins left="0.11811023622047245" right="0.11811023622047245" top="0.15748031496062992" bottom="0.15748031496062992" header="0.11811023622047245" footer="0.11811023622047245"/>
  <pageSetup paperSize="9" scale="94" orientation="landscape" horizontalDpi="360" verticalDpi="360"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F5E2D-130B-4618-85CD-E84D3D5C0EB1}">
  <sheetPr>
    <tabColor theme="4"/>
    <pageSetUpPr fitToPage="1"/>
  </sheetPr>
  <dimension ref="A1:N189"/>
  <sheetViews>
    <sheetView workbookViewId="0">
      <selection activeCell="C4" sqref="C4"/>
    </sheetView>
  </sheetViews>
  <sheetFormatPr defaultColWidth="0" defaultRowHeight="15" customHeight="1" zeroHeight="1"/>
  <cols>
    <col min="1" max="2" width="1.4375" style="67" customWidth="1"/>
    <col min="3" max="3" width="23.125" style="67" customWidth="1"/>
    <col min="4" max="4" width="129.875" style="10" customWidth="1"/>
    <col min="5" max="5" width="1.4375" style="67" customWidth="1"/>
    <col min="6" max="16384" width="9.125" style="67" hidden="1"/>
  </cols>
  <sheetData>
    <row r="1" spans="1:6" s="506" customFormat="1" ht="7.5" customHeight="1">
      <c r="D1" s="293"/>
    </row>
    <row r="2" spans="1:6" ht="25.15">
      <c r="A2" s="506"/>
      <c r="B2" s="1073" t="s">
        <v>504</v>
      </c>
      <c r="C2" s="1073"/>
      <c r="D2" s="1073"/>
      <c r="E2" s="507"/>
    </row>
    <row r="3" spans="1:6" ht="14.65" thickBot="1">
      <c r="A3" s="506"/>
      <c r="B3" s="1074" t="s">
        <v>505</v>
      </c>
      <c r="C3" s="1074"/>
      <c r="D3" s="1074"/>
      <c r="E3" s="506"/>
    </row>
    <row r="4" spans="1:6" ht="18.75" customHeight="1" thickBot="1">
      <c r="A4" s="506"/>
      <c r="B4" s="506"/>
      <c r="C4" s="639" t="s">
        <v>506</v>
      </c>
      <c r="E4" s="502"/>
      <c r="F4" s="505"/>
    </row>
    <row r="5" spans="1:6" ht="14.25">
      <c r="A5" s="506"/>
      <c r="B5" s="506"/>
      <c r="C5" s="506"/>
      <c r="D5" s="295"/>
      <c r="E5" s="506"/>
    </row>
    <row r="6" spans="1:6" ht="14.25">
      <c r="A6" s="506"/>
      <c r="B6" s="1079" t="s">
        <v>507</v>
      </c>
      <c r="C6" s="1079"/>
      <c r="D6" s="1079"/>
      <c r="E6" s="506"/>
    </row>
    <row r="7" spans="1:6" ht="14.25">
      <c r="A7" s="506"/>
      <c r="B7" s="509" t="s">
        <v>485</v>
      </c>
      <c r="C7" s="1077" t="s">
        <v>508</v>
      </c>
      <c r="D7" s="1077"/>
      <c r="E7" s="506"/>
    </row>
    <row r="8" spans="1:6" ht="105" customHeight="1">
      <c r="A8" s="506"/>
      <c r="B8" s="509"/>
      <c r="C8" s="1078" t="s">
        <v>509</v>
      </c>
      <c r="D8" s="1078"/>
      <c r="E8" s="506"/>
    </row>
    <row r="9" spans="1:6" ht="14.25">
      <c r="A9" s="506"/>
      <c r="B9" s="509"/>
      <c r="C9" s="1078" t="s">
        <v>510</v>
      </c>
      <c r="D9" s="1078"/>
      <c r="E9" s="506"/>
    </row>
    <row r="10" spans="1:6" ht="101.25" customHeight="1">
      <c r="A10" s="506"/>
      <c r="B10" s="509"/>
      <c r="C10" s="1075" t="s">
        <v>511</v>
      </c>
      <c r="D10" s="1075"/>
      <c r="E10" s="506"/>
    </row>
    <row r="11" spans="1:6" ht="42" customHeight="1">
      <c r="A11" s="506"/>
      <c r="B11" s="509"/>
      <c r="C11" s="1075" t="s">
        <v>512</v>
      </c>
      <c r="D11" s="1075"/>
      <c r="E11" s="506"/>
    </row>
    <row r="12" spans="1:6" ht="14.25">
      <c r="A12" s="506"/>
      <c r="B12" s="509"/>
      <c r="C12" s="627"/>
      <c r="D12" s="627"/>
      <c r="E12" s="506"/>
    </row>
    <row r="13" spans="1:6" ht="14.25">
      <c r="A13" s="506"/>
      <c r="B13" s="509" t="s">
        <v>485</v>
      </c>
      <c r="C13" s="1077" t="s">
        <v>513</v>
      </c>
      <c r="D13" s="1077"/>
      <c r="E13" s="506"/>
    </row>
    <row r="14" spans="1:6" ht="14.25">
      <c r="A14" s="506"/>
      <c r="B14" s="509"/>
      <c r="C14" s="1075" t="s">
        <v>514</v>
      </c>
      <c r="D14" s="1075"/>
      <c r="E14" s="506"/>
    </row>
    <row r="15" spans="1:6" ht="80.25" customHeight="1">
      <c r="A15" s="506"/>
      <c r="B15" s="509"/>
      <c r="C15" s="1078" t="s">
        <v>515</v>
      </c>
      <c r="D15" s="1078"/>
      <c r="E15" s="506"/>
    </row>
    <row r="16" spans="1:6" ht="14.25">
      <c r="A16" s="506"/>
      <c r="B16" s="509"/>
      <c r="C16" s="1075"/>
      <c r="D16" s="1075"/>
      <c r="E16" s="506"/>
    </row>
    <row r="17" spans="1:5" ht="30.75" customHeight="1">
      <c r="A17" s="506"/>
      <c r="B17" s="509" t="s">
        <v>485</v>
      </c>
      <c r="C17" s="1077" t="s">
        <v>516</v>
      </c>
      <c r="D17" s="1077"/>
      <c r="E17" s="506"/>
    </row>
    <row r="18" spans="1:5" ht="34.5" customHeight="1">
      <c r="A18" s="506"/>
      <c r="B18" s="509"/>
      <c r="C18" s="1075" t="s">
        <v>517</v>
      </c>
      <c r="D18" s="1075"/>
      <c r="E18" s="506"/>
    </row>
    <row r="19" spans="1:5" ht="14.25">
      <c r="A19" s="506"/>
      <c r="B19" s="509"/>
      <c r="C19" s="1075"/>
      <c r="D19" s="1075"/>
      <c r="E19" s="506"/>
    </row>
    <row r="20" spans="1:5" ht="15" customHeight="1">
      <c r="A20" s="506"/>
      <c r="B20" s="509"/>
      <c r="C20" s="1077" t="s">
        <v>518</v>
      </c>
      <c r="D20" s="1077"/>
      <c r="E20" s="506"/>
    </row>
    <row r="21" spans="1:5" ht="14.25">
      <c r="A21" s="506"/>
      <c r="B21" s="509"/>
      <c r="C21" s="1077"/>
      <c r="D21" s="1077"/>
      <c r="E21" s="506"/>
    </row>
    <row r="22" spans="1:5" ht="14.25">
      <c r="A22" s="506"/>
      <c r="B22" s="1076"/>
      <c r="C22" s="1076"/>
      <c r="D22" s="1076"/>
      <c r="E22" s="506"/>
    </row>
    <row r="23" spans="1:5" ht="7.5" customHeight="1">
      <c r="A23" s="506"/>
      <c r="B23" s="506"/>
      <c r="C23" s="506"/>
      <c r="D23" s="295"/>
      <c r="E23" s="506"/>
    </row>
    <row r="24" spans="1:5" ht="14.25" hidden="1">
      <c r="D24" s="199"/>
    </row>
    <row r="25" spans="1:5" ht="14.25" hidden="1">
      <c r="D25" s="199"/>
    </row>
    <row r="26" spans="1:5" ht="14.25" hidden="1">
      <c r="D26" s="503"/>
    </row>
    <row r="27" spans="1:5" ht="14.25" hidden="1">
      <c r="D27" s="503"/>
    </row>
    <row r="28" spans="1:5" ht="14.25" hidden="1">
      <c r="D28" s="503"/>
    </row>
    <row r="29" spans="1:5" ht="14.25" hidden="1">
      <c r="D29" s="503"/>
    </row>
    <row r="30" spans="1:5" ht="14.25" hidden="1">
      <c r="D30" s="199"/>
    </row>
    <row r="31" spans="1:5" ht="14.25" hidden="1">
      <c r="D31" s="503"/>
    </row>
    <row r="32" spans="1:5" ht="14.25" hidden="1">
      <c r="D32" s="503"/>
    </row>
    <row r="33" spans="4:4" ht="14.25" hidden="1">
      <c r="D33" s="503"/>
    </row>
    <row r="34" spans="4:4" ht="14.25" hidden="1">
      <c r="D34" s="503"/>
    </row>
    <row r="35" spans="4:4" ht="14.25" hidden="1">
      <c r="D35" s="1"/>
    </row>
    <row r="36" spans="4:4" ht="14.25" hidden="1">
      <c r="D36" s="1"/>
    </row>
    <row r="38" spans="4:4" ht="14.25" hidden="1">
      <c r="D38" s="504"/>
    </row>
    <row r="39" spans="4:4" ht="16.899999999999999" hidden="1">
      <c r="D39" s="9"/>
    </row>
    <row r="48" spans="4:4" ht="14.25" hidden="1">
      <c r="D48" s="12"/>
    </row>
    <row r="51" spans="1:14" ht="14.25" hidden="1">
      <c r="D51" s="13"/>
    </row>
    <row r="52" spans="1:14" s="199" customFormat="1" ht="14.25" hidden="1">
      <c r="A52" s="67"/>
      <c r="B52" s="67"/>
      <c r="C52" s="67"/>
      <c r="D52" s="12"/>
      <c r="E52" s="67"/>
      <c r="F52" s="67"/>
      <c r="G52" s="67"/>
      <c r="H52" s="67"/>
      <c r="I52" s="67"/>
      <c r="J52" s="67"/>
      <c r="K52" s="67"/>
      <c r="L52" s="67"/>
      <c r="M52" s="67"/>
      <c r="N52" s="67"/>
    </row>
    <row r="107" spans="1:14" s="199" customFormat="1" ht="14.25" hidden="1">
      <c r="A107" s="67"/>
      <c r="B107" s="67"/>
      <c r="C107" s="67"/>
      <c r="D107" s="12"/>
      <c r="E107" s="67"/>
      <c r="F107" s="67"/>
      <c r="G107" s="67"/>
      <c r="H107" s="67"/>
      <c r="I107" s="67"/>
      <c r="J107" s="67"/>
      <c r="K107" s="67"/>
      <c r="L107" s="67"/>
      <c r="M107" s="67"/>
      <c r="N107" s="67"/>
    </row>
    <row r="189" spans="1:14" s="199" customFormat="1" ht="14.25" hidden="1">
      <c r="A189" s="67"/>
      <c r="B189" s="67"/>
      <c r="C189" s="67"/>
      <c r="D189" s="12"/>
      <c r="E189" s="67"/>
      <c r="F189" s="67"/>
      <c r="G189" s="67"/>
      <c r="H189" s="67"/>
      <c r="I189" s="67"/>
      <c r="J189" s="67"/>
      <c r="K189" s="67"/>
      <c r="L189" s="67"/>
      <c r="M189" s="67"/>
      <c r="N189" s="67"/>
    </row>
  </sheetData>
  <sheetProtection algorithmName="SHA-512" hashValue="vXu8Dta6vwEHTY/o2nFPQG+39WnfcVrUKHapfunFvCleLQlGTB1EmIbaKJgvtC8NfxQe1mokVb5P5w4GV+TPeg==" saltValue="1edVtwT3a2nYhsV5CrYyHQ==" spinCount="100000" sheet="1" selectLockedCells="1"/>
  <mergeCells count="17">
    <mergeCell ref="C19:D19"/>
    <mergeCell ref="C20:D21"/>
    <mergeCell ref="B22:D22"/>
    <mergeCell ref="B6:D6"/>
    <mergeCell ref="C14:D14"/>
    <mergeCell ref="C15:D15"/>
    <mergeCell ref="C8:D8"/>
    <mergeCell ref="C10:D10"/>
    <mergeCell ref="C11:D11"/>
    <mergeCell ref="C18:D18"/>
    <mergeCell ref="B2:D2"/>
    <mergeCell ref="B3:D3"/>
    <mergeCell ref="C7:D7"/>
    <mergeCell ref="C13:D13"/>
    <mergeCell ref="C17:D17"/>
    <mergeCell ref="C9:D9"/>
    <mergeCell ref="C16:D16"/>
  </mergeCells>
  <phoneticPr fontId="142" type="noConversion"/>
  <hyperlinks>
    <hyperlink ref="C4" r:id="rId1" display="IAF MD1 Issue 3, Rev. Date: 20231018" xr:uid="{496F7D78-8F5D-4942-B3F8-5318D63579A7}"/>
  </hyperlinks>
  <printOptions horizontalCentered="1"/>
  <pageMargins left="0.11811023622047245" right="0.11811023622047245" top="0.15748031496062992" bottom="0.15748031496062992" header="0.11811023622047245" footer="0.11811023622047245"/>
  <pageSetup paperSize="9" scale="94" orientation="landscape" horizontalDpi="360" verticalDpi="360"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F0833-DEDD-4EC1-AC2F-EADF8D456B80}">
  <sheetPr codeName="Sheet17">
    <tabColor theme="4"/>
    <pageSetUpPr fitToPage="1"/>
  </sheetPr>
  <dimension ref="A1:O218"/>
  <sheetViews>
    <sheetView workbookViewId="0">
      <selection activeCell="B5" sqref="B5:C5"/>
    </sheetView>
  </sheetViews>
  <sheetFormatPr defaultColWidth="0" defaultRowHeight="16.899999999999999" zeroHeight="1"/>
  <cols>
    <col min="1" max="1" width="1.4375" style="9" customWidth="1"/>
    <col min="2" max="2" width="27.6875" style="10" bestFit="1" customWidth="1"/>
    <col min="3" max="3" width="27.875" style="10" bestFit="1" customWidth="1"/>
    <col min="4" max="4" width="21.6875" style="10" bestFit="1" customWidth="1"/>
    <col min="5" max="5" width="64.3125" style="11" customWidth="1"/>
    <col min="6" max="6" width="1.4375" style="9" customWidth="1"/>
    <col min="7" max="14" width="9.125" style="9" hidden="1" customWidth="1"/>
    <col min="15" max="15" width="0" style="9" hidden="1" customWidth="1"/>
    <col min="16" max="16384" width="9.125" style="9" hidden="1"/>
  </cols>
  <sheetData>
    <row r="1" spans="1:6" s="165" customFormat="1" ht="7.5" customHeight="1">
      <c r="B1" s="293"/>
      <c r="C1" s="293"/>
      <c r="D1" s="293"/>
      <c r="E1" s="294"/>
    </row>
    <row r="2" spans="1:6" ht="19.5" customHeight="1">
      <c r="A2" s="165"/>
      <c r="B2" s="1073" t="s">
        <v>519</v>
      </c>
      <c r="C2" s="1073"/>
      <c r="D2" s="1073"/>
      <c r="E2" s="1073"/>
      <c r="F2" s="292"/>
    </row>
    <row r="3" spans="1:6" ht="7.5" customHeight="1">
      <c r="A3" s="165"/>
      <c r="B3" s="295"/>
      <c r="C3" s="295"/>
      <c r="D3" s="295"/>
      <c r="E3" s="296"/>
      <c r="F3" s="165"/>
    </row>
    <row r="4" spans="1:6" ht="17.25" thickBot="1">
      <c r="A4" s="165"/>
      <c r="B4" s="1083" t="s">
        <v>520</v>
      </c>
      <c r="C4" s="1083"/>
      <c r="D4" s="1083"/>
      <c r="E4" s="1083"/>
      <c r="F4" s="165"/>
    </row>
    <row r="5" spans="1:6" ht="32.25" customHeight="1" thickBot="1">
      <c r="A5" s="165"/>
      <c r="B5" s="1086" t="s">
        <v>521</v>
      </c>
      <c r="C5" s="1087"/>
      <c r="D5" s="439"/>
      <c r="E5" s="439"/>
      <c r="F5" s="165"/>
    </row>
    <row r="6" spans="1:6" ht="17.25" thickBot="1">
      <c r="A6" s="165"/>
      <c r="B6" s="295"/>
      <c r="C6" s="295"/>
      <c r="D6" s="295"/>
      <c r="E6" s="296"/>
      <c r="F6" s="165"/>
    </row>
    <row r="7" spans="1:6" ht="17.25" thickBot="1">
      <c r="A7" s="165"/>
      <c r="B7" s="301" t="s">
        <v>522</v>
      </c>
      <c r="C7" s="301" t="s">
        <v>523</v>
      </c>
      <c r="D7" s="301" t="s">
        <v>524</v>
      </c>
      <c r="E7" s="302" t="s">
        <v>525</v>
      </c>
      <c r="F7" s="165"/>
    </row>
    <row r="8" spans="1:6" ht="17.25" thickBot="1">
      <c r="A8" s="165"/>
      <c r="B8" s="1081" t="s">
        <v>526</v>
      </c>
      <c r="C8" s="297">
        <v>1</v>
      </c>
      <c r="D8" s="297" t="s">
        <v>527</v>
      </c>
      <c r="E8" s="298" t="s">
        <v>528</v>
      </c>
      <c r="F8" s="165"/>
    </row>
    <row r="9" spans="1:6" ht="17.25" thickBot="1">
      <c r="A9" s="165"/>
      <c r="B9" s="1081"/>
      <c r="C9" s="297">
        <v>2</v>
      </c>
      <c r="D9" s="297" t="s">
        <v>527</v>
      </c>
      <c r="E9" s="298" t="s">
        <v>529</v>
      </c>
      <c r="F9" s="165"/>
    </row>
    <row r="10" spans="1:6" ht="17.25" thickBot="1">
      <c r="A10" s="165"/>
      <c r="B10" s="1082"/>
      <c r="C10" s="297">
        <v>3</v>
      </c>
      <c r="D10" s="297" t="s">
        <v>527</v>
      </c>
      <c r="E10" s="298" t="s">
        <v>530</v>
      </c>
      <c r="F10" s="165"/>
    </row>
    <row r="11" spans="1:6" ht="17.25" thickBot="1">
      <c r="A11" s="165"/>
      <c r="B11" s="299" t="s">
        <v>531</v>
      </c>
      <c r="C11" s="297" t="s">
        <v>532</v>
      </c>
      <c r="D11" s="297" t="s">
        <v>533</v>
      </c>
      <c r="E11" s="298" t="s">
        <v>534</v>
      </c>
      <c r="F11" s="165"/>
    </row>
    <row r="12" spans="1:6" ht="17.25" thickBot="1">
      <c r="A12" s="165"/>
      <c r="B12" s="1080" t="s">
        <v>535</v>
      </c>
      <c r="C12" s="297" t="s">
        <v>536</v>
      </c>
      <c r="D12" s="297" t="s">
        <v>537</v>
      </c>
      <c r="E12" s="298" t="s">
        <v>538</v>
      </c>
      <c r="F12" s="165"/>
    </row>
    <row r="13" spans="1:6" ht="17.25" thickBot="1">
      <c r="A13" s="165"/>
      <c r="B13" s="1082"/>
      <c r="C13" s="297">
        <v>12</v>
      </c>
      <c r="D13" s="297" t="s">
        <v>537</v>
      </c>
      <c r="E13" s="298" t="s">
        <v>539</v>
      </c>
      <c r="F13" s="165"/>
    </row>
    <row r="14" spans="1:6" ht="17.25" thickBot="1">
      <c r="A14" s="165"/>
      <c r="B14" s="299" t="s">
        <v>540</v>
      </c>
      <c r="C14" s="297" t="s">
        <v>541</v>
      </c>
      <c r="D14" s="297" t="s">
        <v>537</v>
      </c>
      <c r="E14" s="298" t="s">
        <v>542</v>
      </c>
      <c r="F14" s="165"/>
    </row>
    <row r="15" spans="1:6" ht="17.25" thickBot="1">
      <c r="A15" s="165"/>
      <c r="B15" s="299" t="s">
        <v>543</v>
      </c>
      <c r="C15" s="297">
        <v>15</v>
      </c>
      <c r="D15" s="297" t="s">
        <v>537</v>
      </c>
      <c r="E15" s="298" t="s">
        <v>544</v>
      </c>
      <c r="F15" s="165"/>
    </row>
    <row r="16" spans="1:6" ht="17.25" thickBot="1">
      <c r="A16" s="165"/>
      <c r="B16" s="299" t="s">
        <v>545</v>
      </c>
      <c r="C16" s="297">
        <v>16</v>
      </c>
      <c r="D16" s="297" t="s">
        <v>537</v>
      </c>
      <c r="E16" s="298" t="s">
        <v>546</v>
      </c>
      <c r="F16" s="165"/>
    </row>
    <row r="17" spans="1:6" ht="17.25" thickBot="1">
      <c r="A17" s="165"/>
      <c r="B17" s="299" t="s">
        <v>547</v>
      </c>
      <c r="C17" s="297">
        <v>17</v>
      </c>
      <c r="D17" s="297" t="s">
        <v>537</v>
      </c>
      <c r="E17" s="298" t="s">
        <v>548</v>
      </c>
      <c r="F17" s="165"/>
    </row>
    <row r="18" spans="1:6" ht="17.25" thickBot="1">
      <c r="A18" s="165"/>
      <c r="B18" s="299" t="s">
        <v>549</v>
      </c>
      <c r="C18" s="297" t="s">
        <v>550</v>
      </c>
      <c r="D18" s="297" t="s">
        <v>551</v>
      </c>
      <c r="E18" s="298" t="s">
        <v>552</v>
      </c>
      <c r="F18" s="165"/>
    </row>
    <row r="19" spans="1:6" ht="17.25" thickBot="1">
      <c r="A19" s="165"/>
      <c r="B19" s="299" t="s">
        <v>553</v>
      </c>
      <c r="C19" s="297">
        <v>18</v>
      </c>
      <c r="D19" s="297" t="s">
        <v>537</v>
      </c>
      <c r="E19" s="298" t="s">
        <v>554</v>
      </c>
      <c r="F19" s="165"/>
    </row>
    <row r="20" spans="1:6" ht="17.25" thickBot="1">
      <c r="A20" s="165"/>
      <c r="B20" s="299" t="s">
        <v>555</v>
      </c>
      <c r="C20" s="297">
        <v>19</v>
      </c>
      <c r="D20" s="297" t="s">
        <v>537</v>
      </c>
      <c r="E20" s="298" t="s">
        <v>556</v>
      </c>
      <c r="F20" s="165"/>
    </row>
    <row r="21" spans="1:6" ht="17.25" thickBot="1">
      <c r="A21" s="165"/>
      <c r="B21" s="299" t="s">
        <v>557</v>
      </c>
      <c r="C21" s="297">
        <v>24.46</v>
      </c>
      <c r="D21" s="297" t="s">
        <v>537</v>
      </c>
      <c r="E21" s="298" t="s">
        <v>558</v>
      </c>
      <c r="F21" s="165"/>
    </row>
    <row r="22" spans="1:6" ht="17.25" thickBot="1">
      <c r="A22" s="165"/>
      <c r="B22" s="299" t="s">
        <v>559</v>
      </c>
      <c r="C22" s="297">
        <v>20</v>
      </c>
      <c r="D22" s="297" t="s">
        <v>537</v>
      </c>
      <c r="E22" s="298" t="s">
        <v>560</v>
      </c>
      <c r="F22" s="165"/>
    </row>
    <row r="23" spans="1:6" ht="17.25" thickBot="1">
      <c r="A23" s="165"/>
      <c r="B23" s="299" t="s">
        <v>561</v>
      </c>
      <c r="C23" s="297">
        <v>21</v>
      </c>
      <c r="D23" s="297" t="s">
        <v>537</v>
      </c>
      <c r="E23" s="298" t="s">
        <v>562</v>
      </c>
      <c r="F23" s="165"/>
    </row>
    <row r="24" spans="1:6" ht="17.25" thickBot="1">
      <c r="A24" s="165"/>
      <c r="B24" s="299" t="s">
        <v>563</v>
      </c>
      <c r="C24" s="297">
        <v>22</v>
      </c>
      <c r="D24" s="297" t="s">
        <v>537</v>
      </c>
      <c r="E24" s="298" t="s">
        <v>564</v>
      </c>
      <c r="F24" s="165"/>
    </row>
    <row r="25" spans="1:6" ht="17.25" thickBot="1">
      <c r="A25" s="165"/>
      <c r="B25" s="299" t="s">
        <v>565</v>
      </c>
      <c r="C25" s="297" t="s">
        <v>566</v>
      </c>
      <c r="D25" s="297" t="s">
        <v>537</v>
      </c>
      <c r="E25" s="298" t="s">
        <v>567</v>
      </c>
      <c r="F25" s="165"/>
    </row>
    <row r="26" spans="1:6" ht="17.25" thickBot="1">
      <c r="A26" s="165"/>
      <c r="B26" s="299" t="s">
        <v>568</v>
      </c>
      <c r="C26" s="297" t="s">
        <v>569</v>
      </c>
      <c r="D26" s="297" t="s">
        <v>537</v>
      </c>
      <c r="E26" s="298" t="s">
        <v>570</v>
      </c>
      <c r="F26" s="165"/>
    </row>
    <row r="27" spans="1:6" ht="17.25" thickBot="1">
      <c r="A27" s="165"/>
      <c r="B27" s="1080" t="s">
        <v>571</v>
      </c>
      <c r="C27" s="297" t="s">
        <v>572</v>
      </c>
      <c r="D27" s="297" t="s">
        <v>537</v>
      </c>
      <c r="E27" s="298" t="s">
        <v>573</v>
      </c>
      <c r="F27" s="165"/>
    </row>
    <row r="28" spans="1:6">
      <c r="A28" s="165"/>
      <c r="B28" s="1081"/>
      <c r="C28" s="300" t="s">
        <v>574</v>
      </c>
      <c r="D28" s="1080" t="s">
        <v>537</v>
      </c>
      <c r="E28" s="1084" t="s">
        <v>575</v>
      </c>
      <c r="F28" s="165"/>
    </row>
    <row r="29" spans="1:6" ht="17.25" thickBot="1">
      <c r="A29" s="165"/>
      <c r="B29" s="1082"/>
      <c r="C29" s="297">
        <v>33.11</v>
      </c>
      <c r="D29" s="1082"/>
      <c r="E29" s="1085"/>
      <c r="F29" s="165"/>
    </row>
    <row r="30" spans="1:6" ht="17.25" thickBot="1">
      <c r="A30" s="165"/>
      <c r="B30" s="1080" t="s">
        <v>576</v>
      </c>
      <c r="C30" s="297" t="s">
        <v>577</v>
      </c>
      <c r="D30" s="297" t="s">
        <v>537</v>
      </c>
      <c r="E30" s="298" t="s">
        <v>578</v>
      </c>
      <c r="F30" s="165"/>
    </row>
    <row r="31" spans="1:6" ht="17.25" thickBot="1">
      <c r="A31" s="165"/>
      <c r="B31" s="1082"/>
      <c r="C31" s="297">
        <v>30.4</v>
      </c>
      <c r="D31" s="297" t="s">
        <v>537</v>
      </c>
      <c r="E31" s="298" t="s">
        <v>579</v>
      </c>
      <c r="F31" s="165"/>
    </row>
    <row r="32" spans="1:6" ht="17.25" thickBot="1">
      <c r="A32" s="165"/>
      <c r="B32" s="1080" t="s">
        <v>580</v>
      </c>
      <c r="C32" s="297" t="s">
        <v>581</v>
      </c>
      <c r="D32" s="297" t="s">
        <v>537</v>
      </c>
      <c r="E32" s="298" t="s">
        <v>582</v>
      </c>
      <c r="F32" s="165"/>
    </row>
    <row r="33" spans="1:6" ht="17.25" thickBot="1">
      <c r="A33" s="165"/>
      <c r="B33" s="1081"/>
      <c r="C33" s="297">
        <v>26</v>
      </c>
      <c r="D33" s="297" t="s">
        <v>537</v>
      </c>
      <c r="E33" s="298" t="s">
        <v>583</v>
      </c>
      <c r="F33" s="165"/>
    </row>
    <row r="34" spans="1:6" ht="17.25" thickBot="1">
      <c r="A34" s="165"/>
      <c r="B34" s="1081"/>
      <c r="C34" s="297" t="s">
        <v>584</v>
      </c>
      <c r="D34" s="297" t="s">
        <v>537</v>
      </c>
      <c r="E34" s="298" t="s">
        <v>585</v>
      </c>
      <c r="F34" s="165"/>
    </row>
    <row r="35" spans="1:6" ht="17.25" thickBot="1">
      <c r="A35" s="165"/>
      <c r="B35" s="1082"/>
      <c r="C35" s="297" t="s">
        <v>586</v>
      </c>
      <c r="D35" s="297" t="s">
        <v>537</v>
      </c>
      <c r="E35" s="298" t="s">
        <v>587</v>
      </c>
      <c r="F35" s="165"/>
    </row>
    <row r="36" spans="1:6" ht="17.25" thickBot="1">
      <c r="A36" s="165"/>
      <c r="B36" s="299" t="s">
        <v>588</v>
      </c>
      <c r="C36" s="297" t="s">
        <v>589</v>
      </c>
      <c r="D36" s="297" t="s">
        <v>537</v>
      </c>
      <c r="E36" s="298" t="s">
        <v>590</v>
      </c>
      <c r="F36" s="165"/>
    </row>
    <row r="37" spans="1:6" ht="17.25" thickBot="1">
      <c r="A37" s="165"/>
      <c r="B37" s="299" t="s">
        <v>591</v>
      </c>
      <c r="C37" s="297" t="s">
        <v>592</v>
      </c>
      <c r="D37" s="297" t="s">
        <v>537</v>
      </c>
      <c r="E37" s="298" t="s">
        <v>593</v>
      </c>
      <c r="F37" s="165"/>
    </row>
    <row r="38" spans="1:6" ht="17.25" thickBot="1">
      <c r="A38" s="165"/>
      <c r="B38" s="1080" t="s">
        <v>594</v>
      </c>
      <c r="C38" s="297" t="s">
        <v>595</v>
      </c>
      <c r="D38" s="297" t="s">
        <v>537</v>
      </c>
      <c r="E38" s="298" t="s">
        <v>596</v>
      </c>
      <c r="F38" s="165"/>
    </row>
    <row r="39" spans="1:6" ht="17.25" thickBot="1">
      <c r="A39" s="165"/>
      <c r="B39" s="1082"/>
      <c r="C39" s="297" t="s">
        <v>597</v>
      </c>
      <c r="D39" s="297" t="s">
        <v>537</v>
      </c>
      <c r="E39" s="298" t="s">
        <v>598</v>
      </c>
      <c r="F39" s="165"/>
    </row>
    <row r="40" spans="1:6" ht="26.65" thickBot="1">
      <c r="A40" s="165"/>
      <c r="B40" s="299" t="s">
        <v>599</v>
      </c>
      <c r="C40" s="297" t="s">
        <v>600</v>
      </c>
      <c r="D40" s="297" t="s">
        <v>537</v>
      </c>
      <c r="E40" s="298" t="s">
        <v>601</v>
      </c>
      <c r="F40" s="165"/>
    </row>
    <row r="41" spans="1:6" ht="17.25" thickBot="1">
      <c r="A41" s="165"/>
      <c r="B41" s="299" t="s">
        <v>602</v>
      </c>
      <c r="C41" s="297">
        <v>38.299999999999997</v>
      </c>
      <c r="D41" s="297" t="s">
        <v>603</v>
      </c>
      <c r="E41" s="298" t="s">
        <v>604</v>
      </c>
      <c r="F41" s="165"/>
    </row>
    <row r="42" spans="1:6" ht="17.25" thickBot="1">
      <c r="A42" s="165"/>
      <c r="B42" s="299" t="s">
        <v>605</v>
      </c>
      <c r="C42" s="297">
        <v>35.1</v>
      </c>
      <c r="D42" s="297" t="s">
        <v>606</v>
      </c>
      <c r="E42" s="298" t="s">
        <v>607</v>
      </c>
      <c r="F42" s="165"/>
    </row>
    <row r="43" spans="1:6" ht="17.25" thickBot="1">
      <c r="A43" s="165"/>
      <c r="B43" s="299" t="s">
        <v>608</v>
      </c>
      <c r="C43" s="297">
        <v>35.200000000000003</v>
      </c>
      <c r="D43" s="297" t="s">
        <v>606</v>
      </c>
      <c r="E43" s="298" t="s">
        <v>609</v>
      </c>
      <c r="F43" s="165"/>
    </row>
    <row r="44" spans="1:6" ht="17.25" thickBot="1">
      <c r="A44" s="165"/>
      <c r="B44" s="299" t="s">
        <v>610</v>
      </c>
      <c r="C44" s="297" t="s">
        <v>611</v>
      </c>
      <c r="D44" s="297" t="s">
        <v>603</v>
      </c>
      <c r="E44" s="298" t="s">
        <v>612</v>
      </c>
      <c r="F44" s="165"/>
    </row>
    <row r="45" spans="1:6" ht="17.25" thickBot="1">
      <c r="A45" s="165"/>
      <c r="B45" s="299" t="s">
        <v>613</v>
      </c>
      <c r="C45" s="297" t="s">
        <v>614</v>
      </c>
      <c r="D45" s="297" t="s">
        <v>615</v>
      </c>
      <c r="E45" s="298" t="s">
        <v>616</v>
      </c>
      <c r="F45" s="165"/>
    </row>
    <row r="46" spans="1:6" ht="17.25" thickBot="1">
      <c r="A46" s="165"/>
      <c r="B46" s="299" t="s">
        <v>617</v>
      </c>
      <c r="C46" s="297" t="s">
        <v>618</v>
      </c>
      <c r="D46" s="297" t="s">
        <v>619</v>
      </c>
      <c r="E46" s="298" t="s">
        <v>620</v>
      </c>
      <c r="F46" s="165"/>
    </row>
    <row r="47" spans="1:6" ht="17.25" thickBot="1">
      <c r="A47" s="165"/>
      <c r="B47" s="299" t="s">
        <v>621</v>
      </c>
      <c r="C47" s="297" t="s">
        <v>622</v>
      </c>
      <c r="D47" s="297" t="s">
        <v>623</v>
      </c>
      <c r="E47" s="298" t="s">
        <v>624</v>
      </c>
      <c r="F47" s="165"/>
    </row>
    <row r="48" spans="1:6" ht="17.25" thickBot="1">
      <c r="A48" s="165"/>
      <c r="B48" s="1080" t="s">
        <v>625</v>
      </c>
      <c r="C48" s="297" t="s">
        <v>626</v>
      </c>
      <c r="D48" s="297" t="s">
        <v>623</v>
      </c>
      <c r="E48" s="298" t="s">
        <v>627</v>
      </c>
      <c r="F48" s="165"/>
    </row>
    <row r="49" spans="1:6" ht="17.25" thickBot="1">
      <c r="A49" s="165"/>
      <c r="B49" s="1081"/>
      <c r="C49" s="297">
        <v>53</v>
      </c>
      <c r="D49" s="297" t="s">
        <v>623</v>
      </c>
      <c r="E49" s="298" t="s">
        <v>628</v>
      </c>
      <c r="F49" s="165"/>
    </row>
    <row r="50" spans="1:6" ht="17.25" thickBot="1">
      <c r="A50" s="165"/>
      <c r="B50" s="1082"/>
      <c r="C50" s="297">
        <v>61</v>
      </c>
      <c r="D50" s="297" t="s">
        <v>551</v>
      </c>
      <c r="E50" s="298" t="s">
        <v>629</v>
      </c>
      <c r="F50" s="165"/>
    </row>
    <row r="51" spans="1:6" ht="17.25" thickBot="1">
      <c r="A51" s="165"/>
      <c r="B51" s="1080" t="s">
        <v>630</v>
      </c>
      <c r="C51" s="297" t="s">
        <v>631</v>
      </c>
      <c r="D51" s="297" t="s">
        <v>632</v>
      </c>
      <c r="E51" s="298" t="s">
        <v>633</v>
      </c>
      <c r="F51" s="165"/>
    </row>
    <row r="52" spans="1:6" ht="17.25" thickBot="1">
      <c r="A52" s="165"/>
      <c r="B52" s="1082"/>
      <c r="C52" s="297" t="s">
        <v>634</v>
      </c>
      <c r="D52" s="297" t="s">
        <v>632</v>
      </c>
      <c r="E52" s="298" t="s">
        <v>635</v>
      </c>
      <c r="F52" s="165"/>
    </row>
    <row r="53" spans="1:6" ht="17.25" thickBot="1">
      <c r="A53" s="165"/>
      <c r="B53" s="299" t="s">
        <v>636</v>
      </c>
      <c r="C53" s="297" t="s">
        <v>637</v>
      </c>
      <c r="D53" s="297" t="s">
        <v>632</v>
      </c>
      <c r="E53" s="298" t="s">
        <v>638</v>
      </c>
      <c r="F53" s="165"/>
    </row>
    <row r="54" spans="1:6" ht="17.25" thickBot="1">
      <c r="A54" s="165"/>
      <c r="B54" s="299" t="s">
        <v>639</v>
      </c>
      <c r="C54" s="297" t="s">
        <v>640</v>
      </c>
      <c r="D54" s="297" t="s">
        <v>641</v>
      </c>
      <c r="E54" s="298" t="s">
        <v>642</v>
      </c>
      <c r="F54" s="165"/>
    </row>
    <row r="55" spans="1:6" ht="17.25" thickBot="1">
      <c r="A55" s="165"/>
      <c r="B55" s="1080" t="s">
        <v>643</v>
      </c>
      <c r="C55" s="297" t="s">
        <v>644</v>
      </c>
      <c r="D55" s="297" t="s">
        <v>641</v>
      </c>
      <c r="E55" s="298" t="s">
        <v>645</v>
      </c>
      <c r="F55" s="165"/>
    </row>
    <row r="56" spans="1:6" ht="17.25" thickBot="1">
      <c r="A56" s="165"/>
      <c r="B56" s="1082"/>
      <c r="C56" s="297" t="s">
        <v>646</v>
      </c>
      <c r="D56" s="297" t="s">
        <v>647</v>
      </c>
      <c r="E56" s="298" t="s">
        <v>645</v>
      </c>
      <c r="F56" s="165"/>
    </row>
    <row r="57" spans="1:6" ht="17.25" thickBot="1">
      <c r="A57" s="165"/>
      <c r="B57" s="299" t="s">
        <v>648</v>
      </c>
      <c r="C57" s="297">
        <v>84</v>
      </c>
      <c r="D57" s="297" t="s">
        <v>649</v>
      </c>
      <c r="E57" s="298" t="s">
        <v>650</v>
      </c>
      <c r="F57" s="165"/>
    </row>
    <row r="58" spans="1:6" ht="17.25" thickBot="1">
      <c r="A58" s="165"/>
      <c r="B58" s="299" t="s">
        <v>651</v>
      </c>
      <c r="C58" s="297">
        <v>85</v>
      </c>
      <c r="D58" s="297" t="s">
        <v>652</v>
      </c>
      <c r="E58" s="298" t="s">
        <v>653</v>
      </c>
      <c r="F58" s="165"/>
    </row>
    <row r="59" spans="1:6" ht="17.25" thickBot="1">
      <c r="A59" s="165"/>
      <c r="B59" s="299" t="s">
        <v>654</v>
      </c>
      <c r="C59" s="297" t="s">
        <v>655</v>
      </c>
      <c r="D59" s="297" t="s">
        <v>656</v>
      </c>
      <c r="E59" s="298" t="s">
        <v>657</v>
      </c>
      <c r="F59" s="165"/>
    </row>
    <row r="60" spans="1:6" ht="17.25" thickBot="1">
      <c r="A60" s="165"/>
      <c r="B60" s="1080" t="s">
        <v>658</v>
      </c>
      <c r="C60" s="1080" t="s">
        <v>659</v>
      </c>
      <c r="D60" s="1080" t="s">
        <v>603</v>
      </c>
      <c r="E60" s="303" t="s">
        <v>660</v>
      </c>
      <c r="F60" s="165"/>
    </row>
    <row r="61" spans="1:6" ht="17.25" thickBot="1">
      <c r="A61" s="165"/>
      <c r="B61" s="1081"/>
      <c r="C61" s="1082"/>
      <c r="D61" s="1082"/>
      <c r="E61" s="303" t="s">
        <v>661</v>
      </c>
      <c r="F61" s="165"/>
    </row>
    <row r="62" spans="1:6" ht="17.25" thickBot="1">
      <c r="A62" s="165"/>
      <c r="B62" s="1081"/>
      <c r="C62" s="297" t="s">
        <v>662</v>
      </c>
      <c r="D62" s="297" t="s">
        <v>551</v>
      </c>
      <c r="E62" s="298" t="s">
        <v>663</v>
      </c>
      <c r="F62" s="165"/>
    </row>
    <row r="63" spans="1:6" ht="17.25" thickBot="1">
      <c r="A63" s="165"/>
      <c r="B63" s="1081"/>
      <c r="C63" s="297">
        <v>79</v>
      </c>
      <c r="D63" s="297" t="s">
        <v>647</v>
      </c>
      <c r="E63" s="298" t="s">
        <v>664</v>
      </c>
      <c r="F63" s="165"/>
    </row>
    <row r="64" spans="1:6" ht="17.25" thickBot="1">
      <c r="A64" s="165"/>
      <c r="B64" s="1081"/>
      <c r="C64" s="297" t="s">
        <v>665</v>
      </c>
      <c r="D64" s="297" t="s">
        <v>666</v>
      </c>
      <c r="E64" s="298" t="s">
        <v>667</v>
      </c>
      <c r="F64" s="165"/>
    </row>
    <row r="65" spans="1:6" ht="17.25" thickBot="1">
      <c r="A65" s="165"/>
      <c r="B65" s="1081"/>
      <c r="C65" s="297">
        <v>94</v>
      </c>
      <c r="D65" s="297" t="s">
        <v>668</v>
      </c>
      <c r="E65" s="298" t="s">
        <v>669</v>
      </c>
      <c r="F65" s="165"/>
    </row>
    <row r="66" spans="1:6" ht="17.25" thickBot="1">
      <c r="A66" s="165"/>
      <c r="B66" s="1082"/>
      <c r="C66" s="297">
        <v>96</v>
      </c>
      <c r="D66" s="297" t="s">
        <v>668</v>
      </c>
      <c r="E66" s="298" t="s">
        <v>670</v>
      </c>
      <c r="F66" s="165"/>
    </row>
    <row r="67" spans="1:6">
      <c r="A67" s="165"/>
      <c r="B67" s="437"/>
      <c r="C67" s="437"/>
      <c r="D67" s="437"/>
      <c r="E67" s="438"/>
      <c r="F67" s="165"/>
    </row>
    <row r="68" spans="1:6" ht="60" hidden="1" customHeight="1">
      <c r="A68" s="165"/>
      <c r="B68" s="9"/>
      <c r="C68" s="9"/>
      <c r="D68" s="9"/>
      <c r="E68" s="9"/>
      <c r="F68" s="165"/>
    </row>
    <row r="69" spans="1:6" hidden="1">
      <c r="A69" s="165"/>
      <c r="B69" s="293"/>
      <c r="C69" s="293"/>
      <c r="D69" s="293"/>
      <c r="E69" s="294"/>
      <c r="F69" s="165"/>
    </row>
    <row r="77" spans="1:6" hidden="1">
      <c r="B77" s="12"/>
    </row>
    <row r="80" spans="1:6" hidden="1">
      <c r="B80" s="13"/>
    </row>
    <row r="81" spans="2:2" hidden="1">
      <c r="B81" s="12"/>
    </row>
    <row r="136" spans="2:2" hidden="1">
      <c r="B136" s="12"/>
    </row>
    <row r="218" spans="2:2" hidden="1">
      <c r="B218" s="12"/>
    </row>
  </sheetData>
  <sheetProtection algorithmName="SHA-512" hashValue="CTr6LvVQ0PlCz/q1Y28QtqU3OofxOMCcUJnA8hIdMdXyX4fGg1PqsMdSeKjL0IKrXUMHWz/cbb5o08BwXlePTA==" saltValue="B0XLuupN6ipidTnboBQJjA==" spinCount="100000" sheet="1" selectLockedCells="1"/>
  <mergeCells count="17">
    <mergeCell ref="B4:E4"/>
    <mergeCell ref="B2:E2"/>
    <mergeCell ref="D28:D29"/>
    <mergeCell ref="E28:E29"/>
    <mergeCell ref="B5:C5"/>
    <mergeCell ref="B38:B39"/>
    <mergeCell ref="B48:B50"/>
    <mergeCell ref="B8:B10"/>
    <mergeCell ref="B12:B13"/>
    <mergeCell ref="B27:B29"/>
    <mergeCell ref="B30:B31"/>
    <mergeCell ref="B32:B35"/>
    <mergeCell ref="B60:B66"/>
    <mergeCell ref="D60:D61"/>
    <mergeCell ref="C60:C61"/>
    <mergeCell ref="B51:B52"/>
    <mergeCell ref="B55:B56"/>
  </mergeCells>
  <phoneticPr fontId="142" type="noConversion"/>
  <hyperlinks>
    <hyperlink ref="B5" r:id="rId1" xr:uid="{6F0E1553-4D6A-4222-AE7F-489F0091E95C}"/>
  </hyperlinks>
  <printOptions horizontalCentered="1"/>
  <pageMargins left="0.11811023622047245" right="0.11811023622047245" top="0.15748031496062992" bottom="0.15748031496062992" header="0.11811023622047245" footer="0.11811023622047245"/>
  <pageSetup paperSize="9" scale="72" orientation="portrait" horizontalDpi="36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B5070-D66C-40E3-AB84-DD0AEBA99DC6}">
  <sheetPr>
    <tabColor theme="7"/>
  </sheetPr>
  <dimension ref="A1:H14"/>
  <sheetViews>
    <sheetView workbookViewId="0">
      <selection activeCell="C7" sqref="C7"/>
    </sheetView>
  </sheetViews>
  <sheetFormatPr defaultColWidth="0" defaultRowHeight="12.75" customHeight="1" zeroHeight="1"/>
  <cols>
    <col min="1" max="1" width="2.125" style="321" customWidth="1"/>
    <col min="2" max="2" width="14.4375" style="321" bestFit="1" customWidth="1"/>
    <col min="3" max="3" width="54.125" style="321" customWidth="1"/>
    <col min="4" max="4" width="2.125" style="321" customWidth="1"/>
    <col min="5" max="8" width="0" style="321" hidden="1" customWidth="1"/>
    <col min="9" max="16384" width="9.125" style="321" hidden="1"/>
  </cols>
  <sheetData>
    <row r="1" spans="1:4" s="322" customFormat="1" ht="16.899999999999999">
      <c r="A1" s="321"/>
      <c r="B1" s="324" t="s">
        <v>671</v>
      </c>
      <c r="C1" s="324"/>
      <c r="D1" s="321"/>
    </row>
    <row r="2" spans="1:4"/>
    <row r="3" spans="1:4" s="322" customFormat="1" ht="15.75">
      <c r="A3" s="321"/>
      <c r="B3" s="325" t="s">
        <v>672</v>
      </c>
      <c r="C3" s="326"/>
      <c r="D3" s="321"/>
    </row>
    <row r="4" spans="1:4" s="322" customFormat="1" ht="78.75">
      <c r="A4" s="321"/>
      <c r="B4" s="323" t="s">
        <v>673</v>
      </c>
      <c r="C4" s="327" t="s">
        <v>674</v>
      </c>
      <c r="D4" s="321"/>
    </row>
    <row r="5" spans="1:4" s="322" customFormat="1" ht="15.75">
      <c r="A5" s="321"/>
      <c r="B5" s="323" t="s">
        <v>675</v>
      </c>
      <c r="C5" s="327" t="s">
        <v>676</v>
      </c>
      <c r="D5" s="321"/>
    </row>
    <row r="6" spans="1:4" s="322" customFormat="1" ht="15.75">
      <c r="A6" s="321"/>
      <c r="B6" s="323" t="s">
        <v>677</v>
      </c>
      <c r="C6" s="327" t="s">
        <v>678</v>
      </c>
      <c r="D6" s="321"/>
    </row>
    <row r="7" spans="1:4" s="322" customFormat="1" ht="31.5">
      <c r="A7" s="321"/>
      <c r="B7" s="323" t="s">
        <v>679</v>
      </c>
      <c r="C7" s="327" t="s">
        <v>680</v>
      </c>
      <c r="D7" s="321"/>
    </row>
    <row r="8" spans="1:4" ht="63">
      <c r="B8" s="323" t="s">
        <v>681</v>
      </c>
      <c r="C8" s="327" t="s">
        <v>682</v>
      </c>
    </row>
    <row r="9" spans="1:4" ht="31.5">
      <c r="B9" s="323" t="s">
        <v>683</v>
      </c>
      <c r="C9" s="327" t="s">
        <v>684</v>
      </c>
    </row>
    <row r="10" spans="1:4" ht="31.5">
      <c r="B10" s="323" t="s">
        <v>685</v>
      </c>
      <c r="C10" s="327" t="s">
        <v>686</v>
      </c>
    </row>
    <row r="11" spans="1:4"/>
    <row r="12" spans="1:4" hidden="1"/>
    <row r="13" spans="1:4" hidden="1"/>
    <row r="14" spans="1:4" hidden="1"/>
  </sheetData>
  <sheetProtection algorithmName="SHA-512" hashValue="/M7Xb9iUYmiu7KIF1YbwVrXcuxhWrvLBZb580elDFbiVwpacA6roIo0LNnYlJScq0mIt177jCPwX3Y1i0oJJ8g==" saltValue="30yfUy1+mfmqO0wt+O26EA==" spinCount="100000" sheet="1" objects="1" scenarios="1"/>
  <phoneticPr fontId="142" type="noConversion"/>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c4974e-1668-41ca-8b1a-aba0c7495f7e">
      <Terms xmlns="http://schemas.microsoft.com/office/infopath/2007/PartnerControls"/>
    </lcf76f155ced4ddcb4097134ff3c332f>
    <TaxCatchAll xmlns="38166f2d-dc26-436f-8cad-00565c618b32" xsi:nil="true"/>
    <Is_a_Folder xmlns="8fc4974e-1668-41ca-8b1a-aba0c7495f7e">No</Is_a_Folder>
    <LeadAuditor xmlns="8fc4974e-1668-41ca-8b1a-aba0c7495f7e" xsi:nil="true"/>
    <Client xmlns="8fc4974e-1668-41ca-8b1a-aba0c7495f7e" xsi:nil="true"/>
    <SourceID xmlns="8fc4974e-1668-41ca-8b1a-aba0c7495f7e" xsi:nil="true"/>
    <Path xmlns="8fc4974e-1668-41ca-8b1a-aba0c7495f7e">Shared Documents/General/01 - Procedures GLOBAL/</Path>
    <LRQAOffice0 xmlns="8fc4974e-1668-41ca-8b1a-aba0c7495f7e" xsi:nil="true"/>
    <_DCDateCreated xmlns="http://schemas.microsoft.com/sharepoint/v3/fields">2025-02-04T15:54:09+00:00</_DCDateCreate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22473FAF895EC40845630CA0F960B1E" ma:contentTypeVersion="37" ma:contentTypeDescription="Create a new document." ma:contentTypeScope="" ma:versionID="773beef979b191e27dc7a5c252c7da42">
  <xsd:schema xmlns:xsd="http://www.w3.org/2001/XMLSchema" xmlns:xs="http://www.w3.org/2001/XMLSchema" xmlns:p="http://schemas.microsoft.com/office/2006/metadata/properties" xmlns:ns2="8fc4974e-1668-41ca-8b1a-aba0c7495f7e" xmlns:ns3="38166f2d-dc26-436f-8cad-00565c618b32" xmlns:ns4="http://schemas.microsoft.com/sharepoint/v3/fields" targetNamespace="http://schemas.microsoft.com/office/2006/metadata/properties" ma:root="true" ma:fieldsID="40db20b96882a6912ca4a6fe3f8e58e8" ns2:_="" ns3:_="" ns4:_="">
    <xsd:import namespace="8fc4974e-1668-41ca-8b1a-aba0c7495f7e"/>
    <xsd:import namespace="38166f2d-dc26-436f-8cad-00565c618b32"/>
    <xsd:import namespace="http://schemas.microsoft.com/sharepoint/v3/fields"/>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4:_DCDateCreated" minOccurs="0"/>
                <xsd:element ref="ns2:SourceID" minOccurs="0"/>
                <xsd:element ref="ns2:MediaServiceAutoTags" minOccurs="0"/>
                <xsd:element ref="ns2:MediaLengthInSeconds" minOccurs="0"/>
                <xsd:element ref="ns2:Path" minOccurs="0"/>
                <xsd:element ref="ns2:Is_a_Folder" minOccurs="0"/>
                <xsd:element ref="ns2:MediaServiceGenerationTime" minOccurs="0"/>
                <xsd:element ref="ns2:MediaServiceEventHashCode"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Client" minOccurs="0"/>
                <xsd:element ref="ns2:LeadAuditor" minOccurs="0"/>
                <xsd:element ref="ns2:LRQAOffice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c4974e-1668-41ca-8b1a-aba0c7495f7e"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AutoKeyPoints" ma:index="7" nillable="true" ma:displayName="MediaServiceAutoKeyPoints" ma:hidden="true" ma:internalName="MediaServiceAutoKeyPoints" ma:readOnly="true">
      <xsd:simpleType>
        <xsd:restriction base="dms:Note"/>
      </xsd:simpleType>
    </xsd:element>
    <xsd:element name="MediaServiceKeyPoints" ma:index="8"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SourceID" ma:index="16" nillable="true" ma:displayName="SourceID" ma:internalName="SourceID">
      <xsd:simpleType>
        <xsd:restriction base="dms:Number"/>
      </xsd:simpleType>
    </xsd:element>
    <xsd:element name="MediaServiceAutoTags" ma:index="17" nillable="true" ma:displayName="Tags" ma:internalName="MediaServiceAutoTag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Path" ma:index="19" nillable="true" ma:displayName="Path" ma:default="Shared Documents/" ma:format="Dropdown" ma:hidden="true" ma:internalName="Path">
      <xsd:simpleType>
        <xsd:restriction base="dms:Text">
          <xsd:maxLength value="255"/>
        </xsd:restriction>
      </xsd:simpleType>
    </xsd:element>
    <xsd:element name="Is_a_Folder" ma:index="20" nillable="true" ma:displayName="Is_a_Folder" ma:default="No" ma:format="Dropdown" ma:hidden="true" ma:internalName="Is_a_Folder" ma:readOnly="false">
      <xsd:simpleType>
        <xsd:restriction base="dms:Text">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b2ee2a8-3625-4f16-ae80-260bd78cd8a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Client" ma:index="29" nillable="true" ma:displayName="Revision Number" ma:format="Dropdown" ma:internalName="Client">
      <xsd:simpleType>
        <xsd:restriction base="dms:Text">
          <xsd:maxLength value="255"/>
        </xsd:restriction>
      </xsd:simpleType>
    </xsd:element>
    <xsd:element name="LeadAuditor" ma:index="30" nillable="true" ma:displayName="Lead Auditor" ma:format="Dropdown" ma:internalName="LeadAuditor">
      <xsd:simpleType>
        <xsd:restriction base="dms:Text">
          <xsd:maxLength value="255"/>
        </xsd:restriction>
      </xsd:simpleType>
    </xsd:element>
    <xsd:element name="LRQAOffice0" ma:index="31" nillable="true" ma:displayName="Last Review Date" ma:format="DateOnly" ma:internalName="LRQAOffice0">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8166f2d-dc26-436f-8cad-00565c618b32" elementFormDefault="qualified">
    <xsd:import namespace="http://schemas.microsoft.com/office/2006/documentManagement/types"/>
    <xsd:import namespace="http://schemas.microsoft.com/office/infopath/2007/PartnerControls"/>
    <xsd:element name="SharedWithUsers" ma:index="10"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091d2f27-b7e1-432f-bbb8-7f32891c9771}" ma:internalName="TaxCatchAll" ma:showField="CatchAllData" ma:web="38166f2d-dc26-436f-8cad-00565c618b3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13" nillable="true" ma:displayName="Date Created" ma:default="[today]" ma:description="The date on which this resource was created" ma:format="DateOnly" ma:internalName="_DCDateCreated" ma:readOnly="fals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FA665F6-C40B-400D-AA46-9A839FC46A2D}">
  <ds:schemaRefs>
    <ds:schemaRef ds:uri="http://schemas.microsoft.com/sharepoint/v3/contenttype/forms"/>
  </ds:schemaRefs>
</ds:datastoreItem>
</file>

<file path=customXml/itemProps2.xml><?xml version="1.0" encoding="utf-8"?>
<ds:datastoreItem xmlns:ds="http://schemas.openxmlformats.org/officeDocument/2006/customXml" ds:itemID="{CB87034C-BC14-457F-A242-2B12D124D71A}">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schemas.microsoft.com/sharepoint/v3/fields"/>
    <ds:schemaRef ds:uri="38166f2d-dc26-436f-8cad-00565c618b32"/>
    <ds:schemaRef ds:uri="http://purl.org/dc/elements/1.1/"/>
    <ds:schemaRef ds:uri="8fc4974e-1668-41ca-8b1a-aba0c7495f7e"/>
    <ds:schemaRef ds:uri="http://www.w3.org/XML/1998/namespace"/>
    <ds:schemaRef ds:uri="http://purl.org/dc/dcmitype/"/>
  </ds:schemaRefs>
</ds:datastoreItem>
</file>

<file path=customXml/itemProps3.xml><?xml version="1.0" encoding="utf-8"?>
<ds:datastoreItem xmlns:ds="http://schemas.openxmlformats.org/officeDocument/2006/customXml" ds:itemID="{0950BA7C-278D-4D3B-80A3-3DA3B3F007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c4974e-1668-41ca-8b1a-aba0c7495f7e"/>
    <ds:schemaRef ds:uri="38166f2d-dc26-436f-8cad-00565c618b32"/>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워크시트</vt:lpstr>
      </vt:variant>
      <vt:variant>
        <vt:i4>13</vt:i4>
      </vt:variant>
      <vt:variant>
        <vt:lpstr>이름 지정된 범위</vt:lpstr>
      </vt:variant>
      <vt:variant>
        <vt:i4>11</vt:i4>
      </vt:variant>
    </vt:vector>
  </HeadingPairs>
  <TitlesOfParts>
    <vt:vector size="24" baseType="lpstr">
      <vt:lpstr>Intro</vt:lpstr>
      <vt:lpstr>Client Info</vt:lpstr>
      <vt:lpstr>Overview</vt:lpstr>
      <vt:lpstr>Integrated Reduction</vt:lpstr>
      <vt:lpstr>Effective Employees</vt:lpstr>
      <vt:lpstr>Adjustment Factors</vt:lpstr>
      <vt:lpstr>Sampling</vt:lpstr>
      <vt:lpstr>Manual Adjustments</vt:lpstr>
      <vt:lpstr>SFDC Justification-SALES only!!</vt:lpstr>
      <vt:lpstr>Effective Employees - Guidance</vt:lpstr>
      <vt:lpstr>Multi-Site - Guidance</vt:lpstr>
      <vt:lpstr>EA vs NACE vs LRQA Codes</vt:lpstr>
      <vt:lpstr>Revision History</vt:lpstr>
      <vt:lpstr>'Adjustment Factors'!Print_Area</vt:lpstr>
      <vt:lpstr>'Client Info'!Print_Area</vt:lpstr>
      <vt:lpstr>'EA vs NACE vs LRQA Codes'!Print_Area</vt:lpstr>
      <vt:lpstr>'Effective Employees'!Print_Area</vt:lpstr>
      <vt:lpstr>'Effective Employees - Guidance'!Print_Area</vt:lpstr>
      <vt:lpstr>'Integrated Reduction'!Print_Area</vt:lpstr>
      <vt:lpstr>Intro!Print_Area</vt:lpstr>
      <vt:lpstr>'Manual Adjustments'!Print_Area</vt:lpstr>
      <vt:lpstr>'Multi-Site - Guidance'!Print_Area</vt:lpstr>
      <vt:lpstr>Overview!Print_Area</vt:lpstr>
      <vt:lpstr>Sampling!Print_Area</vt:lpstr>
    </vt:vector>
  </TitlesOfParts>
  <Manager/>
  <Company>LRQA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Audit Day Justification Sheet</dc:title>
  <dc:subject/>
  <dc:creator>Bourliaskou, Stavroula</dc:creator>
  <cp:keywords/>
  <dc:description/>
  <cp:lastModifiedBy>Kim, Dal</cp:lastModifiedBy>
  <cp:revision/>
  <dcterms:created xsi:type="dcterms:W3CDTF">2023-05-09T11:05:57Z</dcterms:created>
  <dcterms:modified xsi:type="dcterms:W3CDTF">2025-08-24T09:21:16Z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0x010100B22473FAF895EC40845630CA0F960B1E</vt:lpwstr>
  </property>
  <property fmtid="{D5CDD505-2E9C-101B-9397-08002B2CF9AE}" pid="3" name="MediaServiceImageTags">
    <vt:lpwstr/>
  </property>
  <property fmtid="{D5CDD505-2E9C-101B-9397-08002B2CF9AE}" pid="4" name="MSIP_Label_c5e63daa-b4c6-4546-bcee-1ddea9f082e0_Enabled">
    <vt:lpwstr>true</vt:lpwstr>
  </property>
  <property fmtid="{D5CDD505-2E9C-101B-9397-08002B2CF9AE}" pid="5" name="MSIP_Label_c5e63daa-b4c6-4546-bcee-1ddea9f082e0_SetDate">
    <vt:lpwstr>2025-08-24T09:21:12Z</vt:lpwstr>
  </property>
  <property fmtid="{D5CDD505-2E9C-101B-9397-08002B2CF9AE}" pid="6" name="MSIP_Label_c5e63daa-b4c6-4546-bcee-1ddea9f082e0_Method">
    <vt:lpwstr>Privileged</vt:lpwstr>
  </property>
  <property fmtid="{D5CDD505-2E9C-101B-9397-08002B2CF9AE}" pid="7" name="MSIP_Label_c5e63daa-b4c6-4546-bcee-1ddea9f082e0_Name">
    <vt:lpwstr>Public</vt:lpwstr>
  </property>
  <property fmtid="{D5CDD505-2E9C-101B-9397-08002B2CF9AE}" pid="8" name="MSIP_Label_c5e63daa-b4c6-4546-bcee-1ddea9f082e0_SiteId">
    <vt:lpwstr>b51312b3-1a7b-4033-827b-6794ad5e9e4b</vt:lpwstr>
  </property>
  <property fmtid="{D5CDD505-2E9C-101B-9397-08002B2CF9AE}" pid="9" name="MSIP_Label_c5e63daa-b4c6-4546-bcee-1ddea9f082e0_ActionId">
    <vt:lpwstr>5a402060-ea16-45a4-b808-8b0afae1f184</vt:lpwstr>
  </property>
  <property fmtid="{D5CDD505-2E9C-101B-9397-08002B2CF9AE}" pid="10" name="MSIP_Label_c5e63daa-b4c6-4546-bcee-1ddea9f082e0_ContentBits">
    <vt:lpwstr>0</vt:lpwstr>
  </property>
  <property fmtid="{D5CDD505-2E9C-101B-9397-08002B2CF9AE}" pid="11" name="MSIP_Label_c5e63daa-b4c6-4546-bcee-1ddea9f082e0_Tag">
    <vt:lpwstr>10, 0, 1, 1</vt:lpwstr>
  </property>
</Properties>
</file>